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6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Override PartName="/xl/worksheets/sheet16.xml" ContentType="application/vnd.openxmlformats-officedocument.spreadsheetml.worksheet+xml"/>
  <Override PartName="/xl/externalLinks/externalLink59.xml" ContentType="application/vnd.openxmlformats-officedocument.spreadsheetml.externalLink+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showInkAnnotation="0" defaultThemeVersion="124226"/>
  <bookViews>
    <workbookView xWindow="28530" yWindow="-45" windowWidth="20730" windowHeight="11760" firstSheet="1" activeTab="4"/>
  </bookViews>
  <sheets>
    <sheet name="Orçamento - Kronos" sheetId="22" r:id="rId1"/>
    <sheet name="Orçamento" sheetId="6" r:id="rId2"/>
    <sheet name="CRONOGRAMA" sheetId="39" r:id="rId3"/>
    <sheet name="DIMENS" sheetId="43" r:id="rId4"/>
    <sheet name="MEMO DREN" sheetId="37" r:id="rId5"/>
    <sheet name="MEMO PAV" sheetId="38" r:id="rId6"/>
    <sheet name="emm SEM DES" sheetId="30" r:id="rId7"/>
    <sheet name="serv SEM DES" sheetId="31" r:id="rId8"/>
    <sheet name="emm COM DES" sheetId="32" r:id="rId9"/>
    <sheet name="serv COM DES" sheetId="33" r:id="rId10"/>
    <sheet name="Comparativo" sheetId="23" r:id="rId11"/>
    <sheet name="Descritivo" sheetId="24" r:id="rId12"/>
    <sheet name="HD" sheetId="42" r:id="rId13"/>
    <sheet name="Municípios BDI Serviços" sheetId="7" r:id="rId14"/>
    <sheet name="Planilha1" sheetId="34" r:id="rId15"/>
    <sheet name="Planilha3" sheetId="3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'[1]T. BURACO'!#REF!</definedName>
    <definedName name="\c" localSheetId="10">[2]SID_NI_5!#REF!</definedName>
    <definedName name="\c" localSheetId="3">[2]SID_NI_5!#REF!</definedName>
    <definedName name="\c" localSheetId="13">[2]SID_NI_5!#REF!</definedName>
    <definedName name="\c" localSheetId="1">[2]SID_NI_5!#REF!</definedName>
    <definedName name="\c" localSheetId="0">[2]SID_NI_5!#REF!</definedName>
    <definedName name="\c">[2]SID_NI_5!#REF!</definedName>
    <definedName name="\I" localSheetId="3">#REF!</definedName>
    <definedName name="\I">#REF!</definedName>
    <definedName name="\p" localSheetId="10">[2]SID_NI_5!#REF!</definedName>
    <definedName name="\p" localSheetId="3">[2]SID_NI_5!#REF!</definedName>
    <definedName name="\p" localSheetId="13">[2]SID_NI_5!#REF!</definedName>
    <definedName name="\p" localSheetId="1">[2]SID_NI_5!#REF!</definedName>
    <definedName name="\p" localSheetId="0">[2]SID_NI_5!#REF!</definedName>
    <definedName name="\p">[2]SID_NI_5!#REF!</definedName>
    <definedName name="\S" localSheetId="3">[3]COMPOS1!#REF!</definedName>
    <definedName name="\S">[3]COMPOS1!#REF!</definedName>
    <definedName name="\t" localSheetId="3">[3]COMPOS1!#REF!</definedName>
    <definedName name="\t">[3]COMPOS1!#REF!</definedName>
    <definedName name="_____PL1" localSheetId="3">#REF!</definedName>
    <definedName name="_____PL1">#REF!</definedName>
    <definedName name="____PL1" localSheetId="3">#REF!</definedName>
    <definedName name="____PL1">#REF!</definedName>
    <definedName name="____PNV2002" localSheetId="3">#REF!</definedName>
    <definedName name="____PNV2002">#REF!</definedName>
    <definedName name="____PNV2003" localSheetId="3">#REF!</definedName>
    <definedName name="____PNV2003">#REF!</definedName>
    <definedName name="___PL1" localSheetId="3">#REF!</definedName>
    <definedName name="___PL1">#REF!</definedName>
    <definedName name="___PNV2002" localSheetId="3">#REF!</definedName>
    <definedName name="___PNV2002">#REF!</definedName>
    <definedName name="___PNV2003" localSheetId="3">#REF!</definedName>
    <definedName name="___PNV2003">#REF!</definedName>
    <definedName name="__PL1" localSheetId="3">#REF!</definedName>
    <definedName name="__PL1">#REF!</definedName>
    <definedName name="__PNV2002" localSheetId="3">#REF!</definedName>
    <definedName name="__PNV2002">#REF!</definedName>
    <definedName name="__PNV2003" localSheetId="3">#REF!</definedName>
    <definedName name="__PNV2003">#REF!</definedName>
    <definedName name="_01_09_96" localSheetId="3">#REF!</definedName>
    <definedName name="_01_09_96">#REF!</definedName>
    <definedName name="_02" localSheetId="10">#REF!</definedName>
    <definedName name="_02" localSheetId="3">#REF!</definedName>
    <definedName name="_02" localSheetId="13">#REF!</definedName>
    <definedName name="_02" localSheetId="1">#REF!</definedName>
    <definedName name="_02" localSheetId="0">#REF!</definedName>
    <definedName name="_02">#REF!</definedName>
    <definedName name="_1830201">#N/A</definedName>
    <definedName name="_3" localSheetId="10">#REF!</definedName>
    <definedName name="_3" localSheetId="3">#REF!</definedName>
    <definedName name="_3" localSheetId="13">#REF!</definedName>
    <definedName name="_3" localSheetId="1">#REF!</definedName>
    <definedName name="_3" localSheetId="0">#REF!</definedName>
    <definedName name="_3">#REF!</definedName>
    <definedName name="_33" localSheetId="10">#REF!</definedName>
    <definedName name="_33" localSheetId="3">#REF!</definedName>
    <definedName name="_33" localSheetId="1">#REF!</definedName>
    <definedName name="_33" localSheetId="0">#REF!</definedName>
    <definedName name="_33">#REF!</definedName>
    <definedName name="_4" localSheetId="10">#REF!</definedName>
    <definedName name="_4" localSheetId="3">#REF!</definedName>
    <definedName name="_4" localSheetId="0">#REF!</definedName>
    <definedName name="_4">#REF!</definedName>
    <definedName name="_A254001" localSheetId="3">'[1]F. MEDIÇAO'!$J$20</definedName>
    <definedName name="_A254001">'[4]F. MEDIÇAO'!$J$20</definedName>
    <definedName name="_A810101" localSheetId="10">'[4]F. MEDIÇAO'!#REF!</definedName>
    <definedName name="_A810101" localSheetId="3">'[1]F. MEDIÇAO'!#REF!</definedName>
    <definedName name="_A810101" localSheetId="13">'[4]F. MEDIÇAO'!#REF!</definedName>
    <definedName name="_A810101" localSheetId="1">'[4]F. MEDIÇAO'!#REF!</definedName>
    <definedName name="_A810101" localSheetId="0">'[4]F. MEDIÇAO'!#REF!</definedName>
    <definedName name="_A810101">'[4]F. MEDIÇAO'!#REF!</definedName>
    <definedName name="_A810102" localSheetId="10">'[4]F. MEDIÇAO'!#REF!</definedName>
    <definedName name="_A810102" localSheetId="3">'[1]F. MEDIÇAO'!#REF!</definedName>
    <definedName name="_A810102" localSheetId="13">'[4]F. MEDIÇAO'!#REF!</definedName>
    <definedName name="_A810102" localSheetId="1">'[4]F. MEDIÇAO'!#REF!</definedName>
    <definedName name="_A810102" localSheetId="0">'[4]F. MEDIÇAO'!#REF!</definedName>
    <definedName name="_A810102">'[4]F. MEDIÇAO'!#REF!</definedName>
    <definedName name="_A810105555" localSheetId="10">'[5]F. MEDIÇAO'!#REF!</definedName>
    <definedName name="_A810105555" localSheetId="13">'[5]F. MEDIÇAO'!#REF!</definedName>
    <definedName name="_A810105555" localSheetId="1">'[5]F. MEDIÇAO'!#REF!</definedName>
    <definedName name="_A810105555" localSheetId="0">'[5]F. MEDIÇAO'!#REF!</definedName>
    <definedName name="_A810105555">'[5]F. MEDIÇAO'!#REF!</definedName>
    <definedName name="_A810112" localSheetId="10">'[4]F. MEDIÇAO'!#REF!</definedName>
    <definedName name="_A810112" localSheetId="3">'[1]F. MEDIÇAO'!#REF!</definedName>
    <definedName name="_A810112" localSheetId="13">'[4]F. MEDIÇAO'!#REF!</definedName>
    <definedName name="_A810112" localSheetId="1">'[4]F. MEDIÇAO'!#REF!</definedName>
    <definedName name="_A810112" localSheetId="0">'[4]F. MEDIÇAO'!#REF!</definedName>
    <definedName name="_A810112">'[4]F. MEDIÇAO'!#REF!</definedName>
    <definedName name="_A840300" localSheetId="10">'[4]F. MEDIÇAO'!#REF!</definedName>
    <definedName name="_A840300" localSheetId="3">'[1]F. MEDIÇAO'!#REF!</definedName>
    <definedName name="_A840300" localSheetId="13">'[4]F. MEDIÇAO'!#REF!</definedName>
    <definedName name="_A840300" localSheetId="1">'[4]F. MEDIÇAO'!#REF!</definedName>
    <definedName name="_A840300" localSheetId="0">'[4]F. MEDIÇAO'!#REF!</definedName>
    <definedName name="_A840300">'[4]F. MEDIÇAO'!#REF!</definedName>
    <definedName name="_AHAH">[6]DADOS!$C$3</definedName>
    <definedName name="_DAT1" localSheetId="10">[7]Original!#REF!</definedName>
    <definedName name="_DAT1" localSheetId="3">[7]Original!#REF!</definedName>
    <definedName name="_DAT1" localSheetId="13">[7]Original!#REF!</definedName>
    <definedName name="_DAT1" localSheetId="1">[7]Original!#REF!</definedName>
    <definedName name="_DAT1" localSheetId="0">[7]Original!#REF!</definedName>
    <definedName name="_DAT1">[7]Original!#REF!</definedName>
    <definedName name="_DAT10" localSheetId="10">[8]Original!#REF!</definedName>
    <definedName name="_DAT10" localSheetId="13">[8]Original!#REF!</definedName>
    <definedName name="_DAT10" localSheetId="1">[8]Original!#REF!</definedName>
    <definedName name="_DAT10" localSheetId="0">[8]Original!#REF!</definedName>
    <definedName name="_DAT10">[8]Original!#REF!</definedName>
    <definedName name="_DAT11" localSheetId="10">#REF!</definedName>
    <definedName name="_DAT11" localSheetId="3">#REF!</definedName>
    <definedName name="_DAT11" localSheetId="13">#REF!</definedName>
    <definedName name="_DAT11" localSheetId="1">#REF!</definedName>
    <definedName name="_DAT11" localSheetId="0">#REF!</definedName>
    <definedName name="_DAT11">#REF!</definedName>
    <definedName name="_DAT12" localSheetId="10">#REF!</definedName>
    <definedName name="_DAT12" localSheetId="3">#REF!</definedName>
    <definedName name="_DAT12" localSheetId="13">#REF!</definedName>
    <definedName name="_DAT12" localSheetId="1">#REF!</definedName>
    <definedName name="_DAT12" localSheetId="0">#REF!</definedName>
    <definedName name="_DAT12">#REF!</definedName>
    <definedName name="_DAT13" localSheetId="10">#REF!</definedName>
    <definedName name="_DAT13" localSheetId="3">#REF!</definedName>
    <definedName name="_DAT13" localSheetId="13">#REF!</definedName>
    <definedName name="_DAT13" localSheetId="1">#REF!</definedName>
    <definedName name="_DAT13" localSheetId="0">#REF!</definedName>
    <definedName name="_DAT13">#REF!</definedName>
    <definedName name="_DAT14" localSheetId="10">#REF!</definedName>
    <definedName name="_DAT14" localSheetId="3">#REF!</definedName>
    <definedName name="_DAT14" localSheetId="13">#REF!</definedName>
    <definedName name="_DAT14" localSheetId="1">#REF!</definedName>
    <definedName name="_DAT14" localSheetId="0">#REF!</definedName>
    <definedName name="_DAT14">#REF!</definedName>
    <definedName name="_DAT15" localSheetId="10">#REF!</definedName>
    <definedName name="_DAT15" localSheetId="3">#REF!</definedName>
    <definedName name="_DAT15" localSheetId="13">#REF!</definedName>
    <definedName name="_DAT15" localSheetId="1">#REF!</definedName>
    <definedName name="_DAT15" localSheetId="0">#REF!</definedName>
    <definedName name="_DAT15">#REF!</definedName>
    <definedName name="_DAT16" localSheetId="10">#REF!</definedName>
    <definedName name="_DAT16" localSheetId="3">#REF!</definedName>
    <definedName name="_DAT16" localSheetId="13">#REF!</definedName>
    <definedName name="_DAT16" localSheetId="1">#REF!</definedName>
    <definedName name="_DAT16" localSheetId="0">#REF!</definedName>
    <definedName name="_DAT16">#REF!</definedName>
    <definedName name="_DAT17" localSheetId="10">#REF!</definedName>
    <definedName name="_DAT17" localSheetId="3">#REF!</definedName>
    <definedName name="_DAT17" localSheetId="13">#REF!</definedName>
    <definedName name="_DAT17" localSheetId="1">#REF!</definedName>
    <definedName name="_DAT17" localSheetId="0">#REF!</definedName>
    <definedName name="_DAT17">#REF!</definedName>
    <definedName name="_DAT18" localSheetId="10">#REF!</definedName>
    <definedName name="_DAT18" localSheetId="3">#REF!</definedName>
    <definedName name="_DAT18" localSheetId="13">#REF!</definedName>
    <definedName name="_DAT18" localSheetId="1">#REF!</definedName>
    <definedName name="_DAT18" localSheetId="0">#REF!</definedName>
    <definedName name="_DAT18">#REF!</definedName>
    <definedName name="_DAT19" localSheetId="10">#REF!</definedName>
    <definedName name="_DAT19" localSheetId="3">#REF!</definedName>
    <definedName name="_DAT19" localSheetId="13">#REF!</definedName>
    <definedName name="_DAT19" localSheetId="1">#REF!</definedName>
    <definedName name="_DAT19" localSheetId="0">#REF!</definedName>
    <definedName name="_DAT19">#REF!</definedName>
    <definedName name="_DAT2" localSheetId="10">#REF!</definedName>
    <definedName name="_DAT2" localSheetId="3">#REF!</definedName>
    <definedName name="_DAT2" localSheetId="13">#REF!</definedName>
    <definedName name="_DAT2" localSheetId="1">#REF!</definedName>
    <definedName name="_DAT2" localSheetId="0">#REF!</definedName>
    <definedName name="_DAT2">#REF!</definedName>
    <definedName name="_DAT20" localSheetId="10">#REF!</definedName>
    <definedName name="_DAT20" localSheetId="3">#REF!</definedName>
    <definedName name="_DAT20" localSheetId="13">#REF!</definedName>
    <definedName name="_DAT20" localSheetId="1">#REF!</definedName>
    <definedName name="_DAT20" localSheetId="0">#REF!</definedName>
    <definedName name="_DAT20">#REF!</definedName>
    <definedName name="_DAT21" localSheetId="10">#REF!</definedName>
    <definedName name="_DAT21" localSheetId="3">#REF!</definedName>
    <definedName name="_DAT21" localSheetId="13">#REF!</definedName>
    <definedName name="_DAT21" localSheetId="1">#REF!</definedName>
    <definedName name="_DAT21" localSheetId="0">#REF!</definedName>
    <definedName name="_DAT21">#REF!</definedName>
    <definedName name="_DAT22" localSheetId="10">#REF!</definedName>
    <definedName name="_DAT22" localSheetId="3">#REF!</definedName>
    <definedName name="_DAT22" localSheetId="13">#REF!</definedName>
    <definedName name="_DAT22" localSheetId="1">#REF!</definedName>
    <definedName name="_DAT22" localSheetId="0">#REF!</definedName>
    <definedName name="_DAT22">#REF!</definedName>
    <definedName name="_DAT23" localSheetId="10">#REF!</definedName>
    <definedName name="_DAT23" localSheetId="3">#REF!</definedName>
    <definedName name="_DAT23" localSheetId="13">#REF!</definedName>
    <definedName name="_DAT23" localSheetId="1">#REF!</definedName>
    <definedName name="_DAT23" localSheetId="0">#REF!</definedName>
    <definedName name="_DAT23">#REF!</definedName>
    <definedName name="_DAT24" localSheetId="10">#REF!</definedName>
    <definedName name="_DAT24" localSheetId="3">#REF!</definedName>
    <definedName name="_DAT24" localSheetId="13">#REF!</definedName>
    <definedName name="_DAT24" localSheetId="1">#REF!</definedName>
    <definedName name="_DAT24" localSheetId="0">#REF!</definedName>
    <definedName name="_DAT24">#REF!</definedName>
    <definedName name="_DAT3" localSheetId="10">#REF!</definedName>
    <definedName name="_DAT3" localSheetId="3">#REF!</definedName>
    <definedName name="_DAT3" localSheetId="13">#REF!</definedName>
    <definedName name="_DAT3" localSheetId="1">#REF!</definedName>
    <definedName name="_DAT3" localSheetId="0">#REF!</definedName>
    <definedName name="_DAT3">#REF!</definedName>
    <definedName name="_DAT4" localSheetId="10">#REF!</definedName>
    <definedName name="_DAT4" localSheetId="3">#REF!</definedName>
    <definedName name="_DAT4" localSheetId="13">#REF!</definedName>
    <definedName name="_DAT4" localSheetId="1">#REF!</definedName>
    <definedName name="_DAT4" localSheetId="0">#REF!</definedName>
    <definedName name="_DAT4">#REF!</definedName>
    <definedName name="_DAT5" localSheetId="10">#REF!</definedName>
    <definedName name="_DAT5" localSheetId="3">#REF!</definedName>
    <definedName name="_DAT5" localSheetId="13">#REF!</definedName>
    <definedName name="_DAT5" localSheetId="1">#REF!</definedName>
    <definedName name="_DAT5" localSheetId="0">#REF!</definedName>
    <definedName name="_DAT5">#REF!</definedName>
    <definedName name="_DAT6" localSheetId="10">[8]Original!#REF!</definedName>
    <definedName name="_DAT6" localSheetId="3">[8]Original!#REF!</definedName>
    <definedName name="_DAT6" localSheetId="13">[8]Original!#REF!</definedName>
    <definedName name="_DAT6" localSheetId="1">[8]Original!#REF!</definedName>
    <definedName name="_DAT6" localSheetId="0">[8]Original!#REF!</definedName>
    <definedName name="_DAT6">[8]Original!#REF!</definedName>
    <definedName name="_DAT7" localSheetId="10">#REF!</definedName>
    <definedName name="_DAT7" localSheetId="3">#REF!</definedName>
    <definedName name="_DAT7" localSheetId="13">#REF!</definedName>
    <definedName name="_DAT7" localSheetId="1">#REF!</definedName>
    <definedName name="_DAT7" localSheetId="0">#REF!</definedName>
    <definedName name="_DAT7">#REF!</definedName>
    <definedName name="_DAT8" localSheetId="10">#REF!</definedName>
    <definedName name="_DAT8" localSheetId="3">#REF!</definedName>
    <definedName name="_DAT8" localSheetId="13">#REF!</definedName>
    <definedName name="_DAT8" localSheetId="1">#REF!</definedName>
    <definedName name="_DAT8" localSheetId="0">#REF!</definedName>
    <definedName name="_DAT8">#REF!</definedName>
    <definedName name="_DAT9" localSheetId="10">#REF!</definedName>
    <definedName name="_DAT9" localSheetId="3">#REF!</definedName>
    <definedName name="_DAT9" localSheetId="13">#REF!</definedName>
    <definedName name="_DAT9" localSheetId="1">#REF!</definedName>
    <definedName name="_DAT9" localSheetId="0">#REF!</definedName>
    <definedName name="_DAT9">#REF!</definedName>
    <definedName name="_xlnm._FilterDatabase" localSheetId="6" hidden="1">'emm SEM DES'!$B$1:$E$5480</definedName>
    <definedName name="_xlnm._FilterDatabase" localSheetId="1" hidden="1">Orçamento!$A$6:$U$117</definedName>
    <definedName name="_xlnm._FilterDatabase" localSheetId="9" hidden="1">'serv COM DES'!$B$1:$H$7613</definedName>
    <definedName name="_xlnm._FilterDatabase" localSheetId="7" hidden="1">'serv SEM DES'!$A$1:$E$7620</definedName>
    <definedName name="_Key1" hidden="1">'[9]DESEMP AN'!$C$37:$C$77</definedName>
    <definedName name="_Key2" hidden="1">'[9]DESEMP AN'!$B$37:$B$65</definedName>
    <definedName name="_Order1" hidden="1">255</definedName>
    <definedName name="_Order2" hidden="1">255</definedName>
    <definedName name="_PE006">[10]INDICES!$K$17</definedName>
    <definedName name="_PE007">[10]INDICES!$K$18</definedName>
    <definedName name="_PE016">[10]INDICES!$K$30</definedName>
    <definedName name="_PE107">[10]INDICES!$K$32</definedName>
    <definedName name="_PE108">[10]INDICES!$K$33</definedName>
    <definedName name="_PE110">[10]INDICES!$K$34</definedName>
    <definedName name="_PE111">[10]INDICES!$K$35</definedName>
    <definedName name="_PE113">[10]INDICES!$K$36</definedName>
    <definedName name="_PE114">[10]INDICES!$K$37</definedName>
    <definedName name="_PE116">[10]INDICES!$K$38</definedName>
    <definedName name="_PE117">[10]INDICES!$K$39</definedName>
    <definedName name="_PE119">[10]INDICES!$K$41</definedName>
    <definedName name="_PE123">[10]INDICES!$K$45</definedName>
    <definedName name="_PE315">[10]INDICES!$K$58</definedName>
    <definedName name="_PE400">[10]INDICES!$K$70</definedName>
    <definedName name="_PE404">[10]INDICES!$K$72</definedName>
    <definedName name="_PE408">[10]INDICES!$K$75</definedName>
    <definedName name="_PE507">[10]INDICES!$K$83</definedName>
    <definedName name="_PL1" localSheetId="3">#REF!</definedName>
    <definedName name="_PL1">#REF!</definedName>
    <definedName name="_PL201" localSheetId="10">[11]INDICES!#REF!</definedName>
    <definedName name="_PL201" localSheetId="3">[11]INDICES!#REF!</definedName>
    <definedName name="_PL201" localSheetId="13">[11]INDICES!#REF!</definedName>
    <definedName name="_PL201" localSheetId="1">[11]INDICES!#REF!</definedName>
    <definedName name="_PL201" localSheetId="0">[11]INDICES!#REF!</definedName>
    <definedName name="_PL201">[11]INDICES!#REF!</definedName>
    <definedName name="_PL203" localSheetId="10">[11]INDICES!#REF!</definedName>
    <definedName name="_PL203" localSheetId="13">[11]INDICES!#REF!</definedName>
    <definedName name="_PL203" localSheetId="1">[11]INDICES!#REF!</definedName>
    <definedName name="_PL203" localSheetId="0">[11]INDICES!#REF!</definedName>
    <definedName name="_PL203">[11]INDICES!#REF!</definedName>
    <definedName name="_PL204" localSheetId="10">[11]INDICES!#REF!</definedName>
    <definedName name="_PL204" localSheetId="13">[11]INDICES!#REF!</definedName>
    <definedName name="_PL204" localSheetId="1">[11]INDICES!#REF!</definedName>
    <definedName name="_PL204" localSheetId="0">[11]INDICES!#REF!</definedName>
    <definedName name="_PL204">[11]INDICES!#REF!</definedName>
    <definedName name="_PL206" localSheetId="10">[11]INDICES!#REF!</definedName>
    <definedName name="_PL206" localSheetId="13">[11]INDICES!#REF!</definedName>
    <definedName name="_PL206" localSheetId="1">[11]INDICES!#REF!</definedName>
    <definedName name="_PL206" localSheetId="0">[11]INDICES!#REF!</definedName>
    <definedName name="_PL206">[11]INDICES!#REF!</definedName>
    <definedName name="_PL702">[10]INDICES!$D$13</definedName>
    <definedName name="_PL705">[10]INDICES!$D$16</definedName>
    <definedName name="_PL706">[10]INDICES!$D$17</definedName>
    <definedName name="_PL707">[10]INDICES!$D$18</definedName>
    <definedName name="_PL708">[10]INDICES!$D$19</definedName>
    <definedName name="_pm101">[10]INDICES!$D$72</definedName>
    <definedName name="_PM103">[10]INDICES!$D$73</definedName>
    <definedName name="_PM104">[10]INDICES!$D$74</definedName>
    <definedName name="_PM107">[10]INDICES!$D$75</definedName>
    <definedName name="_PM109">[10]INDICES!$D$76</definedName>
    <definedName name="_PM326" localSheetId="10">[11]INDICES!#REF!</definedName>
    <definedName name="_PM326" localSheetId="3">[11]INDICES!#REF!</definedName>
    <definedName name="_PM326" localSheetId="13">[11]INDICES!#REF!</definedName>
    <definedName name="_PM326" localSheetId="1">[11]INDICES!#REF!</definedName>
    <definedName name="_PM326" localSheetId="0">[11]INDICES!#REF!</definedName>
    <definedName name="_PM326">[11]INDICES!#REF!</definedName>
    <definedName name="_PM332">[11]INDICES!$D$36</definedName>
    <definedName name="_PM333">[11]INDICES!$D$21</definedName>
    <definedName name="_PM700" localSheetId="10">[11]INDICES!#REF!</definedName>
    <definedName name="_PM700" localSheetId="3">[11]INDICES!#REF!</definedName>
    <definedName name="_PM700" localSheetId="13">[11]INDICES!#REF!</definedName>
    <definedName name="_PM700" localSheetId="1">[11]INDICES!#REF!</definedName>
    <definedName name="_PM700" localSheetId="0">[11]INDICES!#REF!</definedName>
    <definedName name="_PM700">[11]INDICES!#REF!</definedName>
    <definedName name="_PM905">[10]INDICES!$D$39</definedName>
    <definedName name="_PM990">[10]INDICES!$D$46</definedName>
    <definedName name="_PNV2002" localSheetId="3">#REF!</definedName>
    <definedName name="_PNV2002">#REF!</definedName>
    <definedName name="_PNV2003" localSheetId="3">#REF!</definedName>
    <definedName name="_PNV2003">#REF!</definedName>
    <definedName name="_PP501">[10]INDICES!$M$118</definedName>
    <definedName name="_PP502">[10]INDICES!$M$119</definedName>
    <definedName name="_PP701">[10]INDICES!$M$127</definedName>
    <definedName name="_PP801">[10]INDICES!$M$128</definedName>
    <definedName name="_pt101">[10]INDICES!$D$84</definedName>
    <definedName name="_PT103">[10]INDICES!$D$86</definedName>
    <definedName name="_PT104">[10]INDICES!$D$87</definedName>
    <definedName name="_PT107">[10]INDICES!$D$88</definedName>
    <definedName name="_PT109">[10]INDICES!$D$89</definedName>
    <definedName name="_Sort" hidden="1">'[9]DESEMP AN'!$B$37:$H$86</definedName>
    <definedName name="_STG03" localSheetId="10">'[4]F. MEDIÇAO'!#REF!</definedName>
    <definedName name="_STG03" localSheetId="3">'[1]F. MEDIÇAO'!#REF!</definedName>
    <definedName name="_STG03" localSheetId="13">'[4]F. MEDIÇAO'!#REF!</definedName>
    <definedName name="_STG03" localSheetId="1">'[4]F. MEDIÇAO'!#REF!</definedName>
    <definedName name="_STG03" localSheetId="0">'[4]F. MEDIÇAO'!#REF!</definedName>
    <definedName name="_STG03">'[4]F. MEDIÇAO'!#REF!</definedName>
    <definedName name="_TCB10">[12]Serviços!$G$58</definedName>
    <definedName name="_TLB5">[12]Serviços!$G$54</definedName>
    <definedName name="_TLC4">[12]Serviços!$G$56</definedName>
    <definedName name="_TOT1" localSheetId="10">[10]SERVIÇOS!#REF!</definedName>
    <definedName name="_TOT1" localSheetId="3">[10]SERVIÇOS!#REF!</definedName>
    <definedName name="_TOT1" localSheetId="13">[10]SERVIÇOS!#REF!</definedName>
    <definedName name="_TOT1" localSheetId="1">[10]SERVIÇOS!#REF!</definedName>
    <definedName name="_TOT1" localSheetId="0">[10]SERVIÇOS!#REF!</definedName>
    <definedName name="_TOT1">[10]SERVIÇOS!#REF!</definedName>
    <definedName name="_TOT2" localSheetId="10">[10]SERVIÇOS!#REF!</definedName>
    <definedName name="_TOT2" localSheetId="13">[10]SERVIÇOS!#REF!</definedName>
    <definedName name="_TOT2" localSheetId="1">[10]SERVIÇOS!#REF!</definedName>
    <definedName name="_TOT2" localSheetId="0">[10]SERVIÇOS!#REF!</definedName>
    <definedName name="_TOT2">[10]SERVIÇOS!#REF!</definedName>
    <definedName name="_TOT3" localSheetId="10">[10]SERVIÇOS!#REF!</definedName>
    <definedName name="_TOT3" localSheetId="13">[10]SERVIÇOS!#REF!</definedName>
    <definedName name="_TOT3" localSheetId="1">[10]SERVIÇOS!#REF!</definedName>
    <definedName name="_TOT3" localSheetId="0">[10]SERVIÇOS!#REF!</definedName>
    <definedName name="_TOT3">[10]SERVIÇOS!#REF!</definedName>
    <definedName name="_TOT4" localSheetId="10">[10]SERVIÇOS!#REF!</definedName>
    <definedName name="_TOT4" localSheetId="13">[10]SERVIÇOS!#REF!</definedName>
    <definedName name="_TOT4" localSheetId="1">[10]SERVIÇOS!#REF!</definedName>
    <definedName name="_TOT4" localSheetId="0">[10]SERVIÇOS!#REF!</definedName>
    <definedName name="_TOT4">[10]SERVIÇOS!#REF!</definedName>
    <definedName name="_TOT6" localSheetId="10">[10]SERVIÇOS!#REF!</definedName>
    <definedName name="_TOT6" localSheetId="13">[10]SERVIÇOS!#REF!</definedName>
    <definedName name="_TOT6" localSheetId="1">[10]SERVIÇOS!#REF!</definedName>
    <definedName name="_TOT6" localSheetId="0">[10]SERVIÇOS!#REF!</definedName>
    <definedName name="_TOT6">[10]SERVIÇOS!#REF!</definedName>
    <definedName name="_TOT7" localSheetId="10">[10]SERVIÇOS!#REF!</definedName>
    <definedName name="_TOT7" localSheetId="13">[10]SERVIÇOS!#REF!</definedName>
    <definedName name="_TOT7" localSheetId="1">[10]SERVIÇOS!#REF!</definedName>
    <definedName name="_TOT7" localSheetId="0">[10]SERVIÇOS!#REF!</definedName>
    <definedName name="_TOT7">[10]SERVIÇOS!#REF!</definedName>
    <definedName name="_YE006">[10]INDICES!$M$17</definedName>
    <definedName name="_YE007">[10]INDICES!$M$18</definedName>
    <definedName name="_YE016">[10]INDICES!$M$30</definedName>
    <definedName name="_YE107">[10]INDICES!$M$32</definedName>
    <definedName name="_YE108">[10]INDICES!$M$33</definedName>
    <definedName name="_YE110">[10]INDICES!$M$34</definedName>
    <definedName name="_YE111">[10]INDICES!$M$35</definedName>
    <definedName name="_YE113">[10]INDICES!$M$36</definedName>
    <definedName name="_YE114">[10]INDICES!$M$37</definedName>
    <definedName name="_YE116">[10]INDICES!$M$38</definedName>
    <definedName name="_YE117">[10]INDICES!$M$39</definedName>
    <definedName name="_YE119">[10]INDICES!$M$41</definedName>
    <definedName name="_YE123">[10]INDICES!$M$45</definedName>
    <definedName name="_YE315">[10]INDICES!$M$58</definedName>
    <definedName name="_YE400">[10]INDICES!$M$70</definedName>
    <definedName name="_YE404">[10]INDICES!$M$72</definedName>
    <definedName name="_YE408">[10]INDICES!$M$75</definedName>
    <definedName name="_YE507">[10]INDICES!$M$83</definedName>
    <definedName name="a" localSheetId="10">#REF!</definedName>
    <definedName name="a" localSheetId="3">#REF!</definedName>
    <definedName name="a" localSheetId="13">'[13]Fresagem de Pista Ago-98'!#REF!</definedName>
    <definedName name="a" localSheetId="1">#REF!</definedName>
    <definedName name="a" localSheetId="0">#REF!</definedName>
    <definedName name="a">#REF!</definedName>
    <definedName name="A.8.301.03" localSheetId="10">'[4]F. MEDIÇAO'!#REF!</definedName>
    <definedName name="A.8.301.03" localSheetId="3">'[1]F. MEDIÇAO'!#REF!</definedName>
    <definedName name="A.8.301.03" localSheetId="13">'[4]F. MEDIÇAO'!#REF!</definedName>
    <definedName name="A.8.301.03" localSheetId="1">'[4]F. MEDIÇAO'!#REF!</definedName>
    <definedName name="A.8.301.03" localSheetId="0">'[4]F. MEDIÇAO'!#REF!</definedName>
    <definedName name="A.8.301.03">'[4]F. MEDIÇAO'!#REF!</definedName>
    <definedName name="A_km" localSheetId="10">'[13]Fresagem de Pista Ago-98'!#REF!</definedName>
    <definedName name="A_km" localSheetId="13">'[13]Fresagem de Pista Ago-98'!#REF!</definedName>
    <definedName name="A_km" localSheetId="1">'[13]Fresagem de Pista Ago-98'!#REF!</definedName>
    <definedName name="A_km" localSheetId="0">'[13]Fresagem de Pista Ago-98'!#REF!</definedName>
    <definedName name="A_km">'[13]Fresagem de Pista Ago-98'!#REF!</definedName>
    <definedName name="A0.333.17" localSheetId="10">'[4]F. MEDIÇAO'!#REF!</definedName>
    <definedName name="A0.333.17" localSheetId="3">'[1]F. MEDIÇAO'!#REF!</definedName>
    <definedName name="A0.333.17" localSheetId="13">'[4]F. MEDIÇAO'!#REF!</definedName>
    <definedName name="A0.333.17" localSheetId="1">'[4]F. MEDIÇAO'!#REF!</definedName>
    <definedName name="A0.333.17" localSheetId="0">'[4]F. MEDIÇAO'!#REF!</definedName>
    <definedName name="A0.333.17">'[4]F. MEDIÇAO'!#REF!</definedName>
    <definedName name="A0.333.18" localSheetId="10">'[4]F. MEDIÇAO'!#REF!</definedName>
    <definedName name="A0.333.18" localSheetId="3">'[1]F. MEDIÇAO'!#REF!</definedName>
    <definedName name="A0.333.18" localSheetId="13">'[4]F. MEDIÇAO'!#REF!</definedName>
    <definedName name="A0.333.18" localSheetId="1">'[4]F. MEDIÇAO'!#REF!</definedName>
    <definedName name="A0.333.18" localSheetId="0">'[4]F. MEDIÇAO'!#REF!</definedName>
    <definedName name="A0.333.18">'[4]F. MEDIÇAO'!#REF!</definedName>
    <definedName name="A2.0.353.17" localSheetId="10">'[14]F. MEDIÇAO'!#REF!</definedName>
    <definedName name="A2.0.353.17" localSheetId="13">'[14]F. MEDIÇAO'!#REF!</definedName>
    <definedName name="A2.0.353.17" localSheetId="1">'[14]F. MEDIÇAO'!#REF!</definedName>
    <definedName name="A2.0.353.17" localSheetId="0">'[14]F. MEDIÇAO'!#REF!</definedName>
    <definedName name="A2.0.353.17">'[14]F. MEDIÇAO'!#REF!</definedName>
    <definedName name="A2.0.353.18" localSheetId="10">'[14]F. MEDIÇAO'!#REF!</definedName>
    <definedName name="A2.0.353.18" localSheetId="13">'[14]F. MEDIÇAO'!#REF!</definedName>
    <definedName name="A2.0.353.18" localSheetId="1">'[14]F. MEDIÇAO'!#REF!</definedName>
    <definedName name="A2.0.353.18" localSheetId="0">'[14]F. MEDIÇAO'!#REF!</definedName>
    <definedName name="A2.0.353.18">'[14]F. MEDIÇAO'!#REF!</definedName>
    <definedName name="A2.530.03" localSheetId="10">'[4]F. MEDIÇAO'!#REF!</definedName>
    <definedName name="A2.530.03" localSheetId="3">'[1]F. MEDIÇAO'!#REF!</definedName>
    <definedName name="A2.530.03" localSheetId="13">'[4]F. MEDIÇAO'!#REF!</definedName>
    <definedName name="A2.530.03" localSheetId="1">'[4]F. MEDIÇAO'!#REF!</definedName>
    <definedName name="A2.530.03" localSheetId="0">'[4]F. MEDIÇAO'!#REF!</definedName>
    <definedName name="A2.530.03">'[4]F. MEDIÇAO'!#REF!</definedName>
    <definedName name="A2.530.04" localSheetId="3">'[1]F. MEDIÇAO'!$J$18</definedName>
    <definedName name="A2.530.04">'[4]F. MEDIÇAO'!$J$18</definedName>
    <definedName name="A2.540.01" localSheetId="10">'[4]F. MEDIÇAO'!#REF!</definedName>
    <definedName name="A2.540.01" localSheetId="3">'[1]F. MEDIÇAO'!#REF!</definedName>
    <definedName name="A2.540.01" localSheetId="13">'[4]F. MEDIÇAO'!#REF!</definedName>
    <definedName name="A2.540.01" localSheetId="1">'[4]F. MEDIÇAO'!#REF!</definedName>
    <definedName name="A2.540.01" localSheetId="0">'[4]F. MEDIÇAO'!#REF!</definedName>
    <definedName name="A2.540.01">'[4]F. MEDIÇAO'!#REF!</definedName>
    <definedName name="A3.329.00">'[15]F. MEDIÇAO'!$J$12</definedName>
    <definedName name="A8.001.00" localSheetId="10">'[4]F. MEDIÇAO'!#REF!</definedName>
    <definedName name="A8.001.00" localSheetId="3">'[1]F. MEDIÇAO'!#REF!</definedName>
    <definedName name="A8.001.00" localSheetId="13">'[4]F. MEDIÇAO'!#REF!</definedName>
    <definedName name="A8.001.00" localSheetId="1">'[4]F. MEDIÇAO'!#REF!</definedName>
    <definedName name="A8.001.00" localSheetId="0">'[4]F. MEDIÇAO'!#REF!</definedName>
    <definedName name="A8.001.00">'[4]F. MEDIÇAO'!#REF!</definedName>
    <definedName name="A8.100.00" localSheetId="3">'[1]F. MEDIÇAO'!$J$35</definedName>
    <definedName name="A8.100.00">'[4]F. MEDIÇAO'!$J$35</definedName>
    <definedName name="A8.100.01" localSheetId="10">'[4]F. MEDIÇAO'!#REF!</definedName>
    <definedName name="A8.100.01" localSheetId="3">'[1]F. MEDIÇAO'!#REF!</definedName>
    <definedName name="A8.100.01" localSheetId="13">'[4]F. MEDIÇAO'!#REF!</definedName>
    <definedName name="A8.100.01" localSheetId="1">'[4]F. MEDIÇAO'!#REF!</definedName>
    <definedName name="A8.100.01" localSheetId="0">'[4]F. MEDIÇAO'!#REF!</definedName>
    <definedName name="A8.100.01">'[4]F. MEDIÇAO'!#REF!</definedName>
    <definedName name="A8.103.00" localSheetId="10">'[14]F. MEDIÇAO'!#REF!</definedName>
    <definedName name="A8.103.00" localSheetId="13">'[14]F. MEDIÇAO'!#REF!</definedName>
    <definedName name="A8.103.00" localSheetId="1">'[14]F. MEDIÇAO'!#REF!</definedName>
    <definedName name="A8.103.00" localSheetId="0">'[14]F. MEDIÇAO'!#REF!</definedName>
    <definedName name="A8.103.00">'[14]F. MEDIÇAO'!#REF!</definedName>
    <definedName name="A8.109.00" localSheetId="3">'[1]F. MEDIÇAO'!$J$38</definedName>
    <definedName name="A8.109.00">'[4]F. MEDIÇAO'!$J$38</definedName>
    <definedName name="A8.300.01" localSheetId="3">'[1]F. MEDIÇAO'!$J$40</definedName>
    <definedName name="A8.300.01">'[4]F. MEDIÇAO'!$J$40</definedName>
    <definedName name="A8.302.05" localSheetId="10">'[4]F. MEDIÇAO'!#REF!</definedName>
    <definedName name="A8.302.05" localSheetId="3">'[1]F. MEDIÇAO'!#REF!</definedName>
    <definedName name="A8.302.05" localSheetId="13">'[4]F. MEDIÇAO'!#REF!</definedName>
    <definedName name="A8.302.05" localSheetId="1">'[4]F. MEDIÇAO'!#REF!</definedName>
    <definedName name="A8.302.05" localSheetId="0">'[4]F. MEDIÇAO'!#REF!</definedName>
    <definedName name="A8.302.05">'[4]F. MEDIÇAO'!#REF!</definedName>
    <definedName name="A8.401.00" localSheetId="10">'[14]F. MEDIÇAO'!#REF!</definedName>
    <definedName name="A8.401.00" localSheetId="13">'[14]F. MEDIÇAO'!#REF!</definedName>
    <definedName name="A8.401.00" localSheetId="1">'[14]F. MEDIÇAO'!#REF!</definedName>
    <definedName name="A8.401.00" localSheetId="0">'[14]F. MEDIÇAO'!#REF!</definedName>
    <definedName name="A8.401.00">'[14]F. MEDIÇAO'!#REF!</definedName>
    <definedName name="A8.402.02" localSheetId="10">'[14]F. MEDIÇAO'!#REF!</definedName>
    <definedName name="A8.402.02" localSheetId="13">'[14]F. MEDIÇAO'!#REF!</definedName>
    <definedName name="A8.402.02" localSheetId="1">'[14]F. MEDIÇAO'!#REF!</definedName>
    <definedName name="A8.402.02" localSheetId="0">'[14]F. MEDIÇAO'!#REF!</definedName>
    <definedName name="A8.402.02">'[14]F. MEDIÇAO'!#REF!</definedName>
    <definedName name="A8.901.00" localSheetId="3">'[1]F. MEDIÇAO'!$J$53</definedName>
    <definedName name="A8.901.00">'[4]F. MEDIÇAO'!$J$53</definedName>
    <definedName name="aa" localSheetId="3">[8]Original!#REF!</definedName>
    <definedName name="aa">[8]Original!#REF!</definedName>
    <definedName name="AAAA" localSheetId="10">#REF!</definedName>
    <definedName name="AAAA" localSheetId="3">#REF!</definedName>
    <definedName name="AAAA" localSheetId="13">#REF!</definedName>
    <definedName name="AAAA" localSheetId="1">#REF!</definedName>
    <definedName name="AAAA" localSheetId="0">#REF!</definedName>
    <definedName name="AAAA">#REF!</definedName>
    <definedName name="AAAAAAAAA" localSheetId="3">#N/A</definedName>
    <definedName name="AAAAAAAAA" localSheetId="12">HD!AAAAAAAAA</definedName>
    <definedName name="AAAAAAAAA">DIMENS!AAAAAAAAA</definedName>
    <definedName name="ACOMPANHAMENTO" hidden="1">IF(VALUE([16]MENU!$O$4)=2,"BM","PLE")</definedName>
    <definedName name="adfhdfhsd" localSheetId="10">[2]SID_NI_5!#REF!</definedName>
    <definedName name="adfhdfhsd" localSheetId="1">[2]SID_NI_5!#REF!</definedName>
    <definedName name="adfhdfhsd" localSheetId="0">[2]SID_NI_5!#REF!</definedName>
    <definedName name="adfhdfhsd">[2]SID_NI_5!#REF!</definedName>
    <definedName name="ALTA" localSheetId="3">'[17]PRO-08'!#REF!</definedName>
    <definedName name="ALTA">'[17]PRO-08'!#REF!</definedName>
    <definedName name="amarela" localSheetId="3">#REF!</definedName>
    <definedName name="amarela">#REF!</definedName>
    <definedName name="AQCAP" localSheetId="3">[18]AQ_CAP!$H$65</definedName>
    <definedName name="AQCAP">[19]AQ_CAP!$H$65</definedName>
    <definedName name="AQCM30" localSheetId="3">[18]AQ_CM30!$H$65</definedName>
    <definedName name="AQCM30">[19]AQ_CM30!$H$65</definedName>
    <definedName name="AQRC1C" localSheetId="3">[18]AQ_RC1C!$H$65</definedName>
    <definedName name="AQRC1C">[19]AQ_RC1C!$H$65</definedName>
    <definedName name="AQRR1C" localSheetId="3">[18]AQ_RR1C!$H$65</definedName>
    <definedName name="AQRR1C">[19]AQ_RR1C!$H$65</definedName>
    <definedName name="AQRR2C" localSheetId="3">[18]AQ_RR2C!$H$65</definedName>
    <definedName name="AQRR2C">[19]AQ_RR2C!$H$65</definedName>
    <definedName name="ÀREA" localSheetId="10">'[13]Fresagem de Pista Ago-98'!#REF!</definedName>
    <definedName name="ÀREA" localSheetId="3">'[13]Fresagem de Pista Ago-98'!#REF!</definedName>
    <definedName name="ÀREA" localSheetId="13">'[13]Fresagem de Pista Ago-98'!#REF!</definedName>
    <definedName name="ÀREA" localSheetId="1">'[13]Fresagem de Pista Ago-98'!#REF!</definedName>
    <definedName name="ÀREA" localSheetId="0">'[13]Fresagem de Pista Ago-98'!#REF!</definedName>
    <definedName name="ÀREA">'[13]Fresagem de Pista Ago-98'!#REF!</definedName>
    <definedName name="ÀREA_ACUM" localSheetId="10">'[13]Fresagem de Pista Ago-98'!#REF!</definedName>
    <definedName name="ÀREA_ACUM" localSheetId="13">'[13]Fresagem de Pista Ago-98'!#REF!</definedName>
    <definedName name="ÀREA_ACUM" localSheetId="1">'[13]Fresagem de Pista Ago-98'!#REF!</definedName>
    <definedName name="ÀREA_ACUM" localSheetId="0">'[13]Fresagem de Pista Ago-98'!#REF!</definedName>
    <definedName name="ÀREA_ACUM">'[13]Fresagem de Pista Ago-98'!#REF!</definedName>
    <definedName name="_xlnm.Print_Area" localSheetId="10">Comparativo!$B$1:$D$34</definedName>
    <definedName name="_xlnm.Print_Area" localSheetId="3">DIMENS!$A$2:$AA$28</definedName>
    <definedName name="_xlnm.Print_Area" localSheetId="4">'MEMO DREN'!$A$1:$M$64</definedName>
    <definedName name="_xlnm.Print_Area" localSheetId="13">'Municípios BDI Serviços'!$B$2:$B$81</definedName>
    <definedName name="_xlnm.Print_Area" localSheetId="1">Orçamento!$A$1:$P$122</definedName>
    <definedName name="_xlnm.Print_Area" localSheetId="0">'Orçamento - Kronos'!#REF!</definedName>
    <definedName name="Área_impressão_IM" localSheetId="10">#REF!</definedName>
    <definedName name="Área_impressão_IM" localSheetId="3">#REF!</definedName>
    <definedName name="Área_impressão_IM" localSheetId="13">#REF!</definedName>
    <definedName name="Área_impressão_IM" localSheetId="1">#REF!</definedName>
    <definedName name="Área_impressão_IM" localSheetId="0">#REF!</definedName>
    <definedName name="Área_impressão_IM">#REF!</definedName>
    <definedName name="AREAL" localSheetId="3">'[20]Vínculo (2)'!$Y$10</definedName>
    <definedName name="AREAL">'[21]Vínculo (2)'!$Y$10</definedName>
    <definedName name="AREIA" localSheetId="10">#REF!</definedName>
    <definedName name="AREIA" localSheetId="3">#REF!</definedName>
    <definedName name="AREIA" localSheetId="13">#REF!</definedName>
    <definedName name="AREIA" localSheetId="1">#REF!</definedName>
    <definedName name="AREIA" localSheetId="0">#REF!</definedName>
    <definedName name="AREIA">#REF!</definedName>
    <definedName name="ARMADURA">[12]Serviços!$G$18</definedName>
    <definedName name="ARRUMADA">[12]Serviços!$G$22</definedName>
    <definedName name="as" localSheetId="10">#REF!</definedName>
    <definedName name="as" localSheetId="3">#REF!</definedName>
    <definedName name="as" localSheetId="13">#REF!</definedName>
    <definedName name="as" localSheetId="1">#REF!</definedName>
    <definedName name="as" localSheetId="0">#REF!</definedName>
    <definedName name="as">#REF!</definedName>
    <definedName name="asfasgas" localSheetId="3">#REF!</definedName>
    <definedName name="asfasgas">#REF!</definedName>
    <definedName name="Aut_original" localSheetId="3">[22]PROJETO!#REF!</definedName>
    <definedName name="Aut_original">[22]PROJETO!#REF!</definedName>
    <definedName name="Aut_resumo" localSheetId="3">[23]RESUMO_AUT1!#REF!</definedName>
    <definedName name="Aut_resumo">[23]RESUMO_AUT1!#REF!</definedName>
    <definedName name="azul" localSheetId="3">#REF!</definedName>
    <definedName name="azul">#REF!</definedName>
    <definedName name="AZULSINAL" localSheetId="3">#REF!</definedName>
    <definedName name="AZULSINAL">#REF!</definedName>
    <definedName name="_xlnm.Database" localSheetId="10">#REF!</definedName>
    <definedName name="_xlnm.Database" localSheetId="3">#REF!</definedName>
    <definedName name="_xlnm.Database" localSheetId="13">#REF!</definedName>
    <definedName name="_xlnm.Database" localSheetId="1">#REF!</definedName>
    <definedName name="_xlnm.Database" localSheetId="0">#REF!</definedName>
    <definedName name="_xlnm.Database">#REF!</definedName>
    <definedName name="BB" localSheetId="10">#REF!</definedName>
    <definedName name="BB" localSheetId="3">#REF!</definedName>
    <definedName name="BB" localSheetId="13">#REF!</definedName>
    <definedName name="BB" localSheetId="1">#REF!</definedName>
    <definedName name="BB" localSheetId="0">#REF!</definedName>
    <definedName name="BB">#REF!</definedName>
    <definedName name="bdi" localSheetId="13">'Municípios BDI Serviços'!$B$3:$E$81</definedName>
    <definedName name="BDI">[24]INVENTÁRIO!$B$3</definedName>
    <definedName name="BDI_7">#N/A</definedName>
    <definedName name="BDI_8">#N/A</definedName>
    <definedName name="BG" localSheetId="3">#REF!</definedName>
    <definedName name="BG">#REF!</definedName>
    <definedName name="BGU" localSheetId="3">#REF!</definedName>
    <definedName name="BGU">#REF!</definedName>
    <definedName name="Bloco" localSheetId="3" hidden="1">#REF!</definedName>
    <definedName name="Bloco" hidden="1">#REF!</definedName>
    <definedName name="Bloco2" localSheetId="3" hidden="1">#REF!</definedName>
    <definedName name="Bloco2" hidden="1">#REF!</definedName>
    <definedName name="BOLETIM" localSheetId="10">#REF!</definedName>
    <definedName name="BOLETIM" localSheetId="3">#REF!</definedName>
    <definedName name="BOLETIM" localSheetId="13">#REF!</definedName>
    <definedName name="BOLETIM" localSheetId="1">#REF!</definedName>
    <definedName name="BOLETIM" localSheetId="0">#REF!</definedName>
    <definedName name="BOLETIM">#REF!</definedName>
    <definedName name="BR">[10]INDICES!$C$126</definedName>
    <definedName name="BRITA" localSheetId="10">#REF!</definedName>
    <definedName name="BRITA" localSheetId="3">#REF!</definedName>
    <definedName name="BRITA" localSheetId="13">#REF!</definedName>
    <definedName name="BRITA" localSheetId="1">#REF!</definedName>
    <definedName name="BRITA" localSheetId="0">#REF!</definedName>
    <definedName name="BRITA">#REF!</definedName>
    <definedName name="BRITAREM">[12]Serviços!$G$12</definedName>
    <definedName name="BSCC" localSheetId="10">'[4]F. MEDIÇAO'!#REF!</definedName>
    <definedName name="BSCC" localSheetId="3">'[1]F. MEDIÇAO'!#REF!</definedName>
    <definedName name="BSCC" localSheetId="13">'[4]F. MEDIÇAO'!#REF!</definedName>
    <definedName name="BSCC" localSheetId="1">'[4]F. MEDIÇAO'!#REF!</definedName>
    <definedName name="BSCC" localSheetId="0">'[4]F. MEDIÇAO'!#REF!</definedName>
    <definedName name="BSCC">'[4]F. MEDIÇAO'!#REF!</definedName>
    <definedName name="ca" localSheetId="10">'[13]Fresagem de Pista Ago-98'!#REF!</definedName>
    <definedName name="ca" localSheetId="13">'[13]Fresagem de Pista Ago-98'!#REF!</definedName>
    <definedName name="ca" localSheetId="1">'[13]Fresagem de Pista Ago-98'!#REF!</definedName>
    <definedName name="ca" localSheetId="0">'[13]Fresagem de Pista Ago-98'!#REF!</definedName>
    <definedName name="ca">'[13]Fresagem de Pista Ago-98'!#REF!</definedName>
    <definedName name="CadIns" localSheetId="3" hidden="1">#REF!</definedName>
    <definedName name="CadIns" hidden="1">#REF!</definedName>
    <definedName name="CadSrv" localSheetId="3" hidden="1">#REF!</definedName>
    <definedName name="CadSrv" hidden="1">#REF!</definedName>
    <definedName name="CAIAÇÃO" localSheetId="10">#REF!</definedName>
    <definedName name="CAIAÇÃO" localSheetId="3">#REF!</definedName>
    <definedName name="CAIAÇÃO" localSheetId="13">#REF!</definedName>
    <definedName name="CAIAÇÃO" localSheetId="1">#REF!</definedName>
    <definedName name="CAIAÇÃO" localSheetId="0">#REF!</definedName>
    <definedName name="CAIAÇÃO">#REF!</definedName>
    <definedName name="CAMINHAO">[12]Serviços!$G$63</definedName>
    <definedName name="CANTEIRO" localSheetId="3">'[18]Inst. de Canteiro'!$H$65</definedName>
    <definedName name="CANTEIRO">'[19]Inst. de Canteiro'!$H$65</definedName>
    <definedName name="CAPASELANTE" localSheetId="10">#REF!</definedName>
    <definedName name="CAPASELANTE" localSheetId="3">#REF!</definedName>
    <definedName name="CAPASELANTE" localSheetId="13">#REF!</definedName>
    <definedName name="CAPASELANTE" localSheetId="1">#REF!</definedName>
    <definedName name="CAPASELANTE" localSheetId="0">#REF!</definedName>
    <definedName name="CAPASELANTE">#REF!</definedName>
    <definedName name="CAPINA" localSheetId="10">#REF!</definedName>
    <definedName name="CAPINA" localSheetId="3">#REF!</definedName>
    <definedName name="CAPINA" localSheetId="13">#REF!</definedName>
    <definedName name="CAPINA" localSheetId="1">#REF!</definedName>
    <definedName name="CAPINA" localSheetId="0">#REF!</definedName>
    <definedName name="CAPINA">#REF!</definedName>
    <definedName name="CARRO">[12]Serviços!$G$59</definedName>
    <definedName name="CBU" localSheetId="3">#REF!</definedName>
    <definedName name="CBU">#REF!</definedName>
    <definedName name="CBUII" localSheetId="3">#REF!</definedName>
    <definedName name="CBUII">#REF!</definedName>
    <definedName name="CBUQ" localSheetId="3">'[18]5 S 02 540 71'!$H$65</definedName>
    <definedName name="CBUQ">'[19]5 S 02 540 71'!$H$65</definedName>
    <definedName name="CBUQB" localSheetId="3">#REF!</definedName>
    <definedName name="CBUQB">#REF!</definedName>
    <definedName name="CBUQc" localSheetId="3">#REF!</definedName>
    <definedName name="CBUQc">#REF!</definedName>
    <definedName name="CBUQFINA" localSheetId="3">'[18]CBUQ Sem codigo'!$H$65</definedName>
    <definedName name="CBUQFINA">'[19]CBUQ Sem codigo'!$H$65</definedName>
    <definedName name="CCCCCCCCCCC" localSheetId="3">#N/A</definedName>
    <definedName name="CCCCCCCCCCC" localSheetId="12">HD!CCCCCCCCCCC</definedName>
    <definedName name="CCCCCCCCCCC">DIMENS!CCCCCCCCCCC</definedName>
    <definedName name="cch" hidden="1">#N/A</definedName>
    <definedName name="CCONST" localSheetId="3">[18]SINAPI!$H$65</definedName>
    <definedName name="CCONST">[19]SINAPI!$H$65</definedName>
    <definedName name="CD">[12]Serviços!$G$30</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ELSO" localSheetId="3">#N/A</definedName>
    <definedName name="CELSO" localSheetId="12">HD!CELSO</definedName>
    <definedName name="CELSO">DIMENS!CELSO</definedName>
    <definedName name="CÉLULA" localSheetId="10">#REF!</definedName>
    <definedName name="CÉLULA" localSheetId="3">#REF!</definedName>
    <definedName name="CÉLULA" localSheetId="13">#REF!</definedName>
    <definedName name="CÉLULA" localSheetId="1">#REF!</definedName>
    <definedName name="CÉLULA" localSheetId="0">#REF!</definedName>
    <definedName name="CÉLULA">#REF!</definedName>
    <definedName name="Chave" localSheetId="3" hidden="1">#REF!</definedName>
    <definedName name="Chave" hidden="1">#REF!</definedName>
    <definedName name="Chave1" localSheetId="3" hidden="1">#REF!</definedName>
    <definedName name="Chave1" hidden="1">#REF!</definedName>
    <definedName name="CIMENTO" localSheetId="10">#REF!</definedName>
    <definedName name="CIMENTO" localSheetId="3">#REF!</definedName>
    <definedName name="CIMENTO" localSheetId="13">#REF!</definedName>
    <definedName name="CIMENTO" localSheetId="1">#REF!</definedName>
    <definedName name="CIMENTO" localSheetId="0">#REF!</definedName>
    <definedName name="CIMENTO">#REF!</definedName>
    <definedName name="Clas" localSheetId="3" hidden="1">MAX(LEN(#REF!))</definedName>
    <definedName name="Clas" hidden="1">MAX(LEN(#REF!))</definedName>
    <definedName name="Cliente" hidden="1">""</definedName>
    <definedName name="Cls" hidden="1">#N/A</definedName>
    <definedName name="CM.30" localSheetId="10">#REF!</definedName>
    <definedName name="CM.30" localSheetId="3">#REF!</definedName>
    <definedName name="CM.30" localSheetId="13">#REF!</definedName>
    <definedName name="CM.30" localSheetId="1">#REF!</definedName>
    <definedName name="CM.30" localSheetId="0">#REF!</definedName>
    <definedName name="CM.30">#REF!</definedName>
    <definedName name="Cod" localSheetId="3" hidden="1">#REF!</definedName>
    <definedName name="Cod" hidden="1">#REF!</definedName>
    <definedName name="Cód." localSheetId="3">'[25]TPU-MARÇO_2002'!$B$2:$B$1965</definedName>
    <definedName name="Cód.">'[26]TPU-MARÇO_2002'!$B$2:$B$1965</definedName>
    <definedName name="cod.1" localSheetId="3">#REF!</definedName>
    <definedName name="cod.1">#REF!</definedName>
    <definedName name="cod.2" localSheetId="3">#REF!</definedName>
    <definedName name="cod.2">#REF!</definedName>
    <definedName name="Cód.3" localSheetId="3">#REF!</definedName>
    <definedName name="Cód.3">#REF!</definedName>
    <definedName name="Cód.4" localSheetId="3">'[25]TPU-MARÇO_2002'!$D$2:$D$1965</definedName>
    <definedName name="Cód.4">'[26]TPU-MARÇO_2002'!$D$2:$D$1965</definedName>
    <definedName name="Cód.Equip." localSheetId="3">#REF!</definedName>
    <definedName name="Cód.Equip.">#REF!</definedName>
    <definedName name="Cód.SER" localSheetId="3">'[25]TPU-MARÇO_2002'!$H$2:$H$20</definedName>
    <definedName name="Cód.SER">'[26]TPU-MARÇO_2002'!$H$2:$H$20</definedName>
    <definedName name="Cód.serv." localSheetId="3">#REF!</definedName>
    <definedName name="Cód.serv.">#REF!</definedName>
    <definedName name="Codigo" localSheetId="3" hidden="1">#REF!</definedName>
    <definedName name="Codigo" hidden="1">#REF!</definedName>
    <definedName name="Coluna" localSheetId="3" hidden="1">#REF!</definedName>
    <definedName name="Coluna" hidden="1">#REF!</definedName>
    <definedName name="comp" localSheetId="10">#REF!</definedName>
    <definedName name="comp" localSheetId="3">#REF!</definedName>
    <definedName name="comp" localSheetId="13">#REF!</definedName>
    <definedName name="comp" localSheetId="1">#REF!</definedName>
    <definedName name="comp" localSheetId="0">#REF!</definedName>
    <definedName name="comp">#REF!</definedName>
    <definedName name="CONCIM" localSheetId="10">[10]SERVIÇOS!#REF!</definedName>
    <definedName name="CONCIM" localSheetId="3">[10]SERVIÇOS!#REF!</definedName>
    <definedName name="CONCIM" localSheetId="13">[10]SERVIÇOS!#REF!</definedName>
    <definedName name="CONCIM" localSheetId="1">[10]SERVIÇOS!#REF!</definedName>
    <definedName name="CONCIM" localSheetId="0">[10]SERVIÇOS!#REF!</definedName>
    <definedName name="CONCIM">[10]SERVIÇOS!#REF!</definedName>
    <definedName name="CONCR">[12]Serviços!$G$17</definedName>
    <definedName name="CONCRETO" localSheetId="10">#REF!</definedName>
    <definedName name="CONCRETO" localSheetId="3">#REF!</definedName>
    <definedName name="CONCRETO" localSheetId="13">#REF!</definedName>
    <definedName name="CONCRETO" localSheetId="1">#REF!</definedName>
    <definedName name="CONCRETO" localSheetId="0">#REF!</definedName>
    <definedName name="CONCRETO">#REF!</definedName>
    <definedName name="CONSERVA1" localSheetId="3">'[18]Q15-Manut-1° Ano'!$F$23</definedName>
    <definedName name="CONSERVA1">'[19]Q15-Manut-1° Ano'!$F$23</definedName>
    <definedName name="CONSERVA2" localSheetId="3">'[18]Q15-Manut-2° Ano'!$F$22</definedName>
    <definedName name="CONSERVA2">'[19]Q15-Manut-2° Ano'!$F$22</definedName>
    <definedName name="consumo.2" localSheetId="3">#REF!</definedName>
    <definedName name="consumo.2">#REF!</definedName>
    <definedName name="CONTRATO" localSheetId="3">[27]APONT!$B$5:$G$426</definedName>
    <definedName name="CONTRATO">[6]DADOS!$C$3</definedName>
    <definedName name="correção" localSheetId="3">[1]correção!$I$26</definedName>
    <definedName name="correção">[4]correção!$I$26</definedName>
    <definedName name="CpuAux" localSheetId="3" hidden="1">#REF!</definedName>
    <definedName name="CpuAux" hidden="1">#REF!</definedName>
    <definedName name="CPUs" localSheetId="3" hidden="1">#REF!</definedName>
    <definedName name="CPUs" hidden="1">#REF!</definedName>
    <definedName name="CRC" localSheetId="10">[10]SERVIÇOS!#REF!</definedName>
    <definedName name="CRC" localSheetId="3">[10]SERVIÇOS!#REF!</definedName>
    <definedName name="CRC" localSheetId="13">[10]SERVIÇOS!#REF!</definedName>
    <definedName name="CRC" localSheetId="1">[10]SERVIÇOS!#REF!</definedName>
    <definedName name="CRC" localSheetId="0">[10]SERVIÇOS!#REF!</definedName>
    <definedName name="CRC">[10]SERVIÇOS!#REF!</definedName>
    <definedName name="CRIT" localSheetId="3" hidden="1">#REF!</definedName>
    <definedName name="CRIT" hidden="1">#REF!</definedName>
    <definedName name="Criteria" localSheetId="10">#REF!</definedName>
    <definedName name="Criteria" localSheetId="3">#REF!</definedName>
    <definedName name="Criteria" localSheetId="13">#REF!</definedName>
    <definedName name="Criteria" localSheetId="1">#REF!</definedName>
    <definedName name="Criteria" localSheetId="0">#REF!</definedName>
    <definedName name="Criteria">#REF!</definedName>
    <definedName name="_xlnm.Criteria" localSheetId="10">#REF!</definedName>
    <definedName name="_xlnm.Criteria" localSheetId="3">#REF!</definedName>
    <definedName name="_xlnm.Criteria" localSheetId="13">#REF!</definedName>
    <definedName name="_xlnm.Criteria" localSheetId="1">#REF!</definedName>
    <definedName name="_xlnm.Criteria" localSheetId="0">#REF!</definedName>
    <definedName name="_xlnm.Criteria">#REF!</definedName>
    <definedName name="Cronograma" localSheetId="3">[28]APONT!$B$5:$G$426</definedName>
    <definedName name="Cronograma">[29]APONT!$B$5:$G$426</definedName>
    <definedName name="CSA" localSheetId="10">[10]SERVIÇOS!#REF!</definedName>
    <definedName name="CSA" localSheetId="3">[10]SERVIÇOS!#REF!</definedName>
    <definedName name="CSA" localSheetId="13">[10]SERVIÇOS!#REF!</definedName>
    <definedName name="CSA" localSheetId="1">[10]SERVIÇOS!#REF!</definedName>
    <definedName name="CSA" localSheetId="0">[10]SERVIÇOS!#REF!</definedName>
    <definedName name="CSA">[10]SERVIÇOS!#REF!</definedName>
    <definedName name="CUN" localSheetId="3">#REF!</definedName>
    <definedName name="CUN">#REF!</definedName>
    <definedName name="CunEq" localSheetId="3" hidden="1">SUM(IF(#REF! =#REF!,(#REF!)*(#REF!="EQ")))</definedName>
    <definedName name="CunEq" localSheetId="12" hidden="1">SUM(IF(#REF! =#REF!,(#REF!)*(#REF!="EQ")))</definedName>
    <definedName name="CunEq" hidden="1">SUM(IF(#REF! =#REF!,(#REF!)*(#REF!="EQ")))</definedName>
    <definedName name="CunMo" localSheetId="3" hidden="1">SUM(IF(#REF! =#REF!,(#REF!)*(#REF!="MO")))</definedName>
    <definedName name="CunMo" localSheetId="12" hidden="1">SUM(IF(#REF! =#REF!,(#REF!)*(#REF!="MO")))</definedName>
    <definedName name="CunMo" hidden="1">SUM(IF(#REF! =#REF!,(#REF!)*(#REF!="MO")))</definedName>
    <definedName name="CunMp" localSheetId="3" hidden="1">SUM(IF(#REF! =#REF!,(#REF!)*(#REF!="MP")))</definedName>
    <definedName name="CunMp" localSheetId="12" hidden="1">SUM(IF(#REF! =#REF!,(#REF!)*(#REF!="MP")))</definedName>
    <definedName name="CunMp" hidden="1">SUM(IF(#REF! =#REF!,(#REF!)*(#REF!="MP")))</definedName>
    <definedName name="cx" localSheetId="10">'[13]Fresagem de Pista Ago-98'!#REF!</definedName>
    <definedName name="cx" localSheetId="3">'[13]Fresagem de Pista Ago-98'!#REF!</definedName>
    <definedName name="cx" localSheetId="13">'[13]Fresagem de Pista Ago-98'!#REF!</definedName>
    <definedName name="cx" localSheetId="1">'[13]Fresagem de Pista Ago-98'!#REF!</definedName>
    <definedName name="cx" localSheetId="0">'[13]Fresagem de Pista Ago-98'!#REF!</definedName>
    <definedName name="cx">'[13]Fresagem de Pista Ago-98'!#REF!</definedName>
    <definedName name="d" localSheetId="10">#REF!</definedName>
    <definedName name="d" localSheetId="3">#REF!</definedName>
    <definedName name="d" localSheetId="13">#REF!</definedName>
    <definedName name="d" localSheetId="1">#REF!</definedName>
    <definedName name="d" localSheetId="0">#REF!</definedName>
    <definedName name="d">#REF!</definedName>
    <definedName name="dadinho" localSheetId="3">#REF!</definedName>
    <definedName name="dadinho">#REF!</definedName>
    <definedName name="DADOS">[9]DADOS!$A$1:$M$625</definedName>
    <definedName name="dal" localSheetId="10">'[13]Fresagem de Pista Ago-98'!#REF!</definedName>
    <definedName name="dal" localSheetId="3">'[13]Fresagem de Pista Ago-98'!#REF!</definedName>
    <definedName name="dal" localSheetId="13">'[13]Fresagem de Pista Ago-98'!#REF!</definedName>
    <definedName name="dal" localSheetId="1">'[13]Fresagem de Pista Ago-98'!#REF!</definedName>
    <definedName name="dal" localSheetId="0">'[13]Fresagem de Pista Ago-98'!#REF!</definedName>
    <definedName name="dal">'[13]Fresagem de Pista Ago-98'!#REF!</definedName>
    <definedName name="DAR" localSheetId="3">'[18]2 S 04 940 02'!$H$65</definedName>
    <definedName name="DAR">'[19]2 S 04 940 02'!$H$65</definedName>
    <definedName name="DATA" localSheetId="10">'[13]Fresagem de Pista Ago-98'!#REF!</definedName>
    <definedName name="DATA" localSheetId="3">'[13]Fresagem de Pista Ago-98'!#REF!</definedName>
    <definedName name="DATA" localSheetId="13">'[13]Fresagem de Pista Ago-98'!#REF!</definedName>
    <definedName name="DATA" localSheetId="1">'[13]Fresagem de Pista Ago-98'!#REF!</definedName>
    <definedName name="DATA" localSheetId="0">'[13]Fresagem de Pista Ago-98'!#REF!</definedName>
    <definedName name="DATA">'[13]Fresagem de Pista Ago-98'!#REF!</definedName>
    <definedName name="DATA_AT" localSheetId="3">[30]DADOS!$C$29</definedName>
    <definedName name="DATA_AT">[6]DADOS!$C$29</definedName>
    <definedName name="Data_Final" localSheetId="3">#REF!</definedName>
    <definedName name="Data_Final">#REF!</definedName>
    <definedName name="Data_Início" localSheetId="3">#REF!</definedName>
    <definedName name="Data_Início">#REF!</definedName>
    <definedName name="DATA_M" localSheetId="3">[30]DADOS!$C$23</definedName>
    <definedName name="DATA_M">[6]DADOS!$C$23</definedName>
    <definedName name="DATA_NF" localSheetId="3">[30]DADOS!$C$25</definedName>
    <definedName name="DATA_NF">[6]DADOS!$C$25</definedName>
    <definedName name="data1" localSheetId="3">[31]TRAÇOS!$A$40</definedName>
    <definedName name="data1">[32]TRAÇOS!$A$40</definedName>
    <definedName name="Database" localSheetId="10">#REF!</definedName>
    <definedName name="Database" localSheetId="3">#REF!</definedName>
    <definedName name="Database" localSheetId="13">#REF!</definedName>
    <definedName name="Database" localSheetId="1">#REF!</definedName>
    <definedName name="Database" localSheetId="0">#REF!</definedName>
    <definedName name="Database">#REF!</definedName>
    <definedName name="DATAMEDIÇÃO" localSheetId="3">'[1]F. MEDIÇAO'!$C$144</definedName>
    <definedName name="DATAMEDIÇÃO">'[4]F. MEDIÇAO'!$C$144</definedName>
    <definedName name="DB">[12]Serviços!$G$37</definedName>
    <definedName name="DD" localSheetId="10">#REF!</definedName>
    <definedName name="DD" localSheetId="3">#REF!</definedName>
    <definedName name="DD" localSheetId="13">#REF!</definedName>
    <definedName name="DD" localSheetId="1">#REF!</definedName>
    <definedName name="DD" localSheetId="0">#REF!</definedName>
    <definedName name="DD">#REF!</definedName>
    <definedName name="DDDD" localSheetId="3">[3]COMPOS1!#REF!</definedName>
    <definedName name="DDDD">[3]COMPOS1!#REF!</definedName>
    <definedName name="dddddddd" localSheetId="3">#REF!</definedName>
    <definedName name="dddddddd">#REF!</definedName>
    <definedName name="DE_km" localSheetId="10">'[13]Fresagem de Pista Ago-98'!#REF!</definedName>
    <definedName name="DE_km" localSheetId="3">'[13]Fresagem de Pista Ago-98'!#REF!</definedName>
    <definedName name="DE_km" localSheetId="13">'[13]Fresagem de Pista Ago-98'!#REF!</definedName>
    <definedName name="DE_km" localSheetId="1">'[13]Fresagem de Pista Ago-98'!#REF!</definedName>
    <definedName name="DE_km" localSheetId="0">'[13]Fresagem de Pista Ago-98'!#REF!</definedName>
    <definedName name="DE_km">'[13]Fresagem de Pista Ago-98'!#REF!</definedName>
    <definedName name="dedss" localSheetId="10">'[4]F. MEDIÇAO'!#REF!</definedName>
    <definedName name="dedss" localSheetId="3">'[1]F. MEDIÇAO'!#REF!</definedName>
    <definedName name="dedss" localSheetId="13">'[4]F. MEDIÇAO'!#REF!</definedName>
    <definedName name="dedss" localSheetId="1">'[4]F. MEDIÇAO'!#REF!</definedName>
    <definedName name="dedss" localSheetId="0">'[4]F. MEDIÇAO'!#REF!</definedName>
    <definedName name="dedss">'[4]F. MEDIÇAO'!#REF!</definedName>
    <definedName name="DEMONSTRATIVO_DO_RESULTADO_GERENCIAL___DGR" localSheetId="10">#REF!</definedName>
    <definedName name="DEMONSTRATIVO_DO_RESULTADO_GERENCIAL___DGR" localSheetId="3">#REF!</definedName>
    <definedName name="DEMONSTRATIVO_DO_RESULTADO_GERENCIAL___DGR" localSheetId="13">#REF!</definedName>
    <definedName name="DEMONSTRATIVO_DO_RESULTADO_GERENCIAL___DGR" localSheetId="1">#REF!</definedName>
    <definedName name="DEMONSTRATIVO_DO_RESULTADO_GERENCIAL___DGR" localSheetId="0">#REF!</definedName>
    <definedName name="DEMONSTRATIVO_DO_RESULTADO_GERENCIAL___DGR">#REF!</definedName>
    <definedName name="DER" localSheetId="3">'[25]TPU-MARÇO_2002'!$E$2:$E$1965</definedName>
    <definedName name="DER">'[26]TPU-MARÇO_2002'!$E$2:$E$1965</definedName>
    <definedName name="des" localSheetId="10">#REF!</definedName>
    <definedName name="des" localSheetId="3">#REF!</definedName>
    <definedName name="des" localSheetId="13">#REF!</definedName>
    <definedName name="des" localSheetId="1">#REF!</definedName>
    <definedName name="des" localSheetId="0">#REF!</definedName>
    <definedName name="des">#REF!</definedName>
    <definedName name="DescAux" hidden="1">#N/A</definedName>
    <definedName name="descricao" localSheetId="3">#REF!</definedName>
    <definedName name="descricao">#REF!</definedName>
    <definedName name="Desma" localSheetId="10">#REF!</definedName>
    <definedName name="Desma" localSheetId="3">#REF!</definedName>
    <definedName name="Desma" localSheetId="13">#REF!</definedName>
    <definedName name="Desma" localSheetId="1">#REF!</definedName>
    <definedName name="Desma" localSheetId="0">#REF!</definedName>
    <definedName name="Desma">#REF!</definedName>
    <definedName name="DESOBBUE" localSheetId="10">#REF!</definedName>
    <definedName name="DESOBBUE" localSheetId="3">#REF!</definedName>
    <definedName name="DESOBBUE" localSheetId="13">#REF!</definedName>
    <definedName name="DESOBBUE" localSheetId="1">#REF!</definedName>
    <definedName name="DESOBBUE" localSheetId="0">#REF!</definedName>
    <definedName name="DESOBBUE">#REF!</definedName>
    <definedName name="DESTOC15">[12]Serviços!$G$51</definedName>
    <definedName name="DESTOC30">[12]Serviços!$G$52</definedName>
    <definedName name="DGA" localSheetId="3">'[17]PRO-08'!#REF!</definedName>
    <definedName name="DGA">'[17]PRO-08'!#REF!</definedName>
    <definedName name="dghdfhsdf" localSheetId="10">[2]SID_NI_5!#REF!</definedName>
    <definedName name="dghdfhsdf" localSheetId="1">[2]SID_NI_5!#REF!</definedName>
    <definedName name="dghdfhsdf" localSheetId="0">[2]SID_NI_5!#REF!</definedName>
    <definedName name="dghdfhsdf">[2]SID_NI_5!#REF!</definedName>
    <definedName name="dghzdfhsd" localSheetId="10" hidden="1">{#N/A,#N/A,FALSE,"Pla_Preço";#N/A,#N/A,FALSE,"Crono"}</definedName>
    <definedName name="dghzdfhsd" localSheetId="3" hidden="1">{#N/A,#N/A,FALSE,"Pla_Preço";#N/A,#N/A,FALSE,"Crono"}</definedName>
    <definedName name="dghzdfhsd" localSheetId="12" hidden="1">{#N/A,#N/A,FALSE,"Pla_Preço";#N/A,#N/A,FALSE,"Crono"}</definedName>
    <definedName name="dghzdfhsd" localSheetId="0" hidden="1">{#N/A,#N/A,FALSE,"Pla_Preço";#N/A,#N/A,FALSE,"Crono"}</definedName>
    <definedName name="dghzdfhsd" hidden="1">{#N/A,#N/A,FALSE,"Pla_Preço";#N/A,#N/A,FALSE,"Crono"}</definedName>
    <definedName name="DIE" localSheetId="3">[31]SERV!$E$82</definedName>
    <definedName name="DIE">[32]SERV!$E$82</definedName>
    <definedName name="DIGITAL" localSheetId="3">#N/A</definedName>
    <definedName name="DIGITAL" localSheetId="12">HD!DIGITAL</definedName>
    <definedName name="DIGITAL">DIMENS!DIGITAL</definedName>
    <definedName name="DISTAU" localSheetId="3">[18]DMT!$C$13</definedName>
    <definedName name="DISTAU">[19]DMT!$C$13</definedName>
    <definedName name="DISTBP" localSheetId="3">[18]DMT!$C$15</definedName>
    <definedName name="DISTBP">[19]DMT!$C$15</definedName>
    <definedName name="DISTBU" localSheetId="3">[18]DMT!$C$14</definedName>
    <definedName name="DISTBU">[19]DMT!$C$14</definedName>
    <definedName name="DISTCIM" localSheetId="3">[18]DMT!$C$23</definedName>
    <definedName name="DISTCIM">[19]DMT!$C$23</definedName>
    <definedName name="DISTFILLER" localSheetId="3">[18]DMT!$C$20</definedName>
    <definedName name="DISTFILLER">[19]DMT!$C$20</definedName>
    <definedName name="DISTFRESADO" localSheetId="3">[18]DMT!$C$21</definedName>
    <definedName name="DISTFRESADO">[19]DMT!$C$21</definedName>
    <definedName name="DISTMASSA" localSheetId="3">[18]DMT!$C$18</definedName>
    <definedName name="DISTMASSA">[19]DMT!$C$18</definedName>
    <definedName name="DISTSOLO" localSheetId="3">[18]DMT!$C$22</definedName>
    <definedName name="DISTSOLO">[19]DMT!$C$22</definedName>
    <definedName name="DJ" localSheetId="3">#REF!</definedName>
    <definedName name="DJ">#REF!</definedName>
    <definedName name="DMT_ADUELAS" localSheetId="3">[33]GALERIA!$C$13</definedName>
    <definedName name="DMT_ADUELAS">[34]GALERIA!$C$13</definedName>
    <definedName name="DMT_ARGILA" localSheetId="3">[33]DMT!$G$11</definedName>
    <definedName name="DMT_ARGILA">[34]DMT!$G$11</definedName>
    <definedName name="DMT_BASE" localSheetId="3">[33]DMT!$G$7</definedName>
    <definedName name="DMT_BASE">[34]DMT!$G$7</definedName>
    <definedName name="DMT_BF" localSheetId="3">[33]DMT!$G$6</definedName>
    <definedName name="DMT_BF">[34]DMT!$G$6</definedName>
    <definedName name="DMT_CBUQ" localSheetId="3">[33]DMT!$G$12</definedName>
    <definedName name="DMT_CBUQ">[34]DMT!$G$12</definedName>
    <definedName name="DMT_CM30" localSheetId="3">[33]DMT!$G$8</definedName>
    <definedName name="DMT_CM30">[34]DMT!$G$8</definedName>
    <definedName name="DMT_PEDREIRA" localSheetId="3">[33]DMT!$G$5</definedName>
    <definedName name="DMT_PEDREIRA">[34]DMT!$G$5</definedName>
    <definedName name="DMT_PISO" localSheetId="3">[33]DMT!$G$9</definedName>
    <definedName name="DMT_PISO">[34]DMT!$G$9</definedName>
    <definedName name="DMT_TUBOS" localSheetId="3">[33]DMT!$G$10</definedName>
    <definedName name="DMT_TUBOS">[34]DMT!$G$10</definedName>
    <definedName name="dre" localSheetId="3">[2]SID_NI_5!#REF!</definedName>
    <definedName name="dre">[2]SID_NI_5!#REF!</definedName>
    <definedName name="drenae" localSheetId="10">#REF!</definedName>
    <definedName name="drenae" localSheetId="3">#REF!</definedName>
    <definedName name="drenae" localSheetId="0">#REF!</definedName>
    <definedName name="drenae">#REF!</definedName>
    <definedName name="Dreno1" localSheetId="10">'[5]F. MEDIÇAO'!#REF!</definedName>
    <definedName name="Dreno1" localSheetId="3">'[5]F. MEDIÇAO'!#REF!</definedName>
    <definedName name="Dreno1" localSheetId="13">'[5]F. MEDIÇAO'!#REF!</definedName>
    <definedName name="Dreno1" localSheetId="1">'[5]F. MEDIÇAO'!#REF!</definedName>
    <definedName name="Dreno1" localSheetId="0">'[5]F. MEDIÇAO'!#REF!</definedName>
    <definedName name="Dreno1">'[5]F. MEDIÇAO'!#REF!</definedName>
    <definedName name="Dsc">#N/A</definedName>
    <definedName name="dsghnfxgvnjxf" localSheetId="10">#REF!</definedName>
    <definedName name="dsghnfxgvnjxf" localSheetId="3">#REF!</definedName>
    <definedName name="dsghnfxgvnjxf" localSheetId="1">#REF!</definedName>
    <definedName name="dsghnfxgvnjxf" localSheetId="0">#REF!</definedName>
    <definedName name="dsghnfxgvnjxf">#REF!</definedName>
    <definedName name="dsgjhxgn" localSheetId="10" hidden="1">{#N/A,#N/A,FALSE,"Pla_Preço";#N/A,#N/A,FALSE,"Crono"}</definedName>
    <definedName name="dsgjhxgn" localSheetId="3" hidden="1">{#N/A,#N/A,FALSE,"Pla_Preço";#N/A,#N/A,FALSE,"Crono"}</definedName>
    <definedName name="dsgjhxgn" localSheetId="12" hidden="1">{#N/A,#N/A,FALSE,"Pla_Preço";#N/A,#N/A,FALSE,"Crono"}</definedName>
    <definedName name="dsgjhxgn" localSheetId="0" hidden="1">{#N/A,#N/A,FALSE,"Pla_Preço";#N/A,#N/A,FALSE,"Crono"}</definedName>
    <definedName name="dsgjhxgn" hidden="1">{#N/A,#N/A,FALSE,"Pla_Preço";#N/A,#N/A,FALSE,"Crono"}</definedName>
    <definedName name="dsgsd" localSheetId="3">[2]SID_NI_5!#REF!</definedName>
    <definedName name="dsgsd">[2]SID_NI_5!#REF!</definedName>
    <definedName name="e__cm" localSheetId="10">'[13]Fresagem de Pista Ago-98'!#REF!</definedName>
    <definedName name="e__cm" localSheetId="13">'[13]Fresagem de Pista Ago-98'!#REF!</definedName>
    <definedName name="e__cm" localSheetId="1">'[13]Fresagem de Pista Ago-98'!#REF!</definedName>
    <definedName name="e__cm" localSheetId="0">'[13]Fresagem de Pista Ago-98'!#REF!</definedName>
    <definedName name="e__cm">'[13]Fresagem de Pista Ago-98'!#REF!</definedName>
    <definedName name="ECJ" localSheetId="3">#REF!</definedName>
    <definedName name="ECJ">#REF!</definedName>
    <definedName name="edit" localSheetId="3">[31]TRAÇOS!$A$23</definedName>
    <definedName name="edit">[32]TRAÇOS!$A$23</definedName>
    <definedName name="EDITAL" localSheetId="3">[31]TRAÇOS!$A$6</definedName>
    <definedName name="EDITAL">[32]TRAÇOS!$A$6</definedName>
    <definedName name="EEEE" localSheetId="10">#REF!</definedName>
    <definedName name="EEEE" localSheetId="3">#REF!</definedName>
    <definedName name="EEEE" localSheetId="1">#REF!</definedName>
    <definedName name="EEEE" localSheetId="0">#REF!</definedName>
    <definedName name="EEEE">#REF!</definedName>
    <definedName name="EJ" localSheetId="3">#REF!</definedName>
    <definedName name="EJ">#REF!</definedName>
    <definedName name="EmpAux" hidden="1">""</definedName>
    <definedName name="Empr" localSheetId="3">#REF!</definedName>
    <definedName name="Empr">#REF!</definedName>
    <definedName name="EMPRESA" localSheetId="3">[18]DADOS!$B$11</definedName>
    <definedName name="EMPRESA">[19]DADOS!$B$11</definedName>
    <definedName name="emprestimo" localSheetId="3">'[20]Vínculo (2)'!$Y$13</definedName>
    <definedName name="emprestimo">'[21]Vínculo (2)'!$Y$13</definedName>
    <definedName name="ENC" localSheetId="3">#REF!</definedName>
    <definedName name="ENC">#REF!</definedName>
    <definedName name="ENCARREGADO">[12]Serviços!$G$60</definedName>
    <definedName name="ENG" localSheetId="3">[18]DADOS!$B$12</definedName>
    <definedName name="ENG">[19]DADOS!$B$12</definedName>
    <definedName name="ENROCAMENTO" localSheetId="10">#REF!</definedName>
    <definedName name="ENROCAMENTO" localSheetId="3">#REF!</definedName>
    <definedName name="ENROCAMENTO" localSheetId="13">#REF!</definedName>
    <definedName name="ENROCAMENTO" localSheetId="1">#REF!</definedName>
    <definedName name="ENROCAMENTO" localSheetId="0">#REF!</definedName>
    <definedName name="ENROCAMENTO">#REF!</definedName>
    <definedName name="ENROCAMENTOJOGADA" localSheetId="10">#REF!</definedName>
    <definedName name="ENROCAMENTOJOGADA" localSheetId="3">#REF!</definedName>
    <definedName name="ENROCAMENTOJOGADA" localSheetId="13">#REF!</definedName>
    <definedName name="ENROCAMENTOJOGADA" localSheetId="1">#REF!</definedName>
    <definedName name="ENROCAMENTOJOGADA" localSheetId="0">#REF!</definedName>
    <definedName name="ENROCAMENTOJOGADA">#REF!</definedName>
    <definedName name="EPA" localSheetId="10">[10]SERVIÇOS!#REF!</definedName>
    <definedName name="EPA" localSheetId="3">[10]SERVIÇOS!#REF!</definedName>
    <definedName name="EPA" localSheetId="13">[10]SERVIÇOS!#REF!</definedName>
    <definedName name="EPA" localSheetId="1">[10]SERVIÇOS!#REF!</definedName>
    <definedName name="EPA" localSheetId="0">[10]SERVIÇOS!#REF!</definedName>
    <definedName name="EPA">[10]SERVIÇOS!#REF!</definedName>
    <definedName name="EPJ" localSheetId="10">[10]SERVIÇOS!#REF!</definedName>
    <definedName name="EPJ" localSheetId="13">[10]SERVIÇOS!#REF!</definedName>
    <definedName name="EPJ" localSheetId="1">[10]SERVIÇOS!#REF!</definedName>
    <definedName name="EPJ" localSheetId="0">[10]SERVIÇOS!#REF!</definedName>
    <definedName name="EPJ">[10]SERVIÇOS!#REF!</definedName>
    <definedName name="EQ" localSheetId="3" hidden="1">#REF!</definedName>
    <definedName name="EQ" hidden="1">#REF!</definedName>
    <definedName name="EQUIP" localSheetId="3">[31]EQUIPMO!$B$11</definedName>
    <definedName name="EQUIP">[32]EQUIPMO!$B$11</definedName>
    <definedName name="ES" localSheetId="3">#REF!</definedName>
    <definedName name="ES">#REF!</definedName>
    <definedName name="ESC1CAT">[12]Serviços!$G$21</definedName>
    <definedName name="ESCAVAÇÃO" localSheetId="10">#REF!</definedName>
    <definedName name="ESCAVAÇÃO" localSheetId="3">#REF!</definedName>
    <definedName name="ESCAVAÇÃO" localSheetId="13">#REF!</definedName>
    <definedName name="ESCAVAÇÃO" localSheetId="1">#REF!</definedName>
    <definedName name="ESCAVAÇÃO" localSheetId="0">#REF!</definedName>
    <definedName name="ESCAVAÇÃO">#REF!</definedName>
    <definedName name="Eu" localSheetId="10">#REF!</definedName>
    <definedName name="Eu" localSheetId="3">#REF!</definedName>
    <definedName name="Eu" localSheetId="13">#REF!</definedName>
    <definedName name="Eu" localSheetId="1">#REF!</definedName>
    <definedName name="Eu" localSheetId="0">#REF!</definedName>
    <definedName name="Eu">#REF!</definedName>
    <definedName name="EX" localSheetId="10">#REF!</definedName>
    <definedName name="EX" localSheetId="3">#REF!</definedName>
    <definedName name="EX" localSheetId="1">#REF!</definedName>
    <definedName name="EX" localSheetId="0">#REF!</definedName>
    <definedName name="EX">#REF!</definedName>
    <definedName name="EXA" localSheetId="3">'[17]PRO-08'!#REF!</definedName>
    <definedName name="EXA">'[17]PRO-08'!#REF!</definedName>
    <definedName name="Excel_BuiltIn_Print_Area_2" localSheetId="3">#REF!</definedName>
    <definedName name="Excel_BuiltIn_Print_Area_2">#REF!</definedName>
    <definedName name="EXT">[10]INDICES!$C$129</definedName>
    <definedName name="EXT__m" localSheetId="10">'[13]Fresagem de Pista Ago-98'!#REF!</definedName>
    <definedName name="EXT__m" localSheetId="3">'[13]Fresagem de Pista Ago-98'!#REF!</definedName>
    <definedName name="EXT__m" localSheetId="13">'[13]Fresagem de Pista Ago-98'!#REF!</definedName>
    <definedName name="EXT__m" localSheetId="1">'[13]Fresagem de Pista Ago-98'!#REF!</definedName>
    <definedName name="EXT__m" localSheetId="0">'[13]Fresagem de Pista Ago-98'!#REF!</definedName>
    <definedName name="EXT__m">'[13]Fresagem de Pista Ago-98'!#REF!</definedName>
    <definedName name="extenção" localSheetId="10">#REF!</definedName>
    <definedName name="extenção" localSheetId="3">#REF!</definedName>
    <definedName name="extenção" localSheetId="13">#REF!</definedName>
    <definedName name="extenção" localSheetId="1">#REF!</definedName>
    <definedName name="extenção" localSheetId="0">#REF!</definedName>
    <definedName name="extenção">#REF!</definedName>
    <definedName name="EXTENSÃO" localSheetId="3">[30]DADOS!$C$16</definedName>
    <definedName name="EXTENSÃO">[6]DADOS!$C$16</definedName>
    <definedName name="Extenso" localSheetId="3">#N/A</definedName>
    <definedName name="Extenso" localSheetId="12">HD!Extenso</definedName>
    <definedName name="Extenso">DIMENS!Extenso</definedName>
    <definedName name="Extract">'[9]DESEMP AN'!$B$36:$H$36</definedName>
    <definedName name="f" localSheetId="10">'[13]Fresagem de Pista Ago-98'!#REF!</definedName>
    <definedName name="f" localSheetId="0">'[13]Fresagem de Pista Ago-98'!#REF!</definedName>
    <definedName name="f">'[13]Fresagem de Pista Ago-98'!#REF!</definedName>
    <definedName name="fator" localSheetId="3">#REF!</definedName>
    <definedName name="fator">#REF!</definedName>
    <definedName name="FATOR1" localSheetId="3">'[25]TPU-MARÇO_2002'!$L$2:$L$20</definedName>
    <definedName name="FATOR1">'[26]TPU-MARÇO_2002'!$L$2:$L$20</definedName>
    <definedName name="fc1a" localSheetId="3">'[17]PRO-08'!#REF!</definedName>
    <definedName name="fc1a">'[17]PRO-08'!#REF!</definedName>
    <definedName name="FC2A" localSheetId="3">'[17]PRO-08'!#REF!</definedName>
    <definedName name="FC2A">'[17]PRO-08'!#REF!</definedName>
    <definedName name="FC3A" localSheetId="3">'[17]PRO-08'!#REF!</definedName>
    <definedName name="FC3A">'[17]PRO-08'!#REF!</definedName>
    <definedName name="feriados" localSheetId="10">#REF!</definedName>
    <definedName name="feriados" localSheetId="3">#REF!</definedName>
    <definedName name="feriados" localSheetId="13">#REF!</definedName>
    <definedName name="feriados" localSheetId="1">#REF!</definedName>
    <definedName name="feriados" localSheetId="0">#REF!</definedName>
    <definedName name="feriados">#REF!</definedName>
    <definedName name="fhdfhsfd" localSheetId="10">[2]SID_NI_5!#REF!</definedName>
    <definedName name="fhdfhsfd" localSheetId="3">[2]SID_NI_5!#REF!</definedName>
    <definedName name="fhdfhsfd" localSheetId="1">[2]SID_NI_5!#REF!</definedName>
    <definedName name="fhdfhsfd" localSheetId="0">[2]SID_NI_5!#REF!</definedName>
    <definedName name="fhdfhsfd">[2]SID_NI_5!#REF!</definedName>
    <definedName name="figura1">"Figura 1"</definedName>
    <definedName name="FIM" localSheetId="3">'[20]Vínculo (2)'!$Y$12</definedName>
    <definedName name="FIM">'[21]Vínculo (2)'!$Y$12</definedName>
    <definedName name="FIRMA" localSheetId="3">[30]DADOS!$C$2</definedName>
    <definedName name="FIRMA">[6]DADOS!$C$2</definedName>
    <definedName name="FIRMA2" localSheetId="3">[31]TRAÇOS!$A$11</definedName>
    <definedName name="FIRMA2">[32]TRAÇOS!$A$11</definedName>
    <definedName name="FORMA" localSheetId="10">#REF!</definedName>
    <definedName name="FORMA" localSheetId="3">#REF!</definedName>
    <definedName name="FORMA" localSheetId="13">#REF!</definedName>
    <definedName name="FORMA" localSheetId="1">#REF!</definedName>
    <definedName name="FORMA" localSheetId="0">#REF!</definedName>
    <definedName name="FORMA">#REF!</definedName>
    <definedName name="FRESAGEM" localSheetId="10">'[13]Fresagem de Pista Ago-98'!#REF!</definedName>
    <definedName name="FRESAGEM" localSheetId="3">'[13]Fresagem de Pista Ago-98'!#REF!</definedName>
    <definedName name="FRESAGEM" localSheetId="13">'[13]Fresagem de Pista Ago-98'!#REF!</definedName>
    <definedName name="FRESAGEM" localSheetId="1">'[13]Fresagem de Pista Ago-98'!#REF!</definedName>
    <definedName name="FRESAGEM" localSheetId="0">'[13]Fresagem de Pista Ago-98'!#REF!</definedName>
    <definedName name="FRESAGEM">'[13]Fresagem de Pista Ago-98'!#REF!</definedName>
    <definedName name="G" localSheetId="10">#REF!</definedName>
    <definedName name="G" localSheetId="3">#REF!</definedName>
    <definedName name="G" localSheetId="13">#REF!</definedName>
    <definedName name="G" localSheetId="1">#REF!</definedName>
    <definedName name="G" localSheetId="0">#REF!</definedName>
    <definedName name="G">#REF!</definedName>
    <definedName name="GAS" localSheetId="3">[31]SERV!$E$81</definedName>
    <definedName name="GAS">[32]SERV!$E$81</definedName>
    <definedName name="GEOVANI" localSheetId="3">#REF!</definedName>
    <definedName name="GEOVANI">#REF!</definedName>
    <definedName name="GEOVANI2" localSheetId="3">[35]PROJETO!#REF!</definedName>
    <definedName name="GEOVANI2">[35]PROJETO!#REF!</definedName>
    <definedName name="ghgh" localSheetId="10">#REF!</definedName>
    <definedName name="ghgh" localSheetId="3">#REF!</definedName>
    <definedName name="ghgh" localSheetId="1">#REF!</definedName>
    <definedName name="ghgh" localSheetId="0">#REF!</definedName>
    <definedName name="ghgh">#REF!</definedName>
    <definedName name="GRADUADA" localSheetId="10">#REF!</definedName>
    <definedName name="GRADUADA" localSheetId="3">#REF!</definedName>
    <definedName name="GRADUADA" localSheetId="13">#REF!</definedName>
    <definedName name="GRADUADA" localSheetId="1">#REF!</definedName>
    <definedName name="GRADUADA" localSheetId="0">#REF!</definedName>
    <definedName name="GRADUADA">#REF!</definedName>
    <definedName name="GRAMA" localSheetId="10">#REF!</definedName>
    <definedName name="GRAMA" localSheetId="3">#REF!</definedName>
    <definedName name="GRAMA" localSheetId="13">#REF!</definedName>
    <definedName name="GRAMA" localSheetId="1">#REF!</definedName>
    <definedName name="GRAMA" localSheetId="0">#REF!</definedName>
    <definedName name="GRAMA">#REF!</definedName>
    <definedName name="GRAMADA">[12]Serviços!$G$47</definedName>
    <definedName name="gsdfhj" localSheetId="3">#REF!</definedName>
    <definedName name="gsdfhj">#REF!</definedName>
    <definedName name="Guia">"Figura 1"</definedName>
    <definedName name="haihaah" localSheetId="3">#REF!</definedName>
    <definedName name="haihaah">#REF!</definedName>
    <definedName name="hi" localSheetId="3">#REF!</definedName>
    <definedName name="hi">#REF!</definedName>
    <definedName name="hiper_170" localSheetId="10">#REF!</definedName>
    <definedName name="hiper_170" localSheetId="3">#REF!</definedName>
    <definedName name="hiper_170" localSheetId="13">#REF!</definedName>
    <definedName name="hiper_170" localSheetId="1">#REF!</definedName>
    <definedName name="hiper_170" localSheetId="0">#REF!</definedName>
    <definedName name="hiper_170">#REF!</definedName>
    <definedName name="HP" localSheetId="3">#REF!</definedName>
    <definedName name="HP">#REF!</definedName>
    <definedName name="HP.1" localSheetId="3">#REF!</definedName>
    <definedName name="HP.1">#REF!</definedName>
    <definedName name="IM" localSheetId="3">#REF!</definedName>
    <definedName name="IM">#REF!</definedName>
    <definedName name="IMP" localSheetId="3">'[18]5 S 02 300 00'!$H$65</definedName>
    <definedName name="IMP">'[19]5 S 02 300 00'!$H$65</definedName>
    <definedName name="IMPR" localSheetId="10">[10]SERVIÇOS!#REF!</definedName>
    <definedName name="IMPR" localSheetId="3">[10]SERVIÇOS!#REF!</definedName>
    <definedName name="IMPR" localSheetId="13">[10]SERVIÇOS!#REF!</definedName>
    <definedName name="IMPR" localSheetId="1">[10]SERVIÇOS!#REF!</definedName>
    <definedName name="IMPR" localSheetId="0">[10]SERVIÇOS!#REF!</definedName>
    <definedName name="IMPR">[10]SERVIÇOS!#REF!</definedName>
    <definedName name="IMPRIMAÇÃO" localSheetId="10">#REF!</definedName>
    <definedName name="IMPRIMAÇÃO" localSheetId="3">#REF!</definedName>
    <definedName name="IMPRIMAÇÃO" localSheetId="13">#REF!</definedName>
    <definedName name="IMPRIMAÇÃO" localSheetId="1">#REF!</definedName>
    <definedName name="IMPRIMAÇÃO" localSheetId="0">#REF!</definedName>
    <definedName name="IMPRIMAÇÃO">#REF!</definedName>
    <definedName name="INDICE" localSheetId="3">'[18]TRANSP MB'!$C$23</definedName>
    <definedName name="INDICE">'[19]TRANSP MB'!$C$23</definedName>
    <definedName name="INICIO" localSheetId="3">'[20]Vínculo (2)'!$Y$8</definedName>
    <definedName name="INICIO">'[21]Vínculo (2)'!$Y$8</definedName>
    <definedName name="INSUMOS" localSheetId="10">#REF!</definedName>
    <definedName name="INSUMOS" localSheetId="3">#REF!</definedName>
    <definedName name="INSUMOS" localSheetId="13">#REF!</definedName>
    <definedName name="INSUMOS" localSheetId="1">#REF!</definedName>
    <definedName name="INSUMOS" localSheetId="0">#REF!</definedName>
    <definedName name="INSUMOS">#REF!</definedName>
    <definedName name="Itens" localSheetId="3" hidden="1">#REF!</definedName>
    <definedName name="Itens" hidden="1">#REF!</definedName>
    <definedName name="JAZU" localSheetId="3">[18]DMT!$C$16</definedName>
    <definedName name="JAZU">[19]DMT!$C$16</definedName>
    <definedName name="jnxcfhnxc" localSheetId="10">#REF!</definedName>
    <definedName name="jnxcfhnxc" localSheetId="3">#REF!</definedName>
    <definedName name="jnxcfhnxc" localSheetId="1">#REF!</definedName>
    <definedName name="jnxcfhnxc" localSheetId="0">#REF!</definedName>
    <definedName name="jnxcfhnxc">#REF!</definedName>
    <definedName name="JOGADA">[12]Serviços!$G$23</definedName>
    <definedName name="JR_PAGE_ANCHOR_0_1" localSheetId="10">#REF!</definedName>
    <definedName name="JR_PAGE_ANCHOR_0_1" localSheetId="3">#REF!</definedName>
    <definedName name="JR_PAGE_ANCHOR_0_1" localSheetId="0">#REF!</definedName>
    <definedName name="JR_PAGE_ANCHOR_0_1">#REF!</definedName>
    <definedName name="JR_PAGE_ANCHOR_1_1" localSheetId="10">#REF!</definedName>
    <definedName name="JR_PAGE_ANCHOR_1_1" localSheetId="3">#REF!</definedName>
    <definedName name="JR_PAGE_ANCHOR_1_1" localSheetId="0">#REF!</definedName>
    <definedName name="JR_PAGE_ANCHOR_1_1">#REF!</definedName>
    <definedName name="JR_PAGE_ANCHOR_4_1" localSheetId="10">#REF!</definedName>
    <definedName name="JR_PAGE_ANCHOR_4_1" localSheetId="3">#REF!</definedName>
    <definedName name="JR_PAGE_ANCHOR_4_1" localSheetId="0">#REF!</definedName>
    <definedName name="JR_PAGE_ANCHOR_4_1">#REF!</definedName>
    <definedName name="JR_PAGE_ANCHOR_6_1" localSheetId="10">#REF!</definedName>
    <definedName name="JR_PAGE_ANCHOR_6_1" localSheetId="3">#REF!</definedName>
    <definedName name="JR_PAGE_ANCHOR_6_1" localSheetId="0">#REF!</definedName>
    <definedName name="JR_PAGE_ANCHOR_6_1">#REF!</definedName>
    <definedName name="JUROS" localSheetId="3">[31]SERV!$E$84</definedName>
    <definedName name="JUROS">[32]SERV!$E$84</definedName>
    <definedName name="Kincc" localSheetId="10">#REF!</definedName>
    <definedName name="Kincc" localSheetId="3">#REF!</definedName>
    <definedName name="Kincc" localSheetId="13">#REF!</definedName>
    <definedName name="Kincc" localSheetId="1">#REF!</definedName>
    <definedName name="Kincc" localSheetId="0">#REF!</definedName>
    <definedName name="Kincc">#REF!</definedName>
    <definedName name="Koae" localSheetId="10">#REF!</definedName>
    <definedName name="Koae" localSheetId="3">#REF!</definedName>
    <definedName name="Koae" localSheetId="13">#REF!</definedName>
    <definedName name="Koae" localSheetId="1">#REF!</definedName>
    <definedName name="Koae" localSheetId="0">#REF!</definedName>
    <definedName name="Koae">#REF!</definedName>
    <definedName name="Kp" localSheetId="10">#REF!</definedName>
    <definedName name="Kp" localSheetId="3">#REF!</definedName>
    <definedName name="Kp" localSheetId="13">#REF!</definedName>
    <definedName name="Kp" localSheetId="1">#REF!</definedName>
    <definedName name="Kp" localSheetId="0">#REF!</definedName>
    <definedName name="Kp">#REF!</definedName>
    <definedName name="Kt" localSheetId="10">#REF!</definedName>
    <definedName name="Kt" localSheetId="3">#REF!</definedName>
    <definedName name="Kt" localSheetId="13">#REF!</definedName>
    <definedName name="Kt" localSheetId="1">#REF!</definedName>
    <definedName name="Kt" localSheetId="0">#REF!</definedName>
    <definedName name="Kt">#REF!</definedName>
    <definedName name="KTT" localSheetId="10">#REF!</definedName>
    <definedName name="KTT" localSheetId="3">#REF!</definedName>
    <definedName name="KTT" localSheetId="1">#REF!</definedName>
    <definedName name="KTT" localSheetId="0">#REF!</definedName>
    <definedName name="KTT">#REF!</definedName>
    <definedName name="LADO" localSheetId="10">'[13]Fresagem de Pista Ago-98'!#REF!</definedName>
    <definedName name="LADO" localSheetId="3">'[13]Fresagem de Pista Ago-98'!#REF!</definedName>
    <definedName name="LADO" localSheetId="13">'[13]Fresagem de Pista Ago-98'!#REF!</definedName>
    <definedName name="LADO" localSheetId="1">'[13]Fresagem de Pista Ago-98'!#REF!</definedName>
    <definedName name="LADO" localSheetId="0">'[13]Fresagem de Pista Ago-98'!#REF!</definedName>
    <definedName name="LADO">'[13]Fresagem de Pista Ago-98'!#REF!</definedName>
    <definedName name="LAG" localSheetId="10">[10]SERVIÇOS!#REF!</definedName>
    <definedName name="LAG" localSheetId="13">[10]SERVIÇOS!#REF!</definedName>
    <definedName name="LAG" localSheetId="1">[10]SERVIÇOS!#REF!</definedName>
    <definedName name="LAG" localSheetId="0">[10]SERVIÇOS!#REF!</definedName>
    <definedName name="LAG">[10]SERVIÇOS!#REF!</definedName>
    <definedName name="LARG" localSheetId="10">'[13]Fresagem de Pista Ago-98'!#REF!</definedName>
    <definedName name="LARG" localSheetId="13">'[13]Fresagem de Pista Ago-98'!#REF!</definedName>
    <definedName name="LARG" localSheetId="1">'[13]Fresagem de Pista Ago-98'!#REF!</definedName>
    <definedName name="LARG" localSheetId="0">'[13]Fresagem de Pista Ago-98'!#REF!</definedName>
    <definedName name="LARG">'[13]Fresagem de Pista Ago-98'!#REF!</definedName>
    <definedName name="LB">[12]Serviços!$G$36</definedName>
    <definedName name="LD" localSheetId="10">'[13]Fresagem de Pista Ago-98'!#REF!</definedName>
    <definedName name="LD" localSheetId="3">'[13]Fresagem de Pista Ago-98'!#REF!</definedName>
    <definedName name="LD" localSheetId="13">'[13]Fresagem de Pista Ago-98'!#REF!</definedName>
    <definedName name="LD" localSheetId="1">'[13]Fresagem de Pista Ago-98'!#REF!</definedName>
    <definedName name="LD" localSheetId="0">'[13]Fresagem de Pista Ago-98'!#REF!</definedName>
    <definedName name="LD">'[13]Fresagem de Pista Ago-98'!#REF!</definedName>
    <definedName name="LDA">[12]Serviços!$G$35</definedName>
    <definedName name="LEIVAS">[12]Serviços!$G$25</definedName>
    <definedName name="LILASDRENA" localSheetId="3">#REF!</definedName>
    <definedName name="LILASDRENA">#REF!</definedName>
    <definedName name="LIMPBUE" localSheetId="10">#REF!</definedName>
    <definedName name="LIMPBUE" localSheetId="3">#REF!</definedName>
    <definedName name="LIMPBUE" localSheetId="13">#REF!</definedName>
    <definedName name="LIMPBUE" localSheetId="1">#REF!</definedName>
    <definedName name="LIMPBUE" localSheetId="0">#REF!</definedName>
    <definedName name="LIMPBUE">#REF!</definedName>
    <definedName name="LIMPEZADESCIDA" localSheetId="10">#REF!</definedName>
    <definedName name="LIMPEZADESCIDA" localSheetId="3">#REF!</definedName>
    <definedName name="LIMPEZADESCIDA" localSheetId="13">#REF!</definedName>
    <definedName name="LIMPEZADESCIDA" localSheetId="1">#REF!</definedName>
    <definedName name="LIMPEZADESCIDA" localSheetId="0">#REF!</definedName>
    <definedName name="LIMPEZADESCIDA">#REF!</definedName>
    <definedName name="LIMPEZAMEIOFIO" localSheetId="10">#REF!</definedName>
    <definedName name="LIMPEZAMEIOFIO" localSheetId="3">#REF!</definedName>
    <definedName name="LIMPEZAMEIOFIO" localSheetId="13">#REF!</definedName>
    <definedName name="LIMPEZAMEIOFIO" localSheetId="1">#REF!</definedName>
    <definedName name="LIMPEZAMEIOFIO" localSheetId="0">#REF!</definedName>
    <definedName name="LIMPEZAMEIOFIO">#REF!</definedName>
    <definedName name="LIMPEZAPONTE" localSheetId="10">#REF!</definedName>
    <definedName name="LIMPEZAPONTE" localSheetId="3">#REF!</definedName>
    <definedName name="LIMPEZAPONTE" localSheetId="13">#REF!</definedName>
    <definedName name="LIMPEZAPONTE" localSheetId="1">#REF!</definedName>
    <definedName name="LIMPEZAPONTE" localSheetId="0">#REF!</definedName>
    <definedName name="LIMPEZAPONTE">#REF!</definedName>
    <definedName name="LIMPVALA" localSheetId="10">#REF!</definedName>
    <definedName name="LIMPVALA" localSheetId="3">#REF!</definedName>
    <definedName name="LIMPVALA" localSheetId="13">#REF!</definedName>
    <definedName name="LIMPVALA" localSheetId="1">#REF!</definedName>
    <definedName name="LIMPVALA" localSheetId="0">#REF!</definedName>
    <definedName name="LIMPVALA">#REF!</definedName>
    <definedName name="loc" localSheetId="3">[31]TRAÇOS!$A$38</definedName>
    <definedName name="loc">[32]TRAÇOS!$A$38</definedName>
    <definedName name="LOCAL" localSheetId="3">[30]DADOS!$C$31</definedName>
    <definedName name="LOCAL">[6]DADOS!$C$31</definedName>
    <definedName name="LOLO">[36]!PassaExtenso</definedName>
    <definedName name="LOTE" localSheetId="3">[18]DADOS!$B$5</definedName>
    <definedName name="LOTE">[19]DADOS!$B$5</definedName>
    <definedName name="LP">[12]Serviços!$G$20</definedName>
    <definedName name="LPS">[12]Serviços!$G$38</definedName>
    <definedName name="LSMF">[12]Serviços!$G$33</definedName>
    <definedName name="LVC">[12]Serviços!$G$34</definedName>
    <definedName name="MANCANT" localSheetId="3">'[18]Manut. Canteiro'!$H$65</definedName>
    <definedName name="MANCANT">'[19]Manut. Canteiro'!$H$65</definedName>
    <definedName name="Max" hidden="1">COUNTIF(#REF!,"&lt;&gt;0")+3</definedName>
    <definedName name="MBBET" localSheetId="10">[10]SERVIÇOS!#REF!</definedName>
    <definedName name="MBBET" localSheetId="3">[10]SERVIÇOS!#REF!</definedName>
    <definedName name="MBBET" localSheetId="13">[10]SERVIÇOS!#REF!</definedName>
    <definedName name="MBBET" localSheetId="1">[10]SERVIÇOS!#REF!</definedName>
    <definedName name="MBBET" localSheetId="0">[10]SERVIÇOS!#REF!</definedName>
    <definedName name="MBBET">[10]SERVIÇOS!#REF!</definedName>
    <definedName name="MBUF" localSheetId="3">[1]MBUQ!$E$19</definedName>
    <definedName name="MBUF">[4]MBUQ!$E$19</definedName>
    <definedName name="MBUFMANUAL" localSheetId="10">#REF!</definedName>
    <definedName name="MBUFMANUAL" localSheetId="3">#REF!</definedName>
    <definedName name="MBUFMANUAL" localSheetId="13">#REF!</definedName>
    <definedName name="MBUFMANUAL" localSheetId="1">#REF!</definedName>
    <definedName name="MBUFMANUAL" localSheetId="0">#REF!</definedName>
    <definedName name="MBUFMANUAL">#REF!</definedName>
    <definedName name="MBUQ" localSheetId="10">[4]MBUQ!#REF!</definedName>
    <definedName name="MBUQ" localSheetId="3">[1]MBUQ!#REF!</definedName>
    <definedName name="MBUQ" localSheetId="13">[4]MBUQ!#REF!</definedName>
    <definedName name="MBUQ" localSheetId="1">[4]MBUQ!#REF!</definedName>
    <definedName name="MBUQ" localSheetId="0">[4]MBUQ!#REF!</definedName>
    <definedName name="MBUQ">[4]MBUQ!#REF!</definedName>
    <definedName name="Medição" localSheetId="3">#REF!</definedName>
    <definedName name="Medição">#REF!</definedName>
    <definedName name="MEDIÇÃO1" localSheetId="3">[30]DADOS!$C$21</definedName>
    <definedName name="MEDIÇÃO1">[6]DADOS!$C$21</definedName>
    <definedName name="medir">[37]Teor!$B$3:$B$7</definedName>
    <definedName name="MEIO" localSheetId="3">#REF!</definedName>
    <definedName name="MEIO">#REF!</definedName>
    <definedName name="MERCADOSEL" localSheetId="10">#REF!</definedName>
    <definedName name="MERCADOSEL" localSheetId="3">#REF!</definedName>
    <definedName name="MERCADOSEL" localSheetId="13">#REF!</definedName>
    <definedName name="MERCADOSEL" localSheetId="1">#REF!</definedName>
    <definedName name="MERCADOSEL" localSheetId="0">#REF!</definedName>
    <definedName name="MERCADOSEL">#REF!</definedName>
    <definedName name="MERCADOSELF" localSheetId="10">#REF!</definedName>
    <definedName name="MERCADOSELF" localSheetId="3">#REF!</definedName>
    <definedName name="MERCADOSELF" localSheetId="13">#REF!</definedName>
    <definedName name="MERCADOSELF" localSheetId="1">#REF!</definedName>
    <definedName name="MERCADOSELF" localSheetId="0">#REF!</definedName>
    <definedName name="MERCADOSELF">#REF!</definedName>
    <definedName name="MERDA" localSheetId="3">#N/A</definedName>
    <definedName name="MERDA" localSheetId="12">HD!MERDA</definedName>
    <definedName name="MERDA">DIMENS!MERDA</definedName>
    <definedName name="MES" localSheetId="3">'[1]F. MEDIÇAO'!$C$135</definedName>
    <definedName name="MES">'[4]F. MEDIÇAO'!$C$135</definedName>
    <definedName name="MESTEXTO" localSheetId="3">[18]DADOS!$B$16</definedName>
    <definedName name="MESTEXTO">[19]DADOS!$B$16</definedName>
    <definedName name="MFC" localSheetId="3">'[18]2 S 04 910 55'!$H$65</definedName>
    <definedName name="MFC">'[19]2 S 04 910 55'!$H$65</definedName>
    <definedName name="MICRO" localSheetId="3">'[18]5 S 02 511 52'!$H$67</definedName>
    <definedName name="MICRO">'[19]5 S 02 511 52'!$H$67</definedName>
    <definedName name="MICRO1.5">[12]Serviços!$G$53</definedName>
    <definedName name="MICRO8" localSheetId="3">'[18]5 S 02 511 51'!$H$67</definedName>
    <definedName name="MICRO8">'[19]5 S 02 511 51'!$H$67</definedName>
    <definedName name="mmm" localSheetId="10">#REF!</definedName>
    <definedName name="mmm" localSheetId="3">#REF!</definedName>
    <definedName name="mmm" localSheetId="1">#REF!</definedName>
    <definedName name="mmm" localSheetId="0">#REF!</definedName>
    <definedName name="mmm">#REF!</definedName>
    <definedName name="mmmmmmmmmmmmmmmmmm" localSheetId="10">#REF!</definedName>
    <definedName name="mmmmmmmmmmmmmmmmmm" localSheetId="3">#REF!</definedName>
    <definedName name="mmmmmmmmmmmmmmmmmm" localSheetId="13">#REF!</definedName>
    <definedName name="mmmmmmmmmmmmmmmmmm" localSheetId="1">#REF!</definedName>
    <definedName name="mmmmmmmmmmmmmmmmmm" localSheetId="0">#REF!</definedName>
    <definedName name="mmmmmmmmmmmmmmmmmm">#REF!</definedName>
    <definedName name="MO" localSheetId="3" hidden="1">#REF!</definedName>
    <definedName name="MO" hidden="1">#REF!</definedName>
    <definedName name="Mob" localSheetId="3">#REF!</definedName>
    <definedName name="Mob">#REF!</definedName>
    <definedName name="Modelo" localSheetId="3" hidden="1">#REF!</definedName>
    <definedName name="Modelo" hidden="1">#REF!</definedName>
    <definedName name="módulo1.Extenso" localSheetId="3">#N/A</definedName>
    <definedName name="módulo1.Extenso" localSheetId="12">HD!módulo1.Extenso</definedName>
    <definedName name="módulo1.Extenso">DIMENS!módulo1.Extenso</definedName>
    <definedName name="MOTOSERRA">[12]Serviços!$G$64</definedName>
    <definedName name="MP" localSheetId="3" hidden="1">#REF!</definedName>
    <definedName name="MP" hidden="1">#REF!</definedName>
    <definedName name="MUDAS" localSheetId="10">#REF!</definedName>
    <definedName name="MUDAS" localSheetId="3">#REF!</definedName>
    <definedName name="MUDAS" localSheetId="13">#REF!</definedName>
    <definedName name="MUDAS" localSheetId="1">#REF!</definedName>
    <definedName name="MUDAS" localSheetId="0">#REF!</definedName>
    <definedName name="MUDAS">#REF!</definedName>
    <definedName name="municipio" localSheetId="3">'[38]Municípios ISS'!$A$2:$A$80</definedName>
    <definedName name="municipio" localSheetId="13">'Municípios BDI Serviços'!$B$3:$B$81</definedName>
    <definedName name="municipio">'[39]Municípios ISS'!$A$2:$A$80</definedName>
    <definedName name="N_NF" localSheetId="3">[30]DADOS!$C$24</definedName>
    <definedName name="N_NF">[6]DADOS!$C$24</definedName>
    <definedName name="NLEq" hidden="1">4</definedName>
    <definedName name="NLMo" hidden="1">6</definedName>
    <definedName name="NLMp" hidden="1">5</definedName>
    <definedName name="NLTr" hidden="1">3</definedName>
    <definedName name="NTEI" localSheetId="3">'[17]PRO-08'!#REF!</definedName>
    <definedName name="NTEI">'[17]PRO-08'!#REF!</definedName>
    <definedName name="NUAISDHG" localSheetId="10">[7]Original!#REF!</definedName>
    <definedName name="NUAISDHG" localSheetId="13">[7]Original!#REF!</definedName>
    <definedName name="NUAISDHG" localSheetId="1">[7]Original!#REF!</definedName>
    <definedName name="NUAISDHG" localSheetId="0">[7]Original!#REF!</definedName>
    <definedName name="NUAISDHG">[7]Original!#REF!</definedName>
    <definedName name="NUMEROMEDIÇÃO" localSheetId="3">'[1]F. MEDIÇAO'!$C$138</definedName>
    <definedName name="NUMEROMEDIÇÃO">'[4]F. MEDIÇAO'!$C$138</definedName>
    <definedName name="oac" localSheetId="10">#REF!</definedName>
    <definedName name="oac" localSheetId="3">#REF!</definedName>
    <definedName name="oac" localSheetId="13">#REF!</definedName>
    <definedName name="oac" localSheetId="1">#REF!</definedName>
    <definedName name="oac" localSheetId="0">#REF!</definedName>
    <definedName name="oac">#REF!</definedName>
    <definedName name="OBR_NE" localSheetId="10">#REF!</definedName>
    <definedName name="OBR_NE" localSheetId="3">#REF!</definedName>
    <definedName name="OBR_NE" localSheetId="13">#REF!</definedName>
    <definedName name="OBR_NE" localSheetId="1">#REF!</definedName>
    <definedName name="OBR_NE" localSheetId="0">#REF!</definedName>
    <definedName name="OBR_NE">#REF!</definedName>
    <definedName name="OBR_SE" localSheetId="10">#REF!</definedName>
    <definedName name="OBR_SE" localSheetId="3">#REF!</definedName>
    <definedName name="OBR_SE" localSheetId="13">#REF!</definedName>
    <definedName name="OBR_SE" localSheetId="1">#REF!</definedName>
    <definedName name="OBR_SE" localSheetId="0">#REF!</definedName>
    <definedName name="OBR_SE">#REF!</definedName>
    <definedName name="OBR_SL" localSheetId="10">#REF!</definedName>
    <definedName name="OBR_SL" localSheetId="3">#REF!</definedName>
    <definedName name="OBR_SL" localSheetId="13">#REF!</definedName>
    <definedName name="OBR_SL" localSheetId="1">#REF!</definedName>
    <definedName name="OBR_SL" localSheetId="0">#REF!</definedName>
    <definedName name="OBR_SL">#REF!</definedName>
    <definedName name="OBR_TC" localSheetId="10">#REF!</definedName>
    <definedName name="OBR_TC" localSheetId="3">#REF!</definedName>
    <definedName name="OBR_TC" localSheetId="13">#REF!</definedName>
    <definedName name="OBR_TC" localSheetId="1">#REF!</definedName>
    <definedName name="OBR_TC" localSheetId="0">#REF!</definedName>
    <definedName name="OBR_TC">#REF!</definedName>
    <definedName name="OBRA">[40]ACOMPANHAMENTO!$D$6</definedName>
    <definedName name="OBRAS" localSheetId="10">#REF!</definedName>
    <definedName name="OBRAS" localSheetId="3">#REF!</definedName>
    <definedName name="OBRAS" localSheetId="13">#REF!</definedName>
    <definedName name="OBRAS" localSheetId="1">#REF!</definedName>
    <definedName name="OBRAS" localSheetId="0">#REF!</definedName>
    <definedName name="OBRAS">#REF!</definedName>
    <definedName name="OBRASF" localSheetId="10">#REF!</definedName>
    <definedName name="OBRASF" localSheetId="3">#REF!</definedName>
    <definedName name="OBRASF" localSheetId="13">#REF!</definedName>
    <definedName name="OBRASF" localSheetId="1">#REF!</definedName>
    <definedName name="OBRASF" localSheetId="0">#REF!</definedName>
    <definedName name="OBRASF">#REF!</definedName>
    <definedName name="oc" localSheetId="10">#REF!</definedName>
    <definedName name="oc" localSheetId="3">#REF!</definedName>
    <definedName name="oc" localSheetId="13">#REF!</definedName>
    <definedName name="oc" localSheetId="1">#REF!</definedName>
    <definedName name="oc" localSheetId="0">#REF!</definedName>
    <definedName name="oc">#REF!</definedName>
    <definedName name="ok" localSheetId="3">[41]Dados!$B$1</definedName>
    <definedName name="ok">[42]Dados!$B$1</definedName>
    <definedName name="OnOff" hidden="1">"ON"</definedName>
    <definedName name="OPA" localSheetId="3">'[17]PRO-08'!#REF!</definedName>
    <definedName name="OPA">'[17]PRO-08'!#REF!</definedName>
    <definedName name="Ordem" localSheetId="3" hidden="1">#REF!</definedName>
    <definedName name="Ordem" hidden="1">#REF!</definedName>
    <definedName name="org" localSheetId="3">[31]TRAÇOS!$A$41</definedName>
    <definedName name="org">[32]TRAÇOS!$A$41</definedName>
    <definedName name="Origem" localSheetId="3" hidden="1">#REF!</definedName>
    <definedName name="Origem" hidden="1">#REF!</definedName>
    <definedName name="p01.401.00" localSheetId="10">#REF!</definedName>
    <definedName name="p01.401.00" localSheetId="3">#REF!</definedName>
    <definedName name="p01.401.00" localSheetId="13">#REF!</definedName>
    <definedName name="p01.401.00" localSheetId="1">#REF!</definedName>
    <definedName name="p01.401.00" localSheetId="0">#REF!</definedName>
    <definedName name="p01.401.00">#REF!</definedName>
    <definedName name="p02.300.00" localSheetId="10">#REF!</definedName>
    <definedName name="p02.300.00" localSheetId="3">#REF!</definedName>
    <definedName name="p02.300.00" localSheetId="13">#REF!</definedName>
    <definedName name="p02.300.00" localSheetId="1">#REF!</definedName>
    <definedName name="p02.300.00" localSheetId="0">#REF!</definedName>
    <definedName name="p02.300.00">#REF!</definedName>
    <definedName name="p02.400.00" localSheetId="10">#REF!</definedName>
    <definedName name="p02.400.00" localSheetId="3">#REF!</definedName>
    <definedName name="p02.400.00" localSheetId="13">#REF!</definedName>
    <definedName name="p02.400.00" localSheetId="1">#REF!</definedName>
    <definedName name="p02.400.00" localSheetId="0">#REF!</definedName>
    <definedName name="p02.400.00">#REF!</definedName>
    <definedName name="p02.500.01" localSheetId="10">#REF!</definedName>
    <definedName name="p02.500.01" localSheetId="3">#REF!</definedName>
    <definedName name="p02.500.01" localSheetId="13">#REF!</definedName>
    <definedName name="p02.500.01" localSheetId="1">#REF!</definedName>
    <definedName name="p02.500.01" localSheetId="0">#REF!</definedName>
    <definedName name="p02.500.01">#REF!</definedName>
    <definedName name="p02.530.00" localSheetId="10">#REF!</definedName>
    <definedName name="p02.530.00" localSheetId="3">#REF!</definedName>
    <definedName name="p02.530.00" localSheetId="13">#REF!</definedName>
    <definedName name="p02.530.00" localSheetId="1">#REF!</definedName>
    <definedName name="p02.530.00" localSheetId="0">#REF!</definedName>
    <definedName name="p02.530.00">#REF!</definedName>
    <definedName name="p02.530.01" localSheetId="10">#REF!</definedName>
    <definedName name="p02.530.01" localSheetId="3">#REF!</definedName>
    <definedName name="p02.530.01" localSheetId="13">#REF!</definedName>
    <definedName name="p02.530.01" localSheetId="1">#REF!</definedName>
    <definedName name="p02.530.01" localSheetId="0">#REF!</definedName>
    <definedName name="p02.530.01">#REF!</definedName>
    <definedName name="p02.530.02" localSheetId="10">#REF!</definedName>
    <definedName name="p02.530.02" localSheetId="3">#REF!</definedName>
    <definedName name="p02.530.02" localSheetId="13">#REF!</definedName>
    <definedName name="p02.530.02" localSheetId="1">#REF!</definedName>
    <definedName name="p02.530.02" localSheetId="0">#REF!</definedName>
    <definedName name="p02.530.02">#REF!</definedName>
    <definedName name="P02.530.03" localSheetId="10">#REF!</definedName>
    <definedName name="P02.530.03" localSheetId="3">#REF!</definedName>
    <definedName name="P02.530.03" localSheetId="13">#REF!</definedName>
    <definedName name="P02.530.03" localSheetId="1">#REF!</definedName>
    <definedName name="P02.530.03" localSheetId="0">#REF!</definedName>
    <definedName name="P02.530.03">#REF!</definedName>
    <definedName name="p02.540.00" localSheetId="10">#REF!</definedName>
    <definedName name="p02.540.00" localSheetId="3">#REF!</definedName>
    <definedName name="p02.540.00" localSheetId="13">#REF!</definedName>
    <definedName name="p02.540.00" localSheetId="1">#REF!</definedName>
    <definedName name="p02.540.00" localSheetId="0">#REF!</definedName>
    <definedName name="p02.540.00">#REF!</definedName>
    <definedName name="p03.950.00" localSheetId="10">#REF!</definedName>
    <definedName name="p03.950.00" localSheetId="3">#REF!</definedName>
    <definedName name="p03.950.00" localSheetId="13">#REF!</definedName>
    <definedName name="p03.950.00" localSheetId="1">#REF!</definedName>
    <definedName name="p03.950.00" localSheetId="0">#REF!</definedName>
    <definedName name="p03.950.00">#REF!</definedName>
    <definedName name="PassaExtenso">[36]!PassaExtenso</definedName>
    <definedName name="PAV" localSheetId="3">[43]RESUMO_AUT1!#REF!</definedName>
    <definedName name="PAV">[43]RESUMO_AUT1!#REF!</definedName>
    <definedName name="pavi" localSheetId="10">#REF!</definedName>
    <definedName name="pavi" localSheetId="3">#REF!</definedName>
    <definedName name="pavi" localSheetId="13">#REF!</definedName>
    <definedName name="pavi" localSheetId="1">#REF!</definedName>
    <definedName name="pavi" localSheetId="0">#REF!</definedName>
    <definedName name="pavi">#REF!</definedName>
    <definedName name="PAVIMENTONOVO" localSheetId="3">[44]QuQuant!#REF!</definedName>
    <definedName name="PAVIMENTONOVO">[44]QuQuant!#REF!</definedName>
    <definedName name="Payment_Needed">"Pagamento necessário"</definedName>
    <definedName name="PCAP.20" localSheetId="10">#REF!</definedName>
    <definedName name="PCAP.20" localSheetId="3">#REF!</definedName>
    <definedName name="PCAP.20" localSheetId="13">#REF!</definedName>
    <definedName name="PCAP.20" localSheetId="1">#REF!</definedName>
    <definedName name="PCAP.20" localSheetId="0">#REF!</definedName>
    <definedName name="PCAP.20">#REF!</definedName>
    <definedName name="PCM.30" localSheetId="10">#REF!</definedName>
    <definedName name="PCM.30" localSheetId="3">#REF!</definedName>
    <definedName name="PCM.30" localSheetId="13">#REF!</definedName>
    <definedName name="PCM.30" localSheetId="1">#REF!</definedName>
    <definedName name="PCM.30" localSheetId="0">#REF!</definedName>
    <definedName name="PCM.30">#REF!</definedName>
    <definedName name="PEAD1200" localSheetId="10">[2]SID_NI_5!#REF!</definedName>
    <definedName name="PEAD1200" localSheetId="3">[2]SID_NI_5!#REF!</definedName>
    <definedName name="PEAD1200" localSheetId="1">[2]SID_NI_5!#REF!</definedName>
    <definedName name="PEAD1200" localSheetId="0">[2]SID_NI_5!#REF!</definedName>
    <definedName name="PEAD1200">[2]SID_NI_5!#REF!</definedName>
    <definedName name="PEDREIRA" localSheetId="3">'[20]Vínculo (2)'!$Y$11</definedName>
    <definedName name="PEDREIRA">'[21]Vínculo (2)'!$Y$11</definedName>
    <definedName name="PEN" localSheetId="10">[10]SERVIÇOS!#REF!</definedName>
    <definedName name="PEN" localSheetId="3">[10]SERVIÇOS!#REF!</definedName>
    <definedName name="PEN" localSheetId="13">[10]SERVIÇOS!#REF!</definedName>
    <definedName name="PEN" localSheetId="1">[10]SERVIÇOS!#REF!</definedName>
    <definedName name="PEN" localSheetId="0">[10]SERVIÇOS!#REF!</definedName>
    <definedName name="PEN">[10]SERVIÇOS!#REF!</definedName>
    <definedName name="percentuais" localSheetId="10">#REF!</definedName>
    <definedName name="percentuais" localSheetId="3">#REF!</definedName>
    <definedName name="percentuais" localSheetId="13">#REF!</definedName>
    <definedName name="percentuais" localSheetId="1">#REF!</definedName>
    <definedName name="percentuais" localSheetId="0">#REF!</definedName>
    <definedName name="percentuais">#REF!</definedName>
    <definedName name="PercResid." localSheetId="3">#REF!</definedName>
    <definedName name="PercResid.">#REF!</definedName>
    <definedName name="PERIODO" localSheetId="3">'[1]F. MEDIÇAO'!$C$136</definedName>
    <definedName name="PERIODO">'[4]F. MEDIÇAO'!$C$136</definedName>
    <definedName name="Período" localSheetId="3">'[45]F. MEDIÇAO'!$C$131</definedName>
    <definedName name="Período">'[46]F. MEDIÇAO'!$C$131</definedName>
    <definedName name="PERIODO_LIQUIDO" localSheetId="3">[30]DADOS!$C$22</definedName>
    <definedName name="PERIODO_LIQUIDO">[6]DADOS!$C$22</definedName>
    <definedName name="pesquisa" localSheetId="10">#REF!</definedName>
    <definedName name="pesquisa" localSheetId="3">#REF!</definedName>
    <definedName name="pesquisa" localSheetId="13">#REF!</definedName>
    <definedName name="pesquisa" localSheetId="1">#REF!</definedName>
    <definedName name="pesquisa" localSheetId="0">#REF!</definedName>
    <definedName name="pesquisa">#REF!</definedName>
    <definedName name="PINT" localSheetId="3">'[18]4 S 06 100 11'!$H$65</definedName>
    <definedName name="PINT">'[19]4 S 06 100 11'!$H$65</definedName>
    <definedName name="PINTFAIXA">[12]Serviços!$G$50</definedName>
    <definedName name="PINTURALIGAÇÃO" localSheetId="10">#REF!</definedName>
    <definedName name="PINTURALIGAÇÃO" localSheetId="3">#REF!</definedName>
    <definedName name="PINTURALIGAÇÃO" localSheetId="13">#REF!</definedName>
    <definedName name="PINTURALIGAÇÃO" localSheetId="1">#REF!</definedName>
    <definedName name="PINTURALIGAÇÃO" localSheetId="0">#REF!</definedName>
    <definedName name="PINTURALIGAÇÃO">#REF!</definedName>
    <definedName name="PL" localSheetId="10">[10]SERVIÇOS!#REF!</definedName>
    <definedName name="PL" localSheetId="3">[10]SERVIÇOS!#REF!</definedName>
    <definedName name="PL" localSheetId="13">[10]SERVIÇOS!#REF!</definedName>
    <definedName name="PL" localSheetId="1">[10]SERVIÇOS!#REF!</definedName>
    <definedName name="PL" localSheetId="0">[10]SERVIÇOS!#REF!</definedName>
    <definedName name="PL">[10]SERVIÇOS!#REF!</definedName>
    <definedName name="Plan1" localSheetId="3" hidden="1">#REF!</definedName>
    <definedName name="Plan1" hidden="1">#REF!</definedName>
    <definedName name="PLANEJADA" localSheetId="10">#REF!</definedName>
    <definedName name="PLANEJADA" localSheetId="3">#REF!</definedName>
    <definedName name="PLANEJADA" localSheetId="13">#REF!</definedName>
    <definedName name="PLANEJADA" localSheetId="1">#REF!</definedName>
    <definedName name="PLANEJADA" localSheetId="0">#REF!</definedName>
    <definedName name="PLANEJADA">#REF!</definedName>
    <definedName name="PMBUF" localSheetId="10">#REF!</definedName>
    <definedName name="PMBUF" localSheetId="3">#REF!</definedName>
    <definedName name="PMBUF" localSheetId="13">#REF!</definedName>
    <definedName name="PMBUF" localSheetId="1">#REF!</definedName>
    <definedName name="PMBUF" localSheetId="0">#REF!</definedName>
    <definedName name="PMBUF">#REF!</definedName>
    <definedName name="Ponte" localSheetId="3">#N/A</definedName>
    <definedName name="Ponte" localSheetId="12">HD!Ponte</definedName>
    <definedName name="Ponte">DIMENS!Ponte</definedName>
    <definedName name="Posição" localSheetId="3" hidden="1">#REF!</definedName>
    <definedName name="Posição" localSheetId="12" hidden="1">#REF!</definedName>
    <definedName name="Posição" hidden="1">#REF!</definedName>
    <definedName name="potencia" localSheetId="3">#REF!</definedName>
    <definedName name="potencia" localSheetId="12">#REF!</definedName>
    <definedName name="potencia">#REF!</definedName>
    <definedName name="Prd" hidden="1">#N/A</definedName>
    <definedName name="PrdAux" hidden="1">#N/A</definedName>
    <definedName name="precipitações" localSheetId="10">#REF!</definedName>
    <definedName name="precipitações" localSheetId="3">#REF!</definedName>
    <definedName name="precipitações" localSheetId="13">#REF!</definedName>
    <definedName name="precipitações" localSheetId="1">#REF!</definedName>
    <definedName name="precipitações" localSheetId="0">#REF!</definedName>
    <definedName name="precipitações">#REF!</definedName>
    <definedName name="Preço_Improd." localSheetId="3">#REF!</definedName>
    <definedName name="Preço_Improd.">#REF!</definedName>
    <definedName name="Preço_prod." localSheetId="3">#REF!</definedName>
    <definedName name="Preço_prod.">#REF!</definedName>
    <definedName name="preco1" localSheetId="3">#REF!</definedName>
    <definedName name="preco1">#REF!</definedName>
    <definedName name="Print" localSheetId="3">[47]QuQuant!#REF!</definedName>
    <definedName name="Print">[47]QuQuant!#REF!</definedName>
    <definedName name="Print_01" localSheetId="10">#REF!</definedName>
    <definedName name="Print_01" localSheetId="3">#REF!</definedName>
    <definedName name="Print_01" localSheetId="1">#REF!</definedName>
    <definedName name="Print_01" localSheetId="0">#REF!</definedName>
    <definedName name="Print_01">#REF!</definedName>
    <definedName name="Print_Area_MI" localSheetId="3">#REF!</definedName>
    <definedName name="Print_Area_MI" localSheetId="13">#REF!</definedName>
    <definedName name="Print_Area_MI">#N/A</definedName>
    <definedName name="PRL.1C" localSheetId="10">#REF!</definedName>
    <definedName name="PRL.1C" localSheetId="3">#REF!</definedName>
    <definedName name="PRL.1C" localSheetId="13">#REF!</definedName>
    <definedName name="PRL.1C" localSheetId="1">#REF!</definedName>
    <definedName name="PRL.1C" localSheetId="0">#REF!</definedName>
    <definedName name="PRL.1C">#REF!</definedName>
    <definedName name="PRM.1C" localSheetId="10">#REF!</definedName>
    <definedName name="PRM.1C" localSheetId="3">#REF!</definedName>
    <definedName name="PRM.1C" localSheetId="13">#REF!</definedName>
    <definedName name="PRM.1C" localSheetId="1">#REF!</definedName>
    <definedName name="PRM.1C" localSheetId="0">#REF!</definedName>
    <definedName name="PRM.1C">#REF!</definedName>
    <definedName name="PROCESSO" localSheetId="3">[18]DADOS!$B$13</definedName>
    <definedName name="PROCESSO">[19]DADOS!$B$13</definedName>
    <definedName name="produção" localSheetId="3">#REF!</definedName>
    <definedName name="produção">#REF!</definedName>
    <definedName name="produçao1" localSheetId="3">#REF!</definedName>
    <definedName name="produçao1">#REF!</definedName>
    <definedName name="PRR.1C" localSheetId="10">#REF!</definedName>
    <definedName name="PRR.1C" localSheetId="3">#REF!</definedName>
    <definedName name="PRR.1C" localSheetId="13">#REF!</definedName>
    <definedName name="PRR.1C" localSheetId="1">#REF!</definedName>
    <definedName name="PRR.1C" localSheetId="0">#REF!</definedName>
    <definedName name="PRR.1C">#REF!</definedName>
    <definedName name="Pto" localSheetId="3">ROUND(#REF!*#REF!,2)</definedName>
    <definedName name="Pto">ROUND(#REF!*#REF!,2)</definedName>
    <definedName name="Pun">#N/A</definedName>
    <definedName name="q" localSheetId="10">[2]SID_NI_5!#REF!</definedName>
    <definedName name="q" localSheetId="1">[2]SID_NI_5!#REF!</definedName>
    <definedName name="q" localSheetId="0">[2]SID_NI_5!#REF!</definedName>
    <definedName name="q">[2]SID_NI_5!#REF!</definedName>
    <definedName name="qadfhnbxfc" localSheetId="10">#REF!</definedName>
    <definedName name="qadfhnbxfc" localSheetId="3">#REF!</definedName>
    <definedName name="qadfhnbxfc" localSheetId="1">#REF!</definedName>
    <definedName name="qadfhnbxfc" localSheetId="0">#REF!</definedName>
    <definedName name="qadfhnbxfc">#REF!</definedName>
    <definedName name="QD" localSheetId="3" hidden="1">#REF!</definedName>
    <definedName name="QD" hidden="1">#REF!</definedName>
    <definedName name="QQ_2" localSheetId="3">#N/A</definedName>
    <definedName name="QQ_2" localSheetId="12">HD!QQ_2</definedName>
    <definedName name="QQ_2">DIMENS!QQ_2</definedName>
    <definedName name="QTD" localSheetId="3" hidden="1">#REF!</definedName>
    <definedName name="QTD" localSheetId="12" hidden="1">#REF!</definedName>
    <definedName name="QTD" hidden="1">#REF!</definedName>
    <definedName name="QtEq" localSheetId="3" hidden="1">#REF!</definedName>
    <definedName name="QtEq" localSheetId="12" hidden="1">#REF!</definedName>
    <definedName name="QtEq" hidden="1">#REF!</definedName>
    <definedName name="QtMo" localSheetId="3" hidden="1">#REF!</definedName>
    <definedName name="QtMo" hidden="1">#REF!</definedName>
    <definedName name="QtMp" localSheetId="3" hidden="1">#REF!</definedName>
    <definedName name="QtMp" hidden="1">#REF!</definedName>
    <definedName name="QtTr" localSheetId="3" hidden="1">#REF!</definedName>
    <definedName name="QtTr" hidden="1">#REF!</definedName>
    <definedName name="Quant." localSheetId="3">#REF!</definedName>
    <definedName name="Quant.">#REF!</definedName>
    <definedName name="Quant.1" localSheetId="3">#REF!</definedName>
    <definedName name="Quant.1">#REF!</definedName>
    <definedName name="QUANTIDADE" localSheetId="3">#REF!</definedName>
    <definedName name="QUANTIDADE">#REF!</definedName>
    <definedName name="Rachão" localSheetId="3">#N/A</definedName>
    <definedName name="Rachão" localSheetId="12">HD!Rachão</definedName>
    <definedName name="Rachão">DIMENS!Rachão</definedName>
    <definedName name="RBV">[37]Teor!$C$3:$C$7</definedName>
    <definedName name="RCGP" localSheetId="10">[10]SERVIÇOS!#REF!</definedName>
    <definedName name="RCGP" localSheetId="3">[10]SERVIÇOS!#REF!</definedName>
    <definedName name="RCGP" localSheetId="13">[10]SERVIÇOS!#REF!</definedName>
    <definedName name="RCGP" localSheetId="1">[10]SERVIÇOS!#REF!</definedName>
    <definedName name="RCGP" localSheetId="0">[10]SERVIÇOS!#REF!</definedName>
    <definedName name="RCGP">[10]SERVIÇOS!#REF!</definedName>
    <definedName name="RCOLONIAO">[12]Serviços!$G$45</definedName>
    <definedName name="RDEF" localSheetId="3">'[18]3 S 08 401 00'!$H$65</definedName>
    <definedName name="RDEF">'[19]3 S 08 401 00'!$H$65</definedName>
    <definedName name="reaj" localSheetId="3">'[1]F. MEDIÇAO'!$L$83</definedName>
    <definedName name="reaj">'[4]F. MEDIÇAO'!$L$83</definedName>
    <definedName name="REAJ1" localSheetId="3">'[1]F. MEDIÇAO'!$L$86</definedName>
    <definedName name="REAJ1">'[4]F. MEDIÇAO'!$L$86</definedName>
    <definedName name="REAJ2" localSheetId="3">'[1]F. MEDIÇAO'!$L$90</definedName>
    <definedName name="REAJ2">'[4]F. MEDIÇAO'!$L$90</definedName>
    <definedName name="REAJ3" localSheetId="3">'[1]F. MEDIÇAO'!$L$93</definedName>
    <definedName name="REAJ3">'[4]F. MEDIÇAO'!$L$93</definedName>
    <definedName name="REAJ4" localSheetId="3">'[1]F. MEDIÇAO'!$L$94</definedName>
    <definedName name="REAJ4">'[4]F. MEDIÇAO'!$L$94</definedName>
    <definedName name="REAJ5" localSheetId="3">'[1]F. MEDIÇAO'!$L$98</definedName>
    <definedName name="REAJ5">'[4]F. MEDIÇAO'!$L$98</definedName>
    <definedName name="REAJAQUISIÇÃO" localSheetId="10">#REF!</definedName>
    <definedName name="REAJAQUISIÇÃO" localSheetId="3">#REF!</definedName>
    <definedName name="REAJAQUISIÇÃO" localSheetId="13">#REF!</definedName>
    <definedName name="REAJAQUISIÇÃO" localSheetId="1">#REF!</definedName>
    <definedName name="REAJAQUISIÇÃO" localSheetId="0">#REF!</definedName>
    <definedName name="REAJAQUISIÇÃO">#REF!</definedName>
    <definedName name="REAJTRANSPORTE" localSheetId="10">#REF!</definedName>
    <definedName name="REAJTRANSPORTE" localSheetId="3">#REF!</definedName>
    <definedName name="REAJTRANSPORTE" localSheetId="13">#REF!</definedName>
    <definedName name="REAJTRANSPORTE" localSheetId="1">#REF!</definedName>
    <definedName name="REAJTRANSPORTE" localSheetId="0">#REF!</definedName>
    <definedName name="REAJTRANSPORTE">#REF!</definedName>
    <definedName name="REAJUSTAMENTO" localSheetId="10">#REF!</definedName>
    <definedName name="REAJUSTAMENTO" localSheetId="3">#REF!</definedName>
    <definedName name="REAJUSTAMENTO" localSheetId="13">#REF!</definedName>
    <definedName name="REAJUSTAMENTO" localSheetId="1">#REF!</definedName>
    <definedName name="REAJUSTAMENTO" localSheetId="0">#REF!</definedName>
    <definedName name="REAJUSTAMENTO">#REF!</definedName>
    <definedName name="reajustamentoaquisição" localSheetId="10">#REF!</definedName>
    <definedName name="reajustamentoaquisição" localSheetId="3">#REF!</definedName>
    <definedName name="reajustamentoaquisição" localSheetId="13">#REF!</definedName>
    <definedName name="reajustamentoaquisição" localSheetId="1">#REF!</definedName>
    <definedName name="reajustamentoaquisição" localSheetId="0">#REF!</definedName>
    <definedName name="reajustamentoaquisição">#REF!</definedName>
    <definedName name="reajustamentotransp" localSheetId="10">#REF!</definedName>
    <definedName name="reajustamentotransp" localSheetId="3">#REF!</definedName>
    <definedName name="reajustamentotransp" localSheetId="13">#REF!</definedName>
    <definedName name="reajustamentotransp" localSheetId="1">#REF!</definedName>
    <definedName name="reajustamentotransp" localSheetId="0">#REF!</definedName>
    <definedName name="reajustamentotransp">#REF!</definedName>
    <definedName name="Real_170" localSheetId="10">#REF!</definedName>
    <definedName name="Real_170" localSheetId="3">#REF!</definedName>
    <definedName name="Real_170" localSheetId="13">#REF!</definedName>
    <definedName name="Real_170" localSheetId="1">#REF!</definedName>
    <definedName name="Real_170" localSheetId="0">#REF!</definedName>
    <definedName name="Real_170">#REF!</definedName>
    <definedName name="Real_180" localSheetId="10">#REF!</definedName>
    <definedName name="Real_180" localSheetId="3">#REF!</definedName>
    <definedName name="Real_180" localSheetId="13">#REF!</definedName>
    <definedName name="Real_180" localSheetId="1">#REF!</definedName>
    <definedName name="Real_180" localSheetId="0">#REF!</definedName>
    <definedName name="Real_180">#REF!</definedName>
    <definedName name="Real_190" localSheetId="10">#REF!</definedName>
    <definedName name="Real_190" localSheetId="3">#REF!</definedName>
    <definedName name="Real_190" localSheetId="13">#REF!</definedName>
    <definedName name="Real_190" localSheetId="1">#REF!</definedName>
    <definedName name="Real_190" localSheetId="0">#REF!</definedName>
    <definedName name="Real_190">#REF!</definedName>
    <definedName name="Real_250" localSheetId="10">#REF!</definedName>
    <definedName name="Real_250" localSheetId="3">#REF!</definedName>
    <definedName name="Real_250" localSheetId="13">#REF!</definedName>
    <definedName name="Real_250" localSheetId="1">#REF!</definedName>
    <definedName name="Real_250" localSheetId="0">#REF!</definedName>
    <definedName name="Real_250">#REF!</definedName>
    <definedName name="Real_270" localSheetId="10">#REF!</definedName>
    <definedName name="Real_270" localSheetId="3">#REF!</definedName>
    <definedName name="Real_270" localSheetId="13">#REF!</definedName>
    <definedName name="Real_270" localSheetId="1">#REF!</definedName>
    <definedName name="Real_270" localSheetId="0">#REF!</definedName>
    <definedName name="Real_270">#REF!</definedName>
    <definedName name="Real_320" localSheetId="10">#REF!</definedName>
    <definedName name="Real_320" localSheetId="3">#REF!</definedName>
    <definedName name="Real_320" localSheetId="13">#REF!</definedName>
    <definedName name="Real_320" localSheetId="1">#REF!</definedName>
    <definedName name="Real_320" localSheetId="0">#REF!</definedName>
    <definedName name="Real_320">#REF!</definedName>
    <definedName name="Real_330" localSheetId="10">#REF!</definedName>
    <definedName name="Real_330" localSheetId="3">#REF!</definedName>
    <definedName name="Real_330" localSheetId="13">#REF!</definedName>
    <definedName name="Real_330" localSheetId="1">#REF!</definedName>
    <definedName name="Real_330" localSheetId="0">#REF!</definedName>
    <definedName name="Real_330">#REF!</definedName>
    <definedName name="Real_350" localSheetId="10">#REF!</definedName>
    <definedName name="Real_350" localSheetId="3">#REF!</definedName>
    <definedName name="Real_350" localSheetId="13">#REF!</definedName>
    <definedName name="Real_350" localSheetId="1">#REF!</definedName>
    <definedName name="Real_350" localSheetId="0">#REF!</definedName>
    <definedName name="Real_350">#REF!</definedName>
    <definedName name="Real_370" localSheetId="10">#REF!</definedName>
    <definedName name="Real_370" localSheetId="3">#REF!</definedName>
    <definedName name="Real_370" localSheetId="13">#REF!</definedName>
    <definedName name="Real_370" localSheetId="1">#REF!</definedName>
    <definedName name="Real_370" localSheetId="0">#REF!</definedName>
    <definedName name="Real_370">#REF!</definedName>
    <definedName name="Real_390" localSheetId="10">#REF!</definedName>
    <definedName name="Real_390" localSheetId="3">#REF!</definedName>
    <definedName name="Real_390" localSheetId="13">#REF!</definedName>
    <definedName name="Real_390" localSheetId="1">#REF!</definedName>
    <definedName name="Real_390" localSheetId="0">#REF!</definedName>
    <definedName name="Real_390">#REF!</definedName>
    <definedName name="Real_400" localSheetId="10">#REF!</definedName>
    <definedName name="Real_400" localSheetId="3">#REF!</definedName>
    <definedName name="Real_400" localSheetId="13">#REF!</definedName>
    <definedName name="Real_400" localSheetId="1">#REF!</definedName>
    <definedName name="Real_400" localSheetId="0">#REF!</definedName>
    <definedName name="Real_400">#REF!</definedName>
    <definedName name="Real_401" localSheetId="10">#REF!</definedName>
    <definedName name="Real_401" localSheetId="3">#REF!</definedName>
    <definedName name="Real_401" localSheetId="13">#REF!</definedName>
    <definedName name="Real_401" localSheetId="1">#REF!</definedName>
    <definedName name="Real_401" localSheetId="0">#REF!</definedName>
    <definedName name="Real_401">#REF!</definedName>
    <definedName name="Real_402" localSheetId="10">#REF!</definedName>
    <definedName name="Real_402" localSheetId="3">#REF!</definedName>
    <definedName name="Real_402" localSheetId="13">#REF!</definedName>
    <definedName name="Real_402" localSheetId="1">#REF!</definedName>
    <definedName name="Real_402" localSheetId="0">#REF!</definedName>
    <definedName name="Real_402">#REF!</definedName>
    <definedName name="Real_403" localSheetId="10">#REF!</definedName>
    <definedName name="Real_403" localSheetId="3">#REF!</definedName>
    <definedName name="Real_403" localSheetId="13">#REF!</definedName>
    <definedName name="Real_403" localSheetId="1">#REF!</definedName>
    <definedName name="Real_403" localSheetId="0">#REF!</definedName>
    <definedName name="Real_403">#REF!</definedName>
    <definedName name="Real_405" localSheetId="10">#REF!</definedName>
    <definedName name="Real_405" localSheetId="3">#REF!</definedName>
    <definedName name="Real_405" localSheetId="13">#REF!</definedName>
    <definedName name="Real_405" localSheetId="1">#REF!</definedName>
    <definedName name="Real_405" localSheetId="0">#REF!</definedName>
    <definedName name="Real_405">#REF!</definedName>
    <definedName name="Real_406" localSheetId="10">#REF!</definedName>
    <definedName name="Real_406" localSheetId="3">#REF!</definedName>
    <definedName name="Real_406" localSheetId="13">#REF!</definedName>
    <definedName name="Real_406" localSheetId="1">#REF!</definedName>
    <definedName name="Real_406" localSheetId="0">#REF!</definedName>
    <definedName name="Real_406">#REF!</definedName>
    <definedName name="Real_407" localSheetId="10">#REF!</definedName>
    <definedName name="Real_407" localSheetId="3">#REF!</definedName>
    <definedName name="Real_407" localSheetId="13">#REF!</definedName>
    <definedName name="Real_407" localSheetId="1">#REF!</definedName>
    <definedName name="Real_407" localSheetId="0">#REF!</definedName>
    <definedName name="Real_407">#REF!</definedName>
    <definedName name="Real_408" localSheetId="10">#REF!</definedName>
    <definedName name="Real_408" localSheetId="3">#REF!</definedName>
    <definedName name="Real_408" localSheetId="13">#REF!</definedName>
    <definedName name="Real_408" localSheetId="1">#REF!</definedName>
    <definedName name="Real_408" localSheetId="0">#REF!</definedName>
    <definedName name="Real_408">#REF!</definedName>
    <definedName name="Real_409" localSheetId="10">#REF!</definedName>
    <definedName name="Real_409" localSheetId="3">#REF!</definedName>
    <definedName name="Real_409" localSheetId="13">#REF!</definedName>
    <definedName name="Real_409" localSheetId="1">#REF!</definedName>
    <definedName name="Real_409" localSheetId="0">#REF!</definedName>
    <definedName name="Real_409">#REF!</definedName>
    <definedName name="Real_410" localSheetId="10">#REF!</definedName>
    <definedName name="Real_410" localSheetId="3">#REF!</definedName>
    <definedName name="Real_410" localSheetId="13">#REF!</definedName>
    <definedName name="Real_410" localSheetId="1">#REF!</definedName>
    <definedName name="Real_410" localSheetId="0">#REF!</definedName>
    <definedName name="Real_410">#REF!</definedName>
    <definedName name="Real_411" localSheetId="10">#REF!</definedName>
    <definedName name="Real_411" localSheetId="3">#REF!</definedName>
    <definedName name="Real_411" localSheetId="13">#REF!</definedName>
    <definedName name="Real_411" localSheetId="1">#REF!</definedName>
    <definedName name="Real_411" localSheetId="0">#REF!</definedName>
    <definedName name="Real_411">#REF!</definedName>
    <definedName name="Real_CP" localSheetId="10">#REF!</definedName>
    <definedName name="Real_CP" localSheetId="3">#REF!</definedName>
    <definedName name="Real_CP" localSheetId="13">#REF!</definedName>
    <definedName name="Real_CP" localSheetId="1">#REF!</definedName>
    <definedName name="Real_CP" localSheetId="0">#REF!</definedName>
    <definedName name="Real_CP">#REF!</definedName>
    <definedName name="Real_Priv" localSheetId="10">#REF!</definedName>
    <definedName name="Real_Priv" localSheetId="3">#REF!</definedName>
    <definedName name="Real_Priv" localSheetId="13">#REF!</definedName>
    <definedName name="Real_Priv" localSheetId="1">#REF!</definedName>
    <definedName name="Real_Priv" localSheetId="0">#REF!</definedName>
    <definedName name="Real_Priv">#REF!</definedName>
    <definedName name="Real_Publ" localSheetId="10">#REF!</definedName>
    <definedName name="Real_Publ" localSheetId="3">#REF!</definedName>
    <definedName name="Real_Publ" localSheetId="13">#REF!</definedName>
    <definedName name="Real_Publ" localSheetId="1">#REF!</definedName>
    <definedName name="Real_Publ" localSheetId="0">#REF!</definedName>
    <definedName name="Real_Publ">#REF!</definedName>
    <definedName name="rec" localSheetId="3">#N/A</definedName>
    <definedName name="rec" localSheetId="12">HD!rec</definedName>
    <definedName name="rec">DIMENS!rec</definedName>
    <definedName name="RECGC">[12]Serviços!$G$32</definedName>
    <definedName name="RECGP" localSheetId="10">#REF!</definedName>
    <definedName name="RECGP" localSheetId="3">#REF!</definedName>
    <definedName name="RECGP" localSheetId="13">#REF!</definedName>
    <definedName name="RECGP" localSheetId="1">#REF!</definedName>
    <definedName name="RECGP" localSheetId="0">#REF!</definedName>
    <definedName name="RECGP">#REF!</definedName>
    <definedName name="RECOMPOSIÇÃOMANUAL" localSheetId="10">#REF!</definedName>
    <definedName name="RECOMPOSIÇÃOMANUAL" localSheetId="3">#REF!</definedName>
    <definedName name="RECOMPOSIÇÃOMANUAL" localSheetId="13">#REF!</definedName>
    <definedName name="RECOMPOSIÇÃOMANUAL" localSheetId="1">#REF!</definedName>
    <definedName name="RECOMPOSIÇÃOMANUAL" localSheetId="0">#REF!</definedName>
    <definedName name="RECOMPOSIÇÃOMANUAL">#REF!</definedName>
    <definedName name="RECOMPOSIÇÃOMECANIZADA" localSheetId="10">#REF!</definedName>
    <definedName name="RECOMPOSIÇÃOMECANIZADA" localSheetId="3">#REF!</definedName>
    <definedName name="RECOMPOSIÇÃOMECANIZADA" localSheetId="13">#REF!</definedName>
    <definedName name="RECOMPOSIÇÃOMECANIZADA" localSheetId="1">#REF!</definedName>
    <definedName name="RECOMPOSIÇÃOMECANIZADA" localSheetId="0">#REF!</definedName>
    <definedName name="RECOMPOSIÇÃOMECANIZADA">#REF!</definedName>
    <definedName name="RECPS">[12]Serviços!$G$39</definedName>
    <definedName name="RECREV" localSheetId="10">'[4]Recomp. revest. CBUQ'!#REF!</definedName>
    <definedName name="RECREV" localSheetId="3">'[1]Recomp. revest. CBUQ'!#REF!</definedName>
    <definedName name="RECREV" localSheetId="13">'[4]Recomp. revest. CBUQ'!#REF!</definedName>
    <definedName name="RECREV" localSheetId="1">'[4]Recomp. revest. CBUQ'!#REF!</definedName>
    <definedName name="RECREV" localSheetId="0">'[4]Recomp. revest. CBUQ'!#REF!</definedName>
    <definedName name="RECREV">'[4]Recomp. revest. CBUQ'!#REF!</definedName>
    <definedName name="RECREVESTIMENTO" localSheetId="10">'[4]Recomp. revest. CBUQ'!#REF!</definedName>
    <definedName name="RECREVESTIMENTO" localSheetId="3">'[1]Recomp. revest. CBUQ'!#REF!</definedName>
    <definedName name="RECREVESTIMENTO" localSheetId="13">'[4]Recomp. revest. CBUQ'!#REF!</definedName>
    <definedName name="RECREVESTIMENTO" localSheetId="1">'[4]Recomp. revest. CBUQ'!#REF!</definedName>
    <definedName name="RECREVESTIMENTO" localSheetId="0">'[4]Recomp. revest. CBUQ'!#REF!</definedName>
    <definedName name="RECREVESTIMENTO">'[4]Recomp. revest. CBUQ'!#REF!</definedName>
    <definedName name="RECREVPRIMARIO" localSheetId="10">#REF!</definedName>
    <definedName name="RECREVPRIMARIO" localSheetId="3">#REF!</definedName>
    <definedName name="RECREVPRIMARIO" localSheetId="13">#REF!</definedName>
    <definedName name="RECREVPRIMARIO" localSheetId="1">#REF!</definedName>
    <definedName name="RECREVPRIMARIO" localSheetId="0">#REF!</definedName>
    <definedName name="RECREVPRIMARIO">#REF!</definedName>
    <definedName name="REF" localSheetId="13">[48]Inv.I!$E$32</definedName>
    <definedName name="REF">[49]Inv.I!$E$32</definedName>
    <definedName name="REG" localSheetId="3">#REF!</definedName>
    <definedName name="REG">#REF!</definedName>
    <definedName name="REGFAIXA">[12]Serviços!$G$11</definedName>
    <definedName name="REGULA" localSheetId="3">#REF!</definedName>
    <definedName name="REGULA">#REF!</definedName>
    <definedName name="Reimbursement">"Reembolso"</definedName>
    <definedName name="Relat" localSheetId="3" hidden="1">#REF!</definedName>
    <definedName name="Relat" hidden="1">#REF!</definedName>
    <definedName name="REMENDOMANUAL" localSheetId="10">#REF!</definedName>
    <definedName name="REMENDOMANUAL" localSheetId="3">#REF!</definedName>
    <definedName name="REMENDOMANUAL" localSheetId="13">#REF!</definedName>
    <definedName name="REMENDOMANUAL" localSheetId="1">#REF!</definedName>
    <definedName name="REMENDOMANUAL" localSheetId="0">#REF!</definedName>
    <definedName name="REMENDOMANUAL">#REF!</definedName>
    <definedName name="REMMAN" localSheetId="10">#REF!</definedName>
    <definedName name="REMMAN" localSheetId="3">#REF!</definedName>
    <definedName name="REMMAN" localSheetId="13">#REF!</definedName>
    <definedName name="REMMAN" localSheetId="1">#REF!</definedName>
    <definedName name="REMMAN" localSheetId="0">#REF!</definedName>
    <definedName name="REMMAN">#REF!</definedName>
    <definedName name="REMMEC" localSheetId="10">#REF!</definedName>
    <definedName name="REMMEC" localSheetId="3">#REF!</definedName>
    <definedName name="REMMEC" localSheetId="13">#REF!</definedName>
    <definedName name="REMMEC" localSheetId="1">#REF!</definedName>
    <definedName name="REMMEC" localSheetId="0">#REF!</definedName>
    <definedName name="REMMEC">#REF!</definedName>
    <definedName name="REMOPS">[12]Serviços!$G$49</definedName>
    <definedName name="RESUMO" localSheetId="3">#N/A</definedName>
    <definedName name="RESUMO" localSheetId="12">HD!RESUMO</definedName>
    <definedName name="RESUMO">DIMENS!RESUMO</definedName>
    <definedName name="RETRO">[12]Serviços!$G$62</definedName>
    <definedName name="RGC" localSheetId="3">'[18]3 S 08 200 50'!$H$65</definedName>
    <definedName name="RGC">'[19]3 S 08 200 50'!$H$65</definedName>
    <definedName name="RMA" localSheetId="10">[10]SERVIÇOS!#REF!</definedName>
    <definedName name="RMA" localSheetId="3">[10]SERVIÇOS!#REF!</definedName>
    <definedName name="RMA" localSheetId="13">[10]SERVIÇOS!#REF!</definedName>
    <definedName name="RMA" localSheetId="1">[10]SERVIÇOS!#REF!</definedName>
    <definedName name="RMA" localSheetId="0">[10]SERVIÇOS!#REF!</definedName>
    <definedName name="RMA">[10]SERVIÇOS!#REF!</definedName>
    <definedName name="RMAN">[12]Serviços!$G$44</definedName>
    <definedName name="RMANAT">[12]Serviços!$G$42</definedName>
    <definedName name="RMEC">[12]Serviços!$G$46</definedName>
    <definedName name="RMECAT">[12]Serviços!$G$43</definedName>
    <definedName name="RMSH">[12]Serviços!$G$41</definedName>
    <definedName name="ROÇADA" localSheetId="10">#REF!</definedName>
    <definedName name="ROÇADA" localSheetId="3">#REF!</definedName>
    <definedName name="ROÇADA" localSheetId="13">#REF!</definedName>
    <definedName name="ROÇADA" localSheetId="1">#REF!</definedName>
    <definedName name="ROÇADA" localSheetId="0">#REF!</definedName>
    <definedName name="ROÇADA">#REF!</definedName>
    <definedName name="ROÇADACOLONIÃO" localSheetId="10">#REF!</definedName>
    <definedName name="ROÇADACOLONIÃO" localSheetId="3">#REF!</definedName>
    <definedName name="ROÇADACOLONIÃO" localSheetId="13">#REF!</definedName>
    <definedName name="ROÇADACOLONIÃO" localSheetId="1">#REF!</definedName>
    <definedName name="ROÇADACOLONIÃO" localSheetId="0">#REF!</definedName>
    <definedName name="ROÇADACOLONIÃO">#REF!</definedName>
    <definedName name="rod" localSheetId="3">[31]TRAÇOS!$A$31</definedName>
    <definedName name="rod">[32]TRAÇOS!$A$31</definedName>
    <definedName name="rodo" localSheetId="3">[31]TRAÇOS!$A$42</definedName>
    <definedName name="rodo">[32]TRAÇOS!$A$42</definedName>
    <definedName name="RODOVIA" localSheetId="3">'[1]F. MEDIÇAO'!$B$133</definedName>
    <definedName name="RODOVIA">'[4]F. MEDIÇAO'!$B$133</definedName>
    <definedName name="RODOVIA_1" localSheetId="3">[30]DADOS!$C$7</definedName>
    <definedName name="RODOVIA_1">[6]DADOS!$C$7</definedName>
    <definedName name="RPDMAN">[12]Serviços!$G$27</definedName>
    <definedName name="RPDMEC">[12]Serviços!$G$28</definedName>
    <definedName name="RR.1C" localSheetId="10">#REF!</definedName>
    <definedName name="RR.1C" localSheetId="3">#REF!</definedName>
    <definedName name="RR.1C" localSheetId="13">#REF!</definedName>
    <definedName name="RR.1C" localSheetId="1">#REF!</definedName>
    <definedName name="RR.1C" localSheetId="0">#REF!</definedName>
    <definedName name="RR.1C">#REF!</definedName>
    <definedName name="RR.1CREC" localSheetId="10">'[4]Recomp. revest. CBUQ'!#REF!</definedName>
    <definedName name="RR.1CREC" localSheetId="3">'[1]Recomp. revest. CBUQ'!#REF!</definedName>
    <definedName name="RR.1CREC" localSheetId="13">'[4]Recomp. revest. CBUQ'!#REF!</definedName>
    <definedName name="RR.1CREC" localSheetId="1">'[4]Recomp. revest. CBUQ'!#REF!</definedName>
    <definedName name="RR.1CREC" localSheetId="0">'[4]Recomp. revest. CBUQ'!#REF!</definedName>
    <definedName name="RR.1CREC">'[4]Recomp. revest. CBUQ'!#REF!</definedName>
    <definedName name="RRM" localSheetId="10">[10]SERVIÇOS!#REF!</definedName>
    <definedName name="RRM" localSheetId="13">[10]SERVIÇOS!#REF!</definedName>
    <definedName name="RRM" localSheetId="1">[10]SERVIÇOS!#REF!</definedName>
    <definedName name="RRM" localSheetId="0">[10]SERVIÇOS!#REF!</definedName>
    <definedName name="RRM">[10]SERVIÇOS!#REF!</definedName>
    <definedName name="RRP" localSheetId="10">[10]SERVIÇOS!#REF!</definedName>
    <definedName name="RRP" localSheetId="13">[10]SERVIÇOS!#REF!</definedName>
    <definedName name="RRP" localSheetId="1">[10]SERVIÇOS!#REF!</definedName>
    <definedName name="RRP" localSheetId="0">[10]SERVIÇOS!#REF!</definedName>
    <definedName name="RRP">[10]SERVIÇOS!#REF!</definedName>
    <definedName name="rrr">[50]RESUMO_AUT1!#REF!</definedName>
    <definedName name="RRRR" localSheetId="10">#REF!</definedName>
    <definedName name="RRRR" localSheetId="3">#REF!</definedName>
    <definedName name="RRRR" localSheetId="1">#REF!</definedName>
    <definedName name="RRRR" localSheetId="0">#REF!</definedName>
    <definedName name="RRRR">#REF!</definedName>
    <definedName name="RS" localSheetId="3">#REF!</definedName>
    <definedName name="RS">#REF!</definedName>
    <definedName name="RVGL" localSheetId="10">[10]SERVIÇOS!#REF!</definedName>
    <definedName name="RVGL" localSheetId="3">[10]SERVIÇOS!#REF!</definedName>
    <definedName name="RVGL" localSheetId="13">[10]SERVIÇOS!#REF!</definedName>
    <definedName name="RVGL" localSheetId="1">[10]SERVIÇOS!#REF!</definedName>
    <definedName name="RVGL" localSheetId="0">[10]SERVIÇOS!#REF!</definedName>
    <definedName name="RVGL">[10]SERVIÇOS!#REF!</definedName>
    <definedName name="Salários" localSheetId="10">#REF!</definedName>
    <definedName name="Salários" localSheetId="3">#REF!</definedName>
    <definedName name="Salários" localSheetId="13">#REF!</definedName>
    <definedName name="Salários" localSheetId="1">#REF!</definedName>
    <definedName name="Salários" localSheetId="0">#REF!</definedName>
    <definedName name="Salários">#REF!</definedName>
    <definedName name="SB" localSheetId="3">[31]SERV!$K$10</definedName>
    <definedName name="SB">[32]SERV!$K$10</definedName>
    <definedName name="sbg" localSheetId="3">#REF!</definedName>
    <definedName name="sbg">#REF!</definedName>
    <definedName name="SBTC" localSheetId="3">#REF!</definedName>
    <definedName name="SBTC">#REF!</definedName>
    <definedName name="se" localSheetId="10">'[13]Fresagem de Pista Ago-98'!#REF!</definedName>
    <definedName name="se" localSheetId="3">'[13]Fresagem de Pista Ago-98'!#REF!</definedName>
    <definedName name="se" localSheetId="13">'[13]Fresagem de Pista Ago-98'!#REF!</definedName>
    <definedName name="se" localSheetId="1">'[13]Fresagem de Pista Ago-98'!#REF!</definedName>
    <definedName name="se" localSheetId="0">'[13]Fresagem de Pista Ago-98'!#REF!</definedName>
    <definedName name="se">'[13]Fresagem de Pista Ago-98'!#REF!</definedName>
    <definedName name="SEG" localSheetId="3">[51]INDICES!$C$136</definedName>
    <definedName name="SEG">[52]INDICES!$C$136</definedName>
    <definedName name="SEGMENTO" localSheetId="3">[30]DADOS!$C$13</definedName>
    <definedName name="SEGMENTO">[6]DADOS!$C$13</definedName>
    <definedName name="SEGMENTO_1" localSheetId="3">[30]DADOS!$C$14</definedName>
    <definedName name="SEGMENTO_1">[6]DADOS!$C$14</definedName>
    <definedName name="SERV" localSheetId="3">#REF!</definedName>
    <definedName name="SERV">#REF!</definedName>
    <definedName name="SERVENTE">[12]Serviços!$G$61</definedName>
    <definedName name="SERVIÇO" localSheetId="3">[31]SERV!$B$4:$F$142</definedName>
    <definedName name="SERVIÇO">[32]SERV!$B$4:$F$142</definedName>
    <definedName name="serviço1" localSheetId="3">#REF!</definedName>
    <definedName name="serviço1">#REF!</definedName>
    <definedName name="Serviços" localSheetId="3">[53]Serviços!$A:$I</definedName>
    <definedName name="Serviços">[54]Serviços!$A:$I</definedName>
    <definedName name="sfas" localSheetId="3">#REF!</definedName>
    <definedName name="sfas">#REF!</definedName>
    <definedName name="SICRO" localSheetId="3">[18]DADOS!$B$14</definedName>
    <definedName name="SICRO">[19]DADOS!$B$14</definedName>
    <definedName name="SLRP" localSheetId="10">[10]SERVIÇOS!#REF!</definedName>
    <definedName name="SLRP" localSheetId="3">[10]SERVIÇOS!#REF!</definedName>
    <definedName name="SLRP" localSheetId="13">[10]SERVIÇOS!#REF!</definedName>
    <definedName name="SLRP" localSheetId="1">[10]SERVIÇOS!#REF!</definedName>
    <definedName name="SLRP" localSheetId="0">[10]SERVIÇOS!#REF!</definedName>
    <definedName name="SLRP">[10]SERVIÇOS!#REF!</definedName>
    <definedName name="solo" localSheetId="10">#REF!</definedName>
    <definedName name="solo" localSheetId="3">#REF!</definedName>
    <definedName name="solo" localSheetId="13">#REF!</definedName>
    <definedName name="solo" localSheetId="1">#REF!</definedName>
    <definedName name="solo" localSheetId="0">#REF!</definedName>
    <definedName name="solo">#REF!</definedName>
    <definedName name="SOLOCIM">[12]Serviços!$G$13</definedName>
    <definedName name="SOLOMANUAL" localSheetId="10">#REF!</definedName>
    <definedName name="SOLOMANUAL" localSheetId="3">#REF!</definedName>
    <definedName name="SOLOMANUAL" localSheetId="13">#REF!</definedName>
    <definedName name="SOLOMANUAL" localSheetId="1">#REF!</definedName>
    <definedName name="SOLOMANUAL" localSheetId="0">#REF!</definedName>
    <definedName name="SOLOMANUAL">#REF!</definedName>
    <definedName name="solomecanizado" localSheetId="10">#REF!</definedName>
    <definedName name="solomecanizado" localSheetId="3">#REF!</definedName>
    <definedName name="solomecanizado" localSheetId="13">#REF!</definedName>
    <definedName name="solomecanizado" localSheetId="1">#REF!</definedName>
    <definedName name="solomecanizado" localSheetId="0">#REF!</definedName>
    <definedName name="solomecanizado">#REF!</definedName>
    <definedName name="SOMA6" localSheetId="10">[10]ORÇAMENTO!#REF!</definedName>
    <definedName name="SOMA6" localSheetId="3">[10]ORÇAMENTO!#REF!</definedName>
    <definedName name="SOMA6" localSheetId="13">[10]ORÇAMENTO!#REF!</definedName>
    <definedName name="SOMA6" localSheetId="1">[10]ORÇAMENTO!#REF!</definedName>
    <definedName name="SOMA6" localSheetId="0">[10]ORÇAMENTO!#REF!</definedName>
    <definedName name="SOMA6">[10]ORÇAMENTO!#REF!</definedName>
    <definedName name="SOMA7" localSheetId="10">[10]ORÇAMENTO!#REF!</definedName>
    <definedName name="SOMA7" localSheetId="13">[10]ORÇAMENTO!#REF!</definedName>
    <definedName name="SOMA7" localSheetId="1">[10]ORÇAMENTO!#REF!</definedName>
    <definedName name="SOMA7" localSheetId="0">[10]ORÇAMENTO!#REF!</definedName>
    <definedName name="SOMA7">[10]ORÇAMENTO!#REF!</definedName>
    <definedName name="SRV" localSheetId="3" hidden="1">#REF!</definedName>
    <definedName name="SRV" hidden="1">#REF!</definedName>
    <definedName name="sss" localSheetId="3">[44]QuQuant!#REF!</definedName>
    <definedName name="sss">[44]QuQuant!#REF!</definedName>
    <definedName name="sssrttt" localSheetId="3">#N/A</definedName>
    <definedName name="sssrttt" localSheetId="12">HD!sssrttt</definedName>
    <definedName name="sssrttt">DIMENS!sssrttt</definedName>
    <definedName name="SSSS" localSheetId="3">[47]QuQuant!#REF!</definedName>
    <definedName name="SSSS" localSheetId="12">[47]QuQuant!#REF!</definedName>
    <definedName name="SSSS">[47]QuQuant!#REF!</definedName>
    <definedName name="SSSSSS" localSheetId="3">[50]RESUMO_AUT1!#REF!</definedName>
    <definedName name="SSSSSS" localSheetId="12">[50]RESUMO_AUT1!#REF!</definedName>
    <definedName name="SSSSSS">[50]RESUMO_AUT1!#REF!</definedName>
    <definedName name="ST">[12]Serviços!$G$29</definedName>
    <definedName name="STC" localSheetId="3">'[18]2 S 04 900 01'!$H$65</definedName>
    <definedName name="STC">'[19]2 S 04 900 01'!$H$65</definedName>
    <definedName name="STR">[10]INDICES!$C$128</definedName>
    <definedName name="SUB_TRECHO" localSheetId="3">#REF!</definedName>
    <definedName name="SUB_TRECHO">#REF!</definedName>
    <definedName name="Subt" localSheetId="3">#REF!</definedName>
    <definedName name="Subt">#REF!</definedName>
    <definedName name="subtrec" localSheetId="3">[31]TRAÇOS!$A$36</definedName>
    <definedName name="subtrec">[32]TRAÇOS!$A$36</definedName>
    <definedName name="SUBTRECHO" localSheetId="3">[30]DADOS!$C$11</definedName>
    <definedName name="SUBTRECHO">[6]DADOS!$C$11</definedName>
    <definedName name="SUBTRECHO_1" localSheetId="3">[30]DADOS!$C$12</definedName>
    <definedName name="SUBTRECHO_1">[6]DADOS!$C$12</definedName>
    <definedName name="SUPER" localSheetId="3">'[1]F. MEDIÇAO'!$A$102</definedName>
    <definedName name="SUPER">'[4]F. MEDIÇAO'!$A$102</definedName>
    <definedName name="T">[55]TABELA!$A$1:$H$1001</definedName>
    <definedName name="T0.230.17" localSheetId="10">#REF!</definedName>
    <definedName name="T0.230.17" localSheetId="3">#REF!</definedName>
    <definedName name="T0.230.17" localSheetId="13">#REF!</definedName>
    <definedName name="T0.230.17" localSheetId="1">#REF!</definedName>
    <definedName name="T0.230.17" localSheetId="0">#REF!</definedName>
    <definedName name="T0.230.17">#REF!</definedName>
    <definedName name="T0.303.17" localSheetId="10">#REF!</definedName>
    <definedName name="T0.303.17" localSheetId="3">#REF!</definedName>
    <definedName name="T0.303.17" localSheetId="13">#REF!</definedName>
    <definedName name="T0.303.17" localSheetId="1">#REF!</definedName>
    <definedName name="T0.303.17" localSheetId="0">#REF!</definedName>
    <definedName name="T0.303.17">#REF!</definedName>
    <definedName name="T2.241.00" localSheetId="10">#REF!</definedName>
    <definedName name="T2.241.00" localSheetId="3">#REF!</definedName>
    <definedName name="T2.241.00" localSheetId="13">#REF!</definedName>
    <definedName name="T2.241.00" localSheetId="1">#REF!</definedName>
    <definedName name="T2.241.00" localSheetId="0">#REF!</definedName>
    <definedName name="T2.241.00">#REF!</definedName>
    <definedName name="T2.500.01" localSheetId="10">#REF!</definedName>
    <definedName name="T2.500.01" localSheetId="3">#REF!</definedName>
    <definedName name="T2.500.01" localSheetId="13">#REF!</definedName>
    <definedName name="T2.500.01" localSheetId="1">#REF!</definedName>
    <definedName name="T2.500.01" localSheetId="0">#REF!</definedName>
    <definedName name="T2.500.01">#REF!</definedName>
    <definedName name="T2.530.02" localSheetId="10">'[4]Recomp. revest. CBUQ'!#REF!</definedName>
    <definedName name="T2.530.02" localSheetId="3">'[1]Recomp. revest. CBUQ'!#REF!</definedName>
    <definedName name="T2.530.02" localSheetId="13">'[4]Recomp. revest. CBUQ'!#REF!</definedName>
    <definedName name="T2.530.02" localSheetId="1">'[4]Recomp. revest. CBUQ'!#REF!</definedName>
    <definedName name="T2.530.02" localSheetId="0">'[4]Recomp. revest. CBUQ'!#REF!</definedName>
    <definedName name="T2.530.02">'[4]Recomp. revest. CBUQ'!#REF!</definedName>
    <definedName name="T3.329.01" localSheetId="10">#REF!</definedName>
    <definedName name="T3.329.01" localSheetId="3">#REF!</definedName>
    <definedName name="T3.329.01" localSheetId="13">#REF!</definedName>
    <definedName name="T3.329.01" localSheetId="1">#REF!</definedName>
    <definedName name="T3.329.01" localSheetId="0">#REF!</definedName>
    <definedName name="T3.329.01">#REF!</definedName>
    <definedName name="T3.950.00" localSheetId="10">#REF!</definedName>
    <definedName name="T3.950.00" localSheetId="3">#REF!</definedName>
    <definedName name="T3.950.00" localSheetId="13">#REF!</definedName>
    <definedName name="T3.950.00" localSheetId="1">#REF!</definedName>
    <definedName name="T3.950.00" localSheetId="0">#REF!</definedName>
    <definedName name="T3.950.00">#REF!</definedName>
    <definedName name="T4.000.00" localSheetId="10">#REF!</definedName>
    <definedName name="T4.000.00" localSheetId="3">#REF!</definedName>
    <definedName name="T4.000.00" localSheetId="13">#REF!</definedName>
    <definedName name="T4.000.00" localSheetId="1">#REF!</definedName>
    <definedName name="T4.000.00" localSheetId="0">#REF!</definedName>
    <definedName name="T4.000.00">#REF!</definedName>
    <definedName name="T5.000.00" localSheetId="10">#REF!</definedName>
    <definedName name="T5.000.00" localSheetId="3">#REF!</definedName>
    <definedName name="T5.000.00" localSheetId="13">#REF!</definedName>
    <definedName name="T5.000.00" localSheetId="1">#REF!</definedName>
    <definedName name="T5.000.00" localSheetId="0">#REF!</definedName>
    <definedName name="T5.000.00">#REF!</definedName>
    <definedName name="T8.100.01" localSheetId="10">#REF!</definedName>
    <definedName name="T8.100.01" localSheetId="3">#REF!</definedName>
    <definedName name="T8.100.01" localSheetId="13">#REF!</definedName>
    <definedName name="T8.100.01" localSheetId="1">#REF!</definedName>
    <definedName name="T8.100.01" localSheetId="0">#REF!</definedName>
    <definedName name="T8.100.01">#REF!</definedName>
    <definedName name="T8.300.01" localSheetId="10">#REF!</definedName>
    <definedName name="T8.300.01" localSheetId="3">#REF!</definedName>
    <definedName name="T8.300.01" localSheetId="13">#REF!</definedName>
    <definedName name="T8.300.01" localSheetId="1">#REF!</definedName>
    <definedName name="T8.300.01" localSheetId="0">#REF!</definedName>
    <definedName name="T8.300.01">#REF!</definedName>
    <definedName name="t8.301.01" localSheetId="10">#REF!</definedName>
    <definedName name="t8.301.01" localSheetId="3">#REF!</definedName>
    <definedName name="t8.301.01" localSheetId="13">#REF!</definedName>
    <definedName name="t8.301.01" localSheetId="1">#REF!</definedName>
    <definedName name="t8.301.01" localSheetId="0">#REF!</definedName>
    <definedName name="t8.301.01">#REF!</definedName>
    <definedName name="T8.302.05" localSheetId="10">#REF!</definedName>
    <definedName name="T8.302.05" localSheetId="3">#REF!</definedName>
    <definedName name="T8.302.05" localSheetId="13">#REF!</definedName>
    <definedName name="T8.302.05" localSheetId="1">#REF!</definedName>
    <definedName name="T8.302.05" localSheetId="0">#REF!</definedName>
    <definedName name="T8.302.05">#REF!</definedName>
    <definedName name="T8.402.00" localSheetId="10">#REF!</definedName>
    <definedName name="T8.402.00" localSheetId="3">#REF!</definedName>
    <definedName name="T8.402.00" localSheetId="13">#REF!</definedName>
    <definedName name="T8.402.00" localSheetId="1">#REF!</definedName>
    <definedName name="T8.402.00" localSheetId="0">#REF!</definedName>
    <definedName name="T8.402.00">#REF!</definedName>
    <definedName name="T8.500.00" localSheetId="10">#REF!</definedName>
    <definedName name="T8.500.00" localSheetId="3">#REF!</definedName>
    <definedName name="T8.500.00" localSheetId="13">#REF!</definedName>
    <definedName name="T8.500.00" localSheetId="1">#REF!</definedName>
    <definedName name="T8.500.00" localSheetId="0">#REF!</definedName>
    <definedName name="T8.500.00">#REF!</definedName>
    <definedName name="t8.501.00" localSheetId="10">#REF!</definedName>
    <definedName name="t8.501.00" localSheetId="3">#REF!</definedName>
    <definedName name="t8.501.00" localSheetId="13">#REF!</definedName>
    <definedName name="t8.501.00" localSheetId="1">#REF!</definedName>
    <definedName name="t8.501.00" localSheetId="0">#REF!</definedName>
    <definedName name="t8.501.00">#REF!</definedName>
    <definedName name="T8.900.00" localSheetId="10">#REF!</definedName>
    <definedName name="T8.900.00" localSheetId="3">#REF!</definedName>
    <definedName name="T8.900.00" localSheetId="13">#REF!</definedName>
    <definedName name="T8.900.00" localSheetId="1">#REF!</definedName>
    <definedName name="T8.900.00" localSheetId="0">#REF!</definedName>
    <definedName name="T8.900.00">#REF!</definedName>
    <definedName name="T8.900.01" localSheetId="10">#REF!</definedName>
    <definedName name="T8.900.01" localSheetId="3">#REF!</definedName>
    <definedName name="T8.900.01" localSheetId="13">#REF!</definedName>
    <definedName name="T8.900.01" localSheetId="1">#REF!</definedName>
    <definedName name="T8.900.01" localSheetId="0">#REF!</definedName>
    <definedName name="T8.900.01">#REF!</definedName>
    <definedName name="T8.901.01" localSheetId="10">#REF!</definedName>
    <definedName name="T8.901.01" localSheetId="3">#REF!</definedName>
    <definedName name="T8.901.01" localSheetId="13">#REF!</definedName>
    <definedName name="T8.901.01" localSheetId="1">#REF!</definedName>
    <definedName name="T8.901.01" localSheetId="0">#REF!</definedName>
    <definedName name="T8.901.01">#REF!</definedName>
    <definedName name="T8.910.00" localSheetId="10">#REF!</definedName>
    <definedName name="T8.910.00" localSheetId="3">#REF!</definedName>
    <definedName name="T8.910.00" localSheetId="13">#REF!</definedName>
    <definedName name="T8.910.00" localSheetId="1">#REF!</definedName>
    <definedName name="T8.910.00" localSheetId="0">#REF!</definedName>
    <definedName name="T8.910.00">#REF!</definedName>
    <definedName name="T9.002.00" localSheetId="3">[1]TRANSPORTE!$J$38</definedName>
    <definedName name="T9.002.00">[4]TRANSPORTE!$J$38</definedName>
    <definedName name="T9.002.06" localSheetId="10">#REF!</definedName>
    <definedName name="T9.002.06" localSheetId="3">#REF!</definedName>
    <definedName name="T9.002.06" localSheetId="13">#REF!</definedName>
    <definedName name="T9.002.06" localSheetId="1">#REF!</definedName>
    <definedName name="T9.002.06" localSheetId="0">#REF!</definedName>
    <definedName name="T9.002.06">#REF!</definedName>
    <definedName name="TACS" localSheetId="10">#REF!</definedName>
    <definedName name="TACS" localSheetId="3">#REF!</definedName>
    <definedName name="TACS" localSheetId="13">#REF!</definedName>
    <definedName name="TACS" localSheetId="1">#REF!</definedName>
    <definedName name="TACS" localSheetId="0">#REF!</definedName>
    <definedName name="TACS">#REF!</definedName>
    <definedName name="tapaburaco" localSheetId="3">'[1]T. BURACO'!$F$41</definedName>
    <definedName name="tapaburaco">'[4]T. BURACO'!$F$41</definedName>
    <definedName name="TAPAEMERGENCIAL" localSheetId="10">#REF!</definedName>
    <definedName name="TAPAEMERGENCIAL" localSheetId="3">#REF!</definedName>
    <definedName name="TAPAEMERGENCIAL" localSheetId="13">#REF!</definedName>
    <definedName name="TAPAEMERGENCIAL" localSheetId="1">#REF!</definedName>
    <definedName name="TAPAEMERGENCIAL" localSheetId="0">#REF!</definedName>
    <definedName name="TAPAEMERGENCIAL">#REF!</definedName>
    <definedName name="TaxaJuros" localSheetId="3">#REF!</definedName>
    <definedName name="TaxaJuros">#REF!</definedName>
    <definedName name="TB">[12]Serviços!$G$26</definedName>
    <definedName name="TCAP" localSheetId="3">[18]T_CAP!$H$65</definedName>
    <definedName name="TCAP">[19]T_CAP!$H$65</definedName>
    <definedName name="TCC">[12]Serviços!$G$57</definedName>
    <definedName name="TCM" localSheetId="3">[18]T_CM30!$H$65</definedName>
    <definedName name="TCM">[19]T_CM30!$H$65</definedName>
    <definedName name="TENROCAMENTO" localSheetId="10">#REF!</definedName>
    <definedName name="TENROCAMENTO" localSheetId="3">#REF!</definedName>
    <definedName name="TENROCAMENTO" localSheetId="13">#REF!</definedName>
    <definedName name="TENROCAMENTO" localSheetId="1">#REF!</definedName>
    <definedName name="TENROCAMENTO" localSheetId="0">#REF!</definedName>
    <definedName name="TENROCAMENTO">#REF!</definedName>
    <definedName name="Teor">[37]Teor!$A$3:$A$7</definedName>
    <definedName name="terra" localSheetId="10">#REF!</definedName>
    <definedName name="terra" localSheetId="3">#REF!</definedName>
    <definedName name="terra" localSheetId="13">#REF!</definedName>
    <definedName name="terra" localSheetId="1">#REF!</definedName>
    <definedName name="terra" localSheetId="0">#REF!</definedName>
    <definedName name="terra">#REF!</definedName>
    <definedName name="TEST1" localSheetId="10">#REF!</definedName>
    <definedName name="TEST1" localSheetId="3">#REF!</definedName>
    <definedName name="TEST1" localSheetId="13">#REF!</definedName>
    <definedName name="TEST1" localSheetId="1">#REF!</definedName>
    <definedName name="TEST1" localSheetId="0">#REF!</definedName>
    <definedName name="TEST1">#REF!</definedName>
    <definedName name="TEST10" localSheetId="10">#REF!</definedName>
    <definedName name="TEST10" localSheetId="3">#REF!</definedName>
    <definedName name="TEST10" localSheetId="13">#REF!</definedName>
    <definedName name="TEST10" localSheetId="1">#REF!</definedName>
    <definedName name="TEST10" localSheetId="0">#REF!</definedName>
    <definedName name="TEST10">#REF!</definedName>
    <definedName name="TEST11" localSheetId="10">#REF!</definedName>
    <definedName name="TEST11" localSheetId="3">#REF!</definedName>
    <definedName name="TEST11" localSheetId="13">#REF!</definedName>
    <definedName name="TEST11" localSheetId="1">#REF!</definedName>
    <definedName name="TEST11" localSheetId="0">#REF!</definedName>
    <definedName name="TEST11">#REF!</definedName>
    <definedName name="TEST12" localSheetId="10">#REF!</definedName>
    <definedName name="TEST12" localSheetId="3">#REF!</definedName>
    <definedName name="TEST12" localSheetId="13">#REF!</definedName>
    <definedName name="TEST12" localSheetId="1">#REF!</definedName>
    <definedName name="TEST12" localSheetId="0">#REF!</definedName>
    <definedName name="TEST12">#REF!</definedName>
    <definedName name="TEST13" localSheetId="10">#REF!</definedName>
    <definedName name="TEST13" localSheetId="3">#REF!</definedName>
    <definedName name="TEST13" localSheetId="13">#REF!</definedName>
    <definedName name="TEST13" localSheetId="1">#REF!</definedName>
    <definedName name="TEST13" localSheetId="0">#REF!</definedName>
    <definedName name="TEST13">#REF!</definedName>
    <definedName name="TEST14" localSheetId="10">#REF!</definedName>
    <definedName name="TEST14" localSheetId="3">#REF!</definedName>
    <definedName name="TEST14" localSheetId="13">#REF!</definedName>
    <definedName name="TEST14" localSheetId="1">#REF!</definedName>
    <definedName name="TEST14" localSheetId="0">#REF!</definedName>
    <definedName name="TEST14">#REF!</definedName>
    <definedName name="TEST15" localSheetId="10">#REF!</definedName>
    <definedName name="TEST15" localSheetId="3">#REF!</definedName>
    <definedName name="TEST15" localSheetId="13">#REF!</definedName>
    <definedName name="TEST15" localSheetId="1">#REF!</definedName>
    <definedName name="TEST15" localSheetId="0">#REF!</definedName>
    <definedName name="TEST15">#REF!</definedName>
    <definedName name="TEST16" localSheetId="10">#REF!</definedName>
    <definedName name="TEST16" localSheetId="3">#REF!</definedName>
    <definedName name="TEST16" localSheetId="13">#REF!</definedName>
    <definedName name="TEST16" localSheetId="1">#REF!</definedName>
    <definedName name="TEST16" localSheetId="0">#REF!</definedName>
    <definedName name="TEST16">#REF!</definedName>
    <definedName name="TEST17" localSheetId="10">#REF!</definedName>
    <definedName name="TEST17" localSheetId="3">#REF!</definedName>
    <definedName name="TEST17" localSheetId="13">#REF!</definedName>
    <definedName name="TEST17" localSheetId="1">#REF!</definedName>
    <definedName name="TEST17" localSheetId="0">#REF!</definedName>
    <definedName name="TEST17">#REF!</definedName>
    <definedName name="TEST18" localSheetId="10">#REF!</definedName>
    <definedName name="TEST18" localSheetId="3">#REF!</definedName>
    <definedName name="TEST18" localSheetId="13">#REF!</definedName>
    <definedName name="TEST18" localSheetId="1">#REF!</definedName>
    <definedName name="TEST18" localSheetId="0">#REF!</definedName>
    <definedName name="TEST18">#REF!</definedName>
    <definedName name="TEST19" localSheetId="10">#REF!</definedName>
    <definedName name="TEST19" localSheetId="3">#REF!</definedName>
    <definedName name="TEST19" localSheetId="13">#REF!</definedName>
    <definedName name="TEST19" localSheetId="1">#REF!</definedName>
    <definedName name="TEST19" localSheetId="0">#REF!</definedName>
    <definedName name="TEST19">#REF!</definedName>
    <definedName name="TEST2" localSheetId="10">#REF!</definedName>
    <definedName name="TEST2" localSheetId="3">#REF!</definedName>
    <definedName name="TEST2" localSheetId="13">#REF!</definedName>
    <definedName name="TEST2" localSheetId="1">#REF!</definedName>
    <definedName name="TEST2" localSheetId="0">#REF!</definedName>
    <definedName name="TEST2">#REF!</definedName>
    <definedName name="TEST20" localSheetId="10">#REF!</definedName>
    <definedName name="TEST20" localSheetId="3">#REF!</definedName>
    <definedName name="TEST20" localSheetId="13">#REF!</definedName>
    <definedName name="TEST20" localSheetId="1">#REF!</definedName>
    <definedName name="TEST20" localSheetId="0">#REF!</definedName>
    <definedName name="TEST20">#REF!</definedName>
    <definedName name="TEST21" localSheetId="10">#REF!</definedName>
    <definedName name="TEST21" localSheetId="3">#REF!</definedName>
    <definedName name="TEST21" localSheetId="13">#REF!</definedName>
    <definedName name="TEST21" localSheetId="1">#REF!</definedName>
    <definedName name="TEST21" localSheetId="0">#REF!</definedName>
    <definedName name="TEST21">#REF!</definedName>
    <definedName name="TEST22" localSheetId="10">#REF!</definedName>
    <definedName name="TEST22" localSheetId="3">#REF!</definedName>
    <definedName name="TEST22" localSheetId="13">#REF!</definedName>
    <definedName name="TEST22" localSheetId="1">#REF!</definedName>
    <definedName name="TEST22" localSheetId="0">#REF!</definedName>
    <definedName name="TEST22">#REF!</definedName>
    <definedName name="TEST3" localSheetId="10">#REF!</definedName>
    <definedName name="TEST3" localSheetId="3">#REF!</definedName>
    <definedName name="TEST3" localSheetId="13">#REF!</definedName>
    <definedName name="TEST3" localSheetId="1">#REF!</definedName>
    <definedName name="TEST3" localSheetId="0">#REF!</definedName>
    <definedName name="TEST3">#REF!</definedName>
    <definedName name="TEST4" localSheetId="10">#REF!</definedName>
    <definedName name="TEST4" localSheetId="3">#REF!</definedName>
    <definedName name="TEST4" localSheetId="13">#REF!</definedName>
    <definedName name="TEST4" localSheetId="1">#REF!</definedName>
    <definedName name="TEST4" localSheetId="0">#REF!</definedName>
    <definedName name="TEST4">#REF!</definedName>
    <definedName name="TEST5" localSheetId="10">#REF!</definedName>
    <definedName name="TEST5" localSheetId="3">#REF!</definedName>
    <definedName name="TEST5" localSheetId="13">#REF!</definedName>
    <definedName name="TEST5" localSheetId="1">#REF!</definedName>
    <definedName name="TEST5" localSheetId="0">#REF!</definedName>
    <definedName name="TEST5">#REF!</definedName>
    <definedName name="TEST6" localSheetId="10">#REF!</definedName>
    <definedName name="TEST6" localSheetId="3">#REF!</definedName>
    <definedName name="TEST6" localSheetId="13">#REF!</definedName>
    <definedName name="TEST6" localSheetId="1">#REF!</definedName>
    <definedName name="TEST6" localSheetId="0">#REF!</definedName>
    <definedName name="TEST6">#REF!</definedName>
    <definedName name="TEST7" localSheetId="10">#REF!</definedName>
    <definedName name="TEST7" localSheetId="3">#REF!</definedName>
    <definedName name="TEST7" localSheetId="13">#REF!</definedName>
    <definedName name="TEST7" localSheetId="1">#REF!</definedName>
    <definedName name="TEST7" localSheetId="0">#REF!</definedName>
    <definedName name="TEST7">#REF!</definedName>
    <definedName name="TEST8" localSheetId="10">#REF!</definedName>
    <definedName name="TEST8" localSheetId="3">#REF!</definedName>
    <definedName name="TEST8" localSheetId="13">#REF!</definedName>
    <definedName name="TEST8" localSheetId="1">#REF!</definedName>
    <definedName name="TEST8" localSheetId="0">#REF!</definedName>
    <definedName name="TEST8">#REF!</definedName>
    <definedName name="TEST9" localSheetId="10">#REF!</definedName>
    <definedName name="TEST9" localSheetId="3">#REF!</definedName>
    <definedName name="TEST9" localSheetId="13">#REF!</definedName>
    <definedName name="TEST9" localSheetId="1">#REF!</definedName>
    <definedName name="TEST9" localSheetId="0">#REF!</definedName>
    <definedName name="TEST9">#REF!</definedName>
    <definedName name="TESTHKEY" localSheetId="10">#REF!</definedName>
    <definedName name="TESTHKEY" localSheetId="3">#REF!</definedName>
    <definedName name="TESTHKEY" localSheetId="13">#REF!</definedName>
    <definedName name="TESTHKEY" localSheetId="1">#REF!</definedName>
    <definedName name="TESTHKEY" localSheetId="0">#REF!</definedName>
    <definedName name="TESTHKEY">#REF!</definedName>
    <definedName name="TESTKEYS" localSheetId="10">#REF!</definedName>
    <definedName name="TESTKEYS" localSheetId="3">#REF!</definedName>
    <definedName name="TESTKEYS" localSheetId="13">#REF!</definedName>
    <definedName name="TESTKEYS" localSheetId="1">#REF!</definedName>
    <definedName name="TESTKEYS" localSheetId="0">#REF!</definedName>
    <definedName name="TESTKEYS">#REF!</definedName>
    <definedName name="TESTVKEY" localSheetId="10">#REF!</definedName>
    <definedName name="TESTVKEY" localSheetId="3">#REF!</definedName>
    <definedName name="TESTVKEY" localSheetId="13">#REF!</definedName>
    <definedName name="TESTVKEY" localSheetId="1">#REF!</definedName>
    <definedName name="TESTVKEY" localSheetId="0">#REF!</definedName>
    <definedName name="TESTVKEY">#REF!</definedName>
    <definedName name="_xlnm.Print_Titles" localSheetId="3">DIMENS!$12:$13</definedName>
    <definedName name="TLMBCS" localSheetId="10">#REF!</definedName>
    <definedName name="TLMBCS" localSheetId="3">#REF!</definedName>
    <definedName name="TLMBCS" localSheetId="13">#REF!</definedName>
    <definedName name="TLMBCS" localSheetId="1">#REF!</definedName>
    <definedName name="TLMBCS" localSheetId="0">#REF!</definedName>
    <definedName name="TLMBCS">#REF!</definedName>
    <definedName name="TOT" localSheetId="3" hidden="1">#REF!</definedName>
    <definedName name="TOT" hidden="1">#REF!</definedName>
    <definedName name="TOTAL" localSheetId="3">#REF!</definedName>
    <definedName name="TOTAL">#REF!</definedName>
    <definedName name="TOTGC" localSheetId="10">#REF!</definedName>
    <definedName name="TOTGC" localSheetId="3">#REF!</definedName>
    <definedName name="TOTGC" localSheetId="13">#REF!</definedName>
    <definedName name="TOTGC" localSheetId="1">#REF!</definedName>
    <definedName name="TOTGC" localSheetId="0">#REF!</definedName>
    <definedName name="TOTGC">#REF!</definedName>
    <definedName name="TPM" localSheetId="3">#REF!</definedName>
    <definedName name="TPM">#REF!</definedName>
    <definedName name="TR">[10]INDICES!$C$127</definedName>
    <definedName name="TrabAnual" localSheetId="3">#REF!</definedName>
    <definedName name="TrabAnual">#REF!</definedName>
    <definedName name="TRAF" localSheetId="3">[43]RESUMO_AUT1!#REF!</definedName>
    <definedName name="TRAF">[43]RESUMO_AUT1!#REF!</definedName>
    <definedName name="TRANSPORTE10" localSheetId="10">#REF!</definedName>
    <definedName name="TRANSPORTE10" localSheetId="3">#REF!</definedName>
    <definedName name="TRANSPORTE10" localSheetId="13">#REF!</definedName>
    <definedName name="TRANSPORTE10" localSheetId="1">#REF!</definedName>
    <definedName name="TRANSPORTE10" localSheetId="0">#REF!</definedName>
    <definedName name="TRANSPORTE10">#REF!</definedName>
    <definedName name="TRANSPORTE4T" localSheetId="3">[1]TRANSPORTE!$J$86</definedName>
    <definedName name="TRANSPORTE4T">[4]TRANSPORTE!$J$86</definedName>
    <definedName name="TRANSPORTE5M" localSheetId="3">[1]TRANSPORTE!$J$36</definedName>
    <definedName name="TRANSPORTE5M">[4]TRANSPORTE!$J$36</definedName>
    <definedName name="TRANSPORTEBASEMANUAL" localSheetId="10">#REF!</definedName>
    <definedName name="TRANSPORTEBASEMANUAL" localSheetId="3">#REF!</definedName>
    <definedName name="TRANSPORTEBASEMANUAL" localSheetId="13">#REF!</definedName>
    <definedName name="TRANSPORTEBASEMANUAL" localSheetId="1">#REF!</definedName>
    <definedName name="TRANSPORTEBASEMANUAL" localSheetId="0">#REF!</definedName>
    <definedName name="TRANSPORTEBASEMANUAL">#REF!</definedName>
    <definedName name="TRANSPORTECAPAMANUAL" localSheetId="10">#REF!</definedName>
    <definedName name="TRANSPORTECAPAMANUAL" localSheetId="3">#REF!</definedName>
    <definedName name="TRANSPORTECAPAMANUAL" localSheetId="13">#REF!</definedName>
    <definedName name="TRANSPORTECAPAMANUAL" localSheetId="1">#REF!</definedName>
    <definedName name="TRANSPORTECAPAMANUAL" localSheetId="0">#REF!</definedName>
    <definedName name="TRANSPORTECAPAMANUAL">#REF!</definedName>
    <definedName name="transportecorreção" localSheetId="3">[1]correção!$K$26</definedName>
    <definedName name="transportecorreção">[4]correção!$K$26</definedName>
    <definedName name="Transporteenrocamento" localSheetId="10">#REF!</definedName>
    <definedName name="Transporteenrocamento" localSheetId="3">#REF!</definedName>
    <definedName name="Transporteenrocamento" localSheetId="13">#REF!</definedName>
    <definedName name="Transporteenrocamento" localSheetId="1">#REF!</definedName>
    <definedName name="Transporteenrocamento" localSheetId="0">#REF!</definedName>
    <definedName name="Transporteenrocamento">#REF!</definedName>
    <definedName name="TRANSPORTEESPECIAL" localSheetId="3">[1]TRANSPORTE!$J$17</definedName>
    <definedName name="TRANSPORTEESPECIAL">[4]TRANSPORTE!$J$17</definedName>
    <definedName name="TRANSPORTELOCAL" localSheetId="10">#REF!</definedName>
    <definedName name="TRANSPORTELOCAL" localSheetId="3">#REF!</definedName>
    <definedName name="TRANSPORTELOCAL" localSheetId="13">#REF!</definedName>
    <definedName name="TRANSPORTELOCAL" localSheetId="1">#REF!</definedName>
    <definedName name="TRANSPORTELOCAL" localSheetId="0">#REF!</definedName>
    <definedName name="TRANSPORTELOCAL">#REF!</definedName>
    <definedName name="TRANSPORTEMATBET" localSheetId="10">[4]correção!#REF!</definedName>
    <definedName name="TRANSPORTEMATBET" localSheetId="3">[1]correção!#REF!</definedName>
    <definedName name="TRANSPORTEMATBET" localSheetId="13">[4]correção!#REF!</definedName>
    <definedName name="TRANSPORTEMATBET" localSheetId="1">[4]correção!#REF!</definedName>
    <definedName name="TRANSPORTEMATBET" localSheetId="0">[4]correção!#REF!</definedName>
    <definedName name="TRANSPORTEMATBET">[4]correção!#REF!</definedName>
    <definedName name="TRANSPORTERECOMPOSIÇÃO" localSheetId="10">#REF!</definedName>
    <definedName name="TRANSPORTERECOMPOSIÇÃO" localSheetId="3">#REF!</definedName>
    <definedName name="TRANSPORTERECOMPOSIÇÃO" localSheetId="13">#REF!</definedName>
    <definedName name="TRANSPORTERECOMPOSIÇÃO" localSheetId="1">#REF!</definedName>
    <definedName name="TRANSPORTERECOMPOSIÇÃO" localSheetId="0">#REF!</definedName>
    <definedName name="TRANSPORTERECOMPOSIÇÃO">#REF!</definedName>
    <definedName name="transportetapaburaco" localSheetId="10">'[4]T. BURACO'!#REF!</definedName>
    <definedName name="transportetapaburaco" localSheetId="3">'[1]T. BURACO'!#REF!</definedName>
    <definedName name="transportetapaburaco" localSheetId="13">'[4]T. BURACO'!#REF!</definedName>
    <definedName name="transportetapaburaco" localSheetId="1">'[4]T. BURACO'!#REF!</definedName>
    <definedName name="transportetapaburaco" localSheetId="0">'[4]T. BURACO'!#REF!</definedName>
    <definedName name="transportetapaburaco">'[4]T. BURACO'!#REF!</definedName>
    <definedName name="TRANSPORTETAPAEMERGENCIAL" localSheetId="10">#REF!</definedName>
    <definedName name="TRANSPORTETAPAEMERGENCIAL" localSheetId="3">#REF!</definedName>
    <definedName name="TRANSPORTETAPAEMERGENCIAL" localSheetId="13">#REF!</definedName>
    <definedName name="TRANSPORTETAPAEMERGENCIAL" localSheetId="1">#REF!</definedName>
    <definedName name="TRANSPORTETAPAEMERGENCIAL" localSheetId="0">#REF!</definedName>
    <definedName name="TRANSPORTETAPAEMERGENCIAL">#REF!</definedName>
    <definedName name="TRANSPSOLO" localSheetId="10">#REF!</definedName>
    <definedName name="TRANSPSOLO" localSheetId="3">#REF!</definedName>
    <definedName name="TRANSPSOLO" localSheetId="13">#REF!</definedName>
    <definedName name="TRANSPSOLO" localSheetId="1">#REF!</definedName>
    <definedName name="TRANSPSOLO" localSheetId="0">#REF!</definedName>
    <definedName name="TRANSPSOLO">#REF!</definedName>
    <definedName name="TRANSREM">[12]Serviços!$G$55</definedName>
    <definedName name="TRC1C" localSheetId="3">[18]T_RC1C!$H$65</definedName>
    <definedName name="TRC1C">[19]T_RC1C!$H$65</definedName>
    <definedName name="trec" localSheetId="3">[31]TRAÇOS!$A$33</definedName>
    <definedName name="trec">[32]TRAÇOS!$A$33</definedName>
    <definedName name="TRECHO" localSheetId="3">[30]DADOS!$C$9</definedName>
    <definedName name="TRECHO">[6]DADOS!$C$9</definedName>
    <definedName name="TRECHO_1" localSheetId="3">[30]DADOS!$C$10</definedName>
    <definedName name="TRECHO_1">[6]DADOS!$C$10</definedName>
    <definedName name="TRECREVPRIMARIO" localSheetId="10">#REF!</definedName>
    <definedName name="TRECREVPRIMARIO" localSheetId="3">#REF!</definedName>
    <definedName name="TRECREVPRIMARIO" localSheetId="13">#REF!</definedName>
    <definedName name="TRECREVPRIMARIO" localSheetId="1">#REF!</definedName>
    <definedName name="TRECREVPRIMARIO" localSheetId="0">#REF!</definedName>
    <definedName name="TRECREVPRIMARIO">#REF!</definedName>
    <definedName name="TRFORMA" localSheetId="10">#REF!</definedName>
    <definedName name="TRFORMA" localSheetId="3">#REF!</definedName>
    <definedName name="TRFORMA" localSheetId="13">#REF!</definedName>
    <definedName name="TRFORMA" localSheetId="1">#REF!</definedName>
    <definedName name="TRFORMA" localSheetId="0">#REF!</definedName>
    <definedName name="TRFORMA">#REF!</definedName>
    <definedName name="TRMUDAS" localSheetId="10">#REF!</definedName>
    <definedName name="TRMUDAS" localSheetId="3">#REF!</definedName>
    <definedName name="TRMUDAS" localSheetId="13">#REF!</definedName>
    <definedName name="TRMUDAS" localSheetId="1">#REF!</definedName>
    <definedName name="TRMUDAS" localSheetId="0">#REF!</definedName>
    <definedName name="TRMUDAS">#REF!</definedName>
    <definedName name="TRR1C" localSheetId="3">[18]T_RR1C!$H$65</definedName>
    <definedName name="TRR1C">[19]T_RR1C!$H$65</definedName>
    <definedName name="TRR2C" localSheetId="3">[18]T_RR2C!$H$65</definedName>
    <definedName name="TRR2C">[19]T_RR2C!$H$65</definedName>
    <definedName name="TSD" localSheetId="10">#REF!</definedName>
    <definedName name="TSD" localSheetId="3">#REF!</definedName>
    <definedName name="TSD" localSheetId="13">#REF!</definedName>
    <definedName name="TSD" localSheetId="1">#REF!</definedName>
    <definedName name="TSD" localSheetId="0">#REF!</definedName>
    <definedName name="TSD">#REF!</definedName>
    <definedName name="TUBO" localSheetId="10">[10]SERVIÇOS!#REF!</definedName>
    <definedName name="TUBO" localSheetId="3">[10]SERVIÇOS!#REF!</definedName>
    <definedName name="TUBO" localSheetId="13">[10]SERVIÇOS!#REF!</definedName>
    <definedName name="TUBO" localSheetId="1">[10]SERVIÇOS!#REF!</definedName>
    <definedName name="TUBO" localSheetId="0">[10]SERVIÇOS!#REF!</definedName>
    <definedName name="TUBO">[10]SERVIÇOS!#REF!</definedName>
    <definedName name="un" hidden="1">#N/A</definedName>
    <definedName name="Und">#N/A</definedName>
    <definedName name="unid.2" localSheetId="3">#REF!</definedName>
    <definedName name="unid.2">#REF!</definedName>
    <definedName name="unidade" localSheetId="3">'[25]TPU-MARÇO_2002'!$F$2:$F$1965</definedName>
    <definedName name="unidade">'[26]TPU-MARÇO_2002'!$F$2:$F$1965</definedName>
    <definedName name="Unidade1" localSheetId="3">#REF!</definedName>
    <definedName name="Unidade1">#REF!</definedName>
    <definedName name="UnidAux" hidden="1">#N/A</definedName>
    <definedName name="USINA" localSheetId="3">'[20]Vínculo (2)'!$Y$9</definedName>
    <definedName name="USINA">'[21]Vínculo (2)'!$Y$9</definedName>
    <definedName name="uuujsh" localSheetId="10">#REF!</definedName>
    <definedName name="uuujsh" localSheetId="3">#REF!</definedName>
    <definedName name="uuujsh" localSheetId="13">#REF!</definedName>
    <definedName name="uuujsh" localSheetId="1">#REF!</definedName>
    <definedName name="uuujsh" localSheetId="0">#REF!</definedName>
    <definedName name="uuujsh">#REF!</definedName>
    <definedName name="VALCORTE" localSheetId="10">#REF!</definedName>
    <definedName name="VALCORTE" localSheetId="3">#REF!</definedName>
    <definedName name="VALCORTE" localSheetId="13">#REF!</definedName>
    <definedName name="VALCORTE" localSheetId="1">#REF!</definedName>
    <definedName name="VALCORTE" localSheetId="0">#REF!</definedName>
    <definedName name="VALCORTE">#REF!</definedName>
    <definedName name="valeta" localSheetId="10">#REF!</definedName>
    <definedName name="valeta" localSheetId="3">#REF!</definedName>
    <definedName name="valeta" localSheetId="13">#REF!</definedName>
    <definedName name="valeta" localSheetId="1">#REF!</definedName>
    <definedName name="valeta" localSheetId="0">#REF!</definedName>
    <definedName name="valeta">#REF!</definedName>
    <definedName name="VALOR_NF" localSheetId="3">[30]DADOS!$C$26</definedName>
    <definedName name="VALOR_NF">[6]DADOS!$C$26</definedName>
    <definedName name="Vazios">[37]Teor!$B$3:$B$7</definedName>
    <definedName name="verde" localSheetId="3">#REF!</definedName>
    <definedName name="verde">#REF!</definedName>
    <definedName name="verdepav" localSheetId="3">#REF!</definedName>
    <definedName name="verdepav">#REF!</definedName>
    <definedName name="VidaAnos" localSheetId="3">#REF!</definedName>
    <definedName name="VidaAnos">#REF!</definedName>
    <definedName name="Vidahoras" localSheetId="3">#REF!</definedName>
    <definedName name="Vidahoras">#REF!</definedName>
    <definedName name="VOL_ACUM" localSheetId="10">'[13]Fresagem de Pista Ago-98'!#REF!</definedName>
    <definedName name="VOL_ACUM" localSheetId="3">'[13]Fresagem de Pista Ago-98'!#REF!</definedName>
    <definedName name="VOL_ACUM" localSheetId="13">'[13]Fresagem de Pista Ago-98'!#REF!</definedName>
    <definedName name="VOL_ACUM" localSheetId="1">'[13]Fresagem de Pista Ago-98'!#REF!</definedName>
    <definedName name="VOL_ACUM" localSheetId="0">'[13]Fresagem de Pista Ago-98'!#REF!</definedName>
    <definedName name="VOL_ACUM">'[13]Fresagem de Pista Ago-98'!#REF!</definedName>
    <definedName name="VOLUME" localSheetId="10">'[13]Fresagem de Pista Ago-98'!#REF!</definedName>
    <definedName name="VOLUME" localSheetId="13">'[13]Fresagem de Pista Ago-98'!#REF!</definedName>
    <definedName name="VOLUME" localSheetId="1">'[13]Fresagem de Pista Ago-98'!#REF!</definedName>
    <definedName name="VOLUME" localSheetId="0">'[13]Fresagem de Pista Ago-98'!#REF!</definedName>
    <definedName name="VOLUME">'[13]Fresagem de Pista Ago-98'!#REF!</definedName>
    <definedName name="VPA" localSheetId="3">'[18]2 S 04 401 01'!$H$65</definedName>
    <definedName name="VPA">'[19]2 S 04 401 01'!$H$65</definedName>
    <definedName name="wdgadfgdsz" localSheetId="10">[2]SID_NI_5!#REF!</definedName>
    <definedName name="wdgadfgdsz" localSheetId="1">[2]SID_NI_5!#REF!</definedName>
    <definedName name="wdgadfgdsz" localSheetId="0">[2]SID_NI_5!#REF!</definedName>
    <definedName name="wdgadfgdsz">[2]SID_NI_5!#REF!</definedName>
    <definedName name="WEWRWR" localSheetId="3">#N/A</definedName>
    <definedName name="WEWRWR" localSheetId="12">HD!WEWRWR</definedName>
    <definedName name="WEWRWR">DIMENS!WEWRWR</definedName>
    <definedName name="wrn.preco." localSheetId="10" hidden="1">{#N/A,#N/A,FALSE,"Pla_Preço";#N/A,#N/A,FALSE,"Crono"}</definedName>
    <definedName name="wrn.preco." localSheetId="3" hidden="1">{#N/A,#N/A,FALSE,"Pla_Preço";#N/A,#N/A,FALSE,"Crono"}</definedName>
    <definedName name="wrn.preco." localSheetId="12" hidden="1">{#N/A,#N/A,FALSE,"Pla_Preço";#N/A,#N/A,FALSE,"Crono"}</definedName>
    <definedName name="wrn.preco." localSheetId="13" hidden="1">{#N/A,#N/A,FALSE,"Pla_Preço";#N/A,#N/A,FALSE,"Crono"}</definedName>
    <definedName name="wrn.preco." localSheetId="0" hidden="1">{#N/A,#N/A,FALSE,"Pla_Preço";#N/A,#N/A,FALSE,"Crono"}</definedName>
    <definedName name="wrn.preco." hidden="1">{#N/A,#N/A,FALSE,"Pla_Preço";#N/A,#N/A,FALSE,"Crono"}</definedName>
    <definedName name="x">[56]Equipamentos!#REF!</definedName>
    <definedName name="XXX" localSheetId="3">#N/A</definedName>
    <definedName name="XXX" localSheetId="12">HD!XXX</definedName>
    <definedName name="XXX">DIMENS!XXX</definedName>
    <definedName name="xxxx" localSheetId="3">[2]SID_NI_5!#REF!</definedName>
    <definedName name="xxxx" localSheetId="12">[2]SID_NI_5!#REF!</definedName>
    <definedName name="xxxx">[2]SID_NI_5!#REF!</definedName>
  </definedNames>
  <calcPr calcId="125725"/>
</workbook>
</file>

<file path=xl/calcChain.xml><?xml version="1.0" encoding="utf-8"?>
<calcChain xmlns="http://schemas.openxmlformats.org/spreadsheetml/2006/main">
  <c r="E26" i="37"/>
  <c r="F26"/>
  <c r="G26"/>
  <c r="J26"/>
  <c r="H26"/>
  <c r="I26"/>
  <c r="G26" i="6"/>
  <c r="E26"/>
  <c r="M26" i="37" l="1"/>
  <c r="H26" i="6" s="1"/>
  <c r="H44" l="1"/>
  <c r="O4" i="37"/>
  <c r="O3"/>
  <c r="O19" i="43"/>
  <c r="O20"/>
  <c r="P20" s="1"/>
  <c r="M2" i="37" l="1"/>
  <c r="A4" i="39"/>
  <c r="L54" i="38"/>
  <c r="F76" i="6"/>
  <c r="F73"/>
  <c r="L50" i="38"/>
  <c r="G48"/>
  <c r="G51" s="1"/>
  <c r="K48"/>
  <c r="J35"/>
  <c r="E31"/>
  <c r="E35" s="1"/>
  <c r="F31"/>
  <c r="F35" s="1"/>
  <c r="G31"/>
  <c r="G35" s="1"/>
  <c r="H31"/>
  <c r="H35" s="1"/>
  <c r="I31"/>
  <c r="I35" s="1"/>
  <c r="J31"/>
  <c r="K31"/>
  <c r="K35" s="1"/>
  <c r="D31"/>
  <c r="D35" s="1"/>
  <c r="K4"/>
  <c r="J4"/>
  <c r="J48" s="1"/>
  <c r="I4"/>
  <c r="I48" s="1"/>
  <c r="H4"/>
  <c r="H48" s="1"/>
  <c r="H51" s="1"/>
  <c r="G4"/>
  <c r="F4"/>
  <c r="F48" s="1"/>
  <c r="F51" s="1"/>
  <c r="E4"/>
  <c r="E48" s="1"/>
  <c r="D4"/>
  <c r="D48" s="1"/>
  <c r="D51" s="1"/>
  <c r="H39"/>
  <c r="G39"/>
  <c r="F39"/>
  <c r="H24"/>
  <c r="G24"/>
  <c r="F24"/>
  <c r="H18"/>
  <c r="G18"/>
  <c r="F18"/>
  <c r="H14"/>
  <c r="G14"/>
  <c r="G28" s="1"/>
  <c r="F14"/>
  <c r="H11"/>
  <c r="H13" s="1"/>
  <c r="G11"/>
  <c r="G13" s="1"/>
  <c r="F11"/>
  <c r="F13" s="1"/>
  <c r="J63" i="37"/>
  <c r="I63"/>
  <c r="H63"/>
  <c r="G63"/>
  <c r="F63"/>
  <c r="J48"/>
  <c r="I48"/>
  <c r="H48"/>
  <c r="G48"/>
  <c r="F48"/>
  <c r="J47"/>
  <c r="I47"/>
  <c r="I50" s="1"/>
  <c r="H47"/>
  <c r="G47"/>
  <c r="F47"/>
  <c r="J34"/>
  <c r="I34"/>
  <c r="H34"/>
  <c r="G34"/>
  <c r="F34"/>
  <c r="J18"/>
  <c r="J45" s="1"/>
  <c r="I18"/>
  <c r="H18"/>
  <c r="H45" s="1"/>
  <c r="G18"/>
  <c r="G45" s="1"/>
  <c r="F18"/>
  <c r="F45" s="1"/>
  <c r="I16"/>
  <c r="I17" s="1"/>
  <c r="G16"/>
  <c r="G17" s="1"/>
  <c r="F16"/>
  <c r="F17" s="1"/>
  <c r="J10"/>
  <c r="I10"/>
  <c r="H10"/>
  <c r="G10"/>
  <c r="F10"/>
  <c r="O16" i="43"/>
  <c r="O17"/>
  <c r="O18"/>
  <c r="D15"/>
  <c r="S17"/>
  <c r="Y17"/>
  <c r="AA17"/>
  <c r="S18"/>
  <c r="Y18"/>
  <c r="AA18"/>
  <c r="S19"/>
  <c r="Y19"/>
  <c r="AA19"/>
  <c r="S20"/>
  <c r="Y20"/>
  <c r="AA20"/>
  <c r="C2"/>
  <c r="C3"/>
  <c r="B5" i="6"/>
  <c r="L26" l="1"/>
  <c r="N26" s="1"/>
  <c r="P26" s="1"/>
  <c r="K26"/>
  <c r="M26" s="1"/>
  <c r="O26" s="1"/>
  <c r="J50" i="37"/>
  <c r="F50"/>
  <c r="H40" i="38"/>
  <c r="H15"/>
  <c r="H20" s="1"/>
  <c r="H21" s="1"/>
  <c r="G29"/>
  <c r="G30" s="1"/>
  <c r="G40"/>
  <c r="F15"/>
  <c r="F20" s="1"/>
  <c r="F21" s="1"/>
  <c r="F40"/>
  <c r="F28"/>
  <c r="F29" s="1"/>
  <c r="F30" s="1"/>
  <c r="G15"/>
  <c r="G20" s="1"/>
  <c r="G21" s="1"/>
  <c r="H28"/>
  <c r="H29" s="1"/>
  <c r="H30" s="1"/>
  <c r="H50" i="37"/>
  <c r="I19"/>
  <c r="I39" s="1"/>
  <c r="H16"/>
  <c r="H17" s="1"/>
  <c r="J16"/>
  <c r="J17" s="1"/>
  <c r="J19" s="1"/>
  <c r="J58" s="1"/>
  <c r="I45"/>
  <c r="G50"/>
  <c r="G19"/>
  <c r="G28" s="1"/>
  <c r="F19"/>
  <c r="F20" s="1"/>
  <c r="B12" i="39"/>
  <c r="L48" i="38"/>
  <c r="K51"/>
  <c r="K39"/>
  <c r="K24"/>
  <c r="K14"/>
  <c r="K28" s="1"/>
  <c r="K11"/>
  <c r="K13" s="1"/>
  <c r="G61" i="37" l="1"/>
  <c r="I60"/>
  <c r="I25"/>
  <c r="I51"/>
  <c r="I42"/>
  <c r="G22"/>
  <c r="I30"/>
  <c r="I40"/>
  <c r="I57"/>
  <c r="G57"/>
  <c r="I43"/>
  <c r="I61"/>
  <c r="I22"/>
  <c r="I27"/>
  <c r="G27"/>
  <c r="G41"/>
  <c r="G25"/>
  <c r="G40"/>
  <c r="G55"/>
  <c r="G59"/>
  <c r="G20"/>
  <c r="G39"/>
  <c r="G31"/>
  <c r="G43"/>
  <c r="G54"/>
  <c r="G52"/>
  <c r="G58"/>
  <c r="G23"/>
  <c r="G60"/>
  <c r="G32"/>
  <c r="G21"/>
  <c r="G42"/>
  <c r="H41" i="38"/>
  <c r="H32"/>
  <c r="H36" s="1"/>
  <c r="F41"/>
  <c r="F32"/>
  <c r="F36" s="1"/>
  <c r="G41"/>
  <c r="G32"/>
  <c r="G36" s="1"/>
  <c r="K29"/>
  <c r="K30" s="1"/>
  <c r="F25" i="37"/>
  <c r="F30"/>
  <c r="F29"/>
  <c r="F57"/>
  <c r="G24"/>
  <c r="G29"/>
  <c r="I24"/>
  <c r="I55"/>
  <c r="F27"/>
  <c r="I20"/>
  <c r="I59"/>
  <c r="F42"/>
  <c r="I29"/>
  <c r="I21"/>
  <c r="F21"/>
  <c r="H19"/>
  <c r="H43" s="1"/>
  <c r="I31"/>
  <c r="I54"/>
  <c r="F55"/>
  <c r="I23"/>
  <c r="I41"/>
  <c r="I58"/>
  <c r="F39"/>
  <c r="G30"/>
  <c r="G53" s="1"/>
  <c r="G62"/>
  <c r="I28"/>
  <c r="I52"/>
  <c r="I62"/>
  <c r="F43"/>
  <c r="I32"/>
  <c r="G51"/>
  <c r="F31"/>
  <c r="F61"/>
  <c r="J62"/>
  <c r="F41"/>
  <c r="F54"/>
  <c r="F28"/>
  <c r="J57"/>
  <c r="J40"/>
  <c r="F59"/>
  <c r="J30"/>
  <c r="F52"/>
  <c r="F58"/>
  <c r="F32"/>
  <c r="J61"/>
  <c r="J51"/>
  <c r="F62"/>
  <c r="J22"/>
  <c r="J55"/>
  <c r="F60"/>
  <c r="F24"/>
  <c r="J27"/>
  <c r="J59"/>
  <c r="J31"/>
  <c r="J20"/>
  <c r="J41"/>
  <c r="J24"/>
  <c r="J52"/>
  <c r="J29"/>
  <c r="J23"/>
  <c r="J39"/>
  <c r="F40"/>
  <c r="F23"/>
  <c r="J28"/>
  <c r="J60"/>
  <c r="J43"/>
  <c r="F22"/>
  <c r="F51"/>
  <c r="J32"/>
  <c r="J21"/>
  <c r="J54"/>
  <c r="J42"/>
  <c r="J25"/>
  <c r="K40" i="38"/>
  <c r="K15"/>
  <c r="O16" i="37"/>
  <c r="P16"/>
  <c r="Q16"/>
  <c r="R16"/>
  <c r="S16"/>
  <c r="T16"/>
  <c r="N16"/>
  <c r="S15" i="43"/>
  <c r="S16"/>
  <c r="AA16"/>
  <c r="Y16"/>
  <c r="AA15"/>
  <c r="Y15"/>
  <c r="Q15" s="1"/>
  <c r="H32" i="37" l="1"/>
  <c r="H21"/>
  <c r="J56"/>
  <c r="H41"/>
  <c r="H55"/>
  <c r="H28"/>
  <c r="H22"/>
  <c r="H40"/>
  <c r="H23"/>
  <c r="H59"/>
  <c r="H51"/>
  <c r="H27"/>
  <c r="G37" i="38"/>
  <c r="G38"/>
  <c r="F37"/>
  <c r="F38"/>
  <c r="H37"/>
  <c r="H38"/>
  <c r="I56" i="37"/>
  <c r="G56"/>
  <c r="F56"/>
  <c r="H57"/>
  <c r="H52"/>
  <c r="K41" i="38"/>
  <c r="K32"/>
  <c r="K36" s="1"/>
  <c r="F33"/>
  <c r="F34"/>
  <c r="H34"/>
  <c r="H33"/>
  <c r="G34"/>
  <c r="G33"/>
  <c r="K18"/>
  <c r="K20"/>
  <c r="K21" s="1"/>
  <c r="H20" i="37"/>
  <c r="H24"/>
  <c r="H31"/>
  <c r="H42"/>
  <c r="G33"/>
  <c r="H62"/>
  <c r="I33"/>
  <c r="F53"/>
  <c r="J53"/>
  <c r="I36"/>
  <c r="I37" s="1"/>
  <c r="G36"/>
  <c r="G37" s="1"/>
  <c r="H54"/>
  <c r="H25"/>
  <c r="H60"/>
  <c r="H39"/>
  <c r="H29"/>
  <c r="H30"/>
  <c r="F36"/>
  <c r="F37" s="1"/>
  <c r="I53"/>
  <c r="H61"/>
  <c r="F33"/>
  <c r="H58"/>
  <c r="J33"/>
  <c r="J36"/>
  <c r="J37" s="1"/>
  <c r="D16" i="43"/>
  <c r="D17" s="1"/>
  <c r="D18" s="1"/>
  <c r="D19" s="1"/>
  <c r="D20" s="1"/>
  <c r="K37" i="38" l="1"/>
  <c r="K38"/>
  <c r="H56" i="37"/>
  <c r="H33"/>
  <c r="K33" i="38"/>
  <c r="K34"/>
  <c r="H36" i="37"/>
  <c r="H37" s="1"/>
  <c r="H53"/>
  <c r="R15" i="43" l="1"/>
  <c r="W15" l="1"/>
  <c r="Q16" l="1"/>
  <c r="R16" s="1"/>
  <c r="Q17" s="1"/>
  <c r="X15"/>
  <c r="R17" l="1"/>
  <c r="Q18" s="1"/>
  <c r="W17"/>
  <c r="W16"/>
  <c r="X16"/>
  <c r="X17" l="1"/>
  <c r="W18" l="1"/>
  <c r="R18"/>
  <c r="Q19" s="1"/>
  <c r="X18" l="1"/>
  <c r="G15"/>
  <c r="H15" s="1"/>
  <c r="R19" l="1"/>
  <c r="Q20" s="1"/>
  <c r="W19"/>
  <c r="K15"/>
  <c r="Z15"/>
  <c r="X19" l="1"/>
  <c r="M15"/>
  <c r="U15" s="1"/>
  <c r="V15" s="1"/>
  <c r="L15"/>
  <c r="N15" s="1"/>
  <c r="R20" l="1"/>
  <c r="W20"/>
  <c r="E16"/>
  <c r="G16" l="1"/>
  <c r="H16" s="1"/>
  <c r="Z16" s="1"/>
  <c r="X20"/>
  <c r="K16" l="1"/>
  <c r="M16" s="1"/>
  <c r="U16" s="1"/>
  <c r="V16" s="1"/>
  <c r="E17" s="1"/>
  <c r="G17" s="1"/>
  <c r="H17" s="1"/>
  <c r="L16" l="1"/>
  <c r="N16" s="1"/>
  <c r="K17"/>
  <c r="Z17"/>
  <c r="B23" i="42"/>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M17" i="43" l="1"/>
  <c r="U17" s="1"/>
  <c r="V17" s="1"/>
  <c r="E18" s="1"/>
  <c r="G18" s="1"/>
  <c r="H18" s="1"/>
  <c r="L17"/>
  <c r="N17" s="1"/>
  <c r="Z18" l="1"/>
  <c r="K18"/>
  <c r="C21" i="23"/>
  <c r="C20"/>
  <c r="C19"/>
  <c r="C18"/>
  <c r="J109" i="6"/>
  <c r="L18" i="43" l="1"/>
  <c r="N18" s="1"/>
  <c r="M18"/>
  <c r="U18" s="1"/>
  <c r="V18" s="1"/>
  <c r="G19" s="1"/>
  <c r="H19" s="1"/>
  <c r="L22" i="38"/>
  <c r="Z19" i="43" l="1"/>
  <c r="K19"/>
  <c r="K63" i="37"/>
  <c r="E63"/>
  <c r="K18"/>
  <c r="K44" s="1"/>
  <c r="E18"/>
  <c r="K45" l="1"/>
  <c r="M19" i="43"/>
  <c r="U19" s="1"/>
  <c r="V19" s="1"/>
  <c r="L19"/>
  <c r="N19" s="1"/>
  <c r="H36" i="6"/>
  <c r="E45" i="37"/>
  <c r="G20" i="43" l="1"/>
  <c r="H20" s="1"/>
  <c r="E51" i="38"/>
  <c r="K20" i="43" l="1"/>
  <c r="L20" s="1"/>
  <c r="N20" s="1"/>
  <c r="Z20"/>
  <c r="J68" i="6"/>
  <c r="J42"/>
  <c r="J13"/>
  <c r="J11"/>
  <c r="J10"/>
  <c r="J9"/>
  <c r="A3" i="32"/>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1135"/>
  <c r="A1136"/>
  <c r="A1137"/>
  <c r="A1138"/>
  <c r="A1139"/>
  <c r="A1140"/>
  <c r="A1141"/>
  <c r="A1142"/>
  <c r="A1143"/>
  <c r="A1144"/>
  <c r="A1145"/>
  <c r="A1146"/>
  <c r="A1147"/>
  <c r="A1148"/>
  <c r="A1149"/>
  <c r="A1150"/>
  <c r="A1151"/>
  <c r="A1152"/>
  <c r="A1153"/>
  <c r="A1154"/>
  <c r="A1155"/>
  <c r="A1156"/>
  <c r="A1157"/>
  <c r="A1158"/>
  <c r="A1159"/>
  <c r="A1160"/>
  <c r="A1161"/>
  <c r="A1162"/>
  <c r="A1163"/>
  <c r="A1164"/>
  <c r="A1165"/>
  <c r="A1166"/>
  <c r="A1167"/>
  <c r="A1168"/>
  <c r="A1169"/>
  <c r="A1170"/>
  <c r="A1171"/>
  <c r="A1172"/>
  <c r="A1173"/>
  <c r="A1174"/>
  <c r="A1175"/>
  <c r="A1176"/>
  <c r="A1177"/>
  <c r="A1178"/>
  <c r="A1179"/>
  <c r="A1180"/>
  <c r="A1181"/>
  <c r="A1182"/>
  <c r="A1183"/>
  <c r="A1184"/>
  <c r="A1185"/>
  <c r="A1186"/>
  <c r="A1187"/>
  <c r="A1188"/>
  <c r="A1189"/>
  <c r="A1190"/>
  <c r="A1191"/>
  <c r="A1192"/>
  <c r="A1193"/>
  <c r="A1194"/>
  <c r="A1195"/>
  <c r="A1196"/>
  <c r="A1197"/>
  <c r="A1198"/>
  <c r="A1199"/>
  <c r="A1200"/>
  <c r="A1201"/>
  <c r="A1202"/>
  <c r="A1203"/>
  <c r="A1204"/>
  <c r="A1205"/>
  <c r="A1206"/>
  <c r="A1207"/>
  <c r="A1208"/>
  <c r="A1209"/>
  <c r="A1210"/>
  <c r="A1211"/>
  <c r="A1212"/>
  <c r="A1213"/>
  <c r="A1214"/>
  <c r="A1215"/>
  <c r="A1216"/>
  <c r="A1217"/>
  <c r="A1218"/>
  <c r="A1219"/>
  <c r="A1220"/>
  <c r="A1221"/>
  <c r="A1222"/>
  <c r="A1223"/>
  <c r="A1224"/>
  <c r="A1225"/>
  <c r="A1226"/>
  <c r="A1227"/>
  <c r="A1228"/>
  <c r="A1229"/>
  <c r="A1230"/>
  <c r="A1231"/>
  <c r="A1232"/>
  <c r="A1233"/>
  <c r="A1234"/>
  <c r="A1235"/>
  <c r="A1236"/>
  <c r="A1237"/>
  <c r="A1238"/>
  <c r="A1239"/>
  <c r="A1240"/>
  <c r="A1241"/>
  <c r="A1242"/>
  <c r="A1243"/>
  <c r="A1244"/>
  <c r="A1245"/>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4"/>
  <c r="A1295"/>
  <c r="A1296"/>
  <c r="A1297"/>
  <c r="A1298"/>
  <c r="A1299"/>
  <c r="A1300"/>
  <c r="A1301"/>
  <c r="A1302"/>
  <c r="A1303"/>
  <c r="A1304"/>
  <c r="A1305"/>
  <c r="A1306"/>
  <c r="A1307"/>
  <c r="A1308"/>
  <c r="A1309"/>
  <c r="A1310"/>
  <c r="A1311"/>
  <c r="A1312"/>
  <c r="A1313"/>
  <c r="A1314"/>
  <c r="A1315"/>
  <c r="A1316"/>
  <c r="A1317"/>
  <c r="A1318"/>
  <c r="A1319"/>
  <c r="A1320"/>
  <c r="A1321"/>
  <c r="A1322"/>
  <c r="A1323"/>
  <c r="A1324"/>
  <c r="A1325"/>
  <c r="A1326"/>
  <c r="A1327"/>
  <c r="A1328"/>
  <c r="A1329"/>
  <c r="A1330"/>
  <c r="A1331"/>
  <c r="A1332"/>
  <c r="A1333"/>
  <c r="A1334"/>
  <c r="A1335"/>
  <c r="A1336"/>
  <c r="A1337"/>
  <c r="A1338"/>
  <c r="A1339"/>
  <c r="A1340"/>
  <c r="A1341"/>
  <c r="A1342"/>
  <c r="A1343"/>
  <c r="A1344"/>
  <c r="A1345"/>
  <c r="A1346"/>
  <c r="A1347"/>
  <c r="A1348"/>
  <c r="A1349"/>
  <c r="A1350"/>
  <c r="A1351"/>
  <c r="A1352"/>
  <c r="A1353"/>
  <c r="A1354"/>
  <c r="A1355"/>
  <c r="A1356"/>
  <c r="A1357"/>
  <c r="A1358"/>
  <c r="A1359"/>
  <c r="A1360"/>
  <c r="A1361"/>
  <c r="A1362"/>
  <c r="A1363"/>
  <c r="A1364"/>
  <c r="A1365"/>
  <c r="A1366"/>
  <c r="A1367"/>
  <c r="A1368"/>
  <c r="A1369"/>
  <c r="A1370"/>
  <c r="A1371"/>
  <c r="A1372"/>
  <c r="A1373"/>
  <c r="A1374"/>
  <c r="A1375"/>
  <c r="A1376"/>
  <c r="A1377"/>
  <c r="A1378"/>
  <c r="A1379"/>
  <c r="A1380"/>
  <c r="A1381"/>
  <c r="A1382"/>
  <c r="A1383"/>
  <c r="A1384"/>
  <c r="A1385"/>
  <c r="A1386"/>
  <c r="A1387"/>
  <c r="A1388"/>
  <c r="A1389"/>
  <c r="A1390"/>
  <c r="A1391"/>
  <c r="A1392"/>
  <c r="A1393"/>
  <c r="A1394"/>
  <c r="A1395"/>
  <c r="A1396"/>
  <c r="A1397"/>
  <c r="A1398"/>
  <c r="A1399"/>
  <c r="A1400"/>
  <c r="A1401"/>
  <c r="A1402"/>
  <c r="A1403"/>
  <c r="A1404"/>
  <c r="A1405"/>
  <c r="A1406"/>
  <c r="A1407"/>
  <c r="A1408"/>
  <c r="A1409"/>
  <c r="A1410"/>
  <c r="A1411"/>
  <c r="A1412"/>
  <c r="A1413"/>
  <c r="A1414"/>
  <c r="A1415"/>
  <c r="A1416"/>
  <c r="A1417"/>
  <c r="A1418"/>
  <c r="A1419"/>
  <c r="A1420"/>
  <c r="A1421"/>
  <c r="A1422"/>
  <c r="A1423"/>
  <c r="A1424"/>
  <c r="A1425"/>
  <c r="A1426"/>
  <c r="A1427"/>
  <c r="A1428"/>
  <c r="A1429"/>
  <c r="A1430"/>
  <c r="A1431"/>
  <c r="A1432"/>
  <c r="A1433"/>
  <c r="A1434"/>
  <c r="A1435"/>
  <c r="A1436"/>
  <c r="A1437"/>
  <c r="A1438"/>
  <c r="A1439"/>
  <c r="A1440"/>
  <c r="A1441"/>
  <c r="A1442"/>
  <c r="A1443"/>
  <c r="A1444"/>
  <c r="A1445"/>
  <c r="A1446"/>
  <c r="A1447"/>
  <c r="A1448"/>
  <c r="A1449"/>
  <c r="A1450"/>
  <c r="A1451"/>
  <c r="A1452"/>
  <c r="A1453"/>
  <c r="A1454"/>
  <c r="A1455"/>
  <c r="A1456"/>
  <c r="A1457"/>
  <c r="A1458"/>
  <c r="A1459"/>
  <c r="A1460"/>
  <c r="A1461"/>
  <c r="A1462"/>
  <c r="A1463"/>
  <c r="A1464"/>
  <c r="A1465"/>
  <c r="A1466"/>
  <c r="A1467"/>
  <c r="A1468"/>
  <c r="A1469"/>
  <c r="A1470"/>
  <c r="A1471"/>
  <c r="A1472"/>
  <c r="A1473"/>
  <c r="A1474"/>
  <c r="A1475"/>
  <c r="A1476"/>
  <c r="A1477"/>
  <c r="A1478"/>
  <c r="A1479"/>
  <c r="A1480"/>
  <c r="A1481"/>
  <c r="A1482"/>
  <c r="A1483"/>
  <c r="A1484"/>
  <c r="A1485"/>
  <c r="A1486"/>
  <c r="A1487"/>
  <c r="A1488"/>
  <c r="A1489"/>
  <c r="A1490"/>
  <c r="A1491"/>
  <c r="A1492"/>
  <c r="A1493"/>
  <c r="A1494"/>
  <c r="A1495"/>
  <c r="A1496"/>
  <c r="A1497"/>
  <c r="A1498"/>
  <c r="A1499"/>
  <c r="A1500"/>
  <c r="A1501"/>
  <c r="A1502"/>
  <c r="A1503"/>
  <c r="A1504"/>
  <c r="A1505"/>
  <c r="A1506"/>
  <c r="A1507"/>
  <c r="A1508"/>
  <c r="A1509"/>
  <c r="A1510"/>
  <c r="A1511"/>
  <c r="A1512"/>
  <c r="A1513"/>
  <c r="A1514"/>
  <c r="A1515"/>
  <c r="A1516"/>
  <c r="A1517"/>
  <c r="A1518"/>
  <c r="A1519"/>
  <c r="A1520"/>
  <c r="A1521"/>
  <c r="A1522"/>
  <c r="A1523"/>
  <c r="A1524"/>
  <c r="A1525"/>
  <c r="A1526"/>
  <c r="A1527"/>
  <c r="A1528"/>
  <c r="A1529"/>
  <c r="A1530"/>
  <c r="A1531"/>
  <c r="A1532"/>
  <c r="A1533"/>
  <c r="A1534"/>
  <c r="A1535"/>
  <c r="A1536"/>
  <c r="A1537"/>
  <c r="A1538"/>
  <c r="A1539"/>
  <c r="A1540"/>
  <c r="A1541"/>
  <c r="A1542"/>
  <c r="A1543"/>
  <c r="A1544"/>
  <c r="A1545"/>
  <c r="A1546"/>
  <c r="A1547"/>
  <c r="A1548"/>
  <c r="A1549"/>
  <c r="A1550"/>
  <c r="A1551"/>
  <c r="A1552"/>
  <c r="A1553"/>
  <c r="A1554"/>
  <c r="A1555"/>
  <c r="A1556"/>
  <c r="A1557"/>
  <c r="A1558"/>
  <c r="A1559"/>
  <c r="A1560"/>
  <c r="A1561"/>
  <c r="A1562"/>
  <c r="A1563"/>
  <c r="A1564"/>
  <c r="A1565"/>
  <c r="A1566"/>
  <c r="A1567"/>
  <c r="A1568"/>
  <c r="A1569"/>
  <c r="A1570"/>
  <c r="A1571"/>
  <c r="A1572"/>
  <c r="A1573"/>
  <c r="A1574"/>
  <c r="A1575"/>
  <c r="A1576"/>
  <c r="A1577"/>
  <c r="A1578"/>
  <c r="A1579"/>
  <c r="A1580"/>
  <c r="A1581"/>
  <c r="A1582"/>
  <c r="A1583"/>
  <c r="A1584"/>
  <c r="A1585"/>
  <c r="A1586"/>
  <c r="A1587"/>
  <c r="A1588"/>
  <c r="A1589"/>
  <c r="A1590"/>
  <c r="A1591"/>
  <c r="A1592"/>
  <c r="A1593"/>
  <c r="A1594"/>
  <c r="A1595"/>
  <c r="A1596"/>
  <c r="A1597"/>
  <c r="A1598"/>
  <c r="A1599"/>
  <c r="A1600"/>
  <c r="A1601"/>
  <c r="A1602"/>
  <c r="A1603"/>
  <c r="A1604"/>
  <c r="A1605"/>
  <c r="A1606"/>
  <c r="A1607"/>
  <c r="A1608"/>
  <c r="A1609"/>
  <c r="A1610"/>
  <c r="A1611"/>
  <c r="A1612"/>
  <c r="A1613"/>
  <c r="A1614"/>
  <c r="A1615"/>
  <c r="A1616"/>
  <c r="A1617"/>
  <c r="A1618"/>
  <c r="A1619"/>
  <c r="A1620"/>
  <c r="A1621"/>
  <c r="A1622"/>
  <c r="A1623"/>
  <c r="A1624"/>
  <c r="A1625"/>
  <c r="A1626"/>
  <c r="A1627"/>
  <c r="A1628"/>
  <c r="A1629"/>
  <c r="A1630"/>
  <c r="A1631"/>
  <c r="A1632"/>
  <c r="A1633"/>
  <c r="A1634"/>
  <c r="A1635"/>
  <c r="A1636"/>
  <c r="A1637"/>
  <c r="A1638"/>
  <c r="A1639"/>
  <c r="A1640"/>
  <c r="A1641"/>
  <c r="A1642"/>
  <c r="A1643"/>
  <c r="A1644"/>
  <c r="A1645"/>
  <c r="A1646"/>
  <c r="A1647"/>
  <c r="A1648"/>
  <c r="A1649"/>
  <c r="A1650"/>
  <c r="A1651"/>
  <c r="A1652"/>
  <c r="A1653"/>
  <c r="A1654"/>
  <c r="A1655"/>
  <c r="A1656"/>
  <c r="A1657"/>
  <c r="A1658"/>
  <c r="A1659"/>
  <c r="A1660"/>
  <c r="A1661"/>
  <c r="A1662"/>
  <c r="A1663"/>
  <c r="A1664"/>
  <c r="A1665"/>
  <c r="A1666"/>
  <c r="A1667"/>
  <c r="A1668"/>
  <c r="A1669"/>
  <c r="A1670"/>
  <c r="A1671"/>
  <c r="A1672"/>
  <c r="A1673"/>
  <c r="A1674"/>
  <c r="A1675"/>
  <c r="A1676"/>
  <c r="A1677"/>
  <c r="A1678"/>
  <c r="A1679"/>
  <c r="A1680"/>
  <c r="A1681"/>
  <c r="A1682"/>
  <c r="A1683"/>
  <c r="A1684"/>
  <c r="A1685"/>
  <c r="A1686"/>
  <c r="A1687"/>
  <c r="A1688"/>
  <c r="A1689"/>
  <c r="A1690"/>
  <c r="A1691"/>
  <c r="A1692"/>
  <c r="A1693"/>
  <c r="A1694"/>
  <c r="A1695"/>
  <c r="A1696"/>
  <c r="A1697"/>
  <c r="A1698"/>
  <c r="A1699"/>
  <c r="A1700"/>
  <c r="A1701"/>
  <c r="A1702"/>
  <c r="A1703"/>
  <c r="A1704"/>
  <c r="A1705"/>
  <c r="A1706"/>
  <c r="A1707"/>
  <c r="A1708"/>
  <c r="A1709"/>
  <c r="A1710"/>
  <c r="A1711"/>
  <c r="A1712"/>
  <c r="A1713"/>
  <c r="A1714"/>
  <c r="A1715"/>
  <c r="A1716"/>
  <c r="A1717"/>
  <c r="A1718"/>
  <c r="A1719"/>
  <c r="A1720"/>
  <c r="A1721"/>
  <c r="A1722"/>
  <c r="A1723"/>
  <c r="A1724"/>
  <c r="A1725"/>
  <c r="A1726"/>
  <c r="A1727"/>
  <c r="A1728"/>
  <c r="A1729"/>
  <c r="A1730"/>
  <c r="A1731"/>
  <c r="A1732"/>
  <c r="A1733"/>
  <c r="A1734"/>
  <c r="A1735"/>
  <c r="A1736"/>
  <c r="A1737"/>
  <c r="A1738"/>
  <c r="A1739"/>
  <c r="A1740"/>
  <c r="A1741"/>
  <c r="A1742"/>
  <c r="A1743"/>
  <c r="A1744"/>
  <c r="A1745"/>
  <c r="A1746"/>
  <c r="A1747"/>
  <c r="A1748"/>
  <c r="A1749"/>
  <c r="A1750"/>
  <c r="A1751"/>
  <c r="A1752"/>
  <c r="A1753"/>
  <c r="A1754"/>
  <c r="A1755"/>
  <c r="A1756"/>
  <c r="A1757"/>
  <c r="A1758"/>
  <c r="A1759"/>
  <c r="A1760"/>
  <c r="A1761"/>
  <c r="A1762"/>
  <c r="A1763"/>
  <c r="A1764"/>
  <c r="A1765"/>
  <c r="A1766"/>
  <c r="A1767"/>
  <c r="A1768"/>
  <c r="A1769"/>
  <c r="A1770"/>
  <c r="A1771"/>
  <c r="A1772"/>
  <c r="A1773"/>
  <c r="A1774"/>
  <c r="A1775"/>
  <c r="A1776"/>
  <c r="A1777"/>
  <c r="A1778"/>
  <c r="A1779"/>
  <c r="A1780"/>
  <c r="A1781"/>
  <c r="A1782"/>
  <c r="A1783"/>
  <c r="A1784"/>
  <c r="A1785"/>
  <c r="A1786"/>
  <c r="A1787"/>
  <c r="A1788"/>
  <c r="A1789"/>
  <c r="A1790"/>
  <c r="A1791"/>
  <c r="A1792"/>
  <c r="A1793"/>
  <c r="A1794"/>
  <c r="A1795"/>
  <c r="A1796"/>
  <c r="A1797"/>
  <c r="A1798"/>
  <c r="A1799"/>
  <c r="A1800"/>
  <c r="A1801"/>
  <c r="A1802"/>
  <c r="A1803"/>
  <c r="A1804"/>
  <c r="A1805"/>
  <c r="A1806"/>
  <c r="A1807"/>
  <c r="A1808"/>
  <c r="A1809"/>
  <c r="A1810"/>
  <c r="A1811"/>
  <c r="A1812"/>
  <c r="A1813"/>
  <c r="A1814"/>
  <c r="A1815"/>
  <c r="A1816"/>
  <c r="A1817"/>
  <c r="A1818"/>
  <c r="A1819"/>
  <c r="A1820"/>
  <c r="A1821"/>
  <c r="A1822"/>
  <c r="A1823"/>
  <c r="A1824"/>
  <c r="A1825"/>
  <c r="A1826"/>
  <c r="A1827"/>
  <c r="A1828"/>
  <c r="A1829"/>
  <c r="A1830"/>
  <c r="A1831"/>
  <c r="A1832"/>
  <c r="A1833"/>
  <c r="A1834"/>
  <c r="A1835"/>
  <c r="A1836"/>
  <c r="A1837"/>
  <c r="A1838"/>
  <c r="A1839"/>
  <c r="A1840"/>
  <c r="A1841"/>
  <c r="A1842"/>
  <c r="A1843"/>
  <c r="A1844"/>
  <c r="A1845"/>
  <c r="A1846"/>
  <c r="A1847"/>
  <c r="A1848"/>
  <c r="A1849"/>
  <c r="A1850"/>
  <c r="A1851"/>
  <c r="A1852"/>
  <c r="A1853"/>
  <c r="A1854"/>
  <c r="A1855"/>
  <c r="A1856"/>
  <c r="A1857"/>
  <c r="A1858"/>
  <c r="A1859"/>
  <c r="A1860"/>
  <c r="A1861"/>
  <c r="A1862"/>
  <c r="A1863"/>
  <c r="A1864"/>
  <c r="A1865"/>
  <c r="A1866"/>
  <c r="A1867"/>
  <c r="A1868"/>
  <c r="A1869"/>
  <c r="A1870"/>
  <c r="A1871"/>
  <c r="A1872"/>
  <c r="A1873"/>
  <c r="A1874"/>
  <c r="A1875"/>
  <c r="A1876"/>
  <c r="A1877"/>
  <c r="A1878"/>
  <c r="A1879"/>
  <c r="A1880"/>
  <c r="A1881"/>
  <c r="A1882"/>
  <c r="A1883"/>
  <c r="A1884"/>
  <c r="A1885"/>
  <c r="A1886"/>
  <c r="A1887"/>
  <c r="A1888"/>
  <c r="A1889"/>
  <c r="A1890"/>
  <c r="A1891"/>
  <c r="A1892"/>
  <c r="A1893"/>
  <c r="A1894"/>
  <c r="A1895"/>
  <c r="A1896"/>
  <c r="A1897"/>
  <c r="A1898"/>
  <c r="A1899"/>
  <c r="A1900"/>
  <c r="A1901"/>
  <c r="A1902"/>
  <c r="A1903"/>
  <c r="A1904"/>
  <c r="A1905"/>
  <c r="A1906"/>
  <c r="A1907"/>
  <c r="A1908"/>
  <c r="A1909"/>
  <c r="A1910"/>
  <c r="A1911"/>
  <c r="A1912"/>
  <c r="A1913"/>
  <c r="A1914"/>
  <c r="A1915"/>
  <c r="A1916"/>
  <c r="A1917"/>
  <c r="A1918"/>
  <c r="A1919"/>
  <c r="A1920"/>
  <c r="A1921"/>
  <c r="A1922"/>
  <c r="A1923"/>
  <c r="A1924"/>
  <c r="A1925"/>
  <c r="A1926"/>
  <c r="A1927"/>
  <c r="A1928"/>
  <c r="A1929"/>
  <c r="A1930"/>
  <c r="A1931"/>
  <c r="A1932"/>
  <c r="A1933"/>
  <c r="A1934"/>
  <c r="A1935"/>
  <c r="A1936"/>
  <c r="A1937"/>
  <c r="A1938"/>
  <c r="A1939"/>
  <c r="A1940"/>
  <c r="A1941"/>
  <c r="A1942"/>
  <c r="A1943"/>
  <c r="A1944"/>
  <c r="A1945"/>
  <c r="A1946"/>
  <c r="A1947"/>
  <c r="A1948"/>
  <c r="A1949"/>
  <c r="A1950"/>
  <c r="A1951"/>
  <c r="A1952"/>
  <c r="A1953"/>
  <c r="A1954"/>
  <c r="A1955"/>
  <c r="A1956"/>
  <c r="A1957"/>
  <c r="A1958"/>
  <c r="A1959"/>
  <c r="A1960"/>
  <c r="A1961"/>
  <c r="A1962"/>
  <c r="A1963"/>
  <c r="A1964"/>
  <c r="A1965"/>
  <c r="A1966"/>
  <c r="A1967"/>
  <c r="A1968"/>
  <c r="A1969"/>
  <c r="A1970"/>
  <c r="A1971"/>
  <c r="A1972"/>
  <c r="A1973"/>
  <c r="A1974"/>
  <c r="A1975"/>
  <c r="A1976"/>
  <c r="A1977"/>
  <c r="A1978"/>
  <c r="A1979"/>
  <c r="A1980"/>
  <c r="A1981"/>
  <c r="A1982"/>
  <c r="A1983"/>
  <c r="A1984"/>
  <c r="A1985"/>
  <c r="A1986"/>
  <c r="A1987"/>
  <c r="A1988"/>
  <c r="A1989"/>
  <c r="A1990"/>
  <c r="A1991"/>
  <c r="A1992"/>
  <c r="A1993"/>
  <c r="A1994"/>
  <c r="A1995"/>
  <c r="A1996"/>
  <c r="A1997"/>
  <c r="A1998"/>
  <c r="A1999"/>
  <c r="A2000"/>
  <c r="A2001"/>
  <c r="A2002"/>
  <c r="A2003"/>
  <c r="A2004"/>
  <c r="A2005"/>
  <c r="A2006"/>
  <c r="A2007"/>
  <c r="A2008"/>
  <c r="A2009"/>
  <c r="A2010"/>
  <c r="A2011"/>
  <c r="A2012"/>
  <c r="A2013"/>
  <c r="A2014"/>
  <c r="A2015"/>
  <c r="A2016"/>
  <c r="A2017"/>
  <c r="A2018"/>
  <c r="A2019"/>
  <c r="A2020"/>
  <c r="A2021"/>
  <c r="A2022"/>
  <c r="A2023"/>
  <c r="A2024"/>
  <c r="A2025"/>
  <c r="A2026"/>
  <c r="A2027"/>
  <c r="A2028"/>
  <c r="A2029"/>
  <c r="A2030"/>
  <c r="A2031"/>
  <c r="A2032"/>
  <c r="A2033"/>
  <c r="A2034"/>
  <c r="A2035"/>
  <c r="A2036"/>
  <c r="A2037"/>
  <c r="A2038"/>
  <c r="A2039"/>
  <c r="A2040"/>
  <c r="A2041"/>
  <c r="A2042"/>
  <c r="A2043"/>
  <c r="A2044"/>
  <c r="A2045"/>
  <c r="A2046"/>
  <c r="A2047"/>
  <c r="A2048"/>
  <c r="A2049"/>
  <c r="A2050"/>
  <c r="A2051"/>
  <c r="A2052"/>
  <c r="A2053"/>
  <c r="A2054"/>
  <c r="A2055"/>
  <c r="A2056"/>
  <c r="A2057"/>
  <c r="A2058"/>
  <c r="A2059"/>
  <c r="A2060"/>
  <c r="A2061"/>
  <c r="A2062"/>
  <c r="A2063"/>
  <c r="A2064"/>
  <c r="A2065"/>
  <c r="A2066"/>
  <c r="A2067"/>
  <c r="A2068"/>
  <c r="A2069"/>
  <c r="A2070"/>
  <c r="A2071"/>
  <c r="A2072"/>
  <c r="A2073"/>
  <c r="A2074"/>
  <c r="A2075"/>
  <c r="A2076"/>
  <c r="A2077"/>
  <c r="A2078"/>
  <c r="A2079"/>
  <c r="A2080"/>
  <c r="A2081"/>
  <c r="A2082"/>
  <c r="A2083"/>
  <c r="A2084"/>
  <c r="A2085"/>
  <c r="A2086"/>
  <c r="A2087"/>
  <c r="A2088"/>
  <c r="A2089"/>
  <c r="A2090"/>
  <c r="A2091"/>
  <c r="A2092"/>
  <c r="A2093"/>
  <c r="A2094"/>
  <c r="A2095"/>
  <c r="A2096"/>
  <c r="A2097"/>
  <c r="A2098"/>
  <c r="A2099"/>
  <c r="A2100"/>
  <c r="A2101"/>
  <c r="A2102"/>
  <c r="A2103"/>
  <c r="A2104"/>
  <c r="A2105"/>
  <c r="A2106"/>
  <c r="A2107"/>
  <c r="A2108"/>
  <c r="A2109"/>
  <c r="A2110"/>
  <c r="A2111"/>
  <c r="A2112"/>
  <c r="A2113"/>
  <c r="A2114"/>
  <c r="A2115"/>
  <c r="A2116"/>
  <c r="A2117"/>
  <c r="A2118"/>
  <c r="A2119"/>
  <c r="A2120"/>
  <c r="A2121"/>
  <c r="A2122"/>
  <c r="A2123"/>
  <c r="A2124"/>
  <c r="A2125"/>
  <c r="A2126"/>
  <c r="A2127"/>
  <c r="A2128"/>
  <c r="A2129"/>
  <c r="A2130"/>
  <c r="A2131"/>
  <c r="A2132"/>
  <c r="A2133"/>
  <c r="A2134"/>
  <c r="A2135"/>
  <c r="A2136"/>
  <c r="A2137"/>
  <c r="A2138"/>
  <c r="A2139"/>
  <c r="A2140"/>
  <c r="A2141"/>
  <c r="A2142"/>
  <c r="A2143"/>
  <c r="A2144"/>
  <c r="A2145"/>
  <c r="A2146"/>
  <c r="A2147"/>
  <c r="A2148"/>
  <c r="A2149"/>
  <c r="A2150"/>
  <c r="A2151"/>
  <c r="A2152"/>
  <c r="A2153"/>
  <c r="A2154"/>
  <c r="A2155"/>
  <c r="A2156"/>
  <c r="A2157"/>
  <c r="A2158"/>
  <c r="A2159"/>
  <c r="A2160"/>
  <c r="A2161"/>
  <c r="A2162"/>
  <c r="A2163"/>
  <c r="A2164"/>
  <c r="A2165"/>
  <c r="A2166"/>
  <c r="A2167"/>
  <c r="A2168"/>
  <c r="A2169"/>
  <c r="A2170"/>
  <c r="A2171"/>
  <c r="A2172"/>
  <c r="A2173"/>
  <c r="A2174"/>
  <c r="A2175"/>
  <c r="A2176"/>
  <c r="A2177"/>
  <c r="A2178"/>
  <c r="A2179"/>
  <c r="A2180"/>
  <c r="A2181"/>
  <c r="A2182"/>
  <c r="A2183"/>
  <c r="A2184"/>
  <c r="A2185"/>
  <c r="A2186"/>
  <c r="A2187"/>
  <c r="A2188"/>
  <c r="A2189"/>
  <c r="A2190"/>
  <c r="A2191"/>
  <c r="A2192"/>
  <c r="A2193"/>
  <c r="A2194"/>
  <c r="A2195"/>
  <c r="A2196"/>
  <c r="A2197"/>
  <c r="A2198"/>
  <c r="A2199"/>
  <c r="A2200"/>
  <c r="A2201"/>
  <c r="A2202"/>
  <c r="A2203"/>
  <c r="A2204"/>
  <c r="A2205"/>
  <c r="A2206"/>
  <c r="A2207"/>
  <c r="A2208"/>
  <c r="A2209"/>
  <c r="A2210"/>
  <c r="A2211"/>
  <c r="A2212"/>
  <c r="A2213"/>
  <c r="A2214"/>
  <c r="A2215"/>
  <c r="A2216"/>
  <c r="A2217"/>
  <c r="A2218"/>
  <c r="A2219"/>
  <c r="A2220"/>
  <c r="A2221"/>
  <c r="A2222"/>
  <c r="A2223"/>
  <c r="A2224"/>
  <c r="A2225"/>
  <c r="A2226"/>
  <c r="A2227"/>
  <c r="A2228"/>
  <c r="A2229"/>
  <c r="A2230"/>
  <c r="A2231"/>
  <c r="A2232"/>
  <c r="A2233"/>
  <c r="A2234"/>
  <c r="A2235"/>
  <c r="A2236"/>
  <c r="A2237"/>
  <c r="A2238"/>
  <c r="A2239"/>
  <c r="A2240"/>
  <c r="A2241"/>
  <c r="A2242"/>
  <c r="A2243"/>
  <c r="A2244"/>
  <c r="A2245"/>
  <c r="A2246"/>
  <c r="A2247"/>
  <c r="A2248"/>
  <c r="A2249"/>
  <c r="A2250"/>
  <c r="A2251"/>
  <c r="A2252"/>
  <c r="A2253"/>
  <c r="A2254"/>
  <c r="A2255"/>
  <c r="A2256"/>
  <c r="A2257"/>
  <c r="A2258"/>
  <c r="A2259"/>
  <c r="A2260"/>
  <c r="A2261"/>
  <c r="A2262"/>
  <c r="A2263"/>
  <c r="A2264"/>
  <c r="A2265"/>
  <c r="A2266"/>
  <c r="A2267"/>
  <c r="A2268"/>
  <c r="A2269"/>
  <c r="A2270"/>
  <c r="A2271"/>
  <c r="A2272"/>
  <c r="A2273"/>
  <c r="A2274"/>
  <c r="A2275"/>
  <c r="A2276"/>
  <c r="A2277"/>
  <c r="A2278"/>
  <c r="A2279"/>
  <c r="A2280"/>
  <c r="A2281"/>
  <c r="A2282"/>
  <c r="A2283"/>
  <c r="A2284"/>
  <c r="A2285"/>
  <c r="A2286"/>
  <c r="A2287"/>
  <c r="A2288"/>
  <c r="A2289"/>
  <c r="A2290"/>
  <c r="A2291"/>
  <c r="A2292"/>
  <c r="A2293"/>
  <c r="A2294"/>
  <c r="A2295"/>
  <c r="A2296"/>
  <c r="A2297"/>
  <c r="A2298"/>
  <c r="A2299"/>
  <c r="A2300"/>
  <c r="A2301"/>
  <c r="A2302"/>
  <c r="A2303"/>
  <c r="A2304"/>
  <c r="A2305"/>
  <c r="A2306"/>
  <c r="A2307"/>
  <c r="A2308"/>
  <c r="A2309"/>
  <c r="A2310"/>
  <c r="A2311"/>
  <c r="A2312"/>
  <c r="A2313"/>
  <c r="A2314"/>
  <c r="A2315"/>
  <c r="A2316"/>
  <c r="A2317"/>
  <c r="A2318"/>
  <c r="A2319"/>
  <c r="A2320"/>
  <c r="A2321"/>
  <c r="A2322"/>
  <c r="A2323"/>
  <c r="A2324"/>
  <c r="A2325"/>
  <c r="A2326"/>
  <c r="A2327"/>
  <c r="A2328"/>
  <c r="A2329"/>
  <c r="A2330"/>
  <c r="A2331"/>
  <c r="A2332"/>
  <c r="A2333"/>
  <c r="A2334"/>
  <c r="A2335"/>
  <c r="A2336"/>
  <c r="A2337"/>
  <c r="A2338"/>
  <c r="A2339"/>
  <c r="A2340"/>
  <c r="A2341"/>
  <c r="A2342"/>
  <c r="A2343"/>
  <c r="A2344"/>
  <c r="A2345"/>
  <c r="A2346"/>
  <c r="A2347"/>
  <c r="A2348"/>
  <c r="A2349"/>
  <c r="A2350"/>
  <c r="A2351"/>
  <c r="A2352"/>
  <c r="A2353"/>
  <c r="A2354"/>
  <c r="A2355"/>
  <c r="A2356"/>
  <c r="A2357"/>
  <c r="A2358"/>
  <c r="A2359"/>
  <c r="A2360"/>
  <c r="A2361"/>
  <c r="A2362"/>
  <c r="A2363"/>
  <c r="A2364"/>
  <c r="A2365"/>
  <c r="A2366"/>
  <c r="A2367"/>
  <c r="A2368"/>
  <c r="A2369"/>
  <c r="A2370"/>
  <c r="A2371"/>
  <c r="A2372"/>
  <c r="A2373"/>
  <c r="A2374"/>
  <c r="A2375"/>
  <c r="A2376"/>
  <c r="A2377"/>
  <c r="A2378"/>
  <c r="A2379"/>
  <c r="A2380"/>
  <c r="A2381"/>
  <c r="A2382"/>
  <c r="A2383"/>
  <c r="A2384"/>
  <c r="A2385"/>
  <c r="A2386"/>
  <c r="A2387"/>
  <c r="A2388"/>
  <c r="A2389"/>
  <c r="A2390"/>
  <c r="A2391"/>
  <c r="A2392"/>
  <c r="A2393"/>
  <c r="A2394"/>
  <c r="A2395"/>
  <c r="A2396"/>
  <c r="A2397"/>
  <c r="A2398"/>
  <c r="A2399"/>
  <c r="A2400"/>
  <c r="A2401"/>
  <c r="A2402"/>
  <c r="A2403"/>
  <c r="A2404"/>
  <c r="A2405"/>
  <c r="A2406"/>
  <c r="A2407"/>
  <c r="A2408"/>
  <c r="A2409"/>
  <c r="A2410"/>
  <c r="A2411"/>
  <c r="A2412"/>
  <c r="A2413"/>
  <c r="A2414"/>
  <c r="A2415"/>
  <c r="A2416"/>
  <c r="A2417"/>
  <c r="A2418"/>
  <c r="A2419"/>
  <c r="A2420"/>
  <c r="A2421"/>
  <c r="A2422"/>
  <c r="A2423"/>
  <c r="A2424"/>
  <c r="A2425"/>
  <c r="A2426"/>
  <c r="A2427"/>
  <c r="A2428"/>
  <c r="A2429"/>
  <c r="A2430"/>
  <c r="A2431"/>
  <c r="A2432"/>
  <c r="A2433"/>
  <c r="A2434"/>
  <c r="A2435"/>
  <c r="A2436"/>
  <c r="A2437"/>
  <c r="A2438"/>
  <c r="A2439"/>
  <c r="A2440"/>
  <c r="A2441"/>
  <c r="A2442"/>
  <c r="A2443"/>
  <c r="A2444"/>
  <c r="A2445"/>
  <c r="A2446"/>
  <c r="A2447"/>
  <c r="A2448"/>
  <c r="A2449"/>
  <c r="A2450"/>
  <c r="A2451"/>
  <c r="A2452"/>
  <c r="A2453"/>
  <c r="A2454"/>
  <c r="A2455"/>
  <c r="A2456"/>
  <c r="A2457"/>
  <c r="A2458"/>
  <c r="A2459"/>
  <c r="A2460"/>
  <c r="A2461"/>
  <c r="A2462"/>
  <c r="A2463"/>
  <c r="A2464"/>
  <c r="A2465"/>
  <c r="A2466"/>
  <c r="A2467"/>
  <c r="A2468"/>
  <c r="A2469"/>
  <c r="A2470"/>
  <c r="A2471"/>
  <c r="A2472"/>
  <c r="A2473"/>
  <c r="A2474"/>
  <c r="A2475"/>
  <c r="A2476"/>
  <c r="A2477"/>
  <c r="A2478"/>
  <c r="A2479"/>
  <c r="A2480"/>
  <c r="A2481"/>
  <c r="A2482"/>
  <c r="A2483"/>
  <c r="A2484"/>
  <c r="A2485"/>
  <c r="A2486"/>
  <c r="A2487"/>
  <c r="A2488"/>
  <c r="A2489"/>
  <c r="A2490"/>
  <c r="A2491"/>
  <c r="A2492"/>
  <c r="A2493"/>
  <c r="A2494"/>
  <c r="A2495"/>
  <c r="A2496"/>
  <c r="A2497"/>
  <c r="A2498"/>
  <c r="A2499"/>
  <c r="A2500"/>
  <c r="A2501"/>
  <c r="A2502"/>
  <c r="A2503"/>
  <c r="A2504"/>
  <c r="A2505"/>
  <c r="A2506"/>
  <c r="A2507"/>
  <c r="A2508"/>
  <c r="A2509"/>
  <c r="A2510"/>
  <c r="A2511"/>
  <c r="A2512"/>
  <c r="A2513"/>
  <c r="A2514"/>
  <c r="A2515"/>
  <c r="A2516"/>
  <c r="A2517"/>
  <c r="A2518"/>
  <c r="A2519"/>
  <c r="A2520"/>
  <c r="A2521"/>
  <c r="A2522"/>
  <c r="A2523"/>
  <c r="A2524"/>
  <c r="A2525"/>
  <c r="A2526"/>
  <c r="A2527"/>
  <c r="A2528"/>
  <c r="A2529"/>
  <c r="A2530"/>
  <c r="A2531"/>
  <c r="A2532"/>
  <c r="A2533"/>
  <c r="A2534"/>
  <c r="A2535"/>
  <c r="A2536"/>
  <c r="A2537"/>
  <c r="A2538"/>
  <c r="A2539"/>
  <c r="A2540"/>
  <c r="A2541"/>
  <c r="A2542"/>
  <c r="A2543"/>
  <c r="A2544"/>
  <c r="A2545"/>
  <c r="A2546"/>
  <c r="A2547"/>
  <c r="A2548"/>
  <c r="A2549"/>
  <c r="A2550"/>
  <c r="A2551"/>
  <c r="A2552"/>
  <c r="A2553"/>
  <c r="A2554"/>
  <c r="A2555"/>
  <c r="A2556"/>
  <c r="A2557"/>
  <c r="A2558"/>
  <c r="A2559"/>
  <c r="A2560"/>
  <c r="A2561"/>
  <c r="A2562"/>
  <c r="A2563"/>
  <c r="A2564"/>
  <c r="A2565"/>
  <c r="A2566"/>
  <c r="A2567"/>
  <c r="A2568"/>
  <c r="A2569"/>
  <c r="A2570"/>
  <c r="A2571"/>
  <c r="A2572"/>
  <c r="A2573"/>
  <c r="A2574"/>
  <c r="A2575"/>
  <c r="A2576"/>
  <c r="A2577"/>
  <c r="A2578"/>
  <c r="A2579"/>
  <c r="A2580"/>
  <c r="A2581"/>
  <c r="A2582"/>
  <c r="A2583"/>
  <c r="A2584"/>
  <c r="A2585"/>
  <c r="A2586"/>
  <c r="A2587"/>
  <c r="A2588"/>
  <c r="A2589"/>
  <c r="A2590"/>
  <c r="A2591"/>
  <c r="A2592"/>
  <c r="A2593"/>
  <c r="A2594"/>
  <c r="A2595"/>
  <c r="A2596"/>
  <c r="A2597"/>
  <c r="A2598"/>
  <c r="A2599"/>
  <c r="A2600"/>
  <c r="A2601"/>
  <c r="A2602"/>
  <c r="A2603"/>
  <c r="A2604"/>
  <c r="A2605"/>
  <c r="A2606"/>
  <c r="A2607"/>
  <c r="A2608"/>
  <c r="A2609"/>
  <c r="A2610"/>
  <c r="A2611"/>
  <c r="A2612"/>
  <c r="A2613"/>
  <c r="A2614"/>
  <c r="A2615"/>
  <c r="A2616"/>
  <c r="A2617"/>
  <c r="A2618"/>
  <c r="A2619"/>
  <c r="A2620"/>
  <c r="A2621"/>
  <c r="A2622"/>
  <c r="A2623"/>
  <c r="A2624"/>
  <c r="A2625"/>
  <c r="A2626"/>
  <c r="A2627"/>
  <c r="A2628"/>
  <c r="A2629"/>
  <c r="A2630"/>
  <c r="A2631"/>
  <c r="A2632"/>
  <c r="A2633"/>
  <c r="A2634"/>
  <c r="A2635"/>
  <c r="A2636"/>
  <c r="A2637"/>
  <c r="A2638"/>
  <c r="A2639"/>
  <c r="A2640"/>
  <c r="A2641"/>
  <c r="A2642"/>
  <c r="A2643"/>
  <c r="A2644"/>
  <c r="A2645"/>
  <c r="A2646"/>
  <c r="A2647"/>
  <c r="A2648"/>
  <c r="A2649"/>
  <c r="A2650"/>
  <c r="A2651"/>
  <c r="A2652"/>
  <c r="A2653"/>
  <c r="A2654"/>
  <c r="A2655"/>
  <c r="A2656"/>
  <c r="A2657"/>
  <c r="A2658"/>
  <c r="A2659"/>
  <c r="A2660"/>
  <c r="A2661"/>
  <c r="A2662"/>
  <c r="A2663"/>
  <c r="A2664"/>
  <c r="A2665"/>
  <c r="A2666"/>
  <c r="A2667"/>
  <c r="A2668"/>
  <c r="A2669"/>
  <c r="A2670"/>
  <c r="A2671"/>
  <c r="A2672"/>
  <c r="A2673"/>
  <c r="A2674"/>
  <c r="A2675"/>
  <c r="A2676"/>
  <c r="A2677"/>
  <c r="A2678"/>
  <c r="A2679"/>
  <c r="A2680"/>
  <c r="A2681"/>
  <c r="A2682"/>
  <c r="A2683"/>
  <c r="A2684"/>
  <c r="A2685"/>
  <c r="A2686"/>
  <c r="A2687"/>
  <c r="A2688"/>
  <c r="A2689"/>
  <c r="A2690"/>
  <c r="A2691"/>
  <c r="A2692"/>
  <c r="A2693"/>
  <c r="A2694"/>
  <c r="A2695"/>
  <c r="A2696"/>
  <c r="A2697"/>
  <c r="A2698"/>
  <c r="A2699"/>
  <c r="A2700"/>
  <c r="A2701"/>
  <c r="A2702"/>
  <c r="A2703"/>
  <c r="A2704"/>
  <c r="A2705"/>
  <c r="A2706"/>
  <c r="A2707"/>
  <c r="A2708"/>
  <c r="A2709"/>
  <c r="A2710"/>
  <c r="A2711"/>
  <c r="A2712"/>
  <c r="A2713"/>
  <c r="A2714"/>
  <c r="A2715"/>
  <c r="A2716"/>
  <c r="A2717"/>
  <c r="A2718"/>
  <c r="A2719"/>
  <c r="A2720"/>
  <c r="A2721"/>
  <c r="A2722"/>
  <c r="A2723"/>
  <c r="A2724"/>
  <c r="A2725"/>
  <c r="A2726"/>
  <c r="A2727"/>
  <c r="A2728"/>
  <c r="A2729"/>
  <c r="A2730"/>
  <c r="A2731"/>
  <c r="A2732"/>
  <c r="A2733"/>
  <c r="A2734"/>
  <c r="A2735"/>
  <c r="A2736"/>
  <c r="A2737"/>
  <c r="A2738"/>
  <c r="A2739"/>
  <c r="A2740"/>
  <c r="A2741"/>
  <c r="A2742"/>
  <c r="A2743"/>
  <c r="A2744"/>
  <c r="A2745"/>
  <c r="A2746"/>
  <c r="A2747"/>
  <c r="A2748"/>
  <c r="A2749"/>
  <c r="A2750"/>
  <c r="A2751"/>
  <c r="A2752"/>
  <c r="A2753"/>
  <c r="A2754"/>
  <c r="A2755"/>
  <c r="A2756"/>
  <c r="A2757"/>
  <c r="A2758"/>
  <c r="A2759"/>
  <c r="A2760"/>
  <c r="A2761"/>
  <c r="A2762"/>
  <c r="A2763"/>
  <c r="A2764"/>
  <c r="A2765"/>
  <c r="A2766"/>
  <c r="A2767"/>
  <c r="A2768"/>
  <c r="A2769"/>
  <c r="A2770"/>
  <c r="A2771"/>
  <c r="A2772"/>
  <c r="A2773"/>
  <c r="A2774"/>
  <c r="A2775"/>
  <c r="A2776"/>
  <c r="A2777"/>
  <c r="A2778"/>
  <c r="A2779"/>
  <c r="A2780"/>
  <c r="A2781"/>
  <c r="A2782"/>
  <c r="A2783"/>
  <c r="A2784"/>
  <c r="A2785"/>
  <c r="A2786"/>
  <c r="A2787"/>
  <c r="A2788"/>
  <c r="A2789"/>
  <c r="A2790"/>
  <c r="A2791"/>
  <c r="A2792"/>
  <c r="A2793"/>
  <c r="A2794"/>
  <c r="A2795"/>
  <c r="A2796"/>
  <c r="A2797"/>
  <c r="A2798"/>
  <c r="A2799"/>
  <c r="A2800"/>
  <c r="A2801"/>
  <c r="A2802"/>
  <c r="A2803"/>
  <c r="A2804"/>
  <c r="A2805"/>
  <c r="A2806"/>
  <c r="A2807"/>
  <c r="A2808"/>
  <c r="A2809"/>
  <c r="A2810"/>
  <c r="A2811"/>
  <c r="A2812"/>
  <c r="A2813"/>
  <c r="A2814"/>
  <c r="A2815"/>
  <c r="A2816"/>
  <c r="A2817"/>
  <c r="A2818"/>
  <c r="A2819"/>
  <c r="A2820"/>
  <c r="A2821"/>
  <c r="A2822"/>
  <c r="A2823"/>
  <c r="A2824"/>
  <c r="A2825"/>
  <c r="A2826"/>
  <c r="A2827"/>
  <c r="A2828"/>
  <c r="A2829"/>
  <c r="A2830"/>
  <c r="A2831"/>
  <c r="A2832"/>
  <c r="A2833"/>
  <c r="A2834"/>
  <c r="A2835"/>
  <c r="A2836"/>
  <c r="A2837"/>
  <c r="A2838"/>
  <c r="A2839"/>
  <c r="A2840"/>
  <c r="A2841"/>
  <c r="A2842"/>
  <c r="A2843"/>
  <c r="A2844"/>
  <c r="A2845"/>
  <c r="A2846"/>
  <c r="A2847"/>
  <c r="A2848"/>
  <c r="A2849"/>
  <c r="A2850"/>
  <c r="A2851"/>
  <c r="A2852"/>
  <c r="A2853"/>
  <c r="A2854"/>
  <c r="A2855"/>
  <c r="A2856"/>
  <c r="A2857"/>
  <c r="A2858"/>
  <c r="A2859"/>
  <c r="A2860"/>
  <c r="A2861"/>
  <c r="A2862"/>
  <c r="A2863"/>
  <c r="A2864"/>
  <c r="A2865"/>
  <c r="A2866"/>
  <c r="A2867"/>
  <c r="A2868"/>
  <c r="A2869"/>
  <c r="A2870"/>
  <c r="A2871"/>
  <c r="A2872"/>
  <c r="A2873"/>
  <c r="A2874"/>
  <c r="A2875"/>
  <c r="A2876"/>
  <c r="A2877"/>
  <c r="A2878"/>
  <c r="A2879"/>
  <c r="A2880"/>
  <c r="A2881"/>
  <c r="A2882"/>
  <c r="A2883"/>
  <c r="A2884"/>
  <c r="A2885"/>
  <c r="A2886"/>
  <c r="A2887"/>
  <c r="A2888"/>
  <c r="A2889"/>
  <c r="A2890"/>
  <c r="A2891"/>
  <c r="A2892"/>
  <c r="A2893"/>
  <c r="A2894"/>
  <c r="A2895"/>
  <c r="A2896"/>
  <c r="A2897"/>
  <c r="A2898"/>
  <c r="A2899"/>
  <c r="A2900"/>
  <c r="A2901"/>
  <c r="A2902"/>
  <c r="A2903"/>
  <c r="A2904"/>
  <c r="A2905"/>
  <c r="A2906"/>
  <c r="A2907"/>
  <c r="A2908"/>
  <c r="A2909"/>
  <c r="A2910"/>
  <c r="A2911"/>
  <c r="A2912"/>
  <c r="A2913"/>
  <c r="A2914"/>
  <c r="A2915"/>
  <c r="A2916"/>
  <c r="A2917"/>
  <c r="A2918"/>
  <c r="A2919"/>
  <c r="A2920"/>
  <c r="A2921"/>
  <c r="A2922"/>
  <c r="A2923"/>
  <c r="A2924"/>
  <c r="A2925"/>
  <c r="A2926"/>
  <c r="A2927"/>
  <c r="A2928"/>
  <c r="A2929"/>
  <c r="A2930"/>
  <c r="A2931"/>
  <c r="A2932"/>
  <c r="A2933"/>
  <c r="A2934"/>
  <c r="A2935"/>
  <c r="A2936"/>
  <c r="A2937"/>
  <c r="A2938"/>
  <c r="A2939"/>
  <c r="A2940"/>
  <c r="A2941"/>
  <c r="A2942"/>
  <c r="A2943"/>
  <c r="A2944"/>
  <c r="A2945"/>
  <c r="A2946"/>
  <c r="A2947"/>
  <c r="A2948"/>
  <c r="A2949"/>
  <c r="A2950"/>
  <c r="A2951"/>
  <c r="A2952"/>
  <c r="A2953"/>
  <c r="A2954"/>
  <c r="A2955"/>
  <c r="A2956"/>
  <c r="A2957"/>
  <c r="A2958"/>
  <c r="A2959"/>
  <c r="A2960"/>
  <c r="A2961"/>
  <c r="A2962"/>
  <c r="A2963"/>
  <c r="A2964"/>
  <c r="A2965"/>
  <c r="A2966"/>
  <c r="A2967"/>
  <c r="A2968"/>
  <c r="A2969"/>
  <c r="A2970"/>
  <c r="A2971"/>
  <c r="A2972"/>
  <c r="A2973"/>
  <c r="A2974"/>
  <c r="A2975"/>
  <c r="A2976"/>
  <c r="A2977"/>
  <c r="A2978"/>
  <c r="A2979"/>
  <c r="A2980"/>
  <c r="A2981"/>
  <c r="A2982"/>
  <c r="A2983"/>
  <c r="A2984"/>
  <c r="A2985"/>
  <c r="A2986"/>
  <c r="A2987"/>
  <c r="A2988"/>
  <c r="A2989"/>
  <c r="A2990"/>
  <c r="A2991"/>
  <c r="A2992"/>
  <c r="A2993"/>
  <c r="A2994"/>
  <c r="A2995"/>
  <c r="A2996"/>
  <c r="A2997"/>
  <c r="A2998"/>
  <c r="A2999"/>
  <c r="A3000"/>
  <c r="A3001"/>
  <c r="A3002"/>
  <c r="A3003"/>
  <c r="A3004"/>
  <c r="A3005"/>
  <c r="A3006"/>
  <c r="A3007"/>
  <c r="A3008"/>
  <c r="A3009"/>
  <c r="A3010"/>
  <c r="A3011"/>
  <c r="A3012"/>
  <c r="A3013"/>
  <c r="A3014"/>
  <c r="A3015"/>
  <c r="A3016"/>
  <c r="A3017"/>
  <c r="A3018"/>
  <c r="A3019"/>
  <c r="A3020"/>
  <c r="A3021"/>
  <c r="A3022"/>
  <c r="A3023"/>
  <c r="A3024"/>
  <c r="A3025"/>
  <c r="A3026"/>
  <c r="A3027"/>
  <c r="A3028"/>
  <c r="A3029"/>
  <c r="A3030"/>
  <c r="A3031"/>
  <c r="A3032"/>
  <c r="A3033"/>
  <c r="A3034"/>
  <c r="A3035"/>
  <c r="A3036"/>
  <c r="A3037"/>
  <c r="A3038"/>
  <c r="A3039"/>
  <c r="A3040"/>
  <c r="A3041"/>
  <c r="A3042"/>
  <c r="A3043"/>
  <c r="A3044"/>
  <c r="A3045"/>
  <c r="A3046"/>
  <c r="A3047"/>
  <c r="A3048"/>
  <c r="A3049"/>
  <c r="A3050"/>
  <c r="A3051"/>
  <c r="A3052"/>
  <c r="A3053"/>
  <c r="A3054"/>
  <c r="A3055"/>
  <c r="A3056"/>
  <c r="A3057"/>
  <c r="A3058"/>
  <c r="A3059"/>
  <c r="A3060"/>
  <c r="A3061"/>
  <c r="A3062"/>
  <c r="A3063"/>
  <c r="A3064"/>
  <c r="A3065"/>
  <c r="A3066"/>
  <c r="A3067"/>
  <c r="A3068"/>
  <c r="A3069"/>
  <c r="A3070"/>
  <c r="A3071"/>
  <c r="A3072"/>
  <c r="A3073"/>
  <c r="A3074"/>
  <c r="A3075"/>
  <c r="A3076"/>
  <c r="A3077"/>
  <c r="A3078"/>
  <c r="A3079"/>
  <c r="A3080"/>
  <c r="A3081"/>
  <c r="A3082"/>
  <c r="A3083"/>
  <c r="A3084"/>
  <c r="A3085"/>
  <c r="A3086"/>
  <c r="A3087"/>
  <c r="A3088"/>
  <c r="A3089"/>
  <c r="A3090"/>
  <c r="A3091"/>
  <c r="A3092"/>
  <c r="A3093"/>
  <c r="A3094"/>
  <c r="A3095"/>
  <c r="A3096"/>
  <c r="A3097"/>
  <c r="A3098"/>
  <c r="A3099"/>
  <c r="A3100"/>
  <c r="A3101"/>
  <c r="A3102"/>
  <c r="A3103"/>
  <c r="A3104"/>
  <c r="A3105"/>
  <c r="A3106"/>
  <c r="A3107"/>
  <c r="A3108"/>
  <c r="A3109"/>
  <c r="A3110"/>
  <c r="A3111"/>
  <c r="A3112"/>
  <c r="A3113"/>
  <c r="A3114"/>
  <c r="A3115"/>
  <c r="A3116"/>
  <c r="A3117"/>
  <c r="A3118"/>
  <c r="A3119"/>
  <c r="A3120"/>
  <c r="A3121"/>
  <c r="A3122"/>
  <c r="A3123"/>
  <c r="A3124"/>
  <c r="A3125"/>
  <c r="A3126"/>
  <c r="A3127"/>
  <c r="A3128"/>
  <c r="A3129"/>
  <c r="A3130"/>
  <c r="A3131"/>
  <c r="A3132"/>
  <c r="A3133"/>
  <c r="A3134"/>
  <c r="A3135"/>
  <c r="A3136"/>
  <c r="A3137"/>
  <c r="A3138"/>
  <c r="A3139"/>
  <c r="A3140"/>
  <c r="A3141"/>
  <c r="A3142"/>
  <c r="A3143"/>
  <c r="A3144"/>
  <c r="A3145"/>
  <c r="A3146"/>
  <c r="A3147"/>
  <c r="A3148"/>
  <c r="A3149"/>
  <c r="A3150"/>
  <c r="A3151"/>
  <c r="A3152"/>
  <c r="A3153"/>
  <c r="A3154"/>
  <c r="A3155"/>
  <c r="A3156"/>
  <c r="A3157"/>
  <c r="A3158"/>
  <c r="A3159"/>
  <c r="A3160"/>
  <c r="A3161"/>
  <c r="A3162"/>
  <c r="A3163"/>
  <c r="A3164"/>
  <c r="A3165"/>
  <c r="A3166"/>
  <c r="A3167"/>
  <c r="A3168"/>
  <c r="A3169"/>
  <c r="A3170"/>
  <c r="A3171"/>
  <c r="A3172"/>
  <c r="A3173"/>
  <c r="A3174"/>
  <c r="A3175"/>
  <c r="A3176"/>
  <c r="A3177"/>
  <c r="A3178"/>
  <c r="A3179"/>
  <c r="A3180"/>
  <c r="A3181"/>
  <c r="A3182"/>
  <c r="A3183"/>
  <c r="A3184"/>
  <c r="A3185"/>
  <c r="A3186"/>
  <c r="A3187"/>
  <c r="A3188"/>
  <c r="A3189"/>
  <c r="A3190"/>
  <c r="A3191"/>
  <c r="A3192"/>
  <c r="A3193"/>
  <c r="A3194"/>
  <c r="A3195"/>
  <c r="A3196"/>
  <c r="A3197"/>
  <c r="A3198"/>
  <c r="A3199"/>
  <c r="A3200"/>
  <c r="A3201"/>
  <c r="A3202"/>
  <c r="A3203"/>
  <c r="A3204"/>
  <c r="A3205"/>
  <c r="A3206"/>
  <c r="A3207"/>
  <c r="A3208"/>
  <c r="A3209"/>
  <c r="A3210"/>
  <c r="A3211"/>
  <c r="A3212"/>
  <c r="A3213"/>
  <c r="A3214"/>
  <c r="A3215"/>
  <c r="A3216"/>
  <c r="A3217"/>
  <c r="A3218"/>
  <c r="A3219"/>
  <c r="A3220"/>
  <c r="A3221"/>
  <c r="A3222"/>
  <c r="A3223"/>
  <c r="A3224"/>
  <c r="A3225"/>
  <c r="A3226"/>
  <c r="A3227"/>
  <c r="A3228"/>
  <c r="A3229"/>
  <c r="A3230"/>
  <c r="A3231"/>
  <c r="A3232"/>
  <c r="A3233"/>
  <c r="A3234"/>
  <c r="A3235"/>
  <c r="A3236"/>
  <c r="A3237"/>
  <c r="A3238"/>
  <c r="A3239"/>
  <c r="A3240"/>
  <c r="A3241"/>
  <c r="A3242"/>
  <c r="A3243"/>
  <c r="A3244"/>
  <c r="A3245"/>
  <c r="A3246"/>
  <c r="A3247"/>
  <c r="A3248"/>
  <c r="A3249"/>
  <c r="A3250"/>
  <c r="A3251"/>
  <c r="A3252"/>
  <c r="A3253"/>
  <c r="A3254"/>
  <c r="A3255"/>
  <c r="A3256"/>
  <c r="A3257"/>
  <c r="A3258"/>
  <c r="A3259"/>
  <c r="A3260"/>
  <c r="A3261"/>
  <c r="A3262"/>
  <c r="A3263"/>
  <c r="A3264"/>
  <c r="A3265"/>
  <c r="A3266"/>
  <c r="A3267"/>
  <c r="A3268"/>
  <c r="A3269"/>
  <c r="A3270"/>
  <c r="A3271"/>
  <c r="A3272"/>
  <c r="A3273"/>
  <c r="A3274"/>
  <c r="A3275"/>
  <c r="A3276"/>
  <c r="A3277"/>
  <c r="A3278"/>
  <c r="A3279"/>
  <c r="A3280"/>
  <c r="A3281"/>
  <c r="A3282"/>
  <c r="A3283"/>
  <c r="A3284"/>
  <c r="A3285"/>
  <c r="A3286"/>
  <c r="A3287"/>
  <c r="A3288"/>
  <c r="A3289"/>
  <c r="A3290"/>
  <c r="A3291"/>
  <c r="A3292"/>
  <c r="A3293"/>
  <c r="A3294"/>
  <c r="A3295"/>
  <c r="A3296"/>
  <c r="A3297"/>
  <c r="A3298"/>
  <c r="A3299"/>
  <c r="A3300"/>
  <c r="A3301"/>
  <c r="A3302"/>
  <c r="A3303"/>
  <c r="A3304"/>
  <c r="A3305"/>
  <c r="A3306"/>
  <c r="A3307"/>
  <c r="A3308"/>
  <c r="A3309"/>
  <c r="A3310"/>
  <c r="A3311"/>
  <c r="A3312"/>
  <c r="A3313"/>
  <c r="A3314"/>
  <c r="A3315"/>
  <c r="A3316"/>
  <c r="A3317"/>
  <c r="A3318"/>
  <c r="A3319"/>
  <c r="A3320"/>
  <c r="A3321"/>
  <c r="A3322"/>
  <c r="A3323"/>
  <c r="A3324"/>
  <c r="A3325"/>
  <c r="A3326"/>
  <c r="A3327"/>
  <c r="A3328"/>
  <c r="A3329"/>
  <c r="A3330"/>
  <c r="A3331"/>
  <c r="A3332"/>
  <c r="A3333"/>
  <c r="A3334"/>
  <c r="A3335"/>
  <c r="A3336"/>
  <c r="A3337"/>
  <c r="A3338"/>
  <c r="A3339"/>
  <c r="A3340"/>
  <c r="A3341"/>
  <c r="A3342"/>
  <c r="A3343"/>
  <c r="A3344"/>
  <c r="A3345"/>
  <c r="A3346"/>
  <c r="A3347"/>
  <c r="A3348"/>
  <c r="A3349"/>
  <c r="A3350"/>
  <c r="A3351"/>
  <c r="A3352"/>
  <c r="A3353"/>
  <c r="A3354"/>
  <c r="A3355"/>
  <c r="A3356"/>
  <c r="A3357"/>
  <c r="A3358"/>
  <c r="A3359"/>
  <c r="A3360"/>
  <c r="A3361"/>
  <c r="A3362"/>
  <c r="A3363"/>
  <c r="A3364"/>
  <c r="A3365"/>
  <c r="A3366"/>
  <c r="A3367"/>
  <c r="A3368"/>
  <c r="A3369"/>
  <c r="A3370"/>
  <c r="A3371"/>
  <c r="A3372"/>
  <c r="A3373"/>
  <c r="A3374"/>
  <c r="A3375"/>
  <c r="A3376"/>
  <c r="A3377"/>
  <c r="A3378"/>
  <c r="A3379"/>
  <c r="A3380"/>
  <c r="A3381"/>
  <c r="A3382"/>
  <c r="A3383"/>
  <c r="A3384"/>
  <c r="A3385"/>
  <c r="A3386"/>
  <c r="A3387"/>
  <c r="A3388"/>
  <c r="A3389"/>
  <c r="A3390"/>
  <c r="A3391"/>
  <c r="A3392"/>
  <c r="A3393"/>
  <c r="A3394"/>
  <c r="A3395"/>
  <c r="A3396"/>
  <c r="A3397"/>
  <c r="A3398"/>
  <c r="A3399"/>
  <c r="A3400"/>
  <c r="A3401"/>
  <c r="A3402"/>
  <c r="A3403"/>
  <c r="A3404"/>
  <c r="A3405"/>
  <c r="A3406"/>
  <c r="A3407"/>
  <c r="A3408"/>
  <c r="A3409"/>
  <c r="A3410"/>
  <c r="A3411"/>
  <c r="A3412"/>
  <c r="A3413"/>
  <c r="A3414"/>
  <c r="A3415"/>
  <c r="A3416"/>
  <c r="A3417"/>
  <c r="A3418"/>
  <c r="A3419"/>
  <c r="A3420"/>
  <c r="A3421"/>
  <c r="A3422"/>
  <c r="A3423"/>
  <c r="A3424"/>
  <c r="A3425"/>
  <c r="A3426"/>
  <c r="A3427"/>
  <c r="A3428"/>
  <c r="A3429"/>
  <c r="A3430"/>
  <c r="A3431"/>
  <c r="A3432"/>
  <c r="A3433"/>
  <c r="A3434"/>
  <c r="A3435"/>
  <c r="A3436"/>
  <c r="A3437"/>
  <c r="A3438"/>
  <c r="A3439"/>
  <c r="A3440"/>
  <c r="A3441"/>
  <c r="A3442"/>
  <c r="A3443"/>
  <c r="A3444"/>
  <c r="A3445"/>
  <c r="A3446"/>
  <c r="A3447"/>
  <c r="A3448"/>
  <c r="A3449"/>
  <c r="A3450"/>
  <c r="A3451"/>
  <c r="A3452"/>
  <c r="A3453"/>
  <c r="A3454"/>
  <c r="A3455"/>
  <c r="A3456"/>
  <c r="A3457"/>
  <c r="A3458"/>
  <c r="A3459"/>
  <c r="A3460"/>
  <c r="A3461"/>
  <c r="A3462"/>
  <c r="A3463"/>
  <c r="A3464"/>
  <c r="A3465"/>
  <c r="A3466"/>
  <c r="A3467"/>
  <c r="A3468"/>
  <c r="A3469"/>
  <c r="A3470"/>
  <c r="A3471"/>
  <c r="A3472"/>
  <c r="A3473"/>
  <c r="A3474"/>
  <c r="A3475"/>
  <c r="A3476"/>
  <c r="A3477"/>
  <c r="A3478"/>
  <c r="A3479"/>
  <c r="A3480"/>
  <c r="A3481"/>
  <c r="A3482"/>
  <c r="A3483"/>
  <c r="A3484"/>
  <c r="A3485"/>
  <c r="A3486"/>
  <c r="A3487"/>
  <c r="A3488"/>
  <c r="A3489"/>
  <c r="A3490"/>
  <c r="A3491"/>
  <c r="A3492"/>
  <c r="A3493"/>
  <c r="A3494"/>
  <c r="A3495"/>
  <c r="A3496"/>
  <c r="A3497"/>
  <c r="A3498"/>
  <c r="A3499"/>
  <c r="A3500"/>
  <c r="A3501"/>
  <c r="A3502"/>
  <c r="A3503"/>
  <c r="A3504"/>
  <c r="A3505"/>
  <c r="A3506"/>
  <c r="A3507"/>
  <c r="A3508"/>
  <c r="A3509"/>
  <c r="A3510"/>
  <c r="A3511"/>
  <c r="A3512"/>
  <c r="A3513"/>
  <c r="A3514"/>
  <c r="A3515"/>
  <c r="A3516"/>
  <c r="A3517"/>
  <c r="A3518"/>
  <c r="A3519"/>
  <c r="A3520"/>
  <c r="A3521"/>
  <c r="A3522"/>
  <c r="A3523"/>
  <c r="A3524"/>
  <c r="A3525"/>
  <c r="A3526"/>
  <c r="A3527"/>
  <c r="A3528"/>
  <c r="A3529"/>
  <c r="A3530"/>
  <c r="A3531"/>
  <c r="A3532"/>
  <c r="A3533"/>
  <c r="A3534"/>
  <c r="A3535"/>
  <c r="A3536"/>
  <c r="A3537"/>
  <c r="A3538"/>
  <c r="A3539"/>
  <c r="A3540"/>
  <c r="A3541"/>
  <c r="A3542"/>
  <c r="A3543"/>
  <c r="A3544"/>
  <c r="A3545"/>
  <c r="A3546"/>
  <c r="A3547"/>
  <c r="A3548"/>
  <c r="A3549"/>
  <c r="A3550"/>
  <c r="A3551"/>
  <c r="A3552"/>
  <c r="A3553"/>
  <c r="A3554"/>
  <c r="A3555"/>
  <c r="A3556"/>
  <c r="A3557"/>
  <c r="A3558"/>
  <c r="A3559"/>
  <c r="A3560"/>
  <c r="A3561"/>
  <c r="A3562"/>
  <c r="A3563"/>
  <c r="A3564"/>
  <c r="A3565"/>
  <c r="A3566"/>
  <c r="A3567"/>
  <c r="A3568"/>
  <c r="A3569"/>
  <c r="A3570"/>
  <c r="A3571"/>
  <c r="A3572"/>
  <c r="A3573"/>
  <c r="A3574"/>
  <c r="A3575"/>
  <c r="A3576"/>
  <c r="A3577"/>
  <c r="A3578"/>
  <c r="A3579"/>
  <c r="A3580"/>
  <c r="A3581"/>
  <c r="A3582"/>
  <c r="A3583"/>
  <c r="A3584"/>
  <c r="A3585"/>
  <c r="A3586"/>
  <c r="A3587"/>
  <c r="A3588"/>
  <c r="A3589"/>
  <c r="A3590"/>
  <c r="A3591"/>
  <c r="A3592"/>
  <c r="A3593"/>
  <c r="A3594"/>
  <c r="A3595"/>
  <c r="A3596"/>
  <c r="A3597"/>
  <c r="A3598"/>
  <c r="A3599"/>
  <c r="A3600"/>
  <c r="A3601"/>
  <c r="A3602"/>
  <c r="A3603"/>
  <c r="A3604"/>
  <c r="A3605"/>
  <c r="A3606"/>
  <c r="A3607"/>
  <c r="A3608"/>
  <c r="A3609"/>
  <c r="A3610"/>
  <c r="A3611"/>
  <c r="A3612"/>
  <c r="A3613"/>
  <c r="A3614"/>
  <c r="A3615"/>
  <c r="A3616"/>
  <c r="A3617"/>
  <c r="A3618"/>
  <c r="A3619"/>
  <c r="A3620"/>
  <c r="A3621"/>
  <c r="A3622"/>
  <c r="A3623"/>
  <c r="A3624"/>
  <c r="A3625"/>
  <c r="A3626"/>
  <c r="A3627"/>
  <c r="A3628"/>
  <c r="A3629"/>
  <c r="A3630"/>
  <c r="A3631"/>
  <c r="A3632"/>
  <c r="A3633"/>
  <c r="A3634"/>
  <c r="A3635"/>
  <c r="A3636"/>
  <c r="A3637"/>
  <c r="A3638"/>
  <c r="A3639"/>
  <c r="A3640"/>
  <c r="A3641"/>
  <c r="A3642"/>
  <c r="A3643"/>
  <c r="A3644"/>
  <c r="A3645"/>
  <c r="A3646"/>
  <c r="A3647"/>
  <c r="A3648"/>
  <c r="A3649"/>
  <c r="A3650"/>
  <c r="A3651"/>
  <c r="A3652"/>
  <c r="A3653"/>
  <c r="A3654"/>
  <c r="A3655"/>
  <c r="A3656"/>
  <c r="A3657"/>
  <c r="A3658"/>
  <c r="A3659"/>
  <c r="A3660"/>
  <c r="A3661"/>
  <c r="A3662"/>
  <c r="A3663"/>
  <c r="A3664"/>
  <c r="A3665"/>
  <c r="A3666"/>
  <c r="A3667"/>
  <c r="A3668"/>
  <c r="A3669"/>
  <c r="A3670"/>
  <c r="A3671"/>
  <c r="A3672"/>
  <c r="A3673"/>
  <c r="A3674"/>
  <c r="A3675"/>
  <c r="A3676"/>
  <c r="A3677"/>
  <c r="A3678"/>
  <c r="A3679"/>
  <c r="A3680"/>
  <c r="A3681"/>
  <c r="A3682"/>
  <c r="A3683"/>
  <c r="A3684"/>
  <c r="A3685"/>
  <c r="A3686"/>
  <c r="A3687"/>
  <c r="A3688"/>
  <c r="A3689"/>
  <c r="A3690"/>
  <c r="A3691"/>
  <c r="A3692"/>
  <c r="A3693"/>
  <c r="A3694"/>
  <c r="A3695"/>
  <c r="A3696"/>
  <c r="A3697"/>
  <c r="A3698"/>
  <c r="A3699"/>
  <c r="A3700"/>
  <c r="A3701"/>
  <c r="A3702"/>
  <c r="A3703"/>
  <c r="A3704"/>
  <c r="A3705"/>
  <c r="A3706"/>
  <c r="A3707"/>
  <c r="A3708"/>
  <c r="A3709"/>
  <c r="A3710"/>
  <c r="A3711"/>
  <c r="A3712"/>
  <c r="A3713"/>
  <c r="A3714"/>
  <c r="A3715"/>
  <c r="A3716"/>
  <c r="A3717"/>
  <c r="A3718"/>
  <c r="A3719"/>
  <c r="A3720"/>
  <c r="A3721"/>
  <c r="A3722"/>
  <c r="A3723"/>
  <c r="A3724"/>
  <c r="A3725"/>
  <c r="A3726"/>
  <c r="A3727"/>
  <c r="A3728"/>
  <c r="A3729"/>
  <c r="A3730"/>
  <c r="A3731"/>
  <c r="A3732"/>
  <c r="A3733"/>
  <c r="A3734"/>
  <c r="A3735"/>
  <c r="A3736"/>
  <c r="A3737"/>
  <c r="A3738"/>
  <c r="A3739"/>
  <c r="A3740"/>
  <c r="A3741"/>
  <c r="A3742"/>
  <c r="A3743"/>
  <c r="A3744"/>
  <c r="A3745"/>
  <c r="A3746"/>
  <c r="A3747"/>
  <c r="A3748"/>
  <c r="A3749"/>
  <c r="A3750"/>
  <c r="A3751"/>
  <c r="A3752"/>
  <c r="A3753"/>
  <c r="A3754"/>
  <c r="A3755"/>
  <c r="A3756"/>
  <c r="A3757"/>
  <c r="A3758"/>
  <c r="A3759"/>
  <c r="A3760"/>
  <c r="A3761"/>
  <c r="A3762"/>
  <c r="A3763"/>
  <c r="A3764"/>
  <c r="A3765"/>
  <c r="A3766"/>
  <c r="A3767"/>
  <c r="A3768"/>
  <c r="A3769"/>
  <c r="A3770"/>
  <c r="A3771"/>
  <c r="A3772"/>
  <c r="A3773"/>
  <c r="A3774"/>
  <c r="A3775"/>
  <c r="A3776"/>
  <c r="A3777"/>
  <c r="A3778"/>
  <c r="A3779"/>
  <c r="A3780"/>
  <c r="A3781"/>
  <c r="A3782"/>
  <c r="A3783"/>
  <c r="A3784"/>
  <c r="A3785"/>
  <c r="A3786"/>
  <c r="A3787"/>
  <c r="A3788"/>
  <c r="A3789"/>
  <c r="A3790"/>
  <c r="A3791"/>
  <c r="A3792"/>
  <c r="A3793"/>
  <c r="A3794"/>
  <c r="A3795"/>
  <c r="A3796"/>
  <c r="A3797"/>
  <c r="A3798"/>
  <c r="A3799"/>
  <c r="A3800"/>
  <c r="A3801"/>
  <c r="A3802"/>
  <c r="A3803"/>
  <c r="A3804"/>
  <c r="A3805"/>
  <c r="A3806"/>
  <c r="A3807"/>
  <c r="A3808"/>
  <c r="A3809"/>
  <c r="A3810"/>
  <c r="A3811"/>
  <c r="A3812"/>
  <c r="A3813"/>
  <c r="A3814"/>
  <c r="A3815"/>
  <c r="A3816"/>
  <c r="A3817"/>
  <c r="A3818"/>
  <c r="A3819"/>
  <c r="A3820"/>
  <c r="A3821"/>
  <c r="A3822"/>
  <c r="A3823"/>
  <c r="A3824"/>
  <c r="A3825"/>
  <c r="A3826"/>
  <c r="A3827"/>
  <c r="A3828"/>
  <c r="A3829"/>
  <c r="A3830"/>
  <c r="A3831"/>
  <c r="A3832"/>
  <c r="A3833"/>
  <c r="A3834"/>
  <c r="A3835"/>
  <c r="A3836"/>
  <c r="A3837"/>
  <c r="A3838"/>
  <c r="A3839"/>
  <c r="A3840"/>
  <c r="A3841"/>
  <c r="A3842"/>
  <c r="A3843"/>
  <c r="A3844"/>
  <c r="A3845"/>
  <c r="A3846"/>
  <c r="A3847"/>
  <c r="A3848"/>
  <c r="A3849"/>
  <c r="A3850"/>
  <c r="A3851"/>
  <c r="A3852"/>
  <c r="A3853"/>
  <c r="A3854"/>
  <c r="A3855"/>
  <c r="A3856"/>
  <c r="A3857"/>
  <c r="A3858"/>
  <c r="A3859"/>
  <c r="A3860"/>
  <c r="A3861"/>
  <c r="A3862"/>
  <c r="A3863"/>
  <c r="A3864"/>
  <c r="A3865"/>
  <c r="A3866"/>
  <c r="A3867"/>
  <c r="A3868"/>
  <c r="A3869"/>
  <c r="A3870"/>
  <c r="A3871"/>
  <c r="A3872"/>
  <c r="A3873"/>
  <c r="A3874"/>
  <c r="A3875"/>
  <c r="A3876"/>
  <c r="A3877"/>
  <c r="A3878"/>
  <c r="A3879"/>
  <c r="A3880"/>
  <c r="A3881"/>
  <c r="A3882"/>
  <c r="A3883"/>
  <c r="A3884"/>
  <c r="A3885"/>
  <c r="A3886"/>
  <c r="A3887"/>
  <c r="A3888"/>
  <c r="A3889"/>
  <c r="A3890"/>
  <c r="A3891"/>
  <c r="A3892"/>
  <c r="A3893"/>
  <c r="A3894"/>
  <c r="A3895"/>
  <c r="A3896"/>
  <c r="A3897"/>
  <c r="A3898"/>
  <c r="A3899"/>
  <c r="A3900"/>
  <c r="A3901"/>
  <c r="A3902"/>
  <c r="A3903"/>
  <c r="A3904"/>
  <c r="A3905"/>
  <c r="A3906"/>
  <c r="A3907"/>
  <c r="A3908"/>
  <c r="A3909"/>
  <c r="A3910"/>
  <c r="A3911"/>
  <c r="A3912"/>
  <c r="A3913"/>
  <c r="A3914"/>
  <c r="A3915"/>
  <c r="A3916"/>
  <c r="A3917"/>
  <c r="A3918"/>
  <c r="A3919"/>
  <c r="A3920"/>
  <c r="A3921"/>
  <c r="A3922"/>
  <c r="A3923"/>
  <c r="A3924"/>
  <c r="A3925"/>
  <c r="A3926"/>
  <c r="A3927"/>
  <c r="A3928"/>
  <c r="A3929"/>
  <c r="A3930"/>
  <c r="A3931"/>
  <c r="A3932"/>
  <c r="A3933"/>
  <c r="A3934"/>
  <c r="A3935"/>
  <c r="A3936"/>
  <c r="A3937"/>
  <c r="A3938"/>
  <c r="A3939"/>
  <c r="A3940"/>
  <c r="A3941"/>
  <c r="A3942"/>
  <c r="A3943"/>
  <c r="A3944"/>
  <c r="A3945"/>
  <c r="A3946"/>
  <c r="A3947"/>
  <c r="A3948"/>
  <c r="A3949"/>
  <c r="A3950"/>
  <c r="A3951"/>
  <c r="A3952"/>
  <c r="A3953"/>
  <c r="A3954"/>
  <c r="A3955"/>
  <c r="A3956"/>
  <c r="A3957"/>
  <c r="A3958"/>
  <c r="A3959"/>
  <c r="A3960"/>
  <c r="A3961"/>
  <c r="A3962"/>
  <c r="A3963"/>
  <c r="A3964"/>
  <c r="A3965"/>
  <c r="A3966"/>
  <c r="A3967"/>
  <c r="A3968"/>
  <c r="A3969"/>
  <c r="A3970"/>
  <c r="A3971"/>
  <c r="A3972"/>
  <c r="A3973"/>
  <c r="A3974"/>
  <c r="A3975"/>
  <c r="A3976"/>
  <c r="A3977"/>
  <c r="A3978"/>
  <c r="A3979"/>
  <c r="A3980"/>
  <c r="A3981"/>
  <c r="A3982"/>
  <c r="A3983"/>
  <c r="A3984"/>
  <c r="A3985"/>
  <c r="A3986"/>
  <c r="A3987"/>
  <c r="A3988"/>
  <c r="A3989"/>
  <c r="A3990"/>
  <c r="A3991"/>
  <c r="A3992"/>
  <c r="A3993"/>
  <c r="A3994"/>
  <c r="A3995"/>
  <c r="A3996"/>
  <c r="A3997"/>
  <c r="A3998"/>
  <c r="A3999"/>
  <c r="A4000"/>
  <c r="A4001"/>
  <c r="A4002"/>
  <c r="A4003"/>
  <c r="A4004"/>
  <c r="A4005"/>
  <c r="A4006"/>
  <c r="A4007"/>
  <c r="A4008"/>
  <c r="A4009"/>
  <c r="A4010"/>
  <c r="A4011"/>
  <c r="A4012"/>
  <c r="A4013"/>
  <c r="A4014"/>
  <c r="A4015"/>
  <c r="A4016"/>
  <c r="A4017"/>
  <c r="A4018"/>
  <c r="A4019"/>
  <c r="A4020"/>
  <c r="A4021"/>
  <c r="A4022"/>
  <c r="A4023"/>
  <c r="A4024"/>
  <c r="A4025"/>
  <c r="A4026"/>
  <c r="A4027"/>
  <c r="A4028"/>
  <c r="A4029"/>
  <c r="A4030"/>
  <c r="A4031"/>
  <c r="A4032"/>
  <c r="A4033"/>
  <c r="A4034"/>
  <c r="A4035"/>
  <c r="A4036"/>
  <c r="A4037"/>
  <c r="A4038"/>
  <c r="A4039"/>
  <c r="A4040"/>
  <c r="A4041"/>
  <c r="A4042"/>
  <c r="A4043"/>
  <c r="A4044"/>
  <c r="A4045"/>
  <c r="A4046"/>
  <c r="A4047"/>
  <c r="A4048"/>
  <c r="A4049"/>
  <c r="A4050"/>
  <c r="A4051"/>
  <c r="A4052"/>
  <c r="A4053"/>
  <c r="A4054"/>
  <c r="A4055"/>
  <c r="A4056"/>
  <c r="A4057"/>
  <c r="A4058"/>
  <c r="A4059"/>
  <c r="A4060"/>
  <c r="A4061"/>
  <c r="A4062"/>
  <c r="A4063"/>
  <c r="A4064"/>
  <c r="A4065"/>
  <c r="A4066"/>
  <c r="A4067"/>
  <c r="A4068"/>
  <c r="A4069"/>
  <c r="A4070"/>
  <c r="A4071"/>
  <c r="A4072"/>
  <c r="A4073"/>
  <c r="A4074"/>
  <c r="A4075"/>
  <c r="A4076"/>
  <c r="A4077"/>
  <c r="A4078"/>
  <c r="A4079"/>
  <c r="A4080"/>
  <c r="A4081"/>
  <c r="A4082"/>
  <c r="A4083"/>
  <c r="A4084"/>
  <c r="A4085"/>
  <c r="A4086"/>
  <c r="A4087"/>
  <c r="A4088"/>
  <c r="A4089"/>
  <c r="A4090"/>
  <c r="A4091"/>
  <c r="A4092"/>
  <c r="A4093"/>
  <c r="A4094"/>
  <c r="A4095"/>
  <c r="A4096"/>
  <c r="A4097"/>
  <c r="A4098"/>
  <c r="A4099"/>
  <c r="A4100"/>
  <c r="A4101"/>
  <c r="A4102"/>
  <c r="A4103"/>
  <c r="A4104"/>
  <c r="A4105"/>
  <c r="A4106"/>
  <c r="A4107"/>
  <c r="A4108"/>
  <c r="A4109"/>
  <c r="A4110"/>
  <c r="A4111"/>
  <c r="A4112"/>
  <c r="A4113"/>
  <c r="A4114"/>
  <c r="A4115"/>
  <c r="A4116"/>
  <c r="A4117"/>
  <c r="A4118"/>
  <c r="A4119"/>
  <c r="A4120"/>
  <c r="A4121"/>
  <c r="A4122"/>
  <c r="A4123"/>
  <c r="A4124"/>
  <c r="A4125"/>
  <c r="A4126"/>
  <c r="A4127"/>
  <c r="A4128"/>
  <c r="A4129"/>
  <c r="A4130"/>
  <c r="A4131"/>
  <c r="A4132"/>
  <c r="A4133"/>
  <c r="A4134"/>
  <c r="A4135"/>
  <c r="A4136"/>
  <c r="A4137"/>
  <c r="A4138"/>
  <c r="A4139"/>
  <c r="A4140"/>
  <c r="A4141"/>
  <c r="A4142"/>
  <c r="A4143"/>
  <c r="A4144"/>
  <c r="A4145"/>
  <c r="A4146"/>
  <c r="A4147"/>
  <c r="A4148"/>
  <c r="A4149"/>
  <c r="A4150"/>
  <c r="A4151"/>
  <c r="A4152"/>
  <c r="A4153"/>
  <c r="A4154"/>
  <c r="A4155"/>
  <c r="A4156"/>
  <c r="A4157"/>
  <c r="A4158"/>
  <c r="A4159"/>
  <c r="A4160"/>
  <c r="A4161"/>
  <c r="A4162"/>
  <c r="A4163"/>
  <c r="A4164"/>
  <c r="A4165"/>
  <c r="A4166"/>
  <c r="A4167"/>
  <c r="A4168"/>
  <c r="A4169"/>
  <c r="A4170"/>
  <c r="A4171"/>
  <c r="A4172"/>
  <c r="A4173"/>
  <c r="A4174"/>
  <c r="A4175"/>
  <c r="A4176"/>
  <c r="A4177"/>
  <c r="A4178"/>
  <c r="A4179"/>
  <c r="A4180"/>
  <c r="A4181"/>
  <c r="A4182"/>
  <c r="A4183"/>
  <c r="A4184"/>
  <c r="A4185"/>
  <c r="A4186"/>
  <c r="A4187"/>
  <c r="A4188"/>
  <c r="A4189"/>
  <c r="A4190"/>
  <c r="A4191"/>
  <c r="A4192"/>
  <c r="A4193"/>
  <c r="A4194"/>
  <c r="A4195"/>
  <c r="A4196"/>
  <c r="A4197"/>
  <c r="A4198"/>
  <c r="A4199"/>
  <c r="A4200"/>
  <c r="A4201"/>
  <c r="A4202"/>
  <c r="A4203"/>
  <c r="A4204"/>
  <c r="A4205"/>
  <c r="A4206"/>
  <c r="A4207"/>
  <c r="A4208"/>
  <c r="A4209"/>
  <c r="A4210"/>
  <c r="A4211"/>
  <c r="A4212"/>
  <c r="A4213"/>
  <c r="A4214"/>
  <c r="A4215"/>
  <c r="A4216"/>
  <c r="A4217"/>
  <c r="A4218"/>
  <c r="A4219"/>
  <c r="A4220"/>
  <c r="A4221"/>
  <c r="A4222"/>
  <c r="A4223"/>
  <c r="A4224"/>
  <c r="A4225"/>
  <c r="A4226"/>
  <c r="A4227"/>
  <c r="A4228"/>
  <c r="A4229"/>
  <c r="A4230"/>
  <c r="A4231"/>
  <c r="A4232"/>
  <c r="A4233"/>
  <c r="A4234"/>
  <c r="A4235"/>
  <c r="A4236"/>
  <c r="A4237"/>
  <c r="A4238"/>
  <c r="A4239"/>
  <c r="A4240"/>
  <c r="A4241"/>
  <c r="A4242"/>
  <c r="A4243"/>
  <c r="A4244"/>
  <c r="A4245"/>
  <c r="A4246"/>
  <c r="A4247"/>
  <c r="A4248"/>
  <c r="A4249"/>
  <c r="A4250"/>
  <c r="A4251"/>
  <c r="A4252"/>
  <c r="A4253"/>
  <c r="A4254"/>
  <c r="A4255"/>
  <c r="A4256"/>
  <c r="A4257"/>
  <c r="A4258"/>
  <c r="A4259"/>
  <c r="A4260"/>
  <c r="A4261"/>
  <c r="A4262"/>
  <c r="A4263"/>
  <c r="A4264"/>
  <c r="A4265"/>
  <c r="A4266"/>
  <c r="A4267"/>
  <c r="A4268"/>
  <c r="A4269"/>
  <c r="A4270"/>
  <c r="A4271"/>
  <c r="A4272"/>
  <c r="A4273"/>
  <c r="A4274"/>
  <c r="A4275"/>
  <c r="A4276"/>
  <c r="A4277"/>
  <c r="A4278"/>
  <c r="A4279"/>
  <c r="A4280"/>
  <c r="A4281"/>
  <c r="A4282"/>
  <c r="A4283"/>
  <c r="A4284"/>
  <c r="A4285"/>
  <c r="A4286"/>
  <c r="A4287"/>
  <c r="A4288"/>
  <c r="A4289"/>
  <c r="A4290"/>
  <c r="A4291"/>
  <c r="A4292"/>
  <c r="A4293"/>
  <c r="A4294"/>
  <c r="A4295"/>
  <c r="A4296"/>
  <c r="A4297"/>
  <c r="A4298"/>
  <c r="A4299"/>
  <c r="A4300"/>
  <c r="A4301"/>
  <c r="A4302"/>
  <c r="A4303"/>
  <c r="A4304"/>
  <c r="A4305"/>
  <c r="A4306"/>
  <c r="A4307"/>
  <c r="A4308"/>
  <c r="A4309"/>
  <c r="A4310"/>
  <c r="A4311"/>
  <c r="A4312"/>
  <c r="A4313"/>
  <c r="A4314"/>
  <c r="A4315"/>
  <c r="A4316"/>
  <c r="A4317"/>
  <c r="A4318"/>
  <c r="A4319"/>
  <c r="A4320"/>
  <c r="A4321"/>
  <c r="A4322"/>
  <c r="A4323"/>
  <c r="A4324"/>
  <c r="A4325"/>
  <c r="A4326"/>
  <c r="A4327"/>
  <c r="A4328"/>
  <c r="A4329"/>
  <c r="A4330"/>
  <c r="A4331"/>
  <c r="A4332"/>
  <c r="A4333"/>
  <c r="A4334"/>
  <c r="A4335"/>
  <c r="A4336"/>
  <c r="A4337"/>
  <c r="A4338"/>
  <c r="A4339"/>
  <c r="A4340"/>
  <c r="A4341"/>
  <c r="A4342"/>
  <c r="A4343"/>
  <c r="A4344"/>
  <c r="A4345"/>
  <c r="A4346"/>
  <c r="A4347"/>
  <c r="A4348"/>
  <c r="A4349"/>
  <c r="A4350"/>
  <c r="A4351"/>
  <c r="A4352"/>
  <c r="A4353"/>
  <c r="A4354"/>
  <c r="A4355"/>
  <c r="A4356"/>
  <c r="A4357"/>
  <c r="A4358"/>
  <c r="A4359"/>
  <c r="A4360"/>
  <c r="A4361"/>
  <c r="A4362"/>
  <c r="A4363"/>
  <c r="A4364"/>
  <c r="A4365"/>
  <c r="A4366"/>
  <c r="A4367"/>
  <c r="A4368"/>
  <c r="A4369"/>
  <c r="A4370"/>
  <c r="A4371"/>
  <c r="A4372"/>
  <c r="A4373"/>
  <c r="A4374"/>
  <c r="A4375"/>
  <c r="A4376"/>
  <c r="A4377"/>
  <c r="A4378"/>
  <c r="A4379"/>
  <c r="A4380"/>
  <c r="A4381"/>
  <c r="A4382"/>
  <c r="A4383"/>
  <c r="A4384"/>
  <c r="A4385"/>
  <c r="A4386"/>
  <c r="A4387"/>
  <c r="A4388"/>
  <c r="A4389"/>
  <c r="A4390"/>
  <c r="A4391"/>
  <c r="A4392"/>
  <c r="A4393"/>
  <c r="A4394"/>
  <c r="A4395"/>
  <c r="A4396"/>
  <c r="A4397"/>
  <c r="A4398"/>
  <c r="A4399"/>
  <c r="A4400"/>
  <c r="A4401"/>
  <c r="A4402"/>
  <c r="A4403"/>
  <c r="A4404"/>
  <c r="A4405"/>
  <c r="A4406"/>
  <c r="A4407"/>
  <c r="A4408"/>
  <c r="A4409"/>
  <c r="A4410"/>
  <c r="A4411"/>
  <c r="A4412"/>
  <c r="A4413"/>
  <c r="A4414"/>
  <c r="A4415"/>
  <c r="A4416"/>
  <c r="A4417"/>
  <c r="A4418"/>
  <c r="A4419"/>
  <c r="A4420"/>
  <c r="A4421"/>
  <c r="A4422"/>
  <c r="A4423"/>
  <c r="A4424"/>
  <c r="A4425"/>
  <c r="A4426"/>
  <c r="A4427"/>
  <c r="A4428"/>
  <c r="A4429"/>
  <c r="A4430"/>
  <c r="A4431"/>
  <c r="A4432"/>
  <c r="A4433"/>
  <c r="A4434"/>
  <c r="A4435"/>
  <c r="A4436"/>
  <c r="A4437"/>
  <c r="A4438"/>
  <c r="A4439"/>
  <c r="A4440"/>
  <c r="A4441"/>
  <c r="A4442"/>
  <c r="A4443"/>
  <c r="A4444"/>
  <c r="A4445"/>
  <c r="A4446"/>
  <c r="A4447"/>
  <c r="A4448"/>
  <c r="A4449"/>
  <c r="A4450"/>
  <c r="A4451"/>
  <c r="A4452"/>
  <c r="A4453"/>
  <c r="A4454"/>
  <c r="A4455"/>
  <c r="A4456"/>
  <c r="A4457"/>
  <c r="A4458"/>
  <c r="A4459"/>
  <c r="A4460"/>
  <c r="A4461"/>
  <c r="A4462"/>
  <c r="A4463"/>
  <c r="A4464"/>
  <c r="A4465"/>
  <c r="A4466"/>
  <c r="A4467"/>
  <c r="A4468"/>
  <c r="A4469"/>
  <c r="A4470"/>
  <c r="A4471"/>
  <c r="A4472"/>
  <c r="A4473"/>
  <c r="A4474"/>
  <c r="A4475"/>
  <c r="A4476"/>
  <c r="A4477"/>
  <c r="A4478"/>
  <c r="A4479"/>
  <c r="A4480"/>
  <c r="A4481"/>
  <c r="A4482"/>
  <c r="A4483"/>
  <c r="A4484"/>
  <c r="A4485"/>
  <c r="A4486"/>
  <c r="A4487"/>
  <c r="A4488"/>
  <c r="A4489"/>
  <c r="A4490"/>
  <c r="A4491"/>
  <c r="A4492"/>
  <c r="A4493"/>
  <c r="A4494"/>
  <c r="A4495"/>
  <c r="A4496"/>
  <c r="A4497"/>
  <c r="A4498"/>
  <c r="A4499"/>
  <c r="A4500"/>
  <c r="A4501"/>
  <c r="A4502"/>
  <c r="A4503"/>
  <c r="A4504"/>
  <c r="A4505"/>
  <c r="A4506"/>
  <c r="A4507"/>
  <c r="A4508"/>
  <c r="A4509"/>
  <c r="A4510"/>
  <c r="A4511"/>
  <c r="A4512"/>
  <c r="A4513"/>
  <c r="A4514"/>
  <c r="A4515"/>
  <c r="A4516"/>
  <c r="A4517"/>
  <c r="A4518"/>
  <c r="A4519"/>
  <c r="A4520"/>
  <c r="A4521"/>
  <c r="A4522"/>
  <c r="A4523"/>
  <c r="A4524"/>
  <c r="A4525"/>
  <c r="A4526"/>
  <c r="A4527"/>
  <c r="A4528"/>
  <c r="A4529"/>
  <c r="A4530"/>
  <c r="A4531"/>
  <c r="A4532"/>
  <c r="A4533"/>
  <c r="A4534"/>
  <c r="A4535"/>
  <c r="A4536"/>
  <c r="A4537"/>
  <c r="A4538"/>
  <c r="A4539"/>
  <c r="A4540"/>
  <c r="A4541"/>
  <c r="A4542"/>
  <c r="A4543"/>
  <c r="A4544"/>
  <c r="A4545"/>
  <c r="A4546"/>
  <c r="A4547"/>
  <c r="A4548"/>
  <c r="A4549"/>
  <c r="A4550"/>
  <c r="A4551"/>
  <c r="A4552"/>
  <c r="A4553"/>
  <c r="A4554"/>
  <c r="A4555"/>
  <c r="A4556"/>
  <c r="A4557"/>
  <c r="A4558"/>
  <c r="A4559"/>
  <c r="A4560"/>
  <c r="A4561"/>
  <c r="A4562"/>
  <c r="A4563"/>
  <c r="A4564"/>
  <c r="A4565"/>
  <c r="A4566"/>
  <c r="A4567"/>
  <c r="A4568"/>
  <c r="A4569"/>
  <c r="A4570"/>
  <c r="A4571"/>
  <c r="A4572"/>
  <c r="A4573"/>
  <c r="A4574"/>
  <c r="A4575"/>
  <c r="A4576"/>
  <c r="A4577"/>
  <c r="A4578"/>
  <c r="A4579"/>
  <c r="A4580"/>
  <c r="A4581"/>
  <c r="A4582"/>
  <c r="A4583"/>
  <c r="A4584"/>
  <c r="A4585"/>
  <c r="A4586"/>
  <c r="A4587"/>
  <c r="A4588"/>
  <c r="A4589"/>
  <c r="A4590"/>
  <c r="A4591"/>
  <c r="A4592"/>
  <c r="A4593"/>
  <c r="A4594"/>
  <c r="A4595"/>
  <c r="A4596"/>
  <c r="A4597"/>
  <c r="A4598"/>
  <c r="A4599"/>
  <c r="A4600"/>
  <c r="A4601"/>
  <c r="A4602"/>
  <c r="A4603"/>
  <c r="A4604"/>
  <c r="A4605"/>
  <c r="A4606"/>
  <c r="A4607"/>
  <c r="A4608"/>
  <c r="A4609"/>
  <c r="A4610"/>
  <c r="A4611"/>
  <c r="A4612"/>
  <c r="A4613"/>
  <c r="A4614"/>
  <c r="A4615"/>
  <c r="A4616"/>
  <c r="A4617"/>
  <c r="A4618"/>
  <c r="A4619"/>
  <c r="A4620"/>
  <c r="A4621"/>
  <c r="A4622"/>
  <c r="A4623"/>
  <c r="A4624"/>
  <c r="A4625"/>
  <c r="A4626"/>
  <c r="A4627"/>
  <c r="A4628"/>
  <c r="A4629"/>
  <c r="A4630"/>
  <c r="A4631"/>
  <c r="A4632"/>
  <c r="A4633"/>
  <c r="A4634"/>
  <c r="A4635"/>
  <c r="A4636"/>
  <c r="A4637"/>
  <c r="A4638"/>
  <c r="A4639"/>
  <c r="A4640"/>
  <c r="A4641"/>
  <c r="A4642"/>
  <c r="A4643"/>
  <c r="A4644"/>
  <c r="A4645"/>
  <c r="A4646"/>
  <c r="A4647"/>
  <c r="A4648"/>
  <c r="A4649"/>
  <c r="A4650"/>
  <c r="A4651"/>
  <c r="A4652"/>
  <c r="A4653"/>
  <c r="A4654"/>
  <c r="A4655"/>
  <c r="A4656"/>
  <c r="A4657"/>
  <c r="A4658"/>
  <c r="A4659"/>
  <c r="A4660"/>
  <c r="A4661"/>
  <c r="A4662"/>
  <c r="A4663"/>
  <c r="A4664"/>
  <c r="A4665"/>
  <c r="A4666"/>
  <c r="A4667"/>
  <c r="A4668"/>
  <c r="A4669"/>
  <c r="A4670"/>
  <c r="A4671"/>
  <c r="A4672"/>
  <c r="A4673"/>
  <c r="A4674"/>
  <c r="A4675"/>
  <c r="A4676"/>
  <c r="A4677"/>
  <c r="A4678"/>
  <c r="A4679"/>
  <c r="A4680"/>
  <c r="A4681"/>
  <c r="A4682"/>
  <c r="A4683"/>
  <c r="A4684"/>
  <c r="A4685"/>
  <c r="A4686"/>
  <c r="A4687"/>
  <c r="A4688"/>
  <c r="A4689"/>
  <c r="A4690"/>
  <c r="A4691"/>
  <c r="A4692"/>
  <c r="A4693"/>
  <c r="A4694"/>
  <c r="A4695"/>
  <c r="A4696"/>
  <c r="A4697"/>
  <c r="A4698"/>
  <c r="A4699"/>
  <c r="A4700"/>
  <c r="A4701"/>
  <c r="A4702"/>
  <c r="A4703"/>
  <c r="A4704"/>
  <c r="A4705"/>
  <c r="A4706"/>
  <c r="A4707"/>
  <c r="A4708"/>
  <c r="A4709"/>
  <c r="A4710"/>
  <c r="A4711"/>
  <c r="A4712"/>
  <c r="A4713"/>
  <c r="A4714"/>
  <c r="A4715"/>
  <c r="A4716"/>
  <c r="A4717"/>
  <c r="A4718"/>
  <c r="A4719"/>
  <c r="A4720"/>
  <c r="A4721"/>
  <c r="A4722"/>
  <c r="A4723"/>
  <c r="A4724"/>
  <c r="A4725"/>
  <c r="A4726"/>
  <c r="A4727"/>
  <c r="A4728"/>
  <c r="A4729"/>
  <c r="A4730"/>
  <c r="A4731"/>
  <c r="A4732"/>
  <c r="A4733"/>
  <c r="A4734"/>
  <c r="A4735"/>
  <c r="A4736"/>
  <c r="A4737"/>
  <c r="A4738"/>
  <c r="A4739"/>
  <c r="A4740"/>
  <c r="A4741"/>
  <c r="A4742"/>
  <c r="A4743"/>
  <c r="A4744"/>
  <c r="A4745"/>
  <c r="A4746"/>
  <c r="A4747"/>
  <c r="A4748"/>
  <c r="A4749"/>
  <c r="A4750"/>
  <c r="A4751"/>
  <c r="A4752"/>
  <c r="A4753"/>
  <c r="A4754"/>
  <c r="A4755"/>
  <c r="A4756"/>
  <c r="A4757"/>
  <c r="A4758"/>
  <c r="A4759"/>
  <c r="A4760"/>
  <c r="A4761"/>
  <c r="A4762"/>
  <c r="A4763"/>
  <c r="A4764"/>
  <c r="A4765"/>
  <c r="A4766"/>
  <c r="A4767"/>
  <c r="A4768"/>
  <c r="A4769"/>
  <c r="A4770"/>
  <c r="A4771"/>
  <c r="A4772"/>
  <c r="A4773"/>
  <c r="A4774"/>
  <c r="A4775"/>
  <c r="A4776"/>
  <c r="A4777"/>
  <c r="A4778"/>
  <c r="A4779"/>
  <c r="A4780"/>
  <c r="A4781"/>
  <c r="A4782"/>
  <c r="A4783"/>
  <c r="A4784"/>
  <c r="A4785"/>
  <c r="A4786"/>
  <c r="A4787"/>
  <c r="A4788"/>
  <c r="A4789"/>
  <c r="A4790"/>
  <c r="A4791"/>
  <c r="A4792"/>
  <c r="A4793"/>
  <c r="A4794"/>
  <c r="A4795"/>
  <c r="A4796"/>
  <c r="A4797"/>
  <c r="A4798"/>
  <c r="A4799"/>
  <c r="A4800"/>
  <c r="A4801"/>
  <c r="A4802"/>
  <c r="A4803"/>
  <c r="A4804"/>
  <c r="A4805"/>
  <c r="A4806"/>
  <c r="A4807"/>
  <c r="A4808"/>
  <c r="A4809"/>
  <c r="A4810"/>
  <c r="A4811"/>
  <c r="A4812"/>
  <c r="A4813"/>
  <c r="A4814"/>
  <c r="A4815"/>
  <c r="A4816"/>
  <c r="A4817"/>
  <c r="A4818"/>
  <c r="A4819"/>
  <c r="A4820"/>
  <c r="A4821"/>
  <c r="A4822"/>
  <c r="A4823"/>
  <c r="A4824"/>
  <c r="A4825"/>
  <c r="A4826"/>
  <c r="A4827"/>
  <c r="A4828"/>
  <c r="A4829"/>
  <c r="A4830"/>
  <c r="A4831"/>
  <c r="A4832"/>
  <c r="A4833"/>
  <c r="A4834"/>
  <c r="A4835"/>
  <c r="A4836"/>
  <c r="A4837"/>
  <c r="A4838"/>
  <c r="A4839"/>
  <c r="A4840"/>
  <c r="A4841"/>
  <c r="A4842"/>
  <c r="A4843"/>
  <c r="A4844"/>
  <c r="A4845"/>
  <c r="A4846"/>
  <c r="A4847"/>
  <c r="A4848"/>
  <c r="A4849"/>
  <c r="A4850"/>
  <c r="A4851"/>
  <c r="A4852"/>
  <c r="A4853"/>
  <c r="A4854"/>
  <c r="A4855"/>
  <c r="A4856"/>
  <c r="A4857"/>
  <c r="A4858"/>
  <c r="A4859"/>
  <c r="A4860"/>
  <c r="A4861"/>
  <c r="A4862"/>
  <c r="A4863"/>
  <c r="A4864"/>
  <c r="A4865"/>
  <c r="A4866"/>
  <c r="A4867"/>
  <c r="A4868"/>
  <c r="A4869"/>
  <c r="A4870"/>
  <c r="A4871"/>
  <c r="A4872"/>
  <c r="A4873"/>
  <c r="A4874"/>
  <c r="A4875"/>
  <c r="A4876"/>
  <c r="A4877"/>
  <c r="A4878"/>
  <c r="A4879"/>
  <c r="A4880"/>
  <c r="A4881"/>
  <c r="A4882"/>
  <c r="A4883"/>
  <c r="A4884"/>
  <c r="A4885"/>
  <c r="A4886"/>
  <c r="A4887"/>
  <c r="A4888"/>
  <c r="A4889"/>
  <c r="A4890"/>
  <c r="A4891"/>
  <c r="A4892"/>
  <c r="A4893"/>
  <c r="A4894"/>
  <c r="A4895"/>
  <c r="A4896"/>
  <c r="A4897"/>
  <c r="A4898"/>
  <c r="A4899"/>
  <c r="A4900"/>
  <c r="A4901"/>
  <c r="A4902"/>
  <c r="A4903"/>
  <c r="A4904"/>
  <c r="A4905"/>
  <c r="A4906"/>
  <c r="A4907"/>
  <c r="A4908"/>
  <c r="A4909"/>
  <c r="A4910"/>
  <c r="A4911"/>
  <c r="A4912"/>
  <c r="A4913"/>
  <c r="A4914"/>
  <c r="A4915"/>
  <c r="A4916"/>
  <c r="A4917"/>
  <c r="A4918"/>
  <c r="A4919"/>
  <c r="A4920"/>
  <c r="A4921"/>
  <c r="A4922"/>
  <c r="A4923"/>
  <c r="A4924"/>
  <c r="A4925"/>
  <c r="A4926"/>
  <c r="A4927"/>
  <c r="A4928"/>
  <c r="A4929"/>
  <c r="A4930"/>
  <c r="A4931"/>
  <c r="A4932"/>
  <c r="A4933"/>
  <c r="A4934"/>
  <c r="A4935"/>
  <c r="A4936"/>
  <c r="A4937"/>
  <c r="A4938"/>
  <c r="A4939"/>
  <c r="A4940"/>
  <c r="A4941"/>
  <c r="A4942"/>
  <c r="A4943"/>
  <c r="A4944"/>
  <c r="A4945"/>
  <c r="A4946"/>
  <c r="A4947"/>
  <c r="A4948"/>
  <c r="A4949"/>
  <c r="A4950"/>
  <c r="A4951"/>
  <c r="A4952"/>
  <c r="A4953"/>
  <c r="A4954"/>
  <c r="A4955"/>
  <c r="A4956"/>
  <c r="A4957"/>
  <c r="A4958"/>
  <c r="A4959"/>
  <c r="A4960"/>
  <c r="A4961"/>
  <c r="A4962"/>
  <c r="A4963"/>
  <c r="A4964"/>
  <c r="A4965"/>
  <c r="A4966"/>
  <c r="A4967"/>
  <c r="A4968"/>
  <c r="A4969"/>
  <c r="A4970"/>
  <c r="A4971"/>
  <c r="A4972"/>
  <c r="A4973"/>
  <c r="A4974"/>
  <c r="A4975"/>
  <c r="A4976"/>
  <c r="A4977"/>
  <c r="A4978"/>
  <c r="A4979"/>
  <c r="A4980"/>
  <c r="A4981"/>
  <c r="A4982"/>
  <c r="A4983"/>
  <c r="A4984"/>
  <c r="A4985"/>
  <c r="A4986"/>
  <c r="A4987"/>
  <c r="A4988"/>
  <c r="A4989"/>
  <c r="A4990"/>
  <c r="A4991"/>
  <c r="A4992"/>
  <c r="A4993"/>
  <c r="A4994"/>
  <c r="A4995"/>
  <c r="A4996"/>
  <c r="A4997"/>
  <c r="A4998"/>
  <c r="A4999"/>
  <c r="A5000"/>
  <c r="A5001"/>
  <c r="A5002"/>
  <c r="A5003"/>
  <c r="A5004"/>
  <c r="A5005"/>
  <c r="A5006"/>
  <c r="A5007"/>
  <c r="A5008"/>
  <c r="A5009"/>
  <c r="A5010"/>
  <c r="A5011"/>
  <c r="A5012"/>
  <c r="A5013"/>
  <c r="A5014"/>
  <c r="A5015"/>
  <c r="A5016"/>
  <c r="A5017"/>
  <c r="A5018"/>
  <c r="A5019"/>
  <c r="A5020"/>
  <c r="A5021"/>
  <c r="A5022"/>
  <c r="A5023"/>
  <c r="A5024"/>
  <c r="A5025"/>
  <c r="A5026"/>
  <c r="A5027"/>
  <c r="A5028"/>
  <c r="A5029"/>
  <c r="A5030"/>
  <c r="A5031"/>
  <c r="A5032"/>
  <c r="A5033"/>
  <c r="A5034"/>
  <c r="A5035"/>
  <c r="A5036"/>
  <c r="A5037"/>
  <c r="A5038"/>
  <c r="A5039"/>
  <c r="A5040"/>
  <c r="A5041"/>
  <c r="A5042"/>
  <c r="A5043"/>
  <c r="A5044"/>
  <c r="A5045"/>
  <c r="A5046"/>
  <c r="A5047"/>
  <c r="A5048"/>
  <c r="A5049"/>
  <c r="A5050"/>
  <c r="A5051"/>
  <c r="A5052"/>
  <c r="A5053"/>
  <c r="A5054"/>
  <c r="A5055"/>
  <c r="A5056"/>
  <c r="A5057"/>
  <c r="A5058"/>
  <c r="A5059"/>
  <c r="A5060"/>
  <c r="A5061"/>
  <c r="A5062"/>
  <c r="A5063"/>
  <c r="A5064"/>
  <c r="A5065"/>
  <c r="A5066"/>
  <c r="A5067"/>
  <c r="A5068"/>
  <c r="A5069"/>
  <c r="A5070"/>
  <c r="A5071"/>
  <c r="A5072"/>
  <c r="A5073"/>
  <c r="A5074"/>
  <c r="A5075"/>
  <c r="A5076"/>
  <c r="A5077"/>
  <c r="A5078"/>
  <c r="A5079"/>
  <c r="A5080"/>
  <c r="A5081"/>
  <c r="A5082"/>
  <c r="A5083"/>
  <c r="A5084"/>
  <c r="A5085"/>
  <c r="A5086"/>
  <c r="A5087"/>
  <c r="A5088"/>
  <c r="A5089"/>
  <c r="A5090"/>
  <c r="A5091"/>
  <c r="A5092"/>
  <c r="A5093"/>
  <c r="A5094"/>
  <c r="A5095"/>
  <c r="A5096"/>
  <c r="A5097"/>
  <c r="A5098"/>
  <c r="A5099"/>
  <c r="A5100"/>
  <c r="A5101"/>
  <c r="A5102"/>
  <c r="A5103"/>
  <c r="A5104"/>
  <c r="A5105"/>
  <c r="A5106"/>
  <c r="A5107"/>
  <c r="A5108"/>
  <c r="A5109"/>
  <c r="A5110"/>
  <c r="A5111"/>
  <c r="A5112"/>
  <c r="A5113"/>
  <c r="A5114"/>
  <c r="A5115"/>
  <c r="A5116"/>
  <c r="A5117"/>
  <c r="A5118"/>
  <c r="A5119"/>
  <c r="A5120"/>
  <c r="A5121"/>
  <c r="A5122"/>
  <c r="A5123"/>
  <c r="A5124"/>
  <c r="A5125"/>
  <c r="A5126"/>
  <c r="A5127"/>
  <c r="A5128"/>
  <c r="A5129"/>
  <c r="A5130"/>
  <c r="A5131"/>
  <c r="A5132"/>
  <c r="A5133"/>
  <c r="A5134"/>
  <c r="A5135"/>
  <c r="A5136"/>
  <c r="A5137"/>
  <c r="A5138"/>
  <c r="A5139"/>
  <c r="A5140"/>
  <c r="A5141"/>
  <c r="A5142"/>
  <c r="A5143"/>
  <c r="A5144"/>
  <c r="A5145"/>
  <c r="A5146"/>
  <c r="A5147"/>
  <c r="A5148"/>
  <c r="A5149"/>
  <c r="A5150"/>
  <c r="A5151"/>
  <c r="A5152"/>
  <c r="A5153"/>
  <c r="A5154"/>
  <c r="A5155"/>
  <c r="A5156"/>
  <c r="A5157"/>
  <c r="A5158"/>
  <c r="A5159"/>
  <c r="A5160"/>
  <c r="A5161"/>
  <c r="A5162"/>
  <c r="A5163"/>
  <c r="A5164"/>
  <c r="A5165"/>
  <c r="A5166"/>
  <c r="A5167"/>
  <c r="A5168"/>
  <c r="A5169"/>
  <c r="A5170"/>
  <c r="A5171"/>
  <c r="A5172"/>
  <c r="A5173"/>
  <c r="A5174"/>
  <c r="A5175"/>
  <c r="A5176"/>
  <c r="A5177"/>
  <c r="A5178"/>
  <c r="A5179"/>
  <c r="A5180"/>
  <c r="A5181"/>
  <c r="A5182"/>
  <c r="A5183"/>
  <c r="A5184"/>
  <c r="A5185"/>
  <c r="A5186"/>
  <c r="A5187"/>
  <c r="A5188"/>
  <c r="A5189"/>
  <c r="A5190"/>
  <c r="A5191"/>
  <c r="A5192"/>
  <c r="A5193"/>
  <c r="A5194"/>
  <c r="A5195"/>
  <c r="A5196"/>
  <c r="A5197"/>
  <c r="A5198"/>
  <c r="A5199"/>
  <c r="A5200"/>
  <c r="A5201"/>
  <c r="A5202"/>
  <c r="A5203"/>
  <c r="A5204"/>
  <c r="A5205"/>
  <c r="A5206"/>
  <c r="A5207"/>
  <c r="A5208"/>
  <c r="A5209"/>
  <c r="A5210"/>
  <c r="A5211"/>
  <c r="A5212"/>
  <c r="A5213"/>
  <c r="A5214"/>
  <c r="A5215"/>
  <c r="A5216"/>
  <c r="A5217"/>
  <c r="A5218"/>
  <c r="A5219"/>
  <c r="A5220"/>
  <c r="A5221"/>
  <c r="A5222"/>
  <c r="A5223"/>
  <c r="A5224"/>
  <c r="A5225"/>
  <c r="A5226"/>
  <c r="A5227"/>
  <c r="A5228"/>
  <c r="A5229"/>
  <c r="A5230"/>
  <c r="A5231"/>
  <c r="A5232"/>
  <c r="A5233"/>
  <c r="A5234"/>
  <c r="A5235"/>
  <c r="A5236"/>
  <c r="A5237"/>
  <c r="A5238"/>
  <c r="A5239"/>
  <c r="A5240"/>
  <c r="A5241"/>
  <c r="A5242"/>
  <c r="A5243"/>
  <c r="A5244"/>
  <c r="A5245"/>
  <c r="A5246"/>
  <c r="A5247"/>
  <c r="A5248"/>
  <c r="A5249"/>
  <c r="A5250"/>
  <c r="A5251"/>
  <c r="A5252"/>
  <c r="A5253"/>
  <c r="A5254"/>
  <c r="A5255"/>
  <c r="A5256"/>
  <c r="A5257"/>
  <c r="A5258"/>
  <c r="A5259"/>
  <c r="A5260"/>
  <c r="A5261"/>
  <c r="A5262"/>
  <c r="A5263"/>
  <c r="A5264"/>
  <c r="A5265"/>
  <c r="A5266"/>
  <c r="A5267"/>
  <c r="A5268"/>
  <c r="A5269"/>
  <c r="A5270"/>
  <c r="A5271"/>
  <c r="A5272"/>
  <c r="A5273"/>
  <c r="A5274"/>
  <c r="A5275"/>
  <c r="A5276"/>
  <c r="A5277"/>
  <c r="A5278"/>
  <c r="A5279"/>
  <c r="A5280"/>
  <c r="A5281"/>
  <c r="A5282"/>
  <c r="A5283"/>
  <c r="A5284"/>
  <c r="A5285"/>
  <c r="A5286"/>
  <c r="A5287"/>
  <c r="A5288"/>
  <c r="A5289"/>
  <c r="A5290"/>
  <c r="A5291"/>
  <c r="A5292"/>
  <c r="A5293"/>
  <c r="A5294"/>
  <c r="A5295"/>
  <c r="A5296"/>
  <c r="A5297"/>
  <c r="A5298"/>
  <c r="A5299"/>
  <c r="A5300"/>
  <c r="A5301"/>
  <c r="A5302"/>
  <c r="A5303"/>
  <c r="A5304"/>
  <c r="A5305"/>
  <c r="A5306"/>
  <c r="A5307"/>
  <c r="A5308"/>
  <c r="A5309"/>
  <c r="A5310"/>
  <c r="A5311"/>
  <c r="A5312"/>
  <c r="A5313"/>
  <c r="A5314"/>
  <c r="A5315"/>
  <c r="A5316"/>
  <c r="A5317"/>
  <c r="A5318"/>
  <c r="A5319"/>
  <c r="A5320"/>
  <c r="A5321"/>
  <c r="A5322"/>
  <c r="A5323"/>
  <c r="A5324"/>
  <c r="A5325"/>
  <c r="A5326"/>
  <c r="A5327"/>
  <c r="A5328"/>
  <c r="A5329"/>
  <c r="A5330"/>
  <c r="A5331"/>
  <c r="A5332"/>
  <c r="A5333"/>
  <c r="A5334"/>
  <c r="A5335"/>
  <c r="A5336"/>
  <c r="A5337"/>
  <c r="A5338"/>
  <c r="A5339"/>
  <c r="A5340"/>
  <c r="A5341"/>
  <c r="A5342"/>
  <c r="A5343"/>
  <c r="A5344"/>
  <c r="A5345"/>
  <c r="A5346"/>
  <c r="A5347"/>
  <c r="A5348"/>
  <c r="A5349"/>
  <c r="A5350"/>
  <c r="A5351"/>
  <c r="A5352"/>
  <c r="A5353"/>
  <c r="A5354"/>
  <c r="A5355"/>
  <c r="A5356"/>
  <c r="A5357"/>
  <c r="A5358"/>
  <c r="A5359"/>
  <c r="A5360"/>
  <c r="A5361"/>
  <c r="A5362"/>
  <c r="A5363"/>
  <c r="A5364"/>
  <c r="A5365"/>
  <c r="A5366"/>
  <c r="A5367"/>
  <c r="A5368"/>
  <c r="A5369"/>
  <c r="A5370"/>
  <c r="A5371"/>
  <c r="A5372"/>
  <c r="A5373"/>
  <c r="A5374"/>
  <c r="A5375"/>
  <c r="A5376"/>
  <c r="A5377"/>
  <c r="A5378"/>
  <c r="A5379"/>
  <c r="A5380"/>
  <c r="A5381"/>
  <c r="A5382"/>
  <c r="A5383"/>
  <c r="A5384"/>
  <c r="A5385"/>
  <c r="A5386"/>
  <c r="A5387"/>
  <c r="A5388"/>
  <c r="A5389"/>
  <c r="A5390"/>
  <c r="A5391"/>
  <c r="A5392"/>
  <c r="A5393"/>
  <c r="A5394"/>
  <c r="A5395"/>
  <c r="A5396"/>
  <c r="A5397"/>
  <c r="A5398"/>
  <c r="A5399"/>
  <c r="A5400"/>
  <c r="A5401"/>
  <c r="A5402"/>
  <c r="A5403"/>
  <c r="A5404"/>
  <c r="A5405"/>
  <c r="A5406"/>
  <c r="A5407"/>
  <c r="A5408"/>
  <c r="A5409"/>
  <c r="A5410"/>
  <c r="A5411"/>
  <c r="A5412"/>
  <c r="A5413"/>
  <c r="A5414"/>
  <c r="A5415"/>
  <c r="A5416"/>
  <c r="A5417"/>
  <c r="A5418"/>
  <c r="A5419"/>
  <c r="A5420"/>
  <c r="A5421"/>
  <c r="A5422"/>
  <c r="A5423"/>
  <c r="A5424"/>
  <c r="A5425"/>
  <c r="A5426"/>
  <c r="A5427"/>
  <c r="A5428"/>
  <c r="A5429"/>
  <c r="A5430"/>
  <c r="A5431"/>
  <c r="A5432"/>
  <c r="A5433"/>
  <c r="A5434"/>
  <c r="A5435"/>
  <c r="A5436"/>
  <c r="A5437"/>
  <c r="A5438"/>
  <c r="A5439"/>
  <c r="A5440"/>
  <c r="A5441"/>
  <c r="A5442"/>
  <c r="A5443"/>
  <c r="A5444"/>
  <c r="A5445"/>
  <c r="A5446"/>
  <c r="A5447"/>
  <c r="A5448"/>
  <c r="A5449"/>
  <c r="A5450"/>
  <c r="A5451"/>
  <c r="A5452"/>
  <c r="A5453"/>
  <c r="A5454"/>
  <c r="A5455"/>
  <c r="A5456"/>
  <c r="A5457"/>
  <c r="A5458"/>
  <c r="A5459"/>
  <c r="A5460"/>
  <c r="A5461"/>
  <c r="A5462"/>
  <c r="A5463"/>
  <c r="A5464"/>
  <c r="A5465"/>
  <c r="A5466"/>
  <c r="A5467"/>
  <c r="A5468"/>
  <c r="A5469"/>
  <c r="A5470"/>
  <c r="A5471"/>
  <c r="A5472"/>
  <c r="A5473"/>
  <c r="A5474"/>
  <c r="A5475"/>
  <c r="A5476"/>
  <c r="A5477"/>
  <c r="A5478"/>
  <c r="A5479"/>
  <c r="A5480"/>
  <c r="A5481"/>
  <c r="A5482"/>
  <c r="A5483"/>
  <c r="A5484"/>
  <c r="A5485"/>
  <c r="A5486"/>
  <c r="A5487"/>
  <c r="A5488"/>
  <c r="A5489"/>
  <c r="A5490"/>
  <c r="A5491"/>
  <c r="A5492"/>
  <c r="A5493"/>
  <c r="A5494"/>
  <c r="A5495"/>
  <c r="A5496"/>
  <c r="A5497"/>
  <c r="A5498"/>
  <c r="A5499"/>
  <c r="A5500"/>
  <c r="A5501"/>
  <c r="A5502"/>
  <c r="A5503"/>
  <c r="A5504"/>
  <c r="A5505"/>
  <c r="A5506"/>
  <c r="A5507"/>
  <c r="A5508"/>
  <c r="A5509"/>
  <c r="A5510"/>
  <c r="A5511"/>
  <c r="A5512"/>
  <c r="A5513"/>
  <c r="A5514"/>
  <c r="A5515"/>
  <c r="A5516"/>
  <c r="A5517"/>
  <c r="A5518"/>
  <c r="A5519"/>
  <c r="A5520"/>
  <c r="A5521"/>
  <c r="A5522"/>
  <c r="A5523"/>
  <c r="A5524"/>
  <c r="A5525"/>
  <c r="A5526"/>
  <c r="A5527"/>
  <c r="A5528"/>
  <c r="A5529"/>
  <c r="A5530"/>
  <c r="A5531"/>
  <c r="A5532"/>
  <c r="A5533"/>
  <c r="A5534"/>
  <c r="A5535"/>
  <c r="A5536"/>
  <c r="A5537"/>
  <c r="A5538"/>
  <c r="A5539"/>
  <c r="A5540"/>
  <c r="A5541"/>
  <c r="A5542"/>
  <c r="A5543"/>
  <c r="A5544"/>
  <c r="A5545"/>
  <c r="A5546"/>
  <c r="A5547"/>
  <c r="A5548"/>
  <c r="A5549"/>
  <c r="A5550"/>
  <c r="A5551"/>
  <c r="A5552"/>
  <c r="A5553"/>
  <c r="A5554"/>
  <c r="A5555"/>
  <c r="A5556"/>
  <c r="A5557"/>
  <c r="A5558"/>
  <c r="A5559"/>
  <c r="A5560"/>
  <c r="A5561"/>
  <c r="A5562"/>
  <c r="A5563"/>
  <c r="A5564"/>
  <c r="A5565"/>
  <c r="A5566"/>
  <c r="A5567"/>
  <c r="A5568"/>
  <c r="A5569"/>
  <c r="A5570"/>
  <c r="A5571"/>
  <c r="A5572"/>
  <c r="A5573"/>
  <c r="A5574"/>
  <c r="A5575"/>
  <c r="A5576"/>
  <c r="A5577"/>
  <c r="A5578"/>
  <c r="A5579"/>
  <c r="A5580"/>
  <c r="A5581"/>
  <c r="A5582"/>
  <c r="A5583"/>
  <c r="A5584"/>
  <c r="A5585"/>
  <c r="A5586"/>
  <c r="A5587"/>
  <c r="A5588"/>
  <c r="A5589"/>
  <c r="A5590"/>
  <c r="A5591"/>
  <c r="A5592"/>
  <c r="A5593"/>
  <c r="A5594"/>
  <c r="A2"/>
  <c r="A7897" i="33"/>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J58" i="6" s="1"/>
  <c r="J67" l="1"/>
  <c r="J62"/>
  <c r="J61"/>
  <c r="J60"/>
  <c r="J59"/>
  <c r="J78"/>
  <c r="J77"/>
  <c r="J97"/>
  <c r="J46"/>
  <c r="J104"/>
  <c r="J45"/>
  <c r="J44"/>
  <c r="J40"/>
  <c r="J39"/>
  <c r="J66"/>
  <c r="J65"/>
  <c r="J64"/>
  <c r="J63"/>
  <c r="J55"/>
  <c r="J54"/>
  <c r="J53"/>
  <c r="J52"/>
  <c r="J51"/>
  <c r="J50"/>
  <c r="J49"/>
  <c r="J36"/>
  <c r="M20" i="43"/>
  <c r="U20" s="1"/>
  <c r="V20" s="1"/>
  <c r="L59" i="38"/>
  <c r="L60"/>
  <c r="L67" s="1"/>
  <c r="L58"/>
  <c r="L57"/>
  <c r="L55"/>
  <c r="S101" i="6"/>
  <c r="U101" s="1"/>
  <c r="J101"/>
  <c r="J95"/>
  <c r="J94"/>
  <c r="J82"/>
  <c r="H81"/>
  <c r="T101" l="1"/>
  <c r="M11" i="37" l="1"/>
  <c r="H35" i="6"/>
  <c r="H34"/>
  <c r="H33"/>
  <c r="H32"/>
  <c r="J116"/>
  <c r="J115"/>
  <c r="J114"/>
  <c r="J113"/>
  <c r="J112"/>
  <c r="J111"/>
  <c r="J110"/>
  <c r="J108"/>
  <c r="J105"/>
  <c r="J103"/>
  <c r="J102"/>
  <c r="J100"/>
  <c r="J96"/>
  <c r="J93"/>
  <c r="J92"/>
  <c r="J91"/>
  <c r="J90"/>
  <c r="J89"/>
  <c r="J88"/>
  <c r="J87"/>
  <c r="J86"/>
  <c r="J80"/>
  <c r="J75"/>
  <c r="J72"/>
  <c r="J83"/>
  <c r="J81"/>
  <c r="J79"/>
  <c r="J76"/>
  <c r="J74"/>
  <c r="J73"/>
  <c r="J71"/>
  <c r="J70"/>
  <c r="J69"/>
  <c r="S58"/>
  <c r="U58" s="1"/>
  <c r="J35"/>
  <c r="J28"/>
  <c r="J23"/>
  <c r="J24"/>
  <c r="J25"/>
  <c r="J27"/>
  <c r="J29"/>
  <c r="J30"/>
  <c r="J31"/>
  <c r="J32"/>
  <c r="J33"/>
  <c r="J34"/>
  <c r="J37"/>
  <c r="J38"/>
  <c r="J41"/>
  <c r="J43"/>
  <c r="S24"/>
  <c r="U24" s="1"/>
  <c r="J21"/>
  <c r="J17"/>
  <c r="J18"/>
  <c r="J19"/>
  <c r="J20"/>
  <c r="J22"/>
  <c r="S17"/>
  <c r="U17" s="1"/>
  <c r="S16"/>
  <c r="U16" s="1"/>
  <c r="J16"/>
  <c r="J24" i="38"/>
  <c r="I24"/>
  <c r="E24"/>
  <c r="D24"/>
  <c r="L24" l="1"/>
  <c r="T24" i="6"/>
  <c r="T16"/>
  <c r="T17"/>
  <c r="M6" i="37" l="1"/>
  <c r="M9"/>
  <c r="M8"/>
  <c r="H40" i="6" s="1"/>
  <c r="M7" i="37"/>
  <c r="H39" i="6" s="1"/>
  <c r="E10" i="37"/>
  <c r="L6" l="1"/>
  <c r="H41" i="6"/>
  <c r="H42" s="1"/>
  <c r="H43" s="1"/>
  <c r="A7938" i="31" l="1"/>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I46" i="6" l="1"/>
  <c r="G97"/>
  <c r="I78"/>
  <c r="I77"/>
  <c r="G46"/>
  <c r="E97"/>
  <c r="E46"/>
  <c r="E78"/>
  <c r="E77"/>
  <c r="I97"/>
  <c r="G78"/>
  <c r="G77"/>
  <c r="I104"/>
  <c r="G45"/>
  <c r="E45"/>
  <c r="I45"/>
  <c r="G44"/>
  <c r="E44"/>
  <c r="I44"/>
  <c r="G40"/>
  <c r="G39"/>
  <c r="E39"/>
  <c r="I40"/>
  <c r="E40"/>
  <c r="I39"/>
  <c r="E64"/>
  <c r="E55"/>
  <c r="E53"/>
  <c r="E51"/>
  <c r="E49"/>
  <c r="G66"/>
  <c r="G64"/>
  <c r="G55"/>
  <c r="G53"/>
  <c r="G52"/>
  <c r="G50"/>
  <c r="E66"/>
  <c r="E65"/>
  <c r="E63"/>
  <c r="E54"/>
  <c r="E52"/>
  <c r="E50"/>
  <c r="G65"/>
  <c r="G63"/>
  <c r="G54"/>
  <c r="G51"/>
  <c r="I66"/>
  <c r="I65"/>
  <c r="I64"/>
  <c r="I63"/>
  <c r="I55"/>
  <c r="I54"/>
  <c r="I53"/>
  <c r="I52"/>
  <c r="I51"/>
  <c r="I50"/>
  <c r="I49"/>
  <c r="G49"/>
  <c r="I36"/>
  <c r="E36"/>
  <c r="G36"/>
  <c r="G58"/>
  <c r="G59"/>
  <c r="G60"/>
  <c r="G61"/>
  <c r="G62"/>
  <c r="G67"/>
  <c r="E58"/>
  <c r="E59"/>
  <c r="E60"/>
  <c r="E61"/>
  <c r="E62"/>
  <c r="E67"/>
  <c r="I58"/>
  <c r="I59"/>
  <c r="I60"/>
  <c r="I61"/>
  <c r="I62"/>
  <c r="I67"/>
  <c r="G101"/>
  <c r="G95"/>
  <c r="G94"/>
  <c r="G82"/>
  <c r="E101"/>
  <c r="E95"/>
  <c r="E94"/>
  <c r="E82"/>
  <c r="I101"/>
  <c r="I95"/>
  <c r="I94"/>
  <c r="I82"/>
  <c r="I116"/>
  <c r="I115"/>
  <c r="I114"/>
  <c r="I113"/>
  <c r="I112"/>
  <c r="I111"/>
  <c r="I110"/>
  <c r="I108"/>
  <c r="I105"/>
  <c r="E104"/>
  <c r="E103"/>
  <c r="E102"/>
  <c r="E100"/>
  <c r="E96"/>
  <c r="E93"/>
  <c r="E92"/>
  <c r="E91"/>
  <c r="E90"/>
  <c r="E89"/>
  <c r="E88"/>
  <c r="E87"/>
  <c r="E86"/>
  <c r="E80"/>
  <c r="E75"/>
  <c r="E72"/>
  <c r="E83"/>
  <c r="E81"/>
  <c r="E79"/>
  <c r="E76"/>
  <c r="E74"/>
  <c r="E73"/>
  <c r="E71"/>
  <c r="E70"/>
  <c r="E69"/>
  <c r="E35"/>
  <c r="E28"/>
  <c r="E43"/>
  <c r="I21"/>
  <c r="G19"/>
  <c r="I17"/>
  <c r="E19"/>
  <c r="I20"/>
  <c r="G104"/>
  <c r="G103"/>
  <c r="G102"/>
  <c r="G100"/>
  <c r="G96"/>
  <c r="G93"/>
  <c r="G92"/>
  <c r="G91"/>
  <c r="G90"/>
  <c r="G89"/>
  <c r="G88"/>
  <c r="G87"/>
  <c r="G86"/>
  <c r="G80"/>
  <c r="G75"/>
  <c r="G72"/>
  <c r="G83"/>
  <c r="G81"/>
  <c r="G79"/>
  <c r="G76"/>
  <c r="G74"/>
  <c r="G73"/>
  <c r="G71"/>
  <c r="G70"/>
  <c r="G69"/>
  <c r="G35"/>
  <c r="G28"/>
  <c r="I23"/>
  <c r="I24"/>
  <c r="I25"/>
  <c r="I27"/>
  <c r="I29"/>
  <c r="I30"/>
  <c r="I31"/>
  <c r="I32"/>
  <c r="I33"/>
  <c r="I34"/>
  <c r="I37"/>
  <c r="I38"/>
  <c r="I41"/>
  <c r="G21"/>
  <c r="G18"/>
  <c r="E17"/>
  <c r="E20"/>
  <c r="I22"/>
  <c r="I19"/>
  <c r="I8"/>
  <c r="E116"/>
  <c r="E115"/>
  <c r="E114"/>
  <c r="E113"/>
  <c r="E112"/>
  <c r="E111"/>
  <c r="E110"/>
  <c r="E108"/>
  <c r="E105"/>
  <c r="I103"/>
  <c r="I102"/>
  <c r="I100"/>
  <c r="I96"/>
  <c r="I93"/>
  <c r="I92"/>
  <c r="I91"/>
  <c r="I90"/>
  <c r="I89"/>
  <c r="I88"/>
  <c r="I87"/>
  <c r="I86"/>
  <c r="I80"/>
  <c r="I75"/>
  <c r="I72"/>
  <c r="I83"/>
  <c r="I81"/>
  <c r="I79"/>
  <c r="I76"/>
  <c r="I74"/>
  <c r="I73"/>
  <c r="I71"/>
  <c r="I70"/>
  <c r="I69"/>
  <c r="I35"/>
  <c r="G23"/>
  <c r="G24"/>
  <c r="G25"/>
  <c r="G27"/>
  <c r="G29"/>
  <c r="G30"/>
  <c r="G31"/>
  <c r="G32"/>
  <c r="G33"/>
  <c r="G34"/>
  <c r="G37"/>
  <c r="G38"/>
  <c r="G41"/>
  <c r="I43"/>
  <c r="E21"/>
  <c r="G17"/>
  <c r="G22"/>
  <c r="I18"/>
  <c r="E22"/>
  <c r="E16"/>
  <c r="G20"/>
  <c r="G116"/>
  <c r="G115"/>
  <c r="G114"/>
  <c r="G113"/>
  <c r="G112"/>
  <c r="G111"/>
  <c r="G110"/>
  <c r="G108"/>
  <c r="G105"/>
  <c r="I28"/>
  <c r="E23"/>
  <c r="E24"/>
  <c r="E25"/>
  <c r="E27"/>
  <c r="E29"/>
  <c r="E30"/>
  <c r="E31"/>
  <c r="E32"/>
  <c r="E33"/>
  <c r="E34"/>
  <c r="E37"/>
  <c r="E38"/>
  <c r="E41"/>
  <c r="G43"/>
  <c r="E18"/>
  <c r="G16"/>
  <c r="I16"/>
  <c r="A5592" i="30"/>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G109" i="6" s="1"/>
  <c r="G42" l="1"/>
  <c r="I42"/>
  <c r="E68"/>
  <c r="I109"/>
  <c r="E42"/>
  <c r="G68"/>
  <c r="E109"/>
  <c r="I68"/>
  <c r="C22" i="24"/>
  <c r="R5" i="37" l="1"/>
  <c r="R6"/>
  <c r="R7"/>
  <c r="R8"/>
  <c r="M10" l="1"/>
  <c r="R4" l="1"/>
  <c r="R3"/>
  <c r="M20" i="39" l="1"/>
  <c r="B20"/>
  <c r="M18"/>
  <c r="B18"/>
  <c r="M16"/>
  <c r="B16"/>
  <c r="M14"/>
  <c r="B14"/>
  <c r="M12"/>
  <c r="M10"/>
  <c r="B10"/>
  <c r="A10"/>
  <c r="L69" i="38"/>
  <c r="M67"/>
  <c r="L66"/>
  <c r="L65"/>
  <c r="L64"/>
  <c r="N49"/>
  <c r="L49"/>
  <c r="H80" i="6" s="1"/>
  <c r="O48" i="38"/>
  <c r="J51"/>
  <c r="J39"/>
  <c r="I39"/>
  <c r="E39"/>
  <c r="D39"/>
  <c r="J14"/>
  <c r="J28" s="1"/>
  <c r="I14"/>
  <c r="I28" s="1"/>
  <c r="E14"/>
  <c r="D14"/>
  <c r="D28" s="1"/>
  <c r="J11"/>
  <c r="J13" s="1"/>
  <c r="I11"/>
  <c r="E11"/>
  <c r="D11"/>
  <c r="R8"/>
  <c r="L4"/>
  <c r="E48" i="37"/>
  <c r="E47"/>
  <c r="M46"/>
  <c r="M35"/>
  <c r="K34"/>
  <c r="K48"/>
  <c r="K50" s="1"/>
  <c r="K16"/>
  <c r="K17" s="1"/>
  <c r="P14"/>
  <c r="K19" l="1"/>
  <c r="K42" s="1"/>
  <c r="K23"/>
  <c r="M44"/>
  <c r="H16" i="6" s="1"/>
  <c r="I51" i="38"/>
  <c r="D13"/>
  <c r="D40" s="1"/>
  <c r="D32" s="1"/>
  <c r="J40"/>
  <c r="J29"/>
  <c r="J30" s="1"/>
  <c r="I13"/>
  <c r="I29" s="1"/>
  <c r="I30" s="1"/>
  <c r="L62"/>
  <c r="R2" i="37"/>
  <c r="M48"/>
  <c r="E13" i="38"/>
  <c r="L7"/>
  <c r="J15"/>
  <c r="J20" s="1"/>
  <c r="E28"/>
  <c r="E34" i="37"/>
  <c r="E50"/>
  <c r="M47"/>
  <c r="K29" l="1"/>
  <c r="K27"/>
  <c r="K30"/>
  <c r="J41" i="38"/>
  <c r="J32"/>
  <c r="J36" s="1"/>
  <c r="D36"/>
  <c r="D33"/>
  <c r="D34"/>
  <c r="D29"/>
  <c r="D30" s="1"/>
  <c r="J21"/>
  <c r="J18"/>
  <c r="K41" i="37"/>
  <c r="K22"/>
  <c r="K28"/>
  <c r="K40"/>
  <c r="K20"/>
  <c r="K39"/>
  <c r="K25"/>
  <c r="K32"/>
  <c r="K24"/>
  <c r="K31"/>
  <c r="K43"/>
  <c r="K21"/>
  <c r="K60"/>
  <c r="K58"/>
  <c r="K61"/>
  <c r="M50"/>
  <c r="M34"/>
  <c r="H79" i="6"/>
  <c r="K57" i="37"/>
  <c r="K51"/>
  <c r="K54"/>
  <c r="K59"/>
  <c r="K53"/>
  <c r="K62"/>
  <c r="I15" i="38"/>
  <c r="I20" s="1"/>
  <c r="I40"/>
  <c r="M63" i="37"/>
  <c r="E29" i="38"/>
  <c r="E30" s="1"/>
  <c r="D15"/>
  <c r="L13"/>
  <c r="E40"/>
  <c r="K56" i="37"/>
  <c r="D41" i="38"/>
  <c r="E15"/>
  <c r="E20" s="1"/>
  <c r="L61"/>
  <c r="K52" i="37" l="1"/>
  <c r="J37" i="38"/>
  <c r="J38"/>
  <c r="D37"/>
  <c r="D38"/>
  <c r="E41"/>
  <c r="E32"/>
  <c r="E36" s="1"/>
  <c r="I41"/>
  <c r="I32"/>
  <c r="I36" s="1"/>
  <c r="D18"/>
  <c r="D20"/>
  <c r="D21" s="1"/>
  <c r="J34"/>
  <c r="J33"/>
  <c r="I21"/>
  <c r="I18"/>
  <c r="E21"/>
  <c r="E18"/>
  <c r="K55" i="37"/>
  <c r="H38" i="6"/>
  <c r="H37"/>
  <c r="M45" i="37"/>
  <c r="H17" i="6" s="1"/>
  <c r="O92"/>
  <c r="P92"/>
  <c r="K33" i="37"/>
  <c r="K36"/>
  <c r="K37" s="1"/>
  <c r="L40" i="38"/>
  <c r="H71" i="6" s="1"/>
  <c r="L51" i="38"/>
  <c r="L15"/>
  <c r="L63"/>
  <c r="E16" i="37"/>
  <c r="E17" s="1"/>
  <c r="L20" i="38"/>
  <c r="H58" i="6" s="1"/>
  <c r="L41" i="38"/>
  <c r="L29"/>
  <c r="L30"/>
  <c r="H70" i="6" s="1"/>
  <c r="E37" i="38" l="1"/>
  <c r="E38"/>
  <c r="I37"/>
  <c r="I38"/>
  <c r="L37"/>
  <c r="L38"/>
  <c r="I34"/>
  <c r="I33"/>
  <c r="E33"/>
  <c r="L33" s="1"/>
  <c r="E34"/>
  <c r="L34" s="1"/>
  <c r="L32"/>
  <c r="H74" i="6" s="1"/>
  <c r="L18" i="38"/>
  <c r="H49" i="6" s="1"/>
  <c r="H50" s="1"/>
  <c r="L21" i="38"/>
  <c r="H61" i="6" s="1"/>
  <c r="E19" i="37"/>
  <c r="E30" s="1"/>
  <c r="H83" i="6"/>
  <c r="H82"/>
  <c r="H67"/>
  <c r="H69"/>
  <c r="H68"/>
  <c r="H72"/>
  <c r="H73"/>
  <c r="P62"/>
  <c r="O62"/>
  <c r="P93"/>
  <c r="O93"/>
  <c r="L47" i="38"/>
  <c r="M47" s="1"/>
  <c r="M52"/>
  <c r="M41"/>
  <c r="N15"/>
  <c r="N19" s="1"/>
  <c r="M30"/>
  <c r="P30"/>
  <c r="O30"/>
  <c r="P29"/>
  <c r="O29"/>
  <c r="E41" i="37" l="1"/>
  <c r="E25"/>
  <c r="M25" s="1"/>
  <c r="E20"/>
  <c r="H78" i="6"/>
  <c r="H77"/>
  <c r="H76"/>
  <c r="H75"/>
  <c r="E24" i="37"/>
  <c r="E32"/>
  <c r="H52" i="6"/>
  <c r="H53" s="1"/>
  <c r="H59"/>
  <c r="H60" s="1"/>
  <c r="H51"/>
  <c r="E21" i="37"/>
  <c r="E28"/>
  <c r="E23"/>
  <c r="E42"/>
  <c r="E43"/>
  <c r="E39"/>
  <c r="E40"/>
  <c r="E31"/>
  <c r="E29"/>
  <c r="E22"/>
  <c r="S82" i="6"/>
  <c r="T82" s="1"/>
  <c r="U82" s="1"/>
  <c r="S72"/>
  <c r="T72" s="1"/>
  <c r="U72" s="1"/>
  <c r="O86"/>
  <c r="P86"/>
  <c r="P90"/>
  <c r="O90"/>
  <c r="O88"/>
  <c r="P88"/>
  <c r="P87"/>
  <c r="O87"/>
  <c r="O91"/>
  <c r="P91"/>
  <c r="E55" i="37"/>
  <c r="L56" i="38"/>
  <c r="M44"/>
  <c r="E60" i="37"/>
  <c r="E59"/>
  <c r="E62"/>
  <c r="E54"/>
  <c r="E58"/>
  <c r="E61"/>
  <c r="E57"/>
  <c r="E52"/>
  <c r="S77" i="6" l="1"/>
  <c r="T77" s="1"/>
  <c r="U77" s="1"/>
  <c r="S78"/>
  <c r="T78" s="1"/>
  <c r="U78" s="1"/>
  <c r="E51" i="37"/>
  <c r="E33"/>
  <c r="H55" i="6"/>
  <c r="H54"/>
  <c r="O63"/>
  <c r="P63"/>
  <c r="E53" i="37"/>
  <c r="S75" i="6"/>
  <c r="T75" s="1"/>
  <c r="U75" s="1"/>
  <c r="O89"/>
  <c r="P89"/>
  <c r="S94"/>
  <c r="T94" s="1"/>
  <c r="U94" s="1"/>
  <c r="O94"/>
  <c r="P94"/>
  <c r="S95"/>
  <c r="T95" s="1"/>
  <c r="U95" s="1"/>
  <c r="O95"/>
  <c r="E56" i="37"/>
  <c r="E36"/>
  <c r="J99" i="6"/>
  <c r="J85"/>
  <c r="J12"/>
  <c r="J8"/>
  <c r="J107"/>
  <c r="I99"/>
  <c r="I85"/>
  <c r="I12"/>
  <c r="I10"/>
  <c r="G99"/>
  <c r="G85"/>
  <c r="G12"/>
  <c r="G10"/>
  <c r="G8"/>
  <c r="E12"/>
  <c r="E10"/>
  <c r="E8"/>
  <c r="I107"/>
  <c r="I13"/>
  <c r="I11"/>
  <c r="G107"/>
  <c r="G13"/>
  <c r="G11"/>
  <c r="E13"/>
  <c r="E11"/>
  <c r="S76"/>
  <c r="O64" l="1"/>
  <c r="P64"/>
  <c r="E37" i="37"/>
  <c r="T76" i="6"/>
  <c r="U76" s="1"/>
  <c r="P65" l="1"/>
  <c r="O65"/>
  <c r="P66"/>
  <c r="O66"/>
  <c r="C19" i="24"/>
  <c r="C20"/>
  <c r="C21"/>
  <c r="C23"/>
  <c r="C18"/>
  <c r="S104" i="6"/>
  <c r="U104" s="1"/>
  <c r="S100"/>
  <c r="U100" s="1"/>
  <c r="T104" l="1"/>
  <c r="S85"/>
  <c r="T85" s="1"/>
  <c r="U85" s="1"/>
  <c r="T100"/>
  <c r="S12" l="1"/>
  <c r="U12" s="1"/>
  <c r="T12" l="1"/>
  <c r="C17" i="23" l="1"/>
  <c r="C16"/>
  <c r="S8" i="6" l="1"/>
  <c r="U8" s="1"/>
  <c r="S10"/>
  <c r="U10" s="1"/>
  <c r="S11"/>
  <c r="U11" s="1"/>
  <c r="S13"/>
  <c r="T13" s="1"/>
  <c r="S14"/>
  <c r="T14" s="1"/>
  <c r="S15"/>
  <c r="T15" s="1"/>
  <c r="S19"/>
  <c r="S18"/>
  <c r="S41"/>
  <c r="S42"/>
  <c r="T42" s="1"/>
  <c r="S43"/>
  <c r="S44"/>
  <c r="T44" s="1"/>
  <c r="S47"/>
  <c r="T47" s="1"/>
  <c r="S57"/>
  <c r="U57" s="1"/>
  <c r="S59"/>
  <c r="T59" s="1"/>
  <c r="S70"/>
  <c r="T70" s="1"/>
  <c r="S71"/>
  <c r="S73"/>
  <c r="T73" s="1"/>
  <c r="S74"/>
  <c r="S81"/>
  <c r="S84"/>
  <c r="U84" s="1"/>
  <c r="S86"/>
  <c r="T86" s="1"/>
  <c r="S87"/>
  <c r="S88"/>
  <c r="T88" s="1"/>
  <c r="S93"/>
  <c r="S96"/>
  <c r="T96" s="1"/>
  <c r="S98"/>
  <c r="T98" s="1"/>
  <c r="S99"/>
  <c r="T99" s="1"/>
  <c r="S103"/>
  <c r="S106"/>
  <c r="S107"/>
  <c r="S111"/>
  <c r="T111" s="1"/>
  <c r="S112"/>
  <c r="T112" s="1"/>
  <c r="S113"/>
  <c r="T113" s="1"/>
  <c r="S114"/>
  <c r="S115"/>
  <c r="T115" s="1"/>
  <c r="S116"/>
  <c r="U116" s="1"/>
  <c r="T107" l="1"/>
  <c r="U109"/>
  <c r="T109"/>
  <c r="T19"/>
  <c r="U98"/>
  <c r="T74"/>
  <c r="U74" s="1"/>
  <c r="T116"/>
  <c r="U111"/>
  <c r="U99"/>
  <c r="T93"/>
  <c r="U93" s="1"/>
  <c r="U88"/>
  <c r="T41"/>
  <c r="U41" s="1"/>
  <c r="T103"/>
  <c r="U103" s="1"/>
  <c r="T84"/>
  <c r="T106"/>
  <c r="U106" s="1"/>
  <c r="U47"/>
  <c r="U59"/>
  <c r="T87"/>
  <c r="U87" s="1"/>
  <c r="T43"/>
  <c r="U43" s="1"/>
  <c r="T81"/>
  <c r="U81" s="1"/>
  <c r="T71"/>
  <c r="U71" s="1"/>
  <c r="T8"/>
  <c r="U19"/>
  <c r="U107"/>
  <c r="T11"/>
  <c r="T114"/>
  <c r="U114" s="1"/>
  <c r="T10"/>
  <c r="U15"/>
  <c r="U112"/>
  <c r="U13"/>
  <c r="T18"/>
  <c r="U18" s="1"/>
  <c r="U86"/>
  <c r="U70"/>
  <c r="U42"/>
  <c r="U96"/>
  <c r="U73"/>
  <c r="U44"/>
  <c r="U14"/>
  <c r="U113"/>
  <c r="U115"/>
  <c r="AG81" i="7" l="1"/>
  <c r="AI81" s="1"/>
  <c r="AF81"/>
  <c r="AH81" s="1"/>
  <c r="E81"/>
  <c r="F81" s="1"/>
  <c r="AG80"/>
  <c r="AI80" s="1"/>
  <c r="AF80"/>
  <c r="AH80" s="1"/>
  <c r="E80"/>
  <c r="F80" s="1"/>
  <c r="AG79"/>
  <c r="AI79" s="1"/>
  <c r="AF79"/>
  <c r="AH79" s="1"/>
  <c r="E79"/>
  <c r="N79" s="1"/>
  <c r="Q79" s="1"/>
  <c r="S79" s="1"/>
  <c r="AG78"/>
  <c r="AI78" s="1"/>
  <c r="AF78"/>
  <c r="AH78" s="1"/>
  <c r="E78"/>
  <c r="N78" s="1"/>
  <c r="AG77"/>
  <c r="AI77" s="1"/>
  <c r="AF77"/>
  <c r="AH77" s="1"/>
  <c r="E77"/>
  <c r="F77" s="1"/>
  <c r="AG76"/>
  <c r="AI76" s="1"/>
  <c r="AF76"/>
  <c r="AH76" s="1"/>
  <c r="E76"/>
  <c r="F76" s="1"/>
  <c r="AG75"/>
  <c r="AI75" s="1"/>
  <c r="AF75"/>
  <c r="AH75" s="1"/>
  <c r="E75"/>
  <c r="N75" s="1"/>
  <c r="Q75" s="1"/>
  <c r="S75" s="1"/>
  <c r="AG74"/>
  <c r="AI74" s="1"/>
  <c r="AF74"/>
  <c r="AH74" s="1"/>
  <c r="E74"/>
  <c r="N74" s="1"/>
  <c r="AG73"/>
  <c r="AI73" s="1"/>
  <c r="AF73"/>
  <c r="AH73" s="1"/>
  <c r="E73"/>
  <c r="F73" s="1"/>
  <c r="AG72"/>
  <c r="AI72" s="1"/>
  <c r="AF72"/>
  <c r="AH72" s="1"/>
  <c r="E72"/>
  <c r="F72" s="1"/>
  <c r="AG71"/>
  <c r="AI71" s="1"/>
  <c r="AF71"/>
  <c r="AH71" s="1"/>
  <c r="E71"/>
  <c r="N71" s="1"/>
  <c r="Q71" s="1"/>
  <c r="S71" s="1"/>
  <c r="AG70"/>
  <c r="AI70" s="1"/>
  <c r="AF70"/>
  <c r="AH70" s="1"/>
  <c r="E70"/>
  <c r="N70" s="1"/>
  <c r="AG69"/>
  <c r="AI69" s="1"/>
  <c r="AF69"/>
  <c r="AH69" s="1"/>
  <c r="E69"/>
  <c r="F69" s="1"/>
  <c r="AG68"/>
  <c r="AI68" s="1"/>
  <c r="AF68"/>
  <c r="AH68" s="1"/>
  <c r="E68"/>
  <c r="F68" s="1"/>
  <c r="AG67"/>
  <c r="AI67" s="1"/>
  <c r="AF67"/>
  <c r="AH67" s="1"/>
  <c r="E67"/>
  <c r="F67" s="1"/>
  <c r="AG66"/>
  <c r="AI66" s="1"/>
  <c r="AF66"/>
  <c r="AH66" s="1"/>
  <c r="E66"/>
  <c r="N66" s="1"/>
  <c r="AG65"/>
  <c r="AI65" s="1"/>
  <c r="AF65"/>
  <c r="AH65" s="1"/>
  <c r="E65"/>
  <c r="F65" s="1"/>
  <c r="AG64"/>
  <c r="AI64" s="1"/>
  <c r="AF64"/>
  <c r="AH64" s="1"/>
  <c r="E64"/>
  <c r="F64" s="1"/>
  <c r="AG63"/>
  <c r="AI63" s="1"/>
  <c r="AF63"/>
  <c r="AH63" s="1"/>
  <c r="E63"/>
  <c r="F63" s="1"/>
  <c r="AG62"/>
  <c r="AI62" s="1"/>
  <c r="AF62"/>
  <c r="AH62" s="1"/>
  <c r="E62"/>
  <c r="N62" s="1"/>
  <c r="AG61"/>
  <c r="AI61" s="1"/>
  <c r="AF61"/>
  <c r="AH61" s="1"/>
  <c r="E61"/>
  <c r="F61" s="1"/>
  <c r="AG60"/>
  <c r="AI60" s="1"/>
  <c r="AF60"/>
  <c r="AH60" s="1"/>
  <c r="E60"/>
  <c r="N60" s="1"/>
  <c r="R60" s="1"/>
  <c r="T60" s="1"/>
  <c r="AG59"/>
  <c r="AI59" s="1"/>
  <c r="AF59"/>
  <c r="AH59" s="1"/>
  <c r="E59"/>
  <c r="F59" s="1"/>
  <c r="AG58"/>
  <c r="AI58" s="1"/>
  <c r="AF58"/>
  <c r="AH58" s="1"/>
  <c r="E58"/>
  <c r="N58" s="1"/>
  <c r="AG57"/>
  <c r="AI57" s="1"/>
  <c r="AF57"/>
  <c r="AH57" s="1"/>
  <c r="E57"/>
  <c r="F57" s="1"/>
  <c r="AG56"/>
  <c r="AI56" s="1"/>
  <c r="AF56"/>
  <c r="AH56" s="1"/>
  <c r="E56"/>
  <c r="F56" s="1"/>
  <c r="AG55"/>
  <c r="AI55" s="1"/>
  <c r="AF55"/>
  <c r="AH55" s="1"/>
  <c r="E55"/>
  <c r="N55" s="1"/>
  <c r="Q55" s="1"/>
  <c r="S55" s="1"/>
  <c r="AG54"/>
  <c r="AI54" s="1"/>
  <c r="AF54"/>
  <c r="AH54" s="1"/>
  <c r="E54"/>
  <c r="N54" s="1"/>
  <c r="AG53"/>
  <c r="AI53" s="1"/>
  <c r="AF53"/>
  <c r="AH53" s="1"/>
  <c r="E53"/>
  <c r="F53" s="1"/>
  <c r="AG52"/>
  <c r="AI52" s="1"/>
  <c r="AF52"/>
  <c r="AH52" s="1"/>
  <c r="E52"/>
  <c r="N52" s="1"/>
  <c r="AG51"/>
  <c r="AI51" s="1"/>
  <c r="AF51"/>
  <c r="AH51" s="1"/>
  <c r="E51"/>
  <c r="N51" s="1"/>
  <c r="AG50"/>
  <c r="AI50" s="1"/>
  <c r="AF50"/>
  <c r="AH50" s="1"/>
  <c r="E50"/>
  <c r="N50" s="1"/>
  <c r="Q50" s="1"/>
  <c r="S50" s="1"/>
  <c r="AG49"/>
  <c r="AI49" s="1"/>
  <c r="AF49"/>
  <c r="AH49" s="1"/>
  <c r="E49"/>
  <c r="AG48"/>
  <c r="AI48" s="1"/>
  <c r="AF48"/>
  <c r="AH48" s="1"/>
  <c r="E48"/>
  <c r="N48" s="1"/>
  <c r="AG47"/>
  <c r="AI47" s="1"/>
  <c r="AF47"/>
  <c r="AH47" s="1"/>
  <c r="E47"/>
  <c r="N47" s="1"/>
  <c r="AG46"/>
  <c r="AI46" s="1"/>
  <c r="AF46"/>
  <c r="AH46" s="1"/>
  <c r="E46"/>
  <c r="N46" s="1"/>
  <c r="Q46" s="1"/>
  <c r="S46" s="1"/>
  <c r="AG45"/>
  <c r="AI45" s="1"/>
  <c r="AF45"/>
  <c r="AH45" s="1"/>
  <c r="E45"/>
  <c r="AG44"/>
  <c r="AI44" s="1"/>
  <c r="AF44"/>
  <c r="AH44" s="1"/>
  <c r="F44"/>
  <c r="E44"/>
  <c r="N44" s="1"/>
  <c r="R44" s="1"/>
  <c r="T44" s="1"/>
  <c r="AG43"/>
  <c r="AI43" s="1"/>
  <c r="AF43"/>
  <c r="AH43" s="1"/>
  <c r="E43"/>
  <c r="N43" s="1"/>
  <c r="AG42"/>
  <c r="AI42" s="1"/>
  <c r="AF42"/>
  <c r="AH42" s="1"/>
  <c r="E42"/>
  <c r="N42" s="1"/>
  <c r="Q42" s="1"/>
  <c r="S42" s="1"/>
  <c r="AG41"/>
  <c r="AI41" s="1"/>
  <c r="AF41"/>
  <c r="AH41" s="1"/>
  <c r="E41"/>
  <c r="AG40"/>
  <c r="AI40" s="1"/>
  <c r="AF40"/>
  <c r="AH40" s="1"/>
  <c r="E40"/>
  <c r="N40" s="1"/>
  <c r="AG39"/>
  <c r="AI39" s="1"/>
  <c r="AF39"/>
  <c r="AH39" s="1"/>
  <c r="E39"/>
  <c r="N39" s="1"/>
  <c r="AG38"/>
  <c r="AI38" s="1"/>
  <c r="AF38"/>
  <c r="AH38" s="1"/>
  <c r="E38"/>
  <c r="F38" s="1"/>
  <c r="AG37"/>
  <c r="AI37" s="1"/>
  <c r="AF37"/>
  <c r="AH37" s="1"/>
  <c r="N37"/>
  <c r="R37" s="1"/>
  <c r="T37" s="1"/>
  <c r="E37"/>
  <c r="F37" s="1"/>
  <c r="AG36"/>
  <c r="AI36" s="1"/>
  <c r="AF36"/>
  <c r="AH36" s="1"/>
  <c r="E36"/>
  <c r="N36" s="1"/>
  <c r="AG35"/>
  <c r="AI35" s="1"/>
  <c r="AF35"/>
  <c r="AH35" s="1"/>
  <c r="E35"/>
  <c r="N35" s="1"/>
  <c r="AG34"/>
  <c r="AI34" s="1"/>
  <c r="AF34"/>
  <c r="AH34" s="1"/>
  <c r="E34"/>
  <c r="N34" s="1"/>
  <c r="AH33"/>
  <c r="AG33"/>
  <c r="AI33" s="1"/>
  <c r="AF33"/>
  <c r="E33"/>
  <c r="F33" s="1"/>
  <c r="AG32"/>
  <c r="AI32" s="1"/>
  <c r="AF32"/>
  <c r="AH32" s="1"/>
  <c r="E32"/>
  <c r="N32" s="1"/>
  <c r="AG31"/>
  <c r="AI31" s="1"/>
  <c r="AF31"/>
  <c r="AH31" s="1"/>
  <c r="E31"/>
  <c r="N31" s="1"/>
  <c r="AG30"/>
  <c r="AI30" s="1"/>
  <c r="AF30"/>
  <c r="AH30" s="1"/>
  <c r="E30"/>
  <c r="F30" s="1"/>
  <c r="AG29"/>
  <c r="AI29" s="1"/>
  <c r="AF29"/>
  <c r="AH29" s="1"/>
  <c r="E29"/>
  <c r="F29" s="1"/>
  <c r="AG28"/>
  <c r="AI28" s="1"/>
  <c r="AF28"/>
  <c r="AH28" s="1"/>
  <c r="E28"/>
  <c r="N28" s="1"/>
  <c r="AG27"/>
  <c r="AI27" s="1"/>
  <c r="AF27"/>
  <c r="AH27" s="1"/>
  <c r="E27"/>
  <c r="N27" s="1"/>
  <c r="AG26"/>
  <c r="AI26" s="1"/>
  <c r="AF26"/>
  <c r="AH26" s="1"/>
  <c r="E26"/>
  <c r="F26" s="1"/>
  <c r="AI25"/>
  <c r="AG25"/>
  <c r="AF25"/>
  <c r="AH25" s="1"/>
  <c r="E25"/>
  <c r="F25" s="1"/>
  <c r="AG24"/>
  <c r="AI24" s="1"/>
  <c r="AF24"/>
  <c r="AH24" s="1"/>
  <c r="E24"/>
  <c r="N24" s="1"/>
  <c r="AG23"/>
  <c r="AI23" s="1"/>
  <c r="AF23"/>
  <c r="AH23" s="1"/>
  <c r="E23"/>
  <c r="N23" s="1"/>
  <c r="AG22"/>
  <c r="AI22" s="1"/>
  <c r="AF22"/>
  <c r="AH22" s="1"/>
  <c r="E22"/>
  <c r="N22" s="1"/>
  <c r="AG21"/>
  <c r="AI21" s="1"/>
  <c r="AF21"/>
  <c r="AH21" s="1"/>
  <c r="E21"/>
  <c r="F21" s="1"/>
  <c r="AG20"/>
  <c r="AI20" s="1"/>
  <c r="AF20"/>
  <c r="AH20" s="1"/>
  <c r="E20"/>
  <c r="N20" s="1"/>
  <c r="AG19"/>
  <c r="AI19" s="1"/>
  <c r="AF19"/>
  <c r="AH19" s="1"/>
  <c r="E19"/>
  <c r="N19" s="1"/>
  <c r="AG18"/>
  <c r="AI18" s="1"/>
  <c r="AF18"/>
  <c r="AH18" s="1"/>
  <c r="E18"/>
  <c r="N18" s="1"/>
  <c r="R18" s="1"/>
  <c r="T18" s="1"/>
  <c r="AG17"/>
  <c r="AI17" s="1"/>
  <c r="AF17"/>
  <c r="AH17" s="1"/>
  <c r="E17"/>
  <c r="F17" s="1"/>
  <c r="AG16"/>
  <c r="AI16" s="1"/>
  <c r="AF16"/>
  <c r="AH16" s="1"/>
  <c r="E16"/>
  <c r="N16" s="1"/>
  <c r="AG15"/>
  <c r="AI15" s="1"/>
  <c r="AF15"/>
  <c r="AH15" s="1"/>
  <c r="E15"/>
  <c r="AG14"/>
  <c r="AI14" s="1"/>
  <c r="AF14"/>
  <c r="AH14" s="1"/>
  <c r="E14"/>
  <c r="N14" s="1"/>
  <c r="R14" s="1"/>
  <c r="T14" s="1"/>
  <c r="AG13"/>
  <c r="AI13" s="1"/>
  <c r="AF13"/>
  <c r="AH13" s="1"/>
  <c r="E13"/>
  <c r="F13" s="1"/>
  <c r="AG12"/>
  <c r="AI12" s="1"/>
  <c r="AF12"/>
  <c r="AH12" s="1"/>
  <c r="E12"/>
  <c r="N12" s="1"/>
  <c r="AG11"/>
  <c r="AI11" s="1"/>
  <c r="AF11"/>
  <c r="AH11" s="1"/>
  <c r="E11"/>
  <c r="AG10"/>
  <c r="AI10" s="1"/>
  <c r="AF10"/>
  <c r="AH10" s="1"/>
  <c r="E10"/>
  <c r="F10" s="1"/>
  <c r="AG9"/>
  <c r="AI9" s="1"/>
  <c r="AF9"/>
  <c r="AH9" s="1"/>
  <c r="E9"/>
  <c r="F9" s="1"/>
  <c r="AG8"/>
  <c r="AI8" s="1"/>
  <c r="AF8"/>
  <c r="AH8" s="1"/>
  <c r="E8"/>
  <c r="N8" s="1"/>
  <c r="AG7"/>
  <c r="AI7" s="1"/>
  <c r="AF7"/>
  <c r="AH7" s="1"/>
  <c r="E7"/>
  <c r="AG6"/>
  <c r="AI6" s="1"/>
  <c r="AF6"/>
  <c r="AH6" s="1"/>
  <c r="E6"/>
  <c r="N6" s="1"/>
  <c r="AG5"/>
  <c r="AI5" s="1"/>
  <c r="AF5"/>
  <c r="AH5" s="1"/>
  <c r="E5"/>
  <c r="F5" s="1"/>
  <c r="AG4"/>
  <c r="AI4" s="1"/>
  <c r="AF4"/>
  <c r="AH4" s="1"/>
  <c r="E4"/>
  <c r="N4" s="1"/>
  <c r="AG3"/>
  <c r="AI3" s="1"/>
  <c r="AF3"/>
  <c r="AH3" s="1"/>
  <c r="E3"/>
  <c r="P15" i="6"/>
  <c r="R15" s="1"/>
  <c r="O15"/>
  <c r="Q15" s="1"/>
  <c r="N15"/>
  <c r="M15"/>
  <c r="J15"/>
  <c r="I15"/>
  <c r="G15"/>
  <c r="N7"/>
  <c r="M7"/>
  <c r="F47" i="7" l="1"/>
  <c r="K80" i="6"/>
  <c r="M80" s="1"/>
  <c r="O80" s="1"/>
  <c r="K79"/>
  <c r="M79" s="1"/>
  <c r="O79" s="1"/>
  <c r="L80"/>
  <c r="N80" s="1"/>
  <c r="P80" s="1"/>
  <c r="L79"/>
  <c r="N79" s="1"/>
  <c r="P79" s="1"/>
  <c r="K78"/>
  <c r="M78" s="1"/>
  <c r="O78" s="1"/>
  <c r="K46"/>
  <c r="M46" s="1"/>
  <c r="O46" s="1"/>
  <c r="K104"/>
  <c r="M104" s="1"/>
  <c r="O104" s="1"/>
  <c r="K97"/>
  <c r="M97" s="1"/>
  <c r="O97" s="1"/>
  <c r="K77"/>
  <c r="M77" s="1"/>
  <c r="O77" s="1"/>
  <c r="K45"/>
  <c r="M45" s="1"/>
  <c r="O45" s="1"/>
  <c r="K66"/>
  <c r="M66" s="1"/>
  <c r="K65"/>
  <c r="M65" s="1"/>
  <c r="K55"/>
  <c r="M55" s="1"/>
  <c r="O55" s="1"/>
  <c r="K54"/>
  <c r="M54" s="1"/>
  <c r="O54" s="1"/>
  <c r="K50"/>
  <c r="M50" s="1"/>
  <c r="O50" s="1"/>
  <c r="K44"/>
  <c r="M44" s="1"/>
  <c r="O44" s="1"/>
  <c r="K39"/>
  <c r="M39" s="1"/>
  <c r="O39" s="1"/>
  <c r="K109"/>
  <c r="M109" s="1"/>
  <c r="O109" s="1"/>
  <c r="Q109" s="1"/>
  <c r="K64"/>
  <c r="M64" s="1"/>
  <c r="K63"/>
  <c r="M63" s="1"/>
  <c r="K53"/>
  <c r="M53" s="1"/>
  <c r="O53" s="1"/>
  <c r="K52"/>
  <c r="M52" s="1"/>
  <c r="O52" s="1"/>
  <c r="K49"/>
  <c r="M49" s="1"/>
  <c r="O49" s="1"/>
  <c r="K36"/>
  <c r="M36" s="1"/>
  <c r="O36" s="1"/>
  <c r="K40"/>
  <c r="M40" s="1"/>
  <c r="O40" s="1"/>
  <c r="K51"/>
  <c r="M51" s="1"/>
  <c r="O51" s="1"/>
  <c r="K62"/>
  <c r="M62" s="1"/>
  <c r="K67"/>
  <c r="M67" s="1"/>
  <c r="O67" s="1"/>
  <c r="K94"/>
  <c r="M94" s="1"/>
  <c r="K112"/>
  <c r="M112" s="1"/>
  <c r="O112" s="1"/>
  <c r="K89"/>
  <c r="M89" s="1"/>
  <c r="K87"/>
  <c r="M87" s="1"/>
  <c r="K114"/>
  <c r="M114" s="1"/>
  <c r="O114" s="1"/>
  <c r="K83"/>
  <c r="M83" s="1"/>
  <c r="O83" s="1"/>
  <c r="K76"/>
  <c r="M76" s="1"/>
  <c r="O76" s="1"/>
  <c r="K28"/>
  <c r="M28" s="1"/>
  <c r="K25"/>
  <c r="M25" s="1"/>
  <c r="K22"/>
  <c r="M22" s="1"/>
  <c r="K18"/>
  <c r="M18" s="1"/>
  <c r="K59"/>
  <c r="M59" s="1"/>
  <c r="O59" s="1"/>
  <c r="K82"/>
  <c r="M82" s="1"/>
  <c r="O82" s="1"/>
  <c r="K88"/>
  <c r="M88" s="1"/>
  <c r="K110"/>
  <c r="M110" s="1"/>
  <c r="O110" s="1"/>
  <c r="K115"/>
  <c r="M115" s="1"/>
  <c r="O115" s="1"/>
  <c r="K86"/>
  <c r="M86" s="1"/>
  <c r="K113"/>
  <c r="M113" s="1"/>
  <c r="O113" s="1"/>
  <c r="K92"/>
  <c r="M92" s="1"/>
  <c r="K102"/>
  <c r="M102" s="1"/>
  <c r="O102" s="1"/>
  <c r="K71"/>
  <c r="M71" s="1"/>
  <c r="O71" s="1"/>
  <c r="K69"/>
  <c r="M69" s="1"/>
  <c r="O69" s="1"/>
  <c r="K72"/>
  <c r="M72" s="1"/>
  <c r="O72" s="1"/>
  <c r="K70"/>
  <c r="M70" s="1"/>
  <c r="O70" s="1"/>
  <c r="K29"/>
  <c r="M29" s="1"/>
  <c r="K31"/>
  <c r="M31" s="1"/>
  <c r="K33"/>
  <c r="M33" s="1"/>
  <c r="O33" s="1"/>
  <c r="K38"/>
  <c r="M38" s="1"/>
  <c r="O38" s="1"/>
  <c r="K42"/>
  <c r="M42" s="1"/>
  <c r="O42" s="1"/>
  <c r="K21"/>
  <c r="M21" s="1"/>
  <c r="K16"/>
  <c r="M16" s="1"/>
  <c r="K60"/>
  <c r="M60" s="1"/>
  <c r="O60" s="1"/>
  <c r="K61"/>
  <c r="M61" s="1"/>
  <c r="O61" s="1"/>
  <c r="K101"/>
  <c r="M101" s="1"/>
  <c r="O101" s="1"/>
  <c r="K95"/>
  <c r="M95" s="1"/>
  <c r="K93"/>
  <c r="M93" s="1"/>
  <c r="K91"/>
  <c r="M91" s="1"/>
  <c r="K90"/>
  <c r="M90" s="1"/>
  <c r="K75"/>
  <c r="M75" s="1"/>
  <c r="O75" s="1"/>
  <c r="K73"/>
  <c r="M73" s="1"/>
  <c r="O73" s="1"/>
  <c r="K74"/>
  <c r="M74" s="1"/>
  <c r="O74" s="1"/>
  <c r="K81"/>
  <c r="M81" s="1"/>
  <c r="O81" s="1"/>
  <c r="K35"/>
  <c r="M35" s="1"/>
  <c r="O35" s="1"/>
  <c r="K24"/>
  <c r="M24" s="1"/>
  <c r="K27"/>
  <c r="M27" s="1"/>
  <c r="K30"/>
  <c r="M30" s="1"/>
  <c r="K32"/>
  <c r="M32" s="1"/>
  <c r="O32" s="1"/>
  <c r="K37"/>
  <c r="M37" s="1"/>
  <c r="O37" s="1"/>
  <c r="K20"/>
  <c r="M20" s="1"/>
  <c r="K19"/>
  <c r="M19" s="1"/>
  <c r="K58"/>
  <c r="M58" s="1"/>
  <c r="O58" s="1"/>
  <c r="K103"/>
  <c r="M103" s="1"/>
  <c r="O103" s="1"/>
  <c r="K100"/>
  <c r="M100" s="1"/>
  <c r="O100" s="1"/>
  <c r="K105"/>
  <c r="M105" s="1"/>
  <c r="O105" s="1"/>
  <c r="K111"/>
  <c r="M111" s="1"/>
  <c r="O111" s="1"/>
  <c r="K116"/>
  <c r="M116" s="1"/>
  <c r="O116" s="1"/>
  <c r="K108"/>
  <c r="M108" s="1"/>
  <c r="O108" s="1"/>
  <c r="K96"/>
  <c r="M96" s="1"/>
  <c r="O96" s="1"/>
  <c r="K68"/>
  <c r="M68" s="1"/>
  <c r="O68" s="1"/>
  <c r="K34"/>
  <c r="M34" s="1"/>
  <c r="O34" s="1"/>
  <c r="K41"/>
  <c r="M41" s="1"/>
  <c r="O41" s="1"/>
  <c r="K43"/>
  <c r="M43" s="1"/>
  <c r="O43" s="1"/>
  <c r="K23"/>
  <c r="M23" s="1"/>
  <c r="K17"/>
  <c r="M17" s="1"/>
  <c r="N10" i="7"/>
  <c r="R10" s="1"/>
  <c r="T10" s="1"/>
  <c r="F36"/>
  <c r="F46"/>
  <c r="N56"/>
  <c r="R56" s="1"/>
  <c r="T56" s="1"/>
  <c r="F75"/>
  <c r="N26"/>
  <c r="R26" s="1"/>
  <c r="T26" s="1"/>
  <c r="R50"/>
  <c r="T50" s="1"/>
  <c r="F8"/>
  <c r="F71"/>
  <c r="N33"/>
  <c r="R33" s="1"/>
  <c r="T33" s="1"/>
  <c r="F40"/>
  <c r="F60"/>
  <c r="N21"/>
  <c r="R21" s="1"/>
  <c r="T21" s="1"/>
  <c r="F54"/>
  <c r="N67"/>
  <c r="Q67" s="1"/>
  <c r="S67" s="1"/>
  <c r="N80"/>
  <c r="R80" s="1"/>
  <c r="T80" s="1"/>
  <c r="N5"/>
  <c r="R5" s="1"/>
  <c r="T5" s="1"/>
  <c r="N9"/>
  <c r="Q9" s="1"/>
  <c r="S9" s="1"/>
  <c r="Q10"/>
  <c r="S10" s="1"/>
  <c r="F12"/>
  <c r="F24"/>
  <c r="N30"/>
  <c r="R30" s="1"/>
  <c r="T30" s="1"/>
  <c r="N64"/>
  <c r="R64" s="1"/>
  <c r="T64" s="1"/>
  <c r="F14"/>
  <c r="F18"/>
  <c r="F43"/>
  <c r="F55"/>
  <c r="N63"/>
  <c r="Q63" s="1"/>
  <c r="S63" s="1"/>
  <c r="F4"/>
  <c r="F66"/>
  <c r="N76"/>
  <c r="R76" s="1"/>
  <c r="T76" s="1"/>
  <c r="R48"/>
  <c r="T48" s="1"/>
  <c r="Q48"/>
  <c r="S48" s="1"/>
  <c r="R52"/>
  <c r="T52" s="1"/>
  <c r="Q52"/>
  <c r="S52" s="1"/>
  <c r="R34"/>
  <c r="T34" s="1"/>
  <c r="Q34"/>
  <c r="S34" s="1"/>
  <c r="R22"/>
  <c r="T22" s="1"/>
  <c r="Q22"/>
  <c r="S22" s="1"/>
  <c r="R6"/>
  <c r="T6" s="1"/>
  <c r="Q6"/>
  <c r="S6" s="1"/>
  <c r="F6"/>
  <c r="N17"/>
  <c r="R17" s="1"/>
  <c r="T17" s="1"/>
  <c r="Q18"/>
  <c r="S18" s="1"/>
  <c r="F20"/>
  <c r="N38"/>
  <c r="N59"/>
  <c r="Q59" s="1"/>
  <c r="S59" s="1"/>
  <c r="Q60"/>
  <c r="S60" s="1"/>
  <c r="F62"/>
  <c r="N68"/>
  <c r="R68" s="1"/>
  <c r="T68" s="1"/>
  <c r="N25"/>
  <c r="R25" s="1"/>
  <c r="T25" s="1"/>
  <c r="Q26"/>
  <c r="S26" s="1"/>
  <c r="F28"/>
  <c r="F34"/>
  <c r="F52"/>
  <c r="Q56"/>
  <c r="S56" s="1"/>
  <c r="F58"/>
  <c r="F79"/>
  <c r="N13"/>
  <c r="R13" s="1"/>
  <c r="T13" s="1"/>
  <c r="Q14"/>
  <c r="S14" s="1"/>
  <c r="F16"/>
  <c r="F22"/>
  <c r="F48"/>
  <c r="F51"/>
  <c r="N72"/>
  <c r="R72" s="1"/>
  <c r="T72" s="1"/>
  <c r="L8" i="6"/>
  <c r="N8" s="1"/>
  <c r="P8" s="1"/>
  <c r="K8"/>
  <c r="M8" s="1"/>
  <c r="O8" s="1"/>
  <c r="N29" i="7"/>
  <c r="R29" s="1"/>
  <c r="T29" s="1"/>
  <c r="F32"/>
  <c r="R20"/>
  <c r="T20" s="1"/>
  <c r="Q20"/>
  <c r="S20" s="1"/>
  <c r="Q31"/>
  <c r="S31" s="1"/>
  <c r="R31"/>
  <c r="T31" s="1"/>
  <c r="R36"/>
  <c r="T36" s="1"/>
  <c r="Q36"/>
  <c r="S36" s="1"/>
  <c r="Q5"/>
  <c r="S5" s="1"/>
  <c r="R9"/>
  <c r="T9" s="1"/>
  <c r="Q19"/>
  <c r="S19" s="1"/>
  <c r="R19"/>
  <c r="T19" s="1"/>
  <c r="R24"/>
  <c r="T24" s="1"/>
  <c r="Q24"/>
  <c r="S24" s="1"/>
  <c r="Q35"/>
  <c r="S35" s="1"/>
  <c r="R35"/>
  <c r="T35" s="1"/>
  <c r="R40"/>
  <c r="T40" s="1"/>
  <c r="Q40"/>
  <c r="S40" s="1"/>
  <c r="N3"/>
  <c r="F3"/>
  <c r="R4"/>
  <c r="T4" s="1"/>
  <c r="Q4"/>
  <c r="S4" s="1"/>
  <c r="N7"/>
  <c r="F7"/>
  <c r="R8"/>
  <c r="T8" s="1"/>
  <c r="Q8"/>
  <c r="S8" s="1"/>
  <c r="N11"/>
  <c r="F11"/>
  <c r="R12"/>
  <c r="T12" s="1"/>
  <c r="Q12"/>
  <c r="S12" s="1"/>
  <c r="N15"/>
  <c r="F15"/>
  <c r="R16"/>
  <c r="T16" s="1"/>
  <c r="Q16"/>
  <c r="S16" s="1"/>
  <c r="Q23"/>
  <c r="S23" s="1"/>
  <c r="R23"/>
  <c r="T23" s="1"/>
  <c r="R28"/>
  <c r="T28" s="1"/>
  <c r="Q28"/>
  <c r="S28" s="1"/>
  <c r="Q39"/>
  <c r="S39" s="1"/>
  <c r="R39"/>
  <c r="T39" s="1"/>
  <c r="Q27"/>
  <c r="S27" s="1"/>
  <c r="R27"/>
  <c r="T27" s="1"/>
  <c r="R32"/>
  <c r="T32" s="1"/>
  <c r="Q32"/>
  <c r="S32" s="1"/>
  <c r="F45"/>
  <c r="N45"/>
  <c r="R54"/>
  <c r="T54" s="1"/>
  <c r="Q54"/>
  <c r="S54" s="1"/>
  <c r="R62"/>
  <c r="T62" s="1"/>
  <c r="Q62"/>
  <c r="S62" s="1"/>
  <c r="R66"/>
  <c r="T66" s="1"/>
  <c r="Q66"/>
  <c r="S66" s="1"/>
  <c r="R70"/>
  <c r="T70" s="1"/>
  <c r="Q70"/>
  <c r="S70" s="1"/>
  <c r="F19"/>
  <c r="Q21"/>
  <c r="S21" s="1"/>
  <c r="F23"/>
  <c r="Q25"/>
  <c r="S25" s="1"/>
  <c r="F27"/>
  <c r="F31"/>
  <c r="Q33"/>
  <c r="S33" s="1"/>
  <c r="F35"/>
  <c r="Q37"/>
  <c r="S37" s="1"/>
  <c r="F39"/>
  <c r="F42"/>
  <c r="Q43"/>
  <c r="S43" s="1"/>
  <c r="R43"/>
  <c r="T43" s="1"/>
  <c r="F49"/>
  <c r="N49"/>
  <c r="R42"/>
  <c r="T42" s="1"/>
  <c r="Q47"/>
  <c r="S47" s="1"/>
  <c r="R47"/>
  <c r="T47" s="1"/>
  <c r="R58"/>
  <c r="T58" s="1"/>
  <c r="Q58"/>
  <c r="S58" s="1"/>
  <c r="R78"/>
  <c r="T78" s="1"/>
  <c r="Q78"/>
  <c r="S78" s="1"/>
  <c r="F41"/>
  <c r="N41"/>
  <c r="Q44"/>
  <c r="S44" s="1"/>
  <c r="R46"/>
  <c r="T46" s="1"/>
  <c r="F50"/>
  <c r="Q51"/>
  <c r="S51" s="1"/>
  <c r="R51"/>
  <c r="T51" s="1"/>
  <c r="R74"/>
  <c r="T74" s="1"/>
  <c r="Q74"/>
  <c r="S74" s="1"/>
  <c r="N53"/>
  <c r="R55"/>
  <c r="T55" s="1"/>
  <c r="N57"/>
  <c r="R59"/>
  <c r="T59" s="1"/>
  <c r="N61"/>
  <c r="R63"/>
  <c r="T63" s="1"/>
  <c r="N65"/>
  <c r="R67"/>
  <c r="T67" s="1"/>
  <c r="N69"/>
  <c r="R71"/>
  <c r="T71" s="1"/>
  <c r="N73"/>
  <c r="R75"/>
  <c r="T75" s="1"/>
  <c r="N77"/>
  <c r="R79"/>
  <c r="T79" s="1"/>
  <c r="N81"/>
  <c r="Q64"/>
  <c r="S64" s="1"/>
  <c r="F70"/>
  <c r="Q72"/>
  <c r="S72" s="1"/>
  <c r="F74"/>
  <c r="F78"/>
  <c r="Q80"/>
  <c r="S80" s="1"/>
  <c r="O106" i="6" l="1"/>
  <c r="D31" i="23" s="1"/>
  <c r="O117" i="6"/>
  <c r="O98"/>
  <c r="L46"/>
  <c r="N46" s="1"/>
  <c r="P46" s="1"/>
  <c r="L97"/>
  <c r="N97" s="1"/>
  <c r="P97" s="1"/>
  <c r="L77"/>
  <c r="N77" s="1"/>
  <c r="P77" s="1"/>
  <c r="L78"/>
  <c r="N78" s="1"/>
  <c r="P78" s="1"/>
  <c r="L104"/>
  <c r="N104" s="1"/>
  <c r="P104" s="1"/>
  <c r="L45"/>
  <c r="N45" s="1"/>
  <c r="P45" s="1"/>
  <c r="L44"/>
  <c r="N44" s="1"/>
  <c r="P44" s="1"/>
  <c r="L39"/>
  <c r="N39" s="1"/>
  <c r="P39" s="1"/>
  <c r="L49"/>
  <c r="N49" s="1"/>
  <c r="P49" s="1"/>
  <c r="L66"/>
  <c r="N66" s="1"/>
  <c r="L65"/>
  <c r="N65" s="1"/>
  <c r="L55"/>
  <c r="N55" s="1"/>
  <c r="P55" s="1"/>
  <c r="L54"/>
  <c r="N54" s="1"/>
  <c r="P54" s="1"/>
  <c r="L51"/>
  <c r="N51" s="1"/>
  <c r="P51" s="1"/>
  <c r="L50"/>
  <c r="N50" s="1"/>
  <c r="P50" s="1"/>
  <c r="L40"/>
  <c r="N40" s="1"/>
  <c r="P40" s="1"/>
  <c r="L109"/>
  <c r="N109" s="1"/>
  <c r="P109" s="1"/>
  <c r="R109" s="1"/>
  <c r="L64"/>
  <c r="N64" s="1"/>
  <c r="L63"/>
  <c r="N63" s="1"/>
  <c r="L53"/>
  <c r="N53" s="1"/>
  <c r="P53" s="1"/>
  <c r="L52"/>
  <c r="N52" s="1"/>
  <c r="P52" s="1"/>
  <c r="L36"/>
  <c r="N36" s="1"/>
  <c r="P36" s="1"/>
  <c r="L59"/>
  <c r="N59" s="1"/>
  <c r="P59" s="1"/>
  <c r="L82"/>
  <c r="N82" s="1"/>
  <c r="P82" s="1"/>
  <c r="L110"/>
  <c r="N110" s="1"/>
  <c r="P110" s="1"/>
  <c r="L100"/>
  <c r="N100" s="1"/>
  <c r="P100" s="1"/>
  <c r="L105"/>
  <c r="N105" s="1"/>
  <c r="P105" s="1"/>
  <c r="L113"/>
  <c r="N113" s="1"/>
  <c r="P113" s="1"/>
  <c r="L116"/>
  <c r="N116" s="1"/>
  <c r="P116" s="1"/>
  <c r="L114"/>
  <c r="N114" s="1"/>
  <c r="P114" s="1"/>
  <c r="L68"/>
  <c r="N68" s="1"/>
  <c r="P68" s="1"/>
  <c r="L74"/>
  <c r="N74" s="1"/>
  <c r="P74" s="1"/>
  <c r="L81"/>
  <c r="N81" s="1"/>
  <c r="P81" s="1"/>
  <c r="L76"/>
  <c r="N76" s="1"/>
  <c r="P76" s="1"/>
  <c r="L29"/>
  <c r="N29" s="1"/>
  <c r="L34"/>
  <c r="N34" s="1"/>
  <c r="P34" s="1"/>
  <c r="L41"/>
  <c r="N41" s="1"/>
  <c r="P41" s="1"/>
  <c r="L28"/>
  <c r="N28" s="1"/>
  <c r="L30"/>
  <c r="N30" s="1"/>
  <c r="L25"/>
  <c r="N25" s="1"/>
  <c r="L21"/>
  <c r="N21" s="1"/>
  <c r="L16"/>
  <c r="N16" s="1"/>
  <c r="L60"/>
  <c r="N60" s="1"/>
  <c r="P60" s="1"/>
  <c r="L61"/>
  <c r="N61" s="1"/>
  <c r="P61" s="1"/>
  <c r="L94"/>
  <c r="N94" s="1"/>
  <c r="L88"/>
  <c r="N88" s="1"/>
  <c r="L87"/>
  <c r="N87" s="1"/>
  <c r="L90"/>
  <c r="N90" s="1"/>
  <c r="L73"/>
  <c r="N73" s="1"/>
  <c r="P73" s="1"/>
  <c r="L31"/>
  <c r="N31" s="1"/>
  <c r="L33"/>
  <c r="N33" s="1"/>
  <c r="P33" s="1"/>
  <c r="L42"/>
  <c r="N42" s="1"/>
  <c r="P42" s="1"/>
  <c r="L18"/>
  <c r="N18" s="1"/>
  <c r="L19"/>
  <c r="N19" s="1"/>
  <c r="L58"/>
  <c r="N58" s="1"/>
  <c r="P58" s="1"/>
  <c r="L93"/>
  <c r="N93" s="1"/>
  <c r="L115"/>
  <c r="N115" s="1"/>
  <c r="P115" s="1"/>
  <c r="L86"/>
  <c r="N86" s="1"/>
  <c r="L89"/>
  <c r="N89" s="1"/>
  <c r="L92"/>
  <c r="N92" s="1"/>
  <c r="L102"/>
  <c r="N102" s="1"/>
  <c r="P102" s="1"/>
  <c r="L108"/>
  <c r="N108" s="1"/>
  <c r="P108" s="1"/>
  <c r="L96"/>
  <c r="N96" s="1"/>
  <c r="P96" s="1"/>
  <c r="L83"/>
  <c r="N83" s="1"/>
  <c r="P83" s="1"/>
  <c r="L71"/>
  <c r="N71" s="1"/>
  <c r="P71" s="1"/>
  <c r="L24"/>
  <c r="N24" s="1"/>
  <c r="L27"/>
  <c r="N27" s="1"/>
  <c r="L43"/>
  <c r="N43" s="1"/>
  <c r="P43" s="1"/>
  <c r="L20"/>
  <c r="N20" s="1"/>
  <c r="L67"/>
  <c r="N67" s="1"/>
  <c r="P67" s="1"/>
  <c r="L62"/>
  <c r="N62" s="1"/>
  <c r="L101"/>
  <c r="N101" s="1"/>
  <c r="P101" s="1"/>
  <c r="L95"/>
  <c r="N95" s="1"/>
  <c r="P95" s="1"/>
  <c r="L112"/>
  <c r="N112" s="1"/>
  <c r="P112" s="1"/>
  <c r="L103"/>
  <c r="N103" s="1"/>
  <c r="P103" s="1"/>
  <c r="L91"/>
  <c r="N91" s="1"/>
  <c r="L111"/>
  <c r="N111" s="1"/>
  <c r="P111" s="1"/>
  <c r="L75"/>
  <c r="N75" s="1"/>
  <c r="P75" s="1"/>
  <c r="L69"/>
  <c r="N69" s="1"/>
  <c r="P69" s="1"/>
  <c r="L72"/>
  <c r="N72" s="1"/>
  <c r="P72" s="1"/>
  <c r="L70"/>
  <c r="N70" s="1"/>
  <c r="P70" s="1"/>
  <c r="L35"/>
  <c r="N35" s="1"/>
  <c r="P35" s="1"/>
  <c r="L23"/>
  <c r="N23" s="1"/>
  <c r="L38"/>
  <c r="N38" s="1"/>
  <c r="P38" s="1"/>
  <c r="L32"/>
  <c r="N32" s="1"/>
  <c r="P32" s="1"/>
  <c r="L37"/>
  <c r="N37" s="1"/>
  <c r="P37" s="1"/>
  <c r="L17"/>
  <c r="N17" s="1"/>
  <c r="L22"/>
  <c r="N22" s="1"/>
  <c r="D32" i="23"/>
  <c r="C20" i="39"/>
  <c r="Q77" i="6"/>
  <c r="Q78"/>
  <c r="C16" i="39"/>
  <c r="D30" i="23"/>
  <c r="Q13" i="7"/>
  <c r="S13" s="1"/>
  <c r="O84" i="6"/>
  <c r="O56"/>
  <c r="Q29" i="7"/>
  <c r="S29" s="1"/>
  <c r="Q17"/>
  <c r="S17" s="1"/>
  <c r="Q76"/>
  <c r="S76" s="1"/>
  <c r="Q30"/>
  <c r="S30" s="1"/>
  <c r="Q68"/>
  <c r="S68" s="1"/>
  <c r="R38"/>
  <c r="T38" s="1"/>
  <c r="Q38"/>
  <c r="S38" s="1"/>
  <c r="Q3"/>
  <c r="S3" s="1"/>
  <c r="R3"/>
  <c r="T3" s="1"/>
  <c r="R81"/>
  <c r="T81" s="1"/>
  <c r="Q81"/>
  <c r="S81" s="1"/>
  <c r="R73"/>
  <c r="T73" s="1"/>
  <c r="Q73"/>
  <c r="S73" s="1"/>
  <c r="R65"/>
  <c r="T65" s="1"/>
  <c r="Q65"/>
  <c r="S65" s="1"/>
  <c r="R57"/>
  <c r="T57" s="1"/>
  <c r="Q57"/>
  <c r="S57" s="1"/>
  <c r="Q15"/>
  <c r="S15" s="1"/>
  <c r="R15"/>
  <c r="T15" s="1"/>
  <c r="Q11"/>
  <c r="S11" s="1"/>
  <c r="R11"/>
  <c r="T11" s="1"/>
  <c r="Q7"/>
  <c r="S7" s="1"/>
  <c r="R7"/>
  <c r="T7" s="1"/>
  <c r="R61"/>
  <c r="T61" s="1"/>
  <c r="Q61"/>
  <c r="S61" s="1"/>
  <c r="R41"/>
  <c r="T41" s="1"/>
  <c r="Q41"/>
  <c r="S41" s="1"/>
  <c r="R77"/>
  <c r="T77" s="1"/>
  <c r="Q77"/>
  <c r="S77" s="1"/>
  <c r="R69"/>
  <c r="T69" s="1"/>
  <c r="Q69"/>
  <c r="S69" s="1"/>
  <c r="R53"/>
  <c r="T53" s="1"/>
  <c r="Q53"/>
  <c r="S53" s="1"/>
  <c r="R49"/>
  <c r="T49" s="1"/>
  <c r="Q49"/>
  <c r="S49" s="1"/>
  <c r="R45"/>
  <c r="T45" s="1"/>
  <c r="Q45"/>
  <c r="S45" s="1"/>
  <c r="C18" i="39" l="1"/>
  <c r="G19" s="1"/>
  <c r="P98" i="6"/>
  <c r="D19" i="23" s="1"/>
  <c r="C14" i="39"/>
  <c r="D29" i="23"/>
  <c r="H21" i="39"/>
  <c r="E21"/>
  <c r="F21"/>
  <c r="G21"/>
  <c r="P56" i="6"/>
  <c r="P117"/>
  <c r="D21" i="23" s="1"/>
  <c r="P106" i="6"/>
  <c r="D20" i="23" s="1"/>
  <c r="P84" i="6"/>
  <c r="D18" i="23" s="1"/>
  <c r="R78" i="6"/>
  <c r="M85"/>
  <c r="O85" s="1"/>
  <c r="L13"/>
  <c r="N13" s="1"/>
  <c r="P13" s="1"/>
  <c r="L12"/>
  <c r="N12" s="1"/>
  <c r="P12" s="1"/>
  <c r="N99" s="1"/>
  <c r="P99" s="1"/>
  <c r="K12"/>
  <c r="M12" s="1"/>
  <c r="O12" s="1"/>
  <c r="K9"/>
  <c r="L10"/>
  <c r="N10" s="1"/>
  <c r="P10" s="1"/>
  <c r="K11"/>
  <c r="M11" s="1"/>
  <c r="O11" s="1"/>
  <c r="L11"/>
  <c r="N11" s="1"/>
  <c r="P11" s="1"/>
  <c r="L9"/>
  <c r="M107"/>
  <c r="O107" s="1"/>
  <c r="N107"/>
  <c r="P107" s="1"/>
  <c r="K10"/>
  <c r="M10" s="1"/>
  <c r="O10" s="1"/>
  <c r="N85"/>
  <c r="P85" s="1"/>
  <c r="K13"/>
  <c r="M13" s="1"/>
  <c r="O13" s="1"/>
  <c r="R77" l="1"/>
  <c r="M21" i="39"/>
  <c r="M99" i="6"/>
  <c r="O99" s="1"/>
  <c r="H25" l="1"/>
  <c r="M39" i="37"/>
  <c r="M43"/>
  <c r="H31" i="6" s="1"/>
  <c r="M41" i="37"/>
  <c r="H30" i="6" s="1"/>
  <c r="O30" l="1"/>
  <c r="P30"/>
  <c r="M53" i="37"/>
  <c r="H19" i="6" s="1"/>
  <c r="P25"/>
  <c r="O25"/>
  <c r="P31"/>
  <c r="O31"/>
  <c r="M56" i="37"/>
  <c r="H20" i="6" s="1"/>
  <c r="M37" i="37"/>
  <c r="H28" i="6" s="1"/>
  <c r="M33" i="37"/>
  <c r="H22" i="6" s="1"/>
  <c r="H29" l="1"/>
  <c r="P28"/>
  <c r="O28"/>
  <c r="M54" i="37"/>
  <c r="M61"/>
  <c r="M62"/>
  <c r="M28"/>
  <c r="M24"/>
  <c r="M21"/>
  <c r="H23" i="6" s="1"/>
  <c r="M55" i="37"/>
  <c r="M40"/>
  <c r="M20"/>
  <c r="M38"/>
  <c r="M57"/>
  <c r="M22"/>
  <c r="H24" i="6" s="1"/>
  <c r="M30" i="37"/>
  <c r="M31"/>
  <c r="M42"/>
  <c r="M27"/>
  <c r="M32"/>
  <c r="M60"/>
  <c r="M23"/>
  <c r="P29" i="6" l="1"/>
  <c r="O29"/>
  <c r="P24"/>
  <c r="O24"/>
  <c r="O23"/>
  <c r="P23"/>
  <c r="P17"/>
  <c r="O17"/>
  <c r="P20"/>
  <c r="O20"/>
  <c r="P16"/>
  <c r="O16"/>
  <c r="O19"/>
  <c r="P19"/>
  <c r="M52" i="37"/>
  <c r="H18" i="6" s="1"/>
  <c r="M29" i="37"/>
  <c r="H27" i="6" s="1"/>
  <c r="M51" i="37"/>
  <c r="M58"/>
  <c r="M59"/>
  <c r="H21" i="6" s="1"/>
  <c r="P21" l="1"/>
  <c r="O21"/>
  <c r="O27"/>
  <c r="P27"/>
  <c r="O18"/>
  <c r="P18"/>
  <c r="O22"/>
  <c r="P22"/>
  <c r="M36" i="37"/>
  <c r="P47" i="6" l="1"/>
  <c r="D17" i="23" s="1"/>
  <c r="O47" i="6"/>
  <c r="R36"/>
  <c r="Q36"/>
  <c r="Q101"/>
  <c r="R101"/>
  <c r="R94"/>
  <c r="R95"/>
  <c r="Q95"/>
  <c r="Q94"/>
  <c r="R80"/>
  <c r="R82"/>
  <c r="Q80"/>
  <c r="Q82"/>
  <c r="R72"/>
  <c r="R75"/>
  <c r="Q72"/>
  <c r="Q75"/>
  <c r="R58"/>
  <c r="R106"/>
  <c r="R84"/>
  <c r="R98"/>
  <c r="Q58"/>
  <c r="Q98"/>
  <c r="Q84"/>
  <c r="Q106"/>
  <c r="R28"/>
  <c r="R35"/>
  <c r="Q28"/>
  <c r="Q35"/>
  <c r="R24"/>
  <c r="R25"/>
  <c r="Q24"/>
  <c r="Q25"/>
  <c r="Q16"/>
  <c r="Q17"/>
  <c r="Q47"/>
  <c r="R16"/>
  <c r="R17"/>
  <c r="R47"/>
  <c r="R34"/>
  <c r="R37"/>
  <c r="Q34"/>
  <c r="Q37"/>
  <c r="R32"/>
  <c r="R33"/>
  <c r="Q32"/>
  <c r="Q33"/>
  <c r="R30"/>
  <c r="R31"/>
  <c r="Q30"/>
  <c r="Q31"/>
  <c r="R27"/>
  <c r="R29"/>
  <c r="Q27"/>
  <c r="Q29"/>
  <c r="R23"/>
  <c r="Q23"/>
  <c r="Q90"/>
  <c r="R90"/>
  <c r="R68"/>
  <c r="Q68"/>
  <c r="R42"/>
  <c r="R113"/>
  <c r="R19"/>
  <c r="R67"/>
  <c r="R114"/>
  <c r="R57"/>
  <c r="R102"/>
  <c r="R76"/>
  <c r="R74"/>
  <c r="R10"/>
  <c r="R86"/>
  <c r="R13"/>
  <c r="R61"/>
  <c r="R115"/>
  <c r="R107"/>
  <c r="R8"/>
  <c r="R112"/>
  <c r="R38"/>
  <c r="R12"/>
  <c r="R43"/>
  <c r="R60"/>
  <c r="R70"/>
  <c r="R100"/>
  <c r="R59"/>
  <c r="R92"/>
  <c r="R117"/>
  <c r="R79"/>
  <c r="R71"/>
  <c r="R104"/>
  <c r="R85"/>
  <c r="R111"/>
  <c r="R11"/>
  <c r="R81"/>
  <c r="R87"/>
  <c r="R44"/>
  <c r="R99"/>
  <c r="R93"/>
  <c r="R103"/>
  <c r="R88"/>
  <c r="R110"/>
  <c r="Q93"/>
  <c r="Q61"/>
  <c r="Q60"/>
  <c r="Q38"/>
  <c r="Q71"/>
  <c r="Q113"/>
  <c r="Q67"/>
  <c r="Q104"/>
  <c r="Q81"/>
  <c r="Q102"/>
  <c r="Q44"/>
  <c r="Q74"/>
  <c r="Q11"/>
  <c r="Q42"/>
  <c r="Q76"/>
  <c r="Q88"/>
  <c r="Q8"/>
  <c r="Q92"/>
  <c r="Q13"/>
  <c r="Q112"/>
  <c r="Q57"/>
  <c r="Q110"/>
  <c r="Q86"/>
  <c r="Q99"/>
  <c r="Q70"/>
  <c r="Q117"/>
  <c r="Q19"/>
  <c r="Q114"/>
  <c r="Q59"/>
  <c r="Q100"/>
  <c r="Q103"/>
  <c r="Q79"/>
  <c r="Q107"/>
  <c r="Q111"/>
  <c r="Q85"/>
  <c r="Q10"/>
  <c r="Q87"/>
  <c r="Q115"/>
  <c r="Q43"/>
  <c r="Q12"/>
  <c r="C12" i="39" l="1"/>
  <c r="R118" i="6"/>
  <c r="Q118"/>
  <c r="U117"/>
  <c r="T117"/>
  <c r="S117"/>
  <c r="U108"/>
  <c r="T108"/>
  <c r="S108"/>
  <c r="R108"/>
  <c r="Q108"/>
  <c r="R96"/>
  <c r="Q96"/>
  <c r="R91"/>
  <c r="Q91"/>
  <c r="U89"/>
  <c r="T89"/>
  <c r="S89"/>
  <c r="R89"/>
  <c r="Q89"/>
  <c r="S83"/>
  <c r="R73"/>
  <c r="Q73"/>
  <c r="R69"/>
  <c r="Q69"/>
  <c r="R62"/>
  <c r="Q62"/>
  <c r="S60"/>
  <c r="T60" s="1"/>
  <c r="U60" s="1"/>
  <c r="T57"/>
  <c r="R41"/>
  <c r="Q41"/>
  <c r="S22"/>
  <c r="U22" s="1"/>
  <c r="R18"/>
  <c r="Q18"/>
  <c r="Q83" l="1"/>
  <c r="R83"/>
  <c r="T110"/>
  <c r="U110"/>
  <c r="E21" i="24"/>
  <c r="Q105" i="6"/>
  <c r="Q116"/>
  <c r="E22" i="24"/>
  <c r="R105" i="6"/>
  <c r="E23" i="24"/>
  <c r="R116" i="6"/>
  <c r="T22"/>
  <c r="T83"/>
  <c r="U83" s="1"/>
  <c r="E20" i="24" l="1"/>
  <c r="D28" i="23"/>
  <c r="Q22" i="6"/>
  <c r="R22"/>
  <c r="H19" i="39" l="1"/>
  <c r="H17"/>
  <c r="G17"/>
  <c r="E19" i="24" l="1"/>
  <c r="M19" i="39"/>
  <c r="M17"/>
  <c r="E15"/>
  <c r="F15"/>
  <c r="G15"/>
  <c r="H15"/>
  <c r="M15" l="1"/>
  <c r="G13" l="1"/>
  <c r="G22" s="1"/>
  <c r="E13"/>
  <c r="F13"/>
  <c r="F22" s="1"/>
  <c r="H13"/>
  <c r="H22" s="1"/>
  <c r="M13" l="1"/>
  <c r="N9" i="6"/>
  <c r="P9" s="1"/>
  <c r="G9"/>
  <c r="I9"/>
  <c r="M9" s="1"/>
  <c r="O9" s="1"/>
  <c r="E9"/>
  <c r="O14" l="1"/>
  <c r="C10" i="39" s="1"/>
  <c r="Q9" i="6"/>
  <c r="P14"/>
  <c r="P118" s="1"/>
  <c r="R9"/>
  <c r="O118" l="1"/>
  <c r="D16" i="23"/>
  <c r="D23" s="1"/>
  <c r="R14" i="6"/>
  <c r="D27" i="23"/>
  <c r="D33" s="1"/>
  <c r="Q14" i="6"/>
  <c r="E18" i="24" l="1"/>
  <c r="E24" l="1"/>
  <c r="D18" s="1"/>
  <c r="C22" i="39" l="1"/>
  <c r="D10" s="1"/>
  <c r="E11"/>
  <c r="M11" s="1"/>
  <c r="D21" i="24"/>
  <c r="D19"/>
  <c r="D22"/>
  <c r="D20"/>
  <c r="D23"/>
  <c r="D24" l="1"/>
  <c r="E22" i="39"/>
  <c r="D12"/>
  <c r="D20"/>
  <c r="D18"/>
  <c r="D16"/>
  <c r="D14"/>
  <c r="E23" l="1"/>
  <c r="F23" s="1"/>
  <c r="G23" s="1"/>
  <c r="H23" s="1"/>
  <c r="M22"/>
  <c r="D22"/>
</calcChain>
</file>

<file path=xl/sharedStrings.xml><?xml version="1.0" encoding="utf-8"?>
<sst xmlns="http://schemas.openxmlformats.org/spreadsheetml/2006/main" count="102877" uniqueCount="35082">
  <si>
    <t>CODIGO</t>
  </si>
  <si>
    <t>un</t>
  </si>
  <si>
    <t>m</t>
  </si>
  <si>
    <t>m²</t>
  </si>
  <si>
    <t>m³</t>
  </si>
  <si>
    <t>h</t>
  </si>
  <si>
    <t>88326</t>
  </si>
  <si>
    <t>m³.km</t>
  </si>
  <si>
    <t>90778</t>
  </si>
  <si>
    <t>90781</t>
  </si>
  <si>
    <t>88253</t>
  </si>
  <si>
    <t>ITEM</t>
  </si>
  <si>
    <t>DMT</t>
  </si>
  <si>
    <t>UNID</t>
  </si>
  <si>
    <t>CUSTO UNIT. SEM DES</t>
  </si>
  <si>
    <t>CUSTO UNIT. DES</t>
  </si>
  <si>
    <t>BDI SEM DES</t>
  </si>
  <si>
    <t>BDI  DES</t>
  </si>
  <si>
    <t>PREÇO UNIT. SEM DES</t>
  </si>
  <si>
    <t>PREÇO UNIT.   DES</t>
  </si>
  <si>
    <t>TOTAL SEM DES</t>
  </si>
  <si>
    <t>TOTAL  DES</t>
  </si>
  <si>
    <t>01</t>
  </si>
  <si>
    <t>SERVIÇOS PRELIMINARES</t>
  </si>
  <si>
    <t>01.01</t>
  </si>
  <si>
    <t>01.03</t>
  </si>
  <si>
    <t>01.04</t>
  </si>
  <si>
    <t/>
  </si>
  <si>
    <t>SUBTOTAL</t>
  </si>
  <si>
    <t>02</t>
  </si>
  <si>
    <t>02.01</t>
  </si>
  <si>
    <t>02.02</t>
  </si>
  <si>
    <t>04</t>
  </si>
  <si>
    <t>04.01</t>
  </si>
  <si>
    <t>04.02</t>
  </si>
  <si>
    <t>05</t>
  </si>
  <si>
    <t>05.01</t>
  </si>
  <si>
    <t>06</t>
  </si>
  <si>
    <t>06.01</t>
  </si>
  <si>
    <t>TOTAL</t>
  </si>
  <si>
    <t>93358</t>
  </si>
  <si>
    <t>SERVIÇOS</t>
  </si>
  <si>
    <t>MATERIAIS</t>
  </si>
  <si>
    <t>Nome do Município</t>
  </si>
  <si>
    <t>Alíquota</t>
  </si>
  <si>
    <t>% Sobre a NF</t>
  </si>
  <si>
    <t>Adotado</t>
  </si>
  <si>
    <t>Risco</t>
  </si>
  <si>
    <t>Seguro+Garantia</t>
  </si>
  <si>
    <t>Despesas Financeiras</t>
  </si>
  <si>
    <t>Administração Central</t>
  </si>
  <si>
    <t>Lucro</t>
  </si>
  <si>
    <t>PIS</t>
  </si>
  <si>
    <t>COFINS</t>
  </si>
  <si>
    <t>ISS</t>
  </si>
  <si>
    <t>INSS Desonerado</t>
  </si>
  <si>
    <t>INSS Onerado</t>
  </si>
  <si>
    <t>Tributos Desonerado</t>
  </si>
  <si>
    <t>Tributos Onerado</t>
  </si>
  <si>
    <t>BDI Desonerado</t>
  </si>
  <si>
    <t>BDI Onerado</t>
  </si>
  <si>
    <t>Água Clara</t>
  </si>
  <si>
    <t>Alcinópolis</t>
  </si>
  <si>
    <t>Amambai</t>
  </si>
  <si>
    <t>Anastácio</t>
  </si>
  <si>
    <t>Anaurilândia</t>
  </si>
  <si>
    <t>Angélica</t>
  </si>
  <si>
    <t>Antonio João</t>
  </si>
  <si>
    <t>Aparecida do Taboado</t>
  </si>
  <si>
    <t>Aquidauana</t>
  </si>
  <si>
    <t>Aral Moreira</t>
  </si>
  <si>
    <t>Bandeirantes</t>
  </si>
  <si>
    <t>Bataguassu</t>
  </si>
  <si>
    <t>Batayporã</t>
  </si>
  <si>
    <t>Bela Vista</t>
  </si>
  <si>
    <t>Bodoquena</t>
  </si>
  <si>
    <t>Bonito</t>
  </si>
  <si>
    <t>Brasilândia</t>
  </si>
  <si>
    <t>Caarapó</t>
  </si>
  <si>
    <t>Camapuã</t>
  </si>
  <si>
    <t>Campo Grande</t>
  </si>
  <si>
    <t>Caracol</t>
  </si>
  <si>
    <t>Cassilândia</t>
  </si>
  <si>
    <t>Chapadão do Sul</t>
  </si>
  <si>
    <t>Corguinho</t>
  </si>
  <si>
    <t>Coronel Sapucaia</t>
  </si>
  <si>
    <t>Corumbá</t>
  </si>
  <si>
    <t>Costa Rica</t>
  </si>
  <si>
    <t>Coxim</t>
  </si>
  <si>
    <t>Deodápolis</t>
  </si>
  <si>
    <t>Dois Irmãos do Buriti</t>
  </si>
  <si>
    <t>Douradina</t>
  </si>
  <si>
    <t>Dourados</t>
  </si>
  <si>
    <t>Eldorado</t>
  </si>
  <si>
    <t>Fátima do Sul</t>
  </si>
  <si>
    <t>Figueirão</t>
  </si>
  <si>
    <t>Glória de Dourados</t>
  </si>
  <si>
    <t>Guia Lopes da Laguna</t>
  </si>
  <si>
    <t>Iguatemi</t>
  </si>
  <si>
    <t>Inocência</t>
  </si>
  <si>
    <t>Itaporã</t>
  </si>
  <si>
    <t>Itaquiraí</t>
  </si>
  <si>
    <t>Ivinhema</t>
  </si>
  <si>
    <t>Japorã</t>
  </si>
  <si>
    <t>Jaraguari</t>
  </si>
  <si>
    <t>Jardim</t>
  </si>
  <si>
    <t>Jateí</t>
  </si>
  <si>
    <t>Juti</t>
  </si>
  <si>
    <t>Ladário</t>
  </si>
  <si>
    <t>Laguna Carapã</t>
  </si>
  <si>
    <t>Maracaju</t>
  </si>
  <si>
    <t>Miranda</t>
  </si>
  <si>
    <t>Mundo Novo</t>
  </si>
  <si>
    <t>Naviraí</t>
  </si>
  <si>
    <t>Nioaque</t>
  </si>
  <si>
    <t>Nova Alvorada do Sul</t>
  </si>
  <si>
    <t>Nova Andradina</t>
  </si>
  <si>
    <t>Novo Horizonte do Sul</t>
  </si>
  <si>
    <t>Paraíso das Águas</t>
  </si>
  <si>
    <t>Paranaíba</t>
  </si>
  <si>
    <t>Paranhos</t>
  </si>
  <si>
    <t>Pedro Gomes</t>
  </si>
  <si>
    <t>Ponta Porã</t>
  </si>
  <si>
    <t>Porto Murtinho</t>
  </si>
  <si>
    <t>Ribas do Rio Pardo</t>
  </si>
  <si>
    <t>Rio Brilhante</t>
  </si>
  <si>
    <t>Rio Negro</t>
  </si>
  <si>
    <t>Rio Verde de Mato Grosso</t>
  </si>
  <si>
    <t>Rochedo</t>
  </si>
  <si>
    <t>Santa Rita do Pardo</t>
  </si>
  <si>
    <t>São Gabriel do Oeste</t>
  </si>
  <si>
    <t>Selvíria</t>
  </si>
  <si>
    <t>Sete Quedas</t>
  </si>
  <si>
    <t>Sidrolândia</t>
  </si>
  <si>
    <t>Sonora</t>
  </si>
  <si>
    <t>Tacuru</t>
  </si>
  <si>
    <t>Taquarussu</t>
  </si>
  <si>
    <t>Terenos</t>
  </si>
  <si>
    <t>Três Lagoas</t>
  </si>
  <si>
    <t>Vicentina</t>
  </si>
  <si>
    <t>88321</t>
  </si>
  <si>
    <t>t.km</t>
  </si>
  <si>
    <t>03</t>
  </si>
  <si>
    <t>03.01</t>
  </si>
  <si>
    <t>03.02</t>
  </si>
  <si>
    <t>06.02</t>
  </si>
  <si>
    <t>01.05</t>
  </si>
  <si>
    <t>01.06</t>
  </si>
  <si>
    <t>06.03</t>
  </si>
  <si>
    <t>06.04</t>
  </si>
  <si>
    <t>SINALIZAÇÃO VIÁRIA</t>
  </si>
  <si>
    <t>06.05</t>
  </si>
  <si>
    <t>03.03</t>
  </si>
  <si>
    <t>03.04</t>
  </si>
  <si>
    <t>06.06</t>
  </si>
  <si>
    <t>05.02</t>
  </si>
  <si>
    <t>05.03</t>
  </si>
  <si>
    <t>IUP30075</t>
  </si>
  <si>
    <t>Execução de imprimação com emulsão asfáltica a base d'água.</t>
  </si>
  <si>
    <t>Item</t>
  </si>
  <si>
    <t>Descrição</t>
  </si>
  <si>
    <t>Total</t>
  </si>
  <si>
    <t xml:space="preserve">TOTAL: </t>
  </si>
  <si>
    <t>%</t>
  </si>
  <si>
    <t>SEM DESONERAÇÃO</t>
  </si>
  <si>
    <t>COM DESONERAÇÃO</t>
  </si>
  <si>
    <t>01.02</t>
  </si>
  <si>
    <t>90776</t>
  </si>
  <si>
    <t>10775</t>
  </si>
  <si>
    <t>13244</t>
  </si>
  <si>
    <t>93362</t>
  </si>
  <si>
    <t>95876</t>
  </si>
  <si>
    <t>92828</t>
  </si>
  <si>
    <t>92415</t>
  </si>
  <si>
    <t>96385</t>
  </si>
  <si>
    <t>100574</t>
  </si>
  <si>
    <t>100576</t>
  </si>
  <si>
    <t>95879</t>
  </si>
  <si>
    <t>05.04</t>
  </si>
  <si>
    <t>05.05</t>
  </si>
  <si>
    <t>IUS20019</t>
  </si>
  <si>
    <t>02.03</t>
  </si>
  <si>
    <t>02.04</t>
  </si>
  <si>
    <t>02.05</t>
  </si>
  <si>
    <t>02.06</t>
  </si>
  <si>
    <t>02.07</t>
  </si>
  <si>
    <t>02.08</t>
  </si>
  <si>
    <t>06.07</t>
  </si>
  <si>
    <t>Tacha refletiva monodirecional, padrão DNIT, fornecimento e fixado com cola poliéster</t>
  </si>
  <si>
    <t>mês</t>
  </si>
  <si>
    <t>IUI00003</t>
  </si>
  <si>
    <t>97636</t>
  </si>
  <si>
    <t>IUC10026</t>
  </si>
  <si>
    <t>90100</t>
  </si>
  <si>
    <t>90082</t>
  </si>
  <si>
    <t>93375</t>
  </si>
  <si>
    <t>92821</t>
  </si>
  <si>
    <t>92824</t>
  </si>
  <si>
    <t>92826</t>
  </si>
  <si>
    <t>IUD20087</t>
  </si>
  <si>
    <t>98051</t>
  </si>
  <si>
    <t>IUD20006</t>
  </si>
  <si>
    <t>IUD20007</t>
  </si>
  <si>
    <t>IUD20008</t>
  </si>
  <si>
    <t>93593</t>
  </si>
  <si>
    <t>94963</t>
  </si>
  <si>
    <t>94966</t>
  </si>
  <si>
    <t>100342</t>
  </si>
  <si>
    <t>100343</t>
  </si>
  <si>
    <t>96543</t>
  </si>
  <si>
    <t>90099</t>
  </si>
  <si>
    <t>96400</t>
  </si>
  <si>
    <t>IUP30078</t>
  </si>
  <si>
    <t>IUP30001</t>
  </si>
  <si>
    <t>IUP30003</t>
  </si>
  <si>
    <t>95875</t>
  </si>
  <si>
    <t>94962</t>
  </si>
  <si>
    <t>IUP30008</t>
  </si>
  <si>
    <t>IUS20001</t>
  </si>
  <si>
    <t>03.05</t>
  </si>
  <si>
    <t>03.08</t>
  </si>
  <si>
    <t>03.09</t>
  </si>
  <si>
    <t>03.10</t>
  </si>
  <si>
    <t>02.09</t>
  </si>
  <si>
    <t>02.10</t>
  </si>
  <si>
    <t>02.11</t>
  </si>
  <si>
    <t>02.12</t>
  </si>
  <si>
    <t>IUD30107</t>
  </si>
  <si>
    <t>Volume</t>
  </si>
  <si>
    <t>Quantidade</t>
  </si>
  <si>
    <t>95995</t>
  </si>
  <si>
    <t>Sinalização de advertência de obra com placa (fundo laranja) sobre cavalete, conforme ABNT-NBR-7678</t>
  </si>
  <si>
    <t>Demolição de concreto simples (Ref. Sinapi 73616)</t>
  </si>
  <si>
    <t>Hidrossemeadura (REF SICRO 4413905)</t>
  </si>
  <si>
    <t>Tubo de concreto simples, classe- PS1, PB, DN 400 mm, para águas pluviais (NBR 8890)</t>
  </si>
  <si>
    <t>Tubo de concreto simples, classe- PS1, PB, DN 600 mm, para águas pluviais (NBR 8890)</t>
  </si>
  <si>
    <t>Tubo concreto armado, classe PA-1, PB, DN 800 mm, para águas pluviais (NBR 8890)</t>
  </si>
  <si>
    <t>Tubo concreto armado, classe PA-1, PB, DN 1000 mm, para águas pluviais (NBR 8890)</t>
  </si>
  <si>
    <t>PV-1 - Poço-de-visita 2,32x2,32m, em alv. de bloco estrutural, rev. int. com argam.  1:3, lastro de brita 12cm, berço 18cm em conc. fck = 15 MPa, laje de 12cm em conc. armado fck = 20 MPa, incl. forma, escav. manual e reat. apiloado. Excl. pescoço e tampão</t>
  </si>
  <si>
    <t>BLDC - Boca-de-lobo dupla, em concreto simples fck 20 MPa, incluindo forma, escavação, calçamento ao redor e grelhas em FoFo tipo pesada, conforme projeto</t>
  </si>
  <si>
    <t>BLTC - Boca-de-lobo tripla, em concreto simples fck 20 MPa, incluindo forma, escavação, calçamento ao redor e grelhas em f°f° tipo pesada, conforme projeto</t>
  </si>
  <si>
    <t>ARMAÇÃO DE CORTINA DE CONTENÇÃO EM CONCRETO ARMADO, COM AÇO CA-50 DE 6,3 MM - MONTAGEM. AF_07/2019</t>
  </si>
  <si>
    <t>ARMAÇÃO DE CORTINA DE CONTENÇÃO EM CONCRETO ARMADO, COM AÇO CA-50 DE 8 MM - MONTAGEM. AF_07/2019</t>
  </si>
  <si>
    <t>CBUQ - aplicação manual em fechamento de vala e remendos. Incluindo fornecimento dos materiais e compactação com rolo tandem compacto. Exclusive transporte.</t>
  </si>
  <si>
    <t>Meio-fio com sarjeta, concreto fck=15 MPa, seção 615 cm², moldado no local, inclusive escavação e pintura a cal em uma demão</t>
  </si>
  <si>
    <t>Tento  (acabamento de limpa-rodas), concreto fck = 15 MPa, seção 330 cm², moldado no local, inclusive escavação</t>
  </si>
  <si>
    <t>Piso tátil direcional e de alerta com ladrilho hidráulico de 20x20x2,0 cm, em concreto simples fck = 35MPa (NBR 9050 e com o Decreto 5296), incluindo fornecimento e assentamento com argamassa ou cimento colante sobre coxim preparado no piso rústico</t>
  </si>
  <si>
    <t>Fornecimento e instalação de placa de sinalização vertical (até 0,36 m²), incluindo suporte de madeira pintado a cal e fixado em base de concreto não estrutural</t>
  </si>
  <si>
    <t>kg</t>
  </si>
  <si>
    <t>IUS0001</t>
  </si>
  <si>
    <t>E0000</t>
  </si>
  <si>
    <t>Instrumental de topografia</t>
  </si>
  <si>
    <t>E1000</t>
  </si>
  <si>
    <t>GPS</t>
  </si>
  <si>
    <t>E5000</t>
  </si>
  <si>
    <t>Laboratório de Solos</t>
  </si>
  <si>
    <t>EIU0001</t>
  </si>
  <si>
    <t>chp</t>
  </si>
  <si>
    <t>EIU0002</t>
  </si>
  <si>
    <t>chi</t>
  </si>
  <si>
    <t>EIU0003</t>
  </si>
  <si>
    <t>Caminhão carroceria com capacidade de 9 t - chp (REF SICRO E9508)</t>
  </si>
  <si>
    <t>EIU0004</t>
  </si>
  <si>
    <t>Caminhão carroceria com capacidade de 9 t - chi (REF SICRO E9508)</t>
  </si>
  <si>
    <t>EIU0005</t>
  </si>
  <si>
    <t>Caminhão para hidrossemeadura com capacidade de 7.000l - 25 kW/136 Kw (REF SICRO E9792)</t>
  </si>
  <si>
    <t>EIU0006</t>
  </si>
  <si>
    <t>Caminhão carroceria com guindauto com capacidade de 20 t.m (REF SICRO E9686)</t>
  </si>
  <si>
    <t>EIU0007</t>
  </si>
  <si>
    <t>Bate-estaca de gravidade para 3,5 a 4,0 t (REF SICRO E9502)</t>
  </si>
  <si>
    <t>EIU0008</t>
  </si>
  <si>
    <t>Grupo Gerador - 2,5/ 3 kVA (REF SICRO 2404070)</t>
  </si>
  <si>
    <t>EIU0009</t>
  </si>
  <si>
    <t>Caminhão plataforma 4 x 2. BPT 9.600 kg e distancia entre eixos 3,7m - 115kw - Motorisra de  veiculo especial(REF SICRO A9326)</t>
  </si>
  <si>
    <t>EIU0010</t>
  </si>
  <si>
    <t>Caminhão demarcador de faixas com sistema de pintura a frio - 28kW/115kW (REF SICRO E9644)</t>
  </si>
  <si>
    <t>EIU0011</t>
  </si>
  <si>
    <t xml:space="preserve">Motoserra com motor a gasolina - 2,3kw (ref E9585 - SICRO) </t>
  </si>
  <si>
    <t>EIU0012</t>
  </si>
  <si>
    <t>EIU20040</t>
  </si>
  <si>
    <t>EIU20041</t>
  </si>
  <si>
    <t>EIU20042</t>
  </si>
  <si>
    <t>EIU20043</t>
  </si>
  <si>
    <t>EIUS0001</t>
  </si>
  <si>
    <t>Caminhão aplicador de material termoplástico - 136 kW</t>
  </si>
  <si>
    <t>I0000</t>
  </si>
  <si>
    <t>Imóvel para escritório</t>
  </si>
  <si>
    <t>IUC001</t>
  </si>
  <si>
    <t>Defensa met. semi-maleável simples</t>
  </si>
  <si>
    <t>mod</t>
  </si>
  <si>
    <t>IUC0010</t>
  </si>
  <si>
    <t>Piso em placa cimentícea (copacabana), 49,0 x 49,0 cm esp. 2,5cm</t>
  </si>
  <si>
    <t>IUC0011</t>
  </si>
  <si>
    <t>Perfil Metálico (HP310 x 79,0 H)</t>
  </si>
  <si>
    <t>Kg</t>
  </si>
  <si>
    <t>IUC002</t>
  </si>
  <si>
    <t>Piso em placa cimentícea (estriado), 49,0 x 49,0 cm esp. 2,5cm</t>
  </si>
  <si>
    <t>IUC003</t>
  </si>
  <si>
    <t>Ladrilho hidraulico podotatil direcional/alerta cor (amarelo/vermelho) nas dimensões 25x25x2 cm</t>
  </si>
  <si>
    <t>IUC005</t>
  </si>
  <si>
    <t>Ladrilho hidráulico podotátil direcional/alerta cor (amarelo/vermelho) nas dimensões 45x45x 2,5cm</t>
  </si>
  <si>
    <t>IUC006</t>
  </si>
  <si>
    <t>Defensa metálica galvanizada, tipo semi-maleável simples e reta. Ref. Cod. MAT047100 - Catálogo SCO-RIO.</t>
  </si>
  <si>
    <t>IUC007</t>
  </si>
  <si>
    <t>Tunnel Liner, circular, revestimento Epoxy HR, espessura de chapa ( aço + revestimento) 2,20mm, diâmetro 1,60 metros</t>
  </si>
  <si>
    <t>IUC10034</t>
  </si>
  <si>
    <t>IUC10035</t>
  </si>
  <si>
    <t>IUC10036</t>
  </si>
  <si>
    <t>IUC10037</t>
  </si>
  <si>
    <t>Escavadeira hidráulica sobre esteira, peso operacional entre 22,00 e 25,50 tonelada, potência líquida entre 150 e 160 hp. Depreciação e juros</t>
  </si>
  <si>
    <t>IUC10038</t>
  </si>
  <si>
    <t>Escavadeira hidráulica sobre esteira, peso operacional entre 22,00 e 25,50 tonelada, potência líquida entre 150 e 160 hp. Manutenção</t>
  </si>
  <si>
    <t>IUC10039</t>
  </si>
  <si>
    <t>Escavadeira hidráulica sobre esteira, peso operacional entre 22,00 e 25,50 tonelada, potência líquida entre 150 e 160 hp. Materiais na operação</t>
  </si>
  <si>
    <t>IUC10040</t>
  </si>
  <si>
    <t>Escavadeira hidráulica sobre esteira, peso operacional entre 22,00 e 25,50 tonelada, potência líquida entre 150 e 160 hp. Mão de Obra na operação</t>
  </si>
  <si>
    <t>IUD001</t>
  </si>
  <si>
    <t>Registro de gaveta tipo chato c/ bolsas - R24PVCC - DN 50 mm</t>
  </si>
  <si>
    <t>IUD002</t>
  </si>
  <si>
    <t>Tampão e quadro em FoFo para passeio, de 47 x 70 cm, fornecimento</t>
  </si>
  <si>
    <t>IUD003</t>
  </si>
  <si>
    <t>Grelha em FoFo, articulada, 1,0m x 0,45m, fornecimento.</t>
  </si>
  <si>
    <t>IUD004</t>
  </si>
  <si>
    <t>Tubo corrugado PEAD DRENPRO HD WT – ponta e bolsa – JEI, DN/DI 375mm, parede dupla, interna lisa</t>
  </si>
  <si>
    <t>IUD005</t>
  </si>
  <si>
    <t>Meio tubo de concreto d=40cm</t>
  </si>
  <si>
    <t>IUD006</t>
  </si>
  <si>
    <t>Tubo corrugado PEAD – ponta e bolsa – DI 450mm, parede dupla, interna lisa.</t>
  </si>
  <si>
    <t>IUD007</t>
  </si>
  <si>
    <t>Tubo corrugado PEAD DRENPRO INFRA – ponta e bolsa – DN/DI 200mm, parede dupla, interna lisa.</t>
  </si>
  <si>
    <t>IUD008</t>
  </si>
  <si>
    <t>Tubo corrugado PEAD – ponta e bolsa – DI 900mm, parede dupla, interna lisa.</t>
  </si>
  <si>
    <t>IUD009</t>
  </si>
  <si>
    <t>Tubo corrugado PEAD – ponta e bolsa – DI 1050mm, parede dupla, interna lisa.</t>
  </si>
  <si>
    <t>IUD010</t>
  </si>
  <si>
    <t>IUD011</t>
  </si>
  <si>
    <t>IUD012</t>
  </si>
  <si>
    <t>Tubo concreto armado, classe PA-1, PB, DN 600 mm, para águas pluviais (NBR 8890)</t>
  </si>
  <si>
    <t>IUD013</t>
  </si>
  <si>
    <t>IUD014</t>
  </si>
  <si>
    <t>IUD015</t>
  </si>
  <si>
    <t>Tubo concreto armado, classe PA-1, PB, DN 1200 mm, para águas pluviais (NBR 8890)</t>
  </si>
  <si>
    <t>IUD016</t>
  </si>
  <si>
    <t>Tubo concreto armado, classe PA-1, PB, DN 1500 mm, para águas pluviais (NBR 8890)</t>
  </si>
  <si>
    <t>IUD017</t>
  </si>
  <si>
    <t>Gabião tipo caixa  h=1,0, malha hexagonal 8 x 10cm (zn/al revestido com polímero).</t>
  </si>
  <si>
    <t>IUD018</t>
  </si>
  <si>
    <t>Gabião manta h=0,23 (colchão) malha hexagonal 6 x 8 cm (zn/al revestido com polímero), dimensões de 5,0 x 2,0 x 0,23 (C x L x H)</t>
  </si>
  <si>
    <t>IUD019</t>
  </si>
  <si>
    <t>Gabião manta h=0,30cm (colchão) malha hexagonal 6 x 8 cm (zn/al revestido com polímero), dimensões de 5,0 x 2,0 x 0,30 (C x L x H)</t>
  </si>
  <si>
    <t>IUD021</t>
  </si>
  <si>
    <t>Arame para amarração (G4R+P)</t>
  </si>
  <si>
    <t>IUD022</t>
  </si>
  <si>
    <t>Gabião manta (colchão), malha hexagonal 6 x 8cm colchão e malha hexagonal 10 x 12cm flanges/abas (zn/al) revestido com galmac 4R e polímero, fio 2,0mm colchão e fio 2,2mm flanges/abas, dimensões 6,0x2,0x0,30m (C x L x A), tipo Renomac ou similar.</t>
  </si>
  <si>
    <t>IUD023</t>
  </si>
  <si>
    <t>Grelha de fero fundido 50cmx50cm com caixilho.</t>
  </si>
  <si>
    <t>IUEQ0001</t>
  </si>
  <si>
    <t>Bobcat com triturador de galhos</t>
  </si>
  <si>
    <t>IUEQ0002</t>
  </si>
  <si>
    <t>Motobomba centrífuga p/ água suja bocais 3" x 2 1/2" c/ motor diesel ou gasolina * 6hp hm/q = 10m/18m³/h a 65m/3m³/h*</t>
  </si>
  <si>
    <t>IUEQ0003</t>
  </si>
  <si>
    <t>Equipamento para desobstruçao de galerias (Bucket-Machine), modelo M90 de 12 CV. Aluguel produtivo.</t>
  </si>
  <si>
    <t>IUEQ0004</t>
  </si>
  <si>
    <t>Caminhão plataforma, chassis 3,5t, elevação ate 8,5m, com motorista operador-CP. Ref. Cod. EQ 05.05.0350 (A) - Catálogo SCO-RIO.</t>
  </si>
  <si>
    <t>IUIEL0001</t>
  </si>
  <si>
    <t>Contator bipolar 220 V, 32 A</t>
  </si>
  <si>
    <t>IUIEL0002</t>
  </si>
  <si>
    <t>Luminária Urbana LED LUTECE 180 W</t>
  </si>
  <si>
    <t>IUIL00017</t>
  </si>
  <si>
    <t>Duto flexível sem isolamento de poliéster aluminizado - D = 200 mm</t>
  </si>
  <si>
    <t>IUIL00018</t>
  </si>
  <si>
    <t>Ventilador centrífugo baixa pressão com capacidade de 58 m³/min - 3,68kW</t>
  </si>
  <si>
    <t>IUIL001</t>
  </si>
  <si>
    <t>Luminária de Led para iluminação pública, com potência de consumo de até 120W e dispositivo de proteção contra descargas atmosféricas dps, IP-66, modelo LPL-3012 ares vida ilumatic ou similar.</t>
  </si>
  <si>
    <t>IUIL002</t>
  </si>
  <si>
    <t>Quadro de comando para iluminação pública de sobrepor, em chapa metálica, nas dimensões 500x400x200mm, referência cemar, maratori, eteck ou similar.</t>
  </si>
  <si>
    <t>IUIL003</t>
  </si>
  <si>
    <t>Trilho galvanizado TS 35 x 7,5 perfurado, para montagem de disjuntores para quadros elétricos.</t>
  </si>
  <si>
    <t>IUIL004</t>
  </si>
  <si>
    <t>Base para fusivel tipo NH 002 160A</t>
  </si>
  <si>
    <t>IUIL005</t>
  </si>
  <si>
    <t>Conector cabo x haste em bronze natural para cabo de 16-70 mm², TEL. 585, Termotécnica.</t>
  </si>
  <si>
    <t>IUIL006</t>
  </si>
  <si>
    <t>Abraçadeira para poste de concreto circular diâmetro 240mm.</t>
  </si>
  <si>
    <t>IUIL007</t>
  </si>
  <si>
    <t>Cantoneira de abas iguais laminadas 5/8"x1/8" 4,26kg-6m.</t>
  </si>
  <si>
    <t>br</t>
  </si>
  <si>
    <t>IUIL008</t>
  </si>
  <si>
    <t>Cantoneira de abas iguais laminadas 1/2"x1/8" 3,30kg-6m.</t>
  </si>
  <si>
    <t>IUIL009</t>
  </si>
  <si>
    <t>Ferro redondo liso laminado 3/8" 3,36kg-6m.</t>
  </si>
  <si>
    <t>IUMA0001</t>
  </si>
  <si>
    <t>Tinta acrílica emulsificada em água para demarcação viária com secagem rápida e resitência à abrasão conforme norma ABNT NBR 13.699 - ACQUAPLAST - INDUTIL</t>
  </si>
  <si>
    <t>l</t>
  </si>
  <si>
    <t>IUMA0002</t>
  </si>
  <si>
    <t>Termoplástico pré-formado</t>
  </si>
  <si>
    <t>IUMA0005</t>
  </si>
  <si>
    <t>Série de brocas integral - 7/8" de 800mm a 3200mm.</t>
  </si>
  <si>
    <t>IUP0001</t>
  </si>
  <si>
    <t>RC-1C flex</t>
  </si>
  <si>
    <t>t</t>
  </si>
  <si>
    <t>IUP0002</t>
  </si>
  <si>
    <t>Espaçador soldado de aço tipo treliça para tela soldada (altura: 80 mm).</t>
  </si>
  <si>
    <t>IUP0003</t>
  </si>
  <si>
    <t>Espaçador de aço tipo caranguejo para tela soldada e barra de transferência (bitola: 10 mm).</t>
  </si>
  <si>
    <t>IUP0004</t>
  </si>
  <si>
    <t>Baguete limitador de polietileno.</t>
  </si>
  <si>
    <t>IUP0005</t>
  </si>
  <si>
    <t>Selante asfáltico polimerizado.</t>
  </si>
  <si>
    <t>IUP0006</t>
  </si>
  <si>
    <t>Termoplástico para extrusão</t>
  </si>
  <si>
    <t>IUP0007</t>
  </si>
  <si>
    <t>Emulsão asfáltica a base d'água para imprimação.</t>
  </si>
  <si>
    <t>IUP0008</t>
  </si>
  <si>
    <t>Emulsão asfáltica catiônica RR-2C para uso em pavimentação asfáltica.</t>
  </si>
  <si>
    <t>IUP0009</t>
  </si>
  <si>
    <t>Emulsão asfáltica catiônica RR-1C para uso em pavimentação asfáltica.</t>
  </si>
  <si>
    <t>IUS001</t>
  </si>
  <si>
    <t>Tachão refletivo monodirecional</t>
  </si>
  <si>
    <t>IUS0010</t>
  </si>
  <si>
    <t>Selo de aço galvanizado, para fixação de fitas de (19,0x0,50)mm. Fornecimento. Ref. Cod. MAT123950 - Catálogo SCO-RIO.</t>
  </si>
  <si>
    <t>IUS0011</t>
  </si>
  <si>
    <t>Suporte para fixacao de placas, fabricado em perfil "U" de 1 3/4"x5/8", em chapas de aço galvanizado de 2mm de espessura, comprimento de 700mm, com abraçadeira para fixacao em hastes de 4" de diametro externo, conforme especificação da CET-RIO - MAT 126450. Fornecimento</t>
  </si>
  <si>
    <t>IUS0012</t>
  </si>
  <si>
    <t>Tinta bicomponente acrílico-epóxi cor vermelha (Componente A+B)</t>
  </si>
  <si>
    <t>ba</t>
  </si>
  <si>
    <t>IUS0013</t>
  </si>
  <si>
    <t>Tacha refletiva monodirecional</t>
  </si>
  <si>
    <t>IUS0014</t>
  </si>
  <si>
    <t>Bloco semafórico principal com 3 (três) módulos focais de 300mm de diâmetro a Led, cobre-focos, anteparo, borrachas de vedação e suportes de fixação. Ref. Cod. ST 59.05.0500 - Catálogo SCO-RIO.</t>
  </si>
  <si>
    <t>IUS0015</t>
  </si>
  <si>
    <t>Bloco semafórico repetidor com 3 (três) módulos focais de 200mm de diâmetro a Led, cobre-focos, anteparo, borrachas de vedação e suportes de fixação. Ref. Cod. ST 59.05.0550 - Catálogo SCO-RIO.</t>
  </si>
  <si>
    <t>IUS0016</t>
  </si>
  <si>
    <t>Bloco semafórico para pedestre com 2 (dois) módulos focais de 200mm a Led, compreendendo foco verde "Siga" (boneco) e foco vermelho "Pare" (mão espalmada) com borrachas de vedação e suportes de fixação. Ref. Cod. ST 59.05.1000 - Catálogo SCO-RIO.</t>
  </si>
  <si>
    <t>IUS0017</t>
  </si>
  <si>
    <t>Eletroduto espiral flexível em polietileno de alta densidade, tipo Kanalex ou similar, diâmetro de 75mm (3" ), com arame-guia galvanizado revestido em PVC, inclusive emendas e tamponamento. Ref. Cód. IT 24.10.0065 (A) - Catálogo SCO-RIO.</t>
  </si>
  <si>
    <t>IUS0018</t>
  </si>
  <si>
    <t>Controlador eletrônico de trafego local, sem fio (wireless), incluindo placa de comunicação wireless GSM/GPRS, com GPS, compatível com o Sistema CET-RIO/CTA sem fio (wireless) - módulos VII, IX e XII, com 6 fases, modelo DP-40-8 da Dataprom ou similar. Ref. Cod. ST 59.10.2100 - Catálogo SCO-RIO.</t>
  </si>
  <si>
    <t>IUS0019</t>
  </si>
  <si>
    <t>Anel de concreto simples, pre-moldado, de (30x20x3)cm. (Ref. MAT004150 - Catálogo SCO-RIO).</t>
  </si>
  <si>
    <t>IUS002</t>
  </si>
  <si>
    <t>Cola poliéster</t>
  </si>
  <si>
    <t>IUS0020</t>
  </si>
  <si>
    <t>Tampão de ferro fundido, tipo leve, de 21kg, articulado, com diâmetro de 300mm. (Ref. MAT127250 - Catálogo SCO-RIO).</t>
  </si>
  <si>
    <t>IUS0021</t>
  </si>
  <si>
    <t>Tachão refletivo bidirecional amarelo.</t>
  </si>
  <si>
    <t>IUS003</t>
  </si>
  <si>
    <t>Tachão refletiva monodirecional</t>
  </si>
  <si>
    <t>IUS004</t>
  </si>
  <si>
    <t>Tachão refletiva bidirecional</t>
  </si>
  <si>
    <t>IUS005</t>
  </si>
  <si>
    <t>IUS006</t>
  </si>
  <si>
    <t>Tinta acrílica emulsificada em água para demarcação viária com secagem rápida e resistência à abrasão conforme norma ABNT NBR 13.699</t>
  </si>
  <si>
    <t>IUS007</t>
  </si>
  <si>
    <t>Coluna de aço, cônica continua tipo I para ate 4 braços projetados capazes de sustentar, cada um, semáforo e placa de 3m²; coluna galvanizada a fogo; altura útil total de 5,00m; diâmetro na base igual a 187mm. Ref. Cód. ST  64.05.0600 (/) - Catálogo SCO-RIO.</t>
  </si>
  <si>
    <t>IUS008</t>
  </si>
  <si>
    <t>Braço projetado de aço para sustentação de semáforo e placa ate 3m², galvanizado a fogo; para fixação em coluna cônico continua tipo I, projeção de 4,70m; diâmetro junto a flange de 123mm. Ref. ST 64.05.0750 (/) - Catálogo SCO-RIO.</t>
  </si>
  <si>
    <t>IUS009</t>
  </si>
  <si>
    <t xml:space="preserve">Fita de aço galvanizado, com 19mm de largura e 0,50mm de espessura, Fornecimento (13,5m/kg). Ref. Cod. ST 70.25.0050 (/) - Catálogo SCO-RIO. </t>
  </si>
  <si>
    <t>IUS022</t>
  </si>
  <si>
    <t>Tacha refletiva bidirecional.</t>
  </si>
  <si>
    <t>km</t>
  </si>
  <si>
    <t>M0000</t>
  </si>
  <si>
    <t>Mobiliário de escritório</t>
  </si>
  <si>
    <t>MIUD0001</t>
  </si>
  <si>
    <t>Fita de espuma EPDM para vedação com adesivo uma face de 4 x 40mm</t>
  </si>
  <si>
    <t>MIUD0002</t>
  </si>
  <si>
    <t>Tunnel liner de chapa galvanizada com epóxi - E = 2,2 mm e D =1,40 m</t>
  </si>
  <si>
    <t>MIUD0003</t>
  </si>
  <si>
    <t>Tubo PEAD com paredes estruturadas para drenagem - D = 1.200 mm; diâmetro interno, em PEAD virgem para rede drenagem, ponta e bolsa - JE, parede dupla, interna lisa, conforme norma DNIT 094/2014 - (Cotação SICRO - REF M0142)</t>
  </si>
  <si>
    <t>MIUD0004</t>
  </si>
  <si>
    <t>Meio tubo de concreto - D = 40 cm</t>
  </si>
  <si>
    <t>MIUD0005</t>
  </si>
  <si>
    <t>Tubo PEAD com paredes estruturadas para drenagem - D = 1.500 mm; diâmetro interno, em PEAD virgem para rede drenagem, ponta e bolsa - JE, parede dupla, interna lisa, conforme norma DNIT 094/2014 - (Cotação SICRO - REF M0143)</t>
  </si>
  <si>
    <t>MIUD0006</t>
  </si>
  <si>
    <t>Adesivo fixador para hidrossemeadura - Goma Xantana (REF SICRO M0050)</t>
  </si>
  <si>
    <t>MIUD0007</t>
  </si>
  <si>
    <t>Adubo Fósforo (30%) (REF SICRO M0218)</t>
  </si>
  <si>
    <t>MIUD0008</t>
  </si>
  <si>
    <t>Adubo NPK (REF SICRO M0220)</t>
  </si>
  <si>
    <t>MIUD0009</t>
  </si>
  <si>
    <t>Adubo Orgânico (REF SICRO M0225)</t>
  </si>
  <si>
    <t>MIUD0010</t>
  </si>
  <si>
    <t>Enxofre (REF SICRO M0217)</t>
  </si>
  <si>
    <t>MIUD0011</t>
  </si>
  <si>
    <t>Material formador da camada protetora de hidrossemeadura (REF SICRO M1756)</t>
  </si>
  <si>
    <t>MIUD0012</t>
  </si>
  <si>
    <t>Pó Calcário (REF SICRO M1755)</t>
  </si>
  <si>
    <t>MIUD0013</t>
  </si>
  <si>
    <t>Sementes para Hidrossemeadura (REF SICRO M0223)</t>
  </si>
  <si>
    <t>MIUD0014</t>
  </si>
  <si>
    <t>Adubo Potássio (REF SICRO M0219)</t>
  </si>
  <si>
    <t>MIUD0015</t>
  </si>
  <si>
    <t>Equipamento para desobstrução mecanica de galerias (Bucket-Machine), sem operador, com material de operação e material de manutenção, com as seguintes especificações minimas: motor diesel de 12CV, avanço mecanico, jogo completo de acessorios e rebocavel</t>
  </si>
  <si>
    <t>MIUD0016</t>
  </si>
  <si>
    <t>Crivo CRI10 300mm</t>
  </si>
  <si>
    <t>MIUD0017</t>
  </si>
  <si>
    <t>Conjunto de acessorios DN 300mm (parafusos e aneis)</t>
  </si>
  <si>
    <t>cj</t>
  </si>
  <si>
    <t>MIUD0018</t>
  </si>
  <si>
    <t>Flange FA10 300mm em aço</t>
  </si>
  <si>
    <t>MIUESM0001</t>
  </si>
  <si>
    <t>Tela de aço soldada nervurada L- 335, (3,48 kg/m2) diam fio 6,0 e 8,0 mm, larg 2,45m, comp 6,00m espaçamento da malha  = 30x10cm</t>
  </si>
  <si>
    <t>MIUS0001</t>
  </si>
  <si>
    <t>Massa termoplástica para extrusão</t>
  </si>
  <si>
    <t>MIUS0002</t>
  </si>
  <si>
    <t>MIUS0003</t>
  </si>
  <si>
    <t>MIUS0004</t>
  </si>
  <si>
    <t>Poste de aço galvanizado, por imersao a quente (NBR6323), coluna com diametro externo de 50,8mm(2"), espessura 2,75mm, comprimento de 3500mm - REF SCO-RIO</t>
  </si>
  <si>
    <t>MIUS0005</t>
  </si>
  <si>
    <t>Placa de sinalização de aluminio, espessura 1,5mm, com fundo,simbolos etarjas em pelicula refletiva com esferas inclusas tipo I-A da NBR 14644(GT/GT), inclusive elementos de fixação,conforme especificação AGETRAN/PMCG - fornecimento</t>
  </si>
  <si>
    <t>PHGE003</t>
  </si>
  <si>
    <t>V0000</t>
  </si>
  <si>
    <t>Sedan - 71 a 115 CV</t>
  </si>
  <si>
    <t>V1000</t>
  </si>
  <si>
    <t>Caminhonete - 71 a 115 CV</t>
  </si>
  <si>
    <t>V2000</t>
  </si>
  <si>
    <t>Caminhonete - 140 a 165 CV</t>
  </si>
  <si>
    <t>V3000</t>
  </si>
  <si>
    <t>Van - 120 a 140 CV</t>
  </si>
  <si>
    <t>V4000</t>
  </si>
  <si>
    <t>Caminhão para viga benkelman</t>
  </si>
  <si>
    <t>Piso em placa cimentícea (copacabana), 49,0 x 49,0 cm esp. 2,5cm.</t>
  </si>
  <si>
    <t>Defensa metálica galvanizada, tipo semi-maleável simples e reta.  Ref. Cod. MAT047100 - Catálogo SCO-RIO.</t>
  </si>
  <si>
    <t>Tunnel Liner, circular, revestimento Epoxy HR, espessura de chapa ( aço + revestimento) 2,20mm, diâmetro 1,60 metros.</t>
  </si>
  <si>
    <t>Rompedor hidráulico para escavadeira - Depreciação e Juros.</t>
  </si>
  <si>
    <t>Rompedor hidráulico para escavadeira - Manutenção.</t>
  </si>
  <si>
    <t>Rompedor hidráulico para escavadeira - Mão de Obra na Operação.</t>
  </si>
  <si>
    <t>Tubo de concreto simples, classe- PS1, PB, DN 400 mm, para águas pluviais (NBR 8890).</t>
  </si>
  <si>
    <t>IUIE006</t>
  </si>
  <si>
    <t>Motoniveladora : Caterpillar : 120K - CHI DIURNO</t>
  </si>
  <si>
    <t>IUIE007</t>
  </si>
  <si>
    <t>Trator Agrícola : Massey Ferguson : MF 4291/4 449A - CHI DIURNO</t>
  </si>
  <si>
    <t>IUIE016</t>
  </si>
  <si>
    <t>Carregadeira de Pneus : Case : W-20 E - 1,91 m3 - CHI DIURNO</t>
  </si>
  <si>
    <t>IUIE105</t>
  </si>
  <si>
    <t>Rolo Compactador : Caterpillar : PS-360 C - de pneus autoprop. 25 t - CHI DIURNO</t>
  </si>
  <si>
    <t>IUIE107</t>
  </si>
  <si>
    <t>Vassoura Mecânica : CMV : VM 2440 - rebocável - CHI DIURNO</t>
  </si>
  <si>
    <t>IUIE149</t>
  </si>
  <si>
    <t>Vibro-acabadora de Asfalto : Terex : TEREX VDA 600 - sobre esteiras - CHI DIURNO</t>
  </si>
  <si>
    <t>IUIE336</t>
  </si>
  <si>
    <t>Serra de Disco Diamantado : CSM - Maq. e Equip. para Construção : SP-8 (gasolina) - serra para cortar piso/asfalto - CHI DIURNO</t>
  </si>
  <si>
    <t>IUIE402</t>
  </si>
  <si>
    <t>Caminhão Carroceria : Mercedes Benz : 2726 K - de madeira 15 t - CHI DIURNO</t>
  </si>
  <si>
    <t>IUIE404</t>
  </si>
  <si>
    <t>Caminhão Basculante : Mercedes Benz : 2726 K - 10 m3 - 15 t - CHI DIURNO</t>
  </si>
  <si>
    <t>IUIE408</t>
  </si>
  <si>
    <t>Caminhão Carroceria : Mercedes Benz : 710 / 37 - 4 t - CHI DIURNO</t>
  </si>
  <si>
    <t>IUIE416</t>
  </si>
  <si>
    <t>Veículo Leve : Chevrolet : S10 - pick up (4X4) - CHI DIURNO</t>
  </si>
  <si>
    <t>IUIE434</t>
  </si>
  <si>
    <t>Caminhão Carroceria : Mercedes Benz : L 1620/51 - c/ guindauto 6 t x m - CHI DIURNO</t>
  </si>
  <si>
    <t>IUIE908</t>
  </si>
  <si>
    <t>Máquina para Pintura : Consmaq : - Pintura a frio - CHI DIURNO</t>
  </si>
  <si>
    <t>IUIE917</t>
  </si>
  <si>
    <t>Máquina de Bancada : Franho : - C-6A universal de corte p/ chapa - CHI DIURNO</t>
  </si>
  <si>
    <t>IUM334</t>
  </si>
  <si>
    <t>Parafuso zincado c/ fenda 1 1/2"x3/16"</t>
  </si>
  <si>
    <t>IUM335</t>
  </si>
  <si>
    <t>Parafuso zincado francês 4" x 5/16"</t>
  </si>
  <si>
    <t>IUM601</t>
  </si>
  <si>
    <t>Tinta refletiva acrílica</t>
  </si>
  <si>
    <t>IUM615</t>
  </si>
  <si>
    <t>Microesferas PRE-MIX</t>
  </si>
  <si>
    <t>IUM616</t>
  </si>
  <si>
    <t>Microesferas DROP-ON</t>
  </si>
  <si>
    <t>IUM617</t>
  </si>
  <si>
    <t>IUM624</t>
  </si>
  <si>
    <t>Tinta para pré-marcação</t>
  </si>
  <si>
    <t>IUM970</t>
  </si>
  <si>
    <t>Película refletiva lentes inclusas</t>
  </si>
  <si>
    <t>Emulsão asfáltica catiônica RR-2C para uso em pavimentação asfáltica</t>
  </si>
  <si>
    <t>IUPE006</t>
  </si>
  <si>
    <t>Motoniveladora : Caterpillar : 120K - CHP DIURNO</t>
  </si>
  <si>
    <t>IUPE007</t>
  </si>
  <si>
    <t>Trator Agrícola : Massey Ferguson : MF 4291/4 449A - CHP DIURNO</t>
  </si>
  <si>
    <t>IUPE016</t>
  </si>
  <si>
    <t>Carregadeira de Pneus : Case : W-20 E - 1,91 m3 - CHP DIURNO</t>
  </si>
  <si>
    <t>IUPE102</t>
  </si>
  <si>
    <t>Rolo Compactador : Dynapac : CC-424HF - Tanden vibrat. autoprop. 10,2 t - CHP DIURNO</t>
  </si>
  <si>
    <t>IUPE105</t>
  </si>
  <si>
    <t>Rolo Compactador : Caterpillar : PS-360 C - de pneus autoprop. 25 t - CHP DIURNO</t>
  </si>
  <si>
    <t>IUPE107</t>
  </si>
  <si>
    <t>Vassoura Mecânica : CMV : VM 2440 - rebocável - CHP DIURNO</t>
  </si>
  <si>
    <t>IUPE211</t>
  </si>
  <si>
    <t>Máquina para Pintura : Shulz : CSL 10/100 L - compres. de ar p/ pintura c/ filtro - CHP DIURNO</t>
  </si>
  <si>
    <t>IUPE336</t>
  </si>
  <si>
    <t>Serra de Disco Diamantado : CSM - Maq. e Equip. para Construção : SP-8 (gasolina) - serra para cortar piso/asfalto - CHP DIURNO</t>
  </si>
  <si>
    <t>IUPE402</t>
  </si>
  <si>
    <t>Caminhão Carroceria : Mercedes Benz : 2726 K - de madeira 15 t - CHP DIURNO</t>
  </si>
  <si>
    <t>IUPE404</t>
  </si>
  <si>
    <t>Caminhão Basculante : Mercedes Benz : 2726 K - 10 m3 - 15 t - CHP DIURNO</t>
  </si>
  <si>
    <t>IUPE408</t>
  </si>
  <si>
    <t>Caminhão Carroceria : Mercedes Benz : 710 / 37 - 4 t - CHP DIURNO</t>
  </si>
  <si>
    <t>IUPE416</t>
  </si>
  <si>
    <t>Veículo Leve : Chevrolet : S10 - pick up (4X4) - CHP DIURNO</t>
  </si>
  <si>
    <t>IUPE434</t>
  </si>
  <si>
    <t>Caminhão Carroceria : Mercedes Benz : L 1620/51 - c/ guindauto 6 t x m - CHP DIURNO</t>
  </si>
  <si>
    <t>IUPE908</t>
  </si>
  <si>
    <t>Máquina para Pintura : Consmaq : - Pintura a frio - CHP DIURNO</t>
  </si>
  <si>
    <t>IUPE917</t>
  </si>
  <si>
    <t>Máquina de Bancada : Franho : - C-6A universal de corte p/ chapa - CHP DIURNO</t>
  </si>
  <si>
    <t>IUPE919</t>
  </si>
  <si>
    <t>IUPE920</t>
  </si>
  <si>
    <t>Máquina para Pintura - para aplicação de termoplastico (136 kW) - CHP DIURNO</t>
  </si>
  <si>
    <t>IUPE925</t>
  </si>
  <si>
    <t>Selo de aço galvanizado, para fixacao de fitas de (19,0x0,50)mm. Fornecimento. Ref. Cod. MAT123950 - Catálogo SCO-RIO.</t>
  </si>
  <si>
    <t>Suporte para fixacao de placas, fabricado em perfil "U" de 1 3/4"x5/8", em chapas de aço galvanizado de 2mm de espessura, comprimento de 700mm, com abraçadeira para fixacao em hastes de 4" de diametro externo, conforme especificação da CET-RIO MAT 126450. Fornecimento</t>
  </si>
  <si>
    <t>IUT074</t>
  </si>
  <si>
    <t>Ladrilho hidráulico piso tatil direcional ou alerta,cor amarelo/vermelho, nas dimensões 40x40x2,5 cm</t>
  </si>
  <si>
    <t>5089</t>
  </si>
  <si>
    <t>5627</t>
  </si>
  <si>
    <t>5628</t>
  </si>
  <si>
    <t>5629</t>
  </si>
  <si>
    <t>5630</t>
  </si>
  <si>
    <t>5631</t>
  </si>
  <si>
    <t>5632</t>
  </si>
  <si>
    <t>5658</t>
  </si>
  <si>
    <t>5664</t>
  </si>
  <si>
    <t>5667</t>
  </si>
  <si>
    <t>5668</t>
  </si>
  <si>
    <t>5674</t>
  </si>
  <si>
    <t>5678</t>
  </si>
  <si>
    <t>5679</t>
  </si>
  <si>
    <t>5680</t>
  </si>
  <si>
    <t>5681</t>
  </si>
  <si>
    <t>5684</t>
  </si>
  <si>
    <t>5685</t>
  </si>
  <si>
    <t>5689</t>
  </si>
  <si>
    <t>5690</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</si>
  <si>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</si>
  <si>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</si>
  <si>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</si>
  <si>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</si>
  <si>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</si>
  <si>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</si>
  <si>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</si>
  <si>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</si>
  <si>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</si>
  <si>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</si>
  <si>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</si>
  <si>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</si>
  <si>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</si>
  <si>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</si>
  <si>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</si>
  <si>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</si>
  <si>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</si>
  <si>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</si>
  <si>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</si>
  <si>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</si>
  <si>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</si>
  <si>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</si>
  <si>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</si>
  <si>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</si>
  <si>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</si>
  <si>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</si>
  <si>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</si>
  <si>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</si>
  <si>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</si>
  <si>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</si>
  <si>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</si>
  <si>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5795</t>
  </si>
  <si>
    <t>5797</t>
  </si>
  <si>
    <t>5800</t>
  </si>
  <si>
    <t>5806</t>
  </si>
  <si>
    <t>5811</t>
  </si>
  <si>
    <t>5823</t>
  </si>
  <si>
    <t>5824</t>
  </si>
  <si>
    <t>5826</t>
  </si>
  <si>
    <t>5829</t>
  </si>
  <si>
    <t>5835</t>
  </si>
  <si>
    <t>5837</t>
  </si>
  <si>
    <t>5839</t>
  </si>
  <si>
    <t>5841</t>
  </si>
  <si>
    <t>5843</t>
  </si>
  <si>
    <t>5845</t>
  </si>
  <si>
    <t>5847</t>
  </si>
  <si>
    <t>5849</t>
  </si>
  <si>
    <t>5851</t>
  </si>
  <si>
    <t>5853</t>
  </si>
  <si>
    <t>5855</t>
  </si>
  <si>
    <t>5857</t>
  </si>
  <si>
    <t>5863</t>
  </si>
  <si>
    <t>5865</t>
  </si>
  <si>
    <t>5867</t>
  </si>
  <si>
    <t>5869</t>
  </si>
  <si>
    <t>5875</t>
  </si>
  <si>
    <t>5877</t>
  </si>
  <si>
    <t>5879</t>
  </si>
  <si>
    <t>5881</t>
  </si>
  <si>
    <t>5882</t>
  </si>
  <si>
    <t>5884</t>
  </si>
  <si>
    <t>5890</t>
  </si>
  <si>
    <t>5892</t>
  </si>
  <si>
    <t>5894</t>
  </si>
  <si>
    <t>5896</t>
  </si>
  <si>
    <t>5901</t>
  </si>
  <si>
    <t>5903</t>
  </si>
  <si>
    <t>5909</t>
  </si>
  <si>
    <t>5911</t>
  </si>
  <si>
    <t>5921</t>
  </si>
  <si>
    <t>5923</t>
  </si>
  <si>
    <t>5928</t>
  </si>
  <si>
    <t>5930</t>
  </si>
  <si>
    <t>5932</t>
  </si>
  <si>
    <t>5934</t>
  </si>
  <si>
    <t>5940</t>
  </si>
  <si>
    <t>5942</t>
  </si>
  <si>
    <t>5944</t>
  </si>
  <si>
    <t>5946</t>
  </si>
  <si>
    <t>5952</t>
  </si>
  <si>
    <t>5953</t>
  </si>
  <si>
    <t>5954</t>
  </si>
  <si>
    <t>5961</t>
  </si>
  <si>
    <t>6259</t>
  </si>
  <si>
    <t>6260</t>
  </si>
  <si>
    <t>6879</t>
  </si>
  <si>
    <t>6880</t>
  </si>
  <si>
    <t>7030</t>
  </si>
  <si>
    <t>7031</t>
  </si>
  <si>
    <t>7032</t>
  </si>
  <si>
    <t>7033</t>
  </si>
  <si>
    <t>7034</t>
  </si>
  <si>
    <t>7035</t>
  </si>
  <si>
    <t>7038</t>
  </si>
  <si>
    <t>7039</t>
  </si>
  <si>
    <t>7040</t>
  </si>
  <si>
    <t>7042</t>
  </si>
  <si>
    <t>7043</t>
  </si>
  <si>
    <t>7044</t>
  </si>
  <si>
    <t>7045</t>
  </si>
  <si>
    <t>7046</t>
  </si>
  <si>
    <t>7047</t>
  </si>
  <si>
    <t>7049</t>
  </si>
  <si>
    <t>7050</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</si>
  <si>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</si>
  <si>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</si>
  <si>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</si>
  <si>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</si>
  <si>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</si>
  <si>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</si>
  <si>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</si>
  <si>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</si>
  <si>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</si>
  <si>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</si>
  <si>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</si>
  <si>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</si>
  <si>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</si>
  <si>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</si>
  <si>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</si>
  <si>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</si>
  <si>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</si>
  <si>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</si>
  <si>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</si>
  <si>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</si>
  <si>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</si>
  <si>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</si>
  <si>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</si>
  <si>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</si>
  <si>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</si>
  <si>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</si>
  <si>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</si>
  <si>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</si>
  <si>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</si>
  <si>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</si>
  <si>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</si>
  <si>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</si>
  <si>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</si>
  <si>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</si>
  <si>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</si>
  <si>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</si>
  <si>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</si>
  <si>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67826</t>
  </si>
  <si>
    <t>67827</t>
  </si>
  <si>
    <t>73303</t>
  </si>
  <si>
    <t>73307</t>
  </si>
  <si>
    <t>73309</t>
  </si>
  <si>
    <t>73311</t>
  </si>
  <si>
    <t>73313</t>
  </si>
  <si>
    <t>73315</t>
  </si>
  <si>
    <t>73335</t>
  </si>
  <si>
    <t>73340</t>
  </si>
  <si>
    <t>73395</t>
  </si>
  <si>
    <t>73417</t>
  </si>
  <si>
    <t>73436</t>
  </si>
  <si>
    <t>73467</t>
  </si>
  <si>
    <t>73536</t>
  </si>
  <si>
    <t>83361</t>
  </si>
  <si>
    <t>83362</t>
  </si>
  <si>
    <t>83761</t>
  </si>
  <si>
    <t>83762</t>
  </si>
  <si>
    <t>83763</t>
  </si>
  <si>
    <t>83764</t>
  </si>
  <si>
    <t>83765</t>
  </si>
  <si>
    <t>83766</t>
  </si>
  <si>
    <t>84013</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</si>
  <si>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</si>
  <si>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</si>
  <si>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</si>
  <si>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</si>
  <si>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</si>
  <si>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</si>
  <si>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</si>
  <si>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</si>
  <si>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</si>
  <si>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</si>
  <si>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</si>
  <si>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</si>
  <si>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</si>
  <si>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</si>
  <si>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</si>
  <si>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</si>
  <si>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</si>
  <si>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</si>
  <si>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</si>
  <si>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</si>
  <si>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</si>
  <si>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</si>
  <si>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</si>
  <si>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</si>
  <si>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</si>
  <si>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</si>
  <si>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</si>
  <si>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</si>
  <si>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</si>
  <si>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</si>
  <si>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</si>
  <si>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</si>
  <si>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</si>
  <si>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</si>
  <si>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</si>
  <si>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</si>
  <si>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</si>
  <si>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</si>
  <si>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</si>
  <si>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</si>
  <si>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</si>
  <si>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</si>
  <si>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</si>
  <si>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</si>
  <si>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</si>
  <si>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</si>
  <si>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</si>
  <si>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</si>
  <si>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</si>
  <si>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</si>
  <si>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</si>
  <si>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</si>
  <si>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</si>
  <si>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</si>
  <si>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</si>
  <si>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</si>
  <si>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</si>
  <si>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</si>
  <si>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</si>
  <si>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</si>
  <si>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</si>
  <si>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</si>
  <si>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87026</t>
  </si>
  <si>
    <t>87242</t>
  </si>
  <si>
    <t>87243</t>
  </si>
  <si>
    <t>87244</t>
  </si>
  <si>
    <t>87245</t>
  </si>
  <si>
    <t>87246</t>
  </si>
  <si>
    <t>87247</t>
  </si>
  <si>
    <t>87248</t>
  </si>
  <si>
    <t>87249</t>
  </si>
  <si>
    <t>87250</t>
  </si>
  <si>
    <t>87251</t>
  </si>
  <si>
    <t>87255</t>
  </si>
  <si>
    <t>87256</t>
  </si>
  <si>
    <t>87257</t>
  </si>
  <si>
    <t>REVESTIMENTO CERÂMICO PARA PISO COM PLACAS TIPO ESMALTADA EXTRA DE DIMENSÕES 60X60 CM APLICADA EM AMBIENTES DE ÁREA MAIOR QUE 10 M2. AF_06/2014</t>
  </si>
  <si>
    <t>87258</t>
  </si>
  <si>
    <t>87259</t>
  </si>
  <si>
    <t>87260</t>
  </si>
  <si>
    <t>87261</t>
  </si>
  <si>
    <t>87262</t>
  </si>
  <si>
    <t>87263</t>
  </si>
  <si>
    <t>87264</t>
  </si>
  <si>
    <t>87265</t>
  </si>
  <si>
    <t>87266</t>
  </si>
  <si>
    <t>87267</t>
  </si>
  <si>
    <t>87268</t>
  </si>
  <si>
    <t>87269</t>
  </si>
  <si>
    <t>87270</t>
  </si>
  <si>
    <t>87271</t>
  </si>
  <si>
    <t>87272</t>
  </si>
  <si>
    <t>87273</t>
  </si>
  <si>
    <t>87274</t>
  </si>
  <si>
    <t>87275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</si>
  <si>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</si>
  <si>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</si>
  <si>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</si>
  <si>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</si>
  <si>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</si>
  <si>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</si>
  <si>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</si>
  <si>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</si>
  <si>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</si>
  <si>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</si>
  <si>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</si>
  <si>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</si>
  <si>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</si>
  <si>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</si>
  <si>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</si>
  <si>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</si>
  <si>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</si>
  <si>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</si>
  <si>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</si>
  <si>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</si>
  <si>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</si>
  <si>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</si>
  <si>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</si>
  <si>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</si>
  <si>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</si>
  <si>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</si>
  <si>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</si>
  <si>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</si>
  <si>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</si>
  <si>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</si>
  <si>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</si>
  <si>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</si>
  <si>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</si>
  <si>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</si>
  <si>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</si>
  <si>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</si>
  <si>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</si>
  <si>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</si>
  <si>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</si>
  <si>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</si>
  <si>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</si>
  <si>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</si>
  <si>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</si>
  <si>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</si>
  <si>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</si>
  <si>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</si>
  <si>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</si>
  <si>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</si>
  <si>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</si>
  <si>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</si>
  <si>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</si>
  <si>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</si>
  <si>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</si>
  <si>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</si>
  <si>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</si>
  <si>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</si>
  <si>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</si>
  <si>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</si>
  <si>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</si>
  <si>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</si>
  <si>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</si>
  <si>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</si>
  <si>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</si>
  <si>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</si>
  <si>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</si>
  <si>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</si>
  <si>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</si>
  <si>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</si>
  <si>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</si>
  <si>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</si>
  <si>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</si>
  <si>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</si>
  <si>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</si>
  <si>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</si>
  <si>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</si>
  <si>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</si>
  <si>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</si>
  <si>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</si>
  <si>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</si>
  <si>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</si>
  <si>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</si>
  <si>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</si>
  <si>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</si>
  <si>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</si>
  <si>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</si>
  <si>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</si>
  <si>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</si>
  <si>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</si>
  <si>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</si>
  <si>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</si>
  <si>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</si>
  <si>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</si>
  <si>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</si>
  <si>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</si>
  <si>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</si>
  <si>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</si>
  <si>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</si>
  <si>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</si>
  <si>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</si>
  <si>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</si>
  <si>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</si>
  <si>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</si>
  <si>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</si>
  <si>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</si>
  <si>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</si>
  <si>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</si>
  <si>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</si>
  <si>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</si>
  <si>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</si>
  <si>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</si>
  <si>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</si>
  <si>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</si>
  <si>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</si>
  <si>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</si>
  <si>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</si>
  <si>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</si>
  <si>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</si>
  <si>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</si>
  <si>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</si>
  <si>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</si>
  <si>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</si>
  <si>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</si>
  <si>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</si>
  <si>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</si>
  <si>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</si>
  <si>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</si>
  <si>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</si>
  <si>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</si>
  <si>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</si>
  <si>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</si>
  <si>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</si>
  <si>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</si>
  <si>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</si>
  <si>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</si>
  <si>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</si>
  <si>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</si>
  <si>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</si>
  <si>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</si>
  <si>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</si>
  <si>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</si>
  <si>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</si>
  <si>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87441</t>
  </si>
  <si>
    <t>87442</t>
  </si>
  <si>
    <t>87443</t>
  </si>
  <si>
    <t>87444</t>
  </si>
  <si>
    <t>87445</t>
  </si>
  <si>
    <t>87446</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</si>
  <si>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</si>
  <si>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</si>
  <si>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</si>
  <si>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</si>
  <si>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</si>
  <si>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</si>
  <si>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</si>
  <si>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</si>
  <si>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</si>
  <si>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</si>
  <si>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</si>
  <si>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</si>
  <si>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</si>
  <si>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</si>
  <si>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</si>
  <si>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</si>
  <si>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</si>
  <si>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</si>
  <si>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</si>
  <si>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</si>
  <si>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</si>
  <si>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87468</t>
  </si>
  <si>
    <t>87469</t>
  </si>
  <si>
    <t>87470</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</si>
  <si>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</si>
  <si>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</si>
  <si>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</si>
  <si>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</si>
  <si>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</si>
  <si>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</si>
  <si>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</si>
  <si>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</si>
  <si>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</si>
  <si>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</si>
  <si>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</si>
  <si>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</si>
  <si>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</si>
  <si>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</si>
  <si>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</si>
  <si>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</si>
  <si>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</si>
  <si>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</si>
  <si>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</si>
  <si>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</si>
  <si>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</si>
  <si>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</si>
  <si>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</si>
  <si>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</si>
  <si>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</si>
  <si>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</si>
  <si>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</si>
  <si>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</si>
  <si>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</si>
  <si>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</si>
  <si>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</si>
  <si>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</si>
  <si>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</si>
  <si>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</si>
  <si>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</si>
  <si>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</si>
  <si>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</si>
  <si>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</si>
  <si>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</si>
  <si>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</si>
  <si>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</si>
  <si>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</si>
  <si>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</si>
  <si>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</si>
  <si>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</si>
  <si>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</si>
  <si>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</si>
  <si>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</si>
  <si>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</si>
  <si>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</si>
  <si>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</si>
  <si>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</si>
  <si>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</si>
  <si>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</si>
  <si>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</si>
  <si>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87527</t>
  </si>
  <si>
    <t>87528</t>
  </si>
  <si>
    <t>87529</t>
  </si>
  <si>
    <t>87530</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</si>
  <si>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</si>
  <si>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</si>
  <si>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</si>
  <si>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</si>
  <si>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</si>
  <si>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</si>
  <si>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</si>
  <si>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</si>
  <si>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</si>
  <si>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</si>
  <si>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</si>
  <si>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</si>
  <si>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</si>
  <si>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</si>
  <si>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</si>
  <si>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</si>
  <si>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</si>
  <si>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</si>
  <si>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</si>
  <si>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</si>
  <si>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</si>
  <si>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</si>
  <si>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</si>
  <si>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</si>
  <si>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</si>
  <si>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</si>
  <si>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</si>
  <si>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</si>
  <si>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</si>
  <si>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</si>
  <si>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</si>
  <si>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</si>
  <si>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</si>
  <si>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</si>
  <si>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</si>
  <si>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</si>
  <si>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</si>
  <si>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</si>
  <si>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</si>
  <si>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</si>
  <si>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</si>
  <si>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</si>
  <si>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</si>
  <si>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</si>
  <si>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</si>
  <si>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</si>
  <si>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</si>
  <si>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</si>
  <si>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</si>
  <si>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</si>
  <si>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</si>
  <si>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</si>
  <si>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</si>
  <si>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</si>
  <si>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</si>
  <si>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</si>
  <si>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</si>
  <si>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</si>
  <si>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</si>
  <si>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</si>
  <si>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</si>
  <si>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</si>
  <si>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</si>
  <si>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</si>
  <si>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</si>
  <si>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</si>
  <si>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</si>
  <si>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</si>
  <si>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</si>
  <si>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</si>
  <si>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</si>
  <si>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</si>
  <si>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</si>
  <si>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</si>
  <si>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</si>
  <si>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</si>
  <si>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</si>
  <si>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</si>
  <si>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</si>
  <si>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</si>
  <si>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</si>
  <si>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</si>
  <si>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</si>
  <si>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</si>
  <si>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</si>
  <si>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</si>
  <si>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</si>
  <si>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</si>
  <si>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</si>
  <si>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</si>
  <si>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</si>
  <si>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</si>
  <si>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</si>
  <si>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</si>
  <si>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</si>
  <si>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</si>
  <si>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</si>
  <si>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</si>
  <si>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</si>
  <si>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</si>
  <si>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</si>
  <si>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</si>
  <si>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</si>
  <si>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</si>
  <si>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</si>
  <si>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</si>
  <si>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</si>
  <si>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</si>
  <si>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</si>
  <si>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</si>
  <si>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</si>
  <si>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</si>
  <si>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</si>
  <si>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</si>
  <si>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</si>
  <si>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</si>
  <si>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</si>
  <si>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</si>
  <si>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</si>
  <si>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</si>
  <si>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</si>
  <si>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</si>
  <si>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</si>
  <si>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</si>
  <si>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</si>
  <si>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</si>
  <si>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</si>
  <si>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</si>
  <si>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</si>
  <si>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</si>
  <si>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</si>
  <si>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</si>
  <si>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</si>
  <si>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</si>
  <si>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</si>
  <si>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</si>
  <si>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</si>
  <si>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</si>
  <si>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</si>
  <si>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</si>
  <si>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</si>
  <si>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</si>
  <si>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</si>
  <si>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</si>
  <si>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</si>
  <si>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</si>
  <si>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</si>
  <si>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</si>
  <si>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</si>
  <si>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</si>
  <si>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</si>
  <si>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</si>
  <si>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</si>
  <si>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</si>
  <si>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</si>
  <si>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</si>
  <si>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</si>
  <si>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</si>
  <si>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</si>
  <si>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</si>
  <si>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</si>
  <si>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</si>
  <si>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</si>
  <si>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88238</t>
  </si>
  <si>
    <t>88239</t>
  </si>
  <si>
    <t>88240</t>
  </si>
  <si>
    <t>88241</t>
  </si>
  <si>
    <t>88242</t>
  </si>
  <si>
    <t>88243</t>
  </si>
  <si>
    <t>88245</t>
  </si>
  <si>
    <t>88246</t>
  </si>
  <si>
    <t>88247</t>
  </si>
  <si>
    <t>88248</t>
  </si>
  <si>
    <t>88249</t>
  </si>
  <si>
    <t>88250</t>
  </si>
  <si>
    <t>88251</t>
  </si>
  <si>
    <t>88252</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</si>
  <si>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</si>
  <si>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</si>
  <si>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</si>
  <si>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</si>
  <si>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</si>
  <si>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</si>
  <si>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</si>
  <si>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</si>
  <si>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</si>
  <si>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</si>
  <si>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</si>
  <si>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</si>
  <si>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</si>
  <si>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</si>
  <si>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</si>
  <si>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</si>
  <si>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</si>
  <si>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</si>
  <si>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</si>
  <si>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</si>
  <si>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</si>
  <si>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</si>
  <si>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</si>
  <si>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</si>
  <si>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</si>
  <si>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</si>
  <si>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</si>
  <si>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</si>
  <si>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</si>
  <si>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</si>
  <si>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</si>
  <si>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</si>
  <si>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</si>
  <si>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</si>
  <si>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</si>
  <si>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</si>
  <si>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</si>
  <si>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</si>
  <si>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</si>
  <si>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</si>
  <si>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</si>
  <si>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</si>
  <si>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</si>
  <si>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</si>
  <si>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</si>
  <si>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</si>
  <si>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</si>
  <si>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</si>
  <si>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</si>
  <si>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</si>
  <si>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</si>
  <si>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</si>
  <si>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</si>
  <si>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</si>
  <si>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</si>
  <si>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</si>
  <si>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88322</t>
  </si>
  <si>
    <t>88323</t>
  </si>
  <si>
    <t>88324</t>
  </si>
  <si>
    <t>88325</t>
  </si>
  <si>
    <t>88377</t>
  </si>
  <si>
    <t>88386</t>
  </si>
  <si>
    <t>88387</t>
  </si>
  <si>
    <t>88389</t>
  </si>
  <si>
    <t>88390</t>
  </si>
  <si>
    <t>88391</t>
  </si>
  <si>
    <t>88392</t>
  </si>
  <si>
    <t>88393</t>
  </si>
  <si>
    <t>88394</t>
  </si>
  <si>
    <t>88395</t>
  </si>
  <si>
    <t>88396</t>
  </si>
  <si>
    <t>88397</t>
  </si>
  <si>
    <t>88398</t>
  </si>
  <si>
    <t>88399</t>
  </si>
  <si>
    <t>88400</t>
  </si>
  <si>
    <t>88401</t>
  </si>
  <si>
    <t>88402</t>
  </si>
  <si>
    <t>88403</t>
  </si>
  <si>
    <t>88404</t>
  </si>
  <si>
    <t>88411</t>
  </si>
  <si>
    <t>88412</t>
  </si>
  <si>
    <t>88413</t>
  </si>
  <si>
    <t>88414</t>
  </si>
  <si>
    <t>88415</t>
  </si>
  <si>
    <t>88416</t>
  </si>
  <si>
    <t>88417</t>
  </si>
  <si>
    <t>88418</t>
  </si>
  <si>
    <t>88419</t>
  </si>
  <si>
    <t>88420</t>
  </si>
  <si>
    <t>88421</t>
  </si>
  <si>
    <t>88422</t>
  </si>
  <si>
    <t>88423</t>
  </si>
  <si>
    <t>88424</t>
  </si>
  <si>
    <t>88425</t>
  </si>
  <si>
    <t>88426</t>
  </si>
  <si>
    <t>88427</t>
  </si>
  <si>
    <t>88428</t>
  </si>
  <si>
    <t>88429</t>
  </si>
  <si>
    <t>88430</t>
  </si>
  <si>
    <t>88431</t>
  </si>
  <si>
    <t>88432</t>
  </si>
  <si>
    <t>88433</t>
  </si>
  <si>
    <t>88434</t>
  </si>
  <si>
    <t>88435</t>
  </si>
  <si>
    <t>88436</t>
  </si>
  <si>
    <t>88437</t>
  </si>
  <si>
    <t>88438</t>
  </si>
  <si>
    <t>88441</t>
  </si>
  <si>
    <t>88470</t>
  </si>
  <si>
    <t>88471</t>
  </si>
  <si>
    <t>88472</t>
  </si>
  <si>
    <t>88476</t>
  </si>
  <si>
    <t>88477</t>
  </si>
  <si>
    <t>88478</t>
  </si>
  <si>
    <t>88484</t>
  </si>
  <si>
    <t>88485</t>
  </si>
  <si>
    <t>88488</t>
  </si>
  <si>
    <t>88489</t>
  </si>
  <si>
    <t>88494</t>
  </si>
  <si>
    <t>88495</t>
  </si>
  <si>
    <t>88496</t>
  </si>
  <si>
    <t>88497</t>
  </si>
  <si>
    <t>88569</t>
  </si>
  <si>
    <t>88570</t>
  </si>
  <si>
    <t>88597</t>
  </si>
  <si>
    <t>88626</t>
  </si>
  <si>
    <t>88627</t>
  </si>
  <si>
    <t>88628</t>
  </si>
  <si>
    <t>88629</t>
  </si>
  <si>
    <t>88630</t>
  </si>
  <si>
    <t>88631</t>
  </si>
  <si>
    <t>88648</t>
  </si>
  <si>
    <t>88649</t>
  </si>
  <si>
    <t>88650</t>
  </si>
  <si>
    <t>88715</t>
  </si>
  <si>
    <t>88786</t>
  </si>
  <si>
    <t>88787</t>
  </si>
  <si>
    <t>88788</t>
  </si>
  <si>
    <t>88789</t>
  </si>
  <si>
    <t>88826</t>
  </si>
  <si>
    <t>88827</t>
  </si>
  <si>
    <t>88828</t>
  </si>
  <si>
    <t>88829</t>
  </si>
  <si>
    <t>88830</t>
  </si>
  <si>
    <t>88831</t>
  </si>
  <si>
    <t>88832</t>
  </si>
  <si>
    <t>88834</t>
  </si>
  <si>
    <t>88835</t>
  </si>
  <si>
    <t>88836</t>
  </si>
  <si>
    <t>88839</t>
  </si>
  <si>
    <t>88840</t>
  </si>
  <si>
    <t>88841</t>
  </si>
  <si>
    <t>88842</t>
  </si>
  <si>
    <t>88843</t>
  </si>
  <si>
    <t>88844</t>
  </si>
  <si>
    <t>88847</t>
  </si>
  <si>
    <t>88848</t>
  </si>
  <si>
    <t>88853</t>
  </si>
  <si>
    <t>88854</t>
  </si>
  <si>
    <t>88855</t>
  </si>
  <si>
    <t>88856</t>
  </si>
  <si>
    <t>88857</t>
  </si>
  <si>
    <t>88858</t>
  </si>
  <si>
    <t>88859</t>
  </si>
  <si>
    <t>88860</t>
  </si>
  <si>
    <t>88900</t>
  </si>
  <si>
    <t>88902</t>
  </si>
  <si>
    <t>88903</t>
  </si>
  <si>
    <t>88904</t>
  </si>
  <si>
    <t>88907</t>
  </si>
  <si>
    <t>88908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</si>
  <si>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</si>
  <si>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</si>
  <si>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</si>
  <si>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</si>
  <si>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</si>
  <si>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</si>
  <si>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</si>
  <si>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</si>
  <si>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</si>
  <si>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</si>
  <si>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</si>
  <si>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</si>
  <si>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</si>
  <si>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</si>
  <si>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</si>
  <si>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</si>
  <si>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</si>
  <si>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</si>
  <si>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</si>
  <si>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</si>
  <si>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</si>
  <si>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</si>
  <si>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</si>
  <si>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</si>
  <si>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</si>
  <si>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</si>
  <si>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89035</t>
  </si>
  <si>
    <t>89036</t>
  </si>
  <si>
    <t>89043</t>
  </si>
  <si>
    <t>89044</t>
  </si>
  <si>
    <t>89045</t>
  </si>
  <si>
    <t>89046</t>
  </si>
  <si>
    <t>89048</t>
  </si>
  <si>
    <t>89049</t>
  </si>
  <si>
    <t>89128</t>
  </si>
  <si>
    <t>89129</t>
  </si>
  <si>
    <t>89130</t>
  </si>
  <si>
    <t>89131</t>
  </si>
  <si>
    <t>89168</t>
  </si>
  <si>
    <t>89169</t>
  </si>
  <si>
    <t>89170</t>
  </si>
  <si>
    <t>89171</t>
  </si>
  <si>
    <t>89173</t>
  </si>
  <si>
    <t>89210</t>
  </si>
  <si>
    <t>89211</t>
  </si>
  <si>
    <t>89212</t>
  </si>
  <si>
    <t>89213</t>
  </si>
  <si>
    <t>89214</t>
  </si>
  <si>
    <t>89215</t>
  </si>
  <si>
    <t>89218</t>
  </si>
  <si>
    <t>89221</t>
  </si>
  <si>
    <t>89222</t>
  </si>
  <si>
    <t>89223</t>
  </si>
  <si>
    <t>89224</t>
  </si>
  <si>
    <t>89225</t>
  </si>
  <si>
    <t>89226</t>
  </si>
  <si>
    <t>89228</t>
  </si>
  <si>
    <t>89229</t>
  </si>
  <si>
    <t>89230</t>
  </si>
  <si>
    <t>89231</t>
  </si>
  <si>
    <t>89232</t>
  </si>
  <si>
    <t>89233</t>
  </si>
  <si>
    <t>89234</t>
  </si>
  <si>
    <t>89235</t>
  </si>
  <si>
    <t>89236</t>
  </si>
  <si>
    <t>89237</t>
  </si>
  <si>
    <t>89238</t>
  </si>
  <si>
    <t>89239</t>
  </si>
  <si>
    <t>89240</t>
  </si>
  <si>
    <t>89241</t>
  </si>
  <si>
    <t>89242</t>
  </si>
  <si>
    <t>89243</t>
  </si>
  <si>
    <t>89246</t>
  </si>
  <si>
    <t>89247</t>
  </si>
  <si>
    <t>89248</t>
  </si>
  <si>
    <t>89249</t>
  </si>
  <si>
    <t>89250</t>
  </si>
  <si>
    <t>89251</t>
  </si>
  <si>
    <t>89253</t>
  </si>
  <si>
    <t>89254</t>
  </si>
  <si>
    <t>89255</t>
  </si>
  <si>
    <t>89256</t>
  </si>
  <si>
    <t>89257</t>
  </si>
  <si>
    <t>89258</t>
  </si>
  <si>
    <t>89259</t>
  </si>
  <si>
    <t>89260</t>
  </si>
  <si>
    <t>89262</t>
  </si>
  <si>
    <t>89264</t>
  </si>
  <si>
    <t>89265</t>
  </si>
  <si>
    <t>89266</t>
  </si>
  <si>
    <t>89267</t>
  </si>
  <si>
    <t>89268</t>
  </si>
  <si>
    <t>89269</t>
  </si>
  <si>
    <t>89270</t>
  </si>
  <si>
    <t>89271</t>
  </si>
  <si>
    <t>89272</t>
  </si>
  <si>
    <t>89273</t>
  </si>
  <si>
    <t>89274</t>
  </si>
  <si>
    <t>89275</t>
  </si>
  <si>
    <t>89276</t>
  </si>
  <si>
    <t>89277</t>
  </si>
  <si>
    <t>89278</t>
  </si>
  <si>
    <t>89279</t>
  </si>
  <si>
    <t>89280</t>
  </si>
  <si>
    <t>89281</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</si>
  <si>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</si>
  <si>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</si>
  <si>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</si>
  <si>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</si>
  <si>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</si>
  <si>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</si>
  <si>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</si>
  <si>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</si>
  <si>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</si>
  <si>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</si>
  <si>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</si>
  <si>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</si>
  <si>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</si>
  <si>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</si>
  <si>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</si>
  <si>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</si>
  <si>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</si>
  <si>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</si>
  <si>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</si>
  <si>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</si>
  <si>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</si>
  <si>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</si>
  <si>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</si>
  <si>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</si>
  <si>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</si>
  <si>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</si>
  <si>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</si>
  <si>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</si>
  <si>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</si>
  <si>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</si>
  <si>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</si>
  <si>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</si>
  <si>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89349</t>
  </si>
  <si>
    <t>89351</t>
  </si>
  <si>
    <t>89352</t>
  </si>
  <si>
    <t>89353</t>
  </si>
  <si>
    <t>89354</t>
  </si>
  <si>
    <t>89355</t>
  </si>
  <si>
    <t>89356</t>
  </si>
  <si>
    <t>89357</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</si>
  <si>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</si>
  <si>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</si>
  <si>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</si>
  <si>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</si>
  <si>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</si>
  <si>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</si>
  <si>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</si>
  <si>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</si>
  <si>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</si>
  <si>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</si>
  <si>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</si>
  <si>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</si>
  <si>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</si>
  <si>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</si>
  <si>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</si>
  <si>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</si>
  <si>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</si>
  <si>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</si>
  <si>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</si>
  <si>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</si>
  <si>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</si>
  <si>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</si>
  <si>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</si>
  <si>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</si>
  <si>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</si>
  <si>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</si>
  <si>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</si>
  <si>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</si>
  <si>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</si>
  <si>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</si>
  <si>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</si>
  <si>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</si>
  <si>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</si>
  <si>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</si>
  <si>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</si>
  <si>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</si>
  <si>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</si>
  <si>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</si>
  <si>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</si>
  <si>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</si>
  <si>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</si>
  <si>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</si>
  <si>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</si>
  <si>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89401</t>
  </si>
  <si>
    <t>89402</t>
  </si>
  <si>
    <t>89403</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</si>
  <si>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</si>
  <si>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</si>
  <si>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</si>
  <si>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</si>
  <si>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</si>
  <si>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</si>
  <si>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</si>
  <si>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</si>
  <si>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</si>
  <si>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</si>
  <si>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</si>
  <si>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</si>
  <si>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</si>
  <si>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</si>
  <si>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</si>
  <si>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</si>
  <si>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</si>
  <si>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</si>
  <si>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</si>
  <si>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</si>
  <si>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</si>
  <si>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</si>
  <si>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</si>
  <si>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</si>
  <si>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</si>
  <si>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</si>
  <si>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</si>
  <si>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</si>
  <si>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</si>
  <si>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</si>
  <si>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</si>
  <si>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</si>
  <si>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</si>
  <si>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</si>
  <si>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</si>
  <si>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</si>
  <si>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</si>
  <si>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</si>
  <si>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</si>
  <si>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</si>
  <si>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</si>
  <si>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</si>
  <si>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89446</t>
  </si>
  <si>
    <t>89447</t>
  </si>
  <si>
    <t>89448</t>
  </si>
  <si>
    <t>89449</t>
  </si>
  <si>
    <t>89450</t>
  </si>
  <si>
    <t>89451</t>
  </si>
  <si>
    <t>89452</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</si>
  <si>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</si>
  <si>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</si>
  <si>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</si>
  <si>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</si>
  <si>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</si>
  <si>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</si>
  <si>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</si>
  <si>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</si>
  <si>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</si>
  <si>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</si>
  <si>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</si>
  <si>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</si>
  <si>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</si>
  <si>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</si>
  <si>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</si>
  <si>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</si>
  <si>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</si>
  <si>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</si>
  <si>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</si>
  <si>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</si>
  <si>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</si>
  <si>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</si>
  <si>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</si>
  <si>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</si>
  <si>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</si>
  <si>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</si>
  <si>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</si>
  <si>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89481</t>
  </si>
  <si>
    <t>89482</t>
  </si>
  <si>
    <t>89483</t>
  </si>
  <si>
    <t>89484</t>
  </si>
  <si>
    <t>89485</t>
  </si>
  <si>
    <t>89486</t>
  </si>
  <si>
    <t>89487</t>
  </si>
  <si>
    <t>89488</t>
  </si>
  <si>
    <t>89489</t>
  </si>
  <si>
    <t>89490</t>
  </si>
  <si>
    <t>89491</t>
  </si>
  <si>
    <t>89492</t>
  </si>
  <si>
    <t>89493</t>
  </si>
  <si>
    <t>89494</t>
  </si>
  <si>
    <t>89495</t>
  </si>
  <si>
    <t>89496</t>
  </si>
  <si>
    <t>89497</t>
  </si>
  <si>
    <t>89498</t>
  </si>
  <si>
    <t>89499</t>
  </si>
  <si>
    <t>89500</t>
  </si>
  <si>
    <t>89501</t>
  </si>
  <si>
    <t>89502</t>
  </si>
  <si>
    <t>89503</t>
  </si>
  <si>
    <t>89504</t>
  </si>
  <si>
    <t>89505</t>
  </si>
  <si>
    <t>89506</t>
  </si>
  <si>
    <t>89507</t>
  </si>
  <si>
    <t>89508</t>
  </si>
  <si>
    <t>89509</t>
  </si>
  <si>
    <t>89510</t>
  </si>
  <si>
    <t>89511</t>
  </si>
  <si>
    <t>89512</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</si>
  <si>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</si>
  <si>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</si>
  <si>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</si>
  <si>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</si>
  <si>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</si>
  <si>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</si>
  <si>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</si>
  <si>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</si>
  <si>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</si>
  <si>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</si>
  <si>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</si>
  <si>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</si>
  <si>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</si>
  <si>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</si>
  <si>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</si>
  <si>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</si>
  <si>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</si>
  <si>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</si>
  <si>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</si>
  <si>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</si>
  <si>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</si>
  <si>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</si>
  <si>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</si>
  <si>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</si>
  <si>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</si>
  <si>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</si>
  <si>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</si>
  <si>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</si>
  <si>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</si>
  <si>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</si>
  <si>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</si>
  <si>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</si>
  <si>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</si>
  <si>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</si>
  <si>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</si>
  <si>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</si>
  <si>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</si>
  <si>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</si>
  <si>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</si>
  <si>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</si>
  <si>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</si>
  <si>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</si>
  <si>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</si>
  <si>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</si>
  <si>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</si>
  <si>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</si>
  <si>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</si>
  <si>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</si>
  <si>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</si>
  <si>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</si>
  <si>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</si>
  <si>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</si>
  <si>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</si>
  <si>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</si>
  <si>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</si>
  <si>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</si>
  <si>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</si>
  <si>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</si>
  <si>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</si>
  <si>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89576</t>
  </si>
  <si>
    <t>89577</t>
  </si>
  <si>
    <t>89578</t>
  </si>
  <si>
    <t>89579</t>
  </si>
  <si>
    <t>89580</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</si>
  <si>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</si>
  <si>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</si>
  <si>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</si>
  <si>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</si>
  <si>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</si>
  <si>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</si>
  <si>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</si>
  <si>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</si>
  <si>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</si>
  <si>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</si>
  <si>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</si>
  <si>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</si>
  <si>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</si>
  <si>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</si>
  <si>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</si>
  <si>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</si>
  <si>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</si>
  <si>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</si>
  <si>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</si>
  <si>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</si>
  <si>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</si>
  <si>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</si>
  <si>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</si>
  <si>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</si>
  <si>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</si>
  <si>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</si>
  <si>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</si>
  <si>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</si>
  <si>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</si>
  <si>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</si>
  <si>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</si>
  <si>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</si>
  <si>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</si>
  <si>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</si>
  <si>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</si>
  <si>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</si>
  <si>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89626</t>
  </si>
  <si>
    <t>89627</t>
  </si>
  <si>
    <t>89628</t>
  </si>
  <si>
    <t>89629</t>
  </si>
  <si>
    <t>89630</t>
  </si>
  <si>
    <t>89631</t>
  </si>
  <si>
    <t>89632</t>
  </si>
  <si>
    <t>89633</t>
  </si>
  <si>
    <t>89634</t>
  </si>
  <si>
    <t>89635</t>
  </si>
  <si>
    <t>89636</t>
  </si>
  <si>
    <t>89637</t>
  </si>
  <si>
    <t>89638</t>
  </si>
  <si>
    <t>89639</t>
  </si>
  <si>
    <t>89640</t>
  </si>
  <si>
    <t>JOELHO DE TRANSIÇÃO, 90 GRAUS, CPVC, SOLDÁVEL, DN 15MM X 1/2", INSTALADO EM RAMAL OU SUB-RAMAL DE ÁGUA - FORNECIMENTO E INSTALAÇÃO. AF_12/2014</t>
  </si>
  <si>
    <t>89641</t>
  </si>
  <si>
    <t>89642</t>
  </si>
  <si>
    <t>89643</t>
  </si>
  <si>
    <t>89644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</si>
  <si>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</si>
  <si>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</si>
  <si>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</si>
  <si>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</si>
  <si>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</si>
  <si>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</si>
  <si>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</si>
  <si>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</si>
  <si>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</si>
  <si>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</si>
  <si>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</si>
  <si>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</si>
  <si>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</si>
  <si>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</si>
  <si>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</si>
  <si>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</si>
  <si>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</si>
  <si>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</si>
  <si>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</si>
  <si>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</si>
  <si>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</si>
  <si>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</si>
  <si>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</si>
  <si>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</si>
  <si>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</si>
  <si>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</si>
  <si>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</si>
  <si>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</si>
  <si>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</si>
  <si>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</si>
  <si>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</si>
  <si>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</si>
  <si>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</si>
  <si>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</si>
  <si>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</si>
  <si>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</si>
  <si>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</si>
  <si>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</si>
  <si>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</si>
  <si>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</si>
  <si>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</si>
  <si>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</si>
  <si>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</si>
  <si>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</si>
  <si>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</si>
  <si>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</si>
  <si>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</si>
  <si>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</si>
  <si>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</si>
  <si>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</si>
  <si>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</si>
  <si>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</si>
  <si>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</si>
  <si>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</si>
  <si>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</si>
  <si>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</si>
  <si>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</si>
  <si>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</si>
  <si>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</si>
  <si>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</si>
  <si>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89707</t>
  </si>
  <si>
    <t>89708</t>
  </si>
  <si>
    <t>89709</t>
  </si>
  <si>
    <t>89710</t>
  </si>
  <si>
    <t>89711</t>
  </si>
  <si>
    <t>89712</t>
  </si>
  <si>
    <t>89713</t>
  </si>
  <si>
    <t>89714</t>
  </si>
  <si>
    <t>89716</t>
  </si>
  <si>
    <t>89717</t>
  </si>
  <si>
    <t>89718</t>
  </si>
  <si>
    <t>89719</t>
  </si>
  <si>
    <t>89720</t>
  </si>
  <si>
    <t>89721</t>
  </si>
  <si>
    <t>89722</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</si>
  <si>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</si>
  <si>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</si>
  <si>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</si>
  <si>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</si>
  <si>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</si>
  <si>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</si>
  <si>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</si>
  <si>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</si>
  <si>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</si>
  <si>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</si>
  <si>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</si>
  <si>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</si>
  <si>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</si>
  <si>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</si>
  <si>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</si>
  <si>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</si>
  <si>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</si>
  <si>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</si>
  <si>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</si>
  <si>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</si>
  <si>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</si>
  <si>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</si>
  <si>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</si>
  <si>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</si>
  <si>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</si>
  <si>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</si>
  <si>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</si>
  <si>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</si>
  <si>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</si>
  <si>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</si>
  <si>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</si>
  <si>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</si>
  <si>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</si>
  <si>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</si>
  <si>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</si>
  <si>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</si>
  <si>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</si>
  <si>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</si>
  <si>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</si>
  <si>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</si>
  <si>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</si>
  <si>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</si>
  <si>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</si>
  <si>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</si>
  <si>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</si>
  <si>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</si>
  <si>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</si>
  <si>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89770</t>
  </si>
  <si>
    <t>89771</t>
  </si>
  <si>
    <t>89772</t>
  </si>
  <si>
    <t>89773</t>
  </si>
  <si>
    <t>89774</t>
  </si>
  <si>
    <t>89775</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</si>
  <si>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</si>
  <si>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</si>
  <si>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</si>
  <si>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</si>
  <si>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</si>
  <si>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</si>
  <si>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</si>
  <si>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</si>
  <si>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</si>
  <si>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</si>
  <si>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</si>
  <si>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</si>
  <si>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</si>
  <si>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</si>
  <si>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</si>
  <si>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</si>
  <si>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</si>
  <si>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</si>
  <si>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</si>
  <si>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</si>
  <si>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</si>
  <si>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</si>
  <si>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89798</t>
  </si>
  <si>
    <t>89799</t>
  </si>
  <si>
    <t>89800</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</si>
  <si>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</si>
  <si>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</si>
  <si>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</si>
  <si>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</si>
  <si>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</si>
  <si>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</si>
  <si>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</si>
  <si>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</si>
  <si>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</si>
  <si>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</si>
  <si>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</si>
  <si>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</si>
  <si>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</si>
  <si>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</si>
  <si>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</si>
  <si>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</si>
  <si>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</si>
  <si>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</si>
  <si>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</si>
  <si>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</si>
  <si>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</si>
  <si>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</si>
  <si>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</si>
  <si>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</si>
  <si>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</si>
  <si>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</si>
  <si>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</si>
  <si>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</si>
  <si>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</si>
  <si>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</si>
  <si>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</si>
  <si>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</si>
  <si>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</si>
  <si>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</si>
  <si>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</si>
  <si>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</si>
  <si>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</si>
  <si>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</si>
  <si>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</si>
  <si>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</si>
  <si>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</si>
  <si>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</si>
  <si>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89843</t>
  </si>
  <si>
    <t>89844</t>
  </si>
  <si>
    <t>89845</t>
  </si>
  <si>
    <t>89846</t>
  </si>
  <si>
    <t>89847</t>
  </si>
  <si>
    <t>89848</t>
  </si>
  <si>
    <t>89849</t>
  </si>
  <si>
    <t>89850</t>
  </si>
  <si>
    <t>89851</t>
  </si>
  <si>
    <t>89852</t>
  </si>
  <si>
    <t>89853</t>
  </si>
  <si>
    <t>89854</t>
  </si>
  <si>
    <t>89855</t>
  </si>
  <si>
    <t>89856</t>
  </si>
  <si>
    <t>89857</t>
  </si>
  <si>
    <t>89859</t>
  </si>
  <si>
    <t>89860</t>
  </si>
  <si>
    <t>89861</t>
  </si>
  <si>
    <t>89862</t>
  </si>
  <si>
    <t>89863</t>
  </si>
  <si>
    <t>89865</t>
  </si>
  <si>
    <t>89866</t>
  </si>
  <si>
    <t>89867</t>
  </si>
  <si>
    <t>89868</t>
  </si>
  <si>
    <t>89869</t>
  </si>
  <si>
    <t>89870</t>
  </si>
  <si>
    <t>89871</t>
  </si>
  <si>
    <t>89872</t>
  </si>
  <si>
    <t>89873</t>
  </si>
  <si>
    <t>89874</t>
  </si>
  <si>
    <t>89876</t>
  </si>
  <si>
    <t>89877</t>
  </si>
  <si>
    <t>89878</t>
  </si>
  <si>
    <t>89879</t>
  </si>
  <si>
    <t>89880</t>
  </si>
  <si>
    <t>89881</t>
  </si>
  <si>
    <t>89882</t>
  </si>
  <si>
    <t>89883</t>
  </si>
  <si>
    <t>89884</t>
  </si>
  <si>
    <t>89957</t>
  </si>
  <si>
    <t>89959</t>
  </si>
  <si>
    <t>89969</t>
  </si>
  <si>
    <t>89970</t>
  </si>
  <si>
    <t>89971</t>
  </si>
  <si>
    <t>89972</t>
  </si>
  <si>
    <t>89973</t>
  </si>
  <si>
    <t>89974</t>
  </si>
  <si>
    <t>89977</t>
  </si>
  <si>
    <t>89978</t>
  </si>
  <si>
    <t>89979</t>
  </si>
  <si>
    <t>89980</t>
  </si>
  <si>
    <t>89981</t>
  </si>
  <si>
    <t>89984</t>
  </si>
  <si>
    <t>89985</t>
  </si>
  <si>
    <t>89986</t>
  </si>
  <si>
    <t>89987</t>
  </si>
  <si>
    <t>89993</t>
  </si>
  <si>
    <t>89994</t>
  </si>
  <si>
    <t>89995</t>
  </si>
  <si>
    <t>89996</t>
  </si>
  <si>
    <t>89997</t>
  </si>
  <si>
    <t>89998</t>
  </si>
  <si>
    <t>89999</t>
  </si>
  <si>
    <t>90000</t>
  </si>
  <si>
    <t>90084</t>
  </si>
  <si>
    <t>90086</t>
  </si>
  <si>
    <t>90087</t>
  </si>
  <si>
    <t>90090</t>
  </si>
  <si>
    <t>90091</t>
  </si>
  <si>
    <t>90092</t>
  </si>
  <si>
    <t>90094</t>
  </si>
  <si>
    <t>90095</t>
  </si>
  <si>
    <t>90098</t>
  </si>
  <si>
    <t>90101</t>
  </si>
  <si>
    <t>90102</t>
  </si>
  <si>
    <t>90105</t>
  </si>
  <si>
    <t>90106</t>
  </si>
  <si>
    <t>90107</t>
  </si>
  <si>
    <t>90108</t>
  </si>
  <si>
    <t>90112</t>
  </si>
  <si>
    <t>90278</t>
  </si>
  <si>
    <t>90279</t>
  </si>
  <si>
    <t>90280</t>
  </si>
  <si>
    <t>90281</t>
  </si>
  <si>
    <t>90282</t>
  </si>
  <si>
    <t>90283</t>
  </si>
  <si>
    <t>90284</t>
  </si>
  <si>
    <t>90285</t>
  </si>
  <si>
    <t>90371</t>
  </si>
  <si>
    <t>90373</t>
  </si>
  <si>
    <t>90374</t>
  </si>
  <si>
    <t>90375</t>
  </si>
  <si>
    <t>90406</t>
  </si>
  <si>
    <t>90407</t>
  </si>
  <si>
    <t>90408</t>
  </si>
  <si>
    <t>90409</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</si>
  <si>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</si>
  <si>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</si>
  <si>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</si>
  <si>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</si>
  <si>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</si>
  <si>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</si>
  <si>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</si>
  <si>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</si>
  <si>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</si>
  <si>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</si>
  <si>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</si>
  <si>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</si>
  <si>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</si>
  <si>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</si>
  <si>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</si>
  <si>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</si>
  <si>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</si>
  <si>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</si>
  <si>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</si>
  <si>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</si>
  <si>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</si>
  <si>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</si>
  <si>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</si>
  <si>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</si>
  <si>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</si>
  <si>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</si>
  <si>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</si>
  <si>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</si>
  <si>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</si>
  <si>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90582</t>
  </si>
  <si>
    <t>90583</t>
  </si>
  <si>
    <t>90584</t>
  </si>
  <si>
    <t>90585</t>
  </si>
  <si>
    <t>90586</t>
  </si>
  <si>
    <t>90587</t>
  </si>
  <si>
    <t>90621</t>
  </si>
  <si>
    <t>90622</t>
  </si>
  <si>
    <t>90623</t>
  </si>
  <si>
    <t>90624</t>
  </si>
  <si>
    <t>90625</t>
  </si>
  <si>
    <t>90626</t>
  </si>
  <si>
    <t>90627</t>
  </si>
  <si>
    <t>90628</t>
  </si>
  <si>
    <t>90629</t>
  </si>
  <si>
    <t>90630</t>
  </si>
  <si>
    <t>90631</t>
  </si>
  <si>
    <t>90632</t>
  </si>
  <si>
    <t>90633</t>
  </si>
  <si>
    <t>90634</t>
  </si>
  <si>
    <t>90635</t>
  </si>
  <si>
    <t>90636</t>
  </si>
  <si>
    <t>90637</t>
  </si>
  <si>
    <t>90638</t>
  </si>
  <si>
    <t>90639</t>
  </si>
  <si>
    <t>90640</t>
  </si>
  <si>
    <t>90641</t>
  </si>
  <si>
    <t>90642</t>
  </si>
  <si>
    <t>90643</t>
  </si>
  <si>
    <t>90644</t>
  </si>
  <si>
    <t>90646</t>
  </si>
  <si>
    <t>90647</t>
  </si>
  <si>
    <t>90648</t>
  </si>
  <si>
    <t>90649</t>
  </si>
  <si>
    <t>90650</t>
  </si>
  <si>
    <t>90651</t>
  </si>
  <si>
    <t>90652</t>
  </si>
  <si>
    <t>90653</t>
  </si>
  <si>
    <t>90654</t>
  </si>
  <si>
    <t>90655</t>
  </si>
  <si>
    <t>90656</t>
  </si>
  <si>
    <t>90657</t>
  </si>
  <si>
    <t>90658</t>
  </si>
  <si>
    <t>90659</t>
  </si>
  <si>
    <t>90660</t>
  </si>
  <si>
    <t>90661</t>
  </si>
  <si>
    <t>90662</t>
  </si>
  <si>
    <t>90663</t>
  </si>
  <si>
    <t>90664</t>
  </si>
  <si>
    <t>90665</t>
  </si>
  <si>
    <t>90666</t>
  </si>
  <si>
    <t>90667</t>
  </si>
  <si>
    <t>90668</t>
  </si>
  <si>
    <t>90669</t>
  </si>
  <si>
    <t>90670</t>
  </si>
  <si>
    <t>90671</t>
  </si>
  <si>
    <t>90672</t>
  </si>
  <si>
    <t>90673</t>
  </si>
  <si>
    <t>90674</t>
  </si>
  <si>
    <t>90675</t>
  </si>
  <si>
    <t>90676</t>
  </si>
  <si>
    <t>90677</t>
  </si>
  <si>
    <t>90678</t>
  </si>
  <si>
    <t>90679</t>
  </si>
  <si>
    <t>90680</t>
  </si>
  <si>
    <t>90681</t>
  </si>
  <si>
    <t>90682</t>
  </si>
  <si>
    <t>90683</t>
  </si>
  <si>
    <t>90684</t>
  </si>
  <si>
    <t>90685</t>
  </si>
  <si>
    <t>90686</t>
  </si>
  <si>
    <t>90687</t>
  </si>
  <si>
    <t>90688</t>
  </si>
  <si>
    <t>90689</t>
  </si>
  <si>
    <t>90690</t>
  </si>
  <si>
    <t>90691</t>
  </si>
  <si>
    <t>90692</t>
  </si>
  <si>
    <t>90693</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</si>
  <si>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</si>
  <si>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</si>
  <si>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</si>
  <si>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</si>
  <si>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</si>
  <si>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</si>
  <si>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</si>
  <si>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</si>
  <si>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</si>
  <si>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</si>
  <si>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</si>
  <si>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</si>
  <si>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</si>
  <si>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</si>
  <si>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</si>
  <si>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</si>
  <si>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</si>
  <si>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</si>
  <si>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</si>
  <si>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</si>
  <si>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</si>
  <si>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</si>
  <si>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</si>
  <si>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</si>
  <si>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</si>
  <si>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</si>
  <si>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</si>
  <si>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</si>
  <si>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</si>
  <si>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</si>
  <si>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</si>
  <si>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</si>
  <si>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</si>
  <si>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</si>
  <si>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</si>
  <si>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</si>
  <si>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</si>
  <si>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</si>
  <si>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90766</t>
  </si>
  <si>
    <t>90767</t>
  </si>
  <si>
    <t>90768</t>
  </si>
  <si>
    <t>90769</t>
  </si>
  <si>
    <t>90770</t>
  </si>
  <si>
    <t>90771</t>
  </si>
  <si>
    <t>90772</t>
  </si>
  <si>
    <t>90773</t>
  </si>
  <si>
    <t>90775</t>
  </si>
  <si>
    <t>90777</t>
  </si>
  <si>
    <t>90779</t>
  </si>
  <si>
    <t>90780</t>
  </si>
  <si>
    <t>90788</t>
  </si>
  <si>
    <t>90789</t>
  </si>
  <si>
    <t>90790</t>
  </si>
  <si>
    <t>90791</t>
  </si>
  <si>
    <t>90793</t>
  </si>
  <si>
    <t>90794</t>
  </si>
  <si>
    <t>90795</t>
  </si>
  <si>
    <t>90796</t>
  </si>
  <si>
    <t>90797</t>
  </si>
  <si>
    <t>90798</t>
  </si>
  <si>
    <t>90799</t>
  </si>
  <si>
    <t>90801</t>
  </si>
  <si>
    <t>90806</t>
  </si>
  <si>
    <t>90820</t>
  </si>
  <si>
    <t>90821</t>
  </si>
  <si>
    <t>90822</t>
  </si>
  <si>
    <t>90823</t>
  </si>
  <si>
    <t>90824</t>
  </si>
  <si>
    <t>90825</t>
  </si>
  <si>
    <t>90830</t>
  </si>
  <si>
    <t>90831</t>
  </si>
  <si>
    <t>90838</t>
  </si>
  <si>
    <t>90841</t>
  </si>
  <si>
    <t>90842</t>
  </si>
  <si>
    <t>90843</t>
  </si>
  <si>
    <t>90844</t>
  </si>
  <si>
    <t>90847</t>
  </si>
  <si>
    <t>90848</t>
  </si>
  <si>
    <t>90849</t>
  </si>
  <si>
    <t>90850</t>
  </si>
  <si>
    <t>90930</t>
  </si>
  <si>
    <t>90932</t>
  </si>
  <si>
    <t>90933</t>
  </si>
  <si>
    <t>90934</t>
  </si>
  <si>
    <t>90940</t>
  </si>
  <si>
    <t>90942</t>
  </si>
  <si>
    <t>90943</t>
  </si>
  <si>
    <t>90944</t>
  </si>
  <si>
    <t>90950</t>
  </si>
  <si>
    <t>90952</t>
  </si>
  <si>
    <t>90953</t>
  </si>
  <si>
    <t>90954</t>
  </si>
  <si>
    <t>90957</t>
  </si>
  <si>
    <t>90958</t>
  </si>
  <si>
    <t>90960</t>
  </si>
  <si>
    <t>90961</t>
  </si>
  <si>
    <t>90962</t>
  </si>
  <si>
    <t>90963</t>
  </si>
  <si>
    <t>90964</t>
  </si>
  <si>
    <t>90965</t>
  </si>
  <si>
    <t>90968</t>
  </si>
  <si>
    <t>90969</t>
  </si>
  <si>
    <t>90970</t>
  </si>
  <si>
    <t>90971</t>
  </si>
  <si>
    <t>90972</t>
  </si>
  <si>
    <t>90973</t>
  </si>
  <si>
    <t>90975</t>
  </si>
  <si>
    <t>90976</t>
  </si>
  <si>
    <t>90977</t>
  </si>
  <si>
    <t>90978</t>
  </si>
  <si>
    <t>90979</t>
  </si>
  <si>
    <t>90982</t>
  </si>
  <si>
    <t>90991</t>
  </si>
  <si>
    <t>90992</t>
  </si>
  <si>
    <t>90993</t>
  </si>
  <si>
    <t>90994</t>
  </si>
  <si>
    <t>90995</t>
  </si>
  <si>
    <t>90999</t>
  </si>
  <si>
    <t>91001</t>
  </si>
  <si>
    <t>91009</t>
  </si>
  <si>
    <t>91010</t>
  </si>
  <si>
    <t>91011</t>
  </si>
  <si>
    <t>91012</t>
  </si>
  <si>
    <t>91013</t>
  </si>
  <si>
    <t>91014</t>
  </si>
  <si>
    <t>91015</t>
  </si>
  <si>
    <t>91016</t>
  </si>
  <si>
    <t>91021</t>
  </si>
  <si>
    <t>91026</t>
  </si>
  <si>
    <t>91027</t>
  </si>
  <si>
    <t>91028</t>
  </si>
  <si>
    <t>91029</t>
  </si>
  <si>
    <t>91030</t>
  </si>
  <si>
    <t>91031</t>
  </si>
  <si>
    <t>91032</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</si>
  <si>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</si>
  <si>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</si>
  <si>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</si>
  <si>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</si>
  <si>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</si>
  <si>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</si>
  <si>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</si>
  <si>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</si>
  <si>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</si>
  <si>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</si>
  <si>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</si>
  <si>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</si>
  <si>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</si>
  <si>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</si>
  <si>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</si>
  <si>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</si>
  <si>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</si>
  <si>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</si>
  <si>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</si>
  <si>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</si>
  <si>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</si>
  <si>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</si>
  <si>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</si>
  <si>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</si>
  <si>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</si>
  <si>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</si>
  <si>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</si>
  <si>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</si>
  <si>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</si>
  <si>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</si>
  <si>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</si>
  <si>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</si>
  <si>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</si>
  <si>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</si>
  <si>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</si>
  <si>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</si>
  <si>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</si>
  <si>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</si>
  <si>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</si>
  <si>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</si>
  <si>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</si>
  <si>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</si>
  <si>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</si>
  <si>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</si>
  <si>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</si>
  <si>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</si>
  <si>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</si>
  <si>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</si>
  <si>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</si>
  <si>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</si>
  <si>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</si>
  <si>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</si>
  <si>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</si>
  <si>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</si>
  <si>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</si>
  <si>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</si>
  <si>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</si>
  <si>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</si>
  <si>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</si>
  <si>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</si>
  <si>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91273</t>
  </si>
  <si>
    <t>91274</t>
  </si>
  <si>
    <t>91275</t>
  </si>
  <si>
    <t>91276</t>
  </si>
  <si>
    <t>91277</t>
  </si>
  <si>
    <t>91278</t>
  </si>
  <si>
    <t>91279</t>
  </si>
  <si>
    <t>91280</t>
  </si>
  <si>
    <t>91281</t>
  </si>
  <si>
    <t>91282</t>
  </si>
  <si>
    <t>91283</t>
  </si>
  <si>
    <t>91285</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</si>
  <si>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</si>
  <si>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</si>
  <si>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</si>
  <si>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</si>
  <si>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</si>
  <si>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</si>
  <si>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</si>
  <si>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</si>
  <si>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</si>
  <si>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</si>
  <si>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</si>
  <si>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</si>
  <si>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</si>
  <si>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</si>
  <si>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</si>
  <si>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</si>
  <si>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</si>
  <si>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</si>
  <si>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</si>
  <si>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</si>
  <si>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</si>
  <si>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</si>
  <si>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</si>
  <si>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</si>
  <si>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</si>
  <si>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</si>
  <si>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</si>
  <si>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</si>
  <si>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</si>
  <si>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</si>
  <si>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</si>
  <si>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</si>
  <si>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</si>
  <si>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91338</t>
  </si>
  <si>
    <t>91341</t>
  </si>
  <si>
    <t>91354</t>
  </si>
  <si>
    <t>91355</t>
  </si>
  <si>
    <t>91356</t>
  </si>
  <si>
    <t>91359</t>
  </si>
  <si>
    <t>91360</t>
  </si>
  <si>
    <t>91361</t>
  </si>
  <si>
    <t>91367</t>
  </si>
  <si>
    <t>91368</t>
  </si>
  <si>
    <t>91369</t>
  </si>
  <si>
    <t>91375</t>
  </si>
  <si>
    <t>91376</t>
  </si>
  <si>
    <t>91377</t>
  </si>
  <si>
    <t>91380</t>
  </si>
  <si>
    <t>91381</t>
  </si>
  <si>
    <t>91382</t>
  </si>
  <si>
    <t>91383</t>
  </si>
  <si>
    <t>91384</t>
  </si>
  <si>
    <t>91386</t>
  </si>
  <si>
    <t>91387</t>
  </si>
  <si>
    <t>91390</t>
  </si>
  <si>
    <t>91391</t>
  </si>
  <si>
    <t>91392</t>
  </si>
  <si>
    <t>91395</t>
  </si>
  <si>
    <t>91396</t>
  </si>
  <si>
    <t>91397</t>
  </si>
  <si>
    <t>91398</t>
  </si>
  <si>
    <t>91402</t>
  </si>
  <si>
    <t>91466</t>
  </si>
  <si>
    <t>91467</t>
  </si>
  <si>
    <t>91468</t>
  </si>
  <si>
    <t>91469</t>
  </si>
  <si>
    <t>91484</t>
  </si>
  <si>
    <t>91485</t>
  </si>
  <si>
    <t>91486</t>
  </si>
  <si>
    <t>91514</t>
  </si>
  <si>
    <t>91515</t>
  </si>
  <si>
    <t>91516</t>
  </si>
  <si>
    <t>91517</t>
  </si>
  <si>
    <t>91519</t>
  </si>
  <si>
    <t>91520</t>
  </si>
  <si>
    <t>91522</t>
  </si>
  <si>
    <t>91525</t>
  </si>
  <si>
    <t>91529</t>
  </si>
  <si>
    <t>91530</t>
  </si>
  <si>
    <t>91531</t>
  </si>
  <si>
    <t>91532</t>
  </si>
  <si>
    <t>91533</t>
  </si>
  <si>
    <t>91534</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</si>
  <si>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</si>
  <si>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</si>
  <si>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</si>
  <si>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</si>
  <si>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</si>
  <si>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</si>
  <si>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</si>
  <si>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</si>
  <si>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</si>
  <si>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</si>
  <si>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</si>
  <si>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</si>
  <si>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</si>
  <si>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</si>
  <si>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</si>
  <si>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</si>
  <si>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</si>
  <si>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</si>
  <si>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</si>
  <si>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</si>
  <si>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</si>
  <si>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</si>
  <si>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91629</t>
  </si>
  <si>
    <t>91630</t>
  </si>
  <si>
    <t>91631</t>
  </si>
  <si>
    <t>91632</t>
  </si>
  <si>
    <t>91633</t>
  </si>
  <si>
    <t>91634</t>
  </si>
  <si>
    <t>91635</t>
  </si>
  <si>
    <t>91640</t>
  </si>
  <si>
    <t>91641</t>
  </si>
  <si>
    <t>91642</t>
  </si>
  <si>
    <t>91643</t>
  </si>
  <si>
    <t>91644</t>
  </si>
  <si>
    <t>91645</t>
  </si>
  <si>
    <t>91646</t>
  </si>
  <si>
    <t>91677</t>
  </si>
  <si>
    <t>91678</t>
  </si>
  <si>
    <t>91688</t>
  </si>
  <si>
    <t>91689</t>
  </si>
  <si>
    <t>91690</t>
  </si>
  <si>
    <t>91691</t>
  </si>
  <si>
    <t>91692</t>
  </si>
  <si>
    <t>91693</t>
  </si>
  <si>
    <t>91784</t>
  </si>
  <si>
    <t>91785</t>
  </si>
  <si>
    <t>91786</t>
  </si>
  <si>
    <t>91787</t>
  </si>
  <si>
    <t>91788</t>
  </si>
  <si>
    <t>91789</t>
  </si>
  <si>
    <t>91790</t>
  </si>
  <si>
    <t>91791</t>
  </si>
  <si>
    <t>91792</t>
  </si>
  <si>
    <t>91793</t>
  </si>
  <si>
    <t>91794</t>
  </si>
  <si>
    <t>91795</t>
  </si>
  <si>
    <t>91796</t>
  </si>
  <si>
    <t>91815</t>
  </si>
  <si>
    <t>91816</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</si>
  <si>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</si>
  <si>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</si>
  <si>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</si>
  <si>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</si>
  <si>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</si>
  <si>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</si>
  <si>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</si>
  <si>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</si>
  <si>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</si>
  <si>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</si>
  <si>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</si>
  <si>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</si>
  <si>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</si>
  <si>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</si>
  <si>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</si>
  <si>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</si>
  <si>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</si>
  <si>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</si>
  <si>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</si>
  <si>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</si>
  <si>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</si>
  <si>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</si>
  <si>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</si>
  <si>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</si>
  <si>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</si>
  <si>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</si>
  <si>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</si>
  <si>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</si>
  <si>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</si>
  <si>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</si>
  <si>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</si>
  <si>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</si>
  <si>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</si>
  <si>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</si>
  <si>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</si>
  <si>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</si>
  <si>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</si>
  <si>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</si>
  <si>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</si>
  <si>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</si>
  <si>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</si>
  <si>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</si>
  <si>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</si>
  <si>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</si>
  <si>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</si>
  <si>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</si>
  <si>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</si>
  <si>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</si>
  <si>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</si>
  <si>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</si>
  <si>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</si>
  <si>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</si>
  <si>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</si>
  <si>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</si>
  <si>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</si>
  <si>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</si>
  <si>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</si>
  <si>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</si>
  <si>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</si>
  <si>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</si>
  <si>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</si>
  <si>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</si>
  <si>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</si>
  <si>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</si>
  <si>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</si>
  <si>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</si>
  <si>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</si>
  <si>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</si>
  <si>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</si>
  <si>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</si>
  <si>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</si>
  <si>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</si>
  <si>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</si>
  <si>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</si>
  <si>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</si>
  <si>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</si>
  <si>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</si>
  <si>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</si>
  <si>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</si>
  <si>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</si>
  <si>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</si>
  <si>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</si>
  <si>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</si>
  <si>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</si>
  <si>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91908</t>
  </si>
  <si>
    <t>91910</t>
  </si>
  <si>
    <t>91911</t>
  </si>
  <si>
    <t>91913</t>
  </si>
  <si>
    <t>91914</t>
  </si>
  <si>
    <t>91916</t>
  </si>
  <si>
    <t>91917</t>
  </si>
  <si>
    <t>91919</t>
  </si>
  <si>
    <t>91920</t>
  </si>
  <si>
    <t>91922</t>
  </si>
  <si>
    <t>91924</t>
  </si>
  <si>
    <t>91925</t>
  </si>
  <si>
    <t>91926</t>
  </si>
  <si>
    <t>91927</t>
  </si>
  <si>
    <t>91928</t>
  </si>
  <si>
    <t>91929</t>
  </si>
  <si>
    <t>91930</t>
  </si>
  <si>
    <t>91931</t>
  </si>
  <si>
    <t>91932</t>
  </si>
  <si>
    <t>91933</t>
  </si>
  <si>
    <t>91934</t>
  </si>
  <si>
    <t>91935</t>
  </si>
  <si>
    <t>91936</t>
  </si>
  <si>
    <t>91937</t>
  </si>
  <si>
    <t>91939</t>
  </si>
  <si>
    <t>91940</t>
  </si>
  <si>
    <t>91941</t>
  </si>
  <si>
    <t>91942</t>
  </si>
  <si>
    <t>91943</t>
  </si>
  <si>
    <t>91944</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</si>
  <si>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</si>
  <si>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</si>
  <si>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</si>
  <si>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</si>
  <si>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</si>
  <si>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</si>
  <si>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</si>
  <si>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</si>
  <si>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</si>
  <si>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</si>
  <si>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</si>
  <si>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</si>
  <si>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</si>
  <si>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</si>
  <si>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</si>
  <si>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</si>
  <si>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</si>
  <si>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</si>
  <si>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</si>
  <si>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</si>
  <si>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</si>
  <si>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</si>
  <si>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</si>
  <si>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</si>
  <si>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</si>
  <si>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</si>
  <si>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</si>
  <si>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</si>
  <si>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</si>
  <si>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</si>
  <si>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</si>
  <si>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</si>
  <si>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</si>
  <si>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</si>
  <si>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</si>
  <si>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</si>
  <si>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</si>
  <si>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</si>
  <si>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</si>
  <si>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</si>
  <si>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</si>
  <si>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</si>
  <si>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</si>
  <si>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</si>
  <si>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</si>
  <si>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</si>
  <si>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</si>
  <si>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</si>
  <si>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</si>
  <si>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</si>
  <si>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</si>
  <si>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</si>
  <si>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</si>
  <si>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</si>
  <si>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</si>
  <si>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</si>
  <si>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</si>
  <si>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</si>
  <si>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</si>
  <si>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</si>
  <si>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</si>
  <si>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</si>
  <si>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</si>
  <si>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</si>
  <si>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</si>
  <si>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</si>
  <si>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</si>
  <si>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</si>
  <si>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</si>
  <si>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</si>
  <si>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</si>
  <si>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</si>
  <si>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</si>
  <si>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</si>
  <si>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</si>
  <si>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</si>
  <si>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</si>
  <si>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</si>
  <si>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</si>
  <si>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</si>
  <si>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</si>
  <si>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</si>
  <si>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</si>
  <si>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</si>
  <si>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</si>
  <si>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</si>
  <si>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</si>
  <si>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</si>
  <si>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</si>
  <si>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</si>
  <si>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92040</t>
  </si>
  <si>
    <t>92041</t>
  </si>
  <si>
    <t>92042</t>
  </si>
  <si>
    <t>92043</t>
  </si>
  <si>
    <t>92044</t>
  </si>
  <si>
    <t>92101</t>
  </si>
  <si>
    <t>92102</t>
  </si>
  <si>
    <t>92103</t>
  </si>
  <si>
    <t>92104</t>
  </si>
  <si>
    <t>92105</t>
  </si>
  <si>
    <t>92106</t>
  </si>
  <si>
    <t>92107</t>
  </si>
  <si>
    <t>92108</t>
  </si>
  <si>
    <t>92109</t>
  </si>
  <si>
    <t>92110</t>
  </si>
  <si>
    <t>92111</t>
  </si>
  <si>
    <t>92112</t>
  </si>
  <si>
    <t>92113</t>
  </si>
  <si>
    <t>92114</t>
  </si>
  <si>
    <t>92115</t>
  </si>
  <si>
    <t>92116</t>
  </si>
  <si>
    <t>92118</t>
  </si>
  <si>
    <t>92119</t>
  </si>
  <si>
    <t>92121</t>
  </si>
  <si>
    <t>92122</t>
  </si>
  <si>
    <t>92123</t>
  </si>
  <si>
    <t>92133</t>
  </si>
  <si>
    <t>92134</t>
  </si>
  <si>
    <t>92135</t>
  </si>
  <si>
    <t>92136</t>
  </si>
  <si>
    <t>92137</t>
  </si>
  <si>
    <t>92138</t>
  </si>
  <si>
    <t>92139</t>
  </si>
  <si>
    <t>92140</t>
  </si>
  <si>
    <t>92141</t>
  </si>
  <si>
    <t>92142</t>
  </si>
  <si>
    <t>92143</t>
  </si>
  <si>
    <t>92144</t>
  </si>
  <si>
    <t>92145</t>
  </si>
  <si>
    <t>92146</t>
  </si>
  <si>
    <t>92210</t>
  </si>
  <si>
    <t>92211</t>
  </si>
  <si>
    <t>92212</t>
  </si>
  <si>
    <t>92213</t>
  </si>
  <si>
    <t>92214</t>
  </si>
  <si>
    <t>92215</t>
  </si>
  <si>
    <t>92216</t>
  </si>
  <si>
    <t>92219</t>
  </si>
  <si>
    <t>92220</t>
  </si>
  <si>
    <t>92221</t>
  </si>
  <si>
    <t>92222</t>
  </si>
  <si>
    <t>92223</t>
  </si>
  <si>
    <t>92224</t>
  </si>
  <si>
    <t>92226</t>
  </si>
  <si>
    <t>92237</t>
  </si>
  <si>
    <t>92238</t>
  </si>
  <si>
    <t>92239</t>
  </si>
  <si>
    <t>92240</t>
  </si>
  <si>
    <t>92241</t>
  </si>
  <si>
    <t>92242</t>
  </si>
  <si>
    <t>92243</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</si>
  <si>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</si>
  <si>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</si>
  <si>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</si>
  <si>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</si>
  <si>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</si>
  <si>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</si>
  <si>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</si>
  <si>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</si>
  <si>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</si>
  <si>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</si>
  <si>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</si>
  <si>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</si>
  <si>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</si>
  <si>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</si>
  <si>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</si>
  <si>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</si>
  <si>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92263</t>
  </si>
  <si>
    <t>92264</t>
  </si>
  <si>
    <t>92265</t>
  </si>
  <si>
    <t>92266</t>
  </si>
  <si>
    <t>92267</t>
  </si>
  <si>
    <t>92268</t>
  </si>
  <si>
    <t>92269</t>
  </si>
  <si>
    <t>92270</t>
  </si>
  <si>
    <t>92271</t>
  </si>
  <si>
    <t>92272</t>
  </si>
  <si>
    <t>92273</t>
  </si>
  <si>
    <t>92275</t>
  </si>
  <si>
    <t>92276</t>
  </si>
  <si>
    <t>92277</t>
  </si>
  <si>
    <t>92278</t>
  </si>
  <si>
    <t>92279</t>
  </si>
  <si>
    <t>92280</t>
  </si>
  <si>
    <t>92281</t>
  </si>
  <si>
    <t>92282</t>
  </si>
  <si>
    <t>92283</t>
  </si>
  <si>
    <t>92284</t>
  </si>
  <si>
    <t>92285</t>
  </si>
  <si>
    <t>92286</t>
  </si>
  <si>
    <t>92287</t>
  </si>
  <si>
    <t>92288</t>
  </si>
  <si>
    <t>92289</t>
  </si>
  <si>
    <t>92290</t>
  </si>
  <si>
    <t>92291</t>
  </si>
  <si>
    <t>92292</t>
  </si>
  <si>
    <t>92293</t>
  </si>
  <si>
    <t>92294</t>
  </si>
  <si>
    <t>92295</t>
  </si>
  <si>
    <t>92296</t>
  </si>
  <si>
    <t>92297</t>
  </si>
  <si>
    <t>92298</t>
  </si>
  <si>
    <t>92299</t>
  </si>
  <si>
    <t>92300</t>
  </si>
  <si>
    <t>92301</t>
  </si>
  <si>
    <t>92302</t>
  </si>
  <si>
    <t>92303</t>
  </si>
  <si>
    <t>92304</t>
  </si>
  <si>
    <t>92305</t>
  </si>
  <si>
    <t>92306</t>
  </si>
  <si>
    <t>92307</t>
  </si>
  <si>
    <t>92308</t>
  </si>
  <si>
    <t>92309</t>
  </si>
  <si>
    <t>92310</t>
  </si>
  <si>
    <t>92311</t>
  </si>
  <si>
    <t>92312</t>
  </si>
  <si>
    <t>92313</t>
  </si>
  <si>
    <t>92314</t>
  </si>
  <si>
    <t>92315</t>
  </si>
  <si>
    <t>92316</t>
  </si>
  <si>
    <t>92317</t>
  </si>
  <si>
    <t>92318</t>
  </si>
  <si>
    <t>92319</t>
  </si>
  <si>
    <t>92320</t>
  </si>
  <si>
    <t>92321</t>
  </si>
  <si>
    <t>92322</t>
  </si>
  <si>
    <t>92323</t>
  </si>
  <si>
    <t>92324</t>
  </si>
  <si>
    <t>92325</t>
  </si>
  <si>
    <t>92326</t>
  </si>
  <si>
    <t>92327</t>
  </si>
  <si>
    <t>92328</t>
  </si>
  <si>
    <t>92329</t>
  </si>
  <si>
    <t>92330</t>
  </si>
  <si>
    <t>92331</t>
  </si>
  <si>
    <t>92332</t>
  </si>
  <si>
    <t>92333</t>
  </si>
  <si>
    <t>92334</t>
  </si>
  <si>
    <t>92335</t>
  </si>
  <si>
    <t>92336</t>
  </si>
  <si>
    <t>92337</t>
  </si>
  <si>
    <t>92338</t>
  </si>
  <si>
    <t>92339</t>
  </si>
  <si>
    <t>92341</t>
  </si>
  <si>
    <t>92342</t>
  </si>
  <si>
    <t>92343</t>
  </si>
  <si>
    <t>92344</t>
  </si>
  <si>
    <t>92345</t>
  </si>
  <si>
    <t>92346</t>
  </si>
  <si>
    <t>92347</t>
  </si>
  <si>
    <t>92348</t>
  </si>
  <si>
    <t>92349</t>
  </si>
  <si>
    <t>92350</t>
  </si>
  <si>
    <t>92351</t>
  </si>
  <si>
    <t>92352</t>
  </si>
  <si>
    <t>92353</t>
  </si>
  <si>
    <t>92354</t>
  </si>
  <si>
    <t>92355</t>
  </si>
  <si>
    <t>92356</t>
  </si>
  <si>
    <t>92357</t>
  </si>
  <si>
    <t>92358</t>
  </si>
  <si>
    <t>92361</t>
  </si>
  <si>
    <t>92362</t>
  </si>
  <si>
    <t>92364</t>
  </si>
  <si>
    <t>92365</t>
  </si>
  <si>
    <t>92366</t>
  </si>
  <si>
    <t>92367</t>
  </si>
  <si>
    <t>92368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</si>
  <si>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</si>
  <si>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</si>
  <si>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</si>
  <si>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</si>
  <si>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</si>
  <si>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</si>
  <si>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</si>
  <si>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</si>
  <si>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</si>
  <si>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</si>
  <si>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</si>
  <si>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</si>
  <si>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</si>
  <si>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</si>
  <si>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</si>
  <si>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</si>
  <si>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</si>
  <si>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</si>
  <si>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</si>
  <si>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</si>
  <si>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</si>
  <si>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</si>
  <si>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92391</t>
  </si>
  <si>
    <t>92392</t>
  </si>
  <si>
    <t>92393</t>
  </si>
  <si>
    <t>92394</t>
  </si>
  <si>
    <t>92395</t>
  </si>
  <si>
    <t>92396</t>
  </si>
  <si>
    <t>92397</t>
  </si>
  <si>
    <t>92398</t>
  </si>
  <si>
    <t>92399</t>
  </si>
  <si>
    <t>92400</t>
  </si>
  <si>
    <t>92401</t>
  </si>
  <si>
    <t>92402</t>
  </si>
  <si>
    <t>92403</t>
  </si>
  <si>
    <t>92404</t>
  </si>
  <si>
    <t>92405</t>
  </si>
  <si>
    <t>92406</t>
  </si>
  <si>
    <t>92407</t>
  </si>
  <si>
    <t>92409</t>
  </si>
  <si>
    <t>92411</t>
  </si>
  <si>
    <t>92413</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</si>
  <si>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</si>
  <si>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</si>
  <si>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</si>
  <si>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</si>
  <si>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</si>
  <si>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</si>
  <si>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</si>
  <si>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</si>
  <si>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</si>
  <si>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</si>
  <si>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</si>
  <si>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</si>
  <si>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</si>
  <si>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</si>
  <si>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</si>
  <si>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</si>
  <si>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</si>
  <si>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</si>
  <si>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</si>
  <si>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</si>
  <si>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</si>
  <si>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</si>
  <si>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</si>
  <si>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</si>
  <si>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</si>
  <si>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</si>
  <si>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</si>
  <si>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</si>
  <si>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</si>
  <si>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</si>
  <si>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</si>
  <si>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</si>
  <si>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</si>
  <si>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</si>
  <si>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</si>
  <si>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</si>
  <si>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</si>
  <si>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</si>
  <si>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</si>
  <si>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</si>
  <si>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</si>
  <si>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</si>
  <si>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</si>
  <si>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</si>
  <si>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</si>
  <si>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</si>
  <si>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</si>
  <si>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</si>
  <si>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</si>
  <si>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</si>
  <si>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</si>
  <si>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</si>
  <si>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</si>
  <si>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</si>
  <si>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</si>
  <si>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</si>
  <si>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</si>
  <si>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</si>
  <si>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</si>
  <si>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</si>
  <si>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</si>
  <si>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</si>
  <si>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</si>
  <si>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</si>
  <si>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</si>
  <si>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</si>
  <si>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</si>
  <si>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</si>
  <si>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</si>
  <si>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</si>
  <si>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</si>
  <si>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</si>
  <si>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</si>
  <si>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</si>
  <si>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</si>
  <si>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</si>
  <si>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</si>
  <si>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</si>
  <si>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</si>
  <si>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</si>
  <si>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</si>
  <si>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</si>
  <si>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</si>
  <si>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</si>
  <si>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</si>
  <si>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</si>
  <si>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</si>
  <si>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</si>
  <si>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</si>
  <si>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</si>
  <si>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</si>
  <si>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</si>
  <si>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</si>
  <si>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</si>
  <si>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</si>
  <si>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</si>
  <si>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</si>
  <si>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</si>
  <si>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</si>
  <si>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</si>
  <si>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</si>
  <si>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</si>
  <si>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</si>
  <si>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</si>
  <si>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</si>
  <si>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</si>
  <si>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</si>
  <si>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</si>
  <si>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</si>
  <si>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</si>
  <si>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</si>
  <si>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</si>
  <si>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</si>
  <si>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</si>
  <si>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</si>
  <si>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</si>
  <si>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</si>
  <si>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</si>
  <si>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</si>
  <si>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</si>
  <si>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</si>
  <si>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</si>
  <si>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</si>
  <si>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</si>
  <si>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</si>
  <si>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</si>
  <si>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</si>
  <si>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</si>
  <si>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</si>
  <si>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</si>
  <si>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</si>
  <si>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92565</t>
  </si>
  <si>
    <t>92566</t>
  </si>
  <si>
    <t>92567</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</si>
  <si>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</si>
  <si>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</si>
  <si>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</si>
  <si>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</si>
  <si>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</si>
  <si>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</si>
  <si>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</si>
  <si>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</si>
  <si>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</si>
  <si>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</si>
  <si>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</si>
  <si>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</si>
  <si>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</si>
  <si>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</si>
  <si>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</si>
  <si>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</si>
  <si>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</si>
  <si>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</si>
  <si>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</si>
  <si>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</si>
  <si>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</si>
  <si>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</si>
  <si>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</si>
  <si>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</si>
  <si>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</si>
  <si>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</si>
  <si>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</si>
  <si>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</si>
  <si>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</si>
  <si>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</si>
  <si>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</si>
  <si>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</si>
  <si>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</si>
  <si>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</si>
  <si>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</si>
  <si>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</si>
  <si>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</si>
  <si>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</si>
  <si>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</si>
  <si>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</si>
  <si>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</si>
  <si>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</si>
  <si>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</si>
  <si>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</si>
  <si>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</si>
  <si>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</si>
  <si>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</si>
  <si>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</si>
  <si>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</si>
  <si>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92635</t>
  </si>
  <si>
    <t>92636</t>
  </si>
  <si>
    <t>92637</t>
  </si>
  <si>
    <t>92638</t>
  </si>
  <si>
    <t>92639</t>
  </si>
  <si>
    <t>92640</t>
  </si>
  <si>
    <t>92642</t>
  </si>
  <si>
    <t>92644</t>
  </si>
  <si>
    <t>92648</t>
  </si>
  <si>
    <t>92649</t>
  </si>
  <si>
    <t>92650</t>
  </si>
  <si>
    <t>92652</t>
  </si>
  <si>
    <t>92653</t>
  </si>
  <si>
    <t>92654</t>
  </si>
  <si>
    <t>92655</t>
  </si>
  <si>
    <t>92656</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</si>
  <si>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</si>
  <si>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</si>
  <si>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</si>
  <si>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</si>
  <si>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</si>
  <si>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</si>
  <si>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</si>
  <si>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</si>
  <si>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</si>
  <si>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</si>
  <si>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</si>
  <si>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</si>
  <si>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</si>
  <si>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</si>
  <si>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</si>
  <si>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</si>
  <si>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</si>
  <si>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</si>
  <si>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</si>
  <si>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</si>
  <si>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</si>
  <si>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</si>
  <si>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</si>
  <si>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</si>
  <si>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</si>
  <si>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</si>
  <si>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</si>
  <si>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</si>
  <si>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</si>
  <si>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</si>
  <si>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92687</t>
  </si>
  <si>
    <t>92688</t>
  </si>
  <si>
    <t>92689</t>
  </si>
  <si>
    <t>92690</t>
  </si>
  <si>
    <t>92692</t>
  </si>
  <si>
    <t>92693</t>
  </si>
  <si>
    <t>92694</t>
  </si>
  <si>
    <t>92695</t>
  </si>
  <si>
    <t>92696</t>
  </si>
  <si>
    <t>92697</t>
  </si>
  <si>
    <t>92698</t>
  </si>
  <si>
    <t>92699</t>
  </si>
  <si>
    <t>92700</t>
  </si>
  <si>
    <t>92701</t>
  </si>
  <si>
    <t>92702</t>
  </si>
  <si>
    <t>92703</t>
  </si>
  <si>
    <t>92704</t>
  </si>
  <si>
    <t>92705</t>
  </si>
  <si>
    <t>92706</t>
  </si>
  <si>
    <t>92712</t>
  </si>
  <si>
    <t>92713</t>
  </si>
  <si>
    <t>92714</t>
  </si>
  <si>
    <t>92715</t>
  </si>
  <si>
    <t>92716</t>
  </si>
  <si>
    <t>92717</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</si>
  <si>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</si>
  <si>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</si>
  <si>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</si>
  <si>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</si>
  <si>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</si>
  <si>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</si>
  <si>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</si>
  <si>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</si>
  <si>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</si>
  <si>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</si>
  <si>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</si>
  <si>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</si>
  <si>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</si>
  <si>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</si>
  <si>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</si>
  <si>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</si>
  <si>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</si>
  <si>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</si>
  <si>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</si>
  <si>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</si>
  <si>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</si>
  <si>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</si>
  <si>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</si>
  <si>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92743</t>
  </si>
  <si>
    <t>92744</t>
  </si>
  <si>
    <t>92745</t>
  </si>
  <si>
    <t>92746</t>
  </si>
  <si>
    <t>92747</t>
  </si>
  <si>
    <t>92748</t>
  </si>
  <si>
    <t>92749</t>
  </si>
  <si>
    <t>92750</t>
  </si>
  <si>
    <t>92751</t>
  </si>
  <si>
    <t>92752</t>
  </si>
  <si>
    <t>92753</t>
  </si>
  <si>
    <t>92754</t>
  </si>
  <si>
    <t>92755</t>
  </si>
  <si>
    <t>92756</t>
  </si>
  <si>
    <t>92757</t>
  </si>
  <si>
    <t>92758</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</si>
  <si>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</si>
  <si>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</si>
  <si>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</si>
  <si>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</si>
  <si>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</si>
  <si>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</si>
  <si>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</si>
  <si>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</si>
  <si>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</si>
  <si>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</si>
  <si>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</si>
  <si>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</si>
  <si>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</si>
  <si>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</si>
  <si>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</si>
  <si>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</si>
  <si>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</si>
  <si>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</si>
  <si>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</si>
  <si>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</si>
  <si>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</si>
  <si>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</si>
  <si>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</si>
  <si>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</si>
  <si>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</si>
  <si>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</si>
  <si>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</si>
  <si>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</si>
  <si>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</si>
  <si>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</si>
  <si>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</si>
  <si>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</si>
  <si>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</si>
  <si>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</si>
  <si>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</si>
  <si>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</si>
  <si>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</si>
  <si>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</si>
  <si>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</si>
  <si>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</si>
  <si>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</si>
  <si>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</si>
  <si>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</si>
  <si>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</si>
  <si>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</si>
  <si>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</si>
  <si>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</si>
  <si>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</si>
  <si>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92808</t>
  </si>
  <si>
    <t>92809</t>
  </si>
  <si>
    <t>92810</t>
  </si>
  <si>
    <t>92811</t>
  </si>
  <si>
    <t>92812</t>
  </si>
  <si>
    <t>92813</t>
  </si>
  <si>
    <t>92814</t>
  </si>
  <si>
    <t>92815</t>
  </si>
  <si>
    <t>92816</t>
  </si>
  <si>
    <t>92817</t>
  </si>
  <si>
    <t>92818</t>
  </si>
  <si>
    <t>92819</t>
  </si>
  <si>
    <t>92820</t>
  </si>
  <si>
    <t>92822</t>
  </si>
  <si>
    <t>92825</t>
  </si>
  <si>
    <t>92827</t>
  </si>
  <si>
    <t>92829</t>
  </si>
  <si>
    <t>92830</t>
  </si>
  <si>
    <t>92831</t>
  </si>
  <si>
    <t>92832</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</si>
  <si>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</si>
  <si>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</si>
  <si>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</si>
  <si>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</si>
  <si>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</si>
  <si>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</si>
  <si>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</si>
  <si>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</si>
  <si>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</si>
  <si>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</si>
  <si>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</si>
  <si>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</si>
  <si>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</si>
  <si>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</si>
  <si>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</si>
  <si>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</si>
  <si>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</si>
  <si>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</si>
  <si>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</si>
  <si>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</si>
  <si>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</si>
  <si>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</si>
  <si>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</si>
  <si>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</si>
  <si>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</si>
  <si>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</si>
  <si>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</si>
  <si>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</si>
  <si>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92865</t>
  </si>
  <si>
    <t>92866</t>
  </si>
  <si>
    <t>92867</t>
  </si>
  <si>
    <t>92868</t>
  </si>
  <si>
    <t>92869</t>
  </si>
  <si>
    <t>92870</t>
  </si>
  <si>
    <t>92871</t>
  </si>
  <si>
    <t>92872</t>
  </si>
  <si>
    <t>92873</t>
  </si>
  <si>
    <t>92874</t>
  </si>
  <si>
    <t>92875</t>
  </si>
  <si>
    <t>92876</t>
  </si>
  <si>
    <t>92877</t>
  </si>
  <si>
    <t>92878</t>
  </si>
  <si>
    <t>92879</t>
  </si>
  <si>
    <t>92880</t>
  </si>
  <si>
    <t>92881</t>
  </si>
  <si>
    <t>92882</t>
  </si>
  <si>
    <t>92883</t>
  </si>
  <si>
    <t>92884</t>
  </si>
  <si>
    <t>92885</t>
  </si>
  <si>
    <t>92886</t>
  </si>
  <si>
    <t>92887</t>
  </si>
  <si>
    <t>92888</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</si>
  <si>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</si>
  <si>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</si>
  <si>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</si>
  <si>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</si>
  <si>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</si>
  <si>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</si>
  <si>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</si>
  <si>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</si>
  <si>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</si>
  <si>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</si>
  <si>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</si>
  <si>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</si>
  <si>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</si>
  <si>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</si>
  <si>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</si>
  <si>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</si>
  <si>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</si>
  <si>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</si>
  <si>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</si>
  <si>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</si>
  <si>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</si>
  <si>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</si>
  <si>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</si>
  <si>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</si>
  <si>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</si>
  <si>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</si>
  <si>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92915</t>
  </si>
  <si>
    <t>92916</t>
  </si>
  <si>
    <t>92917</t>
  </si>
  <si>
    <t>92918</t>
  </si>
  <si>
    <t>92919</t>
  </si>
  <si>
    <t>92920</t>
  </si>
  <si>
    <t>92921</t>
  </si>
  <si>
    <t>92922</t>
  </si>
  <si>
    <t>92923</t>
  </si>
  <si>
    <t>92924</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</si>
  <si>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</si>
  <si>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</si>
  <si>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</si>
  <si>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</si>
  <si>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</si>
  <si>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</si>
  <si>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</si>
  <si>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</si>
  <si>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</si>
  <si>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</si>
  <si>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</si>
  <si>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</si>
  <si>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</si>
  <si>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</si>
  <si>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</si>
  <si>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</si>
  <si>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</si>
  <si>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</si>
  <si>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</si>
  <si>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</si>
  <si>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</si>
  <si>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</si>
  <si>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</si>
  <si>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</si>
  <si>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</si>
  <si>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</si>
  <si>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</si>
  <si>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</si>
  <si>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</si>
  <si>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92956</t>
  </si>
  <si>
    <t>92957</t>
  </si>
  <si>
    <t>92958</t>
  </si>
  <si>
    <t>92959</t>
  </si>
  <si>
    <t>92960</t>
  </si>
  <si>
    <t>92961</t>
  </si>
  <si>
    <t>92963</t>
  </si>
  <si>
    <t>92964</t>
  </si>
  <si>
    <t>92965</t>
  </si>
  <si>
    <t>92966</t>
  </si>
  <si>
    <t>92967</t>
  </si>
  <si>
    <t>92979</t>
  </si>
  <si>
    <t>92980</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</si>
  <si>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</si>
  <si>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</si>
  <si>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</si>
  <si>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</si>
  <si>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</si>
  <si>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</si>
  <si>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</si>
  <si>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</si>
  <si>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</si>
  <si>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</si>
  <si>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</si>
  <si>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</si>
  <si>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</si>
  <si>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</si>
  <si>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</si>
  <si>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</si>
  <si>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</si>
  <si>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</si>
  <si>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</si>
  <si>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</si>
  <si>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</si>
  <si>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</si>
  <si>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93008</t>
  </si>
  <si>
    <t>93009</t>
  </si>
  <si>
    <t>93010</t>
  </si>
  <si>
    <t>93011</t>
  </si>
  <si>
    <t>93012</t>
  </si>
  <si>
    <t>93013</t>
  </si>
  <si>
    <t>93014</t>
  </si>
  <si>
    <t>93015</t>
  </si>
  <si>
    <t>93016</t>
  </si>
  <si>
    <t>93017</t>
  </si>
  <si>
    <t>93018</t>
  </si>
  <si>
    <t>93020</t>
  </si>
  <si>
    <t>93022</t>
  </si>
  <si>
    <t>93024</t>
  </si>
  <si>
    <t>93026</t>
  </si>
  <si>
    <t>93050</t>
  </si>
  <si>
    <t>93051</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</si>
  <si>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</si>
  <si>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</si>
  <si>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</si>
  <si>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</si>
  <si>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</si>
  <si>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</si>
  <si>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</si>
  <si>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</si>
  <si>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</si>
  <si>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</si>
  <si>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</si>
  <si>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</si>
  <si>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</si>
  <si>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</si>
  <si>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</si>
  <si>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</si>
  <si>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</si>
  <si>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</si>
  <si>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</si>
  <si>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</si>
  <si>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</si>
  <si>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</si>
  <si>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</si>
  <si>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</si>
  <si>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</si>
  <si>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</si>
  <si>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</si>
  <si>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</si>
  <si>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</si>
  <si>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</si>
  <si>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</si>
  <si>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</si>
  <si>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</si>
  <si>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</si>
  <si>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</si>
  <si>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</si>
  <si>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</si>
  <si>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</si>
  <si>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</si>
  <si>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</si>
  <si>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</si>
  <si>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</si>
  <si>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</si>
  <si>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</si>
  <si>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</si>
  <si>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</si>
  <si>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</si>
  <si>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</si>
  <si>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</si>
  <si>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</si>
  <si>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</si>
  <si>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</si>
  <si>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</si>
  <si>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</si>
  <si>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</si>
  <si>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</si>
  <si>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</si>
  <si>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</si>
  <si>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</si>
  <si>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</si>
  <si>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</si>
  <si>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</si>
  <si>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</si>
  <si>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</si>
  <si>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</si>
  <si>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</si>
  <si>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</si>
  <si>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</si>
  <si>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</si>
  <si>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</si>
  <si>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</si>
  <si>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</si>
  <si>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</si>
  <si>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</si>
  <si>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93128</t>
  </si>
  <si>
    <t>93133</t>
  </si>
  <si>
    <t>93137</t>
  </si>
  <si>
    <t>93138</t>
  </si>
  <si>
    <t>93139</t>
  </si>
  <si>
    <t>93140</t>
  </si>
  <si>
    <t>93141</t>
  </si>
  <si>
    <t>93142</t>
  </si>
  <si>
    <t>93143</t>
  </si>
  <si>
    <t>93144</t>
  </si>
  <si>
    <t>93145</t>
  </si>
  <si>
    <t>93146</t>
  </si>
  <si>
    <t>93147</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</si>
  <si>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</si>
  <si>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</si>
  <si>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</si>
  <si>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</si>
  <si>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</si>
  <si>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</si>
  <si>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</si>
  <si>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</si>
  <si>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</si>
  <si>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</si>
  <si>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</si>
  <si>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</si>
  <si>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</si>
  <si>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</si>
  <si>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</si>
  <si>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</si>
  <si>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</si>
  <si>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</si>
  <si>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</si>
  <si>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</si>
  <si>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</si>
  <si>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</si>
  <si>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</si>
  <si>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</si>
  <si>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93206</t>
  </si>
  <si>
    <t>93207</t>
  </si>
  <si>
    <t>93208</t>
  </si>
  <si>
    <t>93209</t>
  </si>
  <si>
    <t>93210</t>
  </si>
  <si>
    <t>93211</t>
  </si>
  <si>
    <t>93212</t>
  </si>
  <si>
    <t>93213</t>
  </si>
  <si>
    <t>93214</t>
  </si>
  <si>
    <t>93220</t>
  </si>
  <si>
    <t>93221</t>
  </si>
  <si>
    <t>93222</t>
  </si>
  <si>
    <t>93223</t>
  </si>
  <si>
    <t>93224</t>
  </si>
  <si>
    <t>93225</t>
  </si>
  <si>
    <t>93229</t>
  </si>
  <si>
    <t>93230</t>
  </si>
  <si>
    <t>93231</t>
  </si>
  <si>
    <t>93232</t>
  </si>
  <si>
    <t>93233</t>
  </si>
  <si>
    <t>93234</t>
  </si>
  <si>
    <t>93235</t>
  </si>
  <si>
    <t>93238</t>
  </si>
  <si>
    <t>93239</t>
  </si>
  <si>
    <t>93240</t>
  </si>
  <si>
    <t>93243</t>
  </si>
  <si>
    <t>93244</t>
  </si>
  <si>
    <t>93267</t>
  </si>
  <si>
    <t>93269</t>
  </si>
  <si>
    <t>93270</t>
  </si>
  <si>
    <t>93271</t>
  </si>
  <si>
    <t>93272</t>
  </si>
  <si>
    <t>93274</t>
  </si>
  <si>
    <t>93277</t>
  </si>
  <si>
    <t>93278</t>
  </si>
  <si>
    <t>93279</t>
  </si>
  <si>
    <t>93280</t>
  </si>
  <si>
    <t>93281</t>
  </si>
  <si>
    <t>93282</t>
  </si>
  <si>
    <t>93283</t>
  </si>
  <si>
    <t>93284</t>
  </si>
  <si>
    <t>93285</t>
  </si>
  <si>
    <t>93286</t>
  </si>
  <si>
    <t>93287</t>
  </si>
  <si>
    <t>93288</t>
  </si>
  <si>
    <t>93296</t>
  </si>
  <si>
    <t>93350</t>
  </si>
  <si>
    <t>93351</t>
  </si>
  <si>
    <t>93352</t>
  </si>
  <si>
    <t>93353</t>
  </si>
  <si>
    <t>93354</t>
  </si>
  <si>
    <t>93355</t>
  </si>
  <si>
    <t>93356</t>
  </si>
  <si>
    <t>93357</t>
  </si>
  <si>
    <t>93360</t>
  </si>
  <si>
    <t>93361</t>
  </si>
  <si>
    <t>93363</t>
  </si>
  <si>
    <t>93364</t>
  </si>
  <si>
    <t>93365</t>
  </si>
  <si>
    <t>93366</t>
  </si>
  <si>
    <t>93367</t>
  </si>
  <si>
    <t>93368</t>
  </si>
  <si>
    <t>93369</t>
  </si>
  <si>
    <t>93370</t>
  </si>
  <si>
    <t>93371</t>
  </si>
  <si>
    <t>93372</t>
  </si>
  <si>
    <t>93373</t>
  </si>
  <si>
    <t>93374</t>
  </si>
  <si>
    <t>93376</t>
  </si>
  <si>
    <t>93377</t>
  </si>
  <si>
    <t>93378</t>
  </si>
  <si>
    <t>93379</t>
  </si>
  <si>
    <t>93380</t>
  </si>
  <si>
    <t>93381</t>
  </si>
  <si>
    <t>93382</t>
  </si>
  <si>
    <t>93389</t>
  </si>
  <si>
    <t>93390</t>
  </si>
  <si>
    <t>93391</t>
  </si>
  <si>
    <t>93392</t>
  </si>
  <si>
    <t>93393</t>
  </si>
  <si>
    <t>93394</t>
  </si>
  <si>
    <t>93395</t>
  </si>
  <si>
    <t>93396</t>
  </si>
  <si>
    <t>93397</t>
  </si>
  <si>
    <t>93398</t>
  </si>
  <si>
    <t>93399</t>
  </si>
  <si>
    <t>93400</t>
  </si>
  <si>
    <t>93401</t>
  </si>
  <si>
    <t>93402</t>
  </si>
  <si>
    <t>93403</t>
  </si>
  <si>
    <t>93404</t>
  </si>
  <si>
    <t>93405</t>
  </si>
  <si>
    <t>93406</t>
  </si>
  <si>
    <t>93407</t>
  </si>
  <si>
    <t>93408</t>
  </si>
  <si>
    <t>93409</t>
  </si>
  <si>
    <t>93411</t>
  </si>
  <si>
    <t>93412</t>
  </si>
  <si>
    <t>93413</t>
  </si>
  <si>
    <t>93414</t>
  </si>
  <si>
    <t>93415</t>
  </si>
  <si>
    <t>93416</t>
  </si>
  <si>
    <t>93417</t>
  </si>
  <si>
    <t>93418</t>
  </si>
  <si>
    <t>93419</t>
  </si>
  <si>
    <t>93420</t>
  </si>
  <si>
    <t>93421</t>
  </si>
  <si>
    <t>93422</t>
  </si>
  <si>
    <t>93423</t>
  </si>
  <si>
    <t>93424</t>
  </si>
  <si>
    <t>93425</t>
  </si>
  <si>
    <t>93426</t>
  </si>
  <si>
    <t>93427</t>
  </si>
  <si>
    <t>93428</t>
  </si>
  <si>
    <t>93429</t>
  </si>
  <si>
    <t>93430</t>
  </si>
  <si>
    <t>93431</t>
  </si>
  <si>
    <t>93432</t>
  </si>
  <si>
    <t>93433</t>
  </si>
  <si>
    <t>93434</t>
  </si>
  <si>
    <t>93435</t>
  </si>
  <si>
    <t>93436</t>
  </si>
  <si>
    <t>93437</t>
  </si>
  <si>
    <t>93438</t>
  </si>
  <si>
    <t>93439</t>
  </si>
  <si>
    <t>93440</t>
  </si>
  <si>
    <t>93441</t>
  </si>
  <si>
    <t>93442</t>
  </si>
  <si>
    <t>93558</t>
  </si>
  <si>
    <t>93559</t>
  </si>
  <si>
    <t>93560</t>
  </si>
  <si>
    <t>93561</t>
  </si>
  <si>
    <t>93562</t>
  </si>
  <si>
    <t>93563</t>
  </si>
  <si>
    <t>93564</t>
  </si>
  <si>
    <t>93565</t>
  </si>
  <si>
    <t>93566</t>
  </si>
  <si>
    <t>93567</t>
  </si>
  <si>
    <t>93568</t>
  </si>
  <si>
    <t>93569</t>
  </si>
  <si>
    <t>93570</t>
  </si>
  <si>
    <t>93571</t>
  </si>
  <si>
    <t>93572</t>
  </si>
  <si>
    <t>93582</t>
  </si>
  <si>
    <t>93583</t>
  </si>
  <si>
    <t>93584</t>
  </si>
  <si>
    <t>93585</t>
  </si>
  <si>
    <t>93588</t>
  </si>
  <si>
    <t>93589</t>
  </si>
  <si>
    <t>93590</t>
  </si>
  <si>
    <t>93591</t>
  </si>
  <si>
    <t>93592</t>
  </si>
  <si>
    <t>93594</t>
  </si>
  <si>
    <t>93595</t>
  </si>
  <si>
    <t>93596</t>
  </si>
  <si>
    <t>93597</t>
  </si>
  <si>
    <t>93598</t>
  </si>
  <si>
    <t>93599</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</si>
  <si>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</si>
  <si>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</si>
  <si>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</si>
  <si>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</si>
  <si>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</si>
  <si>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</si>
  <si>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</si>
  <si>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</si>
  <si>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</si>
  <si>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</si>
  <si>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</si>
  <si>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</si>
  <si>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</si>
  <si>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</si>
  <si>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</si>
  <si>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</si>
  <si>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</si>
  <si>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</si>
  <si>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</si>
  <si>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</si>
  <si>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</si>
  <si>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93679</t>
  </si>
  <si>
    <t>93680</t>
  </si>
  <si>
    <t>93681</t>
  </si>
  <si>
    <t>93682</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</si>
  <si>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</si>
  <si>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</si>
  <si>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</si>
  <si>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</si>
  <si>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</si>
  <si>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</si>
  <si>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</si>
  <si>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</si>
  <si>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</si>
  <si>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</si>
  <si>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</si>
  <si>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</si>
  <si>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</si>
  <si>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</si>
  <si>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</si>
  <si>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</si>
  <si>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</si>
  <si>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</si>
  <si>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</si>
  <si>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</si>
  <si>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</si>
  <si>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</si>
  <si>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</si>
  <si>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</si>
  <si>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</si>
  <si>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</si>
  <si>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</si>
  <si>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</si>
  <si>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</si>
  <si>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</si>
  <si>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</si>
  <si>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</si>
  <si>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</si>
  <si>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</si>
  <si>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</si>
  <si>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</si>
  <si>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94213</t>
  </si>
  <si>
    <t>TELHAMENTO COM TELHA DE AÇO/ALUMÍNIO E = 0,5 MM, COM ATÉ 2 ÁGUAS, INCLUSO IÇAMENTO. AF_07/2019</t>
  </si>
  <si>
    <t>94216</t>
  </si>
  <si>
    <t>TELHAMENTO COM TELHA METÁLICA TERMOACÚSTICA E = 30 MM, COM ATÉ 2 ÁGUAS, INCLUSO IÇAMENTO. AF_07/2019</t>
  </si>
  <si>
    <t>94218</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</si>
  <si>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</si>
  <si>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</si>
  <si>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</si>
  <si>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</si>
  <si>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</si>
  <si>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</si>
  <si>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</si>
  <si>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</si>
  <si>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</si>
  <si>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</si>
  <si>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94224</t>
  </si>
  <si>
    <t>EMBOÇAMENTO COM ARGAMASSA TRAÇO 1:2:9 (CIMENTO, CAL E AREIA). AF_07/2019</t>
  </si>
  <si>
    <t>94226</t>
  </si>
  <si>
    <t>SUBCOBERTURA COM MANTA PLÁSTICA REVESTIDA POR PELÍCULA DE ALUMÍNO, INCLUSO TRANSPORTE VERTICAL.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</si>
  <si>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</si>
  <si>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</si>
  <si>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</si>
  <si>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</si>
  <si>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</si>
  <si>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</si>
  <si>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</si>
  <si>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</si>
  <si>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94232</t>
  </si>
  <si>
    <t>AMARRAÇÃO DE TELHAS CERÂMICAS OU DE CONCRETO. AF_07/2019</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</si>
  <si>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</si>
  <si>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</si>
  <si>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</si>
  <si>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</si>
  <si>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</si>
  <si>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</si>
  <si>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</si>
  <si>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</si>
  <si>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</si>
  <si>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</si>
  <si>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</si>
  <si>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</si>
  <si>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</si>
  <si>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</si>
  <si>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</si>
  <si>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</si>
  <si>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</si>
  <si>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</si>
  <si>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</si>
  <si>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</si>
  <si>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</si>
  <si>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</si>
  <si>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</si>
  <si>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</si>
  <si>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</si>
  <si>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</si>
  <si>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</si>
  <si>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</si>
  <si>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94295</t>
  </si>
  <si>
    <t>94296</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</si>
  <si>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</si>
  <si>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</si>
  <si>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</si>
  <si>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</si>
  <si>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</si>
  <si>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</si>
  <si>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</si>
  <si>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</si>
  <si>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</si>
  <si>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</si>
  <si>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</si>
  <si>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</si>
  <si>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</si>
  <si>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</si>
  <si>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</si>
  <si>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</si>
  <si>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</si>
  <si>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</si>
  <si>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</si>
  <si>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</si>
  <si>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</si>
  <si>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</si>
  <si>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</si>
  <si>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</si>
  <si>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94438</t>
  </si>
  <si>
    <t>94439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</si>
  <si>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</si>
  <si>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</si>
  <si>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</si>
  <si>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</si>
  <si>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</si>
  <si>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</si>
  <si>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</si>
  <si>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</si>
  <si>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94444</t>
  </si>
  <si>
    <t>TELHAMENTO COM TELHA DE ENCAIXE, TIPO FRANCESA DE VIDRO, COM ATÉ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</si>
  <si>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</si>
  <si>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</si>
  <si>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</si>
  <si>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</si>
  <si>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</si>
  <si>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</si>
  <si>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</si>
  <si>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</si>
  <si>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94449</t>
  </si>
  <si>
    <t>TELHAMENTO COM TELHA ONDULADA DE FIBRA DE VIDRO E = 0,6 MM, PARA TELHADO COM INCLINAÇÃO MAIOR QUE 10°, COM ATÉ 2 ÁGUAS, INCLUSO IÇAMENTO. AF_07/2019</t>
  </si>
  <si>
    <t>94451</t>
  </si>
  <si>
    <t>CUMEEIRA PARA TELHA DE FIBROCIMENTO ESTRUTURAL E = 6 MM, INCLUSO ACESSÓRIOS DE FIXAÇÃO E IÇAMENTO. AF_07/2019</t>
  </si>
  <si>
    <t>94462</t>
  </si>
  <si>
    <t>94463</t>
  </si>
  <si>
    <t>94464</t>
  </si>
  <si>
    <t>94465</t>
  </si>
  <si>
    <t>94466</t>
  </si>
  <si>
    <t>94467</t>
  </si>
  <si>
    <t>94468</t>
  </si>
  <si>
    <t>94469</t>
  </si>
  <si>
    <t>94470</t>
  </si>
  <si>
    <t>94471</t>
  </si>
  <si>
    <t>94472</t>
  </si>
  <si>
    <t>94473</t>
  </si>
  <si>
    <t>94474</t>
  </si>
  <si>
    <t>94475</t>
  </si>
  <si>
    <t>94476</t>
  </si>
  <si>
    <t>94477</t>
  </si>
  <si>
    <t>94478</t>
  </si>
  <si>
    <t>94479</t>
  </si>
  <si>
    <t>94480</t>
  </si>
  <si>
    <t>94481</t>
  </si>
  <si>
    <t>94482</t>
  </si>
  <si>
    <t>94483</t>
  </si>
  <si>
    <t>94489</t>
  </si>
  <si>
    <t>94490</t>
  </si>
  <si>
    <t>94491</t>
  </si>
  <si>
    <t>94492</t>
  </si>
  <si>
    <t>94493</t>
  </si>
  <si>
    <t>94495</t>
  </si>
  <si>
    <t>94496</t>
  </si>
  <si>
    <t>94497</t>
  </si>
  <si>
    <t>94498</t>
  </si>
  <si>
    <t>94499</t>
  </si>
  <si>
    <t>94500</t>
  </si>
  <si>
    <t>94501</t>
  </si>
  <si>
    <t>94559</t>
  </si>
  <si>
    <t>94562</t>
  </si>
  <si>
    <t>94569</t>
  </si>
  <si>
    <t>94570</t>
  </si>
  <si>
    <t>94572</t>
  </si>
  <si>
    <t>94573</t>
  </si>
  <si>
    <t>94580</t>
  </si>
  <si>
    <t>94587</t>
  </si>
  <si>
    <t>94588</t>
  </si>
  <si>
    <t>94602</t>
  </si>
  <si>
    <t>94603</t>
  </si>
  <si>
    <t>94604</t>
  </si>
  <si>
    <t>94605</t>
  </si>
  <si>
    <t>94606</t>
  </si>
  <si>
    <t>94608</t>
  </si>
  <si>
    <t>94610</t>
  </si>
  <si>
    <t>94612</t>
  </si>
  <si>
    <t>94614</t>
  </si>
  <si>
    <t>94615</t>
  </si>
  <si>
    <t>94616</t>
  </si>
  <si>
    <t>94617</t>
  </si>
  <si>
    <t>94618</t>
  </si>
  <si>
    <t>94620</t>
  </si>
  <si>
    <t>94622</t>
  </si>
  <si>
    <t>94623</t>
  </si>
  <si>
    <t>94624</t>
  </si>
  <si>
    <t>94625</t>
  </si>
  <si>
    <t>94648</t>
  </si>
  <si>
    <t>94649</t>
  </si>
  <si>
    <t>94650</t>
  </si>
  <si>
    <t>94651</t>
  </si>
  <si>
    <t>94652</t>
  </si>
  <si>
    <t>94653</t>
  </si>
  <si>
    <t>94654</t>
  </si>
  <si>
    <t>94655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</si>
  <si>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</si>
  <si>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</si>
  <si>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</si>
  <si>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</si>
  <si>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</si>
  <si>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</si>
  <si>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</si>
  <si>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</si>
  <si>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</si>
  <si>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</si>
  <si>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</si>
  <si>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</si>
  <si>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</si>
  <si>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</si>
  <si>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</si>
  <si>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</si>
  <si>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</si>
  <si>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</si>
  <si>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</si>
  <si>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</si>
  <si>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</si>
  <si>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</si>
  <si>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</si>
  <si>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</si>
  <si>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</si>
  <si>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</si>
  <si>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</si>
  <si>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</si>
  <si>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</si>
  <si>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</si>
  <si>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</si>
  <si>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</si>
  <si>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</si>
  <si>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</si>
  <si>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</si>
  <si>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</si>
  <si>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</si>
  <si>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</si>
  <si>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</si>
  <si>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</si>
  <si>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</si>
  <si>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</si>
  <si>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</si>
  <si>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</si>
  <si>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</si>
  <si>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</si>
  <si>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</si>
  <si>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</si>
  <si>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</si>
  <si>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</si>
  <si>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</si>
  <si>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</si>
  <si>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</si>
  <si>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</si>
  <si>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</si>
  <si>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</si>
  <si>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</si>
  <si>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</si>
  <si>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</si>
  <si>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</si>
  <si>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94716</t>
  </si>
  <si>
    <t>94717</t>
  </si>
  <si>
    <t>94718</t>
  </si>
  <si>
    <t>94719</t>
  </si>
  <si>
    <t>94720</t>
  </si>
  <si>
    <t>94721</t>
  </si>
  <si>
    <t>94722</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</si>
  <si>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</si>
  <si>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</si>
  <si>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</si>
  <si>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</si>
  <si>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</si>
  <si>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</si>
  <si>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</si>
  <si>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</si>
  <si>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</si>
  <si>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</si>
  <si>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</si>
  <si>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</si>
  <si>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</si>
  <si>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</si>
  <si>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</si>
  <si>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</si>
  <si>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</si>
  <si>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</si>
  <si>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</si>
  <si>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</si>
  <si>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</si>
  <si>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</si>
  <si>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</si>
  <si>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</si>
  <si>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</si>
  <si>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</si>
  <si>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94779</t>
  </si>
  <si>
    <t>94782</t>
  </si>
  <si>
    <t>94783</t>
  </si>
  <si>
    <t>94785</t>
  </si>
  <si>
    <t>94786</t>
  </si>
  <si>
    <t>94787</t>
  </si>
  <si>
    <t>94788</t>
  </si>
  <si>
    <t>94789</t>
  </si>
  <si>
    <t>94790</t>
  </si>
  <si>
    <t>94791</t>
  </si>
  <si>
    <t>94792</t>
  </si>
  <si>
    <t>94793</t>
  </si>
  <si>
    <t>94794</t>
  </si>
  <si>
    <t>94795</t>
  </si>
  <si>
    <t>94796</t>
  </si>
  <si>
    <t>94797</t>
  </si>
  <si>
    <t>94798</t>
  </si>
  <si>
    <t>94799</t>
  </si>
  <si>
    <t>94800</t>
  </si>
  <si>
    <t>94805</t>
  </si>
  <si>
    <t>94806</t>
  </si>
  <si>
    <t>94807</t>
  </si>
  <si>
    <t>94863</t>
  </si>
  <si>
    <t>94869</t>
  </si>
  <si>
    <t>94870</t>
  </si>
  <si>
    <t>94871</t>
  </si>
  <si>
    <t>94872</t>
  </si>
  <si>
    <t>94875</t>
  </si>
  <si>
    <t>94876</t>
  </si>
  <si>
    <t>94878</t>
  </si>
  <si>
    <t>94879</t>
  </si>
  <si>
    <t>94880</t>
  </si>
  <si>
    <t>94881</t>
  </si>
  <si>
    <t>94882</t>
  </si>
  <si>
    <t>94884</t>
  </si>
  <si>
    <t>94964</t>
  </si>
  <si>
    <t>94965</t>
  </si>
  <si>
    <t>94967</t>
  </si>
  <si>
    <t>94968</t>
  </si>
  <si>
    <t>94969</t>
  </si>
  <si>
    <t>94970</t>
  </si>
  <si>
    <t>94971</t>
  </si>
  <si>
    <t>94972</t>
  </si>
  <si>
    <t>94973</t>
  </si>
  <si>
    <t>94974</t>
  </si>
  <si>
    <t>94975</t>
  </si>
  <si>
    <t>94990</t>
  </si>
  <si>
    <t>94991</t>
  </si>
  <si>
    <t>94992</t>
  </si>
  <si>
    <t>94993</t>
  </si>
  <si>
    <t>94994</t>
  </si>
  <si>
    <t>94995</t>
  </si>
  <si>
    <t>94996</t>
  </si>
  <si>
    <t>94997</t>
  </si>
  <si>
    <t>94998</t>
  </si>
  <si>
    <t>94999</t>
  </si>
  <si>
    <t>95108</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</si>
  <si>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</si>
  <si>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</si>
  <si>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</si>
  <si>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</si>
  <si>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</si>
  <si>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</si>
  <si>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</si>
  <si>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</si>
  <si>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</si>
  <si>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</si>
  <si>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</si>
  <si>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</si>
  <si>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</si>
  <si>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</si>
  <si>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</si>
  <si>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</si>
  <si>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</si>
  <si>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</si>
  <si>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</si>
  <si>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</si>
  <si>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95136</t>
  </si>
  <si>
    <t>95137</t>
  </si>
  <si>
    <t>95138</t>
  </si>
  <si>
    <t>95139</t>
  </si>
  <si>
    <t>95140</t>
  </si>
  <si>
    <t>95141</t>
  </si>
  <si>
    <t>95208</t>
  </si>
  <si>
    <t>95209</t>
  </si>
  <si>
    <t>95210</t>
  </si>
  <si>
    <t>95211</t>
  </si>
  <si>
    <t>95212</t>
  </si>
  <si>
    <t>95213</t>
  </si>
  <si>
    <t>95217</t>
  </si>
  <si>
    <t>95237</t>
  </si>
  <si>
    <t>95240</t>
  </si>
  <si>
    <t>95241</t>
  </si>
  <si>
    <t>95248</t>
  </si>
  <si>
    <t>95249</t>
  </si>
  <si>
    <t>95250</t>
  </si>
  <si>
    <t>95251</t>
  </si>
  <si>
    <t>95252</t>
  </si>
  <si>
    <t>95253</t>
  </si>
  <si>
    <t>95255</t>
  </si>
  <si>
    <t>95256</t>
  </si>
  <si>
    <t>95257</t>
  </si>
  <si>
    <t>95258</t>
  </si>
  <si>
    <t>95259</t>
  </si>
  <si>
    <t>95260</t>
  </si>
  <si>
    <t>95261</t>
  </si>
  <si>
    <t>95262</t>
  </si>
  <si>
    <t>95263</t>
  </si>
  <si>
    <t>95264</t>
  </si>
  <si>
    <t>95265</t>
  </si>
  <si>
    <t>95266</t>
  </si>
  <si>
    <t>95267</t>
  </si>
  <si>
    <t>95268</t>
  </si>
  <si>
    <t>95269</t>
  </si>
  <si>
    <t>95270</t>
  </si>
  <si>
    <t>95271</t>
  </si>
  <si>
    <t>95272</t>
  </si>
  <si>
    <t>95273</t>
  </si>
  <si>
    <t>95274</t>
  </si>
  <si>
    <t>95275</t>
  </si>
  <si>
    <t>95276</t>
  </si>
  <si>
    <t>95277</t>
  </si>
  <si>
    <t>95278</t>
  </si>
  <si>
    <t>95279</t>
  </si>
  <si>
    <t>95280</t>
  </si>
  <si>
    <t>95281</t>
  </si>
  <si>
    <t>95282</t>
  </si>
  <si>
    <t>95283</t>
  </si>
  <si>
    <t>95305</t>
  </si>
  <si>
    <t>95306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</si>
  <si>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</si>
  <si>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</si>
  <si>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</si>
  <si>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</si>
  <si>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</si>
  <si>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</si>
  <si>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</si>
  <si>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</si>
  <si>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</si>
  <si>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</si>
  <si>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</si>
  <si>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</si>
  <si>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</si>
  <si>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</si>
  <si>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</si>
  <si>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</si>
  <si>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</si>
  <si>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</si>
  <si>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</si>
  <si>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</si>
  <si>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</si>
  <si>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</si>
  <si>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</si>
  <si>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</si>
  <si>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</si>
  <si>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</si>
  <si>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</si>
  <si>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</si>
  <si>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</si>
  <si>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</si>
  <si>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</si>
  <si>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</si>
  <si>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</si>
  <si>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</si>
  <si>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</si>
  <si>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</si>
  <si>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</si>
  <si>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</si>
  <si>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</si>
  <si>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</si>
  <si>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</si>
  <si>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</si>
  <si>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</si>
  <si>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</si>
  <si>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</si>
  <si>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</si>
  <si>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</si>
  <si>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</si>
  <si>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</si>
  <si>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</si>
  <si>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</si>
  <si>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</si>
  <si>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</si>
  <si>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</si>
  <si>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</si>
  <si>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</si>
  <si>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</si>
  <si>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</si>
  <si>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</si>
  <si>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</si>
  <si>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</si>
  <si>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</si>
  <si>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</si>
  <si>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</si>
  <si>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</si>
  <si>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</si>
  <si>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</si>
  <si>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</si>
  <si>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</si>
  <si>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</si>
  <si>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</si>
  <si>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</si>
  <si>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</si>
  <si>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</si>
  <si>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</si>
  <si>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</si>
  <si>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</si>
  <si>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</si>
  <si>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</si>
  <si>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</si>
  <si>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</si>
  <si>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</si>
  <si>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</si>
  <si>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</si>
  <si>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</si>
  <si>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</si>
  <si>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</si>
  <si>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</si>
  <si>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</si>
  <si>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</si>
  <si>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</si>
  <si>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</si>
  <si>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</si>
  <si>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</si>
  <si>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</si>
  <si>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</si>
  <si>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</si>
  <si>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</si>
  <si>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</si>
  <si>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</si>
  <si>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</si>
  <si>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</si>
  <si>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</si>
  <si>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</si>
  <si>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</si>
  <si>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</si>
  <si>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</si>
  <si>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</si>
  <si>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</si>
  <si>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</si>
  <si>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</si>
  <si>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</si>
  <si>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</si>
  <si>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95425</t>
  </si>
  <si>
    <t>95426</t>
  </si>
  <si>
    <t>95427</t>
  </si>
  <si>
    <t>95428</t>
  </si>
  <si>
    <t>95429</t>
  </si>
  <si>
    <t>95430</t>
  </si>
  <si>
    <t>95445</t>
  </si>
  <si>
    <t>95446</t>
  </si>
  <si>
    <t>95448</t>
  </si>
  <si>
    <t>95469</t>
  </si>
  <si>
    <t>95470</t>
  </si>
  <si>
    <t>95471</t>
  </si>
  <si>
    <t>95472</t>
  </si>
  <si>
    <t>95541</t>
  </si>
  <si>
    <t>95542</t>
  </si>
  <si>
    <t>95543</t>
  </si>
  <si>
    <t>95544</t>
  </si>
  <si>
    <t>95545</t>
  </si>
  <si>
    <t>95546</t>
  </si>
  <si>
    <t>95547</t>
  </si>
  <si>
    <t>95563</t>
  </si>
  <si>
    <t>95565</t>
  </si>
  <si>
    <t>95566</t>
  </si>
  <si>
    <t>95567</t>
  </si>
  <si>
    <t>95568</t>
  </si>
  <si>
    <t>95569</t>
  </si>
  <si>
    <t>95570</t>
  </si>
  <si>
    <t>95571</t>
  </si>
  <si>
    <t>95572</t>
  </si>
  <si>
    <t>95576</t>
  </si>
  <si>
    <t>95577</t>
  </si>
  <si>
    <t>95578</t>
  </si>
  <si>
    <t>95579</t>
  </si>
  <si>
    <t>95580</t>
  </si>
  <si>
    <t>95581</t>
  </si>
  <si>
    <t>95582</t>
  </si>
  <si>
    <t>95583</t>
  </si>
  <si>
    <t>95584</t>
  </si>
  <si>
    <t>95592</t>
  </si>
  <si>
    <t>95593</t>
  </si>
  <si>
    <t>95601</t>
  </si>
  <si>
    <t>95602</t>
  </si>
  <si>
    <t>95603</t>
  </si>
  <si>
    <t>95604</t>
  </si>
  <si>
    <t>95605</t>
  </si>
  <si>
    <t>95606</t>
  </si>
  <si>
    <t>95607</t>
  </si>
  <si>
    <t>95608</t>
  </si>
  <si>
    <t>95609</t>
  </si>
  <si>
    <t>95617</t>
  </si>
  <si>
    <t>95618</t>
  </si>
  <si>
    <t>95619</t>
  </si>
  <si>
    <t>95620</t>
  </si>
  <si>
    <t>95621</t>
  </si>
  <si>
    <t>95622</t>
  </si>
  <si>
    <t>95623</t>
  </si>
  <si>
    <t>95624</t>
  </si>
  <si>
    <t>95625</t>
  </si>
  <si>
    <t>95626</t>
  </si>
  <si>
    <t>95627</t>
  </si>
  <si>
    <t>95628</t>
  </si>
  <si>
    <t>95629</t>
  </si>
  <si>
    <t>95630</t>
  </si>
  <si>
    <t>95631</t>
  </si>
  <si>
    <t>95632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</si>
  <si>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</si>
  <si>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</si>
  <si>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</si>
  <si>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</si>
  <si>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</si>
  <si>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95638</t>
  </si>
  <si>
    <t>95639</t>
  </si>
  <si>
    <t>95641</t>
  </si>
  <si>
    <t>95642</t>
  </si>
  <si>
    <t>95643</t>
  </si>
  <si>
    <t>95644</t>
  </si>
  <si>
    <t>95645</t>
  </si>
  <si>
    <t>95646</t>
  </si>
  <si>
    <t>95647</t>
  </si>
  <si>
    <t>95673</t>
  </si>
  <si>
    <t>95674</t>
  </si>
  <si>
    <t>95675</t>
  </si>
  <si>
    <t>95676</t>
  </si>
  <si>
    <t>95693</t>
  </si>
  <si>
    <t>95694</t>
  </si>
  <si>
    <t>95695</t>
  </si>
  <si>
    <t>95696</t>
  </si>
  <si>
    <t>95697</t>
  </si>
  <si>
    <t>95698</t>
  </si>
  <si>
    <t>95699</t>
  </si>
  <si>
    <t>95700</t>
  </si>
  <si>
    <t>95701</t>
  </si>
  <si>
    <t>95702</t>
  </si>
  <si>
    <t>95703</t>
  </si>
  <si>
    <t>95704</t>
  </si>
  <si>
    <t>95705</t>
  </si>
  <si>
    <t>95706</t>
  </si>
  <si>
    <t>95707</t>
  </si>
  <si>
    <t>95708</t>
  </si>
  <si>
    <t>95709</t>
  </si>
  <si>
    <t>95710</t>
  </si>
  <si>
    <t>95711</t>
  </si>
  <si>
    <t>95712</t>
  </si>
  <si>
    <t>95713</t>
  </si>
  <si>
    <t>95714</t>
  </si>
  <si>
    <t>95715</t>
  </si>
  <si>
    <t>95716</t>
  </si>
  <si>
    <t>95717</t>
  </si>
  <si>
    <t>95718</t>
  </si>
  <si>
    <t>95719</t>
  </si>
  <si>
    <t>95720</t>
  </si>
  <si>
    <t>95721</t>
  </si>
  <si>
    <t>95726</t>
  </si>
  <si>
    <t>95727</t>
  </si>
  <si>
    <t>95728</t>
  </si>
  <si>
    <t>95729</t>
  </si>
  <si>
    <t>95730</t>
  </si>
  <si>
    <t>95731</t>
  </si>
  <si>
    <t>95732</t>
  </si>
  <si>
    <t>95733</t>
  </si>
  <si>
    <t>95734</t>
  </si>
  <si>
    <t>95735</t>
  </si>
  <si>
    <t>95736</t>
  </si>
  <si>
    <t>95738</t>
  </si>
  <si>
    <t>95745</t>
  </si>
  <si>
    <t>95746</t>
  </si>
  <si>
    <t>95747</t>
  </si>
  <si>
    <t>95748</t>
  </si>
  <si>
    <t>95749</t>
  </si>
  <si>
    <t>95750</t>
  </si>
  <si>
    <t>95751</t>
  </si>
  <si>
    <t>95752</t>
  </si>
  <si>
    <t>95753</t>
  </si>
  <si>
    <t>95754</t>
  </si>
  <si>
    <t>95755</t>
  </si>
  <si>
    <t>95756</t>
  </si>
  <si>
    <t>95757</t>
  </si>
  <si>
    <t>95758</t>
  </si>
  <si>
    <t>95759</t>
  </si>
  <si>
    <t>95760</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</si>
  <si>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</si>
  <si>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</si>
  <si>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</si>
  <si>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</si>
  <si>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</si>
  <si>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</si>
  <si>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</si>
  <si>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</si>
  <si>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</si>
  <si>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</si>
  <si>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</si>
  <si>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</si>
  <si>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</si>
  <si>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</si>
  <si>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</si>
  <si>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</si>
  <si>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</si>
  <si>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</si>
  <si>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</si>
  <si>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</si>
  <si>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</si>
  <si>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</si>
  <si>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</si>
  <si>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</si>
  <si>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</si>
  <si>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</si>
  <si>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</si>
  <si>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</si>
  <si>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</si>
  <si>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</si>
  <si>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</si>
  <si>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95869</t>
  </si>
  <si>
    <t>95870</t>
  </si>
  <si>
    <t>95871</t>
  </si>
  <si>
    <t>95872</t>
  </si>
  <si>
    <t>95873</t>
  </si>
  <si>
    <t>95874</t>
  </si>
  <si>
    <t>95877</t>
  </si>
  <si>
    <t>95878</t>
  </si>
  <si>
    <t>95880</t>
  </si>
  <si>
    <t>95943</t>
  </si>
  <si>
    <t>95944</t>
  </si>
  <si>
    <t>95945</t>
  </si>
  <si>
    <t>95946</t>
  </si>
  <si>
    <t>95947</t>
  </si>
  <si>
    <t>95948</t>
  </si>
  <si>
    <t>95952</t>
  </si>
  <si>
    <t>95953</t>
  </si>
  <si>
    <t>95954</t>
  </si>
  <si>
    <t>95955</t>
  </si>
  <si>
    <t>95956</t>
  </si>
  <si>
    <t>95957</t>
  </si>
  <si>
    <t>95967</t>
  </si>
  <si>
    <t>95969</t>
  </si>
  <si>
    <t>95996</t>
  </si>
  <si>
    <t>96001</t>
  </si>
  <si>
    <t>96008</t>
  </si>
  <si>
    <t>96009</t>
  </si>
  <si>
    <t>96011</t>
  </si>
  <si>
    <t>96012</t>
  </si>
  <si>
    <t>96013</t>
  </si>
  <si>
    <t>96014</t>
  </si>
  <si>
    <t>96015</t>
  </si>
  <si>
    <t>96016</t>
  </si>
  <si>
    <t>96018</t>
  </si>
  <si>
    <t>96019</t>
  </si>
  <si>
    <t>96020</t>
  </si>
  <si>
    <t>96021</t>
  </si>
  <si>
    <t>96023</t>
  </si>
  <si>
    <t>96024</t>
  </si>
  <si>
    <t>96026</t>
  </si>
  <si>
    <t>96027</t>
  </si>
  <si>
    <t>96028</t>
  </si>
  <si>
    <t>96029</t>
  </si>
  <si>
    <t>96030</t>
  </si>
  <si>
    <t>96031</t>
  </si>
  <si>
    <t>96032</t>
  </si>
  <si>
    <t>96033</t>
  </si>
  <si>
    <t>96034</t>
  </si>
  <si>
    <t>96035</t>
  </si>
  <si>
    <t>96036</t>
  </si>
  <si>
    <t>96053</t>
  </si>
  <si>
    <t>96054</t>
  </si>
  <si>
    <t>96055</t>
  </si>
  <si>
    <t>96056</t>
  </si>
  <si>
    <t>96057</t>
  </si>
  <si>
    <t>96060</t>
  </si>
  <si>
    <t>96061</t>
  </si>
  <si>
    <t>96062</t>
  </si>
  <si>
    <t>96109</t>
  </si>
  <si>
    <t>96110</t>
  </si>
  <si>
    <t>96111</t>
  </si>
  <si>
    <t>96112</t>
  </si>
  <si>
    <t>96113</t>
  </si>
  <si>
    <t>96114</t>
  </si>
  <si>
    <t>96116</t>
  </si>
  <si>
    <t>96117</t>
  </si>
  <si>
    <t>96120</t>
  </si>
  <si>
    <t>96121</t>
  </si>
  <si>
    <t>96122</t>
  </si>
  <si>
    <t>96123</t>
  </si>
  <si>
    <t>96126</t>
  </si>
  <si>
    <t>96127</t>
  </si>
  <si>
    <t>96128</t>
  </si>
  <si>
    <t>96129</t>
  </si>
  <si>
    <t>96130</t>
  </si>
  <si>
    <t>96131</t>
  </si>
  <si>
    <t>96132</t>
  </si>
  <si>
    <t>96133</t>
  </si>
  <si>
    <t>96134</t>
  </si>
  <si>
    <t>96135</t>
  </si>
  <si>
    <t>96155</t>
  </si>
  <si>
    <t>96156</t>
  </si>
  <si>
    <t>96157</t>
  </si>
  <si>
    <t>96158</t>
  </si>
  <si>
    <t>96159</t>
  </si>
  <si>
    <t>96241</t>
  </si>
  <si>
    <t>96242</t>
  </si>
  <si>
    <t>96243</t>
  </si>
  <si>
    <t>96244</t>
  </si>
  <si>
    <t>96245</t>
  </si>
  <si>
    <t>96246</t>
  </si>
  <si>
    <t>96252</t>
  </si>
  <si>
    <t>96257</t>
  </si>
  <si>
    <t>96258</t>
  </si>
  <si>
    <t>96259</t>
  </si>
  <si>
    <t>96301</t>
  </si>
  <si>
    <t>96358</t>
  </si>
  <si>
    <t>96359</t>
  </si>
  <si>
    <t>96360</t>
  </si>
  <si>
    <t>96361</t>
  </si>
  <si>
    <t>96362</t>
  </si>
  <si>
    <t>96363</t>
  </si>
  <si>
    <t>96364</t>
  </si>
  <si>
    <t>96365</t>
  </si>
  <si>
    <t>96366</t>
  </si>
  <si>
    <t>96367</t>
  </si>
  <si>
    <t>96368</t>
  </si>
  <si>
    <t>96369</t>
  </si>
  <si>
    <t>96370</t>
  </si>
  <si>
    <t>96371</t>
  </si>
  <si>
    <t>96373</t>
  </si>
  <si>
    <t>96374</t>
  </si>
  <si>
    <t>96386</t>
  </si>
  <si>
    <t>96388</t>
  </si>
  <si>
    <t>96389</t>
  </si>
  <si>
    <t>96390</t>
  </si>
  <si>
    <t>96391</t>
  </si>
  <si>
    <t>96392</t>
  </si>
  <si>
    <t>96393</t>
  </si>
  <si>
    <t>96394</t>
  </si>
  <si>
    <t>96395</t>
  </si>
  <si>
    <t>96396</t>
  </si>
  <si>
    <t>96397</t>
  </si>
  <si>
    <t>96398</t>
  </si>
  <si>
    <t>96399</t>
  </si>
  <si>
    <t>96402</t>
  </si>
  <si>
    <t>96457</t>
  </si>
  <si>
    <t>96458</t>
  </si>
  <si>
    <t>96459</t>
  </si>
  <si>
    <t>96460</t>
  </si>
  <si>
    <t>96463</t>
  </si>
  <si>
    <t>96464</t>
  </si>
  <si>
    <t>96467</t>
  </si>
  <si>
    <t>96485</t>
  </si>
  <si>
    <t>96486</t>
  </si>
  <si>
    <t>96520</t>
  </si>
  <si>
    <t>96521</t>
  </si>
  <si>
    <t>96522</t>
  </si>
  <si>
    <t>96523</t>
  </si>
  <si>
    <t>96524</t>
  </si>
  <si>
    <t>96525</t>
  </si>
  <si>
    <t>96526</t>
  </si>
  <si>
    <t>96527</t>
  </si>
  <si>
    <t>96528</t>
  </si>
  <si>
    <t>96529</t>
  </si>
  <si>
    <t>96530</t>
  </si>
  <si>
    <t>96531</t>
  </si>
  <si>
    <t>96532</t>
  </si>
  <si>
    <t>96533</t>
  </si>
  <si>
    <t>96534</t>
  </si>
  <si>
    <t>96535</t>
  </si>
  <si>
    <t>96536</t>
  </si>
  <si>
    <t>96537</t>
  </si>
  <si>
    <t>96538</t>
  </si>
  <si>
    <t>96539</t>
  </si>
  <si>
    <t>96540</t>
  </si>
  <si>
    <t>96541</t>
  </si>
  <si>
    <t>96542</t>
  </si>
  <si>
    <t>96544</t>
  </si>
  <si>
    <t>96545</t>
  </si>
  <si>
    <t>96546</t>
  </si>
  <si>
    <t>96547</t>
  </si>
  <si>
    <t>96548</t>
  </si>
  <si>
    <t>96549</t>
  </si>
  <si>
    <t>96550</t>
  </si>
  <si>
    <t>96555</t>
  </si>
  <si>
    <t>96556</t>
  </si>
  <si>
    <t>96557</t>
  </si>
  <si>
    <t>96558</t>
  </si>
  <si>
    <t>96559</t>
  </si>
  <si>
    <t>96560</t>
  </si>
  <si>
    <t>96561</t>
  </si>
  <si>
    <t>96562</t>
  </si>
  <si>
    <t>96563</t>
  </si>
  <si>
    <t>96616</t>
  </si>
  <si>
    <t>96617</t>
  </si>
  <si>
    <t>96619</t>
  </si>
  <si>
    <t>96620</t>
  </si>
  <si>
    <t>96621</t>
  </si>
  <si>
    <t>96622</t>
  </si>
  <si>
    <t>96623</t>
  </si>
  <si>
    <t>96624</t>
  </si>
  <si>
    <t>96635</t>
  </si>
  <si>
    <t>96636</t>
  </si>
  <si>
    <t>96637</t>
  </si>
  <si>
    <t>96638</t>
  </si>
  <si>
    <t>96639</t>
  </si>
  <si>
    <t>96640</t>
  </si>
  <si>
    <t>96641</t>
  </si>
  <si>
    <t>96642</t>
  </si>
  <si>
    <t>96643</t>
  </si>
  <si>
    <t>96644</t>
  </si>
  <si>
    <t>96645</t>
  </si>
  <si>
    <t>96646</t>
  </si>
  <si>
    <t>96647</t>
  </si>
  <si>
    <t>96648</t>
  </si>
  <si>
    <t>96649</t>
  </si>
  <si>
    <t>96650</t>
  </si>
  <si>
    <t>96651</t>
  </si>
  <si>
    <t>96652</t>
  </si>
  <si>
    <t>96653</t>
  </si>
  <si>
    <t>96654</t>
  </si>
  <si>
    <t>96655</t>
  </si>
  <si>
    <t>96656</t>
  </si>
  <si>
    <t>96657</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</si>
  <si>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</si>
  <si>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</si>
  <si>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</si>
  <si>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</si>
  <si>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</si>
  <si>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</si>
  <si>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</si>
  <si>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</si>
  <si>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</si>
  <si>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</si>
  <si>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</si>
  <si>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</si>
  <si>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</si>
  <si>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</si>
  <si>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</si>
  <si>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</si>
  <si>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</si>
  <si>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</si>
  <si>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</si>
  <si>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</si>
  <si>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</si>
  <si>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</si>
  <si>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</si>
  <si>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</si>
  <si>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</si>
  <si>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</si>
  <si>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</si>
  <si>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</si>
  <si>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</si>
  <si>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</si>
  <si>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</si>
  <si>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</si>
  <si>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</si>
  <si>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</si>
  <si>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</si>
  <si>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</si>
  <si>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</si>
  <si>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</si>
  <si>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</si>
  <si>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</si>
  <si>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</si>
  <si>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</si>
  <si>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</si>
  <si>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</si>
  <si>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</si>
  <si>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</si>
  <si>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</si>
  <si>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</si>
  <si>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</si>
  <si>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</si>
  <si>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</si>
  <si>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</si>
  <si>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</si>
  <si>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</si>
  <si>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</si>
  <si>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</si>
  <si>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</si>
  <si>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</si>
  <si>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</si>
  <si>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</si>
  <si>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96718</t>
  </si>
  <si>
    <t>96719</t>
  </si>
  <si>
    <t>96720</t>
  </si>
  <si>
    <t>96721</t>
  </si>
  <si>
    <t>96722</t>
  </si>
  <si>
    <t>96723</t>
  </si>
  <si>
    <t>96724</t>
  </si>
  <si>
    <t>96725</t>
  </si>
  <si>
    <t>96726</t>
  </si>
  <si>
    <t>96727</t>
  </si>
  <si>
    <t>96728</t>
  </si>
  <si>
    <t>96729</t>
  </si>
  <si>
    <t>96730</t>
  </si>
  <si>
    <t>96731</t>
  </si>
  <si>
    <t>96732</t>
  </si>
  <si>
    <t>96733</t>
  </si>
  <si>
    <t>96734</t>
  </si>
  <si>
    <t>96735</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</si>
  <si>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</si>
  <si>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</si>
  <si>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</si>
  <si>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</si>
  <si>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</si>
  <si>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</si>
  <si>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</si>
  <si>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</si>
  <si>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</si>
  <si>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</si>
  <si>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</si>
  <si>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</si>
  <si>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</si>
  <si>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</si>
  <si>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</si>
  <si>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</si>
  <si>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</si>
  <si>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</si>
  <si>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</si>
  <si>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</si>
  <si>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</si>
  <si>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</si>
  <si>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</si>
  <si>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</si>
  <si>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</si>
  <si>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</si>
  <si>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</si>
  <si>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</si>
  <si>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</si>
  <si>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96765</t>
  </si>
  <si>
    <t>96794</t>
  </si>
  <si>
    <t>96795</t>
  </si>
  <si>
    <t>96796</t>
  </si>
  <si>
    <t>96797</t>
  </si>
  <si>
    <t>96798</t>
  </si>
  <si>
    <t>96799</t>
  </si>
  <si>
    <t>96800</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</si>
  <si>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</si>
  <si>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</si>
  <si>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</si>
  <si>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</si>
  <si>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</si>
  <si>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</si>
  <si>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</si>
  <si>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</si>
  <si>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</si>
  <si>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</si>
  <si>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</si>
  <si>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</si>
  <si>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</si>
  <si>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</si>
  <si>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</si>
  <si>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</si>
  <si>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</si>
  <si>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</si>
  <si>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</si>
  <si>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</si>
  <si>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</si>
  <si>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</si>
  <si>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</si>
  <si>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</si>
  <si>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</si>
  <si>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</si>
  <si>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</si>
  <si>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</si>
  <si>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</si>
  <si>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</si>
  <si>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</si>
  <si>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</si>
  <si>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</si>
  <si>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</si>
  <si>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</si>
  <si>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</si>
  <si>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</si>
  <si>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</si>
  <si>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</si>
  <si>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</si>
  <si>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</si>
  <si>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</si>
  <si>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</si>
  <si>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</si>
  <si>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</si>
  <si>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</si>
  <si>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</si>
  <si>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</si>
  <si>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</si>
  <si>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</si>
  <si>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</si>
  <si>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</si>
  <si>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</si>
  <si>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</si>
  <si>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</si>
  <si>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</si>
  <si>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</si>
  <si>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</si>
  <si>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</si>
  <si>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</si>
  <si>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</si>
  <si>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</si>
  <si>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</si>
  <si>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</si>
  <si>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</si>
  <si>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</si>
  <si>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</si>
  <si>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</si>
  <si>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</si>
  <si>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</si>
  <si>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</si>
  <si>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</si>
  <si>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</si>
  <si>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</si>
  <si>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</si>
  <si>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</si>
  <si>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</si>
  <si>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</si>
  <si>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</si>
  <si>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</si>
  <si>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</si>
  <si>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96971</t>
  </si>
  <si>
    <t>96972</t>
  </si>
  <si>
    <t>96973</t>
  </si>
  <si>
    <t>96974</t>
  </si>
  <si>
    <t>96975</t>
  </si>
  <si>
    <t>96976</t>
  </si>
  <si>
    <t>96977</t>
  </si>
  <si>
    <t>96978</t>
  </si>
  <si>
    <t>96979</t>
  </si>
  <si>
    <t>96984</t>
  </si>
  <si>
    <t>96985</t>
  </si>
  <si>
    <t>96986</t>
  </si>
  <si>
    <t>96987</t>
  </si>
  <si>
    <t>96988</t>
  </si>
  <si>
    <t>96989</t>
  </si>
  <si>
    <t>96995</t>
  </si>
  <si>
    <t>97010</t>
  </si>
  <si>
    <t>97011</t>
  </si>
  <si>
    <t>97012</t>
  </si>
  <si>
    <t>97013</t>
  </si>
  <si>
    <t>97014</t>
  </si>
  <si>
    <t>97015</t>
  </si>
  <si>
    <t>97016</t>
  </si>
  <si>
    <t>97017</t>
  </si>
  <si>
    <t>97018</t>
  </si>
  <si>
    <t>97031</t>
  </si>
  <si>
    <t>97032</t>
  </si>
  <si>
    <t>97033</t>
  </si>
  <si>
    <t>97034</t>
  </si>
  <si>
    <t>97039</t>
  </si>
  <si>
    <t>97040</t>
  </si>
  <si>
    <t>97041</t>
  </si>
  <si>
    <t>97046</t>
  </si>
  <si>
    <t>97047</t>
  </si>
  <si>
    <t>97048</t>
  </si>
  <si>
    <t>97062</t>
  </si>
  <si>
    <t>97063</t>
  </si>
  <si>
    <t>97064</t>
  </si>
  <si>
    <t>97065</t>
  </si>
  <si>
    <t>97066</t>
  </si>
  <si>
    <t>97067</t>
  </si>
  <si>
    <t>97082</t>
  </si>
  <si>
    <t>97083</t>
  </si>
  <si>
    <t>97084</t>
  </si>
  <si>
    <t>97086</t>
  </si>
  <si>
    <t>97096</t>
  </si>
  <si>
    <t>97097</t>
  </si>
  <si>
    <t>97114</t>
  </si>
  <si>
    <t>97115</t>
  </si>
  <si>
    <t>97120</t>
  </si>
  <si>
    <t>97121</t>
  </si>
  <si>
    <t>97122</t>
  </si>
  <si>
    <t>97123</t>
  </si>
  <si>
    <t>97124</t>
  </si>
  <si>
    <t>97125</t>
  </si>
  <si>
    <t>97126</t>
  </si>
  <si>
    <t>97127</t>
  </si>
  <si>
    <t>97128</t>
  </si>
  <si>
    <t>97129</t>
  </si>
  <si>
    <t>97130</t>
  </si>
  <si>
    <t>97131</t>
  </si>
  <si>
    <t>97132</t>
  </si>
  <si>
    <t>97133</t>
  </si>
  <si>
    <t>97134</t>
  </si>
  <si>
    <t>97135</t>
  </si>
  <si>
    <t>97136</t>
  </si>
  <si>
    <t>97137</t>
  </si>
  <si>
    <t>97138</t>
  </si>
  <si>
    <t>97139</t>
  </si>
  <si>
    <t>97140</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</si>
  <si>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</si>
  <si>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</si>
  <si>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</si>
  <si>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</si>
  <si>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</si>
  <si>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</si>
  <si>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</si>
  <si>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</si>
  <si>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</si>
  <si>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</si>
  <si>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</si>
  <si>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</si>
  <si>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</si>
  <si>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</si>
  <si>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</si>
  <si>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</si>
  <si>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</si>
  <si>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</si>
  <si>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</si>
  <si>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</si>
  <si>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</si>
  <si>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</si>
  <si>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</si>
  <si>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</si>
  <si>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</si>
  <si>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</si>
  <si>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</si>
  <si>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</si>
  <si>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</si>
  <si>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</si>
  <si>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</si>
  <si>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</si>
  <si>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</si>
  <si>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</si>
  <si>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</si>
  <si>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</si>
  <si>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</si>
  <si>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</si>
  <si>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</si>
  <si>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</si>
  <si>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</si>
  <si>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</si>
  <si>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</si>
  <si>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</si>
  <si>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</si>
  <si>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</si>
  <si>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</si>
  <si>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</si>
  <si>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</si>
  <si>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</si>
  <si>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</si>
  <si>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</si>
  <si>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97327</t>
  </si>
  <si>
    <t>97328</t>
  </si>
  <si>
    <t>97329</t>
  </si>
  <si>
    <t>97330</t>
  </si>
  <si>
    <t>97331</t>
  </si>
  <si>
    <t>97332</t>
  </si>
  <si>
    <t>97333</t>
  </si>
  <si>
    <t>97334</t>
  </si>
  <si>
    <t>97335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</si>
  <si>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</si>
  <si>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</si>
  <si>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</si>
  <si>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</si>
  <si>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</si>
  <si>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</si>
  <si>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</si>
  <si>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</si>
  <si>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</si>
  <si>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</si>
  <si>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</si>
  <si>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</si>
  <si>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</si>
  <si>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</si>
  <si>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</si>
  <si>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</si>
  <si>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</si>
  <si>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</si>
  <si>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</si>
  <si>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</si>
  <si>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97356</t>
  </si>
  <si>
    <t>97357</t>
  </si>
  <si>
    <t>97358</t>
  </si>
  <si>
    <t>97359</t>
  </si>
  <si>
    <t>97360</t>
  </si>
  <si>
    <t>97361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</si>
  <si>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</si>
  <si>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</si>
  <si>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</si>
  <si>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</si>
  <si>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</si>
  <si>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</si>
  <si>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</si>
  <si>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</si>
  <si>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</si>
  <si>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</si>
  <si>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</si>
  <si>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</si>
  <si>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</si>
  <si>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</si>
  <si>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</si>
  <si>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</si>
  <si>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</si>
  <si>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</si>
  <si>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</si>
  <si>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</si>
  <si>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</si>
  <si>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</si>
  <si>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</si>
  <si>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</si>
  <si>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</si>
  <si>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</si>
  <si>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</si>
  <si>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</si>
  <si>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</si>
  <si>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</si>
  <si>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</si>
  <si>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</si>
  <si>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</si>
  <si>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</si>
  <si>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</si>
  <si>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</si>
  <si>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</si>
  <si>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</si>
  <si>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</si>
  <si>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</si>
  <si>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</si>
  <si>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</si>
  <si>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</si>
  <si>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</si>
  <si>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</si>
  <si>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</si>
  <si>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</si>
  <si>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</si>
  <si>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</si>
  <si>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</si>
  <si>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</si>
  <si>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</si>
  <si>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</si>
  <si>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</si>
  <si>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</si>
  <si>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</si>
  <si>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</si>
  <si>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</si>
  <si>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</si>
  <si>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</si>
  <si>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</si>
  <si>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</si>
  <si>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97498</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</si>
  <si>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</si>
  <si>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</si>
  <si>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</si>
  <si>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</si>
  <si>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</si>
  <si>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</si>
  <si>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</si>
  <si>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</si>
  <si>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</si>
  <si>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</si>
  <si>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</si>
  <si>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</si>
  <si>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</si>
  <si>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</si>
  <si>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</si>
  <si>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</si>
  <si>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</si>
  <si>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</si>
  <si>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</si>
  <si>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</si>
  <si>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</si>
  <si>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</si>
  <si>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</si>
  <si>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</si>
  <si>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</si>
  <si>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</si>
  <si>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</si>
  <si>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</si>
  <si>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</si>
  <si>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</si>
  <si>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97535</t>
  </si>
  <si>
    <t>97536</t>
  </si>
  <si>
    <t>97537</t>
  </si>
  <si>
    <t>97540</t>
  </si>
  <si>
    <t>97541</t>
  </si>
  <si>
    <t>97543</t>
  </si>
  <si>
    <t>97544</t>
  </si>
  <si>
    <t>97546</t>
  </si>
  <si>
    <t>97547</t>
  </si>
  <si>
    <t>97548</t>
  </si>
  <si>
    <t>97549</t>
  </si>
  <si>
    <t>97550</t>
  </si>
  <si>
    <t>97551</t>
  </si>
  <si>
    <t>97552</t>
  </si>
  <si>
    <t>97553</t>
  </si>
  <si>
    <t>97554</t>
  </si>
  <si>
    <t>97559</t>
  </si>
  <si>
    <t>97562</t>
  </si>
  <si>
    <t>97564</t>
  </si>
  <si>
    <t>97583</t>
  </si>
  <si>
    <t>97584</t>
  </si>
  <si>
    <t>97585</t>
  </si>
  <si>
    <t>97586</t>
  </si>
  <si>
    <t>97587</t>
  </si>
  <si>
    <t>97589</t>
  </si>
  <si>
    <t>97590</t>
  </si>
  <si>
    <t>97591</t>
  </si>
  <si>
    <t>97592</t>
  </si>
  <si>
    <t>97593</t>
  </si>
  <si>
    <t>97594</t>
  </si>
  <si>
    <t>97595</t>
  </si>
  <si>
    <t>97596</t>
  </si>
  <si>
    <t>97597</t>
  </si>
  <si>
    <t>97598</t>
  </si>
  <si>
    <t>97599</t>
  </si>
  <si>
    <t>97600</t>
  </si>
  <si>
    <t>97601</t>
  </si>
  <si>
    <t>97605</t>
  </si>
  <si>
    <t>97606</t>
  </si>
  <si>
    <t>97607</t>
  </si>
  <si>
    <t>97608</t>
  </si>
  <si>
    <t>97609</t>
  </si>
  <si>
    <t>97610</t>
  </si>
  <si>
    <t>97611</t>
  </si>
  <si>
    <t>97612</t>
  </si>
  <si>
    <t>97613</t>
  </si>
  <si>
    <t>97614</t>
  </si>
  <si>
    <t>97615</t>
  </si>
  <si>
    <t>97616</t>
  </si>
  <si>
    <t>97617</t>
  </si>
  <si>
    <t>97618</t>
  </si>
  <si>
    <t>97621</t>
  </si>
  <si>
    <t>97622</t>
  </si>
  <si>
    <t>97623</t>
  </si>
  <si>
    <t>97624</t>
  </si>
  <si>
    <t>97625</t>
  </si>
  <si>
    <t>97626</t>
  </si>
  <si>
    <t>97627</t>
  </si>
  <si>
    <t>97628</t>
  </si>
  <si>
    <t>97629</t>
  </si>
  <si>
    <t>97631</t>
  </si>
  <si>
    <t>97632</t>
  </si>
  <si>
    <t>97633</t>
  </si>
  <si>
    <t>97634</t>
  </si>
  <si>
    <t>97635</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</si>
  <si>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</si>
  <si>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</si>
  <si>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</si>
  <si>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</si>
  <si>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</si>
  <si>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</si>
  <si>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</si>
  <si>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</si>
  <si>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</si>
  <si>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</si>
  <si>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</si>
  <si>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</si>
  <si>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</si>
  <si>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</si>
  <si>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</si>
  <si>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</si>
  <si>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</si>
  <si>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</si>
  <si>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</si>
  <si>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</si>
  <si>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</si>
  <si>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</si>
  <si>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</si>
  <si>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</si>
  <si>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</si>
  <si>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</si>
  <si>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</si>
  <si>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</si>
  <si>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</si>
  <si>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97667</t>
  </si>
  <si>
    <t>97668</t>
  </si>
  <si>
    <t>ELETRODUTO FLEXÍVEL CORRUGADO, PEAD, DN 63 (2")  - FORNECIMENTO E INSTALAÇÃO. AF_04/2016</t>
  </si>
  <si>
    <t>97669</t>
  </si>
  <si>
    <t>97670</t>
  </si>
  <si>
    <t>97733</t>
  </si>
  <si>
    <t>97734</t>
  </si>
  <si>
    <t>97735</t>
  </si>
  <si>
    <t>97736</t>
  </si>
  <si>
    <t>97737</t>
  </si>
  <si>
    <t>97738</t>
  </si>
  <si>
    <t>97739</t>
  </si>
  <si>
    <t>97740</t>
  </si>
  <si>
    <t>97741</t>
  </si>
  <si>
    <t>97747</t>
  </si>
  <si>
    <t>97802</t>
  </si>
  <si>
    <t>97803</t>
  </si>
  <si>
    <t>97805</t>
  </si>
  <si>
    <t>97806</t>
  </si>
  <si>
    <t>97807</t>
  </si>
  <si>
    <t>97809</t>
  </si>
  <si>
    <t>97810</t>
  </si>
  <si>
    <t>97811</t>
  </si>
  <si>
    <t>97886</t>
  </si>
  <si>
    <t>97887</t>
  </si>
  <si>
    <t>97888</t>
  </si>
  <si>
    <t>97889</t>
  </si>
  <si>
    <t>97890</t>
  </si>
  <si>
    <t>97891</t>
  </si>
  <si>
    <t>97892</t>
  </si>
  <si>
    <t>97893</t>
  </si>
  <si>
    <t>97894</t>
  </si>
  <si>
    <t>97900</t>
  </si>
  <si>
    <t>97901</t>
  </si>
  <si>
    <t>97902</t>
  </si>
  <si>
    <t>97903</t>
  </si>
  <si>
    <t>97904</t>
  </si>
  <si>
    <t>97905</t>
  </si>
  <si>
    <t>97906</t>
  </si>
  <si>
    <t>97907</t>
  </si>
  <si>
    <t>97908</t>
  </si>
  <si>
    <t>97912</t>
  </si>
  <si>
    <t>97913</t>
  </si>
  <si>
    <t>97914</t>
  </si>
  <si>
    <t>97915</t>
  </si>
  <si>
    <t>97916</t>
  </si>
  <si>
    <t>97917</t>
  </si>
  <si>
    <t>97918</t>
  </si>
  <si>
    <t>97919</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</si>
  <si>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</si>
  <si>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</si>
  <si>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</si>
  <si>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</si>
  <si>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</si>
  <si>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</si>
  <si>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</si>
  <si>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</si>
  <si>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</si>
  <si>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</si>
  <si>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</si>
  <si>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</si>
  <si>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</si>
  <si>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</si>
  <si>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</si>
  <si>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</si>
  <si>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</si>
  <si>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</si>
  <si>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</si>
  <si>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</si>
  <si>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</si>
  <si>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</si>
  <si>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</si>
  <si>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</si>
  <si>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</si>
  <si>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</si>
  <si>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</si>
  <si>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</si>
  <si>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</si>
  <si>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</si>
  <si>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</si>
  <si>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</si>
  <si>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</si>
  <si>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</si>
  <si>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</si>
  <si>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</si>
  <si>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</si>
  <si>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</si>
  <si>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</si>
  <si>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</si>
  <si>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</si>
  <si>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</si>
  <si>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</si>
  <si>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</si>
  <si>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</si>
  <si>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</si>
  <si>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</si>
  <si>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</si>
  <si>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</si>
  <si>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</si>
  <si>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</si>
  <si>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</si>
  <si>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</si>
  <si>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</si>
  <si>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</si>
  <si>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</si>
  <si>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</si>
  <si>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</si>
  <si>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</si>
  <si>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</si>
  <si>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</si>
  <si>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</si>
  <si>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</si>
  <si>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</si>
  <si>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</si>
  <si>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</si>
  <si>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</si>
  <si>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</si>
  <si>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</si>
  <si>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</si>
  <si>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</si>
  <si>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</si>
  <si>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</si>
  <si>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</si>
  <si>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</si>
  <si>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</si>
  <si>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</si>
  <si>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</si>
  <si>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</si>
  <si>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</si>
  <si>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</si>
  <si>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</si>
  <si>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</si>
  <si>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</si>
  <si>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</si>
  <si>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</si>
  <si>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</si>
  <si>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</si>
  <si>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</si>
  <si>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</si>
  <si>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</si>
  <si>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</si>
  <si>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</si>
  <si>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</si>
  <si>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</si>
  <si>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</si>
  <si>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</si>
  <si>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</si>
  <si>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</si>
  <si>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</si>
  <si>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</si>
  <si>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</si>
  <si>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</si>
  <si>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</si>
  <si>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98102</t>
  </si>
  <si>
    <t>98104</t>
  </si>
  <si>
    <t>98105</t>
  </si>
  <si>
    <t>98106</t>
  </si>
  <si>
    <t>98107</t>
  </si>
  <si>
    <t>98108</t>
  </si>
  <si>
    <t>98109</t>
  </si>
  <si>
    <t>98110</t>
  </si>
  <si>
    <t>98111</t>
  </si>
  <si>
    <t>98114</t>
  </si>
  <si>
    <t>98115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</si>
  <si>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</si>
  <si>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</si>
  <si>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</si>
  <si>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</si>
  <si>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</si>
  <si>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</si>
  <si>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</si>
  <si>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</si>
  <si>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</si>
  <si>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</si>
  <si>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</si>
  <si>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</si>
  <si>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</si>
  <si>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</si>
  <si>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</si>
  <si>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</si>
  <si>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</si>
  <si>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</si>
  <si>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</si>
  <si>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</si>
  <si>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</si>
  <si>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</si>
  <si>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</si>
  <si>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</si>
  <si>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</si>
  <si>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</si>
  <si>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</si>
  <si>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</si>
  <si>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</si>
  <si>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</si>
  <si>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</si>
  <si>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</si>
  <si>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</si>
  <si>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98294</t>
  </si>
  <si>
    <t>98295</t>
  </si>
  <si>
    <t>98296</t>
  </si>
  <si>
    <t>98297</t>
  </si>
  <si>
    <t>98301</t>
  </si>
  <si>
    <t>98302</t>
  </si>
  <si>
    <t>98304</t>
  </si>
  <si>
    <t>98307</t>
  </si>
  <si>
    <t>98308</t>
  </si>
  <si>
    <t>98397</t>
  </si>
  <si>
    <t>98400</t>
  </si>
  <si>
    <t>98401</t>
  </si>
  <si>
    <t>98402</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</si>
  <si>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</si>
  <si>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</si>
  <si>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</si>
  <si>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</si>
  <si>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</si>
  <si>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</si>
  <si>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</si>
  <si>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</si>
  <si>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</si>
  <si>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</si>
  <si>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</si>
  <si>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</si>
  <si>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</si>
  <si>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</si>
  <si>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</si>
  <si>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</si>
  <si>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</si>
  <si>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</si>
  <si>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</si>
  <si>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</si>
  <si>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</si>
  <si>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</si>
  <si>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</si>
  <si>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</si>
  <si>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</si>
  <si>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</si>
  <si>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</si>
  <si>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</si>
  <si>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</si>
  <si>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</si>
  <si>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</si>
  <si>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</si>
  <si>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</si>
  <si>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</si>
  <si>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</si>
  <si>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</si>
  <si>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</si>
  <si>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</si>
  <si>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</si>
  <si>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</si>
  <si>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</si>
  <si>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</si>
  <si>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</si>
  <si>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</si>
  <si>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</si>
  <si>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</si>
  <si>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</si>
  <si>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98463</t>
  </si>
  <si>
    <t>98503</t>
  </si>
  <si>
    <t>98504</t>
  </si>
  <si>
    <t>98505</t>
  </si>
  <si>
    <t>98509</t>
  </si>
  <si>
    <t>98510</t>
  </si>
  <si>
    <t>98511</t>
  </si>
  <si>
    <t>98516</t>
  </si>
  <si>
    <t>98519</t>
  </si>
  <si>
    <t>98520</t>
  </si>
  <si>
    <t>98521</t>
  </si>
  <si>
    <t>98522</t>
  </si>
  <si>
    <t>98524</t>
  </si>
  <si>
    <t>98525</t>
  </si>
  <si>
    <t>98526</t>
  </si>
  <si>
    <t>98527</t>
  </si>
  <si>
    <t>98528</t>
  </si>
  <si>
    <t>98529</t>
  </si>
  <si>
    <t>98530</t>
  </si>
  <si>
    <t>98531</t>
  </si>
  <si>
    <t>98532</t>
  </si>
  <si>
    <t>98533</t>
  </si>
  <si>
    <t>98534</t>
  </si>
  <si>
    <t>98535</t>
  </si>
  <si>
    <t>98546</t>
  </si>
  <si>
    <t>98547</t>
  </si>
  <si>
    <t>98553</t>
  </si>
  <si>
    <t>98554</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</si>
  <si>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</si>
  <si>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</si>
  <si>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</si>
  <si>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</si>
  <si>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98557</t>
  </si>
  <si>
    <t>98558</t>
  </si>
  <si>
    <t>TRATAMENTO DE RALO OU PONTO EMERGENTE COM ARGAMASSA POLIMÉRICA / MEMBRANA ACRÍLICA REFORÇADO COM VÉU DE POLIÉSTER (MAV). AF_06/2018</t>
  </si>
  <si>
    <t>98559</t>
  </si>
  <si>
    <t>98560</t>
  </si>
  <si>
    <t>98561</t>
  </si>
  <si>
    <t>98562</t>
  </si>
  <si>
    <t>98563</t>
  </si>
  <si>
    <t>98564</t>
  </si>
  <si>
    <t>98565</t>
  </si>
  <si>
    <t>98566</t>
  </si>
  <si>
    <t>98567</t>
  </si>
  <si>
    <t>98568</t>
  </si>
  <si>
    <t>98569</t>
  </si>
  <si>
    <t>98570</t>
  </si>
  <si>
    <t>98571</t>
  </si>
  <si>
    <t>98572</t>
  </si>
  <si>
    <t>98573</t>
  </si>
  <si>
    <t>98576</t>
  </si>
  <si>
    <t>98593</t>
  </si>
  <si>
    <t>98602</t>
  </si>
  <si>
    <t>98615</t>
  </si>
  <si>
    <t>98616</t>
  </si>
  <si>
    <t>98617</t>
  </si>
  <si>
    <t>98618</t>
  </si>
  <si>
    <t>98619</t>
  </si>
  <si>
    <t>98620</t>
  </si>
  <si>
    <t>98621</t>
  </si>
  <si>
    <t>98622</t>
  </si>
  <si>
    <t>98623</t>
  </si>
  <si>
    <t>98624</t>
  </si>
  <si>
    <t>98625</t>
  </si>
  <si>
    <t>98626</t>
  </si>
  <si>
    <t>98655</t>
  </si>
  <si>
    <t>98656</t>
  </si>
  <si>
    <t>98657</t>
  </si>
  <si>
    <t>98658</t>
  </si>
  <si>
    <t>98659</t>
  </si>
  <si>
    <t>98671</t>
  </si>
  <si>
    <t>98672</t>
  </si>
  <si>
    <t>98679</t>
  </si>
  <si>
    <t>98680</t>
  </si>
  <si>
    <t>98681</t>
  </si>
  <si>
    <t>98682</t>
  </si>
  <si>
    <t>98685</t>
  </si>
  <si>
    <t>98686</t>
  </si>
  <si>
    <t>98688</t>
  </si>
  <si>
    <t>98689</t>
  </si>
  <si>
    <t>98695</t>
  </si>
  <si>
    <t>98697</t>
  </si>
  <si>
    <t>98746</t>
  </si>
  <si>
    <t>98749</t>
  </si>
  <si>
    <t>98750</t>
  </si>
  <si>
    <t>98751</t>
  </si>
  <si>
    <t>98752</t>
  </si>
  <si>
    <t>98753</t>
  </si>
  <si>
    <t>98760</t>
  </si>
  <si>
    <t>98761</t>
  </si>
  <si>
    <t>98762</t>
  </si>
  <si>
    <t>98763</t>
  </si>
  <si>
    <t>98764</t>
  </si>
  <si>
    <t>98765</t>
  </si>
  <si>
    <t>99054</t>
  </si>
  <si>
    <t>99058</t>
  </si>
  <si>
    <t>99059</t>
  </si>
  <si>
    <t>99060</t>
  </si>
  <si>
    <t>99061</t>
  </si>
  <si>
    <t>99062</t>
  </si>
  <si>
    <t>99063</t>
  </si>
  <si>
    <t>99064</t>
  </si>
  <si>
    <t>99194</t>
  </si>
  <si>
    <t>99195</t>
  </si>
  <si>
    <t>99196</t>
  </si>
  <si>
    <t>99198</t>
  </si>
  <si>
    <t>99235</t>
  </si>
  <si>
    <t>99240</t>
  </si>
  <si>
    <t>99241</t>
  </si>
  <si>
    <t>99242</t>
  </si>
  <si>
    <t>99243</t>
  </si>
  <si>
    <t>99244</t>
  </si>
  <si>
    <t>99246</t>
  </si>
  <si>
    <t>99247</t>
  </si>
  <si>
    <t>99248</t>
  </si>
  <si>
    <t>99249</t>
  </si>
  <si>
    <t>99250</t>
  </si>
  <si>
    <t>99251</t>
  </si>
  <si>
    <t>99252</t>
  </si>
  <si>
    <t>99253</t>
  </si>
  <si>
    <t>99254</t>
  </si>
  <si>
    <t>99255</t>
  </si>
  <si>
    <t>99256</t>
  </si>
  <si>
    <t>99257</t>
  </si>
  <si>
    <t>99258</t>
  </si>
  <si>
    <t>99259</t>
  </si>
  <si>
    <t>99260</t>
  </si>
  <si>
    <t>99261</t>
  </si>
  <si>
    <t>99262</t>
  </si>
  <si>
    <t>99263</t>
  </si>
  <si>
    <t>99264</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</si>
  <si>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</si>
  <si>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</si>
  <si>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</si>
  <si>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</si>
  <si>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</si>
  <si>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</si>
  <si>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</si>
  <si>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</si>
  <si>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</si>
  <si>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</si>
  <si>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</si>
  <si>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</si>
  <si>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</si>
  <si>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</si>
  <si>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</si>
  <si>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</si>
  <si>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</si>
  <si>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</si>
  <si>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</si>
  <si>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</si>
  <si>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</si>
  <si>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</si>
  <si>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</si>
  <si>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</si>
  <si>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</si>
  <si>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</si>
  <si>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</si>
  <si>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</si>
  <si>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</si>
  <si>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</si>
  <si>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</si>
  <si>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</si>
  <si>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</si>
  <si>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</si>
  <si>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</si>
  <si>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</si>
  <si>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</si>
  <si>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</si>
  <si>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</si>
  <si>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</si>
  <si>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</si>
  <si>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</si>
  <si>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</si>
  <si>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</si>
  <si>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</si>
  <si>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</si>
  <si>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</si>
  <si>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</si>
  <si>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</si>
  <si>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</si>
  <si>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</si>
  <si>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</si>
  <si>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</si>
  <si>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</si>
  <si>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</si>
  <si>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</si>
  <si>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</si>
  <si>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99431</t>
  </si>
  <si>
    <t>99432</t>
  </si>
  <si>
    <t>99433</t>
  </si>
  <si>
    <t>99434</t>
  </si>
  <si>
    <t>99435</t>
  </si>
  <si>
    <t>99436</t>
  </si>
  <si>
    <t>99437</t>
  </si>
  <si>
    <t>99438</t>
  </si>
  <si>
    <t>99439</t>
  </si>
  <si>
    <t>99619</t>
  </si>
  <si>
    <t>99620</t>
  </si>
  <si>
    <t>99621</t>
  </si>
  <si>
    <t>99622</t>
  </si>
  <si>
    <t>99623</t>
  </si>
  <si>
    <t>99624</t>
  </si>
  <si>
    <t>99625</t>
  </si>
  <si>
    <t>99626</t>
  </si>
  <si>
    <t>99627</t>
  </si>
  <si>
    <t>99628</t>
  </si>
  <si>
    <t>99629</t>
  </si>
  <si>
    <t>99630</t>
  </si>
  <si>
    <t>99631</t>
  </si>
  <si>
    <t>99632</t>
  </si>
  <si>
    <t>99633</t>
  </si>
  <si>
    <t>99634</t>
  </si>
  <si>
    <t>99635</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</si>
  <si>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</si>
  <si>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</si>
  <si>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</si>
  <si>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</si>
  <si>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</si>
  <si>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</si>
  <si>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</si>
  <si>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</si>
  <si>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</si>
  <si>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</si>
  <si>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</si>
  <si>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</si>
  <si>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</si>
  <si>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</si>
  <si>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</si>
  <si>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</si>
  <si>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</si>
  <si>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</si>
  <si>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</si>
  <si>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</si>
  <si>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</si>
  <si>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</si>
  <si>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</si>
  <si>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</si>
  <si>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</si>
  <si>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</si>
  <si>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</si>
  <si>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</si>
  <si>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</si>
  <si>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</si>
  <si>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99833</t>
  </si>
  <si>
    <t>LAVADORA DE ALTA PRESSAO (LAVA-JATO) PARA AGUA FRIA, PRESSAO DE OPERACAO ENTRE 1400 E 1900 LIB/POL2, VAZAO MAXIMA ENTRE 400 E 700 L/H - CHP DIURNO. AF_04/2019</t>
  </si>
  <si>
    <t>99834</t>
  </si>
  <si>
    <t>LAVADORA DE ALTA PRESSAO (LAVA-JATO) PARA AGUA FRIA, PRESSAO DE OPERACAO ENTRE 1400 E 1900 LIB/POL2, VAZAO MAXIMA ENTRE 400 E 700 L/H - CHI DIURNO. AF_04/2019</t>
  </si>
  <si>
    <t>99837</t>
  </si>
  <si>
    <t>GUARDA-CORPO DE AÇO GALVANIZADO DE 1,10M, MONTANTES TUBULARES DE 1.1/4" ESPAÇADOS DE 1,20M, TRAVESSA SUPERIOR DE 1.1/2", GRADIL FORMADO POR TUBOS HORIZONTAIS DE 1" E VERTICAIS DE 3/4", FIXADO COM CHUMBADOR MECÂNICO. AF_04/2019_P</t>
  </si>
  <si>
    <t>99839</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</si>
  <si>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</si>
  <si>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</si>
  <si>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</si>
  <si>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</si>
  <si>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</si>
  <si>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</si>
  <si>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</si>
  <si>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</si>
  <si>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</si>
  <si>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</si>
  <si>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</si>
  <si>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</si>
  <si>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</si>
  <si>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</si>
  <si>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</si>
  <si>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</si>
  <si>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100195</t>
  </si>
  <si>
    <t>TRANSPORTE HORIZONTAL MANUAL, DE SACOS DE 50 KG (UNIDADE: KGXKM). AF_07/2019</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</si>
  <si>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</si>
  <si>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</si>
  <si>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</si>
  <si>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</si>
  <si>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</si>
  <si>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</si>
  <si>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</si>
  <si>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</si>
  <si>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</si>
  <si>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</si>
  <si>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</si>
  <si>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</si>
  <si>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</si>
  <si>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</si>
  <si>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</si>
  <si>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</si>
  <si>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</si>
  <si>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</si>
  <si>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</si>
  <si>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</si>
  <si>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</si>
  <si>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</si>
  <si>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</si>
  <si>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</si>
  <si>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</si>
  <si>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</si>
  <si>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</si>
  <si>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</si>
  <si>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</si>
  <si>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</si>
  <si>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</si>
  <si>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</si>
  <si>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</si>
  <si>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</si>
  <si>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</si>
  <si>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</si>
  <si>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</si>
  <si>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</si>
  <si>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</si>
  <si>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</si>
  <si>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</si>
  <si>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</si>
  <si>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</si>
  <si>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</si>
  <si>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</si>
  <si>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</si>
  <si>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</si>
  <si>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</si>
  <si>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</si>
  <si>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</si>
  <si>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</si>
  <si>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</si>
  <si>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</si>
  <si>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</si>
  <si>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</si>
  <si>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</si>
  <si>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</si>
  <si>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</si>
  <si>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</si>
  <si>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</si>
  <si>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</si>
  <si>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</si>
  <si>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</si>
  <si>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</si>
  <si>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</si>
  <si>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</si>
  <si>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</si>
  <si>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</si>
  <si>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</si>
  <si>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</si>
  <si>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</si>
  <si>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</si>
  <si>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</si>
  <si>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</si>
  <si>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</si>
  <si>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</si>
  <si>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</si>
  <si>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</si>
  <si>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</si>
  <si>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</si>
  <si>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</si>
  <si>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</si>
  <si>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</si>
  <si>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</si>
  <si>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</si>
  <si>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</si>
  <si>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</si>
  <si>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</si>
  <si>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</si>
  <si>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</si>
  <si>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</si>
  <si>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</si>
  <si>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</si>
  <si>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</si>
  <si>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</si>
  <si>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</si>
  <si>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</si>
  <si>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</si>
  <si>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</si>
  <si>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</si>
  <si>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</si>
  <si>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</si>
  <si>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</si>
  <si>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</si>
  <si>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</si>
  <si>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</si>
  <si>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</si>
  <si>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</si>
  <si>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</si>
  <si>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</si>
  <si>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</si>
  <si>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</si>
  <si>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</si>
  <si>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</si>
  <si>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</si>
  <si>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</si>
  <si>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</si>
  <si>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</si>
  <si>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</si>
  <si>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</si>
  <si>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</si>
  <si>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</si>
  <si>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</si>
  <si>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</si>
  <si>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</si>
  <si>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</si>
  <si>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</si>
  <si>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</si>
  <si>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</si>
  <si>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</si>
  <si>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</si>
  <si>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</si>
  <si>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</si>
  <si>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</si>
  <si>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</si>
  <si>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</si>
  <si>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</si>
  <si>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</si>
  <si>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</si>
  <si>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</si>
  <si>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</si>
  <si>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</si>
  <si>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</si>
  <si>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</si>
  <si>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</si>
  <si>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</si>
  <si>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</si>
  <si>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</si>
  <si>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</si>
  <si>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</si>
  <si>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</si>
  <si>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</si>
  <si>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</si>
  <si>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</si>
  <si>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</si>
  <si>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</si>
  <si>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</si>
  <si>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</si>
  <si>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</si>
  <si>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</si>
  <si>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</si>
  <si>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</si>
  <si>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</si>
  <si>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</si>
  <si>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</si>
  <si>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</si>
  <si>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</si>
  <si>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</si>
  <si>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</si>
  <si>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</si>
  <si>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</si>
  <si>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</si>
  <si>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</si>
  <si>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</si>
  <si>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</si>
  <si>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</si>
  <si>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</si>
  <si>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</si>
  <si>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</si>
  <si>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</si>
  <si>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</si>
  <si>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</si>
  <si>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</si>
  <si>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</si>
  <si>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</si>
  <si>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</si>
  <si>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</si>
  <si>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</si>
  <si>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</si>
  <si>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</si>
  <si>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</si>
  <si>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</si>
  <si>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</si>
  <si>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</si>
  <si>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</si>
  <si>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</si>
  <si>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</si>
  <si>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</si>
  <si>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</si>
  <si>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</si>
  <si>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</si>
  <si>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</si>
  <si>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</si>
  <si>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</si>
  <si>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</si>
  <si>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</si>
  <si>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</si>
  <si>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</si>
  <si>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</si>
  <si>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</si>
  <si>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</si>
  <si>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</si>
  <si>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</si>
  <si>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</si>
  <si>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</si>
  <si>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</si>
  <si>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</si>
  <si>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</si>
  <si>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</si>
  <si>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</si>
  <si>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</si>
  <si>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</si>
  <si>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</si>
  <si>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</si>
  <si>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</si>
  <si>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</si>
  <si>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</si>
  <si>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</si>
  <si>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</si>
  <si>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</si>
  <si>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</si>
  <si>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</si>
  <si>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</si>
  <si>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</si>
  <si>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</si>
  <si>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</si>
  <si>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</si>
  <si>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</si>
  <si>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</si>
  <si>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</si>
  <si>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</si>
  <si>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</si>
  <si>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</si>
  <si>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</si>
  <si>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</si>
  <si>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</si>
  <si>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100322</t>
  </si>
  <si>
    <t>100323</t>
  </si>
  <si>
    <t>100324</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</si>
  <si>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</si>
  <si>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</si>
  <si>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</si>
  <si>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</si>
  <si>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</si>
  <si>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</si>
  <si>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</si>
  <si>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</si>
  <si>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</si>
  <si>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</si>
  <si>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</si>
  <si>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</si>
  <si>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</si>
  <si>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</si>
  <si>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</si>
  <si>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</si>
  <si>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</si>
  <si>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</si>
  <si>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</si>
  <si>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</si>
  <si>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</si>
  <si>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</si>
  <si>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</si>
  <si>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</si>
  <si>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</si>
  <si>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</si>
  <si>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</si>
  <si>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</si>
  <si>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</si>
  <si>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</si>
  <si>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</si>
  <si>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</si>
  <si>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</si>
  <si>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</si>
  <si>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</si>
  <si>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</si>
  <si>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</si>
  <si>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</si>
  <si>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</si>
  <si>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</si>
  <si>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</si>
  <si>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</si>
  <si>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</si>
  <si>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</si>
  <si>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</si>
  <si>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</si>
  <si>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</si>
  <si>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</si>
  <si>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</si>
  <si>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</si>
  <si>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</si>
  <si>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</si>
  <si>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</si>
  <si>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</si>
  <si>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</si>
  <si>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</si>
  <si>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</si>
  <si>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</si>
  <si>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</si>
  <si>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</si>
  <si>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</si>
  <si>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</si>
  <si>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</si>
  <si>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</si>
  <si>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</si>
  <si>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</si>
  <si>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</si>
  <si>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</si>
  <si>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</si>
  <si>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</si>
  <si>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</si>
  <si>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</si>
  <si>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</si>
  <si>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</si>
  <si>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100378</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</si>
  <si>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</si>
  <si>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</si>
  <si>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</si>
  <si>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</si>
  <si>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</si>
  <si>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</si>
  <si>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100382</t>
  </si>
  <si>
    <t>FABRICAÇÃO E INSTALAÇÃO DE PONTALETES DE MADEIRA NÃO APARELHADA PARA TELHADOS COM ATÉ 2 ÁGUAS E COM TELHA ONDULADA DE FIBROCIMENTO, ALUMÍNIO OU PLÁSTICA EM EDIFÍCIO RESIDENCIAL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</si>
  <si>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</si>
  <si>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</si>
  <si>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</si>
  <si>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</si>
  <si>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</si>
  <si>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</si>
  <si>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</si>
  <si>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</si>
  <si>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</si>
  <si>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</si>
  <si>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</si>
  <si>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</si>
  <si>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</si>
  <si>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</si>
  <si>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</si>
  <si>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</si>
  <si>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</si>
  <si>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</si>
  <si>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</si>
  <si>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</si>
  <si>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</si>
  <si>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</si>
  <si>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</si>
  <si>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</si>
  <si>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</si>
  <si>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</si>
  <si>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100434</t>
  </si>
  <si>
    <t>100435</t>
  </si>
  <si>
    <t>100464</t>
  </si>
  <si>
    <t>100465</t>
  </si>
  <si>
    <t>100466</t>
  </si>
  <si>
    <t>100468</t>
  </si>
  <si>
    <t>100469</t>
  </si>
  <si>
    <t>100470</t>
  </si>
  <si>
    <t>100472</t>
  </si>
  <si>
    <t>100473</t>
  </si>
  <si>
    <t>100474</t>
  </si>
  <si>
    <t>100475</t>
  </si>
  <si>
    <t>100477</t>
  </si>
  <si>
    <t>100478</t>
  </si>
  <si>
    <t>100479</t>
  </si>
  <si>
    <t>100480</t>
  </si>
  <si>
    <t>100481</t>
  </si>
  <si>
    <t>100483</t>
  </si>
  <si>
    <t>100484</t>
  </si>
  <si>
    <t>100485</t>
  </si>
  <si>
    <t>100486</t>
  </si>
  <si>
    <t>100487</t>
  </si>
  <si>
    <t>100488</t>
  </si>
  <si>
    <t>100489</t>
  </si>
  <si>
    <t>100490</t>
  </si>
  <si>
    <t>100491</t>
  </si>
  <si>
    <t>100492</t>
  </si>
  <si>
    <t>100533</t>
  </si>
  <si>
    <t>100534</t>
  </si>
  <si>
    <t>100535</t>
  </si>
  <si>
    <t>100536</t>
  </si>
  <si>
    <t>100556</t>
  </si>
  <si>
    <t>100557</t>
  </si>
  <si>
    <t>100560</t>
  </si>
  <si>
    <t>100561</t>
  </si>
  <si>
    <t>100562</t>
  </si>
  <si>
    <t>100563</t>
  </si>
  <si>
    <t>100564</t>
  </si>
  <si>
    <t>100565</t>
  </si>
  <si>
    <t>100566</t>
  </si>
  <si>
    <t>100567</t>
  </si>
  <si>
    <t>100568</t>
  </si>
  <si>
    <t>100569</t>
  </si>
  <si>
    <t>100570</t>
  </si>
  <si>
    <t>100571</t>
  </si>
  <si>
    <t>100572</t>
  </si>
  <si>
    <t>100573</t>
  </si>
  <si>
    <t>100575</t>
  </si>
  <si>
    <t>100577</t>
  </si>
  <si>
    <t>100578</t>
  </si>
  <si>
    <t>100579</t>
  </si>
  <si>
    <t>100580</t>
  </si>
  <si>
    <t>100581</t>
  </si>
  <si>
    <t>100582</t>
  </si>
  <si>
    <t>100583</t>
  </si>
  <si>
    <t>100584</t>
  </si>
  <si>
    <t>100585</t>
  </si>
  <si>
    <t>100586</t>
  </si>
  <si>
    <t>100587</t>
  </si>
  <si>
    <t>100588</t>
  </si>
  <si>
    <t>100589</t>
  </si>
  <si>
    <t>100590</t>
  </si>
  <si>
    <t>100591</t>
  </si>
  <si>
    <t>100592</t>
  </si>
  <si>
    <t>100593</t>
  </si>
  <si>
    <t>100594</t>
  </si>
  <si>
    <t>100595</t>
  </si>
  <si>
    <t>100596</t>
  </si>
  <si>
    <t>100597</t>
  </si>
  <si>
    <t>100598</t>
  </si>
  <si>
    <t>100599</t>
  </si>
  <si>
    <t>100600</t>
  </si>
  <si>
    <t>100601</t>
  </si>
  <si>
    <t>100602</t>
  </si>
  <si>
    <t>100603</t>
  </si>
  <si>
    <t>100604</t>
  </si>
  <si>
    <t>100605</t>
  </si>
  <si>
    <t>100606</t>
  </si>
  <si>
    <t>100607</t>
  </si>
  <si>
    <t>100608</t>
  </si>
  <si>
    <t>100609</t>
  </si>
  <si>
    <t>100610</t>
  </si>
  <si>
    <t>100611</t>
  </si>
  <si>
    <t>100612</t>
  </si>
  <si>
    <t>100613</t>
  </si>
  <si>
    <t>100614</t>
  </si>
  <si>
    <t>100615</t>
  </si>
  <si>
    <t>100616</t>
  </si>
  <si>
    <t>100617</t>
  </si>
  <si>
    <t>100618</t>
  </si>
  <si>
    <t>100619</t>
  </si>
  <si>
    <t>100620</t>
  </si>
  <si>
    <t>100621</t>
  </si>
  <si>
    <t>100622</t>
  </si>
  <si>
    <t>100623</t>
  </si>
  <si>
    <t>100624</t>
  </si>
  <si>
    <t>100625</t>
  </si>
  <si>
    <t>100637</t>
  </si>
  <si>
    <t>100638</t>
  </si>
  <si>
    <t>100639</t>
  </si>
  <si>
    <t>100640</t>
  </si>
  <si>
    <t>100641</t>
  </si>
  <si>
    <t>100642</t>
  </si>
  <si>
    <t>100643</t>
  </si>
  <si>
    <t>100644</t>
  </si>
  <si>
    <t>100645</t>
  </si>
  <si>
    <t>100646</t>
  </si>
  <si>
    <t>100647</t>
  </si>
  <si>
    <t>100648</t>
  </si>
  <si>
    <t>100651</t>
  </si>
  <si>
    <t>100652</t>
  </si>
  <si>
    <t>100653</t>
  </si>
  <si>
    <t>100654</t>
  </si>
  <si>
    <t>100655</t>
  </si>
  <si>
    <t>100656</t>
  </si>
  <si>
    <t>100657</t>
  </si>
  <si>
    <t>100658</t>
  </si>
  <si>
    <t>100659</t>
  </si>
  <si>
    <t>100660</t>
  </si>
  <si>
    <t>100665</t>
  </si>
  <si>
    <t>100666</t>
  </si>
  <si>
    <t>100667</t>
  </si>
  <si>
    <t>100668</t>
  </si>
  <si>
    <t>100669</t>
  </si>
  <si>
    <t>100670</t>
  </si>
  <si>
    <t>100671</t>
  </si>
  <si>
    <t>100672</t>
  </si>
  <si>
    <t>100674</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</si>
  <si>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</si>
  <si>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</si>
  <si>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</si>
  <si>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</si>
  <si>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</si>
  <si>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</si>
  <si>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</si>
  <si>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</si>
  <si>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</si>
  <si>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</si>
  <si>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</si>
  <si>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</si>
  <si>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</si>
  <si>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</si>
  <si>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</si>
  <si>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</si>
  <si>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</si>
  <si>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</si>
  <si>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</si>
  <si>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</si>
  <si>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100696</t>
  </si>
  <si>
    <t>100697</t>
  </si>
  <si>
    <t>100698</t>
  </si>
  <si>
    <t>100699</t>
  </si>
  <si>
    <t>100700</t>
  </si>
  <si>
    <t>100701</t>
  </si>
  <si>
    <t>100702</t>
  </si>
  <si>
    <t>100703</t>
  </si>
  <si>
    <t>100704</t>
  </si>
  <si>
    <t>100705</t>
  </si>
  <si>
    <t>100706</t>
  </si>
  <si>
    <t>100707</t>
  </si>
  <si>
    <t>100708</t>
  </si>
  <si>
    <t>100709</t>
  </si>
  <si>
    <t>100710</t>
  </si>
  <si>
    <t>100712</t>
  </si>
  <si>
    <t>100716</t>
  </si>
  <si>
    <t>100717</t>
  </si>
  <si>
    <t>100718</t>
  </si>
  <si>
    <t>100719</t>
  </si>
  <si>
    <t>100720</t>
  </si>
  <si>
    <t>100721</t>
  </si>
  <si>
    <t>100722</t>
  </si>
  <si>
    <t>100724</t>
  </si>
  <si>
    <t>100725</t>
  </si>
  <si>
    <t>100726</t>
  </si>
  <si>
    <t>100727</t>
  </si>
  <si>
    <t>100728</t>
  </si>
  <si>
    <t>100729</t>
  </si>
  <si>
    <t>100730</t>
  </si>
  <si>
    <t>100733</t>
  </si>
  <si>
    <t>100734</t>
  </si>
  <si>
    <t>100735</t>
  </si>
  <si>
    <t>100736</t>
  </si>
  <si>
    <t>100739</t>
  </si>
  <si>
    <t>100740</t>
  </si>
  <si>
    <t>100741</t>
  </si>
  <si>
    <t>100742</t>
  </si>
  <si>
    <t>100743</t>
  </si>
  <si>
    <t>100744</t>
  </si>
  <si>
    <t>100745</t>
  </si>
  <si>
    <t>100746</t>
  </si>
  <si>
    <t>100747</t>
  </si>
  <si>
    <t>100748</t>
  </si>
  <si>
    <t>100749</t>
  </si>
  <si>
    <t>100750</t>
  </si>
  <si>
    <t>100751</t>
  </si>
  <si>
    <t>100752</t>
  </si>
  <si>
    <t>100753</t>
  </si>
  <si>
    <t>100754</t>
  </si>
  <si>
    <t>100757</t>
  </si>
  <si>
    <t>100758</t>
  </si>
  <si>
    <t>100759</t>
  </si>
  <si>
    <t>100760</t>
  </si>
  <si>
    <t>100761</t>
  </si>
  <si>
    <t>100762</t>
  </si>
  <si>
    <t>100763</t>
  </si>
  <si>
    <t>100764</t>
  </si>
  <si>
    <t>100765</t>
  </si>
  <si>
    <t>100766</t>
  </si>
  <si>
    <t>100767</t>
  </si>
  <si>
    <t>100768</t>
  </si>
  <si>
    <t>100769</t>
  </si>
  <si>
    <t>100770</t>
  </si>
  <si>
    <t>100771</t>
  </si>
  <si>
    <t>100772</t>
  </si>
  <si>
    <t>100773</t>
  </si>
  <si>
    <t>100774</t>
  </si>
  <si>
    <t>100775</t>
  </si>
  <si>
    <t>100776</t>
  </si>
  <si>
    <t>100777</t>
  </si>
  <si>
    <t>100778</t>
  </si>
  <si>
    <t>100788</t>
  </si>
  <si>
    <t>100791</t>
  </si>
  <si>
    <t>100792</t>
  </si>
  <si>
    <t>100793</t>
  </si>
  <si>
    <t>100794</t>
  </si>
  <si>
    <t>100803</t>
  </si>
  <si>
    <t>100804</t>
  </si>
  <si>
    <t>100805</t>
  </si>
  <si>
    <t>100806</t>
  </si>
  <si>
    <t>100848</t>
  </si>
  <si>
    <t>100849</t>
  </si>
  <si>
    <t>100851</t>
  </si>
  <si>
    <t>100852</t>
  </si>
  <si>
    <t>100854</t>
  </si>
  <si>
    <t>100855</t>
  </si>
  <si>
    <t>100856</t>
  </si>
  <si>
    <t>100857</t>
  </si>
  <si>
    <t>100858</t>
  </si>
  <si>
    <t>100860</t>
  </si>
  <si>
    <t>100861</t>
  </si>
  <si>
    <t>100862</t>
  </si>
  <si>
    <t>100863</t>
  </si>
  <si>
    <t>100864</t>
  </si>
  <si>
    <t>100865</t>
  </si>
  <si>
    <t>100866</t>
  </si>
  <si>
    <t>100867</t>
  </si>
  <si>
    <t>100868</t>
  </si>
  <si>
    <t>100869</t>
  </si>
  <si>
    <t>100870</t>
  </si>
  <si>
    <t>100871</t>
  </si>
  <si>
    <t>100872</t>
  </si>
  <si>
    <t>100873</t>
  </si>
  <si>
    <t>100874</t>
  </si>
  <si>
    <t>100875</t>
  </si>
  <si>
    <t>100889</t>
  </si>
  <si>
    <t>100890</t>
  </si>
  <si>
    <t>100892</t>
  </si>
  <si>
    <t>100893</t>
  </si>
  <si>
    <t>100894</t>
  </si>
  <si>
    <t>100896</t>
  </si>
  <si>
    <t>100897</t>
  </si>
  <si>
    <t>100898</t>
  </si>
  <si>
    <t>100899</t>
  </si>
  <si>
    <t>100900</t>
  </si>
  <si>
    <t>100902</t>
  </si>
  <si>
    <t>100903</t>
  </si>
  <si>
    <t>100904</t>
  </si>
  <si>
    <t>100905</t>
  </si>
  <si>
    <t>100906</t>
  </si>
  <si>
    <t>100919</t>
  </si>
  <si>
    <t>100920</t>
  </si>
  <si>
    <t>100921</t>
  </si>
  <si>
    <t>100922</t>
  </si>
  <si>
    <t>100923</t>
  </si>
  <si>
    <t>101020</t>
  </si>
  <si>
    <t>101021</t>
  </si>
  <si>
    <t>101022</t>
  </si>
  <si>
    <t>101023</t>
  </si>
  <si>
    <t>101024</t>
  </si>
  <si>
    <t>101025</t>
  </si>
  <si>
    <t>101026</t>
  </si>
  <si>
    <t>101027</t>
  </si>
  <si>
    <t>101090</t>
  </si>
  <si>
    <t>101091</t>
  </si>
  <si>
    <t>101092</t>
  </si>
  <si>
    <t>101093</t>
  </si>
  <si>
    <t>101094</t>
  </si>
  <si>
    <t>101096</t>
  </si>
  <si>
    <t>101097</t>
  </si>
  <si>
    <t>101098</t>
  </si>
  <si>
    <t>101099</t>
  </si>
  <si>
    <t>101100</t>
  </si>
  <si>
    <t>101101</t>
  </si>
  <si>
    <t>101102</t>
  </si>
  <si>
    <t>101103</t>
  </si>
  <si>
    <t>101104</t>
  </si>
  <si>
    <t>101105</t>
  </si>
  <si>
    <t>101106</t>
  </si>
  <si>
    <t>101107</t>
  </si>
  <si>
    <t>101108</t>
  </si>
  <si>
    <t>101109</t>
  </si>
  <si>
    <t>101110</t>
  </si>
  <si>
    <t>101111</t>
  </si>
  <si>
    <t>101112</t>
  </si>
  <si>
    <t>101113</t>
  </si>
  <si>
    <t>101154</t>
  </si>
  <si>
    <t>101155</t>
  </si>
  <si>
    <t>101156</t>
  </si>
  <si>
    <t>101159</t>
  </si>
  <si>
    <t>101161</t>
  </si>
  <si>
    <t>101162</t>
  </si>
  <si>
    <t>101163</t>
  </si>
  <si>
    <t>101164</t>
  </si>
  <si>
    <t>101165</t>
  </si>
  <si>
    <t>101166</t>
  </si>
  <si>
    <t>101167</t>
  </si>
  <si>
    <t>101168</t>
  </si>
  <si>
    <t>101169</t>
  </si>
  <si>
    <t>101170</t>
  </si>
  <si>
    <t>101171</t>
  </si>
  <si>
    <t>101172</t>
  </si>
  <si>
    <t>101173</t>
  </si>
  <si>
    <t>101174</t>
  </si>
  <si>
    <t>101175</t>
  </si>
  <si>
    <t>101176</t>
  </si>
  <si>
    <t>101188</t>
  </si>
  <si>
    <t>101189</t>
  </si>
  <si>
    <t>101190</t>
  </si>
  <si>
    <t>101191</t>
  </si>
  <si>
    <t>101192</t>
  </si>
  <si>
    <t>101193</t>
  </si>
  <si>
    <t>101194</t>
  </si>
  <si>
    <t>101197</t>
  </si>
  <si>
    <t>101198</t>
  </si>
  <si>
    <t>101199</t>
  </si>
  <si>
    <t>101200</t>
  </si>
  <si>
    <t>101201</t>
  </si>
  <si>
    <t>101202</t>
  </si>
  <si>
    <t>101203</t>
  </si>
  <si>
    <t>101204</t>
  </si>
  <si>
    <t>101205</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</si>
  <si>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</si>
  <si>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</si>
  <si>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</si>
  <si>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</si>
  <si>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</si>
  <si>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</si>
  <si>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</si>
  <si>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</si>
  <si>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</si>
  <si>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</si>
  <si>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</si>
  <si>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</si>
  <si>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</si>
  <si>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</si>
  <si>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</si>
  <si>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</si>
  <si>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</si>
  <si>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</si>
  <si>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</si>
  <si>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</si>
  <si>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</si>
  <si>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</si>
  <si>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</si>
  <si>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</si>
  <si>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</si>
  <si>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</si>
  <si>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</si>
  <si>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</si>
  <si>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</si>
  <si>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</si>
  <si>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</si>
  <si>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</si>
  <si>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</si>
  <si>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</si>
  <si>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</si>
  <si>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</si>
  <si>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</si>
  <si>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</si>
  <si>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</si>
  <si>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</si>
  <si>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</si>
  <si>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</si>
  <si>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</si>
  <si>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</si>
  <si>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</si>
  <si>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</si>
  <si>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</si>
  <si>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</si>
  <si>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</si>
  <si>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</si>
  <si>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</si>
  <si>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</si>
  <si>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</si>
  <si>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</si>
  <si>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</si>
  <si>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</si>
  <si>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</si>
  <si>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</si>
  <si>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101264</t>
  </si>
  <si>
    <t>101265</t>
  </si>
  <si>
    <t>101266</t>
  </si>
  <si>
    <t>101267</t>
  </si>
  <si>
    <t>101268</t>
  </si>
  <si>
    <t>101269</t>
  </si>
  <si>
    <t>101270</t>
  </si>
  <si>
    <t>101271</t>
  </si>
  <si>
    <t>101272</t>
  </si>
  <si>
    <t>101273</t>
  </si>
  <si>
    <t>101274</t>
  </si>
  <si>
    <t>101275</t>
  </si>
  <si>
    <t>101276</t>
  </si>
  <si>
    <t>101277</t>
  </si>
  <si>
    <t>101284</t>
  </si>
  <si>
    <t>101285</t>
  </si>
  <si>
    <t>101286</t>
  </si>
  <si>
    <t>101287</t>
  </si>
  <si>
    <t>101288</t>
  </si>
  <si>
    <t>101289</t>
  </si>
  <si>
    <t>101290</t>
  </si>
  <si>
    <t>101291</t>
  </si>
  <si>
    <t>101292</t>
  </si>
  <si>
    <t>101293</t>
  </si>
  <si>
    <t>101294</t>
  </si>
  <si>
    <t>101295</t>
  </si>
  <si>
    <t>101296</t>
  </si>
  <si>
    <t>101297</t>
  </si>
  <si>
    <t>101298</t>
  </si>
  <si>
    <t>101299</t>
  </si>
  <si>
    <t>101300</t>
  </si>
  <si>
    <t>101301</t>
  </si>
  <si>
    <t>101302</t>
  </si>
  <si>
    <t>101303</t>
  </si>
  <si>
    <t>101304</t>
  </si>
  <si>
    <t>101305</t>
  </si>
  <si>
    <t>101307</t>
  </si>
  <si>
    <t>101308</t>
  </si>
  <si>
    <t>101309</t>
  </si>
  <si>
    <t>101310</t>
  </si>
  <si>
    <t>101311</t>
  </si>
  <si>
    <t>101312</t>
  </si>
  <si>
    <t>101313</t>
  </si>
  <si>
    <t>101314</t>
  </si>
  <si>
    <t>101315</t>
  </si>
  <si>
    <t>101316</t>
  </si>
  <si>
    <t>101317</t>
  </si>
  <si>
    <t>101318</t>
  </si>
  <si>
    <t>101319</t>
  </si>
  <si>
    <t>101320</t>
  </si>
  <si>
    <t>101322</t>
  </si>
  <si>
    <t>101323</t>
  </si>
  <si>
    <t>101324</t>
  </si>
  <si>
    <t>101325</t>
  </si>
  <si>
    <t>101326</t>
  </si>
  <si>
    <t>101327</t>
  </si>
  <si>
    <t>101328</t>
  </si>
  <si>
    <t>101329</t>
  </si>
  <si>
    <t>101330</t>
  </si>
  <si>
    <t>101331</t>
  </si>
  <si>
    <t>101332</t>
  </si>
  <si>
    <t>101333</t>
  </si>
  <si>
    <t>101334</t>
  </si>
  <si>
    <t>101335</t>
  </si>
  <si>
    <t>101336</t>
  </si>
  <si>
    <t>101337</t>
  </si>
  <si>
    <t>101338</t>
  </si>
  <si>
    <t>101339</t>
  </si>
  <si>
    <t>101340</t>
  </si>
  <si>
    <t>101341</t>
  </si>
  <si>
    <t>101342</t>
  </si>
  <si>
    <t>101343</t>
  </si>
  <si>
    <t>101344</t>
  </si>
  <si>
    <t>101345</t>
  </si>
  <si>
    <t>101346</t>
  </si>
  <si>
    <t>101347</t>
  </si>
  <si>
    <t>101348</t>
  </si>
  <si>
    <t>101349</t>
  </si>
  <si>
    <t>101350</t>
  </si>
  <si>
    <t>101351</t>
  </si>
  <si>
    <t>101352</t>
  </si>
  <si>
    <t>101353</t>
  </si>
  <si>
    <t>101354</t>
  </si>
  <si>
    <t>101355</t>
  </si>
  <si>
    <t>101356</t>
  </si>
  <si>
    <t>101357</t>
  </si>
  <si>
    <t>101358</t>
  </si>
  <si>
    <t>101359</t>
  </si>
  <si>
    <t>101360</t>
  </si>
  <si>
    <t>101361</t>
  </si>
  <si>
    <t>101362</t>
  </si>
  <si>
    <t>101363</t>
  </si>
  <si>
    <t>101364</t>
  </si>
  <si>
    <t>101365</t>
  </si>
  <si>
    <t>101366</t>
  </si>
  <si>
    <t>101367</t>
  </si>
  <si>
    <t>101368</t>
  </si>
  <si>
    <t>101369</t>
  </si>
  <si>
    <t>101370</t>
  </si>
  <si>
    <t>101371</t>
  </si>
  <si>
    <t>101372</t>
  </si>
  <si>
    <t>101373</t>
  </si>
  <si>
    <t>101374</t>
  </si>
  <si>
    <t>101375</t>
  </si>
  <si>
    <t>101376</t>
  </si>
  <si>
    <t>101377</t>
  </si>
  <si>
    <t>101378</t>
  </si>
  <si>
    <t>101379</t>
  </si>
  <si>
    <t>101380</t>
  </si>
  <si>
    <t>101381</t>
  </si>
  <si>
    <t>101382</t>
  </si>
  <si>
    <t>101383</t>
  </si>
  <si>
    <t>101384</t>
  </si>
  <si>
    <t>101385</t>
  </si>
  <si>
    <t>101386</t>
  </si>
  <si>
    <t>101387</t>
  </si>
  <si>
    <t>101388</t>
  </si>
  <si>
    <t>101389</t>
  </si>
  <si>
    <t>101390</t>
  </si>
  <si>
    <t>101391</t>
  </si>
  <si>
    <t>101392</t>
  </si>
  <si>
    <t>101394</t>
  </si>
  <si>
    <t>101395</t>
  </si>
  <si>
    <t>101396</t>
  </si>
  <si>
    <t>101397</t>
  </si>
  <si>
    <t>101398</t>
  </si>
  <si>
    <t>101399</t>
  </si>
  <si>
    <t>101400</t>
  </si>
  <si>
    <t>101401</t>
  </si>
  <si>
    <t>101402</t>
  </si>
  <si>
    <t>101403</t>
  </si>
  <si>
    <t>101404</t>
  </si>
  <si>
    <t>101405</t>
  </si>
  <si>
    <t>101407</t>
  </si>
  <si>
    <t>101408</t>
  </si>
  <si>
    <t>101409</t>
  </si>
  <si>
    <t>101410</t>
  </si>
  <si>
    <t>101411</t>
  </si>
  <si>
    <t>101412</t>
  </si>
  <si>
    <t>101413</t>
  </si>
  <si>
    <t>101414</t>
  </si>
  <si>
    <t>101415</t>
  </si>
  <si>
    <t>101416</t>
  </si>
  <si>
    <t>101417</t>
  </si>
  <si>
    <t>101418</t>
  </si>
  <si>
    <t>101419</t>
  </si>
  <si>
    <t>101420</t>
  </si>
  <si>
    <t>101421</t>
  </si>
  <si>
    <t>101422</t>
  </si>
  <si>
    <t>101423</t>
  </si>
  <si>
    <t>101424</t>
  </si>
  <si>
    <t>101425</t>
  </si>
  <si>
    <t>101426</t>
  </si>
  <si>
    <t>101427</t>
  </si>
  <si>
    <t>101428</t>
  </si>
  <si>
    <t>101429</t>
  </si>
  <si>
    <t>101430</t>
  </si>
  <si>
    <t>101431</t>
  </si>
  <si>
    <t>101432</t>
  </si>
  <si>
    <t>101433</t>
  </si>
  <si>
    <t>101434</t>
  </si>
  <si>
    <t>101435</t>
  </si>
  <si>
    <t>101436</t>
  </si>
  <si>
    <t>101437</t>
  </si>
  <si>
    <t>101438</t>
  </si>
  <si>
    <t>101439</t>
  </si>
  <si>
    <t>101440</t>
  </si>
  <si>
    <t>101441</t>
  </si>
  <si>
    <t>101442</t>
  </si>
  <si>
    <t>101443</t>
  </si>
  <si>
    <t>101444</t>
  </si>
  <si>
    <t>101445</t>
  </si>
  <si>
    <t>101446</t>
  </si>
  <si>
    <t>101447</t>
  </si>
  <si>
    <t>101448</t>
  </si>
  <si>
    <t>101449</t>
  </si>
  <si>
    <t>101450</t>
  </si>
  <si>
    <t>101451</t>
  </si>
  <si>
    <t>101452</t>
  </si>
  <si>
    <t>101453</t>
  </si>
  <si>
    <t>101454</t>
  </si>
  <si>
    <t>101455</t>
  </si>
  <si>
    <t>101456</t>
  </si>
  <si>
    <t>101457</t>
  </si>
  <si>
    <t>101458</t>
  </si>
  <si>
    <t>101459</t>
  </si>
  <si>
    <t>101460</t>
  </si>
  <si>
    <t>IUA0001</t>
  </si>
  <si>
    <t>Fornecimento e plantio de muda de arbusto florífero, clusia/gardenia/moreia branca/azaléia ou equivalente da região, h= 50cm a 70cm.</t>
  </si>
  <si>
    <t>IUA0002</t>
  </si>
  <si>
    <t>Fornecimento e plantio de arbusto Taioba, h = 50cm a 70cm.</t>
  </si>
  <si>
    <t>IUA0003</t>
  </si>
  <si>
    <t>Terra vegetal (ensacada) - Fornecimento e aplicação.</t>
  </si>
  <si>
    <t>IUA0004</t>
  </si>
  <si>
    <t>Fertilizante NPK - 10:10:10 - Fornecimento e aplicação.</t>
  </si>
  <si>
    <t>IUC10001</t>
  </si>
  <si>
    <t>Defensa semi-maleável simples (fornecimento / implantação)</t>
  </si>
  <si>
    <t>IUC10002</t>
  </si>
  <si>
    <t>Rampa de acessibilidade conforme projeto</t>
  </si>
  <si>
    <t>IUC10003</t>
  </si>
  <si>
    <t>Concreto não estrutural, consumo 210kg/m3, preparo com betoneira, sem lançamento</t>
  </si>
  <si>
    <t>IUC10004</t>
  </si>
  <si>
    <t>Lastro de brita</t>
  </si>
  <si>
    <t>IUC10005</t>
  </si>
  <si>
    <t>Execução de lastro em concreto (1:2,5:6), preparo manual</t>
  </si>
  <si>
    <t>IUC10006</t>
  </si>
  <si>
    <t>Proteção mecânica de superfície com argamassa de cimento e areia, traço 1:3, e=2 cm.</t>
  </si>
  <si>
    <t>IUC10007</t>
  </si>
  <si>
    <t>Reboco traço 1:3 (cimento e areia média não peneirada), preparo manual da argamassa</t>
  </si>
  <si>
    <t>IUC10008</t>
  </si>
  <si>
    <t>Retirada de árvore com motosserra com diâmetro › ou = 30cm, incluindo remoção de raiz, inclusive bota-fora.</t>
  </si>
  <si>
    <t>IUC10009</t>
  </si>
  <si>
    <t>Pintura a base de cal e fixador a base de cola, duas demãos</t>
  </si>
  <si>
    <t>IUC10010</t>
  </si>
  <si>
    <t>Placa de concreto estriado, espessura de 2,50cm dimensão de 49,0x49,0cm, fornecimento e assentamento com argamassa de cimento e areia traço 1:3 - Descontinuado em 01/07/2020</t>
  </si>
  <si>
    <t>IUC10011</t>
  </si>
  <si>
    <t>Retirada, limpeza e reassentamento de piso sextavado de concreto sobre colchão de areia espessura 10cm, rejuntado com pó de pedra, considerando aproveitamento do piso sextavado.</t>
  </si>
  <si>
    <t>IUC10012</t>
  </si>
  <si>
    <t>Demolição de piso em ladrilho com argamassa</t>
  </si>
  <si>
    <t>IUC10013</t>
  </si>
  <si>
    <t>Execução de pavimento em bloquete sextavado, e= 3,0cm, sobre contrapiso de e= 4,0cm</t>
  </si>
  <si>
    <t>IUC10014</t>
  </si>
  <si>
    <t>Contrapiso em concreto não estrutural</t>
  </si>
  <si>
    <t>IUC10015</t>
  </si>
  <si>
    <t>Alvenaria em tijolo cerâmico maciço 5 x 10 x 20 cm, 1/2 vez, espessura 10 cm, assentada com argamassa traço 1:3 (cimento e areia)</t>
  </si>
  <si>
    <t>IUC10016</t>
  </si>
  <si>
    <t>Levantamento ou rebaixamento de tampão de poço de visita</t>
  </si>
  <si>
    <t>IUC10017</t>
  </si>
  <si>
    <t>Vibrador de imersão motor gás 3,5cv - tubo 48x480mm, com mangote de 5,0m comprimento.</t>
  </si>
  <si>
    <t>IUC10018</t>
  </si>
  <si>
    <t>Confecção suporte e travessa metálicos para fixação de placa de sinalização</t>
  </si>
  <si>
    <t>IUC10019</t>
  </si>
  <si>
    <t>Concreto fck = 30mpa, traço 1:2,1:2,5 (cimento/ areia média/ brita 1) - preparo mecânico com betoneira 400 l</t>
  </si>
  <si>
    <t>IUC10020</t>
  </si>
  <si>
    <t>Lajota corrugado esmaltado, primeira qualidade linha padrão alto, empregando argamassa colante, inclusive rejunte 5mm</t>
  </si>
  <si>
    <t>IUC10021</t>
  </si>
  <si>
    <t>Alambrado em mourões de concreto"t", altura livre 2m, fornecimento e assentamento . Descontinuado 30/06/2020</t>
  </si>
  <si>
    <t>IUC10022</t>
  </si>
  <si>
    <t>IUC10025</t>
  </si>
  <si>
    <t>Alambrado com tela de aço galvanizado, fio 14, malha 1½" , três fios de arame liso, poste curvo de concreto com altura de 1,80m, mureta de alvenaria com altura de 0,30 m, conforme projeto</t>
  </si>
  <si>
    <t>IUC10027</t>
  </si>
  <si>
    <t>Isolamento de obra com tela plástica laranja, altura 1,20m, malha retangular e estrutura de madeira pontaleteada.</t>
  </si>
  <si>
    <t>IUC10029</t>
  </si>
  <si>
    <t>Corte e preparo em cabeça de estaca. Ref. Sinapi 72820.</t>
  </si>
  <si>
    <t>IUC10030</t>
  </si>
  <si>
    <t>Estrutura metálica, inclusive pintura com fundo anticorrosivo /kg. Fornecimento, montagem e instalação.</t>
  </si>
  <si>
    <t>IUC10032</t>
  </si>
  <si>
    <t>Guarda corpo metálico, altura 1,25 m, tubos de = E 2 1/2" em # 14, Pilaretes de (40 mm x 80 mm # 14), chumbados com Parabolt E = 1/2" x 75 mm, sobre Inserts Metálicos (120 mm x 160 mm # 3/16"), incluindo primer epóxi e pintura em esmalte acetinado - 02 demãos	.</t>
  </si>
  <si>
    <t>IUC10041</t>
  </si>
  <si>
    <t>Armação em tela de aço soldada nervurada Q-138, aço CA-60, 4,2mm, malha 10x10cm. Ref. cod. Sinapi 73994/001.</t>
  </si>
  <si>
    <t>IUC10042</t>
  </si>
  <si>
    <t>Recomposição parcial de cerca com mourão de madeira - arame. Ref. Cod. Novo Sicro 4915732.</t>
  </si>
  <si>
    <t>IUC10043</t>
  </si>
  <si>
    <t>Remoção de cerca com mourões de madeira/concreto. Ref. Cod. Novo Sicro 1600966.</t>
  </si>
  <si>
    <t>IUC10044</t>
  </si>
  <si>
    <t>Limpeza de superfície com jato de ar comprimido.</t>
  </si>
  <si>
    <t>IUC10045</t>
  </si>
  <si>
    <t>Correção de defeitos com mistura betuminosa.</t>
  </si>
  <si>
    <t>IUC10046</t>
  </si>
  <si>
    <t>Assentamento manual de pedra de mão com revestimento.</t>
  </si>
  <si>
    <t>IUC10047</t>
  </si>
  <si>
    <t>Reparo em ramal de ligação predial de água.</t>
  </si>
  <si>
    <t>IUC10048</t>
  </si>
  <si>
    <t>Sondagem de investigação de interferências subterrâneas, incluindo escavações mecânicas e manual e reaterro.</t>
  </si>
  <si>
    <t>IUC10049</t>
  </si>
  <si>
    <t>Ancoragem de defensa semi-maleável simples - fornecimento e implantação. Ref. Cód. Sicro 3713605.</t>
  </si>
  <si>
    <t>IUC10050</t>
  </si>
  <si>
    <t>Cerca com 4 fios de arame farpado e mourão de concreto de seção quadrada de 11cm a cada 2,5m e esticador de 15cm a cada 50m. Ref. Cód. Sicro 3713610.</t>
  </si>
  <si>
    <t>IUC10052</t>
  </si>
  <si>
    <t>Armação em tela soldada nervurada Q-283 (10x10cm) #6,0x6,0mm (4,48kg/m²), aço CA-60, para estrutura, fornecimento e aplicação.</t>
  </si>
  <si>
    <t>IUC10053</t>
  </si>
  <si>
    <t xml:space="preserve">Estaca de metal, seção  tipo trilho TR-40, comprimento total cravado acima de 5m até 12m, bate-estacas por gravidade sobre rolos </t>
  </si>
  <si>
    <t>IUC10054</t>
  </si>
  <si>
    <t>Fornecimento de perfil simples "I" ou "H" até 8" inclusive perdas. Ref. Cód Sinapi 83513.</t>
  </si>
  <si>
    <t>IUC20027</t>
  </si>
  <si>
    <t>IUD20001</t>
  </si>
  <si>
    <t>PV-1 - Poço-de-visita 2,32x2,32m, em alv. de tij. com. de 1 vez ass. e rev. intern. com arg. de cim. e areia 1:3, last. de brita 12cm, berço 18cm em conc. fck=15MPa, laje de 12cm em conc. armado fck=20MPa, incl. forma, esc. manual e reat. apiloado.</t>
  </si>
  <si>
    <t>IUD20002</t>
  </si>
  <si>
    <t>Pescoço (chaminé) cilíndrico (interno) = 1,10m para poço de visita, em anel ou aduela de concreto armado, conforme projeto tipo</t>
  </si>
  <si>
    <t>IUD20003</t>
  </si>
  <si>
    <t>BLSP - Boca-de-lobo simples com caixa no passeio, em concreto simples fck=20 MPa, incluindo forma, escavação, laje e tampão em FoFo tipo pesada, conforme projeto</t>
  </si>
  <si>
    <t>IUD20004</t>
  </si>
  <si>
    <t>BLDP - Boca-de-lobo dupla com caixa no passeio, em concreto simples fck=20 MPa, incluindo forma, escavação, laje e tampão em FoFo tipo pesada, conforme projeto</t>
  </si>
  <si>
    <t>IUD20005</t>
  </si>
  <si>
    <t>BLTP - Boca-de-lobo tripla com caixa no passeio, em concreto simples fck=20 MPa, incluindo forma, escavação, laje e tampão em FoFo tipo pesada, conforme projeto</t>
  </si>
  <si>
    <t>IUD20009</t>
  </si>
  <si>
    <t>Gabião tipo caixa (altura de 1,00 m), revestido com PVC, malha hexagonal 8x10 cm, arame 2,7 mm, liga zinco alumínio, inclusive gabarito e pedra-de-mão. Exclusive transporte da pedra</t>
  </si>
  <si>
    <t>IUD20010</t>
  </si>
  <si>
    <t>Gabião tipo colchão na altura de 30 cm, revestido com PVC, malha hexagonal 6x8 cm, arame 2,0 mm, zincagem pesada, inclusive diafragma e pedra-de-mão. Exclusive transporte da pedra e manta de geotêxtil</t>
  </si>
  <si>
    <t>IUD20011</t>
  </si>
  <si>
    <t>Gabião tipo saco Ø 0,65 m, revestido com PVC, malha hexagonal 8x10 cm de dupla torção, arame 2,4 mm, liga zinco alumínio, inclusive pedra-de-mão. Exclusive transporte da pedra</t>
  </si>
  <si>
    <t>IUD20012</t>
  </si>
  <si>
    <t>Colchão de rachão e/ou pedra-de-mão, fornecimento e espalhamento. Exclusive transporte da pedra</t>
  </si>
  <si>
    <t>IUD20013</t>
  </si>
  <si>
    <t>IUD20014</t>
  </si>
  <si>
    <t>IUD20015</t>
  </si>
  <si>
    <t>PV-2 - Poço-de-visita 2,32x2,95m, em alv. de tij. com. de 1 vez ass. e rev. intern. com arg. de cim. e areia 1:3, last. de brita 12cm, berço 18cm em conc. fck=15MPa, laje de 12cm em conc. armado fck=20MPa, incl. forma, esc. manual e reat. apiloado.</t>
  </si>
  <si>
    <t>IUD20016</t>
  </si>
  <si>
    <t>CP 1 - Caixa de passagem 2,32x2,32m, conforme projeto tipo</t>
  </si>
  <si>
    <t>IUD20017</t>
  </si>
  <si>
    <t>Ligação provisória de água</t>
  </si>
  <si>
    <t>IUD20018</t>
  </si>
  <si>
    <t>Boca de dragão</t>
  </si>
  <si>
    <t>IUD20019</t>
  </si>
  <si>
    <t>Caixa de passagem tipo 01 nas dimensões 1,90 x 2,80 m (externo), conforme projeto</t>
  </si>
  <si>
    <t>IUD20020</t>
  </si>
  <si>
    <t>Caixa de captação tipo 02 nas dimensões 4,30 x 2,30 m (externo), conforme projeto</t>
  </si>
  <si>
    <t>IUD20021</t>
  </si>
  <si>
    <t>IUD20022</t>
  </si>
  <si>
    <t>Boca de lobo dupla</t>
  </si>
  <si>
    <t>IUD20023</t>
  </si>
  <si>
    <t>Caixa de interligação tipo 03 nas dimensões 4,98 x 1,91 m (externo), conforme projeto</t>
  </si>
  <si>
    <t>IUD20024</t>
  </si>
  <si>
    <t>Caixa de passagem tipo 04 nas dimensões 3,17 x 1,30 m (externo), conforme projeto</t>
  </si>
  <si>
    <t>IUD20025</t>
  </si>
  <si>
    <t>Caixa de passagem tipo 05 nas dimensões 2,99 x 4,45 m (externo), conforme projeto.</t>
  </si>
  <si>
    <t>IUD20026</t>
  </si>
  <si>
    <t>Canal fechado 3,00x1,75x0,15 m</t>
  </si>
  <si>
    <t>IUD20027</t>
  </si>
  <si>
    <t>Vertedor de queda 3,00x10,00x2,50 m</t>
  </si>
  <si>
    <t>IUD20028</t>
  </si>
  <si>
    <t>Vertedor de queda 3,00x10,00x3,00 m</t>
  </si>
  <si>
    <t>IUD20029</t>
  </si>
  <si>
    <t>Pré moldado em concreto armado (fck = 30 MPa) tipo "U" para execução de canalização de leitos de água, seção 1,50 m (altura útil) x 2,00 m (largura útil)</t>
  </si>
  <si>
    <t>IUD20031</t>
  </si>
  <si>
    <t>BLT-Boca-de-lobo tripla, em alv. de 1 vez em tij. com., ass. e rev. intern. c/ arg. de cim./areia 1:3, last. de conc. 1:4:8 c/ 10cm, conc. 15MPa p/ fix. das grelhas em f°f° tipo pesada e calçam. ao redor c/ 10cm de esp., incl. forma, escav. e reat.apiloado</t>
  </si>
  <si>
    <t>IUD20032</t>
  </si>
  <si>
    <t>BLD-Boca-de-lobo dupla, em alv. de 1 vez em tij. com., ass. e rev. intern. c/ arg. de cim/areia 1:3, last. de conc. 1:4:8 c/ 10cm, conc. 15MPa p/ fix. das grelhas em f°f° tipo pesada e calçam. ao redor c/ 10cm de esp., incl. forma, escav. e reat. apiloado</t>
  </si>
  <si>
    <t>IUD20033</t>
  </si>
  <si>
    <t>BLS-Boca-de-lobo simples, em alv. de 1 vez em tij. com., ass. e rev. intern. c/ arg, de cim/areia 1:3, last. de conc. 1:4:8 c/ 10cm, conc. 15MPa p/ fix. da grelha em f°f° tipo pesada e calçam. ao redor c/ 10cm de esp., incl. forma, escav. e reat. apiloado</t>
  </si>
  <si>
    <t>IUD20034</t>
  </si>
  <si>
    <t>Pescoço (chaminé) cilíndrico D = 0,60 m para poço de visita, em alvenaria de tijolo comum de 1 vez assentada e revestida internamente com argamassa de cimento e areia 1:3, conforme projeto</t>
  </si>
  <si>
    <t>IUD20035</t>
  </si>
  <si>
    <t>PV-1-Poço-de-visita 2,32x2,32m, em alv. de tij. com. de 1 vez ass. e rev. int. c/ arg. de cim/areia 1:3, last. brita 12cm, berço 18cm em conc. 1:4:8, laje 12cm em conc. arm. 15MPa, esc. marin. c/ CA-50 10mm, fix. c/ conc. 15MPa.</t>
  </si>
  <si>
    <t>IUD20036</t>
  </si>
  <si>
    <t>IUD20037</t>
  </si>
  <si>
    <t>Caixa de captação tipo monge</t>
  </si>
  <si>
    <t>IUD20038</t>
  </si>
  <si>
    <t>Remoção e reassentamento de tampão em f°f° para PV, com  reaproveitamento, incl. recorte, demolição, alv. de 1 vez em tijolo  com., assentada e revestida internamente com argamassa de cimento e areia 1:3, cinta de concreto fck 18 MPa para fixação do quadro</t>
  </si>
  <si>
    <t>IUD20039</t>
  </si>
  <si>
    <t>PV - Poço de visita circular Ø 0,80m conforme projeto, em alvenariade 1 vez em tijolo  comum, assentada e revestida internamente com argamassa de cimento e areia 1:3, lastro de concreto fck=15MPa com 15cm. Exclusive tampão</t>
  </si>
  <si>
    <t>IUD20040</t>
  </si>
  <si>
    <t>IUD20041</t>
  </si>
  <si>
    <t>BLDC - Boca-de-lobo dupla, em concreto simples fck 20 MPa virado em betoneira com lançamento em fundação, incluindo forma, escavação, calçamento ao redor, exclusive grelhas, conforme projeto.</t>
  </si>
  <si>
    <t>IUD20042</t>
  </si>
  <si>
    <t>BLTC - Boca-de-lobo tripla, em concreto simples fck 20 MPa virado em betoneira com lançamento em fundação, incluindo forma, escavação, calçamento ao redor, exclusive grelhas, conforme projeto.</t>
  </si>
  <si>
    <t>IUD20044</t>
  </si>
  <si>
    <t>BLSP - Boca-de-lobo simples com caixa no passeio, em concreto simples fck 20 MPa, incluindo forma, escavação, laje e tampão em f°f° para passeio 47 x 70cm, conforme projeto</t>
  </si>
  <si>
    <t>IUD20045</t>
  </si>
  <si>
    <t>PV-4 Poço de visita 2,32x5,42m, em alv. de tij. com. de 1 vez ass. e rev. int c/ arg. de cim./areia 1:3, last. de brita 12cm, berço 18cm em conc. 15MPa, laje de 12cm em conc. arm. 20MPa, incl. forma, escav. manual e reat. apiloado, conf. proj. tipo.</t>
  </si>
  <si>
    <t>IUD20046</t>
  </si>
  <si>
    <t>CC 1 - Caixa Coletora  2,32x2,32m, inclusive grelha, conforme projeto tipo</t>
  </si>
  <si>
    <t>IUD20047</t>
  </si>
  <si>
    <t>Boca-de-bueiro simples tubular - BBST  D = 0,60m, em concreto ciclópico com 30% de pedra-de-mão, conforme projeto tipo (1,308m³/un)</t>
  </si>
  <si>
    <t>IUD20048</t>
  </si>
  <si>
    <t>IUD20049</t>
  </si>
  <si>
    <t>Descida d'água tipo rápido - canal retangular - DAR 02</t>
  </si>
  <si>
    <t>IUD20050</t>
  </si>
  <si>
    <t>Caixa de lançamento (dissipador Ø 1000 mm) conforme detalhe</t>
  </si>
  <si>
    <t>IUD20051</t>
  </si>
  <si>
    <t>BLTP - Boca-de-lobo tripla com caixa no passeio, em concreto simples fck 20 MPa, incluindo forma, escavação, laje e tampão em f°f° para passeio 47 x 70cm, conforme projeto</t>
  </si>
  <si>
    <t>IUD20052</t>
  </si>
  <si>
    <t>Boca-de-bueiro simples tubular - BBST  D = 1,50m, em concreto ciclópico com 30% de pedra-de-mão, conforme projeto tipo (9,093m³/un)</t>
  </si>
  <si>
    <t>IUD20053</t>
  </si>
  <si>
    <t>Galeria celular em aduela pré-moldada em concreto armado, 2,00m x 2,00m (4080kg/m), aquisição, assentamento e rejuntamento. Exclusive transporte</t>
  </si>
  <si>
    <t>IUD20054</t>
  </si>
  <si>
    <t>PV-3-Poço de vis. 2,32x3,95m, em alv. de tij. comum de 1 vez ass. e rev. intern. com arg. de cim. e areia 1:3, last. de brita 12cm, berço 18cm em conc. 15MPa, laje de 12cm em conc. arm. 20MPa, incl. forma, escav. manual e reat. apiloado. Excl. pesc. e tamp</t>
  </si>
  <si>
    <t>IUD20055</t>
  </si>
  <si>
    <t>Remoção de canalização, Ø &lt;= 60 cm, exclusive bota-fora</t>
  </si>
  <si>
    <t>IUD20056</t>
  </si>
  <si>
    <t>Tampão ferro fundido p/ poço de visita, 79,5 kg, tipo t-100 - fornecimento e instalação</t>
  </si>
  <si>
    <t>IUD20057</t>
  </si>
  <si>
    <t>Compactação mecânica de valas, sem controle de gc (compactador tipo sapo até 35 kg)</t>
  </si>
  <si>
    <t>IUD20058</t>
  </si>
  <si>
    <t>Reaterro e compactação mecânico de vala com compactador manual tipo soquete vibratório</t>
  </si>
  <si>
    <t>IUD20059</t>
  </si>
  <si>
    <t>Assentamento e rejuntamento de peça pré moldada em concreto armado (Fck = 30 Mpa) tipo "U" para execução de canalização de leitos de água, altura maxima de aterro 2,50 m e sobrecarga TB-45 seção 2,50 m (altura útil) x 2,50 m (largura útil)</t>
  </si>
  <si>
    <t>IUD20060</t>
  </si>
  <si>
    <t>Assentamento e rejuntamento de peça pré moldada em concreto armado (Fck = 30 Mpa) tipo "U" para execução de canalização de leitos de água, altura maxima de aterro 2,50 m e sobrecarga TB-45 seção 3,00 m (altura útil) x 2,50 m (largura útil)</t>
  </si>
  <si>
    <t>IUD20061</t>
  </si>
  <si>
    <t>Assentamento e rejuntamento de peça pré moldada em concreto armado (Fck = 30 Mpa) retangular/Galeria para execução de canalização de leitos de água, altura maxima de aterro 2,50 m e sobrecarga TB-45 seção 2,00 m (altura útil) x 2,50 m (largura útil)</t>
  </si>
  <si>
    <t>IUD20065</t>
  </si>
  <si>
    <t>Boca-de-bueiro simples tubular - BBST  D = 0,80m, em concreto ciclópico com 30% de pedra-de-mão, conforme projeto tipo (2,232m³/un)</t>
  </si>
  <si>
    <t>IUD20066</t>
  </si>
  <si>
    <t>CP-1A - Caixa de passagem 1,70 x 1,70 m, em alvenaria de tijolo comum de 1 vez assentada e revestida internamente com argamassa de cimento e areia 1:3, lastro de brita 12 cm, berço de 18 cm em concreto 15,0 MPa, laje de 12 cm em concreto armado 20,0 MPpa.</t>
  </si>
  <si>
    <t>IUD20068</t>
  </si>
  <si>
    <t>Alvenaria em tijolo cerâmico maciço 5x10x20cm 1 vez (espessura 20cm), assentado com argamassa traço 1:3 (cimento e areia)</t>
  </si>
  <si>
    <t>IUD20069</t>
  </si>
  <si>
    <t>Escoramento de madeira em valas, tipo pontaleteamento</t>
  </si>
  <si>
    <t>IUD20070</t>
  </si>
  <si>
    <t>Galeria celular em aduela pré-moldada em concreto armado, 2,50m x 2,50m (5000kg/m), aquisição, assentamento e rejuntamento. Exclusive transporte	.</t>
  </si>
  <si>
    <t>IUD20071</t>
  </si>
  <si>
    <t>Boca-de-bueiro simples celular - 2,50m x 2,50m, em concreto armado fck 20 MPa, conforme projeto tipo.</t>
  </si>
  <si>
    <t>IUD20073</t>
  </si>
  <si>
    <t>Boca-de-bueiro simples tubular - BBST  D = 1,00m, em concreto ciclópico com 30% de pedra-de-mão, conforme projeto tipo (3,63m³/un).</t>
  </si>
  <si>
    <t>IUD20074</t>
  </si>
  <si>
    <t>Substituição de quadro e grelha articulada em f°f° para boca de lobo, incluindo fornecimento de quadro e grelha de fºfº, demolição, alvenaria de 1 vez em tijolo  comum e cinta de concreto fck = 20 MPa	.</t>
  </si>
  <si>
    <t>IUD20075</t>
  </si>
  <si>
    <t>Regularização manual e compactação mecânica de terreno</t>
  </si>
  <si>
    <t>IUD20076</t>
  </si>
  <si>
    <t>Boca-de-bueiro simples celular - 1,50m x 1,50m, em concreto armado fck 20 MPa, conforme projeto tipo.</t>
  </si>
  <si>
    <t>IUD20077</t>
  </si>
  <si>
    <t>Galeria celular em aduela pré-moldada em concreto armado, 1,50m x 1,50m (2950kg/m), aquisição, assentamento e rejuntamento. Exclusive transporte.</t>
  </si>
  <si>
    <t>IUD20079</t>
  </si>
  <si>
    <t>Escoramento de valas contínuo</t>
  </si>
  <si>
    <t>IUD20080</t>
  </si>
  <si>
    <t>Escavação manual em solo-prof. até 1,50 m</t>
  </si>
  <si>
    <t>IUD20081</t>
  </si>
  <si>
    <t>Gabião tipo colchão reno/manta h = 0,30 m - malha hexag 6x8 revestimen to zn/al c/ pvc fio 2,0mm c/ difragma a cada metro e geotêxtil</t>
  </si>
  <si>
    <t>IUD20082</t>
  </si>
  <si>
    <t>Remoção de canalização Ø &gt; 0,60, exclusive bota fora</t>
  </si>
  <si>
    <t>IUD20083</t>
  </si>
  <si>
    <t>IUD20084</t>
  </si>
  <si>
    <t>IUD20085</t>
  </si>
  <si>
    <t>Escavação mecânica em campo aberto de material de 1ª categoria, até 1,50m profundidade.</t>
  </si>
  <si>
    <t>IUD20086</t>
  </si>
  <si>
    <t>Concreto ciclopico fck=15mpa 30% pedra de mao inclusive lancamento</t>
  </si>
  <si>
    <t>PV-1 - Poço-de-visita 2,32x2,32m, em alv. de bloco estrutural, rev. int. com argam. 1:3, lastro de brita 12cm, berço 18cm em conc. fck = 15 MPa, laje de 12cm em conc. armado fck = 20 MPa, incl. forma, escav. manual e reat. apiloado. Excl. pescoço e tampão</t>
  </si>
  <si>
    <t>IUD20088</t>
  </si>
  <si>
    <t>BLSAE - Boca-de-lobo simples, em alvenaria estrutural, incluindo forma, escavação, calçamento ao redor e grelha em f°f° tipo pesada, conforme projeto</t>
  </si>
  <si>
    <t>IUD20089</t>
  </si>
  <si>
    <t>BLDAE - Boca-de-lobo dupla, em alvenaria estrutural, incluindo forma, escavação, calçamento ao redor e grelhas em f°f° tipo pesada, conforme projeto</t>
  </si>
  <si>
    <t>IUD20090</t>
  </si>
  <si>
    <t>BLTAE - Boca-de-lobo tripla, em alvenaria estrutural, incluindo forma, escavação, calçamento ao redor e grelhas em f°f° tipo pesada, conforme projeto</t>
  </si>
  <si>
    <t>IUD20092</t>
  </si>
  <si>
    <t>Caixa de inspeção, conjugada com boca de lobo no passeio, em concreto armado fck 20 MPa, incluindo forma, escavação, laje e tampão em f°f° para passeio 47 x 70cm, conforme projeto</t>
  </si>
  <si>
    <t>IUD20093</t>
  </si>
  <si>
    <t>PV-1A - Poço de visita 1,70 x 1,70 m, em alvenaria de tijolo comum de 1 vez assentada e revestida internamente com argamassa de cimento e areia 1:3, lastro de brita 12 cm, berço de 18 cm em concreto 15,0 mpa, laje de 12 cm em concreto armado 20,0 mpa.</t>
  </si>
  <si>
    <t>IUD20094</t>
  </si>
  <si>
    <t>Pré moldado em concreto armado (Fck = 30 Mpa) tipo "L" para execução de canal com bacia de detenção - TIPO B</t>
  </si>
  <si>
    <t>IUD20095</t>
  </si>
  <si>
    <t>Pré moldado em concreto armado (Fck = 30 Mpa) tipo "L" para execução de canal com bacia de detenção - TIPO A</t>
  </si>
  <si>
    <t>IUD20097</t>
  </si>
  <si>
    <t>Canaleta em concreto 30Mpa</t>
  </si>
  <si>
    <t>IUD20098</t>
  </si>
  <si>
    <t>Tubo dreno, corrugado, espiralado, flexível, perfurado, em polietileno de alta densidade (PEAD), DN200mm - fornecimento e assentamento</t>
  </si>
  <si>
    <t>IUD20099</t>
  </si>
  <si>
    <t>CC 2 - Caixa Coletora  1,70 x 1,70m, inclusive grelha</t>
  </si>
  <si>
    <t>IUD30000</t>
  </si>
  <si>
    <t>Escavação e carga de solo mole em campo aberto com escavadeira hidráulica com esteira, inclusive transporte em caminhão basculante de 0 a 200m.</t>
  </si>
  <si>
    <t>IUD30001</t>
  </si>
  <si>
    <t>PV-6 - Poço de visita. Exclusive pescoço e tampão</t>
  </si>
  <si>
    <t>IUD30002</t>
  </si>
  <si>
    <t>PV-12 - Poço de visita. Exclusive pescoço e tampão</t>
  </si>
  <si>
    <t>IUD30005</t>
  </si>
  <si>
    <t>Boca-de-bueiro simples tubular - BBST  D = 1,20m, em concreto ciclópico com 30% de pedra-de-mão, conforme projeto tipo (5,40m³/un).</t>
  </si>
  <si>
    <t>IUD30006</t>
  </si>
  <si>
    <t>PV-5 - Poço de visita 2,32x6,96m, em alvenaria de tijolo comum de 1 vez assentada e revestida internamente com argamassa de cimento e areia 1:3, lastro de brita 12cm, berço 18cm em concreto fck = 15 MPa, laje de 12cm em concreto armado fck = 20 MPa, incluindo forma, escavação manual e reaterro apiloado, conforme projeto tipo. Exclusive pescoço e tampão</t>
  </si>
  <si>
    <t>IUD30007</t>
  </si>
  <si>
    <t>Valeta de proteção de aterro com revestimento de concreto - VPA 03</t>
  </si>
  <si>
    <t>IUD30008</t>
  </si>
  <si>
    <t>Caixa coletora de sarjeta CCS 02 - com grelha de concreto - TCC 01</t>
  </si>
  <si>
    <t>IUD30009</t>
  </si>
  <si>
    <t>Entrada para descida d'água - EDA 02</t>
  </si>
  <si>
    <t>IUD30010</t>
  </si>
  <si>
    <t>IUD30011</t>
  </si>
  <si>
    <t>Descida d'água de aterros tipo rápido - DAR 01</t>
  </si>
  <si>
    <t>IUD30012</t>
  </si>
  <si>
    <t>Poço de visita PVI - 15 padrão DNIT</t>
  </si>
  <si>
    <t>IUD30013</t>
  </si>
  <si>
    <t>Chaminé e tampão para poço de visita padrão DNIT</t>
  </si>
  <si>
    <t>IUD30014</t>
  </si>
  <si>
    <t>Descida d'água de aterros em degraus - DAD 08</t>
  </si>
  <si>
    <t>IUD30015</t>
  </si>
  <si>
    <t>Entrada para descida d'água - EDA 03</t>
  </si>
  <si>
    <t>IUD30016</t>
  </si>
  <si>
    <t>Dissipador de energia - DEB 04</t>
  </si>
  <si>
    <t>IUD30018</t>
  </si>
  <si>
    <t>Reaterro de vala com compactação manual. Ref. Sinapi 73964/006.</t>
  </si>
  <si>
    <t>IUD30019</t>
  </si>
  <si>
    <t>PV-7 - Poço de visita 4,90 x 4,10m em alvenaria de tijolo comum de 1 vez assentado e revestida internamente com argamassa de cimenta e areia 1:3, lastro de brita 12cm, berço 18cm em concreto fck = 15 MPa, laje de 12cm em concreto armado fck = 20 MPa, incluindo forma, escavação manual e reaterro apiloado, conforme projeto tipo. Exclusive pescoço e tampão.</t>
  </si>
  <si>
    <t>IUD30020</t>
  </si>
  <si>
    <t>Tubo corrugado PEAD DRENPRO HD WT – ponta e bolsa – JEI, DN/DI 450mm, parede dupla, interna lisa, instalado em local com nível alto de interferências - fornecimento e assentamento.</t>
  </si>
  <si>
    <t>IUD30021</t>
  </si>
  <si>
    <t>Fornecimento e assentamento de brita 0 e 1-drenos e filtros.</t>
  </si>
  <si>
    <t>IUD30022</t>
  </si>
  <si>
    <t>Fornecimento e assentamento de brita 2 e 3 -drenos e filtros.</t>
  </si>
  <si>
    <t>IUD30023</t>
  </si>
  <si>
    <t>Assentamento de tubo poroso de concreto simples , diâmetro de 200 mm, para dreno.</t>
  </si>
  <si>
    <t>IUD30024</t>
  </si>
  <si>
    <t>Tubo corrugado PEAD DRENPRO INFRA – ponta e bolsa – DN/DI 200mm, parede dupla, interna lisa. fornecimento e assentamento.</t>
  </si>
  <si>
    <t>IUD30025</t>
  </si>
  <si>
    <t>PV-1B para Tubulação PEAD - Poço-de-visita 2,30x2,30m, em alv. de tij. com. de 1 vez ass. e rev. intern. com arg. de cim. e areia 1:3, e=2cm, revestimento externo com chapisco 1:3, e=0,5 cm, last. de brita 5 cm, berço 15cm em conc. fck=15MPa, laje de fundo e tampa de 15cm e pilares de 20x20 cm em conc. armado fck=20MPa, incl. forma, esc. manual e reat. apiloado.</t>
  </si>
  <si>
    <t>IUD30027</t>
  </si>
  <si>
    <t>Boca BDCC 1,50 x 1,50 m - esconsidade 0° - areia e brita comerciais. (ref. DNIT 0705314)</t>
  </si>
  <si>
    <t>IUD30028</t>
  </si>
  <si>
    <t>Enrocamento com pedra de mão, inclusive espalhamento e compactação mecânica, fornecimento e assentamento</t>
  </si>
  <si>
    <t>IUD30029</t>
  </si>
  <si>
    <t>Dreno longitudinal profundo para corte em solo - DPS 07. Ref. Cod. 2003569 DNIT/SICRO</t>
  </si>
  <si>
    <t>IUD30030</t>
  </si>
  <si>
    <t>Boca BSTC D = 0,40 m - esconsidade 0°. Ref. Cod. 0804061 DNIT/SICRO.</t>
  </si>
  <si>
    <t>IUD30031</t>
  </si>
  <si>
    <t>Chaminé para poço de visita em alvenaria, exclusos tampão e anel.</t>
  </si>
  <si>
    <t>IUD30033</t>
  </si>
  <si>
    <t>Dreno de pavimento com tubo PEAD Ø 100mm e brita (30x30cm), incluindo recorte do pavimento, escavação (h=100cm), reaterro e geotextil RT-09. Exclusive transporte da brita e bota-fora.</t>
  </si>
  <si>
    <t>IUD30035</t>
  </si>
  <si>
    <t>CP - Caixa de passagem 0,85 x 0,85 m, em alvenaria de tijolo comum de 1 vez assentada e revestida internamente com argamassa de cimento e areia 1:3, lastro de brita 12 cm, berço de 18 cm em concreto 15,0 MPa, laje de 12 cm em concreto armado 20,0 MPpa.</t>
  </si>
  <si>
    <t>IUD30036</t>
  </si>
  <si>
    <t>Tubo corrugado PEAD DRENPRO HD WT – ponta e bolsa – JEI, DN/DI 900mm, parede dupla, interna lisa, instalado em local com nível alto de interferências - fornecimento e assentamento.</t>
  </si>
  <si>
    <t>IUD30037</t>
  </si>
  <si>
    <t>IUD30038</t>
  </si>
  <si>
    <t>CP-B - Caixa de passagem 1,0 x 1,0m, em alvenaria de tijolo comum de 1 vez assentada e revestida internamente com argamassa de cimento e areia 1:3, lastro de brita 12 cm, berço de 18 cm em concreto 15,0 MPa, laje de 12 cm em concreto armado 20,0 MPpa.</t>
  </si>
  <si>
    <t>IUD30039</t>
  </si>
  <si>
    <t>Tubo corrugado PEAD – ponta e bolsa – DI 450mm, parede dupla, interna lisa, instalado em local com nível alto de interferências - fornecimento e assentamento.</t>
  </si>
  <si>
    <t>IUD30040</t>
  </si>
  <si>
    <t>Tubo corrugado PEAD – ponta e bolsa – DI 900mm, parede dupla, interna lisa, instalado em local com nível alto de interferências - fornecimento e assentamento.</t>
  </si>
  <si>
    <t>IUD30041</t>
  </si>
  <si>
    <t>Tubo corrugado PEAD – ponta e bolsa – DI 1050mm, parede dupla, interna lisa, instalado em local com nível alto de interferências - fornecimento e assentamento.</t>
  </si>
  <si>
    <t>IUD30042</t>
  </si>
  <si>
    <t>Tubo de concreto simples, classe- PS-1, PB, DN 400mm, para redes coletoras de águas pluviais, junta rígida, instalado em local com alto nível de interferências - fornecimento e assentamento.</t>
  </si>
  <si>
    <t>IUD30043</t>
  </si>
  <si>
    <t>Tubo de concreto simples, classe- PS1, PB, DN 600mm, para redes coletoras de águas pluviais, junta rígida, instalado em local com alto nível de interferências - fornecimento e assentamento.</t>
  </si>
  <si>
    <t>IUD30044</t>
  </si>
  <si>
    <t>Tubo de concreto armado, classe- PA-1, PB, DN 600mm, para redes coletoras de águas pluviais, junta rígida, instalado em local com alto nível de interferências - fornecimento e assentamento.</t>
  </si>
  <si>
    <t>IUD30045</t>
  </si>
  <si>
    <t>Tubo de concreto armado, classe PA-1, PB, DN 800 mm, para redes coletoras de águas pluviais, junta rígida, instalado em local com alto nível de interferências - fornecimento e assentamento.</t>
  </si>
  <si>
    <t>IUD30046</t>
  </si>
  <si>
    <t>Tubo de concreto armado, classe PA-1, PB, DN 1000mm, para redes coletoras de águas pluviais, junta rígida, instalado em local com alto nível de interferências - fornecimento e assentamento.</t>
  </si>
  <si>
    <t>IUD30047</t>
  </si>
  <si>
    <t>Tubo de concreto armado, classe PA-1, PB, DN 1200mm, para redes coletoras de águas pluviais, junta rígida, instalado em local com alto nível de interferências - fornecimento e assentamento.</t>
  </si>
  <si>
    <t>IUD30048</t>
  </si>
  <si>
    <t>Tubo de concreto armado, classe PA-1, PB, DN 1500mm, para redes coletoras de águas pluviais, diâmetro de 1500 mm, junta rígida, instalado em local com alto nível de interferências - fornecimento e assentamento.</t>
  </si>
  <si>
    <t>IUD30049</t>
  </si>
  <si>
    <t>Escoramento de valas com pranchões metálicos - área não cravada (Ref. Cod. Sinapi 73877/002).</t>
  </si>
  <si>
    <t>IUD30050</t>
  </si>
  <si>
    <t>RIP-RAP de saco com solo. Exclusive fornecimento de solo.</t>
  </si>
  <si>
    <t>IUD30051</t>
  </si>
  <si>
    <t>Escora de eucalipto não tratado d = 20cm, fornecimento e aplicação sem emenda.</t>
  </si>
  <si>
    <t>IUD30053</t>
  </si>
  <si>
    <t>Descida d'água de aterros em degraus - DAD 04.</t>
  </si>
  <si>
    <t>IUD30054</t>
  </si>
  <si>
    <t>Descida d'água de aterros em degraus - DAD 06</t>
  </si>
  <si>
    <t>IUD30055</t>
  </si>
  <si>
    <t>IUD30056</t>
  </si>
  <si>
    <t>Grade de ferro de em barra chata de 3/16"</t>
  </si>
  <si>
    <t>IUD30057</t>
  </si>
  <si>
    <t>Muro de gabião (revestido com polímero), enchimento com pedra de mão tipo rachão, de gravidade, para muros com altura menor ou igual a 4 m. Fornecimento e execução.</t>
  </si>
  <si>
    <t>IUD30058</t>
  </si>
  <si>
    <t>Proteção superficial de canal em gabião tipo colchão (Zn/Al revestido com polímero), altura de 23 centímetros, enchimento com pedra de mão tipo rachão - fornecimento e execução.</t>
  </si>
  <si>
    <t>IUD30059</t>
  </si>
  <si>
    <t>Colchão de rachão e/ou pedra-de-mão, com camada final de pedra brita. Fornecimento e execução. Exclusive transporte da pedra.</t>
  </si>
  <si>
    <t>IUD30060</t>
  </si>
  <si>
    <t>Dreno longitudinal de pavimento h = 1,0m, com geocomposto drenante, inclusive fornecimento, escavação e reaterro (Ref. Sicro Cód. 2004504 e 2004506).</t>
  </si>
  <si>
    <t>IUD30061</t>
  </si>
  <si>
    <t>Proteção superficial de canal em gabião tipo colchão (Zn/Al revestido com polímero), altura de 30,0 centímetros, enchimento com pedra de mão tipo rachão - fornecimento e execução.</t>
  </si>
  <si>
    <t>IUD30063</t>
  </si>
  <si>
    <t>Chamada d'água para boca de lobo simples.</t>
  </si>
  <si>
    <t>IUD30064</t>
  </si>
  <si>
    <t>Boca de lobo simples - BLS 01. Ref. Cód. Sicro 2003618.</t>
  </si>
  <si>
    <t>IUD30065</t>
  </si>
  <si>
    <t>Guia chapéu para BLS.</t>
  </si>
  <si>
    <t>IUD30066</t>
  </si>
  <si>
    <t>Valeta de proteção de cortes com revestimento de concreto - VPC 03. Ref. Cod. Sicro 2003307.</t>
  </si>
  <si>
    <t>IUD30067</t>
  </si>
  <si>
    <t>Sarjeta triangular de concreto - STC 01. Ref. Cód. Sicro 2003319.</t>
  </si>
  <si>
    <t>IUD30068</t>
  </si>
  <si>
    <t>Sarjeta de canteiro central de concreto - SCC 04. Ref. Cód. Sicro 2003355.</t>
  </si>
  <si>
    <t>IUD30069</t>
  </si>
  <si>
    <t>Transposição de segmentos de sarjeta - TSS 03. Ref. Cód Sicro 2003361.</t>
  </si>
  <si>
    <t>IUD30070</t>
  </si>
  <si>
    <t>Caixa coletora de sarjeta - CCS 01 - com grelha de concreto. Ref. Cód. Sicro 2003477.</t>
  </si>
  <si>
    <t>IUD30071</t>
  </si>
  <si>
    <t>Entrada para descida d'água - EDA 01. Ref. Cód Sicro 2003385.</t>
  </si>
  <si>
    <t>IUD30072</t>
  </si>
  <si>
    <t>Descida d'àgua de aterros tipo rápido - DAR 02. Ref. Cod. Sicro 2003391.</t>
  </si>
  <si>
    <t>IUD30073</t>
  </si>
  <si>
    <t>Dissipador de energia - DES 02. Ref. Cod. Sicro 2003443.</t>
  </si>
  <si>
    <t>IUD30074</t>
  </si>
  <si>
    <t>Escavação manual em solo-prof. até 2,0 m</t>
  </si>
  <si>
    <t>IUD30075</t>
  </si>
  <si>
    <t>Dissipador de energia - DES 04. Ref. Cód. Sicro 2003447.</t>
  </si>
  <si>
    <t>IUD30076</t>
  </si>
  <si>
    <t>Boca BSTC D = 0,60 m - esconsidade 0° - alas esconsas.  Ref. Cód. Sicro 0804376.</t>
  </si>
  <si>
    <t>IUD30077</t>
  </si>
  <si>
    <t>Boca BSTC D = 0,80 m - esconsidade 0° - alas esconsas. Ref. Cód. Sicro 0804385.</t>
  </si>
  <si>
    <t>IUD30078</t>
  </si>
  <si>
    <t>Esgotamento com moto-bomba autoescovante. Ref. Cód. Sinapi 73891/001</t>
  </si>
  <si>
    <t>IUD30079</t>
  </si>
  <si>
    <t>Camada drenante com brita núm 3. Ref. Cód. Siinapi 73902/001</t>
  </si>
  <si>
    <t>IUD30080</t>
  </si>
  <si>
    <t>Proteção superficial de canal em gabião tipo colchão (renomac ou similar), altura de 30 centímetros, enchimento com pedra de mão tipo rachão - fornecimento, içamento e execução.</t>
  </si>
  <si>
    <t>IUD30081</t>
  </si>
  <si>
    <t>Fornecimento/ instalação de manta Geossintética RT-16.</t>
  </si>
  <si>
    <t>IUD30082</t>
  </si>
  <si>
    <t>Fornecimento e assentamento de Tubo PEAD com paredes estruturadas para drenagem - D = 400 mm - M0131.</t>
  </si>
  <si>
    <t>IUD30083</t>
  </si>
  <si>
    <t>Fornecimento/ instalação de geocomposto para drenagem 2L.</t>
  </si>
  <si>
    <t>IUD30084</t>
  </si>
  <si>
    <t>Descida d'água de aterros em degraus - DAD 01. Ref. Cód. Sicro 2003405.</t>
  </si>
  <si>
    <t>IUD30085</t>
  </si>
  <si>
    <t>Dissipador de energia - DEB 01. Ref. Cód. Sicro 2003449.</t>
  </si>
  <si>
    <t>IUD30088</t>
  </si>
  <si>
    <t>Transposição de segmentos de sarjeta - TSS 04. Ref. Cód. Sicro 2003363.</t>
  </si>
  <si>
    <t>IUD30089</t>
  </si>
  <si>
    <t>Reforma de poço de visita com reconstrução de pescoço com acabamento em concreto.</t>
  </si>
  <si>
    <t>IUD30090</t>
  </si>
  <si>
    <t>Manutenção em caixa para boca de lobo simples retangular, em alvenaria com tijolos cerâmicos maciços, dimensões internas: 0,6x1x1,2 m. Incluso substituição de guia chapéu, tampa de concreto, reparos e limpeza.</t>
  </si>
  <si>
    <t>IUD30091</t>
  </si>
  <si>
    <t>Manutenção em caixa para boca de lobo dupla retangular, em alvenaria com tijolos cerâmicos maciços, dimensões internas: 0,6x2,2x1,2 m. Incluso substituição de guia chapéu, tampa de concreto, reparos e limpeza.</t>
  </si>
  <si>
    <t>IUD30092</t>
  </si>
  <si>
    <t>Manutenção em caixa para boca de lobo tripla retangular, em alvenaria com tijolos cerâmicos maciços, dimensões internas: 0,6x3,8x1,2 m. Incluso substituição de guia chapéu, tampa de concreto, reparos e limpeza.</t>
  </si>
  <si>
    <t>IUD30093</t>
  </si>
  <si>
    <t>Guia chapéu para BLD.</t>
  </si>
  <si>
    <t>IUD30094</t>
  </si>
  <si>
    <t>Guia chapéu para BLT.</t>
  </si>
  <si>
    <t>IUD30095</t>
  </si>
  <si>
    <t>Execução de canaleta de concreto dimensões de (80x35x30)cm, fck=30 Mpa, Á=2.430 cm², inclui demolição do pavimento com martelete - inclusive bota fora</t>
  </si>
  <si>
    <t>IUD30096</t>
  </si>
  <si>
    <t>Remoção de canalização Ø &lt; 0,60 cm, exclusive bota - fora</t>
  </si>
  <si>
    <t>m/h</t>
  </si>
  <si>
    <t>IUD30097</t>
  </si>
  <si>
    <t>Tubo corrugado PEAD – ponta e bolsa – DI 1200mm, parede dupla, interna lisa, instalado em local com nível alto de interferências - fornecimento e assentamento.</t>
  </si>
  <si>
    <t>IUD30098</t>
  </si>
  <si>
    <t>Tubo corrugado PEAD – ponta e bolsa – DI 1500mm, parede dupla, interna lisa, instalado em local com nível alto de interferências - fornecimento e assentamento.</t>
  </si>
  <si>
    <t>IUD30099</t>
  </si>
  <si>
    <t>Escavação manual em solo para execução de bueiro através de sistema não destrutivo, tunnel liner, inclusive remoção horizontal até 50m do material escavado. Exclusive poço de ataque, esgotamento e escoramento (Refer. SICRO CÓD. 4816000)</t>
  </si>
  <si>
    <t>IUD30102</t>
  </si>
  <si>
    <t>Descida d'água tipo rápido - DAR 01 - areia e britas comerciais</t>
  </si>
  <si>
    <t>IUD30103</t>
  </si>
  <si>
    <t>Entrada para descida d'agua - EDA 01 - areia e britas comerciais (REF SICRO 2003385)</t>
  </si>
  <si>
    <t>IUD30104</t>
  </si>
  <si>
    <t>Valeta de proteção de cortes com revestimento vegetal - VPC 02 (REF SICRO 2003305)</t>
  </si>
  <si>
    <t>IUD30105</t>
  </si>
  <si>
    <t>Enrocamento com pedra argamassada traço 1:4 com pedra de mão (REF SINAPI 73611- descontinuado)</t>
  </si>
  <si>
    <t>IUD30106</t>
  </si>
  <si>
    <t>Enroncamento manual, com arrumação do material (REF SINAPI 73698 descontinuado)</t>
  </si>
  <si>
    <t>IUD30108</t>
  </si>
  <si>
    <t>Portão em tela arame galvanizado n.12 malha 2" e moldura em tubos de aço com duas folhas de abrir, incluso ferragen (REF SINAPI 74238/002 descontinuado)</t>
  </si>
  <si>
    <t>IUD30109</t>
  </si>
  <si>
    <t>Tampão FoFo articulado, classe B-125, carga max 12,5 t = D = 600mm, rede pluvial/esgoto (Fornecimento e assentamento)</t>
  </si>
  <si>
    <t>IUD30110</t>
  </si>
  <si>
    <t>Fornecimento e assentamento de tubo de PEAD corrugado de dupla parede para rede de drenagem pluvial urbana, DN 600 mm, junta elástica integrada, instalado em local com nível baixo de interferências. (exclusive transporte de tubo)</t>
  </si>
  <si>
    <t>IUD30111</t>
  </si>
  <si>
    <t>Enroncamento manual, sem arrumação do material (REF SINAPI 73697 descontinuado)</t>
  </si>
  <si>
    <t>IUD30112</t>
  </si>
  <si>
    <t>Lastro ou enroncamento de pedra-de-mão ou rachão, com lançamento mecanizado, fornecimento e apiloamento. Exclusive transporte.</t>
  </si>
  <si>
    <t>IUD30113</t>
  </si>
  <si>
    <t>Sargeta em concreto moldada in loco - seção de concreto 0,0103m2</t>
  </si>
  <si>
    <t>IUD30114</t>
  </si>
  <si>
    <t>Alvenaria em tijolo cerâmico maciço 5x10x20cm 1 1/2 vez (espessura 30cm), assentado com argamassa traço 1:2:8 (cimento, cal e areia)(REF SINAPI 72133 desativado 16/06/2020)</t>
  </si>
  <si>
    <t>IUD30115</t>
  </si>
  <si>
    <t>Demolição de poço de visita Tipo 1, inclusive carga e bota fora do entulho</t>
  </si>
  <si>
    <t>IUD30116</t>
  </si>
  <si>
    <t>Demolição de boca de lobo BLSC, incluindo carga e bota-fora do entulho e reaterro da cava</t>
  </si>
  <si>
    <t>IUD30117</t>
  </si>
  <si>
    <t>PV-1 - Poço de visita com dimensões internas de 1,98m x 1,98m x 1,50m(bxbxh), em alvenaria de bloco de concreto estrutural fbk 14Mpa, conforme projeto tipo. Exclusive pescoço e tampão</t>
  </si>
  <si>
    <t>IUD30118</t>
  </si>
  <si>
    <t>CP-1 - Caixa de passagem, com dimensões internas de 1,98m x 1,98m x 1,5m (bxbxh), em alvenaria e bloco de concreto estrutural fbx 14MPa, conforme projeto tipo</t>
  </si>
  <si>
    <t>IUD30119</t>
  </si>
  <si>
    <t>Limpeza e desobstrução mecanica de galerias de aguas pluviais, utilizando equipamento Bucket-Machine, inclusive retirada do material para bota-fora</t>
  </si>
  <si>
    <t>IUD30120</t>
  </si>
  <si>
    <t>Preparo Manual de terrreno sem raspagem superficial</t>
  </si>
  <si>
    <t>IUEPM0001</t>
  </si>
  <si>
    <t>Estaca pré-moldada de concreto, seção quadrada, capacidade de 40 - 50  toneladas, incluso emenda (exclusive mobilização e desmobilização) -  (REF SICRO 2306097 e SINAPI 100657)</t>
  </si>
  <si>
    <t>IUESM0001</t>
  </si>
  <si>
    <t>Tela de aço eletrosoldada - fornecimento, preparo e colocação (REF SICRO 408067)</t>
  </si>
  <si>
    <t>IUESM0002</t>
  </si>
  <si>
    <t>Estrutura em chapa de aço ASTM A36 corte, solda e montagem - fornecimento e instalação (REF SICRO 2408149)</t>
  </si>
  <si>
    <t>IUESM0003</t>
  </si>
  <si>
    <t>Corte com maçarico oxiacetileno de perfis metálicos (REF SICRO 1408173)</t>
  </si>
  <si>
    <t>cm²</t>
  </si>
  <si>
    <t>IUESM0004</t>
  </si>
  <si>
    <t>Solda elétrica de perfis metálicos e chapas de aço com eletrodo E70XX (REF 2408058)</t>
  </si>
  <si>
    <t>IUESM0005</t>
  </si>
  <si>
    <t>Chumbador tipo espera em aço-CA-25 para fização de estrutura metálica em concreto - Fornecimento e instalação (REF SICRO 0407740)</t>
  </si>
  <si>
    <t>IUESM0006</t>
  </si>
  <si>
    <t>Pintura epóxi em chapa de aço com pistola a ar comprimido (REF SICRO 2408070)</t>
  </si>
  <si>
    <t>IUESM0007</t>
  </si>
  <si>
    <t>IUESM0008</t>
  </si>
  <si>
    <t>Armação do sistema de paredes de concreto, tela L-335 (REF SINAPI 91599)</t>
  </si>
  <si>
    <t>IUI00001</t>
  </si>
  <si>
    <t>IUI00002</t>
  </si>
  <si>
    <t>Fornecimento e colocação de tela tapume de proteção, altura 1,20m, fabricada com polietileno reforçado , por processo de extrusão , fornecida na cor laranja, no tipo leve, rolo com as seguintes dimensões: h=1,20m, e l=50m</t>
  </si>
  <si>
    <t>IUIL00004</t>
  </si>
  <si>
    <t>Parafuso zincado, sextavado, com rosca inteira, diametro 3/8", comprimento 2" - fornecimento e instalação.</t>
  </si>
  <si>
    <t>IUIL00005</t>
  </si>
  <si>
    <t>Porca zincada, sextavada, diametro 3/8" - fornecimento e instalação.</t>
  </si>
  <si>
    <t>IUIL00006</t>
  </si>
  <si>
    <t>FusÍvel tipo NH 36 a 80A, tamanho 00 - fornecimento e instalação.</t>
  </si>
  <si>
    <t>IUIL00008</t>
  </si>
  <si>
    <t>Conector reforçado, cabo x haste em bronze natural para cabo de 16-70mm², ref.585 da termotécnica ou similar. Fornecimento e Instalação</t>
  </si>
  <si>
    <t>IUIL00009</t>
  </si>
  <si>
    <t>Relé fotoéletrico magnético, para comando automático de iluminação, modelo RM-74/M com base, uso externo modelo BRM-1 da ilumatic ou similar - Fornecimento e Instalação.</t>
  </si>
  <si>
    <t>IUIL00011</t>
  </si>
  <si>
    <t>Instalação de iluminação pública ornamental em poste de ate 12m.</t>
  </si>
  <si>
    <t>IUIL00012</t>
  </si>
  <si>
    <t>Caixa de passagem em alvenaria - anexo h.s.-084(a.p.), com grelha de ferro redondo 3/8" espaçamento=1,50cm, inclusive fundo anticorrosivo, na(s) dimensões:- (30 x 30 x 30)cm</t>
  </si>
  <si>
    <t>IUIL00013</t>
  </si>
  <si>
    <t>Poste de concreto para ligação da entrada de serviço e fixação da caixa de medição e quadro de comando - fornecimento e instalação.</t>
  </si>
  <si>
    <t>IUIL00014</t>
  </si>
  <si>
    <t>Dispositivo de proteção contra surto, 175,8 KA, Fornecimento e Instalação</t>
  </si>
  <si>
    <t>IUIL00016</t>
  </si>
  <si>
    <t>Luminárias Urbana LED LUTECE Potência de 180W - Incluso Instalação e Retirada de Luminárias Existentes</t>
  </si>
  <si>
    <t>IUIL00019</t>
  </si>
  <si>
    <t>Entrada  de energia elétrica aerea trifásica 125 a 150 A em poste de concreto</t>
  </si>
  <si>
    <t>Preparo do sub-leito, escavação e carga, exclusive transporte</t>
  </si>
  <si>
    <t>IUP10002</t>
  </si>
  <si>
    <t>IUP20002</t>
  </si>
  <si>
    <t>IUP20003</t>
  </si>
  <si>
    <t>IUP30002</t>
  </si>
  <si>
    <t>Recorte mecânico de pavimento asfáltico ou piso de concreto, com serra de disco diamantado para piso/asfalto</t>
  </si>
  <si>
    <t>IUP30004</t>
  </si>
  <si>
    <t>Base estabilizada granulometricamente, com mistura na pista de até três materiais - execução</t>
  </si>
  <si>
    <t>IUP30005</t>
  </si>
  <si>
    <t>Demolição de pavimento asfáltico com emprego de retro-escavadeira e serra de disco, exclusive bota-fora do material</t>
  </si>
  <si>
    <t>IUP30006</t>
  </si>
  <si>
    <t>Tento (acabamento de limpa-rodas), concreto fck = 15 MPa, seção 330cm²</t>
  </si>
  <si>
    <t>IUP30007</t>
  </si>
  <si>
    <t>Meio-fio com sarjeta, concreto fck = 15MPa, seção 615 cm²</t>
  </si>
  <si>
    <t>IUP30009</t>
  </si>
  <si>
    <t>Meio-fio (guia), concreto fck = 15MPa, seção 285cm2, moldado no local, inclusive escavação e pintura a cal em uma demão</t>
  </si>
  <si>
    <t>IUP30010</t>
  </si>
  <si>
    <t>Micro-revestimento a frio - Microflex 0,8 cm BC. Inclusive emulsão e materiais britados</t>
  </si>
  <si>
    <t>IUP30011</t>
  </si>
  <si>
    <t>Micro-revestimento a frio - Microflex 1,5 cm BC. inclusive emulsão e materiais britados</t>
  </si>
  <si>
    <t>IUP30012</t>
  </si>
  <si>
    <t>Fresagem contínua revestimento betuminoso</t>
  </si>
  <si>
    <t>IUP30013</t>
  </si>
  <si>
    <t>Correção de defeitos por fresagem descontínua</t>
  </si>
  <si>
    <t>IUP30014</t>
  </si>
  <si>
    <t>Retirada de tronco e raiz de árvore com motosserra com diâmetro &lt; 30cm, inclusive bota-fora</t>
  </si>
  <si>
    <t>IUP30015</t>
  </si>
  <si>
    <t>Base de solo - brita (30/70), mistura em pista, compactação 100% proctor intermediário, exclusive escavação, carga e transporte</t>
  </si>
  <si>
    <t>IUP30016</t>
  </si>
  <si>
    <t>Armação utilizando aço CA-50 de 6,3 mm - corte / dobra e montagem.</t>
  </si>
  <si>
    <t>IUP30017</t>
  </si>
  <si>
    <t>Sub-base (reforço) estabilizada granulometricamente, sem mistura - execução</t>
  </si>
  <si>
    <t>IUP30018</t>
  </si>
  <si>
    <t>Micro-revestimento a frio - Microflex 1,5 cm BC - Exclusive Emulsão e Materiais Britados</t>
  </si>
  <si>
    <t>IUP30019</t>
  </si>
  <si>
    <t>Tapa buraco superficial</t>
  </si>
  <si>
    <t>IUP30020</t>
  </si>
  <si>
    <t>Remendo Profundo com demolição manual - Descontinuada em 30/06/2020</t>
  </si>
  <si>
    <t>IUP30021</t>
  </si>
  <si>
    <t>IUP30022</t>
  </si>
  <si>
    <t>Espalhamento mecanizado (com motoniveladora 125 HP) material 1A. categoria</t>
  </si>
  <si>
    <t>IUP30023</t>
  </si>
  <si>
    <t>Escavação mecânica de material 1­ª categoria, proveniente de corte do subleito (com motoniveladora 125 HP)</t>
  </si>
  <si>
    <t>IUP30026</t>
  </si>
  <si>
    <t>Execução de imprimação manual com caneta (para tapa buracos)</t>
  </si>
  <si>
    <t>IUP30027</t>
  </si>
  <si>
    <t>Fresagem descontínua revestimento betuminoso</t>
  </si>
  <si>
    <t>IUP30028</t>
  </si>
  <si>
    <t>Base de solo - brita (40/60), mistura em pista, compactação 100% proctor intermediário, exclusive escavação, carga e transporte</t>
  </si>
  <si>
    <t>IUP30030</t>
  </si>
  <si>
    <t>Remendo profundo com demolição mecânica, exclusive materiais de base, capa e bota-fora.</t>
  </si>
  <si>
    <t>IUP30031</t>
  </si>
  <si>
    <t>Recomposição manual de base para pavimentação com bica corrida, inclusive compactação e fornecimento de materiais. Exclusive transporte.</t>
  </si>
  <si>
    <t>IUP30032</t>
  </si>
  <si>
    <t>CBUQ - aplicação em fechamento de vala e remendos. Incluindo compactação com rolo tandem compacto. Exclusive fornecimento e transporte.</t>
  </si>
  <si>
    <t>IUP30033</t>
  </si>
  <si>
    <t>CBUQ - aplicação com motoniveladora (reperfilamento). Exclusive fornecimento e transporte.</t>
  </si>
  <si>
    <t>IUP30034</t>
  </si>
  <si>
    <t>Usinagem de concreto com cimento portland CP-32, fctmk = 4,5MPa, para pavimento rígido. Exclusive transporte da pedra.</t>
  </si>
  <si>
    <t>IUP30037</t>
  </si>
  <si>
    <t>Sarjeta tipo americana em concreto fck = 15MPa, seção 455cm², moldada no local,  inclusive escavação.</t>
  </si>
  <si>
    <t>IUP30038</t>
  </si>
  <si>
    <t>LIMPEZA URBANA DE SUPERFÍCIES PAVIMENTADAS, COM CAMINHÃO PIPA.</t>
  </si>
  <si>
    <t>IUP30040</t>
  </si>
  <si>
    <t>Recomposição asfáltica / correção de defeitos por fresagem - (exclusive transporte de materiais betuminosos)</t>
  </si>
  <si>
    <t>IUP30041</t>
  </si>
  <si>
    <t>Remendo Superficial / Tapa Buraco - (exclusive transporte de materiais de base e betuminosos)</t>
  </si>
  <si>
    <t>IUP30042</t>
  </si>
  <si>
    <t>Remendo profundo (exclusive transporte de solo, materiais de base e betuminosos)</t>
  </si>
  <si>
    <t>IUP30043</t>
  </si>
  <si>
    <t>Execução de passeio em piso intertravado, com bloco retangular de 20 x 10 cm, espessura 6 cm, colorido.</t>
  </si>
  <si>
    <t>IUP30044</t>
  </si>
  <si>
    <t>Guia para canteiro, concreto fck = 15MPa, seção 150cm², moldado no local, inclusive escavação e pintura a cal em uma demão.</t>
  </si>
  <si>
    <t>IUP30045</t>
  </si>
  <si>
    <t>Retirada de tachão em resina inclusive bota-fora</t>
  </si>
  <si>
    <t>IUP30046</t>
  </si>
  <si>
    <t>Base em bica corrida com 5% de cimento</t>
  </si>
  <si>
    <t>IUP30047</t>
  </si>
  <si>
    <t>Remendo superficial (tapa buraco), inclusive fornecimento e transporte de materiais.</t>
  </si>
  <si>
    <t>IUP30048</t>
  </si>
  <si>
    <t>Aplicação manual de cbuq para tapa buraco</t>
  </si>
  <si>
    <t>IUP30049</t>
  </si>
  <si>
    <t>Meio-fio com sarjeta, concreto fck = 15MPa, seção 523cm2, moldado no local, inclusive escavação e pintura a cal em uma demão</t>
  </si>
  <si>
    <t>IUP30050</t>
  </si>
  <si>
    <t>Meio-fio com sarjeta, concreto fck = 15MPa, seção 679cm2, moldado no local, inclusive escavação e pintura a cal em uma demão</t>
  </si>
  <si>
    <t>IUP30051</t>
  </si>
  <si>
    <t>Execução de tapa buraco com base em bica corrida (base = 20,0cm e cbuq = 3,0cm, exclusive transporte de materiais.</t>
  </si>
  <si>
    <t>IUP30052</t>
  </si>
  <si>
    <t>Pavimento de concreto armado esp. 13,0cm fck = 25Mpa com tela 15x15cm esp. 4,2mm</t>
  </si>
  <si>
    <t>IUP30053</t>
  </si>
  <si>
    <t>Piso podotátil direcional/alerta com ladrilho hidráulico de 25x25x2,0cm, incluindo fornecimento e assentamento com cimento colante sobre contrapiso ou piso rústico</t>
  </si>
  <si>
    <t>IUP30054</t>
  </si>
  <si>
    <t>Execução de base estabilizada granulometricamente (para tapa buraco)</t>
  </si>
  <si>
    <t>IUP30055</t>
  </si>
  <si>
    <t>Execução de pitura de ligação manual com caneta (para tapa buracos)</t>
  </si>
  <si>
    <t>IUP30056</t>
  </si>
  <si>
    <t>Meio-fio com sarjeta, concreto fck=15 MPa, seção 614cm², moldado no local, inclusive escavação e pintura a cal em uma demão</t>
  </si>
  <si>
    <t>IUP30057</t>
  </si>
  <si>
    <t>Meio-fio com sarjeta, concreto fck=15 MPa, seção 560cm², moldado no local, inclusive escavação e pintura a cal em uma demão</t>
  </si>
  <si>
    <t>IUP30058</t>
  </si>
  <si>
    <t>Meio-fio com sarjeta, concreto fck=15 MPa, seção 717cm², moldado no local, inclusive escavação e pintura a cal em uma demão</t>
  </si>
  <si>
    <t>IUP30059</t>
  </si>
  <si>
    <t>Pavimento de concreto armado esp. 15,0cm fck = 25Mpa com tela 15x15cm esp. 4,2mm</t>
  </si>
  <si>
    <t>IUP30060</t>
  </si>
  <si>
    <t>Sarjeta seção 547 cm² moldados in-loco, concreto fck=15mpa.</t>
  </si>
  <si>
    <t>IUP30062</t>
  </si>
  <si>
    <t>IUP30063</t>
  </si>
  <si>
    <t>Subbase estabilizada granulometricamente, com mistura na pista de até três materiais - execução</t>
  </si>
  <si>
    <t>IUP30064</t>
  </si>
  <si>
    <t>IUP30065</t>
  </si>
  <si>
    <t>PMF - aplicação manual em fechamento de vala e remendos. Incluindo fornecimento dos materiais e compactação com rolo tandem compacto. Exclusive transporte.</t>
  </si>
  <si>
    <t>IUP30066</t>
  </si>
  <si>
    <t>Microrevestimento a frio - Microflex, espessura 2,00 cm - Execução. Exclusive fornecimento e transporte de brita e emulsão.</t>
  </si>
  <si>
    <t>IUP30067</t>
  </si>
  <si>
    <t>Mobilização e Desmobilização de usina de asfalto, incluindo transporte de usina de asfalto, carregadeira de pneus, aquecedor de fluído térmico, grupo gerador e tanque de estocagem de asfalto.</t>
  </si>
  <si>
    <t>IUP30068</t>
  </si>
  <si>
    <t>Usina de asfalto completa - instalação.</t>
  </si>
  <si>
    <t>IUP30069</t>
  </si>
  <si>
    <t>Base para pavimentação com brita corrida, inclusive compactação</t>
  </si>
  <si>
    <t>IUP30070</t>
  </si>
  <si>
    <t>Micro revestimento a frio espessura de 1,5 cm com emulsão modificada com polímero.</t>
  </si>
  <si>
    <t>IUP30071</t>
  </si>
  <si>
    <t>Base de solo estabilizado sem mistura, compactação 100% proctor normal, exclusive escavação, carga e transporte do solo. Ref. Sinapi 72911.</t>
  </si>
  <si>
    <t>IUP30072</t>
  </si>
  <si>
    <t>Remoção de pavimento flexível com espessura menor que 3,0cm, inclusive carga.</t>
  </si>
  <si>
    <t>IUP30073</t>
  </si>
  <si>
    <t>Demolição piso cimentado, sobre lastro de concreto.</t>
  </si>
  <si>
    <t>IUP30074</t>
  </si>
  <si>
    <t>Meio-fio com sarjeta, concreto fck=15 MPa, seção 1.050cm², moldado no local, inclusive escavação e pintura a cal em uma demão.</t>
  </si>
  <si>
    <t>IUP30076</t>
  </si>
  <si>
    <t>Construção de pavimento com tratamento superficial duplo, com emulsão asfáltica RR-2C e capa selante.</t>
  </si>
  <si>
    <t>IUP30077</t>
  </si>
  <si>
    <t>Meio-fio (guia) para rotatórias, concreto fck=15 MPa, seção 875cm², moldado no local, inclusive escavação e pintura a cal em uma demão.</t>
  </si>
  <si>
    <t>IUP30079</t>
  </si>
  <si>
    <t>Meio-fio com sarjeta, concreto fck=15 MPa, seção 508 cm², moldado no local, inclusive escavação e pintura a cal em uma demão.</t>
  </si>
  <si>
    <t>IUP30080</t>
  </si>
  <si>
    <t>Selo Asfáltico de microvala de pavimento</t>
  </si>
  <si>
    <t>IUP30081</t>
  </si>
  <si>
    <t>IUP30082</t>
  </si>
  <si>
    <t>Meio-fio com sarjeta, concreto fck=15 MPa, seção 510,98cm², moldado no local, inclusive escavação e pintura a cal em uma demão.</t>
  </si>
  <si>
    <t>IUP30083</t>
  </si>
  <si>
    <t>Meio fio de concreto - MFC 03 - fôrma de madeira. Ref. Cód. Sicro 2003373.</t>
  </si>
  <si>
    <t>IUP30084</t>
  </si>
  <si>
    <t>Meio fio de concreto - MFC 05 - fôrma de madeira. Ref. Cód. Sicro 2003377.</t>
  </si>
  <si>
    <t>IUP30085</t>
  </si>
  <si>
    <t>Meio com sarjeta, concreto fck=15Mpa, seção 510,92, extrusado, inclusive escavação e pintura e cal em uma demão.</t>
  </si>
  <si>
    <t>IUP30086</t>
  </si>
  <si>
    <t>Escavação, carga e transporte de material de 1ª categoria - DMT de 2000 a 2500 m - caminho de serviço em leito natural - com escavadeira e caminhão basculante de 14 m³. Refer. Cód. SICRO 5502119.</t>
  </si>
  <si>
    <t>IUP30087</t>
  </si>
  <si>
    <t>Fornecimento e instalação de manta bidim RT-14, incluindo 2 camadas de Ligante RR-1C e compactação.</t>
  </si>
  <si>
    <t>IUP30089</t>
  </si>
  <si>
    <t>Construção de pavimento com aplicação de concreto betuminoso usinado a quente (cbuq), camada de rolamento, com espessura de 3,0 cm - exclusive transporte. Ref. Cód Sinapi 95990.</t>
  </si>
  <si>
    <t>IUP30090</t>
  </si>
  <si>
    <t>Execução e compactação de base e ou sub base para pavimentação com cascalho (Grau de compactação 100% do PM) - exclusive carga e transporte.</t>
  </si>
  <si>
    <t>IUP30091</t>
  </si>
  <si>
    <t>Usinagem e aplicação de concreto betuminoso usinado à quente - CBUQ - FAIXA "C" - para pavimentação asfáltica, CAP 30-45  (Origem  Paulinia/SP), com espessura de 3,0 cm, posto usina. Exclusive transporte dos insumos, mobilização, instalação e desmobilização da usina de asfalto.</t>
  </si>
  <si>
    <t>IUP30092</t>
  </si>
  <si>
    <t>Usinagem e aplicação de concreto betuminoso usinado à quente - CBUQ - FAIXA "C" - para pavimentação asfáltica, CAP 50-70  (Origem  Paulinia/SP), com espessura de 3,0 cm, posto usina. Exclusive transporte dos insumos, mobilização, instalação e desmobilização da usina de asfalto.</t>
  </si>
  <si>
    <t>IUP30093</t>
  </si>
  <si>
    <t xml:space="preserve">Execução de pavimento com aplicação de concreto asfáltico, camada de rolamento - Exclusive: Material betuminoso, carga e transporte (REF SINAPI 95995) </t>
  </si>
  <si>
    <t>IUP30094</t>
  </si>
  <si>
    <t>EXECUÇÃO DE PINTURA DE LIGAÇÃO COM EMULSÃO ASFÁLTICA RR-1C</t>
  </si>
  <si>
    <t>IUP30095</t>
  </si>
  <si>
    <t>CBUQ (usina comercial) - aplicação com motoniveladora (reperfilamento). Incluindo fornecimento de materiais. Exclusive transporte</t>
  </si>
  <si>
    <t>IUP30096</t>
  </si>
  <si>
    <t>Demolição de pavimentação asfáltica com utilização de martelo perfurador, espessura até 15 cm, exclusive carga e transporte  - conforme SINAPI 92970 desativado 05/03/2020</t>
  </si>
  <si>
    <t>IUP40001</t>
  </si>
  <si>
    <t>Piso tátil direcional e de alerta com ladrilho hidráulico de 40x40x2,5cm, em concreto simples fck=35MPa (NBR 9050 e com o decreto 5296), incluindo fornecimento e assentamento com argamassa ou cimento colante sobre coxim preparado no piso rústico</t>
  </si>
  <si>
    <t>IUP40002</t>
  </si>
  <si>
    <t>IUP40003</t>
  </si>
  <si>
    <t>Piso podotátil direcional com ladrilho hidraulico de 20x20x2 cm, incluindo fornecimento e assentamento com cimento colante sobre contrapiso ou piso rústico</t>
  </si>
  <si>
    <t>IUP40004</t>
  </si>
  <si>
    <t>Piso (calçada) em concreto 12mpa traço 1:3:5 (cimento/areia/brita) preparo mecânico, espessura 7cm, com junta de dilatação em madeira</t>
  </si>
  <si>
    <t>Placa de obra em chapa de aço galvanizado (REF 74209/001 descontinuado em 01/01/2020)</t>
  </si>
  <si>
    <t>IUS0023</t>
  </si>
  <si>
    <t>Termoplástico pré-formado para sinalização horizontal com espessura de 2mm - fornecimento e implantação (REF SICRO 5214000)</t>
  </si>
  <si>
    <t>IUS0024</t>
  </si>
  <si>
    <t>Placa esmaltada para identificação de Rua, dimensões 45x25 cm (REF SINAPI 73916/002 desc em 01/01/2020)</t>
  </si>
  <si>
    <t>IUS0025</t>
  </si>
  <si>
    <t>IUS0026</t>
  </si>
  <si>
    <t>Fornecimento e implantação de braço projetado de aço para sustentação de semáforo e placa ate 3m², galvanizado a fogo; para fixação em coluna conica continua tipo I, projeção de 4,70m; diametro junto a flamge de 125mm; conforme especificação da AGETRAN/PMCG</t>
  </si>
  <si>
    <t>IUS0027</t>
  </si>
  <si>
    <t>Pintura mecanizada de setas e zebrados no pavimento aplicado por extrusão espessura 3mm, durabilidade 5 anos - padrão DNIT (prod.equipe 39,52m2/h), com massa termoplástica para extrusão, com aplicação de micro esferas de vidro premix e drop-on, inclusive pré-marcação (Refer. SICRO CÓD. 5213409)</t>
  </si>
  <si>
    <t>IUS0028</t>
  </si>
  <si>
    <t>Pintura de Faixa - tinta base acrilica emulsionada em agua - espessura de 0,5mm - padrão DNIT (prod equipe 163,23 m2/h) com microesferas de vidro, inclusive pre marcação( Refer. SICRO CÓD.5213403)</t>
  </si>
  <si>
    <t>IUS0029</t>
  </si>
  <si>
    <t>Placa de sinalização de aluminio, espessura 1,5mm, com fundo,simbolos e tarjas em pelicula refletiva com esferas inclusas tipo I-A da NBR 14644(GT/GT), inclusive elementos de fixação,conforme especificação AGETRAN/PMCG - fornecimento</t>
  </si>
  <si>
    <t>IUS0030</t>
  </si>
  <si>
    <t>IUS10021</t>
  </si>
  <si>
    <t>IUS11003</t>
  </si>
  <si>
    <t>Pintura setas e zebrado termoplástica - 5 anos (p/extrusão)</t>
  </si>
  <si>
    <t>IUS20002</t>
  </si>
  <si>
    <t>Fornecimento e implantação placa sinalização tot.refletiva</t>
  </si>
  <si>
    <t>IUS20003</t>
  </si>
  <si>
    <t>Confecção de suporte e travessa para placa de sinalização</t>
  </si>
  <si>
    <t>IUS20004</t>
  </si>
  <si>
    <t>Fornecimento e instalação de placa de sinalização viária (placa "PARE"), incluído suporte de madeira pintado a cal e fixado em base de concreto não estrutural</t>
  </si>
  <si>
    <t>IUS20005</t>
  </si>
  <si>
    <t>IUS20006</t>
  </si>
  <si>
    <t>Tachão refletiva monodirecional, padrão DNIT, fornecimento e fixado com cola poliéster</t>
  </si>
  <si>
    <t>IUS20007</t>
  </si>
  <si>
    <t>Fornecimento e colocação de tacha refletetiva monodirecional</t>
  </si>
  <si>
    <t>IUS20008</t>
  </si>
  <si>
    <t>Fornecimento e colocação de tacha refletetiva bidirecional</t>
  </si>
  <si>
    <t>IUS20009</t>
  </si>
  <si>
    <t>Placa de sinalização vertical totalmente refletiva (&gt;0,36 m²), incluído fornecimento e instalação de um poste de madeira pintado com esmalte sintético e fixado em base de concreto não estrutural</t>
  </si>
  <si>
    <t>IUS20010</t>
  </si>
  <si>
    <t>Revestimento colorido aplicado sobre pavimento asfáltico e cimentício, à base de resina acrílica emulsificada em água, com aplicação de sistema laykold na espessura média de 0,6mm e refletorização com microesferas</t>
  </si>
  <si>
    <t>IUS20011</t>
  </si>
  <si>
    <t>Sinalização horizontal com termoplástico pré formado</t>
  </si>
  <si>
    <t>IUS20012</t>
  </si>
  <si>
    <t>Tachão refletiva bidirecional, padrão DNIT, fornecimento e fixado com cola poliéster</t>
  </si>
  <si>
    <t>IUS20013</t>
  </si>
  <si>
    <t>Fornecimento e instalação de coluna de aço cônica contínua, tipo I, para até 4 braços projetados capaz de sustentar, cada um, semáforo e placa de 3m²; coluna galvanizada. a fogo; altura útil total de 5,0m; diâmetro. na base igual a 187mm</t>
  </si>
  <si>
    <t>IUS20014</t>
  </si>
  <si>
    <t>Fornecimento e implantação de braço projetado de aço para sustentação de semáforo e placa até 3,0m², galvanizado a fogo; para fixação em coluna cônica continua tipo I, projeção de 4,70m; diâmetro junto a flange de 123mm.</t>
  </si>
  <si>
    <t>IUS20015</t>
  </si>
  <si>
    <t>Instalação de placa de sinalização em braço projetado, incluindo elementos de fixação necessários conforme especificação AGETRAN / PMCG.</t>
  </si>
  <si>
    <t>IUS20016</t>
  </si>
  <si>
    <t>Placa de sinalização vertical totalmente refletiva, fornecimento e instalação. Exclusive poste (suporte)</t>
  </si>
  <si>
    <t>IUS20017</t>
  </si>
  <si>
    <t>Aplicador de material termoplástico por extrusão</t>
  </si>
  <si>
    <t>IUS20018</t>
  </si>
  <si>
    <t>IUS20022</t>
  </si>
  <si>
    <t>Bloco semafórico principal com 3 (três) módulos focais de 300mm de diâmetro a Led. Fornecimento, instalação e teste.</t>
  </si>
  <si>
    <t>IUS20023</t>
  </si>
  <si>
    <t>Bloco semafórico repetidor, Tipo "I", com 3 (três) módulos focais de 200mm de diâmetro a Led. Fornecimento, instalação e teste.</t>
  </si>
  <si>
    <t>IUS20024</t>
  </si>
  <si>
    <t>Bloco semafórico para pedestre com 2 (dois) módulos focais de 200mm a Led, compreendendo foco verde "Siga" (boneco) e foco vermelho "Pare" (mão espalmada) com borrachas de vedação e suportes de fixação. Fornecimento, Instalação e teste.</t>
  </si>
  <si>
    <t>IUS20025</t>
  </si>
  <si>
    <t>Cabo PP para alimentação de semáforo, 4x1,5mm². Fornecimento e instalação.</t>
  </si>
  <si>
    <t>IUS20026</t>
  </si>
  <si>
    <t>Cabo PP para alimentação de semáforo, 3x1,5mm². Fornecimento e instalação.</t>
  </si>
  <si>
    <t>IUS20027</t>
  </si>
  <si>
    <t>Cabo PP para alimentação de semáforo, 2x4,0mm². Fornecimento e instalação.</t>
  </si>
  <si>
    <t>IUS20028</t>
  </si>
  <si>
    <t>Aterramento de controlador de tráfego.</t>
  </si>
  <si>
    <t>IUS20029</t>
  </si>
  <si>
    <t>Controlador eletrônico de trafego local, sem fio (wireless), incluindo placa de comunicação wireless GSM/GPRS, com GPS, compatível com o Sistema CET-RIO/CTA sem fio (wireless) - módulos VII, IX e XII, com 6 fases, modelo DP-40-8 da Dataprom ou similar. Fornecimento e Instalação.</t>
  </si>
  <si>
    <t>IUS20030</t>
  </si>
  <si>
    <t>Caixa de passagem com tampa de ferro tipo leve 300L-400mm de altura, conforme especificação CET-RIO. Fornecimento e assentamento.</t>
  </si>
  <si>
    <t>IUS20031</t>
  </si>
  <si>
    <t>Eletroduto de aço galvanizado 1", para alimentação dos controladores. Fornecimento e instalação.</t>
  </si>
  <si>
    <t>IUS20032</t>
  </si>
  <si>
    <t>Eletroduto para instalação semafórica. Fornecimento e implantação.</t>
  </si>
  <si>
    <t>IUS20034</t>
  </si>
  <si>
    <t>Semáforo veicular tipo totem, com braço projetado. Fornecimento e implantação.</t>
  </si>
  <si>
    <t>IUS20035</t>
  </si>
  <si>
    <t>Revestimento colorido aplicado sobre pavimento asfáltico, à base de resina acrílica emulsificada em água, e refletorização com microesferas.</t>
  </si>
  <si>
    <t>IUS20036</t>
  </si>
  <si>
    <t>Tachão refletivo bidirecional - fornecimento e colocação. Ref. Cód. Sicro 5213362.</t>
  </si>
  <si>
    <t>IUS20037</t>
  </si>
  <si>
    <t>Pintura de setas e zebrados - tinta base acrílica emulsionada em água - espessura de 0,5mm. Ref. Cód. Sicro 5213407.</t>
  </si>
  <si>
    <t>IUS20038</t>
  </si>
  <si>
    <t>Fornecimento e implantação de placa em aço adesivada retrorefletiva. Ref. Cód. Sicro 5213572.</t>
  </si>
  <si>
    <t>IUS20039</t>
  </si>
  <si>
    <t>Tacha refletiva bidirecional, padrão DNIT, fornecimento e fixado com cola poliéster.</t>
  </si>
  <si>
    <t>IUS20040</t>
  </si>
  <si>
    <t>Aplicador de material termoplástico por extrusão - Impostos e seguro.</t>
  </si>
  <si>
    <t>IUS20041</t>
  </si>
  <si>
    <t>Aplicador de material termoplástico por extrusão - Depreciação.</t>
  </si>
  <si>
    <t>IUS20042</t>
  </si>
  <si>
    <t>Aplicador de material termoplástico por extrusão - Juros.</t>
  </si>
  <si>
    <t>IUS20043</t>
  </si>
  <si>
    <t>Aplicador de material termoplástico por extrusão - Custo de Manutenção.</t>
  </si>
  <si>
    <t>IUS20044</t>
  </si>
  <si>
    <t>Aplicador de material termoplástico por extrusão - Mão de Obra na Operação.</t>
  </si>
  <si>
    <t>IUS20045</t>
  </si>
  <si>
    <t>Balizador de concreto - areia e brita comerciais - fornecimento e implantação (Refer. SICRO CÓD 5213368)</t>
  </si>
  <si>
    <t>IUS20047</t>
  </si>
  <si>
    <t>IUS86001</t>
  </si>
  <si>
    <t>Confecção de placa de sinalização tot. refletiva</t>
  </si>
  <si>
    <t>IUS87001</t>
  </si>
  <si>
    <t>IUSC0001</t>
  </si>
  <si>
    <t>IUSC0002</t>
  </si>
  <si>
    <t>Pintura acrilica amarela em meio fio - desenvolvimento 25cm</t>
  </si>
  <si>
    <t>IUSD0001</t>
  </si>
  <si>
    <t>Plantio de árvore ornamental com altura de muda maior que 2,00 m e menor ou igual a 4,00 m. Af_05/2018, exclusive aquisição da muda (REF SINAPI 98511) - 2</t>
  </si>
  <si>
    <t>Plantio de árvore ornamental com altura de muda maior que 2,00 m e menor ou igual a 4,00 m. Af_05/2018, exclusive aquisição da muda (REF SINAPI 98511)</t>
  </si>
  <si>
    <t>IUSD0003</t>
  </si>
  <si>
    <t>Caiação int ou ext sobre revestimento liso c/adocao de fixador com duas demãos (REF SINAPI 73445 descontinuado)</t>
  </si>
  <si>
    <t>IUSM0004</t>
  </si>
  <si>
    <t>Solda elétrica de perfis metálicas e chapas de aço com eletroduto E70XX (REF 2408058)</t>
  </si>
  <si>
    <t>IUSP00001</t>
  </si>
  <si>
    <t>Barracão para depósito em tábuas de madeira, cobertura em fibrocimento 4mm,  incluso piso argamassa traço 1:6 (cimento e areia).</t>
  </si>
  <si>
    <t>IUSP00002</t>
  </si>
  <si>
    <t>Instalação provisória elétrica baixa tensão para canteiro de obra obra, chave 100A carga 3kwh, 20cv, exclusive fornecimento de medidor.</t>
  </si>
  <si>
    <t>IUSP0002</t>
  </si>
  <si>
    <t>Sinalização de transito - noturna (REF SINAPI 74221/001 - desc em abril de 2020)</t>
  </si>
  <si>
    <t>IUSP0003</t>
  </si>
  <si>
    <t>Isolamento de obra, com tela plástica laranja tipo tapume.</t>
  </si>
  <si>
    <t>IUTR1001</t>
  </si>
  <si>
    <t>Transporte comercial de areia</t>
  </si>
  <si>
    <t>IUTR1003</t>
  </si>
  <si>
    <t>Transporte de material em caminhão basculante, 10m³, em rodovia pavimentada.</t>
  </si>
  <si>
    <t>IUTR1004</t>
  </si>
  <si>
    <t>Transporte de massa asfáltica para pavimentação urbana com caminhão basculante 10m3</t>
  </si>
  <si>
    <t>IUTR1005</t>
  </si>
  <si>
    <t>Carga, manobra e descarga de material de 3ª categoria, rocha ou matacão solto em caminhão basculante - caraga com carregadeira e descarga livre. (Ref. Cód. Sicro 5915405))</t>
  </si>
  <si>
    <t>90845</t>
  </si>
  <si>
    <t>90846</t>
  </si>
  <si>
    <t>90851</t>
  </si>
  <si>
    <t>90852</t>
  </si>
  <si>
    <t>91316</t>
  </si>
  <si>
    <t>91317</t>
  </si>
  <si>
    <t>91322</t>
  </si>
  <si>
    <t>91323</t>
  </si>
  <si>
    <t>92843</t>
  </si>
  <si>
    <t>92845</t>
  </si>
  <si>
    <t>92859</t>
  </si>
  <si>
    <t>92861</t>
  </si>
  <si>
    <t>97054</t>
  </si>
  <si>
    <t>98059</t>
  </si>
  <si>
    <t>98060</t>
  </si>
  <si>
    <t>98061</t>
  </si>
  <si>
    <t>100937</t>
  </si>
  <si>
    <t>100938</t>
  </si>
  <si>
    <t>100939</t>
  </si>
  <si>
    <t>100940</t>
  </si>
  <si>
    <t>100941</t>
  </si>
  <si>
    <t>100942</t>
  </si>
  <si>
    <t>100943</t>
  </si>
  <si>
    <t>100944</t>
  </si>
  <si>
    <t>100945</t>
  </si>
  <si>
    <t>100946</t>
  </si>
  <si>
    <t>100947</t>
  </si>
  <si>
    <t>100948</t>
  </si>
  <si>
    <t>100949</t>
  </si>
  <si>
    <t>100950</t>
  </si>
  <si>
    <t>100951</t>
  </si>
  <si>
    <t>100952</t>
  </si>
  <si>
    <t>100953</t>
  </si>
  <si>
    <t>100954</t>
  </si>
  <si>
    <t>100955</t>
  </si>
  <si>
    <t>100956</t>
  </si>
  <si>
    <t>100957</t>
  </si>
  <si>
    <t>100958</t>
  </si>
  <si>
    <t>100959</t>
  </si>
  <si>
    <t>100960</t>
  </si>
  <si>
    <t>100961</t>
  </si>
  <si>
    <t>100962</t>
  </si>
  <si>
    <t>100963</t>
  </si>
  <si>
    <t>100964</t>
  </si>
  <si>
    <t>100965</t>
  </si>
  <si>
    <t>100966</t>
  </si>
  <si>
    <t>100969</t>
  </si>
  <si>
    <t>100970</t>
  </si>
  <si>
    <t>100973</t>
  </si>
  <si>
    <t>100974</t>
  </si>
  <si>
    <t>100975</t>
  </si>
  <si>
    <t>100976</t>
  </si>
  <si>
    <t>100977</t>
  </si>
  <si>
    <t>100978</t>
  </si>
  <si>
    <t>100979</t>
  </si>
  <si>
    <t>100980</t>
  </si>
  <si>
    <t>100981</t>
  </si>
  <si>
    <t>100982</t>
  </si>
  <si>
    <t>100983</t>
  </si>
  <si>
    <t>100984</t>
  </si>
  <si>
    <t>100985</t>
  </si>
  <si>
    <t>100986</t>
  </si>
  <si>
    <t>100987</t>
  </si>
  <si>
    <t>100988</t>
  </si>
  <si>
    <t>100989</t>
  </si>
  <si>
    <t>100990</t>
  </si>
  <si>
    <t>100991</t>
  </si>
  <si>
    <t>100992</t>
  </si>
  <si>
    <t>100993</t>
  </si>
  <si>
    <t>100994</t>
  </si>
  <si>
    <t>100995</t>
  </si>
  <si>
    <t>100996</t>
  </si>
  <si>
    <t>100997</t>
  </si>
  <si>
    <t>100998</t>
  </si>
  <si>
    <t>100999</t>
  </si>
  <si>
    <t>101000</t>
  </si>
  <si>
    <t>101001</t>
  </si>
  <si>
    <t>101002</t>
  </si>
  <si>
    <t>101003</t>
  </si>
  <si>
    <t>101004</t>
  </si>
  <si>
    <t>101005</t>
  </si>
  <si>
    <t>101006</t>
  </si>
  <si>
    <t>101007</t>
  </si>
  <si>
    <t>101008</t>
  </si>
  <si>
    <t>101009</t>
  </si>
  <si>
    <t>101010</t>
  </si>
  <si>
    <t>101013</t>
  </si>
  <si>
    <t>101014</t>
  </si>
  <si>
    <t>101015</t>
  </si>
  <si>
    <t>101016</t>
  </si>
  <si>
    <t>101017</t>
  </si>
  <si>
    <t>101018</t>
  </si>
  <si>
    <t>101019</t>
  </si>
  <si>
    <t>101114</t>
  </si>
  <si>
    <t>101115</t>
  </si>
  <si>
    <t>101116</t>
  </si>
  <si>
    <t>101117</t>
  </si>
  <si>
    <t>101118</t>
  </si>
  <si>
    <t>101119</t>
  </si>
  <si>
    <t>101120</t>
  </si>
  <si>
    <t>101121</t>
  </si>
  <si>
    <t>101122</t>
  </si>
  <si>
    <t>101123</t>
  </si>
  <si>
    <t>101124</t>
  </si>
  <si>
    <t>101125</t>
  </si>
  <si>
    <t>101126</t>
  </si>
  <si>
    <t>101127</t>
  </si>
  <si>
    <t>101128</t>
  </si>
  <si>
    <t>101129</t>
  </si>
  <si>
    <t>101130</t>
  </si>
  <si>
    <t>101131</t>
  </si>
  <si>
    <t>101132</t>
  </si>
  <si>
    <t>101133</t>
  </si>
  <si>
    <t>101134</t>
  </si>
  <si>
    <t>101135</t>
  </si>
  <si>
    <t>101136</t>
  </si>
  <si>
    <t>101137</t>
  </si>
  <si>
    <t>101138</t>
  </si>
  <si>
    <t>101139</t>
  </si>
  <si>
    <t>101140</t>
  </si>
  <si>
    <t>101141</t>
  </si>
  <si>
    <t>101142</t>
  </si>
  <si>
    <t>101143</t>
  </si>
  <si>
    <t>101144</t>
  </si>
  <si>
    <t>101145</t>
  </si>
  <si>
    <t>101146</t>
  </si>
  <si>
    <t>101147</t>
  </si>
  <si>
    <t>101148</t>
  </si>
  <si>
    <t>101149</t>
  </si>
  <si>
    <t>101150</t>
  </si>
  <si>
    <t>101151</t>
  </si>
  <si>
    <t>101152</t>
  </si>
  <si>
    <t>101153</t>
  </si>
  <si>
    <t>101463</t>
  </si>
  <si>
    <t>101464</t>
  </si>
  <si>
    <t>101465</t>
  </si>
  <si>
    <t>101466</t>
  </si>
  <si>
    <t>101467</t>
  </si>
  <si>
    <t>101468</t>
  </si>
  <si>
    <t>101469</t>
  </si>
  <si>
    <t>101470</t>
  </si>
  <si>
    <t>101471</t>
  </si>
  <si>
    <t>101472</t>
  </si>
  <si>
    <t>101473</t>
  </si>
  <si>
    <t>101474</t>
  </si>
  <si>
    <t>101475</t>
  </si>
  <si>
    <t>101476</t>
  </si>
  <si>
    <t>101477</t>
  </si>
  <si>
    <t>101478</t>
  </si>
  <si>
    <t>101479</t>
  </si>
  <si>
    <t>101480</t>
  </si>
  <si>
    <t>101481</t>
  </si>
  <si>
    <t>101482</t>
  </si>
  <si>
    <t>101483</t>
  </si>
  <si>
    <t>101484</t>
  </si>
  <si>
    <t>101485</t>
  </si>
  <si>
    <t>101486</t>
  </si>
  <si>
    <t>101487</t>
  </si>
  <si>
    <t>101488</t>
  </si>
  <si>
    <t>101489</t>
  </si>
  <si>
    <t>101490</t>
  </si>
  <si>
    <t>101491</t>
  </si>
  <si>
    <t>101492</t>
  </si>
  <si>
    <t>101493</t>
  </si>
  <si>
    <t>101494</t>
  </si>
  <si>
    <t>101495</t>
  </si>
  <si>
    <t>101496</t>
  </si>
  <si>
    <t>101497</t>
  </si>
  <si>
    <t>101498</t>
  </si>
  <si>
    <t>101499</t>
  </si>
  <si>
    <t>101500</t>
  </si>
  <si>
    <t>101501</t>
  </si>
  <si>
    <t>101502</t>
  </si>
  <si>
    <t>101503</t>
  </si>
  <si>
    <t>101504</t>
  </si>
  <si>
    <t>101505</t>
  </si>
  <si>
    <t>101506</t>
  </si>
  <si>
    <t>101507</t>
  </si>
  <si>
    <t>101508</t>
  </si>
  <si>
    <t>101509</t>
  </si>
  <si>
    <t>101510</t>
  </si>
  <si>
    <t>101511</t>
  </si>
  <si>
    <t>101512</t>
  </si>
  <si>
    <t>101513</t>
  </si>
  <si>
    <t>101514</t>
  </si>
  <si>
    <t>101515</t>
  </si>
  <si>
    <t>101516</t>
  </si>
  <si>
    <t>101517</t>
  </si>
  <si>
    <t>101518</t>
  </si>
  <si>
    <t>101519</t>
  </si>
  <si>
    <t>101520</t>
  </si>
  <si>
    <t>101521</t>
  </si>
  <si>
    <t>101522</t>
  </si>
  <si>
    <t>101523</t>
  </si>
  <si>
    <t>101524</t>
  </si>
  <si>
    <t>101525</t>
  </si>
  <si>
    <t>101526</t>
  </si>
  <si>
    <t>101527</t>
  </si>
  <si>
    <t>101528</t>
  </si>
  <si>
    <t>101529</t>
  </si>
  <si>
    <t>101530</t>
  </si>
  <si>
    <t>101531</t>
  </si>
  <si>
    <t>101532</t>
  </si>
  <si>
    <t>101533</t>
  </si>
  <si>
    <t>101534</t>
  </si>
  <si>
    <t>101535</t>
  </si>
  <si>
    <t>101536</t>
  </si>
  <si>
    <t>101537</t>
  </si>
  <si>
    <t>101538</t>
  </si>
  <si>
    <t>101539</t>
  </si>
  <si>
    <t>101540</t>
  </si>
  <si>
    <t>101541</t>
  </si>
  <si>
    <t>101542</t>
  </si>
  <si>
    <t>101543</t>
  </si>
  <si>
    <t>101544</t>
  </si>
  <si>
    <t>101545</t>
  </si>
  <si>
    <t>101546</t>
  </si>
  <si>
    <t>101547</t>
  </si>
  <si>
    <t>101548</t>
  </si>
  <si>
    <t>101549</t>
  </si>
  <si>
    <t>101553</t>
  </si>
  <si>
    <t>101554</t>
  </si>
  <si>
    <t>101555</t>
  </si>
  <si>
    <t>101556</t>
  </si>
  <si>
    <t>101560</t>
  </si>
  <si>
    <t>101561</t>
  </si>
  <si>
    <t>101562</t>
  </si>
  <si>
    <t>101563</t>
  </si>
  <si>
    <t>101564</t>
  </si>
  <si>
    <t>101565</t>
  </si>
  <si>
    <t>101567</t>
  </si>
  <si>
    <t>101568</t>
  </si>
  <si>
    <t>Barracão para depósito em tábuas de madeira, cobertura em fibrocimento 4mm,  incluso piso argamassa traço 1:6 (cimento e areia)</t>
  </si>
  <si>
    <t>Remendo profundo com demolição manual - Descontinuado em 30/06/2020</t>
  </si>
  <si>
    <t>m²/h</t>
  </si>
  <si>
    <t>Tachão refletivo monodirecional, padrão DNIT, fornecimento e fixado com cola poliéster</t>
  </si>
  <si>
    <t>IUP30039</t>
  </si>
  <si>
    <t>Recomposição de pavimentação asfáltica (tapa buraco).</t>
  </si>
  <si>
    <t xml:space="preserve">PV-1 - Poço-de-visita 2,32x2,32m, em alv. de tij. com. de 1 vez ass. e rev. intern. com arg. de cim. e areia 1:3, last. de brita 12cm, berço 18cm em conc. fck=15MPa, laje de 12cm </t>
  </si>
  <si>
    <t>Tubo de concreto simples classe- PS-1, PB, DN 600mm, para redes coletoras de águas pluviais, junta rígida, instalado em local com alto nível de interferências - fornecimento e assentamento.</t>
  </si>
  <si>
    <t>Boca BSTC D = 0,60 m - esconsidade 0° - alas esconsas. Ref. Cód. Sicro 0804376.</t>
  </si>
  <si>
    <t>Grade de ferro em barra chata de 3/16"</t>
  </si>
  <si>
    <t>RIP-RAP de saco com solo. Exclusive fornecimento de solo</t>
  </si>
  <si>
    <t>Dreno longitudinal profundo para corte em solo - DPS 07. Ref. Cod. 2003569 DNIT/SICRO.</t>
  </si>
  <si>
    <t>ha</t>
  </si>
  <si>
    <t>IUD20078</t>
  </si>
  <si>
    <t>Boca de bueiro simples ø 0,80m (sem dissipador)</t>
  </si>
  <si>
    <t>PV-2 - Poço-de-visita 2,32x2,95m, em alv. de tij. com. de 1 vez ass. e rev. intern. com arg. de cim. e areia 1:3, last. de brita 12cm, berço 18cm em conc. fck=15MPa, laje de 12cm em conc. armado fck=20MPa, incl. forma, esc. manual e reat. apiloado</t>
  </si>
  <si>
    <t>IUD30034</t>
  </si>
  <si>
    <t>Escoramento de valas com pranchões metálicos - área não cravada (Ref. Cod. Sinapi 73877/002)</t>
  </si>
  <si>
    <t>CTIU0001</t>
  </si>
  <si>
    <t>Consultoria técnica de estabilidade geotécnica de estruturas.</t>
  </si>
  <si>
    <t>ETG0002</t>
  </si>
  <si>
    <t>Elaboração de estudos topográficos e geotécnicos.</t>
  </si>
  <si>
    <t>EG0005</t>
  </si>
  <si>
    <t>Mobilização e instalação de 01 equipamento de sondagem, distancia acima de 20km</t>
  </si>
  <si>
    <t>Enrocamento com pedra de mão, inclusive espalhamento e compactação mecânica, fornecimento e assentamento.</t>
  </si>
  <si>
    <t>EG0011</t>
  </si>
  <si>
    <t>Avaliação e análise geotécnica de taludes e estabilidade de maciços em terra</t>
  </si>
  <si>
    <t>EG0014</t>
  </si>
  <si>
    <t>Serviços geotécnicos de sondagem à trado (1un com 2m de prof.) e ensaios de solo de granulometria por peneiramento, limites de liquidez e plasticidade, compactação e ISC na energia intermediária, com reuso de material (1cj).</t>
  </si>
  <si>
    <t>EG0007</t>
  </si>
  <si>
    <t>Sondagem à percussão (SPT) com lavagem</t>
  </si>
  <si>
    <t>Alvenaria em tijolo cerâmico maciço 5x10x20cm 1 vez (espessura 20cm), assentado com argamassa traço 1:3 (cimento e areia).</t>
  </si>
  <si>
    <t>Contrapiso em concreto não estrutural.</t>
  </si>
  <si>
    <t>Alambrado em mourões de concreto"t", altura livre 2m, fornecimento e assentamento. Descontinuado 30/06/2020</t>
  </si>
  <si>
    <t>ETG0001</t>
  </si>
  <si>
    <t>Escavação e carga de solo mole em campo aberto com escavadeira hidráulica com esteira, inclusive transporte em caminhão basculante de 0 a 200m</t>
  </si>
  <si>
    <t>Descida d'água de aterros em degraus - DAD 04</t>
  </si>
  <si>
    <t>EHAU001</t>
  </si>
  <si>
    <t>Elaboração de estudo hidrológico de área urbanizada</t>
  </si>
  <si>
    <t>Limpeza urbana de superfícies pavimentadas, com caminhão pipa.</t>
  </si>
  <si>
    <t>EG0002</t>
  </si>
  <si>
    <t>Avaliação e análise geotécnica de taludes instáveis</t>
  </si>
  <si>
    <t>ET0002</t>
  </si>
  <si>
    <t>Levantamento topografico planialtimétrico cadastral</t>
  </si>
  <si>
    <t>EG0001</t>
  </si>
  <si>
    <t>Serviços geotécnicos de sondagem à trado ( 1 un com 2m de prof.) e ensaios de solo de granulometria por peneiramento, limites de liquidez e plasticidade, compactação e ISC na energia modificada (1 cj)</t>
  </si>
  <si>
    <t>ET0001</t>
  </si>
  <si>
    <t>Levantamento topográfico por GPS ou voo aerofotogramétrico em áreas de difícil acesso, relevo acidentado e muito pouco habitadas, para recuperação de área erodida</t>
  </si>
  <si>
    <t>EG0006</t>
  </si>
  <si>
    <t>Deslocamento de equipamento entre furos em terreno plano, considerando a distância até 100m</t>
  </si>
  <si>
    <t>QUANT.</t>
  </si>
  <si>
    <t>IUD30121</t>
  </si>
  <si>
    <t>PV-2 - Poço-de-visita 1,98x2,68x2,00m (bxbxh), em alv. de bloco de concreto estrutural fck 14MPa, conforme projeto tipo (DR/0140), exclusive pescoço e tampão.</t>
  </si>
  <si>
    <t>98678</t>
  </si>
  <si>
    <t>101570</t>
  </si>
  <si>
    <t>101571</t>
  </si>
  <si>
    <t>101572</t>
  </si>
  <si>
    <t>101573</t>
  </si>
  <si>
    <t>101574</t>
  </si>
  <si>
    <t>101575</t>
  </si>
  <si>
    <t>101576</t>
  </si>
  <si>
    <t>101577</t>
  </si>
  <si>
    <t>101578</t>
  </si>
  <si>
    <t>101579</t>
  </si>
  <si>
    <t>101580</t>
  </si>
  <si>
    <t>101581</t>
  </si>
  <si>
    <t>101582</t>
  </si>
  <si>
    <t>101583</t>
  </si>
  <si>
    <t>101584</t>
  </si>
  <si>
    <t>101585</t>
  </si>
  <si>
    <t>101586</t>
  </si>
  <si>
    <t>101587</t>
  </si>
  <si>
    <t>101588</t>
  </si>
  <si>
    <t>101589</t>
  </si>
  <si>
    <t>101590</t>
  </si>
  <si>
    <t>101591</t>
  </si>
  <si>
    <t>101592</t>
  </si>
  <si>
    <t>101593</t>
  </si>
  <si>
    <t>101600</t>
  </si>
  <si>
    <t>101601</t>
  </si>
  <si>
    <t>101602</t>
  </si>
  <si>
    <t>101603</t>
  </si>
  <si>
    <t>101604</t>
  </si>
  <si>
    <t>101605</t>
  </si>
  <si>
    <t>101616</t>
  </si>
  <si>
    <t>101617</t>
  </si>
  <si>
    <t>101618</t>
  </si>
  <si>
    <t>101619</t>
  </si>
  <si>
    <t>101620</t>
  </si>
  <si>
    <t>101621</t>
  </si>
  <si>
    <t>101622</t>
  </si>
  <si>
    <t>101623</t>
  </si>
  <si>
    <t>101624</t>
  </si>
  <si>
    <t>101625</t>
  </si>
  <si>
    <t>101626</t>
  </si>
  <si>
    <t>101627</t>
  </si>
  <si>
    <t>101628</t>
  </si>
  <si>
    <t>101629</t>
  </si>
  <si>
    <t>101630</t>
  </si>
  <si>
    <t>101631</t>
  </si>
  <si>
    <t>101632</t>
  </si>
  <si>
    <t>101633</t>
  </si>
  <si>
    <t>101636</t>
  </si>
  <si>
    <t>101637</t>
  </si>
  <si>
    <t>101640</t>
  </si>
  <si>
    <t>101641</t>
  </si>
  <si>
    <t>101642</t>
  </si>
  <si>
    <t>101643</t>
  </si>
  <si>
    <t>101644</t>
  </si>
  <si>
    <t>101645</t>
  </si>
  <si>
    <t>101646</t>
  </si>
  <si>
    <t>101647</t>
  </si>
  <si>
    <t>101648</t>
  </si>
  <si>
    <t>101649</t>
  </si>
  <si>
    <t>101650</t>
  </si>
  <si>
    <t>101651</t>
  </si>
  <si>
    <t>101652</t>
  </si>
  <si>
    <t>101653</t>
  </si>
  <si>
    <t>101654</t>
  </si>
  <si>
    <t>101655</t>
  </si>
  <si>
    <t>101656</t>
  </si>
  <si>
    <t>101657</t>
  </si>
  <si>
    <t>101658</t>
  </si>
  <si>
    <t>101659</t>
  </si>
  <si>
    <t>101660</t>
  </si>
  <si>
    <t>101661</t>
  </si>
  <si>
    <t>101662</t>
  </si>
  <si>
    <t>101663</t>
  </si>
  <si>
    <t>101664</t>
  </si>
  <si>
    <t>101665</t>
  </si>
  <si>
    <t>101666</t>
  </si>
  <si>
    <t>101725</t>
  </si>
  <si>
    <t>101726</t>
  </si>
  <si>
    <t>101727</t>
  </si>
  <si>
    <t>101729</t>
  </si>
  <si>
    <t>101731</t>
  </si>
  <si>
    <t>101732</t>
  </si>
  <si>
    <t>101733</t>
  </si>
  <si>
    <t>101734</t>
  </si>
  <si>
    <t>101735</t>
  </si>
  <si>
    <t>101736</t>
  </si>
  <si>
    <t>101737</t>
  </si>
  <si>
    <t>101738</t>
  </si>
  <si>
    <t>101739</t>
  </si>
  <si>
    <t>101740</t>
  </si>
  <si>
    <t>101741</t>
  </si>
  <si>
    <t>101742</t>
  </si>
  <si>
    <t>101743</t>
  </si>
  <si>
    <t>101744</t>
  </si>
  <si>
    <t>101745</t>
  </si>
  <si>
    <t>101746</t>
  </si>
  <si>
    <t>101747</t>
  </si>
  <si>
    <t>101748</t>
  </si>
  <si>
    <t>101749</t>
  </si>
  <si>
    <t>101750</t>
  </si>
  <si>
    <t>101751</t>
  </si>
  <si>
    <t>101767</t>
  </si>
  <si>
    <t>101768</t>
  </si>
  <si>
    <t>101791</t>
  </si>
  <si>
    <t>101792</t>
  </si>
  <si>
    <t>101793</t>
  </si>
  <si>
    <t>IUD30122</t>
  </si>
  <si>
    <t>Dissipador de energia hidráulica em concreto armado Tipo-04 vazão entre 6 e 8m3/s</t>
  </si>
  <si>
    <t>IUP30097</t>
  </si>
  <si>
    <t>Execução e compactação de base e ou sub base para pavimentação em cascalho melhorado com cimento (teor de 2%) - exclusive cascalho, escavação, carga e transporte. (base sinapi 96389)</t>
  </si>
  <si>
    <t>Dissipador de Energia Hidráulica em concreto armado tipo-06 vazão entre 16 e 20m3/s</t>
  </si>
  <si>
    <t>Dissipador de energia hidráulica em concreto armado Tipo-03 vazão entre 3 e 6m3/s</t>
  </si>
  <si>
    <t>IUSC0003</t>
  </si>
  <si>
    <t>Cerca com mourões de madeira roliça, diâmetro 11 cm, espaçamento de 3,0 m, altura livre de 1,7 m, cravados 0,5 m, com 5 fios de arame ovalado 15x17 (45,7 kg, 700kgf) rolo de 1000m, com 1 distanciador de fios entre mourões</t>
  </si>
  <si>
    <t>IUD30123</t>
  </si>
  <si>
    <t>Dissipador de energia hidráulica em concreto armado Tipo-05 vazão entre 8 e 16m3/s</t>
  </si>
  <si>
    <t>A0000</t>
  </si>
  <si>
    <t>A1000</t>
  </si>
  <si>
    <t>A2100</t>
  </si>
  <si>
    <t>A2101</t>
  </si>
  <si>
    <t>A2102</t>
  </si>
  <si>
    <t>A2200</t>
  </si>
  <si>
    <t>A3000</t>
  </si>
  <si>
    <t>A3100</t>
  </si>
  <si>
    <t>IUA001</t>
  </si>
  <si>
    <t>Muda de Taioba h= 50cm a 70cm.</t>
  </si>
  <si>
    <t>IUC0012</t>
  </si>
  <si>
    <t>Trilho TR 40</t>
  </si>
  <si>
    <t>IUC004</t>
  </si>
  <si>
    <t>Lajota Corrugada 11,5x24</t>
  </si>
  <si>
    <t>IUD020</t>
  </si>
  <si>
    <t>GEOTEXTIL NAO TECIDO AGULHADO DE FILAMENTOS CONTINUOS 100% POLIESTER</t>
  </si>
  <si>
    <t>IUIEL0003</t>
  </si>
  <si>
    <t>Poste padrão com luminária LED 140W, H=4,50 m, com aterramento. Exclusive instalação.</t>
  </si>
  <si>
    <t>IUMA0003</t>
  </si>
  <si>
    <t>Argamassa expansiva.</t>
  </si>
  <si>
    <t>IUP0010</t>
  </si>
  <si>
    <t>bits para recicladora</t>
  </si>
  <si>
    <t>IUP0011</t>
  </si>
  <si>
    <t>Porta Bits para recicladora</t>
  </si>
  <si>
    <t>IUP0012</t>
  </si>
  <si>
    <t>Bloco para recicladora.</t>
  </si>
  <si>
    <t>IUS0022</t>
  </si>
  <si>
    <t>Adesivo a base de resina poliéster.</t>
  </si>
  <si>
    <t>MIC0004</t>
  </si>
  <si>
    <t xml:space="preserve">Banco de madeira sem encosto 1800x490x440 mm </t>
  </si>
  <si>
    <t>MIUC0001</t>
  </si>
  <si>
    <t>Locação de banheiro químico (2,31x1,15x1,15)m com uma higienização por semana, inclusive transporte, carga e descarga</t>
  </si>
  <si>
    <t>un/mês</t>
  </si>
  <si>
    <t>MIUC0002</t>
  </si>
  <si>
    <t>Fornecimento de lixeira 70 litros com tampa e boca frontal, modelo madeplast</t>
  </si>
  <si>
    <t>MIUC0003</t>
  </si>
  <si>
    <t xml:space="preserve">Banco de madeira com encosto 1800x490x440 mm </t>
  </si>
  <si>
    <t>MIUC0004</t>
  </si>
  <si>
    <t>Suporte para instalação de duas lixeiras de 70 litros</t>
  </si>
  <si>
    <t>MIUC0005</t>
  </si>
  <si>
    <t>MIUC0006</t>
  </si>
  <si>
    <t>Multi-Estação de ginastica em aço inoxidável própria para ambientes externos e cadeirantes</t>
  </si>
  <si>
    <t>MIUC0007</t>
  </si>
  <si>
    <t>VIDRO LAMINADO TEMPERADO INCOLOR  8 MM (4 + 4) - FORNECIMENTO E INSTALAÇÃO</t>
  </si>
  <si>
    <t>MIUC0008</t>
  </si>
  <si>
    <t>Totem Refresque-se</t>
  </si>
  <si>
    <t>MIUIL0001</t>
  </si>
  <si>
    <t>PLUG PARA FITA LED BIVOLT</t>
  </si>
  <si>
    <t>MIUIL0002</t>
  </si>
  <si>
    <t xml:space="preserve">CONECTOR PARA FITA LED </t>
  </si>
  <si>
    <t>MIUIL0003</t>
  </si>
  <si>
    <t xml:space="preserve">FITA LED BRANCA 2M </t>
  </si>
  <si>
    <t>MIUIL0004</t>
  </si>
  <si>
    <t>Poste de 8 metros com módulos fotovoltaicos, bateria capacidade minima 1000Wh, para regime de operação de 12 horas e luminária de 60W.</t>
  </si>
  <si>
    <t>MIUL0002</t>
  </si>
  <si>
    <t>MIUPL0001</t>
  </si>
  <si>
    <t>Dracena vermelha (Nome popular), Cordyline terminalis (Nome científico)</t>
  </si>
  <si>
    <t>MIUPL0002</t>
  </si>
  <si>
    <t>Dracena Tricolor (Nome popular), Dracaena marginata (Nome científico)</t>
  </si>
  <si>
    <t>MIUPL0003</t>
  </si>
  <si>
    <t>Dracena de Madascar (Nome popular), Dracaena marginata (Nome científico)</t>
  </si>
  <si>
    <t>MIUPL0004</t>
  </si>
  <si>
    <t>Babosa de Jardim (Nome popular), Aloe vera (Nome científico)</t>
  </si>
  <si>
    <t>MIUPL0005</t>
  </si>
  <si>
    <t>Babosa de arbusto (Nome popular), Aloe vera (Nome científico)</t>
  </si>
  <si>
    <t>MIUPL0006</t>
  </si>
  <si>
    <t>Babosa de flor vermelha (Nome popular), Aloe africana (Nome científico)</t>
  </si>
  <si>
    <t>MIUPL0007</t>
  </si>
  <si>
    <t>Babosa rajada (Nome popular), Aloe maculata (Nome científico)</t>
  </si>
  <si>
    <t>MIUPL0008</t>
  </si>
  <si>
    <t>Agave de espinho (Nome popular), Agave macroantha (Nome científico)</t>
  </si>
  <si>
    <t>MIUPL0009</t>
  </si>
  <si>
    <t>Agave Dragão (Nome popular), Agave atenuatta (Nome científico)</t>
  </si>
  <si>
    <t>MIUPL0010</t>
  </si>
  <si>
    <t>Agave Azul (Nome popular), Agave tequilana (Nome científico)</t>
  </si>
  <si>
    <t>MIUPL0011</t>
  </si>
  <si>
    <t>Agave Palito (Nome popular), Agave geminiflora (Nome científico)</t>
  </si>
  <si>
    <t>MIUPL0012</t>
  </si>
  <si>
    <t>Agave da borda amarela (Nome popular), Agave angustifolia (Nome científico)</t>
  </si>
  <si>
    <t>MIUPL0013</t>
  </si>
  <si>
    <t>Agave polvo (Nome popular), Agave vilmoriniana (Nome científico)</t>
  </si>
  <si>
    <t>MIUPL0014</t>
  </si>
  <si>
    <t>Espada de São Jorge (Nome popular), Sansevieria trifasciata (Nome científico)</t>
  </si>
  <si>
    <t>MIUPL0015</t>
  </si>
  <si>
    <t>Espada de São Jorge (Nome popular), Sansevieria trifasciata variegata (Nome científico)</t>
  </si>
  <si>
    <t>MIUPL0016</t>
  </si>
  <si>
    <t>Mini espada (Nome popular), Sansevieria trifasciata cv. Green Hahnii (Nome científico)</t>
  </si>
  <si>
    <t>MIUPL0017</t>
  </si>
  <si>
    <t>Lança de Santa Rita (Nome popular), Sansevieria cylindrica (Nome científico)</t>
  </si>
  <si>
    <t>MIUPL0018</t>
  </si>
  <si>
    <t>Dianela (Nome popular), Dianella tasmanica (Nome científico)</t>
  </si>
  <si>
    <t>MIUPL0019</t>
  </si>
  <si>
    <t>Capim limão (Nome popular), Cymbopogon citratus (Nome científico)</t>
  </si>
  <si>
    <t>MIUPL0020</t>
  </si>
  <si>
    <t>Moréia (Nome popular), Dietes bicolor (Nome científico)</t>
  </si>
  <si>
    <t>MIUPL0021</t>
  </si>
  <si>
    <t>Capim do texas Vermelho (Nome popular), Pennisetum setaceum rubro (Nome científico)</t>
  </si>
  <si>
    <t>MIUPL0022</t>
  </si>
  <si>
    <t>Capim do Texas Branco (Nome popular), Pennisetum setaceum (Nome científico)</t>
  </si>
  <si>
    <t>MIUPL0023</t>
  </si>
  <si>
    <t>Capim Barba de bode (Nome popular), Eragrostis curvula (Nome científico)</t>
  </si>
  <si>
    <t>MIUPL0024</t>
  </si>
  <si>
    <t>Capimdo méxico (Nome popular), Andropogon bicornis (Nome científico)</t>
  </si>
  <si>
    <t>MIUPL0025</t>
  </si>
  <si>
    <t>Abacaxi rocho (Nome popular), Tradescantia spathacea (Nome científico)</t>
  </si>
  <si>
    <t>MIUPL0026</t>
  </si>
  <si>
    <t>Trapoeraba roxo (Nome popular), Tradescantia pallida purpurea (Nome científico)</t>
  </si>
  <si>
    <t>MIUPL0027</t>
  </si>
  <si>
    <t>Zebrina (Nome popular), Tradescantia zebrina (Nome científico)</t>
  </si>
  <si>
    <t>MIUPL0028</t>
  </si>
  <si>
    <t>Lambari (Nome popular), Tradescantia zebrina (Nome científico)</t>
  </si>
  <si>
    <t>MIUPL0029</t>
  </si>
  <si>
    <t>Vedélia (Nome popular), Sphagneticola trilobata (Nome científico)</t>
  </si>
  <si>
    <t>MIUPL0030</t>
  </si>
  <si>
    <t>Azulzinha (Nome popular), Evolvulus glomeratus (Nome científico)</t>
  </si>
  <si>
    <t>MIUPL0031</t>
  </si>
  <si>
    <t>Russélia (Nome popular), Russelia equisetiformis (Nome científico)</t>
  </si>
  <si>
    <t>MIUPL0032</t>
  </si>
  <si>
    <t>Ruélia (Nome popular), Ruellia coerulea (Nome científico)</t>
  </si>
  <si>
    <t>MIUPL0033</t>
  </si>
  <si>
    <t>Chanana (Nome popular), Turnera ulmifolia (Nome científico)</t>
  </si>
  <si>
    <t>MIUPL0034</t>
  </si>
  <si>
    <t>Cambará (Nome popular), Lantana camara (Nome científico)</t>
  </si>
  <si>
    <t>MIUPL0035</t>
  </si>
  <si>
    <t>Bela Emília (Nome popular), Plumbago auriculata (Nome científico)</t>
  </si>
  <si>
    <t>MIUPL0036</t>
  </si>
  <si>
    <t>Alamanda roxa (Nome popular), Allamanda blanchetti (Nome científico)</t>
  </si>
  <si>
    <t>MIUPL0037</t>
  </si>
  <si>
    <t>Alamanda amarela (Nome popular), Allamanda laevis Markgr. (Nome científico)</t>
  </si>
  <si>
    <t>MIUPL0038</t>
  </si>
  <si>
    <t>Alamanda vermelha (Nome popular), Allamanda blanchetti (Nome científico)</t>
  </si>
  <si>
    <t>MIUPL0039</t>
  </si>
  <si>
    <t>Reseda amarelo (Nome popular), Galphinia brasilienses (Nome científico)</t>
  </si>
  <si>
    <t>MIUPL0040</t>
  </si>
  <si>
    <t>Manaca de Jardim (Nome popular), Brunfelsia umiflora (Nome científico)</t>
  </si>
  <si>
    <t>MIUPL0041</t>
  </si>
  <si>
    <t>Jasmim Manga (Nome popular), Plumeria rubra (Nome científico)</t>
  </si>
  <si>
    <t>MIUPL0042</t>
  </si>
  <si>
    <t>Caliandra (Nome popular), Calliandra dysantha (Nome científico)</t>
  </si>
  <si>
    <t>MIUPL0043</t>
  </si>
  <si>
    <t>Escova de garrafa (Nome popular), Callistemon ssp (Nome científico)</t>
  </si>
  <si>
    <t>MIUPL0045</t>
  </si>
  <si>
    <t>Palmeira Guariroba (Nome popular), Syagrus oleracea (Nome científico)</t>
  </si>
  <si>
    <t>MIUPL0046</t>
  </si>
  <si>
    <t>Butiá (Nome popular), Butia capitata (Nome científico)</t>
  </si>
  <si>
    <t>MIUPL0047</t>
  </si>
  <si>
    <t>Bacuri (Nome popular), Scheelea phalerata (Nome científico)</t>
  </si>
  <si>
    <t>MIUPL0048</t>
  </si>
  <si>
    <t>Bocaiuva (Nome popular), Acrocomia aculeata (Nome científico)</t>
  </si>
  <si>
    <t>MIUPL0049</t>
  </si>
  <si>
    <t>Guavira (Nome popular), Camponesia (Nome científico)</t>
  </si>
  <si>
    <t>MIUPL0050</t>
  </si>
  <si>
    <t>Guaimbe (Nome popular), Philodendron bipinnatifidum (Nome científico)</t>
  </si>
  <si>
    <t>MIUPL0051</t>
  </si>
  <si>
    <t>Embaubas (Nome popular), Crecopia sp (Nome científico)</t>
  </si>
  <si>
    <t>MIUPL0052</t>
  </si>
  <si>
    <t>Palmeira Imperial</t>
  </si>
  <si>
    <t>MIUPL0054</t>
  </si>
  <si>
    <t>Palmeira Jerivá (Nome popular), Syagrus romanzoffiana (Nome científico)</t>
  </si>
  <si>
    <t>MIUPL0055</t>
  </si>
  <si>
    <t>Poste de aço galvanizado, por imersao a quente (NBR6323), coluna com diametro externo de 50,8mm(2"), espessura 2,75mm, comprimento de 3500mm - REF SCO-RIO ST 64.05.0400</t>
  </si>
  <si>
    <t>MIUSD0005</t>
  </si>
  <si>
    <t>GRAMA MATO GROSSO</t>
  </si>
  <si>
    <t>P0000</t>
  </si>
  <si>
    <t>P1000</t>
  </si>
  <si>
    <t>P1100</t>
  </si>
  <si>
    <t>P1101</t>
  </si>
  <si>
    <t>P1102</t>
  </si>
  <si>
    <t>P1200</t>
  </si>
  <si>
    <t>P3000</t>
  </si>
  <si>
    <t>PHGE001</t>
  </si>
  <si>
    <t>ALUGUEL CONTAINER/ESCRIT INCL INST ELET LARG=2.20 COMP=6.20m ALT=2.50M CHAPA ACO C/NERV TRAPEZ FORRO C/ISOL TERMO/ACUSTICO CHASSIS REFORC PISO COMPENS NAVAL EXC TRANSP/CARGA/DESCARGA</t>
  </si>
  <si>
    <t>T0000</t>
  </si>
  <si>
    <t>T0100</t>
  </si>
  <si>
    <t>T0200</t>
  </si>
  <si>
    <t>T1100</t>
  </si>
  <si>
    <t>T1200</t>
  </si>
  <si>
    <t>T3000</t>
  </si>
  <si>
    <t>T4001</t>
  </si>
  <si>
    <t>T4002</t>
  </si>
  <si>
    <t>T4100</t>
  </si>
  <si>
    <t>T4200</t>
  </si>
  <si>
    <t>T4300</t>
  </si>
  <si>
    <t>T4400</t>
  </si>
  <si>
    <t>T4500</t>
  </si>
  <si>
    <t>UNIDADE</t>
  </si>
  <si>
    <t>92359</t>
  </si>
  <si>
    <t>92360</t>
  </si>
  <si>
    <t>92645</t>
  </si>
  <si>
    <t>92646</t>
  </si>
  <si>
    <t>92691</t>
  </si>
  <si>
    <t>97087</t>
  </si>
  <si>
    <t>97088</t>
  </si>
  <si>
    <t>97089</t>
  </si>
  <si>
    <t>97090</t>
  </si>
  <si>
    <t>97091</t>
  </si>
  <si>
    <t>97092</t>
  </si>
  <si>
    <t>97093</t>
  </si>
  <si>
    <t>97101</t>
  </si>
  <si>
    <t>97102</t>
  </si>
  <si>
    <t>97103</t>
  </si>
  <si>
    <t>97104</t>
  </si>
  <si>
    <t>97105</t>
  </si>
  <si>
    <t>97106</t>
  </si>
  <si>
    <t>97107</t>
  </si>
  <si>
    <t>97108</t>
  </si>
  <si>
    <t>97109</t>
  </si>
  <si>
    <t>97110</t>
  </si>
  <si>
    <t>97111</t>
  </si>
  <si>
    <t>97112</t>
  </si>
  <si>
    <t>97113</t>
  </si>
  <si>
    <t>97116</t>
  </si>
  <si>
    <t>97117</t>
  </si>
  <si>
    <t>97118</t>
  </si>
  <si>
    <t>97119</t>
  </si>
  <si>
    <t>97362</t>
  </si>
  <si>
    <t>97881</t>
  </si>
  <si>
    <t>97882</t>
  </si>
  <si>
    <t>97883</t>
  </si>
  <si>
    <t>97884</t>
  </si>
  <si>
    <t>97885</t>
  </si>
  <si>
    <t>97895</t>
  </si>
  <si>
    <t>97896</t>
  </si>
  <si>
    <t>97897</t>
  </si>
  <si>
    <t>97898</t>
  </si>
  <si>
    <t>97933</t>
  </si>
  <si>
    <t>97947</t>
  </si>
  <si>
    <t>97948</t>
  </si>
  <si>
    <t>97953</t>
  </si>
  <si>
    <t>97955</t>
  </si>
  <si>
    <t>97974</t>
  </si>
  <si>
    <t>97975</t>
  </si>
  <si>
    <t>97978</t>
  </si>
  <si>
    <t>98058</t>
  </si>
  <si>
    <t>98062</t>
  </si>
  <si>
    <t>98063</t>
  </si>
  <si>
    <t>98064</t>
  </si>
  <si>
    <t>98065</t>
  </si>
  <si>
    <t>98112</t>
  </si>
  <si>
    <t>98410</t>
  </si>
  <si>
    <t>99268</t>
  </si>
  <si>
    <t>99270</t>
  </si>
  <si>
    <t>99275</t>
  </si>
  <si>
    <t>99285</t>
  </si>
  <si>
    <t>101875</t>
  </si>
  <si>
    <t>101876</t>
  </si>
  <si>
    <t>101877</t>
  </si>
  <si>
    <t>101878</t>
  </si>
  <si>
    <t>101879</t>
  </si>
  <si>
    <t>101880</t>
  </si>
  <si>
    <t>101881</t>
  </si>
  <si>
    <t>101882</t>
  </si>
  <si>
    <t>101883</t>
  </si>
  <si>
    <t>101884</t>
  </si>
  <si>
    <t>101885</t>
  </si>
  <si>
    <t>101886</t>
  </si>
  <si>
    <t>101887</t>
  </si>
  <si>
    <t>101888</t>
  </si>
  <si>
    <t>101889</t>
  </si>
  <si>
    <t>101890</t>
  </si>
  <si>
    <t>101891</t>
  </si>
  <si>
    <t>101892</t>
  </si>
  <si>
    <t>101893</t>
  </si>
  <si>
    <t>101894</t>
  </si>
  <si>
    <t>101895</t>
  </si>
  <si>
    <t>101896</t>
  </si>
  <si>
    <t>101897</t>
  </si>
  <si>
    <t>101898</t>
  </si>
  <si>
    <t>101899</t>
  </si>
  <si>
    <t>101900</t>
  </si>
  <si>
    <t>101901</t>
  </si>
  <si>
    <t>101902</t>
  </si>
  <si>
    <t>101903</t>
  </si>
  <si>
    <t>101904</t>
  </si>
  <si>
    <t>101905</t>
  </si>
  <si>
    <t>101906</t>
  </si>
  <si>
    <t>101907</t>
  </si>
  <si>
    <t>101908</t>
  </si>
  <si>
    <t>101909</t>
  </si>
  <si>
    <t>101910</t>
  </si>
  <si>
    <t>101911</t>
  </si>
  <si>
    <t>101912</t>
  </si>
  <si>
    <t>101913</t>
  </si>
  <si>
    <t>101914</t>
  </si>
  <si>
    <t>101915</t>
  </si>
  <si>
    <t>101916</t>
  </si>
  <si>
    <t>101917</t>
  </si>
  <si>
    <t>101918</t>
  </si>
  <si>
    <t>101919</t>
  </si>
  <si>
    <t>101920</t>
  </si>
  <si>
    <t>101921</t>
  </si>
  <si>
    <t>101922</t>
  </si>
  <si>
    <t>101923</t>
  </si>
  <si>
    <t>101924</t>
  </si>
  <si>
    <t>101925</t>
  </si>
  <si>
    <t>101926</t>
  </si>
  <si>
    <t>101927</t>
  </si>
  <si>
    <t>101928</t>
  </si>
  <si>
    <t>101929</t>
  </si>
  <si>
    <t>101930</t>
  </si>
  <si>
    <t>101931</t>
  </si>
  <si>
    <t>101932</t>
  </si>
  <si>
    <t>101933</t>
  </si>
  <si>
    <t>101934</t>
  </si>
  <si>
    <t>101935</t>
  </si>
  <si>
    <t>101936</t>
  </si>
  <si>
    <t>101937</t>
  </si>
  <si>
    <t>101938</t>
  </si>
  <si>
    <t>101946</t>
  </si>
  <si>
    <t>101963</t>
  </si>
  <si>
    <t>101964</t>
  </si>
  <si>
    <t>101965</t>
  </si>
  <si>
    <t>101966</t>
  </si>
  <si>
    <t>101969</t>
  </si>
  <si>
    <t>101971</t>
  </si>
  <si>
    <t>101973</t>
  </si>
  <si>
    <t>101974</t>
  </si>
  <si>
    <t>101975</t>
  </si>
  <si>
    <t>101977</t>
  </si>
  <si>
    <t>101979</t>
  </si>
  <si>
    <t>101980</t>
  </si>
  <si>
    <t>101981</t>
  </si>
  <si>
    <t>101982</t>
  </si>
  <si>
    <t>101983</t>
  </si>
  <si>
    <t>101985</t>
  </si>
  <si>
    <t>101986</t>
  </si>
  <si>
    <t>101987</t>
  </si>
  <si>
    <t>101988</t>
  </si>
  <si>
    <t>101989</t>
  </si>
  <si>
    <t>101990</t>
  </si>
  <si>
    <t>101991</t>
  </si>
  <si>
    <t>101992</t>
  </si>
  <si>
    <t>101993</t>
  </si>
  <si>
    <t>101994</t>
  </si>
  <si>
    <t>101995</t>
  </si>
  <si>
    <t>101996</t>
  </si>
  <si>
    <t>101997</t>
  </si>
  <si>
    <t>101998</t>
  </si>
  <si>
    <t>101999</t>
  </si>
  <si>
    <t>102000</t>
  </si>
  <si>
    <t>102001</t>
  </si>
  <si>
    <t>102002</t>
  </si>
  <si>
    <t>102003</t>
  </si>
  <si>
    <t>102004</t>
  </si>
  <si>
    <t>102005</t>
  </si>
  <si>
    <t>102006</t>
  </si>
  <si>
    <t>102007</t>
  </si>
  <si>
    <t>102008</t>
  </si>
  <si>
    <t>102009</t>
  </si>
  <si>
    <t>102010</t>
  </si>
  <si>
    <t>102011</t>
  </si>
  <si>
    <t>102012</t>
  </si>
  <si>
    <t>102013</t>
  </si>
  <si>
    <t>102014</t>
  </si>
  <si>
    <t>102015</t>
  </si>
  <si>
    <t>102016</t>
  </si>
  <si>
    <t>102017</t>
  </si>
  <si>
    <t>102036</t>
  </si>
  <si>
    <t>102037</t>
  </si>
  <si>
    <t>102038</t>
  </si>
  <si>
    <t>102039</t>
  </si>
  <si>
    <t>102040</t>
  </si>
  <si>
    <t>102041</t>
  </si>
  <si>
    <t>102042</t>
  </si>
  <si>
    <t>102043</t>
  </si>
  <si>
    <t>102044</t>
  </si>
  <si>
    <t>102045</t>
  </si>
  <si>
    <t>102046</t>
  </si>
  <si>
    <t>102047</t>
  </si>
  <si>
    <t>102048</t>
  </si>
  <si>
    <t>102049</t>
  </si>
  <si>
    <t>102050</t>
  </si>
  <si>
    <t>102051</t>
  </si>
  <si>
    <t>102052</t>
  </si>
  <si>
    <t>102059</t>
  </si>
  <si>
    <t>102060</t>
  </si>
  <si>
    <t>102061</t>
  </si>
  <si>
    <t>102062</t>
  </si>
  <si>
    <t>102063</t>
  </si>
  <si>
    <t>102064</t>
  </si>
  <si>
    <t>102065</t>
  </si>
  <si>
    <t>102066</t>
  </si>
  <si>
    <t>102067</t>
  </si>
  <si>
    <t>102068</t>
  </si>
  <si>
    <t>102069</t>
  </si>
  <si>
    <t>102070</t>
  </si>
  <si>
    <t>102071</t>
  </si>
  <si>
    <t>102072</t>
  </si>
  <si>
    <t>102073</t>
  </si>
  <si>
    <t>102074</t>
  </si>
  <si>
    <t>102075</t>
  </si>
  <si>
    <t>102076</t>
  </si>
  <si>
    <t>102077</t>
  </si>
  <si>
    <t>102078</t>
  </si>
  <si>
    <t>102079</t>
  </si>
  <si>
    <t>102080</t>
  </si>
  <si>
    <t>102085</t>
  </si>
  <si>
    <t>102086</t>
  </si>
  <si>
    <t>102087</t>
  </si>
  <si>
    <t>102088</t>
  </si>
  <si>
    <t>102089</t>
  </si>
  <si>
    <t>102090</t>
  </si>
  <si>
    <t>102091</t>
  </si>
  <si>
    <t>IUC10070</t>
  </si>
  <si>
    <t>Demolição de concreto armado, de forma mecanizada, sem reaproveitamento (Refer. SICRO CÓD. 1619003)</t>
  </si>
  <si>
    <t>Escoramento de vala, tipo blindado com profundidade de 1,5 m a 3,0 m, largura maior ou igual a 1,5 m e menor que 2,5 m - execução não inclui material. AF_08/2020</t>
  </si>
  <si>
    <t>IUD30124</t>
  </si>
  <si>
    <t>Escoramento de vala, tipo contínuo, com estrutura metálica e pranchas e estroncas de madeira. Área cravada (Refer. SINAPI CÓD. 73877/2, data 10/2018 desativado)</t>
  </si>
  <si>
    <t>IUD30125</t>
  </si>
  <si>
    <t>Escora de eucalípto tratado  D = 16 cm a 19 cm, fornecimento e aplicação sem emenda</t>
  </si>
  <si>
    <t>IUD30126</t>
  </si>
  <si>
    <t>IUP30098</t>
  </si>
  <si>
    <t>Reciclagem com adição de brita e incorporação do revestimento asfáltico à base. Inclusive fornecimento de brita (Ref. SICRO CÓD. 4011481-jan 2020)</t>
  </si>
  <si>
    <t>IUP30099</t>
  </si>
  <si>
    <t>Execução e compactação de base e ou sub base para pavimentação e cascalho melhorado com cimento (teor de 4%) - exclusive carga e transporte. Af_11/2019</t>
  </si>
  <si>
    <t>IUP30107</t>
  </si>
  <si>
    <t>Carga, manobras e descarga de mistura betuminosa a quente, com caminhão basculante 6 m3, descarga em vibro-acabadora</t>
  </si>
  <si>
    <t>IUSC0004</t>
  </si>
  <si>
    <t>Retirada de limitadores em tocos de madeira Ø=20cm, inclusive bota-fora</t>
  </si>
  <si>
    <t>IUSC0006</t>
  </si>
  <si>
    <t>Cravação de estaca de madeira com escavadeira hidráulica com martelo hidráulico em solo de baixa resistência. Exclusive fornecimento de estaca (escora)</t>
  </si>
  <si>
    <t>IUSC0007</t>
  </si>
  <si>
    <t>Muro de Arrimo com bloco de concreto estrutural fbk 14,0 Mpa de 19x19x39 cm com acabamento aparente, incluindo concreto armado 25 MPa, com cintas baldrame/intermediária/respaldo, pilares (19x20 cm) e brocas (Ø 20cm x 1,80 m) a cada 2m</t>
  </si>
  <si>
    <t>IUSC0009</t>
  </si>
  <si>
    <t>Fornecimento e instalação de suporte para instalação de duas lixeiras de 70 litros</t>
  </si>
  <si>
    <t>IUSC0010</t>
  </si>
  <si>
    <t>Fornecimento e instalação de Banco de madeira com encosto 1800x490x440mm</t>
  </si>
  <si>
    <t>IUSC0011</t>
  </si>
  <si>
    <t>IUSC0012</t>
  </si>
  <si>
    <t>MULTI-ESTAÇÃO EM AÇO INOXIDAVEL , ACESSIVEL E PRÓPRIA PARA AMBIENTES EXTERNOS</t>
  </si>
  <si>
    <t>IUSC0013</t>
  </si>
  <si>
    <t>Banco de madeira 1800x490x440 mm sem encosto</t>
  </si>
  <si>
    <t>IUSC0014</t>
  </si>
  <si>
    <t>IUSC0015</t>
  </si>
  <si>
    <t>Fornecimento e instalação de poste de 8 metros com módulos fotovoltaicos, bateria de capacidade minima de 1000 Wh, para regime de operação de 12 horas e luminária de 60W.</t>
  </si>
  <si>
    <t>IUSC00158</t>
  </si>
  <si>
    <t>IUSD0004</t>
  </si>
  <si>
    <t>Grama em placas, tipo mato grosso, incluindo plantio, adubo, fertilizante, calcário, terra orgânica e irrigação</t>
  </si>
  <si>
    <t>IUSP0004</t>
  </si>
  <si>
    <t>Locação de banheiro químico (2,31x1,15x1,15)m  com uma higienização por semana, inclusive transporte, carga e descarga</t>
  </si>
  <si>
    <t>IUSP0005</t>
  </si>
  <si>
    <t>Limpeza mecanizada de camada vegetal tipo gramínea, com miniescavadeira sobre esteira</t>
  </si>
  <si>
    <t>IUTR1006</t>
  </si>
  <si>
    <t>CARGA, MANOBRAS E DESCARGA DE MATERIAIS DIVERSOS, COM CAMINHAO CARROCERIA 9T (CARGA E DESCARGA MANUAIS)</t>
  </si>
  <si>
    <t>IUTR1007</t>
  </si>
  <si>
    <t>EIU20050</t>
  </si>
  <si>
    <t>Escavadeira hidráulica com martelo hidráulico de 520 kg - 75 kW</t>
  </si>
  <si>
    <t>EIU20051</t>
  </si>
  <si>
    <t>GEOTEXTIL NAO TECIDO AGULHADO DE FILAMENTOS CONTINUOS 100% POLIESTER,</t>
  </si>
  <si>
    <t>IUIE102</t>
  </si>
  <si>
    <t>Rolo Compactador : Dynapac : CC-424HF - Tanden vibrat. autoprop. 10,2 t - CHI DIURNO</t>
  </si>
  <si>
    <t>IUM412</t>
  </si>
  <si>
    <t>Gastalho 10 x 2,0 cm</t>
  </si>
  <si>
    <t>IUM949</t>
  </si>
  <si>
    <t>Disco diam. serra asfalto SD8-034</t>
  </si>
  <si>
    <t>IUPE149</t>
  </si>
  <si>
    <t>Vibro-acabadora de Asfalto : Terex : TEREX VDA 600 - sobre esteiras - CHP DIURNO</t>
  </si>
  <si>
    <t>Poste de aço galvanizado, por imersao a quente (NBR6323), coluna com diametro externo de 50,8mm(2"), espessura 2,75mm, comprimento de 3500mm - REF SCO-RIO  ST 64.05.0400</t>
  </si>
  <si>
    <t>MIUD0019</t>
  </si>
  <si>
    <t>Tubo PEAD Drenpro HD DN/DI 300mm</t>
  </si>
  <si>
    <t>MIUD0020</t>
  </si>
  <si>
    <t>Tubo PEAD Drenpro HD DN/DI 400mm</t>
  </si>
  <si>
    <t>MIUD0021</t>
  </si>
  <si>
    <t>Tubo PEAD Drenpro HD DN/DI 500mm</t>
  </si>
  <si>
    <t>MIUD0022</t>
  </si>
  <si>
    <t>Tubo PEAD Drenpro HD DN/DI 600mm</t>
  </si>
  <si>
    <t>MIUD0023</t>
  </si>
  <si>
    <t>Tubo PEAD Drenpro HD DN/DI 750mm</t>
  </si>
  <si>
    <t>MIUD0024</t>
  </si>
  <si>
    <t>Tubo PEAD Drenpro HD DN/DI 800mm</t>
  </si>
  <si>
    <t xml:space="preserve">L     </t>
  </si>
  <si>
    <t>2,37</t>
  </si>
  <si>
    <t xml:space="preserve">M2    </t>
  </si>
  <si>
    <t>17,16</t>
  </si>
  <si>
    <t xml:space="preserve">UN    </t>
  </si>
  <si>
    <t>3,37</t>
  </si>
  <si>
    <t xml:space="preserve">H     </t>
  </si>
  <si>
    <t xml:space="preserve">GL    </t>
  </si>
  <si>
    <t xml:space="preserve">KG    </t>
  </si>
  <si>
    <t>0,46</t>
  </si>
  <si>
    <t>13,50</t>
  </si>
  <si>
    <t>10,43</t>
  </si>
  <si>
    <t xml:space="preserve">M     </t>
  </si>
  <si>
    <t>8,33</t>
  </si>
  <si>
    <t>16,64</t>
  </si>
  <si>
    <t>33,33</t>
  </si>
  <si>
    <t>6,69</t>
  </si>
  <si>
    <t>4,34</t>
  </si>
  <si>
    <t>10,96</t>
  </si>
  <si>
    <t>1,20</t>
  </si>
  <si>
    <t>0,72</t>
  </si>
  <si>
    <t>0,04</t>
  </si>
  <si>
    <t>0,11</t>
  </si>
  <si>
    <t>0,14</t>
  </si>
  <si>
    <t>0,69</t>
  </si>
  <si>
    <t>3,38</t>
  </si>
  <si>
    <t>3,42</t>
  </si>
  <si>
    <t>3,09</t>
  </si>
  <si>
    <t>1,63</t>
  </si>
  <si>
    <t>1,67</t>
  </si>
  <si>
    <t>1,90</t>
  </si>
  <si>
    <t>1,99</t>
  </si>
  <si>
    <t>4,91</t>
  </si>
  <si>
    <t>3,55</t>
  </si>
  <si>
    <t>1,77</t>
  </si>
  <si>
    <t>1,73</t>
  </si>
  <si>
    <t>5,92</t>
  </si>
  <si>
    <t>8,00</t>
  </si>
  <si>
    <t>7,04</t>
  </si>
  <si>
    <t>18,92</t>
  </si>
  <si>
    <t>1,37</t>
  </si>
  <si>
    <t>1,24</t>
  </si>
  <si>
    <t>0,71</t>
  </si>
  <si>
    <t>1,03</t>
  </si>
  <si>
    <t>2,83</t>
  </si>
  <si>
    <t>0,76</t>
  </si>
  <si>
    <t>0,50</t>
  </si>
  <si>
    <t>3,82</t>
  </si>
  <si>
    <t>4,10</t>
  </si>
  <si>
    <t>6,34</t>
  </si>
  <si>
    <t>18,94</t>
  </si>
  <si>
    <t>4,08</t>
  </si>
  <si>
    <t>8,98</t>
  </si>
  <si>
    <t>10,95</t>
  </si>
  <si>
    <t>8,36</t>
  </si>
  <si>
    <t>7,24</t>
  </si>
  <si>
    <t>9,17</t>
  </si>
  <si>
    <t>8,87</t>
  </si>
  <si>
    <t>7,91</t>
  </si>
  <si>
    <t>3,80</t>
  </si>
  <si>
    <t>18,45</t>
  </si>
  <si>
    <t>9,57</t>
  </si>
  <si>
    <t>3,59</t>
  </si>
  <si>
    <t>7,45</t>
  </si>
  <si>
    <t>1,12</t>
  </si>
  <si>
    <t>1,14</t>
  </si>
  <si>
    <t>15,15</t>
  </si>
  <si>
    <t>0,70</t>
  </si>
  <si>
    <t>0,87</t>
  </si>
  <si>
    <t>1,80</t>
  </si>
  <si>
    <t>6,96</t>
  </si>
  <si>
    <t>3,43</t>
  </si>
  <si>
    <t>4,36</t>
  </si>
  <si>
    <t>11,85</t>
  </si>
  <si>
    <t>9,58</t>
  </si>
  <si>
    <t>19,28</t>
  </si>
  <si>
    <t>32,62</t>
  </si>
  <si>
    <t>12,39</t>
  </si>
  <si>
    <t>54,03</t>
  </si>
  <si>
    <t>19,41</t>
  </si>
  <si>
    <t>4,93</t>
  </si>
  <si>
    <t>0,48</t>
  </si>
  <si>
    <t>5,78</t>
  </si>
  <si>
    <t>5,99</t>
  </si>
  <si>
    <t>18,50</t>
  </si>
  <si>
    <t>14,06</t>
  </si>
  <si>
    <t>22,93</t>
  </si>
  <si>
    <t>12,29</t>
  </si>
  <si>
    <t>5,03</t>
  </si>
  <si>
    <t>12,01</t>
  </si>
  <si>
    <t>5,57</t>
  </si>
  <si>
    <t>5,17</t>
  </si>
  <si>
    <t>0,88</t>
  </si>
  <si>
    <t xml:space="preserve">M3    </t>
  </si>
  <si>
    <t>9,89</t>
  </si>
  <si>
    <t xml:space="preserve">MES   </t>
  </si>
  <si>
    <t>11,38</t>
  </si>
  <si>
    <t>11,70</t>
  </si>
  <si>
    <t>10,23</t>
  </si>
  <si>
    <t>10,62</t>
  </si>
  <si>
    <t>3,91</t>
  </si>
  <si>
    <t>12,13</t>
  </si>
  <si>
    <t>7,32</t>
  </si>
  <si>
    <t>2,24</t>
  </si>
  <si>
    <t>2,32</t>
  </si>
  <si>
    <t>437,34</t>
  </si>
  <si>
    <t>14,98</t>
  </si>
  <si>
    <t>3,18</t>
  </si>
  <si>
    <t>3,19</t>
  </si>
  <si>
    <t>2,79</t>
  </si>
  <si>
    <t>3,50</t>
  </si>
  <si>
    <t>14,70</t>
  </si>
  <si>
    <t>1,76</t>
  </si>
  <si>
    <t>19,93</t>
  </si>
  <si>
    <t>12,44</t>
  </si>
  <si>
    <t>9,51</t>
  </si>
  <si>
    <t>2,39</t>
  </si>
  <si>
    <t>1,66</t>
  </si>
  <si>
    <t>6,65</t>
  </si>
  <si>
    <t>11,09</t>
  </si>
  <si>
    <t>1,10</t>
  </si>
  <si>
    <t>9,82</t>
  </si>
  <si>
    <t>14,84</t>
  </si>
  <si>
    <t>2,68</t>
  </si>
  <si>
    <t>2,97</t>
  </si>
  <si>
    <t>5,87</t>
  </si>
  <si>
    <t>18,70</t>
  </si>
  <si>
    <t>21,12</t>
  </si>
  <si>
    <t>15,79</t>
  </si>
  <si>
    <t>20,75</t>
  </si>
  <si>
    <t>18,34</t>
  </si>
  <si>
    <t>0,54</t>
  </si>
  <si>
    <t>1,00</t>
  </si>
  <si>
    <t>0,59</t>
  </si>
  <si>
    <t>1,55</t>
  </si>
  <si>
    <t>2,86</t>
  </si>
  <si>
    <t>2,30</t>
  </si>
  <si>
    <t>0,56</t>
  </si>
  <si>
    <t>23,11</t>
  </si>
  <si>
    <t>14,20</t>
  </si>
  <si>
    <t>0,84</t>
  </si>
  <si>
    <t>1,25</t>
  </si>
  <si>
    <t>1,39</t>
  </si>
  <si>
    <t>0,38</t>
  </si>
  <si>
    <t>2,57</t>
  </si>
  <si>
    <t>1,82</t>
  </si>
  <si>
    <t>0,45</t>
  </si>
  <si>
    <t>4,69</t>
  </si>
  <si>
    <t>6,55</t>
  </si>
  <si>
    <t>0,73</t>
  </si>
  <si>
    <t>0,74</t>
  </si>
  <si>
    <t>4,87</t>
  </si>
  <si>
    <t>9,64</t>
  </si>
  <si>
    <t>19,01</t>
  </si>
  <si>
    <t>11,46</t>
  </si>
  <si>
    <t>10,06</t>
  </si>
  <si>
    <t>13,65</t>
  </si>
  <si>
    <t>11,95</t>
  </si>
  <si>
    <t>10,42</t>
  </si>
  <si>
    <t>11,40</t>
  </si>
  <si>
    <t>8,31</t>
  </si>
  <si>
    <t>28,63</t>
  </si>
  <si>
    <t>4,04</t>
  </si>
  <si>
    <t>8,24</t>
  </si>
  <si>
    <t xml:space="preserve">PAR   </t>
  </si>
  <si>
    <t>7,02</t>
  </si>
  <si>
    <t>12,14</t>
  </si>
  <si>
    <t>8,61</t>
  </si>
  <si>
    <t>20,14</t>
  </si>
  <si>
    <t>36,24</t>
  </si>
  <si>
    <t>12,81</t>
  </si>
  <si>
    <t xml:space="preserve">JG    </t>
  </si>
  <si>
    <t>15,58</t>
  </si>
  <si>
    <t>0,89</t>
  </si>
  <si>
    <t>2,74</t>
  </si>
  <si>
    <t xml:space="preserve">MIL   </t>
  </si>
  <si>
    <t>0,77</t>
  </si>
  <si>
    <t>0,61</t>
  </si>
  <si>
    <t>0,93</t>
  </si>
  <si>
    <t>3,47</t>
  </si>
  <si>
    <t>2,71</t>
  </si>
  <si>
    <t>2,85</t>
  </si>
  <si>
    <t>3,02</t>
  </si>
  <si>
    <t>3,57</t>
  </si>
  <si>
    <t>3,98</t>
  </si>
  <si>
    <t>2,99</t>
  </si>
  <si>
    <t>4,20</t>
  </si>
  <si>
    <t>4,64</t>
  </si>
  <si>
    <t>4,84</t>
  </si>
  <si>
    <t>5,25</t>
  </si>
  <si>
    <t>3,75</t>
  </si>
  <si>
    <t>4,18</t>
  </si>
  <si>
    <t>6,88</t>
  </si>
  <si>
    <t>2,14</t>
  </si>
  <si>
    <t>3,46</t>
  </si>
  <si>
    <t>2,62</t>
  </si>
  <si>
    <t>2,10</t>
  </si>
  <si>
    <t>18,40</t>
  </si>
  <si>
    <t>1,88</t>
  </si>
  <si>
    <t>2,45</t>
  </si>
  <si>
    <t>3,03</t>
  </si>
  <si>
    <t>44,94</t>
  </si>
  <si>
    <t>2,78</t>
  </si>
  <si>
    <t>21,80</t>
  </si>
  <si>
    <t>5,39</t>
  </si>
  <si>
    <t>24,63</t>
  </si>
  <si>
    <t>0,25</t>
  </si>
  <si>
    <t>0,65</t>
  </si>
  <si>
    <t>0,07</t>
  </si>
  <si>
    <t>0,13</t>
  </si>
  <si>
    <t>0,29</t>
  </si>
  <si>
    <t>5,59</t>
  </si>
  <si>
    <t>30,80</t>
  </si>
  <si>
    <t>11,67</t>
  </si>
  <si>
    <t>9,16</t>
  </si>
  <si>
    <t>3,23</t>
  </si>
  <si>
    <t>5,64</t>
  </si>
  <si>
    <t>15,66</t>
  </si>
  <si>
    <t>3,89</t>
  </si>
  <si>
    <t>0,42</t>
  </si>
  <si>
    <t>5,35</t>
  </si>
  <si>
    <t>16,13</t>
  </si>
  <si>
    <t>3,76</t>
  </si>
  <si>
    <t>5,23</t>
  </si>
  <si>
    <t>8,90</t>
  </si>
  <si>
    <t>10,75</t>
  </si>
  <si>
    <t>11,62</t>
  </si>
  <si>
    <t>14,16</t>
  </si>
  <si>
    <t>16,55</t>
  </si>
  <si>
    <t>14,63</t>
  </si>
  <si>
    <t>11,91</t>
  </si>
  <si>
    <t>4,28</t>
  </si>
  <si>
    <t>28,53</t>
  </si>
  <si>
    <t>31,27</t>
  </si>
  <si>
    <t>57,85</t>
  </si>
  <si>
    <t>46,71</t>
  </si>
  <si>
    <t>54,87</t>
  </si>
  <si>
    <t>7,69</t>
  </si>
  <si>
    <t>1,05</t>
  </si>
  <si>
    <t>7,37</t>
  </si>
  <si>
    <t>7,50</t>
  </si>
  <si>
    <t>15,41</t>
  </si>
  <si>
    <t>13,44</t>
  </si>
  <si>
    <t>0,95</t>
  </si>
  <si>
    <t>21,17</t>
  </si>
  <si>
    <t>2,09</t>
  </si>
  <si>
    <t>9,54</t>
  </si>
  <si>
    <t>1,58</t>
  </si>
  <si>
    <t>1,43</t>
  </si>
  <si>
    <t>5,76</t>
  </si>
  <si>
    <t>8,10</t>
  </si>
  <si>
    <t>5,28</t>
  </si>
  <si>
    <t>6,78</t>
  </si>
  <si>
    <t>22,37</t>
  </si>
  <si>
    <t>11,54</t>
  </si>
  <si>
    <t>17,67</t>
  </si>
  <si>
    <t>9,31</t>
  </si>
  <si>
    <t>14,37</t>
  </si>
  <si>
    <t>1,54</t>
  </si>
  <si>
    <t>6,71</t>
  </si>
  <si>
    <t>10,30</t>
  </si>
  <si>
    <t>21,61</t>
  </si>
  <si>
    <t>3,07</t>
  </si>
  <si>
    <t>0,41</t>
  </si>
  <si>
    <t>0,57</t>
  </si>
  <si>
    <t>0,68</t>
  </si>
  <si>
    <t>0,90</t>
  </si>
  <si>
    <t>6,16</t>
  </si>
  <si>
    <t>9,49</t>
  </si>
  <si>
    <t>1,44</t>
  </si>
  <si>
    <t>15,22</t>
  </si>
  <si>
    <t>20,93</t>
  </si>
  <si>
    <t>6,53</t>
  </si>
  <si>
    <t>10,22</t>
  </si>
  <si>
    <t>2,25</t>
  </si>
  <si>
    <t>1,83</t>
  </si>
  <si>
    <t>13,39</t>
  </si>
  <si>
    <t>5,97</t>
  </si>
  <si>
    <t>3,69</t>
  </si>
  <si>
    <t>18,48</t>
  </si>
  <si>
    <t>8,57</t>
  </si>
  <si>
    <t>4,71</t>
  </si>
  <si>
    <t>16,03</t>
  </si>
  <si>
    <t>3,93</t>
  </si>
  <si>
    <t>20,95</t>
  </si>
  <si>
    <t>32,76</t>
  </si>
  <si>
    <t>5,83</t>
  </si>
  <si>
    <t>8,88</t>
  </si>
  <si>
    <t>1,06</t>
  </si>
  <si>
    <t>1,64</t>
  </si>
  <si>
    <t>2,81</t>
  </si>
  <si>
    <t>6,35</t>
  </si>
  <si>
    <t>12,31</t>
  </si>
  <si>
    <t>16,76</t>
  </si>
  <si>
    <t>29,75</t>
  </si>
  <si>
    <t>48,59</t>
  </si>
  <si>
    <t>14,35</t>
  </si>
  <si>
    <t>19,47</t>
  </si>
  <si>
    <t>16,00</t>
  </si>
  <si>
    <t>17,71</t>
  </si>
  <si>
    <t>16,97</t>
  </si>
  <si>
    <t>13,81</t>
  </si>
  <si>
    <t>3,32</t>
  </si>
  <si>
    <t>20,82</t>
  </si>
  <si>
    <t>1,95</t>
  </si>
  <si>
    <t>12,33</t>
  </si>
  <si>
    <t>3,49</t>
  </si>
  <si>
    <t>5,04</t>
  </si>
  <si>
    <t>11,43</t>
  </si>
  <si>
    <t>29,33</t>
  </si>
  <si>
    <t>1,60</t>
  </si>
  <si>
    <t>0,81</t>
  </si>
  <si>
    <t>0,08</t>
  </si>
  <si>
    <t>15,36</t>
  </si>
  <si>
    <t>15,52</t>
  </si>
  <si>
    <t>18,97</t>
  </si>
  <si>
    <t>52,06</t>
  </si>
  <si>
    <t>1,36</t>
  </si>
  <si>
    <t>21,07</t>
  </si>
  <si>
    <t>3,35</t>
  </si>
  <si>
    <t>1,94</t>
  </si>
  <si>
    <t>1,31</t>
  </si>
  <si>
    <t>2,93</t>
  </si>
  <si>
    <t>6,12</t>
  </si>
  <si>
    <t>6,09</t>
  </si>
  <si>
    <t>6,30</t>
  </si>
  <si>
    <t>22,14</t>
  </si>
  <si>
    <t>1,61</t>
  </si>
  <si>
    <t>3,97</t>
  </si>
  <si>
    <t>12,11</t>
  </si>
  <si>
    <t>11,96</t>
  </si>
  <si>
    <t>5,29</t>
  </si>
  <si>
    <t>1,07</t>
  </si>
  <si>
    <t>2,12</t>
  </si>
  <si>
    <t>7,73</t>
  </si>
  <si>
    <t>12,53</t>
  </si>
  <si>
    <t>16,42</t>
  </si>
  <si>
    <t>15,49</t>
  </si>
  <si>
    <t xml:space="preserve">T     </t>
  </si>
  <si>
    <t>4,32</t>
  </si>
  <si>
    <t>13,48</t>
  </si>
  <si>
    <t>0,98</t>
  </si>
  <si>
    <t>10,27</t>
  </si>
  <si>
    <t>9,67</t>
  </si>
  <si>
    <t>8,95</t>
  </si>
  <si>
    <t>7,98</t>
  </si>
  <si>
    <t>10,97</t>
  </si>
  <si>
    <t>11,42</t>
  </si>
  <si>
    <t>10,52</t>
  </si>
  <si>
    <t>11,47</t>
  </si>
  <si>
    <t>11,97</t>
  </si>
  <si>
    <t>14,36</t>
  </si>
  <si>
    <t>8,69</t>
  </si>
  <si>
    <t>9,93</t>
  </si>
  <si>
    <t>9,79</t>
  </si>
  <si>
    <t>31,42</t>
  </si>
  <si>
    <t>54,25</t>
  </si>
  <si>
    <t>17,75</t>
  </si>
  <si>
    <t>40,54</t>
  </si>
  <si>
    <t>14,23</t>
  </si>
  <si>
    <t>19,13</t>
  </si>
  <si>
    <t>13,61</t>
  </si>
  <si>
    <t>9,56</t>
  </si>
  <si>
    <t>10,86</t>
  </si>
  <si>
    <t>0,55</t>
  </si>
  <si>
    <t>3,22</t>
  </si>
  <si>
    <t>11,84</t>
  </si>
  <si>
    <t>0,47</t>
  </si>
  <si>
    <t>1,87</t>
  </si>
  <si>
    <t>31,50</t>
  </si>
  <si>
    <t>15,53</t>
  </si>
  <si>
    <t>17,09</t>
  </si>
  <si>
    <t>5,91</t>
  </si>
  <si>
    <t>9,18</t>
  </si>
  <si>
    <t>8,99</t>
  </si>
  <si>
    <t>13,27</t>
  </si>
  <si>
    <t>11,25</t>
  </si>
  <si>
    <t>20,46</t>
  </si>
  <si>
    <t>13,57</t>
  </si>
  <si>
    <t>16,92</t>
  </si>
  <si>
    <t>17,99</t>
  </si>
  <si>
    <t>11,82</t>
  </si>
  <si>
    <t>9,37</t>
  </si>
  <si>
    <t>12,18</t>
  </si>
  <si>
    <t>7,16</t>
  </si>
  <si>
    <t>10,08</t>
  </si>
  <si>
    <t>16,81</t>
  </si>
  <si>
    <t>8,15</t>
  </si>
  <si>
    <t>13,71</t>
  </si>
  <si>
    <t>8,16</t>
  </si>
  <si>
    <t>20,53</t>
  </si>
  <si>
    <t>39,37</t>
  </si>
  <si>
    <t>9,66</t>
  </si>
  <si>
    <t>15,67</t>
  </si>
  <si>
    <t>9,73</t>
  </si>
  <si>
    <t>28,72</t>
  </si>
  <si>
    <t>11,72</t>
  </si>
  <si>
    <t>14,99</t>
  </si>
  <si>
    <t>9,01</t>
  </si>
  <si>
    <t>9,02</t>
  </si>
  <si>
    <t>13,13</t>
  </si>
  <si>
    <t>15,00</t>
  </si>
  <si>
    <t>10,72</t>
  </si>
  <si>
    <t>11,05</t>
  </si>
  <si>
    <t>CONE DE SINALIZACAO EM PVC RIGIDO COM FAIXA REFLETIVA, H = 70 / 76 CM</t>
  </si>
  <si>
    <t>11,73</t>
  </si>
  <si>
    <t>19,40</t>
  </si>
  <si>
    <t>16,94</t>
  </si>
  <si>
    <t>8,84</t>
  </si>
  <si>
    <t>15,46</t>
  </si>
  <si>
    <t>17,89</t>
  </si>
  <si>
    <t>11,56</t>
  </si>
  <si>
    <t>9,28</t>
  </si>
  <si>
    <t>10,57</t>
  </si>
  <si>
    <t>13,37</t>
  </si>
  <si>
    <t>6,28</t>
  </si>
  <si>
    <t>6,63</t>
  </si>
  <si>
    <t>6,40</t>
  </si>
  <si>
    <t>1,40</t>
  </si>
  <si>
    <t>16,11</t>
  </si>
  <si>
    <t>7,09</t>
  </si>
  <si>
    <t>32,65</t>
  </si>
  <si>
    <t>13,46</t>
  </si>
  <si>
    <t>19,49</t>
  </si>
  <si>
    <t>9,84</t>
  </si>
  <si>
    <t>13,24</t>
  </si>
  <si>
    <t>18,41</t>
  </si>
  <si>
    <t>7,90</t>
  </si>
  <si>
    <t>10,64</t>
  </si>
  <si>
    <t>8,11</t>
  </si>
  <si>
    <t>8,22</t>
  </si>
  <si>
    <t>13,21</t>
  </si>
  <si>
    <t xml:space="preserve">CJ    </t>
  </si>
  <si>
    <t>6,05</t>
  </si>
  <si>
    <t>8,40</t>
  </si>
  <si>
    <t>4,17</t>
  </si>
  <si>
    <t xml:space="preserve">100M  </t>
  </si>
  <si>
    <t>4,75</t>
  </si>
  <si>
    <t>5,24</t>
  </si>
  <si>
    <t>12,57</t>
  </si>
  <si>
    <t>24,71</t>
  </si>
  <si>
    <t>37,93</t>
  </si>
  <si>
    <t>23,92</t>
  </si>
  <si>
    <t>17,05</t>
  </si>
  <si>
    <t>34,31</t>
  </si>
  <si>
    <t>6,57</t>
  </si>
  <si>
    <t>10,16</t>
  </si>
  <si>
    <t>18,85</t>
  </si>
  <si>
    <t>13,76</t>
  </si>
  <si>
    <t>3,90</t>
  </si>
  <si>
    <t>5,84</t>
  </si>
  <si>
    <t>22,02</t>
  </si>
  <si>
    <t>12,12</t>
  </si>
  <si>
    <t>12,91</t>
  </si>
  <si>
    <t>5,51</t>
  </si>
  <si>
    <t>24,26</t>
  </si>
  <si>
    <t>20,77</t>
  </si>
  <si>
    <t>2,88</t>
  </si>
  <si>
    <t>7,85</t>
  </si>
  <si>
    <t>29,74</t>
  </si>
  <si>
    <t>6,22</t>
  </si>
  <si>
    <t>9,97</t>
  </si>
  <si>
    <t>3,74</t>
  </si>
  <si>
    <t>3,83</t>
  </si>
  <si>
    <t>12,17</t>
  </si>
  <si>
    <t>2,35</t>
  </si>
  <si>
    <t>36,95</t>
  </si>
  <si>
    <t>19,59</t>
  </si>
  <si>
    <t>6,82</t>
  </si>
  <si>
    <t>6,49</t>
  </si>
  <si>
    <t>10,91</t>
  </si>
  <si>
    <t>14,81</t>
  </si>
  <si>
    <t>17,04</t>
  </si>
  <si>
    <t>3,99</t>
  </si>
  <si>
    <t>26,48</t>
  </si>
  <si>
    <t>26,34</t>
  </si>
  <si>
    <t>4,13</t>
  </si>
  <si>
    <t>8,18</t>
  </si>
  <si>
    <t>2,22</t>
  </si>
  <si>
    <t>13,18</t>
  </si>
  <si>
    <t>20,05</t>
  </si>
  <si>
    <t>47,76</t>
  </si>
  <si>
    <t>8,55</t>
  </si>
  <si>
    <t>5,62</t>
  </si>
  <si>
    <t>5,06</t>
  </si>
  <si>
    <t>33,91</t>
  </si>
  <si>
    <t>10,14</t>
  </si>
  <si>
    <t>8,42</t>
  </si>
  <si>
    <t>15,31</t>
  </si>
  <si>
    <t>7,74</t>
  </si>
  <si>
    <t>21,32</t>
  </si>
  <si>
    <t>9,30</t>
  </si>
  <si>
    <t>20,97</t>
  </si>
  <si>
    <t>12,88</t>
  </si>
  <si>
    <t>1,72</t>
  </si>
  <si>
    <t>4,67</t>
  </si>
  <si>
    <t>2,23</t>
  </si>
  <si>
    <t>2,26</t>
  </si>
  <si>
    <t>6,56</t>
  </si>
  <si>
    <t>11,75</t>
  </si>
  <si>
    <t>16,69</t>
  </si>
  <si>
    <t>30,33</t>
  </si>
  <si>
    <t>17,06</t>
  </si>
  <si>
    <t>21,68</t>
  </si>
  <si>
    <t>11,98</t>
  </si>
  <si>
    <t>4,83</t>
  </si>
  <si>
    <t>18,67</t>
  </si>
  <si>
    <t>51,86</t>
  </si>
  <si>
    <t>16,65</t>
  </si>
  <si>
    <t>11,90</t>
  </si>
  <si>
    <t>19,96</t>
  </si>
  <si>
    <t>10,71</t>
  </si>
  <si>
    <t>2,49</t>
  </si>
  <si>
    <t>11,78</t>
  </si>
  <si>
    <t>14,22</t>
  </si>
  <si>
    <t>16,57</t>
  </si>
  <si>
    <t>11,35</t>
  </si>
  <si>
    <t>19,79</t>
  </si>
  <si>
    <t>10,00</t>
  </si>
  <si>
    <t>15,32</t>
  </si>
  <si>
    <t>22,00</t>
  </si>
  <si>
    <t>4,74</t>
  </si>
  <si>
    <t>6,32</t>
  </si>
  <si>
    <t>2,44</t>
  </si>
  <si>
    <t>16,56</t>
  </si>
  <si>
    <t>1,42</t>
  </si>
  <si>
    <t>6,72</t>
  </si>
  <si>
    <t>4,81</t>
  </si>
  <si>
    <t>16,33</t>
  </si>
  <si>
    <t>10,28</t>
  </si>
  <si>
    <t>3,06</t>
  </si>
  <si>
    <t>22,70</t>
  </si>
  <si>
    <t>25,56</t>
  </si>
  <si>
    <t>1,59</t>
  </si>
  <si>
    <t>2,43</t>
  </si>
  <si>
    <t>4,68</t>
  </si>
  <si>
    <t>7,00</t>
  </si>
  <si>
    <t>8,93</t>
  </si>
  <si>
    <t>5,61</t>
  </si>
  <si>
    <t>2,67</t>
  </si>
  <si>
    <t>11,50</t>
  </si>
  <si>
    <t>6,19</t>
  </si>
  <si>
    <t xml:space="preserve">KW/H  </t>
  </si>
  <si>
    <t>45,87</t>
  </si>
  <si>
    <t>90,09</t>
  </si>
  <si>
    <t>0,58</t>
  </si>
  <si>
    <t>171,87</t>
  </si>
  <si>
    <t>0,80</t>
  </si>
  <si>
    <t>0,94</t>
  </si>
  <si>
    <t>0,63</t>
  </si>
  <si>
    <t>1,33</t>
  </si>
  <si>
    <t>250,26</t>
  </si>
  <si>
    <t>1,01</t>
  </si>
  <si>
    <t>1,30</t>
  </si>
  <si>
    <t>0,52</t>
  </si>
  <si>
    <t>10,87</t>
  </si>
  <si>
    <t>0,23</t>
  </si>
  <si>
    <t>1,15</t>
  </si>
  <si>
    <t>13,99</t>
  </si>
  <si>
    <t>5,34</t>
  </si>
  <si>
    <t>2,82</t>
  </si>
  <si>
    <t>5,73</t>
  </si>
  <si>
    <t>5,80</t>
  </si>
  <si>
    <t>7,25</t>
  </si>
  <si>
    <t>16,26</t>
  </si>
  <si>
    <t>7,83</t>
  </si>
  <si>
    <t>4,14</t>
  </si>
  <si>
    <t>6,26</t>
  </si>
  <si>
    <t>19,57</t>
  </si>
  <si>
    <t>18,04</t>
  </si>
  <si>
    <t>71,44</t>
  </si>
  <si>
    <t>0,62</t>
  </si>
  <si>
    <t>0,28</t>
  </si>
  <si>
    <t>14,97</t>
  </si>
  <si>
    <t>0,01</t>
  </si>
  <si>
    <t>1,27</t>
  </si>
  <si>
    <t>76,97</t>
  </si>
  <si>
    <t>0,06</t>
  </si>
  <si>
    <t>10,78</t>
  </si>
  <si>
    <t>9,26</t>
  </si>
  <si>
    <t>6,75</t>
  </si>
  <si>
    <t>7,81</t>
  </si>
  <si>
    <t>8,51</t>
  </si>
  <si>
    <t>12,46</t>
  </si>
  <si>
    <t xml:space="preserve">CENTO </t>
  </si>
  <si>
    <t>0,92</t>
  </si>
  <si>
    <t>5,72</t>
  </si>
  <si>
    <t>1,48</t>
  </si>
  <si>
    <t>2,53</t>
  </si>
  <si>
    <t>0,99</t>
  </si>
  <si>
    <t>1,09</t>
  </si>
  <si>
    <t>7,40</t>
  </si>
  <si>
    <t>7,51</t>
  </si>
  <si>
    <t>14,66</t>
  </si>
  <si>
    <t>8,86</t>
  </si>
  <si>
    <t>5,22</t>
  </si>
  <si>
    <t>10,36</t>
  </si>
  <si>
    <t>17,02</t>
  </si>
  <si>
    <t>18,15</t>
  </si>
  <si>
    <t>24,90</t>
  </si>
  <si>
    <t>2,31</t>
  </si>
  <si>
    <t>12,52</t>
  </si>
  <si>
    <t>13,09</t>
  </si>
  <si>
    <t>13,97</t>
  </si>
  <si>
    <t>14,19</t>
  </si>
  <si>
    <t>13,33</t>
  </si>
  <si>
    <t>31,24</t>
  </si>
  <si>
    <t>1,50</t>
  </si>
  <si>
    <t>15,35</t>
  </si>
  <si>
    <t>45,43</t>
  </si>
  <si>
    <t>9,98</t>
  </si>
  <si>
    <t>12,50</t>
  </si>
  <si>
    <t>0,35</t>
  </si>
  <si>
    <t>14,04</t>
  </si>
  <si>
    <t>5,00</t>
  </si>
  <si>
    <t>6,95</t>
  </si>
  <si>
    <t>SC25KG</t>
  </si>
  <si>
    <t>4,35</t>
  </si>
  <si>
    <t>20,24</t>
  </si>
  <si>
    <t>0,97</t>
  </si>
  <si>
    <t>14,75</t>
  </si>
  <si>
    <t>13,22</t>
  </si>
  <si>
    <t>20,60</t>
  </si>
  <si>
    <t>16,83</t>
  </si>
  <si>
    <t>15,96</t>
  </si>
  <si>
    <t>22,57</t>
  </si>
  <si>
    <t>6,83</t>
  </si>
  <si>
    <t>9,13</t>
  </si>
  <si>
    <t>23,51</t>
  </si>
  <si>
    <t>16,20</t>
  </si>
  <si>
    <t>20,31</t>
  </si>
  <si>
    <t>14,02</t>
  </si>
  <si>
    <t>16,77</t>
  </si>
  <si>
    <t>4,41</t>
  </si>
  <si>
    <t>3,41</t>
  </si>
  <si>
    <t>5,69</t>
  </si>
  <si>
    <t>23,96</t>
  </si>
  <si>
    <t>2,58</t>
  </si>
  <si>
    <t>4,09</t>
  </si>
  <si>
    <t>8,62</t>
  </si>
  <si>
    <t>3,88</t>
  </si>
  <si>
    <t>4,61</t>
  </si>
  <si>
    <t>3,72</t>
  </si>
  <si>
    <t>8,71</t>
  </si>
  <si>
    <t>13,80</t>
  </si>
  <si>
    <t>4,30</t>
  </si>
  <si>
    <t>1,84</t>
  </si>
  <si>
    <t>2,84</t>
  </si>
  <si>
    <t>8,27</t>
  </si>
  <si>
    <t>14,82</t>
  </si>
  <si>
    <t>3,29</t>
  </si>
  <si>
    <t>3,10</t>
  </si>
  <si>
    <t>12,16</t>
  </si>
  <si>
    <t>6,04</t>
  </si>
  <si>
    <t>13,11</t>
  </si>
  <si>
    <t>1,65</t>
  </si>
  <si>
    <t>2,42</t>
  </si>
  <si>
    <t>6,43</t>
  </si>
  <si>
    <t>1,45</t>
  </si>
  <si>
    <t>2,16</t>
  </si>
  <si>
    <t>5,12</t>
  </si>
  <si>
    <t>5,54</t>
  </si>
  <si>
    <t>24,07</t>
  </si>
  <si>
    <t>20,59</t>
  </si>
  <si>
    <t>11,74</t>
  </si>
  <si>
    <t>6,67</t>
  </si>
  <si>
    <t>16,30</t>
  </si>
  <si>
    <t>17,88</t>
  </si>
  <si>
    <t>23,75</t>
  </si>
  <si>
    <t>14,34</t>
  </si>
  <si>
    <t>21,91</t>
  </si>
  <si>
    <t>16,88</t>
  </si>
  <si>
    <t>31,81</t>
  </si>
  <si>
    <t>13,17</t>
  </si>
  <si>
    <t>17,85</t>
  </si>
  <si>
    <t>5,49</t>
  </si>
  <si>
    <t>12,82</t>
  </si>
  <si>
    <t>4,56</t>
  </si>
  <si>
    <t>15,38</t>
  </si>
  <si>
    <t>7,29</t>
  </si>
  <si>
    <t>13,03</t>
  </si>
  <si>
    <t>25,05</t>
  </si>
  <si>
    <t>13,49</t>
  </si>
  <si>
    <t>21,51</t>
  </si>
  <si>
    <t>9,22</t>
  </si>
  <si>
    <t>16,78</t>
  </si>
  <si>
    <t>45,39</t>
  </si>
  <si>
    <t>5,40</t>
  </si>
  <si>
    <t>9,48</t>
  </si>
  <si>
    <t>12,83</t>
  </si>
  <si>
    <t>16,74</t>
  </si>
  <si>
    <t>1,38</t>
  </si>
  <si>
    <t>15,10</t>
  </si>
  <si>
    <t>20,30</t>
  </si>
  <si>
    <t>112,38</t>
  </si>
  <si>
    <t>7,80</t>
  </si>
  <si>
    <t>32,23</t>
  </si>
  <si>
    <t>58,32</t>
  </si>
  <si>
    <t>5,10</t>
  </si>
  <si>
    <t>6,64</t>
  </si>
  <si>
    <t>4,99</t>
  </si>
  <si>
    <t>9,12</t>
  </si>
  <si>
    <t>29,17</t>
  </si>
  <si>
    <t>33,72</t>
  </si>
  <si>
    <t>39,32</t>
  </si>
  <si>
    <t>24,00</t>
  </si>
  <si>
    <t>32,75</t>
  </si>
  <si>
    <t>27,61</t>
  </si>
  <si>
    <t>13,88</t>
  </si>
  <si>
    <t>18,36</t>
  </si>
  <si>
    <t>M2XMES</t>
  </si>
  <si>
    <t xml:space="preserve">MXMES </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</si>
  <si>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</si>
  <si>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</si>
  <si>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</si>
  <si>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24,30</t>
  </si>
  <si>
    <t>9,90</t>
  </si>
  <si>
    <t>2,70</t>
  </si>
  <si>
    <t>1,62</t>
  </si>
  <si>
    <t>4,62</t>
  </si>
  <si>
    <t>5,20</t>
  </si>
  <si>
    <t>19,10</t>
  </si>
  <si>
    <t>13,38</t>
  </si>
  <si>
    <t>10,54</t>
  </si>
  <si>
    <t>13,08</t>
  </si>
  <si>
    <t>7,95</t>
  </si>
  <si>
    <t>8,64</t>
  </si>
  <si>
    <t>12,93</t>
  </si>
  <si>
    <t>7,55</t>
  </si>
  <si>
    <t>19,80</t>
  </si>
  <si>
    <t>12,63</t>
  </si>
  <si>
    <t>7,61</t>
  </si>
  <si>
    <t>12,23</t>
  </si>
  <si>
    <t>3,64</t>
  </si>
  <si>
    <t>4,42</t>
  </si>
  <si>
    <t>1,78</t>
  </si>
  <si>
    <t>10,85</t>
  </si>
  <si>
    <t>25,14</t>
  </si>
  <si>
    <t>0,66</t>
  </si>
  <si>
    <t>9,39</t>
  </si>
  <si>
    <t>12,61</t>
  </si>
  <si>
    <t>22,17</t>
  </si>
  <si>
    <t>0,75</t>
  </si>
  <si>
    <t>4,85</t>
  </si>
  <si>
    <t>7,39</t>
  </si>
  <si>
    <t>5,66</t>
  </si>
  <si>
    <t>8,75</t>
  </si>
  <si>
    <t>16,68</t>
  </si>
  <si>
    <t>15,43</t>
  </si>
  <si>
    <t>3,08</t>
  </si>
  <si>
    <t>17,59</t>
  </si>
  <si>
    <t>22,92</t>
  </si>
  <si>
    <t>6,61</t>
  </si>
  <si>
    <t>14,61</t>
  </si>
  <si>
    <t>1,52</t>
  </si>
  <si>
    <t>4,90</t>
  </si>
  <si>
    <t>4,23</t>
  </si>
  <si>
    <t>5,37</t>
  </si>
  <si>
    <t>1,34</t>
  </si>
  <si>
    <t>1,70</t>
  </si>
  <si>
    <t>24,24</t>
  </si>
  <si>
    <t>13,84</t>
  </si>
  <si>
    <t>11,24</t>
  </si>
  <si>
    <t>1,98</t>
  </si>
  <si>
    <t>18,28</t>
  </si>
  <si>
    <t>24,86</t>
  </si>
  <si>
    <t>6,38</t>
  </si>
  <si>
    <t>15,64</t>
  </si>
  <si>
    <t>13,63</t>
  </si>
  <si>
    <t>10,17</t>
  </si>
  <si>
    <t>15,34</t>
  </si>
  <si>
    <t>16,28</t>
  </si>
  <si>
    <t>22,27</t>
  </si>
  <si>
    <t>21,02</t>
  </si>
  <si>
    <t>27,52</t>
  </si>
  <si>
    <t>14,50</t>
  </si>
  <si>
    <t>15,89</t>
  </si>
  <si>
    <t>2,46</t>
  </si>
  <si>
    <t>8,05</t>
  </si>
  <si>
    <t>31,86</t>
  </si>
  <si>
    <t>20,92</t>
  </si>
  <si>
    <t>2,61</t>
  </si>
  <si>
    <t>2,02</t>
  </si>
  <si>
    <t>1,71</t>
  </si>
  <si>
    <t>1,68</t>
  </si>
  <si>
    <t>1,28</t>
  </si>
  <si>
    <t>1,92</t>
  </si>
  <si>
    <t>1,26</t>
  </si>
  <si>
    <t>19,73</t>
  </si>
  <si>
    <t>24,80</t>
  </si>
  <si>
    <t>35,09</t>
  </si>
  <si>
    <t>15,17</t>
  </si>
  <si>
    <t>20,26</t>
  </si>
  <si>
    <t>16,25</t>
  </si>
  <si>
    <t>19,65</t>
  </si>
  <si>
    <t>2,33</t>
  </si>
  <si>
    <t>5,96</t>
  </si>
  <si>
    <t>12,74</t>
  </si>
  <si>
    <t>6,51</t>
  </si>
  <si>
    <t>16,82</t>
  </si>
  <si>
    <t>13,53</t>
  </si>
  <si>
    <t>13,14</t>
  </si>
  <si>
    <t>25,38</t>
  </si>
  <si>
    <t>7,10</t>
  </si>
  <si>
    <t>10,47</t>
  </si>
  <si>
    <t>10,93</t>
  </si>
  <si>
    <t>20,45</t>
  </si>
  <si>
    <t>16,24</t>
  </si>
  <si>
    <t>18,95</t>
  </si>
  <si>
    <t>13,69</t>
  </si>
  <si>
    <t>13,20</t>
  </si>
  <si>
    <t>16,85</t>
  </si>
  <si>
    <t>14,39</t>
  </si>
  <si>
    <t>17,12</t>
  </si>
  <si>
    <t>15,72</t>
  </si>
  <si>
    <t>23,08</t>
  </si>
  <si>
    <t>0,12</t>
  </si>
  <si>
    <t>4,37</t>
  </si>
  <si>
    <t>0,02</t>
  </si>
  <si>
    <t>0,20</t>
  </si>
  <si>
    <t>2,05</t>
  </si>
  <si>
    <t>0,10</t>
  </si>
  <si>
    <t>0,09</t>
  </si>
  <si>
    <t>5,58</t>
  </si>
  <si>
    <t>7,42</t>
  </si>
  <si>
    <t>9,41</t>
  </si>
  <si>
    <t>18,00</t>
  </si>
  <si>
    <t>10,39</t>
  </si>
  <si>
    <t>0,16</t>
  </si>
  <si>
    <t>0,21</t>
  </si>
  <si>
    <t>1,74</t>
  </si>
  <si>
    <t>0,31</t>
  </si>
  <si>
    <t>18,12</t>
  </si>
  <si>
    <t>76,52</t>
  </si>
  <si>
    <t>7,20</t>
  </si>
  <si>
    <t>6,80</t>
  </si>
  <si>
    <t>4,59</t>
  </si>
  <si>
    <t>2,69</t>
  </si>
  <si>
    <t>13,95</t>
  </si>
  <si>
    <t>8,80</t>
  </si>
  <si>
    <t>4,16</t>
  </si>
  <si>
    <t>6,06</t>
  </si>
  <si>
    <t>13,04</t>
  </si>
  <si>
    <t>7,59</t>
  </si>
  <si>
    <t>31,55</t>
  </si>
  <si>
    <t>6,86</t>
  </si>
  <si>
    <t>17,91</t>
  </si>
  <si>
    <t>15,26</t>
  </si>
  <si>
    <t>16,71</t>
  </si>
  <si>
    <t>12,36</t>
  </si>
  <si>
    <t>26,86</t>
  </si>
  <si>
    <t>8,08</t>
  </si>
  <si>
    <t>25,92</t>
  </si>
  <si>
    <t>3,77</t>
  </si>
  <si>
    <t>6,46</t>
  </si>
  <si>
    <t>3,14</t>
  </si>
  <si>
    <t>6,84</t>
  </si>
  <si>
    <t>2,54</t>
  </si>
  <si>
    <t>9,34</t>
  </si>
  <si>
    <t>15,75</t>
  </si>
  <si>
    <t>4,06</t>
  </si>
  <si>
    <t>16,52</t>
  </si>
  <si>
    <t>17,63</t>
  </si>
  <si>
    <t>26,55</t>
  </si>
  <si>
    <t>18,39</t>
  </si>
  <si>
    <t>15,45</t>
  </si>
  <si>
    <t>15,63</t>
  </si>
  <si>
    <t>14,87</t>
  </si>
  <si>
    <t>14,38</t>
  </si>
  <si>
    <t>13,94</t>
  </si>
  <si>
    <t>14,14</t>
  </si>
  <si>
    <t>19,76</t>
  </si>
  <si>
    <t>0,64</t>
  </si>
  <si>
    <t>9,20</t>
  </si>
  <si>
    <t>16,23</t>
  </si>
  <si>
    <t>12,55</t>
  </si>
  <si>
    <t>5,79</t>
  </si>
  <si>
    <t>8,48</t>
  </si>
  <si>
    <t>8,20</t>
  </si>
  <si>
    <t>22,64</t>
  </si>
  <si>
    <t>6,70</t>
  </si>
  <si>
    <t>16,04</t>
  </si>
  <si>
    <t>11,49</t>
  </si>
  <si>
    <t>17,98</t>
  </si>
  <si>
    <t>14,27</t>
  </si>
  <si>
    <t>17,10</t>
  </si>
  <si>
    <t>17,34</t>
  </si>
  <si>
    <t>21,13</t>
  </si>
  <si>
    <t>22,40</t>
  </si>
  <si>
    <t>25,16</t>
  </si>
  <si>
    <t>14,40</t>
  </si>
  <si>
    <t>24,40</t>
  </si>
  <si>
    <t>1,32</t>
  </si>
  <si>
    <t>24,97</t>
  </si>
  <si>
    <t>19,17</t>
  </si>
  <si>
    <t>30,60</t>
  </si>
  <si>
    <t>13,12</t>
  </si>
  <si>
    <t>9,23</t>
  </si>
  <si>
    <t>19,05</t>
  </si>
  <si>
    <t>2,40</t>
  </si>
  <si>
    <t>4,72</t>
  </si>
  <si>
    <t>3,28</t>
  </si>
  <si>
    <t>11,13</t>
  </si>
  <si>
    <t>6,81</t>
  </si>
  <si>
    <t>12,94</t>
  </si>
  <si>
    <t>21,88</t>
  </si>
  <si>
    <t>19,31</t>
  </si>
  <si>
    <t xml:space="preserve">310ML </t>
  </si>
  <si>
    <t>24,53</t>
  </si>
  <si>
    <t>34,44</t>
  </si>
  <si>
    <t>13,02</t>
  </si>
  <si>
    <t>15,94</t>
  </si>
  <si>
    <t>20,39</t>
  </si>
  <si>
    <t>8,49</t>
  </si>
  <si>
    <t>2,66</t>
  </si>
  <si>
    <t>3,45</t>
  </si>
  <si>
    <t>10,46</t>
  </si>
  <si>
    <t>7,41</t>
  </si>
  <si>
    <t>15,91</t>
  </si>
  <si>
    <t>14,57</t>
  </si>
  <si>
    <t>7,84</t>
  </si>
  <si>
    <t>22,10</t>
  </si>
  <si>
    <t>4,39</t>
  </si>
  <si>
    <t>3,56</t>
  </si>
  <si>
    <t>7,26</t>
  </si>
  <si>
    <t>7,78</t>
  </si>
  <si>
    <t>9,55</t>
  </si>
  <si>
    <t>17,42</t>
  </si>
  <si>
    <t>4,78</t>
  </si>
  <si>
    <t>7,56</t>
  </si>
  <si>
    <t>23,26</t>
  </si>
  <si>
    <t>6,52</t>
  </si>
  <si>
    <t>21,00</t>
  </si>
  <si>
    <t>14,28</t>
  </si>
  <si>
    <t>18,11</t>
  </si>
  <si>
    <t>6,48</t>
  </si>
  <si>
    <t>10,18</t>
  </si>
  <si>
    <t>16,37</t>
  </si>
  <si>
    <t>5,94</t>
  </si>
  <si>
    <t>11,14</t>
  </si>
  <si>
    <t>21,86</t>
  </si>
  <si>
    <t>3,92</t>
  </si>
  <si>
    <t>16,75</t>
  </si>
  <si>
    <t>21,67</t>
  </si>
  <si>
    <t>11,81</t>
  </si>
  <si>
    <t>12,35</t>
  </si>
  <si>
    <t>2,50</t>
  </si>
  <si>
    <t>1,23</t>
  </si>
  <si>
    <t>29,76</t>
  </si>
  <si>
    <t>24,50</t>
  </si>
  <si>
    <t>15,97</t>
  </si>
  <si>
    <t>17,66</t>
  </si>
  <si>
    <t>35,74</t>
  </si>
  <si>
    <t>12,06</t>
  </si>
  <si>
    <t>17,76</t>
  </si>
  <si>
    <t>9,99</t>
  </si>
  <si>
    <t>8,53</t>
  </si>
  <si>
    <t>14,80</t>
  </si>
  <si>
    <t>11,32</t>
  </si>
  <si>
    <t>2,17</t>
  </si>
  <si>
    <t>13,23</t>
  </si>
  <si>
    <t>15,33</t>
  </si>
  <si>
    <t>5,47</t>
  </si>
  <si>
    <t>6,73</t>
  </si>
  <si>
    <t>21,31</t>
  </si>
  <si>
    <t>22,65</t>
  </si>
  <si>
    <t>7,75</t>
  </si>
  <si>
    <t>4,47</t>
  </si>
  <si>
    <t>18,66</t>
  </si>
  <si>
    <t>225,00</t>
  </si>
  <si>
    <t>4,70</t>
  </si>
  <si>
    <t>12,30</t>
  </si>
  <si>
    <t>17,21</t>
  </si>
  <si>
    <t>14,49</t>
  </si>
  <si>
    <t>21,72</t>
  </si>
  <si>
    <t>26,37</t>
  </si>
  <si>
    <t>25,06</t>
  </si>
  <si>
    <t>18,38</t>
  </si>
  <si>
    <t>21,41</t>
  </si>
  <si>
    <t>9,69</t>
  </si>
  <si>
    <t>20,35</t>
  </si>
  <si>
    <t>13,92</t>
  </si>
  <si>
    <t>23,85</t>
  </si>
  <si>
    <t>12,76</t>
  </si>
  <si>
    <t>20,00</t>
  </si>
  <si>
    <t>173,64</t>
  </si>
  <si>
    <t>16,43</t>
  </si>
  <si>
    <t>6,59</t>
  </si>
  <si>
    <t>33,26</t>
  </si>
  <si>
    <t>9,44</t>
  </si>
  <si>
    <t>45,58</t>
  </si>
  <si>
    <t>69,49</t>
  </si>
  <si>
    <t>106,74</t>
  </si>
  <si>
    <t>169,14</t>
  </si>
  <si>
    <t>13,70</t>
  </si>
  <si>
    <t>33,21</t>
  </si>
  <si>
    <t>18,75</t>
  </si>
  <si>
    <t>27,94</t>
  </si>
  <si>
    <t>9,70</t>
  </si>
  <si>
    <t>2,91</t>
  </si>
  <si>
    <t>1,86</t>
  </si>
  <si>
    <t>7,76</t>
  </si>
  <si>
    <t>20,16</t>
  </si>
  <si>
    <t>17,36</t>
  </si>
  <si>
    <t>16,12</t>
  </si>
  <si>
    <t>18,35</t>
  </si>
  <si>
    <t>5,50</t>
  </si>
  <si>
    <t>26,00</t>
  </si>
  <si>
    <t>19,20</t>
  </si>
  <si>
    <t>15,95</t>
  </si>
  <si>
    <t>13,74</t>
  </si>
  <si>
    <t>25,60</t>
  </si>
  <si>
    <t>20,55</t>
  </si>
  <si>
    <t>11,22</t>
  </si>
  <si>
    <t>7,35</t>
  </si>
  <si>
    <t>14,44</t>
  </si>
  <si>
    <t>10,48</t>
  </si>
  <si>
    <t>19,26</t>
  </si>
  <si>
    <t>392.649,25</t>
  </si>
  <si>
    <t>527.982,35</t>
  </si>
  <si>
    <t>647.029,46</t>
  </si>
  <si>
    <t>700.000,00</t>
  </si>
  <si>
    <t>62,36</t>
  </si>
  <si>
    <t>2,95</t>
  </si>
  <si>
    <t>14,89</t>
  </si>
  <si>
    <t>51,32</t>
  </si>
  <si>
    <t>21,70</t>
  </si>
  <si>
    <t>9,11</t>
  </si>
  <si>
    <t>E6000</t>
  </si>
  <si>
    <t>Laboratório de Betume</t>
  </si>
  <si>
    <t>E7000</t>
  </si>
  <si>
    <t>Laboratório de Concreto</t>
  </si>
  <si>
    <t>EIU0013</t>
  </si>
  <si>
    <t>Caminhão distribuidor de cimento com capacidade de 17 m³ - 188 kW - (Ref. Sicro E9027)</t>
  </si>
  <si>
    <t>EIU0014</t>
  </si>
  <si>
    <t>I1000</t>
  </si>
  <si>
    <t>Casa para Engenheiro</t>
  </si>
  <si>
    <t>I2000</t>
  </si>
  <si>
    <t>Alojamento para pessoal</t>
  </si>
  <si>
    <t>Rompedor hidráulico para escavadeira - Depreciação e Juros</t>
  </si>
  <si>
    <t>Rompedor hidráulico para escavadeira - Manutenção</t>
  </si>
  <si>
    <t>Rompedor hidráulico para escavadeira - Mão de Obra na Operação</t>
  </si>
  <si>
    <t>M1000</t>
  </si>
  <si>
    <t>Mobiliario de alojamento para pessoal</t>
  </si>
  <si>
    <t>MIUS0006</t>
  </si>
  <si>
    <t>Pelicula retrorrefletiva tipo III + SI - ref M3236 - SICRO</t>
  </si>
  <si>
    <t>PHGE002</t>
  </si>
  <si>
    <t>VEÍCULO LEVE 53W (chi)</t>
  </si>
  <si>
    <t>VEÍCULO LEVE 53W (chp)</t>
  </si>
  <si>
    <t>ASSENTAMENTO DE TUBO DE FERRO FUNDIDO PARA REDE DE ÁGUA, DN 80 MM, JUNTA ELÁSTICA, INSTALADO EM LOCAL COM NÍVEL ALTO DE INTERFERÊNCIAS (NÃO INCLUI FORNECIMENTO). AF_11/2017</t>
  </si>
  <si>
    <t>M</t>
  </si>
  <si>
    <t>6,66</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</si>
  <si>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</si>
  <si>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</si>
  <si>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</si>
  <si>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11,37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</si>
  <si>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</si>
  <si>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</si>
  <si>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</si>
  <si>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</si>
  <si>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</si>
  <si>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</si>
  <si>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</si>
  <si>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</si>
  <si>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</si>
  <si>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</si>
  <si>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</si>
  <si>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</si>
  <si>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</si>
  <si>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4,03</t>
  </si>
  <si>
    <t>ASSENTAMENTO DE TUBO DE FERRO FUNDIDO PARA REDE DE ÁGUA, DN 100 MM, JUNTA ELÁSTICA, INSTALADO EM LOCAL COM NÍVEL BAIXO DE INTERFERÊNCIAS (NÃO INCLUI FORNECIMENTO). AF_11/2017</t>
  </si>
  <si>
    <t>4,52</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</si>
  <si>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</si>
  <si>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</si>
  <si>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6,92</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</si>
  <si>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</si>
  <si>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</si>
  <si>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9,35</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</si>
  <si>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</si>
  <si>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</si>
  <si>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</si>
  <si>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</si>
  <si>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</si>
  <si>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</si>
  <si>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</si>
  <si>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</si>
  <si>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</si>
  <si>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</si>
  <si>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</si>
  <si>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</si>
  <si>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</si>
  <si>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</si>
  <si>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</si>
  <si>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</si>
  <si>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</si>
  <si>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</si>
  <si>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</si>
  <si>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</si>
  <si>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</si>
  <si>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21,83</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</si>
  <si>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</si>
  <si>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</si>
  <si>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</si>
  <si>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</si>
  <si>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39,12</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</si>
  <si>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</si>
  <si>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</si>
  <si>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</si>
  <si>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</si>
  <si>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</si>
  <si>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</si>
  <si>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</si>
  <si>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</si>
  <si>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</si>
  <si>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</si>
  <si>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</si>
  <si>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</si>
  <si>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</si>
  <si>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</si>
  <si>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</si>
  <si>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</si>
  <si>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</si>
  <si>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</si>
  <si>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</si>
  <si>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</si>
  <si>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</si>
  <si>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</si>
  <si>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</si>
  <si>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</si>
  <si>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</si>
  <si>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</si>
  <si>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</si>
  <si>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</si>
  <si>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</si>
  <si>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</si>
  <si>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</si>
  <si>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3,53</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</si>
  <si>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</si>
  <si>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</si>
  <si>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</si>
  <si>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</si>
  <si>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</si>
  <si>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</si>
  <si>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</si>
  <si>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4,49</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</si>
  <si>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</si>
  <si>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</si>
  <si>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</si>
  <si>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</si>
  <si>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</si>
  <si>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</si>
  <si>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</si>
  <si>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</si>
  <si>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0,79</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</si>
  <si>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</si>
  <si>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</si>
  <si>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</si>
  <si>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</si>
  <si>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</si>
  <si>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</si>
  <si>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</si>
  <si>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3,16</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</si>
  <si>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</si>
  <si>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</si>
  <si>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</si>
  <si>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</si>
  <si>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</si>
  <si>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</si>
  <si>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</si>
  <si>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</si>
  <si>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</si>
  <si>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</si>
  <si>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</si>
  <si>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</si>
  <si>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</si>
  <si>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</si>
  <si>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</si>
  <si>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</si>
  <si>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</si>
  <si>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</si>
  <si>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</si>
  <si>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</si>
  <si>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</si>
  <si>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</si>
  <si>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</si>
  <si>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</si>
  <si>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</si>
  <si>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</si>
  <si>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</si>
  <si>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</si>
  <si>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</si>
  <si>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</si>
  <si>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</si>
  <si>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</si>
  <si>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</si>
  <si>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</si>
  <si>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</si>
  <si>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16,48</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</si>
  <si>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</si>
  <si>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</si>
  <si>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</si>
  <si>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</si>
  <si>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</si>
  <si>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</si>
  <si>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</si>
  <si>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</si>
  <si>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</si>
  <si>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</si>
  <si>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</si>
  <si>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</si>
  <si>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</si>
  <si>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</si>
  <si>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</si>
  <si>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</si>
  <si>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</si>
  <si>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</si>
  <si>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</si>
  <si>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</si>
  <si>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</si>
  <si>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</si>
  <si>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</si>
  <si>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</si>
  <si>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</si>
  <si>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</si>
  <si>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</si>
  <si>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</si>
  <si>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</si>
  <si>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</si>
  <si>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</si>
  <si>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</si>
  <si>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</si>
  <si>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</si>
  <si>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</si>
  <si>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</si>
  <si>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</si>
  <si>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</si>
  <si>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</si>
  <si>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</si>
  <si>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</si>
  <si>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</si>
  <si>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</si>
  <si>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</si>
  <si>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</si>
  <si>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</si>
  <si>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</si>
  <si>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</si>
  <si>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</si>
  <si>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</si>
  <si>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</si>
  <si>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</si>
  <si>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</si>
  <si>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</si>
  <si>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</si>
  <si>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</si>
  <si>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</si>
  <si>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</si>
  <si>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</si>
  <si>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</si>
  <si>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8,47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</si>
  <si>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</si>
  <si>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</si>
  <si>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12,37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</si>
  <si>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</si>
  <si>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</si>
  <si>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</si>
  <si>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</si>
  <si>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</si>
  <si>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4,25</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</si>
  <si>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</si>
  <si>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</si>
  <si>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</si>
  <si>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</si>
  <si>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</si>
  <si>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</si>
  <si>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</si>
  <si>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</si>
  <si>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</si>
  <si>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</si>
  <si>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</si>
  <si>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</si>
  <si>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</si>
  <si>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</si>
  <si>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</si>
  <si>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</si>
  <si>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</si>
  <si>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</si>
  <si>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</si>
  <si>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</si>
  <si>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</si>
  <si>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</si>
  <si>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</si>
  <si>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</si>
  <si>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</si>
  <si>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</si>
  <si>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</si>
  <si>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</si>
  <si>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</si>
  <si>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</si>
  <si>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</si>
  <si>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</si>
  <si>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</si>
  <si>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</si>
  <si>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</si>
  <si>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</si>
  <si>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</si>
  <si>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</si>
  <si>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</si>
  <si>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</si>
  <si>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</si>
  <si>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</si>
  <si>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</si>
  <si>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</si>
  <si>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</si>
  <si>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</si>
  <si>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</si>
  <si>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</si>
  <si>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</si>
  <si>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</si>
  <si>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</si>
  <si>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</si>
  <si>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</si>
  <si>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</si>
  <si>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</si>
  <si>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</si>
  <si>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</si>
  <si>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</si>
  <si>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</si>
  <si>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</si>
  <si>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</si>
  <si>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</si>
  <si>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</si>
  <si>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</si>
  <si>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</si>
  <si>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</si>
  <si>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</si>
  <si>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</si>
  <si>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</si>
  <si>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</si>
  <si>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</si>
  <si>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</si>
  <si>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</si>
  <si>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</si>
  <si>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</si>
  <si>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</si>
  <si>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</si>
  <si>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</si>
  <si>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</si>
  <si>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</si>
  <si>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</si>
  <si>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</si>
  <si>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7,13</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</si>
  <si>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</si>
  <si>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</si>
  <si>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</si>
  <si>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</si>
  <si>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</si>
  <si>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</si>
  <si>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</si>
  <si>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</si>
  <si>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</si>
  <si>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</si>
  <si>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</si>
  <si>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</si>
  <si>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</si>
  <si>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</si>
  <si>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</si>
  <si>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</si>
  <si>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</si>
  <si>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</si>
  <si>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</si>
  <si>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</si>
  <si>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</si>
  <si>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</si>
  <si>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7,71</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</si>
  <si>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</si>
  <si>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</si>
  <si>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</si>
  <si>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</si>
  <si>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</si>
  <si>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</si>
  <si>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</si>
  <si>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</si>
  <si>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15,71</t>
  </si>
  <si>
    <t>BOMBA CENTRÍFUGA MONOESTÁGIO COM MOTOR ELÉTRICO MONOFÁSICO, POTÊNCIA 15 HP, DIÂMETRO DO ROTOR 173 MM, HM/Q = 30 MCA / 90 M3/H A 45 MCA / 55 M3/H - CHP DIURNO. AF_06/2015</t>
  </si>
  <si>
    <t>BOMBA DE PROJEÇÃO DE CONCRETO SECO, POTÊNCIA 10 CV, VAZÃO 3 M3/H - CHP DIURNO. AF_06/2015</t>
  </si>
  <si>
    <t>11,76</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</si>
  <si>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</si>
  <si>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</si>
  <si>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</si>
  <si>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</si>
  <si>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</si>
  <si>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</si>
  <si>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</si>
  <si>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</si>
  <si>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</si>
  <si>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</si>
  <si>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</si>
  <si>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</si>
  <si>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</si>
  <si>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7,87</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</si>
  <si>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</si>
  <si>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</si>
  <si>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</si>
  <si>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</si>
  <si>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</si>
  <si>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</si>
  <si>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</si>
  <si>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</si>
  <si>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</si>
  <si>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</si>
  <si>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0,18</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</si>
  <si>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</si>
  <si>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</si>
  <si>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</si>
  <si>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</si>
  <si>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</si>
  <si>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13,60</t>
  </si>
  <si>
    <t>MARTELO PERFURADOR PNEUMÁTICO MANUAL, HASTE 25 X 75 MM, 21 KG - CHP DIURNO. AF_12/2015</t>
  </si>
  <si>
    <t>25,62</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</si>
  <si>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</si>
  <si>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</si>
  <si>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</si>
  <si>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</si>
  <si>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</si>
  <si>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</si>
  <si>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</si>
  <si>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</si>
  <si>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</si>
  <si>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</si>
  <si>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</si>
  <si>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</si>
  <si>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</si>
  <si>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</si>
  <si>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</si>
  <si>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</si>
  <si>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</si>
  <si>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</si>
  <si>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</si>
  <si>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</si>
  <si>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7,67</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</si>
  <si>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</si>
  <si>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</si>
  <si>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</si>
  <si>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</si>
  <si>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</si>
  <si>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</si>
  <si>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</si>
  <si>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</si>
  <si>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</si>
  <si>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</si>
  <si>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</si>
  <si>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</si>
  <si>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</si>
  <si>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</si>
  <si>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</si>
  <si>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</si>
  <si>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</si>
  <si>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</si>
  <si>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</si>
  <si>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</si>
  <si>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102275</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</si>
  <si>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</si>
  <si>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</si>
  <si>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</si>
  <si>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</si>
  <si>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</si>
  <si>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</si>
  <si>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</si>
  <si>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</si>
  <si>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</si>
  <si>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</si>
  <si>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</si>
  <si>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</si>
  <si>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</si>
  <si>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</si>
  <si>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</si>
  <si>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</si>
  <si>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</si>
  <si>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</si>
  <si>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</si>
  <si>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</si>
  <si>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</si>
  <si>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33,61</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</si>
  <si>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</si>
  <si>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</si>
  <si>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</si>
  <si>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</si>
  <si>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19,00</t>
  </si>
  <si>
    <t>GRADE DE DISCO REBOCÁVEL COM 20 DISCOS 24" X 6 MM COM PNEUS PARA TRANSPORTE - CHI DIURNO. AF_06/2014</t>
  </si>
  <si>
    <t>1,75</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</si>
  <si>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</si>
  <si>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</si>
  <si>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</si>
  <si>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</si>
  <si>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</si>
  <si>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</si>
  <si>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</si>
  <si>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</si>
  <si>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</si>
  <si>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</si>
  <si>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</si>
  <si>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</si>
  <si>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</si>
  <si>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</si>
  <si>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</si>
  <si>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</si>
  <si>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</si>
  <si>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</si>
  <si>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</si>
  <si>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</si>
  <si>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0,85</t>
  </si>
  <si>
    <t>MISTURADOR DE ARGAMASSA, EIXO HORIZONTAL, CAPACIDADE DE MISTURA 160 KG, MOTOR ELÉTRICO POTÊNCIA 3 CV - CHI DIURNO. AF_06/2014</t>
  </si>
  <si>
    <t>PROJETOR DE ARGAMASSA, CAPACIDADE DE PROJEÇÃO 1,5 M3/H, ALCANCE DE 30 ATÉ 60 M, MOTOR ELÉTRICO POTÊNCIA 7,5 HP - CHI DIURNO. AF_06/2014</t>
  </si>
  <si>
    <t>4,40</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</si>
  <si>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</si>
  <si>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</si>
  <si>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0,26</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</si>
  <si>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</si>
  <si>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</si>
  <si>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</si>
  <si>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</si>
  <si>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</si>
  <si>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</si>
  <si>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</si>
  <si>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</si>
  <si>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</si>
  <si>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</si>
  <si>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</si>
  <si>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</si>
  <si>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</si>
  <si>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</si>
  <si>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</si>
  <si>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</si>
  <si>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</si>
  <si>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0,40</t>
  </si>
  <si>
    <t>PERFURATRIZ MANUAL, TORQUE MÁXIMO 83 N.M, POTÊNCIA 5 CV, COM DIÂMETRO MÁXIMO 4" - CHI DIURNO. AF_06/2015</t>
  </si>
  <si>
    <t>2,29</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</si>
  <si>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</si>
  <si>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</si>
  <si>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</si>
  <si>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5,05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</si>
  <si>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</si>
  <si>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</si>
  <si>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</si>
  <si>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</si>
  <si>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</si>
  <si>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</si>
  <si>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</si>
  <si>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</si>
  <si>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</si>
  <si>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</si>
  <si>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</si>
  <si>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11,36</t>
  </si>
  <si>
    <t>COMPRESSOR DE AR REBOCAVEL, VAZÃO 400 PCM, PRESSAO DE TRABALHO 102 PSI, MOTOR A DIESEL POTÊNCIA 110 CV - CHI DIURNO. AF_06/2015</t>
  </si>
  <si>
    <t>5,30</t>
  </si>
  <si>
    <t>CAMINHÃO TRUCADO (C/ TERCEIRO EIXO) ELETRÔNICO - POTÊNCIA 231CV - PBT = 22000KG - DIST. ENTRE EIXOS 5170 MM - INCLUI CARROCERIA FIXA ABERTA DE MADEIRA - CHI DIURNO. AF_06/2015</t>
  </si>
  <si>
    <t>37,34</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</si>
  <si>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</si>
  <si>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</si>
  <si>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</si>
  <si>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</si>
  <si>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</si>
  <si>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</si>
  <si>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</si>
  <si>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</si>
  <si>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</si>
  <si>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</si>
  <si>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</si>
  <si>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</si>
  <si>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0,78</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</si>
  <si>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</si>
  <si>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</si>
  <si>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</si>
  <si>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</si>
  <si>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</si>
  <si>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0,19</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</si>
  <si>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</si>
  <si>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</si>
  <si>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</si>
  <si>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</si>
  <si>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0,33</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</si>
  <si>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</si>
  <si>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</si>
  <si>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</si>
  <si>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19,34</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</si>
  <si>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</si>
  <si>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</si>
  <si>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</si>
  <si>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</si>
  <si>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0,22</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</si>
  <si>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</si>
  <si>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</si>
  <si>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</si>
  <si>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</si>
  <si>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</si>
  <si>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</si>
  <si>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34,06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</si>
  <si>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</si>
  <si>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</si>
  <si>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</si>
  <si>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23,41</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</si>
  <si>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</si>
  <si>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</si>
  <si>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</si>
  <si>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</si>
  <si>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</si>
  <si>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</si>
  <si>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</si>
  <si>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</si>
  <si>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</si>
  <si>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</si>
  <si>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</si>
  <si>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</si>
  <si>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</si>
  <si>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</si>
  <si>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</si>
  <si>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</si>
  <si>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</si>
  <si>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</si>
  <si>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</si>
  <si>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</si>
  <si>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45,30</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</si>
  <si>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</si>
  <si>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</si>
  <si>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</si>
  <si>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</si>
  <si>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</si>
  <si>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102274</t>
  </si>
  <si>
    <t>MARTELO DEMOLIDOR ELÉTRICO, COM POTÊNCIA DE 2.000 W, 1.000 IMPACTOS POR MINUTO, PESO DE 30 KG -  CHI DIURNO. AF_01/2021</t>
  </si>
  <si>
    <t>22,90</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</si>
  <si>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</si>
  <si>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</si>
  <si>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</si>
  <si>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</si>
  <si>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4,38</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</si>
  <si>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</si>
  <si>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</si>
  <si>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</si>
  <si>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</si>
  <si>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</si>
  <si>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18,81</t>
  </si>
  <si>
    <t>RETROESCAVADEIRA SOBRE RODAS COM CARREGADEIRA, TRAÇÃO 4X2, POTÊNCIA LÍQ. 79 HP, CAÇAMBA CARREG. CAP. MÍN. 1 M3, CAÇAMBA RETRO CAP. 0,20 M3, PESO OPERACIONAL MÍN. 6.570 KG, PROFUNDIDADE ESCAVAÇÃO MÁX. 4,37 M - MATERIAIS NA OPERAÇÃO. AF_06/2014</t>
  </si>
  <si>
    <t>30,57</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</si>
  <si>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</si>
  <si>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</si>
  <si>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</si>
  <si>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</si>
  <si>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</si>
  <si>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</si>
  <si>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18,16</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</si>
  <si>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</si>
  <si>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</si>
  <si>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</si>
  <si>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</si>
  <si>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</si>
  <si>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</si>
  <si>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</si>
  <si>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</si>
  <si>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</si>
  <si>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</si>
  <si>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</si>
  <si>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</si>
  <si>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</si>
  <si>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</si>
  <si>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</si>
  <si>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</si>
  <si>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</si>
  <si>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</si>
  <si>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</si>
  <si>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</si>
  <si>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</si>
  <si>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</si>
  <si>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</si>
  <si>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</si>
  <si>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3,36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</si>
  <si>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</si>
  <si>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</si>
  <si>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</si>
  <si>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</si>
  <si>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</si>
  <si>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</si>
  <si>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</si>
  <si>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</si>
  <si>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</si>
  <si>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</si>
  <si>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</si>
  <si>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</si>
  <si>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</si>
  <si>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</si>
  <si>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</si>
  <si>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</si>
  <si>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</si>
  <si>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3,48</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</si>
  <si>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</si>
  <si>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</si>
  <si>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</si>
  <si>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</si>
  <si>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2,75</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</si>
  <si>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</si>
  <si>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</si>
  <si>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</si>
  <si>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</si>
  <si>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</si>
  <si>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</si>
  <si>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</si>
  <si>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</si>
  <si>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</si>
  <si>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</si>
  <si>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</si>
  <si>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</si>
  <si>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</si>
  <si>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</si>
  <si>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</si>
  <si>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</si>
  <si>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</si>
  <si>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</si>
  <si>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5,45</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</si>
  <si>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</si>
  <si>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</si>
  <si>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</si>
  <si>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</si>
  <si>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</si>
  <si>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</si>
  <si>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</si>
  <si>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</si>
  <si>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</si>
  <si>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</si>
  <si>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</si>
  <si>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</si>
  <si>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1,57</t>
  </si>
  <si>
    <t>CAMINHÃO PIPA 6.000 L, PESO BRUTO TOTAL 13.000 KG, DISTÂNCIA ENTRE EIXOS 4,80 M, POTÊNCIA 189 CV INCLUSIVE TANQUE DE AÇO PARA TRANSPORTE DE ÁGUA, CAPACIDADE 6 M3 - MANUTENÇÃO. AF_06/2014</t>
  </si>
  <si>
    <t>22,18</t>
  </si>
  <si>
    <t>ROLO COMPACTADOR DE PNEUS ESTÁTICO, PRESSÃO VARIÁVEL, POTÊNCIA 111 HP, PESO SEM/COM LASTRO 9,5 / 26 T, LARGURA DE TRABALHO 1,90 M - MATERIAIS NA OPERAÇÃO. AF_07/2014</t>
  </si>
  <si>
    <t>GRUPO GERADOR ESTACIONÁRIO, MOTOR DIESEL POTÊNCIA 170 KVA - DEPRECIAÇÃO. AF_02/2016</t>
  </si>
  <si>
    <t>4,00</t>
  </si>
  <si>
    <t>GRUPO GERADOR ESTACIONÁRIO, MOTOR DIESEL POTÊNCIA 170 KVA - MANUTENÇÃO. AF_02/2016</t>
  </si>
  <si>
    <t>ROLO COMPACTADOR VIBRATÓRIO PÉ DE CARNEIRO PARA SOLOS, POTÊNCIA 80 HP, PESO OPERACIONAL SEM/COM LASTRO 7,4 / 8,8 T, LARGURA DE TRABALHO 1,68 M - DEPRECIAÇÃO. AF_02/2016</t>
  </si>
  <si>
    <t>18,79</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</si>
  <si>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</si>
  <si>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</si>
  <si>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</si>
  <si>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</si>
  <si>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21,54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</si>
  <si>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</si>
  <si>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</si>
  <si>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</si>
  <si>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</si>
  <si>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</si>
  <si>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</si>
  <si>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</si>
  <si>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</si>
  <si>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</si>
  <si>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</si>
  <si>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</si>
  <si>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</si>
  <si>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0,30</t>
  </si>
  <si>
    <t>BETONEIRA CAPACIDADE NOMINAL 400 L, CAPACIDADE DE MISTURA 310 L, MOTOR A DIESEL POTÊNCIA 5,0 HP, SEM CARREGADOR - MATERIAIS NA OPERAÇÃO. AF_06/2014</t>
  </si>
  <si>
    <t>2,63</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</si>
  <si>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</si>
  <si>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</si>
  <si>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</si>
  <si>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</si>
  <si>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</si>
  <si>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</si>
  <si>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</si>
  <si>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</si>
  <si>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3,84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</si>
  <si>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</si>
  <si>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</si>
  <si>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</si>
  <si>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</si>
  <si>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</si>
  <si>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</si>
  <si>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</si>
  <si>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</si>
  <si>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</si>
  <si>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</si>
  <si>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</si>
  <si>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</si>
  <si>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</si>
  <si>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</si>
  <si>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</si>
  <si>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</si>
  <si>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</si>
  <si>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</si>
  <si>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</si>
  <si>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</si>
  <si>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</si>
  <si>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</si>
  <si>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</si>
  <si>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22,84</t>
  </si>
  <si>
    <t>TRATOR DE ESTEIRAS, POTÊNCIA 125 HP, PESO OPERACIONAL 12,9 T, COM LÂMINA 2,7 M3 - JUROS. AF_10/2014</t>
  </si>
  <si>
    <t>5,14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</si>
  <si>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</si>
  <si>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</si>
  <si>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</si>
  <si>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</si>
  <si>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</si>
  <si>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</si>
  <si>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</si>
  <si>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</si>
  <si>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</si>
  <si>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0,27</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</si>
  <si>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</si>
  <si>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</si>
  <si>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</si>
  <si>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</si>
  <si>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</si>
  <si>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</si>
  <si>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4,88</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</si>
  <si>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</si>
  <si>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</si>
  <si>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</si>
  <si>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</si>
  <si>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6,37</t>
  </si>
  <si>
    <t>RETROESCAVADEIRA SOBRE RODAS COM CARREGADEIRA, TRAÇÃO 4X4, POTÊNCIA LÍQ. 72 HP, CAÇAMBA CARREG. CAP. MÍN. 0,79 M3, CAÇAMBA RETRO CAP. 0,18 M3, PESO OPERACIONAL MÍN. 7.140 KG, PROFUNDIDADE ESCAVAÇÃO MÁX. 4,50 M - DEPRECIAÇÃO. AF_06/2014</t>
  </si>
  <si>
    <t>16,32</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</si>
  <si>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</si>
  <si>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</si>
  <si>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</si>
  <si>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20,86</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</si>
  <si>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</si>
  <si>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</si>
  <si>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</si>
  <si>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</si>
  <si>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6,33</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</si>
  <si>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</si>
  <si>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</si>
  <si>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</si>
  <si>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</si>
  <si>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</si>
  <si>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</si>
  <si>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</si>
  <si>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</si>
  <si>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</si>
  <si>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</si>
  <si>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</si>
  <si>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</si>
  <si>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</si>
  <si>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</si>
  <si>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</si>
  <si>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</si>
  <si>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2,51</t>
  </si>
  <si>
    <t>BATE-ESTACAS POR GRAVIDADE, POTÊNCIA DE 160 HP, PESO DO MARTELO ATÉ 3 TONELADAS - DEPRECIAÇÃO. AF_11/2014</t>
  </si>
  <si>
    <t>16,61</t>
  </si>
  <si>
    <t>BATE-ESTACAS POR GRAVIDADE, POTÊNCIA DE 160 HP, PESO DO MARTELO ATÉ 3 TONELADAS - JUROS. AF_11/2014</t>
  </si>
  <si>
    <t>BATE-ESTACAS POR GRAVIDADE, POTÊNCIA DE 160 HP, PESO DO MARTELO ATÉ 3 TONELADAS - MANUTENÇÃO. AF_11/2014</t>
  </si>
  <si>
    <t>15,59</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</si>
  <si>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</si>
  <si>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</si>
  <si>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</si>
  <si>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</si>
  <si>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</si>
  <si>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</si>
  <si>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</si>
  <si>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</si>
  <si>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</si>
  <si>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</si>
  <si>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</si>
  <si>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</si>
  <si>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</si>
  <si>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</si>
  <si>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</si>
  <si>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</si>
  <si>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</si>
  <si>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9,91</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</si>
  <si>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</si>
  <si>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</si>
  <si>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</si>
  <si>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</si>
  <si>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</si>
  <si>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</si>
  <si>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8,12</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</si>
  <si>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</si>
  <si>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</si>
  <si>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</si>
  <si>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11,65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</si>
  <si>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</si>
  <si>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</si>
  <si>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</si>
  <si>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</si>
  <si>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</si>
  <si>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</si>
  <si>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</si>
  <si>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</si>
  <si>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</si>
  <si>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</si>
  <si>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</si>
  <si>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</si>
  <si>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</si>
  <si>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</si>
  <si>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</si>
  <si>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22,20</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</si>
  <si>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</si>
  <si>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</si>
  <si>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</si>
  <si>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4,76</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</si>
  <si>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</si>
  <si>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</si>
  <si>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</si>
  <si>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</si>
  <si>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</si>
  <si>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</si>
  <si>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</si>
  <si>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</si>
  <si>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</si>
  <si>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0,36</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</si>
  <si>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</si>
  <si>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</si>
  <si>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</si>
  <si>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</si>
  <si>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</si>
  <si>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</si>
  <si>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</si>
  <si>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</si>
  <si>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</si>
  <si>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</si>
  <si>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</si>
  <si>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</si>
  <si>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</si>
  <si>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</si>
  <si>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</si>
  <si>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5,13</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</si>
  <si>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</si>
  <si>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</si>
  <si>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</si>
  <si>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</si>
  <si>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</si>
  <si>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</si>
  <si>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</si>
  <si>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</si>
  <si>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</si>
  <si>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</si>
  <si>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</si>
  <si>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</si>
  <si>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</si>
  <si>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3,15</t>
  </si>
  <si>
    <t>BOMBA DE PROJEÇÃO DE CONCRETO SECO, POTÊNCIA 10 CV, VAZÃO 6 M3/H - JUROS. AF_06/2015</t>
  </si>
  <si>
    <t>0,37</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</si>
  <si>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</si>
  <si>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</si>
  <si>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</si>
  <si>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</si>
  <si>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</si>
  <si>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</si>
  <si>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</si>
  <si>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</si>
  <si>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</si>
  <si>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</si>
  <si>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</si>
  <si>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</si>
  <si>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10,77</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</si>
  <si>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</si>
  <si>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</si>
  <si>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</si>
  <si>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</si>
  <si>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</si>
  <si>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</si>
  <si>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</si>
  <si>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</si>
  <si>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</si>
  <si>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14,67</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</si>
  <si>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</si>
  <si>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</si>
  <si>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</si>
  <si>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</si>
  <si>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</si>
  <si>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</si>
  <si>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</si>
  <si>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</si>
  <si>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</si>
  <si>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</si>
  <si>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4,92</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</si>
  <si>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</si>
  <si>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</si>
  <si>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</si>
  <si>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</si>
  <si>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12,49</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</si>
  <si>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</si>
  <si>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</si>
  <si>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</si>
  <si>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</si>
  <si>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</si>
  <si>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</si>
  <si>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4,21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</si>
  <si>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</si>
  <si>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</si>
  <si>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</si>
  <si>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1,11</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</si>
  <si>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</si>
  <si>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</si>
  <si>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</si>
  <si>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</si>
  <si>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</si>
  <si>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</si>
  <si>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</si>
  <si>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</si>
  <si>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</si>
  <si>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</si>
  <si>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</si>
  <si>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</si>
  <si>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</si>
  <si>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0,86</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</si>
  <si>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</si>
  <si>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</si>
  <si>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2,48</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</si>
  <si>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</si>
  <si>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</si>
  <si>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</si>
  <si>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</si>
  <si>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</si>
  <si>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</si>
  <si>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</si>
  <si>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</si>
  <si>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</si>
  <si>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3,26</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</si>
  <si>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</si>
  <si>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</si>
  <si>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</si>
  <si>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</si>
  <si>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</si>
  <si>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</si>
  <si>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</si>
  <si>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</si>
  <si>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</si>
  <si>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</si>
  <si>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</si>
  <si>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</si>
  <si>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</si>
  <si>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15,48</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</si>
  <si>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</si>
  <si>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</si>
  <si>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</si>
  <si>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</si>
  <si>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</si>
  <si>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</si>
  <si>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</si>
  <si>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</si>
  <si>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</si>
  <si>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</si>
  <si>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</si>
  <si>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20,34</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</si>
  <si>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</si>
  <si>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</si>
  <si>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</si>
  <si>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</si>
  <si>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2,15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</si>
  <si>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</si>
  <si>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</si>
  <si>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</si>
  <si>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</si>
  <si>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</si>
  <si>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0,05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</si>
  <si>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</si>
  <si>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</si>
  <si>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</si>
  <si>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</si>
  <si>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</si>
  <si>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</si>
  <si>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16,50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</si>
  <si>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</si>
  <si>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</si>
  <si>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</si>
  <si>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</si>
  <si>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</si>
  <si>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</si>
  <si>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</si>
  <si>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</si>
  <si>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</si>
  <si>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</si>
  <si>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</si>
  <si>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</si>
  <si>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</si>
  <si>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</si>
  <si>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</si>
  <si>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</si>
  <si>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</si>
  <si>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</si>
  <si>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</si>
  <si>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</si>
  <si>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</si>
  <si>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</si>
  <si>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</si>
  <si>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</si>
  <si>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</si>
  <si>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</si>
  <si>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36,19</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</si>
  <si>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</si>
  <si>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</si>
  <si>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0,17</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</si>
  <si>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</si>
  <si>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</si>
  <si>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</si>
  <si>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18,71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</si>
  <si>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</si>
  <si>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</si>
  <si>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</si>
  <si>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</si>
  <si>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5,75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</si>
  <si>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</si>
  <si>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</si>
  <si>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</si>
  <si>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</si>
  <si>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</si>
  <si>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</si>
  <si>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</si>
  <si>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</si>
  <si>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</si>
  <si>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</si>
  <si>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</si>
  <si>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</si>
  <si>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</si>
  <si>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</si>
  <si>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</si>
  <si>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</si>
  <si>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</si>
  <si>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</si>
  <si>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</si>
  <si>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</si>
  <si>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</si>
  <si>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</si>
  <si>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</si>
  <si>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</si>
  <si>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55,62</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</si>
  <si>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</si>
  <si>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</si>
  <si>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</si>
  <si>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</si>
  <si>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</si>
  <si>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</si>
  <si>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</si>
  <si>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</si>
  <si>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</si>
  <si>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</si>
  <si>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</si>
  <si>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</si>
  <si>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6,91</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</si>
  <si>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</si>
  <si>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</si>
  <si>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</si>
  <si>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</si>
  <si>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</si>
  <si>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</si>
  <si>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2,52</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</si>
  <si>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</si>
  <si>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</si>
  <si>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</si>
  <si>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</si>
  <si>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</si>
  <si>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</si>
  <si>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</si>
  <si>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</si>
  <si>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</si>
  <si>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</si>
  <si>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</si>
  <si>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</si>
  <si>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</si>
  <si>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</si>
  <si>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</si>
  <si>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</si>
  <si>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</si>
  <si>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</si>
  <si>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</si>
  <si>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</si>
  <si>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</si>
  <si>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33,01</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</si>
  <si>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</si>
  <si>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</si>
  <si>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</si>
  <si>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</si>
  <si>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</si>
  <si>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</si>
  <si>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</si>
  <si>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</si>
  <si>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</si>
  <si>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</si>
  <si>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</si>
  <si>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</si>
  <si>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</si>
  <si>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</si>
  <si>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</si>
  <si>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</si>
  <si>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</si>
  <si>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</si>
  <si>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0,51</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</si>
  <si>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</si>
  <si>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</si>
  <si>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</si>
  <si>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</si>
  <si>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</si>
  <si>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</si>
  <si>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</si>
  <si>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</si>
  <si>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</si>
  <si>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</si>
  <si>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</si>
  <si>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</si>
  <si>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</si>
  <si>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</si>
  <si>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</si>
  <si>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</si>
  <si>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</si>
  <si>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</si>
  <si>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</si>
  <si>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</si>
  <si>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</si>
  <si>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</si>
  <si>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</si>
  <si>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</si>
  <si>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27,04</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</si>
  <si>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</si>
  <si>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</si>
  <si>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</si>
  <si>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</si>
  <si>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</si>
  <si>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</si>
  <si>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5,70</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</si>
  <si>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</si>
  <si>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</si>
  <si>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</si>
  <si>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</si>
  <si>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</si>
  <si>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</si>
  <si>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</si>
  <si>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</si>
  <si>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</si>
  <si>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</si>
  <si>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</si>
  <si>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</si>
  <si>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</si>
  <si>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</si>
  <si>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</si>
  <si>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5,09</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</si>
  <si>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</si>
  <si>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</si>
  <si>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</si>
  <si>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13,90</t>
  </si>
  <si>
    <t>TRATOR DE PNEUS COM POTÊNCIA DE 122 CV, TRAÇÃO 4X4, COM VASSOURA MECÂNICA ACOPLADA - JUROS. AF_02/2017</t>
  </si>
  <si>
    <t>TRATOR DE PNEUS COM POTÊNCIA DE 122 CV, TRAÇÃO 4X4, COM VASSOURA MECÂNICA ACOPLADA - MANUTENÇÃO. AF_02/2017</t>
  </si>
  <si>
    <t>15,20</t>
  </si>
  <si>
    <t>TRATOR DE PNEUS COM POTÊNCIA DE 122 CV, TRAÇÃO 4X4, COM VASSOURA MECÂNICA ACOPLADA - MATERIAIS NA OPERAÇÃO. AF_02/2017</t>
  </si>
  <si>
    <t>TRATOR DE PNEUS COM POTÊNCIA DE 122 CV, TRAÇÃO 4X4, COM GRADE DE DISCOS ACOPLADA - DEPRECIAÇÃO. AF_02/2017</t>
  </si>
  <si>
    <t>13,77</t>
  </si>
  <si>
    <t>TRATOR DE PNEUS COM POTÊNCIA DE 122 CV, TRAÇÃO 4X4, COM GRADE DE DISCOS ACOPLADA - JUROS. AF_02/2017</t>
  </si>
  <si>
    <t>1,91</t>
  </si>
  <si>
    <t>TRATOR DE PNEUS COM POTÊNCIA DE 122 CV, TRAÇÃO 4X4, COM GRADE DE DISCOS ACOPLADA - MANUTENÇÃO. AF_02/2017</t>
  </si>
  <si>
    <t>15,07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</si>
  <si>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</si>
  <si>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</si>
  <si>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</si>
  <si>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</si>
  <si>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11,64</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</si>
  <si>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</si>
  <si>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</si>
  <si>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19,95</t>
  </si>
  <si>
    <t>CAMINHÃO BASCULANTE 10 M3, TRUCADO, POTÊNCIA 230 CV, INCLUSIVE CAÇAMBA METÁLICA, COM DISTRIBUIDOR DE AGREGADOS ACOPLADO - JUROS. AF_02/2017</t>
  </si>
  <si>
    <t>3,68</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</si>
  <si>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</si>
  <si>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</si>
  <si>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</si>
  <si>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</si>
  <si>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</si>
  <si>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</si>
  <si>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1,49</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</si>
  <si>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</si>
  <si>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</si>
  <si>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</si>
  <si>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</si>
  <si>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</si>
  <si>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</si>
  <si>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</si>
  <si>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1,69</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</si>
  <si>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</si>
  <si>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</si>
  <si>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</si>
  <si>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30,45</t>
  </si>
  <si>
    <t>1,04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</si>
  <si>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</si>
  <si>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</si>
  <si>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</si>
  <si>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</si>
  <si>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29,99</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</si>
  <si>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</si>
  <si>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</si>
  <si>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</si>
  <si>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</si>
  <si>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</si>
  <si>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</si>
  <si>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14,15</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</si>
  <si>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</si>
  <si>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</si>
  <si>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</si>
  <si>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</si>
  <si>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</si>
  <si>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</si>
  <si>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</si>
  <si>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</si>
  <si>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</si>
  <si>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</si>
  <si>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</si>
  <si>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</si>
  <si>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</si>
  <si>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</si>
  <si>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15,65</t>
  </si>
  <si>
    <t>12,43</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</si>
  <si>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</si>
  <si>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</si>
  <si>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16,01</t>
  </si>
  <si>
    <t>FABRICAÇÃO E INSTALAÇÃO DE ESTRUTURA PONTALETADA DE MADEIRA NÃO APARELHADA PARA TELHADOS COM MAIS QUE 2 ÁGUAS E PARA TELHA CERÂMICA OU DE CONCRETO, INCLUSO TRANSPORTE VERTICAL. AF_12/2015</t>
  </si>
  <si>
    <t>23,55</t>
  </si>
  <si>
    <t>12,97</t>
  </si>
  <si>
    <t>10,90</t>
  </si>
  <si>
    <t>13,54</t>
  </si>
  <si>
    <t>19,32</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</si>
  <si>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</si>
  <si>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</si>
  <si>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</si>
  <si>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</si>
  <si>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</si>
  <si>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</si>
  <si>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</si>
  <si>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</si>
  <si>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</si>
  <si>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</si>
  <si>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8,50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</si>
  <si>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</si>
  <si>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</si>
  <si>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</si>
  <si>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</si>
  <si>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</si>
  <si>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</si>
  <si>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</si>
  <si>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</si>
  <si>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</si>
  <si>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</si>
  <si>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</si>
  <si>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</si>
  <si>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</si>
  <si>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</si>
  <si>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</si>
  <si>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</si>
  <si>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8,23</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</si>
  <si>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</si>
  <si>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</si>
  <si>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</si>
  <si>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</si>
  <si>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</si>
  <si>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</si>
  <si>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</si>
  <si>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</si>
  <si>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</si>
  <si>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</si>
  <si>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</si>
  <si>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</si>
  <si>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</si>
  <si>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</si>
  <si>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</si>
  <si>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</si>
  <si>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</si>
  <si>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</si>
  <si>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</si>
  <si>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</si>
  <si>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</si>
  <si>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</si>
  <si>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</si>
  <si>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</si>
  <si>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</si>
  <si>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</si>
  <si>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</si>
  <si>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</si>
  <si>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</si>
  <si>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</si>
  <si>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</si>
  <si>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</si>
  <si>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</si>
  <si>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</si>
  <si>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</si>
  <si>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</si>
  <si>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</si>
  <si>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</si>
  <si>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</si>
  <si>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</si>
  <si>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</si>
  <si>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</si>
  <si>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</si>
  <si>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</si>
  <si>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</si>
  <si>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</si>
  <si>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</si>
  <si>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</si>
  <si>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</si>
  <si>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</si>
  <si>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</si>
  <si>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</si>
  <si>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</si>
  <si>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</si>
  <si>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</si>
  <si>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</si>
  <si>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</si>
  <si>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</si>
  <si>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</si>
  <si>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</si>
  <si>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</si>
  <si>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</si>
  <si>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</si>
  <si>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</si>
  <si>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</si>
  <si>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</si>
  <si>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</si>
  <si>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</si>
  <si>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</si>
  <si>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</si>
  <si>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23,10</t>
  </si>
  <si>
    <t>13,25</t>
  </si>
  <si>
    <t>10,37</t>
  </si>
  <si>
    <t>CONCRETAGEM DE CORTINA DE CONTENÇÃO, ATRAVÉS DE BOMBA   LANÇAMENTO, ADENSAMENTO E ACABAMENTO. AF_07/2019</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</si>
  <si>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</si>
  <si>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</si>
  <si>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</si>
  <si>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</si>
  <si>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</si>
  <si>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</si>
  <si>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</si>
  <si>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</si>
  <si>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</si>
  <si>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</si>
  <si>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</si>
  <si>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</si>
  <si>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</si>
  <si>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</si>
  <si>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</si>
  <si>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</si>
  <si>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</si>
  <si>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</si>
  <si>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</si>
  <si>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</si>
  <si>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</si>
  <si>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</si>
  <si>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</si>
  <si>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</si>
  <si>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</si>
  <si>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</si>
  <si>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</si>
  <si>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</si>
  <si>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</si>
  <si>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</si>
  <si>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</si>
  <si>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</si>
  <si>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</si>
  <si>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</si>
  <si>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</si>
  <si>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</si>
  <si>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</si>
  <si>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</si>
  <si>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</si>
  <si>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</si>
  <si>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</si>
  <si>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</si>
  <si>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</si>
  <si>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</si>
  <si>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</si>
  <si>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</si>
  <si>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</si>
  <si>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</si>
  <si>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</si>
  <si>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</si>
  <si>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</si>
  <si>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</si>
  <si>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</si>
  <si>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</si>
  <si>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</si>
  <si>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</si>
  <si>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</si>
  <si>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</si>
  <si>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</si>
  <si>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</si>
  <si>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</si>
  <si>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</si>
  <si>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</si>
  <si>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</si>
  <si>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</si>
  <si>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</si>
  <si>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</si>
  <si>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</si>
  <si>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</si>
  <si>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</si>
  <si>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</si>
  <si>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</si>
  <si>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</si>
  <si>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</si>
  <si>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</si>
  <si>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</si>
  <si>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</si>
  <si>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</si>
  <si>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</si>
  <si>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</si>
  <si>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</si>
  <si>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</si>
  <si>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</si>
  <si>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</si>
  <si>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</si>
  <si>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</si>
  <si>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</si>
  <si>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</si>
  <si>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</si>
  <si>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</si>
  <si>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</si>
  <si>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</si>
  <si>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</si>
  <si>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</si>
  <si>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</si>
  <si>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</si>
  <si>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</si>
  <si>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</si>
  <si>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</si>
  <si>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</si>
  <si>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</si>
  <si>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</si>
  <si>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</si>
  <si>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</si>
  <si>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</si>
  <si>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</si>
  <si>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</si>
  <si>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</si>
  <si>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</si>
  <si>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</si>
  <si>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</si>
  <si>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</si>
  <si>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</si>
  <si>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</si>
  <si>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</si>
  <si>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</si>
  <si>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</si>
  <si>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</si>
  <si>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</si>
  <si>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</si>
  <si>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</si>
  <si>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</si>
  <si>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</si>
  <si>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</si>
  <si>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</si>
  <si>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</si>
  <si>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</si>
  <si>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</si>
  <si>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</si>
  <si>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</si>
  <si>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</si>
  <si>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</si>
  <si>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</si>
  <si>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</si>
  <si>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</si>
  <si>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</si>
  <si>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</si>
  <si>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</si>
  <si>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</si>
  <si>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</si>
  <si>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</si>
  <si>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</si>
  <si>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</si>
  <si>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</si>
  <si>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</si>
  <si>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</si>
  <si>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</si>
  <si>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</si>
  <si>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</si>
  <si>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</si>
  <si>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</si>
  <si>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</si>
  <si>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</si>
  <si>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</si>
  <si>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</si>
  <si>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</si>
  <si>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</si>
  <si>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</si>
  <si>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</si>
  <si>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</si>
  <si>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</si>
  <si>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</si>
  <si>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</si>
  <si>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</si>
  <si>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</si>
  <si>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</si>
  <si>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</si>
  <si>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</si>
  <si>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</si>
  <si>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</si>
  <si>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</si>
  <si>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</si>
  <si>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</si>
  <si>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</si>
  <si>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</si>
  <si>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</si>
  <si>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</si>
  <si>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</si>
  <si>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</si>
  <si>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</si>
  <si>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</si>
  <si>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</si>
  <si>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</si>
  <si>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</si>
  <si>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</si>
  <si>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</si>
  <si>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</si>
  <si>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</si>
  <si>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</si>
  <si>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</si>
  <si>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</si>
  <si>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</si>
  <si>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</si>
  <si>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</si>
  <si>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</si>
  <si>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</si>
  <si>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</si>
  <si>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</si>
  <si>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</si>
  <si>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</si>
  <si>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</si>
  <si>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</si>
  <si>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</si>
  <si>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</si>
  <si>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</si>
  <si>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</si>
  <si>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</si>
  <si>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</si>
  <si>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</si>
  <si>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</si>
  <si>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</si>
  <si>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</si>
  <si>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</si>
  <si>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</si>
  <si>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</si>
  <si>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</si>
  <si>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</si>
  <si>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</si>
  <si>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</si>
  <si>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</si>
  <si>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</si>
  <si>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</si>
  <si>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</si>
  <si>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</si>
  <si>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</si>
  <si>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</si>
  <si>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</si>
  <si>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</si>
  <si>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</si>
  <si>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</si>
  <si>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</si>
  <si>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</si>
  <si>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</si>
  <si>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</si>
  <si>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</si>
  <si>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</si>
  <si>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</si>
  <si>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</si>
  <si>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</si>
  <si>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</si>
  <si>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</si>
  <si>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</si>
  <si>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</si>
  <si>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</si>
  <si>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</si>
  <si>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</si>
  <si>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</si>
  <si>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</si>
  <si>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</si>
  <si>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</si>
  <si>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</si>
  <si>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</si>
  <si>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</si>
  <si>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</si>
  <si>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</si>
  <si>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</si>
  <si>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</si>
  <si>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</si>
  <si>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</si>
  <si>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</si>
  <si>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</si>
  <si>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</si>
  <si>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</si>
  <si>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</si>
  <si>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</si>
  <si>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</si>
  <si>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</si>
  <si>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</si>
  <si>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</si>
  <si>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</si>
  <si>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</si>
  <si>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</si>
  <si>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</si>
  <si>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</si>
  <si>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14,76</t>
  </si>
  <si>
    <t>ESCORAMENTO DE VALA, TIPO BLINDAGEM, COM PROFUNDIDADE DE 3,0 A 4,5 M, LARGURA MENOR QUE 1,5 M - EXECUÇÃO, NÃO INCLUI MATERIAL. AF_08/2020</t>
  </si>
  <si>
    <t>5,86</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</si>
  <si>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</si>
  <si>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</si>
  <si>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</si>
  <si>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</si>
  <si>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</si>
  <si>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</si>
  <si>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</si>
  <si>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</si>
  <si>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</si>
  <si>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</si>
  <si>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</si>
  <si>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</si>
  <si>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</si>
  <si>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</si>
  <si>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</si>
  <si>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</si>
  <si>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</si>
  <si>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</si>
  <si>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</si>
  <si>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</si>
  <si>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</si>
  <si>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</si>
  <si>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</si>
  <si>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</si>
  <si>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</si>
  <si>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</si>
  <si>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</si>
  <si>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</si>
  <si>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</si>
  <si>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</si>
  <si>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</si>
  <si>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</si>
  <si>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</si>
  <si>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</si>
  <si>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</si>
  <si>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</si>
  <si>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</si>
  <si>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</si>
  <si>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</si>
  <si>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</si>
  <si>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</si>
  <si>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</si>
  <si>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</si>
  <si>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</si>
  <si>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</si>
  <si>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</si>
  <si>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</si>
  <si>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</si>
  <si>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</si>
  <si>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</si>
  <si>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</si>
  <si>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</si>
  <si>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</si>
  <si>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</si>
  <si>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</si>
  <si>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</si>
  <si>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</si>
  <si>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</si>
  <si>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</si>
  <si>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</si>
  <si>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</si>
  <si>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</si>
  <si>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</si>
  <si>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</si>
  <si>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</si>
  <si>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</si>
  <si>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</si>
  <si>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</si>
  <si>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</si>
  <si>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</si>
  <si>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</si>
  <si>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</si>
  <si>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</si>
  <si>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</si>
  <si>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</si>
  <si>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</si>
  <si>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</si>
  <si>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</si>
  <si>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</si>
  <si>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</si>
  <si>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</si>
  <si>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</si>
  <si>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</si>
  <si>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</si>
  <si>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</si>
  <si>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</si>
  <si>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</si>
  <si>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</si>
  <si>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</si>
  <si>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</si>
  <si>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</si>
  <si>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</si>
  <si>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</si>
  <si>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</si>
  <si>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</si>
  <si>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</si>
  <si>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</si>
  <si>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</si>
  <si>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</si>
  <si>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</si>
  <si>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</si>
  <si>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</si>
  <si>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</si>
  <si>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</si>
  <si>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</si>
  <si>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</si>
  <si>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</si>
  <si>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</si>
  <si>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</si>
  <si>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</si>
  <si>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</si>
  <si>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</si>
  <si>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</si>
  <si>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</si>
  <si>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</si>
  <si>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</si>
  <si>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</si>
  <si>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</si>
  <si>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</si>
  <si>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</si>
  <si>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DE ALTURA, MONTANTES TUBULARES DE 1.1/2 ESPAÇADOS DE 1,20M, TRAVESSA SUPERIOR DE 2, GRADIL FORMADO POR BARRAS CHATAS EM FERRO DE 32X4,8MM, FIXADO COM CHUMBADOR MECÂNICO. AF_04/2019_P</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</si>
  <si>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</si>
  <si>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</si>
  <si>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</si>
  <si>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</si>
  <si>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</si>
  <si>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</si>
  <si>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</si>
  <si>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</si>
  <si>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</si>
  <si>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</si>
  <si>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</si>
  <si>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</si>
  <si>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</si>
  <si>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</si>
  <si>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</si>
  <si>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</si>
  <si>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</si>
  <si>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</si>
  <si>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</si>
  <si>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</si>
  <si>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</si>
  <si>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</si>
  <si>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</si>
  <si>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</si>
  <si>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</si>
  <si>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</si>
  <si>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</si>
  <si>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</si>
  <si>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</si>
  <si>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</si>
  <si>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</si>
  <si>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</si>
  <si>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</si>
  <si>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</si>
  <si>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</si>
  <si>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</si>
  <si>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</si>
  <si>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</si>
  <si>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</si>
  <si>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</si>
  <si>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</si>
  <si>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</si>
  <si>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</si>
  <si>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</si>
  <si>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</si>
  <si>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</si>
  <si>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</si>
  <si>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</si>
  <si>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</si>
  <si>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</si>
  <si>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</si>
  <si>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</si>
  <si>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</si>
  <si>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</si>
  <si>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</si>
  <si>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</si>
  <si>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</si>
  <si>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</si>
  <si>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</si>
  <si>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</si>
  <si>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</si>
  <si>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</si>
  <si>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</si>
  <si>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</si>
  <si>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</si>
  <si>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</si>
  <si>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</si>
  <si>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</si>
  <si>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</si>
  <si>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</si>
  <si>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</si>
  <si>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</si>
  <si>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</si>
  <si>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</si>
  <si>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</si>
  <si>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</si>
  <si>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</si>
  <si>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</si>
  <si>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</si>
  <si>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</si>
  <si>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</si>
  <si>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</si>
  <si>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</si>
  <si>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</si>
  <si>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</si>
  <si>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</si>
  <si>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</si>
  <si>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16,06</t>
  </si>
  <si>
    <t>102192</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</si>
  <si>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</si>
  <si>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</si>
  <si>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</si>
  <si>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</si>
  <si>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</si>
  <si>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</si>
  <si>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</si>
  <si>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</si>
  <si>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</si>
  <si>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</si>
  <si>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</si>
  <si>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</si>
  <si>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</si>
  <si>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</si>
  <si>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</si>
  <si>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</si>
  <si>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</si>
  <si>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</si>
  <si>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</si>
  <si>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</si>
  <si>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</si>
  <si>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</si>
  <si>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</si>
  <si>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</si>
  <si>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</si>
  <si>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5,27</t>
  </si>
  <si>
    <t>6,10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</si>
  <si>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</si>
  <si>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</si>
  <si>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</si>
  <si>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</si>
  <si>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</si>
  <si>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</si>
  <si>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</si>
  <si>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</si>
  <si>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</si>
  <si>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</si>
  <si>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</si>
  <si>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9,63</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</si>
  <si>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</si>
  <si>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</si>
  <si>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</si>
  <si>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</si>
  <si>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</si>
  <si>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</si>
  <si>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</si>
  <si>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</si>
  <si>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</si>
  <si>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</si>
  <si>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</si>
  <si>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</si>
  <si>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</si>
  <si>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</si>
  <si>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</si>
  <si>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</si>
  <si>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11,10</t>
  </si>
  <si>
    <t>15,78</t>
  </si>
  <si>
    <t>14,48</t>
  </si>
  <si>
    <t>12,34</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</si>
  <si>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</si>
  <si>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</si>
  <si>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</si>
  <si>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</si>
  <si>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</si>
  <si>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</si>
  <si>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</si>
  <si>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</si>
  <si>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</si>
  <si>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</si>
  <si>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</si>
  <si>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</si>
  <si>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</si>
  <si>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</si>
  <si>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</si>
  <si>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</si>
  <si>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</si>
  <si>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</si>
  <si>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</si>
  <si>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</si>
  <si>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</si>
  <si>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</si>
  <si>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</si>
  <si>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</si>
  <si>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</si>
  <si>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</si>
  <si>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</si>
  <si>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</si>
  <si>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</si>
  <si>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</si>
  <si>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40,99</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</si>
  <si>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</si>
  <si>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</si>
  <si>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</si>
  <si>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</si>
  <si>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</si>
  <si>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</si>
  <si>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</si>
  <si>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</si>
  <si>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</si>
  <si>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</si>
  <si>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</si>
  <si>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</si>
  <si>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</si>
  <si>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</si>
  <si>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</si>
  <si>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</si>
  <si>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</si>
  <si>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</si>
  <si>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</si>
  <si>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</si>
  <si>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</si>
  <si>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</si>
  <si>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</si>
  <si>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</si>
  <si>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</si>
  <si>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</si>
  <si>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</si>
  <si>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</si>
  <si>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</si>
  <si>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</si>
  <si>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</si>
  <si>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</si>
  <si>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</si>
  <si>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</si>
  <si>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</si>
  <si>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</si>
  <si>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</si>
  <si>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</si>
  <si>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</si>
  <si>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</si>
  <si>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</si>
  <si>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</si>
  <si>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</si>
  <si>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</si>
  <si>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</si>
  <si>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</si>
  <si>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36,21</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</si>
  <si>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</si>
  <si>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</si>
  <si>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</si>
  <si>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</si>
  <si>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</si>
  <si>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</si>
  <si>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</si>
  <si>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</si>
  <si>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23,69</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</si>
  <si>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</si>
  <si>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</si>
  <si>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</si>
  <si>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</si>
  <si>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</si>
  <si>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</si>
  <si>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</si>
  <si>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</si>
  <si>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</si>
  <si>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</si>
  <si>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</si>
  <si>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</si>
  <si>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</si>
  <si>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</si>
  <si>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</si>
  <si>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</si>
  <si>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</si>
  <si>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</si>
  <si>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</si>
  <si>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</si>
  <si>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</si>
  <si>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</si>
  <si>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</si>
  <si>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</si>
  <si>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</si>
  <si>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</si>
  <si>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</si>
  <si>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</si>
  <si>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</si>
  <si>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</si>
  <si>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</si>
  <si>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</si>
  <si>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</si>
  <si>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</si>
  <si>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</si>
  <si>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</si>
  <si>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</si>
  <si>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</si>
  <si>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</si>
  <si>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</si>
  <si>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</si>
  <si>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</si>
  <si>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</si>
  <si>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</si>
  <si>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</si>
  <si>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</si>
  <si>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</si>
  <si>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</si>
  <si>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</si>
  <si>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</si>
  <si>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</si>
  <si>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</si>
  <si>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</si>
  <si>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</si>
  <si>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</si>
  <si>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</si>
  <si>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</si>
  <si>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</si>
  <si>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</si>
  <si>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</si>
  <si>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</si>
  <si>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</si>
  <si>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</si>
  <si>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</si>
  <si>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</si>
  <si>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</si>
  <si>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</si>
  <si>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</si>
  <si>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</si>
  <si>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</si>
  <si>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</si>
  <si>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</si>
  <si>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</si>
  <si>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</si>
  <si>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</si>
  <si>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</si>
  <si>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</si>
  <si>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</si>
  <si>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</si>
  <si>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</si>
  <si>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</si>
  <si>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</si>
  <si>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</si>
  <si>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</si>
  <si>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</si>
  <si>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</si>
  <si>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</si>
  <si>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</si>
  <si>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</si>
  <si>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</si>
  <si>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</si>
  <si>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</si>
  <si>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</si>
  <si>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</si>
  <si>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</si>
  <si>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</si>
  <si>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</si>
  <si>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</si>
  <si>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</si>
  <si>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</si>
  <si>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</si>
  <si>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</si>
  <si>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</si>
  <si>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</si>
  <si>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</si>
  <si>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</si>
  <si>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</si>
  <si>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</si>
  <si>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</si>
  <si>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</si>
  <si>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</si>
  <si>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</si>
  <si>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</si>
  <si>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</si>
  <si>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</si>
  <si>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</si>
  <si>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</si>
  <si>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</si>
  <si>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</si>
  <si>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</si>
  <si>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</si>
  <si>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9,88</t>
  </si>
  <si>
    <t>13,58</t>
  </si>
  <si>
    <t>9,10</t>
  </si>
  <si>
    <t>11,86</t>
  </si>
  <si>
    <t>ARMAÇÃO DE PILAR OU VIGA DE UMA ESTRUTURA CONVENCIONAL DE CONCRETO ARMADO EM UM EDIFÍCIO DE MÚLTIPLOS PAVIMENTOS UTILIZANDO AÇO CA-60 DE 5,0 MM - MONTAGEM. AF_12/2015</t>
  </si>
  <si>
    <t>13,43</t>
  </si>
  <si>
    <t>ARMAÇÃO DE PILAR OU VIGA DE UMA ESTRUTURA CONVENCIONAL DE CONCRETO ARMADO EM UM EDIFÍCIO DE MÚLTIPLOS PAVIMENTOS UTILIZANDO AÇO CA-50 DE 6,3 MM - MONTAGEM. AF_12/2015</t>
  </si>
  <si>
    <t>12,95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</si>
  <si>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</si>
  <si>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</si>
  <si>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</si>
  <si>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9,46</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</si>
  <si>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</si>
  <si>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</si>
  <si>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</si>
  <si>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10,13</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</si>
  <si>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</si>
  <si>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</si>
  <si>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</si>
  <si>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12,10</t>
  </si>
  <si>
    <t>ARMAÇÃO DE LAJE DE UMA ESTRUTURA CONVENCIONAL DE CONCRETO ARMADO EM UM EDIFÍCIO DE MÚLTIPLOS PAVIMENTOS UTILIZANDO AÇO CA-50 DE 8,0 MM - MONTAGEM. AF_12/2015</t>
  </si>
  <si>
    <t>11,71</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</si>
  <si>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</si>
  <si>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</si>
  <si>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</si>
  <si>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</si>
  <si>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</si>
  <si>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</si>
  <si>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14,65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</si>
  <si>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</si>
  <si>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</si>
  <si>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</si>
  <si>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</si>
  <si>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</si>
  <si>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</si>
  <si>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10,32</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</si>
  <si>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</si>
  <si>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</si>
  <si>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</si>
  <si>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</si>
  <si>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</si>
  <si>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11,26</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</si>
  <si>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</si>
  <si>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</si>
  <si>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</si>
  <si>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10,29</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</si>
  <si>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</si>
  <si>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</si>
  <si>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</si>
  <si>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</si>
  <si>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</si>
  <si>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8,17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</si>
  <si>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</si>
  <si>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</si>
  <si>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</si>
  <si>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</si>
  <si>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10,49</t>
  </si>
  <si>
    <t>CORTE E DOBRA DE AÇO CA-60, DIÂMETRO DE 5,0 MM, UTILIZADO EM LAJE. AF_12/2015</t>
  </si>
  <si>
    <t>9,72</t>
  </si>
  <si>
    <t>CORTE E DOBRA DE AÇO CA-50, DIÂMETRO DE 6,3 MM, UTILIZADO EM LAJE. AF_12/2015</t>
  </si>
  <si>
    <t>10,10</t>
  </si>
  <si>
    <t>CORTE E DOBRA DE AÇO CA-50, DIÂMETRO DE 8,0 MM, UTILIZADO EM LAJE. AF_12/2015</t>
  </si>
  <si>
    <t>CORTE E DOBRA DE AÇO CA-50, DIÂMETRO DE 10,0 MM, UTILIZADO EM LAJE. AF_12/2015</t>
  </si>
  <si>
    <t>9,45</t>
  </si>
  <si>
    <t>CORTE E DOBRA DE AÇO CA-50, DIÂMETRO DE 12,5 MM, UTILIZADO EM LAJE. AF_12/2015</t>
  </si>
  <si>
    <t>CORTE E DOBRA DE AÇO CA-50, DIÂMETRO DE 16,0 MM, UTILIZADO EM LAJE. AF_12/2015</t>
  </si>
  <si>
    <t>8,07</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</si>
  <si>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</si>
  <si>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</si>
  <si>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</si>
  <si>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</si>
  <si>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</si>
  <si>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</si>
  <si>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</si>
  <si>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</si>
  <si>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10,25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</si>
  <si>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</si>
  <si>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</si>
  <si>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</si>
  <si>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</si>
  <si>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</si>
  <si>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</si>
  <si>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</si>
  <si>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</si>
  <si>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14,54</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</si>
  <si>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</si>
  <si>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</si>
  <si>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13,00</t>
  </si>
  <si>
    <t>ARMAÇÃO DE ESTRUTURAS DE CONCRETO ARMADO, EXCETO VIGAS, PILARES, LAJES E FUNDAÇÕES, UTILIZANDO AÇO CA-50 DE 10,0 MM - MONTAGEM. AF_12/2015</t>
  </si>
  <si>
    <t>11,63</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</si>
  <si>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</si>
  <si>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</si>
  <si>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9,32</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</si>
  <si>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</si>
  <si>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</si>
  <si>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CA-50, DIÂMERO DE 32 MM, UTILIZADO EM ESTRUTURAS DIVERSAS, EXCETO LAJE. AF_10/2016</t>
  </si>
  <si>
    <t>10,45</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</si>
  <si>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</si>
  <si>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</si>
  <si>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</si>
  <si>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</si>
  <si>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</si>
  <si>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</si>
  <si>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</si>
  <si>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</si>
  <si>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</si>
  <si>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</si>
  <si>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</si>
  <si>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</si>
  <si>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10,83</t>
  </si>
  <si>
    <t>ARMAÇÃO DE BLOCO, VIGA BALDRAME OU SAPATA UTILIZANDO AÇO CA-50 DE 25 MM - MONTAGEM. AF_06/2017</t>
  </si>
  <si>
    <t>9,03</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</si>
  <si>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</si>
  <si>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</si>
  <si>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</si>
  <si>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</si>
  <si>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</si>
  <si>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</si>
  <si>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</si>
  <si>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</si>
  <si>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</si>
  <si>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</si>
  <si>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</si>
  <si>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</si>
  <si>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</si>
  <si>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</si>
  <si>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</si>
  <si>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</si>
  <si>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</si>
  <si>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</si>
  <si>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</si>
  <si>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</si>
  <si>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</si>
  <si>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</si>
  <si>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</si>
  <si>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</si>
  <si>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</si>
  <si>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</si>
  <si>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</si>
  <si>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</si>
  <si>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</si>
  <si>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</si>
  <si>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</si>
  <si>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</si>
  <si>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</si>
  <si>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</si>
  <si>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</si>
  <si>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</si>
  <si>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</si>
  <si>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</si>
  <si>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</si>
  <si>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</si>
  <si>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</si>
  <si>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</si>
  <si>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</si>
  <si>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33,97</t>
  </si>
  <si>
    <t>VERGA MOLDADA IN LOCO COM UTILIZAÇÃO DE BLOCOS CANALETA PARA JANELAS COM MAIS DE 1,5 M DE VÃO. AF_03/2016</t>
  </si>
  <si>
    <t>36,08</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</si>
  <si>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</si>
  <si>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</si>
  <si>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</si>
  <si>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</si>
  <si>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</si>
  <si>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</si>
  <si>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</si>
  <si>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</si>
  <si>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</si>
  <si>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2,36</t>
  </si>
  <si>
    <t>FIXAÇÃO (ENCUNHAMENTO) DE ALVENARIA DE VEDAÇÃO COM ARGAMASSA APLICADA COM COLHER. AF_03/2016</t>
  </si>
  <si>
    <t>FIXAÇÃO (ENCUNHAMENTO) DE ALVENARIA DE VEDAÇÃO COM TIJOLO MACIÇO. AF_03/2016</t>
  </si>
  <si>
    <t>20,57</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</si>
  <si>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</si>
  <si>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</si>
  <si>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</si>
  <si>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</si>
  <si>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</si>
  <si>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</si>
  <si>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</si>
  <si>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</si>
  <si>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</si>
  <si>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</si>
  <si>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</si>
  <si>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</si>
  <si>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</si>
  <si>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</si>
  <si>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</si>
  <si>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</si>
  <si>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</si>
  <si>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</si>
  <si>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</si>
  <si>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</si>
  <si>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</si>
  <si>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</si>
  <si>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</si>
  <si>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</si>
  <si>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</si>
  <si>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</si>
  <si>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</si>
  <si>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</si>
  <si>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</si>
  <si>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</si>
  <si>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</si>
  <si>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</si>
  <si>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</si>
  <si>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</si>
  <si>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</si>
  <si>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</si>
  <si>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45,34</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</si>
  <si>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</si>
  <si>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</si>
  <si>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</si>
  <si>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</si>
  <si>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</si>
  <si>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</si>
  <si>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</si>
  <si>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</si>
  <si>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</si>
  <si>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16,27</t>
  </si>
  <si>
    <t>CONTRAVENTAMENTO COM CANTONEIRAS DE AÇO, ABAS IGUAIS, COM CONEXÕES PARAFUSADAS, INCLUSOS MÃO DE OBRA, TRANSPORTE E IÇAMENTO UTILIZANDO GUINDASTE, PARA EDIFÍCIOS DE 3 A 5 PAVIMENTOS - FORNECIMENTO E INSTALAÇÃO. AF_01/2020_P</t>
  </si>
  <si>
    <t>16,46</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</si>
  <si>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</si>
  <si>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</si>
  <si>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</si>
  <si>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</si>
  <si>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</si>
  <si>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14,46</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</si>
  <si>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</si>
  <si>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</si>
  <si>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</si>
  <si>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</si>
  <si>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</si>
  <si>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31,13</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</si>
  <si>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</si>
  <si>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</si>
  <si>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</si>
  <si>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</si>
  <si>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</si>
  <si>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33,43</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</si>
  <si>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</si>
  <si>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</si>
  <si>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</si>
  <si>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</si>
  <si>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</si>
  <si>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</si>
  <si>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</si>
  <si>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</si>
  <si>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</si>
  <si>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</si>
  <si>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</si>
  <si>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</si>
  <si>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</si>
  <si>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6,68</t>
  </si>
  <si>
    <t>ELETRODUTO FLEXÍVEL CORRUGADO, PVC, DN 25 MM (3/4"), PARA CIRCUITOS TERMINAIS, INSTALADO EM FORRO - FORNECIMENTO E INSTALAÇÃO. AF_12/2015</t>
  </si>
  <si>
    <t>7,03</t>
  </si>
  <si>
    <t>7,96</t>
  </si>
  <si>
    <t>ELETRODUTO FLEXÍVEL CORRUGADO, PVC, DN 32 MM (1"), PARA CIRCUITOS TERMINAIS, INSTALADO EM FORRO - FORNECIMENTO E INSTALAÇÃO. AF_12/2015</t>
  </si>
  <si>
    <t>10,01</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</si>
  <si>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</si>
  <si>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</si>
  <si>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5,15</t>
  </si>
  <si>
    <t>6,08</t>
  </si>
  <si>
    <t>ELETRODUTO FLEXÍVEL CORRUGADO, PVC, DN 32 MM (1"), PARA CIRCUITOS TERMINAIS, INSTALADO EM LAJE - FORNECIMENTO E INSTALAÇÃO. AF_12/2015</t>
  </si>
  <si>
    <t>6,21</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</si>
  <si>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</si>
  <si>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</si>
  <si>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</si>
  <si>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9,71</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</si>
  <si>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</si>
  <si>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</si>
  <si>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</si>
  <si>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11,51</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</si>
  <si>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</si>
  <si>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</si>
  <si>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</si>
  <si>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</si>
  <si>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</si>
  <si>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12,45</t>
  </si>
  <si>
    <t>ELETRODUTO RÍGIDO ROSCÁVEL, PVC, DN 20 MM (1/2"), PARA CIRCUITOS TERMINAIS, INSTALADO EM PAREDE - FORNECIMENTO E INSTALAÇÃO. AF_12/2015</t>
  </si>
  <si>
    <t>8,41</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</si>
  <si>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</si>
  <si>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</si>
  <si>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12,38</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</si>
  <si>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</si>
  <si>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</si>
  <si>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</si>
  <si>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</si>
  <si>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24,21</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</si>
  <si>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</si>
  <si>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</si>
  <si>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</si>
  <si>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</si>
  <si>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5,93</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</si>
  <si>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</si>
  <si>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</si>
  <si>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</si>
  <si>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</si>
  <si>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</si>
  <si>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</si>
  <si>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</si>
  <si>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</si>
  <si>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</si>
  <si>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24,41</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</si>
  <si>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</si>
  <si>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</si>
  <si>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</si>
  <si>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</si>
  <si>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</si>
  <si>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</si>
  <si>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</si>
  <si>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</si>
  <si>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</si>
  <si>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</si>
  <si>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</si>
  <si>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</si>
  <si>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</si>
  <si>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6,25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</si>
  <si>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</si>
  <si>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</si>
  <si>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</si>
  <si>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</si>
  <si>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</si>
  <si>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</si>
  <si>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</si>
  <si>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</si>
  <si>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</si>
  <si>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</si>
  <si>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</si>
  <si>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</si>
  <si>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</si>
  <si>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</si>
  <si>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</si>
  <si>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</si>
  <si>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</si>
  <si>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</si>
  <si>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</si>
  <si>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</si>
  <si>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</si>
  <si>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17,60</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</si>
  <si>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</si>
  <si>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</si>
  <si>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</si>
  <si>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11,58</t>
  </si>
  <si>
    <t>CURVA 180 GRAUS PARA ELETRODUTO, PVC, ROSCÁVEL, DN 25 MM (3/4"), PARA CIRCUITOS TERMINAIS, INSTALADA EM PAREDE - FORNECIMENTO E INSTALAÇÃO. AF_12/2015</t>
  </si>
  <si>
    <t>13,19</t>
  </si>
  <si>
    <t>CURVA 90 GRAUS PARA ELETRODUTO, PVC, ROSCÁVEL, DN 32 MM (1"), PARA CIRCUITOS TERMINAIS, INSTALADA EM PAREDE - FORNECIMENTO E INSTALAÇÃO. AF_12/2015</t>
  </si>
  <si>
    <t>14,07</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</si>
  <si>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</si>
  <si>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</si>
  <si>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</si>
  <si>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17,80</t>
  </si>
  <si>
    <t>LUVA PARA ELETRODUTO, PVC, ROSCÁVEL, DN 50 MM (1 1/2") - FORNECIMENTO E INSTALAÇÃO. AF_12/2015</t>
  </si>
  <si>
    <t>LUVA PARA ELETRODUTO, PVC, ROSCÁVEL, DN 60 MM (2") - FORNECIMENTO E INSTALAÇÃO. AF_12/2015</t>
  </si>
  <si>
    <t>14,29</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</si>
  <si>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</si>
  <si>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</si>
  <si>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</si>
  <si>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</si>
  <si>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17,79</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</si>
  <si>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</si>
  <si>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</si>
  <si>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</si>
  <si>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</si>
  <si>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</si>
  <si>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4,79</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</si>
  <si>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</si>
  <si>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</si>
  <si>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</si>
  <si>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</si>
  <si>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</si>
  <si>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</si>
  <si>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</si>
  <si>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</si>
  <si>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</si>
  <si>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</si>
  <si>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</si>
  <si>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10,70</t>
  </si>
  <si>
    <t>LUVA DE EMENDA PARA ELETRODUTO, AÇO GALVANIZADO, DN 40 MM (1 1/2''), APARENTE, INSTALADA EM PAREDE - FORNECIMENTO E INSTALAÇÃO. AF_11/2016_P</t>
  </si>
  <si>
    <t>12,73</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</si>
  <si>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</si>
  <si>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</si>
  <si>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</si>
  <si>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</si>
  <si>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</si>
  <si>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</si>
  <si>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2,90</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</si>
  <si>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</si>
  <si>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</si>
  <si>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</si>
  <si>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</si>
  <si>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</si>
  <si>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</si>
  <si>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</si>
  <si>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</si>
  <si>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</si>
  <si>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</si>
  <si>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</si>
  <si>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</si>
  <si>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</si>
  <si>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</si>
  <si>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</si>
  <si>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</si>
  <si>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</si>
  <si>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</si>
  <si>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</si>
  <si>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</si>
  <si>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</si>
  <si>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</si>
  <si>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</si>
  <si>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</si>
  <si>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</si>
  <si>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</si>
  <si>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</si>
  <si>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</si>
  <si>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</si>
  <si>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</si>
  <si>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</si>
  <si>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</si>
  <si>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</si>
  <si>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</si>
  <si>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</si>
  <si>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</si>
  <si>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</si>
  <si>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</si>
  <si>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</si>
  <si>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</si>
  <si>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</si>
  <si>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</si>
  <si>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</si>
  <si>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</si>
  <si>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</si>
  <si>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</si>
  <si>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</si>
  <si>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10,89</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</si>
  <si>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</si>
  <si>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</si>
  <si>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</si>
  <si>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</si>
  <si>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</si>
  <si>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</si>
  <si>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26,90</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</si>
  <si>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</si>
  <si>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</si>
  <si>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</si>
  <si>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</si>
  <si>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</si>
  <si>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</si>
  <si>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</si>
  <si>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</si>
  <si>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</si>
  <si>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</si>
  <si>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</si>
  <si>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</si>
  <si>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</si>
  <si>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</si>
  <si>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</si>
  <si>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43,55</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</si>
  <si>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</si>
  <si>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</si>
  <si>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</si>
  <si>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</si>
  <si>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</si>
  <si>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</si>
  <si>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</si>
  <si>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</si>
  <si>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</si>
  <si>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</si>
  <si>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</si>
  <si>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</si>
  <si>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</si>
  <si>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</si>
  <si>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</si>
  <si>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</si>
  <si>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</si>
  <si>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</si>
  <si>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</si>
  <si>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</si>
  <si>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</si>
  <si>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</si>
  <si>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</si>
  <si>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</si>
  <si>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</si>
  <si>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</si>
  <si>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</si>
  <si>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</si>
  <si>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</si>
  <si>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</si>
  <si>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</si>
  <si>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</si>
  <si>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</si>
  <si>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</si>
  <si>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</si>
  <si>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</si>
  <si>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</si>
  <si>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</si>
  <si>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20,25</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</si>
  <si>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</si>
  <si>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</si>
  <si>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</si>
  <si>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</si>
  <si>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</si>
  <si>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</si>
  <si>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</si>
  <si>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</si>
  <si>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</si>
  <si>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</si>
  <si>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</si>
  <si>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</si>
  <si>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</si>
  <si>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</si>
  <si>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</si>
  <si>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</si>
  <si>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</si>
  <si>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</si>
  <si>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</si>
  <si>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</si>
  <si>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</si>
  <si>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</si>
  <si>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</si>
  <si>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</si>
  <si>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</si>
  <si>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</si>
  <si>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</si>
  <si>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</si>
  <si>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</si>
  <si>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15,54</t>
  </si>
  <si>
    <t>DISJUNTOR MONOPOLAR TIPO NEMA, CORRENTE NOMINAL DE 35 ATÉ 50A - FORNECIMENTO E INSTALAÇÃO. AF_10/2020</t>
  </si>
  <si>
    <t>26,59</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</si>
  <si>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</si>
  <si>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</si>
  <si>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</si>
  <si>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</si>
  <si>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</si>
  <si>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</si>
  <si>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</si>
  <si>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</si>
  <si>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</si>
  <si>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</si>
  <si>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</si>
  <si>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</si>
  <si>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</si>
  <si>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</si>
  <si>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</si>
  <si>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</si>
  <si>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</si>
  <si>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</si>
  <si>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</si>
  <si>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</si>
  <si>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</si>
  <si>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</si>
  <si>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</si>
  <si>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</si>
  <si>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</si>
  <si>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27,69</t>
  </si>
  <si>
    <t>INTERRUPTOR SIMPLES (1 MÓDULO) COM INTERRUPTOR PARALELO (1 MÓDULO), 10A/250V, SEM SUPORTE E SEM PLACA - FORNECIMENTO E INSTALAÇÃO. AF_12/2015</t>
  </si>
  <si>
    <t>33,75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</si>
  <si>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</si>
  <si>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</si>
  <si>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</si>
  <si>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</si>
  <si>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</si>
  <si>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</si>
  <si>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</si>
  <si>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</si>
  <si>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</si>
  <si>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53,84</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</si>
  <si>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</si>
  <si>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</si>
  <si>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</si>
  <si>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</si>
  <si>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</si>
  <si>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</si>
  <si>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</si>
  <si>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</si>
  <si>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</si>
  <si>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</si>
  <si>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</si>
  <si>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</si>
  <si>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</si>
  <si>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</si>
  <si>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</si>
  <si>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</si>
  <si>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</si>
  <si>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</si>
  <si>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</si>
  <si>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</si>
  <si>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</si>
  <si>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</si>
  <si>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</si>
  <si>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</si>
  <si>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25,27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</si>
  <si>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</si>
  <si>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</si>
  <si>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</si>
  <si>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</si>
  <si>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</si>
  <si>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</si>
  <si>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21,71</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</si>
  <si>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</si>
  <si>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</si>
  <si>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</si>
  <si>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</si>
  <si>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18,86</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</si>
  <si>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</si>
  <si>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</si>
  <si>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</si>
  <si>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</si>
  <si>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</si>
  <si>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</si>
  <si>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</si>
  <si>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</si>
  <si>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</si>
  <si>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</si>
  <si>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</si>
  <si>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</si>
  <si>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</si>
  <si>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</si>
  <si>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</si>
  <si>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</si>
  <si>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</si>
  <si>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</si>
  <si>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</si>
  <si>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</si>
  <si>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</si>
  <si>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</si>
  <si>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</si>
  <si>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</si>
  <si>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</si>
  <si>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</si>
  <si>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</si>
  <si>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</si>
  <si>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</si>
  <si>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</si>
  <si>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</si>
  <si>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</si>
  <si>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</si>
  <si>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</si>
  <si>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</si>
  <si>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</si>
  <si>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</si>
  <si>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</si>
  <si>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</si>
  <si>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</si>
  <si>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</si>
  <si>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</si>
  <si>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28,08</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</si>
  <si>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</si>
  <si>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</si>
  <si>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</si>
  <si>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</si>
  <si>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</si>
  <si>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</si>
  <si>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</si>
  <si>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</si>
  <si>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45,37</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</si>
  <si>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</si>
  <si>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</si>
  <si>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</si>
  <si>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</si>
  <si>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17,97</t>
  </si>
  <si>
    <t>LÂMPADA COMPACTA FLUORESCENTE DE 15 W, BASE E27 - FORNECIMENTO E INSTALAÇÃO. AF_02/2020</t>
  </si>
  <si>
    <t>15,83</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</si>
  <si>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</si>
  <si>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</si>
  <si>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</si>
  <si>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</si>
  <si>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</si>
  <si>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</si>
  <si>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</si>
  <si>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</si>
  <si>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</si>
  <si>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</si>
  <si>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</si>
  <si>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</si>
  <si>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</si>
  <si>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</si>
  <si>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</si>
  <si>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</si>
  <si>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</si>
  <si>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</si>
  <si>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</si>
  <si>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</si>
  <si>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</si>
  <si>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</si>
  <si>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</si>
  <si>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</si>
  <si>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</si>
  <si>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</si>
  <si>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</si>
  <si>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</si>
  <si>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</si>
  <si>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</si>
  <si>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</si>
  <si>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</si>
  <si>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</si>
  <si>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</si>
  <si>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</si>
  <si>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</si>
  <si>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</si>
  <si>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</si>
  <si>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</si>
  <si>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</si>
  <si>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</si>
  <si>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</si>
  <si>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</si>
  <si>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</si>
  <si>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</si>
  <si>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</si>
  <si>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</si>
  <si>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</si>
  <si>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</si>
  <si>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</si>
  <si>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</si>
  <si>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</si>
  <si>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</si>
  <si>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</si>
  <si>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</si>
  <si>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</si>
  <si>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</si>
  <si>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</si>
  <si>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</si>
  <si>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</si>
  <si>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</si>
  <si>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</si>
  <si>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</si>
  <si>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</si>
  <si>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</si>
  <si>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</si>
  <si>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</si>
  <si>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</si>
  <si>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</si>
  <si>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</si>
  <si>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</si>
  <si>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</si>
  <si>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</si>
  <si>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</si>
  <si>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</si>
  <si>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</si>
  <si>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</si>
  <si>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</si>
  <si>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</si>
  <si>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</si>
  <si>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</si>
  <si>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</si>
  <si>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5,98</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</si>
  <si>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</si>
  <si>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</si>
  <si>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</si>
  <si>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</si>
  <si>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</si>
  <si>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</si>
  <si>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</si>
  <si>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</si>
  <si>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</si>
  <si>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</si>
  <si>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</si>
  <si>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</si>
  <si>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</si>
  <si>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</si>
  <si>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</si>
  <si>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</si>
  <si>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</si>
  <si>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</si>
  <si>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</si>
  <si>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</si>
  <si>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</si>
  <si>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</si>
  <si>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</si>
  <si>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33,81</t>
  </si>
  <si>
    <t>LÂMPADA MISTA 160 W - FORNECIMENTO E INSTALAÇÃO. AF_08/2020</t>
  </si>
  <si>
    <t>16,16</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</si>
  <si>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</si>
  <si>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</si>
  <si>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</si>
  <si>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</si>
  <si>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</si>
  <si>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</si>
  <si>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</si>
  <si>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</si>
  <si>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</si>
  <si>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</si>
  <si>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</si>
  <si>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</si>
  <si>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</si>
  <si>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</si>
  <si>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</si>
  <si>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</si>
  <si>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</si>
  <si>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</si>
  <si>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17,92</t>
  </si>
  <si>
    <t>ABRAÇADEIRA DE FIXAÇÃO DE BRAÇOS DE LUMINÁRIAS DE 3" - FORNECIMENTO E INSTALAÇÃO. AF_08/2020</t>
  </si>
  <si>
    <t>18,44</t>
  </si>
  <si>
    <t>ABRAÇADEIRA DE FIXAÇÃO DE BRAÇOS DE LUMINÁRIAS DE 4" - FORNECIMENTO E INSTALAÇÃO. AF_08/2020</t>
  </si>
  <si>
    <t>20,68</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</si>
  <si>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</si>
  <si>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</si>
  <si>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</si>
  <si>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</si>
  <si>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</si>
  <si>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</si>
  <si>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</si>
  <si>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</si>
  <si>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</si>
  <si>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</si>
  <si>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</si>
  <si>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</si>
  <si>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</si>
  <si>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</si>
  <si>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</si>
  <si>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</si>
  <si>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</si>
  <si>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</si>
  <si>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</si>
  <si>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</si>
  <si>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</si>
  <si>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</si>
  <si>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</si>
  <si>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</si>
  <si>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</si>
  <si>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</si>
  <si>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</si>
  <si>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</si>
  <si>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</si>
  <si>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</si>
  <si>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</si>
  <si>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</si>
  <si>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</si>
  <si>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</si>
  <si>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</si>
  <si>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</si>
  <si>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</si>
  <si>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</si>
  <si>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</si>
  <si>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</si>
  <si>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</si>
  <si>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</si>
  <si>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</si>
  <si>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</si>
  <si>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</si>
  <si>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</si>
  <si>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</si>
  <si>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</si>
  <si>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</si>
  <si>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</si>
  <si>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</si>
  <si>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</si>
  <si>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</si>
  <si>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</si>
  <si>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</si>
  <si>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</si>
  <si>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</si>
  <si>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</si>
  <si>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</si>
  <si>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</si>
  <si>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</si>
  <si>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</si>
  <si>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</si>
  <si>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</si>
  <si>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</si>
  <si>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</si>
  <si>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</si>
  <si>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</si>
  <si>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</si>
  <si>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</si>
  <si>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</si>
  <si>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</si>
  <si>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</si>
  <si>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</si>
  <si>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</si>
  <si>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</si>
  <si>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</si>
  <si>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</si>
  <si>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</si>
  <si>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</si>
  <si>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</si>
  <si>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</si>
  <si>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</si>
  <si>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</si>
  <si>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</si>
  <si>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</si>
  <si>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</si>
  <si>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42,26</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</si>
  <si>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</si>
  <si>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</si>
  <si>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</si>
  <si>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</si>
  <si>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</si>
  <si>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</si>
  <si>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</si>
  <si>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</si>
  <si>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</si>
  <si>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</si>
  <si>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</si>
  <si>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</si>
  <si>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</si>
  <si>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</si>
  <si>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</si>
  <si>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</si>
  <si>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</si>
  <si>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</si>
  <si>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</si>
  <si>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</si>
  <si>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</si>
  <si>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</si>
  <si>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</si>
  <si>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</si>
  <si>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</si>
  <si>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</si>
  <si>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</si>
  <si>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</si>
  <si>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</si>
  <si>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</si>
  <si>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</si>
  <si>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</si>
  <si>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5,68</t>
  </si>
  <si>
    <t>CABO TELEFÔNICO CCI-50 6 PARES, SEM BLINDAGEM, INSTALADO EM ENTRADA DE EDIFICAÇÃO - FORNECIMENTO E INSTALAÇÃO. AF_11/2019</t>
  </si>
  <si>
    <t>CABO TELEFÔNICO CI-50 10 PARES INSTALADO EM ENTRADA DE EDIFICAÇÃO - FORNECIMENTO E INSTALAÇÃO. AF_11/2019</t>
  </si>
  <si>
    <t>10,24</t>
  </si>
  <si>
    <t>CABO TELEFÔNICO CI-50 20 PARES INSTALADO EM ENTRADA DE EDIFICAÇÃO - FORNECIMENTO E INSTALAÇÃO. AF_11/2019</t>
  </si>
  <si>
    <t>16,98</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</si>
  <si>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</si>
  <si>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</si>
  <si>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</si>
  <si>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</si>
  <si>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</si>
  <si>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</si>
  <si>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</si>
  <si>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</si>
  <si>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7,88</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</si>
  <si>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</si>
  <si>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</si>
  <si>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</si>
  <si>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</si>
  <si>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</si>
  <si>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</si>
  <si>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7,34</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</si>
  <si>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</si>
  <si>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</si>
  <si>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</si>
  <si>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</si>
  <si>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</si>
  <si>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</si>
  <si>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</si>
  <si>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</si>
  <si>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</si>
  <si>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</si>
  <si>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</si>
  <si>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</si>
  <si>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</si>
  <si>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</si>
  <si>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</si>
  <si>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</si>
  <si>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</si>
  <si>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</si>
  <si>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</si>
  <si>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</si>
  <si>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</si>
  <si>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</si>
  <si>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</si>
  <si>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</si>
  <si>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</si>
  <si>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</si>
  <si>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</si>
  <si>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</si>
  <si>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</si>
  <si>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</si>
  <si>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</si>
  <si>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</si>
  <si>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</si>
  <si>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</si>
  <si>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</si>
  <si>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</si>
  <si>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</si>
  <si>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</si>
  <si>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</si>
  <si>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</si>
  <si>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</si>
  <si>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16,80</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</si>
  <si>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</si>
  <si>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</si>
  <si>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</si>
  <si>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</si>
  <si>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</si>
  <si>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</si>
  <si>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</si>
  <si>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13,56</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</si>
  <si>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</si>
  <si>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</si>
  <si>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</si>
  <si>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</si>
  <si>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</si>
  <si>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</si>
  <si>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</si>
  <si>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</si>
  <si>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</si>
  <si>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</si>
  <si>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</si>
  <si>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</si>
  <si>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</si>
  <si>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</si>
  <si>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</si>
  <si>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</si>
  <si>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14,78</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</si>
  <si>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</si>
  <si>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</si>
  <si>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</si>
  <si>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</si>
  <si>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</si>
  <si>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</si>
  <si>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</si>
  <si>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</si>
  <si>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</si>
  <si>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</si>
  <si>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</si>
  <si>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</si>
  <si>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</si>
  <si>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</si>
  <si>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</si>
  <si>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</si>
  <si>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</si>
  <si>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</si>
  <si>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24,65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</si>
  <si>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</si>
  <si>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</si>
  <si>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</si>
  <si>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</si>
  <si>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</si>
  <si>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</si>
  <si>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</si>
  <si>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</si>
  <si>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</si>
  <si>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</si>
  <si>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</si>
  <si>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</si>
  <si>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</si>
  <si>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</si>
  <si>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</si>
  <si>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</si>
  <si>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</si>
  <si>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</si>
  <si>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</si>
  <si>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</si>
  <si>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</si>
  <si>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</si>
  <si>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</si>
  <si>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</si>
  <si>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</si>
  <si>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</si>
  <si>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</si>
  <si>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</si>
  <si>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</si>
  <si>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</si>
  <si>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</si>
  <si>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</si>
  <si>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</si>
  <si>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</si>
  <si>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</si>
  <si>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</si>
  <si>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</si>
  <si>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</si>
  <si>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</si>
  <si>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</si>
  <si>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</si>
  <si>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</si>
  <si>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</si>
  <si>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</si>
  <si>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</si>
  <si>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</si>
  <si>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</si>
  <si>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</si>
  <si>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</si>
  <si>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</si>
  <si>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</si>
  <si>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</si>
  <si>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</si>
  <si>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</si>
  <si>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</si>
  <si>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</si>
  <si>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</si>
  <si>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</si>
  <si>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</si>
  <si>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</si>
  <si>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</si>
  <si>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</si>
  <si>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24,55</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</si>
  <si>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</si>
  <si>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</si>
  <si>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</si>
  <si>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49,15</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</si>
  <si>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</si>
  <si>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</si>
  <si>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</si>
  <si>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</si>
  <si>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</si>
  <si>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</si>
  <si>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</si>
  <si>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</si>
  <si>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</si>
  <si>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8,38</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</si>
  <si>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</si>
  <si>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</si>
  <si>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</si>
  <si>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</si>
  <si>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</si>
  <si>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</si>
  <si>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</si>
  <si>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</si>
  <si>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</si>
  <si>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</si>
  <si>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</si>
  <si>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</si>
  <si>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</si>
  <si>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</si>
  <si>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</si>
  <si>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</si>
  <si>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</si>
  <si>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</si>
  <si>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17,37</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</si>
  <si>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</si>
  <si>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</si>
  <si>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</si>
  <si>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15,99</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</si>
  <si>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</si>
  <si>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</si>
  <si>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</si>
  <si>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</si>
  <si>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15,03</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</si>
  <si>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</si>
  <si>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</si>
  <si>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</si>
  <si>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</si>
  <si>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</si>
  <si>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</si>
  <si>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</si>
  <si>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12,03</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</si>
  <si>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</si>
  <si>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</si>
  <si>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</si>
  <si>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</si>
  <si>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</si>
  <si>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</si>
  <si>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</si>
  <si>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</si>
  <si>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8,06</t>
  </si>
  <si>
    <t>TUBO, PPR, DN 25, CLASSE PN 20,  INSTALADO EM RESERVAÇÃO DE ÁGUA DE EDIFICAÇÃO QUE POSSUA RESERVATÓRIO DE FIBRA/FIBROCIMENTO  FORNECIMENTO E INSTALAÇÃO. AF_06/2016</t>
  </si>
  <si>
    <t>15,11</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</si>
  <si>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</si>
  <si>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</si>
  <si>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</si>
  <si>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</si>
  <si>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</si>
  <si>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</si>
  <si>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</si>
  <si>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</si>
  <si>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</si>
  <si>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</si>
  <si>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23,88</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</si>
  <si>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</si>
  <si>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</si>
  <si>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</si>
  <si>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</si>
  <si>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</si>
  <si>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</si>
  <si>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</si>
  <si>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7,54</t>
  </si>
  <si>
    <t>TUBO, PEX, MONOCAMADA, DN 20, INSTALADO EM RAMAL OU SUB-RAMAL DE ÁGUA  FORNECIMENTO E INSTALAÇÃO. AF_06/2015</t>
  </si>
  <si>
    <t>9,62</t>
  </si>
  <si>
    <t>TUBO, PEX, MONOCAMADA, DN 25, INSTALADO EM RAMAL OU SUB-RAMAL DE ÁGUA  FORNECIMENTO E INSTALAÇÃO. AF_06/2015</t>
  </si>
  <si>
    <t>TUBO, PEX, MONOCAMADA, DN 32, INSTALADO EM RAMAL OU SUB-RAMAL DE ÁGUA  FORNECIMENTO E INSTALAÇÃO. AF_06/2015</t>
  </si>
  <si>
    <t>20,64</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</si>
  <si>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</si>
  <si>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</si>
  <si>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</si>
  <si>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</si>
  <si>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</si>
  <si>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</si>
  <si>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</si>
  <si>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</si>
  <si>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</si>
  <si>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</si>
  <si>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</si>
  <si>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</si>
  <si>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</si>
  <si>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</si>
  <si>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</si>
  <si>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</si>
  <si>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</si>
  <si>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</si>
  <si>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</si>
  <si>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</si>
  <si>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</si>
  <si>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</si>
  <si>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</si>
  <si>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</si>
  <si>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</si>
  <si>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</si>
  <si>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</si>
  <si>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</si>
  <si>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</si>
  <si>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</si>
  <si>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</si>
  <si>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</si>
  <si>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</si>
  <si>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</si>
  <si>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</si>
  <si>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</si>
  <si>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</si>
  <si>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</si>
  <si>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</si>
  <si>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</si>
  <si>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</si>
  <si>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</si>
  <si>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</si>
  <si>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</si>
  <si>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</si>
  <si>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</si>
  <si>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22,26</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</si>
  <si>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</si>
  <si>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</si>
  <si>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</si>
  <si>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</si>
  <si>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</si>
  <si>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</si>
  <si>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</si>
  <si>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</si>
  <si>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</si>
  <si>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</si>
  <si>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</si>
  <si>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</si>
  <si>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</si>
  <si>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</si>
  <si>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</si>
  <si>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</si>
  <si>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</si>
  <si>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</si>
  <si>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</si>
  <si>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</si>
  <si>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</si>
  <si>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</si>
  <si>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</si>
  <si>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</si>
  <si>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7,07</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</si>
  <si>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</si>
  <si>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</si>
  <si>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</si>
  <si>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</si>
  <si>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</si>
  <si>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</si>
  <si>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</si>
  <si>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</si>
  <si>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</si>
  <si>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</si>
  <si>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</si>
  <si>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11,44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</si>
  <si>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</si>
  <si>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</si>
  <si>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</si>
  <si>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</si>
  <si>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</si>
  <si>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</si>
  <si>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</si>
  <si>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</si>
  <si>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</si>
  <si>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11,20</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</si>
  <si>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</si>
  <si>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</si>
  <si>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</si>
  <si>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</si>
  <si>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6,14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</si>
  <si>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</si>
  <si>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</si>
  <si>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</si>
  <si>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</si>
  <si>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</si>
  <si>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</si>
  <si>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</si>
  <si>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</si>
  <si>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</si>
  <si>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16,89</t>
  </si>
  <si>
    <t>TE, PVC, SOLDÁVEL, DN 25MM, INSTALADO EM RAMAL OU SUB-RAMAL DE ÁGUA - FORNECIMENTO E INSTALAÇÃO. AF_12/2014</t>
  </si>
  <si>
    <t>9,78</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</si>
  <si>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</si>
  <si>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</si>
  <si>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</si>
  <si>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</si>
  <si>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</si>
  <si>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16,47</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</si>
  <si>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</si>
  <si>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</si>
  <si>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</si>
  <si>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</si>
  <si>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</si>
  <si>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</si>
  <si>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</si>
  <si>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7,17</t>
  </si>
  <si>
    <t>CURVA 45 GRAUS, PVC, SOLDÁVEL, DN 25MM, INSTALADO EM RAMAL DE DISTRIBUIÇÃO DE ÁGUA - FORNECIMENTO E INSTALAÇÃO. AF_12/2014</t>
  </si>
  <si>
    <t>6,47</t>
  </si>
  <si>
    <t>JOELHO 90 GRAUS, PVC, SOLDÁVEL, DN 25MM, X 3/4 INSTALADO EM RAMAL DE DISTRIBUIÇÃO DE ÁGUA - FORNECIMENTO E INSTALAÇÃO. AF_12/2014</t>
  </si>
  <si>
    <t>JOELHO 90 GRAUS, PVC, SOLDÁVEL, DN 32MM, INSTALADO EM RAMAL DE DISTRIBUIÇÃO DE ÁGUA - FORNECIMENTO E INSTALAÇÃO. AF_12/2014</t>
  </si>
  <si>
    <t>7,23</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</si>
  <si>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</si>
  <si>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</si>
  <si>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</si>
  <si>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</si>
  <si>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</si>
  <si>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</si>
  <si>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</si>
  <si>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7,68</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</si>
  <si>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</si>
  <si>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</si>
  <si>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</si>
  <si>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7,12</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</si>
  <si>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</si>
  <si>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</si>
  <si>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</si>
  <si>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</si>
  <si>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9,77</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</si>
  <si>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</si>
  <si>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</si>
  <si>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</si>
  <si>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</si>
  <si>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</si>
  <si>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</si>
  <si>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</si>
  <si>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</si>
  <si>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</si>
  <si>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</si>
  <si>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22,11</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</si>
  <si>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</si>
  <si>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</si>
  <si>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</si>
  <si>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</si>
  <si>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</si>
  <si>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</si>
  <si>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</si>
  <si>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</si>
  <si>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</si>
  <si>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3,79</t>
  </si>
  <si>
    <t>JOELHO 45 GRAUS, PVC, SOLDÁVEL, DN 25MM, INSTALADO EM PRUMADA DE ÁGUA - FORNECIMENTO E INSTALAÇÃO. AF_12/2014</t>
  </si>
  <si>
    <t>4,55</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</si>
  <si>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</si>
  <si>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</si>
  <si>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</si>
  <si>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</si>
  <si>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</si>
  <si>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</si>
  <si>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</si>
  <si>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</si>
  <si>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</si>
  <si>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</si>
  <si>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</si>
  <si>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</si>
  <si>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</si>
  <si>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</si>
  <si>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</si>
  <si>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</si>
  <si>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</si>
  <si>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</si>
  <si>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</si>
  <si>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</si>
  <si>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</si>
  <si>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</si>
  <si>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</si>
  <si>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</si>
  <si>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11,34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</si>
  <si>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</si>
  <si>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</si>
  <si>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</si>
  <si>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</si>
  <si>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</si>
  <si>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</si>
  <si>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</si>
  <si>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</si>
  <si>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</si>
  <si>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</si>
  <si>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</si>
  <si>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</si>
  <si>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</si>
  <si>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</si>
  <si>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</si>
  <si>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</si>
  <si>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</si>
  <si>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</si>
  <si>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11,19</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</si>
  <si>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</si>
  <si>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</si>
  <si>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9,21</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</si>
  <si>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</si>
  <si>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</si>
  <si>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</si>
  <si>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</si>
  <si>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</si>
  <si>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9,00</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</si>
  <si>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</si>
  <si>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</si>
  <si>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</si>
  <si>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</si>
  <si>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</si>
  <si>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</si>
  <si>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</si>
  <si>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</si>
  <si>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</si>
  <si>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</si>
  <si>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</si>
  <si>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</si>
  <si>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</si>
  <si>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</si>
  <si>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10,33</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</si>
  <si>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</si>
  <si>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</si>
  <si>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</si>
  <si>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</si>
  <si>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</si>
  <si>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</si>
  <si>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</si>
  <si>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</si>
  <si>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</si>
  <si>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10,74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</si>
  <si>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</si>
  <si>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</si>
  <si>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7,21</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</si>
  <si>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</si>
  <si>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</si>
  <si>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</si>
  <si>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</si>
  <si>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</si>
  <si>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</si>
  <si>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</si>
  <si>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</si>
  <si>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</si>
  <si>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32,24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</si>
  <si>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</si>
  <si>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</si>
  <si>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</si>
  <si>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</si>
  <si>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</si>
  <si>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</si>
  <si>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</si>
  <si>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</si>
  <si>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</si>
  <si>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</si>
  <si>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</si>
  <si>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</si>
  <si>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</si>
  <si>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</si>
  <si>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</si>
  <si>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</si>
  <si>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</si>
  <si>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</si>
  <si>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</si>
  <si>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</si>
  <si>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</si>
  <si>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</si>
  <si>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</si>
  <si>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</si>
  <si>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</si>
  <si>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</si>
  <si>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</si>
  <si>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</si>
  <si>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</si>
  <si>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</si>
  <si>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</si>
  <si>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16,67</t>
  </si>
  <si>
    <t>TE, PVC, SOLDÁVEL, DN 50MM, INSTALADO EM PRUMADA DE ÁGUA - FORNECIMENTO E INSTALAÇÃO. AF_12/2014</t>
  </si>
  <si>
    <t>18,93</t>
  </si>
  <si>
    <t>TÊ DE REDUÇÃO, PVC, SOLDÁVEL, DN 50MM X 40MM, INSTALADO EM PRUMADA DE ÁGUA - FORNECIMENTO E INSTALAÇÃO. AF_12/2014</t>
  </si>
  <si>
    <t>26,62</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</si>
  <si>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</si>
  <si>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</si>
  <si>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</si>
  <si>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</si>
  <si>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</si>
  <si>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</si>
  <si>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</si>
  <si>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</si>
  <si>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</si>
  <si>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13,52</t>
  </si>
  <si>
    <t>JOELHO 90 GRAUS, CPVC, SOLDÁVEL, DN 22MM, INSTALADO EM RAMAL OU SUB-RAMAL DE ÁGUA - FORNECIMENTO E INSTALAÇÃO. AF_12/2014</t>
  </si>
  <si>
    <t>JOELHO 45 GRAUS, CPVC, SOLDÁVEL, DN 22MM, INSTALADO EM RAMAL OU SUB-RAMAL DE ÁGUA - FORNECIMENTO E INSTALAÇÃO. AF_12/2014</t>
  </si>
  <si>
    <t>12,05</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</si>
  <si>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</si>
  <si>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</si>
  <si>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</si>
  <si>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</si>
  <si>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</si>
  <si>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</si>
  <si>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</si>
  <si>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</si>
  <si>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</si>
  <si>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</si>
  <si>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8,77</t>
  </si>
  <si>
    <t>LUVA DE TRANSIÇÃO, CPVC, SOLDÁVEL, DN15MM X 1/2", INSTALADO EM RAMAL OU SUB-RAMAL DE ÁGUA - FORNECIMENTO E INSTALAÇÃO. AF_12/2014</t>
  </si>
  <si>
    <t>UNIÃO, CPVC, SOLDÁVEL, DN15MM, INSTALADO EM RAMAL OU SUB-RAMAL DE ÁGUA  FORNECIMENTO E INSTALAÇÃO. AF_12/2014</t>
  </si>
  <si>
    <t>14,05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</si>
  <si>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</si>
  <si>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</si>
  <si>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</si>
  <si>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</si>
  <si>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</si>
  <si>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12,68</t>
  </si>
  <si>
    <t>LUVA DE TRANSIÇÃO, CPVC, SOLDÁVEL, DN22MM X 25MM, INSTALADO EM RAMAL OU SUB-RAMAL DE ÁGUA - FORNECIMENTO E INSTALAÇÃO. AF_12/2014</t>
  </si>
  <si>
    <t>UNIÃO, CPVC, SOLDÁVEL, DN22MM, INSTALADO EM RAMAL OU SUB-RAMAL DE ÁGUA  FORNECIMENTO E INSTALAÇÃO. AF_12/2014</t>
  </si>
  <si>
    <t>16,95</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</si>
  <si>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</si>
  <si>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</si>
  <si>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</si>
  <si>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</si>
  <si>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</si>
  <si>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</si>
  <si>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28,61</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</si>
  <si>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</si>
  <si>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</si>
  <si>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</si>
  <si>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</si>
  <si>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</si>
  <si>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</si>
  <si>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</si>
  <si>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25,13</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</si>
  <si>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</si>
  <si>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</si>
  <si>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</si>
  <si>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</si>
  <si>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7,63</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</si>
  <si>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</si>
  <si>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</si>
  <si>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</si>
  <si>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</si>
  <si>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26,15</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</si>
  <si>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</si>
  <si>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</si>
  <si>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39,71</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</si>
  <si>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</si>
  <si>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</si>
  <si>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</si>
  <si>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</si>
  <si>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</si>
  <si>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</si>
  <si>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</si>
  <si>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</si>
  <si>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15,82</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</si>
  <si>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</si>
  <si>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</si>
  <si>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</si>
  <si>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11,31</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</si>
  <si>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</si>
  <si>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</si>
  <si>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</si>
  <si>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</si>
  <si>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</si>
  <si>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</si>
  <si>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38,60</t>
  </si>
  <si>
    <t>TÊ, PVC, SERIE R, ÁGUA PLUVIAL, DN 150 X 100 MM, JUNTA ELÁSTICA, FORNECIDO E INSTALADO EM CONDUTORES VERTICAIS DE ÁGUAS PLUVIAIS. AF_12/2014</t>
  </si>
  <si>
    <t>TÊ, CPVC, SOLDÁVEL, DN28MM, INSTALADO EM RAMAL OU SUB-RAMAL DE ÁGUA   FORNECIMENTO E INSTALAÇÃO. AF_12/2014</t>
  </si>
  <si>
    <t>19,50</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</si>
  <si>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</si>
  <si>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</si>
  <si>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</si>
  <si>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</si>
  <si>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</si>
  <si>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10,65</t>
  </si>
  <si>
    <t>JOELHO DE TRANSIÇÃO, 90 GRAUS, CPVC, SOLDÁVEL, DN 22MM X 1/2", INSTALADO EM RAMAL DE ALIMENTAÇAÕ DE ÁGUA - FORNECIMENTO E INSTALAÇÃO. AF_12/2014</t>
  </si>
  <si>
    <t>18,23</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</si>
  <si>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</si>
  <si>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</si>
  <si>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</si>
  <si>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</si>
  <si>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</si>
  <si>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</si>
  <si>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8,45</t>
  </si>
  <si>
    <t>JOELHO 90 GRAUS, CPVC, SOLDÁVEL, DN 35MM, INSTALADO EM RAMAL DE DISTRIBUIÇÃO DE ÁGUA   FORNECIMENTO E INSTALAÇÃO. AF_12/2014</t>
  </si>
  <si>
    <t>21,55</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</si>
  <si>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</si>
  <si>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</si>
  <si>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</si>
  <si>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</si>
  <si>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14,53</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</si>
  <si>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</si>
  <si>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</si>
  <si>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</si>
  <si>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</si>
  <si>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</si>
  <si>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</si>
  <si>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15,85</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</si>
  <si>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</si>
  <si>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</si>
  <si>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</si>
  <si>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</si>
  <si>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34,70</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</si>
  <si>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</si>
  <si>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</si>
  <si>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</si>
  <si>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</si>
  <si>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</si>
  <si>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30,34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</si>
  <si>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</si>
  <si>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</si>
  <si>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</si>
  <si>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</si>
  <si>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5,08</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</si>
  <si>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</si>
  <si>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</si>
  <si>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</si>
  <si>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</si>
  <si>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</si>
  <si>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</si>
  <si>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</si>
  <si>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</si>
  <si>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14,77</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</si>
  <si>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</si>
  <si>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</si>
  <si>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</si>
  <si>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</si>
  <si>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</si>
  <si>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10,99</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</si>
  <si>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</si>
  <si>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</si>
  <si>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</si>
  <si>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</si>
  <si>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</si>
  <si>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</si>
  <si>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12,28</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</si>
  <si>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</si>
  <si>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</si>
  <si>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</si>
  <si>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</si>
  <si>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23,63</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</si>
  <si>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</si>
  <si>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</si>
  <si>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</si>
  <si>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</si>
  <si>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</si>
  <si>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</si>
  <si>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17,68</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</si>
  <si>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</si>
  <si>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</si>
  <si>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</si>
  <si>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</si>
  <si>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</si>
  <si>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</si>
  <si>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</si>
  <si>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</si>
  <si>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</si>
  <si>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</si>
  <si>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</si>
  <si>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</si>
  <si>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</si>
  <si>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</si>
  <si>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</si>
  <si>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</si>
  <si>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</si>
  <si>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</si>
  <si>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</si>
  <si>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</si>
  <si>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</si>
  <si>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</si>
  <si>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</si>
  <si>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25,87</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</si>
  <si>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</si>
  <si>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</si>
  <si>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</si>
  <si>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</si>
  <si>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</si>
  <si>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</si>
  <si>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9,86</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</si>
  <si>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</si>
  <si>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</si>
  <si>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</si>
  <si>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</si>
  <si>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</si>
  <si>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</si>
  <si>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</si>
  <si>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</si>
  <si>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</si>
  <si>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</si>
  <si>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13,89</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</si>
  <si>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</si>
  <si>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</si>
  <si>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</si>
  <si>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</si>
  <si>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</si>
  <si>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33,67</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</si>
  <si>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</si>
  <si>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</si>
  <si>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</si>
  <si>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</si>
  <si>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</si>
  <si>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</si>
  <si>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</si>
  <si>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</si>
  <si>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</si>
  <si>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</si>
  <si>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</si>
  <si>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</si>
  <si>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</si>
  <si>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</si>
  <si>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</si>
  <si>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</si>
  <si>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</si>
  <si>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</si>
  <si>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</si>
  <si>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</si>
  <si>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</si>
  <si>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</si>
  <si>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</si>
  <si>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</si>
  <si>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</si>
  <si>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</si>
  <si>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</si>
  <si>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</si>
  <si>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</si>
  <si>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</si>
  <si>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</si>
  <si>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</si>
  <si>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</si>
  <si>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</si>
  <si>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</si>
  <si>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</si>
  <si>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19,42</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</si>
  <si>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</si>
  <si>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</si>
  <si>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</si>
  <si>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</si>
  <si>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</si>
  <si>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</si>
  <si>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</si>
  <si>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</si>
  <si>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</si>
  <si>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</si>
  <si>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</si>
  <si>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</si>
  <si>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</si>
  <si>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</si>
  <si>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</si>
  <si>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</si>
  <si>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</si>
  <si>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</si>
  <si>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</si>
  <si>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</si>
  <si>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</si>
  <si>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</si>
  <si>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</si>
  <si>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5,63</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</si>
  <si>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</si>
  <si>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</si>
  <si>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</si>
  <si>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</si>
  <si>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</si>
  <si>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</si>
  <si>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9,74</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</si>
  <si>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</si>
  <si>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</si>
  <si>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</si>
  <si>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</si>
  <si>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</si>
  <si>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</si>
  <si>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</si>
  <si>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</si>
  <si>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</si>
  <si>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</si>
  <si>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</si>
  <si>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</si>
  <si>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</si>
  <si>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</si>
  <si>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</si>
  <si>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</si>
  <si>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</si>
  <si>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</si>
  <si>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</si>
  <si>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</si>
  <si>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112,06</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</si>
  <si>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</si>
  <si>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</si>
  <si>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</si>
  <si>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</si>
  <si>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</si>
  <si>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</si>
  <si>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</si>
  <si>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</si>
  <si>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</si>
  <si>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</si>
  <si>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</si>
  <si>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</si>
  <si>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</si>
  <si>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</si>
  <si>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</si>
  <si>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</si>
  <si>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</si>
  <si>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</si>
  <si>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</si>
  <si>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</si>
  <si>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</si>
  <si>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</si>
  <si>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</si>
  <si>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</si>
  <si>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</si>
  <si>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</si>
  <si>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</si>
  <si>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</si>
  <si>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</si>
  <si>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</si>
  <si>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</si>
  <si>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</si>
  <si>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</si>
  <si>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</si>
  <si>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</si>
  <si>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</si>
  <si>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</si>
  <si>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</si>
  <si>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</si>
  <si>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</si>
  <si>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</si>
  <si>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</si>
  <si>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</si>
  <si>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</si>
  <si>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</si>
  <si>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</si>
  <si>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</si>
  <si>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</si>
  <si>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33,27</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</si>
  <si>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</si>
  <si>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</si>
  <si>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</si>
  <si>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</si>
  <si>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</si>
  <si>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</si>
  <si>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</si>
  <si>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</si>
  <si>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</si>
  <si>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</si>
  <si>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</si>
  <si>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</si>
  <si>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</si>
  <si>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</si>
  <si>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</si>
  <si>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</si>
  <si>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</si>
  <si>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</si>
  <si>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</si>
  <si>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</si>
  <si>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</si>
  <si>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</si>
  <si>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</si>
  <si>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12,98</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</si>
  <si>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</si>
  <si>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</si>
  <si>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</si>
  <si>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35,33</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</si>
  <si>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</si>
  <si>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</si>
  <si>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</si>
  <si>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</si>
  <si>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</si>
  <si>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</si>
  <si>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</si>
  <si>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</si>
  <si>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</si>
  <si>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</si>
  <si>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</si>
  <si>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</si>
  <si>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</si>
  <si>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</si>
  <si>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</si>
  <si>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</si>
  <si>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</si>
  <si>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</si>
  <si>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</si>
  <si>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</si>
  <si>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</si>
  <si>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28,56</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</si>
  <si>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</si>
  <si>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</si>
  <si>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</si>
  <si>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</si>
  <si>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</si>
  <si>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</si>
  <si>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</si>
  <si>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</si>
  <si>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</si>
  <si>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</si>
  <si>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</si>
  <si>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</si>
  <si>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</si>
  <si>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</si>
  <si>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</si>
  <si>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</si>
  <si>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</si>
  <si>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</si>
  <si>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</si>
  <si>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</si>
  <si>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</si>
  <si>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</si>
  <si>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</si>
  <si>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</si>
  <si>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</si>
  <si>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</si>
  <si>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</si>
  <si>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</si>
  <si>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</si>
  <si>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</si>
  <si>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</si>
  <si>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</si>
  <si>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</si>
  <si>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</si>
  <si>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</si>
  <si>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</si>
  <si>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</si>
  <si>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</si>
  <si>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</si>
  <si>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</si>
  <si>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</si>
  <si>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7,64</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</si>
  <si>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</si>
  <si>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</si>
  <si>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</si>
  <si>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14,31</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</si>
  <si>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</si>
  <si>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</si>
  <si>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</si>
  <si>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</si>
  <si>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</si>
  <si>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</si>
  <si>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</si>
  <si>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20,47</t>
  </si>
  <si>
    <t>BUCHA DE REDUÇÃO EM COBRE, DN 35 MM X 28 MM, SEM ANEL DE SOLDA, PONTA X BOLSA, INSTALADO EM PRUMADA  FORNECIMENTO E INSTALAÇÃO. AF_01/2016</t>
  </si>
  <si>
    <t>17,84</t>
  </si>
  <si>
    <t>JUNTA DE EXPANSÃO EM BRONZE/LATÃO, DN 35 MM, PONTA X PONTA, INSTALADO EM PRUMADA  FORNECIMENTO E INSTALAÇÃO. AF_01/2016</t>
  </si>
  <si>
    <t>LUVA PASSANTE EM COBRE, DN 42 MM, SEM ANEL DE SOLDA, INSTALADO EM PRUMADA  FORNECIMENTO E INSTALAÇÃO. AF_01/2016</t>
  </si>
  <si>
    <t>31,41</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</si>
  <si>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</si>
  <si>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</si>
  <si>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</si>
  <si>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</si>
  <si>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</si>
  <si>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</si>
  <si>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</si>
  <si>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</si>
  <si>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</si>
  <si>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</si>
  <si>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</si>
  <si>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</si>
  <si>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</si>
  <si>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</si>
  <si>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21,44</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</si>
  <si>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</si>
  <si>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</si>
  <si>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</si>
  <si>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</si>
  <si>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15,30</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</si>
  <si>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</si>
  <si>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</si>
  <si>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</si>
  <si>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</si>
  <si>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</si>
  <si>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</si>
  <si>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</si>
  <si>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</si>
  <si>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</si>
  <si>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</si>
  <si>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</si>
  <si>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</si>
  <si>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</si>
  <si>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</si>
  <si>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</si>
  <si>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</si>
  <si>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14,25</t>
  </si>
  <si>
    <t>CURVA EM COBRE, DN 22 MM, 45 GRAUS, SEM ANEL DE SOLDA, BOLSA X BOLSA, INSTALADO EM RAMAL E SUB-RAMAL  FORNECIMENTO E INSTALAÇÃO. AF_01/2016</t>
  </si>
  <si>
    <t>15,73</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</si>
  <si>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</si>
  <si>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</si>
  <si>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23,43</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</si>
  <si>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</si>
  <si>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</si>
  <si>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</si>
  <si>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</si>
  <si>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15,44</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</si>
  <si>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</si>
  <si>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</si>
  <si>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</si>
  <si>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</si>
  <si>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</si>
  <si>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</si>
  <si>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</si>
  <si>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</si>
  <si>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</si>
  <si>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</si>
  <si>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</si>
  <si>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</si>
  <si>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</si>
  <si>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</si>
  <si>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</si>
  <si>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</si>
  <si>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19,29</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</si>
  <si>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</si>
  <si>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</si>
  <si>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</si>
  <si>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</si>
  <si>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</si>
  <si>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</si>
  <si>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</si>
  <si>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</si>
  <si>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</si>
  <si>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</si>
  <si>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</si>
  <si>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</si>
  <si>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</si>
  <si>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</si>
  <si>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</si>
  <si>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69,61</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</si>
  <si>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</si>
  <si>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</si>
  <si>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</si>
  <si>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</si>
  <si>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</si>
  <si>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</si>
  <si>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</si>
  <si>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</si>
  <si>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</si>
  <si>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</si>
  <si>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</si>
  <si>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</si>
  <si>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</si>
  <si>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</si>
  <si>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</si>
  <si>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</si>
  <si>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</si>
  <si>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</si>
  <si>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</si>
  <si>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</si>
  <si>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</si>
  <si>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</si>
  <si>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</si>
  <si>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</si>
  <si>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</si>
  <si>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</si>
  <si>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</si>
  <si>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</si>
  <si>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</si>
  <si>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</si>
  <si>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</si>
  <si>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</si>
  <si>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</si>
  <si>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</si>
  <si>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</si>
  <si>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</si>
  <si>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</si>
  <si>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</si>
  <si>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</si>
  <si>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</si>
  <si>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</si>
  <si>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</si>
  <si>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</si>
  <si>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</si>
  <si>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</si>
  <si>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</si>
  <si>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</si>
  <si>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</si>
  <si>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</si>
  <si>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</si>
  <si>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</si>
  <si>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</si>
  <si>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</si>
  <si>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</si>
  <si>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</si>
  <si>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</si>
  <si>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</si>
  <si>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</si>
  <si>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</si>
  <si>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</si>
  <si>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</si>
  <si>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</si>
  <si>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</si>
  <si>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</si>
  <si>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</si>
  <si>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</si>
  <si>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</si>
  <si>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</si>
  <si>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17,44</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</si>
  <si>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</si>
  <si>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</si>
  <si>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25,71</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</si>
  <si>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</si>
  <si>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</si>
  <si>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</si>
  <si>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</si>
  <si>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</si>
  <si>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</si>
  <si>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</si>
  <si>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</si>
  <si>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</si>
  <si>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</si>
  <si>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</si>
  <si>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</si>
  <si>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</si>
  <si>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</si>
  <si>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</si>
  <si>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</si>
  <si>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</si>
  <si>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</si>
  <si>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</si>
  <si>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</si>
  <si>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</si>
  <si>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</si>
  <si>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</si>
  <si>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</si>
  <si>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</si>
  <si>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</si>
  <si>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</si>
  <si>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</si>
  <si>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</si>
  <si>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</si>
  <si>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</si>
  <si>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</si>
  <si>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</si>
  <si>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</si>
  <si>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</si>
  <si>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</si>
  <si>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</si>
  <si>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</si>
  <si>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</si>
  <si>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</si>
  <si>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</si>
  <si>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</si>
  <si>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</si>
  <si>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</si>
  <si>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</si>
  <si>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</si>
  <si>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</si>
  <si>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</si>
  <si>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</si>
  <si>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</si>
  <si>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</si>
  <si>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</si>
  <si>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</si>
  <si>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</si>
  <si>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</si>
  <si>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</si>
  <si>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</si>
  <si>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</si>
  <si>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</si>
  <si>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</si>
  <si>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</si>
  <si>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</si>
  <si>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</si>
  <si>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</si>
  <si>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25,58</t>
  </si>
  <si>
    <t>LUVA, PPR, DN 25 MM, CLASSE PN 25, INSTALADO EM RAMAL DE DISTRIBUIÇÃO DE ÁGUA  FORNECIMENTO E INSTALAÇÃO . AF_06/2015</t>
  </si>
  <si>
    <t>6,01</t>
  </si>
  <si>
    <t>CONECTOR MACHO, PPR, 25 X 1/2, CLASSE PN 25, INSTALADO EM RAMAL DE DISTRIBUIÇÃO DE ÁGUA  FORNECIMENTO E INSTALAÇÃO . AF_06/2015</t>
  </si>
  <si>
    <t>CONECTOR FÊMEA, PPR, 25 X 1/2'', CLASSE PN 25, INSTALADO EM RAMAL DE DISTRIBUIÇÃO DE ÁGUA   FORNECIMENTO E INSTALAÇÃO . AF_06/2015</t>
  </si>
  <si>
    <t>15,40</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</si>
  <si>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</si>
  <si>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</si>
  <si>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</si>
  <si>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</si>
  <si>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</si>
  <si>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</si>
  <si>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</si>
  <si>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</si>
  <si>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</si>
  <si>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</si>
  <si>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</si>
  <si>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</si>
  <si>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</si>
  <si>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6,60</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</si>
  <si>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</si>
  <si>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</si>
  <si>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</si>
  <si>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22,07</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</si>
  <si>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</si>
  <si>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</si>
  <si>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</si>
  <si>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</si>
  <si>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</si>
  <si>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</si>
  <si>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</si>
  <si>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</si>
  <si>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</si>
  <si>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</si>
  <si>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</si>
  <si>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</si>
  <si>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</si>
  <si>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</si>
  <si>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</si>
  <si>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</si>
  <si>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</si>
  <si>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</si>
  <si>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</si>
  <si>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</si>
  <si>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</si>
  <si>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</si>
  <si>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</si>
  <si>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</si>
  <si>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</si>
  <si>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</si>
  <si>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</si>
  <si>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</si>
  <si>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</si>
  <si>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</si>
  <si>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19,89</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</si>
  <si>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</si>
  <si>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</si>
  <si>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31,20</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</si>
  <si>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</si>
  <si>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</si>
  <si>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</si>
  <si>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</si>
  <si>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</si>
  <si>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</si>
  <si>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</si>
  <si>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</si>
  <si>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7,27</t>
  </si>
  <si>
    <t>JOELHO 90 GRAUS, PPR, DN 32 MM, CLASSE PN 25,  INSTALADO EM RESERVAÇÃO DE ÁGUA DE EDIFICAÇÃO QUE POSSUA RESERVATÓRIO DE FIBRA/FIBROCIMENTO  FORNECIMENTO E INSTALAÇÃO. AF_06/2016</t>
  </si>
  <si>
    <t>10,02</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</si>
  <si>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</si>
  <si>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</si>
  <si>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</si>
  <si>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</si>
  <si>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</si>
  <si>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</si>
  <si>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</si>
  <si>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</si>
  <si>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</si>
  <si>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</si>
  <si>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</si>
  <si>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</si>
  <si>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</si>
  <si>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</si>
  <si>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</si>
  <si>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</si>
  <si>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</si>
  <si>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</si>
  <si>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</si>
  <si>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</si>
  <si>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</si>
  <si>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</si>
  <si>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</si>
  <si>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</si>
  <si>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</si>
  <si>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</si>
  <si>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</si>
  <si>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</si>
  <si>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</si>
  <si>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</si>
  <si>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</si>
  <si>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</si>
  <si>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</si>
  <si>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</si>
  <si>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</si>
  <si>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</si>
  <si>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</si>
  <si>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</si>
  <si>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</si>
  <si>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</si>
  <si>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19,97</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</si>
  <si>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</si>
  <si>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</si>
  <si>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</si>
  <si>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</si>
  <si>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</si>
  <si>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23,62</t>
  </si>
  <si>
    <t>CONEXÃO FIXA, ROSCA FÊMEA, PARA INSTALAÇÕES EM PEX, DN 25MM X 3/4", CONEXÃO POR CRIMPAGEM  FORNECIMENTO E INSTALAÇÃO. AF_06/2015</t>
  </si>
  <si>
    <t>LUVA DE REDUÇÃO PARA INSTALAÇÕES EM PEX, DN 25 X 16 MM, CONEXÃO POR CRIMPAGEM  FORNECIMENTO E INSTALAÇÃO. AF_06/2015</t>
  </si>
  <si>
    <t>25,66</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</si>
  <si>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</si>
  <si>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</si>
  <si>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</si>
  <si>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</si>
  <si>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</si>
  <si>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</si>
  <si>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</si>
  <si>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24,02</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</si>
  <si>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</si>
  <si>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</si>
  <si>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26,95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</si>
  <si>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</si>
  <si>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</si>
  <si>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</si>
  <si>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</si>
  <si>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</si>
  <si>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</si>
  <si>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</si>
  <si>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</si>
  <si>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</si>
  <si>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</si>
  <si>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23,89</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</si>
  <si>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</si>
  <si>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</si>
  <si>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</si>
  <si>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</si>
  <si>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</si>
  <si>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</si>
  <si>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</si>
  <si>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</si>
  <si>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</si>
  <si>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</si>
  <si>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</si>
  <si>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</si>
  <si>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</si>
  <si>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</si>
  <si>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</si>
  <si>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</si>
  <si>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</si>
  <si>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</si>
  <si>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</si>
  <si>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</si>
  <si>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</si>
  <si>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</si>
  <si>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</si>
  <si>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</si>
  <si>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</si>
  <si>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</si>
  <si>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</si>
  <si>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</si>
  <si>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</si>
  <si>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</si>
  <si>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19,60</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</si>
  <si>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</si>
  <si>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</si>
  <si>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26,26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</si>
  <si>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</si>
  <si>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</si>
  <si>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</si>
  <si>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</si>
  <si>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</si>
  <si>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</si>
  <si>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</si>
  <si>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</si>
  <si>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</si>
  <si>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</si>
  <si>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</si>
  <si>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</si>
  <si>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</si>
  <si>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</si>
  <si>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</si>
  <si>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</si>
  <si>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</si>
  <si>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</si>
  <si>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</si>
  <si>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</si>
  <si>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</si>
  <si>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</si>
  <si>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</si>
  <si>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</si>
  <si>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</si>
  <si>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</si>
  <si>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</si>
  <si>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</si>
  <si>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</si>
  <si>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</si>
  <si>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</si>
  <si>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</si>
  <si>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</si>
  <si>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</si>
  <si>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</si>
  <si>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</si>
  <si>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</si>
  <si>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</si>
  <si>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</si>
  <si>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</si>
  <si>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</si>
  <si>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</si>
  <si>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</si>
  <si>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</si>
  <si>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</si>
  <si>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</si>
  <si>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</si>
  <si>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</si>
  <si>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</si>
  <si>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</si>
  <si>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</si>
  <si>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</si>
  <si>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</si>
  <si>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</si>
  <si>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</si>
  <si>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</si>
  <si>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</si>
  <si>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</si>
  <si>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</si>
  <si>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</si>
  <si>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19,61</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</si>
  <si>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</si>
  <si>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</si>
  <si>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</si>
  <si>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</si>
  <si>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</si>
  <si>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</si>
  <si>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</si>
  <si>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</si>
  <si>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</si>
  <si>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</si>
  <si>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</si>
  <si>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</si>
  <si>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31,62</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</si>
  <si>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</si>
  <si>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</si>
  <si>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</si>
  <si>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</si>
  <si>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</si>
  <si>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</si>
  <si>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</si>
  <si>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</si>
  <si>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</si>
  <si>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</si>
  <si>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</si>
  <si>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</si>
  <si>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</si>
  <si>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</si>
  <si>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</si>
  <si>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</si>
  <si>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</si>
  <si>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</si>
  <si>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</si>
  <si>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</si>
  <si>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</si>
  <si>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</si>
  <si>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</si>
  <si>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</si>
  <si>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</si>
  <si>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</si>
  <si>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</si>
  <si>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</si>
  <si>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</si>
  <si>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</si>
  <si>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</si>
  <si>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</si>
  <si>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</si>
  <si>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</si>
  <si>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</si>
  <si>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</si>
  <si>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</si>
  <si>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</si>
  <si>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</si>
  <si>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</si>
  <si>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</si>
  <si>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</si>
  <si>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</si>
  <si>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</si>
  <si>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</si>
  <si>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</si>
  <si>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</si>
  <si>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</si>
  <si>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</si>
  <si>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</si>
  <si>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</si>
  <si>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</si>
  <si>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</si>
  <si>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</si>
  <si>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</si>
  <si>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</si>
  <si>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</si>
  <si>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</si>
  <si>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</si>
  <si>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</si>
  <si>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</si>
  <si>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</si>
  <si>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</si>
  <si>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</si>
  <si>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</si>
  <si>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</si>
  <si>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</si>
  <si>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</si>
  <si>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</si>
  <si>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</si>
  <si>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</si>
  <si>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</si>
  <si>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23,37</t>
  </si>
  <si>
    <t>VÁLVULA EM METAL CROMADO TIPO AMERICANA 3.1/2 X 1.1/2 PARA PIA - FORNECIMENTO E INSTALAÇÃO. AF_01/2020</t>
  </si>
  <si>
    <t>VÁLVULA EM PLÁSTICO 1 PARA PIA, TANQUE OU LAVATÓRIO, COM OU SEM LADRÃO - FORNECIMENTO E INSTALAÇÃO. AF_01/2020</t>
  </si>
  <si>
    <t>5,89</t>
  </si>
  <si>
    <t>VÁLVULA EM PLÁSTICO CROMADO TIPO AMERICANA 3.1/2 X 1.1/2 SEM ADAPTADOR PARA PIA - FORNECIMENTO E INSTALAÇÃO. AF_01/2020</t>
  </si>
  <si>
    <t>16,86</t>
  </si>
  <si>
    <t>SIFÃO DO TIPO GARRAFA EM METAL CROMADO 1 X 1.1/2 - FORNECIMENTO E INSTALAÇÃO. AF_01/2020</t>
  </si>
  <si>
    <t>SIFÃO DO TIPO GARRAFA/COPO EM PVC 1.1/4  X 1.1/2 - FORNECIMENTO E INSTALAÇÃO. AF_01/2020</t>
  </si>
  <si>
    <t>17,27</t>
  </si>
  <si>
    <t>SIFÃO DO TIPO FLEXÍVEL EM PVC 1  X 1.1/2  - FORNECIMENTO E INSTALAÇÃO. AF_01/2020</t>
  </si>
  <si>
    <t>9,87</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</si>
  <si>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</si>
  <si>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</si>
  <si>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</si>
  <si>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</si>
  <si>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</si>
  <si>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</si>
  <si>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</si>
  <si>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</si>
  <si>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</si>
  <si>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</si>
  <si>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</si>
  <si>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</si>
  <si>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</si>
  <si>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</si>
  <si>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</si>
  <si>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</si>
  <si>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</si>
  <si>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</si>
  <si>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</si>
  <si>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</si>
  <si>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</si>
  <si>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37,64</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</si>
  <si>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</si>
  <si>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</si>
  <si>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</si>
  <si>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</si>
  <si>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</si>
  <si>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</si>
  <si>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</si>
  <si>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</si>
  <si>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</si>
  <si>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</si>
  <si>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</si>
  <si>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</si>
  <si>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</si>
  <si>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</si>
  <si>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</si>
  <si>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</si>
  <si>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</si>
  <si>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</si>
  <si>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</si>
  <si>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</si>
  <si>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</si>
  <si>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</si>
  <si>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</si>
  <si>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</si>
  <si>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</si>
  <si>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</si>
  <si>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</si>
  <si>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</si>
  <si>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</si>
  <si>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</si>
  <si>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</si>
  <si>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</si>
  <si>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</si>
  <si>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</si>
  <si>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</si>
  <si>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</si>
  <si>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</si>
  <si>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</si>
  <si>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25,32</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</si>
  <si>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</si>
  <si>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</si>
  <si>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</si>
  <si>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</si>
  <si>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</si>
  <si>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</si>
  <si>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</si>
  <si>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</si>
  <si>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</si>
  <si>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</si>
  <si>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</si>
  <si>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</si>
  <si>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</si>
  <si>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</si>
  <si>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</si>
  <si>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</si>
  <si>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</si>
  <si>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</si>
  <si>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</si>
  <si>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</si>
  <si>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</si>
  <si>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</si>
  <si>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</si>
  <si>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</si>
  <si>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</si>
  <si>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</si>
  <si>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</si>
  <si>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</si>
  <si>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</si>
  <si>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</si>
  <si>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</si>
  <si>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</si>
  <si>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</si>
  <si>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</si>
  <si>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</si>
  <si>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</si>
  <si>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</si>
  <si>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</si>
  <si>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</si>
  <si>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</si>
  <si>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</si>
  <si>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</si>
  <si>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</si>
  <si>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</si>
  <si>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</si>
  <si>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</si>
  <si>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</si>
  <si>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</si>
  <si>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</si>
  <si>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</si>
  <si>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</si>
  <si>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</si>
  <si>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</si>
  <si>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</si>
  <si>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</si>
  <si>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</si>
  <si>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</si>
  <si>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</si>
  <si>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</si>
  <si>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</si>
  <si>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</si>
  <si>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</si>
  <si>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</si>
  <si>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</si>
  <si>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</si>
  <si>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</si>
  <si>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</si>
  <si>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</si>
  <si>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</si>
  <si>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</si>
  <si>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</si>
  <si>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</si>
  <si>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</si>
  <si>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</si>
  <si>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</si>
  <si>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</si>
  <si>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</si>
  <si>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</si>
  <si>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</si>
  <si>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</si>
  <si>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</si>
  <si>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</si>
  <si>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</si>
  <si>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</si>
  <si>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</si>
  <si>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</si>
  <si>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</si>
  <si>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</si>
  <si>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</si>
  <si>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</si>
  <si>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24,17</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</si>
  <si>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</si>
  <si>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</si>
  <si>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</si>
  <si>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</si>
  <si>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</si>
  <si>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</si>
  <si>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</si>
  <si>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</si>
  <si>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</si>
  <si>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</si>
  <si>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</si>
  <si>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</si>
  <si>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</si>
  <si>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</si>
  <si>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</si>
  <si>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</si>
  <si>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</si>
  <si>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</si>
  <si>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</si>
  <si>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</si>
  <si>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</si>
  <si>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</si>
  <si>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</si>
  <si>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</si>
  <si>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</si>
  <si>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</si>
  <si>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</si>
  <si>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</si>
  <si>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</si>
  <si>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</si>
  <si>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</si>
  <si>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</si>
  <si>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3,12</t>
  </si>
  <si>
    <t>QUEBRA EM ALVENARIA PARA INSTALAÇÃO DE QUADRO DISTRIBUIÇÃO PEQUENO (19X25 CM). AF_05/2015</t>
  </si>
  <si>
    <t>QUEBRA EM ALVENARIA PARA INSTALAÇÃO DE QUADRO DISTRIBUIÇÃO GRANDE (76X40 CM). AF_05/2015</t>
  </si>
  <si>
    <t>20,19</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</si>
  <si>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</si>
  <si>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</si>
  <si>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</si>
  <si>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</si>
  <si>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</si>
  <si>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</si>
  <si>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</si>
  <si>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</si>
  <si>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</si>
  <si>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</si>
  <si>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</si>
  <si>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2,64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</si>
  <si>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</si>
  <si>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</si>
  <si>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</si>
  <si>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</si>
  <si>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</si>
  <si>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</si>
  <si>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</si>
  <si>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1,29</t>
  </si>
  <si>
    <t>FIXAÇÃO DE TUBOS VERTICAIS DE PPR DIÂMETROS MAIORES QUE 40 MM E MENORES OU IGUAIS A 75 MM COM ABRAÇADEIRA METÁLICA RÍGIDA TIPO D 1 1/2", FIXADA EM PERFILADO EM ALVENARIA. AF_05/2015</t>
  </si>
  <si>
    <t>2,55</t>
  </si>
  <si>
    <t>FIXAÇÃO DE TUBOS VERTICAIS DE PPR DIÂMETROS MAIORES QUE 75 MM COM ABRAÇADEIRA METÁLICA RÍGIDA TIPO D 3", FIXADA EM PERFILADO EM ALVENARIA. AF_05/2015</t>
  </si>
  <si>
    <t>4,15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</si>
  <si>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</si>
  <si>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</si>
  <si>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</si>
  <si>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</si>
  <si>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</si>
  <si>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</si>
  <si>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5,48</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</si>
  <si>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</si>
  <si>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</si>
  <si>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</si>
  <si>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9,33</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</si>
  <si>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</si>
  <si>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</si>
  <si>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</si>
  <si>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</si>
  <si>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</si>
  <si>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</si>
  <si>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</si>
  <si>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</si>
  <si>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</si>
  <si>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</si>
  <si>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</si>
  <si>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</si>
  <si>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</si>
  <si>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</si>
  <si>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</si>
  <si>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</si>
  <si>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</si>
  <si>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</si>
  <si>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</si>
  <si>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</si>
  <si>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</si>
  <si>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</si>
  <si>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</si>
  <si>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</si>
  <si>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</si>
  <si>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</si>
  <si>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</si>
  <si>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</si>
  <si>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</si>
  <si>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</si>
  <si>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</si>
  <si>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</si>
  <si>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</si>
  <si>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</si>
  <si>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</si>
  <si>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</si>
  <si>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</si>
  <si>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</si>
  <si>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</si>
  <si>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</si>
  <si>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</si>
  <si>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</si>
  <si>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</si>
  <si>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</si>
  <si>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</si>
  <si>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</si>
  <si>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</si>
  <si>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</si>
  <si>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</si>
  <si>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</si>
  <si>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</si>
  <si>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</si>
  <si>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</si>
  <si>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</si>
  <si>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</si>
  <si>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</si>
  <si>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</si>
  <si>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</si>
  <si>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</si>
  <si>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</si>
  <si>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</si>
  <si>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</si>
  <si>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</si>
  <si>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</si>
  <si>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27,22</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</si>
  <si>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</si>
  <si>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</si>
  <si>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</si>
  <si>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</si>
  <si>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</si>
  <si>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</si>
  <si>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</si>
  <si>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</si>
  <si>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</si>
  <si>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</si>
  <si>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</si>
  <si>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</si>
  <si>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9,36</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</si>
  <si>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</si>
  <si>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</si>
  <si>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</si>
  <si>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</si>
  <si>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</si>
  <si>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</si>
  <si>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</si>
  <si>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</si>
  <si>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</si>
  <si>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</si>
  <si>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</si>
  <si>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</si>
  <si>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</si>
  <si>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</si>
  <si>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</si>
  <si>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</si>
  <si>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</si>
  <si>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</si>
  <si>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</si>
  <si>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</si>
  <si>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</si>
  <si>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</si>
  <si>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</si>
  <si>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</si>
  <si>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</si>
  <si>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</si>
  <si>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</si>
  <si>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</si>
  <si>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</si>
  <si>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</si>
  <si>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</si>
  <si>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</si>
  <si>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</si>
  <si>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</si>
  <si>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</si>
  <si>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</si>
  <si>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</si>
  <si>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</si>
  <si>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</si>
  <si>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</si>
  <si>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11,29</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</si>
  <si>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</si>
  <si>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</si>
  <si>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</si>
  <si>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</si>
  <si>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</si>
  <si>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</si>
  <si>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</si>
  <si>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</si>
  <si>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</si>
  <si>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</si>
  <si>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10,19</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</si>
  <si>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</si>
  <si>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</si>
  <si>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</si>
  <si>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</si>
  <si>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</si>
  <si>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</si>
  <si>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</si>
  <si>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</si>
  <si>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</si>
  <si>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</si>
  <si>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</si>
  <si>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</si>
  <si>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</si>
  <si>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</si>
  <si>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</si>
  <si>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</si>
  <si>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</si>
  <si>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16,07</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</si>
  <si>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</si>
  <si>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</si>
  <si>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</si>
  <si>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</si>
  <si>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</si>
  <si>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</si>
  <si>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</si>
  <si>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</si>
  <si>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</si>
  <si>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</si>
  <si>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</si>
  <si>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</si>
  <si>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</si>
  <si>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</si>
  <si>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12,79</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</si>
  <si>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</si>
  <si>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14,79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</si>
  <si>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</si>
  <si>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16,40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</si>
  <si>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</si>
  <si>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</si>
  <si>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</si>
  <si>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12,09</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</si>
  <si>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</si>
  <si>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</si>
  <si>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</si>
  <si>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</si>
  <si>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</si>
  <si>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</si>
  <si>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</si>
  <si>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12,24</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</si>
  <si>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</si>
  <si>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</si>
  <si>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</si>
  <si>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</si>
  <si>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</si>
  <si>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</si>
  <si>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</si>
  <si>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</si>
  <si>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4,94</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</si>
  <si>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</si>
  <si>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</si>
  <si>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24,47</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</si>
  <si>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</si>
  <si>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</si>
  <si>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</si>
  <si>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</si>
  <si>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</si>
  <si>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</si>
  <si>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</si>
  <si>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</si>
  <si>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</si>
  <si>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</si>
  <si>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</si>
  <si>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</si>
  <si>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</si>
  <si>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</si>
  <si>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</si>
  <si>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</si>
  <si>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</si>
  <si>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</si>
  <si>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</si>
  <si>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</si>
  <si>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</si>
  <si>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</si>
  <si>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</si>
  <si>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</si>
  <si>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</si>
  <si>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</si>
  <si>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</si>
  <si>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</si>
  <si>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</si>
  <si>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</si>
  <si>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</si>
  <si>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</si>
  <si>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</si>
  <si>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</si>
  <si>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</si>
  <si>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</si>
  <si>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</si>
  <si>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</si>
  <si>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</si>
  <si>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19,15</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</si>
  <si>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</si>
  <si>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</si>
  <si>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</si>
  <si>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</si>
  <si>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</si>
  <si>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</si>
  <si>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11,30</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</si>
  <si>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</si>
  <si>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</si>
  <si>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</si>
  <si>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</si>
  <si>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</si>
  <si>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</si>
  <si>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</si>
  <si>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</si>
  <si>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</si>
  <si>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</si>
  <si>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</si>
  <si>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</si>
  <si>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</si>
  <si>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</si>
  <si>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</si>
  <si>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</si>
  <si>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</si>
  <si>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</si>
  <si>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</si>
  <si>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</si>
  <si>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</si>
  <si>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</si>
  <si>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</si>
  <si>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</si>
  <si>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</si>
  <si>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</si>
  <si>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</si>
  <si>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</si>
  <si>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</si>
  <si>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</si>
  <si>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</si>
  <si>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</si>
  <si>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</si>
  <si>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</si>
  <si>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</si>
  <si>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</si>
  <si>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</si>
  <si>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</si>
  <si>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</si>
  <si>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</si>
  <si>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</si>
  <si>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</si>
  <si>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</si>
  <si>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</si>
  <si>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</si>
  <si>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</si>
  <si>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</si>
  <si>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</si>
  <si>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</si>
  <si>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</si>
  <si>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</si>
  <si>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</si>
  <si>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</si>
  <si>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</si>
  <si>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</si>
  <si>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</si>
  <si>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</si>
  <si>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</si>
  <si>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</si>
  <si>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</si>
  <si>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</si>
  <si>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</si>
  <si>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</si>
  <si>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</si>
  <si>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</si>
  <si>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</si>
  <si>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</si>
  <si>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</si>
  <si>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</si>
  <si>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</si>
  <si>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</si>
  <si>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</si>
  <si>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</si>
  <si>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</si>
  <si>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</si>
  <si>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</si>
  <si>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</si>
  <si>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</si>
  <si>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</si>
  <si>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</si>
  <si>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</si>
  <si>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</si>
  <si>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54,17</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</si>
  <si>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</si>
  <si>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</si>
  <si>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</si>
  <si>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</si>
  <si>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</si>
  <si>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</si>
  <si>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</si>
  <si>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</si>
  <si>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</si>
  <si>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</si>
  <si>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</si>
  <si>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</si>
  <si>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</si>
  <si>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</si>
  <si>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</si>
  <si>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</si>
  <si>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</si>
  <si>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</si>
  <si>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</si>
  <si>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</si>
  <si>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</si>
  <si>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</si>
  <si>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</si>
  <si>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</si>
  <si>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</si>
  <si>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</si>
  <si>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</si>
  <si>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</si>
  <si>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</si>
  <si>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</si>
  <si>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</si>
  <si>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</si>
  <si>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</si>
  <si>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</si>
  <si>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</si>
  <si>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</si>
  <si>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</si>
  <si>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</si>
  <si>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</si>
  <si>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</si>
  <si>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</si>
  <si>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</si>
  <si>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</si>
  <si>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</si>
  <si>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</si>
  <si>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</si>
  <si>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</si>
  <si>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</si>
  <si>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</si>
  <si>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</si>
  <si>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</si>
  <si>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</si>
  <si>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</si>
  <si>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</si>
  <si>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</si>
  <si>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</si>
  <si>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</si>
  <si>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</si>
  <si>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</si>
  <si>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</si>
  <si>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</si>
  <si>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</si>
  <si>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</si>
  <si>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</si>
  <si>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</si>
  <si>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</si>
  <si>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</si>
  <si>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</si>
  <si>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</si>
  <si>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</si>
  <si>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</si>
  <si>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</si>
  <si>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</si>
  <si>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</si>
  <si>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</si>
  <si>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</si>
  <si>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</si>
  <si>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</si>
  <si>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</si>
  <si>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</si>
  <si>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</si>
  <si>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</si>
  <si>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</si>
  <si>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</si>
  <si>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</si>
  <si>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</si>
  <si>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</si>
  <si>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</si>
  <si>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</si>
  <si>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</si>
  <si>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</si>
  <si>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</si>
  <si>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</si>
  <si>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</si>
  <si>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</si>
  <si>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</si>
  <si>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</si>
  <si>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</si>
  <si>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</si>
  <si>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</si>
  <si>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</si>
  <si>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</si>
  <si>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</si>
  <si>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</si>
  <si>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</si>
  <si>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</si>
  <si>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</si>
  <si>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</si>
  <si>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25,78</t>
  </si>
  <si>
    <t>INSTALAÇÃO DE REFORÇO METÁLICO EM PAREDE DRYWALL. AF_06/2017</t>
  </si>
  <si>
    <t>INSTALAÇÃO DE REFORÇO DE MADEIRA EM PAREDE DRYWALL. AF_06/2017</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</si>
  <si>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</si>
  <si>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</si>
  <si>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</si>
  <si>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</si>
  <si>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</si>
  <si>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</si>
  <si>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</si>
  <si>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</si>
  <si>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</si>
  <si>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</si>
  <si>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</si>
  <si>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</si>
  <si>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</si>
  <si>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</si>
  <si>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</si>
  <si>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</si>
  <si>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</si>
  <si>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</si>
  <si>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</si>
  <si>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</si>
  <si>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</si>
  <si>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</si>
  <si>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</si>
  <si>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</si>
  <si>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</si>
  <si>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</si>
  <si>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</si>
  <si>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</si>
  <si>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</si>
  <si>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</si>
  <si>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</si>
  <si>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</si>
  <si>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</si>
  <si>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</si>
  <si>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</si>
  <si>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</si>
  <si>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</si>
  <si>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</si>
  <si>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</si>
  <si>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</si>
  <si>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</si>
  <si>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</si>
  <si>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</si>
  <si>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</si>
  <si>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</si>
  <si>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</si>
  <si>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</si>
  <si>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</si>
  <si>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</si>
  <si>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</si>
  <si>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</si>
  <si>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</si>
  <si>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</si>
  <si>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</si>
  <si>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</si>
  <si>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</si>
  <si>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</si>
  <si>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</si>
  <si>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</si>
  <si>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</si>
  <si>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</si>
  <si>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</si>
  <si>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</si>
  <si>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</si>
  <si>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</si>
  <si>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101857</t>
  </si>
  <si>
    <t>101858</t>
  </si>
  <si>
    <t>19,14</t>
  </si>
  <si>
    <t>101859</t>
  </si>
  <si>
    <t>101860</t>
  </si>
  <si>
    <t>101861</t>
  </si>
  <si>
    <t>101862</t>
  </si>
  <si>
    <t>101863</t>
  </si>
  <si>
    <t>101864</t>
  </si>
  <si>
    <t>101865</t>
  </si>
  <si>
    <t>101866</t>
  </si>
  <si>
    <t>101867</t>
  </si>
  <si>
    <t>101868</t>
  </si>
  <si>
    <t>101869</t>
  </si>
  <si>
    <t>101870</t>
  </si>
  <si>
    <t>27,81</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</si>
  <si>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</si>
  <si>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</si>
  <si>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</si>
  <si>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</si>
  <si>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</si>
  <si>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</si>
  <si>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</si>
  <si>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</si>
  <si>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</si>
  <si>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</si>
  <si>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</si>
  <si>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</si>
  <si>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</si>
  <si>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</si>
  <si>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</si>
  <si>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</si>
  <si>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</si>
  <si>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</si>
  <si>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</si>
  <si>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</si>
  <si>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</si>
  <si>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111,03</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</si>
  <si>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</si>
  <si>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</si>
  <si>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</si>
  <si>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</si>
  <si>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</si>
  <si>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</si>
  <si>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</si>
  <si>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</si>
  <si>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</si>
  <si>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</si>
  <si>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18,21</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</si>
  <si>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</si>
  <si>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</si>
  <si>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</si>
  <si>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</si>
  <si>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</si>
  <si>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</si>
  <si>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</si>
  <si>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</si>
  <si>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39,55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</si>
  <si>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</si>
  <si>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</si>
  <si>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</si>
  <si>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</si>
  <si>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</si>
  <si>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</si>
  <si>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</si>
  <si>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</si>
  <si>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</si>
  <si>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</si>
  <si>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</si>
  <si>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</si>
  <si>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</si>
  <si>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</si>
  <si>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</si>
  <si>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</si>
  <si>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</si>
  <si>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</si>
  <si>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</si>
  <si>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</si>
  <si>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</si>
  <si>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</si>
  <si>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</si>
  <si>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</si>
  <si>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</si>
  <si>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</si>
  <si>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39,56</t>
  </si>
  <si>
    <t>BARRAS DE TRANSFERÊNCIA, AÇO CA-25 DE 16,0 MM, PARA EXECUÇÃO DE PAVIMENTO DE CONCRETO  FORNECIMENTO E INSTALAÇÃO. AF_11/2017</t>
  </si>
  <si>
    <t>BARRAS DE TRANSFERÊNCIA, AÇO CA-25 DE 20,0 MM, PARA EXECUÇÃO DE PAVIMENTO DE CONCRETO  FORNECIMENTO E INSTALAÇÃO. AF_11/2017</t>
  </si>
  <si>
    <t>15,70</t>
  </si>
  <si>
    <t>BARRAS DE TRANSFERÊNCIA, AÇO CA-25 DE 25,0 MM, PARA EXECUÇÃO DE PAVIMENTO DE CONCRETO  FORNECIMENTO E INSTALAÇÃO. AF_11/2017</t>
  </si>
  <si>
    <t>14,01</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</si>
  <si>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</si>
  <si>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</si>
  <si>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</si>
  <si>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</si>
  <si>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</si>
  <si>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</si>
  <si>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</si>
  <si>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</si>
  <si>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</si>
  <si>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</si>
  <si>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</si>
  <si>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</si>
  <si>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</si>
  <si>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</si>
  <si>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</si>
  <si>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</si>
  <si>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</si>
  <si>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</si>
  <si>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</si>
  <si>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4,65</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</si>
  <si>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</si>
  <si>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</si>
  <si>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</si>
  <si>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</si>
  <si>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</si>
  <si>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</si>
  <si>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</si>
  <si>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</si>
  <si>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</si>
  <si>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</si>
  <si>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</si>
  <si>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</si>
  <si>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</si>
  <si>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</si>
  <si>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</si>
  <si>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</si>
  <si>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</si>
  <si>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</si>
  <si>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</si>
  <si>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</si>
  <si>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</si>
  <si>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</si>
  <si>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</si>
  <si>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</si>
  <si>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17,31</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</si>
  <si>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</si>
  <si>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</si>
  <si>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</si>
  <si>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</si>
  <si>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</si>
  <si>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</si>
  <si>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</si>
  <si>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</si>
  <si>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</si>
  <si>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</si>
  <si>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9,24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</si>
  <si>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</si>
  <si>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</si>
  <si>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</si>
  <si>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</si>
  <si>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</si>
  <si>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</si>
  <si>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</si>
  <si>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11,99</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</si>
  <si>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</si>
  <si>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</si>
  <si>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</si>
  <si>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</si>
  <si>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</si>
  <si>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</si>
  <si>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</si>
  <si>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</si>
  <si>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</si>
  <si>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</si>
  <si>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</si>
  <si>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</si>
  <si>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</si>
  <si>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</si>
  <si>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</si>
  <si>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</si>
  <si>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</si>
  <si>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</si>
  <si>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</si>
  <si>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</si>
  <si>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</si>
  <si>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</si>
  <si>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14,60</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</si>
  <si>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</si>
  <si>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</si>
  <si>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</si>
  <si>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</si>
  <si>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</si>
  <si>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</si>
  <si>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</si>
  <si>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</si>
  <si>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</si>
  <si>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</si>
  <si>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5,90</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</si>
  <si>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</si>
  <si>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</si>
  <si>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</si>
  <si>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</si>
  <si>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</si>
  <si>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</si>
  <si>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</si>
  <si>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</si>
  <si>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</si>
  <si>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</si>
  <si>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</si>
  <si>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</si>
  <si>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</si>
  <si>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</si>
  <si>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</si>
  <si>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</si>
  <si>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</si>
  <si>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</si>
  <si>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</si>
  <si>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</si>
  <si>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</si>
  <si>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</si>
  <si>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</si>
  <si>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</si>
  <si>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</si>
  <si>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</si>
  <si>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</si>
  <si>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</si>
  <si>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</si>
  <si>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</si>
  <si>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</si>
  <si>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</si>
  <si>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</si>
  <si>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</si>
  <si>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</si>
  <si>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</si>
  <si>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</si>
  <si>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</si>
  <si>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</si>
  <si>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</si>
  <si>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</si>
  <si>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</si>
  <si>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</si>
  <si>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17,14</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</si>
  <si>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</si>
  <si>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</si>
  <si>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</si>
  <si>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</si>
  <si>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16,05</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</si>
  <si>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</si>
  <si>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</si>
  <si>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</si>
  <si>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17,20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</si>
  <si>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</si>
  <si>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</si>
  <si>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</si>
  <si>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</si>
  <si>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</si>
  <si>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</si>
  <si>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</si>
  <si>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20,63</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</si>
  <si>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</si>
  <si>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</si>
  <si>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</si>
  <si>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</si>
  <si>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</si>
  <si>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</si>
  <si>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</si>
  <si>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</si>
  <si>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</si>
  <si>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</si>
  <si>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</si>
  <si>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</si>
  <si>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</si>
  <si>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</si>
  <si>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</si>
  <si>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</si>
  <si>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</si>
  <si>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</si>
  <si>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</si>
  <si>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</si>
  <si>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</si>
  <si>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</si>
  <si>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</si>
  <si>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</si>
  <si>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</si>
  <si>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</si>
  <si>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</si>
  <si>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</si>
  <si>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</si>
  <si>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</si>
  <si>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</si>
  <si>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</si>
  <si>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</si>
  <si>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</si>
  <si>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</si>
  <si>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</si>
  <si>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</si>
  <si>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</si>
  <si>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</si>
  <si>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</si>
  <si>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</si>
  <si>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</si>
  <si>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</si>
  <si>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</si>
  <si>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</si>
  <si>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</si>
  <si>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</si>
  <si>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</si>
  <si>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</si>
  <si>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</si>
  <si>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</si>
  <si>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</si>
  <si>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</si>
  <si>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</si>
  <si>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</si>
  <si>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</si>
  <si>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</si>
  <si>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</si>
  <si>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22,94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</si>
  <si>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</si>
  <si>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</si>
  <si>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</si>
  <si>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</si>
  <si>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</si>
  <si>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</si>
  <si>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</si>
  <si>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</si>
  <si>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</si>
  <si>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</si>
  <si>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</si>
  <si>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</si>
  <si>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</si>
  <si>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</si>
  <si>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</si>
  <si>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</si>
  <si>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</si>
  <si>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53,77</t>
  </si>
  <si>
    <t>PISO TÊXTIL (CARPETE) EM PLACA. AF_09/2020</t>
  </si>
  <si>
    <t>PISO TÊXTIL (CARPETE) EM MANTA (ROLO) E = 6 A 7 MM. AF_09/2020</t>
  </si>
  <si>
    <t>PISO TÊXTIL (CARPETE) EM MANTA (ROLO) E = 9 A 10 MM. AF_09/2020</t>
  </si>
  <si>
    <t>43,00</t>
  </si>
  <si>
    <t>43,91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</si>
  <si>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</si>
  <si>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</si>
  <si>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</si>
  <si>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</si>
  <si>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10,84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</si>
  <si>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</si>
  <si>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</si>
  <si>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</si>
  <si>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</si>
  <si>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</si>
  <si>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</si>
  <si>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</si>
  <si>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</si>
  <si>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</si>
  <si>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</si>
  <si>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</si>
  <si>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</si>
  <si>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</si>
  <si>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</si>
  <si>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</si>
  <si>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</si>
  <si>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</si>
  <si>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</si>
  <si>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</si>
  <si>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</si>
  <si>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</si>
  <si>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4,48</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</si>
  <si>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</si>
  <si>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</si>
  <si>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</si>
  <si>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</si>
  <si>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</si>
  <si>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</si>
  <si>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</si>
  <si>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</si>
  <si>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</si>
  <si>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15,93</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</si>
  <si>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</si>
  <si>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</si>
  <si>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</si>
  <si>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</si>
  <si>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</si>
  <si>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</si>
  <si>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</si>
  <si>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</si>
  <si>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</si>
  <si>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</si>
  <si>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</si>
  <si>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</si>
  <si>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</si>
  <si>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</si>
  <si>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</si>
  <si>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</si>
  <si>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25,95</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</si>
  <si>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</si>
  <si>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</si>
  <si>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</si>
  <si>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</si>
  <si>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</si>
  <si>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15,77</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</si>
  <si>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</si>
  <si>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</si>
  <si>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21,66</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</si>
  <si>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</si>
  <si>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</si>
  <si>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</si>
  <si>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</si>
  <si>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</si>
  <si>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</si>
  <si>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</si>
  <si>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31,85</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</si>
  <si>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</si>
  <si>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</si>
  <si>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</si>
  <si>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</si>
  <si>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</si>
  <si>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</si>
  <si>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</si>
  <si>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</si>
  <si>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</si>
  <si>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</si>
  <si>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</si>
  <si>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</si>
  <si>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</si>
  <si>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</si>
  <si>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</si>
  <si>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</si>
  <si>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</si>
  <si>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</si>
  <si>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</si>
  <si>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</si>
  <si>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</si>
  <si>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15,90</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</si>
  <si>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</si>
  <si>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</si>
  <si>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</si>
  <si>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</si>
  <si>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28,93</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</si>
  <si>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</si>
  <si>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</si>
  <si>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</si>
  <si>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</si>
  <si>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</si>
  <si>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</si>
  <si>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</si>
  <si>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</si>
  <si>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</si>
  <si>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</si>
  <si>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</si>
  <si>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</si>
  <si>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</si>
  <si>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</si>
  <si>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</si>
  <si>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</si>
  <si>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</si>
  <si>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</si>
  <si>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</si>
  <si>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</si>
  <si>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</si>
  <si>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</si>
  <si>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</si>
  <si>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</si>
  <si>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</si>
  <si>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</si>
  <si>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</si>
  <si>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</si>
  <si>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</si>
  <si>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</si>
  <si>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</si>
  <si>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</si>
  <si>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</si>
  <si>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</si>
  <si>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</si>
  <si>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</si>
  <si>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</si>
  <si>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</si>
  <si>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</si>
  <si>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</si>
  <si>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</si>
  <si>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</si>
  <si>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</si>
  <si>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</si>
  <si>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</si>
  <si>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</si>
  <si>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</si>
  <si>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</si>
  <si>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</si>
  <si>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</si>
  <si>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</si>
  <si>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</si>
  <si>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</si>
  <si>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</si>
  <si>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</si>
  <si>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</si>
  <si>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</si>
  <si>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</si>
  <si>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</si>
  <si>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</si>
  <si>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</si>
  <si>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</si>
  <si>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</si>
  <si>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</si>
  <si>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</si>
  <si>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</si>
  <si>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</si>
  <si>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</si>
  <si>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</si>
  <si>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</si>
  <si>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</si>
  <si>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</si>
  <si>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</si>
  <si>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</si>
  <si>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</si>
  <si>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</si>
  <si>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</si>
  <si>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</si>
  <si>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</si>
  <si>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</si>
  <si>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</si>
  <si>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</si>
  <si>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</si>
  <si>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</si>
  <si>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</si>
  <si>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</si>
  <si>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</si>
  <si>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</si>
  <si>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</si>
  <si>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</si>
  <si>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</si>
  <si>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</si>
  <si>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</si>
  <si>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</si>
  <si>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</si>
  <si>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</si>
  <si>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</si>
  <si>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</si>
  <si>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</si>
  <si>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</si>
  <si>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</si>
  <si>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</si>
  <si>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</si>
  <si>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</si>
  <si>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</si>
  <si>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</si>
  <si>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</si>
  <si>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</si>
  <si>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</si>
  <si>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</si>
  <si>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</si>
  <si>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29,19</t>
  </si>
  <si>
    <t>FORRO EM PLACAS DE GESSO, PARA AMBIENTES RESIDENCIAIS. AF_05/2017_P</t>
  </si>
  <si>
    <t>FORRO EM DRYWALL, PARA AMBIENTES RESIDENCIAIS, INCLUSIVE ESTRUTURA DE FIXAÇÃO. AF_05/2017_P</t>
  </si>
  <si>
    <t>FORRO EM PLACAS DE GESSO, PARA AMBIENTES COMERCIAIS. AF_05/2017_P</t>
  </si>
  <si>
    <t>29,16</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</si>
  <si>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</si>
  <si>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</si>
  <si>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</si>
  <si>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</si>
  <si>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</si>
  <si>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</si>
  <si>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</si>
  <si>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</si>
  <si>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</si>
  <si>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</si>
  <si>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</si>
  <si>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</si>
  <si>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</si>
  <si>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</si>
  <si>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</si>
  <si>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</si>
  <si>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</si>
  <si>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4,11</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</si>
  <si>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</si>
  <si>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</si>
  <si>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</si>
  <si>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</si>
  <si>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</si>
  <si>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</si>
  <si>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</si>
  <si>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</si>
  <si>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</si>
  <si>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</si>
  <si>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</si>
  <si>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</si>
  <si>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</si>
  <si>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</si>
  <si>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</si>
  <si>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</si>
  <si>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</si>
  <si>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</si>
  <si>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</si>
  <si>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</si>
  <si>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</si>
  <si>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</si>
  <si>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</si>
  <si>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</si>
  <si>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</si>
  <si>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</si>
  <si>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</si>
  <si>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</si>
  <si>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</si>
  <si>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</si>
  <si>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</si>
  <si>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</si>
  <si>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</si>
  <si>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</si>
  <si>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</si>
  <si>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</si>
  <si>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</si>
  <si>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</si>
  <si>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</si>
  <si>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</si>
  <si>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</si>
  <si>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</si>
  <si>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</si>
  <si>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</si>
  <si>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</si>
  <si>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</si>
  <si>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</si>
  <si>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</si>
  <si>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</si>
  <si>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</si>
  <si>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</si>
  <si>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</si>
  <si>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</si>
  <si>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</si>
  <si>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</si>
  <si>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</si>
  <si>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</si>
  <si>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</si>
  <si>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</si>
  <si>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</si>
  <si>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</si>
  <si>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</si>
  <si>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</si>
  <si>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</si>
  <si>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</si>
  <si>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</si>
  <si>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</si>
  <si>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</si>
  <si>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</si>
  <si>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</si>
  <si>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</si>
  <si>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</si>
  <si>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</si>
  <si>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</si>
  <si>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</si>
  <si>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</si>
  <si>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</si>
  <si>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</si>
  <si>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</si>
  <si>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</si>
  <si>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</si>
  <si>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</si>
  <si>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</si>
  <si>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</si>
  <si>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</si>
  <si>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</si>
  <si>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</si>
  <si>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</si>
  <si>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</si>
  <si>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</si>
  <si>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</si>
  <si>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</si>
  <si>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</si>
  <si>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</si>
  <si>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</si>
  <si>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</si>
  <si>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</si>
  <si>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</si>
  <si>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</si>
  <si>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</si>
  <si>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</si>
  <si>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</si>
  <si>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</si>
  <si>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</si>
  <si>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</si>
  <si>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</si>
  <si>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</si>
  <si>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</si>
  <si>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</si>
  <si>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</si>
  <si>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</si>
  <si>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</si>
  <si>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</si>
  <si>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</si>
  <si>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</si>
  <si>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</si>
  <si>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</si>
  <si>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</si>
  <si>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</si>
  <si>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</si>
  <si>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</si>
  <si>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</si>
  <si>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</si>
  <si>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</si>
  <si>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</si>
  <si>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</si>
  <si>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</si>
  <si>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</si>
  <si>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</si>
  <si>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</si>
  <si>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</si>
  <si>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</si>
  <si>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</si>
  <si>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</si>
  <si>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</si>
  <si>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</si>
  <si>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</si>
  <si>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</si>
  <si>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</si>
  <si>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</si>
  <si>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</si>
  <si>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</si>
  <si>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</si>
  <si>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</si>
  <si>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</si>
  <si>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</si>
  <si>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</si>
  <si>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KGXKM</t>
  </si>
  <si>
    <t>M3XKM</t>
  </si>
  <si>
    <t>UNXKM</t>
  </si>
  <si>
    <t>13,32</t>
  </si>
  <si>
    <t>M2XKM</t>
  </si>
  <si>
    <t>23,56</t>
  </si>
  <si>
    <t>8,92</t>
  </si>
  <si>
    <t>LXKM</t>
  </si>
  <si>
    <t>L</t>
  </si>
  <si>
    <t>MXKM</t>
  </si>
  <si>
    <t>2,07</t>
  </si>
  <si>
    <t>14,69</t>
  </si>
  <si>
    <t>6,62</t>
  </si>
  <si>
    <t>20,79</t>
  </si>
  <si>
    <t>TRANSPORTE HORIZONTAL MANUAL, DE CALHA QUADRADA NÚMERO 24  CORTE 33 (UNIDADE: MXKM). AF_07/2019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</si>
  <si>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</si>
  <si>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</si>
  <si>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</si>
  <si>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</si>
  <si>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</si>
  <si>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</si>
  <si>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</si>
  <si>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</si>
  <si>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19,08</t>
  </si>
  <si>
    <t>GUARDA-CORPO FIXADO EM FÔRMA DE MADEIRA COM TRAVESSÕES EM MADEIRA PREGADA PRÉ-MONTADA E ENCAIXE NA FÔRMA. PARA EDIFICAÇÕES COM ALTURA IGUAL OU SUPERIOR A 4 PAVIMENTOS. AF_11/2017</t>
  </si>
  <si>
    <t>16,63</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</si>
  <si>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</si>
  <si>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</si>
  <si>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</si>
  <si>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</si>
  <si>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</si>
  <si>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</si>
  <si>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</si>
  <si>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</si>
  <si>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</si>
  <si>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</si>
  <si>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</si>
  <si>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</si>
  <si>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</si>
  <si>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</si>
  <si>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</si>
  <si>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</si>
  <si>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</si>
  <si>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</si>
  <si>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</si>
  <si>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</si>
  <si>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</si>
  <si>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</si>
  <si>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</si>
  <si>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</si>
  <si>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</si>
  <si>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</si>
  <si>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</si>
  <si>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</si>
  <si>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</si>
  <si>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</si>
  <si>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</si>
  <si>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</si>
  <si>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</si>
  <si>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</si>
  <si>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6,00</t>
  </si>
  <si>
    <t>REMOÇÃO DE PLACAS E PILARETES DE CONCRETO, DE FORMA MANUAL, SEM REAPROVEITAMENTO. AF_12/2017</t>
  </si>
  <si>
    <t>14,56</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</si>
  <si>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</si>
  <si>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</si>
  <si>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</si>
  <si>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</si>
  <si>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</si>
  <si>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</si>
  <si>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</si>
  <si>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</si>
  <si>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</si>
  <si>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</si>
  <si>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</si>
  <si>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</si>
  <si>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</si>
  <si>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</si>
  <si>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</si>
  <si>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</si>
  <si>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</si>
  <si>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</si>
  <si>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</si>
  <si>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</si>
  <si>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</si>
  <si>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</si>
  <si>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</si>
  <si>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</si>
  <si>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</si>
  <si>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</si>
  <si>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</si>
  <si>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</si>
  <si>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</si>
  <si>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</si>
  <si>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</si>
  <si>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</si>
  <si>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</si>
  <si>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</si>
  <si>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</si>
  <si>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</si>
  <si>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</si>
  <si>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</si>
  <si>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</si>
  <si>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</si>
  <si>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</si>
  <si>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</si>
  <si>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1,08</t>
  </si>
  <si>
    <t>TRANSPORTE COM CAMINHÃO BASCULANTE DE 10 M³, EM VIA URBANA PAVIMENTADA, ADICIONAL PARA DMT EXCEDENTE A 30 KM (UNIDADE: TXKM). AF_07/2020</t>
  </si>
  <si>
    <t>0,39</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</si>
  <si>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</si>
  <si>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</si>
  <si>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</si>
  <si>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</si>
  <si>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</si>
  <si>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</si>
  <si>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</si>
  <si>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</si>
  <si>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</si>
  <si>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</si>
  <si>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</si>
  <si>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1,35</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</si>
  <si>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</si>
  <si>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</si>
  <si>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</si>
  <si>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</si>
  <si>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</si>
  <si>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</si>
  <si>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2,00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</si>
  <si>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</si>
  <si>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</si>
  <si>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</si>
  <si>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</si>
  <si>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</si>
  <si>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</si>
  <si>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</si>
  <si>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3,66</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</si>
  <si>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</si>
  <si>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</si>
  <si>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</si>
  <si>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</si>
  <si>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</si>
  <si>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</si>
  <si>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</si>
  <si>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</si>
  <si>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3,78</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</si>
  <si>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</si>
  <si>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</si>
  <si>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</si>
  <si>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</si>
  <si>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</si>
  <si>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</si>
  <si>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</si>
  <si>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</si>
  <si>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</si>
  <si>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</si>
  <si>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</si>
  <si>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</si>
  <si>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1,85</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</si>
  <si>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</si>
  <si>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</si>
  <si>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</si>
  <si>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</si>
  <si>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</si>
  <si>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5,21</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</si>
  <si>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</si>
  <si>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</si>
  <si>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</si>
  <si>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</si>
  <si>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</si>
  <si>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</si>
  <si>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</si>
  <si>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</si>
  <si>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</si>
  <si>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</si>
  <si>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</si>
  <si>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</si>
  <si>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</si>
  <si>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</si>
  <si>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4,27</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</si>
  <si>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</si>
  <si>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</si>
  <si>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</si>
  <si>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</si>
  <si>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</si>
  <si>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</si>
  <si>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</si>
  <si>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</si>
  <si>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</si>
  <si>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</si>
  <si>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</si>
  <si>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</si>
  <si>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</si>
  <si>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</si>
  <si>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3,54</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</si>
  <si>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</si>
  <si>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</si>
  <si>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</si>
  <si>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</si>
  <si>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</si>
  <si>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</si>
  <si>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</si>
  <si>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</si>
  <si>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</si>
  <si>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</si>
  <si>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</si>
  <si>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</si>
  <si>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</si>
  <si>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</si>
  <si>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</si>
  <si>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</si>
  <si>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3,21</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</si>
  <si>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</si>
  <si>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</si>
  <si>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</si>
  <si>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</si>
  <si>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24,43</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</si>
  <si>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</si>
  <si>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</si>
  <si>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</si>
  <si>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</si>
  <si>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</si>
  <si>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</si>
  <si>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</si>
  <si>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</si>
  <si>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</si>
  <si>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</si>
  <si>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</si>
  <si>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</si>
  <si>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</si>
  <si>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</si>
  <si>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</si>
  <si>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16,70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</si>
  <si>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</si>
  <si>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</si>
  <si>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</si>
  <si>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</si>
  <si>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</si>
  <si>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</si>
  <si>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</si>
  <si>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</si>
  <si>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</si>
  <si>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</si>
  <si>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</si>
  <si>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</si>
  <si>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</si>
  <si>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</si>
  <si>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</si>
  <si>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</si>
  <si>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</si>
  <si>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</si>
  <si>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</si>
  <si>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</si>
  <si>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</si>
  <si>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</si>
  <si>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</si>
  <si>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</si>
  <si>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</si>
  <si>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</si>
  <si>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</si>
  <si>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</si>
  <si>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</si>
  <si>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PLANTIO DE ARBUSTO OU  CERCA VIVA. AF_05/2018</t>
  </si>
  <si>
    <t>43,61</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</si>
  <si>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</si>
  <si>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</si>
  <si>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</si>
  <si>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</si>
  <si>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</si>
  <si>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</si>
  <si>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</si>
  <si>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</si>
  <si>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</si>
  <si>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</si>
  <si>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</si>
  <si>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</si>
  <si>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</si>
  <si>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</si>
  <si>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</si>
  <si>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</si>
  <si>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</si>
  <si>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</si>
  <si>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</si>
  <si>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</si>
  <si>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</si>
  <si>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</si>
  <si>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</si>
  <si>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</si>
  <si>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</si>
  <si>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</si>
  <si>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</si>
  <si>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</si>
  <si>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</si>
  <si>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</si>
  <si>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</si>
  <si>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</si>
  <si>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</si>
  <si>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</si>
  <si>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</si>
  <si>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</si>
  <si>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</si>
  <si>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</si>
  <si>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</si>
  <si>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19,72</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</si>
  <si>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</si>
  <si>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</si>
  <si>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</si>
  <si>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</si>
  <si>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</si>
  <si>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</si>
  <si>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</si>
  <si>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</si>
  <si>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</si>
  <si>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</si>
  <si>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</si>
  <si>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</si>
  <si>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</si>
  <si>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21,62</t>
  </si>
  <si>
    <t>MARCENEIRO COM ENCARGOS COMPLEMENTARES</t>
  </si>
  <si>
    <t>MARMORISTA/GRANITEIRO COM ENCARGOS COMPLEMENTARES</t>
  </si>
  <si>
    <t>MECÃNICO DE EQUIPAMENTOS PESADOS COM ENCARGOS COMPLEMENTARES</t>
  </si>
  <si>
    <t>MONTADOR (TUBO AÇO/EQUIPAMENTOS) COM ENCARGOS COMPLEMENTARES</t>
  </si>
  <si>
    <t>21,49</t>
  </si>
  <si>
    <t>MONTADOR DE ESTRUTURA METÁLICA COM ENCARGOS COMPLEMENTARES</t>
  </si>
  <si>
    <t>MONTADOR ELETROMECÃNICO COM ENCARGOS COMPLEMENTARES</t>
  </si>
  <si>
    <t>MOTORISTA DE BASCULANTE COM ENCARGOS COMPLEMENTARES</t>
  </si>
  <si>
    <t>MOTORISTA DE CAMINHÃO COM ENCARGOS COMPLEMENTARES</t>
  </si>
  <si>
    <t>19,71</t>
  </si>
  <si>
    <t>MOTORISTA DE CAMINHÃO E CARRETA COM ENCARGOS COMPLEMENTARES</t>
  </si>
  <si>
    <t>24,82</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</si>
  <si>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</si>
  <si>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</si>
  <si>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</si>
  <si>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</si>
  <si>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</si>
  <si>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18,26</t>
  </si>
  <si>
    <t>OPERADOR DE COMPRESSOR OU COMPRESSORISTA COM ENCARGOS COMPLEMENTARES</t>
  </si>
  <si>
    <t>OPERADOR DE DEMARCADORA DE FAIXAS COM ENCARGOS COMPLEMENTARES</t>
  </si>
  <si>
    <t>OPERADOR DE ESCAVADEIRA COM ENCARGOS COMPLEMENTARES</t>
  </si>
  <si>
    <t>OPERADOR DE GUINCHO COM ENCARGOS COMPLEMENTARES</t>
  </si>
  <si>
    <t>19,04</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</si>
  <si>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</si>
  <si>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</si>
  <si>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</si>
  <si>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</si>
  <si>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</si>
  <si>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</si>
  <si>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20,83</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</si>
  <si>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</si>
  <si>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</si>
  <si>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</si>
  <si>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</si>
  <si>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</si>
  <si>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</si>
  <si>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</si>
  <si>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</si>
  <si>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</si>
  <si>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24,54</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</si>
  <si>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</si>
  <si>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</si>
  <si>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</si>
  <si>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</si>
  <si>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</si>
  <si>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</si>
  <si>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</si>
  <si>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</si>
  <si>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</si>
  <si>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</si>
  <si>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</si>
  <si>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</si>
  <si>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</si>
  <si>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</si>
  <si>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</si>
  <si>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</si>
  <si>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</si>
  <si>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</si>
  <si>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</si>
  <si>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</si>
  <si>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</si>
  <si>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</si>
  <si>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</si>
  <si>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</si>
  <si>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14,92</t>
  </si>
  <si>
    <t>DESENHISTA COPISTA COM ENCARGOS COMPLEMENTARES</t>
  </si>
  <si>
    <t>DESENHISTA PROJETISTA COM ENCARGOS COMPLEMENTARES</t>
  </si>
  <si>
    <t>18,31</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</si>
  <si>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</si>
  <si>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</si>
  <si>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</si>
  <si>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</si>
  <si>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</si>
  <si>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</si>
  <si>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</si>
  <si>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</si>
  <si>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</si>
  <si>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</si>
  <si>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</si>
  <si>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</si>
  <si>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</si>
  <si>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</si>
  <si>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</si>
  <si>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</si>
  <si>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</si>
  <si>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</si>
  <si>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</si>
  <si>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</si>
  <si>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</si>
  <si>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</si>
  <si>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</si>
  <si>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</si>
  <si>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</si>
  <si>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</si>
  <si>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</si>
  <si>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</si>
  <si>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</si>
  <si>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</si>
  <si>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</si>
  <si>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</si>
  <si>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</si>
  <si>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</si>
  <si>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</si>
  <si>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</si>
  <si>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</si>
  <si>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</si>
  <si>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</si>
  <si>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</si>
  <si>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</si>
  <si>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</si>
  <si>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</si>
  <si>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</si>
  <si>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</si>
  <si>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</si>
  <si>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</si>
  <si>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</si>
  <si>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</si>
  <si>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</si>
  <si>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</si>
  <si>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</si>
  <si>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</si>
  <si>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</si>
  <si>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</si>
  <si>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</si>
  <si>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</si>
  <si>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</si>
  <si>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</si>
  <si>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</si>
  <si>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</si>
  <si>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</si>
  <si>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</si>
  <si>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</si>
  <si>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</si>
  <si>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</si>
  <si>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</si>
  <si>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</si>
  <si>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</si>
  <si>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</si>
  <si>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</si>
  <si>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</si>
  <si>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</si>
  <si>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</si>
  <si>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</si>
  <si>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</si>
  <si>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</si>
  <si>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</si>
  <si>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</si>
  <si>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</si>
  <si>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</si>
  <si>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</si>
  <si>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</si>
  <si>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</si>
  <si>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</si>
  <si>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</si>
  <si>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</si>
  <si>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</si>
  <si>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</si>
  <si>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</si>
  <si>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</si>
  <si>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</si>
  <si>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</si>
  <si>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</si>
  <si>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</si>
  <si>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</si>
  <si>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</si>
  <si>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</si>
  <si>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</si>
  <si>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</si>
  <si>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</si>
  <si>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</si>
  <si>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</si>
  <si>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</si>
  <si>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</si>
  <si>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</si>
  <si>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</si>
  <si>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</si>
  <si>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</si>
  <si>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</si>
  <si>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</si>
  <si>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7,49</t>
  </si>
  <si>
    <t>CURSO DE CAPACITAÇÃO PARA DESENHISTA DETALHISTA (ENCARGOS COMPLEMENTARES) - MENSALISTA</t>
  </si>
  <si>
    <t>CURSO DE CAPACITAÇÃO PARA DESENHISTA COPISTA (ENCARGOS COMPLEMENTARES) - MENSALISTA</t>
  </si>
  <si>
    <t>11,28</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</si>
  <si>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</si>
  <si>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</si>
  <si>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</si>
  <si>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</si>
  <si>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</si>
  <si>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</si>
  <si>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</si>
  <si>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</si>
  <si>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</si>
  <si>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</si>
  <si>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</si>
  <si>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</si>
  <si>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</si>
  <si>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</si>
  <si>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16,49</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</si>
  <si>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</si>
  <si>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</si>
  <si>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</si>
  <si>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</si>
  <si>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</si>
  <si>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</si>
  <si>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</si>
  <si>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</si>
  <si>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</si>
  <si>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</si>
  <si>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</si>
  <si>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</si>
  <si>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</si>
  <si>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15,76</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</si>
  <si>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</si>
  <si>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</si>
  <si>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</si>
  <si>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</si>
  <si>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</si>
  <si>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13,28</t>
  </si>
  <si>
    <t>CURSO DE CAPACITAÇÃO PARA AUXILIAR DE PEDREIRO (ENCARGOS COMPLEMENTARES) - MENSALISTA</t>
  </si>
  <si>
    <t>CURSO DE CAPACITAÇÃO PARA AUXILIAR DE SERVIÇOS GERAIS (ENCARGOS COMPLEMENTARES) - MENSALISTA</t>
  </si>
  <si>
    <t>12,66</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</si>
  <si>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</si>
  <si>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</si>
  <si>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</si>
  <si>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</si>
  <si>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</si>
  <si>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26,91</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</si>
  <si>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</si>
  <si>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</si>
  <si>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</si>
  <si>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</si>
  <si>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</si>
  <si>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</si>
  <si>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</si>
  <si>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</si>
  <si>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</si>
  <si>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</si>
  <si>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</si>
  <si>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</si>
  <si>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</si>
  <si>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</si>
  <si>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</si>
  <si>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</si>
  <si>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</si>
  <si>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7,06</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</si>
  <si>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</si>
  <si>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</si>
  <si>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</si>
  <si>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</si>
  <si>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</si>
  <si>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</si>
  <si>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</si>
  <si>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</si>
  <si>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</si>
  <si>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</si>
  <si>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</si>
  <si>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</si>
  <si>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</si>
  <si>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</si>
  <si>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</si>
  <si>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</si>
  <si>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</si>
  <si>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13,85</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</si>
  <si>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</si>
  <si>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</si>
  <si>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</si>
  <si>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</si>
  <si>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</si>
  <si>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</si>
  <si>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</si>
  <si>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</si>
  <si>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</si>
  <si>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</si>
  <si>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</si>
  <si>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</si>
  <si>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</si>
  <si>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</si>
  <si>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</si>
  <si>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</si>
  <si>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29,02</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</si>
  <si>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</si>
  <si>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</si>
  <si>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</si>
  <si>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</si>
  <si>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</si>
  <si>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</si>
  <si>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</si>
  <si>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</si>
  <si>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</si>
  <si>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</si>
  <si>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</si>
  <si>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</si>
  <si>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</si>
  <si>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</si>
  <si>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</si>
  <si>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</si>
  <si>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</si>
  <si>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</si>
  <si>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</si>
  <si>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</si>
  <si>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</si>
  <si>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</si>
  <si>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</si>
  <si>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</si>
  <si>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</si>
  <si>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</si>
  <si>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</si>
  <si>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</si>
  <si>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</si>
  <si>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</si>
  <si>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</si>
  <si>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</si>
  <si>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</si>
  <si>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</si>
  <si>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</si>
  <si>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</si>
  <si>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</si>
  <si>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</si>
  <si>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</si>
  <si>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</si>
  <si>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</si>
  <si>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</si>
  <si>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</si>
  <si>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</si>
  <si>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</si>
  <si>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</si>
  <si>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</si>
  <si>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</si>
  <si>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</si>
  <si>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</si>
  <si>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</si>
  <si>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</si>
  <si>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</si>
  <si>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</si>
  <si>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</si>
  <si>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</si>
  <si>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</si>
  <si>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</si>
  <si>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</si>
  <si>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IUC10060</t>
  </si>
  <si>
    <t>Alambrado com tela de aço galvanizado, fio 14, malha 1½" , três fios de arame liso, poste curvo de concreto com altura de 2,10m, conforme projeto</t>
  </si>
  <si>
    <t>Dissipador de energia hidráulica em concreto armado Tipo-01 vazão até 2m3/s</t>
  </si>
  <si>
    <t>Entrada para descida d'água - c/areia e brita comerciais -  EDA 01  Ref. Cód. Sicro 2003385</t>
  </si>
  <si>
    <t>IUD20100</t>
  </si>
  <si>
    <t>Acréscimo para poço de visita retangular, em alvenaria com blocos de concreto estrutural fbk 14MPa, conforme projeto tipo, dimensões internas = 1,98x1,98 m. Af_12/2020</t>
  </si>
  <si>
    <t>IUD20101</t>
  </si>
  <si>
    <t>Acréscimo para poço de visita retangular, em alvenaria com blocos de concreto estrutural fbk 14MPa, conforme projeto tipo, dimensões internas = 1,98x2,68 m. Af_12/2020</t>
  </si>
  <si>
    <t>IUD20102</t>
  </si>
  <si>
    <t>Tampão ferro fundido p/ poço de visita, D400, carga maxima 40t, redondo 600mm - fornecimento e instalação e requadro em concreto fck 20MPa de 1,00x1,00x0,20m</t>
  </si>
  <si>
    <t>IUD30003</t>
  </si>
  <si>
    <t>Bueiro metálico sem interrupção de tráfego, no diâmetro de 1,60m, chapa metálica com revestimento Epóxi HR, espessura de chapa (aço + revestimento) 2,20mm. Incluindo montagem e consolidação externa com injeção de nata de solo-cimento, fornecimento da estrutura tunnel liner e escavação</t>
  </si>
  <si>
    <t xml:space="preserve">	Tubo corrugado PEAD DRENPRO HD WT – ponta e bolsa – JEI, DN/DI 1050mm, parede dupla, interna lisa, instalado em local com nível alto de interferências - fornecimento e assentamento.</t>
  </si>
  <si>
    <t>Dissipador de energia - DEB 03</t>
  </si>
  <si>
    <t>IUD30100</t>
  </si>
  <si>
    <t>Iluminação e ventilação para execução de tunnel liner</t>
  </si>
  <si>
    <t>IUD30101</t>
  </si>
  <si>
    <t>Bueiro metálico sem interrupção de tráfego, no diâmetro de 1,40m, chapa metálica com revestimento Epóxi HR, espessura de chapa (aço + revestimento) 2,20mm. Incluindo montagem e consolidação externa com injeção de nata de solo-cimento, fornecimento da estrutura tunnel liner e escavação Ref SICRO cod 0605572</t>
  </si>
  <si>
    <t>IUD30127</t>
  </si>
  <si>
    <t>Entrada para descida d'água - c/areia e brita comerciais -  EDA 02  Ref. Cód. Sicro 2003387</t>
  </si>
  <si>
    <t>IUD30128</t>
  </si>
  <si>
    <t>Poço de visita (1,50x0,90x0,80)m interno em concreto - PVI-02-SICRO - Cód.2003680</t>
  </si>
  <si>
    <t>IUD30129</t>
  </si>
  <si>
    <t>Poço de visita (1,50x0,90x1,00)m interno em concreto - PVI-03-SICRO - Cód.2003682</t>
  </si>
  <si>
    <t>IUD30130</t>
  </si>
  <si>
    <t>Poço de visita (1,50x1,00x1,30)m interno em concreto - PVI-04-SICRO - Cód.2003684</t>
  </si>
  <si>
    <t>IUD30131</t>
  </si>
  <si>
    <t>Poço de visita (1,50x1,20x1,50)m interno em concreto - PVI-05-SICRO - Cód.2003686</t>
  </si>
  <si>
    <t>IUD30145</t>
  </si>
  <si>
    <t>Chamine de PV diam int 0,80 e H=1,00 c/areia e brita comerciais c/bloco de concreto incl tampão (CPV-01-SICRO - Cód.2003714)</t>
  </si>
  <si>
    <t>IUD30146</t>
  </si>
  <si>
    <t>Chamine de PV diam int 0,80 e H=1,50 c/areia e brita comerciais c/bloco de concreto incl tampão (CPV-02-SICRO - Cód.2003716)</t>
  </si>
  <si>
    <t>IUD30147</t>
  </si>
  <si>
    <t>Chamine de PV diam int 0,80 e H=2,00 c/areia e brita comerciais c/bloco de concreto incl tampão (CPV-03-SICRO - Cód.2003718)</t>
  </si>
  <si>
    <t>IUD30150</t>
  </si>
  <si>
    <t>Boca de lobo simples grelha de concreto c/areia e brita comerciais - BLSG 01. Ref. Cód. Sicro 2003626</t>
  </si>
  <si>
    <t>IUD30154</t>
  </si>
  <si>
    <t>Boca de lobo dupla grelha de concreto c/areia e brita comerciais - BLDG 01. Ref. Cód. Sicro 2003634</t>
  </si>
  <si>
    <t>IUD30158</t>
  </si>
  <si>
    <t>Descida d'água de aterros tipo rápido - DAR 02 - areia e britas comerciais - Ref. Cod. Sicro 2003391</t>
  </si>
  <si>
    <t>IUD30161</t>
  </si>
  <si>
    <t>Sargeta  triangular de grama - STG 03 - Ref Cod. Sicro 2003340</t>
  </si>
  <si>
    <t>IUD30164</t>
  </si>
  <si>
    <t>IUD30180</t>
  </si>
  <si>
    <t>Escavação mecanica, material de 1ªcategoria, com escavadeira hidraulica - Ref. SINAPI cod 83336</t>
  </si>
  <si>
    <t>IUD30181</t>
  </si>
  <si>
    <t>Bueiro metálico sem interrupção de tráfego, no diâmetro de 1,60m, chapa metálica com revestimento Epóxi HR, espessura de chapa (aço + revestimento) 2,20mm. Incluindo montagem e consolidação externa com nata de solo-cimento e fornecimento ds estrutura tunnel liner. Exclusive ventilação, iluminação, escavação e bota-fora (Refr. SICRO CóD 0605573)</t>
  </si>
  <si>
    <t>Reciclagem com adição de cimento e incorporação do revestimento asfáltico à base (Descontinuado)</t>
  </si>
  <si>
    <t>IUP30100</t>
  </si>
  <si>
    <t>Fornecimento de pedra britada ou bica corrida, não classificada, inclusive espalhamento mecanizado com distribuidor de agregado - exclusive transporte.(Ref Cod. Sicro 4011276)</t>
  </si>
  <si>
    <t>IUP30101</t>
  </si>
  <si>
    <t>Reciclagem com adição de 2% cimento e incorporação do revestimento asfáltico à base (Ref. Sicro cód.4011482)</t>
  </si>
  <si>
    <t>IUP30102</t>
  </si>
  <si>
    <t>Fornecimento de pedra britada ou bica corrida, não classificada, inclusive espalhamento manual - exclusive transporte (conf. projeto)</t>
  </si>
  <si>
    <t>IUP30108</t>
  </si>
  <si>
    <t>Carga, manobras e descarga de mistura betuminosa a quente, com caminhão basculante 10 m3, descarga em vibro-acabadora</t>
  </si>
  <si>
    <t>IUP40005</t>
  </si>
  <si>
    <t>Execução de passeio (calçada) ou piso de concreto com concreto moldado in loco, 7 cm, feito em obra, acabamento convencional, não armado. af_07/2016</t>
  </si>
  <si>
    <t>IUS85001</t>
  </si>
  <si>
    <t>Operação de sinalização por bandeirola de tecido ou com placa metalica - Ref. SICRO Cod. 5213850</t>
  </si>
  <si>
    <t>IUS85002</t>
  </si>
  <si>
    <t>Barreira de sinalização tipo II de direcionamento ou bloqueio - utilização de 10 vezes - Ref. SICRO Cod. 5213386</t>
  </si>
  <si>
    <t>IUS85003</t>
  </si>
  <si>
    <t>Cone plastico para canalização de transito - utilização 5 vezes - Ref. SICRO Cod.521385</t>
  </si>
  <si>
    <t>IUS87002</t>
  </si>
  <si>
    <t>Fornecimento e implantação de suporte e travessa para placa de sinalização em madeira de lei tratada 8x8xcm - Ref. SICRO Cod. 5216111</t>
  </si>
  <si>
    <t>IUS87003</t>
  </si>
  <si>
    <t>Fornecimento e implantação de placa em aço - pelicula III+III  - Ref. SICRO cod. 5213572</t>
  </si>
  <si>
    <t>IUSC0016</t>
  </si>
  <si>
    <t>Pintura adesiva para concreto 1 demão 1mm, a base de resina epoxi (Sikadur32) - Ref. SINAPI 98555</t>
  </si>
  <si>
    <t>IUSP0006</t>
  </si>
  <si>
    <t>Retirada de poste de aço ou de concreto de 4,5m a 9m ref. SCO cod. IP 59.20.0500</t>
  </si>
  <si>
    <t>IUTR1008</t>
  </si>
  <si>
    <t>Carga, manobra e descarga de tubos de concreto, dn 1500 mm, em caminhão carroceria com guindauto (munck) 11,7 tm.</t>
  </si>
  <si>
    <t>PFIU001</t>
  </si>
  <si>
    <t>Elaboração de estudos de viabilidade para projetos de pavimentação, drenagem, sinalização viária e acessibilidade</t>
  </si>
  <si>
    <t>PFIU002</t>
  </si>
  <si>
    <t>PFIU009</t>
  </si>
  <si>
    <t>Elaboração de projeto de patamarização de quadras.</t>
  </si>
  <si>
    <t>PIU0001</t>
  </si>
  <si>
    <t>Elaboração de projetos geométrico, terraplenagem, pavimentação, drenagem, sinalização viária e acessibilidade</t>
  </si>
  <si>
    <t>PIU0002</t>
  </si>
  <si>
    <t>Elaboração de projeto executivo de drenagem em área de inundação</t>
  </si>
  <si>
    <t>PIU0004</t>
  </si>
  <si>
    <t>Elaboração de projeto executivo de galerias de drenagem de águas pluviais</t>
  </si>
  <si>
    <t>PIU0005</t>
  </si>
  <si>
    <t>Elaboração de projeto executivo estrutural e hidráulico de dispositivos de controle de velocidade de águas pluviais em concreto ou similar, até 50 m³</t>
  </si>
  <si>
    <t>PIU0006</t>
  </si>
  <si>
    <t>Projeto executivo de terraplenagem, geométrico, pavimentação, sinalização viária e acessibilidade (exclusive drenagem)</t>
  </si>
  <si>
    <t>PIU0007</t>
  </si>
  <si>
    <t>Elaboração de projeto executivo de combate e controle de erosão, compreendendo terraplenagem, geometria, drenagem e Avaliação Ecológica Rápida - ERA</t>
  </si>
  <si>
    <t>PIU0008</t>
  </si>
  <si>
    <t>Elaboração de projeto executivo de combate e controle de erosão, compreendendo terraplenagem, geometria e drenagem.</t>
  </si>
  <si>
    <t>PIU0009</t>
  </si>
  <si>
    <t>Elaboração de projeto executivo de intersecção e adequação viária em até 3.000m² de área de intervenção. Inclusive projetos geométricos, terraplenagem, pavimentação, drenagem superficial, sinalização viária e acessibilidade. Exclusive serviço topográficos e geotécnicos.</t>
  </si>
  <si>
    <t>PIU0010</t>
  </si>
  <si>
    <t>Elaboração de estudos e projetos executivos de adequação de capacidade hidráulica e estrutural de bueiro rodoviário, incluindo serviços topográficos.</t>
  </si>
  <si>
    <t>PIU0011</t>
  </si>
  <si>
    <t>Elaboração de projeto executivo de bacia de amortecimento de drenagem de águas pluviais, incluindo serviços topográficos e geotécnicos. Exclusive projeto estrutural.</t>
  </si>
  <si>
    <t>PIU0012</t>
  </si>
  <si>
    <t>Elaboração de projeto executivo de macrodrenagem (canalização). Exclusive serviços topográficos e geotécnicos.</t>
  </si>
  <si>
    <t>PIU0013</t>
  </si>
  <si>
    <t>Elaboração de projeto estrutural de estabilização e/ou contenção de taludes através de muro em concreto armado cortina atirantada. Exclusive serviços topográficos e geotécnicos.</t>
  </si>
  <si>
    <t>PIU0014</t>
  </si>
  <si>
    <t>Elaboração de projeto executivo de reconstrução, recuperação e adequação de muro de arrimo/cortina de contenção.</t>
  </si>
  <si>
    <t>PIU0015</t>
  </si>
  <si>
    <t>Elaboração de projeto executivo de calçada em vias urbanas.</t>
  </si>
  <si>
    <t>PRADE001</t>
  </si>
  <si>
    <t>Licenciamento ambiental para projeto de recuperação de área degradada.</t>
  </si>
  <si>
    <t>PRADE002</t>
  </si>
  <si>
    <t>Elaboração de estudos e projetos de controle de erosão.</t>
  </si>
  <si>
    <t>PRIU001</t>
  </si>
  <si>
    <t>Elaboração projeto de restauração funcional do pavimento, incluindo estudos topográficos e geotécnicos, projetos drenagem, sinalização viária e acessibilidade</t>
  </si>
  <si>
    <t>are</t>
  </si>
  <si>
    <t>PRIU002</t>
  </si>
  <si>
    <t>13,45</t>
  </si>
  <si>
    <t>13,98</t>
  </si>
  <si>
    <t>12,51</t>
  </si>
  <si>
    <t>18,06</t>
  </si>
  <si>
    <t>13,10</t>
  </si>
  <si>
    <t>14,03</t>
  </si>
  <si>
    <t>16,96</t>
  </si>
  <si>
    <t>14,74</t>
  </si>
  <si>
    <t>15,04</t>
  </si>
  <si>
    <t>13,06</t>
  </si>
  <si>
    <t>19,55</t>
  </si>
  <si>
    <t>15,02</t>
  </si>
  <si>
    <t>19,87</t>
  </si>
  <si>
    <t>23,71</t>
  </si>
  <si>
    <t>4,02</t>
  </si>
  <si>
    <t>4,51</t>
  </si>
  <si>
    <t>2,89</t>
  </si>
  <si>
    <t>6,44</t>
  </si>
  <si>
    <t>15,21</t>
  </si>
  <si>
    <t>18,78</t>
  </si>
  <si>
    <t>35,45</t>
  </si>
  <si>
    <t>34,68</t>
  </si>
  <si>
    <t>13,16</t>
  </si>
  <si>
    <t>18,52</t>
  </si>
  <si>
    <t>3,95</t>
  </si>
  <si>
    <t>22,74</t>
  </si>
  <si>
    <t>39,07</t>
  </si>
  <si>
    <t>21,53</t>
  </si>
  <si>
    <t>20,52</t>
  </si>
  <si>
    <t>10,21</t>
  </si>
  <si>
    <t>8,34</t>
  </si>
  <si>
    <t>8,09</t>
  </si>
  <si>
    <t>12,92</t>
  </si>
  <si>
    <t>23,03</t>
  </si>
  <si>
    <t>15,55</t>
  </si>
  <si>
    <t>12,25</t>
  </si>
  <si>
    <t>15,57</t>
  </si>
  <si>
    <t>24,87</t>
  </si>
  <si>
    <t>6,29</t>
  </si>
  <si>
    <t>17,72</t>
  </si>
  <si>
    <t>13,78</t>
  </si>
  <si>
    <t>61,12</t>
  </si>
  <si>
    <t>12,65</t>
  </si>
  <si>
    <t>13,31</t>
  </si>
  <si>
    <t>10,82</t>
  </si>
  <si>
    <t>9,68</t>
  </si>
  <si>
    <t>14,09</t>
  </si>
  <si>
    <t>10,67</t>
  </si>
  <si>
    <t>16,44</t>
  </si>
  <si>
    <t>8,37</t>
  </si>
  <si>
    <t>29,62</t>
  </si>
  <si>
    <t>4,53</t>
  </si>
  <si>
    <t>6,02</t>
  </si>
  <si>
    <t>13,83</t>
  </si>
  <si>
    <t>18,59</t>
  </si>
  <si>
    <t>7,86</t>
  </si>
  <si>
    <t>10,66</t>
  </si>
  <si>
    <t>18,17</t>
  </si>
  <si>
    <t>26,54</t>
  </si>
  <si>
    <t>19,24</t>
  </si>
  <si>
    <t>21,69</t>
  </si>
  <si>
    <t>19,19</t>
  </si>
  <si>
    <t>13,47</t>
  </si>
  <si>
    <t>36,89</t>
  </si>
  <si>
    <t>43,22</t>
  </si>
  <si>
    <t>26,50</t>
  </si>
  <si>
    <t>45,36</t>
  </si>
  <si>
    <t>16,10</t>
  </si>
  <si>
    <t>16,35</t>
  </si>
  <si>
    <t>20,37</t>
  </si>
  <si>
    <t>23,02</t>
  </si>
  <si>
    <t>24,96</t>
  </si>
  <si>
    <t>33,71</t>
  </si>
  <si>
    <t>30,13</t>
  </si>
  <si>
    <t>4,60</t>
  </si>
  <si>
    <t>2,47</t>
  </si>
  <si>
    <t>32,98</t>
  </si>
  <si>
    <t>25,64</t>
  </si>
  <si>
    <t>18,32</t>
  </si>
  <si>
    <t>12,71</t>
  </si>
  <si>
    <t>18,19</t>
  </si>
  <si>
    <t>14,68</t>
  </si>
  <si>
    <t>33,57</t>
  </si>
  <si>
    <t>7,33</t>
  </si>
  <si>
    <t>22,46</t>
  </si>
  <si>
    <t>6,93</t>
  </si>
  <si>
    <t>5,32</t>
  </si>
  <si>
    <t>11,61</t>
  </si>
  <si>
    <t>13,36</t>
  </si>
  <si>
    <t>18,24</t>
  </si>
  <si>
    <t>15,42</t>
  </si>
  <si>
    <t>8,01</t>
  </si>
  <si>
    <t>16,84</t>
  </si>
  <si>
    <t>35,63</t>
  </si>
  <si>
    <t>42,13</t>
  </si>
  <si>
    <t>13,79</t>
  </si>
  <si>
    <t>15,14</t>
  </si>
  <si>
    <t>8,79</t>
  </si>
  <si>
    <t>15,23</t>
  </si>
  <si>
    <t>31,91</t>
  </si>
  <si>
    <t>27,46</t>
  </si>
  <si>
    <t>52,26</t>
  </si>
  <si>
    <t>31,56</t>
  </si>
  <si>
    <t>43,31</t>
  </si>
  <si>
    <t>21,01</t>
  </si>
  <si>
    <t>20,18</t>
  </si>
  <si>
    <t>38,58</t>
  </si>
  <si>
    <t>20,09</t>
  </si>
  <si>
    <t>16,60</t>
  </si>
  <si>
    <t>22,79</t>
  </si>
  <si>
    <t>46,10</t>
  </si>
  <si>
    <t>5,81</t>
  </si>
  <si>
    <t>8,44</t>
  </si>
  <si>
    <t>20,17</t>
  </si>
  <si>
    <t>5,16</t>
  </si>
  <si>
    <t>26,19</t>
  </si>
  <si>
    <t>21,59</t>
  </si>
  <si>
    <t>30,67</t>
  </si>
  <si>
    <t>9,83</t>
  </si>
  <si>
    <t>5,01</t>
  </si>
  <si>
    <t>12,77</t>
  </si>
  <si>
    <t>20,21</t>
  </si>
  <si>
    <t>28,32</t>
  </si>
  <si>
    <t>15,29</t>
  </si>
  <si>
    <t>18,73</t>
  </si>
  <si>
    <t>32,05</t>
  </si>
  <si>
    <t>26,52</t>
  </si>
  <si>
    <t>30,70</t>
  </si>
  <si>
    <t>24,42</t>
  </si>
  <si>
    <t>34,05</t>
  </si>
  <si>
    <t>0,83</t>
  </si>
  <si>
    <t>3,96</t>
  </si>
  <si>
    <t>3,62</t>
  </si>
  <si>
    <t>4,01</t>
  </si>
  <si>
    <t>13,55</t>
  </si>
  <si>
    <t>8,65</t>
  </si>
  <si>
    <t>12,02</t>
  </si>
  <si>
    <t>19,37</t>
  </si>
  <si>
    <t>8,03</t>
  </si>
  <si>
    <t>6,07</t>
  </si>
  <si>
    <t>28,10</t>
  </si>
  <si>
    <t>31,28</t>
  </si>
  <si>
    <t>49,18</t>
  </si>
  <si>
    <t>38,98</t>
  </si>
  <si>
    <t>15,81</t>
  </si>
  <si>
    <t>7,48</t>
  </si>
  <si>
    <t>32,17</t>
  </si>
  <si>
    <t>37,22</t>
  </si>
  <si>
    <t>34,72</t>
  </si>
  <si>
    <t>18,56</t>
  </si>
  <si>
    <t>23,00</t>
  </si>
  <si>
    <t>23,98</t>
  </si>
  <si>
    <t>22,29</t>
  </si>
  <si>
    <t>27,11</t>
  </si>
  <si>
    <t>7,38</t>
  </si>
  <si>
    <t>71,12</t>
  </si>
  <si>
    <t>2,19</t>
  </si>
  <si>
    <t>1,17</t>
  </si>
  <si>
    <t>1,13</t>
  </si>
  <si>
    <t>5,38</t>
  </si>
  <si>
    <t>3,70</t>
  </si>
  <si>
    <t>19,83</t>
  </si>
  <si>
    <t>16,21</t>
  </si>
  <si>
    <t>17,25</t>
  </si>
  <si>
    <t>18,83</t>
  </si>
  <si>
    <t>18,37</t>
  </si>
  <si>
    <t>58,81</t>
  </si>
  <si>
    <t>13,05</t>
  </si>
  <si>
    <t>80,01</t>
  </si>
  <si>
    <t>15,37</t>
  </si>
  <si>
    <t>23,44</t>
  </si>
  <si>
    <t>23,22</t>
  </si>
  <si>
    <t>19,09</t>
  </si>
  <si>
    <t>50,23</t>
  </si>
  <si>
    <t>38,74</t>
  </si>
  <si>
    <t>8,63</t>
  </si>
  <si>
    <t>18,69</t>
  </si>
  <si>
    <t>Dissipador de energia  - DEB 03</t>
  </si>
  <si>
    <t>Bueiro metálico sem interrupção de tráfego, no diâmetro de 1,40m, chapa metálica com revestimento Epóxi HR, espessura de chapa (aço + revestimento) 2,20mm. Incluindo montagem e consolidação externa com injeção de nata de solo-cimento, fornecimento da estrutura tunnel liner e escavação - ref SICRO cod 0605572</t>
  </si>
  <si>
    <t>IUC10061</t>
  </si>
  <si>
    <t>Demolição de concreto armado, de forma mecanizada com martelete, sem reaproveitamento. Af_12/2017 -Ref SINAPI 97629</t>
  </si>
  <si>
    <t>IUP40006</t>
  </si>
  <si>
    <t>Reassentamento de blocos sextavado para piso intertravado, espessura de 6 cm, em via/estacionamento, com reaproveitamento dos blocos sextavado e colchão de areia de 10cm. Af_12/2020 - Ref SINAPI 101858</t>
  </si>
  <si>
    <t>IUC20100</t>
  </si>
  <si>
    <t>Demolição de piso vinilico ref SINAPI 85376</t>
  </si>
  <si>
    <t>IUC20150</t>
  </si>
  <si>
    <t>Fornecimento e instalação de piso laminado Eucafloor ou similar, linha elegance, acabamento carvalho chamonix, incluso manta de polietileno, para instalação do piso</t>
  </si>
  <si>
    <t>iuc20110</t>
  </si>
  <si>
    <t>Retirada(s) de:- divisória naval com reaproveitamento</t>
  </si>
  <si>
    <t>IUC20120</t>
  </si>
  <si>
    <t>Remoção de portas, de forma manual, com reaproveitamento</t>
  </si>
  <si>
    <t>IUC20130</t>
  </si>
  <si>
    <t>Retirada de entulho com caçamba</t>
  </si>
  <si>
    <t>IUC20160</t>
  </si>
  <si>
    <t>Limpeza final da obra</t>
  </si>
  <si>
    <t>MIUC0009</t>
  </si>
  <si>
    <t>Piso laminado Eucafloor, linha elegance, acabamento carvalho chamonix ou similar</t>
  </si>
  <si>
    <t>MIUC0011</t>
  </si>
  <si>
    <t>ELETROCALHA PRE-ZINCADA FOGO # 18 PERFURADA 100X50 INCLUSIVE ACESSÓRIOS</t>
  </si>
  <si>
    <t>MIUC0012</t>
  </si>
  <si>
    <t>SUPORTE SIMPLES PARA ELETROCALHA 100X50</t>
  </si>
  <si>
    <t>IUC20155</t>
  </si>
  <si>
    <t>Painel de fechamento em MDF com porta embutida</t>
  </si>
  <si>
    <t>IUC2018</t>
  </si>
  <si>
    <t>DISJUNTOR TRIPOLAR TIPO DIN, CORRENTE NOMINAL DE 63A - FORNECIMENTO E INSTALAÇÃO. AF_10/2020</t>
  </si>
  <si>
    <t>IUC20181</t>
  </si>
  <si>
    <t>DISJUNTOR TRIPOLAR TIPO DIN, CORRENTE NOMINAL DE 125A - FORNECIMENTO E INSTALAÇÃO.</t>
  </si>
  <si>
    <t>IUC20186</t>
  </si>
  <si>
    <t>ORGANIZAÇÃO EM RACK, IDENTIFICAÇÃO EM PATCH PAINEL E TOMADAS, E TESTES ELÉTRICOS DE PONTOS DE REDE LÓGICA</t>
  </si>
  <si>
    <t>IUC20182</t>
  </si>
  <si>
    <t>DISPOSITIVO DPS CLASSE II, 1 POLO, 275 V / 20 KA, FORNECIMENTO E INSTALACAO</t>
  </si>
  <si>
    <t>IUC20183</t>
  </si>
  <si>
    <t>IUC20188</t>
  </si>
  <si>
    <t>Rack de parede fechado porta em acrílico 12U x 450mm</t>
  </si>
  <si>
    <t>IUC20184</t>
  </si>
  <si>
    <t>IUC20185</t>
  </si>
  <si>
    <t>Guia de cabo Fechada 1U</t>
  </si>
  <si>
    <t>IUC20187</t>
  </si>
  <si>
    <t>Patch cord 1,5m Cat 5E</t>
  </si>
  <si>
    <t>IUC20190</t>
  </si>
  <si>
    <t>Regua de tomada 4 posições para rack 19”</t>
  </si>
  <si>
    <t>IUC20191</t>
  </si>
  <si>
    <t>Switch rack 24 portas 10/100 Mbps</t>
  </si>
  <si>
    <t>IUC20192</t>
  </si>
  <si>
    <t>Certificação ponto de rede lógica</t>
  </si>
  <si>
    <t>IUC20200</t>
  </si>
  <si>
    <t>Desinstalação de aparelhos de Ar Condicionado</t>
  </si>
  <si>
    <t>IUC20201</t>
  </si>
  <si>
    <t>Instalação de aparelhos de Ar Condicionado</t>
  </si>
  <si>
    <t>MIUC0013</t>
  </si>
  <si>
    <t>MIUC0014</t>
  </si>
  <si>
    <t>Eletroduto em aço galvanizado pré-zincado, semi-pesado, diâmetro 2", parede de 0,90 mm</t>
  </si>
  <si>
    <t>MIUC0015</t>
  </si>
  <si>
    <t>MIUC0016</t>
  </si>
  <si>
    <t>MIUC0017</t>
  </si>
  <si>
    <t>MIUC0018</t>
  </si>
  <si>
    <t>MIUC0019</t>
  </si>
  <si>
    <t>MIUC0020</t>
  </si>
  <si>
    <t>IUD20103</t>
  </si>
  <si>
    <t>Laje para tampa de boca de lobo existente em concreto espessura 10cm, fck 30Mpa, incluindo viga de apoio</t>
  </si>
  <si>
    <t>IUSC0017</t>
  </si>
  <si>
    <t>Perfuração em concreto com coroa diamante D=250mm - Ref. SICRO cod. 1408148</t>
  </si>
  <si>
    <t>IUSC0018</t>
  </si>
  <si>
    <t>Perfuração para tirantes em material de 1ª categoria com diametro ate 120mm - Ref. SICRO cod. 5605938</t>
  </si>
  <si>
    <t>IUSC0019</t>
  </si>
  <si>
    <t>Injeção de nata de argamassa diametro até 120mm - Ref SINAPI cod. 93954</t>
  </si>
  <si>
    <t>IUSC0020</t>
  </si>
  <si>
    <t>Ancoragem de tirante monobarra de 8m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</si>
  <si>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IUSC0021</t>
  </si>
  <si>
    <t>Ancoragem de tirante monobarra de 10m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</si>
  <si>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IUSC0022</t>
  </si>
  <si>
    <t>Ancoragem de tirante monobarra de 11,5m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</si>
  <si>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IUSC0023</t>
  </si>
  <si>
    <t>Microestaca com monobarra de 3m com armadura de 12,5mm em aço CA-50, cortada e dobrada - exceto perfuração, injeção de calda de cimento</t>
  </si>
  <si>
    <t>IUSC0024</t>
  </si>
  <si>
    <t>Proteção mecânica de encontro entre gabião colchão tipo RenoMac ou similar com a base do muro, com concreto 15Mpa E=0,30m - Ref. SINAPI cód. 98572</t>
  </si>
  <si>
    <t>IUSC0025</t>
  </si>
  <si>
    <t>Execução de revestimento de concreto projetado com espessura 7 cm, armado com tela Q-196, inclinação de 90º, aplicação continua, utilizando equipamento de projeção com 6m3/h de capacidade - Ref. SINAPI cód. 91071</t>
  </si>
  <si>
    <t>IUD300310</t>
  </si>
  <si>
    <t>TUBO DE PEAD CORRUGADO DE DUPLA PAREDE PARA DRENAGEM, DN 500 MM, JUNTA ELÁSTICA INTEGRADA - FORNECIMENTO E ASSENTAMENTO. AF_01/2021</t>
  </si>
  <si>
    <t>IUD300311</t>
  </si>
  <si>
    <t>TUBO DE PEAD CORRUGADO DE DUPLA PAREDE PARA DRENAGEM, DN 600 MM, JUNTA ELÁSTICA INTEGRADA - FORNECIMENTO E ASSENTAMENTO. AF_01/2021</t>
  </si>
  <si>
    <t>IUD300312</t>
  </si>
  <si>
    <t>TUBO DE PEAD CORRUGADO DE DUPLA PAREDE PARA DRENAGEM, DN 750 MM, JUNTA ELÁSTICA INTEGRADA - FORNECIMENTO E ASSENTAMENTO. AF_01/2021</t>
  </si>
  <si>
    <t>IUP30200</t>
  </si>
  <si>
    <t>Micro revestimento a frio com RR-1C Flex-10% esp 0,8 cm</t>
  </si>
  <si>
    <t>IUP30201</t>
  </si>
  <si>
    <t>Micro revestimento a frio com RR-1C Flex-10% esp 1,5 cm</t>
  </si>
  <si>
    <t>IUP30202</t>
  </si>
  <si>
    <t>Micro revestimento a frio com RR-1C Flex-10% esp 2,0 cm</t>
  </si>
  <si>
    <t>32,81</t>
  </si>
  <si>
    <t>16,14</t>
  </si>
  <si>
    <t>3,65</t>
  </si>
  <si>
    <t>15,24</t>
  </si>
  <si>
    <t>24,91</t>
  </si>
  <si>
    <t>12,70</t>
  </si>
  <si>
    <t>22,49</t>
  </si>
  <si>
    <t>36,76</t>
  </si>
  <si>
    <t>14,32</t>
  </si>
  <si>
    <t>19,02</t>
  </si>
  <si>
    <t>47,01</t>
  </si>
  <si>
    <t>24,22</t>
  </si>
  <si>
    <t>38,66</t>
  </si>
  <si>
    <t>3,20</t>
  </si>
  <si>
    <t>21,76</t>
  </si>
  <si>
    <t>33,69</t>
  </si>
  <si>
    <t>24,37</t>
  </si>
  <si>
    <t>14,72</t>
  </si>
  <si>
    <t>18,49</t>
  </si>
  <si>
    <t>32,31</t>
  </si>
  <si>
    <t>40,82</t>
  </si>
  <si>
    <t>216,36</t>
  </si>
  <si>
    <t>22,39</t>
  </si>
  <si>
    <t>7,36</t>
  </si>
  <si>
    <t>19,46</t>
  </si>
  <si>
    <t>23,39</t>
  </si>
  <si>
    <t>77,03</t>
  </si>
  <si>
    <t>183,08</t>
  </si>
  <si>
    <t>40,47</t>
  </si>
  <si>
    <t>12,72</t>
  </si>
  <si>
    <t>12,67</t>
  </si>
  <si>
    <t>5,11</t>
  </si>
  <si>
    <t>18,07</t>
  </si>
  <si>
    <t>13,75</t>
  </si>
  <si>
    <t>13,96</t>
  </si>
  <si>
    <t>24,27</t>
  </si>
  <si>
    <t>46,22</t>
  </si>
  <si>
    <t>8,39</t>
  </si>
  <si>
    <t>30,63</t>
  </si>
  <si>
    <t>39,29</t>
  </si>
  <si>
    <t>44,79</t>
  </si>
  <si>
    <t>30,92</t>
  </si>
  <si>
    <t>15,50</t>
  </si>
  <si>
    <t>20,56</t>
  </si>
  <si>
    <t>26,24</t>
  </si>
  <si>
    <t>31,97</t>
  </si>
  <si>
    <t>2,60</t>
  </si>
  <si>
    <t>43,12</t>
  </si>
  <si>
    <t>65,69</t>
  </si>
  <si>
    <t>57,20</t>
  </si>
  <si>
    <t>4,57</t>
  </si>
  <si>
    <t>74,25</t>
  </si>
  <si>
    <t>1.080,01</t>
  </si>
  <si>
    <t>678,38</t>
  </si>
  <si>
    <t>519,75</t>
  </si>
  <si>
    <t>648,00</t>
  </si>
  <si>
    <t>9,95</t>
  </si>
  <si>
    <t>53,37</t>
  </si>
  <si>
    <t>17,45</t>
  </si>
  <si>
    <t>16,87</t>
  </si>
  <si>
    <t>32,16</t>
  </si>
  <si>
    <t>42,32</t>
  </si>
  <si>
    <t>18,25</t>
  </si>
  <si>
    <t>70,66</t>
  </si>
  <si>
    <t>23,33</t>
  </si>
  <si>
    <t>28,86</t>
  </si>
  <si>
    <t>38,04</t>
  </si>
  <si>
    <t>49,01</t>
  </si>
  <si>
    <t>34,27</t>
  </si>
  <si>
    <t>24,48</t>
  </si>
  <si>
    <t>113,20</t>
  </si>
  <si>
    <t>22,25</t>
  </si>
  <si>
    <t>25,98</t>
  </si>
  <si>
    <t>45,32</t>
  </si>
  <si>
    <t>27,36</t>
  </si>
  <si>
    <t>181,76</t>
  </si>
  <si>
    <t>265,71</t>
  </si>
  <si>
    <t>153,39</t>
  </si>
  <si>
    <t>38,65</t>
  </si>
  <si>
    <t>408,18</t>
  </si>
  <si>
    <t>41,18</t>
  </si>
  <si>
    <t>65,36</t>
  </si>
  <si>
    <t>36,88</t>
  </si>
  <si>
    <t>7,44</t>
  </si>
  <si>
    <t>40,08</t>
  </si>
  <si>
    <t>18,61</t>
  </si>
  <si>
    <t>10,44</t>
  </si>
  <si>
    <t>41,27</t>
  </si>
  <si>
    <t>54,49</t>
  </si>
  <si>
    <t>45,66</t>
  </si>
  <si>
    <t>MIUC0010</t>
  </si>
  <si>
    <t>Locação de caçamba para entulho (4m3)</t>
  </si>
  <si>
    <t>MIUC0023</t>
  </si>
  <si>
    <t>Conjunto bomba e macaco hidraulico para protensão com capacidade de 1.150kN - (SICRO E9721)</t>
  </si>
  <si>
    <t>MIUC0022</t>
  </si>
  <si>
    <t>P1010</t>
  </si>
  <si>
    <t>MIUC0024</t>
  </si>
  <si>
    <t>Anel tipo FR GW19 de 15º ou similar</t>
  </si>
  <si>
    <t>MIUC0028</t>
  </si>
  <si>
    <t>Porca sextavada redonda tipo GW19/PLUS 37 x 50 mm ou similar</t>
  </si>
  <si>
    <t>MIUC0026</t>
  </si>
  <si>
    <t>Barra helicoidal tipo GW ST 53/70 19mm ou similar</t>
  </si>
  <si>
    <t>MIUC0025</t>
  </si>
  <si>
    <t>Espaçador carambola tipo GW19 20x84 mm ou similar</t>
  </si>
  <si>
    <t>MIUC0027</t>
  </si>
  <si>
    <t>Placa tipo FR GW19 120x120x16mm ou similar</t>
  </si>
  <si>
    <t>MIUC0021</t>
  </si>
  <si>
    <t>Coroa diamantada - D=250mm - Ref. SICRO cod M1244</t>
  </si>
  <si>
    <t>Porca gaiola</t>
  </si>
  <si>
    <t>IUC20189</t>
  </si>
  <si>
    <t>26,61</t>
  </si>
  <si>
    <t>31,57</t>
  </si>
  <si>
    <t>22,48</t>
  </si>
  <si>
    <t>45,23</t>
  </si>
  <si>
    <t>22,96</t>
  </si>
  <si>
    <t>8,91</t>
  </si>
  <si>
    <t>22,59</t>
  </si>
  <si>
    <t>48,55</t>
  </si>
  <si>
    <t>33,56</t>
  </si>
  <si>
    <t>20,84</t>
  </si>
  <si>
    <t>29,47</t>
  </si>
  <si>
    <t>37,31</t>
  </si>
  <si>
    <t>72,00</t>
  </si>
  <si>
    <t>7,30</t>
  </si>
  <si>
    <t>37,57</t>
  </si>
  <si>
    <t>32,36</t>
  </si>
  <si>
    <t>55,07</t>
  </si>
  <si>
    <t>36,45</t>
  </si>
  <si>
    <t>27,27</t>
  </si>
  <si>
    <t>34,69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</si>
  <si>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</si>
  <si>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</si>
  <si>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</si>
  <si>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</si>
  <si>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</si>
  <si>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</si>
  <si>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</si>
  <si>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</si>
  <si>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41,76</t>
  </si>
  <si>
    <t>55,44</t>
  </si>
  <si>
    <t>223,25</t>
  </si>
  <si>
    <t>38,54</t>
  </si>
  <si>
    <t>64,07</t>
  </si>
  <si>
    <t>22,67</t>
  </si>
  <si>
    <t>148,83</t>
  </si>
  <si>
    <t>12,20</t>
  </si>
  <si>
    <t>5,95</t>
  </si>
  <si>
    <t>16,99</t>
  </si>
  <si>
    <t>16,18</t>
  </si>
  <si>
    <t>25,22</t>
  </si>
  <si>
    <t>33,66</t>
  </si>
  <si>
    <t>37,73</t>
  </si>
  <si>
    <t>106,82</t>
  </si>
  <si>
    <t>86,42</t>
  </si>
  <si>
    <t>31,78</t>
  </si>
  <si>
    <t>15,74</t>
  </si>
  <si>
    <t>13,41</t>
  </si>
  <si>
    <t>7,01</t>
  </si>
  <si>
    <t>15,98</t>
  </si>
  <si>
    <t>20,99</t>
  </si>
  <si>
    <t>20,04</t>
  </si>
  <si>
    <t>34,49</t>
  </si>
  <si>
    <t>19,16</t>
  </si>
  <si>
    <t>17,86</t>
  </si>
  <si>
    <t>30,26</t>
  </si>
  <si>
    <t>8,21</t>
  </si>
  <si>
    <t>20,20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</si>
  <si>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</si>
  <si>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</si>
  <si>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</si>
  <si>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</si>
  <si>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</si>
  <si>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</si>
  <si>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</si>
  <si>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</si>
  <si>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</si>
  <si>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</si>
  <si>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</si>
  <si>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</si>
  <si>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</si>
  <si>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</si>
  <si>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</si>
  <si>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</si>
  <si>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</si>
  <si>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</si>
  <si>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</si>
  <si>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</si>
  <si>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</si>
  <si>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</si>
  <si>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</si>
  <si>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</si>
  <si>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</si>
  <si>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</si>
  <si>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</si>
  <si>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</si>
  <si>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</si>
  <si>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</si>
  <si>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</si>
  <si>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</si>
  <si>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</si>
  <si>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</si>
  <si>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</si>
  <si>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</si>
  <si>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</si>
  <si>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</si>
  <si>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</si>
  <si>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</si>
  <si>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</si>
  <si>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</si>
  <si>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</si>
  <si>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</si>
  <si>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</si>
  <si>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</si>
  <si>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</si>
  <si>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</si>
  <si>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</si>
  <si>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</si>
  <si>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</si>
  <si>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</si>
  <si>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</si>
  <si>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</si>
  <si>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</si>
  <si>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</si>
  <si>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</si>
  <si>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</si>
  <si>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</si>
  <si>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</si>
  <si>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</si>
  <si>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</si>
  <si>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</si>
  <si>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62,97</t>
  </si>
  <si>
    <t>7,31</t>
  </si>
  <si>
    <t>17,26</t>
  </si>
  <si>
    <t>66,57</t>
  </si>
  <si>
    <t>17,65</t>
  </si>
  <si>
    <t>15,25</t>
  </si>
  <si>
    <t>27,00</t>
  </si>
  <si>
    <t>109,32</t>
  </si>
  <si>
    <t>42,63</t>
  </si>
  <si>
    <t>102330</t>
  </si>
  <si>
    <t>102331</t>
  </si>
  <si>
    <t>102332</t>
  </si>
  <si>
    <t>102333</t>
  </si>
  <si>
    <t>17,30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</si>
  <si>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</si>
  <si>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</si>
  <si>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</si>
  <si>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</si>
  <si>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</si>
  <si>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</si>
  <si>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43,32</t>
  </si>
  <si>
    <t>IUD30165</t>
  </si>
  <si>
    <t>Dissipador de energia hidráulica em concreto armado Tipo-02 vazão entre 2 e 3 m3/s</t>
  </si>
  <si>
    <t xml:space="preserve">Dissipador de energia - DEB 02 </t>
  </si>
  <si>
    <t>PCIU0001</t>
  </si>
  <si>
    <t xml:space="preserve">Elaboração de Estudos Preliminares de Projetos de: Arquitetônico, Estrutura, Instalações Elétricas e Instalações Hidro Sanitárias </t>
  </si>
  <si>
    <t>Fornecimento e colocação de limitadores em tocos de madeira eucalipto sem tratamento diam ate 0,20cm, comp1,00m - (3 pç por metro)</t>
  </si>
  <si>
    <t>IUD30343</t>
  </si>
  <si>
    <t>Tubo de concreto simples classe- PS-1, PB, DN 600mm, para redes coletoras de águas pluviais, junta rígida, instalado em local com baixo nível de interferências - fornecimento e assentamento</t>
  </si>
  <si>
    <t>m³/h</t>
  </si>
  <si>
    <t xml:space="preserve"> Eletroduto em aço galvanizado pré-zincado, semi-pesado, diâmetro 2", parede de 0,90 mm - fornecimento e instalação</t>
  </si>
  <si>
    <t>Carga, manobra e descarga paletizada, em caminhão carroceria com guindauto (munck) 11,7 tm.(Ref Sinapi 101465)</t>
  </si>
  <si>
    <t>43,72</t>
  </si>
  <si>
    <t>28,99</t>
  </si>
  <si>
    <t>37,86</t>
  </si>
  <si>
    <t>37,50</t>
  </si>
  <si>
    <t>19,52</t>
  </si>
  <si>
    <t>46,87</t>
  </si>
  <si>
    <t>170,75</t>
  </si>
  <si>
    <t>37,01</t>
  </si>
  <si>
    <t>15,18</t>
  </si>
  <si>
    <t>29,48</t>
  </si>
  <si>
    <t>13,87</t>
  </si>
  <si>
    <t>40,67</t>
  </si>
  <si>
    <t>60,09</t>
  </si>
  <si>
    <t>34,07</t>
  </si>
  <si>
    <t>58,31</t>
  </si>
  <si>
    <t>21,74</t>
  </si>
  <si>
    <t>22,31</t>
  </si>
  <si>
    <t>11,18</t>
  </si>
  <si>
    <t>28,21</t>
  </si>
  <si>
    <t>12,54</t>
  </si>
  <si>
    <t>90,00</t>
  </si>
  <si>
    <t>35,82</t>
  </si>
  <si>
    <t>25,91</t>
  </si>
  <si>
    <t>18,03</t>
  </si>
  <si>
    <t>36,34</t>
  </si>
  <si>
    <t>21,77</t>
  </si>
  <si>
    <t>10,88</t>
  </si>
  <si>
    <t>17,53</t>
  </si>
  <si>
    <t>20,43</t>
  </si>
  <si>
    <t>54,92</t>
  </si>
  <si>
    <t>7,52</t>
  </si>
  <si>
    <t>22,60</t>
  </si>
  <si>
    <t>21,58</t>
  </si>
  <si>
    <t>6,76</t>
  </si>
  <si>
    <t>31,22</t>
  </si>
  <si>
    <t>47,48</t>
  </si>
  <si>
    <t>1,16</t>
  </si>
  <si>
    <t>25,03</t>
  </si>
  <si>
    <t>22,78</t>
  </si>
  <si>
    <t>Dissipador de energia - DEB 02</t>
  </si>
  <si>
    <t>Dissipador de energia hidráulica em concreto armado Tipo-02 vazão entre 2 e 3m3/s</t>
  </si>
  <si>
    <t>PCIU0002</t>
  </si>
  <si>
    <t>Elaboração de Ante Projetos de: Arquitetônico, Estrutura, Instalações Elétricas e Instalações Hidro Sanitárias</t>
  </si>
  <si>
    <t>PCIU0003</t>
  </si>
  <si>
    <t>Elaboração de Projetos Executivos de: Arquitetônico, Estrutura, Instalações Elétricas e Instalações Hidro Sanitárias</t>
  </si>
  <si>
    <t>Elaboração de estudos topográficos</t>
  </si>
  <si>
    <t xml:space="preserve">	Escoramento blindado metálico: conjunto de altura=2,4m e comprimento=3,0m - composto de 2 laterais e 4 estroncas</t>
  </si>
  <si>
    <t>sc</t>
  </si>
  <si>
    <t>IUC10071</t>
  </si>
  <si>
    <t>Demolição de concreto simples, de forma mecanizada, sem reaproveitamento (Refer. SICRO CÓD. 1600989)</t>
  </si>
  <si>
    <t>IUD30200</t>
  </si>
  <si>
    <t>Escavação de vala em material de 3ª categoria, resistencia à compressão maior ou igual a 90MPa e menor que 110 Mpa, com rompedor acoplado em escavadeira hidráulica - exclusive carga e transporte. (Ref. SINAPI COD 03.MOVT.3CAT.007/01)</t>
  </si>
  <si>
    <t>IUD30210</t>
  </si>
  <si>
    <t>Limpeza e desobstrução mecanica dos sistemas de drenagem - galerias, bocas de lobo, poços de visitas, etc - com utilização de equipamento combinado hidrojato/sugador</t>
  </si>
  <si>
    <t>IUP30104</t>
  </si>
  <si>
    <t>Remoção mecanizada de camada granular do pavimento, com motoniveladora, exclusive bota-fora (Ref. SICRO cód. 4915669)</t>
  </si>
  <si>
    <t>IUC10059</t>
  </si>
  <si>
    <t>Dispositivo de segurança na travessia de pedrestre - guarda corpo em tubo galvanizado diam 1.1/2" e tela fio1,24mm malha 25x25 mm, modulo 1,17m com altura 0,68m</t>
  </si>
  <si>
    <t>EIU0015</t>
  </si>
  <si>
    <t>Escavadeira hidráulica com martelo hidráulico de 1.700 kg - 103 kW com periculosidade (Ref SICRO E9203)</t>
  </si>
  <si>
    <t>EIU0016</t>
  </si>
  <si>
    <t>45,89</t>
  </si>
  <si>
    <t>7,43</t>
  </si>
  <si>
    <t>61,40</t>
  </si>
  <si>
    <t>28,84</t>
  </si>
  <si>
    <t>22,28</t>
  </si>
  <si>
    <t>49,48</t>
  </si>
  <si>
    <t>13,01</t>
  </si>
  <si>
    <t>45,83</t>
  </si>
  <si>
    <t>72,28</t>
  </si>
  <si>
    <t>83,04</t>
  </si>
  <si>
    <t>20,12</t>
  </si>
  <si>
    <t>104,47</t>
  </si>
  <si>
    <t>23,61</t>
  </si>
  <si>
    <t>29,21</t>
  </si>
  <si>
    <t>21,57</t>
  </si>
  <si>
    <t>18,80</t>
  </si>
  <si>
    <t>85,99</t>
  </si>
  <si>
    <t>50,62</t>
  </si>
  <si>
    <t>33,25</t>
  </si>
  <si>
    <t>52,12</t>
  </si>
  <si>
    <t>6,15</t>
  </si>
  <si>
    <t>5,88</t>
  </si>
  <si>
    <t>48,75</t>
  </si>
  <si>
    <t>56,24</t>
  </si>
  <si>
    <t>16,93</t>
  </si>
  <si>
    <t>27,49</t>
  </si>
  <si>
    <t>36,75</t>
  </si>
  <si>
    <t>34,17</t>
  </si>
  <si>
    <t>48,14</t>
  </si>
  <si>
    <t>15,51</t>
  </si>
  <si>
    <t>46,40</t>
  </si>
  <si>
    <t>31,53</t>
  </si>
  <si>
    <t>25,46</t>
  </si>
  <si>
    <t>35,13</t>
  </si>
  <si>
    <t>48,28</t>
  </si>
  <si>
    <t>30,46</t>
  </si>
  <si>
    <t>62,82</t>
  </si>
  <si>
    <t>50,30</t>
  </si>
  <si>
    <t>28,14</t>
  </si>
  <si>
    <t>13,30</t>
  </si>
  <si>
    <t>1,18</t>
  </si>
  <si>
    <t>155,01</t>
  </si>
  <si>
    <t>13,67</t>
  </si>
  <si>
    <t>35,32</t>
  </si>
  <si>
    <t>22,56</t>
  </si>
  <si>
    <t>2,34</t>
  </si>
  <si>
    <t>18,47</t>
  </si>
  <si>
    <t>21,90</t>
  </si>
  <si>
    <t>7,92</t>
  </si>
  <si>
    <t>23,93</t>
  </si>
  <si>
    <t>14,58</t>
  </si>
  <si>
    <t>22,03</t>
  </si>
  <si>
    <t>42,40</t>
  </si>
  <si>
    <t>28,37</t>
  </si>
  <si>
    <t>29,07</t>
  </si>
  <si>
    <t>11,08</t>
  </si>
  <si>
    <t>55,81</t>
  </si>
  <si>
    <t>3,85</t>
  </si>
  <si>
    <t>22,55</t>
  </si>
  <si>
    <t>36,92</t>
  </si>
  <si>
    <t>6,89</t>
  </si>
  <si>
    <t>82,89</t>
  </si>
  <si>
    <t>34,26</t>
  </si>
  <si>
    <t>15,09</t>
  </si>
  <si>
    <t>34,18</t>
  </si>
  <si>
    <t>48,78</t>
  </si>
  <si>
    <t>23,24</t>
  </si>
  <si>
    <t>30,35</t>
  </si>
  <si>
    <t>16,19</t>
  </si>
  <si>
    <t>42,09</t>
  </si>
  <si>
    <t>59,14</t>
  </si>
  <si>
    <t>64,27</t>
  </si>
  <si>
    <t>97,42</t>
  </si>
  <si>
    <t>106,85</t>
  </si>
  <si>
    <t>2,41</t>
  </si>
  <si>
    <t>196,90</t>
  </si>
  <si>
    <t>43,21</t>
  </si>
  <si>
    <t>40,42</t>
  </si>
  <si>
    <t>55,90</t>
  </si>
  <si>
    <t>33,89</t>
  </si>
  <si>
    <t>27,57</t>
  </si>
  <si>
    <t>6,41</t>
  </si>
  <si>
    <t>292,55</t>
  </si>
  <si>
    <t>404,65</t>
  </si>
  <si>
    <t>283,72</t>
  </si>
  <si>
    <t>25,49</t>
  </si>
  <si>
    <t>31,11</t>
  </si>
  <si>
    <t>182,28</t>
  </si>
  <si>
    <t>177,76</t>
  </si>
  <si>
    <t>29,14</t>
  </si>
  <si>
    <t>8,74</t>
  </si>
  <si>
    <t>26,97</t>
  </si>
  <si>
    <t>26,93</t>
  </si>
  <si>
    <t>47,34</t>
  </si>
  <si>
    <t>32,08</t>
  </si>
  <si>
    <t>27,89</t>
  </si>
  <si>
    <t>33,49</t>
  </si>
  <si>
    <t>10,31</t>
  </si>
  <si>
    <t>93,69</t>
  </si>
  <si>
    <t>134,39</t>
  </si>
  <si>
    <t>8,66</t>
  </si>
  <si>
    <t>13,82</t>
  </si>
  <si>
    <t>173,35</t>
  </si>
  <si>
    <t>25,84</t>
  </si>
  <si>
    <t>6,39</t>
  </si>
  <si>
    <t>13,42</t>
  </si>
  <si>
    <t>4,19</t>
  </si>
  <si>
    <t>6,36</t>
  </si>
  <si>
    <t>20,02</t>
  </si>
  <si>
    <t>20,10</t>
  </si>
  <si>
    <t>21,03</t>
  </si>
  <si>
    <t>52,46</t>
  </si>
  <si>
    <t>31,80</t>
  </si>
  <si>
    <t>27,67</t>
  </si>
  <si>
    <t>6,85</t>
  </si>
  <si>
    <t>23,48</t>
  </si>
  <si>
    <t>32,90</t>
  </si>
  <si>
    <t>15,87</t>
  </si>
  <si>
    <t>26,78</t>
  </si>
  <si>
    <t>4,98</t>
  </si>
  <si>
    <t>64,18</t>
  </si>
  <si>
    <t>137,98</t>
  </si>
  <si>
    <t>96,74</t>
  </si>
  <si>
    <t>119,06</t>
  </si>
  <si>
    <t>234,41</t>
  </si>
  <si>
    <t>138,13</t>
  </si>
  <si>
    <t>37,95</t>
  </si>
  <si>
    <t>38,70</t>
  </si>
  <si>
    <t>56,77</t>
  </si>
  <si>
    <t>2,59</t>
  </si>
  <si>
    <t>12,87</t>
  </si>
  <si>
    <t>21,81</t>
  </si>
  <si>
    <t>104,18</t>
  </si>
  <si>
    <t>260,46</t>
  </si>
  <si>
    <t>660,46</t>
  </si>
  <si>
    <t>809,30</t>
  </si>
  <si>
    <t>337,67</t>
  </si>
  <si>
    <t>158,13</t>
  </si>
  <si>
    <t>241,86</t>
  </si>
  <si>
    <t>520,93</t>
  </si>
  <si>
    <t>600,00</t>
  </si>
  <si>
    <t>794,41</t>
  </si>
  <si>
    <t>2.531,16</t>
  </si>
  <si>
    <t>856,74</t>
  </si>
  <si>
    <t>39,17</t>
  </si>
  <si>
    <t>82,75</t>
  </si>
  <si>
    <t>40,77</t>
  </si>
  <si>
    <t>40,14</t>
  </si>
  <si>
    <t>47,51</t>
  </si>
  <si>
    <t>49,72</t>
  </si>
  <si>
    <t>18,29</t>
  </si>
  <si>
    <t>17,23</t>
  </si>
  <si>
    <t>45,04</t>
  </si>
  <si>
    <t>25,69</t>
  </si>
  <si>
    <t>14,71</t>
  </si>
  <si>
    <t>28,04</t>
  </si>
  <si>
    <t>22,54</t>
  </si>
  <si>
    <t>40,15</t>
  </si>
  <si>
    <t>48,00</t>
  </si>
  <si>
    <t>22,99</t>
  </si>
  <si>
    <t>39,53</t>
  </si>
  <si>
    <t>54,19</t>
  </si>
  <si>
    <t>29,23</t>
  </si>
  <si>
    <t>44,24</t>
  </si>
  <si>
    <t>38,20</t>
  </si>
  <si>
    <t>54,28</t>
  </si>
  <si>
    <t>95,62</t>
  </si>
  <si>
    <t>Caminhão carroceria com capacidade de 5 t - chi (REF SICRO E9687)</t>
  </si>
  <si>
    <t>EIU0018</t>
  </si>
  <si>
    <t>Máquina para solda elétrica - 9,2 kW (Ref SICRO 9547)</t>
  </si>
  <si>
    <t>Aplicador de material termoplastico por extrusão - Depreciação (REF SICRO A9369)</t>
  </si>
  <si>
    <t>Aplicador de material termoplastico por extrusão - Juros (REF SICRO A9369)</t>
  </si>
  <si>
    <t>EIU0017</t>
  </si>
  <si>
    <t>Grupo gerador - 13/14 kVA (Ref SICRO E9066)</t>
  </si>
  <si>
    <t>Aplicador de material termoplastico por extrusão - Custo de Manutenção (REF SICRO A9369)</t>
  </si>
  <si>
    <t>Caminhão carroceria com capacidade de 5 t (REF SICRO E9687)</t>
  </si>
  <si>
    <t>Aplicador de material termoplastico por extrusão - Impostos e seguro (REF SICRO A9369)</t>
  </si>
  <si>
    <t>MIUD30087</t>
  </si>
  <si>
    <t>Contínuo (Ref. Sicro P8026)</t>
  </si>
  <si>
    <t>Chefe de Escritório (Ref. Sicro P8038)</t>
  </si>
  <si>
    <t>Arquiteto/Profissional sênior (Ref. Sicro P8015)</t>
  </si>
  <si>
    <t>Técnico Auxiliar (Laboratório de Concreto) (Ref. Sicro P8027)</t>
  </si>
  <si>
    <t>Técnico Auxiliar (Laboratorio de Betume) (Ref. Sicro P8027)</t>
  </si>
  <si>
    <t>Secretária (Ref. Sicro P8135)</t>
  </si>
  <si>
    <t>Técnico Júnior (Ref. Sicro P8159)</t>
  </si>
  <si>
    <t>Servente (Ref. Sicro P8025)</t>
  </si>
  <si>
    <t>Coordenador (Ref. Sicro P8061)</t>
  </si>
  <si>
    <t>Auxiliar de topografia (Ref. Sicro P8028)</t>
  </si>
  <si>
    <t>Motorista (Ref. Sicro P8113)</t>
  </si>
  <si>
    <t>Engenheiro Civil - Estrutura/Profissional sênior (Ref. Sicro P8067)</t>
  </si>
  <si>
    <t>Engenheiro Civil/Profissional sênior (Ref. Sicro P8067)</t>
  </si>
  <si>
    <t>Topógrafo chefe (Ref. Sicro P8163)</t>
  </si>
  <si>
    <t>Auxilliar de laboratório (Ref. Sicro P8027)</t>
  </si>
  <si>
    <t>Laboratorista chefe (Ref. Sicro P8098)</t>
  </si>
  <si>
    <t>Técnico especial (Ref. Sicro P8147)</t>
  </si>
  <si>
    <t>Engenheiro Civil - Hidráulica/Profissional sênior (Ref. Sicro P8067)</t>
  </si>
  <si>
    <t>Calculista (Ref. Sicro P8013)</t>
  </si>
  <si>
    <t>Desenhista (Ref. Sicro P8013)</t>
  </si>
  <si>
    <t>Técnico auxiliar - Desenhista (Ref. Sicro P8159)</t>
  </si>
  <si>
    <t>Técnico auxiliar de laboratorista de solos (Ref. Sicro P8027)</t>
  </si>
  <si>
    <t>Técnico especial - Laboratorista de solo (Ref. Sicro P8013)</t>
  </si>
  <si>
    <t>Técnico auxiliar de topografia (Ref. Sicro P8026)</t>
  </si>
  <si>
    <t>Técnico especial - Topógrafo (Ref. Sicro P8013)</t>
  </si>
  <si>
    <t>Engenheiro Eletricista/Profissional sênior (Ref. Sicro P8067)</t>
  </si>
  <si>
    <t>Auxiliar de campo (Ref Sicro P8025)</t>
  </si>
  <si>
    <t>Engenheiro/Profissional sênior (Ref. Sicro P8067)</t>
  </si>
  <si>
    <t>Engenheiro/Profissional júnior (Ref. Sicro P8065)</t>
  </si>
  <si>
    <t>MIUD0025</t>
  </si>
  <si>
    <t>Geocélula de PEAD - H = 200mm e célula de 1206cm2 (ref. Sicro cod. M1465)</t>
  </si>
  <si>
    <t>MIUD0029</t>
  </si>
  <si>
    <t>Geocélula de PEAD - H = 100 mm e célula de 250 cm² (ref Sicro cod  M1455)</t>
  </si>
  <si>
    <t>MIUC0030</t>
  </si>
  <si>
    <t>Cilindro canalizador de tráfego com base quadrada de 111 x 56 x 56 cm - NBR 15692-2009</t>
  </si>
  <si>
    <t>MIUD0028</t>
  </si>
  <si>
    <t>Geomanta MACMAT R3 004 2x50</t>
  </si>
  <si>
    <t>MIUC0031</t>
  </si>
  <si>
    <t>Locação  de grade de proteção (2,00 x1,20)m por mês</t>
  </si>
  <si>
    <t>pç</t>
  </si>
  <si>
    <t>MIUD0026</t>
  </si>
  <si>
    <t>Grampo de ancoragem CA-50 d  6,3mm (Ref. SICRO cod. M0020)</t>
  </si>
  <si>
    <t>MIUD0027</t>
  </si>
  <si>
    <t>Geogrelha unidirecional com resistência a tração de 30KN/m (ref. Sicro cod. M1452)</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</si>
  <si>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</si>
  <si>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</si>
  <si>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</si>
  <si>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</si>
  <si>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</si>
  <si>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</si>
  <si>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73,92</t>
  </si>
  <si>
    <t>22,24</t>
  </si>
  <si>
    <t>25,29</t>
  </si>
  <si>
    <t>42,46</t>
  </si>
  <si>
    <t>42,01</t>
  </si>
  <si>
    <t>35,62</t>
  </si>
  <si>
    <t>53,33</t>
  </si>
  <si>
    <t>36,99</t>
  </si>
  <si>
    <t>31,07</t>
  </si>
  <si>
    <t>20,69</t>
  </si>
  <si>
    <t>30,01</t>
  </si>
  <si>
    <t>52,80</t>
  </si>
  <si>
    <t>128,99</t>
  </si>
  <si>
    <t>42,87</t>
  </si>
  <si>
    <t>25,90</t>
  </si>
  <si>
    <t>35,38</t>
  </si>
  <si>
    <t>58,63</t>
  </si>
  <si>
    <t>39,98</t>
  </si>
  <si>
    <t>23,64</t>
  </si>
  <si>
    <t>38,18</t>
  </si>
  <si>
    <t>43,27</t>
  </si>
  <si>
    <t>37,16</t>
  </si>
  <si>
    <t>36,04</t>
  </si>
  <si>
    <t>31,04</t>
  </si>
  <si>
    <t>36,86</t>
  </si>
  <si>
    <t>TELHAMENTO COM TELHA ESTRUTURAL DE FIBROCIMENTO E= 8 MM, COM ATÉ 2 ÁGUAS, INCLUSO IÇAMENTO. AF_07/2019_P</t>
  </si>
  <si>
    <t>102457</t>
  </si>
  <si>
    <t>BASE PARA POÇO DE VISITA CIRCULAR PARA DRENAGEM, EM CONCRETO PRÉ-MOLDADO, DIÂMETRO INTERNO = 1,2 M, PROFUNDIDADE = 1,45 M, EXCLUINDO TAMPÃO. AF_05/2021</t>
  </si>
  <si>
    <t>53,40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</si>
  <si>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</si>
  <si>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</si>
  <si>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</si>
  <si>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</si>
  <si>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</si>
  <si>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</si>
  <si>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</si>
  <si>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</si>
  <si>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</si>
  <si>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</si>
  <si>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</si>
  <si>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</si>
  <si>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</si>
  <si>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</si>
  <si>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78,95</t>
  </si>
  <si>
    <t>100064</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</si>
  <si>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</si>
  <si>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</si>
  <si>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</si>
  <si>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</si>
  <si>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</si>
  <si>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</si>
  <si>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</si>
  <si>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</si>
  <si>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</si>
  <si>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</si>
  <si>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</si>
  <si>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</si>
  <si>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</si>
  <si>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</si>
  <si>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</si>
  <si>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</si>
  <si>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</si>
  <si>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</si>
  <si>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</si>
  <si>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</si>
  <si>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</si>
  <si>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</si>
  <si>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</si>
  <si>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</si>
  <si>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</si>
  <si>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</si>
  <si>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</si>
  <si>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</si>
  <si>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</si>
  <si>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</si>
  <si>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</si>
  <si>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</si>
  <si>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</si>
  <si>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</si>
  <si>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</si>
  <si>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</si>
  <si>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</si>
  <si>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</si>
  <si>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</si>
  <si>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</si>
  <si>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</si>
  <si>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</si>
  <si>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</si>
  <si>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</si>
  <si>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</si>
  <si>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30,98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</si>
  <si>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</si>
  <si>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</si>
  <si>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</si>
  <si>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</si>
  <si>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19,99</t>
  </si>
  <si>
    <t>26,44</t>
  </si>
  <si>
    <t>29,87</t>
  </si>
  <si>
    <t>54,53</t>
  </si>
  <si>
    <t>14,42</t>
  </si>
  <si>
    <t>51,84</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</si>
  <si>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</si>
  <si>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</si>
  <si>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</si>
  <si>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</si>
  <si>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</si>
  <si>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</si>
  <si>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</si>
  <si>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</si>
  <si>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</si>
  <si>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</si>
  <si>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</si>
  <si>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</si>
  <si>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</si>
  <si>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</si>
  <si>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</si>
  <si>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</si>
  <si>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40,89</t>
  </si>
  <si>
    <t>89539</t>
  </si>
  <si>
    <t>CURVAR 45 GRAUS, PVC, SERIE R, ÁGUA PLUVIAL, DN 100 MM, JUNTA ELÁSTICA, FORNECIDO E INSTALADO EM RAMAL DE ENCAMINHAMENTO. AF_12/2014</t>
  </si>
  <si>
    <t>89589</t>
  </si>
  <si>
    <t>CURVAR 45 GRAUS, PVC, SERIE R, ÁGUA PLUVIAL, DN 100 MM, JUNTA ELÁSTICA, FORNECIDO E INSTALADO EM CONDUTORES VERTICAIS DE ÁGUAS PLUVIAIS. AF_12/2014</t>
  </si>
  <si>
    <t>11,03</t>
  </si>
  <si>
    <t>30,61</t>
  </si>
  <si>
    <t>89683</t>
  </si>
  <si>
    <t>TÊ DE INSPEÇÃO, PVC, SERIE R, ÁGUA PLUVIAL, DN 150 X 100 MM, JUNTA ELÁSTICA, FORNECIDO E INSTALADO EM CONDUTORES VERTICAIS DE ÁGUAS PLUVIAIS. AF_12/2014</t>
  </si>
  <si>
    <t>40,37</t>
  </si>
  <si>
    <t>18,55</t>
  </si>
  <si>
    <t>32,54</t>
  </si>
  <si>
    <t>16,02</t>
  </si>
  <si>
    <t>65,43</t>
  </si>
  <si>
    <t>22,45</t>
  </si>
  <si>
    <t>27,14</t>
  </si>
  <si>
    <t>25,24</t>
  </si>
  <si>
    <t>31,47</t>
  </si>
  <si>
    <t>94,84</t>
  </si>
  <si>
    <t>95636</t>
  </si>
  <si>
    <t>KIT CAVALETE PARA MEDIÇÃO DE ÁGUA - ENTRADA PRINCIPAL, EM AÇO GALVANIZADO DN 25 (1 )   FORNECIMENTO E INSTALAÇÃO (EXCLUSIVE HIDRÔMETRO). AF_11/2016</t>
  </si>
  <si>
    <t>6,24</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</si>
  <si>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</si>
  <si>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</si>
  <si>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</si>
  <si>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</si>
  <si>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</si>
  <si>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</si>
  <si>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</si>
  <si>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</si>
  <si>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</si>
  <si>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</si>
  <si>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</si>
  <si>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</si>
  <si>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</si>
  <si>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</si>
  <si>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</si>
  <si>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</si>
  <si>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</si>
  <si>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</si>
  <si>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</si>
  <si>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</si>
  <si>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</si>
  <si>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</si>
  <si>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</si>
  <si>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</si>
  <si>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</si>
  <si>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</si>
  <si>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</si>
  <si>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</si>
  <si>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</si>
  <si>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</si>
  <si>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</si>
  <si>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</si>
  <si>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</si>
  <si>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</si>
  <si>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</si>
  <si>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</si>
  <si>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</si>
  <si>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</si>
  <si>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</si>
  <si>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</si>
  <si>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</si>
  <si>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</si>
  <si>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</si>
  <si>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</si>
  <si>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</si>
  <si>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</si>
  <si>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</si>
  <si>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27,08</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</si>
  <si>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</si>
  <si>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</si>
  <si>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</si>
  <si>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</si>
  <si>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</si>
  <si>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</si>
  <si>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18,05</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</si>
  <si>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</si>
  <si>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</si>
  <si>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</si>
  <si>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</si>
  <si>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</si>
  <si>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</si>
  <si>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</si>
  <si>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</si>
  <si>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</si>
  <si>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</si>
  <si>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</si>
  <si>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</si>
  <si>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</si>
  <si>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</si>
  <si>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</si>
  <si>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</si>
  <si>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</si>
  <si>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</si>
  <si>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</si>
  <si>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</si>
  <si>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</si>
  <si>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</si>
  <si>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</si>
  <si>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</si>
  <si>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</si>
  <si>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</si>
  <si>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</si>
  <si>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</si>
  <si>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</si>
  <si>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</si>
  <si>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</si>
  <si>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</si>
  <si>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</si>
  <si>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</si>
  <si>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</si>
  <si>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</si>
  <si>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</si>
  <si>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</si>
  <si>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</si>
  <si>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</si>
  <si>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</si>
  <si>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</si>
  <si>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</si>
  <si>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</si>
  <si>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</si>
  <si>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</si>
  <si>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</si>
  <si>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</si>
  <si>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</si>
  <si>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</si>
  <si>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</si>
  <si>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</si>
  <si>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</si>
  <si>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</si>
  <si>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</si>
  <si>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</si>
  <si>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</si>
  <si>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</si>
  <si>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38,28</t>
  </si>
  <si>
    <t>100,87</t>
  </si>
  <si>
    <t>25,39</t>
  </si>
  <si>
    <t>33,99</t>
  </si>
  <si>
    <t>47,41</t>
  </si>
  <si>
    <t>30,77</t>
  </si>
  <si>
    <t>52,21</t>
  </si>
  <si>
    <t>24,67</t>
  </si>
  <si>
    <t>23,54</t>
  </si>
  <si>
    <t>17,22</t>
  </si>
  <si>
    <t>12,27</t>
  </si>
  <si>
    <t>19,43</t>
  </si>
  <si>
    <t>28,01</t>
  </si>
  <si>
    <t>BLSC - Boca-de-lobo simples, com guia chapéu, em concreto simples fck 20 MPa virado em betoneira com lançamento em fundação, incluindo forma, escavação, calçamento ao redor, inclusive grelha, conforme projeto.</t>
  </si>
  <si>
    <t>IUD20072</t>
  </si>
  <si>
    <t>Limpeza e desobstrução mecânica de galerias de águas pluviais, utilizando equipamento Buket-Machine, inclusive retirada do material para bota-fora.</t>
  </si>
  <si>
    <t>IUD30026</t>
  </si>
  <si>
    <t>Escavação de material de 3ª categoria com escavadeira e rompedor hidráulico. Ref. SICRO/DNIT Cod. 5502267.</t>
  </si>
  <si>
    <t>IUC10031</t>
  </si>
  <si>
    <t>Rompedor hidráulico para escavadeira</t>
  </si>
  <si>
    <t>IUC10033</t>
  </si>
  <si>
    <t>Escavadeira hidráulica sobre esteira, peso operacional entre 22,00 e 25,50 tonelada, potência líquida entre 150 e 160 hp.</t>
  </si>
  <si>
    <t>IUD30086</t>
  </si>
  <si>
    <t>Escoramento de vala, tipo blindado, com profundidade de 1,5 a 3,0m, largura maior ou igual a 1,5 m e menor que 2,50 - execução e fornecimento, inclui material. AF_08/2020 (Ref. Sinapi 03.ESCO.VALA.040/01 - cod.101597)</t>
  </si>
  <si>
    <t>IUD30162</t>
  </si>
  <si>
    <t>Dreno longitudinal com tubo pead corrugado perfurado DN 100mm, brita comercial e geotêxtil em valas prof. até 1,5m  e larg. ate 0,80m (Ref. Sicro 2003578)</t>
  </si>
  <si>
    <t>IUSC0026</t>
  </si>
  <si>
    <t>Fôrma em chapa metálica 1/8" para cabeça de tirantes com base de 40 x 40 cm, topo de 20 x 20 cm e altura de 30 cm - utilização de 50 vezes - confecção, instalação e retirada</t>
  </si>
  <si>
    <t>IUD300335</t>
  </si>
  <si>
    <t>Tubo PVC corrugado rígido perfurado DN 150 para drenagem - fornecimento e instalação (conf. SINAPI 75029/001 desativada 13/01/2021)</t>
  </si>
  <si>
    <t>IUSC0028</t>
  </si>
  <si>
    <t>Lançamento/ Aplicação, adensamento e acabamento de concreto em fundações</t>
  </si>
  <si>
    <t>IUD20104</t>
  </si>
  <si>
    <t>BLSC - Boca-de-lobo simples, em concreto simples fck 20 MPa virado em betoneira com lançamento em fundação, incluindo forma, escavação, calçamento ao redor, inclusive grelha, conforme projeto.</t>
  </si>
  <si>
    <t>IUP30120</t>
  </si>
  <si>
    <t>Meio-fio (guia), concreto fck = 15MPa, seção 275cm2, moldado no local, inclusive escavação e pintura a cal em uma demão</t>
  </si>
  <si>
    <t>IUP30106</t>
  </si>
  <si>
    <t>Remendo Superficial / Tapa Buraco - (exclusive materiais betuminosos e transporte de materiais de base)</t>
  </si>
  <si>
    <t>IUD300331</t>
  </si>
  <si>
    <t>Geogrelha unidirecional com resistência a tração de 300kN/m - fornecimento e instalação (REF. DNIT 1516301)</t>
  </si>
  <si>
    <t>IUP40008</t>
  </si>
  <si>
    <t>IUP40007</t>
  </si>
  <si>
    <t>Sarjeta, concreto fck=15 MPa, seção 352cm², moldado no local, inclusive escavação</t>
  </si>
  <si>
    <t>IUC10055</t>
  </si>
  <si>
    <t>m.mês</t>
  </si>
  <si>
    <t>IUP30250</t>
  </si>
  <si>
    <t>Reciclagem simples com incorporação do revestimento asfáltico à base (Refer. SICRO CÓD. 4011481 - jan/2021)</t>
  </si>
  <si>
    <t>IUD300333</t>
  </si>
  <si>
    <t>Geocélula de PEAD, paredes perfuradas, soldadas - altura de 100 mm e 250 cm² de área de célula, conforme NBR 12553 da ABNT, incluindo 2 grampos tipo U em aço CA-50 Ø 6,3mm para cada 1,00m². Exclusive preparo do terreno e material de enchimento</t>
  </si>
  <si>
    <t>IUD300332</t>
  </si>
  <si>
    <t>Geomanta flexível tridimensional para revestimento de taludes, em filamentos grossos de polipropileno resistência longitudinal: 2,5kN/m, resistência transversal: 1,0kN/m. Inclusive grampos de fixação aço 6,3mm (REF SINAPI 83729)</t>
  </si>
  <si>
    <t>IUP30105</t>
  </si>
  <si>
    <t xml:space="preserve">Cilindro canalizador de trafego com base quadrada de 111 x56x56 cm - NBR 15.692-2009 (Ref. SICRO cód 5213838) </t>
  </si>
  <si>
    <t>IUD30170</t>
  </si>
  <si>
    <t>Boca de Dragão para Rua padrão (7,60x1,52)m</t>
  </si>
  <si>
    <t>IUSC0027</t>
  </si>
  <si>
    <t>Grauteamento de cabeça de tirante (Ref. SICRO cód.. 5605944)</t>
  </si>
  <si>
    <t>IUD300330</t>
  </si>
  <si>
    <t>Geocélula de PEAD, paredes perfuradas, soldadas - altura de 200mm e 1206 cm2 de área de célula - fornecimento e instalação (REF. DNIT 1516314)</t>
  </si>
  <si>
    <t>IUD300334</t>
  </si>
  <si>
    <t>Tubo PVC D=3" com material drenante para dreno/barbacã - fornecimento e instalação (conf. SINAPI 83680 desativada 13/01/2021)</t>
  </si>
  <si>
    <t>IUS87004</t>
  </si>
  <si>
    <t>Retirada e re-Instalação de placa de sinalização vertical (ate 0,36m2), com suporte de madeira reaproveitado  e pintado a cal</t>
  </si>
  <si>
    <t>Máquina de Bancada : Cor Dob Ind. e Com. de Máquinas : GHP 2.5X2030mm - guilhotina - CHP DIURNO ***DESATIVADO***</t>
  </si>
  <si>
    <t>Arquiteto/Profissional sênior (Ref SICRO P8015)</t>
  </si>
  <si>
    <t>30,29</t>
  </si>
  <si>
    <t>27,83</t>
  </si>
  <si>
    <t>45,07</t>
  </si>
  <si>
    <t>19,06</t>
  </si>
  <si>
    <t>46,81</t>
  </si>
  <si>
    <t>115,40</t>
  </si>
  <si>
    <t>28,76</t>
  </si>
  <si>
    <t>53,20</t>
  </si>
  <si>
    <t>98,61</t>
  </si>
  <si>
    <t>12,80</t>
  </si>
  <si>
    <t>30,47</t>
  </si>
  <si>
    <t>31,93</t>
  </si>
  <si>
    <t>41,71</t>
  </si>
  <si>
    <t>99,47</t>
  </si>
  <si>
    <t>14,08</t>
  </si>
  <si>
    <t>48,90</t>
  </si>
  <si>
    <t>541,27</t>
  </si>
  <si>
    <t>40,39</t>
  </si>
  <si>
    <t>23,79</t>
  </si>
  <si>
    <t>11,68</t>
  </si>
  <si>
    <t>43,78</t>
  </si>
  <si>
    <t>69,76</t>
  </si>
  <si>
    <t>25,93</t>
  </si>
  <si>
    <t>18,76</t>
  </si>
  <si>
    <t>59,71</t>
  </si>
  <si>
    <t>28,43</t>
  </si>
  <si>
    <t>40,92</t>
  </si>
  <si>
    <t>24,61</t>
  </si>
  <si>
    <t>88,86</t>
  </si>
  <si>
    <t>26,35</t>
  </si>
  <si>
    <t>54,37</t>
  </si>
  <si>
    <t>37,21</t>
  </si>
  <si>
    <t>23,38</t>
  </si>
  <si>
    <t>35,55</t>
  </si>
  <si>
    <t>126,17</t>
  </si>
  <si>
    <t>115,17</t>
  </si>
  <si>
    <t>22,42</t>
  </si>
  <si>
    <t>72,71</t>
  </si>
  <si>
    <t>20,48</t>
  </si>
  <si>
    <t>40,40</t>
  </si>
  <si>
    <t>8,97</t>
  </si>
  <si>
    <t>57,30</t>
  </si>
  <si>
    <t>44,55</t>
  </si>
  <si>
    <t>21,82</t>
  </si>
  <si>
    <t>31,92</t>
  </si>
  <si>
    <t>25,23</t>
  </si>
  <si>
    <t>76,29</t>
  </si>
  <si>
    <t>35,25</t>
  </si>
  <si>
    <t>82,90</t>
  </si>
  <si>
    <t>37,27</t>
  </si>
  <si>
    <t>65,21</t>
  </si>
  <si>
    <t>63,57</t>
  </si>
  <si>
    <t>17,96</t>
  </si>
  <si>
    <t>22,43</t>
  </si>
  <si>
    <t>32,69</t>
  </si>
  <si>
    <t>84,96</t>
  </si>
  <si>
    <t>59,86</t>
  </si>
  <si>
    <t>82,41</t>
  </si>
  <si>
    <t>41,90</t>
  </si>
  <si>
    <t>49,07</t>
  </si>
  <si>
    <t>26,03</t>
  </si>
  <si>
    <t>18,33</t>
  </si>
  <si>
    <t>19,03</t>
  </si>
  <si>
    <t>71,57</t>
  </si>
  <si>
    <t>59,11</t>
  </si>
  <si>
    <t>36,05</t>
  </si>
  <si>
    <t>98,41</t>
  </si>
  <si>
    <t>18,90</t>
  </si>
  <si>
    <t>58,92</t>
  </si>
  <si>
    <t>52,61</t>
  </si>
  <si>
    <t>49,69</t>
  </si>
  <si>
    <t>49,36</t>
  </si>
  <si>
    <t>145,95</t>
  </si>
  <si>
    <t>27,42</t>
  </si>
  <si>
    <t>38,00</t>
  </si>
  <si>
    <t>43,17</t>
  </si>
  <si>
    <t>27,05</t>
  </si>
  <si>
    <t>18,43</t>
  </si>
  <si>
    <t>19,86</t>
  </si>
  <si>
    <t>27,10</t>
  </si>
  <si>
    <t>7,62</t>
  </si>
  <si>
    <t>9,61</t>
  </si>
  <si>
    <t>15,62</t>
  </si>
  <si>
    <t>26,85</t>
  </si>
  <si>
    <t>44,51</t>
  </si>
  <si>
    <t>48,97</t>
  </si>
  <si>
    <t>16,45</t>
  </si>
  <si>
    <t>21,78</t>
  </si>
  <si>
    <t>29,97</t>
  </si>
  <si>
    <t>76,92</t>
  </si>
  <si>
    <t>25,76</t>
  </si>
  <si>
    <t>9,06</t>
  </si>
  <si>
    <t>20,65</t>
  </si>
  <si>
    <t>8,26</t>
  </si>
  <si>
    <t>25,72</t>
  </si>
  <si>
    <t>23,83</t>
  </si>
  <si>
    <t>66,01</t>
  </si>
  <si>
    <t>55,16</t>
  </si>
  <si>
    <t>35,06</t>
  </si>
  <si>
    <t>21,65</t>
  </si>
  <si>
    <t>42,45</t>
  </si>
  <si>
    <t>32,53</t>
  </si>
  <si>
    <t>55,06</t>
  </si>
  <si>
    <t>23,20</t>
  </si>
  <si>
    <t>65,81</t>
  </si>
  <si>
    <t>13,34</t>
  </si>
  <si>
    <t>28,39</t>
  </si>
  <si>
    <t>42,04</t>
  </si>
  <si>
    <t>17,28</t>
  </si>
  <si>
    <t>17,70</t>
  </si>
  <si>
    <t>31,06</t>
  </si>
  <si>
    <t>80,07</t>
  </si>
  <si>
    <t>42,11</t>
  </si>
  <si>
    <t>12,15</t>
  </si>
  <si>
    <t>41,79</t>
  </si>
  <si>
    <t>39,00</t>
  </si>
  <si>
    <t>17,43</t>
  </si>
  <si>
    <t>51,24</t>
  </si>
  <si>
    <t>12,59</t>
  </si>
  <si>
    <t>18,64</t>
  </si>
  <si>
    <t>68,64</t>
  </si>
  <si>
    <t>102,19</t>
  </si>
  <si>
    <t>56,10</t>
  </si>
  <si>
    <t>49,96</t>
  </si>
  <si>
    <t>26,65</t>
  </si>
  <si>
    <t>91,30</t>
  </si>
  <si>
    <t>45,61</t>
  </si>
  <si>
    <t>42,49</t>
  </si>
  <si>
    <t>168,34</t>
  </si>
  <si>
    <t>40,06</t>
  </si>
  <si>
    <t>42,88</t>
  </si>
  <si>
    <t>53,62</t>
  </si>
  <si>
    <t>16,17</t>
  </si>
  <si>
    <t>10,69</t>
  </si>
  <si>
    <t>10,68</t>
  </si>
  <si>
    <t>16,38</t>
  </si>
  <si>
    <t>11,11</t>
  </si>
  <si>
    <t>27,58</t>
  </si>
  <si>
    <t>23,87</t>
  </si>
  <si>
    <t>12,04</t>
  </si>
  <si>
    <t>46,72</t>
  </si>
  <si>
    <t>21,29</t>
  </si>
  <si>
    <t>35,20</t>
  </si>
  <si>
    <t>19,81</t>
  </si>
  <si>
    <t>27,06</t>
  </si>
  <si>
    <t>6,77</t>
  </si>
  <si>
    <t>5,02</t>
  </si>
  <si>
    <t>11,52</t>
  </si>
  <si>
    <t>15,84</t>
  </si>
  <si>
    <t>17,52</t>
  </si>
  <si>
    <t>14,24</t>
  </si>
  <si>
    <t>17,73</t>
  </si>
  <si>
    <t>11,15</t>
  </si>
  <si>
    <t>15,05</t>
  </si>
  <si>
    <t>22,62</t>
  </si>
  <si>
    <t>28,77</t>
  </si>
  <si>
    <t>16,54</t>
  </si>
  <si>
    <t>36,87</t>
  </si>
  <si>
    <t>22,34</t>
  </si>
  <si>
    <t>14,85</t>
  </si>
  <si>
    <t>19,68</t>
  </si>
  <si>
    <t>69,67</t>
  </si>
  <si>
    <t>21,42</t>
  </si>
  <si>
    <t>35,04</t>
  </si>
  <si>
    <t>42,41</t>
  </si>
  <si>
    <t>57,19</t>
  </si>
  <si>
    <t>39,75</t>
  </si>
  <si>
    <t>44,33</t>
  </si>
  <si>
    <t>55,95</t>
  </si>
  <si>
    <t>63,32</t>
  </si>
  <si>
    <t>93,00</t>
  </si>
  <si>
    <t>41,22</t>
  </si>
  <si>
    <t>39,28</t>
  </si>
  <si>
    <t>28,95</t>
  </si>
  <si>
    <t>40,03</t>
  </si>
  <si>
    <t>24,62</t>
  </si>
  <si>
    <t>14,52</t>
  </si>
  <si>
    <t>40,38</t>
  </si>
  <si>
    <t>153,97</t>
  </si>
  <si>
    <t>5,82</t>
  </si>
  <si>
    <t>4,50</t>
  </si>
  <si>
    <t>51,95</t>
  </si>
  <si>
    <t>22,95</t>
  </si>
  <si>
    <t>29,52</t>
  </si>
  <si>
    <t>34,32</t>
  </si>
  <si>
    <t>22,44</t>
  </si>
  <si>
    <t>60,90</t>
  </si>
  <si>
    <t>135,66</t>
  </si>
  <si>
    <t>24,45</t>
  </si>
  <si>
    <t>12,19</t>
  </si>
  <si>
    <t>7,57</t>
  </si>
  <si>
    <t>11,27</t>
  </si>
  <si>
    <t>25,54</t>
  </si>
  <si>
    <t>17,87</t>
  </si>
  <si>
    <t>8,13</t>
  </si>
  <si>
    <t>5,71</t>
  </si>
  <si>
    <t>23,80</t>
  </si>
  <si>
    <t>25,36</t>
  </si>
  <si>
    <t>11,59</t>
  </si>
  <si>
    <t>14,21</t>
  </si>
  <si>
    <t>30,78</t>
  </si>
  <si>
    <t>4,07</t>
  </si>
  <si>
    <t>53,57</t>
  </si>
  <si>
    <t>29,43</t>
  </si>
  <si>
    <t>36,64</t>
  </si>
  <si>
    <t>39,47</t>
  </si>
  <si>
    <t>28,05</t>
  </si>
  <si>
    <t>19,56</t>
  </si>
  <si>
    <t>28,00</t>
  </si>
  <si>
    <t>18,82</t>
  </si>
  <si>
    <t>17,13</t>
  </si>
  <si>
    <t>6,98</t>
  </si>
  <si>
    <t>20,07</t>
  </si>
  <si>
    <t>48,48</t>
  </si>
  <si>
    <t>18,53</t>
  </si>
  <si>
    <t>21,94</t>
  </si>
  <si>
    <t>8,67</t>
  </si>
  <si>
    <t>42,20</t>
  </si>
  <si>
    <t>21,89</t>
  </si>
  <si>
    <t>60,04</t>
  </si>
  <si>
    <t>29,20</t>
  </si>
  <si>
    <t>31,72</t>
  </si>
  <si>
    <t>11,80</t>
  </si>
  <si>
    <t>9,09</t>
  </si>
  <si>
    <t>13,29</t>
  </si>
  <si>
    <t>19,45</t>
  </si>
  <si>
    <t>10,12</t>
  </si>
  <si>
    <t>87,34</t>
  </si>
  <si>
    <t>46,70</t>
  </si>
  <si>
    <t>22,13</t>
  </si>
  <si>
    <t>37,81</t>
  </si>
  <si>
    <t>31,63</t>
  </si>
  <si>
    <t>30,94</t>
  </si>
  <si>
    <t>10,34</t>
  </si>
  <si>
    <t>41,88</t>
  </si>
  <si>
    <t>89,73</t>
  </si>
  <si>
    <t>47,30</t>
  </si>
  <si>
    <t>23,67</t>
  </si>
  <si>
    <t>15,28</t>
  </si>
  <si>
    <t>22,71</t>
  </si>
  <si>
    <t>26,30</t>
  </si>
  <si>
    <t>28,60</t>
  </si>
  <si>
    <t>26,51</t>
  </si>
  <si>
    <t>50,36</t>
  </si>
  <si>
    <t>30,95</t>
  </si>
  <si>
    <t>45,68</t>
  </si>
  <si>
    <t>27,37</t>
  </si>
  <si>
    <t>17,19</t>
  </si>
  <si>
    <t>26,96</t>
  </si>
  <si>
    <t>35,97</t>
  </si>
  <si>
    <t>8,83</t>
  </si>
  <si>
    <t>5,52</t>
  </si>
  <si>
    <t>32,95</t>
  </si>
  <si>
    <t>73,79</t>
  </si>
  <si>
    <t>8,70</t>
  </si>
  <si>
    <t>12,64</t>
  </si>
  <si>
    <t>10,80</t>
  </si>
  <si>
    <t>8,19</t>
  </si>
  <si>
    <t>7,82</t>
  </si>
  <si>
    <t>18,68</t>
  </si>
  <si>
    <t>57,23</t>
  </si>
  <si>
    <t>15,69</t>
  </si>
  <si>
    <t>38,95</t>
  </si>
  <si>
    <t>57,91</t>
  </si>
  <si>
    <t>89,36</t>
  </si>
  <si>
    <t>72,94</t>
  </si>
  <si>
    <t>74,02</t>
  </si>
  <si>
    <t>82,76</t>
  </si>
  <si>
    <t>110,66</t>
  </si>
  <si>
    <t>51,45</t>
  </si>
  <si>
    <t>78,05</t>
  </si>
  <si>
    <t>77,93</t>
  </si>
  <si>
    <t>41,08</t>
  </si>
  <si>
    <t>172,83</t>
  </si>
  <si>
    <t>23,70</t>
  </si>
  <si>
    <t>27,43</t>
  </si>
  <si>
    <t>58,26</t>
  </si>
  <si>
    <t>42,31</t>
  </si>
  <si>
    <t>131,25</t>
  </si>
  <si>
    <t>15,47</t>
  </si>
  <si>
    <t>17,54</t>
  </si>
  <si>
    <t>29,59</t>
  </si>
  <si>
    <t>MIUS0007</t>
  </si>
  <si>
    <t>Cavalete em polietileno zebrado com faixa refletiva - REF SICRO M0771</t>
  </si>
  <si>
    <t>MIUS0009</t>
  </si>
  <si>
    <t>Conjunto de cantoneiras e parafusos galvanizados para fixação de placas (REF SICRO M0789)</t>
  </si>
  <si>
    <t>MIUC0032</t>
  </si>
  <si>
    <t>Coroa diamantada - D=160mm - Ref. SICRO cod M1242</t>
  </si>
  <si>
    <t>MIUD0030</t>
  </si>
  <si>
    <t>EIU0020</t>
  </si>
  <si>
    <t>Locomotiva diesel-elétrica CC - bitola métrica - 2.237 kW (REF SICRO E9157)</t>
  </si>
  <si>
    <t>EIU0019</t>
  </si>
  <si>
    <t>Máquina tirefonadora e parafusadora - 6,70 kW (Ref SICRO E9733)</t>
  </si>
  <si>
    <t>MIUC0033</t>
  </si>
  <si>
    <t>MIUS0011</t>
  </si>
  <si>
    <t>Placa de sinalização modulada de alumínio, espessura 2mm, com fundo, símbolos e tarjas em película refletiva com esferas encapsuladas tipo II da NBR14644, inclusive elementos de fixação, conforme especificação AGETRAN/PMCG-Fornecimento. (REF ST 69.05.0400)</t>
  </si>
  <si>
    <t>MIUC0035</t>
  </si>
  <si>
    <t>Selante de silicone para junta de pavimento - cartucho 875 ml</t>
  </si>
  <si>
    <t>MIUS0008</t>
  </si>
  <si>
    <t>Sinalizador a LED com bateria - REF SICRO M0767</t>
  </si>
  <si>
    <t>MIUS0010</t>
  </si>
  <si>
    <t>Suporte em aço carbono galvanizado perfil "C" (REF SICRO M0787)</t>
  </si>
  <si>
    <t>MIUC0034</t>
  </si>
  <si>
    <t>Tarugo poliestireno diam 30 mm - corpo de apoio para junta</t>
  </si>
  <si>
    <t>EIU0021</t>
  </si>
  <si>
    <t>Vagão fechado com porta para carga e descarga de paletes FLD com capacidade de 64 t - bitola métrica (REF SICRO E9161)</t>
  </si>
  <si>
    <t>EIU0022</t>
  </si>
  <si>
    <t>Vagão plataforma PNE com capacidade de 82 t - bitola métrica (REF SICRO E9159)</t>
  </si>
  <si>
    <t>IUC10056</t>
  </si>
  <si>
    <t>Remoção de defensa metálica REF SICRO 3713705</t>
  </si>
  <si>
    <t>IUC10080</t>
  </si>
  <si>
    <t>Demolição de via, bitola métrica, 1.667 dormentes de madeira/km, trilho TR 45, barra com 12 m de comprimento, com separação e empilhamento (Ref SICRO 2809217)</t>
  </si>
  <si>
    <t>IUC10081</t>
  </si>
  <si>
    <t>Carga, manobra e descarga de materiais metálicos e acessórios diversos com locomotiva diesel-elétrica em vagão fechado com capacidade de 64 t - carga e descarga com carregadeira - bitola métrica (REF SICRO 5914686)</t>
  </si>
  <si>
    <t>IUC10082</t>
  </si>
  <si>
    <t>Carga, manobra e descarga de dormentes de madeira com locomotiva diesel-elétrica em vagão plataforma com capacidade de 82 t - carga e descarga com carregadeira - bitola métrica (REF SICRO 5914677)</t>
  </si>
  <si>
    <t>IUC10083</t>
  </si>
  <si>
    <t>Carga, manobra e descarga de barras de trilho de 12 m com locomotiva diesel-elétrica em vagão plataforma com capacidade de 82 t - carga e descarga com carregadeira - bitola métrica (REF SICRO 5914702)</t>
  </si>
  <si>
    <t>IUC10084</t>
  </si>
  <si>
    <t>Transporte de materiais metálicos e acessórios diversos com locomotiva diesel-elétrica em vagão fechado com capacidade de 64 t - bitola métrica (REF SICRO 5914480)</t>
  </si>
  <si>
    <t>tkm</t>
  </si>
  <si>
    <t>IUC10085</t>
  </si>
  <si>
    <t>Transporte de dormentes de madeira de bitola métrica com locomotiva diesel-elétrica em vagão plataforma com capacidade de 82 t - bitola métrica (REF SICRO 5914488)</t>
  </si>
  <si>
    <t>IUC10086</t>
  </si>
  <si>
    <t>Transporte de barras de trilho de 12 m com locomotiva diesel-elétrica em vagão plataforma com capacidade de 82 t - bitola métrica (REF SICRO 5914511)</t>
  </si>
  <si>
    <t>IUC10087</t>
  </si>
  <si>
    <t>Carga, manobra e descarga de materiais metálicos para AMV de bitola métrica, qualquer abertura, com locomotiva diesel-elétrica em vagão plataforma com capacidade de 82 t - carga e descarga com carregadeira - bitola métrica (REF SICRO 5914683)</t>
  </si>
  <si>
    <t>IUC10088</t>
  </si>
  <si>
    <t>Carga, manobra e descarga de jogo de dormentes de madeira para AMV bitola métrica, qualquer abertura, com locomotiva diesel-elétrica em vagão plataforma com capacidade de 82 t - carga e descarga com carregadeira - bitola métrica (REF SICRO 5914681)</t>
  </si>
  <si>
    <t>IUC10089</t>
  </si>
  <si>
    <t>Transporte de materiais metálicos para AMV de bitola métrica com locomotiva diesel-elétrica em vagão plataforma com capacidade de 82 t - bitola métrica (REF SICRO 5914486)</t>
  </si>
  <si>
    <t>IUC10090</t>
  </si>
  <si>
    <t>Transporte de dormentes de madeira para AMV de bitola métrica com locomotiva diesel-elétrica em vagão plataforma com capacidade de 82 t - bitola métrica (REF SICRO 5914492)</t>
  </si>
  <si>
    <t>IUC10091</t>
  </si>
  <si>
    <t>Demolição de AMV 1:14 TR 45, em bitola métrica, dormente de madeira, com separação e empilhamento (REF SICRO 2809176)</t>
  </si>
  <si>
    <t>IUD300329</t>
  </si>
  <si>
    <t>Geocelula de PEAD, paredes perfuradas, soldadas - altura de 125mm e 250 cm2 de area de celula - fornecimento e instalação (REF. DNIT 1516305)</t>
  </si>
  <si>
    <t>IUD30062</t>
  </si>
  <si>
    <t>Desmonte de material de 3ª categoria a frio com argamassa expansiva a céu aberto. (Ref. Cód. Sicro 5505766)</t>
  </si>
  <si>
    <t>IUD30191</t>
  </si>
  <si>
    <t>Boca para bueiro duplotubular, diâmetro =1,20m, em concreto ciclópico, incluindo formas, escavação, reaterro e materiais, excluindo material reaterro jazida e transporte</t>
  </si>
  <si>
    <t>IUP30350</t>
  </si>
  <si>
    <t>Base estabilizada granulometricamente com mistura solo brita (70% - 30%) na pista com material de jazida e brita comercial (REF SICRO 4011256)</t>
  </si>
  <si>
    <t>IUP30400</t>
  </si>
  <si>
    <t>Sub-base de concreto compactado com rolo - brita comercial (Ref. Sicro 4011214)</t>
  </si>
  <si>
    <t>IUP40009</t>
  </si>
  <si>
    <t>IUS0031</t>
  </si>
  <si>
    <t>Placa de sinalizacao modulada de aluminio, espessura 2mm, com fundo, simbolos e tarjas em pelicula refletiva com esferas encapsuladas tipo II da NBR14644, inclusive elementos de fixacao, conforme especificacao AGETRAN/PMCG-Fornecimento. (REF ST 69.05.0400)</t>
  </si>
  <si>
    <t>IUS20048</t>
  </si>
  <si>
    <t>Pintura de faixa - termoplástico por aspersão - espessura de 1,5 mm (Ref. SICRO 5213408)</t>
  </si>
  <si>
    <t>IUS87005</t>
  </si>
  <si>
    <t>IUS87006</t>
  </si>
  <si>
    <t>Fornecimento e implantação de suporte metálico galvanizado para placa de regulamentação - R2 - lado de 0,60 m (REF SICRO 5213859)</t>
  </si>
  <si>
    <t>IUS87007</t>
  </si>
  <si>
    <t>Fornecimento e implantação de suporte metálico galvanizado para placas - 2,00 x 1,00 m (REF SICRO 5213868)</t>
  </si>
  <si>
    <t>IUSC0005</t>
  </si>
  <si>
    <t>Revegetação a lanço de sementes de gramíneas e leguminosa (REF SICRO 4413993)</t>
  </si>
  <si>
    <t>IUSC0029</t>
  </si>
  <si>
    <t>Perfuração em concreto com coroa diamante D=120mm - Ref. SICRO cod. 1408148</t>
  </si>
  <si>
    <t>IUSC0030</t>
  </si>
  <si>
    <t>Grade em madeira para proteção de mudas de arvores - Ref. SINAPI 73788-002 (Descontinuado em Jan/20)</t>
  </si>
  <si>
    <t>IUSC0031</t>
  </si>
  <si>
    <t>Mesa de jogos em concreto (0,80x0,80)m h=0,95m</t>
  </si>
  <si>
    <t>IUSC0032</t>
  </si>
  <si>
    <t>Banco em concreto (0,35x0,35)m h=0,50m para mesa de jogos</t>
  </si>
  <si>
    <t>IUSC0033</t>
  </si>
  <si>
    <t>Banco em concreto (0,50x0,50)m h=0,50m em formato de cubo</t>
  </si>
  <si>
    <t>IUSC0034</t>
  </si>
  <si>
    <t>Banco em concreto (1,50x0,50)m h=0,50m em formato de prisma</t>
  </si>
  <si>
    <t>IUSC0035</t>
  </si>
  <si>
    <t>Pufe em concreto diametro 0,60m h=0,50m em formato cilindrico</t>
  </si>
  <si>
    <t>IUSC0036</t>
  </si>
  <si>
    <t>Esfera em concreto diamentro 0,60m</t>
  </si>
  <si>
    <t>IUSC0037</t>
  </si>
  <si>
    <t>Paraciclo em perfil tubular metalico (0,80x0,80)m</t>
  </si>
  <si>
    <t>IUSC0038</t>
  </si>
  <si>
    <t>Lixeira em concreto (0,40x0,40)m h=0,80m seção trapezoidal</t>
  </si>
  <si>
    <t>IUTR1009</t>
  </si>
  <si>
    <t>10779</t>
  </si>
  <si>
    <t>10776</t>
  </si>
  <si>
    <t>ADMINISTRAÇÃO LOCAL DE OBRA</t>
  </si>
  <si>
    <t>ius20016</t>
  </si>
  <si>
    <t>iuc10018</t>
  </si>
  <si>
    <t>02.13</t>
  </si>
  <si>
    <t>S</t>
  </si>
  <si>
    <t>N</t>
  </si>
  <si>
    <t>03.11</t>
  </si>
  <si>
    <t>IUC00039</t>
  </si>
  <si>
    <t>Floreira em concreto (0,60x0,60x0,70)m, fixado no piso (com broca), parede e fundo interno com 3 demãos de impermeabilizante a base de cimento polimérico e dreno</t>
  </si>
  <si>
    <t>IUC00040</t>
  </si>
  <si>
    <t>IUC10057</t>
  </si>
  <si>
    <t>Cerca em gradil de aço e montantes 60x40 revestidos em PVC com altura de 2,03m, fornecimento e instalação</t>
  </si>
  <si>
    <t>IUC10058</t>
  </si>
  <si>
    <t>Cerca em poste de concreto reto pigmentado e 12 fios lisos ovalados (3,00X2,40)mm; altura 2,30m</t>
  </si>
  <si>
    <t>IUC10062</t>
  </si>
  <si>
    <t>Cerca em poste de concreto reto (0,15x0,15x2,80)m com cabeça e 12 fios lisos ovalados (3,00X2,40)mm; altura 2,30m</t>
  </si>
  <si>
    <t>IUC10200</t>
  </si>
  <si>
    <t>Fornecimento e instalação de Comporta deslizante de parede -DN 1100x1100(mm) em ASTM A-240 TP-304 (AISI 304), Elevação 4000mm, pressão 3mca, pedestal de manobra incluso, acionamento por volante manual</t>
  </si>
  <si>
    <t>IUD30220</t>
  </si>
  <si>
    <t>IUD30221</t>
  </si>
  <si>
    <t>Filtro Horizontal de areia grossa com espalhamento mecânico, inclusive fornecimento, exclusive transporte</t>
  </si>
  <si>
    <t>IUD30222</t>
  </si>
  <si>
    <t>Filtro Horizontal de brita com espalhamento mecânico, inclusive fornecimento, exclusive transporte</t>
  </si>
  <si>
    <t>IUD30230</t>
  </si>
  <si>
    <t>Enrocamento arrumado de pedra de mão ou rachão, fornecimento e apiloamento, exclusive transporte</t>
  </si>
  <si>
    <t>IUD30231</t>
  </si>
  <si>
    <t>Regularização manual de taludes de cortes e aterros (Ref. SICRO 4413985)</t>
  </si>
  <si>
    <t>IUIL00007</t>
  </si>
  <si>
    <t>Base para fusível tipo NH 002 160A - fornecimento e instalação.</t>
  </si>
  <si>
    <t>IUP30109</t>
  </si>
  <si>
    <t>Execução e compactação de base e ou sub base para pavimentação de solo (predominantemente arenoso) com cimento (teor de 3%) - exclusive solo, escavação, carga e transporte.</t>
  </si>
  <si>
    <t>IUP30110</t>
  </si>
  <si>
    <t>IUP30111</t>
  </si>
  <si>
    <t>Remendo profundo (inclusive materiais betuminosos, exclusive transporte de solo, materiais de base e betuminosos CAP 30/45) - imprimação com emulsão a base d'agua (Ref. DEIURB IUP40008)</t>
  </si>
  <si>
    <t>IUP30112</t>
  </si>
  <si>
    <t>Remendo profundo (exclusive transporte de solo, materiais de base e betuminosos CAP 50/70) - imprimação com emulsão a base d'agua</t>
  </si>
  <si>
    <t>PIU0016</t>
  </si>
  <si>
    <t>Elaboração de projeto executivo para urbanização/reurbanização (geométrico, cortes e detalhes) para tratamento paisagístico de áreas publicas, apresentado em Autocad nos padrões da contratante, inclusive as operações pertinentes e a coordenação dos projetos complementares. (Ref. SE 24.10.0150)</t>
  </si>
  <si>
    <t>IUC10063</t>
  </si>
  <si>
    <t>Cerca em poste de concreto reto (0,15x0,15x2,80)m com cabeça e gradil com fios de aço revestido; altura 2,30m</t>
  </si>
  <si>
    <t>IUD30240</t>
  </si>
  <si>
    <t>Sarjeta/Guia em concreto fck 15Mpa, Tipo Americana seção 622,5cm2 (h1=0,15; L1=0,35; h2=0,06; L2=0,30; h3=0,11)m</t>
  </si>
  <si>
    <t>IUC10068</t>
  </si>
  <si>
    <t>IUC10064</t>
  </si>
  <si>
    <t>Cerca em poste de concreto reto (0,15x0,15x2,80)m com cabeça e 3 fios lisos ovalados (3,00X2,40)mm e tela de arame galvanizado fio 12 BWG malha 5x5 cm ; altura 2,30m</t>
  </si>
  <si>
    <t>IUD30250</t>
  </si>
  <si>
    <t>MURO DE GABIÃO, ENCHIMENTO COM PEDRA DE MÃO TIPO RACHÃO, DE GRAVIDADE, COM GAIOLAS (ZN/AL+PVC #8X10CM ESP. 2,4MM) DE COMPRIMENTO IGUAL A 2 M, PARA MUROS COM ALTURA MENOR OU IGUAL A 4 M, GEOTEXTIL RT-10, FORNECIMENTO E EXECUÇÃO. EXCLUSIVE TRANSPORTE (REF. SINAPI 92743)</t>
  </si>
  <si>
    <t>MIUC00041</t>
  </si>
  <si>
    <t>Comporta deslizante de parede -DN 1100x1100(mm) em ASTM A-240 TP-304 (AISI 304), Elevação 4000mm, pressão 3mca, pedestal de manobra incluso, acionamento por volante manual</t>
  </si>
  <si>
    <t>MIUC00042</t>
  </si>
  <si>
    <t>MIUC0036</t>
  </si>
  <si>
    <t>Gradil de arame galvanizado revestido PVC verde: malha (50x200)mm; fio diam=4,30mm; painel (2,03x2,50)m</t>
  </si>
  <si>
    <t>MIUC0037</t>
  </si>
  <si>
    <t>Montante em aço zincado e revestido PVC verde: ch #1,5mm; seção (60x40)mm; comprimento 3,2m; para chumbamento</t>
  </si>
  <si>
    <t>MIUC0038</t>
  </si>
  <si>
    <t>Conjunto fixador com tampa , em nylon, verde com parafuso</t>
  </si>
  <si>
    <t>MIUC0039</t>
  </si>
  <si>
    <t>MIUC0040</t>
  </si>
  <si>
    <t>Catraca para arame liso - galvanizada</t>
  </si>
  <si>
    <t>MIUC00043</t>
  </si>
  <si>
    <t>Tubo industrial retangular em aço; metalom; (50x30) mm espessura 1,2mm (#18), barra 6m (9,10 kg/br)</t>
  </si>
  <si>
    <t>MIUC00044</t>
  </si>
  <si>
    <t>Palheta Veneziana 90mm Aberta em aço espessura 1,2mm(#18), barra de 3m (3,20kg/br)</t>
  </si>
  <si>
    <t>MIUC00045</t>
  </si>
  <si>
    <t>Chapa Aluminio Xadrez 1,20x3000x1250mm - (16,55kg/pç)</t>
  </si>
  <si>
    <t>MIUC00046</t>
  </si>
  <si>
    <t>BARRA DE FERRO CHATO, RETANGULAR 25,40 MM X 3,17MM (LXE) 1/8"X1"-0,63KG/M -BARRA 6M</t>
  </si>
  <si>
    <t>MIUC00047</t>
  </si>
  <si>
    <t>BARRA DE FERRO CHATO, RETANGULAR 31,75 MM X 3,17MM (LXE) 1/8"X1.1/4"-0,72KG/M - BARRA 6M</t>
  </si>
  <si>
    <t>MIUC00048</t>
  </si>
  <si>
    <t>GONZO EM FERRO PARA PORTOES 3/4"</t>
  </si>
  <si>
    <t>MIUC00049</t>
  </si>
  <si>
    <t>GONZO EM FERRO PARA PORTOES 1"</t>
  </si>
  <si>
    <t>29,61</t>
  </si>
  <si>
    <t>32,01</t>
  </si>
  <si>
    <t>159,92</t>
  </si>
  <si>
    <t>13,91</t>
  </si>
  <si>
    <t>81,69</t>
  </si>
  <si>
    <t>49,94</t>
  </si>
  <si>
    <t>23,30</t>
  </si>
  <si>
    <t>59,73</t>
  </si>
  <si>
    <t>9,50</t>
  </si>
  <si>
    <t>27,24</t>
  </si>
  <si>
    <t>30,64</t>
  </si>
  <si>
    <t>12,56</t>
  </si>
  <si>
    <t>3,01</t>
  </si>
  <si>
    <t>48,72</t>
  </si>
  <si>
    <t>37,88</t>
  </si>
  <si>
    <t>2,18</t>
  </si>
  <si>
    <t>5,46</t>
  </si>
  <si>
    <t>33,82</t>
  </si>
  <si>
    <t>13,40</t>
  </si>
  <si>
    <t>142,18</t>
  </si>
  <si>
    <t>27,15</t>
  </si>
  <si>
    <t>60,00</t>
  </si>
  <si>
    <t>54,90</t>
  </si>
  <si>
    <t>15,68</t>
  </si>
  <si>
    <t>24,35</t>
  </si>
  <si>
    <t>12,48</t>
  </si>
  <si>
    <t>880,85</t>
  </si>
  <si>
    <t>390,16</t>
  </si>
  <si>
    <t>447,77</t>
  </si>
  <si>
    <t>484,47</t>
  </si>
  <si>
    <t>171,77</t>
  </si>
  <si>
    <t>190,77</t>
  </si>
  <si>
    <t>203,41</t>
  </si>
  <si>
    <t>213,10</t>
  </si>
  <si>
    <t>6,97</t>
  </si>
  <si>
    <t>37,54</t>
  </si>
  <si>
    <t>533.781,25</t>
  </si>
  <si>
    <t>65,03</t>
  </si>
  <si>
    <t>26,21</t>
  </si>
  <si>
    <t>42,34</t>
  </si>
  <si>
    <t>41,36</t>
  </si>
  <si>
    <t>60,07</t>
  </si>
  <si>
    <t>3,51</t>
  </si>
  <si>
    <t>24,04</t>
  </si>
  <si>
    <t>28,58</t>
  </si>
  <si>
    <t>10,41</t>
  </si>
  <si>
    <t>45,19</t>
  </si>
  <si>
    <t>1,53</t>
  </si>
  <si>
    <t>7,77</t>
  </si>
  <si>
    <t>0,82</t>
  </si>
  <si>
    <t>38,96</t>
  </si>
  <si>
    <t>29,15</t>
  </si>
  <si>
    <t>42,37</t>
  </si>
  <si>
    <t>91,03</t>
  </si>
  <si>
    <t>0,67</t>
  </si>
  <si>
    <t>6,18</t>
  </si>
  <si>
    <t>18,65</t>
  </si>
  <si>
    <t>52,89</t>
  </si>
  <si>
    <t>3,13</t>
  </si>
  <si>
    <t>34,13</t>
  </si>
  <si>
    <t>460,00</t>
  </si>
  <si>
    <t>517,89</t>
  </si>
  <si>
    <t>31,01</t>
  </si>
  <si>
    <t>139,35</t>
  </si>
  <si>
    <t>48,98</t>
  </si>
  <si>
    <t>31,84</t>
  </si>
  <si>
    <t>19,36</t>
  </si>
  <si>
    <t>17,81</t>
  </si>
  <si>
    <t>5,77</t>
  </si>
  <si>
    <t>34,09</t>
  </si>
  <si>
    <t>44,53</t>
  </si>
  <si>
    <t>1,56</t>
  </si>
  <si>
    <t>11,23</t>
  </si>
  <si>
    <t>69,45</t>
  </si>
  <si>
    <t>19,12</t>
  </si>
  <si>
    <t>40,22</t>
  </si>
  <si>
    <t>46,50</t>
  </si>
  <si>
    <t>51,93</t>
  </si>
  <si>
    <t>33,37</t>
  </si>
  <si>
    <t>43,75</t>
  </si>
  <si>
    <t>35,23</t>
  </si>
  <si>
    <t>45,33</t>
  </si>
  <si>
    <t>60,26</t>
  </si>
  <si>
    <t>28,44</t>
  </si>
  <si>
    <t>41,84</t>
  </si>
  <si>
    <t>21,30</t>
  </si>
  <si>
    <t>24,01</t>
  </si>
  <si>
    <t>19,53</t>
  </si>
  <si>
    <t>79,57</t>
  </si>
  <si>
    <t>25,10</t>
  </si>
  <si>
    <t>10,51</t>
  </si>
  <si>
    <t>41,81</t>
  </si>
  <si>
    <t>1,22</t>
  </si>
  <si>
    <t>21,40</t>
  </si>
  <si>
    <t>28,85</t>
  </si>
  <si>
    <t>18,87</t>
  </si>
  <si>
    <t>103,72</t>
  </si>
  <si>
    <t>76,04</t>
  </si>
  <si>
    <t>33,86</t>
  </si>
  <si>
    <t>23,06</t>
  </si>
  <si>
    <t>64,82</t>
  </si>
  <si>
    <t>33,53</t>
  </si>
  <si>
    <t>20,89</t>
  </si>
  <si>
    <t>4,45</t>
  </si>
  <si>
    <t>146,35</t>
  </si>
  <si>
    <t>112,56</t>
  </si>
  <si>
    <t>45,27</t>
  </si>
  <si>
    <t>10,03</t>
  </si>
  <si>
    <t>53,66</t>
  </si>
  <si>
    <t>43,89</t>
  </si>
  <si>
    <t>44,90</t>
  </si>
  <si>
    <t>40,46</t>
  </si>
  <si>
    <t>31,45</t>
  </si>
  <si>
    <t>21,20</t>
  </si>
  <si>
    <t>80,15</t>
  </si>
  <si>
    <t>10,60</t>
  </si>
  <si>
    <t>23,91</t>
  </si>
  <si>
    <t>17,64</t>
  </si>
  <si>
    <t>53,55</t>
  </si>
  <si>
    <t>12,47</t>
  </si>
  <si>
    <t>18,27</t>
  </si>
  <si>
    <t>56,44</t>
  </si>
  <si>
    <t>49,78</t>
  </si>
  <si>
    <t>685,93</t>
  </si>
  <si>
    <t>588,48</t>
  </si>
  <si>
    <t>22,47</t>
  </si>
  <si>
    <t>21,38</t>
  </si>
  <si>
    <t>26,82</t>
  </si>
  <si>
    <t>2,06</t>
  </si>
  <si>
    <t>59.165,50</t>
  </si>
  <si>
    <t>278.550,06</t>
  </si>
  <si>
    <t>140,63</t>
  </si>
  <si>
    <t>5,67</t>
  </si>
  <si>
    <t>34,91</t>
  </si>
  <si>
    <t>8,60</t>
  </si>
  <si>
    <t>52,70</t>
  </si>
  <si>
    <t>40,33</t>
  </si>
  <si>
    <t>126,72</t>
  </si>
  <si>
    <t>115,90</t>
  </si>
  <si>
    <t>607.038,12</t>
  </si>
  <si>
    <t>687.749,53</t>
  </si>
  <si>
    <t>1.277.577,81</t>
  </si>
  <si>
    <t>1.061.499,48</t>
  </si>
  <si>
    <t>2.041.345,16</t>
  </si>
  <si>
    <t>3.470.286,76</t>
  </si>
  <si>
    <t>212.684,22</t>
  </si>
  <si>
    <t>334.993,75</t>
  </si>
  <si>
    <t>1.240.581,25</t>
  </si>
  <si>
    <t>83.748,43</t>
  </si>
  <si>
    <t>117.800,00</t>
  </si>
  <si>
    <t>275.357,50</t>
  </si>
  <si>
    <t>4.619,55</t>
  </si>
  <si>
    <t>4.184,27</t>
  </si>
  <si>
    <t>2.473,08</t>
  </si>
  <si>
    <t>2.604,63</t>
  </si>
  <si>
    <t>24,57</t>
  </si>
  <si>
    <t>17,57</t>
  </si>
  <si>
    <t>29,04</t>
  </si>
  <si>
    <t>16,09</t>
  </si>
  <si>
    <t>78,66</t>
  </si>
  <si>
    <t>29,91</t>
  </si>
  <si>
    <t>50,60</t>
  </si>
  <si>
    <t>49,27</t>
  </si>
  <si>
    <t>52,77</t>
  </si>
  <si>
    <t>26,66</t>
  </si>
  <si>
    <t>8,85</t>
  </si>
  <si>
    <t>36,07</t>
  </si>
  <si>
    <t>55,70</t>
  </si>
  <si>
    <t>52,97</t>
  </si>
  <si>
    <t>1,46</t>
  </si>
  <si>
    <t>48,51</t>
  </si>
  <si>
    <t>11,07</t>
  </si>
  <si>
    <t>450,00</t>
  </si>
  <si>
    <t>2,21</t>
  </si>
  <si>
    <t>39,01</t>
  </si>
  <si>
    <t>36,81</t>
  </si>
  <si>
    <t>14,51</t>
  </si>
  <si>
    <t>7,15</t>
  </si>
  <si>
    <t>81,76</t>
  </si>
  <si>
    <t>20,40</t>
  </si>
  <si>
    <t>31,36</t>
  </si>
  <si>
    <t>2,76</t>
  </si>
  <si>
    <t>68,44</t>
  </si>
  <si>
    <t>21,21</t>
  </si>
  <si>
    <t>18,58</t>
  </si>
  <si>
    <t>35,83</t>
  </si>
  <si>
    <t>7,66</t>
  </si>
  <si>
    <t>33,68</t>
  </si>
  <si>
    <t>462,31</t>
  </si>
  <si>
    <t>48,16</t>
  </si>
  <si>
    <t>64,52</t>
  </si>
  <si>
    <t>80,12</t>
  </si>
  <si>
    <t>17,55</t>
  </si>
  <si>
    <t>1,81</t>
  </si>
  <si>
    <t>50,06</t>
  </si>
  <si>
    <t>25,50</t>
  </si>
  <si>
    <t>15,80</t>
  </si>
  <si>
    <t>41,38</t>
  </si>
  <si>
    <t>59,90</t>
  </si>
  <si>
    <t>3,63</t>
  </si>
  <si>
    <t>16,66</t>
  </si>
  <si>
    <t>145,00</t>
  </si>
  <si>
    <t>25,73</t>
  </si>
  <si>
    <t>62,07</t>
  </si>
  <si>
    <t>58,12</t>
  </si>
  <si>
    <t>106,27</t>
  </si>
  <si>
    <t>114,26</t>
  </si>
  <si>
    <t>158,16</t>
  </si>
  <si>
    <t>38,42</t>
  </si>
  <si>
    <t>44,85</t>
  </si>
  <si>
    <t>47,28</t>
  </si>
  <si>
    <t>88,00</t>
  </si>
  <si>
    <t>168,96</t>
  </si>
  <si>
    <t>233,72</t>
  </si>
  <si>
    <t>125,31</t>
  </si>
  <si>
    <t>105,60</t>
  </si>
  <si>
    <t>164,03</t>
  </si>
  <si>
    <t>437,80</t>
  </si>
  <si>
    <t>30,02</t>
  </si>
  <si>
    <t>18,99</t>
  </si>
  <si>
    <t>17,01</t>
  </si>
  <si>
    <t>57,96</t>
  </si>
  <si>
    <t>840,00</t>
  </si>
  <si>
    <t>684,60</t>
  </si>
  <si>
    <t>67,51</t>
  </si>
  <si>
    <t>23,35</t>
  </si>
  <si>
    <t>22,22</t>
  </si>
  <si>
    <t>39,80</t>
  </si>
  <si>
    <t>19,51</t>
  </si>
  <si>
    <t>163,42</t>
  </si>
  <si>
    <t>54,44</t>
  </si>
  <si>
    <t>208,13</t>
  </si>
  <si>
    <t>130,08</t>
  </si>
  <si>
    <t>30,42</t>
  </si>
  <si>
    <t>31,17</t>
  </si>
  <si>
    <t>84,17</t>
  </si>
  <si>
    <t>79,96</t>
  </si>
  <si>
    <t>24,28</t>
  </si>
  <si>
    <t>17,83</t>
  </si>
  <si>
    <t>89,69</t>
  </si>
  <si>
    <t>74,41</t>
  </si>
  <si>
    <t>46,86</t>
  </si>
  <si>
    <t>64,05</t>
  </si>
  <si>
    <t>181,14</t>
  </si>
  <si>
    <t>2,98</t>
  </si>
  <si>
    <t>80,14</t>
  </si>
  <si>
    <t>88,31</t>
  </si>
  <si>
    <t>28,41</t>
  </si>
  <si>
    <t>41,23</t>
  </si>
  <si>
    <t>20,66</t>
  </si>
  <si>
    <t>34,25</t>
  </si>
  <si>
    <t>190,60</t>
  </si>
  <si>
    <t>72,10</t>
  </si>
  <si>
    <t>52,33</t>
  </si>
  <si>
    <t>26,32</t>
  </si>
  <si>
    <t>28,88</t>
  </si>
  <si>
    <t>46,53</t>
  </si>
  <si>
    <t>43,84</t>
  </si>
  <si>
    <t>16,91</t>
  </si>
  <si>
    <t>33,11</t>
  </si>
  <si>
    <t>8,04</t>
  </si>
  <si>
    <t>14,41</t>
  </si>
  <si>
    <t>58,10</t>
  </si>
  <si>
    <t>46,85</t>
  </si>
  <si>
    <t>34,75</t>
  </si>
  <si>
    <t>93,64</t>
  </si>
  <si>
    <t>22,66</t>
  </si>
  <si>
    <t>44,67</t>
  </si>
  <si>
    <t>30,81</t>
  </si>
  <si>
    <t>71,14</t>
  </si>
  <si>
    <t>31,70</t>
  </si>
  <si>
    <t>76,94</t>
  </si>
  <si>
    <t>20,67</t>
  </si>
  <si>
    <t>52,88</t>
  </si>
  <si>
    <t>107,01</t>
  </si>
  <si>
    <t>52,72</t>
  </si>
  <si>
    <t>28,40</t>
  </si>
  <si>
    <t>57,25</t>
  </si>
  <si>
    <t>17,82</t>
  </si>
  <si>
    <t>164,38</t>
  </si>
  <si>
    <t>38,97</t>
  </si>
  <si>
    <t>14,00</t>
  </si>
  <si>
    <t>24,66</t>
  </si>
  <si>
    <t>246,88</t>
  </si>
  <si>
    <t>74,75</t>
  </si>
  <si>
    <t>49,21</t>
  </si>
  <si>
    <t>63,30</t>
  </si>
  <si>
    <t>82,70</t>
  </si>
  <si>
    <t>33,84</t>
  </si>
  <si>
    <t>29,41</t>
  </si>
  <si>
    <t>191,90</t>
  </si>
  <si>
    <t>188,88</t>
  </si>
  <si>
    <t>eq.mês</t>
  </si>
  <si>
    <t>P2000</t>
  </si>
  <si>
    <t>Engenheiro/Profissional pleno (ref. Sicro P8014)</t>
  </si>
  <si>
    <t>P2010</t>
  </si>
  <si>
    <t>Engenheiro de segurança do Trabalho (Ref Sicro P9864)</t>
  </si>
  <si>
    <t xml:space="preserve">Poste de concreto armado reto pigmentado seção (0,09+0,07)x0,12m; altura 2,80m com 12 argolas passa fio </t>
  </si>
  <si>
    <t xml:space="preserve">Poste de concreto armado reto com cabecinha seção (0,15x0,15)m; altura 2,80m com 12 furos passa fio </t>
  </si>
  <si>
    <t>MIUS00012</t>
  </si>
  <si>
    <t>Delimitador de trafego flexivel com duas faixas reflexivas D=20cm e H=80cm com chumbador. (SICRO M0049)</t>
  </si>
  <si>
    <t xml:space="preserve">Pigmento em pó para argamassas, cimentos e outros </t>
  </si>
  <si>
    <t>MIUC00050</t>
  </si>
  <si>
    <t>Tubo industrial retangular em aço; metalom; (100x40) mm espessura 1,5mm (#16), barra 6m (19,60 kg/br)</t>
  </si>
  <si>
    <t>MIUC00006</t>
  </si>
  <si>
    <t>Grama São Carlos</t>
  </si>
  <si>
    <t>Geocélula de PEAD - H = 125 mm e célula de 250 cm² (ref Sicro cod  M1456)</t>
  </si>
  <si>
    <t>MIUD00040</t>
  </si>
  <si>
    <t>MEIO-FIO OU GUIA DE CONCRETO, PRE-MOLDADO, COMP 0,50 M, *20 X 7* CM (H X L)</t>
  </si>
  <si>
    <t>33,38</t>
  </si>
  <si>
    <t>29,00</t>
  </si>
  <si>
    <t>29,42</t>
  </si>
  <si>
    <t>38,59</t>
  </si>
  <si>
    <t>52,37</t>
  </si>
  <si>
    <t>42,38</t>
  </si>
  <si>
    <t>44,52</t>
  </si>
  <si>
    <t>32,51</t>
  </si>
  <si>
    <t>6,45</t>
  </si>
  <si>
    <t>13,93</t>
  </si>
  <si>
    <t>37,45</t>
  </si>
  <si>
    <t>173,53</t>
  </si>
  <si>
    <t>21,47</t>
  </si>
  <si>
    <t>2,56</t>
  </si>
  <si>
    <t>75,34</t>
  </si>
  <si>
    <t>14,91</t>
  </si>
  <si>
    <t>116,34</t>
  </si>
  <si>
    <t>127,76</t>
  </si>
  <si>
    <t>36,50</t>
  </si>
  <si>
    <t>70,64</t>
  </si>
  <si>
    <t>25,86</t>
  </si>
  <si>
    <t>65,90</t>
  </si>
  <si>
    <t>44,45</t>
  </si>
  <si>
    <t>34,03</t>
  </si>
  <si>
    <t>60,79</t>
  </si>
  <si>
    <t>58,28</t>
  </si>
  <si>
    <t>64,58</t>
  </si>
  <si>
    <t>5,26</t>
  </si>
  <si>
    <t>44,03</t>
  </si>
  <si>
    <t>24,06</t>
  </si>
  <si>
    <t>56,69</t>
  </si>
  <si>
    <t>73,14</t>
  </si>
  <si>
    <t>71,30</t>
  </si>
  <si>
    <t>47,95</t>
  </si>
  <si>
    <t>55,83</t>
  </si>
  <si>
    <t>39,85</t>
  </si>
  <si>
    <t>49,11</t>
  </si>
  <si>
    <t>23,73</t>
  </si>
  <si>
    <t>3,86</t>
  </si>
  <si>
    <t>20,81</t>
  </si>
  <si>
    <t>24,39</t>
  </si>
  <si>
    <t>22,89</t>
  </si>
  <si>
    <t>70,77</t>
  </si>
  <si>
    <t>15,12</t>
  </si>
  <si>
    <t>68,25</t>
  </si>
  <si>
    <t>38,85</t>
  </si>
  <si>
    <t>81,65</t>
  </si>
  <si>
    <t>6,50</t>
  </si>
  <si>
    <t>44,01</t>
  </si>
  <si>
    <t>1,93</t>
  </si>
  <si>
    <t>52,14</t>
  </si>
  <si>
    <t>34,53</t>
  </si>
  <si>
    <t>32,71</t>
  </si>
  <si>
    <t>66,69</t>
  </si>
  <si>
    <t>60,78</t>
  </si>
  <si>
    <t>50,18</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</si>
  <si>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</si>
  <si>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</si>
  <si>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</si>
  <si>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</si>
  <si>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</si>
  <si>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</si>
  <si>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</si>
  <si>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</si>
  <si>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</si>
  <si>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</si>
  <si>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</si>
  <si>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</si>
  <si>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</si>
  <si>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</si>
  <si>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60,69</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</si>
  <si>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</si>
  <si>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</si>
  <si>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</si>
  <si>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</si>
  <si>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</si>
  <si>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</si>
  <si>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</si>
  <si>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</si>
  <si>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</si>
  <si>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</si>
  <si>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</si>
  <si>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</si>
  <si>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</si>
  <si>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</si>
  <si>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</si>
  <si>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</si>
  <si>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</si>
  <si>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</si>
  <si>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</si>
  <si>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</si>
  <si>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</si>
  <si>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</si>
  <si>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</si>
  <si>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</si>
  <si>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</si>
  <si>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</si>
  <si>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</si>
  <si>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</si>
  <si>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</si>
  <si>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</si>
  <si>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</si>
  <si>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</si>
  <si>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</si>
  <si>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</si>
  <si>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</si>
  <si>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</si>
  <si>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</si>
  <si>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</si>
  <si>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83,48</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</si>
  <si>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</si>
  <si>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</si>
  <si>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</si>
  <si>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</si>
  <si>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</si>
  <si>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</si>
  <si>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</si>
  <si>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</si>
  <si>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</si>
  <si>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</si>
  <si>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</si>
  <si>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</si>
  <si>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</si>
  <si>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</si>
  <si>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</si>
  <si>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</si>
  <si>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</si>
  <si>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</si>
  <si>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</si>
  <si>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</si>
  <si>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</si>
  <si>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</si>
  <si>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</si>
  <si>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</si>
  <si>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126,80</t>
  </si>
  <si>
    <t>188,06</t>
  </si>
  <si>
    <t>183,32</t>
  </si>
  <si>
    <t>17,11</t>
  </si>
  <si>
    <t>43,80</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</si>
  <si>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</si>
  <si>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</si>
  <si>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</si>
  <si>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</si>
  <si>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</si>
  <si>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</si>
  <si>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</si>
  <si>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</si>
  <si>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77,98</t>
  </si>
  <si>
    <t>51,71</t>
  </si>
  <si>
    <t>60,08</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</si>
  <si>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</si>
  <si>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</si>
  <si>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</si>
  <si>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</si>
  <si>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</si>
  <si>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</si>
  <si>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</si>
  <si>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</si>
  <si>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</si>
  <si>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</si>
  <si>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</si>
  <si>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</si>
  <si>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</si>
  <si>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</si>
  <si>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</si>
  <si>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</si>
  <si>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</si>
  <si>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</si>
  <si>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</si>
  <si>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</si>
  <si>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</si>
  <si>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</si>
  <si>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</si>
  <si>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</si>
  <si>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</si>
  <si>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</si>
  <si>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</si>
  <si>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</si>
  <si>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</si>
  <si>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</si>
  <si>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</si>
  <si>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</si>
  <si>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</si>
  <si>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</si>
  <si>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</si>
  <si>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</si>
  <si>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</si>
  <si>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</si>
  <si>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</si>
  <si>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</si>
  <si>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</si>
  <si>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</si>
  <si>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</si>
  <si>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</si>
  <si>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</si>
  <si>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</si>
  <si>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</si>
  <si>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</si>
  <si>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</si>
  <si>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</si>
  <si>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</si>
  <si>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</si>
  <si>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</si>
  <si>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</si>
  <si>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</si>
  <si>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</si>
  <si>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</si>
  <si>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</si>
  <si>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</si>
  <si>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</si>
  <si>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</si>
  <si>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</si>
  <si>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</si>
  <si>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</si>
  <si>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</si>
  <si>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</si>
  <si>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</si>
  <si>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</si>
  <si>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</si>
  <si>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</si>
  <si>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</si>
  <si>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</si>
  <si>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</si>
  <si>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</si>
  <si>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</si>
  <si>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</si>
  <si>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</si>
  <si>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</si>
  <si>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</si>
  <si>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</si>
  <si>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</si>
  <si>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</si>
  <si>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</si>
  <si>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</si>
  <si>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</si>
  <si>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</si>
  <si>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</si>
  <si>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</si>
  <si>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</si>
  <si>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</si>
  <si>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</si>
  <si>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</si>
  <si>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</si>
  <si>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</si>
  <si>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</si>
  <si>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</si>
  <si>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</si>
  <si>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</si>
  <si>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</si>
  <si>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</si>
  <si>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</si>
  <si>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</si>
  <si>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</si>
  <si>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</si>
  <si>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</si>
  <si>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</si>
  <si>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</si>
  <si>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</si>
  <si>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</si>
  <si>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</si>
  <si>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</si>
  <si>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</si>
  <si>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</si>
  <si>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</si>
  <si>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</si>
  <si>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</si>
  <si>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</si>
  <si>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</si>
  <si>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</si>
  <si>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</si>
  <si>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</si>
  <si>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</si>
  <si>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</si>
  <si>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</si>
  <si>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</si>
  <si>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</si>
  <si>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</si>
  <si>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</si>
  <si>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</si>
  <si>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</si>
  <si>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</si>
  <si>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</si>
  <si>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</si>
  <si>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</si>
  <si>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</si>
  <si>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</si>
  <si>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</si>
  <si>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</si>
  <si>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</si>
  <si>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</si>
  <si>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</si>
  <si>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</si>
  <si>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</si>
  <si>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</si>
  <si>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</si>
  <si>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</si>
  <si>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</si>
  <si>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</si>
  <si>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</si>
  <si>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</si>
  <si>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</si>
  <si>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</si>
  <si>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42,54</t>
  </si>
  <si>
    <t>36,57</t>
  </si>
  <si>
    <t>76,19</t>
  </si>
  <si>
    <t>50,00</t>
  </si>
  <si>
    <t>49,77</t>
  </si>
  <si>
    <t>21,63</t>
  </si>
  <si>
    <t>164,04</t>
  </si>
  <si>
    <t>50,68</t>
  </si>
  <si>
    <t>44,95</t>
  </si>
  <si>
    <t>68,10</t>
  </si>
  <si>
    <t>84,98</t>
  </si>
  <si>
    <t>43,07</t>
  </si>
  <si>
    <t>41,40</t>
  </si>
  <si>
    <t>60,84</t>
  </si>
  <si>
    <t>149,83</t>
  </si>
  <si>
    <t>128,29</t>
  </si>
  <si>
    <t>15,16</t>
  </si>
  <si>
    <t>19,85</t>
  </si>
  <si>
    <t>21,93</t>
  </si>
  <si>
    <t>40,48</t>
  </si>
  <si>
    <t>71,07</t>
  </si>
  <si>
    <t>134,27</t>
  </si>
  <si>
    <t>22,35</t>
  </si>
  <si>
    <t>40,12</t>
  </si>
  <si>
    <t>82,30</t>
  </si>
  <si>
    <t>7,14</t>
  </si>
  <si>
    <t>6,79</t>
  </si>
  <si>
    <t>19,44</t>
  </si>
  <si>
    <t>8,43</t>
  </si>
  <si>
    <t>160,19</t>
  </si>
  <si>
    <t>17,74</t>
  </si>
  <si>
    <t>30,22</t>
  </si>
  <si>
    <t>74,96</t>
  </si>
  <si>
    <t>68,96</t>
  </si>
  <si>
    <t>51,96</t>
  </si>
  <si>
    <t>98,87</t>
  </si>
  <si>
    <t>27,63</t>
  </si>
  <si>
    <t>51,36</t>
  </si>
  <si>
    <t>37,75</t>
  </si>
  <si>
    <t>57,80</t>
  </si>
  <si>
    <t>56,07</t>
  </si>
  <si>
    <t>76,45</t>
  </si>
  <si>
    <t>56,38</t>
  </si>
  <si>
    <t>48,02</t>
  </si>
  <si>
    <t>58,96</t>
  </si>
  <si>
    <t>142,96</t>
  </si>
  <si>
    <t>73,30</t>
  </si>
  <si>
    <t>55,17</t>
  </si>
  <si>
    <t>130,16</t>
  </si>
  <si>
    <t>162,94</t>
  </si>
  <si>
    <t>48,39</t>
  </si>
  <si>
    <t>32,99</t>
  </si>
  <si>
    <t>72,99</t>
  </si>
  <si>
    <t>38,21</t>
  </si>
  <si>
    <t>93,63</t>
  </si>
  <si>
    <t>89,26</t>
  </si>
  <si>
    <t>29,68</t>
  </si>
  <si>
    <t>36,59</t>
  </si>
  <si>
    <t>28,07</t>
  </si>
  <si>
    <t>11,41</t>
  </si>
  <si>
    <t>24,69</t>
  </si>
  <si>
    <t>15,27</t>
  </si>
  <si>
    <t>19,63</t>
  </si>
  <si>
    <t>11,02</t>
  </si>
  <si>
    <t>62,71</t>
  </si>
  <si>
    <t>24,38</t>
  </si>
  <si>
    <t>17,51</t>
  </si>
  <si>
    <t>118,82</t>
  </si>
  <si>
    <t>20,91</t>
  </si>
  <si>
    <t>46,09</t>
  </si>
  <si>
    <t>74,86</t>
  </si>
  <si>
    <t>24,72</t>
  </si>
  <si>
    <t>32,64</t>
  </si>
  <si>
    <t>32,29</t>
  </si>
  <si>
    <t>40,87</t>
  </si>
  <si>
    <t>50,94</t>
  </si>
  <si>
    <t>32,86</t>
  </si>
  <si>
    <t>98,00</t>
  </si>
  <si>
    <t>137,67</t>
  </si>
  <si>
    <t>53,58</t>
  </si>
  <si>
    <t>52,59</t>
  </si>
  <si>
    <t>70,31</t>
  </si>
  <si>
    <t>37,09</t>
  </si>
  <si>
    <t>95,88</t>
  </si>
  <si>
    <t>26,94</t>
  </si>
  <si>
    <t>25,09</t>
  </si>
  <si>
    <t>28,59</t>
  </si>
  <si>
    <t>25,18</t>
  </si>
  <si>
    <t>31,32</t>
  </si>
  <si>
    <t>27,87</t>
  </si>
  <si>
    <t>29,40</t>
  </si>
  <si>
    <t>65,94</t>
  </si>
  <si>
    <t>22,32</t>
  </si>
  <si>
    <t>91,74</t>
  </si>
  <si>
    <t>23,72</t>
  </si>
  <si>
    <t>19,48</t>
  </si>
  <si>
    <t>23,95</t>
  </si>
  <si>
    <t>59,48</t>
  </si>
  <si>
    <t>39,19</t>
  </si>
  <si>
    <t>84,22</t>
  </si>
  <si>
    <t>82,24</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</si>
  <si>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</si>
  <si>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</si>
  <si>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</si>
  <si>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</si>
  <si>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</si>
  <si>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</si>
  <si>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</si>
  <si>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</si>
  <si>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</si>
  <si>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</si>
  <si>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</si>
  <si>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</si>
  <si>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</si>
  <si>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</si>
  <si>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</si>
  <si>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</si>
  <si>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</si>
  <si>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</si>
  <si>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</si>
  <si>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</si>
  <si>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5,19</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</si>
  <si>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</si>
  <si>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</si>
  <si>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</si>
  <si>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</si>
  <si>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</si>
  <si>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</si>
  <si>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</si>
  <si>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</si>
  <si>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</si>
  <si>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</si>
  <si>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</si>
  <si>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</si>
  <si>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</si>
  <si>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</si>
  <si>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</si>
  <si>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</si>
  <si>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</si>
  <si>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</si>
  <si>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267,99</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</si>
  <si>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</si>
  <si>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</si>
  <si>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</si>
  <si>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</si>
  <si>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</si>
  <si>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</si>
  <si>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</si>
  <si>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</si>
  <si>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</si>
  <si>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</si>
  <si>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</si>
  <si>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</si>
  <si>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</si>
  <si>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</si>
  <si>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</si>
  <si>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</si>
  <si>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</si>
  <si>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</si>
  <si>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</si>
  <si>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</si>
  <si>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</si>
  <si>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</si>
  <si>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</si>
  <si>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</si>
  <si>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43,64</t>
  </si>
  <si>
    <t>32,70</t>
  </si>
  <si>
    <t>131,88</t>
  </si>
  <si>
    <t>100859</t>
  </si>
  <si>
    <t>MICTÓRIO SIFONADO LOUÇA BRANCA PARA ENTRADA DE ÁGUA EMBUTIDA  PADRÃO ALTO  FORNECIMENTO E INSTALAÇÃO. AF_01/2020</t>
  </si>
  <si>
    <t>100878</t>
  </si>
  <si>
    <t>VASO SANITÁRIO SIFONADO COM CAIXA ACOPLADA, LOUÇA BRANCA - PADRÃO ALTO - FORNECIMENTO E INSTALAÇÃO. AF_01/2020</t>
  </si>
  <si>
    <t>27,99</t>
  </si>
  <si>
    <t>5,65</t>
  </si>
  <si>
    <t>21,79</t>
  </si>
  <si>
    <t>67,80</t>
  </si>
  <si>
    <t>55,58</t>
  </si>
  <si>
    <t>52,48</t>
  </si>
  <si>
    <t>51,14</t>
  </si>
  <si>
    <t>49,26</t>
  </si>
  <si>
    <t>26,41</t>
  </si>
  <si>
    <t>71,79</t>
  </si>
  <si>
    <t>93,91</t>
  </si>
  <si>
    <t>80,02</t>
  </si>
  <si>
    <t>96,34</t>
  </si>
  <si>
    <t>80,87</t>
  </si>
  <si>
    <t>55,51</t>
  </si>
  <si>
    <t>20,13</t>
  </si>
  <si>
    <t>27,29</t>
  </si>
  <si>
    <t>29,93</t>
  </si>
  <si>
    <t>53,22</t>
  </si>
  <si>
    <t>23,78</t>
  </si>
  <si>
    <t>34,28</t>
  </si>
  <si>
    <t>17,77</t>
  </si>
  <si>
    <t>100723</t>
  </si>
  <si>
    <t>PINTURA COM TINTA ALQUÍDICA DE FUNDO E ACABAMENTO (ESMALTE SINTÉTICO GRAFITE) PULVERIZADA SOBRE PERFIL METÁLICO EXECUTADO EM FÁBRICA (POR DEMÃO). AF_01/2020_P</t>
  </si>
  <si>
    <t>12,84</t>
  </si>
  <si>
    <t>22,15</t>
  </si>
  <si>
    <t>99,41</t>
  </si>
  <si>
    <t>119,00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</si>
  <si>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</si>
  <si>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</si>
  <si>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</si>
  <si>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</si>
  <si>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32,35</t>
  </si>
  <si>
    <t>CONTRAPISO EM ARGAMASSA TRAÇO 1:4 (CIMENTO E AREIA), PREPARO MANUAL, APLICADO EM ÁREAS SECAS SOBRE LAJE, ADERIDO, ACABAMENTO NÃO REFORÇADO, ESPESSURA 3CM. AF_07/2021</t>
  </si>
  <si>
    <t>36,33</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</si>
  <si>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</si>
  <si>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</si>
  <si>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</si>
  <si>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</si>
  <si>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</si>
  <si>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</si>
  <si>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</si>
  <si>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</si>
  <si>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39,39</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</si>
  <si>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</si>
  <si>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</si>
  <si>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</si>
  <si>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</si>
  <si>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</si>
  <si>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</si>
  <si>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</si>
  <si>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</si>
  <si>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</si>
  <si>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</si>
  <si>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</si>
  <si>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</si>
  <si>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</si>
  <si>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</si>
  <si>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</si>
  <si>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</si>
  <si>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</si>
  <si>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</si>
  <si>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</si>
  <si>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</si>
  <si>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</si>
  <si>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</si>
  <si>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</si>
  <si>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</si>
  <si>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</si>
  <si>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</si>
  <si>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</si>
  <si>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</si>
  <si>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</si>
  <si>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</si>
  <si>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</si>
  <si>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</si>
  <si>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</si>
  <si>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</si>
  <si>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</si>
  <si>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</si>
  <si>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</si>
  <si>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</si>
  <si>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</si>
  <si>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</si>
  <si>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</si>
  <si>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</si>
  <si>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</si>
  <si>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</si>
  <si>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102803</t>
  </si>
  <si>
    <t>REFORÇO SUPERFICIAL PARA CONTRAPISOS DE ARGAMASSA SEMI-SECA. AF_07/2021</t>
  </si>
  <si>
    <t>16,59</t>
  </si>
  <si>
    <t>31,46</t>
  </si>
  <si>
    <t>30,07</t>
  </si>
  <si>
    <t>29,30</t>
  </si>
  <si>
    <t>36,13</t>
  </si>
  <si>
    <t>67,39</t>
  </si>
  <si>
    <t>106,56</t>
  </si>
  <si>
    <t>144,14</t>
  </si>
  <si>
    <t>103,09</t>
  </si>
  <si>
    <t>37,92</t>
  </si>
  <si>
    <t>46,90</t>
  </si>
  <si>
    <t>49,37</t>
  </si>
  <si>
    <t>45,92</t>
  </si>
  <si>
    <t>78,18</t>
  </si>
  <si>
    <t>591,28</t>
  </si>
  <si>
    <t>33,54</t>
  </si>
  <si>
    <t>102568</t>
  </si>
  <si>
    <t>CARGA, MANOBRA E DESCARGA MANUAL DE TUBOS PLÁSTICOS, DN 150 MM, EM CAMINHÃO CARROCERIA 9T. AF_06/2021</t>
  </si>
  <si>
    <t>4,46</t>
  </si>
  <si>
    <t>28,26</t>
  </si>
  <si>
    <t>53,27</t>
  </si>
  <si>
    <t>55,68</t>
  </si>
  <si>
    <t>103,82</t>
  </si>
  <si>
    <t>83,19</t>
  </si>
  <si>
    <t>23,47</t>
  </si>
  <si>
    <t>33,15</t>
  </si>
  <si>
    <t>93,62</t>
  </si>
  <si>
    <t>22,38</t>
  </si>
  <si>
    <t>33,34</t>
  </si>
  <si>
    <t>28,25</t>
  </si>
  <si>
    <t>Portão em ferro chato (1/8"x 1.1/4") e contorno de metalom (10x 4)cm esp. 1,5mm(#16), 2 folhas altura 2,00m (exclusive pilar de fixação e ferragens)</t>
  </si>
  <si>
    <t>IUC10065</t>
  </si>
  <si>
    <t>Remoção de Alambrado com tela de aço galvanizado, fio 14, malha 1½" , três fios de arame liso, poste curvo de concreto com altura de 2,10m, com reaproveitamento</t>
  </si>
  <si>
    <t>IUP30116</t>
  </si>
  <si>
    <t>Execução de imprimação manual com caneta (para tapa buracos) - exclusive material betuminoso (Ref. IUP30026)</t>
  </si>
  <si>
    <t>IUP30117</t>
  </si>
  <si>
    <t>IUP30114</t>
  </si>
  <si>
    <t>Execução de imprimação com emulsão asfáltica a base d'água.(excluisve material betuminoso)</t>
  </si>
  <si>
    <t>IUC20161</t>
  </si>
  <si>
    <t>Grama em placas, tipo são carlos, incluindo plantio, adubo, fertilizante, calcário, terra orgânica e irrigação (Ref.IUSD0004)</t>
  </si>
  <si>
    <t xml:space="preserve">Cavalete em polietileno zebrado com faixa refletiva e com sinalizador a LED com bateria - H = 1,14 m - utilização de 200 vezes - REF SICRO 5213380 </t>
  </si>
  <si>
    <t>IUD30241</t>
  </si>
  <si>
    <t>Fornecimento e assentamento de guia (meio-fio) em trecho reto, confeccionada em concreto pré-fabricado, dimensões 50x7x20 cm (comprimento x base x altura), Ref. SINAPI 94275</t>
  </si>
  <si>
    <t>IUC10210</t>
  </si>
  <si>
    <t>Reinstalação de defensa semi-maleavel simples, com reaproveitamento de material (Ref. IUC10001)</t>
  </si>
  <si>
    <t>Guarda corpo com altura 1,15m, pilares em chapa esp. 9,53mm espaçados a cada 2m, fixados em peças metálicas de aço pintado a esmalte e parafusados, com tubos de aço galvanizado  1br com diam. 2" e 2br com diam. 1.1/2"na horizontal</t>
  </si>
  <si>
    <t>IUD20105</t>
  </si>
  <si>
    <t>Bota-fora, carga, transporte e descarga, DMT até 10 km, exclusive espalhamento, em caminhão 10m3</t>
  </si>
  <si>
    <t>IUS85005</t>
  </si>
  <si>
    <t>EXECUÇÃO DE SONORIZADOR ASFALTICO 5,0X3,2M</t>
  </si>
  <si>
    <t>IUP30113</t>
  </si>
  <si>
    <t>Recomposição asfáltica / correção de defeitos por fresagem (exclusive materiais betuminosos), Ref. IUP30040</t>
  </si>
  <si>
    <t>Execução de pavimento com aplicação de concreto asfáltico,faixa C com  Cap 30/45, camada de rolamento - exclusive carga e transporte.(Ref. SINAPI 95995)</t>
  </si>
  <si>
    <t>IUC10066</t>
  </si>
  <si>
    <t>Alambrado com tela de aço galvanizado, fio 14, malha 1½" , três fios de arame liso, poste curvo de concreto com altura de 2,10m, Apenas mão de obra de execução</t>
  </si>
  <si>
    <t>Fornecimento e instalação de poste de 8 metros com módulos fotovoltaicos, bateria com capacidade minima de 1000 Wh, para regime de operação de 12 horas e luminária de 60W.</t>
  </si>
  <si>
    <t>IUC30007</t>
  </si>
  <si>
    <t>Tècnico em segurança do trabalho  com encargos complementares. Ref. SINAPI 100321</t>
  </si>
  <si>
    <t>Pintura faixa-tinta base acrílica NBR 11862/92 - Ref  SINAPI 102501</t>
  </si>
  <si>
    <t>Remendo Superficial / Tapa Buraco - (inclusive materiais betuminosos, exclusive transporte de materiais de base e betuminosos)  (Ref. DEIURB IUP30106)</t>
  </si>
  <si>
    <t>Carga, manobra e descarga de concreto de cimento em caminhão basculante de  6m³ - carga em central de concreto de 150 m³/h e descarga em vibroacabadora Ref. SICRO 5919540</t>
  </si>
  <si>
    <t>IUS85006</t>
  </si>
  <si>
    <t>Delimitador de trafego flexivel com duas faixas reflexivas D=20cm e H=80cm com chumbador. SICRO 5213837</t>
  </si>
  <si>
    <t>IUP30115</t>
  </si>
  <si>
    <t>Remendo Superficial / Tapa Buraco - (exclusive materiais betuminosos e transporte de materiais de base).Ref. IUP30041</t>
  </si>
  <si>
    <t>IUS85004</t>
  </si>
  <si>
    <t>EXECUÇÃO DE SONORIZADOR ASFALTICO 5,0X3,0M</t>
  </si>
  <si>
    <t xml:space="preserve">Bota-fora, carga, transporte e descarga, DMT até 10 km, exclusive espalhamento, em caminhão 6m3
</t>
  </si>
  <si>
    <t>BLSC - Boca-de-lobo simples, em concreto simples fck 20 MPa, incluindo forma, escavação, calçamento ao redor e grelha em FoFo tipo pesada, conforme projeto</t>
  </si>
  <si>
    <t>Filtro vertical de areia grossa  com profundidade ate 1,50m e largura 0,80m a 1,50m, lançamento mecânico, inclusive fornecimento, exclusive transporte</t>
  </si>
  <si>
    <t>EXECUÇÃO DE PASSEIO (CALÇADA) OU PISO DE CONCRETO COM CONCRETO  DUAS CORES MOLDADO IN LOCO, USINADO, ACABAMENTO CONVENCIONAL, NÃO ARMADO. AF_07/2016 REF SINAPI 94991</t>
  </si>
  <si>
    <t>IUC30006</t>
  </si>
  <si>
    <t>Engenheiro de segurança do Trabalho</t>
  </si>
  <si>
    <t>Pintura mecanizada de setas e zebrados no pavimento aplicado por extrusão, durabilidade 5 anos - padrão DNIT, com massa termoplástica para extrusão, com aplicação de micro esferas de vidro premix e drop-on, inclusive pré-marcação (Refer. SICRO CÓD. 5213409) descontinuado em 30/06/2020 ***DESATIVADO***</t>
  </si>
  <si>
    <t>Pintura mecanizada de setas e zebrados no pavimento aplicada por extrusão, durabilidade 5 anos - padrão DNIT, com massa termoplástica para extrusão, com aplicação de micro esferas de vidro premix e drop-on, inclusive pré-marcação. descontinuado 30/06/2020 ***DESATIVADA***</t>
  </si>
  <si>
    <t>25,21</t>
  </si>
  <si>
    <t>26,29</t>
  </si>
  <si>
    <t>24,23</t>
  </si>
  <si>
    <t>27,59</t>
  </si>
  <si>
    <t>31,90</t>
  </si>
  <si>
    <t>7,97</t>
  </si>
  <si>
    <t>26,70</t>
  </si>
  <si>
    <t>59,43</t>
  </si>
  <si>
    <t>82,12</t>
  </si>
  <si>
    <t>110,50</t>
  </si>
  <si>
    <t>26,58</t>
  </si>
  <si>
    <t>67,96</t>
  </si>
  <si>
    <t>49,66</t>
  </si>
  <si>
    <t>71,59</t>
  </si>
  <si>
    <t>51,58</t>
  </si>
  <si>
    <t>41,48</t>
  </si>
  <si>
    <t>78,51</t>
  </si>
  <si>
    <t>28,31</t>
  </si>
  <si>
    <t>207,82</t>
  </si>
  <si>
    <t>154,94</t>
  </si>
  <si>
    <t>110,01</t>
  </si>
  <si>
    <t>166,59</t>
  </si>
  <si>
    <t>58,04</t>
  </si>
  <si>
    <t>57,21</t>
  </si>
  <si>
    <t>481,97</t>
  </si>
  <si>
    <t>106,59</t>
  </si>
  <si>
    <t>54,11</t>
  </si>
  <si>
    <t>48,22</t>
  </si>
  <si>
    <t>64,93</t>
  </si>
  <si>
    <t>58,25</t>
  </si>
  <si>
    <t>39,61</t>
  </si>
  <si>
    <t>36,65</t>
  </si>
  <si>
    <t>61,60</t>
  </si>
  <si>
    <t>91,58</t>
  </si>
  <si>
    <t>67,53</t>
  </si>
  <si>
    <t>151,92</t>
  </si>
  <si>
    <t>163,47</t>
  </si>
  <si>
    <t>117,49</t>
  </si>
  <si>
    <t>13,73</t>
  </si>
  <si>
    <t>12,60</t>
  </si>
  <si>
    <t>138,85</t>
  </si>
  <si>
    <t>37,78</t>
  </si>
  <si>
    <t>27,02</t>
  </si>
  <si>
    <t>28,98</t>
  </si>
  <si>
    <t>140,37</t>
  </si>
  <si>
    <t>27,98</t>
  </si>
  <si>
    <t>60,88</t>
  </si>
  <si>
    <t>72,59</t>
  </si>
  <si>
    <t>77,86</t>
  </si>
  <si>
    <t>67,32</t>
  </si>
  <si>
    <t>39,34</t>
  </si>
  <si>
    <t>41,51</t>
  </si>
  <si>
    <t>36,00</t>
  </si>
  <si>
    <t>52,85</t>
  </si>
  <si>
    <t>40,07</t>
  </si>
  <si>
    <t>62,70</t>
  </si>
  <si>
    <t>62,03</t>
  </si>
  <si>
    <t>27,64</t>
  </si>
  <si>
    <t>29,88</t>
  </si>
  <si>
    <t>47,49</t>
  </si>
  <si>
    <t>78,82</t>
  </si>
  <si>
    <t>33,78</t>
  </si>
  <si>
    <t>30,20</t>
  </si>
  <si>
    <t>284,63</t>
  </si>
  <si>
    <t>58,85</t>
  </si>
  <si>
    <t>87,64</t>
  </si>
  <si>
    <t>45,24</t>
  </si>
  <si>
    <t>93,35</t>
  </si>
  <si>
    <t>134,86</t>
  </si>
  <si>
    <t>73,46</t>
  </si>
  <si>
    <t>115,46</t>
  </si>
  <si>
    <t>51,61</t>
  </si>
  <si>
    <t>77,67</t>
  </si>
  <si>
    <t>198,57</t>
  </si>
  <si>
    <t>91,85</t>
  </si>
  <si>
    <t>27,23</t>
  </si>
  <si>
    <t>179,69</t>
  </si>
  <si>
    <t>40,10</t>
  </si>
  <si>
    <t>54,70</t>
  </si>
  <si>
    <t>57,93</t>
  </si>
  <si>
    <t>72,93</t>
  </si>
  <si>
    <t>89,53</t>
  </si>
  <si>
    <t>81,27</t>
  </si>
  <si>
    <t>55,59</t>
  </si>
  <si>
    <t>119,57</t>
  </si>
  <si>
    <t>4,80</t>
  </si>
  <si>
    <t>6,94</t>
  </si>
  <si>
    <t>54,08</t>
  </si>
  <si>
    <t>40,80</t>
  </si>
  <si>
    <t>69,31</t>
  </si>
  <si>
    <t>25,17</t>
  </si>
  <si>
    <t>22,83</t>
  </si>
  <si>
    <t>38,80</t>
  </si>
  <si>
    <t>46,80</t>
  </si>
  <si>
    <t>60,74</t>
  </si>
  <si>
    <t>44,41</t>
  </si>
  <si>
    <t>62,45</t>
  </si>
  <si>
    <t>94,09</t>
  </si>
  <si>
    <t>50,09</t>
  </si>
  <si>
    <t>35,98</t>
  </si>
  <si>
    <t>122,27</t>
  </si>
  <si>
    <t>56,34</t>
  </si>
  <si>
    <t>41,50</t>
  </si>
  <si>
    <t>66,46</t>
  </si>
  <si>
    <t>27,77</t>
  </si>
  <si>
    <t>6,11</t>
  </si>
  <si>
    <t>25,40</t>
  </si>
  <si>
    <t>92,46</t>
  </si>
  <si>
    <t>81,63</t>
  </si>
  <si>
    <t>120,77</t>
  </si>
  <si>
    <t>89,74</t>
  </si>
  <si>
    <t>53,80</t>
  </si>
  <si>
    <t>237,28</t>
  </si>
  <si>
    <t>279,14</t>
  </si>
  <si>
    <t>35,75</t>
  </si>
  <si>
    <t>58,09</t>
  </si>
  <si>
    <t>32,55</t>
  </si>
  <si>
    <t>70,49</t>
  </si>
  <si>
    <t>109,50</t>
  </si>
  <si>
    <t>26,68</t>
  </si>
  <si>
    <t>80,19</t>
  </si>
  <si>
    <t>162,00</t>
  </si>
  <si>
    <t>81,43</t>
  </si>
  <si>
    <t>91,90</t>
  </si>
  <si>
    <t>82,38</t>
  </si>
  <si>
    <t>86,78</t>
  </si>
  <si>
    <t>103,07</t>
  </si>
  <si>
    <t>385,08</t>
  </si>
  <si>
    <t>44,75</t>
  </si>
  <si>
    <t>87,61</t>
  </si>
  <si>
    <t>72,02</t>
  </si>
  <si>
    <t>14,12</t>
  </si>
  <si>
    <t>73,72</t>
  </si>
  <si>
    <t>167,33</t>
  </si>
  <si>
    <t>65,47</t>
  </si>
  <si>
    <t>89,97</t>
  </si>
  <si>
    <t>47,98</t>
  </si>
  <si>
    <t>38,53</t>
  </si>
  <si>
    <t>31,23</t>
  </si>
  <si>
    <t>28,50</t>
  </si>
  <si>
    <t>101,58</t>
  </si>
  <si>
    <t>54,84</t>
  </si>
  <si>
    <t>49,06</t>
  </si>
  <si>
    <t>25,19</t>
  </si>
  <si>
    <t>59,50</t>
  </si>
  <si>
    <t>134,88</t>
  </si>
  <si>
    <t>2,13</t>
  </si>
  <si>
    <t>43,85</t>
  </si>
  <si>
    <t>31,67</t>
  </si>
  <si>
    <t>88,05</t>
  </si>
  <si>
    <t>69,92</t>
  </si>
  <si>
    <t>83,34</t>
  </si>
  <si>
    <t>109,80</t>
  </si>
  <si>
    <t>11,88</t>
  </si>
  <si>
    <t>Pintura mecanizada de setas e zebrados no pavimento aplicado por extrusão, durabilidade 5 anos - padrão DNIT, com massa termoplástica para extrusão, com aplicação de micro esferas de vidro premix e drop-on, inclusive pré-marcação (Refer. SICRO CÓD. 5213409) descontinuado 30/06/2020 ***DESATIVADO***</t>
  </si>
  <si>
    <t xml:space="preserve">Escoramento de vala, tipo blindado, com profundidade de 1,5 a 3,0m, largura maior ou igual a 1,5 m e menor que 2,50 - execução e fornecimento, inclui material. AF_08/2020 (Ref. Sinapi 03.ESCO.VALA.040/01 - cod.101597)
</t>
  </si>
  <si>
    <t xml:space="preserve">	Remendo profundo (exclusive transporte de solo, materiais de base e betuminosos CAP 50/70) - imprimação com emulsão a base d'agua</t>
  </si>
  <si>
    <t xml:space="preserve"> Tècnico em segurança do trabalho  com encargos complementares. Ref. SINAPI 100321</t>
  </si>
  <si>
    <t>Adequação de rede de energia de alta e baixa tensão no distrito industrial de Dourados / MS ***DESATIVADO***</t>
  </si>
  <si>
    <t>Bota-fora, carga, transporte e descarga, DMT até 10 km, exclusive espalhamento, em caminhão 6m3</t>
  </si>
  <si>
    <t>CBUQ - aplicação em pavimentação e recapeamento, Incluindo tempo de carga, manobras e descarga da massa no caminhão basculante e vibro-acabadora. Exclusive fornecimento e transporte.***DESATIVADA***</t>
  </si>
  <si>
    <t>Aplicação de concreto betuminoso usinado à quente (CBUQ), exclusive transporte e material. Ref SINAPI 72965</t>
  </si>
  <si>
    <t>IUP30118</t>
  </si>
  <si>
    <t>EXECUÇÃO DE PINTURA DE LIGAÇÃO COM EMULSÃO ASFÁLTICA, EXCLUSIVE EMULSÃO</t>
  </si>
  <si>
    <t>MIUD00031</t>
  </si>
  <si>
    <t>Execução e compactação de base para pavimentação - exclusive fornecimento de material, carga e transporte (Ref. SINAPI 96400)</t>
  </si>
  <si>
    <t>IUC00041</t>
  </si>
  <si>
    <t>CORRIMÃO DUPLO, DISTANCIA 22 CM ENTRE ELES, DIÂMETRO EXTERNO = 1 1/2", EM AÇO GALVANIZADO, FINAL DO TRAMO EM ARCO. REF SINAPI 99855</t>
  </si>
  <si>
    <t>IUC10067</t>
  </si>
  <si>
    <t>Cerca com mourões de concreto, 10x10 cm, espaçamento de 2,5 m, altura livre de 1,8 m, cravados 0,5 m, com 8 fios de arame liso ovalado (3,00x2,4) mm - fornecimento e instalação.</t>
  </si>
  <si>
    <t>IUD20106</t>
  </si>
  <si>
    <t>IUD20107</t>
  </si>
  <si>
    <t>IUD30336</t>
  </si>
  <si>
    <t>Geocélula de PEAD, paredes perfuradas, soldadas - altura de 75 mm e 1206 cm² de área de célula, conforme NBR 12553 da ABNT, incluindo 2 grampos tipo U em aço CA-50 Ø 6,3mm para cada 1,00m². Exclusive preparo do terreno e material de enchimento(REF. DNIT 1516311)</t>
  </si>
  <si>
    <t>IUC00042</t>
  </si>
  <si>
    <t>Grade de ferro em barra chata e cantoneira (0,60x0,60)m, conforme projeto, inclui fornecimento e instalação</t>
  </si>
  <si>
    <t>Cerca com mourões de concreto reto, 10x10 cm, espaçamento de 2,5 m, altura livre de 1,8 m, cravados 0,5 m, com 8 fios de arame liso ovalado (3,00x2,4) mm - fornecimento e instalação.</t>
  </si>
  <si>
    <t xml:space="preserve">  PRECO</t>
  </si>
  <si>
    <t>57,40</t>
  </si>
  <si>
    <t>112,96</t>
  </si>
  <si>
    <t>!EM PROCESSO DE DESATIVACAO! DOBRADICA EM ACO/FERRO, 3" X 2 1/2", E= 1,2 A 1,8 MM, SEM ANEL,  CROMADO OU ZINCADO, TAMPA BOLA, COM PARAFUSOS</t>
  </si>
  <si>
    <t>!EM PROCESSO DE DESATIVACAO! FUNDO SINTETICO NIVELADOR BRANCO FOSCO PARA MADEIRA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</si>
  <si>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</si>
  <si>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</si>
  <si>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</si>
  <si>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</si>
  <si>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</si>
  <si>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</si>
  <si>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</si>
  <si>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78,99</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</si>
  <si>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</si>
  <si>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</si>
  <si>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</si>
  <si>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68,49</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</si>
  <si>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</si>
  <si>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</si>
  <si>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</si>
  <si>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</si>
  <si>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</si>
  <si>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</si>
  <si>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</si>
  <si>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</si>
  <si>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</si>
  <si>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</si>
  <si>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</si>
  <si>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</si>
  <si>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</si>
  <si>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</si>
  <si>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</si>
  <si>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</si>
  <si>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</si>
  <si>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</si>
  <si>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</si>
  <si>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</si>
  <si>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</si>
  <si>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</si>
  <si>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3,33</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</si>
  <si>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</si>
  <si>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</si>
  <si>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</si>
  <si>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</si>
  <si>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</si>
  <si>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</si>
  <si>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</si>
  <si>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</si>
  <si>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</si>
  <si>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</si>
  <si>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</si>
  <si>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</si>
  <si>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</si>
  <si>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</si>
  <si>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</si>
  <si>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</si>
  <si>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</si>
  <si>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</si>
  <si>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</si>
  <si>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</si>
  <si>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</si>
  <si>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</si>
  <si>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</si>
  <si>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</si>
  <si>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</si>
  <si>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</si>
  <si>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</si>
  <si>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</si>
  <si>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</si>
  <si>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</si>
  <si>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</si>
  <si>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</si>
  <si>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</si>
  <si>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</si>
  <si>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</si>
  <si>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</si>
  <si>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</si>
  <si>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</si>
  <si>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</si>
  <si>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</si>
  <si>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</si>
  <si>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</si>
  <si>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</si>
  <si>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</si>
  <si>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</si>
  <si>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</si>
  <si>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</si>
  <si>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</si>
  <si>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</si>
  <si>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12,40</t>
  </si>
  <si>
    <t>ACO CA-60, 8,0 MM OU 9,5 MM, VERGALHAO</t>
  </si>
  <si>
    <t>ACOPLAMENTO DE CONDUTOR PLUVIAL, EM PVC, DIAMETRO ENTRE 80 E 100 MM, PARA DRENAGEM PREDIAL</t>
  </si>
  <si>
    <t>ACOPLAMENTO RIGIDO EM FERRO FUNDIDO PARA SISTEMA DE TUBULACAO RANHURADA, DN 50 MM (2")</t>
  </si>
  <si>
    <t>24,76</t>
  </si>
  <si>
    <t>ACOPLAMENTO RIGIDO EM FERRO FUNDIDO PARA SISTEMA DE TUBULACAO RANHURADA, DN 65 MM (2 1/2")</t>
  </si>
  <si>
    <t>ACOPLAMENTO RIGIDO EM FERRO FUNDIDO PARA SISTEMA DE TUBULACAO RANHURADA, DN 80 MM (3")</t>
  </si>
  <si>
    <t>30,16</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</si>
  <si>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</si>
  <si>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</si>
  <si>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</si>
  <si>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</si>
  <si>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4,54</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</si>
  <si>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</si>
  <si>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</si>
  <si>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</si>
  <si>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</si>
  <si>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</si>
  <si>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30,90</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</si>
  <si>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</si>
  <si>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</si>
  <si>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</si>
  <si>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</si>
  <si>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</si>
  <si>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</si>
  <si>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</si>
  <si>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</si>
  <si>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12,22</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</si>
  <si>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</si>
  <si>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</si>
  <si>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</si>
  <si>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</si>
  <si>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43,11</t>
  </si>
  <si>
    <t>ADAPTADOR PVC SOLDAVEL, COM FLANGE E ANEL DE VEDACAO, 20 MM X 1/2", PARA CAIXA D'AGUA</t>
  </si>
  <si>
    <t>14,59</t>
  </si>
  <si>
    <t>ADAPTADOR PVC SOLDAVEL, COM FLANGE E ANEL DE VEDACAO, 25 MM X 3/4", PARA CAIXA D'AGUA</t>
  </si>
  <si>
    <t>ADAPTADOR PVC SOLDAVEL, COM FLANGE E ANEL DE VEDACAO, 32 MM X 1", PARA CAIXA D'AGUA</t>
  </si>
  <si>
    <t>ADAPTADOR PVC SOLDAVEL, COM FLANGE E ANEL DE VEDACAO, 40 MM X 1 1/4", PARA CAIXA D'AGUA</t>
  </si>
  <si>
    <t>29,37</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</si>
  <si>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</si>
  <si>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</si>
  <si>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</si>
  <si>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</si>
  <si>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</si>
  <si>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</si>
  <si>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53,65</t>
  </si>
  <si>
    <t>ADAPTADOR PVC SOLDAVEL, COM FLANGES LIVRES, 50 MM X 1  1/2", PARA CAIXA D' AGUA</t>
  </si>
  <si>
    <t>ADAPTADOR PVC SOLDAVEL, COM FLANGES LIVRES, 60 MM X 2", PARA CAIXA D' AGUA</t>
  </si>
  <si>
    <t>82,29</t>
  </si>
  <si>
    <t>ADAPTADOR PVC SOLDAVEL, COM FLANGES LIVRES, 75 MM X 2  1/2", PARA CAIXA D' AGUA</t>
  </si>
  <si>
    <t>262,83</t>
  </si>
  <si>
    <t>ADAPTADOR PVC SOLDAVEL, COM FLANGES LIVRES, 85 MM X 3", PARA CAIXA D' AGUA</t>
  </si>
  <si>
    <t>366,93</t>
  </si>
  <si>
    <t>ADAPTADOR PVC SOLDAVEL, LONGO, COM FLANGE LIVRE,  110 MM X 4", PARA CAIXA D' AGUA</t>
  </si>
  <si>
    <t>557,43</t>
  </si>
  <si>
    <t>ADAPTADOR PVC SOLDAVEL, LONGO, COM FLANGE LIVRE,  25 MM X 3/4", PARA CAIXA D' AGUA</t>
  </si>
  <si>
    <t>ADAPTADOR PVC SOLDAVEL, LONGO, COM FLANGE LIVRE,  32 MM X 1", PARA CAIXA D' AGUA</t>
  </si>
  <si>
    <t>29,57</t>
  </si>
  <si>
    <t>ADAPTADOR PVC SOLDAVEL, LONGO, COM FLANGE LIVRE,  40 MM X 1 1/4", PARA CAIXA D' AGUA</t>
  </si>
  <si>
    <t>ADAPTADOR PVC SOLDAVEL, LONGO, COM FLANGE LIVRE,  50 MM X 1 1/2", PARA CAIXA D' AGUA</t>
  </si>
  <si>
    <t>ADAPTADOR PVC SOLDAVEL, LONGO, COM FLANGE LIVRE,  60 MM X 2", PARA CAIXA D' AGUA</t>
  </si>
  <si>
    <t>85,68</t>
  </si>
  <si>
    <t>ADAPTADOR PVC SOLDAVEL, LONGO, COM FLANGE LIVRE,  75 MM X 2 1/2", PARA CAIXA D' AGUA</t>
  </si>
  <si>
    <t>332,60</t>
  </si>
  <si>
    <t>ADAPTADOR PVC SOLDAVEL, LONGO, COM FLANGE LIVRE,  85 MM X 3", PARA CAIXA D' AGUA</t>
  </si>
  <si>
    <t>389,40</t>
  </si>
  <si>
    <t>ADAPTADOR PVC, COM REGISTRO, PARA PEAD, 20 MM X 3/4", PARA LIGACAO PREDIAL DE AGUA</t>
  </si>
  <si>
    <t>ADAPTADOR PVC, ROSCAVEL, COM FLANGES E ANEL DE VEDACAO, 1 1/2", PARA CAIXA D'AGUA</t>
  </si>
  <si>
    <t>52,38</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</si>
  <si>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</si>
  <si>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</si>
  <si>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</si>
  <si>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</si>
  <si>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</si>
  <si>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</si>
  <si>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</si>
  <si>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</si>
  <si>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53,07</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</si>
  <si>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</si>
  <si>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</si>
  <si>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</si>
  <si>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</si>
  <si>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</si>
  <si>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</si>
  <si>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</si>
  <si>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</si>
  <si>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</si>
  <si>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</si>
  <si>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</si>
  <si>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</si>
  <si>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</si>
  <si>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30,10</t>
  </si>
  <si>
    <t>ADESIVO PARA TUBOS CPVC, *75* G</t>
  </si>
  <si>
    <t>ADESIVO PLASTICO PARA PVC, BISNAGA COM 75 GR</t>
  </si>
  <si>
    <t>ADESIVO PLASTICO PARA PVC, FRASCO COM *850* GR</t>
  </si>
  <si>
    <t>64,32</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</si>
  <si>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</si>
  <si>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</si>
  <si>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</si>
  <si>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</si>
  <si>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</si>
  <si>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</si>
  <si>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</si>
  <si>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</si>
  <si>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</si>
  <si>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</si>
  <si>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</si>
  <si>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</si>
  <si>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</si>
  <si>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</si>
  <si>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</si>
  <si>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</si>
  <si>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</si>
  <si>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</si>
  <si>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</si>
  <si>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</si>
  <si>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</si>
  <si>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</si>
  <si>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</si>
  <si>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</si>
  <si>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</si>
  <si>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</si>
  <si>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</si>
  <si>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</si>
  <si>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</si>
  <si>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</si>
  <si>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</si>
  <si>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</si>
  <si>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</si>
  <si>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</si>
  <si>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</si>
  <si>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</si>
  <si>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</si>
  <si>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</si>
  <si>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</si>
  <si>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</si>
  <si>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</si>
  <si>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</si>
  <si>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</si>
  <si>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</si>
  <si>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</si>
  <si>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</si>
  <si>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</si>
  <si>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</si>
  <si>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</si>
  <si>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66,42</t>
  </si>
  <si>
    <t>2,11</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</si>
  <si>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</si>
  <si>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</si>
  <si>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</si>
  <si>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</si>
  <si>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</si>
  <si>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</si>
  <si>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40,23</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</si>
  <si>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</si>
  <si>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</si>
  <si>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</si>
  <si>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</si>
  <si>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31,54</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</si>
  <si>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</si>
  <si>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</si>
  <si>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</si>
  <si>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</si>
  <si>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</si>
  <si>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</si>
  <si>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</si>
  <si>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</si>
  <si>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</si>
  <si>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</si>
  <si>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</si>
  <si>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136,03</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</si>
  <si>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</si>
  <si>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</si>
  <si>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</si>
  <si>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</si>
  <si>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</si>
  <si>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240,79</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</si>
  <si>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</si>
  <si>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</si>
  <si>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</si>
  <si>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</si>
  <si>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</si>
  <si>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</si>
  <si>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</si>
  <si>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</si>
  <si>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</si>
  <si>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</si>
  <si>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</si>
  <si>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</si>
  <si>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</si>
  <si>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</si>
  <si>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</si>
  <si>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</si>
  <si>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</si>
  <si>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</si>
  <si>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</si>
  <si>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</si>
  <si>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536,97</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</si>
  <si>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</si>
  <si>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</si>
  <si>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</si>
  <si>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</si>
  <si>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</si>
  <si>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</si>
  <si>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</si>
  <si>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</si>
  <si>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</si>
  <si>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</si>
  <si>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</si>
  <si>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</si>
  <si>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</si>
  <si>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</si>
  <si>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</si>
  <si>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</si>
  <si>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</si>
  <si>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</si>
  <si>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</si>
  <si>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</si>
  <si>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</si>
  <si>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</si>
  <si>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</si>
  <si>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</si>
  <si>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</si>
  <si>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</si>
  <si>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</si>
  <si>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</si>
  <si>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</si>
  <si>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</si>
  <si>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</si>
  <si>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</si>
  <si>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</si>
  <si>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</si>
  <si>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</si>
  <si>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</si>
  <si>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</si>
  <si>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</si>
  <si>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</si>
  <si>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</si>
  <si>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</si>
  <si>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</si>
  <si>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</si>
  <si>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</si>
  <si>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</si>
  <si>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</si>
  <si>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</si>
  <si>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</si>
  <si>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</si>
  <si>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</si>
  <si>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</si>
  <si>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</si>
  <si>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</si>
  <si>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</si>
  <si>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</si>
  <si>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</si>
  <si>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</si>
  <si>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</si>
  <si>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</si>
  <si>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30,84</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</si>
  <si>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</si>
  <si>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</si>
  <si>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</si>
  <si>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</si>
  <si>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</si>
  <si>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34,23</t>
  </si>
  <si>
    <t>ARAME GALVANIZADO 18 BWG, D = 1,24MM (0,009 KG/M)</t>
  </si>
  <si>
    <t>ARAME GALVANIZADO 6 BWG, D = 5,16 MM (0,157 KG/M), OU 8 BWG, D = 4,19 MM (0,101 KG/M), OU 10 BWG, D = 3,40 MM (0,0713 KG/M)</t>
  </si>
  <si>
    <t>30,25</t>
  </si>
  <si>
    <t>ARAME PROTEGIDO COM POLIMERO PARA GABIAO, DIAMETRO 2,2 MM</t>
  </si>
  <si>
    <t>ARAME RECOZIDO 16 BWG, D = 1,65 MM (0,016 KG/M) OU 18 BWG, D = 1,25 MM (0,01 KG/M)</t>
  </si>
  <si>
    <t>AREIA FINA - POSTO JAZIDA/FORNECEDOR (RETIRADO NA JAZIDA, SEM TRANSPORTE)</t>
  </si>
  <si>
    <t>62,00</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</si>
  <si>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</si>
  <si>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</si>
  <si>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</si>
  <si>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</si>
  <si>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</si>
  <si>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</si>
  <si>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</si>
  <si>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</si>
  <si>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</si>
  <si>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</si>
  <si>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</si>
  <si>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</si>
  <si>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</si>
  <si>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</si>
  <si>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</si>
  <si>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</si>
  <si>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</si>
  <si>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</si>
  <si>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</si>
  <si>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</si>
  <si>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16,90</t>
  </si>
  <si>
    <t>ARGILA, ARGILA VERMELHA OU ARGILA ARENOSA (RETIRADA NA JAZIDA, SEM TRANSPORTE)</t>
  </si>
  <si>
    <t>ARMACAO VERTICAL COM HASTE E CONTRA-PINO, EM CHAPA DE ACO GALVANIZADO 3/16", COM 1 ESTRIBO E 1 ISOLADOR</t>
  </si>
  <si>
    <t>31,30</t>
  </si>
  <si>
    <t>ARMACAO VERTICAL COM HASTE E CONTRA-PINO, EM CHAPA DE ACO GALVANIZADO 3/16", COM 1 ESTRIBO, SEM ISOLADOR</t>
  </si>
  <si>
    <t>ARMACAO VERTICAL COM HASTE E CONTRA-PINO, EM CHAPA DE ACO GALVANIZADO 3/16", COM 2 ESTRIBOS, E 2 ISOLADORES</t>
  </si>
  <si>
    <t>46,52</t>
  </si>
  <si>
    <t>ARMACAO VERTICAL COM HASTE E CONTRA-PINO, EM CHAPA DE ACO GALVANIZADO 3/16", COM 2 ESTRIBOS, SEM ISOLADOR</t>
  </si>
  <si>
    <t>ARMACAO VERTICAL COM HASTE E CONTRA-PINO, EM CHAPA DE ACO GALVANIZADO 3/16", COM 3 ESTRIBOS E 3 ISOLADORES</t>
  </si>
  <si>
    <t>84,07</t>
  </si>
  <si>
    <t>ARMACAO VERTICAL COM HASTE E CONTRA-PINO, EM CHAPA DE ACO GALVANIZADO 3/16", COM 3 ESTRIBOS, SEM ISOLADOR</t>
  </si>
  <si>
    <t>60,19</t>
  </si>
  <si>
    <t>ARMACAO VERTICAL COM HASTE E CONTRA-PINO, EM CHAPA DE ACO GALVANIZADO 3/16", COM 4 ESTRIBOS E 4 ISOLADORES</t>
  </si>
  <si>
    <t>ARMACAO VERTICAL COM HASTE E CONTRA-PINO, EM CHAPA DE ACO GALVANIZADO 3/16", COM 4 ESTRIBOS, SEM ISOLADOR</t>
  </si>
  <si>
    <t>91,95</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</si>
  <si>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</si>
  <si>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</si>
  <si>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</si>
  <si>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</si>
  <si>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</si>
  <si>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</si>
  <si>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</si>
  <si>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</si>
  <si>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</si>
  <si>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</si>
  <si>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</si>
  <si>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</si>
  <si>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</si>
  <si>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</si>
  <si>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</si>
  <si>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</si>
  <si>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</si>
  <si>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</si>
  <si>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</si>
  <si>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</si>
  <si>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</si>
  <si>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</si>
  <si>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</si>
  <si>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</si>
  <si>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</si>
  <si>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</si>
  <si>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</si>
  <si>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</si>
  <si>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</si>
  <si>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</si>
  <si>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35,65</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</si>
  <si>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</si>
  <si>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</si>
  <si>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</si>
  <si>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</si>
  <si>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</si>
  <si>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</si>
  <si>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</si>
  <si>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</si>
  <si>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</si>
  <si>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</si>
  <si>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</si>
  <si>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</si>
  <si>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</si>
  <si>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</si>
  <si>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</si>
  <si>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</si>
  <si>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</si>
  <si>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</si>
  <si>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</si>
  <si>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</si>
  <si>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</si>
  <si>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</si>
  <si>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</si>
  <si>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</si>
  <si>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</si>
  <si>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</si>
  <si>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</si>
  <si>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</si>
  <si>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</si>
  <si>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</si>
  <si>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</si>
  <si>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</si>
  <si>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</si>
  <si>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5,43</t>
  </si>
  <si>
    <t>BANCADA DE MARMORE SINTETICO COM UMA CUBA, 120 X *60* CM</t>
  </si>
  <si>
    <t>219,90</t>
  </si>
  <si>
    <t>BANCADA DE MARMORE SINTETICO COM UMA CUBA, 150 X *60* CM</t>
  </si>
  <si>
    <t>275,64</t>
  </si>
  <si>
    <t>BANCADA DE MARMORE SINTETICO COM UMA CUBA, 200 X *60* CM</t>
  </si>
  <si>
    <t>621,17</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</si>
  <si>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</si>
  <si>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</si>
  <si>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</si>
  <si>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</si>
  <si>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</si>
  <si>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</si>
  <si>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</si>
  <si>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</si>
  <si>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</si>
  <si>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</si>
  <si>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</si>
  <si>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243,82</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</si>
  <si>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</si>
  <si>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</si>
  <si>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</si>
  <si>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</si>
  <si>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</si>
  <si>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</si>
  <si>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</si>
  <si>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</si>
  <si>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</si>
  <si>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</si>
  <si>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</si>
  <si>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</si>
  <si>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</si>
  <si>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</si>
  <si>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</si>
  <si>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</si>
  <si>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</si>
  <si>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</si>
  <si>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</si>
  <si>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</si>
  <si>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</si>
  <si>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</si>
  <si>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24,79</t>
  </si>
  <si>
    <t>BARRA DE FERRO CHATO, RETANGULAR, 25,4 MM X 6,35 MM (L X E), 1,2265 KG/M</t>
  </si>
  <si>
    <t>BARRA DE FERRO CHATO, RETANGULAR, 38,1 MM X 12,7 MM (L X E), 3,79 KG/M</t>
  </si>
  <si>
    <t>55,14</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</si>
  <si>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</si>
  <si>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</si>
  <si>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</si>
  <si>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</si>
  <si>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</si>
  <si>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36,62</t>
  </si>
  <si>
    <t>BARRA DE FERRO CHATO, RETANGULAR, 50,8 MM X 7,94 MM (L X E), 3,162 KG/M</t>
  </si>
  <si>
    <t>BARRA DE FERRO CHATO, RETANGULAR, 50,8 MM X 9,53 MM (L X E), 3,79KG/M</t>
  </si>
  <si>
    <t>54,86</t>
  </si>
  <si>
    <t>BASE DE MISTURADOR MONOCOMANDO PARA CHUVEIRO, DE PAREDE (NAO INCLUI ACABAMENTOS)</t>
  </si>
  <si>
    <t>BASE PARA MASTRO DE PARA-RAIOS DIAMETRO NOMINAL 1 1/2"</t>
  </si>
  <si>
    <t>BASE PARA MASTRO DE PARA-RAIOS DIAMETRO NOMINAL 2"</t>
  </si>
  <si>
    <t>63,72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</si>
  <si>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</si>
  <si>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</si>
  <si>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</si>
  <si>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</si>
  <si>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</si>
  <si>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</si>
  <si>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</si>
  <si>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</si>
  <si>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</si>
  <si>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</si>
  <si>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</si>
  <si>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</si>
  <si>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</si>
  <si>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</si>
  <si>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</si>
  <si>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</si>
  <si>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</si>
  <si>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</si>
  <si>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DE CONCRETO ESTRUTURAL 14 X 19 X 29 CM, FBK 10 MPA (NBR 6136)</t>
  </si>
  <si>
    <t>3,87</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</si>
  <si>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</si>
  <si>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</si>
  <si>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</si>
  <si>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</si>
  <si>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</si>
  <si>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</si>
  <si>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</si>
  <si>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</si>
  <si>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</si>
  <si>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</si>
  <si>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</si>
  <si>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</si>
  <si>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</si>
  <si>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</si>
  <si>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</si>
  <si>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</si>
  <si>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</si>
  <si>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</si>
  <si>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</si>
  <si>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</si>
  <si>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</si>
  <si>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</si>
  <si>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</si>
  <si>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51,59</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</si>
  <si>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</si>
  <si>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</si>
  <si>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</si>
  <si>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</si>
  <si>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</si>
  <si>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3,24</t>
  </si>
  <si>
    <t>BLOCO DE VEDACAO DE CONCRETO APARENTE 19 X 19 X 39 CM  (CLASSE C - NBR 6136)</t>
  </si>
  <si>
    <t>4,12</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</si>
  <si>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</si>
  <si>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</si>
  <si>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</si>
  <si>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</si>
  <si>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</si>
  <si>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</si>
  <si>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</si>
  <si>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</si>
  <si>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</si>
  <si>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</si>
  <si>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</si>
  <si>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</si>
  <si>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</si>
  <si>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</si>
  <si>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</si>
  <si>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</si>
  <si>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</si>
  <si>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</si>
  <si>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</si>
  <si>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54,00</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</si>
  <si>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</si>
  <si>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</si>
  <si>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</si>
  <si>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42,75</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</si>
  <si>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</si>
  <si>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</si>
  <si>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</si>
  <si>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</si>
  <si>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43,05</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</si>
  <si>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</si>
  <si>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</si>
  <si>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</si>
  <si>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</si>
  <si>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</si>
  <si>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</si>
  <si>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</si>
  <si>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</si>
  <si>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</si>
  <si>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</si>
  <si>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</si>
  <si>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</si>
  <si>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</si>
  <si>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</si>
  <si>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</si>
  <si>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</si>
  <si>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</si>
  <si>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</si>
  <si>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</si>
  <si>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</si>
  <si>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</si>
  <si>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</si>
  <si>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</si>
  <si>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</si>
  <si>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</si>
  <si>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</si>
  <si>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</si>
  <si>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</si>
  <si>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</si>
  <si>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</si>
  <si>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</si>
  <si>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</si>
  <si>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</si>
  <si>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</si>
  <si>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</si>
  <si>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</si>
  <si>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</si>
  <si>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</si>
  <si>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</si>
  <si>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</si>
  <si>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</si>
  <si>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</si>
  <si>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</si>
  <si>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</si>
  <si>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</si>
  <si>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</si>
  <si>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</si>
  <si>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</si>
  <si>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</si>
  <si>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</si>
  <si>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</si>
  <si>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</si>
  <si>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</si>
  <si>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</si>
  <si>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</si>
  <si>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</si>
  <si>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</si>
  <si>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</si>
  <si>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</si>
  <si>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</si>
  <si>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</si>
  <si>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</si>
  <si>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</si>
  <si>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</si>
  <si>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</si>
  <si>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</si>
  <si>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</si>
  <si>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</si>
  <si>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</si>
  <si>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</si>
  <si>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</si>
  <si>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</si>
  <si>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</si>
  <si>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</si>
  <si>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</si>
  <si>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</si>
  <si>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</si>
  <si>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</si>
  <si>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41,04</t>
  </si>
  <si>
    <t>BUCHA DE REDUCAO DE FERRO GALVANIZADO, COM ROSCA BSP, DE 3" X 2"</t>
  </si>
  <si>
    <t>BUCHA DE REDUCAO DE FERRO GALVANIZADO, COM ROSCA BSP, DE 4" X 2 1/2"</t>
  </si>
  <si>
    <t>77,62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</si>
  <si>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</si>
  <si>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</si>
  <si>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</si>
  <si>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</si>
  <si>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</si>
  <si>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</si>
  <si>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112,33</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</si>
  <si>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</si>
  <si>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</si>
  <si>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</si>
  <si>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</si>
  <si>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</si>
  <si>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</si>
  <si>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</si>
  <si>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</si>
  <si>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63,00</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</si>
  <si>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</si>
  <si>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</si>
  <si>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</si>
  <si>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</si>
  <si>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</si>
  <si>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</si>
  <si>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</si>
  <si>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</si>
  <si>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</si>
  <si>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</si>
  <si>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</si>
  <si>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</si>
  <si>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</si>
  <si>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</si>
  <si>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3,25</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</si>
  <si>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</si>
  <si>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</si>
  <si>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</si>
  <si>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</si>
  <si>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</si>
  <si>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</si>
  <si>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</si>
  <si>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</si>
  <si>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</si>
  <si>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40,95</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</si>
  <si>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</si>
  <si>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</si>
  <si>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</si>
  <si>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</si>
  <si>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</si>
  <si>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</si>
  <si>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</si>
  <si>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27,75</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</si>
  <si>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</si>
  <si>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</si>
  <si>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</si>
  <si>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</si>
  <si>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</si>
  <si>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</si>
  <si>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78,10</t>
  </si>
  <si>
    <t>BUCHA DE REDUCAO EM ALUMINIO, COM ROSCA, DE 4" X 2", PARA ELETRODUTO</t>
  </si>
  <si>
    <t>BUCHA DE REDUCAO EM ALUMINIO, COM ROSCA, DE 4" X 3", PARA ELETRODUTO</t>
  </si>
  <si>
    <t>75,89</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</si>
  <si>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</si>
  <si>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</si>
  <si>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</si>
  <si>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</si>
  <si>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</si>
  <si>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</si>
  <si>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</si>
  <si>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</si>
  <si>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</si>
  <si>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</si>
  <si>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</si>
  <si>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</si>
  <si>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</si>
  <si>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</si>
  <si>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</si>
  <si>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</si>
  <si>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</si>
  <si>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</si>
  <si>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</si>
  <si>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</si>
  <si>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</si>
  <si>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</si>
  <si>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</si>
  <si>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</si>
  <si>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</si>
  <si>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</si>
  <si>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</si>
  <si>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</si>
  <si>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</si>
  <si>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</si>
  <si>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</si>
  <si>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</si>
  <si>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</si>
  <si>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</si>
  <si>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</si>
  <si>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</si>
  <si>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</si>
  <si>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</si>
  <si>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</si>
  <si>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</si>
  <si>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</si>
  <si>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</si>
  <si>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87,15</t>
  </si>
  <si>
    <t>CABO DE ACO GALVANIZADO, DIAMETRO 12,7 MM (1/2"), COM ALMA DE FIBRA 6 X 25 F</t>
  </si>
  <si>
    <t>83,17</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</si>
  <si>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</si>
  <si>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</si>
  <si>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</si>
  <si>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</si>
  <si>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</si>
  <si>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</si>
  <si>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</si>
  <si>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</si>
  <si>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</si>
  <si>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</si>
  <si>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</si>
  <si>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</si>
  <si>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</si>
  <si>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</si>
  <si>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</si>
  <si>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25,48</t>
  </si>
  <si>
    <t>CABO DE COBRE NU 300 MM2 MEIO-DURO</t>
  </si>
  <si>
    <t>CABO DE COBRE NU 35 MM2 MEIO-DURO</t>
  </si>
  <si>
    <t>35,21</t>
  </si>
  <si>
    <t>CABO DE COBRE NU 50 MM2 MEIO-DURO</t>
  </si>
  <si>
    <t>CABO DE COBRE NU 500 MM2 MEIO-DURO</t>
  </si>
  <si>
    <t>CABO DE COBRE NU 70 MM2 MEIO-DURO</t>
  </si>
  <si>
    <t>CABO DE COBRE NU 95 MM2 MEIO-DURO</t>
  </si>
  <si>
    <t>97,29</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</si>
  <si>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</si>
  <si>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</si>
  <si>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</si>
  <si>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</si>
  <si>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88,89</t>
  </si>
  <si>
    <t>CABO DE COBRE UNIPOLAR 25 MM2, BLINDADO, ISOLACAO 3,6/6 KV EPR, COBERTURA EM PVC</t>
  </si>
  <si>
    <t>CABO DE COBRE UNIPOLAR 25MM2, BLINDADO, ISOLACAO 6/10 KV EPR, COBERTURA EM PVC</t>
  </si>
  <si>
    <t>CABO DE COBRE UNIPOLAR 35 MM2, BLINDADO, ISOLACAO 12/20 KV EPR, COBERTURA EM PVC</t>
  </si>
  <si>
    <t>97,14</t>
  </si>
  <si>
    <t>CABO DE COBRE UNIPOLAR 35 MM2, BLINDADO, ISOLACAO 3,6/6 KV EPR, COBERTURA EM PVC</t>
  </si>
  <si>
    <t>CABO DE COBRE UNIPOLAR 35 MM2, BLINDADO, ISOLACAO 6/10 KV EPR, COBERTURA EM PVC</t>
  </si>
  <si>
    <t>CABO DE COBRE UNIPOLAR 50 MM2, BLINDADO, ISOLACAO 12/20 KV EPR, COBERTURA EM PVC</t>
  </si>
  <si>
    <t>123,29</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</si>
  <si>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</si>
  <si>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</si>
  <si>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</si>
  <si>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</si>
  <si>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</si>
  <si>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</si>
  <si>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187,74</t>
  </si>
  <si>
    <t>CABO DE COBRE UNIPOLAR 95 MM2, BLINDADO, ISOLACAO 3,6/6 KV EPR, COBERTURA EM PVC</t>
  </si>
  <si>
    <t>CABO DE COBRE UNIPOLAR 95 MM2, BLINDADO, ISOLACAO 6/10 KV EPR, COBERTURA EM PVC</t>
  </si>
  <si>
    <t>203,45</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</si>
  <si>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</si>
  <si>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</si>
  <si>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</si>
  <si>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</si>
  <si>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</si>
  <si>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</si>
  <si>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</si>
  <si>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</si>
  <si>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</si>
  <si>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</si>
  <si>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</si>
  <si>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34,82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</si>
  <si>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</si>
  <si>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</si>
  <si>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</si>
  <si>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49,63</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</si>
  <si>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</si>
  <si>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</si>
  <si>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</si>
  <si>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</si>
  <si>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</si>
  <si>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</si>
  <si>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</si>
  <si>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</si>
  <si>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</si>
  <si>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</si>
  <si>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</si>
  <si>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146,87</t>
  </si>
  <si>
    <t>CABO DE COBRE, FLEXIVEL, CLASSE 4 OU 5, ISOLACAO EM PVC/A, ANTICHAMA BWF-B, 1 CONDUTOR, 450/750 V, SECAO NOMINAL 16 MM2</t>
  </si>
  <si>
    <t>CABO DE COBRE, FLEXIVEL, CLASSE 4 OU 5, ISOLACAO EM PVC/A, ANTICHAMA BWF-B, 1 CONDUTOR, 450/750 V, SECAO NOMINAL 185 MM2</t>
  </si>
  <si>
    <t>178,74</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</si>
  <si>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</si>
  <si>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</si>
  <si>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</si>
  <si>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</si>
  <si>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</si>
  <si>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</si>
  <si>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</si>
  <si>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</si>
  <si>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</si>
  <si>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</si>
  <si>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</si>
  <si>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</si>
  <si>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</si>
  <si>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</si>
  <si>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</si>
  <si>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</si>
  <si>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</si>
  <si>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</si>
  <si>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</si>
  <si>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</si>
  <si>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</si>
  <si>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</si>
  <si>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</si>
  <si>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</si>
  <si>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</si>
  <si>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</si>
  <si>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</si>
  <si>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</si>
  <si>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</si>
  <si>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</si>
  <si>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</si>
  <si>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</si>
  <si>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</si>
  <si>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</si>
  <si>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</si>
  <si>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</si>
  <si>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90,75</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</si>
  <si>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</si>
  <si>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</si>
  <si>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</si>
  <si>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</si>
  <si>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</si>
  <si>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</si>
  <si>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</si>
  <si>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</si>
  <si>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</si>
  <si>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</si>
  <si>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</si>
  <si>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</si>
  <si>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</si>
  <si>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</si>
  <si>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32,58</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</si>
  <si>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</si>
  <si>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</si>
  <si>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</si>
  <si>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</si>
  <si>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52,78</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</si>
  <si>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</si>
  <si>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</si>
  <si>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</si>
  <si>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</si>
  <si>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</si>
  <si>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</si>
  <si>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20,36</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</si>
  <si>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</si>
  <si>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</si>
  <si>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299,62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</si>
  <si>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</si>
  <si>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</si>
  <si>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</si>
  <si>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</si>
  <si>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</si>
  <si>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</si>
  <si>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</si>
  <si>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</si>
  <si>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</si>
  <si>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155,03</t>
  </si>
  <si>
    <t>CABO TELEFONICO CI 50, 30 PARES, USO INTERNO</t>
  </si>
  <si>
    <t>CABO TELEFONICO CI 50, 50 PARES, USO INTERNO</t>
  </si>
  <si>
    <t>CABO TELEFONICO CI 50, 75 PARES, USO INTERNO</t>
  </si>
  <si>
    <t>62,93</t>
  </si>
  <si>
    <t>CABO TELEFONICO CTP - APL - 50, 10 PARES, USO EXTERNO</t>
  </si>
  <si>
    <t>CABO TELEFONICO CTP - APL - 50, 100 PARES, USO EXTERNO</t>
  </si>
  <si>
    <t>77,54</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</si>
  <si>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</si>
  <si>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</si>
  <si>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</si>
  <si>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</si>
  <si>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</si>
  <si>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</si>
  <si>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</si>
  <si>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</si>
  <si>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</si>
  <si>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</si>
  <si>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</si>
  <si>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</si>
  <si>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</si>
  <si>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</si>
  <si>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</si>
  <si>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</si>
  <si>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</si>
  <si>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</si>
  <si>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</si>
  <si>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</si>
  <si>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</si>
  <si>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</si>
  <si>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</si>
  <si>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</si>
  <si>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</si>
  <si>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</si>
  <si>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</si>
  <si>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</si>
  <si>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</si>
  <si>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</si>
  <si>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</si>
  <si>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</si>
  <si>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</si>
  <si>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</si>
  <si>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</si>
  <si>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165,56</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</si>
  <si>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</si>
  <si>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</si>
  <si>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</si>
  <si>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</si>
  <si>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142,29</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</si>
  <si>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</si>
  <si>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</si>
  <si>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</si>
  <si>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</si>
  <si>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</si>
  <si>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</si>
  <si>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</si>
  <si>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</si>
  <si>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</si>
  <si>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</si>
  <si>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</si>
  <si>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</si>
  <si>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</si>
  <si>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</si>
  <si>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43,01</t>
  </si>
  <si>
    <t>CAIXA DE INSPECAO PARA ATERRAMENTO OU OUTRO USO, EM PVC, DN = 250 X 250 MM</t>
  </si>
  <si>
    <t>CAIXA DE INSPECAO PARA ATERRAMENTO OU OUTRO USO, EM PVC, DN = 300 X *300* MM</t>
  </si>
  <si>
    <t>79,67</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</si>
  <si>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</si>
  <si>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</si>
  <si>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</si>
  <si>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</si>
  <si>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</si>
  <si>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</si>
  <si>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</si>
  <si>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</si>
  <si>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</si>
  <si>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</si>
  <si>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</si>
  <si>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</si>
  <si>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</si>
  <si>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75,38</t>
  </si>
  <si>
    <t>CAIXA DE PASSAGEM ELETRICA DE PAREDE, DE SOBREPOR, EM TERMOPLASTICO / PVC, COM TAMPA APARAFUSADA, DIMENSOES, 150 X 150 X *100* MM</t>
  </si>
  <si>
    <t>CAIXA DE PASSAGEM ELETRICA, PARA PISO, EM PVC, DIMENSOES DE 3/4" A 4"</t>
  </si>
  <si>
    <t>528,27</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</si>
  <si>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</si>
  <si>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</si>
  <si>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</si>
  <si>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</si>
  <si>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</si>
  <si>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</si>
  <si>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</si>
  <si>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</si>
  <si>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</si>
  <si>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</si>
  <si>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</si>
  <si>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</si>
  <si>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</si>
  <si>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</si>
  <si>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</si>
  <si>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</si>
  <si>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</si>
  <si>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</si>
  <si>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</si>
  <si>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4,66</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</si>
  <si>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</si>
  <si>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</si>
  <si>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</si>
  <si>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</si>
  <si>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</si>
  <si>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</si>
  <si>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</si>
  <si>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</si>
  <si>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109,18</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</si>
  <si>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</si>
  <si>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</si>
  <si>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</si>
  <si>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</si>
  <si>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76,56</t>
  </si>
  <si>
    <t>CAIXA PARA MEDIDOR POLIFASICO, EM POLICARBONATO / TERMOPLASTICO, PARA ALOJAR 1 DISJUNTOR (PADRAO DA CONCESSIONARIA LOCAL)</t>
  </si>
  <si>
    <t>CAIXA PRE-MOLDADA PARA BOCA DE LOBO, EM CONCRETO ARMADO, COM FCK DE 25 MPA, COM DIMENSOES 1,10 X 0,65 X 1,00 M (COMPRIMENTO X LARGURA X ALTURA)</t>
  </si>
  <si>
    <t>501,17</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</si>
  <si>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</si>
  <si>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</si>
  <si>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</si>
  <si>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</si>
  <si>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</si>
  <si>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</si>
  <si>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</si>
  <si>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</si>
  <si>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CALCETEIRO</t>
  </si>
  <si>
    <t>CALCETEIRO  (MENSALISTA)</t>
  </si>
  <si>
    <t>CALHA MOLDURA AMERICANA DE CHAPA DE ACO GALVANIZADA NUM 26, CORTE 33 CM</t>
  </si>
  <si>
    <t>CALHA PARA AGUA FURTADA DE CHAPA DE ACO GALVANIZADA NUM 26, CORTE 40 CM</t>
  </si>
  <si>
    <t>45,72</t>
  </si>
  <si>
    <t>CALHA PARA AGUA FURTADA DE CHAPA DE ACO GALVANIZADA NUM 26, CORTE 50 CM</t>
  </si>
  <si>
    <t>CALHA PLATIBANDA DE CHAPA DE ACO GALVANIZADA NUM 26, CORTE 45 CM</t>
  </si>
  <si>
    <t>CALHA PLUVIAL DE PVC, DIAMETRO ENTRE 119 E 170 MM, COMPRIMENTO DE 3 M, PARA DRENAGEM PREDIAL</t>
  </si>
  <si>
    <t>52,83</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</si>
  <si>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</si>
  <si>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</si>
  <si>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</si>
  <si>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</si>
  <si>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</si>
  <si>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29,24</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</si>
  <si>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</si>
  <si>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</si>
  <si>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</si>
  <si>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</si>
  <si>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</si>
  <si>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</si>
  <si>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</si>
  <si>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</si>
  <si>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</si>
  <si>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</si>
  <si>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</si>
  <si>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</si>
  <si>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</si>
  <si>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</si>
  <si>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</si>
  <si>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</si>
  <si>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</si>
  <si>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</si>
  <si>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</si>
  <si>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</si>
  <si>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</si>
  <si>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</si>
  <si>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</si>
  <si>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</si>
  <si>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</si>
  <si>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</si>
  <si>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</si>
  <si>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</si>
  <si>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</si>
  <si>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</si>
  <si>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</si>
  <si>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</si>
  <si>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</si>
  <si>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</si>
  <si>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</si>
  <si>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</si>
  <si>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</si>
  <si>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</si>
  <si>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</si>
  <si>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</si>
  <si>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</si>
  <si>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</si>
  <si>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</si>
  <si>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18,18</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</si>
  <si>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</si>
  <si>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</si>
  <si>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</si>
  <si>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</si>
  <si>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</si>
  <si>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</si>
  <si>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</si>
  <si>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</si>
  <si>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</si>
  <si>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</si>
  <si>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53,71</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</si>
  <si>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</si>
  <si>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</si>
  <si>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</si>
  <si>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</si>
  <si>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</si>
  <si>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</si>
  <si>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3,34</t>
  </si>
  <si>
    <t>CAP OU TAMPAO DE FERRO GALVANIZADO, COM ROSCA BSP, DE 1"</t>
  </si>
  <si>
    <t>CAP OU TAMPAO DE FERRO GALVANIZADO, COM ROSCA BSP, DE 2 1/2"</t>
  </si>
  <si>
    <t>31,87</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</si>
  <si>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</si>
  <si>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</si>
  <si>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</si>
  <si>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</si>
  <si>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</si>
  <si>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</si>
  <si>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</si>
  <si>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</si>
  <si>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</si>
  <si>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</si>
  <si>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</si>
  <si>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</si>
  <si>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</si>
  <si>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</si>
  <si>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</si>
  <si>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</si>
  <si>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</si>
  <si>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103,78</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</si>
  <si>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</si>
  <si>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</si>
  <si>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</si>
  <si>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</si>
  <si>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</si>
  <si>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114,81</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</si>
  <si>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</si>
  <si>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</si>
  <si>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</si>
  <si>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</si>
  <si>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</si>
  <si>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</si>
  <si>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</si>
  <si>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32,20</t>
  </si>
  <si>
    <t>CAP PVC, SOLDAVEL, 85 MM, PARA AGUA FRIA PREDIAL</t>
  </si>
  <si>
    <t>76,39</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</si>
  <si>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</si>
  <si>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</si>
  <si>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</si>
  <si>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</si>
  <si>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</si>
  <si>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</si>
  <si>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</si>
  <si>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</si>
  <si>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</si>
  <si>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</si>
  <si>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</si>
  <si>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</si>
  <si>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74,45</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</si>
  <si>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</si>
  <si>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</si>
  <si>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</si>
  <si>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</si>
  <si>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32,40</t>
  </si>
  <si>
    <t>CARPETE DE NYLON EM MANTA PARA TRAFEGO COMERCIAL PESADO, E = 6 A 7 MM (INSTALADO)</t>
  </si>
  <si>
    <t>125,00</t>
  </si>
  <si>
    <t>CARPETE DE NYLON EM MANTA PARA TRAFEGO COMERCIAL PESADO, E = 9 A 10 MM (INSTALADO)</t>
  </si>
  <si>
    <t>153,57</t>
  </si>
  <si>
    <t>CARPETE DE NYLON EM PLACAS 50 X 50 CM PARA TRAFEGO COMERCIAL PESADO, E = 6,5 MM (INSTALADO)</t>
  </si>
  <si>
    <t>156,81</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</si>
  <si>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</si>
  <si>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</si>
  <si>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</si>
  <si>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</si>
  <si>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</si>
  <si>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</si>
  <si>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</si>
  <si>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</si>
  <si>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</si>
  <si>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</si>
  <si>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</si>
  <si>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</si>
  <si>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</si>
  <si>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</si>
  <si>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</si>
  <si>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</si>
  <si>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</si>
  <si>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</si>
  <si>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</si>
  <si>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</si>
  <si>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</si>
  <si>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</si>
  <si>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</si>
  <si>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</si>
  <si>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</si>
  <si>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</si>
  <si>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</si>
  <si>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</si>
  <si>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</si>
  <si>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</si>
  <si>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</si>
  <si>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</si>
  <si>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</si>
  <si>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</si>
  <si>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</si>
  <si>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</si>
  <si>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</si>
  <si>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</si>
  <si>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</si>
  <si>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</si>
  <si>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</si>
  <si>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</si>
  <si>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17,48</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</si>
  <si>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</si>
  <si>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</si>
  <si>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</si>
  <si>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</si>
  <si>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</si>
  <si>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</si>
  <si>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</si>
  <si>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</si>
  <si>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</si>
  <si>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18,62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</si>
  <si>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</si>
  <si>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</si>
  <si>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</si>
  <si>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</si>
  <si>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</si>
  <si>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</si>
  <si>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</si>
  <si>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</si>
  <si>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</si>
  <si>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</si>
  <si>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</si>
  <si>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</si>
  <si>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</si>
  <si>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</si>
  <si>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</si>
  <si>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</si>
  <si>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</si>
  <si>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</si>
  <si>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</si>
  <si>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</si>
  <si>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</si>
  <si>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</si>
  <si>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</si>
  <si>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34,04</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</si>
  <si>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</si>
  <si>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</si>
  <si>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</si>
  <si>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</si>
  <si>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</si>
  <si>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</si>
  <si>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36,72</t>
  </si>
  <si>
    <t>CHAPA DE MDF BRANCO LISO 2 FACES, E = 9 MM, DE *2,75 X 1,85* M</t>
  </si>
  <si>
    <t>44,91</t>
  </si>
  <si>
    <t>CHAPA DE MDF CRU, E = 12 MM, DE *2,75 X 1,85* M</t>
  </si>
  <si>
    <t>37,49</t>
  </si>
  <si>
    <t>CHAPA DE MDF CRU, E = 15 MM, DE *2,75 X 1,85* M</t>
  </si>
  <si>
    <t>CHAPA DE MDF CRU, E = 18 MM, DE *2,75 X 1,85* M</t>
  </si>
  <si>
    <t>CHAPA DE MDF CRU, E = 20 MM, DE *2,75 X 1,85* M</t>
  </si>
  <si>
    <t>64,13</t>
  </si>
  <si>
    <t>CHAPA DE MDF CRU, E = 25 MM, DE *2,75 X 1,85* M</t>
  </si>
  <si>
    <t>CHAPA DE MDF CRU, E = 6 MM, DE *2,75 X 1,85* M</t>
  </si>
  <si>
    <t>22,51</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</si>
  <si>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</si>
  <si>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</si>
  <si>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</si>
  <si>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</si>
  <si>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227,52</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</si>
  <si>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</si>
  <si>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</si>
  <si>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</si>
  <si>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</si>
  <si>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</si>
  <si>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</si>
  <si>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</si>
  <si>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</si>
  <si>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</si>
  <si>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</si>
  <si>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</si>
  <si>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</si>
  <si>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</si>
  <si>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</si>
  <si>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</si>
  <si>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</si>
  <si>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</si>
  <si>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</si>
  <si>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</si>
  <si>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226,10</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</si>
  <si>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</si>
  <si>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</si>
  <si>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</si>
  <si>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</si>
  <si>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</si>
  <si>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</si>
  <si>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</si>
  <si>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</si>
  <si>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</si>
  <si>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</si>
  <si>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</si>
  <si>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</si>
  <si>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29,55</t>
  </si>
  <si>
    <t>COLA PARA TUBOS E MANTAS ELASTOMERICAS, A BASE DE SOLVENTE</t>
  </si>
  <si>
    <t>COLAR DE TOMADA EM POLIPROPILENO, PP, COM PARAFUSOS, PARA PEAD, 63 X 1/2" - LIGACAO PREDIAL DE AGUA</t>
  </si>
  <si>
    <t>COLAR DE TOMADA EM POLIPROPILENO, PP, COM PARAFUSOS, PARA PEAD, 63 X 3/4" - LIGACAO PREDIAL DE AGUA</t>
  </si>
  <si>
    <t>19,62</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</si>
  <si>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</si>
  <si>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</si>
  <si>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</si>
  <si>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</si>
  <si>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</si>
  <si>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</si>
  <si>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</si>
  <si>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</si>
  <si>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</si>
  <si>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</si>
  <si>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</si>
  <si>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23,01</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</si>
  <si>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</si>
  <si>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</si>
  <si>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</si>
  <si>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</si>
  <si>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</si>
  <si>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</si>
  <si>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</si>
  <si>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</si>
  <si>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</si>
  <si>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</si>
  <si>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</si>
  <si>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</si>
  <si>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</si>
  <si>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</si>
  <si>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</si>
  <si>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</si>
  <si>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</si>
  <si>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</si>
  <si>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</si>
  <si>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</si>
  <si>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</si>
  <si>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</si>
  <si>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</si>
  <si>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</si>
  <si>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</si>
  <si>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</si>
  <si>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</si>
  <si>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</si>
  <si>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</si>
  <si>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</si>
  <si>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</si>
  <si>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</si>
  <si>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</si>
  <si>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</si>
  <si>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</si>
  <si>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</si>
  <si>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</si>
  <si>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</si>
  <si>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</si>
  <si>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</si>
  <si>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</si>
  <si>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</si>
  <si>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</si>
  <si>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</si>
  <si>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</si>
  <si>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</si>
  <si>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</si>
  <si>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</si>
  <si>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7,99</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</si>
  <si>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</si>
  <si>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</si>
  <si>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</si>
  <si>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</si>
  <si>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</si>
  <si>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</si>
  <si>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</si>
  <si>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</si>
  <si>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</si>
  <si>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</si>
  <si>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</si>
  <si>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27,97</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</si>
  <si>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</si>
  <si>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</si>
  <si>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</si>
  <si>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</si>
  <si>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22,05</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</si>
  <si>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</si>
  <si>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</si>
  <si>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</si>
  <si>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</si>
  <si>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33,59</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</si>
  <si>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</si>
  <si>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</si>
  <si>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</si>
  <si>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</si>
  <si>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26,42</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</si>
  <si>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</si>
  <si>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</si>
  <si>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</si>
  <si>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</si>
  <si>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</si>
  <si>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</si>
  <si>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</si>
  <si>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</si>
  <si>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</si>
  <si>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</si>
  <si>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</si>
  <si>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</si>
  <si>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</si>
  <si>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</si>
  <si>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</si>
  <si>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</si>
  <si>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</si>
  <si>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</si>
  <si>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</si>
  <si>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</si>
  <si>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</si>
  <si>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</si>
  <si>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</si>
  <si>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</si>
  <si>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</si>
  <si>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</si>
  <si>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</si>
  <si>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</si>
  <si>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</si>
  <si>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</si>
  <si>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</si>
  <si>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</si>
  <si>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</si>
  <si>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</si>
  <si>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</si>
  <si>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</si>
  <si>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</si>
  <si>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</si>
  <si>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</si>
  <si>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</si>
  <si>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90,27</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</si>
  <si>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</si>
  <si>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</si>
  <si>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</si>
  <si>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</si>
  <si>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</si>
  <si>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</si>
  <si>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</si>
  <si>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</si>
  <si>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</si>
  <si>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</si>
  <si>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</si>
  <si>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</si>
  <si>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</si>
  <si>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72,66</t>
  </si>
  <si>
    <t>CONECTOR CURVO 90 GRAUS DE ALUMINIO, BITOLA 2", PARA ADAPTAR ENTRADA DE ELETRODUTO METALICO FLEXIVEL EM QUADROS</t>
  </si>
  <si>
    <t>30,93</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</si>
  <si>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</si>
  <si>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</si>
  <si>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</si>
  <si>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</si>
  <si>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</si>
  <si>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</si>
  <si>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</si>
  <si>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</si>
  <si>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</si>
  <si>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</si>
  <si>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</si>
  <si>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</si>
  <si>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27,48</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</si>
  <si>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</si>
  <si>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</si>
  <si>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</si>
  <si>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</si>
  <si>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</si>
  <si>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</si>
  <si>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</si>
  <si>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</si>
  <si>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44,74</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</si>
  <si>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</si>
  <si>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</si>
  <si>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</si>
  <si>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</si>
  <si>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10,61</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</si>
  <si>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</si>
  <si>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</si>
  <si>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</si>
  <si>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</si>
  <si>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</si>
  <si>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</si>
  <si>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</si>
  <si>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</si>
  <si>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</si>
  <si>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</si>
  <si>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</si>
  <si>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</si>
  <si>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</si>
  <si>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</si>
  <si>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</si>
  <si>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</si>
  <si>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</si>
  <si>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</si>
  <si>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</si>
  <si>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</si>
  <si>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</si>
  <si>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</si>
  <si>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</si>
  <si>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</si>
  <si>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</si>
  <si>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</si>
  <si>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</si>
  <si>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</si>
  <si>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</si>
  <si>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</si>
  <si>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</si>
  <si>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</si>
  <si>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32,93</t>
  </si>
  <si>
    <t>CONEXAO FIXA, ROSCA MACHO, METALICA, PARA TUBO PEX, DN 16 MM X 1/2"</t>
  </si>
  <si>
    <t>CONEXAO FIXA, ROSCA MACHO, METALICA, PARA TUBO PEX, DN 16 MM X 3/4"</t>
  </si>
  <si>
    <t>CONEXAO FIXA, ROSCA MACHO, METALICA, PARA TUBO PEX, DN 20 MM X 1/2"</t>
  </si>
  <si>
    <t>10,56</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</si>
  <si>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</si>
  <si>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</si>
  <si>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</si>
  <si>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</si>
  <si>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</si>
  <si>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</si>
  <si>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</si>
  <si>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</si>
  <si>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</si>
  <si>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</si>
  <si>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</si>
  <si>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</si>
  <si>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30,27</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</si>
  <si>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</si>
  <si>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</si>
  <si>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</si>
  <si>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</si>
  <si>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</si>
  <si>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</si>
  <si>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</si>
  <si>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</si>
  <si>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</si>
  <si>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</si>
  <si>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</si>
  <si>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</si>
  <si>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</si>
  <si>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</si>
  <si>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</si>
  <si>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</si>
  <si>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</si>
  <si>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</si>
  <si>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</si>
  <si>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</si>
  <si>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</si>
  <si>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</si>
  <si>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</si>
  <si>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</si>
  <si>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</si>
  <si>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</si>
  <si>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</si>
  <si>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</si>
  <si>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</si>
  <si>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</si>
  <si>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</si>
  <si>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</si>
  <si>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</si>
  <si>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</si>
  <si>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</si>
  <si>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</si>
  <si>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</si>
  <si>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</si>
  <si>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</si>
  <si>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</si>
  <si>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</si>
  <si>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</si>
  <si>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</si>
  <si>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</si>
  <si>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</si>
  <si>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</si>
  <si>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</si>
  <si>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</si>
  <si>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</si>
  <si>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</si>
  <si>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</si>
  <si>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</si>
  <si>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</si>
  <si>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</si>
  <si>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</si>
  <si>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</si>
  <si>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</si>
  <si>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</si>
  <si>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</si>
  <si>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</si>
  <si>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</si>
  <si>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68,72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</si>
  <si>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</si>
  <si>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</si>
  <si>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</si>
  <si>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</si>
  <si>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</si>
  <si>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</si>
  <si>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</si>
  <si>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64,31</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</si>
  <si>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</si>
  <si>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</si>
  <si>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</si>
  <si>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</si>
  <si>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</si>
  <si>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</si>
  <si>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</si>
  <si>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</si>
  <si>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</si>
  <si>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</si>
  <si>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</si>
  <si>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</si>
  <si>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</si>
  <si>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</si>
  <si>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</si>
  <si>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</si>
  <si>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</si>
  <si>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114,84</t>
  </si>
  <si>
    <t>COTOVELO 90 GRAUS DE FERRO GALVANIZADO, COM ROSCA BSP, DE 1 1/2"</t>
  </si>
  <si>
    <t>COTOVELO 90 GRAUS DE FERRO GALVANIZADO, COM ROSCA BSP, DE 1 1/4"</t>
  </si>
  <si>
    <t>15,56</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</si>
  <si>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</si>
  <si>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</si>
  <si>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</si>
  <si>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</si>
  <si>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</si>
  <si>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</si>
  <si>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</si>
  <si>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</si>
  <si>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</si>
  <si>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</si>
  <si>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</si>
  <si>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</si>
  <si>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</si>
  <si>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</si>
  <si>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</si>
  <si>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</si>
  <si>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</si>
  <si>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</si>
  <si>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</si>
  <si>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</si>
  <si>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149,01</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</si>
  <si>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</si>
  <si>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</si>
  <si>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</si>
  <si>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</si>
  <si>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</si>
  <si>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</si>
  <si>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26,33</t>
  </si>
  <si>
    <t>CRUZETA DE FERRO GALVANIZADO, COM ROSCA BSP, DE 2 1/2"</t>
  </si>
  <si>
    <t>CRUZETA DE FERRO GALVANIZADO, COM ROSCA BSP, DE 2"</t>
  </si>
  <si>
    <t>CRUZETA DE FERRO GALVANIZADO, COM ROSCA BSP, DE 3/4"</t>
  </si>
  <si>
    <t>CRUZETA DE FERRO GALVANIZADO, COM ROSCA BSP, DE 3"</t>
  </si>
  <si>
    <t>175,35</t>
  </si>
  <si>
    <t>CRUZETA DE MADEIRA TRATADA, *90 X 115 X 2400* MM, EM EUCALIPTO OU EQUIVALENTE DA REGIAO</t>
  </si>
  <si>
    <t>CUBA ACO INOX (AISI 304) DE EMBUTIR COM VALVULA DE 3 1/2 ", DE *56 X 33 X 12* CM</t>
  </si>
  <si>
    <t>175,65</t>
  </si>
  <si>
    <t>CUBA ACO INOX (AISI 304) DE EMBUTIR COM VALVULA 3 1/2 ", DE *40 X 34 X 12* CM</t>
  </si>
  <si>
    <t>CUBA ACO INOX (AISI 304) DE EMBUTIR COM VALVULA 3 1/2 ", DE *46 X 30 X 12* CM</t>
  </si>
  <si>
    <t>159,77</t>
  </si>
  <si>
    <t>CUMEEIRA ARTICULADA (ABA INFERIOR) PARA TELHA ONDULADA DE FIBROCIMENTO E = 4 MM, ABA *330* MM, COMPRIMENTO 500 MM (SEM AMIANTO)</t>
  </si>
  <si>
    <t>17,29</t>
  </si>
  <si>
    <t>CUMEEIRA NORMAL PARA TELHA ESTRUTURAL DE FIBROCIMENTO 2 ABAS, E = 6 MM, DE 1050 X 935 MM (SEM AMIANTO)</t>
  </si>
  <si>
    <t>CUMEEIRA NORMAL PARA TELHA ONDULADA DE FIBROCIMENTO, E = 6 MM, ABA 300 MM, COMPRIMENTO 1100 MM (SEM AMIANTO)</t>
  </si>
  <si>
    <t>58,78</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</si>
  <si>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</si>
  <si>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</si>
  <si>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</si>
  <si>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39,83</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</si>
  <si>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</si>
  <si>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</si>
  <si>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</si>
  <si>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</si>
  <si>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</si>
  <si>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</si>
  <si>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37,59</t>
  </si>
  <si>
    <t>CURVA DE PVC 45 GRAUS, SOLDAVEL, 110 MM, PARA AGUA FRIA PREDIAL (NBR 5648)</t>
  </si>
  <si>
    <t>204,77</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</si>
  <si>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</si>
  <si>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</si>
  <si>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</si>
  <si>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</si>
  <si>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</si>
  <si>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</si>
  <si>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31,96</t>
  </si>
  <si>
    <t>CURVA DE PVC 45 GRAUS, SOLDAVEL, 75 MM, PARA AGUA FRIA PREDIAL (NBR 5648)</t>
  </si>
  <si>
    <t>CURVA DE PVC 45 GRAUS, SOLDAVEL, 85 MM, PARA AGUA FRIA PREDIAL (NBR 5648)</t>
  </si>
  <si>
    <t>82,96</t>
  </si>
  <si>
    <t>CURVA DE PVC 90 GRAUS, SOLDAVEL, 110 MM, PARA AGUA FRIA PREDIAL (NBR 5648)</t>
  </si>
  <si>
    <t>271,43</t>
  </si>
  <si>
    <t>CURVA DE PVC 90 GRAUS, SOLDAVEL, 20 MM, PARA AGUA FRIA PREDIAL (NBR 5648)</t>
  </si>
  <si>
    <t>CURVA DE PVC 90 GRAUS, SOLDAVEL, 25 MM, PARA AGUA FRIA PREDIAL (NBR 5648)</t>
  </si>
  <si>
    <t>4,63</t>
  </si>
  <si>
    <t>CURVA DE PVC 90 GRAUS, SOLDAVEL, 32 MM, PARA AGUA FRIA PREDIAL (NBR 5648)</t>
  </si>
  <si>
    <t>CURVA DE PVC 90 GRAUS, SOLDAVEL, 40 MM, PARA AGUA FRIA PREDIAL (NBR 5648)</t>
  </si>
  <si>
    <t>CURVA DE PVC 90 GRAUS, SOLDAVEL, 50 MM, PARA AGUA FRIA PREDIAL (NBR 5648)</t>
  </si>
  <si>
    <t>22,77</t>
  </si>
  <si>
    <t>CURVA DE PVC 90 GRAUS, SOLDAVEL, 60 MM, PARA AGUA FRIA PREDIAL (NBR 5648)</t>
  </si>
  <si>
    <t>56,28</t>
  </si>
  <si>
    <t>CURVA DE PVC 90 GRAUS, SOLDAVEL, 75 MM, PARA AGUA FRIA PREDIAL (NBR 5648)</t>
  </si>
  <si>
    <t>CURVA DE PVC 90 GRAUS, SOLDAVEL, 85 MM, PARA AGUA FRIA PREDIAL (NBR 5648)</t>
  </si>
  <si>
    <t>114,98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</si>
  <si>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</si>
  <si>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</si>
  <si>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</si>
  <si>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</si>
  <si>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</si>
  <si>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</si>
  <si>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</si>
  <si>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</si>
  <si>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</si>
  <si>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</si>
  <si>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</si>
  <si>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</si>
  <si>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</si>
  <si>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41,33</t>
  </si>
  <si>
    <t>CURVA LONGA PVC, PB, JE, 45 GRAUS, DN 150 MM, PARA REDE COLETORA ESGOTO (NBR 10569)</t>
  </si>
  <si>
    <t>152,38</t>
  </si>
  <si>
    <t>CURVA LONGA PVC, PB, JE, 90 GRAUS, DN 100 MM, PARA REDE COLETORA ESGOTO (NBR 10569)</t>
  </si>
  <si>
    <t>59,98</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</si>
  <si>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</si>
  <si>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</si>
  <si>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</si>
  <si>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</si>
  <si>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</si>
  <si>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</si>
  <si>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</si>
  <si>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</si>
  <si>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116,44</t>
  </si>
  <si>
    <t>CURVA PVC LEVE, 90 GRAUS, COM PONTA E BOLSA LISA, DN 250 MM</t>
  </si>
  <si>
    <t>860,35</t>
  </si>
  <si>
    <t>CURVA PVC LEVE, 90 GRAUS, COM PONTA E BOLSA LISA, DN 300 MM</t>
  </si>
  <si>
    <t>1.340,07</t>
  </si>
  <si>
    <t>CURVA PVC LONGA 45 GRAUS, 100 MM, PARA ESGOTO PREDIAL</t>
  </si>
  <si>
    <t>62,86</t>
  </si>
  <si>
    <t>CURVA PVC LONGA 45G, DN 50 MM, PARA ESGOTO PREDIAL</t>
  </si>
  <si>
    <t>CURVA PVC LONGA 45G, DN 75 MM, PARA ESGOTO PREDIAL</t>
  </si>
  <si>
    <t>CURVA PVC LONGA 90 GRAUS, 100 MM, PARA ESGOTO PREDIAL</t>
  </si>
  <si>
    <t>65,24</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</si>
  <si>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</si>
  <si>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</si>
  <si>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</si>
  <si>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</si>
  <si>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</si>
  <si>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</si>
  <si>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</si>
  <si>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</si>
  <si>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</si>
  <si>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</si>
  <si>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</si>
  <si>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</si>
  <si>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</si>
  <si>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</si>
  <si>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30,32</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</si>
  <si>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</si>
  <si>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</si>
  <si>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</si>
  <si>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</si>
  <si>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</si>
  <si>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</si>
  <si>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</si>
  <si>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</si>
  <si>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</si>
  <si>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61,64</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</si>
  <si>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</si>
  <si>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</si>
  <si>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</si>
  <si>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37,28</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</si>
  <si>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</si>
  <si>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</si>
  <si>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</si>
  <si>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</si>
  <si>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</si>
  <si>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</si>
  <si>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</si>
  <si>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</si>
  <si>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</si>
  <si>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</si>
  <si>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82,43</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</si>
  <si>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</si>
  <si>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</si>
  <si>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</si>
  <si>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</si>
  <si>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</si>
  <si>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</si>
  <si>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</si>
  <si>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</si>
  <si>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</si>
  <si>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</si>
  <si>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</si>
  <si>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</si>
  <si>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</si>
  <si>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</si>
  <si>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</si>
  <si>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</si>
  <si>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</si>
  <si>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</si>
  <si>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</si>
  <si>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</si>
  <si>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</si>
  <si>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</si>
  <si>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</si>
  <si>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</si>
  <si>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40,45</t>
  </si>
  <si>
    <t>CURVA 45 GRAUS DE FERRO GALVANIZADO, COM ROSCA BSP MACHO/FEMEA, DE 1 1/4"</t>
  </si>
  <si>
    <t>CURVA 45 GRAUS DE FERRO GALVANIZADO, COM ROSCA BSP MACHO/FEMEA, DE 1/2"</t>
  </si>
  <si>
    <t>9,53</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</si>
  <si>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</si>
  <si>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</si>
  <si>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</si>
  <si>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</si>
  <si>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</si>
  <si>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</si>
  <si>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</si>
  <si>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</si>
  <si>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</si>
  <si>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</si>
  <si>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223,16</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</si>
  <si>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</si>
  <si>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</si>
  <si>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</si>
  <si>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</si>
  <si>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</si>
  <si>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</si>
  <si>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</si>
  <si>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</si>
  <si>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</si>
  <si>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</si>
  <si>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</si>
  <si>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</si>
  <si>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40,56</t>
  </si>
  <si>
    <t>CURVA 90 GRAUS DE FERRO GALVANIZADO, COM ROSCA BSP FEMEA, DE 1/2"</t>
  </si>
  <si>
    <t>CURVA 90 GRAUS DE FERRO GALVANIZADO, COM ROSCA BSP FEMEA, DE 1"</t>
  </si>
  <si>
    <t>24,11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</si>
  <si>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</si>
  <si>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</si>
  <si>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</si>
  <si>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</si>
  <si>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</si>
  <si>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</si>
  <si>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47,44</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</si>
  <si>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</si>
  <si>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</si>
  <si>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</si>
  <si>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</si>
  <si>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</si>
  <si>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79,53</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</si>
  <si>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</si>
  <si>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</si>
  <si>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</si>
  <si>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</si>
  <si>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</si>
  <si>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44,07</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</si>
  <si>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</si>
  <si>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</si>
  <si>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</si>
  <si>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</si>
  <si>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</si>
  <si>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</si>
  <si>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</si>
  <si>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</si>
  <si>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</si>
  <si>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</si>
  <si>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</si>
  <si>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</si>
  <si>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</si>
  <si>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239,72</t>
  </si>
  <si>
    <t>CURVA 90 GRAUS EM ACO CARBONO, RAIO CURTO, SOLDAVEL, PRESSAO 3.000 LBS, DN 2"</t>
  </si>
  <si>
    <t>CURVA 90 GRAUS EM ACO CARBONO, RAIO CURTO, SOLDAVEL, PRESSAO 3.000 LBS, DN 3/4"</t>
  </si>
  <si>
    <t>CURVA 90 GRAUS EM ACO CARBONO, RAIO CURTO, SOLDAVEL, PRESSAO 3.000 LBS, DN 3"</t>
  </si>
  <si>
    <t>504,89</t>
  </si>
  <si>
    <t>CURVA 90 GRAUS RANHURADA EM FERRO FUNDIDO, DN 50 MM (2")</t>
  </si>
  <si>
    <t>CURVA 90 GRAUS RANHURADA EM FERRO FUNDIDO, DN 65 MM (2 1/2")</t>
  </si>
  <si>
    <t>CURVA 90 GRAUS RANHURADA EM FERRO FUNDIDO, DN 80 MM (3")</t>
  </si>
  <si>
    <t>39,58</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</si>
  <si>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</si>
  <si>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</si>
  <si>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</si>
  <si>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</si>
  <si>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</si>
  <si>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</si>
  <si>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</si>
  <si>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</si>
  <si>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</si>
  <si>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</si>
  <si>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</si>
  <si>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</si>
  <si>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</si>
  <si>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</si>
  <si>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</si>
  <si>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4,95</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</si>
  <si>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</si>
  <si>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</si>
  <si>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</si>
  <si>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</si>
  <si>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</si>
  <si>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</si>
  <si>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</si>
  <si>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</si>
  <si>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</si>
  <si>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</si>
  <si>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</si>
  <si>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</si>
  <si>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</si>
  <si>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</si>
  <si>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</si>
  <si>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</si>
  <si>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</si>
  <si>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</si>
  <si>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</si>
  <si>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</si>
  <si>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</si>
  <si>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</si>
  <si>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</si>
  <si>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</si>
  <si>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31,00</t>
  </si>
  <si>
    <t>76,61</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</si>
  <si>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</si>
  <si>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</si>
  <si>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</si>
  <si>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</si>
  <si>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</si>
  <si>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</si>
  <si>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</si>
  <si>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</si>
  <si>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</si>
  <si>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</si>
  <si>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</si>
  <si>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</si>
  <si>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</si>
  <si>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</si>
  <si>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</si>
  <si>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</si>
  <si>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</si>
  <si>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</si>
  <si>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</si>
  <si>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</si>
  <si>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</si>
  <si>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</si>
  <si>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</si>
  <si>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59,10</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</si>
  <si>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</si>
  <si>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</si>
  <si>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</si>
  <si>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</si>
  <si>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</si>
  <si>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</si>
  <si>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</si>
  <si>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</si>
  <si>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</si>
  <si>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</si>
  <si>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70,85</t>
  </si>
  <si>
    <t>DISPOSITIVO DPS CLASSE II, 1 POLO, TENSAO MAXIMA DE 175 V, CORRENTE MAXIMA DE *45* KA (TIPO AC)</t>
  </si>
  <si>
    <t>90,62</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</si>
  <si>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</si>
  <si>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</si>
  <si>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</si>
  <si>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</si>
  <si>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</si>
  <si>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</si>
  <si>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</si>
  <si>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</si>
  <si>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</si>
  <si>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</si>
  <si>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</si>
  <si>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</si>
  <si>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147,36</t>
  </si>
  <si>
    <t>DISPOSITIVO DPS CLASSE II, 1 POLO, TENSAO MAXIMA DE 460 V, CORRENTE MAXIMA DE *90* KA (TIPO AC)</t>
  </si>
  <si>
    <t>DISPOSITIVO DR, 2 POLOS, SENSIBILIDADE DE 30 MA, CORRENTE DE 100 A, TIPO AC</t>
  </si>
  <si>
    <t>258,09</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</si>
  <si>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</si>
  <si>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</si>
  <si>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</si>
  <si>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</si>
  <si>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</si>
  <si>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</si>
  <si>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</si>
  <si>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</si>
  <si>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</si>
  <si>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</si>
  <si>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</si>
  <si>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</si>
  <si>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161,07</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</si>
  <si>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</si>
  <si>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</si>
  <si>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</si>
  <si>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</si>
  <si>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</si>
  <si>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</si>
  <si>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</si>
  <si>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</si>
  <si>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</si>
  <si>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</si>
  <si>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47,80</t>
  </si>
  <si>
    <t>DISTRIBUIDOR METALICO, COM ROSCA, 3 SAIDAS, DN 1" X 1/2", PARA CONEXAO COM ANEL DESLIZANTE EM TUBO PEX</t>
  </si>
  <si>
    <t>DISTRIBUIDOR METALICO, COM ROSCA, 3 SAIDAS, DN 3/4" X 1/2", PARA CONEXAO COM ANEL DESLIZANTE EM TUBO PEX</t>
  </si>
  <si>
    <t>59,54</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</si>
  <si>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</si>
  <si>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</si>
  <si>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</si>
  <si>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</si>
  <si>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</si>
  <si>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</si>
  <si>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</si>
  <si>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</si>
  <si>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</si>
  <si>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</si>
  <si>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</si>
  <si>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</si>
  <si>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</si>
  <si>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</si>
  <si>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</si>
  <si>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</si>
  <si>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</si>
  <si>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</si>
  <si>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</si>
  <si>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</si>
  <si>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</si>
  <si>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</si>
  <si>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</si>
  <si>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</si>
  <si>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10,20</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</si>
  <si>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</si>
  <si>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</si>
  <si>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</si>
  <si>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</si>
  <si>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</si>
  <si>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</si>
  <si>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</si>
  <si>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</si>
  <si>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</si>
  <si>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</si>
  <si>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</si>
  <si>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</si>
  <si>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</si>
  <si>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</si>
  <si>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29,35</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</si>
  <si>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</si>
  <si>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</si>
  <si>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</si>
  <si>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</si>
  <si>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</si>
  <si>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</si>
  <si>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9,40</t>
  </si>
  <si>
    <t>ELETRODUTO DE PVC RIGIDO ROSCAVEL DE 1/2 ", SEM LUVA</t>
  </si>
  <si>
    <t>ELETRODUTO DE PVC RIGIDO ROSCAVEL DE 2 ", SEM LUVA</t>
  </si>
  <si>
    <t>ELETRODUTO DE PVC RIGIDO ROSCAVEL DE 2 1/2 ", SEM LUVA</t>
  </si>
  <si>
    <t>24,64</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</si>
  <si>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</si>
  <si>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</si>
  <si>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</si>
  <si>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</si>
  <si>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</si>
  <si>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</si>
  <si>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</si>
  <si>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</si>
  <si>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</si>
  <si>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</si>
  <si>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</si>
  <si>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</si>
  <si>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</si>
  <si>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</si>
  <si>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</si>
  <si>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</si>
  <si>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</si>
  <si>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</si>
  <si>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</si>
  <si>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</si>
  <si>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</si>
  <si>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</si>
  <si>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</si>
  <si>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</si>
  <si>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</si>
  <si>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</si>
  <si>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</si>
  <si>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</si>
  <si>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</si>
  <si>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</si>
  <si>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</si>
  <si>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</si>
  <si>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</si>
  <si>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</si>
  <si>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</si>
  <si>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</si>
  <si>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</si>
  <si>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</si>
  <si>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</si>
  <si>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</si>
  <si>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</si>
  <si>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</si>
  <si>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</si>
  <si>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</si>
  <si>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</si>
  <si>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</si>
  <si>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</si>
  <si>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</si>
  <si>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</si>
  <si>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</si>
  <si>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</si>
  <si>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</si>
  <si>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</si>
  <si>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</si>
  <si>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</si>
  <si>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</si>
  <si>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</si>
  <si>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</si>
  <si>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</si>
  <si>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</si>
  <si>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</si>
  <si>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</si>
  <si>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</si>
  <si>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</si>
  <si>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103,49</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</si>
  <si>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</si>
  <si>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</si>
  <si>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</si>
  <si>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</si>
  <si>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</si>
  <si>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</si>
  <si>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</si>
  <si>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</si>
  <si>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</si>
  <si>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</si>
  <si>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</si>
  <si>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</si>
  <si>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</si>
  <si>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</si>
  <si>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</si>
  <si>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</si>
  <si>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</si>
  <si>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</si>
  <si>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</si>
  <si>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</si>
  <si>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</si>
  <si>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</si>
  <si>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</si>
  <si>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</si>
  <si>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</si>
  <si>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</si>
  <si>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</si>
  <si>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</si>
  <si>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</si>
  <si>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</si>
  <si>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</si>
  <si>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</si>
  <si>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</si>
  <si>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</si>
  <si>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</si>
  <si>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</si>
  <si>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</si>
  <si>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</si>
  <si>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</si>
  <si>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</si>
  <si>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</si>
  <si>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</si>
  <si>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</si>
  <si>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</si>
  <si>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</si>
  <si>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</si>
  <si>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</si>
  <si>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</si>
  <si>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</si>
  <si>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</si>
  <si>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</si>
  <si>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</si>
  <si>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</si>
  <si>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</si>
  <si>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</si>
  <si>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41,24</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</si>
  <si>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</si>
  <si>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</si>
  <si>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</si>
  <si>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</si>
  <si>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</si>
  <si>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</si>
  <si>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</si>
  <si>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</si>
  <si>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</si>
  <si>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</si>
  <si>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</si>
  <si>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</si>
  <si>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</si>
  <si>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</si>
  <si>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</si>
  <si>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</si>
  <si>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</si>
  <si>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</si>
  <si>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</si>
  <si>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</si>
  <si>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7,18</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</si>
  <si>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</si>
  <si>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</si>
  <si>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</si>
  <si>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</si>
  <si>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</si>
  <si>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</si>
  <si>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</si>
  <si>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</si>
  <si>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</si>
  <si>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</si>
  <si>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</si>
  <si>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</si>
  <si>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</si>
  <si>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</si>
  <si>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</si>
  <si>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18,74</t>
  </si>
  <si>
    <t>ESQUI TRIPLO, EM TUBO DE ACO CARBONO, PINTURA NO PROCESSO ELETROSTATICO - EQUIPAMENTO DE GINASTICA PARA ACADEMIA AO AR LIVRE / ACADEMIA DA TERCEIRA IDADE - ATI</t>
  </si>
  <si>
    <t>ESTABILIZADOR BIVOLT AUTOMATICO, 1000 VA</t>
  </si>
  <si>
    <t>ESTABILIZADOR BIVOLT AUTOMATICO, 1500 VA</t>
  </si>
  <si>
    <t>812,50</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</si>
  <si>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</si>
  <si>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</si>
  <si>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</si>
  <si>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</si>
  <si>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44,11</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</si>
  <si>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</si>
  <si>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</si>
  <si>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153,72</t>
  </si>
  <si>
    <t>ESTILETE DE METAL, LAMINA 18 MM</t>
  </si>
  <si>
    <t>ESTOPA</t>
  </si>
  <si>
    <t>22,97</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</si>
  <si>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</si>
  <si>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</si>
  <si>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</si>
  <si>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</si>
  <si>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</si>
  <si>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</si>
  <si>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</si>
  <si>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</si>
  <si>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</si>
  <si>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</si>
  <si>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</si>
  <si>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</si>
  <si>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</si>
  <si>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</si>
  <si>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</si>
  <si>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</si>
  <si>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</si>
  <si>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</si>
  <si>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</si>
  <si>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</si>
  <si>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</si>
  <si>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</si>
  <si>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</si>
  <si>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</si>
  <si>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</si>
  <si>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</si>
  <si>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</si>
  <si>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</si>
  <si>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</si>
  <si>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</si>
  <si>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</si>
  <si>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10,35</t>
  </si>
  <si>
    <t>FECHADURA DE SOBREPOR PARA PORTAO, EM ACO INOX COM ACABAMENTO CROMADO, CAIXA DE 100 MM, INCLUINDO CHAVE TIPO CILINDRO</t>
  </si>
  <si>
    <t>45,47</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</si>
  <si>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</si>
  <si>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</si>
  <si>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</si>
  <si>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41,20</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</si>
  <si>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</si>
  <si>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</si>
  <si>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52,40</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</si>
  <si>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</si>
  <si>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</si>
  <si>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46,77</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</si>
  <si>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</si>
  <si>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</si>
  <si>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38,78</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</si>
  <si>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</si>
  <si>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</si>
  <si>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93,94</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</si>
  <si>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</si>
  <si>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</si>
  <si>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</si>
  <si>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</si>
  <si>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</si>
  <si>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</si>
  <si>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</si>
  <si>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</si>
  <si>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</si>
  <si>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</si>
  <si>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22,09</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</si>
  <si>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</si>
  <si>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</si>
  <si>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</si>
  <si>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</si>
  <si>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</si>
  <si>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</si>
  <si>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</si>
  <si>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</si>
  <si>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</si>
  <si>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</si>
  <si>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</si>
  <si>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</si>
  <si>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</si>
  <si>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</si>
  <si>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</si>
  <si>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</si>
  <si>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</si>
  <si>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</si>
  <si>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</si>
  <si>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</si>
  <si>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</si>
  <si>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</si>
  <si>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</si>
  <si>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</si>
  <si>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</si>
  <si>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</si>
  <si>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</si>
  <si>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</si>
  <si>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</si>
  <si>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</si>
  <si>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</si>
  <si>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16,41</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</si>
  <si>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</si>
  <si>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</si>
  <si>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</si>
  <si>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</si>
  <si>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</si>
  <si>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</si>
  <si>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</si>
  <si>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</si>
  <si>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</si>
  <si>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</si>
  <si>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</si>
  <si>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</si>
  <si>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</si>
  <si>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</si>
  <si>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42,15</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</si>
  <si>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</si>
  <si>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</si>
  <si>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</si>
  <si>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</si>
  <si>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</si>
  <si>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</si>
  <si>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</si>
  <si>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</si>
  <si>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</si>
  <si>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</si>
  <si>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</si>
  <si>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</si>
  <si>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</si>
  <si>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75,90</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</si>
  <si>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</si>
  <si>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</si>
  <si>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</si>
  <si>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</si>
  <si>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</si>
  <si>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</si>
  <si>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</si>
  <si>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</si>
  <si>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</si>
  <si>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</si>
  <si>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</si>
  <si>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</si>
  <si>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</si>
  <si>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</si>
  <si>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</si>
  <si>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</si>
  <si>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</si>
  <si>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</si>
  <si>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</si>
  <si>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</si>
  <si>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</si>
  <si>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</si>
  <si>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11,45</t>
  </si>
  <si>
    <t>FLANGE PVC, ROSCAVEL, SEXTAVADO, SEM FUROS 3"</t>
  </si>
  <si>
    <t>185,88</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</si>
  <si>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</si>
  <si>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</si>
  <si>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</si>
  <si>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</si>
  <si>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</si>
  <si>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</si>
  <si>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28,24</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</si>
  <si>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</si>
  <si>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</si>
  <si>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</si>
  <si>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</si>
  <si>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</si>
  <si>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</si>
  <si>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</si>
  <si>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</si>
  <si>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</si>
  <si>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</si>
  <si>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</si>
  <si>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135,84</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</si>
  <si>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</si>
  <si>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</si>
  <si>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</si>
  <si>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</si>
  <si>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</si>
  <si>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</si>
  <si>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</si>
  <si>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</si>
  <si>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</si>
  <si>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</si>
  <si>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27,16</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</si>
  <si>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</si>
  <si>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</si>
  <si>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</si>
  <si>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</si>
  <si>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</si>
  <si>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</si>
  <si>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</si>
  <si>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</si>
  <si>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</si>
  <si>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</si>
  <si>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</si>
  <si>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</si>
  <si>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</si>
  <si>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</si>
  <si>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</si>
  <si>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</si>
  <si>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</si>
  <si>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</si>
  <si>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</si>
  <si>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</si>
  <si>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</si>
  <si>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</si>
  <si>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</si>
  <si>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</si>
  <si>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</si>
  <si>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</si>
  <si>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</si>
  <si>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</si>
  <si>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</si>
  <si>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</si>
  <si>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</si>
  <si>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</si>
  <si>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</si>
  <si>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</si>
  <si>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</si>
  <si>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</si>
  <si>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</si>
  <si>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</si>
  <si>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</si>
  <si>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</si>
  <si>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</si>
  <si>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</si>
  <si>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</si>
  <si>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</si>
  <si>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</si>
  <si>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</si>
  <si>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</si>
  <si>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</si>
  <si>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</si>
  <si>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</si>
  <si>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</si>
  <si>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</si>
  <si>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</si>
  <si>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</si>
  <si>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</si>
  <si>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</si>
  <si>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</si>
  <si>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</si>
  <si>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</si>
  <si>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</si>
  <si>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</si>
  <si>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</si>
  <si>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</si>
  <si>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</si>
  <si>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</si>
  <si>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</si>
  <si>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</si>
  <si>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</si>
  <si>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</si>
  <si>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</si>
  <si>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</si>
  <si>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</si>
  <si>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33,79</t>
  </si>
  <si>
    <t>GRAMPO METALICO TIPO U PARA HASTE DE ATERRAMENTO DE ATE 5/8'', CONDUTOR DE 10 A 25 MM2</t>
  </si>
  <si>
    <t>33,00</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</si>
  <si>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</si>
  <si>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</si>
  <si>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</si>
  <si>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</si>
  <si>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</si>
  <si>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171,28</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</si>
  <si>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</si>
  <si>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</si>
  <si>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</si>
  <si>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</si>
  <si>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</si>
  <si>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</si>
  <si>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</si>
  <si>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</si>
  <si>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</si>
  <si>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</si>
  <si>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</si>
  <si>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</si>
  <si>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</si>
  <si>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</si>
  <si>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</si>
  <si>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</si>
  <si>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</si>
  <si>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</si>
  <si>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</si>
  <si>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</si>
  <si>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</si>
  <si>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</si>
  <si>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</si>
  <si>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</si>
  <si>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</si>
  <si>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</si>
  <si>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</si>
  <si>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</si>
  <si>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</si>
  <si>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</si>
  <si>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</si>
  <si>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</si>
  <si>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</si>
  <si>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</si>
  <si>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</si>
  <si>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</si>
  <si>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</si>
  <si>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</si>
  <si>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</si>
  <si>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</si>
  <si>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</si>
  <si>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</si>
  <si>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</si>
  <si>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</si>
  <si>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</si>
  <si>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</si>
  <si>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</si>
  <si>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</si>
  <si>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</si>
  <si>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</si>
  <si>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</si>
  <si>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</si>
  <si>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</si>
  <si>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</si>
  <si>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</si>
  <si>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</si>
  <si>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</si>
  <si>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</si>
  <si>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</si>
  <si>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</si>
  <si>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</si>
  <si>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</si>
  <si>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</si>
  <si>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</si>
  <si>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</si>
  <si>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</si>
  <si>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</si>
  <si>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</si>
  <si>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</si>
  <si>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</si>
  <si>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</si>
  <si>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</si>
  <si>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</si>
  <si>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</si>
  <si>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</si>
  <si>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</si>
  <si>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</si>
  <si>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</si>
  <si>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</si>
  <si>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</si>
  <si>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</si>
  <si>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</si>
  <si>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</si>
  <si>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</si>
  <si>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</si>
  <si>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</si>
  <si>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</si>
  <si>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</si>
  <si>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</si>
  <si>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</si>
  <si>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</si>
  <si>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</si>
  <si>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</si>
  <si>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</si>
  <si>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</si>
  <si>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</si>
  <si>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</si>
  <si>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</si>
  <si>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</si>
  <si>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</si>
  <si>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</si>
  <si>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</si>
  <si>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</si>
  <si>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112,59</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</si>
  <si>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</si>
  <si>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</si>
  <si>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</si>
  <si>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</si>
  <si>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</si>
  <si>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</si>
  <si>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</si>
  <si>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</si>
  <si>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</si>
  <si>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</si>
  <si>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</si>
  <si>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</si>
  <si>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</si>
  <si>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</si>
  <si>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</si>
  <si>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</si>
  <si>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</si>
  <si>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</si>
  <si>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</si>
  <si>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</si>
  <si>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</si>
  <si>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</si>
  <si>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</si>
  <si>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</si>
  <si>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</si>
  <si>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</si>
  <si>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</si>
  <si>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</si>
  <si>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</si>
  <si>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</si>
  <si>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</si>
  <si>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</si>
  <si>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</si>
  <si>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</si>
  <si>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</si>
  <si>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</si>
  <si>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</si>
  <si>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</si>
  <si>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</si>
  <si>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</si>
  <si>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</si>
  <si>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</si>
  <si>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</si>
  <si>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</si>
  <si>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</si>
  <si>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</si>
  <si>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</si>
  <si>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</si>
  <si>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28,54</t>
  </si>
  <si>
    <t>JOELHO PPR, 90 GRAUS, SOLDAVEL, DN 75 MM, PARA AGUA QUENTE PREDIAL</t>
  </si>
  <si>
    <t>JOELHO PPR, 90 GRAUS, SOLDAVEL, DN 90 MM, PARA AGUA QUENTE PREDIAL</t>
  </si>
  <si>
    <t>109,90</t>
  </si>
  <si>
    <t>JOELHO PVC COM VISITA, 90 GRAUS, DN 100 X 50 MM, SERIE NORMAL, PARA ESGOTO PREDIAL</t>
  </si>
  <si>
    <t>JOELHO PVC LEVE, 45 GRAUS, DN 150 MM, PARA ESGOTO PREDIAL</t>
  </si>
  <si>
    <t>79,05</t>
  </si>
  <si>
    <t>JOELHO PVC LEVE, 90 GRAUS, DN 150 MM, PARA ESGOTO PREDIAL</t>
  </si>
  <si>
    <t>72,16</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</si>
  <si>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</si>
  <si>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</si>
  <si>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</si>
  <si>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</si>
  <si>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</si>
  <si>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</si>
  <si>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</si>
  <si>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</si>
  <si>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</si>
  <si>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</si>
  <si>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</si>
  <si>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</si>
  <si>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</si>
  <si>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</si>
  <si>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</si>
  <si>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</si>
  <si>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</si>
  <si>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</si>
  <si>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</si>
  <si>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82,88</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</si>
  <si>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</si>
  <si>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</si>
  <si>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</si>
  <si>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</si>
  <si>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</si>
  <si>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</si>
  <si>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</si>
  <si>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</si>
  <si>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</si>
  <si>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343,72</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</si>
  <si>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</si>
  <si>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</si>
  <si>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</si>
  <si>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</si>
  <si>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</si>
  <si>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</si>
  <si>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36,66</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</si>
  <si>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</si>
  <si>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</si>
  <si>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</si>
  <si>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</si>
  <si>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</si>
  <si>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</si>
  <si>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</si>
  <si>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</si>
  <si>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</si>
  <si>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</si>
  <si>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</si>
  <si>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29,29</t>
  </si>
  <si>
    <t>JOELHO ROSCA FEMEA MOVEL, METALICO, PARA CONEXAO COM ANEL DESLIZANTE EM TUBO PEX, DN 20 MM X 3/4"</t>
  </si>
  <si>
    <t>34,60</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</si>
  <si>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</si>
  <si>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</si>
  <si>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</si>
  <si>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</si>
  <si>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</si>
  <si>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</si>
  <si>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</si>
  <si>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</si>
  <si>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</si>
  <si>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35,86</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</si>
  <si>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</si>
  <si>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</si>
  <si>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</si>
  <si>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</si>
  <si>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</si>
  <si>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49,30</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</si>
  <si>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</si>
  <si>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</si>
  <si>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</si>
  <si>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</si>
  <si>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</si>
  <si>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</si>
  <si>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28,30</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</si>
  <si>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</si>
  <si>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</si>
  <si>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</si>
  <si>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</si>
  <si>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</si>
  <si>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</si>
  <si>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63,65</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</si>
  <si>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</si>
  <si>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</si>
  <si>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</si>
  <si>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</si>
  <si>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</si>
  <si>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</si>
  <si>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</si>
  <si>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</si>
  <si>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20,06</t>
  </si>
  <si>
    <t>JOELHO, PVC SERIE R, 45 GRAUS, DN 100 MM, PARA ESGOTO OU AGUAS PLUVIAIS PREDIAIS</t>
  </si>
  <si>
    <t>32,49</t>
  </si>
  <si>
    <t>JOELHO, PVC SERIE R, 45 GRAUS, DN 150 MM, PARA ESGOTO OU AGUAS PLUVIAIS PREDIAIS</t>
  </si>
  <si>
    <t>113,07</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</si>
  <si>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</si>
  <si>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</si>
  <si>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</si>
  <si>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</si>
  <si>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</si>
  <si>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145,65</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</si>
  <si>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</si>
  <si>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</si>
  <si>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</si>
  <si>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</si>
  <si>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314,33</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</si>
  <si>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</si>
  <si>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</si>
  <si>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</si>
  <si>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</si>
  <si>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</si>
  <si>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</si>
  <si>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43,03</t>
  </si>
  <si>
    <t>JOELHO, PVC SOLDAVEL, 45 GRAUS, 75 MM, PARA AGUA FRIA PREDIAL</t>
  </si>
  <si>
    <t>JOELHO, PVC SOLDAVEL, 45 GRAUS, 85 MM, PARA AGUA FRIA PREDIAL</t>
  </si>
  <si>
    <t>117,29</t>
  </si>
  <si>
    <t>JOELHO, PVC SOLDAVEL, 90 GRAUS, 75 MM, PARA AGUA FRIA PREDIAL</t>
  </si>
  <si>
    <t>137,63</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</si>
  <si>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</si>
  <si>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</si>
  <si>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</si>
  <si>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</si>
  <si>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36,44</t>
  </si>
  <si>
    <t>JOELHO, ROSCA FEMEA, COM BASE FIXA, PLASTICO, PARA CONEXAO POR CRIMPAGEM EM TUBO PEX, DN 16 MM X 3/4"</t>
  </si>
  <si>
    <t>34,63</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</si>
  <si>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</si>
  <si>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</si>
  <si>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</si>
  <si>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</si>
  <si>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</si>
  <si>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39,15</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</si>
  <si>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</si>
  <si>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</si>
  <si>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</si>
  <si>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140,01</t>
  </si>
  <si>
    <t>JUNCAO DUPLA, PVC SOLDAVEL, DN 100 X 100 X 100 MM , SERIE NORMAL PARA ESGOTO PREDIAL</t>
  </si>
  <si>
    <t>JUNCAO DUPLA, PVC SOLDAVEL, DN 75 X 75 X 75 MM , SERIE NORMAL PARA ESGOTO PREDIAL</t>
  </si>
  <si>
    <t>27,51</t>
  </si>
  <si>
    <t>JUNCAO INVERTIDA, PVC SOLDAVEL, 75 X 75 MM, SERIE NORMAL PARA ESGOTO PREDIAL</t>
  </si>
  <si>
    <t>30,54</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</si>
  <si>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</si>
  <si>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</si>
  <si>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</si>
  <si>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</si>
  <si>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</si>
  <si>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</si>
  <si>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82,61</t>
  </si>
  <si>
    <t>JUNCAO SIMPLES, PVC SERIE R, DN 100 X 75 MM, PARA ESGOTO OU AGUAS PLUVIAIS PREDIAIS</t>
  </si>
  <si>
    <t>77,15</t>
  </si>
  <si>
    <t>JUNCAO SIMPLES, PVC SERIE R, DN 150 X 100 MM, PARA ESGOTO OU AGUAS PLUVIAIS PREDIAIS</t>
  </si>
  <si>
    <t>218,94</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</si>
  <si>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</si>
  <si>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</si>
  <si>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</si>
  <si>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</si>
  <si>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</si>
  <si>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</si>
  <si>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</si>
  <si>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</si>
  <si>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</si>
  <si>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</si>
  <si>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</si>
  <si>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</si>
  <si>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</si>
  <si>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122,24</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</si>
  <si>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</si>
  <si>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</si>
  <si>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</si>
  <si>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</si>
  <si>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</si>
  <si>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</si>
  <si>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</si>
  <si>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</si>
  <si>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</si>
  <si>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</si>
  <si>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</si>
  <si>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</si>
  <si>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</si>
  <si>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</si>
  <si>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402,01</t>
  </si>
  <si>
    <t>JUNTA DILATACAO ELASTICA PARA CONCRETO (FUGENBAND) O-35/6, ATE 100 MCA</t>
  </si>
  <si>
    <t>332,59</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</si>
  <si>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</si>
  <si>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</si>
  <si>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</si>
  <si>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</si>
  <si>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</si>
  <si>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116,71</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</si>
  <si>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</si>
  <si>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</si>
  <si>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</si>
  <si>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</si>
  <si>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</si>
  <si>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</si>
  <si>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</si>
  <si>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</si>
  <si>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</si>
  <si>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</si>
  <si>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</si>
  <si>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</si>
  <si>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</si>
  <si>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</si>
  <si>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</si>
  <si>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</si>
  <si>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</si>
  <si>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</si>
  <si>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473,47</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</si>
  <si>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</si>
  <si>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</si>
  <si>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</si>
  <si>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</si>
  <si>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</si>
  <si>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</si>
  <si>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</si>
  <si>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</si>
  <si>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</si>
  <si>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</si>
  <si>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</si>
  <si>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</si>
  <si>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</si>
  <si>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</si>
  <si>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</si>
  <si>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54,06</t>
  </si>
  <si>
    <t>LAJE PRE-MOLDADA CONVENCIONAL (LAJOTAS + VIGOTAS) PARA FORRO, UNIDIRECIONAL, SOBRECARGA DE 100 KG/M2, VAO ATE 4,00 M (SEM COLOCACAO)</t>
  </si>
  <si>
    <t>LAJE PRE-MOLDADA CONVENCIONAL (LAJOTAS + VIGOTAS) PARA FORRO, UNIDIRECIONAL, SOBRECARGA DE 100 KG/M2, VAO ATE 4,50 M (SEM COLOCACAO)</t>
  </si>
  <si>
    <t>50,97</t>
  </si>
  <si>
    <t>LAJE PRE-MOLDADA CONVENCIONAL (LAJOTAS + VIGOTAS) PARA FORRO, UNIDIRECIONAL, SOBRECARGA 100 KG/M2, VAO ATE 5,00 M (SEM COLOCACAO)</t>
  </si>
  <si>
    <t>54,96</t>
  </si>
  <si>
    <t>LAJE PRE-MOLDADA CONVENCIONAL (LAJOTAS + VIGOTAS) PARA PISO, UNIDIRECIONAL, SOBRECARGA DE 200 KG/M2, VAO ATE 3,50 M (SEM COLOCACAO)</t>
  </si>
  <si>
    <t>LAJE PRE-MOLDADA CONVENCIONAL (LAJOTAS + VIGOTAS) PARA PISO, UNIDIRECIONAL, SOBRECARGA DE 200 KG/M2, VAO ATE 4,50 M (SEM COLOCACAO)</t>
  </si>
  <si>
    <t>55,91</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</si>
  <si>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</si>
  <si>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</si>
  <si>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</si>
  <si>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</si>
  <si>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</si>
  <si>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</si>
  <si>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</si>
  <si>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</si>
  <si>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86,08</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</si>
  <si>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</si>
  <si>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</si>
  <si>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</si>
  <si>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</si>
  <si>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</si>
  <si>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</si>
  <si>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</si>
  <si>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</si>
  <si>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</si>
  <si>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</si>
  <si>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</si>
  <si>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</si>
  <si>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</si>
  <si>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</si>
  <si>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</si>
  <si>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</si>
  <si>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</si>
  <si>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</si>
  <si>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</si>
  <si>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</si>
  <si>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</si>
  <si>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</si>
  <si>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</si>
  <si>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</si>
  <si>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</si>
  <si>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</si>
  <si>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</si>
  <si>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</si>
  <si>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</si>
  <si>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75,22</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</si>
  <si>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</si>
  <si>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</si>
  <si>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</si>
  <si>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</si>
  <si>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</si>
  <si>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</si>
  <si>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</si>
  <si>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</si>
  <si>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</si>
  <si>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</si>
  <si>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</si>
  <si>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</si>
  <si>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</si>
  <si>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</si>
  <si>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17,00</t>
  </si>
  <si>
    <t>LIMPA VIDROS COM PULVERIZADOR</t>
  </si>
  <si>
    <t>33,50</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</si>
  <si>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</si>
  <si>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</si>
  <si>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</si>
  <si>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</si>
  <si>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</si>
  <si>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</si>
  <si>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</si>
  <si>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3,30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</si>
  <si>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</si>
  <si>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</si>
  <si>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</si>
  <si>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</si>
  <si>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</si>
  <si>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</si>
  <si>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</si>
  <si>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</si>
  <si>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</si>
  <si>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</si>
  <si>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</si>
  <si>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</si>
  <si>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</si>
  <si>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</si>
  <si>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</si>
  <si>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</si>
  <si>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</si>
  <si>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7,79</t>
  </si>
  <si>
    <t>LOCACAO DE FORMA PLASTICA PARA LAJE NERVURADA, DIMENSOES *60* X *60* X *16* CM</t>
  </si>
  <si>
    <t>LOCACAO DE GRUPO GERADOR *80 A 125* KVA, MOTOR DIESEL, REBOCAVEL, ACIONAMENTO MANUAL</t>
  </si>
  <si>
    <t>LOCACAO DE GRUPO GERADOR ACIMA DE * 125 ATE 180* KVA, MOTOR DIESEL, REBOCAVEL, ACIONAMENTO MANUAL</t>
  </si>
  <si>
    <t>17,50</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</si>
  <si>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</si>
  <si>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</si>
  <si>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</si>
  <si>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</si>
  <si>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</si>
  <si>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</si>
  <si>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</si>
  <si>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</si>
  <si>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</si>
  <si>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62,58</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</si>
  <si>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</si>
  <si>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</si>
  <si>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</si>
  <si>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23,74</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</si>
  <si>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</si>
  <si>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</si>
  <si>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</si>
  <si>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</si>
  <si>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243,52</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</si>
  <si>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</si>
  <si>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</si>
  <si>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</si>
  <si>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</si>
  <si>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</si>
  <si>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64,17</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</si>
  <si>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</si>
  <si>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</si>
  <si>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</si>
  <si>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98,67</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</si>
  <si>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</si>
  <si>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</si>
  <si>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</si>
  <si>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</si>
  <si>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</si>
  <si>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</si>
  <si>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</si>
  <si>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</si>
  <si>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166,15</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</si>
  <si>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</si>
  <si>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</si>
  <si>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</si>
  <si>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</si>
  <si>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49,38</t>
  </si>
  <si>
    <t>LUMINARIA LED REFLETOR RETANGULAR BIVOLT, LUZ BRANCA, 50 W</t>
  </si>
  <si>
    <t>LUMINARIA PLAFON REDONDO COM VIDRO FOSCO DIAMETRO *25* CM, PARA 1 LAMPADA, BASE E27, POTENCIA MAXIMA 40/60 W (NAO INCLUI LAMPADA)</t>
  </si>
  <si>
    <t>59,34</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</si>
  <si>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</si>
  <si>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</si>
  <si>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</si>
  <si>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</si>
  <si>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</si>
  <si>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</si>
  <si>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</si>
  <si>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</si>
  <si>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</si>
  <si>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</si>
  <si>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</si>
  <si>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</si>
  <si>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</si>
  <si>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</si>
  <si>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</si>
  <si>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</si>
  <si>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</si>
  <si>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</si>
  <si>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</si>
  <si>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</si>
  <si>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</si>
  <si>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</si>
  <si>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</si>
  <si>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</si>
  <si>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</si>
  <si>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</si>
  <si>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</si>
  <si>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132,38</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</si>
  <si>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</si>
  <si>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</si>
  <si>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</si>
  <si>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</si>
  <si>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</si>
  <si>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19,84</t>
  </si>
  <si>
    <t>LUVA DE CORRER PARA TUBO ROSCAVEL, PVC, 3/4", PARA AGUA FRIA PREDIAL</t>
  </si>
  <si>
    <t>20,90</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</si>
  <si>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</si>
  <si>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</si>
  <si>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</si>
  <si>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</si>
  <si>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41,73</t>
  </si>
  <si>
    <t>LUVA DE CORRER PARA TUBO SOLDAVEL, PVC, 60 MM, PARA AGUA FRIA PREDIAL</t>
  </si>
  <si>
    <t>65,19</t>
  </si>
  <si>
    <t>LUVA DE CORRER PVC, JE, DN 100 MM, PARA REDE COLETORA DE ESGOTO (NBR 10569)</t>
  </si>
  <si>
    <t>25,65</t>
  </si>
  <si>
    <t>LUVA DE CORRER PVC, JE, DN 150 MM, PARA REDE COLETORA DE ESGOTO (NBR 10569)</t>
  </si>
  <si>
    <t>83,52</t>
  </si>
  <si>
    <t>LUVA DE CORRER PVC, JE, DN 200 MM, PARA REDE COLETORA DE ESGOTO (NBR 10569)</t>
  </si>
  <si>
    <t>LUVA DE CORRER PVC, JE, DN 250 MM, PARA REDE COLETORA DE ESGOTO (NBR 10569)</t>
  </si>
  <si>
    <t>293,91</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</si>
  <si>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</si>
  <si>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</si>
  <si>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</si>
  <si>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</si>
  <si>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</si>
  <si>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</si>
  <si>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</si>
  <si>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59,52</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</si>
  <si>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</si>
  <si>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</si>
  <si>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</si>
  <si>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</si>
  <si>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117,39</t>
  </si>
  <si>
    <t>LUVA DE CORRER, PVC SERIE R, 75 MM, PARA ESGOTO OU AGUAS PLUVIAIS PREDIAIS</t>
  </si>
  <si>
    <t>LUVA DE CORRER, PVC, DN 100 MM, PARA ESGOTO PREDIAL</t>
  </si>
  <si>
    <t>23,81</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</si>
  <si>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</si>
  <si>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</si>
  <si>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</si>
  <si>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</si>
  <si>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</si>
  <si>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</si>
  <si>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</si>
  <si>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</si>
  <si>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40,85</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</si>
  <si>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</si>
  <si>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</si>
  <si>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</si>
  <si>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</si>
  <si>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</si>
  <si>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</si>
  <si>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</si>
  <si>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</si>
  <si>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</si>
  <si>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</si>
  <si>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</si>
  <si>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</si>
  <si>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</si>
  <si>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8,59</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</si>
  <si>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</si>
  <si>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</si>
  <si>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</si>
  <si>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</si>
  <si>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</si>
  <si>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</si>
  <si>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</si>
  <si>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</si>
  <si>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</si>
  <si>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</si>
  <si>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</si>
  <si>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</si>
  <si>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</si>
  <si>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</si>
  <si>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</si>
  <si>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</si>
  <si>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</si>
  <si>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</si>
  <si>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</si>
  <si>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</si>
  <si>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</si>
  <si>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</si>
  <si>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</si>
  <si>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</si>
  <si>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</si>
  <si>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</si>
  <si>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</si>
  <si>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</si>
  <si>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</si>
  <si>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</si>
  <si>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</si>
  <si>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</si>
  <si>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25,25</t>
  </si>
  <si>
    <t>LUVA DE REDUCAO PARA TUBO PEX, PLASTICA, PARA CONEXAO COM CRIMPAGEM, DN 20 X 16 MM</t>
  </si>
  <si>
    <t>LUVA DE REDUCAO PARA TUBO PEX, PLASTICA, PARA CONEXAO COM CRIMPAGEM, DN 25 X 16 MM</t>
  </si>
  <si>
    <t>25,57</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</si>
  <si>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</si>
  <si>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</si>
  <si>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</si>
  <si>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</si>
  <si>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</si>
  <si>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</si>
  <si>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</si>
  <si>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</si>
  <si>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</si>
  <si>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</si>
  <si>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</si>
  <si>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</si>
  <si>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</si>
  <si>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</si>
  <si>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</si>
  <si>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</si>
  <si>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40,70</t>
  </si>
  <si>
    <t>LUVA EM ACO CARBONO, SOLDAVEL, PRESSAO 3.000 LBS, DN 1 1/4"</t>
  </si>
  <si>
    <t>LUVA EM ACO CARBONO, SOLDAVEL, PRESSAO 3.000 LBS, DN 1/2"</t>
  </si>
  <si>
    <t>LUVA EM ACO CARBONO, SOLDAVEL, PRESSAO 3.000 LBS, DN 1"</t>
  </si>
  <si>
    <t>20,87</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</si>
  <si>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</si>
  <si>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</si>
  <si>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</si>
  <si>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</si>
  <si>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</si>
  <si>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</si>
  <si>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</si>
  <si>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</si>
  <si>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</si>
  <si>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</si>
  <si>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</si>
  <si>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</si>
  <si>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</si>
  <si>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26,64</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</si>
  <si>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</si>
  <si>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</si>
  <si>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</si>
  <si>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</si>
  <si>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</si>
  <si>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</si>
  <si>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</si>
  <si>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</si>
  <si>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</si>
  <si>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</si>
  <si>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</si>
  <si>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</si>
  <si>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</si>
  <si>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</si>
  <si>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</si>
  <si>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</si>
  <si>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</si>
  <si>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44,71</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</si>
  <si>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</si>
  <si>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</si>
  <si>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</si>
  <si>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</si>
  <si>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</si>
  <si>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</si>
  <si>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</si>
  <si>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</si>
  <si>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118,64</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</si>
  <si>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</si>
  <si>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</si>
  <si>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</si>
  <si>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</si>
  <si>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</si>
  <si>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</si>
  <si>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</si>
  <si>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</si>
  <si>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</si>
  <si>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116,45</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</si>
  <si>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</si>
  <si>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</si>
  <si>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</si>
  <si>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</si>
  <si>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</si>
  <si>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</si>
  <si>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</si>
  <si>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31,37</t>
  </si>
  <si>
    <t>LUVA PVC SOLDAVEL, 85 MM, PARA AGUA FRIA PREDIAL</t>
  </si>
  <si>
    <t>71,78</t>
  </si>
  <si>
    <t>LUVA PVC, ROSCAVEL,  2 1/2",  AGUA FRIA PREDIAL</t>
  </si>
  <si>
    <t>LUVA PVC, ROSCAVEL, 1 1/2",  AGUA FRIA PREDIAL</t>
  </si>
  <si>
    <t>LUVA PVC, ROSCAVEL, 1 1/4", AGUA FRIA PREDIAL</t>
  </si>
  <si>
    <t>LUVA PVC, ROSCAVEL, 2",  AGUA FRIA PREDIAL</t>
  </si>
  <si>
    <t>LUVA PVC, ROSCAVEL, 3", AGUA FRIA PREDIAL</t>
  </si>
  <si>
    <t>50,20</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</si>
  <si>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</si>
  <si>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</si>
  <si>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</si>
  <si>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</si>
  <si>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</si>
  <si>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</si>
  <si>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</si>
  <si>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</si>
  <si>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</si>
  <si>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</si>
  <si>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</si>
  <si>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</si>
  <si>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</si>
  <si>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</si>
  <si>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</si>
  <si>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</si>
  <si>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</si>
  <si>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7,70</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</si>
  <si>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</si>
  <si>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</si>
  <si>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</si>
  <si>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</si>
  <si>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</si>
  <si>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</si>
  <si>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</si>
  <si>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</si>
  <si>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</si>
  <si>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</si>
  <si>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</si>
  <si>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</si>
  <si>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</si>
  <si>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</si>
  <si>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</si>
  <si>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</si>
  <si>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</si>
  <si>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39,21</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</si>
  <si>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</si>
  <si>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</si>
  <si>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</si>
  <si>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</si>
  <si>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</si>
  <si>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</si>
  <si>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</si>
  <si>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</si>
  <si>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168,95</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</si>
  <si>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</si>
  <si>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</si>
  <si>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</si>
  <si>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</si>
  <si>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</si>
  <si>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</si>
  <si>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</si>
  <si>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</si>
  <si>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</si>
  <si>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</si>
  <si>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</si>
  <si>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</si>
  <si>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</si>
  <si>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</si>
  <si>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</si>
  <si>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</si>
  <si>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</si>
  <si>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</si>
  <si>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</si>
  <si>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</si>
  <si>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</si>
  <si>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</si>
  <si>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</si>
  <si>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</si>
  <si>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</si>
  <si>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</si>
  <si>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519.087,13</t>
  </si>
  <si>
    <t>MANIPULADOR TELESCOPICO, POTENCIA DE 85 HP, CAPACIDADE DE CARGA DE 3.500 KG, ALTURA MAXIMA DE ELEVACAO DE 12,3 M</t>
  </si>
  <si>
    <t>461.495,00</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</si>
  <si>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</si>
  <si>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</si>
  <si>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</si>
  <si>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</si>
  <si>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</si>
  <si>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</si>
  <si>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</si>
  <si>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48,64</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</si>
  <si>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</si>
  <si>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</si>
  <si>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</si>
  <si>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</si>
  <si>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</si>
  <si>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</si>
  <si>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</si>
  <si>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</si>
  <si>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</si>
  <si>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</si>
  <si>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27,53</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</si>
  <si>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</si>
  <si>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</si>
  <si>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</si>
  <si>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</si>
  <si>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</si>
  <si>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</si>
  <si>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</si>
  <si>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</si>
  <si>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</si>
  <si>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</si>
  <si>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</si>
  <si>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</si>
  <si>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</si>
  <si>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</si>
  <si>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</si>
  <si>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</si>
  <si>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</si>
  <si>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</si>
  <si>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</si>
  <si>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</si>
  <si>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</si>
  <si>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</si>
  <si>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</si>
  <si>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</si>
  <si>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</si>
  <si>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</si>
  <si>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</si>
  <si>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</si>
  <si>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</si>
  <si>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56,32</t>
  </si>
  <si>
    <t>MASSA EPOXI BICOMPONENTE PARA REPAROS</t>
  </si>
  <si>
    <t>MASSA PARA VIDRO</t>
  </si>
  <si>
    <t>MASSA PLASTICA PARA MARMORE/GRANITO</t>
  </si>
  <si>
    <t>MASTRO SIMPLES GALVANIZADO DIAMETRO NOMINAL 1 1/2"</t>
  </si>
  <si>
    <t>MASTRO SIMPLES GALVANIZADO DIAMETRO NOMINAL 2"</t>
  </si>
  <si>
    <t>68,66</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</si>
  <si>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</si>
  <si>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</si>
  <si>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</si>
  <si>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</si>
  <si>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</si>
  <si>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</si>
  <si>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</si>
  <si>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</si>
  <si>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</si>
  <si>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</si>
  <si>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</si>
  <si>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</si>
  <si>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</si>
  <si>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</si>
  <si>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</si>
  <si>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</si>
  <si>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</si>
  <si>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</si>
  <si>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</si>
  <si>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</si>
  <si>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2,04</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</si>
  <si>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</si>
  <si>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</si>
  <si>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</si>
  <si>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</si>
  <si>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</si>
  <si>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</si>
  <si>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</si>
  <si>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</si>
  <si>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</si>
  <si>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</si>
  <si>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</si>
  <si>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</si>
  <si>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</si>
  <si>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23,13</t>
  </si>
  <si>
    <t>MEIO-FIO OU GUIA DE CONCRETO PRE-MOLDADO, COMP 80 CM, *25 X 08/08* CM (H X L1/L2)</t>
  </si>
  <si>
    <t>MEIO-FIO OU GUIA DE CONCRETO PRE-MOLDADO, TIPO CHAPEU PARA BOCA DE LOBO,  DIMENSOES *1,20* X 0,15 X 0,30 M</t>
  </si>
  <si>
    <t>36,14</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</si>
  <si>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</si>
  <si>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</si>
  <si>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</si>
  <si>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</si>
  <si>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58,20</t>
  </si>
  <si>
    <t>MEMBRANA IMPERMEABILIZANTE A BASE DE POLIURETANO</t>
  </si>
  <si>
    <t>MEMBRANA IMPERMEABILIZANTE ACRILICA MONOCOMPONENTE</t>
  </si>
  <si>
    <t>MESA VIBRATORIA COM DIMENSOES DE 2,0 X 1,0 M, COM MOTOR ELETRICO DE 2 POLOS E POTENCIA DE 3 CV</t>
  </si>
  <si>
    <t>MESTRE DE OBRAS</t>
  </si>
  <si>
    <t>27,41</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</si>
  <si>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</si>
  <si>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</si>
  <si>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</si>
  <si>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</si>
  <si>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</si>
  <si>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</si>
  <si>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</si>
  <si>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</si>
  <si>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</si>
  <si>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</si>
  <si>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</si>
  <si>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8,14</t>
  </si>
  <si>
    <t>MINICAPTOR, EM ACO GALVANIZADO A FOGO, FIXACAO HORIZONTAL DE 2 FUROS, SEM BANDEIRA, H=600 MM X DN=10 MM</t>
  </si>
  <si>
    <t>MINICAPTOR, EM ACO GALVANIZADO A FOGO,Â  FIXACAO COM ROSCA SOBERBA OU MECANICA, H=300 MM X DN=10 MM</t>
  </si>
  <si>
    <t>8,56</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</si>
  <si>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</si>
  <si>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</si>
  <si>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</si>
  <si>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</si>
  <si>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189.750,00</t>
  </si>
  <si>
    <t>MINICARREGADEIRA SOBRE RODAS, POTENCIA LIQUIDA DE *72* HP, CAPACIDADE NOMINAL DE OPERACAO DE *1200* KG</t>
  </si>
  <si>
    <t>292.839,92</t>
  </si>
  <si>
    <t>MINIESCAVADEIRA SOBRE ESTEIRAS, POTENCIA LIQUIDA DE *30* HP, PESO OPERACIONAL DE *3.500* KG</t>
  </si>
  <si>
    <t>288.039,26</t>
  </si>
  <si>
    <t>MINIESCAVADEIRA SOBRE ESTEIRAS, POTENCIA LIQUIDA DE *42* HP, PESO OPERACIONAL DE *4.500* KG</t>
  </si>
  <si>
    <t>351.407,91</t>
  </si>
  <si>
    <t>MINIESCAVADEIRA SOBRE ESTEIRAS, POTENCIA LIQUIDA DE *42* HP, PESO OPERACIONAL DE *5.300* KG</t>
  </si>
  <si>
    <t>361.980,28</t>
  </si>
  <si>
    <t>MINUTERIA ELETRONICA COLETIVA COM POTENCIA MAXIMA RESISTIVA PARA LAMPADAS FLUORESCENTES DE *300* W ( 110 V ) / *600* W ( 110 V )</t>
  </si>
  <si>
    <t>MISTURADOR CROMADO DE MESA, BICA BAIXA, PARA LAVATORIO (REF 1875)</t>
  </si>
  <si>
    <t>MISTURADOR CROMADO DE PAREDE PARA LAVATORIO (REF 1878)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</si>
  <si>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</si>
  <si>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</si>
  <si>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</si>
  <si>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</si>
  <si>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</si>
  <si>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</si>
  <si>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ACABAMENTO CROMADO</t>
  </si>
  <si>
    <t>MISTURADOR, BASE PARA CHUVEIRO/BANHEIRA, 1/2 " OU 3/4 ", SOLDAVEL OU ROSCAVEL (NAO INCLUI ACABAMENTOS)</t>
  </si>
  <si>
    <t>MOLA HIDRAULICA AEREA, PARA PORTAS DE ATE 1.100 MM E PESO DE ATE 85 KG, COM CORPO EM ALUMINIO E BRACO EM ACO, SEM BRACO DE PARADA</t>
  </si>
  <si>
    <t>MOLA HIDRAULICA AEREA, PARA PORTAS DE ATE 850 MM E PESO DE ATE 50 KG, COM CORPO EM ALUMINIO E BRACO EM ACO, SEM BRACO DE PARADA</t>
  </si>
  <si>
    <t>120,93</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</si>
  <si>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</si>
  <si>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</si>
  <si>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</si>
  <si>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</si>
  <si>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</si>
  <si>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3.024,18</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</si>
  <si>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</si>
  <si>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</si>
  <si>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</si>
  <si>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</si>
  <si>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</si>
  <si>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</si>
  <si>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</si>
  <si>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</si>
  <si>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</si>
  <si>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</si>
  <si>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</si>
  <si>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</si>
  <si>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</si>
  <si>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</si>
  <si>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</si>
  <si>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</si>
  <si>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</si>
  <si>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16,72</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</si>
  <si>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</si>
  <si>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</si>
  <si>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</si>
  <si>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</si>
  <si>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</si>
  <si>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</si>
  <si>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</si>
  <si>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</si>
  <si>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</si>
  <si>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</si>
  <si>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58,55</t>
  </si>
  <si>
    <t>MOURAO DE CONCRETO CURVO, *10 X 10* CM, H= *2,60* M + CURVA DE 0,40 M</t>
  </si>
  <si>
    <t>52,13</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</si>
  <si>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</si>
  <si>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</si>
  <si>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</si>
  <si>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</si>
  <si>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</si>
  <si>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</si>
  <si>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62,35</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</si>
  <si>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</si>
  <si>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</si>
  <si>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</si>
  <si>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</si>
  <si>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46,14</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</si>
  <si>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</si>
  <si>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</si>
  <si>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</si>
  <si>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</si>
  <si>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</si>
  <si>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</si>
  <si>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</si>
  <si>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</si>
  <si>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</si>
  <si>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</si>
  <si>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</si>
  <si>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</si>
  <si>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</si>
  <si>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</si>
  <si>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</si>
  <si>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34,30</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</si>
  <si>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</si>
  <si>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</si>
  <si>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</si>
  <si>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</si>
  <si>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</si>
  <si>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</si>
  <si>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</si>
  <si>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</si>
  <si>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</si>
  <si>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</si>
  <si>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</si>
  <si>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</si>
  <si>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</si>
  <si>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</si>
  <si>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</si>
  <si>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</si>
  <si>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</si>
  <si>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28,71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</si>
  <si>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</si>
  <si>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</si>
  <si>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</si>
  <si>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</si>
  <si>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</si>
  <si>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76,64</t>
  </si>
  <si>
    <t>NIPLE SEXTAVADO EM ACO CARBONO, COM ROSCA BSP, PRESSAO 3.000 LBS, DN 1 1/2"</t>
  </si>
  <si>
    <t>NIPLE SEXTAVADO EM ACO CARBONO, COM ROSCA BSP, PRESSAO 3.000 LBS, DN 1 1/4"</t>
  </si>
  <si>
    <t>33,64</t>
  </si>
  <si>
    <t>NIPLE SEXTAVADO EM ACO CARBONO, COM ROSCA BSP, PRESSAO 3.000 LBS, DN 1/2"</t>
  </si>
  <si>
    <t>NIPLE SEXTAVADO EM ACO CARBONO, COM ROSCA BSP, PRESSAO 3.000 LBS, DN 1"</t>
  </si>
  <si>
    <t>NIPLE SEXTAVADO EM ACO CARBONO, COM ROSCA BSP, PRESSAO 3.000 LBS, DN 2 1/2"</t>
  </si>
  <si>
    <t>130,33</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</si>
  <si>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</si>
  <si>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</si>
  <si>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</si>
  <si>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</si>
  <si>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</si>
  <si>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</si>
  <si>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</si>
  <si>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</si>
  <si>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</si>
  <si>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</si>
  <si>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</si>
  <si>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</si>
  <si>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</si>
  <si>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</si>
  <si>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</si>
  <si>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</si>
  <si>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</si>
  <si>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</si>
  <si>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</si>
  <si>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</si>
  <si>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</si>
  <si>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</si>
  <si>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</si>
  <si>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</si>
  <si>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</si>
  <si>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</si>
  <si>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</si>
  <si>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</si>
  <si>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</si>
  <si>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</si>
  <si>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</si>
  <si>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</si>
  <si>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</si>
  <si>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</si>
  <si>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</si>
  <si>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</si>
  <si>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</si>
  <si>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</si>
  <si>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</si>
  <si>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</si>
  <si>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</si>
  <si>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</si>
  <si>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</si>
  <si>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</si>
  <si>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</si>
  <si>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</si>
  <si>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</si>
  <si>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</si>
  <si>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</si>
  <si>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</si>
  <si>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</si>
  <si>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</si>
  <si>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</si>
  <si>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</si>
  <si>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</si>
  <si>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</si>
  <si>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</si>
  <si>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</si>
  <si>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</si>
  <si>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</si>
  <si>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</si>
  <si>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</si>
  <si>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</si>
  <si>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174,80</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</si>
  <si>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</si>
  <si>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</si>
  <si>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</si>
  <si>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</si>
  <si>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</si>
  <si>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</si>
  <si>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</si>
  <si>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</si>
  <si>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</si>
  <si>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</si>
  <si>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</si>
  <si>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</si>
  <si>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</si>
  <si>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</si>
  <si>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</si>
  <si>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</si>
  <si>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</si>
  <si>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</si>
  <si>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</si>
  <si>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</si>
  <si>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</si>
  <si>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</si>
  <si>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</si>
  <si>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</si>
  <si>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</si>
  <si>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</si>
  <si>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</si>
  <si>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</si>
  <si>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</si>
  <si>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</si>
  <si>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</si>
  <si>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</si>
  <si>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</si>
  <si>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</si>
  <si>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</si>
  <si>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</si>
  <si>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</si>
  <si>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</si>
  <si>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</si>
  <si>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</si>
  <si>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</si>
  <si>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</si>
  <si>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</si>
  <si>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</si>
  <si>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</si>
  <si>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</si>
  <si>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</si>
  <si>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</si>
  <si>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</si>
  <si>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</si>
  <si>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</si>
  <si>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</si>
  <si>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</si>
  <si>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</si>
  <si>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</si>
  <si>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</si>
  <si>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</si>
  <si>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</si>
  <si>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</si>
  <si>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</si>
  <si>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</si>
  <si>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</si>
  <si>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</si>
  <si>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</si>
  <si>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</si>
  <si>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</si>
  <si>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</si>
  <si>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</si>
  <si>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</si>
  <si>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</si>
  <si>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</si>
  <si>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</si>
  <si>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</si>
  <si>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</si>
  <si>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</si>
  <si>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</si>
  <si>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</si>
  <si>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81,07</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</si>
  <si>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</si>
  <si>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</si>
  <si>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</si>
  <si>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</si>
  <si>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</si>
  <si>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</si>
  <si>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56,12</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</si>
  <si>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</si>
  <si>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</si>
  <si>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</si>
  <si>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167,49</t>
  </si>
  <si>
    <t>PASTILHA CERAMICA/PORCELANA, REVEST INT/EXT E  PISCINA, CORES LISAS/SOLIDAS, QUENTES, SEM MESCLAGEM/MISTURA, *5 X 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</si>
  <si>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</si>
  <si>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</si>
  <si>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</si>
  <si>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</si>
  <si>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</si>
  <si>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</si>
  <si>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</si>
  <si>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</si>
  <si>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</si>
  <si>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</si>
  <si>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</si>
  <si>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33,10</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</si>
  <si>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</si>
  <si>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</si>
  <si>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</si>
  <si>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</si>
  <si>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</si>
  <si>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</si>
  <si>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</si>
  <si>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</si>
  <si>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</si>
  <si>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</si>
  <si>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</si>
  <si>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</si>
  <si>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</si>
  <si>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104,02</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</si>
  <si>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</si>
  <si>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</si>
  <si>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</si>
  <si>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</si>
  <si>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188,17</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</si>
  <si>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</si>
  <si>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</si>
  <si>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</si>
  <si>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</si>
  <si>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</si>
  <si>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</si>
  <si>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</si>
  <si>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</si>
  <si>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</si>
  <si>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</si>
  <si>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</si>
  <si>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</si>
  <si>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</si>
  <si>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</si>
  <si>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</si>
  <si>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</si>
  <si>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</si>
  <si>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</si>
  <si>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</si>
  <si>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</si>
  <si>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</si>
  <si>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</si>
  <si>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</si>
  <si>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</si>
  <si>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7,11</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</si>
  <si>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</si>
  <si>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</si>
  <si>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</si>
  <si>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</si>
  <si>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67,38</t>
  </si>
  <si>
    <t>PERFIL DE BORRACHA EPDM MACICO *12 X 15* MM PARA ESQUADRIAS</t>
  </si>
  <si>
    <t>PERFIL ELASTOMERICO PRE-FORMADO EM EPMD, PARA JUNTA DE DILATACAO DE PISOS COM POUCA SOLICITACAO, 15 MM DE LARGURA, MOVIMENTACAO DE *11 A 19* MM</t>
  </si>
  <si>
    <t>163,77</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</si>
  <si>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</si>
  <si>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</si>
  <si>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</si>
  <si>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</si>
  <si>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</si>
  <si>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</si>
  <si>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</si>
  <si>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</si>
  <si>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</si>
  <si>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</si>
  <si>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</si>
  <si>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</si>
  <si>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</si>
  <si>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</si>
  <si>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</si>
  <si>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10,92</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</si>
  <si>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</si>
  <si>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</si>
  <si>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</si>
  <si>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</si>
  <si>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</si>
  <si>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</si>
  <si>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</si>
  <si>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</si>
  <si>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</si>
  <si>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</si>
  <si>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</si>
  <si>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</si>
  <si>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</si>
  <si>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</si>
  <si>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</si>
  <si>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</si>
  <si>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</si>
  <si>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</si>
  <si>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</si>
  <si>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</si>
  <si>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</si>
  <si>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</si>
  <si>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</si>
  <si>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</si>
  <si>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</si>
  <si>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28,80</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</si>
  <si>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</si>
  <si>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</si>
  <si>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</si>
  <si>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</si>
  <si>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</si>
  <si>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</si>
  <si>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</si>
  <si>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</si>
  <si>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</si>
  <si>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</si>
  <si>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</si>
  <si>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53,08</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</si>
  <si>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</si>
  <si>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</si>
  <si>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</si>
  <si>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</si>
  <si>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</si>
  <si>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</si>
  <si>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</si>
  <si>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</si>
  <si>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385,74</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</si>
  <si>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</si>
  <si>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</si>
  <si>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</si>
  <si>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</si>
  <si>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</si>
  <si>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</si>
  <si>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</si>
  <si>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</si>
  <si>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</si>
  <si>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</si>
  <si>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</si>
  <si>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</si>
  <si>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</si>
  <si>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</si>
  <si>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</si>
  <si>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</si>
  <si>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</si>
  <si>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318,65</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</si>
  <si>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</si>
  <si>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</si>
  <si>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</si>
  <si>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</si>
  <si>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</si>
  <si>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22,69</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</si>
  <si>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</si>
  <si>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</si>
  <si>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</si>
  <si>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</si>
  <si>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</si>
  <si>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</si>
  <si>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</si>
  <si>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</si>
  <si>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</si>
  <si>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</si>
  <si>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</si>
  <si>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</si>
  <si>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</si>
  <si>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</si>
  <si>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</si>
  <si>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</si>
  <si>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</si>
  <si>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</si>
  <si>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</si>
  <si>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</si>
  <si>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</si>
  <si>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</si>
  <si>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</si>
  <si>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</si>
  <si>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</si>
  <si>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</si>
  <si>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</si>
  <si>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</si>
  <si>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74,28</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</si>
  <si>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</si>
  <si>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</si>
  <si>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</si>
  <si>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</si>
  <si>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</si>
  <si>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</si>
  <si>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</si>
  <si>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</si>
  <si>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</si>
  <si>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</si>
  <si>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</si>
  <si>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</si>
  <si>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</si>
  <si>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</si>
  <si>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</si>
  <si>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</si>
  <si>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</si>
  <si>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</si>
  <si>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</si>
  <si>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</si>
  <si>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</si>
  <si>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</si>
  <si>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</si>
  <si>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</si>
  <si>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</si>
  <si>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</si>
  <si>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</si>
  <si>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</si>
  <si>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</si>
  <si>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</si>
  <si>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</si>
  <si>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</si>
  <si>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</si>
  <si>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</si>
  <si>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</si>
  <si>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</si>
  <si>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</si>
  <si>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</si>
  <si>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</si>
  <si>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</si>
  <si>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</si>
  <si>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</si>
  <si>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</si>
  <si>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</si>
  <si>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</si>
  <si>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</si>
  <si>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</si>
  <si>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</si>
  <si>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</si>
  <si>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</si>
  <si>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</si>
  <si>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</si>
  <si>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246,01</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</si>
  <si>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</si>
  <si>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</si>
  <si>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181,97</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</si>
  <si>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</si>
  <si>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</si>
  <si>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</si>
  <si>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</si>
  <si>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</si>
  <si>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</si>
  <si>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</si>
  <si>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</si>
  <si>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</si>
  <si>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</si>
  <si>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</si>
  <si>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</si>
  <si>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</si>
  <si>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</si>
  <si>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</si>
  <si>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</si>
  <si>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</si>
  <si>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</si>
  <si>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</si>
  <si>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</si>
  <si>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</si>
  <si>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153,52</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</si>
  <si>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</si>
  <si>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</si>
  <si>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</si>
  <si>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</si>
  <si>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</si>
  <si>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</si>
  <si>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</si>
  <si>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222,36</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</si>
  <si>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</si>
  <si>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</si>
  <si>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</si>
  <si>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</si>
  <si>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391,61</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</si>
  <si>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</si>
  <si>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</si>
  <si>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</si>
  <si>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</si>
  <si>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</si>
  <si>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</si>
  <si>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</si>
  <si>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</si>
  <si>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</si>
  <si>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</si>
  <si>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</si>
  <si>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</si>
  <si>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</si>
  <si>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</si>
  <si>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</si>
  <si>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</si>
  <si>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</si>
  <si>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</si>
  <si>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</si>
  <si>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</si>
  <si>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 ANGELIM OU EQUIVALENTE DA REGIAO</t>
  </si>
  <si>
    <t>44,36</t>
  </si>
  <si>
    <t>PRANCHA NAO APARELHADA  *6 X 25* CM, EM MACARANDUBA, ANGELIM OU EQUIVALENTE DA REGIAO -  BRUTA</t>
  </si>
  <si>
    <t>PRANCHA NAO APARELHADA  *6 X 30* CM, EM MACARANDUBA, ANGELIM OU EQUIVALENTE DA REGIAO - BRUTA</t>
  </si>
  <si>
    <t>44,21</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</si>
  <si>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</si>
  <si>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</si>
  <si>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</si>
  <si>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</si>
  <si>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</si>
  <si>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</si>
  <si>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29,86</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</si>
  <si>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</si>
  <si>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</si>
  <si>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</si>
  <si>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</si>
  <si>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</si>
  <si>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</si>
  <si>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</si>
  <si>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</si>
  <si>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</si>
  <si>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</si>
  <si>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</si>
  <si>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</si>
  <si>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</si>
  <si>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</si>
  <si>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</si>
  <si>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</si>
  <si>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</si>
  <si>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24,51</t>
  </si>
  <si>
    <t>PREGO DE ACO POLIDO COM CABECA 22 X 48 (4 1/4 X 5)</t>
  </si>
  <si>
    <t>PREGO DE ACO POLIDO SEM CABECA 15 X 15 (1 1/4 X 13)</t>
  </si>
  <si>
    <t>27,20</t>
  </si>
  <si>
    <t>PRESSAO DE PERNAS TRIPLO, EM TUBO DE ACO CARBONO, PINTURA NO PROCESSO ELETROSTATICO - EQUIPAMENTO DE GINASTICA PARA ACADEMIA AO AR LIVRE / ACADEMIA DA TERCEIRA IDADE - ATI</t>
  </si>
  <si>
    <t>PRIMER DE POLIURETANO</t>
  </si>
  <si>
    <t>PRIMER EPOXI / EPOXIDICO</t>
  </si>
  <si>
    <t>81,54</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</si>
  <si>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</si>
  <si>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</si>
  <si>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</si>
  <si>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</si>
  <si>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</si>
  <si>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103,56</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</si>
  <si>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</si>
  <si>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</si>
  <si>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</si>
  <si>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</si>
  <si>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</si>
  <si>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</si>
  <si>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</si>
  <si>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</si>
  <si>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</si>
  <si>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</si>
  <si>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</si>
  <si>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</si>
  <si>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</si>
  <si>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</si>
  <si>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</si>
  <si>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</si>
  <si>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50,95</t>
  </si>
  <si>
    <t>PUXADOR TIPO ALCA, EM ZAMAC CROMADO, COM ROSETAS, COMPRIMENTO DE APROX *100* MM, PARA PORTAS E JANELAS DE MADEIRA, INCLUINDO PARAFUSOS</t>
  </si>
  <si>
    <t>PUXADOR TUBULAR RETO DUPLO, EM ALUMINIO CROMADO, COMPRIMENTO DE APROX 400 MM E DIAMETRO DE 25 MM (1")</t>
  </si>
  <si>
    <t>138,71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</si>
  <si>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</si>
  <si>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</si>
  <si>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</si>
  <si>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</si>
  <si>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</si>
  <si>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</si>
  <si>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</si>
  <si>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</si>
  <si>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</si>
  <si>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</si>
  <si>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</si>
  <si>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</si>
  <si>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</si>
  <si>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</si>
  <si>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</si>
  <si>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</si>
  <si>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</si>
  <si>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</si>
  <si>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139,34</t>
  </si>
  <si>
    <t>QUADRO DE DISTRIBUICAO, EM PVC, DE EMBUTIR, COM BARRAMENTO TERRA / NEUTRO, PARA 18 DISJUNTORES NEMA OU 24 DISJUNTORES DIN</t>
  </si>
  <si>
    <t>258,15</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</si>
  <si>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</si>
  <si>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</si>
  <si>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</si>
  <si>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</si>
  <si>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84,74</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</si>
  <si>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</si>
  <si>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</si>
  <si>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</si>
  <si>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</si>
  <si>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</si>
  <si>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</si>
  <si>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</si>
  <si>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</si>
  <si>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</si>
  <si>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</si>
  <si>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</si>
  <si>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</si>
  <si>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</si>
  <si>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</si>
  <si>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</si>
  <si>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</si>
  <si>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</si>
  <si>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</si>
  <si>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</si>
  <si>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13,07</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</si>
  <si>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</si>
  <si>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</si>
  <si>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</si>
  <si>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</si>
  <si>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</si>
  <si>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</si>
  <si>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</si>
  <si>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</si>
  <si>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</si>
  <si>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</si>
  <si>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</si>
  <si>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</si>
  <si>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148,70</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</si>
  <si>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</si>
  <si>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</si>
  <si>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</si>
  <si>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</si>
  <si>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</si>
  <si>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</si>
  <si>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35,07</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</si>
  <si>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</si>
  <si>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</si>
  <si>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</si>
  <si>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</si>
  <si>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</si>
  <si>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</si>
  <si>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</si>
  <si>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</si>
  <si>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</si>
  <si>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</si>
  <si>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</si>
  <si>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</si>
  <si>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</si>
  <si>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</si>
  <si>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</si>
  <si>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</si>
  <si>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135,77</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</si>
  <si>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</si>
  <si>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</si>
  <si>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</si>
  <si>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</si>
  <si>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</si>
  <si>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</si>
  <si>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52,62</t>
  </si>
  <si>
    <t>REGISTRO DE ESFERA, PVC, COM VOLANTE, VS, ROSCAVEL, DN 1 1/4", COM CORPO DIVIDIDO</t>
  </si>
  <si>
    <t>REGISTRO DE ESFERA, PVC, COM VOLANTE, VS, ROSCAVEL, DN 1/2", COM CORPO DIVIDIDO</t>
  </si>
  <si>
    <t>REGISTRO DE ESFERA, PVC, COM VOLANTE, VS, ROSCAVEL, DN 1", COM CORPO DIVIDIDO</t>
  </si>
  <si>
    <t>37,53</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</si>
  <si>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</si>
  <si>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</si>
  <si>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</si>
  <si>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</si>
  <si>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23,32</t>
  </si>
  <si>
    <t>REGISTRO DE ESFERA, PVC, COM VOLANTE, VS, SOLDAVEL, DN 32 MM, COM CORPO DIVIDIDO</t>
  </si>
  <si>
    <t>37,03</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</si>
  <si>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</si>
  <si>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</si>
  <si>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</si>
  <si>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</si>
  <si>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</si>
  <si>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</si>
  <si>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</si>
  <si>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</si>
  <si>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</si>
  <si>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</si>
  <si>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</si>
  <si>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</si>
  <si>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89,38</t>
  </si>
  <si>
    <t>REGISTRO GAVETA BRUTO EM LATAO FORJADO, BITOLA 2 1/2 " (REF 1509)</t>
  </si>
  <si>
    <t>185,36</t>
  </si>
  <si>
    <t>REGISTRO GAVETA BRUTO EM LATAO FORJADO, BITOLA 3 " (REF 1509)</t>
  </si>
  <si>
    <t>224,41</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</si>
  <si>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</si>
  <si>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</si>
  <si>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</si>
  <si>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</si>
  <si>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</si>
  <si>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</si>
  <si>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</si>
  <si>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57,64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</si>
  <si>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</si>
  <si>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</si>
  <si>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</si>
  <si>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</si>
  <si>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</si>
  <si>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</si>
  <si>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</si>
  <si>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</si>
  <si>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</si>
  <si>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</si>
  <si>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</si>
  <si>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</si>
  <si>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76,67</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</si>
  <si>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</si>
  <si>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</si>
  <si>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</si>
  <si>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</si>
  <si>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</si>
  <si>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</si>
  <si>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</si>
  <si>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</si>
  <si>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</si>
  <si>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</si>
  <si>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</si>
  <si>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34,64</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</si>
  <si>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</si>
  <si>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</si>
  <si>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</si>
  <si>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</si>
  <si>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</si>
  <si>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</si>
  <si>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</si>
  <si>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</si>
  <si>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</si>
  <si>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</si>
  <si>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</si>
  <si>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</si>
  <si>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</si>
  <si>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</si>
  <si>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</si>
  <si>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</si>
  <si>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</si>
  <si>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</si>
  <si>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</si>
  <si>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</si>
  <si>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</si>
  <si>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</si>
  <si>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</si>
  <si>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</si>
  <si>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</si>
  <si>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</si>
  <si>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</si>
  <si>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</si>
  <si>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</si>
  <si>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</si>
  <si>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</si>
  <si>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</si>
  <si>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</si>
  <si>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</si>
  <si>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</si>
  <si>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</si>
  <si>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</si>
  <si>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</si>
  <si>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32,38</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</si>
  <si>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</si>
  <si>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</si>
  <si>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</si>
  <si>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</si>
  <si>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</si>
  <si>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</si>
  <si>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25,52</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</si>
  <si>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</si>
  <si>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</si>
  <si>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</si>
  <si>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</si>
  <si>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</si>
  <si>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</si>
  <si>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</si>
  <si>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</si>
  <si>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</si>
  <si>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</si>
  <si>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</si>
  <si>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</si>
  <si>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</si>
  <si>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</si>
  <si>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</si>
  <si>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</si>
  <si>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</si>
  <si>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</si>
  <si>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</si>
  <si>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</si>
  <si>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48,27</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</si>
  <si>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</si>
  <si>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</si>
  <si>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</si>
  <si>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</si>
  <si>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</si>
  <si>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</si>
  <si>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54,38</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</si>
  <si>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</si>
  <si>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</si>
  <si>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</si>
  <si>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</si>
  <si>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</si>
  <si>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</si>
  <si>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</si>
  <si>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</si>
  <si>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66,59</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</si>
  <si>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</si>
  <si>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</si>
  <si>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</si>
  <si>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</si>
  <si>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</si>
  <si>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</si>
  <si>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</si>
  <si>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</si>
  <si>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</si>
  <si>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</si>
  <si>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</si>
  <si>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</si>
  <si>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</si>
  <si>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</si>
  <si>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252,70</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</si>
  <si>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</si>
  <si>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</si>
  <si>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</si>
  <si>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</si>
  <si>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</si>
  <si>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</si>
  <si>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</si>
  <si>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</si>
  <si>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</si>
  <si>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</si>
  <si>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</si>
  <si>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</si>
  <si>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</si>
  <si>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</si>
  <si>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</si>
  <si>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</si>
  <si>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</si>
  <si>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23,65</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</si>
  <si>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</si>
  <si>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</si>
  <si>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</si>
  <si>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</si>
  <si>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</si>
  <si>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</si>
  <si>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</si>
  <si>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72,87</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</si>
  <si>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</si>
  <si>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</si>
  <si>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</si>
  <si>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</si>
  <si>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</si>
  <si>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</si>
  <si>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</si>
  <si>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</si>
  <si>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</si>
  <si>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</si>
  <si>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</si>
  <si>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</si>
  <si>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</si>
  <si>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</si>
  <si>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</si>
  <si>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</si>
  <si>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</si>
  <si>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</si>
  <si>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</si>
  <si>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</si>
  <si>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</si>
  <si>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</si>
  <si>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</si>
  <si>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</si>
  <si>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</si>
  <si>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</si>
  <si>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</si>
  <si>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</si>
  <si>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</si>
  <si>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</si>
  <si>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</si>
  <si>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</si>
  <si>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</si>
  <si>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</si>
  <si>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25,82</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</si>
  <si>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</si>
  <si>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</si>
  <si>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</si>
  <si>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</si>
  <si>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</si>
  <si>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</si>
  <si>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</si>
  <si>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</si>
  <si>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</si>
  <si>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</si>
  <si>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</si>
  <si>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</si>
  <si>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</si>
  <si>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</si>
  <si>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</si>
  <si>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</si>
  <si>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218,54</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</si>
  <si>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</si>
  <si>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</si>
  <si>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</si>
  <si>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</si>
  <si>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</si>
  <si>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</si>
  <si>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</si>
  <si>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</si>
  <si>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</si>
  <si>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</si>
  <si>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</si>
  <si>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</si>
  <si>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</si>
  <si>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</si>
  <si>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</si>
  <si>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</si>
  <si>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</si>
  <si>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</si>
  <si>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</si>
  <si>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</si>
  <si>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</si>
  <si>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</si>
  <si>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</si>
  <si>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</si>
  <si>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</si>
  <si>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</si>
  <si>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</si>
  <si>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163,35</t>
  </si>
  <si>
    <t>TAMPAO COMPLETO PARA TIL, EM PVC, OCRE, DN 200 MM, PARA REDE COLETORA DE ESGOTO</t>
  </si>
  <si>
    <t>208,41</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</si>
  <si>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</si>
  <si>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</si>
  <si>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</si>
  <si>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</si>
  <si>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</si>
  <si>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</si>
  <si>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</si>
  <si>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</si>
  <si>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</si>
  <si>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</si>
  <si>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</si>
  <si>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</si>
  <si>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</si>
  <si>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</si>
  <si>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</si>
  <si>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</si>
  <si>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</si>
  <si>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</si>
  <si>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</si>
  <si>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</si>
  <si>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</si>
  <si>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</si>
  <si>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</si>
  <si>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</si>
  <si>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</si>
  <si>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331,08</t>
  </si>
  <si>
    <t>TANQUE SIMPLES EM MARMORE SINTETICO COM COLUNA, CAPACIDADE *22* L, *60 X 46* CM</t>
  </si>
  <si>
    <t>405,66</t>
  </si>
  <si>
    <t>TANQUE SIMPLES EM MARMORE SINTETICO DE FIXAR NA PAREDE, CAPACIDADE *22* L, *60 X 46* CM</t>
  </si>
  <si>
    <t>215,50</t>
  </si>
  <si>
    <t>TANQUE SIMPLES EM MARMORE SINTETICO SUSPENSO, CAPACIDADE *38* L, *60 X 60* CM</t>
  </si>
  <si>
    <t>272,72</t>
  </si>
  <si>
    <t>TAQUEADOR OU TAQUEIRO</t>
  </si>
  <si>
    <t>TAQUEADOR OU TAQUEIRO (MENSALISTA)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</si>
  <si>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</si>
  <si>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</si>
  <si>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</si>
  <si>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</si>
  <si>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</si>
  <si>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</si>
  <si>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</si>
  <si>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</si>
  <si>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</si>
  <si>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</si>
  <si>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</si>
  <si>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</si>
  <si>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</si>
  <si>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</si>
  <si>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</si>
  <si>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</si>
  <si>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</si>
  <si>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</si>
  <si>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</si>
  <si>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</si>
  <si>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</si>
  <si>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</si>
  <si>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</si>
  <si>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</si>
  <si>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</si>
  <si>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</si>
  <si>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</si>
  <si>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</si>
  <si>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</si>
  <si>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283,29</t>
  </si>
  <si>
    <t>TE DE FERRO GALVANIZADO, DE 6"</t>
  </si>
  <si>
    <t>TE DE INSPECAO, PVC,  100 X 75 MM, SERIE NORMAL PARA ESGOTO PREDIAL</t>
  </si>
  <si>
    <t>TE DE INSPECAO, PVC, SERIE R, 100 X 75 MM, PARA ESGOTO OU AGUAS PLUVIAIS PREDIAIS</t>
  </si>
  <si>
    <t>74,16</t>
  </si>
  <si>
    <t>TE DE INSPECAO, PVC, SERIE R, 150 X 100 MM, PARA ESGOTO OU AGUAS PLUVIAIS PREDIAIS</t>
  </si>
  <si>
    <t>348,44</t>
  </si>
  <si>
    <t>TE DE INSPECAO, PVC, SERIE R, 75 X 75 MM, PARA ESGOTO OU AGUAS PLUVIAIS PREDIAIS</t>
  </si>
  <si>
    <t>42,33</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</si>
  <si>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</si>
  <si>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</si>
  <si>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</si>
  <si>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</si>
  <si>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</si>
  <si>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</si>
  <si>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</si>
  <si>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</si>
  <si>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</si>
  <si>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</si>
  <si>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</si>
  <si>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</si>
  <si>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</si>
  <si>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</si>
  <si>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</si>
  <si>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</si>
  <si>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</si>
  <si>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</si>
  <si>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</si>
  <si>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</si>
  <si>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</si>
  <si>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</si>
  <si>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</si>
  <si>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</si>
  <si>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</si>
  <si>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</si>
  <si>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22,33</t>
  </si>
  <si>
    <t>TE DE REDUCAO METALICO, PARA CONEXAO COM ANEL DESLIZANTE EM TUBO PEX, DN 20 X 20 X 16 MM</t>
  </si>
  <si>
    <t>23,12</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</si>
  <si>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</si>
  <si>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</si>
  <si>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</si>
  <si>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</si>
  <si>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</si>
  <si>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</si>
  <si>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41,39</t>
  </si>
  <si>
    <t>TE DE REDUCAO METALICO, PARA CONEXAO COM ANEL DESLIZANTE EM TUBO PEX, DN 25 X 32 X 25 MM</t>
  </si>
  <si>
    <t>61,52</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</si>
  <si>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</si>
  <si>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</si>
  <si>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</si>
  <si>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</si>
  <si>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</si>
  <si>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</si>
  <si>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</si>
  <si>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</si>
  <si>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63,90</t>
  </si>
  <si>
    <t>TE DE REDUCAO, PVC PBA, BBB, JE, DN 100 X 50 / DE 110 X 60 MM, PARA REDE AGUA (NBR 10351)</t>
  </si>
  <si>
    <t>TE DE REDUCAO, PVC PBA, BBB, JE, DN 100 X 75 / DE 110 X 85 MM, PARA REDE AGUA (NBR 10351)</t>
  </si>
  <si>
    <t>TE DE REDUCAO, PVC PBA, BBB, JE, DN 75 X 50 / DE 85 X 60 MM, PARA REDE AGUA (NBR 10351)</t>
  </si>
  <si>
    <t>51,19</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</si>
  <si>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</si>
  <si>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</si>
  <si>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</si>
  <si>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235,49</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</si>
  <si>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</si>
  <si>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</si>
  <si>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</si>
  <si>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</si>
  <si>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</si>
  <si>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</si>
  <si>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</si>
  <si>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</si>
  <si>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74,73</t>
  </si>
  <si>
    <t>TE DE REDUCAO, PVC, SOLDAVEL, 90 GRAUS, 85 MM X 60 MM, PARA AGUA FRIA PREDIAL</t>
  </si>
  <si>
    <t>116,07</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</si>
  <si>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</si>
  <si>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</si>
  <si>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</si>
  <si>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</si>
  <si>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</si>
  <si>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</si>
  <si>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</si>
  <si>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</si>
  <si>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</si>
  <si>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</si>
  <si>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</si>
  <si>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</si>
  <si>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</si>
  <si>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</si>
  <si>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</si>
  <si>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</si>
  <si>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</si>
  <si>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19,27</t>
  </si>
  <si>
    <t>TE METALICO, PARA CONEXAO COM ANEL DESLIZANTE EM TUBO PEX, DN 20 MM</t>
  </si>
  <si>
    <t>TE METALICO, PARA CONEXAO COM ANEL DESLIZANTE EM TUBO PEX, DN 25 MM</t>
  </si>
  <si>
    <t>TE METALICO, PARA CONEXAO COM ANEL DESLIZANTE EM TUBO PEX, DN 32 MM</t>
  </si>
  <si>
    <t>55,71</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</si>
  <si>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</si>
  <si>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</si>
  <si>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</si>
  <si>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</si>
  <si>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87,81</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</si>
  <si>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</si>
  <si>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</si>
  <si>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</si>
  <si>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</si>
  <si>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</si>
  <si>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</si>
  <si>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2,73</t>
  </si>
  <si>
    <t>TE NORMAL, PPR, SOLDAVEL, 90 GRAUS, DN 25 X 25 X 25 MM, PARA AGUA QUENTE PREDIAL</t>
  </si>
  <si>
    <t>4,05</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</si>
  <si>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</si>
  <si>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</si>
  <si>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</si>
  <si>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</si>
  <si>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</si>
  <si>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</si>
  <si>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</si>
  <si>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</si>
  <si>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</si>
  <si>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</si>
  <si>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33,29</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</si>
  <si>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</si>
  <si>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</si>
  <si>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</si>
  <si>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</si>
  <si>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</si>
  <si>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</si>
  <si>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</si>
  <si>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</si>
  <si>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</si>
  <si>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</si>
  <si>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</si>
  <si>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</si>
  <si>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</si>
  <si>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</si>
  <si>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</si>
  <si>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</si>
  <si>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</si>
  <si>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</si>
  <si>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</si>
  <si>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</si>
  <si>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</si>
  <si>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</si>
  <si>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</si>
  <si>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</si>
  <si>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</si>
  <si>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</si>
  <si>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</si>
  <si>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</si>
  <si>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</si>
  <si>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</si>
  <si>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</si>
  <si>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</si>
  <si>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</si>
  <si>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</si>
  <si>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252,18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</si>
  <si>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</si>
  <si>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</si>
  <si>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</si>
  <si>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</si>
  <si>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</si>
  <si>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</si>
  <si>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90,67</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</si>
  <si>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</si>
  <si>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</si>
  <si>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</si>
  <si>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</si>
  <si>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</si>
  <si>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</si>
  <si>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</si>
  <si>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</si>
  <si>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</si>
  <si>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</si>
  <si>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</si>
  <si>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</si>
  <si>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</si>
  <si>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</si>
  <si>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</si>
  <si>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</si>
  <si>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</si>
  <si>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</si>
  <si>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36,84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</si>
  <si>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</si>
  <si>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</si>
  <si>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</si>
  <si>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</si>
  <si>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</si>
  <si>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79,95</t>
  </si>
  <si>
    <t>TE, PVC LEVE, CURTO, 90 GRAUS, 150 MM, PARA ESGOTO</t>
  </si>
  <si>
    <t>54,81</t>
  </si>
  <si>
    <t>TE, PVC PBA, BBB, 90 GRAUS, DN 100 / DE 110 MM, PARA REDE  AGUA (NBR 10351)</t>
  </si>
  <si>
    <t>TE, PVC PBA, BBB, 90 GRAUS, DN 50 / DE 60 MM, PARA REDE AGUA (NBR 10351)</t>
  </si>
  <si>
    <t>TE, PVC PBA, BBB, 90 GRAUS, DN 75 / DE 85 MM, PARA REDE AGUA (NBR 10351)</t>
  </si>
  <si>
    <t>62,39</t>
  </si>
  <si>
    <t>TE, PVC, SERIE R, 100 X 100 MM, PARA ESGOTO OU AGUAS PLUVIAIS PREDIAIS</t>
  </si>
  <si>
    <t>TE, PVC, SERIE R, 100 X 75 MM, PARA ESGOTO OU AGUAS PLUVIAIS PREDIAIS</t>
  </si>
  <si>
    <t>TE, PVC, SERIE R, 150 X 100 MM, PARA ESGOTO OU AGUAS PLUVIAIS PREDIAIS</t>
  </si>
  <si>
    <t>119,82</t>
  </si>
  <si>
    <t>TE, PVC, SERIE R, 150 X 150 MM, PARA ESGOTO OU AGUAS PLUVIAIS PREDIAIS</t>
  </si>
  <si>
    <t>177,75</t>
  </si>
  <si>
    <t>TE, PVC, SERIE R, 75 X 75 MM, PARA ESGOTO OU AGUAS PLUVIAIS PREDIAIS</t>
  </si>
  <si>
    <t>42,73</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</si>
  <si>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</si>
  <si>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</si>
  <si>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</si>
  <si>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</si>
  <si>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</si>
  <si>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</si>
  <si>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</si>
  <si>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</si>
  <si>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</si>
  <si>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</si>
  <si>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</si>
  <si>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</si>
  <si>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</si>
  <si>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</si>
  <si>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</si>
  <si>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</si>
  <si>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</si>
  <si>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</si>
  <si>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</si>
  <si>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</si>
  <si>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</si>
  <si>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</si>
  <si>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</si>
  <si>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</si>
  <si>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</si>
  <si>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</si>
  <si>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</si>
  <si>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28,66</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</si>
  <si>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</si>
  <si>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</si>
  <si>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</si>
  <si>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</si>
  <si>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12,42</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</si>
  <si>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</si>
  <si>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</si>
  <si>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</si>
  <si>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</si>
  <si>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</si>
  <si>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</si>
  <si>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</si>
  <si>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</si>
  <si>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</si>
  <si>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</si>
  <si>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25,97</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</si>
  <si>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</si>
  <si>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</si>
  <si>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</si>
  <si>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</si>
  <si>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</si>
  <si>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</si>
  <si>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</si>
  <si>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</si>
  <si>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</si>
  <si>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</si>
  <si>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</si>
  <si>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</si>
  <si>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</si>
  <si>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</si>
  <si>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</si>
  <si>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</si>
  <si>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</si>
  <si>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</si>
  <si>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</si>
  <si>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</si>
  <si>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59,40</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</si>
  <si>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</si>
  <si>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</si>
  <si>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</si>
  <si>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</si>
  <si>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</si>
  <si>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58,52</t>
  </si>
  <si>
    <t>TELHA DE FIBROCIMENTO ONDULADA E = 6 MM, DE 2,44 X 1,10 M (SEM AMIANTO)</t>
  </si>
  <si>
    <t>TELHA DE FIBROCIMENTO ONDULADA E = 6 MM, DE 3,66 X 1,10 M (SEM AMIANTO)</t>
  </si>
  <si>
    <t>117,01</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</si>
  <si>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</si>
  <si>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</si>
  <si>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</si>
  <si>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</si>
  <si>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40,17</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</si>
  <si>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</si>
  <si>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</si>
  <si>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</si>
  <si>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</si>
  <si>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</si>
  <si>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</si>
  <si>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</si>
  <si>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</si>
  <si>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</si>
  <si>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</si>
  <si>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</si>
  <si>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</si>
  <si>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</si>
  <si>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</si>
  <si>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</si>
  <si>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</si>
  <si>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</si>
  <si>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</si>
  <si>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</si>
  <si>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</si>
  <si>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</si>
  <si>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</si>
  <si>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424,45</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</si>
  <si>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</si>
  <si>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</si>
  <si>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</si>
  <si>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</si>
  <si>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</si>
  <si>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</si>
  <si>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</si>
  <si>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</si>
  <si>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</si>
  <si>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</si>
  <si>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</si>
  <si>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</si>
  <si>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</si>
  <si>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</si>
  <si>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</si>
  <si>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</si>
  <si>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</si>
  <si>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</si>
  <si>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</si>
  <si>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</si>
  <si>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</si>
  <si>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</si>
  <si>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</si>
  <si>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</si>
  <si>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</si>
  <si>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39,36</t>
  </si>
  <si>
    <t>TERMINAL METALICO A PRESSAO PARA 1 CABO DE 25 A 35 MM2, COM 2 FUROS PARA FIXACAO</t>
  </si>
  <si>
    <t>TERMINAL METALICO A PRESSAO PARA 1 CABO DE 25 MM2, COM 1 FURO DE FIXACAO</t>
  </si>
  <si>
    <t>TERMINAL METALICO A PRESSAO PARA 1 CABO DE 300 MM2, COM 1 FURO DE FIXACAO</t>
  </si>
  <si>
    <t>57,27</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</si>
  <si>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</si>
  <si>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</si>
  <si>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</si>
  <si>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</si>
  <si>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</si>
  <si>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</si>
  <si>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115,96</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</si>
  <si>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</si>
  <si>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</si>
  <si>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</si>
  <si>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</si>
  <si>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</si>
  <si>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</si>
  <si>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</si>
  <si>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</si>
  <si>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</si>
  <si>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</si>
  <si>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</si>
  <si>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</si>
  <si>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</si>
  <si>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</si>
  <si>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</si>
  <si>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</si>
  <si>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</si>
  <si>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</si>
  <si>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</si>
  <si>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</si>
  <si>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</si>
  <si>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</si>
  <si>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</si>
  <si>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</si>
  <si>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</si>
  <si>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</si>
  <si>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</si>
  <si>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</si>
  <si>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</si>
  <si>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</si>
  <si>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</si>
  <si>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</si>
  <si>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</si>
  <si>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</si>
  <si>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</si>
  <si>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</si>
  <si>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</si>
  <si>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</si>
  <si>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</si>
  <si>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</si>
  <si>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</si>
  <si>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</si>
  <si>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</si>
  <si>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</si>
  <si>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</si>
  <si>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</si>
  <si>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</si>
  <si>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</si>
  <si>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</si>
  <si>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</si>
  <si>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</si>
  <si>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</si>
  <si>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</si>
  <si>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</si>
  <si>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</si>
  <si>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</si>
  <si>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CANO CURTO, SEM BICO, SEM AREJADOR, DE PAREDE, PARA TANQUE E USO GERAL, 1/2 " OU 3/4 " (REF 1143)</t>
  </si>
  <si>
    <t>TORNEIRA CROMADA DE MESA PARA LAVATORIO, BICA ALTA, COM AREJADOR (REF 1195)</t>
  </si>
  <si>
    <t>TORNEIRA CROMADA DE MESA PARA LAVATORIO, COM SENSOR DE PRESENCA A PILHA, COM AREJADOR EMBUTIDO</t>
  </si>
  <si>
    <t>TORNEIRA CROMADA DE MESA PARA LAVATORIO, MISTURADOR MONOCOMANDO, BICA BAIXA (REF 2875)</t>
  </si>
  <si>
    <t>TORNEIRA CROMADA DE MESA, PARA COZINHA, BICA MOVEL, COM AREJADOR, 1/2 " OU 3/4 " (REF 1167 / 1168)</t>
  </si>
  <si>
    <t>83,30</t>
  </si>
  <si>
    <t>TORNEIRA CROMADA DE MESA, PARA LAVATORIO, TEMPORIZADA PRESSAO FECHAMENTO AUTOMATICO, BICA BAIXA</t>
  </si>
  <si>
    <t>98,48</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</si>
  <si>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</si>
  <si>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</si>
  <si>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</si>
  <si>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TORNEIRA CROMADA PARA TANQUE / JARDIM, SEM BICO , CANO LONGO, DE PAREDE, PADRAO POPULAR / USO GERAL, 1/2 " OU 3/4 " (REF 1126)</t>
  </si>
  <si>
    <t>33,35</t>
  </si>
  <si>
    <t>TORNEIRA CROMADA, CANO CURTO, COM AREJADOR, SEM BICO PLASTICO, DE PAREDE, PARA USO GERAL,  1/2 " OU 3/4 " (REF 1152 / 1154)</t>
  </si>
  <si>
    <t>48,47</t>
  </si>
  <si>
    <t>TORNEIRA CROMADA, RETA, DE PAREDE, PARA COZINHA, COM AREJADOR, PADRAO POPULAR, 1/2 " OU 3/4 " (REF 1159 / 1160)</t>
  </si>
  <si>
    <t>63,08</t>
  </si>
  <si>
    <t>TORNEIRA CROMADA, RETA, DE PAREDE, PARA COZINHA, SEM BICO, SEM AREJADOR, PADRAO POPULAR, 1/2 " OU 3/4 " (REF 1158)</t>
  </si>
  <si>
    <t>56,03</t>
  </si>
  <si>
    <t>TORNEIRA DE BOIA BALAO METALICO, VAZAO TOTAL, PARA CAIXA D'AGUA, AGUA QUENTE, ROSCA 1/2 ", COM HASTE, TORNEIRA E BALAO METALICOS</t>
  </si>
  <si>
    <t>66,68</t>
  </si>
  <si>
    <t>TORNEIRA DE BOIA BALAO METALICO, VAZAO TOTAL, PARA CAIXA D'AGUA, AGUA QUENTE, ROSCA 3/4 ", COM HASTE, TORNEIRA E BALAO METALICOS</t>
  </si>
  <si>
    <t>TORNEIRA DE BOIA CONVENCIONAL PARA CAIXA D'AGUA, AGUA FRIA, 1.1/2", COM HASTE E TORNEIRA METALICOS E BALAO PLASTICO</t>
  </si>
  <si>
    <t>175,11</t>
  </si>
  <si>
    <t>TORNEIRA DE BOIA CONVENCIONAL PARA CAIXA D'AGUA, AGUA FRIA, 1.1/4", COM HASTE E TORNEIRA METALICOS E BALAO PLASTICO</t>
  </si>
  <si>
    <t>143,67</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</si>
  <si>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</si>
  <si>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</si>
  <si>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</si>
  <si>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84,36</t>
  </si>
  <si>
    <t>TORNEIRA DE BOIA CONVENCIONAL PARA CAIXA D'AGUA, 2", AGUA FRIA, COM HASTE E TORNEIRA METALICOS E BALAO PLASTICO</t>
  </si>
  <si>
    <t>224,68</t>
  </si>
  <si>
    <t>TORNEIRA DE BOIA VAZAO TOTAL PARA CAIXA D'AGUA, AGUA FRIA, BITOLA 1/2", COM HASTE E TORNEIRA METALICOS E BALAO PLASTICO</t>
  </si>
  <si>
    <t>TORNEIRA DE BOIA VAZAO TOTAL PARA CAIXA D'AGUA, AGUA FRIA, BITOLA 1", COM HASTE E TORNEIRA METALICOS E BALAO PLASTICO</t>
  </si>
  <si>
    <t>95,75</t>
  </si>
  <si>
    <t>TORNEIRA DE BOIA VAZAO TOTAL PARA CAIXA D'AGUA, AGUA FRIA, BITOLA 3/4", COM HASTE E TORNEIRA METALICOS E BALAO PLASTICO</t>
  </si>
  <si>
    <t>TORNEIRA DE MESA CROMADA PARA LAVATORIO COM SENSOR DE APROXIMACAO ELETRICO, BIVOLT</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</si>
  <si>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</si>
  <si>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</si>
  <si>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</si>
  <si>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</si>
  <si>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</si>
  <si>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</si>
  <si>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</si>
  <si>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</si>
  <si>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</si>
  <si>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</si>
  <si>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</si>
  <si>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</si>
  <si>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</si>
  <si>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</si>
  <si>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</si>
  <si>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</si>
  <si>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</si>
  <si>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</si>
  <si>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</si>
  <si>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</si>
  <si>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</si>
  <si>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</si>
  <si>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</si>
  <si>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</si>
  <si>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</si>
  <si>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</si>
  <si>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</si>
  <si>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</si>
  <si>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</si>
  <si>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</si>
  <si>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</si>
  <si>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</si>
  <si>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</si>
  <si>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</si>
  <si>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</si>
  <si>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</si>
  <si>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</si>
  <si>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</si>
  <si>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</si>
  <si>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</si>
  <si>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</si>
  <si>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</si>
  <si>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</si>
  <si>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</si>
  <si>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</si>
  <si>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</si>
  <si>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</si>
  <si>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</si>
  <si>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55,10</t>
  </si>
  <si>
    <t>TUBO ACO CARBONO COM COSTURA, NBR 5580, CLASSE L, DN = 80 MM, E = 3,35 MM, 7,07 KG/M</t>
  </si>
  <si>
    <t>TUBO ACO CARBONO COM COSTURA, NBR 5580, CLASSE M, DN = 25 MM, E = 3,35 MM, *2,50* KG//M</t>
  </si>
  <si>
    <t>40,65</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</si>
  <si>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</si>
  <si>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</si>
  <si>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</si>
  <si>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</si>
  <si>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70,33</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</si>
  <si>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</si>
  <si>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</si>
  <si>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</si>
  <si>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</si>
  <si>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1.625,21</t>
  </si>
  <si>
    <t>TUBO ACO CARBONO SEM COSTURA 2 1/2", E = 5,16 MM, SCHEDULE 40 (8,62 KG/M)</t>
  </si>
  <si>
    <t>TUBO ACO CARBONO SEM COSTURA 2", E= *3,91* MM, SCHEDULE 40, *5,43* KG/M</t>
  </si>
  <si>
    <t>94,05</t>
  </si>
  <si>
    <t>TUBO ACO CARBONO SEM COSTURA 20", E= *12,70 MM, SCHEDULE 30, *154,97 KG/M</t>
  </si>
  <si>
    <t>3.118,45</t>
  </si>
  <si>
    <t>TUBO ACO CARBONO SEM COSTURA 20", E= *6,35 MM,  SCHEDULE 10, *78,46 KG/M</t>
  </si>
  <si>
    <t>1.728,08</t>
  </si>
  <si>
    <t>TUBO ACO CARBONO SEM COSTURA 3/4", E= *2,87 MM, SCHEDULE 40, *1,69 KG/M</t>
  </si>
  <si>
    <t>46,63</t>
  </si>
  <si>
    <t>TUBO ACO CARBONO SEM COSTURA 3/4", E= *3,91 MM, SCHEDULE 80, *2,19 KG/M.</t>
  </si>
  <si>
    <t>58,76</t>
  </si>
  <si>
    <t>TUBO ACO CARBONO SEM COSTURA 3", E= *5,49 MM, SCHEDULE 40, *11,28* KG/M</t>
  </si>
  <si>
    <t>191,85</t>
  </si>
  <si>
    <t>TUBO ACO CARBONO SEM COSTURA 4", E= *6,02 MM, SCHEDULE 40, *16,06 KG/M</t>
  </si>
  <si>
    <t>TUBO ACO CARBONO SEM COSTURA 4", E= *8,56 MM, SCHEDULE 80, *22,31 KG/M</t>
  </si>
  <si>
    <t>399,05</t>
  </si>
  <si>
    <t>TUBO ACO CARBONO SEM COSTURA 5", E= *6,55 MM, SCHEDULE 40, *21,75* KG/M</t>
  </si>
  <si>
    <t>437,87</t>
  </si>
  <si>
    <t>TUBO ACO CARBONO SEM COSTURA 6", E= *10,97 MM, SCHEDULE 80, *42,56 KG/M</t>
  </si>
  <si>
    <t>752,39</t>
  </si>
  <si>
    <t>TUBO ACO CARBONO SEM COSTURA 6", E= 7,11 MM,  SCHEDULE 40, *28,26 KG/M</t>
  </si>
  <si>
    <t>492,89</t>
  </si>
  <si>
    <t>TUBO ACO CARBONO SEM COSTURA 8", E= *12,70 MM, SCHEDULE 80, *64,64 KG/M</t>
  </si>
  <si>
    <t>988,78</t>
  </si>
  <si>
    <t>TUBO ACO CARBONO SEM COSTURA 8", E= *6,35 MM,  SCHEDULE 20, *33,27 KG/M</t>
  </si>
  <si>
    <t>571,87</t>
  </si>
  <si>
    <t>TUBO ACO CARBONO SEM COSTURA 8", E= *7,04 MM, SCHEDULE 30, *36,75 KG/M</t>
  </si>
  <si>
    <t>623,86</t>
  </si>
  <si>
    <t>TUBO ACO CARBONO SEM COSTURA 8", E= *8,18 MM, SCHEDULE 40, *42,55 KG/M</t>
  </si>
  <si>
    <t>742,14</t>
  </si>
  <si>
    <t>TUBO ACO GALVANIZADO COM COSTURA, CLASSE LEVE, DN 100 MM ( 4"),  E = 3,75 MM,  *10,55* KG/M (NBR 5580)</t>
  </si>
  <si>
    <t>TUBO ACO GALVANIZADO COM COSTURA, CLASSE LEVE, DN 15 MM ( 1/2"),  E = 2,25 MM,  *1,2* KG/M (NBR 5580)</t>
  </si>
  <si>
    <t>25,07</t>
  </si>
  <si>
    <t>TUBO ACO GALVANIZADO COM COSTURA, CLASSE LEVE, DN 20 MM ( 3/4"),  E = 2,25 MM,  *1,3* KG/M (NBR 5580)</t>
  </si>
  <si>
    <t>TUBO ACO GALVANIZADO COM COSTURA, CLASSE LEVE, DN 25 MM ( 1"),  E = 2,65 MM,  *2,11* KG/M (NBR 5580)</t>
  </si>
  <si>
    <t>43,83</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</si>
  <si>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</si>
  <si>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</si>
  <si>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</si>
  <si>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</si>
  <si>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</si>
  <si>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</si>
  <si>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</si>
  <si>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</si>
  <si>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</si>
  <si>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48,23</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</si>
  <si>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</si>
  <si>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</si>
  <si>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</si>
  <si>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</si>
  <si>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</si>
  <si>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</si>
  <si>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</si>
  <si>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</si>
  <si>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</si>
  <si>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36,83</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</si>
  <si>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</si>
  <si>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</si>
  <si>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</si>
  <si>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</si>
  <si>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</si>
  <si>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</si>
  <si>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</si>
  <si>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</si>
  <si>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</si>
  <si>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</si>
  <si>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</si>
  <si>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</si>
  <si>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</si>
  <si>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</si>
  <si>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</si>
  <si>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</si>
  <si>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</si>
  <si>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</si>
  <si>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</si>
  <si>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</si>
  <si>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</si>
  <si>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</si>
  <si>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</si>
  <si>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</si>
  <si>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</si>
  <si>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</si>
  <si>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67,01</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</si>
  <si>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</si>
  <si>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</si>
  <si>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</si>
  <si>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</si>
  <si>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</si>
  <si>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</si>
  <si>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</si>
  <si>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</si>
  <si>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</si>
  <si>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</si>
  <si>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</si>
  <si>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</si>
  <si>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</si>
  <si>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</si>
  <si>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</si>
  <si>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</si>
  <si>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</si>
  <si>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</si>
  <si>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</si>
  <si>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</si>
  <si>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</si>
  <si>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</si>
  <si>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</si>
  <si>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</si>
  <si>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</si>
  <si>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</si>
  <si>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</si>
  <si>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</si>
  <si>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</si>
  <si>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</si>
  <si>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</si>
  <si>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</si>
  <si>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</si>
  <si>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</si>
  <si>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</si>
  <si>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</si>
  <si>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</si>
  <si>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</si>
  <si>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</si>
  <si>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</si>
  <si>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</si>
  <si>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</si>
  <si>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</si>
  <si>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131,55</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</si>
  <si>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</si>
  <si>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</si>
  <si>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</si>
  <si>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407,20</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</si>
  <si>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</si>
  <si>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</si>
  <si>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</si>
  <si>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</si>
  <si>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</si>
  <si>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</si>
  <si>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</si>
  <si>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</si>
  <si>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</si>
  <si>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</si>
  <si>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</si>
  <si>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</si>
  <si>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411,68</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</si>
  <si>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</si>
  <si>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</si>
  <si>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</si>
  <si>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</si>
  <si>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</si>
  <si>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</si>
  <si>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</si>
  <si>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</si>
  <si>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</si>
  <si>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</si>
  <si>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</si>
  <si>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</si>
  <si>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</si>
  <si>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</si>
  <si>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</si>
  <si>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</si>
  <si>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</si>
  <si>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542,43</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</si>
  <si>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</si>
  <si>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</si>
  <si>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</si>
  <si>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</si>
  <si>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</si>
  <si>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</si>
  <si>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</si>
  <si>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</si>
  <si>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</si>
  <si>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</si>
  <si>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</si>
  <si>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</si>
  <si>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</si>
  <si>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</si>
  <si>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</si>
  <si>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43,50</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</si>
  <si>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</si>
  <si>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</si>
  <si>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</si>
  <si>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</si>
  <si>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</si>
  <si>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</si>
  <si>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56,43</t>
  </si>
  <si>
    <t>TUBO DE CONCRETO SIMPLES PARA AGUAS PLUVIAIS, CLASSE PS2, COM ENCAIXE PONTA E BOLSA, DIAMETRO NOMINAL DE 500 MM</t>
  </si>
  <si>
    <t>TUBO DE CONCRETO SIMPLES PARA AGUAS PLUVIAIS, CLASSE PS2, COM ENCAIXE PONTA E BOLSA, DIAMETRO NOMINAL DE 600 MM</t>
  </si>
  <si>
    <t>94,52</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</si>
  <si>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</si>
  <si>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</si>
  <si>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99,93</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</si>
  <si>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</si>
  <si>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</si>
  <si>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</si>
  <si>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</si>
  <si>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</si>
  <si>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</si>
  <si>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</si>
  <si>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</si>
  <si>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</si>
  <si>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</si>
  <si>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</si>
  <si>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</si>
  <si>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</si>
  <si>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</si>
  <si>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</si>
  <si>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</si>
  <si>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</si>
  <si>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</si>
  <si>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</si>
  <si>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31,59</t>
  </si>
  <si>
    <t>TUBO DE PVC, PBL, TIPO LEVE, DN = 250 MM,  PARA VENTILACAO</t>
  </si>
  <si>
    <t>TUBO DE PVC, PBL, TIPO LEVE, DN = 300 MM,  PARA VENTILACAO</t>
  </si>
  <si>
    <t>TUBO DE PVC, PBL, TIPO LEVE, DN = 400 MM,  PARA VENTILACAO</t>
  </si>
  <si>
    <t>344,03</t>
  </si>
  <si>
    <t>TUBO DE REVESTIMENTO, EM ACO, CORPO SCHEDULE 40, PONTEIRA SCHEDULE 80, ROSQUEAVEL E SEGMENTADO PARA PERFURACAO, DIAMETRO 10'' (310 MM)</t>
  </si>
  <si>
    <t>2.941,39</t>
  </si>
  <si>
    <t>TUBO DE REVESTIMENTO, EM ACO, CORPO SCHEDULE 40, PONTEIRA SCHEDULE 80, ROSQUEAVEL E SEGMENTADO PARA PERFURACAO, DIAMETRO 12" (320 MM)</t>
  </si>
  <si>
    <t>3.607,32</t>
  </si>
  <si>
    <t>TUBO DE REVESTIMENTO, EM ACO, CORPO SCHEDULE 40, PONTEIRA SCHEDULE 80, ROSQUEAVEL E SEGMENTADO PARA PERFURACAO, DIAMETRO 14'' (400 MM)</t>
  </si>
  <si>
    <t>4.181,18</t>
  </si>
  <si>
    <t>TUBO DE REVESTIMENTO, EM ACO, CORPO SCHEDULE 40, PONTEIRA SCHEDULE 80, ROSQUEAVEL E SEGMENTADO PARA PERFURACAO, DIAMETRO 16'' (450 MM)</t>
  </si>
  <si>
    <t>5.522,75</t>
  </si>
  <si>
    <t>TUBO DE REVESTIMENTO, EM ACO, CORPO SCHEDULE 40, PONTEIRA SCHEDULE 80, ROSQUEAVEL E SEGMENTADO PARA PERFURACAO, DIAMETRO 4'' (450 MM)</t>
  </si>
  <si>
    <t>978,89</t>
  </si>
  <si>
    <t>TUBO DE REVESTIMENTO, EM ACO, CORPO SCHEDULE 40, PONTEIRA SCHEDULE 80, ROSQUEAVEL E SEGMENTADO PARA PERFURACAO, DIAMETRO 6'' (200 MM)</t>
  </si>
  <si>
    <t>1.363,33</t>
  </si>
  <si>
    <t>1.941,31</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</si>
  <si>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</si>
  <si>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</si>
  <si>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</si>
  <si>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</si>
  <si>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</si>
  <si>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</si>
  <si>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</si>
  <si>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</si>
  <si>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</si>
  <si>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</si>
  <si>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</si>
  <si>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</si>
  <si>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</si>
  <si>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</si>
  <si>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</si>
  <si>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</si>
  <si>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</si>
  <si>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</si>
  <si>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</si>
  <si>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</si>
  <si>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</si>
  <si>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</si>
  <si>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199,05</t>
  </si>
  <si>
    <t>TUBO PPR, CLASSE PN 25, DN 20 MM, PARA AGUA QUENTE E FRIA PREDIAL</t>
  </si>
  <si>
    <t>TUBO PPR, CLASSE PN 25, DN 25 MM, PARA AGUA QUENTE E FRIA PREDIAL</t>
  </si>
  <si>
    <t>TUBO PPR, CLASSE PN 25, DN 32 MM, PARA AGUA QUENTE E FRIA PREDIAL</t>
  </si>
  <si>
    <t>19,21</t>
  </si>
  <si>
    <t>TUBO PPR, CLASSE PN 25, DN 40 MM, PARA AGUA QUENTE E FRIA PREDIAL</t>
  </si>
  <si>
    <t>26,60</t>
  </si>
  <si>
    <t>TUBO PPR, CLASSE PN 25, DN 50 MM, PARA AGUA QUENTE E FRIA PREDIAL</t>
  </si>
  <si>
    <t>38,71</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</si>
  <si>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</si>
  <si>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</si>
  <si>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</si>
  <si>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</si>
  <si>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</si>
  <si>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</si>
  <si>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</si>
  <si>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61,58</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</si>
  <si>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</si>
  <si>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</si>
  <si>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</si>
  <si>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</si>
  <si>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</si>
  <si>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</si>
  <si>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</si>
  <si>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</si>
  <si>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111,71</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</si>
  <si>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</si>
  <si>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</si>
  <si>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</si>
  <si>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</si>
  <si>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</si>
  <si>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</si>
  <si>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</si>
  <si>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</si>
  <si>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</si>
  <si>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</si>
  <si>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39,50</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</si>
  <si>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</si>
  <si>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</si>
  <si>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</si>
  <si>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</si>
  <si>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</si>
  <si>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</si>
  <si>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</si>
  <si>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</si>
  <si>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</si>
  <si>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</si>
  <si>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</si>
  <si>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</si>
  <si>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</si>
  <si>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108,76</t>
  </si>
  <si>
    <t>TUBO PVC, ROSCAVEL,  2", PARA AGUA FRIA PREDIAL</t>
  </si>
  <si>
    <t>69,82</t>
  </si>
  <si>
    <t>TUBO PVC, ROSCAVEL, 1 1/2",  AGUA FRIA PREDIAL</t>
  </si>
  <si>
    <t>TUBO PVC, ROSCAVEL, 1 1/4", AGUA FRIA PREDIAL</t>
  </si>
  <si>
    <t>39,60</t>
  </si>
  <si>
    <t>TUBO PVC, ROSCAVEL, 1/2", AGUA FRIA PREDIAL</t>
  </si>
  <si>
    <t>TUBO PVC, ROSCAVEL, 1", AGUA FRIA PREDIAL</t>
  </si>
  <si>
    <t>TUBO PVC, ROSCAVEL, 3", AGUA FRIA PREDIAL</t>
  </si>
  <si>
    <t>140,66</t>
  </si>
  <si>
    <t>TUBO PVC, ROSCAVEL, 4",  AGUA FRIA PREDIAL</t>
  </si>
  <si>
    <t>169,81</t>
  </si>
  <si>
    <t>TUBO PVC, ROSCAVEL, 5",  AGUA FRIA PREDIAL</t>
  </si>
  <si>
    <t>244,21</t>
  </si>
  <si>
    <t>TUBO PVC, ROSCAVEL, 6",  AGUA FRIA PREDIAL</t>
  </si>
  <si>
    <t>256,02</t>
  </si>
  <si>
    <t>TUBO PVC, SERIE R, DN 100 MM, PARA ESGOTO OU AGUAS PLUVIAIS PREDIAIS (NBR 5688)</t>
  </si>
  <si>
    <t>50,84</t>
  </si>
  <si>
    <t>TUBO PVC, SERIE R, DN 150 MM, PARA ESGOTO OU AGUAS PLUVIAIS PREDIAIS (NBR 5688)</t>
  </si>
  <si>
    <t>103,33</t>
  </si>
  <si>
    <t>TUBO PVC, SERIE R, DN 40 MM, PARA ESGOTO OU AGUAS PLUVIAIS PREDIAIS (NBR 5688)</t>
  </si>
  <si>
    <t>TUBO PVC, SERIE R, DN 50 MM, PARA ESGOTO OU AGUAS PLUVIAIS PREDIAIS (NBR 5688)</t>
  </si>
  <si>
    <t>TUBO PVC, SERIE R, DN 75 MM, PARA ESGOTO OU AGUAS PLUVIAIS PREDIAIS (NBR 5688)</t>
  </si>
  <si>
    <t>118,59</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</si>
  <si>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</si>
  <si>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</si>
  <si>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</si>
  <si>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</si>
  <si>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</si>
  <si>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</si>
  <si>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</si>
  <si>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59,16</t>
  </si>
  <si>
    <t>TUBO PVC, SOLDAVEL, DN 85 MM, AGUA FRIA (NBR-5648)</t>
  </si>
  <si>
    <t>TUBO 26" EM CHAPA PRETA, E= 3/16", 147 KG/6 M</t>
  </si>
  <si>
    <t>2.776,11</t>
  </si>
  <si>
    <t>TUBO 30" EM CHAPA PRETA, E= 1/4", 175 KG/6 M</t>
  </si>
  <si>
    <t>3.538,88</t>
  </si>
  <si>
    <t>TUBO 30" EM CHAPA PRETA, E= 3/8", 177 KG/6 M</t>
  </si>
  <si>
    <t>3.579,32</t>
  </si>
  <si>
    <t>UNIAO COM ASSENTO CONICO DE BRONZE, DIAMETRO 1/2"</t>
  </si>
  <si>
    <t>UNIAO COM ASSENTO CONICO DE BRONZE, DIAMETRO 1"</t>
  </si>
  <si>
    <t>UNIAO COM ASSENTO CONICO DE BRONZE, DIAMETRO 2 1/2"</t>
  </si>
  <si>
    <t>165,13</t>
  </si>
  <si>
    <t>UNIAO COM ASSENTO CONICO DE BRONZE, DIAMETRO 2'</t>
  </si>
  <si>
    <t>UNIAO COM ASSENTO CONICO DE BRONZE, DIAMETRO 3/4"</t>
  </si>
  <si>
    <t>35,50</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</si>
  <si>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</si>
  <si>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</si>
  <si>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</si>
  <si>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</si>
  <si>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</si>
  <si>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</si>
  <si>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</si>
  <si>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148,71</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</si>
  <si>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</si>
  <si>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</si>
  <si>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</si>
  <si>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</si>
  <si>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</si>
  <si>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</si>
  <si>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59,21</t>
  </si>
  <si>
    <t>UNIAO DE FERRO GALVANIZADO, COM ROSCA BSP, COM ASSENTO PLANO, DE 1 1/2"</t>
  </si>
  <si>
    <t>UNIAO DE FERRO GALVANIZADO, COM ROSCA BSP, COM ASSENTO PLANO, DE 1 1/4"</t>
  </si>
  <si>
    <t>35,48</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</si>
  <si>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</si>
  <si>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</si>
  <si>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</si>
  <si>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</si>
  <si>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</si>
  <si>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</si>
  <si>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</si>
  <si>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</si>
  <si>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</si>
  <si>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</si>
  <si>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</si>
  <si>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</si>
  <si>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</si>
  <si>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</si>
  <si>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</si>
  <si>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</si>
  <si>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</si>
  <si>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</si>
  <si>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</si>
  <si>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</si>
  <si>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</si>
  <si>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</si>
  <si>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</si>
  <si>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</si>
  <si>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</si>
  <si>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265,25</t>
  </si>
  <si>
    <t>UNIAO PVC, ROSCAVEL, 3/4",  AGUA FRIA PREDIAL</t>
  </si>
  <si>
    <t>UNIAO PVC, ROSCAVEL, 3",  AGUA FRIA PREDIAL</t>
  </si>
  <si>
    <t>335,89</t>
  </si>
  <si>
    <t>UNIAO PVC, SOLDAVEL, 110 MM,  PARA AGUA FRIA PREDIAL</t>
  </si>
  <si>
    <t>669,72</t>
  </si>
  <si>
    <t>UNIAO PVC, SOLDAVEL, 20 MM,  PARA AGUA FRIA PREDIAL</t>
  </si>
  <si>
    <t>UNIAO PVC, SOLDAVEL, 25 MM,  PARA AGUA FRIA PREDIAL</t>
  </si>
  <si>
    <t>UNIAO PVC, SOLDAVEL, 32 MM,  PARA AGUA FRIA PREDIAL</t>
  </si>
  <si>
    <t>UNIAO PVC, SOLDAVEL, 40 MM,  PARA AGUA FRIA PREDIAL</t>
  </si>
  <si>
    <t>42,86</t>
  </si>
  <si>
    <t>UNIAO PVC, SOLDAVEL, 50 MM,  PARA AGUA FRIA PREDIAL</t>
  </si>
  <si>
    <t>UNIAO PVC, SOLDAVEL, 60 MM,  PARA AGUA FRIA PREDIAL</t>
  </si>
  <si>
    <t>116,80</t>
  </si>
  <si>
    <t>UNIAO PVC, SOLDAVEL, 75 MM,  PARA AGUA FRIA PREDIAL</t>
  </si>
  <si>
    <t>235,68</t>
  </si>
  <si>
    <t>UNIAO PVC, SOLDAVEL, 85 MM,  PARA AGUA FRIA PREDIAL</t>
  </si>
  <si>
    <t>362,38</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</si>
  <si>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</si>
  <si>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</si>
  <si>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</si>
  <si>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</si>
  <si>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</si>
  <si>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</si>
  <si>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</si>
  <si>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</si>
  <si>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</si>
  <si>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</si>
  <si>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</si>
  <si>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</si>
  <si>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</si>
  <si>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</si>
  <si>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</si>
  <si>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</si>
  <si>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</si>
  <si>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</si>
  <si>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</si>
  <si>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</si>
  <si>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</si>
  <si>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</si>
  <si>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</si>
  <si>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</si>
  <si>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75,06</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</si>
  <si>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</si>
  <si>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</si>
  <si>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</si>
  <si>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</si>
  <si>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</si>
  <si>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</si>
  <si>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38,75</t>
  </si>
  <si>
    <t>VALVULA DE RETENCAO DE BRONZE, PE COM CRIVOS, EXTREMIDADE COM ROSCA, DE 1 1/2", PARA FUNDO DE POCO</t>
  </si>
  <si>
    <t>109,99</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</si>
  <si>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</si>
  <si>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</si>
  <si>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</si>
  <si>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297,74</t>
  </si>
  <si>
    <t>VALVULA DE RETENCAO DE BRONZE, PE COM CRIVOS, EXTREMIDADE COM ROSCA, DE 2", PARA FUNDO DE POCO</t>
  </si>
  <si>
    <t>166,61</t>
  </si>
  <si>
    <t>VALVULA DE RETENCAO DE BRONZE, PE COM CRIVOS, EXTREMIDADE COM ROSCA, DE 3/4", PARA FUNDO DE POCO</t>
  </si>
  <si>
    <t>58,72</t>
  </si>
  <si>
    <t>VALVULA DE RETENCAO DE BRONZE, PE COM CRIVOS, EXTREMIDADE COM ROSCA, DE 3", PARA FUNDO DE POCO</t>
  </si>
  <si>
    <t>408,17</t>
  </si>
  <si>
    <t>VALVULA DE RETENCAO DE BRONZE, PE COM CRIVOS, EXTREMIDADE COM ROSCA, DE 4", PARA FUNDO DE POCO</t>
  </si>
  <si>
    <t>718,35</t>
  </si>
  <si>
    <t>VALVULA DE RETENCAO HORIZONTAL, DE BRONZE (PN-25), 1 1/2", 400 PSI, TAMPA DE PORCA DE UNIAO, EXTREMIDADES COM ROSCA</t>
  </si>
  <si>
    <t>213,41</t>
  </si>
  <si>
    <t>VALVULA DE RETENCAO HORIZONTAL, DE BRONZE (PN-25), 1 1/4", 400 PSI, TAMPA DE PORCA DE UNIAO, EXTREMIDADES COM ROSCA</t>
  </si>
  <si>
    <t>190,96</t>
  </si>
  <si>
    <t>VALVULA DE RETENCAO HORIZONTAL, DE BRONZE (PN-25), 1/2", 400 PSI, TAMPA DE PORCA DE UNIAO, EXTREMIDADES COM ROSCA</t>
  </si>
  <si>
    <t>77,44</t>
  </si>
  <si>
    <t>VALVULA DE RETENCAO HORIZONTAL, DE BRONZE (PN-25), 1", 400 PSI, TAMPA DE PORCA DE UNIAO, EXTREMIDADES COM ROSCA</t>
  </si>
  <si>
    <t>127,56</t>
  </si>
  <si>
    <t>VALVULA DE RETENCAO HORIZONTAL, DE BRONZE (PN-25), 2 1/2", 400 PSI, TAMPA DE PORCA DE UNIAO, EXTREMIDADES COM ROSCA</t>
  </si>
  <si>
    <t>427,57</t>
  </si>
  <si>
    <t>VALVULA DE RETENCAO HORIZONTAL, DE BRONZE (PN-25), 2", 400 PSI, TAMPA DE PORCA DE UNIAO, EXTREMIDADES COM ROSCA</t>
  </si>
  <si>
    <t>298,99</t>
  </si>
  <si>
    <t>VALVULA DE RETENCAO HORIZONTAL, DE BRONZE (PN-25), 3/4", 400 PSI, TAMPA DE PORCA DE UNIAO, EXTREMIDADES COM ROSCA</t>
  </si>
  <si>
    <t>93,85</t>
  </si>
  <si>
    <t>VALVULA DE RETENCAO HORIZONTAL, DE BRONZE (PN-25), 3", 400 PSI, TAMPA DE PORCA DE UNIAO, EXTREMIDADES COM ROSCA</t>
  </si>
  <si>
    <t>590,56</t>
  </si>
  <si>
    <t>VALVULA DE RETENCAO HORIZONTAL, DE BRONZE (PN-25), 4", 400 PSI, TAMPA DE PORCA DE UNIAO, EXTREMIDADES COM ROSCA</t>
  </si>
  <si>
    <t>915,97</t>
  </si>
  <si>
    <t>VALVULA DE RETENCAO VERTICAL, DE BRONZE (PN-16), 1 1/2", 200 PSI, EXTREMIDADES COM ROSCA</t>
  </si>
  <si>
    <t>113,61</t>
  </si>
  <si>
    <t>VALVULA DE RETENCAO VERTICAL, DE BRONZE (PN-16), 1 1/4", 200 PSI, EXTREMIDADES COM ROSCA</t>
  </si>
  <si>
    <t>98,62</t>
  </si>
  <si>
    <t>VALVULA DE RETENCAO VERTICAL, DE BRONZE (PN-16), 1/2", 200 PSI, EXTREMIDADES COM ROSCA</t>
  </si>
  <si>
    <t>VALVULA DE RETENCAO VERTICAL, DE BRONZE (PN-16), 1", 200 PSI, EXTREMIDADES COM ROSCA</t>
  </si>
  <si>
    <t>65,73</t>
  </si>
  <si>
    <t>VALVULA DE RETENCAO VERTICAL, DE BRONZE (PN-16), 2 1/2", 200 PSI, EXTREMIDADES COM ROSCA</t>
  </si>
  <si>
    <t>265,27</t>
  </si>
  <si>
    <t>VALVULA DE RETENCAO VERTICAL, DE BRONZE (PN-16), 2", 200 PSI, EXTREMIDADES COM ROSCA</t>
  </si>
  <si>
    <t>165,54</t>
  </si>
  <si>
    <t>VALVULA DE RETENCAO VERTICAL, DE BRONZE (PN-16), 3/4", 200 PSI, EXTREMIDADES COM ROSCA</t>
  </si>
  <si>
    <t>60,16</t>
  </si>
  <si>
    <t>VALVULA DE RETENCAO VERTICAL, DE BRONZE (PN-16), 3", 200 PSI, EXTREMIDADES COM ROSCA</t>
  </si>
  <si>
    <t>362,24</t>
  </si>
  <si>
    <t>VALVULA DE RETENCAO VERTICAL, DE BRONZE (PN-16), 4", 200 PSI, EXTREMIDADES COM ROSCA</t>
  </si>
  <si>
    <t>628,69</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</si>
  <si>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</si>
  <si>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</si>
  <si>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</si>
  <si>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</si>
  <si>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</si>
  <si>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</si>
  <si>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</si>
  <si>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</si>
  <si>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</si>
  <si>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</si>
  <si>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</si>
  <si>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</si>
  <si>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</si>
  <si>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</si>
  <si>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</si>
  <si>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</si>
  <si>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</si>
  <si>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</si>
  <si>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</si>
  <si>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</si>
  <si>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24,05</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</si>
  <si>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</si>
  <si>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</si>
  <si>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</si>
  <si>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</si>
  <si>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</si>
  <si>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</si>
  <si>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</si>
  <si>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</si>
  <si>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</si>
  <si>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</si>
  <si>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</si>
  <si>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</si>
  <si>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</si>
  <si>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</si>
  <si>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</si>
  <si>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</si>
  <si>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</si>
  <si>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</si>
  <si>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</si>
  <si>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</si>
  <si>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</si>
  <si>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</si>
  <si>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</si>
  <si>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</si>
  <si>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</si>
  <si>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</si>
  <si>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</si>
  <si>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</si>
  <si>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</si>
  <si>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</si>
  <si>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</si>
  <si>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</si>
  <si>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</si>
  <si>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</si>
  <si>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</si>
  <si>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</si>
  <si>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</si>
  <si>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</si>
  <si>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</si>
  <si>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</si>
  <si>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</si>
  <si>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</si>
  <si>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</si>
  <si>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</si>
  <si>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</si>
  <si>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</si>
  <si>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</si>
  <si>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</si>
  <si>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</si>
  <si>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</si>
  <si>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</si>
  <si>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</si>
  <si>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</si>
  <si>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</si>
  <si>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Geocélula de PEAD - H = 75 mm e célula de 1206 cm² (ref Sicro cod  M1462)</t>
  </si>
  <si>
    <t>19,77</t>
  </si>
  <si>
    <t>36,15</t>
  </si>
  <si>
    <t>25,02</t>
  </si>
  <si>
    <t>34,35</t>
  </si>
  <si>
    <t>47,43</t>
  </si>
  <si>
    <t>57,52</t>
  </si>
  <si>
    <t>25,81</t>
  </si>
  <si>
    <t>54,52</t>
  </si>
  <si>
    <t>70,92</t>
  </si>
  <si>
    <t>81,95</t>
  </si>
  <si>
    <t>28,83</t>
  </si>
  <si>
    <t>242,96</t>
  </si>
  <si>
    <t>57,58</t>
  </si>
  <si>
    <t>26,05</t>
  </si>
  <si>
    <t>98,92</t>
  </si>
  <si>
    <t>169,82</t>
  </si>
  <si>
    <t>56,45</t>
  </si>
  <si>
    <t>81,86</t>
  </si>
  <si>
    <t>109,40</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</si>
  <si>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</si>
  <si>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</si>
  <si>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</si>
  <si>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</si>
  <si>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</si>
  <si>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</si>
  <si>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</si>
  <si>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</si>
  <si>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</si>
  <si>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</si>
  <si>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26,72</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</si>
  <si>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</si>
  <si>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</si>
  <si>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</si>
  <si>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</si>
  <si>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</si>
  <si>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</si>
  <si>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</si>
  <si>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</si>
  <si>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</si>
  <si>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</si>
  <si>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</si>
  <si>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</si>
  <si>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</si>
  <si>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</si>
  <si>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</si>
  <si>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</si>
  <si>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</si>
  <si>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</si>
  <si>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</si>
  <si>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</si>
  <si>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</si>
  <si>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</si>
  <si>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</si>
  <si>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</si>
  <si>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</si>
  <si>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</si>
  <si>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</si>
  <si>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</si>
  <si>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</si>
  <si>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</si>
  <si>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72,48</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</si>
  <si>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</si>
  <si>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</si>
  <si>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</si>
  <si>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</si>
  <si>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</si>
  <si>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</si>
  <si>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</si>
  <si>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</si>
  <si>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</si>
  <si>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</si>
  <si>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</si>
  <si>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</si>
  <si>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</si>
  <si>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</si>
  <si>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</si>
  <si>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</si>
  <si>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</si>
  <si>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</si>
  <si>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</si>
  <si>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</si>
  <si>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</si>
  <si>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</si>
  <si>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</si>
  <si>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</si>
  <si>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</si>
  <si>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</si>
  <si>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43,76</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</si>
  <si>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</si>
  <si>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</si>
  <si>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</si>
  <si>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</si>
  <si>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</si>
  <si>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</si>
  <si>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</si>
  <si>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</si>
  <si>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</si>
  <si>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</si>
  <si>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</si>
  <si>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</si>
  <si>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</si>
  <si>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</si>
  <si>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</si>
  <si>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</si>
  <si>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</si>
  <si>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</si>
  <si>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</si>
  <si>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</si>
  <si>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</si>
  <si>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</si>
  <si>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</si>
  <si>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</si>
  <si>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</si>
  <si>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</si>
  <si>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</si>
  <si>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</si>
  <si>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</si>
  <si>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</si>
  <si>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</si>
  <si>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</si>
  <si>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</si>
  <si>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</si>
  <si>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</si>
  <si>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</si>
  <si>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</si>
  <si>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</si>
  <si>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</si>
  <si>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</si>
  <si>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</si>
  <si>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</si>
  <si>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74,00</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</si>
  <si>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</si>
  <si>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</si>
  <si>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</si>
  <si>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</si>
  <si>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</si>
  <si>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</si>
  <si>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129,36</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</si>
  <si>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</si>
  <si>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</si>
  <si>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</si>
  <si>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</si>
  <si>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</si>
  <si>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</si>
  <si>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</si>
  <si>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</si>
  <si>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</si>
  <si>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</si>
  <si>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</si>
  <si>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</si>
  <si>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</si>
  <si>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</si>
  <si>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124,06</t>
  </si>
  <si>
    <t>207,31</t>
  </si>
  <si>
    <t>28,68</t>
  </si>
  <si>
    <t>45,11</t>
  </si>
  <si>
    <t>211,76</t>
  </si>
  <si>
    <t>177,29</t>
  </si>
  <si>
    <t>100,26</t>
  </si>
  <si>
    <t>22,72</t>
  </si>
  <si>
    <t>22,16</t>
  </si>
  <si>
    <t>195,61</t>
  </si>
  <si>
    <t>169,66</t>
  </si>
  <si>
    <t>57,61</t>
  </si>
  <si>
    <t>70,76</t>
  </si>
  <si>
    <t>60,31</t>
  </si>
  <si>
    <t>0,43</t>
  </si>
  <si>
    <t>56,84</t>
  </si>
  <si>
    <t>57,63</t>
  </si>
  <si>
    <t>143,06</t>
  </si>
  <si>
    <t>56,62</t>
  </si>
  <si>
    <t>127,26</t>
  </si>
  <si>
    <t>31,10</t>
  </si>
  <si>
    <t>84,02</t>
  </si>
  <si>
    <t>20,80</t>
  </si>
  <si>
    <t>40,49</t>
  </si>
  <si>
    <t>41,74</t>
  </si>
  <si>
    <t>44,69</t>
  </si>
  <si>
    <t>48,85</t>
  </si>
  <si>
    <t>39,26</t>
  </si>
  <si>
    <t>20,72</t>
  </si>
  <si>
    <t>0,60</t>
  </si>
  <si>
    <t>155,75</t>
  </si>
  <si>
    <t>66,31</t>
  </si>
  <si>
    <t>29,53</t>
  </si>
  <si>
    <t>32,30</t>
  </si>
  <si>
    <t>20,33</t>
  </si>
  <si>
    <t>2,94</t>
  </si>
  <si>
    <t>185,64</t>
  </si>
  <si>
    <t>18,51</t>
  </si>
  <si>
    <t>56,30</t>
  </si>
  <si>
    <t>35,12</t>
  </si>
  <si>
    <t>6,90</t>
  </si>
  <si>
    <t>61,23</t>
  </si>
  <si>
    <t>118,90</t>
  </si>
  <si>
    <t>199,92</t>
  </si>
  <si>
    <t>503,25</t>
  </si>
  <si>
    <t>285,60</t>
  </si>
  <si>
    <t>0,96</t>
  </si>
  <si>
    <t>33,31</t>
  </si>
  <si>
    <t>46,08</t>
  </si>
  <si>
    <t>36,25</t>
  </si>
  <si>
    <t>46,66</t>
  </si>
  <si>
    <t>41,07</t>
  </si>
  <si>
    <t>61,43</t>
  </si>
  <si>
    <t>45,18</t>
  </si>
  <si>
    <t>36,31</t>
  </si>
  <si>
    <t>68,97</t>
  </si>
  <si>
    <t>119,38</t>
  </si>
  <si>
    <t>88,45</t>
  </si>
  <si>
    <t>45,44</t>
  </si>
  <si>
    <t>1.891,76</t>
  </si>
  <si>
    <t>115,10</t>
  </si>
  <si>
    <t>167,96</t>
  </si>
  <si>
    <t>122,64</t>
  </si>
  <si>
    <t>175,25</t>
  </si>
  <si>
    <t>215,06</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</si>
  <si>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</si>
  <si>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</si>
  <si>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</si>
  <si>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</si>
  <si>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</si>
  <si>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</si>
  <si>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</si>
  <si>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</si>
  <si>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</si>
  <si>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</si>
  <si>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</si>
  <si>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</si>
  <si>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</si>
  <si>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</si>
  <si>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</si>
  <si>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</si>
  <si>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</si>
  <si>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</si>
  <si>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82,34</t>
  </si>
  <si>
    <t>102998</t>
  </si>
  <si>
    <t>EXECUÇÃO DE CANALETA DE CONCRETO MOLDADO IN LOCO, ESPESSURA DE 0,08 M, GEOMETRIA TRAPEZOIDAL (DIMENSÕES INTERNAS: B=1,074 M; B=0,534 M; H=0,27 M). AF_08/2021</t>
  </si>
  <si>
    <t>78,62</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</si>
  <si>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</si>
  <si>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</si>
  <si>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</si>
  <si>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</si>
  <si>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</si>
  <si>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</si>
  <si>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</si>
  <si>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</si>
  <si>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</si>
  <si>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</si>
  <si>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</si>
  <si>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</si>
  <si>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</si>
  <si>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</si>
  <si>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</si>
  <si>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</si>
  <si>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27,74</t>
  </si>
  <si>
    <t>45,73</t>
  </si>
  <si>
    <t>45,01</t>
  </si>
  <si>
    <t>68,43</t>
  </si>
  <si>
    <t>53,28</t>
  </si>
  <si>
    <t>25,74</t>
  </si>
  <si>
    <t>24,93</t>
  </si>
  <si>
    <t>41,57</t>
  </si>
  <si>
    <t>227,70</t>
  </si>
  <si>
    <t>283,97</t>
  </si>
  <si>
    <t>82,56</t>
  </si>
  <si>
    <t>545,98</t>
  </si>
  <si>
    <t>67,29</t>
  </si>
  <si>
    <t>136,93</t>
  </si>
  <si>
    <t>67,82</t>
  </si>
  <si>
    <t>319,72</t>
  </si>
  <si>
    <t>67,77</t>
  </si>
  <si>
    <t>73,70</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</si>
  <si>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</si>
  <si>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</si>
  <si>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</si>
  <si>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</si>
  <si>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</si>
  <si>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</si>
  <si>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</si>
  <si>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</si>
  <si>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</si>
  <si>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</si>
  <si>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</si>
  <si>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</si>
  <si>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</si>
  <si>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</si>
  <si>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</si>
  <si>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</si>
  <si>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</si>
  <si>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</si>
  <si>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</si>
  <si>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</si>
  <si>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</si>
  <si>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</si>
  <si>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</si>
  <si>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</si>
  <si>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</si>
  <si>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</si>
  <si>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</si>
  <si>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</si>
  <si>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</si>
  <si>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</si>
  <si>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</si>
  <si>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</si>
  <si>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</si>
  <si>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</si>
  <si>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96,97</t>
  </si>
  <si>
    <t>122,92</t>
  </si>
  <si>
    <t>56,18</t>
  </si>
  <si>
    <t>49,71</t>
  </si>
  <si>
    <t>82,33</t>
  </si>
  <si>
    <t>110,68</t>
  </si>
  <si>
    <t>71,86</t>
  </si>
  <si>
    <t>65,78</t>
  </si>
  <si>
    <t>78,04</t>
  </si>
  <si>
    <t>41,78</t>
  </si>
  <si>
    <t>56,86</t>
  </si>
  <si>
    <t>23,36</t>
  </si>
  <si>
    <t>95,51</t>
  </si>
  <si>
    <t>100,70</t>
  </si>
  <si>
    <t>202,94</t>
  </si>
  <si>
    <t>165,04</t>
  </si>
  <si>
    <t>119,13</t>
  </si>
  <si>
    <t>254,86</t>
  </si>
  <si>
    <t>145,29</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</si>
  <si>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</si>
  <si>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</si>
  <si>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</si>
  <si>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</si>
  <si>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</si>
  <si>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10,50</t>
  </si>
  <si>
    <t>14,43</t>
  </si>
  <si>
    <t>15,92</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</si>
  <si>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</si>
  <si>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</si>
  <si>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</si>
  <si>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</si>
  <si>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</si>
  <si>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</si>
  <si>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</si>
  <si>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</si>
  <si>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</si>
  <si>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</si>
  <si>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</si>
  <si>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</si>
  <si>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</si>
  <si>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15,13</t>
  </si>
  <si>
    <t>14,83</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</si>
  <si>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</si>
  <si>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</si>
  <si>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</si>
  <si>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</si>
  <si>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</si>
  <si>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</si>
  <si>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</si>
  <si>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</si>
  <si>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</si>
  <si>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</si>
  <si>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</si>
  <si>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</si>
  <si>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</si>
  <si>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</si>
  <si>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</si>
  <si>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</si>
  <si>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</si>
  <si>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</si>
  <si>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</si>
  <si>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</si>
  <si>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</si>
  <si>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416,93</t>
  </si>
  <si>
    <t>98575</t>
  </si>
  <si>
    <t>TRATAMENTO DE JUNTA DE DILATAÇÃO, COM TARUGO DE POLIETILENO E SELANTE PU, INCLUSO PREENCHIMENTO COM ESPUMA EXPANSIVA PU. AF_06/2018</t>
  </si>
  <si>
    <t>98577</t>
  </si>
  <si>
    <t>TRATAMENTO DE JUNTA SERRADA, COM TARUGO DE POLIETILENO E SELANTE À BASE DE SILICONE. AF_06/2018</t>
  </si>
  <si>
    <t>56,78</t>
  </si>
  <si>
    <t>56,01</t>
  </si>
  <si>
    <t>85,87</t>
  </si>
  <si>
    <t>124,67</t>
  </si>
  <si>
    <t>107,14</t>
  </si>
  <si>
    <t>145,73</t>
  </si>
  <si>
    <t>21,97</t>
  </si>
  <si>
    <t>67,36</t>
  </si>
  <si>
    <t>11,00</t>
  </si>
  <si>
    <t>41,29</t>
  </si>
  <si>
    <t>7,47</t>
  </si>
  <si>
    <t>9,42</t>
  </si>
  <si>
    <t>10,98</t>
  </si>
  <si>
    <t>127,05</t>
  </si>
  <si>
    <t>30,36</t>
  </si>
  <si>
    <t>9,08</t>
  </si>
  <si>
    <t>22,21</t>
  </si>
  <si>
    <t>28,49</t>
  </si>
  <si>
    <t>66,64</t>
  </si>
  <si>
    <t>81,38</t>
  </si>
  <si>
    <t>98,09</t>
  </si>
  <si>
    <t>71,56</t>
  </si>
  <si>
    <t>158,42</t>
  </si>
  <si>
    <t>28,27</t>
  </si>
  <si>
    <t>181,88</t>
  </si>
  <si>
    <t>32,34</t>
  </si>
  <si>
    <t>45,55</t>
  </si>
  <si>
    <t>132,23</t>
  </si>
  <si>
    <t>5,41</t>
  </si>
  <si>
    <t>10,53</t>
  </si>
  <si>
    <t>262,00</t>
  </si>
  <si>
    <t>77,46</t>
  </si>
  <si>
    <t>53,94</t>
  </si>
  <si>
    <t>76,87</t>
  </si>
  <si>
    <t>80,57</t>
  </si>
  <si>
    <t>79,86</t>
  </si>
  <si>
    <t>106,64</t>
  </si>
  <si>
    <t>203,60</t>
  </si>
  <si>
    <t>25,31</t>
  </si>
  <si>
    <t>44,68</t>
  </si>
  <si>
    <t>51,30</t>
  </si>
  <si>
    <t>20,98</t>
  </si>
  <si>
    <t>58,13</t>
  </si>
  <si>
    <t>59,72</t>
  </si>
  <si>
    <t>22,75</t>
  </si>
  <si>
    <t>50,41</t>
  </si>
  <si>
    <t>11,39</t>
  </si>
  <si>
    <t>11,77</t>
  </si>
  <si>
    <t>9,43</t>
  </si>
  <si>
    <t>39,96</t>
  </si>
  <si>
    <t>10,63</t>
  </si>
  <si>
    <t>31,03</t>
  </si>
  <si>
    <t>66,19</t>
  </si>
  <si>
    <t>47,17</t>
  </si>
  <si>
    <t>46,74</t>
  </si>
  <si>
    <t>41,14</t>
  </si>
  <si>
    <t>44,30</t>
  </si>
  <si>
    <t>72,09</t>
  </si>
  <si>
    <t>22,53</t>
  </si>
  <si>
    <t>41,63</t>
  </si>
  <si>
    <t>36,52</t>
  </si>
  <si>
    <t>374,16</t>
  </si>
  <si>
    <t>20,74</t>
  </si>
  <si>
    <t>30,83</t>
  </si>
  <si>
    <t>43,87</t>
  </si>
  <si>
    <t>82,35</t>
  </si>
  <si>
    <t>92,38</t>
  </si>
  <si>
    <t>64,16</t>
  </si>
  <si>
    <t>36,56</t>
  </si>
  <si>
    <t>88,51</t>
  </si>
  <si>
    <t>45,21</t>
  </si>
  <si>
    <t>79,44</t>
  </si>
  <si>
    <t>11,92</t>
  </si>
  <si>
    <t>36,74</t>
  </si>
  <si>
    <t>44,60</t>
  </si>
  <si>
    <t>8,52</t>
  </si>
  <si>
    <t>64,26</t>
  </si>
  <si>
    <t>34,95</t>
  </si>
  <si>
    <t>33,52</t>
  </si>
  <si>
    <t>24,73</t>
  </si>
  <si>
    <t>47,87</t>
  </si>
  <si>
    <t>68,14</t>
  </si>
  <si>
    <t>136,89</t>
  </si>
  <si>
    <t>87,24</t>
  </si>
  <si>
    <t>55,56</t>
  </si>
  <si>
    <t>68,07</t>
  </si>
  <si>
    <t>36,37</t>
  </si>
  <si>
    <t>78,54</t>
  </si>
  <si>
    <t>41,99</t>
  </si>
  <si>
    <t>69,94</t>
  </si>
  <si>
    <t>26,67</t>
  </si>
  <si>
    <t>47,64</t>
  </si>
  <si>
    <t>57,08</t>
  </si>
  <si>
    <t>78,90</t>
  </si>
  <si>
    <t>24,98</t>
  </si>
  <si>
    <t>59,92</t>
  </si>
  <si>
    <t>90,04</t>
  </si>
  <si>
    <t>54,26</t>
  </si>
  <si>
    <t>47,71</t>
  </si>
  <si>
    <t>72,74</t>
  </si>
  <si>
    <t>36,17</t>
  </si>
  <si>
    <t>73,13</t>
  </si>
  <si>
    <t>175,24</t>
  </si>
  <si>
    <t>69,38</t>
  </si>
  <si>
    <t>31,69</t>
  </si>
  <si>
    <t>64,81</t>
  </si>
  <si>
    <t>36,78</t>
  </si>
  <si>
    <t>81,06</t>
  </si>
  <si>
    <t>5,07</t>
  </si>
  <si>
    <t>27,09</t>
  </si>
  <si>
    <t>23,14</t>
  </si>
  <si>
    <t>34,10</t>
  </si>
  <si>
    <t>37,80</t>
  </si>
  <si>
    <t>20,58</t>
  </si>
  <si>
    <t>34,39</t>
  </si>
  <si>
    <t>57,02</t>
  </si>
  <si>
    <t>57,13</t>
  </si>
  <si>
    <t>52,50</t>
  </si>
  <si>
    <t>61,88</t>
  </si>
  <si>
    <t>90,38</t>
  </si>
  <si>
    <t>118,87</t>
  </si>
  <si>
    <t>47,77</t>
  </si>
  <si>
    <t>30,28</t>
  </si>
  <si>
    <t>259,88</t>
  </si>
  <si>
    <t>76,40</t>
  </si>
  <si>
    <t>529,03</t>
  </si>
  <si>
    <t>72,41</t>
  </si>
  <si>
    <t>38,22</t>
  </si>
  <si>
    <t>88,25</t>
  </si>
  <si>
    <t>118,09</t>
  </si>
  <si>
    <t>87,75</t>
  </si>
  <si>
    <t>86,18</t>
  </si>
  <si>
    <t>516,13</t>
  </si>
  <si>
    <t>100853</t>
  </si>
  <si>
    <t>TORNEIRA CROMADA DE MESA PARA LAVATORIO, TIPO MONOCOMANDO. AF_01/2020</t>
  </si>
  <si>
    <t>51,75</t>
  </si>
  <si>
    <t>202,13</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</si>
  <si>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</si>
  <si>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</si>
  <si>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</si>
  <si>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</si>
  <si>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</si>
  <si>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</si>
  <si>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</si>
  <si>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</si>
  <si>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</si>
  <si>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65,99</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</si>
  <si>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</si>
  <si>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</si>
  <si>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</si>
  <si>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</si>
  <si>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</si>
  <si>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</si>
  <si>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</si>
  <si>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</si>
  <si>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</si>
  <si>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74,22</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</si>
  <si>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</si>
  <si>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</si>
  <si>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</si>
  <si>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</si>
  <si>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</si>
  <si>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80,38</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</si>
  <si>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</si>
  <si>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</si>
  <si>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</si>
  <si>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</si>
  <si>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</si>
  <si>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</si>
  <si>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</si>
  <si>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</si>
  <si>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</si>
  <si>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</si>
  <si>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</si>
  <si>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</si>
  <si>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</si>
  <si>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</si>
  <si>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</si>
  <si>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</si>
  <si>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</si>
  <si>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</si>
  <si>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</si>
  <si>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</si>
  <si>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</si>
  <si>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</si>
  <si>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</si>
  <si>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</si>
  <si>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</si>
  <si>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</si>
  <si>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106,37</t>
  </si>
  <si>
    <t>VÁLVULA DE RETENÇÃO VERTICAL, DE BRONZE, ROSCÁVEL, 1 1/2" - FORNECIMENTO E INSTALAÇÃO. AF_08/2021</t>
  </si>
  <si>
    <t>VÁLVULA DE RETENÇÃO VERTICAL, DE BRONZE, ROSCÁVEL, 2" - FORNECIMENTO E INSTALAÇÃO. AF_08/2021</t>
  </si>
  <si>
    <t>178,52</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</si>
  <si>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</si>
  <si>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</si>
  <si>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</si>
  <si>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</si>
  <si>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</si>
  <si>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</si>
  <si>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</si>
  <si>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</si>
  <si>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</si>
  <si>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</si>
  <si>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</si>
  <si>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</si>
  <si>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</si>
  <si>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</si>
  <si>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</si>
  <si>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</si>
  <si>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</si>
  <si>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</si>
  <si>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</si>
  <si>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</si>
  <si>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</si>
  <si>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</si>
  <si>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</si>
  <si>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</si>
  <si>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</si>
  <si>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</si>
  <si>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</si>
  <si>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</si>
  <si>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</si>
  <si>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</si>
  <si>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</si>
  <si>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</si>
  <si>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</si>
  <si>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</si>
  <si>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</si>
  <si>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</si>
  <si>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</si>
  <si>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</si>
  <si>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</si>
  <si>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</si>
  <si>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</si>
  <si>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</si>
  <si>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</si>
  <si>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</si>
  <si>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</si>
  <si>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</si>
  <si>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</si>
  <si>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</si>
  <si>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</si>
  <si>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</si>
  <si>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</si>
  <si>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</si>
  <si>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</si>
  <si>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</si>
  <si>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</si>
  <si>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</si>
  <si>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</si>
  <si>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</si>
  <si>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</si>
  <si>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</si>
  <si>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</si>
  <si>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</si>
  <si>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</si>
  <si>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122,02</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</si>
  <si>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</si>
  <si>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</si>
  <si>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</si>
  <si>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36,63</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</si>
  <si>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</si>
  <si>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</si>
  <si>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</si>
  <si>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</si>
  <si>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</si>
  <si>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</si>
  <si>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13,66</t>
  </si>
  <si>
    <t>8,54</t>
  </si>
  <si>
    <t>18,91</t>
  </si>
  <si>
    <t>22,80</t>
  </si>
  <si>
    <t>9,25</t>
  </si>
  <si>
    <t>26,83</t>
  </si>
  <si>
    <t>11,06</t>
  </si>
  <si>
    <t>9,05</t>
  </si>
  <si>
    <t>21,04</t>
  </si>
  <si>
    <t>59,28</t>
  </si>
  <si>
    <t>88,49</t>
  </si>
  <si>
    <t>65,85</t>
  </si>
  <si>
    <t>73,59</t>
  </si>
  <si>
    <t>130,63</t>
  </si>
  <si>
    <t>80,21</t>
  </si>
  <si>
    <t>71,55</t>
  </si>
  <si>
    <t>92,88</t>
  </si>
  <si>
    <t>94,06</t>
  </si>
  <si>
    <t>97,66</t>
  </si>
  <si>
    <t>92,89</t>
  </si>
  <si>
    <t>98,46</t>
  </si>
  <si>
    <t>101,29</t>
  </si>
  <si>
    <t>59,06</t>
  </si>
  <si>
    <t>98,18</t>
  </si>
  <si>
    <t>63,05</t>
  </si>
  <si>
    <t>102,45</t>
  </si>
  <si>
    <t>94,81</t>
  </si>
  <si>
    <t>87,68</t>
  </si>
  <si>
    <t>105,51</t>
  </si>
  <si>
    <t>129,71</t>
  </si>
  <si>
    <t>74,08</t>
  </si>
  <si>
    <t>98,85</t>
  </si>
  <si>
    <t>392,27</t>
  </si>
  <si>
    <t>98,79</t>
  </si>
  <si>
    <t>32,46</t>
  </si>
  <si>
    <t>53,00</t>
  </si>
  <si>
    <t>141,73</t>
  </si>
  <si>
    <t>91,52</t>
  </si>
  <si>
    <t>196,28</t>
  </si>
  <si>
    <t>204,54</t>
  </si>
  <si>
    <t>109,36</t>
  </si>
  <si>
    <t>62,62</t>
  </si>
  <si>
    <t>102988</t>
  </si>
  <si>
    <t>RECOMPOSIÇÃO DE PAVIMENTO EM PISO INTERTRAVADO, COM REAPROVEITAMENTO DOS BLOCOS INTERTRAVADOS, PARA FECHAMENTO DE VALAS - INCLUSO RETIRADA E COLOCAÇÃO DO MATERIAL. AF_12/2020</t>
  </si>
  <si>
    <t>82,25</t>
  </si>
  <si>
    <t>81,26</t>
  </si>
  <si>
    <t>139,06</t>
  </si>
  <si>
    <t>23,66</t>
  </si>
  <si>
    <t>20,96</t>
  </si>
  <si>
    <t>25,79</t>
  </si>
  <si>
    <t>11,93</t>
  </si>
  <si>
    <t>18,98</t>
  </si>
  <si>
    <t>154,74</t>
  </si>
  <si>
    <t>40,05</t>
  </si>
  <si>
    <t>106,22</t>
  </si>
  <si>
    <t>73,44</t>
  </si>
  <si>
    <t>53,50</t>
  </si>
  <si>
    <t>102,02</t>
  </si>
  <si>
    <t>39,63</t>
  </si>
  <si>
    <t>46,54</t>
  </si>
  <si>
    <t>20,88</t>
  </si>
  <si>
    <t>24,29</t>
  </si>
  <si>
    <t>72,22</t>
  </si>
  <si>
    <t>170,16</t>
  </si>
  <si>
    <t>63,66</t>
  </si>
  <si>
    <t>73,85</t>
  </si>
  <si>
    <t>81,81</t>
  </si>
  <si>
    <t>85,37</t>
  </si>
  <si>
    <t>111,16</t>
  </si>
  <si>
    <t>43,52</t>
  </si>
  <si>
    <t>30,53</t>
  </si>
  <si>
    <t>60,71</t>
  </si>
  <si>
    <t>51,83</t>
  </si>
  <si>
    <t>51,03</t>
  </si>
  <si>
    <t>48,15</t>
  </si>
  <si>
    <t>59,75</t>
  </si>
  <si>
    <t>143,50</t>
  </si>
  <si>
    <t>34,76</t>
  </si>
  <si>
    <t>74,55</t>
  </si>
  <si>
    <t>458,68</t>
  </si>
  <si>
    <t>478,93</t>
  </si>
  <si>
    <t>442,64</t>
  </si>
  <si>
    <t>466,03</t>
  </si>
  <si>
    <t>46,21</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</si>
  <si>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</si>
  <si>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</si>
  <si>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</si>
  <si>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</si>
  <si>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</si>
  <si>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</si>
  <si>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</si>
  <si>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</si>
  <si>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</si>
  <si>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</si>
  <si>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</si>
  <si>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</si>
  <si>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</si>
  <si>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</si>
  <si>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</si>
  <si>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</si>
  <si>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</si>
  <si>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</si>
  <si>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</si>
  <si>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</si>
  <si>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</si>
  <si>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</si>
  <si>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</si>
  <si>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</si>
  <si>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</si>
  <si>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</si>
  <si>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</si>
  <si>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</si>
  <si>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35,81</t>
  </si>
  <si>
    <t>73,95</t>
  </si>
  <si>
    <t>75,76</t>
  </si>
  <si>
    <t>83,80</t>
  </si>
  <si>
    <t>6,27</t>
  </si>
  <si>
    <t>202,40</t>
  </si>
  <si>
    <t>20,76</t>
  </si>
  <si>
    <t>CARGA, MANOBRA E DESCARGA DE TUBOS PLÁSTICOS, DN 400 MM, EM CAMINHÃO CARROCERIA COM GUINDAUTO (MUNCK) 11,7 TM. AF_07/2020</t>
  </si>
  <si>
    <t>59,82</t>
  </si>
  <si>
    <t>117,95</t>
  </si>
  <si>
    <t>23,59</t>
  </si>
  <si>
    <t>26,77</t>
  </si>
  <si>
    <t>110,14</t>
  </si>
  <si>
    <t>8,76</t>
  </si>
  <si>
    <t>56,02</t>
  </si>
  <si>
    <t>34,87</t>
  </si>
  <si>
    <t>17,95</t>
  </si>
  <si>
    <t>37,70</t>
  </si>
  <si>
    <t>IUP40010</t>
  </si>
  <si>
    <t>EXECUÇÃO DE PASSEIO (CALÇADA) OU PISO DE CONCRETO COM CONCRETO  DUAS CORES MOLDADO IN LOCO, USINADO, ACABAMENTO CONVENCIONAL, NÃO ARMADO. AF_07/2016</t>
  </si>
  <si>
    <t>IUP40011</t>
  </si>
  <si>
    <t>EXECUÇÃO DE PASSEIO (CALÇADA) OU PISO DE CONCRETO COM CONCRETO  TRES CORES MOLDADO IN LOCO, USINADO, ACABAMENTO CONVENCIONAL, NÃO ARMADO. AF_07/2016</t>
  </si>
  <si>
    <t>PV-5 - Poço de visita 1,98x6,58x2,00m (bxbxh), em alvenaria  de bloco estrutural fbk 14MPa, revestida internamente com argamassa de cimento e areia 1:3, lastro de brita 10cm, enchimento em concreto fck = 20 MPa, laje de 20cm em concreto armado fck = 20 MPa, lastro de concreto magro fck 15MPa 7cm incluindo armadura, forma, escavação manual e reaterro apiloado. Exclusive pescoço e tampão</t>
  </si>
  <si>
    <t>CC  - Caixa Coletora  2,32x2,32x1,50m (dimensões internas) em alvenaria de bloco estrutural fbk 14MPa, inclusive grelha 0,60x0,60m no centro</t>
  </si>
  <si>
    <t>CBUQ - aplicação. Incluindo tempo de carga, manobras e descarga da massa no caminhão basculante e vibro-acabadora. Exclusive fornecimento e transporte ***DESATIVADA***</t>
  </si>
  <si>
    <t>Aplicação de concreto betuminoso usinado à quente (CBUQ), exclusive transporte e material. Ref. SINAPI 72965</t>
  </si>
  <si>
    <t>Construção de pavimento com aplicação de concreto betuminoso usinado a quente (CBUQ), camada de rolamento, exclusive transporte. ***DESATIVADA***</t>
  </si>
  <si>
    <t>IUD30132</t>
  </si>
  <si>
    <t>Poço de visita (1,50x1,50x1,80)m interno em concreto - PVI-06-SICRO - Cód.2003688</t>
  </si>
  <si>
    <t>66,50</t>
  </si>
  <si>
    <t>130,95</t>
  </si>
  <si>
    <t>90,25</t>
  </si>
  <si>
    <t>28,73</t>
  </si>
  <si>
    <t>26,10</t>
  </si>
  <si>
    <t>105,94</t>
  </si>
  <si>
    <t>41,89</t>
  </si>
  <si>
    <t>113,35</t>
  </si>
  <si>
    <t>50,17</t>
  </si>
  <si>
    <t>55,02</t>
  </si>
  <si>
    <t>54,82</t>
  </si>
  <si>
    <t>98,64</t>
  </si>
  <si>
    <t>127,79</t>
  </si>
  <si>
    <t>30,14</t>
  </si>
  <si>
    <t>467,89</t>
  </si>
  <si>
    <t>52,99</t>
  </si>
  <si>
    <t>76,88</t>
  </si>
  <si>
    <t>141,05</t>
  </si>
  <si>
    <t>14,90</t>
  </si>
  <si>
    <t>25,11</t>
  </si>
  <si>
    <t>82,54</t>
  </si>
  <si>
    <t>89,15</t>
  </si>
  <si>
    <t>68,56</t>
  </si>
  <si>
    <t>366,04</t>
  </si>
  <si>
    <t>69,98</t>
  </si>
  <si>
    <t>243,30</t>
  </si>
  <si>
    <t>118,70</t>
  </si>
  <si>
    <t>224,95</t>
  </si>
  <si>
    <t>135,95</t>
  </si>
  <si>
    <t>146,06</t>
  </si>
  <si>
    <t>121,35</t>
  </si>
  <si>
    <t>174,27</t>
  </si>
  <si>
    <t>36,54</t>
  </si>
  <si>
    <t>149,15</t>
  </si>
  <si>
    <t>149,70</t>
  </si>
  <si>
    <t>25,30</t>
  </si>
  <si>
    <t>72,55</t>
  </si>
  <si>
    <t>61,90</t>
  </si>
  <si>
    <t>53,51</t>
  </si>
  <si>
    <t>41,65</t>
  </si>
  <si>
    <t>32,96</t>
  </si>
  <si>
    <t>41,45</t>
  </si>
  <si>
    <t>52,74</t>
  </si>
  <si>
    <t>74,72</t>
  </si>
  <si>
    <t>64,24</t>
  </si>
  <si>
    <t>48,69</t>
  </si>
  <si>
    <t>38,86</t>
  </si>
  <si>
    <t>57,01</t>
  </si>
  <si>
    <t>63,53</t>
  </si>
  <si>
    <t>68,51</t>
  </si>
  <si>
    <t>41,61</t>
  </si>
  <si>
    <t>45,95</t>
  </si>
  <si>
    <t>36,97</t>
  </si>
  <si>
    <t>35,60</t>
  </si>
  <si>
    <t>61,16</t>
  </si>
  <si>
    <t>896,00</t>
  </si>
  <si>
    <t>64,79</t>
  </si>
  <si>
    <t>103,37</t>
  </si>
  <si>
    <t>90,88</t>
  </si>
  <si>
    <t>100,81</t>
  </si>
  <si>
    <t>106,50</t>
  </si>
  <si>
    <t>80,60</t>
  </si>
  <si>
    <t>79,36</t>
  </si>
  <si>
    <t>242,64</t>
  </si>
  <si>
    <t>115,73</t>
  </si>
  <si>
    <t>129,20</t>
  </si>
  <si>
    <t>157,09</t>
  </si>
  <si>
    <t>121,15</t>
  </si>
  <si>
    <t>173,72</t>
  </si>
  <si>
    <t>169,40</t>
  </si>
  <si>
    <t>184,86</t>
  </si>
  <si>
    <t>174,04</t>
  </si>
  <si>
    <t>182,27</t>
  </si>
  <si>
    <t>176,59</t>
  </si>
  <si>
    <t>139,33</t>
  </si>
  <si>
    <t>29,13</t>
  </si>
  <si>
    <t>60,40</t>
  </si>
  <si>
    <t>80,32</t>
  </si>
  <si>
    <t>52,51</t>
  </si>
  <si>
    <t>39,88</t>
  </si>
  <si>
    <t>197,33</t>
  </si>
  <si>
    <t>151,95</t>
  </si>
  <si>
    <t>223,02</t>
  </si>
  <si>
    <t>55,57</t>
  </si>
  <si>
    <t>72,32</t>
  </si>
  <si>
    <t>487,05</t>
  </si>
  <si>
    <t>60,05</t>
  </si>
  <si>
    <t>82,74</t>
  </si>
  <si>
    <t>168,17</t>
  </si>
  <si>
    <t>413,80</t>
  </si>
  <si>
    <t>112,02</t>
  </si>
  <si>
    <t>69,80</t>
  </si>
  <si>
    <t>99,11</t>
  </si>
  <si>
    <t>14,11</t>
  </si>
  <si>
    <t>95,83</t>
  </si>
  <si>
    <t>95,63</t>
  </si>
  <si>
    <t>160,13</t>
  </si>
  <si>
    <t>93,92</t>
  </si>
  <si>
    <t>155,68</t>
  </si>
  <si>
    <t>64,23</t>
  </si>
  <si>
    <t>119,58</t>
  </si>
  <si>
    <t>101,71</t>
  </si>
  <si>
    <t>181,04</t>
  </si>
  <si>
    <t>72,25</t>
  </si>
  <si>
    <t>26,16</t>
  </si>
  <si>
    <t>23,60</t>
  </si>
  <si>
    <t>199,42</t>
  </si>
  <si>
    <t>169,47</t>
  </si>
  <si>
    <t>60,51</t>
  </si>
  <si>
    <t>487,96</t>
  </si>
  <si>
    <t>492,70</t>
  </si>
  <si>
    <t>482,12</t>
  </si>
  <si>
    <t>75,45</t>
  </si>
  <si>
    <t>23,15</t>
  </si>
  <si>
    <t>100,93</t>
  </si>
  <si>
    <t>35,56</t>
  </si>
  <si>
    <t>51,77</t>
  </si>
  <si>
    <t>52,30</t>
  </si>
  <si>
    <t>23,42</t>
  </si>
  <si>
    <t>40,43</t>
  </si>
  <si>
    <t>38,10</t>
  </si>
  <si>
    <t>97,53</t>
  </si>
  <si>
    <t>189,43</t>
  </si>
  <si>
    <t>24,09</t>
  </si>
  <si>
    <t>74,26</t>
  </si>
  <si>
    <t>71,58</t>
  </si>
  <si>
    <t>77,11</t>
  </si>
  <si>
    <t>106,18</t>
  </si>
  <si>
    <t>47,68</t>
  </si>
  <si>
    <t>1.255,83</t>
  </si>
  <si>
    <t>90,45</t>
  </si>
  <si>
    <t>36,27</t>
  </si>
  <si>
    <t>51,68</t>
  </si>
  <si>
    <t>95,05</t>
  </si>
  <si>
    <t>55,76</t>
  </si>
  <si>
    <t>654,13</t>
  </si>
  <si>
    <t>177,49</t>
  </si>
  <si>
    <t>526,72</t>
  </si>
  <si>
    <t>146,57</t>
  </si>
  <si>
    <t>45,22</t>
  </si>
  <si>
    <t>169,93</t>
  </si>
  <si>
    <t>24,81</t>
  </si>
  <si>
    <t>28,23</t>
  </si>
  <si>
    <t>9,75</t>
  </si>
  <si>
    <t>46,38</t>
  </si>
  <si>
    <t>53,38</t>
  </si>
  <si>
    <t>71,02</t>
  </si>
  <si>
    <t>37,08</t>
  </si>
  <si>
    <t>121,43</t>
  </si>
  <si>
    <t>81,85</t>
  </si>
  <si>
    <t>182,49</t>
  </si>
  <si>
    <t>50,32</t>
  </si>
  <si>
    <t>141,56</t>
  </si>
  <si>
    <t>121,76</t>
  </si>
  <si>
    <t>79,85</t>
  </si>
  <si>
    <t>116,27</t>
  </si>
  <si>
    <t>87,58</t>
  </si>
  <si>
    <t>44,04</t>
  </si>
  <si>
    <t>80,66</t>
  </si>
  <si>
    <t>30,41</t>
  </si>
  <si>
    <t>44,34</t>
  </si>
  <si>
    <t>165,51</t>
  </si>
  <si>
    <t>38,44</t>
  </si>
  <si>
    <t>47,54</t>
  </si>
  <si>
    <t>40,26</t>
  </si>
  <si>
    <t>147,60</t>
  </si>
  <si>
    <t>14,93</t>
  </si>
  <si>
    <t>11,83</t>
  </si>
  <si>
    <t>32,50</t>
  </si>
  <si>
    <t>35,51</t>
  </si>
  <si>
    <t>44,44</t>
  </si>
  <si>
    <t>46,64</t>
  </si>
  <si>
    <t>83,13</t>
  </si>
  <si>
    <t>88,03</t>
  </si>
  <si>
    <t>27,56</t>
  </si>
  <si>
    <t>32,15</t>
  </si>
  <si>
    <t>44,28</t>
  </si>
  <si>
    <t>50,81</t>
  </si>
  <si>
    <t>18,08</t>
  </si>
  <si>
    <t>33,62</t>
  </si>
  <si>
    <t>24,25</t>
  </si>
  <si>
    <t>180,67</t>
  </si>
  <si>
    <t>64,02</t>
  </si>
  <si>
    <t>31,15</t>
  </si>
  <si>
    <t>34,55</t>
  </si>
  <si>
    <t>45,71</t>
  </si>
  <si>
    <t>97,78</t>
  </si>
  <si>
    <t>98,27</t>
  </si>
  <si>
    <t>30,66</t>
  </si>
  <si>
    <t>77,10</t>
  </si>
  <si>
    <t>58,36</t>
  </si>
  <si>
    <t>86,09</t>
  </si>
  <si>
    <t>64,48</t>
  </si>
  <si>
    <t>95,33</t>
  </si>
  <si>
    <t>85,98</t>
  </si>
  <si>
    <t>163,94</t>
  </si>
  <si>
    <t>26,09</t>
  </si>
  <si>
    <t>54,79</t>
  </si>
  <si>
    <t>50,45</t>
  </si>
  <si>
    <t>67,26</t>
  </si>
  <si>
    <t>9,80</t>
  </si>
  <si>
    <t>15,39</t>
  </si>
  <si>
    <t>86,97</t>
  </si>
  <si>
    <t>131,51</t>
  </si>
  <si>
    <t>86,94</t>
  </si>
  <si>
    <t>121,39</t>
  </si>
  <si>
    <t>181,75</t>
  </si>
  <si>
    <t>67,68</t>
  </si>
  <si>
    <t>68,80</t>
  </si>
  <si>
    <t>94,83</t>
  </si>
  <si>
    <t>61,69</t>
  </si>
  <si>
    <t>34,51</t>
  </si>
  <si>
    <t>248,27</t>
  </si>
  <si>
    <t>30,40</t>
  </si>
  <si>
    <t>71,71</t>
  </si>
  <si>
    <t>95,45</t>
  </si>
  <si>
    <t>25,42</t>
  </si>
  <si>
    <t>67,02</t>
  </si>
  <si>
    <t>28,34</t>
  </si>
  <si>
    <t>38,33</t>
  </si>
  <si>
    <t>76,73</t>
  </si>
  <si>
    <t>350,75</t>
  </si>
  <si>
    <t>64,00</t>
  </si>
  <si>
    <t>90,47</t>
  </si>
  <si>
    <t>186,51</t>
  </si>
  <si>
    <t>133,10</t>
  </si>
  <si>
    <t>55,15</t>
  </si>
  <si>
    <t>315,92</t>
  </si>
  <si>
    <t>46,41</t>
  </si>
  <si>
    <t>26,98</t>
  </si>
  <si>
    <t>56,46</t>
  </si>
  <si>
    <t>56,37</t>
  </si>
  <si>
    <t>31,76</t>
  </si>
  <si>
    <t>50,21</t>
  </si>
  <si>
    <t>95,24</t>
  </si>
  <si>
    <t>24,99</t>
  </si>
  <si>
    <t>89,39</t>
  </si>
  <si>
    <t>91,27</t>
  </si>
  <si>
    <t>110,72</t>
  </si>
  <si>
    <t>153,80</t>
  </si>
  <si>
    <t>136,86</t>
  </si>
  <si>
    <t>272,94</t>
  </si>
  <si>
    <t>74,51</t>
  </si>
  <si>
    <t>92,65</t>
  </si>
  <si>
    <t>178,56</t>
  </si>
  <si>
    <t>44,99</t>
  </si>
  <si>
    <t>65,04</t>
  </si>
  <si>
    <t>241,73</t>
  </si>
  <si>
    <t>637,56</t>
  </si>
  <si>
    <t>527,18</t>
  </si>
  <si>
    <t>79,37</t>
  </si>
  <si>
    <t>85,80</t>
  </si>
  <si>
    <t>245,18</t>
  </si>
  <si>
    <t>85,86</t>
  </si>
  <si>
    <t>66,13</t>
  </si>
  <si>
    <t>104,23</t>
  </si>
  <si>
    <t>114,99</t>
  </si>
  <si>
    <t>58,80</t>
  </si>
  <si>
    <t>65,17</t>
  </si>
  <si>
    <t>222,49</t>
  </si>
  <si>
    <t>177,26</t>
  </si>
  <si>
    <t>34,52</t>
  </si>
  <si>
    <t>7,22</t>
  </si>
  <si>
    <t>20,27</t>
  </si>
  <si>
    <t>783,18</t>
  </si>
  <si>
    <t>131,04</t>
  </si>
  <si>
    <t>150,65</t>
  </si>
  <si>
    <t>14,26</t>
  </si>
  <si>
    <t>17,62</t>
  </si>
  <si>
    <t>7,58</t>
  </si>
  <si>
    <t>55,08</t>
  </si>
  <si>
    <t>10,94</t>
  </si>
  <si>
    <t>69,41</t>
  </si>
  <si>
    <t>70,22</t>
  </si>
  <si>
    <t>74,11</t>
  </si>
  <si>
    <t>80,44</t>
  </si>
  <si>
    <t>123,40</t>
  </si>
  <si>
    <t>162,31</t>
  </si>
  <si>
    <t>75,41</t>
  </si>
  <si>
    <t>75,94</t>
  </si>
  <si>
    <t>75,72</t>
  </si>
  <si>
    <t>69,68</t>
  </si>
  <si>
    <t>71,16</t>
  </si>
  <si>
    <t>89,51</t>
  </si>
  <si>
    <t>85,03</t>
  </si>
  <si>
    <t>86,40</t>
  </si>
  <si>
    <t>80,36</t>
  </si>
  <si>
    <t>84,57</t>
  </si>
  <si>
    <t>93,84</t>
  </si>
  <si>
    <t>87,74</t>
  </si>
  <si>
    <t>94,37</t>
  </si>
  <si>
    <t>77,89</t>
  </si>
  <si>
    <t>71,05</t>
  </si>
  <si>
    <t>94,24</t>
  </si>
  <si>
    <t>86,96</t>
  </si>
  <si>
    <t>92,33</t>
  </si>
  <si>
    <t>103,43</t>
  </si>
  <si>
    <t>84,66</t>
  </si>
  <si>
    <t>117,62</t>
  </si>
  <si>
    <t>83,41</t>
  </si>
  <si>
    <t>118,83</t>
  </si>
  <si>
    <t>139,39</t>
  </si>
  <si>
    <t>73,42</t>
  </si>
  <si>
    <t>50,05</t>
  </si>
  <si>
    <t>241,51</t>
  </si>
  <si>
    <t>265,37</t>
  </si>
  <si>
    <t>148,31</t>
  </si>
  <si>
    <t>175,22</t>
  </si>
  <si>
    <t>63,59</t>
  </si>
  <si>
    <t>52,39</t>
  </si>
  <si>
    <t>53,70</t>
  </si>
  <si>
    <t>72,52</t>
  </si>
  <si>
    <t>109,93</t>
  </si>
  <si>
    <t>142,46</t>
  </si>
  <si>
    <t>173,18</t>
  </si>
  <si>
    <t>27,71</t>
  </si>
  <si>
    <t>9,14</t>
  </si>
  <si>
    <t>152,83</t>
  </si>
  <si>
    <t>40,27</t>
  </si>
  <si>
    <t>110,93</t>
  </si>
  <si>
    <t>44,19</t>
  </si>
  <si>
    <t>176,22</t>
  </si>
  <si>
    <t>76,95</t>
  </si>
  <si>
    <t>89,61</t>
  </si>
  <si>
    <t>88,02</t>
  </si>
  <si>
    <t>100,83</t>
  </si>
  <si>
    <t>110,12</t>
  </si>
  <si>
    <t>41,98</t>
  </si>
  <si>
    <t>47,05</t>
  </si>
  <si>
    <t>38,34</t>
  </si>
  <si>
    <t>65,98</t>
  </si>
  <si>
    <t>83,31</t>
  </si>
  <si>
    <t>17,32</t>
  </si>
  <si>
    <t>35,43</t>
  </si>
  <si>
    <t>62,04</t>
  </si>
  <si>
    <t>20,61</t>
  </si>
  <si>
    <t>120,46</t>
  </si>
  <si>
    <t>34,48</t>
  </si>
  <si>
    <t>53,06</t>
  </si>
  <si>
    <t>53,74</t>
  </si>
  <si>
    <t>117,07</t>
  </si>
  <si>
    <t>57,88</t>
  </si>
  <si>
    <t>155,45</t>
  </si>
  <si>
    <t>111,18</t>
  </si>
  <si>
    <t>52,84</t>
  </si>
  <si>
    <t>57,83</t>
  </si>
  <si>
    <t>49,81</t>
  </si>
  <si>
    <t>76,76</t>
  </si>
  <si>
    <t>85,07</t>
  </si>
  <si>
    <t>449,63</t>
  </si>
  <si>
    <t>450,14</t>
  </si>
  <si>
    <t>481,94</t>
  </si>
  <si>
    <t>399,47</t>
  </si>
  <si>
    <t>499,55</t>
  </si>
  <si>
    <t>43,71</t>
  </si>
  <si>
    <t>53,82</t>
  </si>
  <si>
    <t>34,43</t>
  </si>
  <si>
    <t>81,80</t>
  </si>
  <si>
    <t>114,04</t>
  </si>
  <si>
    <t>51,73</t>
  </si>
  <si>
    <t>57,35</t>
  </si>
  <si>
    <t>132,08</t>
  </si>
  <si>
    <t>64,50</t>
  </si>
  <si>
    <t>103,90</t>
  </si>
  <si>
    <t>141,60</t>
  </si>
  <si>
    <t>145,06</t>
  </si>
  <si>
    <t>30,09</t>
  </si>
  <si>
    <t>27,39</t>
  </si>
  <si>
    <t>IUD30192</t>
  </si>
  <si>
    <t>Boca p/bueiro simples tubular D=0,40m em concreto ciclópico, inclindo formas, escavação, reaterro e materiais, excluindo material reaterro jazida e transporte (Ref SINAPI 73856/001)</t>
  </si>
  <si>
    <t>TRECHO</t>
  </si>
  <si>
    <t>COMPR.</t>
  </si>
  <si>
    <t>TC</t>
  </si>
  <si>
    <t>TR</t>
  </si>
  <si>
    <t>i</t>
  </si>
  <si>
    <t>VAZÃO</t>
  </si>
  <si>
    <t>DIAM.</t>
  </si>
  <si>
    <t>FH</t>
  </si>
  <si>
    <t>H/D</t>
  </si>
  <si>
    <t>RH/D</t>
  </si>
  <si>
    <t>TIR. LIQ.</t>
  </si>
  <si>
    <t>COTAS</t>
  </si>
  <si>
    <t>DECL</t>
  </si>
  <si>
    <t>VELOC.</t>
  </si>
  <si>
    <t>TC GAL.</t>
  </si>
  <si>
    <t>PROF. MIN.</t>
  </si>
  <si>
    <t>iminim</t>
  </si>
  <si>
    <t>comp tub</t>
  </si>
  <si>
    <t>T. MONT.</t>
  </si>
  <si>
    <t>T. JUS.</t>
  </si>
  <si>
    <t>G. MONT.</t>
  </si>
  <si>
    <t>G. JUS.</t>
  </si>
  <si>
    <t>min</t>
  </si>
  <si>
    <t>ano</t>
  </si>
  <si>
    <t>l/s/ha</t>
  </si>
  <si>
    <t>l/s</t>
  </si>
  <si>
    <t>m/s</t>
  </si>
  <si>
    <t>min.</t>
  </si>
  <si>
    <t>JUSANTE</t>
  </si>
  <si>
    <t>PLANILHA DE QUANTIDADES DE SERVIÇOS DA TERRAPLENAGEM DRENAGEM</t>
  </si>
  <si>
    <t>TRECHOS</t>
  </si>
  <si>
    <t>UND</t>
  </si>
  <si>
    <t>BIGODE</t>
  </si>
  <si>
    <t>TOTAL DN</t>
  </si>
  <si>
    <t>EXTENSÃO(M)</t>
  </si>
  <si>
    <t>Diâmetro</t>
  </si>
  <si>
    <t>Peso linear (tf/m)</t>
  </si>
  <si>
    <t>EXTENSÃO</t>
  </si>
  <si>
    <t>TUBULAÇÃO</t>
  </si>
  <si>
    <t>Nº LINHAS</t>
  </si>
  <si>
    <t>und</t>
  </si>
  <si>
    <t>-</t>
  </si>
  <si>
    <t>DIÂMETRO NOMINAL</t>
  </si>
  <si>
    <t>mm</t>
  </si>
  <si>
    <t>POÇO DE VISITA -PS-1 / PA-1 / PA-2 / PVC</t>
  </si>
  <si>
    <t>PS-01</t>
  </si>
  <si>
    <t>PRANCHA PROJETO - BLS</t>
  </si>
  <si>
    <t>PRANCHA PROJETO - BLD</t>
  </si>
  <si>
    <t>BLT</t>
  </si>
  <si>
    <t>TRANSP DE BRITA PV,BL</t>
  </si>
  <si>
    <t>DISSIPADOR TIPO</t>
  </si>
  <si>
    <t>PROFUNDIDADE DA LINHA D'ÁGUA</t>
  </si>
  <si>
    <t>MONTANTE</t>
  </si>
  <si>
    <t>ESPESSURA LASTRO - BASE DA GALERIA (se for o caso)</t>
  </si>
  <si>
    <t>INCLINAÇÃO TALUDE - 1:(V)</t>
  </si>
  <si>
    <t>PROFUNDIDADE DA VALA</t>
  </si>
  <si>
    <t>MÉDIA ENTRE MONTANTE E JUSANTE</t>
  </si>
  <si>
    <t>TOTAL (MÉDIA + BOLSA + LASTRO)</t>
  </si>
  <si>
    <t>LARGURA DA VALA</t>
  </si>
  <si>
    <t>INFERIOR (BASE DA VALA)</t>
  </si>
  <si>
    <t>SUPERIOR (TOPO DA VALA)</t>
  </si>
  <si>
    <t>0,00 &lt; PROF ≤ 1,50 (0,00 &lt; LARG  ≤ 0,80)</t>
  </si>
  <si>
    <t>0,00 &lt; PROF ≤ 1,50 (0,80 &lt; LARG ≤ 1,50)</t>
  </si>
  <si>
    <t>0,00 &lt; PROF ≤ 1,50 (1,50 &lt; LARG ≤ 2,50)</t>
  </si>
  <si>
    <t>1,50 &lt; PROF ≤ 3,00 (0,00 &lt; LARG  ≤ 0,80)</t>
  </si>
  <si>
    <t>1,50 &lt; PROF ≤ 3,00 (0,80 &lt; LARG ≤ 1,50)</t>
  </si>
  <si>
    <t>1,50 &lt; PROF ≤ 3,00 (1,50 &lt; LARG ≤ 2,50)</t>
  </si>
  <si>
    <t>3,00 &lt; PROF ≤ 4,50 (0,00 &lt; LARG  ≤ 0,80)</t>
  </si>
  <si>
    <t>3,00 &lt; PROF ≤ 4,50 (0,80 &lt; LARG ≤ 1,50)</t>
  </si>
  <si>
    <t>3,00 &lt; PROF ≤ 4,50 (1,50 &lt; LARG ≤ 2,50)</t>
  </si>
  <si>
    <t>4,50 &lt; PROF ≤ 6,00 (0,00 &lt; LARG  ≤ 0,80)</t>
  </si>
  <si>
    <t>4,50 &lt; PROF ≤ 6,00 (0,80 &lt; LARG ≤ 1,50)</t>
  </si>
  <si>
    <t>4,50 &lt; PROF ≤ 6,00 (1,50 &lt; LARG ≤ 2,50)</t>
  </si>
  <si>
    <t>ESCAVAÇÃO MANUAL (10% DA ESCAVAÇÃO MECÂNICA)</t>
  </si>
  <si>
    <t>BOTA-FORA</t>
  </si>
  <si>
    <t>TUBO / GALERIA (SEÇÃO EXTERNA)</t>
  </si>
  <si>
    <t>TAXA DE MATERIAL INSERVÍVEL</t>
  </si>
  <si>
    <t>VOLUME INSERVÍVEL</t>
  </si>
  <si>
    <t>ESCORAMENTO
(2 x Prof x Ext)</t>
  </si>
  <si>
    <t>0,00 &lt; PROF ≤ 1,50 (0,00 &lt; LARG  ≤ 1,50)</t>
  </si>
  <si>
    <t>1,50 &lt; PROF ≤ 3,00 (0,00 &lt; LARG  ≤ 1,50)</t>
  </si>
  <si>
    <t>3,00 &lt; PROF ≤ 4,50 (0,00 &lt; LARG  ≤ 1,50)</t>
  </si>
  <si>
    <t>PREPARO DE FUNDO DA VALA</t>
  </si>
  <si>
    <t>LARG. DA BASE &lt; 1,50m</t>
  </si>
  <si>
    <t>LARG. DA BASE ≥ 1,50m</t>
  </si>
  <si>
    <t>LASTRO COM PEDRA DE MÃO COM PREPARO DE FUNDO DE VALA (BASE DA GALERIA)
(se for o caso) DISSIPADOR</t>
  </si>
  <si>
    <t>MATERIAL</t>
  </si>
  <si>
    <t>Brita</t>
  </si>
  <si>
    <t>VOLUME GEOMÉTRICO (BASE &lt; 1,50m)</t>
  </si>
  <si>
    <t>VOLUME GEOMÉTRICO (BASE ≥ 1,50m)</t>
  </si>
  <si>
    <t>TAXA DE EMPOLAMENTO MATER. DA BASE</t>
  </si>
  <si>
    <t>VOLUME EMPOLADO</t>
  </si>
  <si>
    <t>REATERRO</t>
  </si>
  <si>
    <t>TRANSPORTE DO TUBO</t>
  </si>
  <si>
    <t>OBSERVAÇÃO</t>
  </si>
  <si>
    <t>PLANILHA DE QUANTIDADES DE
 SERVIÇOS DA PAVIMENTAÇÃO</t>
  </si>
  <si>
    <t>VIAS</t>
  </si>
  <si>
    <t>EXTENSÃO (m)</t>
  </si>
  <si>
    <t>SIMPLES</t>
  </si>
  <si>
    <t>DECLIVIDADE TRANSVERSAL DA PISTA  (SIMPLES ou DUPLA)</t>
  </si>
  <si>
    <t>DUPLA</t>
  </si>
  <si>
    <t xml:space="preserve">LARGURA PISTA  (m) </t>
  </si>
  <si>
    <t>Nº DE RAIOS NO CRUZAMENTO (und)</t>
  </si>
  <si>
    <t>Nº DE RAIOS NO CANTEIRO(und)</t>
  </si>
  <si>
    <t>EXTENSÃO DO RAIO NO CRUZAMENTO (M)</t>
  </si>
  <si>
    <t>EXTENSÃO DO RAIO DO CANTEIRO (M)</t>
  </si>
  <si>
    <t>ÁREA MÉDIA CADA RAIO DO CRUZAMENTO (m²)</t>
  </si>
  <si>
    <t>ÁREA MÉDIA CADA RAIO DO CANTEIRO (m²)</t>
  </si>
  <si>
    <t>ÁREA TOTAL DE RAIOS (m²)</t>
  </si>
  <si>
    <t>REGULARIZAÇÃO</t>
  </si>
  <si>
    <t>LARGURA (m)</t>
  </si>
  <si>
    <t>ÁREA TOTAL (m²)</t>
  </si>
  <si>
    <t>SUB LEITO CORTE  (M)</t>
  </si>
  <si>
    <t>TRANSPORTE VOL. EMPOLADO (30%)</t>
  </si>
  <si>
    <t>CASCALHO</t>
  </si>
  <si>
    <t>BASE ESTABILIZADA</t>
  </si>
  <si>
    <t>ESPESSURA (cm)</t>
  </si>
  <si>
    <t>FATOR DE EMPOLAMENTO (%)</t>
  </si>
  <si>
    <t>BRITA</t>
  </si>
  <si>
    <t>SOLO</t>
  </si>
  <si>
    <t>VOLUME GEOMÉTRICO (m³)</t>
  </si>
  <si>
    <t>VOLUME EMPOLADO (m³)</t>
  </si>
  <si>
    <t>IMPRIMAÇÃO (PROJETO)</t>
  </si>
  <si>
    <t>ÁREA (m²)</t>
  </si>
  <si>
    <t>ASFALTO DILUÍDO CM-30 (T)</t>
  </si>
  <si>
    <t>CBUQ (PROJETO)</t>
  </si>
  <si>
    <t>OBRAS COMPLEMENTARES (PROJETO)</t>
  </si>
  <si>
    <t>MEIO FIO COM SARJETA (M)</t>
  </si>
  <si>
    <t>MEIO FIO (GUIA) (M)</t>
  </si>
  <si>
    <t>TENTO (M)</t>
  </si>
  <si>
    <t>PASSEIO E ACESSIBILIDADE (PROJETO)</t>
  </si>
  <si>
    <t>PASSEIO (M2) (PROJETO)</t>
  </si>
  <si>
    <t>RAMPA (UD) = 8,67 M2</t>
  </si>
  <si>
    <t>LIMPEZA (M2)</t>
  </si>
  <si>
    <t>CARGA E TRANSPORTE DE MATERIAL INSERVIVEL EMPOLADO (30%) M3</t>
  </si>
  <si>
    <t>CORTE DE TERRENO (M3)</t>
  </si>
  <si>
    <t>ATERRO COM SOLO LOCAL (M3)</t>
  </si>
  <si>
    <t>ATERRO COM SOLO IMPORTADO (M3)</t>
  </si>
  <si>
    <t>TRANSPORTE DE BRITA PARA PASSEIO DMT=50 KM (m3 x Km)</t>
  </si>
  <si>
    <t>PREPARO MANUAL DO TERRENO M2</t>
  </si>
  <si>
    <t>PISO TÁTIL DIRECIONAL (M)</t>
  </si>
  <si>
    <t>PISO TÁTIL ALERTA (M)</t>
  </si>
  <si>
    <t>SINALIZAÇÃO HORIZONTAL MEC (M2)</t>
  </si>
  <si>
    <t>SINALIZAÇÃO HORIZONTAL MANUAL(M2)</t>
  </si>
  <si>
    <t>PLACA VIÁRIA (UD)</t>
  </si>
  <si>
    <t>PLACA COM NOME DE VIAS (UD)</t>
  </si>
  <si>
    <t>PISO TATIL (PROJETO) M</t>
  </si>
  <si>
    <t>DRENO (M)</t>
  </si>
  <si>
    <t>EXTENSÃO M</t>
  </si>
  <si>
    <t>CONSUMO DE VOLUME BRITA/ M3</t>
  </si>
  <si>
    <t>DMT - KM</t>
  </si>
  <si>
    <t>TRANSPORTE M3 X KM EMPOLADO</t>
  </si>
  <si>
    <t>CONSUMO DE VOLUME AREIA/M</t>
  </si>
  <si>
    <t>DMT KM</t>
  </si>
  <si>
    <t>TRANPORTE M3 X KM EMPOLADO</t>
  </si>
  <si>
    <t>OBSERVAÇÕES</t>
  </si>
  <si>
    <t>MOBILIZAÇÀO E DESMOBILIZAÇÃO DE EQUIPAMENTOS</t>
  </si>
  <si>
    <t>MOBILIZAÇÃO INFRA</t>
  </si>
  <si>
    <t>PATROL,TRATOR C/ GRADE,PÁ,3 BASCULANTE,3 ROLOS, ESPAGIDOR, PIPA VIBRO,</t>
  </si>
  <si>
    <t>PASSEIO</t>
  </si>
  <si>
    <t>PISO TÁTIL DIRECIONAL (UD)</t>
  </si>
  <si>
    <t>PISO TÁTIL ALERTA (UD)</t>
  </si>
  <si>
    <t xml:space="preserve">DESMOBILIZAÇÃO INFRA </t>
  </si>
  <si>
    <t>MOBILIZA DRENAGEM</t>
  </si>
  <si>
    <t>ESCAVADEIRA, PÁ. 2 BASCULANTES</t>
  </si>
  <si>
    <t>DESMOBILIZAÇÀO DRENAGEM</t>
  </si>
  <si>
    <t xml:space="preserve">MOBILIZAÇÃO OUTROS </t>
  </si>
  <si>
    <t>FERRAMENTAIS, 2 BOBI</t>
  </si>
  <si>
    <t>DESMOBILIZAÇÃO OUTROS</t>
  </si>
  <si>
    <t>ESTADO DE MATO GROSSO DO SUL</t>
  </si>
  <si>
    <t xml:space="preserve">OBRA: PAVIMENTAÇÃO ASFÁLTICA E DRENAGEM DE ÁGUAS PLUVIAIS </t>
  </si>
  <si>
    <t xml:space="preserve">       CRONOGRAMA FÍSICO FINANCEIRO</t>
  </si>
  <si>
    <t>ITEM:</t>
  </si>
  <si>
    <t>DISCRIMINAÇÃO:</t>
  </si>
  <si>
    <t>TOTAL DA</t>
  </si>
  <si>
    <t>PRAZO DE EXECUÇÃO</t>
  </si>
  <si>
    <t>FASE</t>
  </si>
  <si>
    <t>30 DIAS</t>
  </si>
  <si>
    <t>60 DIAS</t>
  </si>
  <si>
    <t>90 DIAS</t>
  </si>
  <si>
    <t>120 DIAS</t>
  </si>
  <si>
    <t>150 DIAS</t>
  </si>
  <si>
    <t>180 DIAS</t>
  </si>
  <si>
    <t>210 DIAS</t>
  </si>
  <si>
    <t>240 dias</t>
  </si>
  <si>
    <t>2.0</t>
  </si>
  <si>
    <t>3.0</t>
  </si>
  <si>
    <t>4.0</t>
  </si>
  <si>
    <t>5.0</t>
  </si>
  <si>
    <t>6.0</t>
  </si>
  <si>
    <t>TOTAL SIMPLES</t>
  </si>
  <si>
    <t>TOTAL ACUMULADO</t>
  </si>
  <si>
    <t>02.14</t>
  </si>
  <si>
    <t>02.15</t>
  </si>
  <si>
    <t>02.16</t>
  </si>
  <si>
    <t>DRENAGEM DE ÁGUAS PLUVIAIS</t>
  </si>
  <si>
    <t>6243</t>
  </si>
  <si>
    <t>IMPLANTAÇÃO DE PAVIMENTO - TERRAPLENAGEM E PAVIMENTAÇÃO ASFÁLTICA</t>
  </si>
  <si>
    <t>iup30023</t>
  </si>
  <si>
    <t>4743</t>
  </si>
  <si>
    <t>iup30001</t>
  </si>
  <si>
    <t>iup30003</t>
  </si>
  <si>
    <t>PASSEIO COM ACESSIBILIDADE</t>
  </si>
  <si>
    <t>PV</t>
  </si>
  <si>
    <t>BRITA PV M3</t>
  </si>
  <si>
    <t>m3</t>
  </si>
  <si>
    <t>ud</t>
  </si>
  <si>
    <t>TRANSPORTE DE BRITA PARA MEIO FIO E TENTO DMT=200 KM (M3 X Km)</t>
  </si>
  <si>
    <t>TOTAL- PROJETO</t>
  </si>
  <si>
    <t>TOTAL- MEMÓRIA/PROJETO</t>
  </si>
  <si>
    <t>06.08</t>
  </si>
  <si>
    <t xml:space="preserve">CODIGO  </t>
  </si>
  <si>
    <t>DESCRICAO DO INSUMO 2021-11-rev01</t>
  </si>
  <si>
    <t>60,56</t>
  </si>
  <si>
    <t>65,54</t>
  </si>
  <si>
    <t>57,31</t>
  </si>
  <si>
    <t>158,11</t>
  </si>
  <si>
    <t>27,96</t>
  </si>
  <si>
    <t>IMPERMEABILIZANTE INCOLOR,  BASE SILICONE, PARA TRATAMENTO DE FACHADAS, TELHAS, PEDRAS E OUTRAS SUPERFICIES</t>
  </si>
  <si>
    <t>78,63</t>
  </si>
  <si>
    <t>191,64</t>
  </si>
  <si>
    <t>88,87</t>
  </si>
  <si>
    <t>11,17</t>
  </si>
  <si>
    <t>11,79</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</si>
  <si>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</si>
  <si>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</si>
  <si>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</si>
  <si>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</si>
  <si>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11,57</t>
  </si>
  <si>
    <t>98,94</t>
  </si>
  <si>
    <t>72,62</t>
  </si>
  <si>
    <t>100,65</t>
  </si>
  <si>
    <t>49,54</t>
  </si>
  <si>
    <t>101,77</t>
  </si>
  <si>
    <t>68,00</t>
  </si>
  <si>
    <t>55,00</t>
  </si>
  <si>
    <t>41,25</t>
  </si>
  <si>
    <t>35,90</t>
  </si>
  <si>
    <t>11,87</t>
  </si>
  <si>
    <t>99,92</t>
  </si>
  <si>
    <t>28,06</t>
  </si>
  <si>
    <t>40,29</t>
  </si>
  <si>
    <t>26,22</t>
  </si>
  <si>
    <t>55,35</t>
  </si>
  <si>
    <t>109,59</t>
  </si>
  <si>
    <t>30,75</t>
  </si>
  <si>
    <t>18,54</t>
  </si>
  <si>
    <t>75,31</t>
  </si>
  <si>
    <t>71,81</t>
  </si>
  <si>
    <t>58,07</t>
  </si>
  <si>
    <t>98,17</t>
  </si>
  <si>
    <t>60,36</t>
  </si>
  <si>
    <t>JANELA FIXA, EM ALUMINIO PERFIL 20, 60  X 80 CM (A X L), BATENTE/REQUADRO DE 3 A 14 CM, COM VIDRO 4 MM, SEM GUARNICAO/ALIZAR, ACABAMENTO ALUM BRANCO OU BRILHANTE</t>
  </si>
  <si>
    <t>897,12</t>
  </si>
  <si>
    <t>881,39</t>
  </si>
  <si>
    <t>561,08</t>
  </si>
  <si>
    <t>150,86</t>
  </si>
  <si>
    <t>30,04</t>
  </si>
  <si>
    <t>67,04</t>
  </si>
  <si>
    <t>43,24</t>
  </si>
  <si>
    <t>783,47</t>
  </si>
  <si>
    <t>42,65</t>
  </si>
  <si>
    <t>53,73</t>
  </si>
  <si>
    <t>24,20</t>
  </si>
  <si>
    <t>3.579,11</t>
  </si>
  <si>
    <t>814,50</t>
  </si>
  <si>
    <t>7.200,92</t>
  </si>
  <si>
    <t>792,71</t>
  </si>
  <si>
    <t>1.336,24</t>
  </si>
  <si>
    <t>1.354,45</t>
  </si>
  <si>
    <t>1.432,45</t>
  </si>
  <si>
    <t>2.377,11</t>
  </si>
  <si>
    <t>1.998,72</t>
  </si>
  <si>
    <t>7.493,27</t>
  </si>
  <si>
    <t>3.474,57</t>
  </si>
  <si>
    <t>7.049,19</t>
  </si>
  <si>
    <t>2.375,00</t>
  </si>
  <si>
    <t>10.344,88</t>
  </si>
  <si>
    <t>6.854,56</t>
  </si>
  <si>
    <t>4.387,75</t>
  </si>
  <si>
    <t>6.964,68</t>
  </si>
  <si>
    <t>28.127,79</t>
  </si>
  <si>
    <t>30.677,12</t>
  </si>
  <si>
    <t>13.929,37</t>
  </si>
  <si>
    <t>4.259,21</t>
  </si>
  <si>
    <t>27.858,75</t>
  </si>
  <si>
    <t>7.219,73</t>
  </si>
  <si>
    <t>32,47</t>
  </si>
  <si>
    <t>242,08</t>
  </si>
  <si>
    <t>274,39</t>
  </si>
  <si>
    <t>255,78</t>
  </si>
  <si>
    <t>30,88</t>
  </si>
  <si>
    <t>38,09</t>
  </si>
  <si>
    <t>143,21</t>
  </si>
  <si>
    <t>377,37</t>
  </si>
  <si>
    <t>152,49</t>
  </si>
  <si>
    <t>180,97</t>
  </si>
  <si>
    <t>215,91</t>
  </si>
  <si>
    <t>227,06</t>
  </si>
  <si>
    <t>266,93</t>
  </si>
  <si>
    <t>361,62</t>
  </si>
  <si>
    <t>426,23</t>
  </si>
  <si>
    <t>501,51</t>
  </si>
  <si>
    <t>685,47</t>
  </si>
  <si>
    <t>290,87</t>
  </si>
  <si>
    <t>633,76</t>
  </si>
  <si>
    <t>182,12</t>
  </si>
  <si>
    <t>147,79</t>
  </si>
  <si>
    <t>180,95</t>
  </si>
  <si>
    <t>99,55</t>
  </si>
  <si>
    <t>159,89</t>
  </si>
  <si>
    <t>196,10</t>
  </si>
  <si>
    <t>79,19</t>
  </si>
  <si>
    <t>98,95</t>
  </si>
  <si>
    <t>143,25</t>
  </si>
  <si>
    <t>8,89</t>
  </si>
  <si>
    <t>191,42</t>
  </si>
  <si>
    <t>133,60</t>
  </si>
  <si>
    <t>57,92</t>
  </si>
  <si>
    <t>121,58</t>
  </si>
  <si>
    <t>87,49</t>
  </si>
  <si>
    <t>66,27</t>
  </si>
  <si>
    <t>14,73</t>
  </si>
  <si>
    <t>64,57</t>
  </si>
  <si>
    <t>87,47</t>
  </si>
  <si>
    <t>138,80</t>
  </si>
  <si>
    <t>225,11</t>
  </si>
  <si>
    <t>360,47</t>
  </si>
  <si>
    <t>141,98</t>
  </si>
  <si>
    <t>286,80</t>
  </si>
  <si>
    <t>170,36</t>
  </si>
  <si>
    <t>111,23</t>
  </si>
  <si>
    <t>46,75</t>
  </si>
  <si>
    <t>229,18</t>
  </si>
  <si>
    <t>114,59</t>
  </si>
  <si>
    <t>47,83</t>
  </si>
  <si>
    <t>278,61</t>
  </si>
  <si>
    <t>348,70</t>
  </si>
  <si>
    <t>2.300,07</t>
  </si>
  <si>
    <t>44,78</t>
  </si>
  <si>
    <t>281,53</t>
  </si>
  <si>
    <t>40,00</t>
  </si>
  <si>
    <t>93,13</t>
  </si>
  <si>
    <t>32,10</t>
  </si>
  <si>
    <t>37,51</t>
  </si>
  <si>
    <t>24,18</t>
  </si>
  <si>
    <t>232.404,33</t>
  </si>
  <si>
    <t>86,60</t>
  </si>
  <si>
    <t>36,32</t>
  </si>
  <si>
    <t>23,27</t>
  </si>
  <si>
    <t>14,45</t>
  </si>
  <si>
    <t>CHAPA/PAINEL DE MADEIRA COMPENSADA PLASTIFICADA (MADEIRITE PLASTIFICADO) PARA FORMA DE CONCRETO, DE 2200 x 1100 MM, E = *17* MM</t>
  </si>
  <si>
    <t>78,86</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</si>
  <si>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</si>
  <si>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</si>
  <si>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RESINADA (MADEIRITE RESINADO ROSA) PARA FORMA DE CONCRETO, DE 2200 x 1100 MM, E = 14 MM</t>
  </si>
  <si>
    <t>CHAPA/PAINEL DE MADEIRA COMPENSADA RESINADA (MADEIRITE RESINADO ROSA) PARA FORMA DE CONCRETO, DE 2200 x 1100 MM, E = 17 MM</t>
  </si>
  <si>
    <t>46,57</t>
  </si>
  <si>
    <t>COMPENSADO NAVAL - CHAPA/PAINEL EM MADEIRA COMPENSADA PRENSADA, DE 2200 X 1600 MM, E = 6 MM</t>
  </si>
  <si>
    <t>224,65</t>
  </si>
  <si>
    <t>94,57</t>
  </si>
  <si>
    <t>24,85</t>
  </si>
  <si>
    <t>12,41</t>
  </si>
  <si>
    <t>12,69</t>
  </si>
  <si>
    <t>9.142,07</t>
  </si>
  <si>
    <t>383,37</t>
  </si>
  <si>
    <t>431,29</t>
  </si>
  <si>
    <t>444,99</t>
  </si>
  <si>
    <t>69,22</t>
  </si>
  <si>
    <t>116,81</t>
  </si>
  <si>
    <t>141,16</t>
  </si>
  <si>
    <t>15,01</t>
  </si>
  <si>
    <t>7,05</t>
  </si>
  <si>
    <t>12,21</t>
  </si>
  <si>
    <t>13,64</t>
  </si>
  <si>
    <t>78,07</t>
  </si>
  <si>
    <t>1.483,24</t>
  </si>
  <si>
    <t>269,02</t>
  </si>
  <si>
    <t>903,50</t>
  </si>
  <si>
    <t>5.886,24</t>
  </si>
  <si>
    <t>7.026,90</t>
  </si>
  <si>
    <t>1.241,55</t>
  </si>
  <si>
    <t>173,82</t>
  </si>
  <si>
    <t>326,39</t>
  </si>
  <si>
    <t>481,14</t>
  </si>
  <si>
    <t>5.005,96</t>
  </si>
  <si>
    <t>126,36</t>
  </si>
  <si>
    <t>17.272,47</t>
  </si>
  <si>
    <t>2.218,37</t>
  </si>
  <si>
    <t>623,89</t>
  </si>
  <si>
    <t>12.183,33</t>
  </si>
  <si>
    <t>3.827,16</t>
  </si>
  <si>
    <t>147,78</t>
  </si>
  <si>
    <t>251,09</t>
  </si>
  <si>
    <t>55,72</t>
  </si>
  <si>
    <t>139,22</t>
  </si>
  <si>
    <t>199,81</t>
  </si>
  <si>
    <t>21,45</t>
  </si>
  <si>
    <t>149,75</t>
  </si>
  <si>
    <t>239,91</t>
  </si>
  <si>
    <t>206,40</t>
  </si>
  <si>
    <t>164,64</t>
  </si>
  <si>
    <t>274,46</t>
  </si>
  <si>
    <t>397,64</t>
  </si>
  <si>
    <t>560,64</t>
  </si>
  <si>
    <t>145,42</t>
  </si>
  <si>
    <t>211,50</t>
  </si>
  <si>
    <t>436,01</t>
  </si>
  <si>
    <t>130,17</t>
  </si>
  <si>
    <t>57,66</t>
  </si>
  <si>
    <t>96,03</t>
  </si>
  <si>
    <t>166,65</t>
  </si>
  <si>
    <t>454,54</t>
  </si>
  <si>
    <t>50,22</t>
  </si>
  <si>
    <t>270,38</t>
  </si>
  <si>
    <t>516,19</t>
  </si>
  <si>
    <t>1.291,21</t>
  </si>
  <si>
    <t>25,77</t>
  </si>
  <si>
    <t>217,75</t>
  </si>
  <si>
    <t>436,55</t>
  </si>
  <si>
    <t>72,20</t>
  </si>
  <si>
    <t>207,60</t>
  </si>
  <si>
    <t>27,03</t>
  </si>
  <si>
    <t>96,53</t>
  </si>
  <si>
    <t>152,25</t>
  </si>
  <si>
    <t>69,54</t>
  </si>
  <si>
    <t>108,20</t>
  </si>
  <si>
    <t>90,26</t>
  </si>
  <si>
    <t>167,53</t>
  </si>
  <si>
    <t>204,44</t>
  </si>
  <si>
    <t>169,18</t>
  </si>
  <si>
    <t>48,21</t>
  </si>
  <si>
    <t>69,96</t>
  </si>
  <si>
    <t>255,24</t>
  </si>
  <si>
    <t>50,72</t>
  </si>
  <si>
    <t>101,39</t>
  </si>
  <si>
    <t>359,71</t>
  </si>
  <si>
    <t>1.912,55</t>
  </si>
  <si>
    <t>504,81</t>
  </si>
  <si>
    <t>1.161,24</t>
  </si>
  <si>
    <t>57,69</t>
  </si>
  <si>
    <t>317,07</t>
  </si>
  <si>
    <t>71,96</t>
  </si>
  <si>
    <t>845,38</t>
  </si>
  <si>
    <t>4.088,69</t>
  </si>
  <si>
    <t>82.078,10</t>
  </si>
  <si>
    <t>8,82</t>
  </si>
  <si>
    <t>22,52</t>
  </si>
  <si>
    <t>35,30</t>
  </si>
  <si>
    <t>39,48</t>
  </si>
  <si>
    <t>29,64</t>
  </si>
  <si>
    <t>61,53</t>
  </si>
  <si>
    <t>40,78</t>
  </si>
  <si>
    <t>98,82</t>
  </si>
  <si>
    <t>34,89</t>
  </si>
  <si>
    <t>112,04</t>
  </si>
  <si>
    <t>29,80</t>
  </si>
  <si>
    <t>126,06</t>
  </si>
  <si>
    <t>103,81</t>
  </si>
  <si>
    <t>172,81</t>
  </si>
  <si>
    <t>172,99</t>
  </si>
  <si>
    <t>15,08</t>
  </si>
  <si>
    <t>160,80</t>
  </si>
  <si>
    <t>42,68</t>
  </si>
  <si>
    <t>15,86</t>
  </si>
  <si>
    <t>71,91</t>
  </si>
  <si>
    <t>94,41</t>
  </si>
  <si>
    <t>160,12</t>
  </si>
  <si>
    <t>85,36</t>
  </si>
  <si>
    <t>226,63</t>
  </si>
  <si>
    <t>48,46</t>
  </si>
  <si>
    <t>28,19</t>
  </si>
  <si>
    <t>55,94</t>
  </si>
  <si>
    <t>5,60</t>
  </si>
  <si>
    <t>97,70</t>
  </si>
  <si>
    <t>111,19</t>
  </si>
  <si>
    <t>152,02</t>
  </si>
  <si>
    <t>192,95</t>
  </si>
  <si>
    <t>735.000,00</t>
  </si>
  <si>
    <t>26,76</t>
  </si>
  <si>
    <t>98,88</t>
  </si>
  <si>
    <t>10,58</t>
  </si>
  <si>
    <t>204,42</t>
  </si>
  <si>
    <t>140,32</t>
  </si>
  <si>
    <t>246,40</t>
  </si>
  <si>
    <t>155,56</t>
  </si>
  <si>
    <t>128,01</t>
  </si>
  <si>
    <t>202,57</t>
  </si>
  <si>
    <t>57,00</t>
  </si>
  <si>
    <t>112,77</t>
  </si>
  <si>
    <t>50,87</t>
  </si>
  <si>
    <t>63,82</t>
  </si>
  <si>
    <t>42,18</t>
  </si>
  <si>
    <t>131,37</t>
  </si>
  <si>
    <t>131,01</t>
  </si>
  <si>
    <t>100,16</t>
  </si>
  <si>
    <t>30,52</t>
  </si>
  <si>
    <t>45,60</t>
  </si>
  <si>
    <t>71,68</t>
  </si>
  <si>
    <t>96,91</t>
  </si>
  <si>
    <t>240,72</t>
  </si>
  <si>
    <t>143,28</t>
  </si>
  <si>
    <t>151,48</t>
  </si>
  <si>
    <t>59,55</t>
  </si>
  <si>
    <t>471,02</t>
  </si>
  <si>
    <t>444,80</t>
  </si>
  <si>
    <t>29,95</t>
  </si>
  <si>
    <t>593,12</t>
  </si>
  <si>
    <t>62.980,00</t>
  </si>
  <si>
    <t>18,84</t>
  </si>
  <si>
    <t>114,11</t>
  </si>
  <si>
    <t>77,12</t>
  </si>
  <si>
    <t>79,88</t>
  </si>
  <si>
    <t>9,15</t>
  </si>
  <si>
    <t>798,65</t>
  </si>
  <si>
    <t>469,07</t>
  </si>
  <si>
    <t>114,74</t>
  </si>
  <si>
    <t>53,83</t>
  </si>
  <si>
    <t>19,18</t>
  </si>
  <si>
    <t>727,87</t>
  </si>
  <si>
    <t>1.026,48</t>
  </si>
  <si>
    <t>971,88</t>
  </si>
  <si>
    <t>555,28</t>
  </si>
  <si>
    <t>655,20</t>
  </si>
  <si>
    <t>21,28</t>
  </si>
  <si>
    <t>26,07</t>
  </si>
  <si>
    <t>37,91</t>
  </si>
  <si>
    <t>42,47</t>
  </si>
  <si>
    <t>86,04</t>
  </si>
  <si>
    <t>130,86</t>
  </si>
  <si>
    <t>93,06</t>
  </si>
  <si>
    <t>258,23</t>
  </si>
  <si>
    <t>660,03</t>
  </si>
  <si>
    <t>78,30</t>
  </si>
  <si>
    <t>44,22</t>
  </si>
  <si>
    <t>176,98</t>
  </si>
  <si>
    <t>50,90</t>
  </si>
  <si>
    <t>187,51</t>
  </si>
  <si>
    <t>475,15</t>
  </si>
  <si>
    <t>296,40</t>
  </si>
  <si>
    <t>66,04</t>
  </si>
  <si>
    <t>295,34</t>
  </si>
  <si>
    <t>142,59</t>
  </si>
  <si>
    <t>60,81</t>
  </si>
  <si>
    <t>62,98</t>
  </si>
  <si>
    <t>72,67</t>
  </si>
  <si>
    <t>57,17</t>
  </si>
  <si>
    <t>56,20</t>
  </si>
  <si>
    <t>LIXA EM FOLHA PARA PAREDE OU MADEIRA, NUMERO 120, COR VERMELHA</t>
  </si>
  <si>
    <t>118,34</t>
  </si>
  <si>
    <t>96,12</t>
  </si>
  <si>
    <t>157,20</t>
  </si>
  <si>
    <t>71,17</t>
  </si>
  <si>
    <t>342,83</t>
  </si>
  <si>
    <t>573,10</t>
  </si>
  <si>
    <t>29,92</t>
  </si>
  <si>
    <t>209,68</t>
  </si>
  <si>
    <t>55,79</t>
  </si>
  <si>
    <t>464,48</t>
  </si>
  <si>
    <t>64,78</t>
  </si>
  <si>
    <t>637,50</t>
  </si>
  <si>
    <t>255,00</t>
  </si>
  <si>
    <t>20,38</t>
  </si>
  <si>
    <t>46,55</t>
  </si>
  <si>
    <t>70,23</t>
  </si>
  <si>
    <t>110,75</t>
  </si>
  <si>
    <t>201,77</t>
  </si>
  <si>
    <t>332,80</t>
  </si>
  <si>
    <t>9,81</t>
  </si>
  <si>
    <t>75,74</t>
  </si>
  <si>
    <t>130,78</t>
  </si>
  <si>
    <t>115,09</t>
  </si>
  <si>
    <t>1.696,77</t>
  </si>
  <si>
    <t>34,66</t>
  </si>
  <si>
    <t>10,38</t>
  </si>
  <si>
    <t>79,48</t>
  </si>
  <si>
    <t>24,59</t>
  </si>
  <si>
    <t>21,35</t>
  </si>
  <si>
    <t>956.000,00</t>
  </si>
  <si>
    <t>19,11</t>
  </si>
  <si>
    <t>68,90</t>
  </si>
  <si>
    <t>47,36</t>
  </si>
  <si>
    <t>67,23</t>
  </si>
  <si>
    <t>102,37</t>
  </si>
  <si>
    <t>225,98</t>
  </si>
  <si>
    <t>375,48</t>
  </si>
  <si>
    <t>54,14</t>
  </si>
  <si>
    <t>87,33</t>
  </si>
  <si>
    <t>39,09</t>
  </si>
  <si>
    <t>6,54</t>
  </si>
  <si>
    <t>30,00</t>
  </si>
  <si>
    <t>18,77</t>
  </si>
  <si>
    <t>557.500,00</t>
  </si>
  <si>
    <t>773.066,62</t>
  </si>
  <si>
    <t>455,14</t>
  </si>
  <si>
    <t>166,51</t>
  </si>
  <si>
    <t>250,69</t>
  </si>
  <si>
    <t>12,26</t>
  </si>
  <si>
    <t>3,05</t>
  </si>
  <si>
    <t>1,02</t>
  </si>
  <si>
    <t>3.202,87</t>
  </si>
  <si>
    <t>161,10</t>
  </si>
  <si>
    <t>86,63</t>
  </si>
  <si>
    <t>115,50</t>
  </si>
  <si>
    <t>51,51</t>
  </si>
  <si>
    <t>201,13</t>
  </si>
  <si>
    <t>62,72</t>
  </si>
  <si>
    <t>65,70</t>
  </si>
  <si>
    <t>65,35</t>
  </si>
  <si>
    <t>61,73</t>
  </si>
  <si>
    <t>61,20</t>
  </si>
  <si>
    <t>84,06</t>
  </si>
  <si>
    <t>60,97</t>
  </si>
  <si>
    <t>45,88</t>
  </si>
  <si>
    <t>17,08</t>
  </si>
  <si>
    <t>102,30</t>
  </si>
  <si>
    <t>35,89</t>
  </si>
  <si>
    <t>170,15</t>
  </si>
  <si>
    <t>362,45</t>
  </si>
  <si>
    <t>352,83</t>
  </si>
  <si>
    <t>220,15</t>
  </si>
  <si>
    <t>60,54</t>
  </si>
  <si>
    <t>79,58</t>
  </si>
  <si>
    <t>24,84</t>
  </si>
  <si>
    <t>PLACA DE OBRA (PARA CONSTRUCAO CIVIL) EM CHAPA GALVANIZADA *N. 22*, ADESIVADA, DE *2,4 X 1,2* M (SEM POSTES PARA FIXACAO)</t>
  </si>
  <si>
    <t>109,44</t>
  </si>
  <si>
    <t>5,18</t>
  </si>
  <si>
    <t>1.088,61</t>
  </si>
  <si>
    <t>191,70</t>
  </si>
  <si>
    <t>370,23</t>
  </si>
  <si>
    <t>615,24</t>
  </si>
  <si>
    <t>449,12</t>
  </si>
  <si>
    <t>655,41</t>
  </si>
  <si>
    <t>452,63</t>
  </si>
  <si>
    <t>419,85</t>
  </si>
  <si>
    <t>PORTA DE ABRIR / GIRO, EM GRADIL FERRO, COM BARRA CHATA 3 CM X 1/4", COM REQUADRO E GUARNICAO - COMPLETO - ACABAMENTO NATURAL</t>
  </si>
  <si>
    <t>476,59</t>
  </si>
  <si>
    <t>916,57</t>
  </si>
  <si>
    <t>1.370,27</t>
  </si>
  <si>
    <t>PORTAO DE ABRIR / GIRO, EM GRADIL DE METALON REDONDO DE 3/4"  VERTICAL, COM REQUADRO, ACABAMENTO NATURAL - COMPLETO</t>
  </si>
  <si>
    <t>456,26</t>
  </si>
  <si>
    <t>226,90</t>
  </si>
  <si>
    <t>256,26</t>
  </si>
  <si>
    <t>360,22</t>
  </si>
  <si>
    <t>254,70</t>
  </si>
  <si>
    <t>202,00</t>
  </si>
  <si>
    <t>287,72</t>
  </si>
  <si>
    <t>286,38</t>
  </si>
  <si>
    <t>306,75</t>
  </si>
  <si>
    <t>250,32</t>
  </si>
  <si>
    <t>517,58</t>
  </si>
  <si>
    <t>377,31</t>
  </si>
  <si>
    <t>199,83</t>
  </si>
  <si>
    <t>623,20</t>
  </si>
  <si>
    <t>380,00</t>
  </si>
  <si>
    <t>POSTE DE CONCRETO ARMADO DE SECAO DUPLO T, EXTENSAO DE 9,00 M, RESISTENCIA DE 300 A 400 DAN, TIPO B OU D</t>
  </si>
  <si>
    <t>POSTE DE CONCRETO ARMADO DE SECAO CIRCULAR, EXTENSAO DE 11,00 M, RESISTENCIA DE 300 A 400 DAN, TIPO C-17</t>
  </si>
  <si>
    <t>2.645,34</t>
  </si>
  <si>
    <t>POSTE DE CONCRETO ARMADO DE SECAO CIRCULAR, EXTENSAO DE 14,00 M, RESISTENCIA DE 300 A 400 DAN, TIPO C-17</t>
  </si>
  <si>
    <t>935,28</t>
  </si>
  <si>
    <t>POSTE DE CONCRETO ARMADO DE SECAO CIRCULAR, EXTENSAO DE 9,00 M, RESISTENCIA DE 200 A 300 DAN, TIPO C-14</t>
  </si>
  <si>
    <t>1.499,68</t>
  </si>
  <si>
    <t>POSTE DE CONCRETO ARMADO DE SECAO CIRCULAR, EXTENSAO DE 11,00 M, RESISTENCIA DE 200 A 300 DAN, TIPO C-14</t>
  </si>
  <si>
    <t>1.724,27</t>
  </si>
  <si>
    <t>184,51</t>
  </si>
  <si>
    <t>584,14</t>
  </si>
  <si>
    <t>2.270,56</t>
  </si>
  <si>
    <t>1.691,70</t>
  </si>
  <si>
    <t>POSTE DE CONCRETO ARMADO DE SECAO DUPLO T, EXTENSAO DE 10,00 M, RESISTENCIA DE 300 A 400 DAN, TIPO B OU D</t>
  </si>
  <si>
    <t>987,46</t>
  </si>
  <si>
    <t>POSTE DE CONCRETO ARMADO DE SECAO CIRCULAR, EXTENSAO DE 9,00 M, RESISTENCIA DE 300 A 400 DAN, TIPO C-17</t>
  </si>
  <si>
    <t>1.118,48</t>
  </si>
  <si>
    <t>24,74</t>
  </si>
  <si>
    <t>30,03</t>
  </si>
  <si>
    <t>33,16</t>
  </si>
  <si>
    <t>28,20</t>
  </si>
  <si>
    <t>28,09</t>
  </si>
  <si>
    <t>28,67</t>
  </si>
  <si>
    <t>31,51</t>
  </si>
  <si>
    <t>118,77</t>
  </si>
  <si>
    <t>59,27</t>
  </si>
  <si>
    <t>52,54</t>
  </si>
  <si>
    <t>230,76</t>
  </si>
  <si>
    <t>38,35</t>
  </si>
  <si>
    <t>480,82</t>
  </si>
  <si>
    <t>25,41</t>
  </si>
  <si>
    <t>25,15</t>
  </si>
  <si>
    <t>420.000,00</t>
  </si>
  <si>
    <t>644.521,44</t>
  </si>
  <si>
    <t>158.435,12</t>
  </si>
  <si>
    <t>717.176,55</t>
  </si>
  <si>
    <t>97,74</t>
  </si>
  <si>
    <t>253,00</t>
  </si>
  <si>
    <t>16,08</t>
  </si>
  <si>
    <t>8,96</t>
  </si>
  <si>
    <t>321,86</t>
  </si>
  <si>
    <t>188,55</t>
  </si>
  <si>
    <t>203,50</t>
  </si>
  <si>
    <t>252,59</t>
  </si>
  <si>
    <t>118,11</t>
  </si>
  <si>
    <t>30,43</t>
  </si>
  <si>
    <t>48,20</t>
  </si>
  <si>
    <t>225,99</t>
  </si>
  <si>
    <t>756,64</t>
  </si>
  <si>
    <t>53,36</t>
  </si>
  <si>
    <t>101,79</t>
  </si>
  <si>
    <t>269,41</t>
  </si>
  <si>
    <t>322,81</t>
  </si>
  <si>
    <t>122,58</t>
  </si>
  <si>
    <t>252,87</t>
  </si>
  <si>
    <t>67,37</t>
  </si>
  <si>
    <t>30,65</t>
  </si>
  <si>
    <t>1.292,47</t>
  </si>
  <si>
    <t>68,15</t>
  </si>
  <si>
    <t>133,77</t>
  </si>
  <si>
    <t>62,56</t>
  </si>
  <si>
    <t>132,62</t>
  </si>
  <si>
    <t>413,34</t>
  </si>
  <si>
    <t>74,93</t>
  </si>
  <si>
    <t>763,80</t>
  </si>
  <si>
    <t>157,11</t>
  </si>
  <si>
    <t>288,83</t>
  </si>
  <si>
    <t>309,70</t>
  </si>
  <si>
    <t>330,50</t>
  </si>
  <si>
    <t>376,19</t>
  </si>
  <si>
    <t>436,19</t>
  </si>
  <si>
    <t>618,77</t>
  </si>
  <si>
    <t>979,73</t>
  </si>
  <si>
    <t>237,09</t>
  </si>
  <si>
    <t>48,95</t>
  </si>
  <si>
    <t>244,28</t>
  </si>
  <si>
    <t>BLOCO CERAMICO / TIJOLO VAZADO PARA ALVENARIA DE VEDACAO, 8 FUROS NA HORIZONTAL, 9 X 19 X 19 CM (L X A X C)</t>
  </si>
  <si>
    <t>900,00</t>
  </si>
  <si>
    <t>BLOCO CERAMICO / TIJOLO VAZADO PARA ALVENARIA DE VEDACAO, 6 FUROS NA HORIZONTAL, 9 X 14 X 19 CM (L X A X C)</t>
  </si>
  <si>
    <t>BLOCO CERAMICO / TIJOLO VAZADO PARA ALVENARIA DE VEDACAO, 8 FUROS NA HORIZONTAL, 9 X 19 X 29 CM (L X A X C)</t>
  </si>
  <si>
    <t>BLOCO CERAMICO / TIJOLO VAZADO PARA ALVENARIA DE VEDACAO, 4 FUROS NA HORIZONTAL, DE 9 X 9 X 19 CM (L X A X C)</t>
  </si>
  <si>
    <t>BLOCO CERAMICO / TIJOLO VAZADO PARA ALVENARIA DE VEDACAO, 8 FUROS NA HORIZONTAL, DE 9 X 19 X 19 CM (L XA X C)</t>
  </si>
  <si>
    <t>ELEMENTO VAZADO CERAMICO QUADRADO (TIPO RETO OU REDONDO), *7 A 9 X 20 X 20* CM (L X A X C)</t>
  </si>
  <si>
    <t>33,77</t>
  </si>
  <si>
    <t>60,91</t>
  </si>
  <si>
    <t>26,56</t>
  </si>
  <si>
    <t>TINTA/RESINA ACRILICA PREMIUM PARA CERAMICA</t>
  </si>
  <si>
    <t>32,32</t>
  </si>
  <si>
    <t>RESINA ACRILICA PREMIUM BASE AGUA - COR BRANCA</t>
  </si>
  <si>
    <t>TINTA LATEX ACRILICA PREMIUM, COR BRANCO FOSCO</t>
  </si>
  <si>
    <t>58,37</t>
  </si>
  <si>
    <t>145,77</t>
  </si>
  <si>
    <t>33,63</t>
  </si>
  <si>
    <t>8.134,08</t>
  </si>
  <si>
    <t>11.749,23</t>
  </si>
  <si>
    <t>67.078,11</t>
  </si>
  <si>
    <t>93.917,73</t>
  </si>
  <si>
    <t>18.310,24</t>
  </si>
  <si>
    <t>29.967,67</t>
  </si>
  <si>
    <t>48.902,48</t>
  </si>
  <si>
    <t>9.085,43</t>
  </si>
  <si>
    <t>118.755,69</t>
  </si>
  <si>
    <t>14.517,67</t>
  </si>
  <si>
    <t>25.686,57</t>
  </si>
  <si>
    <t>925.644,00</t>
  </si>
  <si>
    <t>3.930.673,32</t>
  </si>
  <si>
    <t>1.200.000,00</t>
  </si>
  <si>
    <t>1.192.660,44</t>
  </si>
  <si>
    <t>220.000,00</t>
  </si>
  <si>
    <t>330,55</t>
  </si>
  <si>
    <t>220,78</t>
  </si>
  <si>
    <t>160,31</t>
  </si>
  <si>
    <t>358,48</t>
  </si>
  <si>
    <t>95,99</t>
  </si>
  <si>
    <t>30,62</t>
  </si>
  <si>
    <t>148,23</t>
  </si>
  <si>
    <t>939,83</t>
  </si>
  <si>
    <t>240,00</t>
  </si>
  <si>
    <t>3.146,21</t>
  </si>
  <si>
    <t>685,71</t>
  </si>
  <si>
    <t>1.063,86</t>
  </si>
  <si>
    <t>1.200,00</t>
  </si>
  <si>
    <t>201,68</t>
  </si>
  <si>
    <t>373,10</t>
  </si>
  <si>
    <t>327,12</t>
  </si>
  <si>
    <t>525,37</t>
  </si>
  <si>
    <t>597,98</t>
  </si>
  <si>
    <t>124,03</t>
  </si>
  <si>
    <t>399,32</t>
  </si>
  <si>
    <t>159,32</t>
  </si>
  <si>
    <t>926,72</t>
  </si>
  <si>
    <t>237,98</t>
  </si>
  <si>
    <t>458,82</t>
  </si>
  <si>
    <t>698,82</t>
  </si>
  <si>
    <t>1.012,43</t>
  </si>
  <si>
    <t>2.805,45</t>
  </si>
  <si>
    <t>125,04</t>
  </si>
  <si>
    <t>131,09</t>
  </si>
  <si>
    <t>208,23</t>
  </si>
  <si>
    <t>388,23</t>
  </si>
  <si>
    <t>463,86</t>
  </si>
  <si>
    <t>514,28</t>
  </si>
  <si>
    <t>754,28</t>
  </si>
  <si>
    <t>1.083,02</t>
  </si>
  <si>
    <t>611,19</t>
  </si>
  <si>
    <t>457,81</t>
  </si>
  <si>
    <t>751,26</t>
  </si>
  <si>
    <t>496,13</t>
  </si>
  <si>
    <t>49,62</t>
  </si>
  <si>
    <t>54,47</t>
  </si>
  <si>
    <t>88,40</t>
  </si>
  <si>
    <t>77,25</t>
  </si>
  <si>
    <t>91,24</t>
  </si>
  <si>
    <t>401,65</t>
  </si>
  <si>
    <t>570,35</t>
  </si>
  <si>
    <t>263,84</t>
  </si>
  <si>
    <t>147,00</t>
  </si>
  <si>
    <t>198,61</t>
  </si>
  <si>
    <t>261,41</t>
  </si>
  <si>
    <t>114,54</t>
  </si>
  <si>
    <t>332,19</t>
  </si>
  <si>
    <t>TUBO PVC, SOLDAVEL, DN 100 MM, AGUA FRIA (NBR-5648)</t>
  </si>
  <si>
    <t>50,33</t>
  </si>
  <si>
    <t>122,44</t>
  </si>
  <si>
    <t>189,69</t>
  </si>
  <si>
    <t>266,29</t>
  </si>
  <si>
    <t>2.642.421,00</t>
  </si>
  <si>
    <t>1.363.085,73</t>
  </si>
  <si>
    <t>195,00</t>
  </si>
  <si>
    <t>169,45</t>
  </si>
  <si>
    <t>186,20</t>
  </si>
  <si>
    <t>316,73</t>
  </si>
  <si>
    <t>324,55</t>
  </si>
  <si>
    <t>76,71</t>
  </si>
  <si>
    <t>151,22</t>
  </si>
  <si>
    <t>394,59</t>
  </si>
  <si>
    <t>406,56</t>
  </si>
  <si>
    <t>129,57</t>
  </si>
  <si>
    <t>262,65</t>
  </si>
  <si>
    <t>295,02</t>
  </si>
  <si>
    <t>VERNIZ TIPO COPAL PARA MADEIRA, BRILHANTE, USO INTERNO</t>
  </si>
  <si>
    <t>27,68</t>
  </si>
  <si>
    <t>VERNIZ A BASE RESINA ALQUIDICA COM POLIURETANO PARA MADEIRA, COM FILTRO SOLAR, BRILHANTE, USO INTERNO E EXTERNO</t>
  </si>
  <si>
    <t>VERNIZ MARITIMO PREMIUM PARA MADEIRA, COM FILTRO SOLAR, BRILHANTE, USO INTERNO E EXTERNO</t>
  </si>
  <si>
    <t>2.760.000,00</t>
  </si>
  <si>
    <t>121,00</t>
  </si>
  <si>
    <t>228,55</t>
  </si>
  <si>
    <t>161,33</t>
  </si>
  <si>
    <t>188,22</t>
  </si>
  <si>
    <t>672,22</t>
  </si>
  <si>
    <t>1.747,77</t>
  </si>
  <si>
    <t>134,44</t>
  </si>
  <si>
    <t>250,16</t>
  </si>
  <si>
    <t>442,79</t>
  </si>
  <si>
    <t>337,97</t>
  </si>
  <si>
    <t>2.043,55</t>
  </si>
  <si>
    <t>270,62</t>
  </si>
  <si>
    <t>351,33</t>
  </si>
  <si>
    <t>138,59</t>
  </si>
  <si>
    <t>3.137,65</t>
  </si>
  <si>
    <t>127,84</t>
  </si>
  <si>
    <t>300,68</t>
  </si>
  <si>
    <t>4.959,92</t>
  </si>
  <si>
    <t>6.763,98</t>
  </si>
  <si>
    <t>44,13</t>
  </si>
  <si>
    <t>106,67</t>
  </si>
  <si>
    <t>189,54</t>
  </si>
  <si>
    <t>191,22</t>
  </si>
  <si>
    <t>208,53</t>
  </si>
  <si>
    <t>277,26</t>
  </si>
  <si>
    <t>1.237,08</t>
  </si>
  <si>
    <t>24,12</t>
  </si>
  <si>
    <t>2.962,31</t>
  </si>
  <si>
    <t>3.075,25</t>
  </si>
  <si>
    <t>4.990,19</t>
  </si>
  <si>
    <t>3.714,50</t>
  </si>
  <si>
    <t>1.250.469,79</t>
  </si>
  <si>
    <t>143.372,13</t>
  </si>
  <si>
    <t>3.245.768,15</t>
  </si>
  <si>
    <t>10.084,05</t>
  </si>
  <si>
    <t>644.605,10</t>
  </si>
  <si>
    <t>13.098,05</t>
  </si>
  <si>
    <t>820.300,00</t>
  </si>
  <si>
    <t>524.874,61</t>
  </si>
  <si>
    <t>7.209,50</t>
  </si>
  <si>
    <t>16.320,00</t>
  </si>
  <si>
    <t>840.000,00</t>
  </si>
  <si>
    <t>29.157,16</t>
  </si>
  <si>
    <t>34,21</t>
  </si>
  <si>
    <t>66,14</t>
  </si>
  <si>
    <t>11.577,48</t>
  </si>
  <si>
    <t>1.221,76</t>
  </si>
  <si>
    <t>676,38</t>
  </si>
  <si>
    <t>29.994,59</t>
  </si>
  <si>
    <t>650,00</t>
  </si>
  <si>
    <t>507,81</t>
  </si>
  <si>
    <t>738,02</t>
  </si>
  <si>
    <t>66,95</t>
  </si>
  <si>
    <t>339,62</t>
  </si>
  <si>
    <t>490,56</t>
  </si>
  <si>
    <t>380,32</t>
  </si>
  <si>
    <t>218,75</t>
  </si>
  <si>
    <t>692,30</t>
  </si>
  <si>
    <t>750,00</t>
  </si>
  <si>
    <t>346,15</t>
  </si>
  <si>
    <t>211,53</t>
  </si>
  <si>
    <t>250,00</t>
  </si>
  <si>
    <t>67,19</t>
  </si>
  <si>
    <t>187,45</t>
  </si>
  <si>
    <t>134,19</t>
  </si>
  <si>
    <t>73,68</t>
  </si>
  <si>
    <t>35,11</t>
  </si>
  <si>
    <t>30,91</t>
  </si>
  <si>
    <t>PLACA CIMENTICIA LISA E = 10 MM, DE 1,20 X *2,50* M (SEM AMIANTO)</t>
  </si>
  <si>
    <t>56,99</t>
  </si>
  <si>
    <t>PLACA CIMENTICIA LISA E = 6 MM, DE 1,20 X *2,50* M (SEM AMIANTO)</t>
  </si>
  <si>
    <t>34,88</t>
  </si>
  <si>
    <t>464,52</t>
  </si>
  <si>
    <t>586,85</t>
  </si>
  <si>
    <t>900,62</t>
  </si>
  <si>
    <t>1.361,25</t>
  </si>
  <si>
    <t>COMPENSADO NAVAL - CHAPA/PAINEL EM MADEIRA COMPENSADA PRENSADA, DE 2200 X 1600 MM, E = 10 MM</t>
  </si>
  <si>
    <t>COMPENSADO NAVAL - CHAPA/PAINEL EM MADEIRA COMPENSADA PRENSADA, DE 2200 X 1600 MM, E = 12 MM</t>
  </si>
  <si>
    <t>70,55</t>
  </si>
  <si>
    <t>COMPENSADO NAVAL - CHAPA/PAINEL EM MADEIRA COMPENSADA PRENSADA, DE 2200 X 1600 MM, E = 15 MM</t>
  </si>
  <si>
    <t>80,79</t>
  </si>
  <si>
    <t>COMPENSADO NAVAL - CHAPA/PAINEL EM MADEIRA COMPENSADA PRENSADA, DE 2200 X 1600 MM, E = 20 MM</t>
  </si>
  <si>
    <t>110,71</t>
  </si>
  <si>
    <t>472,37</t>
  </si>
  <si>
    <t>449,53</t>
  </si>
  <si>
    <t>467,13</t>
  </si>
  <si>
    <t>1.125,19</t>
  </si>
  <si>
    <t>416,77</t>
  </si>
  <si>
    <t>462,48</t>
  </si>
  <si>
    <t>215,11</t>
  </si>
  <si>
    <t>322,66</t>
  </si>
  <si>
    <t>229,00</t>
  </si>
  <si>
    <t>1.264,72</t>
  </si>
  <si>
    <t>1.850,25</t>
  </si>
  <si>
    <t>3.614,20</t>
  </si>
  <si>
    <t>79,66</t>
  </si>
  <si>
    <t>176,44</t>
  </si>
  <si>
    <t>292,38</t>
  </si>
  <si>
    <t>437,11</t>
  </si>
  <si>
    <t>547,52</t>
  </si>
  <si>
    <t>11.715,59</t>
  </si>
  <si>
    <t>10.890,00</t>
  </si>
  <si>
    <t>36,26</t>
  </si>
  <si>
    <t>848,00</t>
  </si>
  <si>
    <t>180,09</t>
  </si>
  <si>
    <t>191,43</t>
  </si>
  <si>
    <t>113,43</t>
  </si>
  <si>
    <t>95,85</t>
  </si>
  <si>
    <t>44,10</t>
  </si>
  <si>
    <t>51,39</t>
  </si>
  <si>
    <t>105,42</t>
  </si>
  <si>
    <t>49,46</t>
  </si>
  <si>
    <t>55,29</t>
  </si>
  <si>
    <t>708,00</t>
  </si>
  <si>
    <t>42,66</t>
  </si>
  <si>
    <t>172,14</t>
  </si>
  <si>
    <t>29,98</t>
  </si>
  <si>
    <t>7,94</t>
  </si>
  <si>
    <t>19,78</t>
  </si>
  <si>
    <t>103,87</t>
  </si>
  <si>
    <t>1.395,55</t>
  </si>
  <si>
    <t>829,30</t>
  </si>
  <si>
    <t>689,72</t>
  </si>
  <si>
    <t>591,54</t>
  </si>
  <si>
    <t>26.402,32</t>
  </si>
  <si>
    <t>47,46</t>
  </si>
  <si>
    <t>59,25</t>
  </si>
  <si>
    <t>414,72</t>
  </si>
  <si>
    <t>706,87</t>
  </si>
  <si>
    <t>21.649,18</t>
  </si>
  <si>
    <t>3.450,00</t>
  </si>
  <si>
    <t>577,62</t>
  </si>
  <si>
    <t>69,40</t>
  </si>
  <si>
    <t>111,52</t>
  </si>
  <si>
    <t>51,28</t>
  </si>
  <si>
    <t>68,59</t>
  </si>
  <si>
    <t>70,83</t>
  </si>
  <si>
    <t>129,73</t>
  </si>
  <si>
    <t>58,02</t>
  </si>
  <si>
    <t>63,50</t>
  </si>
  <si>
    <t>40,91</t>
  </si>
  <si>
    <t>893,27</t>
  </si>
  <si>
    <t>411,85</t>
  </si>
  <si>
    <t>1.119,22</t>
  </si>
  <si>
    <t>1.061,05</t>
  </si>
  <si>
    <t>141,00</t>
  </si>
  <si>
    <t>575,21</t>
  </si>
  <si>
    <t>686,20</t>
  </si>
  <si>
    <t>758,41</t>
  </si>
  <si>
    <t>32,77</t>
  </si>
  <si>
    <t>48,65</t>
  </si>
  <si>
    <t>74,50</t>
  </si>
  <si>
    <t>58,65</t>
  </si>
  <si>
    <t>29,12</t>
  </si>
  <si>
    <t>17,18</t>
  </si>
  <si>
    <t>96,63</t>
  </si>
  <si>
    <t>31,95</t>
  </si>
  <si>
    <t>43,29</t>
  </si>
  <si>
    <t>286,36</t>
  </si>
  <si>
    <t>91,55</t>
  </si>
  <si>
    <t>150,59</t>
  </si>
  <si>
    <t>157,97</t>
  </si>
  <si>
    <t>375,46</t>
  </si>
  <si>
    <t>679,24</t>
  </si>
  <si>
    <t>4.399,77</t>
  </si>
  <si>
    <t>7.074,43</t>
  </si>
  <si>
    <t>3.250,00</t>
  </si>
  <si>
    <t>39,64</t>
  </si>
  <si>
    <t>57,68</t>
  </si>
  <si>
    <t>61,32</t>
  </si>
  <si>
    <t>540,13</t>
  </si>
  <si>
    <t>876,34</t>
  </si>
  <si>
    <t>393,00</t>
  </si>
  <si>
    <t>171,42</t>
  </si>
  <si>
    <t>123,02</t>
  </si>
  <si>
    <t>23,23</t>
  </si>
  <si>
    <t>89,54</t>
  </si>
  <si>
    <t>92,81</t>
  </si>
  <si>
    <t>49,42</t>
  </si>
  <si>
    <t>11,12</t>
  </si>
  <si>
    <t>604,42</t>
  </si>
  <si>
    <t>686,29</t>
  </si>
  <si>
    <t>787,04</t>
  </si>
  <si>
    <t>1.154,86</t>
  </si>
  <si>
    <t>1.661,72</t>
  </si>
  <si>
    <t>61,78</t>
  </si>
  <si>
    <t>6.659,48</t>
  </si>
  <si>
    <t>131,00</t>
  </si>
  <si>
    <t>205,88</t>
  </si>
  <si>
    <t>387,38</t>
  </si>
  <si>
    <t>35,94</t>
  </si>
  <si>
    <t>47,06</t>
  </si>
  <si>
    <t>123,61</t>
  </si>
  <si>
    <t>420,91</t>
  </si>
  <si>
    <t>124,20</t>
  </si>
  <si>
    <t>129,03</t>
  </si>
  <si>
    <t>153,87</t>
  </si>
  <si>
    <t>170,05</t>
  </si>
  <si>
    <t>128,63</t>
  </si>
  <si>
    <t>POSTE DE CONCRETO ARMADO DE SECAO CIRCULAR, EXTENSAO DE 10,00 M, RESISTENCIA DE 150 A 200 DAN, TIPO C-14</t>
  </si>
  <si>
    <t>1.085,59</t>
  </si>
  <si>
    <t>POSTE DE CONCRETO ARMADO DE SECAO DUPLO T, EXTENSAO DE 11,00 M, RESISTENCIA DE 200 DAN, TIPO D</t>
  </si>
  <si>
    <t>806,01</t>
  </si>
  <si>
    <t>345,77</t>
  </si>
  <si>
    <t>3,81</t>
  </si>
  <si>
    <t>73,28</t>
  </si>
  <si>
    <t>78,83</t>
  </si>
  <si>
    <t>120,78</t>
  </si>
  <si>
    <t>304,27</t>
  </si>
  <si>
    <t>517,82</t>
  </si>
  <si>
    <t>209,82</t>
  </si>
  <si>
    <t>306,66</t>
  </si>
  <si>
    <t>67,47</t>
  </si>
  <si>
    <t>230,56</t>
  </si>
  <si>
    <t>312,96</t>
  </si>
  <si>
    <t>432,88</t>
  </si>
  <si>
    <t>750,76</t>
  </si>
  <si>
    <t>1.008,40</t>
  </si>
  <si>
    <t>1.411,76</t>
  </si>
  <si>
    <t>709,91</t>
  </si>
  <si>
    <t>655,46</t>
  </si>
  <si>
    <t>862,18</t>
  </si>
  <si>
    <t>1.042,48</t>
  </si>
  <si>
    <t>1.583,19</t>
  </si>
  <si>
    <t>191,59</t>
  </si>
  <si>
    <t>312,60</t>
  </si>
  <si>
    <t>538,48</t>
  </si>
  <si>
    <t>561,07</t>
  </si>
  <si>
    <t>601,00</t>
  </si>
  <si>
    <t>383,51</t>
  </si>
  <si>
    <t>367,76</t>
  </si>
  <si>
    <t>908,73</t>
  </si>
  <si>
    <t>58,18</t>
  </si>
  <si>
    <t>190,68</t>
  </si>
  <si>
    <t>291,94</t>
  </si>
  <si>
    <t>425,70</t>
  </si>
  <si>
    <t>333,94</t>
  </si>
  <si>
    <t>28,29</t>
  </si>
  <si>
    <t>64,67</t>
  </si>
  <si>
    <t>164,67</t>
  </si>
  <si>
    <t>468,74</t>
  </si>
  <si>
    <t>733,37</t>
  </si>
  <si>
    <t>1.603,48</t>
  </si>
  <si>
    <t>665,96</t>
  </si>
  <si>
    <t>60,76</t>
  </si>
  <si>
    <t>111,98</t>
  </si>
  <si>
    <t>219,30</t>
  </si>
  <si>
    <t>308,95</t>
  </si>
  <si>
    <t>451,63</t>
  </si>
  <si>
    <t>800,13</t>
  </si>
  <si>
    <t>1.200,21</t>
  </si>
  <si>
    <t>1.171,76</t>
  </si>
  <si>
    <t>96,00</t>
  </si>
  <si>
    <t>832,94</t>
  </si>
  <si>
    <t>103,05</t>
  </si>
  <si>
    <t>367,05</t>
  </si>
  <si>
    <t>2.470,58</t>
  </si>
  <si>
    <t>8,46</t>
  </si>
  <si>
    <t>36,42</t>
  </si>
  <si>
    <t>19,92</t>
  </si>
  <si>
    <t>59,23</t>
  </si>
  <si>
    <t>88,92</t>
  </si>
  <si>
    <t>269,56</t>
  </si>
  <si>
    <t>354,75</t>
  </si>
  <si>
    <t>96,46</t>
  </si>
  <si>
    <t>130,50</t>
  </si>
  <si>
    <t>5.286,32</t>
  </si>
  <si>
    <t>780.016,98</t>
  </si>
  <si>
    <t>1.187.949,21</t>
  </si>
  <si>
    <t>259.065,40</t>
  </si>
  <si>
    <t>164.125,38</t>
  </si>
  <si>
    <t>POSTE DE CONCRETO ARMADO DE SECAO DUPLO T, EXTENSAO DE 12,00 M, RESISTENCIA DE 300 A 400 DAN, TIPO B OU D</t>
  </si>
  <si>
    <t>1.377,69</t>
  </si>
  <si>
    <t>307,49</t>
  </si>
  <si>
    <t>25,99</t>
  </si>
  <si>
    <t>200,14</t>
  </si>
  <si>
    <t>277,44</t>
  </si>
  <si>
    <t>54,80</t>
  </si>
  <si>
    <t>448,51</t>
  </si>
  <si>
    <t>163,02</t>
  </si>
  <si>
    <t>162,84</t>
  </si>
  <si>
    <t>466,00</t>
  </si>
  <si>
    <t>653,05</t>
  </si>
  <si>
    <t>963,85</t>
  </si>
  <si>
    <t>68,63</t>
  </si>
  <si>
    <t>54.661,45</t>
  </si>
  <si>
    <t>7.891,30</t>
  </si>
  <si>
    <t>13.494,13</t>
  </si>
  <si>
    <t>3.770,02</t>
  </si>
  <si>
    <t>2.278.147,33</t>
  </si>
  <si>
    <t>146.709,86</t>
  </si>
  <si>
    <t>704.120,09</t>
  </si>
  <si>
    <t>2.445.320,53</t>
  </si>
  <si>
    <t>70.875,51</t>
  </si>
  <si>
    <t>85.151,52</t>
  </si>
  <si>
    <t>2.291,69</t>
  </si>
  <si>
    <t>3.377,50</t>
  </si>
  <si>
    <t>86.570,00</t>
  </si>
  <si>
    <t>70.491,09</t>
  </si>
  <si>
    <t>3.297.577,06</t>
  </si>
  <si>
    <t>133.972,06</t>
  </si>
  <si>
    <t>409,59</t>
  </si>
  <si>
    <t>6.204,10</t>
  </si>
  <si>
    <t>3.094,95</t>
  </si>
  <si>
    <t>6.047,70</t>
  </si>
  <si>
    <t>837,67</t>
  </si>
  <si>
    <t>6.631,25</t>
  </si>
  <si>
    <t>69,33</t>
  </si>
  <si>
    <t>377,21</t>
  </si>
  <si>
    <t>879,31</t>
  </si>
  <si>
    <t>171,67</t>
  </si>
  <si>
    <t>270,81</t>
  </si>
  <si>
    <t>55,22</t>
  </si>
  <si>
    <t>196,51</t>
  </si>
  <si>
    <t>50,66</t>
  </si>
  <si>
    <t>43,96</t>
  </si>
  <si>
    <t>153,88</t>
  </si>
  <si>
    <t>2.267,27</t>
  </si>
  <si>
    <t>2.669,72</t>
  </si>
  <si>
    <t>2.348,94</t>
  </si>
  <si>
    <t>2.373,37</t>
  </si>
  <si>
    <t>1.713,18</t>
  </si>
  <si>
    <t>11.506,83</t>
  </si>
  <si>
    <t>8.882,91</t>
  </si>
  <si>
    <t>513.643,31</t>
  </si>
  <si>
    <t>2.695,14</t>
  </si>
  <si>
    <t>86.055,50</t>
  </si>
  <si>
    <t>142.501,50</t>
  </si>
  <si>
    <t>4,29</t>
  </si>
  <si>
    <t>727.590,84</t>
  </si>
  <si>
    <t>870.761,90</t>
  </si>
  <si>
    <t>545.710,39</t>
  </si>
  <si>
    <t>934.500,00</t>
  </si>
  <si>
    <t>30.570,76</t>
  </si>
  <si>
    <t>24.292,27</t>
  </si>
  <si>
    <t>29.509,43</t>
  </si>
  <si>
    <t>292.883,95</t>
  </si>
  <si>
    <t>6.693.491,55</t>
  </si>
  <si>
    <t>7.703.087,96</t>
  </si>
  <si>
    <t>4.002,04</t>
  </si>
  <si>
    <t>1.276,01</t>
  </si>
  <si>
    <t>14.942,99</t>
  </si>
  <si>
    <t>785.144,32</t>
  </si>
  <si>
    <t>111,09</t>
  </si>
  <si>
    <t>3,11</t>
  </si>
  <si>
    <t>79,54</t>
  </si>
  <si>
    <t>136,39</t>
  </si>
  <si>
    <t>262,35</t>
  </si>
  <si>
    <t>494,85</t>
  </si>
  <si>
    <t>51,97</t>
  </si>
  <si>
    <t>77,00</t>
  </si>
  <si>
    <t>103,95</t>
  </si>
  <si>
    <t>63,92</t>
  </si>
  <si>
    <t>105.800,00</t>
  </si>
  <si>
    <t>66,98</t>
  </si>
  <si>
    <t>96,22</t>
  </si>
  <si>
    <t>79,72</t>
  </si>
  <si>
    <t>88,08</t>
  </si>
  <si>
    <t>442,03</t>
  </si>
  <si>
    <t>208,74</t>
  </si>
  <si>
    <t>315,00</t>
  </si>
  <si>
    <t>384,80</t>
  </si>
  <si>
    <t>73,19</t>
  </si>
  <si>
    <t>73,02</t>
  </si>
  <si>
    <t>133,89</t>
  </si>
  <si>
    <t>114,79</t>
  </si>
  <si>
    <t>164,24</t>
  </si>
  <si>
    <t>298,07</t>
  </si>
  <si>
    <t>60,18</t>
  </si>
  <si>
    <t>139,50</t>
  </si>
  <si>
    <t>202,18</t>
  </si>
  <si>
    <t>63,89</t>
  </si>
  <si>
    <t>350,00</t>
  </si>
  <si>
    <t>431,43</t>
  </si>
  <si>
    <t>537,12</t>
  </si>
  <si>
    <t>573,51</t>
  </si>
  <si>
    <t>694,80</t>
  </si>
  <si>
    <t>1.212,87</t>
  </si>
  <si>
    <t>3.047,95</t>
  </si>
  <si>
    <t>38,99</t>
  </si>
  <si>
    <t>232,19</t>
  </si>
  <si>
    <t>76,24</t>
  </si>
  <si>
    <t>167,85</t>
  </si>
  <si>
    <t>27,07</t>
  </si>
  <si>
    <t>26,49</t>
  </si>
  <si>
    <t>26,08</t>
  </si>
  <si>
    <t>30,87</t>
  </si>
  <si>
    <t>30,39</t>
  </si>
  <si>
    <t>69,00</t>
  </si>
  <si>
    <t>121.397,91</t>
  </si>
  <si>
    <t>115.826,00</t>
  </si>
  <si>
    <t>123.181,57</t>
  </si>
  <si>
    <t>5.203,86</t>
  </si>
  <si>
    <t>3.159,20</t>
  </si>
  <si>
    <t>PAR DE TABELAS DE BASQUETE EM COMPENSADO NAVAL, OFICIAL, 1800 X 1200 MM, INCLUINDO ARO DE METAL E REDE EM POLIPROPILENO 100% (SEM SUPORTE DE FIXACAO)</t>
  </si>
  <si>
    <t>2.864,99</t>
  </si>
  <si>
    <t>356.844,13</t>
  </si>
  <si>
    <t>102,29</t>
  </si>
  <si>
    <t>135,23</t>
  </si>
  <si>
    <t>13,72</t>
  </si>
  <si>
    <t>72,85</t>
  </si>
  <si>
    <t>JANELA DE CORRER,  EM ALUMINIO PERFIL 25, 120 X 150 CM (A X L), 4 FLS, BANDEIRA COM BASCULA,  ACABAMENTO BRANCO OU BRILHANTE, BATENTE/REQUADRO DE 6 A 14 CM, COM VIDRO, SEM GUARNICAO/ALIZAR</t>
  </si>
  <si>
    <t>833,35</t>
  </si>
  <si>
    <t>JANELA DE CORRER, EM ALUMINIO PERFIL 25, 100 X 150 CM (A X L), 2 FLS MOVEIS,  SEM BANDEIRA, ACABAMENTO BRANCO OU BRILHANTE, BATENTE DE 6 A 7 CM, COM VIDRO, SEM GUARNICAO</t>
  </si>
  <si>
    <t>633,98</t>
  </si>
  <si>
    <t>JANELA DE CORRER, EM ALUMINIO PEFIL 25, 100 X 200 CM (A X L), 4 FLS, SEM BANDEIRA, ACABAMENTO BRANCO OU BRILHANTE, BATENTE DE 6 A 7 CM, COM VIDRO, SEM GUARNICAO/ALIZAR</t>
  </si>
  <si>
    <t>883,36</t>
  </si>
  <si>
    <t>JANELA BASCULANTE, EM ALUMINIO PERFIL 20, 80 X 60 CM (A X L), 4 FLS (1 FIXA E 3 MOVEIS), ACABAMENTO BRANCO OU BRILHANTE, BATENTE DE 3 A 4 CM, COM VIDRO, SEM GUARNICAO</t>
  </si>
  <si>
    <t>253,98</t>
  </si>
  <si>
    <t>JANELA MAXIM AR, EM ALUMINIO PERFIL 25, 60 X 80 CM (A X L), ACABAMENTO BRANCO OU BRILHANTE, BATENTE DE 4 A 5 CM, COM VIDRO, SEM GUARNICAO/ALIZAR</t>
  </si>
  <si>
    <t>1.535,21</t>
  </si>
  <si>
    <t>403,33</t>
  </si>
  <si>
    <t>333,42</t>
  </si>
  <si>
    <t>434,25</t>
  </si>
  <si>
    <t>267,50</t>
  </si>
  <si>
    <t>602,31</t>
  </si>
  <si>
    <t>772,23</t>
  </si>
  <si>
    <t>219,47</t>
  </si>
  <si>
    <t>140,99</t>
  </si>
  <si>
    <t>854,04</t>
  </si>
  <si>
    <t>174,59</t>
  </si>
  <si>
    <t>327,64</t>
  </si>
  <si>
    <t>10.612,07</t>
  </si>
  <si>
    <t>3.265,00</t>
  </si>
  <si>
    <t>198,75</t>
  </si>
  <si>
    <t>5.534,63</t>
  </si>
  <si>
    <t>7.345,53</t>
  </si>
  <si>
    <t>486,06</t>
  </si>
  <si>
    <t>367,30</t>
  </si>
  <si>
    <t>507,88</t>
  </si>
  <si>
    <t>6.860,32</t>
  </si>
  <si>
    <t>542,63</t>
  </si>
  <si>
    <t>580,28</t>
  </si>
  <si>
    <t>434,88</t>
  </si>
  <si>
    <t>399,50</t>
  </si>
  <si>
    <t>410,76</t>
  </si>
  <si>
    <t>438,14</t>
  </si>
  <si>
    <t>457,06</t>
  </si>
  <si>
    <t>106,66</t>
  </si>
  <si>
    <t>1.369,99</t>
  </si>
  <si>
    <t>MASSA PREMIUM PARA TEXTURA RUSTICA DE BASE ACRILICA, COR BRANCA, USO INTERNO E EXTERNO</t>
  </si>
  <si>
    <t>227,96</t>
  </si>
  <si>
    <t>4,22</t>
  </si>
  <si>
    <t>88,50</t>
  </si>
  <si>
    <t>853,07</t>
  </si>
  <si>
    <t>66,91</t>
  </si>
  <si>
    <t>31,40</t>
  </si>
  <si>
    <t>1.101,52</t>
  </si>
  <si>
    <t>1.209,18</t>
  </si>
  <si>
    <t>1.097,00</t>
  </si>
  <si>
    <t>465,00</t>
  </si>
  <si>
    <t>266,98</t>
  </si>
  <si>
    <t>457,83</t>
  </si>
  <si>
    <t>944,41</t>
  </si>
  <si>
    <t>1.060,82</t>
  </si>
  <si>
    <t>111,92</t>
  </si>
  <si>
    <t>2,96</t>
  </si>
  <si>
    <t>47,31</t>
  </si>
  <si>
    <t>54,27</t>
  </si>
  <si>
    <t>101,76</t>
  </si>
  <si>
    <t>34,59</t>
  </si>
  <si>
    <t>45,20</t>
  </si>
  <si>
    <t>45,63</t>
  </si>
  <si>
    <t>65,16</t>
  </si>
  <si>
    <t>22,87</t>
  </si>
  <si>
    <t>28,17</t>
  </si>
  <si>
    <t>739,40</t>
  </si>
  <si>
    <t>1.370,13</t>
  </si>
  <si>
    <t>360,23</t>
  </si>
  <si>
    <t>69,43</t>
  </si>
  <si>
    <t>1.077,70</t>
  </si>
  <si>
    <t>1.668,63</t>
  </si>
  <si>
    <t>3.898,45</t>
  </si>
  <si>
    <t>49,73</t>
  </si>
  <si>
    <t>COMPENSADO NAVAL - CHAPA/PAINEL EM MADEIRA COMPENSADA PRENSADA, DE 2200 X 1600 MM, E = 18 MM</t>
  </si>
  <si>
    <t>97,48</t>
  </si>
  <si>
    <t>COMPENSADO NAVAL - CHAPA/PAINEL EM MADEIRA COMPENSADA PRENSADA, DE 2200 X 1600 MM, E = 25 MM</t>
  </si>
  <si>
    <t>131,66</t>
  </si>
  <si>
    <t>COMPENSADO NAVAL - CHAPA/PAINEL EM MADEIRA COMPENSADA PRENSADA, DE 2200 X 1600 MM, E = 4 MM</t>
  </si>
  <si>
    <t>72,72</t>
  </si>
  <si>
    <t>451,21</t>
  </si>
  <si>
    <t>111,83</t>
  </si>
  <si>
    <t>153,26</t>
  </si>
  <si>
    <t>99,67</t>
  </si>
  <si>
    <t>98,69</t>
  </si>
  <si>
    <t>498,80</t>
  </si>
  <si>
    <t>414,65</t>
  </si>
  <si>
    <t>1.293,57</t>
  </si>
  <si>
    <t>50,07</t>
  </si>
  <si>
    <t>48,12</t>
  </si>
  <si>
    <t>177,11</t>
  </si>
  <si>
    <t>410,72</t>
  </si>
  <si>
    <t>157,80</t>
  </si>
  <si>
    <t>20,54</t>
  </si>
  <si>
    <t>35,53</t>
  </si>
  <si>
    <t>209,78</t>
  </si>
  <si>
    <t>319,31</t>
  </si>
  <si>
    <t>144,99</t>
  </si>
  <si>
    <t>24,68</t>
  </si>
  <si>
    <t>58,87</t>
  </si>
  <si>
    <t>42,35</t>
  </si>
  <si>
    <t>11,21</t>
  </si>
  <si>
    <t>127,22</t>
  </si>
  <si>
    <t>145,89</t>
  </si>
  <si>
    <t>165,24</t>
  </si>
  <si>
    <t>42,19</t>
  </si>
  <si>
    <t>162,78</t>
  </si>
  <si>
    <t>42,96</t>
  </si>
  <si>
    <t>25,35</t>
  </si>
  <si>
    <t>31,16</t>
  </si>
  <si>
    <t>103,99</t>
  </si>
  <si>
    <t>5.674,48</t>
  </si>
  <si>
    <t>20.175,94</t>
  </si>
  <si>
    <t>24.522,18</t>
  </si>
  <si>
    <t>957.600,00</t>
  </si>
  <si>
    <t>876.750,00</t>
  </si>
  <si>
    <t>801.463,90</t>
  </si>
  <si>
    <t>892.500,00</t>
  </si>
  <si>
    <t>224.594,13</t>
  </si>
  <si>
    <t>606.832,91</t>
  </si>
  <si>
    <t>5.192,25</t>
  </si>
  <si>
    <t>10.161,11</t>
  </si>
  <si>
    <t>2.982,08</t>
  </si>
  <si>
    <t>5.926,75</t>
  </si>
  <si>
    <t>3.200,44</t>
  </si>
  <si>
    <t>77.503,65</t>
  </si>
  <si>
    <t>109.674,05</t>
  </si>
  <si>
    <t>3.363,93</t>
  </si>
  <si>
    <t>4.148,13</t>
  </si>
  <si>
    <t>1.767.779,76</t>
  </si>
  <si>
    <t>968.807,28</t>
  </si>
  <si>
    <t>954.128,40</t>
  </si>
  <si>
    <t>300.186,89</t>
  </si>
  <si>
    <t>17.168,20</t>
  </si>
  <si>
    <t>211.929,89</t>
  </si>
  <si>
    <t>236.448,58</t>
  </si>
  <si>
    <t>88.411,20</t>
  </si>
  <si>
    <t>116.168,20</t>
  </si>
  <si>
    <t>495.060,00</t>
  </si>
  <si>
    <t>880.106,62</t>
  </si>
  <si>
    <t>533,09</t>
  </si>
  <si>
    <t>126,85</t>
  </si>
  <si>
    <t>64.826,94</t>
  </si>
  <si>
    <t>220.413,03</t>
  </si>
  <si>
    <t>127.761,14</t>
  </si>
  <si>
    <t>86.818,42</t>
  </si>
  <si>
    <t>102.955,12</t>
  </si>
  <si>
    <t>239.413,95</t>
  </si>
  <si>
    <t>80.331,63</t>
  </si>
  <si>
    <t>387.219,50</t>
  </si>
  <si>
    <t>435.365,82</t>
  </si>
  <si>
    <t>33.855,92</t>
  </si>
  <si>
    <t>27.954,19</t>
  </si>
  <si>
    <t>152,05</t>
  </si>
  <si>
    <t>127,38</t>
  </si>
  <si>
    <t>146,59</t>
  </si>
  <si>
    <t>103,01</t>
  </si>
  <si>
    <t>137,10</t>
  </si>
  <si>
    <t>647,98</t>
  </si>
  <si>
    <t>135,04</t>
  </si>
  <si>
    <t>1.302,47</t>
  </si>
  <si>
    <t>108,23</t>
  </si>
  <si>
    <t>172,06</t>
  </si>
  <si>
    <t>103,75</t>
  </si>
  <si>
    <t>GUARNICAO / MOLDURA / ARREMATE DE ACABAMENTO PARA ESQUADRIA, EM ALUMINIO PERFIL 25, ACABAMENTO ANODIZADO BRANCO OU BRILHANTE, PARA 1 FACE</t>
  </si>
  <si>
    <t>JANELA DE CORRER, EM ALUMINIO PERFIL 25, 100 X 120 CM (A X L), 2 FLS MOVEIS,  SEM BANDEIRA, ACABAMENTO BRANCO OU BRILHANTE, BATENTE DE 6 A 7 CM, COM VIDRO, SEM GUARNICAO</t>
  </si>
  <si>
    <t>491,90</t>
  </si>
  <si>
    <t>JANELA DE CORRER, EM ALUMINIO PERFIL 25, 100 X 150 CM (A X L), 4 FLS MOVEIS, SEM BANDEIRA, ACABAMENTO BRANCO OU BRILHANTE, BATENTE DE 6 A 7 CM, COM VIDRO, SEM GUARNICAO/ALIZAR</t>
  </si>
  <si>
    <t>767,60</t>
  </si>
  <si>
    <t>1.129,66</t>
  </si>
  <si>
    <t>2.515,93</t>
  </si>
  <si>
    <t>5.216,99</t>
  </si>
  <si>
    <t>85,33</t>
  </si>
  <si>
    <t>35,68</t>
  </si>
  <si>
    <t>219,00</t>
  </si>
  <si>
    <t>29,89</t>
  </si>
  <si>
    <t>29,28</t>
  </si>
  <si>
    <t>201,75</t>
  </si>
  <si>
    <t>19,94</t>
  </si>
  <si>
    <t>59,95</t>
  </si>
  <si>
    <t>27,12</t>
  </si>
  <si>
    <t>64,70</t>
  </si>
  <si>
    <t>222,98</t>
  </si>
  <si>
    <t>2.819,77</t>
  </si>
  <si>
    <t>77,02</t>
  </si>
  <si>
    <t>245,63</t>
  </si>
  <si>
    <t>2.290,26</t>
  </si>
  <si>
    <t>1.605,92</t>
  </si>
  <si>
    <t>160,69</t>
  </si>
  <si>
    <t>193,54</t>
  </si>
  <si>
    <t>202,45</t>
  </si>
  <si>
    <t>312,06</t>
  </si>
  <si>
    <t>340,20</t>
  </si>
  <si>
    <t>345,52</t>
  </si>
  <si>
    <t>473,94</t>
  </si>
  <si>
    <t>48,79</t>
  </si>
  <si>
    <t>81,68</t>
  </si>
  <si>
    <t>2,28</t>
  </si>
  <si>
    <t>3.993,27</t>
  </si>
  <si>
    <t>6.776,47</t>
  </si>
  <si>
    <t>5.001,68</t>
  </si>
  <si>
    <t>8.036,97</t>
  </si>
  <si>
    <t>729,82</t>
  </si>
  <si>
    <t>518,06</t>
  </si>
  <si>
    <t>617,69</t>
  </si>
  <si>
    <t>623,76</t>
  </si>
  <si>
    <t>814,35</t>
  </si>
  <si>
    <t>875,00</t>
  </si>
  <si>
    <t>80.873,18</t>
  </si>
  <si>
    <t>13.146,19</t>
  </si>
  <si>
    <t>15.642,20</t>
  </si>
  <si>
    <t>12.429,41</t>
  </si>
  <si>
    <t>107.196,99</t>
  </si>
  <si>
    <t>1,41</t>
  </si>
  <si>
    <t>220,13</t>
  </si>
  <si>
    <t>267,78</t>
  </si>
  <si>
    <t>425,53</t>
  </si>
  <si>
    <t>557,91</t>
  </si>
  <si>
    <t>PORTAO BASCULANTE, MANUAL, EM ACO GALVANIZADO, CHAPA 26, TIPO LAMBRIL, COM REQUADRO, ACABAMENTO NATURAL</t>
  </si>
  <si>
    <t>524,42</t>
  </si>
  <si>
    <t>48,41</t>
  </si>
  <si>
    <t>378,03</t>
  </si>
  <si>
    <t>79,59</t>
  </si>
  <si>
    <t>BLOCO CERAMICO / TIJOLO VAZADO PARA ALVENARIA DE VEDACAO, FUROS NA VERTICAL,, 9 X 19 X 39 CM (NBR 15270)</t>
  </si>
  <si>
    <t>BLOCO CERAMICO / TIJOLO VAZADO PARA ALVENARIA DE VEDACAO, FUROS NA VERTICAL, 14 X 19 X 39 CM (NBR 15270)</t>
  </si>
  <si>
    <t>BLOCO CERAMICO / TIJOLO VAZADO PARA ALVENARIA DE VEDACAO, FUROS NA VERTICAL, 19 X 19 X 39 CM (NBR 15270)</t>
  </si>
  <si>
    <t>106,68</t>
  </si>
  <si>
    <t>114,61</t>
  </si>
  <si>
    <t>16.000,00</t>
  </si>
  <si>
    <t>21.706,29</t>
  </si>
  <si>
    <t>23.496,50</t>
  </si>
  <si>
    <t>25.286,71</t>
  </si>
  <si>
    <t>27.076,92</t>
  </si>
  <si>
    <t>30.881,11</t>
  </si>
  <si>
    <t>51.468,53</t>
  </si>
  <si>
    <t>68.643,35</t>
  </si>
  <si>
    <t>62.019,58</t>
  </si>
  <si>
    <t>83.300,00</t>
  </si>
  <si>
    <t>55.301,17</t>
  </si>
  <si>
    <t>69.509,53</t>
  </si>
  <si>
    <t>102.523,07</t>
  </si>
  <si>
    <t>58.505,01</t>
  </si>
  <si>
    <t>181.706,29</t>
  </si>
  <si>
    <t>199.832,16</t>
  </si>
  <si>
    <t>234.965,03</t>
  </si>
  <si>
    <t>367.696,00</t>
  </si>
  <si>
    <t>330.402,76</t>
  </si>
  <si>
    <t>477.422,99</t>
  </si>
  <si>
    <t>390.909,71</t>
  </si>
  <si>
    <t>498.018,64</t>
  </si>
  <si>
    <t>329.239,19</t>
  </si>
  <si>
    <t>503.836,62</t>
  </si>
  <si>
    <t>409.934,48</t>
  </si>
  <si>
    <t>328.075,57</t>
  </si>
  <si>
    <t>383.986,33</t>
  </si>
  <si>
    <t>470.092,34</t>
  </si>
  <si>
    <t>323.479,37</t>
  </si>
  <si>
    <t>450.311,22</t>
  </si>
  <si>
    <t>530.599,30</t>
  </si>
  <si>
    <t>452.056,64</t>
  </si>
  <si>
    <t>431.693,70</t>
  </si>
  <si>
    <t>552.838,51</t>
  </si>
  <si>
    <t>559.553,06</t>
  </si>
  <si>
    <t>301.371,10</t>
  </si>
  <si>
    <t>452.056,60</t>
  </si>
  <si>
    <t>160.000,00</t>
  </si>
  <si>
    <t>227.458,43</t>
  </si>
  <si>
    <t>386.033,24</t>
  </si>
  <si>
    <t>197.909,74</t>
  </si>
  <si>
    <t>186.033,24</t>
  </si>
  <si>
    <t>135.866,97</t>
  </si>
  <si>
    <t>306.508,32</t>
  </si>
  <si>
    <t>71,40</t>
  </si>
  <si>
    <t>220,11</t>
  </si>
  <si>
    <t>194,25</t>
  </si>
  <si>
    <t>226,61</t>
  </si>
  <si>
    <t>157,08</t>
  </si>
  <si>
    <t>176,53</t>
  </si>
  <si>
    <t>26,43</t>
  </si>
  <si>
    <t>184,73</t>
  </si>
  <si>
    <t>301,32</t>
  </si>
  <si>
    <t>40,71</t>
  </si>
  <si>
    <t>60,43</t>
  </si>
  <si>
    <t>145,21</t>
  </si>
  <si>
    <t>210,75</t>
  </si>
  <si>
    <t>310,75</t>
  </si>
  <si>
    <t>8,29</t>
  </si>
  <si>
    <t>222,40</t>
  </si>
  <si>
    <t>88,18</t>
  </si>
  <si>
    <t>212,94</t>
  </si>
  <si>
    <t>259,09</t>
  </si>
  <si>
    <t>71,83</t>
  </si>
  <si>
    <t>117,54</t>
  </si>
  <si>
    <t>194,44</t>
  </si>
  <si>
    <t>270,95</t>
  </si>
  <si>
    <t>382,32</t>
  </si>
  <si>
    <t>443,30</t>
  </si>
  <si>
    <t>42,07</t>
  </si>
  <si>
    <t>59,37</t>
  </si>
  <si>
    <t>52,66</t>
  </si>
  <si>
    <t>326,46</t>
  </si>
  <si>
    <t>122,89</t>
  </si>
  <si>
    <t>120,48</t>
  </si>
  <si>
    <t>71,98</t>
  </si>
  <si>
    <t>119,50</t>
  </si>
  <si>
    <t>44,82</t>
  </si>
  <si>
    <t>76,79</t>
  </si>
  <si>
    <t>136,38</t>
  </si>
  <si>
    <t>76,12</t>
  </si>
  <si>
    <t>19,54</t>
  </si>
  <si>
    <t>13,15</t>
  </si>
  <si>
    <t>177,25</t>
  </si>
  <si>
    <t>241,97</t>
  </si>
  <si>
    <t>230,48</t>
  </si>
  <si>
    <t>533,42</t>
  </si>
  <si>
    <t>599,11</t>
  </si>
  <si>
    <t>268,10</t>
  </si>
  <si>
    <t>526,70</t>
  </si>
  <si>
    <t>943,39</t>
  </si>
  <si>
    <t>19,30</t>
  </si>
  <si>
    <t>890,88</t>
  </si>
  <si>
    <t>38,79</t>
  </si>
  <si>
    <t>51,89</t>
  </si>
  <si>
    <t>11,04</t>
  </si>
  <si>
    <t>19,22</t>
  </si>
  <si>
    <t>303,37</t>
  </si>
  <si>
    <t>381,13</t>
  </si>
  <si>
    <t>238,43</t>
  </si>
  <si>
    <t>426,56</t>
  </si>
  <si>
    <t>450,42</t>
  </si>
  <si>
    <t>472,16</t>
  </si>
  <si>
    <t>475,38</t>
  </si>
  <si>
    <t>14.554,66</t>
  </si>
  <si>
    <t>1.643,26</t>
  </si>
  <si>
    <t>1.285,00</t>
  </si>
  <si>
    <t>874,28</t>
  </si>
  <si>
    <t>1.328,02</t>
  </si>
  <si>
    <t>946,21</t>
  </si>
  <si>
    <t>27,65</t>
  </si>
  <si>
    <t>118,73</t>
  </si>
  <si>
    <t>178,06</t>
  </si>
  <si>
    <t>80,10</t>
  </si>
  <si>
    <t>128,16</t>
  </si>
  <si>
    <t>121,06</t>
  </si>
  <si>
    <t>193,73</t>
  </si>
  <si>
    <t>481,10</t>
  </si>
  <si>
    <t>53,81</t>
  </si>
  <si>
    <t>86,91</t>
  </si>
  <si>
    <t>69,88</t>
  </si>
  <si>
    <t>92,91</t>
  </si>
  <si>
    <t>27,60</t>
  </si>
  <si>
    <t>359,24</t>
  </si>
  <si>
    <t>1.017,38</t>
  </si>
  <si>
    <t>4.122.631,54</t>
  </si>
  <si>
    <t>6.410.526,27</t>
  </si>
  <si>
    <t>1.569.473,72</t>
  </si>
  <si>
    <t>435,91</t>
  </si>
  <si>
    <t>80,82</t>
  </si>
  <si>
    <t>2,08</t>
  </si>
  <si>
    <t>4,33</t>
  </si>
  <si>
    <t>166.860,43</t>
  </si>
  <si>
    <t>2.437.500,00</t>
  </si>
  <si>
    <t>1.637.500,00</t>
  </si>
  <si>
    <t>317,97</t>
  </si>
  <si>
    <t>267,94</t>
  </si>
  <si>
    <t>160,68</t>
  </si>
  <si>
    <t>100,43</t>
  </si>
  <si>
    <t>55.741,71</t>
  </si>
  <si>
    <t>63,25</t>
  </si>
  <si>
    <t>44,38</t>
  </si>
  <si>
    <t>322,40</t>
  </si>
  <si>
    <t>82,09</t>
  </si>
  <si>
    <t>BLOCO CERAMICO / TIJOLO VAZADO PARA ALVENARIA DE VEDACAO, FUROS NA HORIZONTAL, 11,5 X 19 X 19 CM (NBR 15270)</t>
  </si>
  <si>
    <t>199,28</t>
  </si>
  <si>
    <t>245,46</t>
  </si>
  <si>
    <t>30,99</t>
  </si>
  <si>
    <t>35,47</t>
  </si>
  <si>
    <t>19,35</t>
  </si>
  <si>
    <t>9,94</t>
  </si>
  <si>
    <t>51,01</t>
  </si>
  <si>
    <t>56,04</t>
  </si>
  <si>
    <t>18,14</t>
  </si>
  <si>
    <t>52,44</t>
  </si>
  <si>
    <t>MASSA PREMIUM PARA TEXTURA LISA DE BASE ACRILICA, USO INTERNO E EXTERNO</t>
  </si>
  <si>
    <t>32,19</t>
  </si>
  <si>
    <t>36,49</t>
  </si>
  <si>
    <t>57,53</t>
  </si>
  <si>
    <t>63,38</t>
  </si>
  <si>
    <t>63,78</t>
  </si>
  <si>
    <t>35,08</t>
  </si>
  <si>
    <t>82,65</t>
  </si>
  <si>
    <t>32,60</t>
  </si>
  <si>
    <t>40,75</t>
  </si>
  <si>
    <t>15,88</t>
  </si>
  <si>
    <t>47,69</t>
  </si>
  <si>
    <t>59,91</t>
  </si>
  <si>
    <t>46,76</t>
  </si>
  <si>
    <t>32,57</t>
  </si>
  <si>
    <t>36,22</t>
  </si>
  <si>
    <t>23,77</t>
  </si>
  <si>
    <t>31,35</t>
  </si>
  <si>
    <t>106,92</t>
  </si>
  <si>
    <t>158,29</t>
  </si>
  <si>
    <t>215,03</t>
  </si>
  <si>
    <t>75,19</t>
  </si>
  <si>
    <t>60.462,94</t>
  </si>
  <si>
    <t>64.778,54</t>
  </si>
  <si>
    <t>898.334,47</t>
  </si>
  <si>
    <t>PORTA DE ABRIR EM ACO COM DIVISAO HORIZONTAL PARA VIDROS, COM FUNDO ANTICORROSIVO/PRIMER DE PROTECAO, SEM GUARNICAO/ALIZAR/VISTA, VIDROS NAO INCLUSOS, 90 X 210 CM</t>
  </si>
  <si>
    <t>506,74</t>
  </si>
  <si>
    <t>PORTA DE ABRIR EM ACO TIPO VENEZIANA, COM FUNDO ANTICORROSIVO / PRIMER DE PROTECAO, SEM GUARNICAO/ALIZAR/VISTA, 90 X 210 CM</t>
  </si>
  <si>
    <t>453,90</t>
  </si>
  <si>
    <t>808,32</t>
  </si>
  <si>
    <t>828,85</t>
  </si>
  <si>
    <t>2,38</t>
  </si>
  <si>
    <t>0,53</t>
  </si>
  <si>
    <t>49,76</t>
  </si>
  <si>
    <t>48,25</t>
  </si>
  <si>
    <t>46,19</t>
  </si>
  <si>
    <t>55,67</t>
  </si>
  <si>
    <t>90,22</t>
  </si>
  <si>
    <t>88,09</t>
  </si>
  <si>
    <t>85,59</t>
  </si>
  <si>
    <t>67,10</t>
  </si>
  <si>
    <t>87,96</t>
  </si>
  <si>
    <t>113,39</t>
  </si>
  <si>
    <t>172,28</t>
  </si>
  <si>
    <t>446,63</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</si>
  <si>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</si>
  <si>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</si>
  <si>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</si>
  <si>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374,14</t>
  </si>
  <si>
    <t>480,61</t>
  </si>
  <si>
    <t>78,71</t>
  </si>
  <si>
    <t>157,01</t>
  </si>
  <si>
    <t>220,31</t>
  </si>
  <si>
    <t>288,79</t>
  </si>
  <si>
    <t>375,41</t>
  </si>
  <si>
    <t>17,78</t>
  </si>
  <si>
    <t>174,57</t>
  </si>
  <si>
    <t>189,17</t>
  </si>
  <si>
    <t>187,72</t>
  </si>
  <si>
    <t>220,42</t>
  </si>
  <si>
    <t>235,23</t>
  </si>
  <si>
    <t>50,27</t>
  </si>
  <si>
    <t>75,26</t>
  </si>
  <si>
    <t>26,39</t>
  </si>
  <si>
    <t>35,24</t>
  </si>
  <si>
    <t>12,78</t>
  </si>
  <si>
    <t>42,08</t>
  </si>
  <si>
    <t>34,98</t>
  </si>
  <si>
    <t>289,46</t>
  </si>
  <si>
    <t>288,49</t>
  </si>
  <si>
    <t>211,08</t>
  </si>
  <si>
    <t>245,29</t>
  </si>
  <si>
    <t>131,12</t>
  </si>
  <si>
    <t>143,78</t>
  </si>
  <si>
    <t>30,50</t>
  </si>
  <si>
    <t>1.309,40</t>
  </si>
  <si>
    <t>4.029,38</t>
  </si>
  <si>
    <t>5.092,14</t>
  </si>
  <si>
    <t>11.639,18</t>
  </si>
  <si>
    <t>1.250,09</t>
  </si>
  <si>
    <t>3.200,77</t>
  </si>
  <si>
    <t>4.374,87</t>
  </si>
  <si>
    <t>154,75</t>
  </si>
  <si>
    <t>58,08</t>
  </si>
  <si>
    <t>84,23</t>
  </si>
  <si>
    <t>1.315,19</t>
  </si>
  <si>
    <t>1.429,55</t>
  </si>
  <si>
    <t>1.603,62</t>
  </si>
  <si>
    <t>1.648,75</t>
  </si>
  <si>
    <t>1.612,89</t>
  </si>
  <si>
    <t>2.001,38</t>
  </si>
  <si>
    <t>27,76</t>
  </si>
  <si>
    <t>3,00</t>
  </si>
  <si>
    <t>127,44</t>
  </si>
  <si>
    <t>236,53</t>
  </si>
  <si>
    <t>293,45</t>
  </si>
  <si>
    <t>144,31</t>
  </si>
  <si>
    <t>157,40</t>
  </si>
  <si>
    <t>158,34</t>
  </si>
  <si>
    <t>145,20</t>
  </si>
  <si>
    <t>145,31</t>
  </si>
  <si>
    <t>158,41</t>
  </si>
  <si>
    <t>295,61</t>
  </si>
  <si>
    <t>253,83</t>
  </si>
  <si>
    <t>180,29</t>
  </si>
  <si>
    <t>211,26</t>
  </si>
  <si>
    <t>471,68</t>
  </si>
  <si>
    <t>475,37</t>
  </si>
  <si>
    <t>61,93</t>
  </si>
  <si>
    <t>89,13</t>
  </si>
  <si>
    <t>64,53</t>
  </si>
  <si>
    <t>79,29</t>
  </si>
  <si>
    <t>95,28</t>
  </si>
  <si>
    <t>106,95</t>
  </si>
  <si>
    <t>114,01</t>
  </si>
  <si>
    <t>119,31</t>
  </si>
  <si>
    <t>123,01</t>
  </si>
  <si>
    <t>144,93</t>
  </si>
  <si>
    <t>299,06</t>
  </si>
  <si>
    <t>580,41</t>
  </si>
  <si>
    <t>473,70</t>
  </si>
  <si>
    <t>481,45</t>
  </si>
  <si>
    <t>489,61</t>
  </si>
  <si>
    <t>729,59</t>
  </si>
  <si>
    <t>751,84</t>
  </si>
  <si>
    <t>806,42</t>
  </si>
  <si>
    <t>523,91</t>
  </si>
  <si>
    <t>590,37</t>
  </si>
  <si>
    <t>649,41</t>
  </si>
  <si>
    <t>679,11</t>
  </si>
  <si>
    <t>1.085,17</t>
  </si>
  <si>
    <t>1.100,58</t>
  </si>
  <si>
    <t>879,87</t>
  </si>
  <si>
    <t>903,70</t>
  </si>
  <si>
    <t>389,34</t>
  </si>
  <si>
    <t>453,13</t>
  </si>
  <si>
    <t>430,54</t>
  </si>
  <si>
    <t>488,31</t>
  </si>
  <si>
    <t>303,78</t>
  </si>
  <si>
    <t>152,99</t>
  </si>
  <si>
    <t>140,26</t>
  </si>
  <si>
    <t>164,10</t>
  </si>
  <si>
    <t>34,08</t>
  </si>
  <si>
    <t>64,97</t>
  </si>
  <si>
    <t>54,78</t>
  </si>
  <si>
    <t>335,57</t>
  </si>
  <si>
    <t>397,83</t>
  </si>
  <si>
    <t>221,52</t>
  </si>
  <si>
    <t>228,75</t>
  </si>
  <si>
    <t>236,21</t>
  </si>
  <si>
    <t>264,98</t>
  </si>
  <si>
    <t>2.992,71</t>
  </si>
  <si>
    <t>1.759,35</t>
  </si>
  <si>
    <t>3.957,41</t>
  </si>
  <si>
    <t>2.017,59</t>
  </si>
  <si>
    <t>6.562,58</t>
  </si>
  <si>
    <t>7.066,46</t>
  </si>
  <si>
    <t>10.442,87</t>
  </si>
  <si>
    <t>12.081,38</t>
  </si>
  <si>
    <t>12.638,67</t>
  </si>
  <si>
    <t>PERFIL LONGARINA (PRINCIPAL), T CLICADO, EM ACO, BRANCO NAS FACES APARENTES, PARA FORRO REMOVIVEL, 24 X 32 X 3750 MM (L X H X C</t>
  </si>
  <si>
    <t>6,74</t>
  </si>
  <si>
    <t>23.525,69</t>
  </si>
  <si>
    <t>30.360,36</t>
  </si>
  <si>
    <t>44.171,96</t>
  </si>
  <si>
    <t>75.162,45</t>
  </si>
  <si>
    <t>94.374,20</t>
  </si>
  <si>
    <t>105.975,75</t>
  </si>
  <si>
    <t>124.302,38</t>
  </si>
  <si>
    <t>151.393,93</t>
  </si>
  <si>
    <t>175.298,23</t>
  </si>
  <si>
    <t>92.111,25</t>
  </si>
  <si>
    <t>132.366,10</t>
  </si>
  <si>
    <t>308,03</t>
  </si>
  <si>
    <t>450,67</t>
  </si>
  <si>
    <t>536,88</t>
  </si>
  <si>
    <t>724,01</t>
  </si>
  <si>
    <t>16,29</t>
  </si>
  <si>
    <t>28,33</t>
  </si>
  <si>
    <t>28,36</t>
  </si>
  <si>
    <t>50.032,33</t>
  </si>
  <si>
    <t>62.572,52</t>
  </si>
  <si>
    <t>91.336,36</t>
  </si>
  <si>
    <t>110.531,94</t>
  </si>
  <si>
    <t>173.150,78</t>
  </si>
  <si>
    <t>179,44</t>
  </si>
  <si>
    <t>261,79</t>
  </si>
  <si>
    <t>441,38</t>
  </si>
  <si>
    <t>451,75</t>
  </si>
  <si>
    <t>819,40</t>
  </si>
  <si>
    <t>1.122,24</t>
  </si>
  <si>
    <t>674,11</t>
  </si>
  <si>
    <t>990,18</t>
  </si>
  <si>
    <t>722,02</t>
  </si>
  <si>
    <t>1.092,27</t>
  </si>
  <si>
    <t>4.036,11</t>
  </si>
  <si>
    <t>123,91</t>
  </si>
  <si>
    <t>186,95</t>
  </si>
  <si>
    <t>ANEL DE BORRACHA PARA VEDACAO DE DUTO PEAD CORRUGADO PARA ELETRICA, DN 1 1/4" (NBR 15715)</t>
  </si>
  <si>
    <t>ANEL DE BORRACHA PARA VEDACAO DE DUTO PEAD CORRUGADO PARA ELETRICA, DN 1 1/2"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</si>
  <si>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</si>
  <si>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</si>
  <si>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</si>
  <si>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22,30</t>
  </si>
  <si>
    <t>70,00</t>
  </si>
  <si>
    <t>2,01</t>
  </si>
  <si>
    <t>42,90</t>
  </si>
  <si>
    <t>564,63</t>
  </si>
  <si>
    <t>3.858,76</t>
  </si>
  <si>
    <t>4.853,24</t>
  </si>
  <si>
    <t>1.100,30</t>
  </si>
  <si>
    <t>3.438,70</t>
  </si>
  <si>
    <t>486,91</t>
  </si>
  <si>
    <t>88,04</t>
  </si>
  <si>
    <t>1.605,20</t>
  </si>
  <si>
    <t>107,07</t>
  </si>
  <si>
    <t>148,34</t>
  </si>
  <si>
    <t>214,55</t>
  </si>
  <si>
    <t>260,72</t>
  </si>
  <si>
    <t>361,04</t>
  </si>
  <si>
    <t>468,44</t>
  </si>
  <si>
    <t>693,79</t>
  </si>
  <si>
    <t>1.021,22</t>
  </si>
  <si>
    <t>163,31</t>
  </si>
  <si>
    <t>136,46</t>
  </si>
  <si>
    <t>72,84</t>
  </si>
  <si>
    <t>54,68</t>
  </si>
  <si>
    <t>88,48</t>
  </si>
  <si>
    <t>170,01</t>
  </si>
  <si>
    <t>291,04</t>
  </si>
  <si>
    <t>376,50</t>
  </si>
  <si>
    <t>554,69</t>
  </si>
  <si>
    <t>841,04</t>
  </si>
  <si>
    <t>483,72</t>
  </si>
  <si>
    <t>558,90</t>
  </si>
  <si>
    <t>814,52</t>
  </si>
  <si>
    <t>1.005,93</t>
  </si>
  <si>
    <t>1.347,17</t>
  </si>
  <si>
    <t>1.209,16</t>
  </si>
  <si>
    <t>791,02</t>
  </si>
  <si>
    <t>1.351,62</t>
  </si>
  <si>
    <t>82,14</t>
  </si>
  <si>
    <t>132,03</t>
  </si>
  <si>
    <t>197,48</t>
  </si>
  <si>
    <t>263,57</t>
  </si>
  <si>
    <t>318,53</t>
  </si>
  <si>
    <t>403,72</t>
  </si>
  <si>
    <t>55,98</t>
  </si>
  <si>
    <t>131,05</t>
  </si>
  <si>
    <t>224,79</t>
  </si>
  <si>
    <t>41,30</t>
  </si>
  <si>
    <t>70,36</t>
  </si>
  <si>
    <t>118,21</t>
  </si>
  <si>
    <t>173,28</t>
  </si>
  <si>
    <t>137,26</t>
  </si>
  <si>
    <t>254,31</t>
  </si>
  <si>
    <t>551,15</t>
  </si>
  <si>
    <t>75,42</t>
  </si>
  <si>
    <t>178,88</t>
  </si>
  <si>
    <t>32,88</t>
  </si>
  <si>
    <t>25.605,20</t>
  </si>
  <si>
    <t>5.425,12</t>
  </si>
  <si>
    <t>643,07</t>
  </si>
  <si>
    <t>274,79</t>
  </si>
  <si>
    <t>274,20</t>
  </si>
  <si>
    <t>240,94</t>
  </si>
  <si>
    <t>350,35</t>
  </si>
  <si>
    <t>474,22</t>
  </si>
  <si>
    <t>165,62</t>
  </si>
  <si>
    <t>66,78</t>
  </si>
  <si>
    <t>511,54</t>
  </si>
  <si>
    <t>593,36</t>
  </si>
  <si>
    <t>651,72</t>
  </si>
  <si>
    <t>745,93</t>
  </si>
  <si>
    <t>933,90</t>
  </si>
  <si>
    <t>1.295,28</t>
  </si>
  <si>
    <t>1.710,86</t>
  </si>
  <si>
    <t>55,21</t>
  </si>
  <si>
    <t>88,16</t>
  </si>
  <si>
    <t>130,94</t>
  </si>
  <si>
    <t>311,19</t>
  </si>
  <si>
    <t>175,61</t>
  </si>
  <si>
    <t>61,22</t>
  </si>
  <si>
    <t>289,41</t>
  </si>
  <si>
    <t>92.875,43</t>
  </si>
  <si>
    <t>62.216,08</t>
  </si>
  <si>
    <t>11.769,45</t>
  </si>
  <si>
    <t>414,17</t>
  </si>
  <si>
    <t>5.140,94</t>
  </si>
  <si>
    <t>92,18</t>
  </si>
  <si>
    <t>697,69</t>
  </si>
  <si>
    <t>109,91</t>
  </si>
  <si>
    <t>196,63</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</si>
  <si>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</si>
  <si>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</si>
  <si>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</si>
  <si>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</si>
  <si>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</si>
  <si>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56,21</t>
  </si>
  <si>
    <t>ANEL DE VEDACAO/JUNTA ELASTICA, H = *19* MM, PARA TUBO DE CONCRETO, DN 800 MM</t>
  </si>
  <si>
    <t>69,26</t>
  </si>
  <si>
    <t>ANEL DE VEDACAO/JUNTA ELASTICA, H = *19* MM, PARA TUBO DE CONCRETO, DN 900 MM</t>
  </si>
  <si>
    <t>80,34</t>
  </si>
  <si>
    <t>ANEL DE VEDACAO/JUNTA ELASTICA, H = *21* MM, PARA TUBO DE CONCRETO, DN 1000 MM</t>
  </si>
  <si>
    <t>100,94</t>
  </si>
  <si>
    <t>48,63</t>
  </si>
  <si>
    <t>62,19</t>
  </si>
  <si>
    <t>76,46</t>
  </si>
  <si>
    <t>197,35</t>
  </si>
  <si>
    <t>153,62</t>
  </si>
  <si>
    <t>266,86</t>
  </si>
  <si>
    <t>155,34</t>
  </si>
  <si>
    <t>207,96</t>
  </si>
  <si>
    <t>41,94</t>
  </si>
  <si>
    <t>64,11</t>
  </si>
  <si>
    <t>145,48</t>
  </si>
  <si>
    <t>133,14</t>
  </si>
  <si>
    <t>265,99</t>
  </si>
  <si>
    <t>601,79</t>
  </si>
  <si>
    <t>690,37</t>
  </si>
  <si>
    <t>138,05</t>
  </si>
  <si>
    <t>226,81</t>
  </si>
  <si>
    <t>442,89</t>
  </si>
  <si>
    <t>724,56</t>
  </si>
  <si>
    <t>623,66</t>
  </si>
  <si>
    <t>87.745,04</t>
  </si>
  <si>
    <t>33,24</t>
  </si>
  <si>
    <t>26,81</t>
  </si>
  <si>
    <t>37,07</t>
  </si>
  <si>
    <t>285,73</t>
  </si>
  <si>
    <t>861.000,00</t>
  </si>
  <si>
    <t>344,45</t>
  </si>
  <si>
    <t>276,24</t>
  </si>
  <si>
    <t>617,79</t>
  </si>
  <si>
    <t>394,42</t>
  </si>
  <si>
    <t>331,58</t>
  </si>
  <si>
    <t>124,10</t>
  </si>
  <si>
    <t>147,28</t>
  </si>
  <si>
    <t>96.579,36</t>
  </si>
  <si>
    <t>102.358,58</t>
  </si>
  <si>
    <t>2.612,17</t>
  </si>
  <si>
    <t>160,21</t>
  </si>
  <si>
    <t>35,58</t>
  </si>
  <si>
    <t>136,05</t>
  </si>
  <si>
    <t>984.925,20</t>
  </si>
  <si>
    <t>948.175,20</t>
  </si>
  <si>
    <t>723.336,37</t>
  </si>
  <si>
    <t>927,02</t>
  </si>
  <si>
    <t>1.174,88</t>
  </si>
  <si>
    <t>722,35</t>
  </si>
  <si>
    <t>235,87</t>
  </si>
  <si>
    <t>6.100,27</t>
  </si>
  <si>
    <t>14.200,65</t>
  </si>
  <si>
    <t>107.861,26</t>
  </si>
  <si>
    <t>13.029,70</t>
  </si>
  <si>
    <t>TELHA GALVALUME COM ISOLAMENTO TERMOACUSTICO EM ESPUMA RIGIDA DE POLIURETANO (PU) INJETADO, ESPESSURA DE 30 MM, DENSIDADE DE 35 KG/M3, REVESTIMENTO EM TELHA TRAPEZOIDAL NAS DUAS FACES COM ESPESSURA DE 0,50 MM CADA, ACABAMENTO NATURAL (NAO INCLUI ACESSORIOS DE FIXACAO)</t>
  </si>
  <si>
    <t>241,13</t>
  </si>
  <si>
    <t>2,65</t>
  </si>
  <si>
    <t>48,36</t>
  </si>
  <si>
    <t>123,24</t>
  </si>
  <si>
    <t>12.644,96</t>
  </si>
  <si>
    <t>39.584,23</t>
  </si>
  <si>
    <t>5.580,27</t>
  </si>
  <si>
    <t>4.209,19</t>
  </si>
  <si>
    <t>3.138,79</t>
  </si>
  <si>
    <t>3.992,49</t>
  </si>
  <si>
    <t>3.008,69</t>
  </si>
  <si>
    <t>2.867,11</t>
  </si>
  <si>
    <t>17.160,43</t>
  </si>
  <si>
    <t>2.742,02</t>
  </si>
  <si>
    <t>19.532,10</t>
  </si>
  <si>
    <t>26.699,85</t>
  </si>
  <si>
    <t>12.648,95</t>
  </si>
  <si>
    <t>17.966,80</t>
  </si>
  <si>
    <t>23.753,69</t>
  </si>
  <si>
    <t>3.750,56</t>
  </si>
  <si>
    <t>5.692,40</t>
  </si>
  <si>
    <t>3.743,07</t>
  </si>
  <si>
    <t>97,81</t>
  </si>
  <si>
    <t>174,91</t>
  </si>
  <si>
    <t>468,21</t>
  </si>
  <si>
    <t>152,35</t>
  </si>
  <si>
    <t>34,96</t>
  </si>
  <si>
    <t>2.305,40</t>
  </si>
  <si>
    <t>2.074,52</t>
  </si>
  <si>
    <t>2.772,64</t>
  </si>
  <si>
    <t>1.934,12</t>
  </si>
  <si>
    <t>2.184,44</t>
  </si>
  <si>
    <t>3.027,49</t>
  </si>
  <si>
    <t>2.834,02</t>
  </si>
  <si>
    <t>3.158,56</t>
  </si>
  <si>
    <t>2.221,88</t>
  </si>
  <si>
    <t>3.220,56</t>
  </si>
  <si>
    <t>3.684,84</t>
  </si>
  <si>
    <t>5.156,83</t>
  </si>
  <si>
    <t>2.989,33</t>
  </si>
  <si>
    <t>3.305,75</t>
  </si>
  <si>
    <t>3.012,35</t>
  </si>
  <si>
    <t>1.965,76</t>
  </si>
  <si>
    <t>3.478,54</t>
  </si>
  <si>
    <t>3.932,27</t>
  </si>
  <si>
    <t>5.546,23</t>
  </si>
  <si>
    <t>2.118,91</t>
  </si>
  <si>
    <t>25.155,63</t>
  </si>
  <si>
    <t>12.775,88</t>
  </si>
  <si>
    <t>17.410,77</t>
  </si>
  <si>
    <t>19.642,78</t>
  </si>
  <si>
    <t>26.918,58</t>
  </si>
  <si>
    <t>17.508,75</t>
  </si>
  <si>
    <t>17.336,31</t>
  </si>
  <si>
    <t>4.752,73</t>
  </si>
  <si>
    <t>3.570,54</t>
  </si>
  <si>
    <t>4.322,68</t>
  </si>
  <si>
    <t>2.472,93</t>
  </si>
  <si>
    <t>2.786,45</t>
  </si>
  <si>
    <t>3.156,64</t>
  </si>
  <si>
    <t>3.531,88</t>
  </si>
  <si>
    <t>3.414,63</t>
  </si>
  <si>
    <t>3.915,63</t>
  </si>
  <si>
    <t>2.976,69</t>
  </si>
  <si>
    <t>3.574,33</t>
  </si>
  <si>
    <t>3.033,98</t>
  </si>
  <si>
    <t>2.419,84</t>
  </si>
  <si>
    <t>2.730,12</t>
  </si>
  <si>
    <t>3.814,26</t>
  </si>
  <si>
    <t>4.190,13</t>
  </si>
  <si>
    <t>3.359,38</t>
  </si>
  <si>
    <t>3.365,81</t>
  </si>
  <si>
    <t>4.063,34</t>
  </si>
  <si>
    <t>3.139,63</t>
  </si>
  <si>
    <t>3.298,03</t>
  </si>
  <si>
    <t>4.344,45</t>
  </si>
  <si>
    <t>3.541,23</t>
  </si>
  <si>
    <t>2.829,03</t>
  </si>
  <si>
    <t>2.959,61</t>
  </si>
  <si>
    <t>3.655,99</t>
  </si>
  <si>
    <t>3.481,88</t>
  </si>
  <si>
    <t>3.540,62</t>
  </si>
  <si>
    <t>3.103,95</t>
  </si>
  <si>
    <t>3.002,13</t>
  </si>
  <si>
    <t>3.402,41</t>
  </si>
  <si>
    <t>2.226,64</t>
  </si>
  <si>
    <t>2.037,82</t>
  </si>
  <si>
    <t>2.330,47</t>
  </si>
  <si>
    <t>3.285,29</t>
  </si>
  <si>
    <t>2.883,99</t>
  </si>
  <si>
    <t>2.683,64</t>
  </si>
  <si>
    <t>2.021,13</t>
  </si>
  <si>
    <t>2.982,26</t>
  </si>
  <si>
    <t>3.499,61</t>
  </si>
  <si>
    <t>2.001,36</t>
  </si>
  <si>
    <t>2.068,24</t>
  </si>
  <si>
    <t>2.684,30</t>
  </si>
  <si>
    <t>2.911,27</t>
  </si>
  <si>
    <t>4.181,62</t>
  </si>
  <si>
    <t>5.385,04</t>
  </si>
  <si>
    <t>4.308,63</t>
  </si>
  <si>
    <t>3.256,71</t>
  </si>
  <si>
    <t>6.004,80</t>
  </si>
  <si>
    <t>1.528,99</t>
  </si>
  <si>
    <t>1.926,13</t>
  </si>
  <si>
    <t>2.156,24</t>
  </si>
  <si>
    <t>POSTE DE CONCRETO ARMADO DE SECAO CIRCULAR, EXTENSAO DE 13,00 M, RESISTENCIA DE 1000 DAN, TIPO C-23</t>
  </si>
  <si>
    <t>3.876,13</t>
  </si>
  <si>
    <t>POSTE DE CONCRETO ARMADO DE SECAO CIRCULAR, EXTENSAO DE 13,00 M, RESISTENCIA DE 1500 DAN, TIPO C-29</t>
  </si>
  <si>
    <t>5.131,88</t>
  </si>
  <si>
    <t>POSTE DE CONCRETO ARMADO DE SECAO CIRCULAR, EXTENSAO DE 13,00 M, RESISTENCIA DE 2000 DAN, TIPO C-29</t>
  </si>
  <si>
    <t>7.362,10</t>
  </si>
  <si>
    <t>POSTE DE CONCRETO ARMADO DE SECAO CIRCULAR, EXTENSAO DE 13,00 M, RESISTENCIA DE 2500 DAN, TIPO C-29</t>
  </si>
  <si>
    <t>9.191,74</t>
  </si>
  <si>
    <t>POSTE DE CONCRETO ARMADO DE SECAO CIRCULAR, EXTENSAO DE 13,00 M, RESISTENCIA DE 3000 DAN, TIPO C-29</t>
  </si>
  <si>
    <t>13.994,98</t>
  </si>
  <si>
    <t>POSTE DE CONCRETO ARMADO DE SECAO CIRCULAR, EXTENSAO DE 14,00 M, RESISTENCIA DE 1000 DAN, TIPO C-23</t>
  </si>
  <si>
    <t>5.189,97</t>
  </si>
  <si>
    <t>POSTE DE CONCRETO ARMADO DE SECAO CIRCULAR, EXTENSAO DE 14,00 M, RESISTENCIA DE 1500 DAN, TIPO C-29</t>
  </si>
  <si>
    <t>7.273,14</t>
  </si>
  <si>
    <t>POSTE DE CONCRETO ARMADO DE SECAO CIRCULAR, EXTENSAO DE 14,00 M, RESISTENCIA DE 2000 DAN, TIPO C-29</t>
  </si>
  <si>
    <t>9.753,89</t>
  </si>
  <si>
    <t>POSTE DE CONCRETO ARMADO DE SECAO CIRCULAR, EXTENSAO DE 14,00 M, RESISTENCIA DE 2500 DAN, TIPO C-29</t>
  </si>
  <si>
    <t>12.473,05</t>
  </si>
  <si>
    <t>POSTE DE CONCRETO ARMADO DE SECAO CIRCULAR, EXTENSAO DE 14,00 M, RESISTENCIA DE 3000 DAN, TIPO C-29</t>
  </si>
  <si>
    <t>16.035,41</t>
  </si>
  <si>
    <t>POSTE DE CONCRETO ARMADO DE SECAO CIRCULAR, EXTENSAO DE 15,00 M, RESISTENCIA DE 1000 DAN, TIPO C-23</t>
  </si>
  <si>
    <t>5.576,55</t>
  </si>
  <si>
    <t>POSTE DE CONCRETO ARMADO DE SECAO CIRCULAR, EXTENSAO DE 15,00 M, RESISTENCIA DE 1500 DAN, TIPO C-29</t>
  </si>
  <si>
    <t>8.551,43</t>
  </si>
  <si>
    <t>POSTE DE CONCRETO ARMADO DE SECAO CIRCULAR, EXTENSAO DE 15,00 M, RESISTENCIA DE 2000 DAN, TIPO C-29</t>
  </si>
  <si>
    <t>8.914,81</t>
  </si>
  <si>
    <t>POSTE DE CONCRETO ARMADO DE SECAO CIRCULAR, EXTENSAO DE 15,00 M, RESISTENCIA DE 2500 DAN, TIPO C-29</t>
  </si>
  <si>
    <t>14.566,50</t>
  </si>
  <si>
    <t>POSTE DE CONCRETO ARMADO DE SECAO CIRCULAR, EXTENSAO DE 15,00 M, RESISTENCIA DE 3000 DAN, TIPO C-29</t>
  </si>
  <si>
    <t>17.381,13</t>
  </si>
  <si>
    <t>POSTE DE CONCRETO ARMADO DE SECAO DUPLO T, EXTENSAO DE 8,00 M, RESISTENCIA DE 150 DAN, TIPO D</t>
  </si>
  <si>
    <t>POSTE DE CONCRETO ARMADO DE SECAO DUPLO T, EXTENSAO DE 9,00 M, RESISTENCIA DE 150 DAN, TIPO D</t>
  </si>
  <si>
    <t>639,78</t>
  </si>
  <si>
    <t>POSTE DE CONCRETO ARMADO DE SECAO DUPLO T, EXTENSAO DE 9,00 M, RESISTENCIA DE 600 DAN, TIPO B</t>
  </si>
  <si>
    <t>1.247,71</t>
  </si>
  <si>
    <t>POSTE DE CONCRETO ARMADO DE SECAO DUPLO T, EXTENSAO DE 9,00 M, RESISTENCIA DE 1000 DAN, TIPO B-1,5</t>
  </si>
  <si>
    <t>2.016,94</t>
  </si>
  <si>
    <t>POSTE DE CONCRETO ARMADO DE SECAO DUPLO T, EXTENSAO DE 10,00 M, RESISTENCIA DE 150 DAN, TIPO D</t>
  </si>
  <si>
    <t>729,39</t>
  </si>
  <si>
    <t>POSTE DE CONCRETO ARMADO DE SECAO DUPLO T, EXTENSAO DE 10,00 M, RESISTENCIA DE 600 DAN, TIPO B</t>
  </si>
  <si>
    <t>1.419,66</t>
  </si>
  <si>
    <t>POSTE DE CONCRETO ARMADO DE SECAO DUPLO T, EXTENSAO DE 10,00 M, RESISTENCIA DE 1000 DAN, TIPO B-1,5</t>
  </si>
  <si>
    <t>2.269,87</t>
  </si>
  <si>
    <t>POSTE DE CONCRETO ARMADO DE SECAO DUPLO T, EXTENSAO DE 11,00 M, RESISTENCIA DE 150 DAN, TIPO D</t>
  </si>
  <si>
    <t>767,62</t>
  </si>
  <si>
    <t>POSTE DE CONCRETO ARMADO DE SECAO DUPLO T, EXTENSAO DE 11,00 M, RESISTENCIA DE 300 DAN, TIPO B</t>
  </si>
  <si>
    <t>1.229,65</t>
  </si>
  <si>
    <t>POSTE DE CONCRETO ARMADO DE SECAO DUPLO T, EXTENSAO DE 11,00 M, RESISTENCIA DE 600 DAN, TIPO B</t>
  </si>
  <si>
    <t>1.738,41</t>
  </si>
  <si>
    <t>POSTE DE CONCRETO ARMADO DE SECAO DUPLO T, EXTENSAO DE 11,00 M, RESISTENCIA DE 1000 DAN, TIPO B-1,5</t>
  </si>
  <si>
    <t>2.630,60</t>
  </si>
  <si>
    <t>POSTE DE CONCRETO ARMADO DE SECAO DUPLO T, EXTENSAO DE 11,00 M, RESISTENCIA DE 1500 DAN, TIPO B-3,0</t>
  </si>
  <si>
    <t>3.468,33</t>
  </si>
  <si>
    <t>POSTE DE CONCRETO ARMADO DE SECAO DUPLO T, EXTENSAO DE 11,00 M, RESISTENCIA DE 2000 DAN, TIPO B-4,5</t>
  </si>
  <si>
    <t>4.669,06</t>
  </si>
  <si>
    <t>POSTE DE CONCRETO ARMADO DE SECAO DUPLO T, EXTENSAO DE 12,00 M, RESISTENCIA DE 150 DAN, TIPO D</t>
  </si>
  <si>
    <t>1.016,56</t>
  </si>
  <si>
    <t>POSTE DE CONCRETO ARMADO DE SECAO DUPLO T, EXTENSAO DE 12,00 M, RESISTENCIA DE 600 DAN, TIPO B</t>
  </si>
  <si>
    <t>1.895,53</t>
  </si>
  <si>
    <t>POSTE DE CONCRETO ARMADO DE SECAO DUPLO T, EXTENSAO DE 12,00 M, RESISTENCIA DE 1000 DAN, TIPO B-1,5</t>
  </si>
  <si>
    <t>2.903,98</t>
  </si>
  <si>
    <t>POSTE DE CONCRETO ARMADO DE SECAO DUPLO T, EXTENSAO DE 12,00 M, RESISTENCIA DE 1500 DAN, TIPO B-3,0</t>
  </si>
  <si>
    <t>4.091,66</t>
  </si>
  <si>
    <t>POSTE DE CONCRETO ARMADO DE SECAO DUPLO T, EXTENSAO DE 12,00 M, RESISTENCIA DE 3000 DAN, TIPO B-6,0</t>
  </si>
  <si>
    <t>8.481,02</t>
  </si>
  <si>
    <t>POSTE DE CONCRETO ARMADO DE SECAO DUPLO T, EXTENSAO DE 13,00 M, RESISTENCIA DE 300 DAN, TIPO B</t>
  </si>
  <si>
    <t>1.609,66</t>
  </si>
  <si>
    <t>POSTE DE CONCRETO ARMADO DE SECAO DUPLO T, EXTENSAO DE 13,00 M, RESISTENCIA DE 600 DAN, TIPO B</t>
  </si>
  <si>
    <t>2.423,57</t>
  </si>
  <si>
    <t>POSTE DE CONCRETO ARMADO DE SECAO DUPLO T, EXTENSAO DE 13,00 M, RESISTENCIA DE 1000 DAN, TIPO B-1,5</t>
  </si>
  <si>
    <t>3.550,57</t>
  </si>
  <si>
    <t>POSTE DE CONCRETO ARMADO DE SECAO DUPLO T, EXTENSAO DE 13,00 M, RESISTENCIA DE 1500 DAN, TIPO B-3,0</t>
  </si>
  <si>
    <t>5.692,82</t>
  </si>
  <si>
    <t>POSTE DE CONCRETO ARMADO DE SECAO DUPLO T, EXTENSAO DE 13,00 M, RESISTENCIA DE 2000 DAN, TIPO B-4,5</t>
  </si>
  <si>
    <t>7.634,25</t>
  </si>
  <si>
    <t>POSTE DE CONCRETO ARMADO DE SECAO DUPLO T, EXTENSAO DE 15,00 M, RESISTENCIA DE 1500 DAN, TIPO B-3,0</t>
  </si>
  <si>
    <t>7.017,49</t>
  </si>
  <si>
    <t>POSTE DE CONCRETO ARMADO DE SECAO DUPLO T, EXTENSAO DE 15,00 M, RESISTENCIA DE 2000 DAN, TIPO B-4,5</t>
  </si>
  <si>
    <t>10.042,12</t>
  </si>
  <si>
    <t>19,39</t>
  </si>
  <si>
    <t>553,43</t>
  </si>
  <si>
    <t>535,69</t>
  </si>
  <si>
    <t>727,08</t>
  </si>
  <si>
    <t>904,76</t>
  </si>
  <si>
    <t>66,18</t>
  </si>
  <si>
    <t>79,40</t>
  </si>
  <si>
    <t>94,96</t>
  </si>
  <si>
    <t>1.963,34</t>
  </si>
  <si>
    <t>2.740,92</t>
  </si>
  <si>
    <t>3.823,37</t>
  </si>
  <si>
    <t>5.212,97</t>
  </si>
  <si>
    <t>163,67</t>
  </si>
  <si>
    <t>740,85</t>
  </si>
  <si>
    <t>1.167,73</t>
  </si>
  <si>
    <t>1.639,66</t>
  </si>
  <si>
    <t>246,25</t>
  </si>
  <si>
    <t>367,93</t>
  </si>
  <si>
    <t>731,59</t>
  </si>
  <si>
    <t>1.346,82</t>
  </si>
  <si>
    <t>153,27</t>
  </si>
  <si>
    <t>193,61</t>
  </si>
  <si>
    <t>335,79</t>
  </si>
  <si>
    <t>516,30</t>
  </si>
  <si>
    <t>968,06</t>
  </si>
  <si>
    <t>1.489,41</t>
  </si>
  <si>
    <t>186,55</t>
  </si>
  <si>
    <t>342,85</t>
  </si>
  <si>
    <t>435,63</t>
  </si>
  <si>
    <t>199,66</t>
  </si>
  <si>
    <t>483,02</t>
  </si>
  <si>
    <t>TUBO DE REVESTIMENTO, EM ACO, CORPO SCHEDULE 40, PONTEIRA SCHEDULE 80, ROSQUEAVEL E SEGMENTADO PARA PERFURACAO, DIAMETRO 8'' (200 MM)</t>
  </si>
  <si>
    <t>TUBO CORRUGADO PEAD, PAREDE DUPLA, INTERNA LISA, JEI, DN/DI 250 MM, PARA SANEAMENTO (DRENAGEM/ESGOTO)</t>
  </si>
  <si>
    <t>267,83</t>
  </si>
  <si>
    <t>TUBO CORRUGADO PEAD, PAREDE DUPLA, INTERNA LISA, JEI, DN/DI 300 MM, PARA SANEAMENTO (DRENAGEM/ESGOTO)</t>
  </si>
  <si>
    <t>316,77</t>
  </si>
  <si>
    <t>TUBO CORRUGADO PEAD, PAREDE DUPLA, INTERNA LISA, JEI, DN/DI *400* MM, PARA SANEAMENTO (DRENAGEM/ESGOTO)</t>
  </si>
  <si>
    <t>698,32</t>
  </si>
  <si>
    <t>TUBO CORRUGADO PEAD, PAREDE DUPLA, INTERNA LISA, JEI, DN/DI 600 MM, PARA SANEAMENTO (DRENAGEM/ESGOTO)</t>
  </si>
  <si>
    <t>1.305,81</t>
  </si>
  <si>
    <t>TUBO CORRUGADO PEAD, PAREDE DUPLA, INTERNA LISA, JEI, DN/DI *800* MM, PARA SANEAMENTO (DRENAGEM/ESGOTO)</t>
  </si>
  <si>
    <t>1.842,75</t>
  </si>
  <si>
    <t>TUBO CORRUGADO PEAD, PAREDE DUPLA, INTERNA LISA, JEI, DN/DI *1000* MM, PARA SANEAMENTO (DRENAGEM/ESGOTO)</t>
  </si>
  <si>
    <t>2.449,32</t>
  </si>
  <si>
    <t>TUBO CORRUGADO PEAD, PAREDE DUPLA, INTERNA LISA, JEI, DN/DI 1200 MM, PARA SANEAMENTO (DRENAGEM/ESGOTO)</t>
  </si>
  <si>
    <t>3.844,19</t>
  </si>
  <si>
    <t>142,75</t>
  </si>
  <si>
    <t>29.706,20</t>
  </si>
  <si>
    <t>4.427,90</t>
  </si>
  <si>
    <t>3.335,33</t>
  </si>
  <si>
    <t>139,07</t>
  </si>
  <si>
    <t>237,14</t>
  </si>
  <si>
    <t>383,03</t>
  </si>
  <si>
    <t>474,38</t>
  </si>
  <si>
    <t>614,43</t>
  </si>
  <si>
    <t>92,64</t>
  </si>
  <si>
    <t>87,02</t>
  </si>
  <si>
    <t>445,65</t>
  </si>
  <si>
    <t>636.100,00</t>
  </si>
  <si>
    <t>628,37</t>
  </si>
  <si>
    <t>255,12</t>
  </si>
  <si>
    <t>470,77</t>
  </si>
  <si>
    <t>521,12</t>
  </si>
  <si>
    <t>848,91</t>
  </si>
  <si>
    <t>986,07</t>
  </si>
  <si>
    <t>1.633,58</t>
  </si>
  <si>
    <t>1.756,46</t>
  </si>
  <si>
    <t>77.948,71</t>
  </si>
  <si>
    <t>477,68</t>
  </si>
  <si>
    <t>36,11</t>
  </si>
  <si>
    <t>8.947,24</t>
  </si>
  <si>
    <t>10.030,59</t>
  </si>
  <si>
    <t>11.332,44</t>
  </si>
  <si>
    <t>15.575,60</t>
  </si>
  <si>
    <t>18.897,21</t>
  </si>
  <si>
    <t>2.075,50</t>
  </si>
  <si>
    <t>2.323,96</t>
  </si>
  <si>
    <t>1.994,00</t>
  </si>
  <si>
    <t>5.290,20</t>
  </si>
  <si>
    <t>5.649,42</t>
  </si>
  <si>
    <t>3.475,10</t>
  </si>
  <si>
    <t>2.128,90</t>
  </si>
  <si>
    <t>4.205,03</t>
  </si>
  <si>
    <t>4.544,14</t>
  </si>
  <si>
    <t>2.265,99</t>
  </si>
  <si>
    <t>2.371,85</t>
  </si>
  <si>
    <t>1.618,53</t>
  </si>
  <si>
    <t>1.835,74</t>
  </si>
  <si>
    <t>1.060,52</t>
  </si>
  <si>
    <t>106,53</t>
  </si>
  <si>
    <t>165,86</t>
  </si>
  <si>
    <t>566,28</t>
  </si>
  <si>
    <t>931,49</t>
  </si>
  <si>
    <t>1.047,08</t>
  </si>
  <si>
    <t>708,26</t>
  </si>
  <si>
    <t>826,33</t>
  </si>
  <si>
    <t>1.244,47</t>
  </si>
  <si>
    <t>1.733,51</t>
  </si>
  <si>
    <t>110,45</t>
  </si>
  <si>
    <t>63,43</t>
  </si>
  <si>
    <t>112,70</t>
  </si>
  <si>
    <t>124,12</t>
  </si>
  <si>
    <t>190,54</t>
  </si>
  <si>
    <t>243,10</t>
  </si>
  <si>
    <t>301,08</t>
  </si>
  <si>
    <t>216,08</t>
  </si>
  <si>
    <t>567,16</t>
  </si>
  <si>
    <t>848,21</t>
  </si>
  <si>
    <t>2.438,20</t>
  </si>
  <si>
    <t>3.034,76</t>
  </si>
  <si>
    <t>738,64</t>
  </si>
  <si>
    <t>820,04</t>
  </si>
  <si>
    <t>271,52</t>
  </si>
  <si>
    <t>1.402,06</t>
  </si>
  <si>
    <t>3.094,22</t>
  </si>
  <si>
    <t>6.033,73</t>
  </si>
  <si>
    <t>8.044,97</t>
  </si>
  <si>
    <t>258,94</t>
  </si>
  <si>
    <t>243,67</t>
  </si>
  <si>
    <t>144,46</t>
  </si>
  <si>
    <t>219,22</t>
  </si>
  <si>
    <t>43,99</t>
  </si>
  <si>
    <t>430,88</t>
  </si>
  <si>
    <t>133,30</t>
  </si>
  <si>
    <t>520,40</t>
  </si>
  <si>
    <t>177,97</t>
  </si>
  <si>
    <t>230,80</t>
  </si>
  <si>
    <t>152,42</t>
  </si>
  <si>
    <t>127,00</t>
  </si>
  <si>
    <t>48,49</t>
  </si>
  <si>
    <t>4.768,23</t>
  </si>
  <si>
    <t>4.999,76</t>
  </si>
  <si>
    <t>5.273,74</t>
  </si>
  <si>
    <t>6.998,31</t>
  </si>
  <si>
    <t>8.479,38</t>
  </si>
  <si>
    <t>9.537,89</t>
  </si>
  <si>
    <t>1.865,13</t>
  </si>
  <si>
    <t>2.683,67</t>
  </si>
  <si>
    <t>3.515,37</t>
  </si>
  <si>
    <t>1.597,80</t>
  </si>
  <si>
    <t>5.484,39</t>
  </si>
  <si>
    <t>6.797,11</t>
  </si>
  <si>
    <t>10.100,35</t>
  </si>
  <si>
    <t>10.470,46</t>
  </si>
  <si>
    <t>12.015,62</t>
  </si>
  <si>
    <t>495,69</t>
  </si>
  <si>
    <t>84,70</t>
  </si>
  <si>
    <t>620,71</t>
  </si>
  <si>
    <t>272,26</t>
  </si>
  <si>
    <t>2.140,84</t>
  </si>
  <si>
    <t>1.945,21</t>
  </si>
  <si>
    <t>2.365,71</t>
  </si>
  <si>
    <t>96,52</t>
  </si>
  <si>
    <t>160,33</t>
  </si>
  <si>
    <t>310,58</t>
  </si>
  <si>
    <t>645,37</t>
  </si>
  <si>
    <t>1.017,47</t>
  </si>
  <si>
    <t>221,84</t>
  </si>
  <si>
    <t>703,86</t>
  </si>
  <si>
    <t>1.260,50</t>
  </si>
  <si>
    <t>564,70</t>
  </si>
  <si>
    <t>181,51</t>
  </si>
  <si>
    <t>242,01</t>
  </si>
  <si>
    <t>317,64</t>
  </si>
  <si>
    <t>438,65</t>
  </si>
  <si>
    <t>605,04</t>
  </si>
  <si>
    <t>574,78</t>
  </si>
  <si>
    <t>705,88</t>
  </si>
  <si>
    <t>988,23</t>
  </si>
  <si>
    <t>84,46</t>
  </si>
  <si>
    <t>147,23</t>
  </si>
  <si>
    <t>60,93</t>
  </si>
  <si>
    <t>139,44</t>
  </si>
  <si>
    <t>279,09</t>
  </si>
  <si>
    <t>106,33</t>
  </si>
  <si>
    <t>201,56</t>
  </si>
  <si>
    <t>130,43</t>
  </si>
  <si>
    <t>238,17</t>
  </si>
  <si>
    <t>201,65</t>
  </si>
  <si>
    <t>177,43</t>
  </si>
  <si>
    <t>123,54</t>
  </si>
  <si>
    <t>143,59</t>
  </si>
  <si>
    <t>204,95</t>
  </si>
  <si>
    <t>283,15</t>
  </si>
  <si>
    <t>216,60</t>
  </si>
  <si>
    <t>297,70</t>
  </si>
  <si>
    <t>117,12</t>
  </si>
  <si>
    <t>182,58</t>
  </si>
  <si>
    <t>146,50</t>
  </si>
  <si>
    <t>17,93</t>
  </si>
  <si>
    <t>68,19</t>
  </si>
  <si>
    <t>40,96</t>
  </si>
  <si>
    <t>84,77</t>
  </si>
  <si>
    <t>84,42</t>
  </si>
  <si>
    <t>82,98</t>
  </si>
  <si>
    <t>68,69</t>
  </si>
  <si>
    <t>908,80</t>
  </si>
  <si>
    <t>TINTA LATEX ACRILICA SUPER PREMIUM, COR BRANCO FOSCO</t>
  </si>
  <si>
    <t>MASSA CORRIDA PARA SUPERFICIES DE AMBIENTES INTERNOS</t>
  </si>
  <si>
    <t>855,34</t>
  </si>
  <si>
    <t>MASSA ACRILICA PARA SUPERFICIES INTERNAS E EXTERNAS</t>
  </si>
  <si>
    <t>MASSA PARA MADEIRA - INTERIOR E EXTERIOR</t>
  </si>
  <si>
    <t>FUNDO SINTETICO NIVELADOR BRANCO FOSCO PARA MADEIRA</t>
  </si>
  <si>
    <t>CONTRAMARCO DE ALUMINIO (PERFIL 25) PARA ESQUADRIAS, TIPO CONVENCIONAL / CADEIRINHA, 60 MM (CM-060), INCLUSO CONEXOES, GRAPAS E TRAVAMENTOS</t>
  </si>
  <si>
    <t>CHAPA/PAINEL DE MADEIRA COMPENSADA RESINADA (MADEIRITE RESINADO ROSA) PARA FORMA DE CONCRETO, DE 2200 X 1100 MM, E = 20 MM</t>
  </si>
  <si>
    <t>57,77</t>
  </si>
  <si>
    <t>CHAPA/PAINEL DE MADEIRA COMPENSADA PLASTIFICADA (MADEIRITE PLASTIFICADO) PARA FORMA DE CONCRETO, DE 2200 X 1100 MM, E = 14 MM</t>
  </si>
  <si>
    <t>65,93</t>
  </si>
  <si>
    <t>CHAPA/PAINEL DE MADEIRA COMPENSADA PLASTIFICADA (MADEIRITE PLASTIFICADO) PARA FORMA DE CONCRETO, DE 2200 X 1100 MM, E = 6 MM</t>
  </si>
  <si>
    <t>CHAPA/PAINEL DE MADEIRA COMPENSADA PLASTIFICADA (MADEIRITE PLASTIFICADO) PARA FORMA DE CONCRETO, DE 2200 X 1100 MM, E = 20 MM</t>
  </si>
  <si>
    <t>94,98</t>
  </si>
  <si>
    <t>CHAPA/PAINEL DE MADEIRA COMPENSADA RESINADA (MADEIRITE RESINADO ROSA) PARA FORMA DE CONCRETO, DE 2200 x 1100 MM, E = 8 A 12 MM</t>
  </si>
  <si>
    <t>29,34</t>
  </si>
  <si>
    <t>CHAPA/PAINEL DE MADEIRA COMPENSADA RESINADA (MADEIRITE RESINADO ROSA) PARA FORMA DE CONCRETO, DE 2200 X 1100 MM, E = 6 MM</t>
  </si>
  <si>
    <t>PLACA / CHAPA DE GESSO ACARTONADO, RESISTENTE AO FOGO (RF), COR ROSA, E = 15 MM, 1200 X 2400 MM (L X C)</t>
  </si>
  <si>
    <t>PLACA / CHAPA DE GESSO ACARTONADO, STANDARD (ST), COR BRANCA, E = 15 MM, 1200 X 2400 MM (L X C)</t>
  </si>
  <si>
    <t>PLACA / CHAPA DE GESSO ACARTONADO, RESISTENTE A UMIDADE (RU), COR VERDE, E = 15 MM, 1200 X 2400 MM (L X C)</t>
  </si>
  <si>
    <t>21,25</t>
  </si>
  <si>
    <t>224,86</t>
  </si>
  <si>
    <t>438,44</t>
  </si>
  <si>
    <t>727,86</t>
  </si>
  <si>
    <t>241,69</t>
  </si>
  <si>
    <t>JANELA INTEGRADA VENEZIANA EM ALUMINIO  PERFIL 25, 120 X 120 CM (A X L), 2 FLS ( 2 VIDROS) E VENEZIANA COM ACIONAMENTO MANUAL, SEM BANDEIRA, ACABAMENTO BRILHANTE, BATENTE DE 11,50 A 12,50 CM, COM VIDRO, INCLUSO GUARNICAO</t>
  </si>
  <si>
    <t>1.991,18</t>
  </si>
  <si>
    <t>JANELA VENEZIANA DE CORRER, EM ALUMINIO PERFIL 25, 100 X 120 CM (A X L), 3 FLS (2 VENEZIANAS E 1 VIDRO), SEM BANDEIRA, ACABAMENTO BRANCO OU BRILHANTE, BATENTE DE 8 A 9 CM, COM VIDRO, SEM GUARNICAO/ALIZAR</t>
  </si>
  <si>
    <t>714,31</t>
  </si>
  <si>
    <t>453,51</t>
  </si>
  <si>
    <t>GESSO COLA, EM PO, PARA FIXACAO DE MOLDURAS, SANCAS E BLOCOS DE GESSO</t>
  </si>
  <si>
    <t>110,32</t>
  </si>
  <si>
    <t>32,44</t>
  </si>
  <si>
    <t>JANELA VENEZIANA DE CORRER, EM ALUMINIO PERFIL 25, 100 X 150 CM (A X L), 6 FLS (4 VENEZIANAS E 2 VIDROS), SEM BANDEIRA, ACABAMENTO BRANCO OU BRILHANTE, BATENTE DE 8 A 9 CM, COM VIDRO, SEM GUARNICAO / ALIZAR</t>
  </si>
  <si>
    <t>975,99</t>
  </si>
  <si>
    <t>USINA DE ASFALTO, GRAVIMETRICA, CAPACIDADE DE 150 T/H, POTENCIA DE 400  KW</t>
  </si>
  <si>
    <t>8.545.993,01</t>
  </si>
  <si>
    <t>VIBROACABADORA DE ASFALTO SOBRE ESTEIRAS, LARG. PAVIM. 2,13 M A 4,55 M, POT. 74 KW/ 100 HP, CAP. 400  T/ H</t>
  </si>
  <si>
    <t>2.261.757,62</t>
  </si>
  <si>
    <t>PORTA DENTE PARA  FRESADORA</t>
  </si>
  <si>
    <t>662,67</t>
  </si>
  <si>
    <t>DENTE PARA  FRESADORA</t>
  </si>
  <si>
    <t>70,38</t>
  </si>
  <si>
    <t>APOIO DO PORTA DENTE PARA FRESADORA DE  ASFALTO</t>
  </si>
  <si>
    <t>3.113,00</t>
  </si>
  <si>
    <t>GUINDASTE HIDRAULICO AUTOPROPELIDO, COM LANCA TELESCOPICA 40 M, CAPACIDADE MAXIMA 60 T, POTENCIA 260 KW, TRACAO  6 X 6</t>
  </si>
  <si>
    <t>GUINDASTE HIDRAULICO AUTOPROPELIDO, COM LANCA TELESCOPICA 28,80 M, CAPACIDADE MAXIMA 30 T, POTENCIA 97 KW, TRACAO  4 X 4</t>
  </si>
  <si>
    <t>DIVISORIA EM GRANITO, COM DUAS FACES POLIDAS, TIPO ANDORINHA/ QUARTZ/ CASTELO/ CORUMBA OU OUTROS EQUIVALENTES DA REGIAO, E=  *3,0*  CM</t>
  </si>
  <si>
    <t>752,83</t>
  </si>
  <si>
    <t>MICROESFERAS DE VIDRO PARA SINALIZACAO HORIZONTAL VIARIA, TIPO II-A (DROP-ON) - NBR  16184</t>
  </si>
  <si>
    <t>MICROESFERAS DE VIDRO PARA SINALIZACAO HORIZONTAL VIARIA, TIPO I-B (PREMIX) - NBR  16184</t>
  </si>
  <si>
    <t>CALCARIO DOLOMITICO A (POSTO PEDREIRA/FORNECEDOR,  SEM FRETE)</t>
  </si>
  <si>
    <t>TARIFA "A" ENTRE  0 E 20M3 FORNECIMENTO  D'AGUA</t>
  </si>
  <si>
    <t>GRANALHA DE ACO, ESFERICA (SHOT), PARA JATEAMENTO, PENEIRA 1,19 A 1,00 MM  (SAE S390)</t>
  </si>
  <si>
    <t>BOMBA TRIPLEX COM MOTOR A DIESEL, NACIONAL, DIAMETRO DE SUCCAO DE 2  1/2''</t>
  </si>
  <si>
    <t>202.484,33</t>
  </si>
  <si>
    <t>GUINDASTE HIDRAULICO AUTOPROPELIDO, COM LANCA TELESCOPICA 50 M, CAPACIDADE MAXIMA 100 T, POTENCIA 350 KW,  TRACAO 10 X 6</t>
  </si>
  <si>
    <t>VIBROACABADORA DE ASFALTO SOBRE ESTEIRAS, LARG. PAVIM. MAX. 8,00 M, POT. 100 KW/ 134 HP, CAP.  600 T/ H</t>
  </si>
  <si>
    <t>5.372.494,00</t>
  </si>
  <si>
    <t>BETONEIRA CAPACIDADE NOMINAL 600 L, CAPACIDADE DE MISTURA 440 L, MOTOR A GASOLINA POTENCIA 10 HP, COM  CARREGADOR</t>
  </si>
  <si>
    <t>26.985,32</t>
  </si>
  <si>
    <t>GRUPO GERADOR ESTACIONARIO, SILENCIADO, POTENCIA 180 KVA, MOTOR  DIESEL</t>
  </si>
  <si>
    <t>131.849,22</t>
  </si>
  <si>
    <t>GRUPO GERADOR ESTACIONARIO SILENCIADO, POTENCIA 50 KVA, MOTOR  DIESEL</t>
  </si>
  <si>
    <t>71.863,20</t>
  </si>
  <si>
    <t>DISCO DE CORTE PARA METAL COM DUAS TELAS 12 X 1/8 X 3/4 "  (300 X 3,2 X 19,05 MM)</t>
  </si>
  <si>
    <t>PONTEIRO PARA MARTELO ROMPEDOR, DIAMETRO = *28* MM, COMPRIMENTO = *520* MM, ENCAIXE  SEXTAVADO</t>
  </si>
  <si>
    <t>MONTADOR DE ESTRUTURAS METALICAS HORISTA</t>
  </si>
  <si>
    <t>AQUECEDOR DE OLEO BPF (FLUIDO) TERMICO, CAPACIDADE DE 300.000  KCAL/H</t>
  </si>
  <si>
    <t>290.224,43</t>
  </si>
  <si>
    <t>AJUDANTE DE ESTRUTURAS METALICAS HORISTA</t>
  </si>
  <si>
    <t>OPERADOR DE PAVIMENTADORA / MESA VIBROACABADORA HORISTA</t>
  </si>
  <si>
    <t>OPERADOR DE DEMARCADORA DE FAIXAS DE TRAFEGO HORISTA</t>
  </si>
  <si>
    <t>RASTELEIRO HORISTA</t>
  </si>
  <si>
    <t>JARDINEIRO HORISTA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</si>
  <si>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</si>
  <si>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</si>
  <si>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</si>
  <si>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</si>
  <si>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</si>
  <si>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</si>
  <si>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</si>
  <si>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1,50 MM (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</si>
  <si>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</si>
  <si>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</si>
  <si>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</si>
  <si>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</si>
  <si>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2,00 MM ( NBR 15352)</t>
  </si>
  <si>
    <t>MANTA TERMOPLASTICA, PEAD, GEOMEMBRANA TEXTURIZADA EM AMBAS AS FACES, E = 2,50 MM ( NBR 15352)</t>
  </si>
  <si>
    <t>77,77</t>
  </si>
  <si>
    <t>TUBO DE POLIETILENO DE ALTA DENSIDADE, PEAD, PE-80, DE = 1200 MM X 37,2 MM PAREDE ( SDR 32,25 - PN 04 ) PARA REDE DE AGUA OU ESGOTO ( NBR 15561)</t>
  </si>
  <si>
    <t>3.978,97</t>
  </si>
  <si>
    <t>TUBO DE POLIETILENO DE ALTA DENSIDADE, PEAD, PE-80, DE= 315 MM X 28,7 MM PAREDE, ( SDR 11 - PN 12,5 ) PARA REDE DE AGUA OU ESGOTO ( NBR 15561)</t>
  </si>
  <si>
    <t>1.086,04</t>
  </si>
  <si>
    <t>TUBO DE POLIETILENO DE ALTA DENSIDADE, PEAD, PE-80, DE= 400 MM X 36,4 MM PAREDE, ( SDR 11 - PN 12,5 ) PARA REDE DE AGUA OU ESGOTO ( NBR 15561)</t>
  </si>
  <si>
    <t>1.749,21</t>
  </si>
  <si>
    <t>TUBO DE POLIETILENO DE ALTA DENSIDADE, PEAD, PE-80, DE= 50 MM X 4,6 MM PAREDE, (SDR 11 - PN 12,5) PARA REDE DE AGUA OU ESGOTO ( NBR 15561)</t>
  </si>
  <si>
    <t>28,22</t>
  </si>
  <si>
    <t>TUBO DE POLIETILENO DE ALTA DENSIDADE, PEAD, PE-80, DE= 500 MM X 45,5 MM PAREDE, ( SDR 11 - PN 12,5 ) PARA REDE DE AGUA OU ESGOTO ( NBR 15561)</t>
  </si>
  <si>
    <t>3.070,97</t>
  </si>
  <si>
    <t>TUBO DE POLIETILENO DE ALTA DENSIDADE, PEAD, PE-80, DE= 630 MM X 57,3 MM PAREDE (SDR 11 - PN 12,5 ) PARA REDE DE AGUA OU ESGOTO ( NBR 15561)</t>
  </si>
  <si>
    <t>4.567,39</t>
  </si>
  <si>
    <t>TUBO DE POLIETILENO DE ALTA DENSIDADE, PEAD, PE-80, DE= 75 MM X 6,9 MM PAREDE, ( SRD 11 - PN 12,5 ) PARA REDE DE AGUA OU ESGOTO ( NBR 15561)</t>
  </si>
  <si>
    <t>63,11</t>
  </si>
  <si>
    <t>TUBO DE POLIETILENO DE ALTA DENSIDADE, PEAD, PE-80, DE = 900 MM X 34,7 MM PAREDE, ( SDR 26 - PN 05 ) PARA REDE DE AGUA OU ESGOTO ( NBR 15561)</t>
  </si>
  <si>
    <t>4.902,00</t>
  </si>
  <si>
    <t>TUBO DE POLIETILENO DE ALTA DENSIDADE, PEAD, PE-80, DE = 110 MM X 10,0 MM PAREDE, ( SDR 11 - PN 12,5 ) PARA REDE DE AGUA OU ESGOTO ( NBR 15561)</t>
  </si>
  <si>
    <t>132,46</t>
  </si>
  <si>
    <t>TUBO DE POLIETILENO DE ALTA DENSIDADE, PEAD, PE-80, DE= 730 MM X 34,1 MM PAREDE, ( SDR 21 - PN 06 ) PARA REDE DE AGUA OU ESGOTO ( NBR 15561)</t>
  </si>
  <si>
    <t>2.290,43</t>
  </si>
  <si>
    <t>CIMENTO PORTLAND ESTRUTURAL BRANCO  CPB-32</t>
  </si>
  <si>
    <t>TELA DE ANIAGEM ( JUTA)</t>
  </si>
  <si>
    <t>REBOLO ABRASIVO RETO DE USO GERAL GRAO 36, DE 6 X 1 " ( DIAMETRO X ALTURA)</t>
  </si>
  <si>
    <t>DISCO DE CORTE DIAMANTADO SEGMENTADO DIAMETRO DE 180 MM PARA ESMERILHADEIRA  7 "</t>
  </si>
  <si>
    <t>71,34</t>
  </si>
  <si>
    <t>DISCO DE BORRACHA PARA LIXADEIRA RIGIDO 7 " COM ARRUELA  CENTRAL</t>
  </si>
  <si>
    <t>DISCO DE DESBASTE PARA METAL FERROSO EM GERAL, COM TRES TELAS,  9 X 1/4 X 7/8 " ( 228,6 X 6,4 X 22,2 MM)</t>
  </si>
  <si>
    <t>DISCO DE LIXA PARA METAL, DIAMETRO = 180 MM, GRAO  120</t>
  </si>
  <si>
    <t>SERVICO DE BOMBEAMENTO DE CONCRETO COM CONSUMO MINIMO DE 40  M3</t>
  </si>
  <si>
    <t>SILICA ATIVA PARA ADICAO EM CONCRETO E  ARGAMASSA</t>
  </si>
  <si>
    <t>POZOLANA DE CLASSE  C</t>
  </si>
  <si>
    <t>283,93</t>
  </si>
  <si>
    <t>ESCOVA CIRCULAR EM ACO LATONADO, 6 X 1 " (DIAMETRO X ESPESSURA), FURO DE 1 1/4 ", FIO ONDULADO *0,30*  MM</t>
  </si>
  <si>
    <t>FERTILIZANTE NPK -  10:10:10</t>
  </si>
  <si>
    <t>PISO EM GRANITO, POLIDO, TIPO MARFIM, DALLAS, CARAVELAS OU OUTROS EQUIVALENTES DA REGIAO, FORMATO MENOR OU IGUAL A 3025 CM2, E=  *2*CM</t>
  </si>
  <si>
    <t>433,96</t>
  </si>
  <si>
    <t>PISO/ REVESTIMENTO EM GRANITO, POLIDO, TIPO ANDORINHA/ QUARTZ/ CASTELO/ CORUMBA OU OUTROS EQUIVALENTES DA REGIAO, FORMATO MAIOR OU IGUAL A 3025 CM2, E = *2*CM</t>
  </si>
  <si>
    <t>358,49</t>
  </si>
  <si>
    <t>TUBO DE POLIETILENO DE ALTA DENSIDADE, PEAD, PE-80, DE= 800 MM X 30,8 MM PAREDE, ( SDR 26 - PN 05 ) PARA REDE DE AGUA OU ESGOTO ( NBR 15561)</t>
  </si>
  <si>
    <t>2.988,24</t>
  </si>
  <si>
    <t>TUBO DE POLIETILENO DE ALTA DENSIDADE, PEAD, PE-80, DE = 1000 MM X 38,5 MM PAREDE, ( SDR 26 - PN 05 ) PARA REDE DE AGUA OU ESGOTO ( NBR 15561)</t>
  </si>
  <si>
    <t>5.404,66</t>
  </si>
  <si>
    <t>TUBO DE POLIETILENO DE ALTA DENSIDADE, PEAD, PE-80, DE = 1400 MM X 42,9 MM PAREDE, (SDR 32,25 - PN 04 ) PARA REDE DE AGUA OU ESGOTO ( NBR 15561)</t>
  </si>
  <si>
    <t>1.934,41</t>
  </si>
  <si>
    <t>TUBO DE POLIETILENO DE ALTA DENSIDADE, PEAD, PE-80, DE = 160 MM X 14,6 MM PAREDE, (SDR 11 - PN 12,5 ) PARA REDE DE AGUA OU ESGOTO ( NBR 15561)</t>
  </si>
  <si>
    <t>284,33</t>
  </si>
  <si>
    <t>TUBO DE POLIETILENO DE ALTA DENSIDADE, PEAD, PE-80, DE = 1600 MM X 49,0 MM PAREDE, ( SDR 32,25 - PN 04 ) PARA REDE DE AGUA OU ESGOTO ( NBR 15561)</t>
  </si>
  <si>
    <t>1.269,83</t>
  </si>
  <si>
    <t>TUBO DE POLIETILENO DE ALTA DENSIDADE, PEAD, PE-80, DE= 200 MM X 18,2 MM PAREDE, ( SDR 11 - PN 12,5 ) PARA REDE DE AGUA OU ESGOTO ( NBR 15561)</t>
  </si>
  <si>
    <t>443,23</t>
  </si>
  <si>
    <t>Mão de Obra</t>
  </si>
  <si>
    <t>ONERADO - DEIURB</t>
  </si>
  <si>
    <t>01/11/2021 00:00</t>
  </si>
  <si>
    <t>Equipamento</t>
  </si>
  <si>
    <t>EIU10041</t>
  </si>
  <si>
    <t>Caminhão demarcador de faixas com sistema de pintura Spray - 115 kW (Ref.: SICRO E9693)</t>
  </si>
  <si>
    <t>EIU10042</t>
  </si>
  <si>
    <t>Material</t>
  </si>
  <si>
    <t>MIUC00100</t>
  </si>
  <si>
    <t>Cópia/Impressão escala de cinza A4, papel sufite 75g</t>
  </si>
  <si>
    <t>MIUC00101</t>
  </si>
  <si>
    <t>Cópia/Impressão colorida A4, papel sufite 75g</t>
  </si>
  <si>
    <t>MIUC00102</t>
  </si>
  <si>
    <t>Plotagem escala de cinza A1, papel sufite 75g</t>
  </si>
  <si>
    <t>MIUC00103</t>
  </si>
  <si>
    <t>Plotagem colorida A1, papel sufite 75g</t>
  </si>
  <si>
    <t>MIUC00104</t>
  </si>
  <si>
    <t xml:space="preserve">Encadernação espiral, capa plásticas transparentes e contracapa preta A4, até 150 folhas </t>
  </si>
  <si>
    <t>MIUD00100</t>
  </si>
  <si>
    <t>Tubo PEAD corrugado com paredes estruturadas para drenagem - D = 400 mm (DNIT M0131)</t>
  </si>
  <si>
    <t>MIUD00101</t>
  </si>
  <si>
    <t>Tubo PEAD corrugado com paredes estruturadas para drenagem - D = 450 mm (DNIT M0132)</t>
  </si>
  <si>
    <t>MIUD00102</t>
  </si>
  <si>
    <t>Tubo PEAD corrugado com paredes estruturadas para drenagem - D = 500 mm (DNIT M0133)</t>
  </si>
  <si>
    <t>MIUD00103</t>
  </si>
  <si>
    <t>Tubo PEAD corrugado com paredes estruturadas para drenagem - D = 600 mm (DNIT M0134)</t>
  </si>
  <si>
    <t>MIUD00104</t>
  </si>
  <si>
    <t>Tubo PEAD corrugado com paredes estruturadas para drenagem - D = 750 mm (DNIT M0135)</t>
  </si>
  <si>
    <t>MIUD00105</t>
  </si>
  <si>
    <t>Tubo PEAD corrugado com paredes estruturadas para drenagem - D = 800 mm (DNIT M0136)</t>
  </si>
  <si>
    <t>MIUD00106</t>
  </si>
  <si>
    <t>Tubo PEAD corrugado com paredes estruturadas para drenagem - D = 900 mm (DNIT M0137)</t>
  </si>
  <si>
    <t>MIUD00107</t>
  </si>
  <si>
    <t>Tubo PEAD corrugado com paredes estruturadas para drenagem - D = 1.000 mm (DNIT M0139)</t>
  </si>
  <si>
    <t>MIUD00108</t>
  </si>
  <si>
    <t>Tubo PEAD corrugado com paredes estruturadas para drenagem - D = 1.050 mm (DNIT M0141)</t>
  </si>
  <si>
    <t>MIUD00109</t>
  </si>
  <si>
    <t>Tubo PEAD corrugado com paredes estruturadas para drenagem - D = 1.800 mm (DNIT M0144)</t>
  </si>
  <si>
    <t>MIUS00013</t>
  </si>
  <si>
    <t>Microesferas refletivas de vidro tipo II-C (Ref.: SICRO M2045)</t>
  </si>
  <si>
    <t>MIUS00014</t>
  </si>
  <si>
    <t>Tinta à base de resina acrílica emulsionada em água para pré-marcação viária (Ref.: SICRO M2044)</t>
  </si>
  <si>
    <t>MIUS00015</t>
  </si>
  <si>
    <t>Tinta plástica à base de resina metacrílica aplicada a frio por dispersão ou extrusão (Ref.: SICRO M1577)</t>
  </si>
  <si>
    <t>Braço projetado de aço para sustentação de semaforo e placa ate 3m²(tres metros quadrados), galvanizado a fogo; para fixação em coluna conico continua tipo I, projeção de 4,70m (quatro metros e setenta centimetros); diametro junto a flange de 123mm (cento e vinte e tres milimetros); conforme especificação da CET-Rio ST 64.05.0750</t>
  </si>
  <si>
    <t>EIU00023</t>
  </si>
  <si>
    <t>Empilhadeira a diesel com capacidade de 10t - 82kW (SICRO E9052)</t>
  </si>
  <si>
    <t>EIU00024</t>
  </si>
  <si>
    <t>EIU00025</t>
  </si>
  <si>
    <t>Portico metálico rolante com talha com capacidade de 5t - 10hW (SICRO E9144)</t>
  </si>
  <si>
    <t>EIU00026</t>
  </si>
  <si>
    <t>MIUC00051</t>
  </si>
  <si>
    <t>Perfil tubular seção quadrada (50x50)mm - 3mm (27,40 kg/6m)</t>
  </si>
  <si>
    <t>MIUS00016</t>
  </si>
  <si>
    <t>Coluna de aço, cônica continua tipo I para ate 4 (quatro) braços projetados capazes de sustentar, cada um, semáforo e placa de 3m2 (três metros quadrados); coluna galvanizada a fogo; altura útil total de 5,00m (cinco metros); diâmetro na base igual a 187mm (cento e oitenta e sete milímetros); conforme especificado em memorial descritivo. Fornecimento (REF ST 64.05.0600)</t>
  </si>
  <si>
    <t>MIUS00017</t>
  </si>
  <si>
    <t>Braço projetado de aço para sustentação de semáforo e placa ate 3m2 (três metros quadrados), galvanizado a fogo; para fixação em coluna cônico continua tipo I, projeção de 4,70m (quatro metros e setenta centímetros); diâmetro junto a flange de 123mm (cento e vinte e três milímetros); conforme especificação CET-RIO. Fornecimento (REF ST 64.05.0750)</t>
  </si>
  <si>
    <t>MIUS00018</t>
  </si>
  <si>
    <t>Fornecimento de grupo focal veicular tipo “i”, 200x200x200 mm, em policarbonato, com módulos de leds de lente de Fresnel, inclusive suportes e cobre-foco, para coluna padrão SEMCO</t>
  </si>
  <si>
    <t>MIUS00019</t>
  </si>
  <si>
    <t>Anteparo solar antiofuscante tipo "I" 200 x 200 x 200 MM.</t>
  </si>
  <si>
    <t>MIUS00020</t>
  </si>
  <si>
    <t>Bloco semafórico repetidor com 3 (três) módulos focais de 200mm de diâmetro a led, cobre-focos, anteparo borrachas de vedação e suportes de fixação, conforme especificado no memorial descritivo. (REF ST 59.05.0550)</t>
  </si>
  <si>
    <t>MIUS00021</t>
  </si>
  <si>
    <t>Fornecimento de grupo focal para pedestre, com foco contador regressivo 200 mm e foco boneco interativo 200 mm, em policarbonato, com módulos de leds de lente de Fresnel, abraçadeira inclusa, com cronômetro regressivo, para coluna padrão SEMCO. - cotação AGETRAN/CG</t>
  </si>
  <si>
    <t>MIUS00022</t>
  </si>
  <si>
    <t>Fornecimento de controlador de tráfego eletrônico, com gabinete em alumínio, 8 fases, para até 8 botoeiras, para operação de controle de tráfego em tempo real, com conexão de fibra óptica</t>
  </si>
  <si>
    <t>MIUS00023</t>
  </si>
  <si>
    <t>Fornecimento de conjunto de botoeira e porta-botoeira para pedestre, com sinal sonoro para travessia de deficientes visuais, para coluna padrão SEMCO, que atenda à resolução 704/2017 do CONTRAN - cotação AGETRAN/CG</t>
  </si>
  <si>
    <t>MIUC00090</t>
  </si>
  <si>
    <t>Pórtico metálico para vão de 15,9 m e vento de 45 m/s (Ref SICRO M0865)</t>
  </si>
  <si>
    <t>MIUS00024</t>
  </si>
  <si>
    <t>Adesivo de contato a base de policloroprene, Brascoplast 888, com15 kg, Brascola ou similar (Ref. SCO MAT002050)</t>
  </si>
  <si>
    <t>MIUS00025</t>
  </si>
  <si>
    <t>Aplicação de símbolos de laminado elastoplastico entre 150 e 500 m2 (Ref. SCO MAT005200)</t>
  </si>
  <si>
    <t>MIUS00026</t>
  </si>
  <si>
    <t>Símbolo em laminado elastoplastico, com espessura de 1,5 mm, em cores, com micro esferas de vidro, sendo seu fornecimento de 150 a 500m2 ( Ref. SCO MAT125150)</t>
  </si>
  <si>
    <t>CUSTO TOTAL</t>
  </si>
  <si>
    <t>25,55</t>
  </si>
  <si>
    <t>45,49</t>
  </si>
  <si>
    <t>29,50</t>
  </si>
  <si>
    <t>32,91</t>
  </si>
  <si>
    <t>29,82</t>
  </si>
  <si>
    <t>38,23</t>
  </si>
  <si>
    <t>87,54</t>
  </si>
  <si>
    <t>75,75</t>
  </si>
  <si>
    <t>113,63</t>
  </si>
  <si>
    <t>128,47</t>
  </si>
  <si>
    <t>147,15</t>
  </si>
  <si>
    <t>109,77</t>
  </si>
  <si>
    <t>133,15</t>
  </si>
  <si>
    <t>74,90</t>
  </si>
  <si>
    <t>5,56</t>
  </si>
  <si>
    <t>38,64</t>
  </si>
  <si>
    <t>84,54</t>
  </si>
  <si>
    <t>1,21</t>
  </si>
  <si>
    <t>53,75</t>
  </si>
  <si>
    <t>105,40</t>
  </si>
  <si>
    <t>47,47</t>
  </si>
  <si>
    <t>36,09</t>
  </si>
  <si>
    <t>32,52</t>
  </si>
  <si>
    <t>28,28</t>
  </si>
  <si>
    <t>21,15</t>
  </si>
  <si>
    <t>3,52</t>
  </si>
  <si>
    <t>47,94</t>
  </si>
  <si>
    <t>37,55</t>
  </si>
  <si>
    <t>20,71</t>
  </si>
  <si>
    <t>54,63</t>
  </si>
  <si>
    <t>325,30</t>
  </si>
  <si>
    <t>28,78</t>
  </si>
  <si>
    <t>70,86</t>
  </si>
  <si>
    <t>88,68</t>
  </si>
  <si>
    <t>33,47</t>
  </si>
  <si>
    <t>3,40</t>
  </si>
  <si>
    <t>177,19</t>
  </si>
  <si>
    <t>53,09</t>
  </si>
  <si>
    <t>3,71</t>
  </si>
  <si>
    <t>109,31</t>
  </si>
  <si>
    <t>17,46</t>
  </si>
  <si>
    <t>6,31</t>
  </si>
  <si>
    <t>86,62</t>
  </si>
  <si>
    <t>37,94</t>
  </si>
  <si>
    <t>34,74</t>
  </si>
  <si>
    <t>29,63</t>
  </si>
  <si>
    <t>35,22</t>
  </si>
  <si>
    <t>24,33</t>
  </si>
  <si>
    <t>48,53</t>
  </si>
  <si>
    <t>98,15</t>
  </si>
  <si>
    <t>60,22</t>
  </si>
  <si>
    <t>96,68</t>
  </si>
  <si>
    <t>91,09</t>
  </si>
  <si>
    <t>432,40</t>
  </si>
  <si>
    <t>23,94</t>
  </si>
  <si>
    <t>47,16</t>
  </si>
  <si>
    <t>57,70</t>
  </si>
  <si>
    <t>52,67</t>
  </si>
  <si>
    <t>17,69</t>
  </si>
  <si>
    <t>73,73</t>
  </si>
  <si>
    <t>68,99</t>
  </si>
  <si>
    <t>476,69</t>
  </si>
  <si>
    <t>1.093,61</t>
  </si>
  <si>
    <t>46,16</t>
  </si>
  <si>
    <t>201,72</t>
  </si>
  <si>
    <t>79,11</t>
  </si>
  <si>
    <t>46,73</t>
  </si>
  <si>
    <t>177,16</t>
  </si>
  <si>
    <t>64,08</t>
  </si>
  <si>
    <t>66,36</t>
  </si>
  <si>
    <t>135,52</t>
  </si>
  <si>
    <t>98,63</t>
  </si>
  <si>
    <t>47,63</t>
  </si>
  <si>
    <t>98,11</t>
  </si>
  <si>
    <t>89,86</t>
  </si>
  <si>
    <t>115,02</t>
  </si>
  <si>
    <t>9,07</t>
  </si>
  <si>
    <t>426,94</t>
  </si>
  <si>
    <t>253,38</t>
  </si>
  <si>
    <t>442,51</t>
  </si>
  <si>
    <t>30,12</t>
  </si>
  <si>
    <t>61,79</t>
  </si>
  <si>
    <t>40,86</t>
  </si>
  <si>
    <t>29,85</t>
  </si>
  <si>
    <t>84,49</t>
  </si>
  <si>
    <t>64,59</t>
  </si>
  <si>
    <t>33,46</t>
  </si>
  <si>
    <t>8,94</t>
  </si>
  <si>
    <t>3,61</t>
  </si>
  <si>
    <t>20,29</t>
  </si>
  <si>
    <t>62,49</t>
  </si>
  <si>
    <t>80,05</t>
  </si>
  <si>
    <t>80,83</t>
  </si>
  <si>
    <t>23,31</t>
  </si>
  <si>
    <t>29,78</t>
  </si>
  <si>
    <t>21,85</t>
  </si>
  <si>
    <t>46,84</t>
  </si>
  <si>
    <t>81,21</t>
  </si>
  <si>
    <t>82,86</t>
  </si>
  <si>
    <t>33,94</t>
  </si>
  <si>
    <t>16,73</t>
  </si>
  <si>
    <t>32,21</t>
  </si>
  <si>
    <t>16,36</t>
  </si>
  <si>
    <t>32,09</t>
  </si>
  <si>
    <t>151,16</t>
  </si>
  <si>
    <t>34,78</t>
  </si>
  <si>
    <t>296,41</t>
  </si>
  <si>
    <t>52,25</t>
  </si>
  <si>
    <t>136,11</t>
  </si>
  <si>
    <t>21,95</t>
  </si>
  <si>
    <t>110,76</t>
  </si>
  <si>
    <t>44,87</t>
  </si>
  <si>
    <t>62,05</t>
  </si>
  <si>
    <t>59,97</t>
  </si>
  <si>
    <t>38,39</t>
  </si>
  <si>
    <t>48,10</t>
  </si>
  <si>
    <t>59,41</t>
  </si>
  <si>
    <t>111,85</t>
  </si>
  <si>
    <t>164,59</t>
  </si>
  <si>
    <t>115,72</t>
  </si>
  <si>
    <t>38,05</t>
  </si>
  <si>
    <t>59,79</t>
  </si>
  <si>
    <t>24,78</t>
  </si>
  <si>
    <t>40,24</t>
  </si>
  <si>
    <t>97,40</t>
  </si>
  <si>
    <t>25,94</t>
  </si>
  <si>
    <t>31,33</t>
  </si>
  <si>
    <t>39,87</t>
  </si>
  <si>
    <t>37,67</t>
  </si>
  <si>
    <t>143,03</t>
  </si>
  <si>
    <t>6,17</t>
  </si>
  <si>
    <t>42,81</t>
  </si>
  <si>
    <t>164,53</t>
  </si>
  <si>
    <t>31,48</t>
  </si>
  <si>
    <t>42,83</t>
  </si>
  <si>
    <t>61,97</t>
  </si>
  <si>
    <t>65,63</t>
  </si>
  <si>
    <t>41,58</t>
  </si>
  <si>
    <t>78,75</t>
  </si>
  <si>
    <t>41,55</t>
  </si>
  <si>
    <t>41,53</t>
  </si>
  <si>
    <t>47,86</t>
  </si>
  <si>
    <t>119,26</t>
  </si>
  <si>
    <t>48,74</t>
  </si>
  <si>
    <t>57,65</t>
  </si>
  <si>
    <t>104,90</t>
  </si>
  <si>
    <t>33,51</t>
  </si>
  <si>
    <t>25,08</t>
  </si>
  <si>
    <t>20,62</t>
  </si>
  <si>
    <t>17,94</t>
  </si>
  <si>
    <t>72,65</t>
  </si>
  <si>
    <t>102,33</t>
  </si>
  <si>
    <t>93,36</t>
  </si>
  <si>
    <t>60,59</t>
  </si>
  <si>
    <t>46,12</t>
  </si>
  <si>
    <t>66,37</t>
  </si>
  <si>
    <t>239,15</t>
  </si>
  <si>
    <t>14,96</t>
  </si>
  <si>
    <t>105,13</t>
  </si>
  <si>
    <t>32,39</t>
  </si>
  <si>
    <t>25,47</t>
  </si>
  <si>
    <t>74,03</t>
  </si>
  <si>
    <t>87,72</t>
  </si>
  <si>
    <t>104,74</t>
  </si>
  <si>
    <t>50,48</t>
  </si>
  <si>
    <t>42,06</t>
  </si>
  <si>
    <t>79,14</t>
  </si>
  <si>
    <t>697,25</t>
  </si>
  <si>
    <t>27,13</t>
  </si>
  <si>
    <t>23,52</t>
  </si>
  <si>
    <t>90,31</t>
  </si>
  <si>
    <t>115,74</t>
  </si>
  <si>
    <t>26,75</t>
  </si>
  <si>
    <t>4,77</t>
  </si>
  <si>
    <t>95,11</t>
  </si>
  <si>
    <t>11,48</t>
  </si>
  <si>
    <t>10,04</t>
  </si>
  <si>
    <t>37,42</t>
  </si>
  <si>
    <t>61,15</t>
  </si>
  <si>
    <t>66,84</t>
  </si>
  <si>
    <t>81,15</t>
  </si>
  <si>
    <t>71,87</t>
  </si>
  <si>
    <t>68,03</t>
  </si>
  <si>
    <t>75,61</t>
  </si>
  <si>
    <t>67,93</t>
  </si>
  <si>
    <t>89,45</t>
  </si>
  <si>
    <t>72,14</t>
  </si>
  <si>
    <t>60,32</t>
  </si>
  <si>
    <t>77,97</t>
  </si>
  <si>
    <t>91,99</t>
  </si>
  <si>
    <t>63,64</t>
  </si>
  <si>
    <t>99,54</t>
  </si>
  <si>
    <t>111,58</t>
  </si>
  <si>
    <t>62,27</t>
  </si>
  <si>
    <t>128,95</t>
  </si>
  <si>
    <t>42,00</t>
  </si>
  <si>
    <t>270,63</t>
  </si>
  <si>
    <t>12,85</t>
  </si>
  <si>
    <t>29,90</t>
  </si>
  <si>
    <t>33,28</t>
  </si>
  <si>
    <t>33,02</t>
  </si>
  <si>
    <t>150,58</t>
  </si>
  <si>
    <t>53,05</t>
  </si>
  <si>
    <t>97,18</t>
  </si>
  <si>
    <t>105,52</t>
  </si>
  <si>
    <t>57,75</t>
  </si>
  <si>
    <t>37,77</t>
  </si>
  <si>
    <t>50,10</t>
  </si>
  <si>
    <t>47,04</t>
  </si>
  <si>
    <t>80,49</t>
  </si>
  <si>
    <t>147,67</t>
  </si>
  <si>
    <t>84,10</t>
  </si>
  <si>
    <t>178,41</t>
  </si>
  <si>
    <t>50,93</t>
  </si>
  <si>
    <t>181,61</t>
  </si>
  <si>
    <t>48,56</t>
  </si>
  <si>
    <t>38,06</t>
  </si>
  <si>
    <t>110,69</t>
  </si>
  <si>
    <t>21,99</t>
  </si>
  <si>
    <t>403,08</t>
  </si>
  <si>
    <t>404,51</t>
  </si>
  <si>
    <t>441,32</t>
  </si>
  <si>
    <t>381,40</t>
  </si>
  <si>
    <t>31,38</t>
  </si>
  <si>
    <t>364,28</t>
  </si>
  <si>
    <t>32,67</t>
  </si>
  <si>
    <t>1,89</t>
  </si>
  <si>
    <t>23,16</t>
  </si>
  <si>
    <t>2,92</t>
  </si>
  <si>
    <t>505,45</t>
  </si>
  <si>
    <t>2,72</t>
  </si>
  <si>
    <t>23,90</t>
  </si>
  <si>
    <t>76,89</t>
  </si>
  <si>
    <t>43,02</t>
  </si>
  <si>
    <t>81,23</t>
  </si>
  <si>
    <t>59,81</t>
  </si>
  <si>
    <t>16,53</t>
  </si>
  <si>
    <t>26,80</t>
  </si>
  <si>
    <t>88,19</t>
  </si>
  <si>
    <t>80,35</t>
  </si>
  <si>
    <t>95,82</t>
  </si>
  <si>
    <t>40,94</t>
  </si>
  <si>
    <t>17,39</t>
  </si>
  <si>
    <t>DESCRICAO DA COMPOSICAO 2021-11 rev01</t>
  </si>
  <si>
    <t>36,39</t>
  </si>
  <si>
    <t>131,85</t>
  </si>
  <si>
    <t>54,64</t>
  </si>
  <si>
    <t>121,85</t>
  </si>
  <si>
    <t>140,83</t>
  </si>
  <si>
    <t>36,23</t>
  </si>
  <si>
    <t>177,46</t>
  </si>
  <si>
    <t>82,11</t>
  </si>
  <si>
    <t>189,89</t>
  </si>
  <si>
    <t>51,46</t>
  </si>
  <si>
    <t>42,98</t>
  </si>
  <si>
    <t>24,15</t>
  </si>
  <si>
    <t>138,49</t>
  </si>
  <si>
    <t>61,47</t>
  </si>
  <si>
    <t>61,62</t>
  </si>
  <si>
    <t>171,15</t>
  </si>
  <si>
    <t>186,87</t>
  </si>
  <si>
    <t>163,01</t>
  </si>
  <si>
    <t>38,46</t>
  </si>
  <si>
    <t>156,25</t>
  </si>
  <si>
    <t>210,58</t>
  </si>
  <si>
    <t>229,13</t>
  </si>
  <si>
    <t>218,88</t>
  </si>
  <si>
    <t>70,05</t>
  </si>
  <si>
    <t>582,51</t>
  </si>
  <si>
    <t>174,08</t>
  </si>
  <si>
    <t>122,68</t>
  </si>
  <si>
    <t>53,67</t>
  </si>
  <si>
    <t>125,77</t>
  </si>
  <si>
    <t>67,46</t>
  </si>
  <si>
    <t>106,29</t>
  </si>
  <si>
    <t>43,13</t>
  </si>
  <si>
    <t>39,97</t>
  </si>
  <si>
    <t>160,09</t>
  </si>
  <si>
    <t>252,32</t>
  </si>
  <si>
    <t>210,81</t>
  </si>
  <si>
    <t>75,05</t>
  </si>
  <si>
    <t>168,80</t>
  </si>
  <si>
    <t>49,53</t>
  </si>
  <si>
    <t>208,90</t>
  </si>
  <si>
    <t>184,87</t>
  </si>
  <si>
    <t>187,15</t>
  </si>
  <si>
    <t>54,71</t>
  </si>
  <si>
    <t>194,81</t>
  </si>
  <si>
    <t>71,36</t>
  </si>
  <si>
    <t>150,54</t>
  </si>
  <si>
    <t>50,04</t>
  </si>
  <si>
    <t>88,71</t>
  </si>
  <si>
    <t>66,72</t>
  </si>
  <si>
    <t>99,87</t>
  </si>
  <si>
    <t>168,51</t>
  </si>
  <si>
    <t>39,02</t>
  </si>
  <si>
    <t>151,07</t>
  </si>
  <si>
    <t>29,08</t>
  </si>
  <si>
    <t>155,99</t>
  </si>
  <si>
    <t>165,30</t>
  </si>
  <si>
    <t>191,36</t>
  </si>
  <si>
    <t>139,49</t>
  </si>
  <si>
    <t>252,74</t>
  </si>
  <si>
    <t>92,42</t>
  </si>
  <si>
    <t>585,30</t>
  </si>
  <si>
    <t>409,37</t>
  </si>
  <si>
    <t>527,48</t>
  </si>
  <si>
    <t>298,06</t>
  </si>
  <si>
    <t>84,55</t>
  </si>
  <si>
    <t>91,36</t>
  </si>
  <si>
    <t>260,60</t>
  </si>
  <si>
    <t>62,26</t>
  </si>
  <si>
    <t>67,74</t>
  </si>
  <si>
    <t>400,26</t>
  </si>
  <si>
    <t>805,66</t>
  </si>
  <si>
    <t>667,00</t>
  </si>
  <si>
    <t>306,76</t>
  </si>
  <si>
    <t>375,85</t>
  </si>
  <si>
    <t>323,83</t>
  </si>
  <si>
    <t>124,92</t>
  </si>
  <si>
    <t>288,30</t>
  </si>
  <si>
    <t>119,81</t>
  </si>
  <si>
    <t>299,17</t>
  </si>
  <si>
    <t>55,40</t>
  </si>
  <si>
    <t>357,12</t>
  </si>
  <si>
    <t>96,18</t>
  </si>
  <si>
    <t>64,83</t>
  </si>
  <si>
    <t>105,71</t>
  </si>
  <si>
    <t>754,14</t>
  </si>
  <si>
    <t>644,34</t>
  </si>
  <si>
    <t>639,00</t>
  </si>
  <si>
    <t>827,39</t>
  </si>
  <si>
    <t>476,98</t>
  </si>
  <si>
    <t>471,64</t>
  </si>
  <si>
    <t>586,52</t>
  </si>
  <si>
    <t>581,18</t>
  </si>
  <si>
    <t>365,67</t>
  </si>
  <si>
    <t>360,33</t>
  </si>
  <si>
    <t>357,10</t>
  </si>
  <si>
    <t>351,76</t>
  </si>
  <si>
    <t>411,54</t>
  </si>
  <si>
    <t>468,00</t>
  </si>
  <si>
    <t>411,10</t>
  </si>
  <si>
    <t>402,53</t>
  </si>
  <si>
    <t>278,03</t>
  </si>
  <si>
    <t>527,21</t>
  </si>
  <si>
    <t>220,89</t>
  </si>
  <si>
    <t>470,07</t>
  </si>
  <si>
    <t>336,68</t>
  </si>
  <si>
    <t>1.068,10</t>
  </si>
  <si>
    <t>806,90</t>
  </si>
  <si>
    <t>210,20</t>
  </si>
  <si>
    <t>201,63</t>
  </si>
  <si>
    <t>1.228,55</t>
  </si>
  <si>
    <t>179,17</t>
  </si>
  <si>
    <t>163,64</t>
  </si>
  <si>
    <t>174,60</t>
  </si>
  <si>
    <t>209,43</t>
  </si>
  <si>
    <t>47,14</t>
  </si>
  <si>
    <t>49,59</t>
  </si>
  <si>
    <t>43,15</t>
  </si>
  <si>
    <t>85,15</t>
  </si>
  <si>
    <t>77,59</t>
  </si>
  <si>
    <t>118,76</t>
  </si>
  <si>
    <t>136,35</t>
  </si>
  <si>
    <t>55,55</t>
  </si>
  <si>
    <t>58,03</t>
  </si>
  <si>
    <t>63,71</t>
  </si>
  <si>
    <t>54,45</t>
  </si>
  <si>
    <t>65,18</t>
  </si>
  <si>
    <t>372,49</t>
  </si>
  <si>
    <t>390,81</t>
  </si>
  <si>
    <t>381,90</t>
  </si>
  <si>
    <t>502,49</t>
  </si>
  <si>
    <t>482,91</t>
  </si>
  <si>
    <t>479,00</t>
  </si>
  <si>
    <t>468,05</t>
  </si>
  <si>
    <t>490,45</t>
  </si>
  <si>
    <t>461,63</t>
  </si>
  <si>
    <t>471,34</t>
  </si>
  <si>
    <t>622,88</t>
  </si>
  <si>
    <t>378,18</t>
  </si>
  <si>
    <t>534,65</t>
  </si>
  <si>
    <t>450,60</t>
  </si>
  <si>
    <t>439,35</t>
  </si>
  <si>
    <t>382,03</t>
  </si>
  <si>
    <t>370,57</t>
  </si>
  <si>
    <t>485,58</t>
  </si>
  <si>
    <t>476,05</t>
  </si>
  <si>
    <t>429,88</t>
  </si>
  <si>
    <t>413,72</t>
  </si>
  <si>
    <t>3.017,47</t>
  </si>
  <si>
    <t>3.019,21</t>
  </si>
  <si>
    <t>3.130,46</t>
  </si>
  <si>
    <t>3.126,20</t>
  </si>
  <si>
    <t>3.049,62</t>
  </si>
  <si>
    <t>3.053,12</t>
  </si>
  <si>
    <t>394,99</t>
  </si>
  <si>
    <t>338,23</t>
  </si>
  <si>
    <t>430,90</t>
  </si>
  <si>
    <t>366,74</t>
  </si>
  <si>
    <t>523,53</t>
  </si>
  <si>
    <t>464,59</t>
  </si>
  <si>
    <t>484,45</t>
  </si>
  <si>
    <t>447,79</t>
  </si>
  <si>
    <t>477,30</t>
  </si>
  <si>
    <t>463,63</t>
  </si>
  <si>
    <t>466,77</t>
  </si>
  <si>
    <t>737,16</t>
  </si>
  <si>
    <t>620,82</t>
  </si>
  <si>
    <t>590,59</t>
  </si>
  <si>
    <t>613,07</t>
  </si>
  <si>
    <t>547,24</t>
  </si>
  <si>
    <t>509,61</t>
  </si>
  <si>
    <t>539,08</t>
  </si>
  <si>
    <t>484,78</t>
  </si>
  <si>
    <t>454,30</t>
  </si>
  <si>
    <t>483,78</t>
  </si>
  <si>
    <t>425,45</t>
  </si>
  <si>
    <t>356,68</t>
  </si>
  <si>
    <t>561,77</t>
  </si>
  <si>
    <t>490,08</t>
  </si>
  <si>
    <t>456,65</t>
  </si>
  <si>
    <t>466,21</t>
  </si>
  <si>
    <t>417,56</t>
  </si>
  <si>
    <t>393,04</t>
  </si>
  <si>
    <t>2.986,56</t>
  </si>
  <si>
    <t>2.957,89</t>
  </si>
  <si>
    <t>3.098,96</t>
  </si>
  <si>
    <t>3.056,41</t>
  </si>
  <si>
    <t>3.052,72</t>
  </si>
  <si>
    <t>3.026,98</t>
  </si>
  <si>
    <t>2.997,05</t>
  </si>
  <si>
    <t>461,78</t>
  </si>
  <si>
    <t>493,79</t>
  </si>
  <si>
    <t>572,05</t>
  </si>
  <si>
    <t>587,07</t>
  </si>
  <si>
    <t>560,97</t>
  </si>
  <si>
    <t>545,40</t>
  </si>
  <si>
    <t>728,72</t>
  </si>
  <si>
    <t>635,68</t>
  </si>
  <si>
    <t>581,47</t>
  </si>
  <si>
    <t>545,49</t>
  </si>
  <si>
    <t>480,23</t>
  </si>
  <si>
    <t>587,71</t>
  </si>
  <si>
    <t>519,32</t>
  </si>
  <si>
    <t>3.097,49</t>
  </si>
  <si>
    <t>3.197,11</t>
  </si>
  <si>
    <t>3.133,28</t>
  </si>
  <si>
    <t>1.478,53</t>
  </si>
  <si>
    <t>1.472,36</t>
  </si>
  <si>
    <t>1.462,00</t>
  </si>
  <si>
    <t>1.717,63</t>
  </si>
  <si>
    <t>1.706,27</t>
  </si>
  <si>
    <t>1.697,24</t>
  </si>
  <si>
    <t>4.095,59</t>
  </si>
  <si>
    <t>4.107,81</t>
  </si>
  <si>
    <t>4.124,59</t>
  </si>
  <si>
    <t>4.547,17</t>
  </si>
  <si>
    <t>4.583,59</t>
  </si>
  <si>
    <t>4.618,47</t>
  </si>
  <si>
    <t>2.885,44</t>
  </si>
  <si>
    <t>2.899,55</t>
  </si>
  <si>
    <t>2.913,10</t>
  </si>
  <si>
    <t>1.643,61</t>
  </si>
  <si>
    <t>1.883,09</t>
  </si>
  <si>
    <t>4.792,10</t>
  </si>
  <si>
    <t>3.096,35</t>
  </si>
  <si>
    <t>4.266,52</t>
  </si>
  <si>
    <t>4.270,71</t>
  </si>
  <si>
    <t>1.511,43</t>
  </si>
  <si>
    <t>1.497,43</t>
  </si>
  <si>
    <t>852,38</t>
  </si>
  <si>
    <t>26,79</t>
  </si>
  <si>
    <t>35,03</t>
  </si>
  <si>
    <t>26,71</t>
  </si>
  <si>
    <t>36,20</t>
  </si>
  <si>
    <t>42,42</t>
  </si>
  <si>
    <t>37,06</t>
  </si>
  <si>
    <t>84,81</t>
  </si>
  <si>
    <t>104,34</t>
  </si>
  <si>
    <t>104,94</t>
  </si>
  <si>
    <t>60,89</t>
  </si>
  <si>
    <t>97,07</t>
  </si>
  <si>
    <t>71,29</t>
  </si>
  <si>
    <t>92,35</t>
  </si>
  <si>
    <t>110,33</t>
  </si>
  <si>
    <t>82,77</t>
  </si>
  <si>
    <t>83,76</t>
  </si>
  <si>
    <t>100,25</t>
  </si>
  <si>
    <t>101,50</t>
  </si>
  <si>
    <t>59,09</t>
  </si>
  <si>
    <t>78,81</t>
  </si>
  <si>
    <t>96,96</t>
  </si>
  <si>
    <t>53,02</t>
  </si>
  <si>
    <t>54,02</t>
  </si>
  <si>
    <t>64,90</t>
  </si>
  <si>
    <t>84,63</t>
  </si>
  <si>
    <t>103,79</t>
  </si>
  <si>
    <t>75,73</t>
  </si>
  <si>
    <t>93,72</t>
  </si>
  <si>
    <t>87,03</t>
  </si>
  <si>
    <t>88,66</t>
  </si>
  <si>
    <t>157,55</t>
  </si>
  <si>
    <t>74,46</t>
  </si>
  <si>
    <t>76,75</t>
  </si>
  <si>
    <t>77,95</t>
  </si>
  <si>
    <t>84,84</t>
  </si>
  <si>
    <t>130,69</t>
  </si>
  <si>
    <t>131,99</t>
  </si>
  <si>
    <t>96,40</t>
  </si>
  <si>
    <t>99,66</t>
  </si>
  <si>
    <t>113,32</t>
  </si>
  <si>
    <t>114,35</t>
  </si>
  <si>
    <t>176,60</t>
  </si>
  <si>
    <t>177,90</t>
  </si>
  <si>
    <t>80,40</t>
  </si>
  <si>
    <t>81,35</t>
  </si>
  <si>
    <t>82,82</t>
  </si>
  <si>
    <t>143,16</t>
  </si>
  <si>
    <t>30,79</t>
  </si>
  <si>
    <t>34,42</t>
  </si>
  <si>
    <t>66,34</t>
  </si>
  <si>
    <t>25,68</t>
  </si>
  <si>
    <t>68,41</t>
  </si>
  <si>
    <t>92,16</t>
  </si>
  <si>
    <t>45,51</t>
  </si>
  <si>
    <t>102,25</t>
  </si>
  <si>
    <t>111,62</t>
  </si>
  <si>
    <t>98,14</t>
  </si>
  <si>
    <t>107,51</t>
  </si>
  <si>
    <t>112,43</t>
  </si>
  <si>
    <t>123,16</t>
  </si>
  <si>
    <t>122,07</t>
  </si>
  <si>
    <t>133,76</t>
  </si>
  <si>
    <t>36,77</t>
  </si>
  <si>
    <t>78,22</t>
  </si>
  <si>
    <t>101,99</t>
  </si>
  <si>
    <t>92,27</t>
  </si>
  <si>
    <t>99,89</t>
  </si>
  <si>
    <t>50,74</t>
  </si>
  <si>
    <t>77,58</t>
  </si>
  <si>
    <t>59,19</t>
  </si>
  <si>
    <t>63,26</t>
  </si>
  <si>
    <t>67,66</t>
  </si>
  <si>
    <t>72,76</t>
  </si>
  <si>
    <t>85,90</t>
  </si>
  <si>
    <t>91,51</t>
  </si>
  <si>
    <t>43,14</t>
  </si>
  <si>
    <t>46,94</t>
  </si>
  <si>
    <t>96,37</t>
  </si>
  <si>
    <t>63,76</t>
  </si>
  <si>
    <t>105,14</t>
  </si>
  <si>
    <t>76,54</t>
  </si>
  <si>
    <t>100,84</t>
  </si>
  <si>
    <t>88,46</t>
  </si>
  <si>
    <t>119,16</t>
  </si>
  <si>
    <t>92,37</t>
  </si>
  <si>
    <t>137,49</t>
  </si>
  <si>
    <t>132,14</t>
  </si>
  <si>
    <t>137,38</t>
  </si>
  <si>
    <t>178,35</t>
  </si>
  <si>
    <t>92,77</t>
  </si>
  <si>
    <t>70,52</t>
  </si>
  <si>
    <t>75,16</t>
  </si>
  <si>
    <t>114,40</t>
  </si>
  <si>
    <t>167,27</t>
  </si>
  <si>
    <t>115,67</t>
  </si>
  <si>
    <t>160,70</t>
  </si>
  <si>
    <t>173,91</t>
  </si>
  <si>
    <t>120,58</t>
  </si>
  <si>
    <t>165,69</t>
  </si>
  <si>
    <t>113,04</t>
  </si>
  <si>
    <t>162,77</t>
  </si>
  <si>
    <t>181,29</t>
  </si>
  <si>
    <t>129,70</t>
  </si>
  <si>
    <t>173,56</t>
  </si>
  <si>
    <t>122,65</t>
  </si>
  <si>
    <t>187,95</t>
  </si>
  <si>
    <t>134,63</t>
  </si>
  <si>
    <t>125,87</t>
  </si>
  <si>
    <t>189,38</t>
  </si>
  <si>
    <t>143,42</t>
  </si>
  <si>
    <t>175,62</t>
  </si>
  <si>
    <t>124,61</t>
  </si>
  <si>
    <t>143,87</t>
  </si>
  <si>
    <t>26,28</t>
  </si>
  <si>
    <t>18,01</t>
  </si>
  <si>
    <t>33,32</t>
  </si>
  <si>
    <t>27,62</t>
  </si>
  <si>
    <t>25,51</t>
  </si>
  <si>
    <t>25,34</t>
  </si>
  <si>
    <t>22,86</t>
  </si>
  <si>
    <t>18,96</t>
  </si>
  <si>
    <t>33,45</t>
  </si>
  <si>
    <t>491,93</t>
  </si>
  <si>
    <t>566,87</t>
  </si>
  <si>
    <t>518,65</t>
  </si>
  <si>
    <t>599,01</t>
  </si>
  <si>
    <t>423,21</t>
  </si>
  <si>
    <t>523,64</t>
  </si>
  <si>
    <t>458,19</t>
  </si>
  <si>
    <t>250,92</t>
  </si>
  <si>
    <t>231,38</t>
  </si>
  <si>
    <t>242,34</t>
  </si>
  <si>
    <t>290,94</t>
  </si>
  <si>
    <t>44,88</t>
  </si>
  <si>
    <t>53,86</t>
  </si>
  <si>
    <t>183,52</t>
  </si>
  <si>
    <t>65,41</t>
  </si>
  <si>
    <t>230,55</t>
  </si>
  <si>
    <t>86,39</t>
  </si>
  <si>
    <t>37,32</t>
  </si>
  <si>
    <t>174,38</t>
  </si>
  <si>
    <t>186,45</t>
  </si>
  <si>
    <t>59,58</t>
  </si>
  <si>
    <t>165,74</t>
  </si>
  <si>
    <t>155,39</t>
  </si>
  <si>
    <t>81,96</t>
  </si>
  <si>
    <t>55,38</t>
  </si>
  <si>
    <t>65,07</t>
  </si>
  <si>
    <t>(COMPOSIÇÃO REPRESENTATIVA) DO SERVIÇO DE REVESTIMENTO CERÂMICO PARA PAREDES INTERNAS, MEIA OU PAREDE INTEIRA, PLACAS TIPO ESMALTADA EXTRA DE 20X20 CM, PARA EDIFICAÇÕES HABITACIONAIS UNIFAMILIAR (CASAS) E EDIFICAÇÕES PÚBLICAS PADRÃO. AF_11/2014</t>
  </si>
  <si>
    <t>53,63</t>
  </si>
  <si>
    <t>81,32</t>
  </si>
  <si>
    <t>38,24</t>
  </si>
  <si>
    <t>153,99</t>
  </si>
  <si>
    <t>274,68</t>
  </si>
  <si>
    <t>625,40</t>
  </si>
  <si>
    <t>204,37</t>
  </si>
  <si>
    <t>359,73</t>
  </si>
  <si>
    <t>641,66</t>
  </si>
  <si>
    <t>387,02</t>
  </si>
  <si>
    <t>110,40</t>
  </si>
  <si>
    <t>1.471,39</t>
  </si>
  <si>
    <t>442,71</t>
  </si>
  <si>
    <t>312,58</t>
  </si>
  <si>
    <t>557,56</t>
  </si>
  <si>
    <t>329,91</t>
  </si>
  <si>
    <t>1.275,56</t>
  </si>
  <si>
    <t>388,09</t>
  </si>
  <si>
    <t>145,43</t>
  </si>
  <si>
    <t>352,41</t>
  </si>
  <si>
    <t>132,73</t>
  </si>
  <si>
    <t>171,82</t>
  </si>
  <si>
    <t>78,16</t>
  </si>
  <si>
    <t>1,47</t>
  </si>
  <si>
    <t>76,44</t>
  </si>
  <si>
    <t>77,56</t>
  </si>
  <si>
    <t>70,80</t>
  </si>
  <si>
    <t>81,17</t>
  </si>
  <si>
    <t>92,84</t>
  </si>
  <si>
    <t>84,11</t>
  </si>
  <si>
    <t>89,65</t>
  </si>
  <si>
    <t>81,29</t>
  </si>
  <si>
    <t>96,06</t>
  </si>
  <si>
    <t>97,89</t>
  </si>
  <si>
    <t>92,87</t>
  </si>
  <si>
    <t>111,57</t>
  </si>
  <si>
    <t>96,81</t>
  </si>
  <si>
    <t>98,59</t>
  </si>
  <si>
    <t>402,19</t>
  </si>
  <si>
    <t>30,51</t>
  </si>
  <si>
    <t>33,88</t>
  </si>
  <si>
    <t>36,96</t>
  </si>
  <si>
    <t>64,38</t>
  </si>
  <si>
    <t>80,25</t>
  </si>
  <si>
    <t>95,16</t>
  </si>
  <si>
    <t>99,81</t>
  </si>
  <si>
    <t>93,05</t>
  </si>
  <si>
    <t>91,80</t>
  </si>
  <si>
    <t>97,75</t>
  </si>
  <si>
    <t>90,83</t>
  </si>
  <si>
    <t>116,53</t>
  </si>
  <si>
    <t>109,25</t>
  </si>
  <si>
    <t>108,49</t>
  </si>
  <si>
    <t>108,83</t>
  </si>
  <si>
    <t>100,95</t>
  </si>
  <si>
    <t>123,96</t>
  </si>
  <si>
    <t>134,03</t>
  </si>
  <si>
    <t>125,33</t>
  </si>
  <si>
    <t>88,99</t>
  </si>
  <si>
    <t>29,70</t>
  </si>
  <si>
    <t>51,70</t>
  </si>
  <si>
    <t>64,95</t>
  </si>
  <si>
    <t>40,63</t>
  </si>
  <si>
    <t>48,07</t>
  </si>
  <si>
    <t>150,07</t>
  </si>
  <si>
    <t>111,31</t>
  </si>
  <si>
    <t>45,56</t>
  </si>
  <si>
    <t>55,47</t>
  </si>
  <si>
    <t>46,95</t>
  </si>
  <si>
    <t>12,86</t>
  </si>
  <si>
    <t>115,56</t>
  </si>
  <si>
    <t>70,01</t>
  </si>
  <si>
    <t>44,02</t>
  </si>
  <si>
    <t>134,91</t>
  </si>
  <si>
    <t>229,66</t>
  </si>
  <si>
    <t>123,83</t>
  </si>
  <si>
    <t>246,09</t>
  </si>
  <si>
    <t>36,67</t>
  </si>
  <si>
    <t>83,74</t>
  </si>
  <si>
    <t>374,34</t>
  </si>
  <si>
    <t>57,45</t>
  </si>
  <si>
    <t>108,32</t>
  </si>
  <si>
    <t>136,32</t>
  </si>
  <si>
    <t>23,53</t>
  </si>
  <si>
    <t>33,12</t>
  </si>
  <si>
    <t>80,28</t>
  </si>
  <si>
    <t>367,98</t>
  </si>
  <si>
    <t>90,89</t>
  </si>
  <si>
    <t>87,86</t>
  </si>
  <si>
    <t>217,23</t>
  </si>
  <si>
    <t>51,79</t>
  </si>
  <si>
    <t>37,79</t>
  </si>
  <si>
    <t>45,14</t>
  </si>
  <si>
    <t>20,41</t>
  </si>
  <si>
    <t>189,26</t>
  </si>
  <si>
    <t>36,58</t>
  </si>
  <si>
    <t>54,16</t>
  </si>
  <si>
    <t>49,31</t>
  </si>
  <si>
    <t>114,82</t>
  </si>
  <si>
    <t>181,32</t>
  </si>
  <si>
    <t>204,96</t>
  </si>
  <si>
    <t>241,25</t>
  </si>
  <si>
    <t>247,75</t>
  </si>
  <si>
    <t>52,22</t>
  </si>
  <si>
    <t>20,85</t>
  </si>
  <si>
    <t>74,38</t>
  </si>
  <si>
    <t>32,84</t>
  </si>
  <si>
    <t>47,12</t>
  </si>
  <si>
    <t>188,38</t>
  </si>
  <si>
    <t>35,70</t>
  </si>
  <si>
    <t>44,65</t>
  </si>
  <si>
    <t>192,37</t>
  </si>
  <si>
    <t>230,04</t>
  </si>
  <si>
    <t>310,85</t>
  </si>
  <si>
    <t>168,90</t>
  </si>
  <si>
    <t>224,32</t>
  </si>
  <si>
    <t>195,33</t>
  </si>
  <si>
    <t>329,55</t>
  </si>
  <si>
    <t>187,40</t>
  </si>
  <si>
    <t>66,86</t>
  </si>
  <si>
    <t>235,28</t>
  </si>
  <si>
    <t>289,59</t>
  </si>
  <si>
    <t>44,76</t>
  </si>
  <si>
    <t>98,25</t>
  </si>
  <si>
    <t>98,56</t>
  </si>
  <si>
    <t>231,81</t>
  </si>
  <si>
    <t>154,42</t>
  </si>
  <si>
    <t>59,77</t>
  </si>
  <si>
    <t>31,77</t>
  </si>
  <si>
    <t>178,16</t>
  </si>
  <si>
    <t>127,81</t>
  </si>
  <si>
    <t>208,59</t>
  </si>
  <si>
    <t>281,28</t>
  </si>
  <si>
    <t>151,93</t>
  </si>
  <si>
    <t>61,25</t>
  </si>
  <si>
    <t>898,30</t>
  </si>
  <si>
    <t>780,53</t>
  </si>
  <si>
    <t>868,18</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</si>
  <si>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</si>
  <si>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</si>
  <si>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</si>
  <si>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</si>
  <si>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</si>
  <si>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</si>
  <si>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</si>
  <si>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</si>
  <si>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</si>
  <si>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</si>
  <si>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</si>
  <si>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</si>
  <si>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</si>
  <si>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</si>
  <si>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</si>
  <si>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</si>
  <si>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</si>
  <si>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</si>
  <si>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85,77</t>
  </si>
  <si>
    <t>453,83</t>
  </si>
  <si>
    <t>511,31</t>
  </si>
  <si>
    <t>580,39</t>
  </si>
  <si>
    <t>694,43</t>
  </si>
  <si>
    <t>443,34</t>
  </si>
  <si>
    <t>500,65</t>
  </si>
  <si>
    <t>573,52</t>
  </si>
  <si>
    <t>692,19</t>
  </si>
  <si>
    <t>41,13</t>
  </si>
  <si>
    <t>29,01</t>
  </si>
  <si>
    <t>125,97</t>
  </si>
  <si>
    <t>47,88</t>
  </si>
  <si>
    <t>149,59</t>
  </si>
  <si>
    <t>79,03</t>
  </si>
  <si>
    <t>4,31</t>
  </si>
  <si>
    <t>219,73</t>
  </si>
  <si>
    <t>274,97</t>
  </si>
  <si>
    <t>104,80</t>
  </si>
  <si>
    <t>654,33</t>
  </si>
  <si>
    <t>274,56</t>
  </si>
  <si>
    <t>108,70</t>
  </si>
  <si>
    <t>370,37</t>
  </si>
  <si>
    <t>154,02</t>
  </si>
  <si>
    <t>49,83</t>
  </si>
  <si>
    <t>45,90</t>
  </si>
  <si>
    <t>105,86</t>
  </si>
  <si>
    <t>48,80</t>
  </si>
  <si>
    <t>151,15</t>
  </si>
  <si>
    <t>408,80</t>
  </si>
  <si>
    <t>654,69</t>
  </si>
  <si>
    <t>131,93</t>
  </si>
  <si>
    <t>217,82</t>
  </si>
  <si>
    <t>307,96</t>
  </si>
  <si>
    <t>421,19</t>
  </si>
  <si>
    <t>492,56</t>
  </si>
  <si>
    <t>1.389,22</t>
  </si>
  <si>
    <t>35,49</t>
  </si>
  <si>
    <t>63,41</t>
  </si>
  <si>
    <t>104,51</t>
  </si>
  <si>
    <t>23,76</t>
  </si>
  <si>
    <t>100,41</t>
  </si>
  <si>
    <t>114,06</t>
  </si>
  <si>
    <t>155,38</t>
  </si>
  <si>
    <t>756,04</t>
  </si>
  <si>
    <t>757,59</t>
  </si>
  <si>
    <t>781,37</t>
  </si>
  <si>
    <t>915,73</t>
  </si>
  <si>
    <t>968,57</t>
  </si>
  <si>
    <t>649,07</t>
  </si>
  <si>
    <t>655,29</t>
  </si>
  <si>
    <t>661,51</t>
  </si>
  <si>
    <t>667,74</t>
  </si>
  <si>
    <t>970,12</t>
  </si>
  <si>
    <t>1.000,95</t>
  </si>
  <si>
    <t>233,02</t>
  </si>
  <si>
    <t>313,45</t>
  </si>
  <si>
    <t>268,00</t>
  </si>
  <si>
    <t>273,95</t>
  </si>
  <si>
    <t>295,54</t>
  </si>
  <si>
    <t>368,54</t>
  </si>
  <si>
    <t>600,66</t>
  </si>
  <si>
    <t>145,22</t>
  </si>
  <si>
    <t>127,04</t>
  </si>
  <si>
    <t>1.258,32</t>
  </si>
  <si>
    <t>789,22</t>
  </si>
  <si>
    <t>796,85</t>
  </si>
  <si>
    <t>838,31</t>
  </si>
  <si>
    <t>912,99</t>
  </si>
  <si>
    <t>1.079,74</t>
  </si>
  <si>
    <t>1.145,11</t>
  </si>
  <si>
    <t>662,18</t>
  </si>
  <si>
    <t>669,81</t>
  </si>
  <si>
    <t>693,09</t>
  </si>
  <si>
    <t>767,77</t>
  </si>
  <si>
    <t>934,52</t>
  </si>
  <si>
    <t>999,89</t>
  </si>
  <si>
    <t>74,68</t>
  </si>
  <si>
    <t>145,11</t>
  </si>
  <si>
    <t>155,84</t>
  </si>
  <si>
    <t>85,04</t>
  </si>
  <si>
    <t>155,81</t>
  </si>
  <si>
    <t>167,50</t>
  </si>
  <si>
    <t>175,42</t>
  </si>
  <si>
    <t>188,86</t>
  </si>
  <si>
    <t>137,70</t>
  </si>
  <si>
    <t>165,77</t>
  </si>
  <si>
    <t>189,94</t>
  </si>
  <si>
    <t>85,20</t>
  </si>
  <si>
    <t>278,29</t>
  </si>
  <si>
    <t>284,73</t>
  </si>
  <si>
    <t>337,33</t>
  </si>
  <si>
    <t>377,66</t>
  </si>
  <si>
    <t>672,47</t>
  </si>
  <si>
    <t>680,59</t>
  </si>
  <si>
    <t>734,88</t>
  </si>
  <si>
    <t>776,89</t>
  </si>
  <si>
    <t>124,71</t>
  </si>
  <si>
    <t>201,44</t>
  </si>
  <si>
    <t>44,89</t>
  </si>
  <si>
    <t>122,18</t>
  </si>
  <si>
    <t>133,97</t>
  </si>
  <si>
    <t>136,06</t>
  </si>
  <si>
    <t>149,34</t>
  </si>
  <si>
    <t>190,42</t>
  </si>
  <si>
    <t>135,54</t>
  </si>
  <si>
    <t>159,41</t>
  </si>
  <si>
    <t>140,93</t>
  </si>
  <si>
    <t>151,09</t>
  </si>
  <si>
    <t>160,50</t>
  </si>
  <si>
    <t>185,34</t>
  </si>
  <si>
    <t>132,89</t>
  </si>
  <si>
    <t>145,03</t>
  </si>
  <si>
    <t>173,03</t>
  </si>
  <si>
    <t>185,29</t>
  </si>
  <si>
    <t>144,85</t>
  </si>
  <si>
    <t>158,63</t>
  </si>
  <si>
    <t>186,76</t>
  </si>
  <si>
    <t>200,77</t>
  </si>
  <si>
    <t>166,01</t>
  </si>
  <si>
    <t>144,22</t>
  </si>
  <si>
    <t>157,10</t>
  </si>
  <si>
    <t>182,76</t>
  </si>
  <si>
    <t>189,87</t>
  </si>
  <si>
    <t>178,71</t>
  </si>
  <si>
    <t>259,14</t>
  </si>
  <si>
    <t>287,20</t>
  </si>
  <si>
    <t>309,63</t>
  </si>
  <si>
    <t>343,27</t>
  </si>
  <si>
    <t>692,17</t>
  </si>
  <si>
    <t>975,96</t>
  </si>
  <si>
    <t>88,67</t>
  </si>
  <si>
    <t>673,12</t>
  </si>
  <si>
    <t>667,31</t>
  </si>
  <si>
    <t>703,83</t>
  </si>
  <si>
    <t>778,02</t>
  </si>
  <si>
    <t>945,26</t>
  </si>
  <si>
    <t>1.010,14</t>
  </si>
  <si>
    <t>584,45</t>
  </si>
  <si>
    <t>591,59</t>
  </si>
  <si>
    <t>614,38</t>
  </si>
  <si>
    <t>688,57</t>
  </si>
  <si>
    <t>855,81</t>
  </si>
  <si>
    <t>920,69</t>
  </si>
  <si>
    <t>594,74</t>
  </si>
  <si>
    <t>602,37</t>
  </si>
  <si>
    <t>656,17</t>
  </si>
  <si>
    <t>681,38</t>
  </si>
  <si>
    <t>603,65</t>
  </si>
  <si>
    <t>705,49</t>
  </si>
  <si>
    <t>627,27</t>
  </si>
  <si>
    <t>740,82</t>
  </si>
  <si>
    <t>662,11</t>
  </si>
  <si>
    <t>1.089,72</t>
  </si>
  <si>
    <t>1.011,01</t>
  </si>
  <si>
    <t>1.373,51</t>
  </si>
  <si>
    <t>1.294,80</t>
  </si>
  <si>
    <t>939,99</t>
  </si>
  <si>
    <t>739,02</t>
  </si>
  <si>
    <t>124,18</t>
  </si>
  <si>
    <t>214,49</t>
  </si>
  <si>
    <t>26,17</t>
  </si>
  <si>
    <t>117,21</t>
  </si>
  <si>
    <t>185,84</t>
  </si>
  <si>
    <t>59,31</t>
  </si>
  <si>
    <t>263,78</t>
  </si>
  <si>
    <t>392,91</t>
  </si>
  <si>
    <t>103,96</t>
  </si>
  <si>
    <t>100,63</t>
  </si>
  <si>
    <t>55,30</t>
  </si>
  <si>
    <t>86,51</t>
  </si>
  <si>
    <t>18,46</t>
  </si>
  <si>
    <t>36,93</t>
  </si>
  <si>
    <t>42,71</t>
  </si>
  <si>
    <t>51,22</t>
  </si>
  <si>
    <t>65,82</t>
  </si>
  <si>
    <t>78,03</t>
  </si>
  <si>
    <t>88,70</t>
  </si>
  <si>
    <t>100,91</t>
  </si>
  <si>
    <t>35,39</t>
  </si>
  <si>
    <t>96,10</t>
  </si>
  <si>
    <t>37,35</t>
  </si>
  <si>
    <t>38,49</t>
  </si>
  <si>
    <t>59,24</t>
  </si>
  <si>
    <t>66,83</t>
  </si>
  <si>
    <t>73,58</t>
  </si>
  <si>
    <t>56,41</t>
  </si>
  <si>
    <t>65,75</t>
  </si>
  <si>
    <t>77,96</t>
  </si>
  <si>
    <t>35,77</t>
  </si>
  <si>
    <t>43,36</t>
  </si>
  <si>
    <t>54,67</t>
  </si>
  <si>
    <t>49,14</t>
  </si>
  <si>
    <t>67,99</t>
  </si>
  <si>
    <t>61,56</t>
  </si>
  <si>
    <t>69,15</t>
  </si>
  <si>
    <t>63,42</t>
  </si>
  <si>
    <t>4,58</t>
  </si>
  <si>
    <t>40,97</t>
  </si>
  <si>
    <t>260,65</t>
  </si>
  <si>
    <t>51,17</t>
  </si>
  <si>
    <t>43,06</t>
  </si>
  <si>
    <t>86,45</t>
  </si>
  <si>
    <t>37,83</t>
  </si>
  <si>
    <t>76,37</t>
  </si>
  <si>
    <t>177,85</t>
  </si>
  <si>
    <t>213,65</t>
  </si>
  <si>
    <t>319,82</t>
  </si>
  <si>
    <t>421,03</t>
  </si>
  <si>
    <t>508,82</t>
  </si>
  <si>
    <t>584,19</t>
  </si>
  <si>
    <t>609,68</t>
  </si>
  <si>
    <t>187,50</t>
  </si>
  <si>
    <t>225,60</t>
  </si>
  <si>
    <t>333,82</t>
  </si>
  <si>
    <t>437,30</t>
  </si>
  <si>
    <t>527,03</t>
  </si>
  <si>
    <t>604,37</t>
  </si>
  <si>
    <t>632,28</t>
  </si>
  <si>
    <t>43,41</t>
  </si>
  <si>
    <t>241,82</t>
  </si>
  <si>
    <t>344,11</t>
  </si>
  <si>
    <t>58,88</t>
  </si>
  <si>
    <t>218,28</t>
  </si>
  <si>
    <t>257,66</t>
  </si>
  <si>
    <t>321,00</t>
  </si>
  <si>
    <t>442,90</t>
  </si>
  <si>
    <t>495,25</t>
  </si>
  <si>
    <t>546,01</t>
  </si>
  <si>
    <t>627,73</t>
  </si>
  <si>
    <t>190,50</t>
  </si>
  <si>
    <t>107,86</t>
  </si>
  <si>
    <t>144,87</t>
  </si>
  <si>
    <t>83,63</t>
  </si>
  <si>
    <t>205,38</t>
  </si>
  <si>
    <t>157,28</t>
  </si>
  <si>
    <t>100,56</t>
  </si>
  <si>
    <t>63,84</t>
  </si>
  <si>
    <t>116,87</t>
  </si>
  <si>
    <t>157,32</t>
  </si>
  <si>
    <t>157,21</t>
  </si>
  <si>
    <t>178,03</t>
  </si>
  <si>
    <t>239,76</t>
  </si>
  <si>
    <t>297,50</t>
  </si>
  <si>
    <t>395,08</t>
  </si>
  <si>
    <t>489,63</t>
  </si>
  <si>
    <t>53,93</t>
  </si>
  <si>
    <t>127,52</t>
  </si>
  <si>
    <t>46,97</t>
  </si>
  <si>
    <t>208,81</t>
  </si>
  <si>
    <t>76,90</t>
  </si>
  <si>
    <t>189,53</t>
  </si>
  <si>
    <t>498,83</t>
  </si>
  <si>
    <t>67,56</t>
  </si>
  <si>
    <t>84,86</t>
  </si>
  <si>
    <t>162,82</t>
  </si>
  <si>
    <t>183,95</t>
  </si>
  <si>
    <t>49,04</t>
  </si>
  <si>
    <t>104,04</t>
  </si>
  <si>
    <t>68,50</t>
  </si>
  <si>
    <t>174,93</t>
  </si>
  <si>
    <t>109,92</t>
  </si>
  <si>
    <t>179,84</t>
  </si>
  <si>
    <t>184,30</t>
  </si>
  <si>
    <t>143,74</t>
  </si>
  <si>
    <t>188,15</t>
  </si>
  <si>
    <t>74,30</t>
  </si>
  <si>
    <t>75,69</t>
  </si>
  <si>
    <t>114,48</t>
  </si>
  <si>
    <t>107,18</t>
  </si>
  <si>
    <t>151,74</t>
  </si>
  <si>
    <t>137,66</t>
  </si>
  <si>
    <t>98,72</t>
  </si>
  <si>
    <t>146,62</t>
  </si>
  <si>
    <t>182,23</t>
  </si>
  <si>
    <t>166,38</t>
  </si>
  <si>
    <t>107,98</t>
  </si>
  <si>
    <t>133,17</t>
  </si>
  <si>
    <t>177,15</t>
  </si>
  <si>
    <t>50,91</t>
  </si>
  <si>
    <t>50,89</t>
  </si>
  <si>
    <t>96,31</t>
  </si>
  <si>
    <t>102,95</t>
  </si>
  <si>
    <t>52,41</t>
  </si>
  <si>
    <t>48,87</t>
  </si>
  <si>
    <t>57,60</t>
  </si>
  <si>
    <t>116,48</t>
  </si>
  <si>
    <t>52,53</t>
  </si>
  <si>
    <t>65,74</t>
  </si>
  <si>
    <t>52,79</t>
  </si>
  <si>
    <t>81,73</t>
  </si>
  <si>
    <t>83,32</t>
  </si>
  <si>
    <t>54,43</t>
  </si>
  <si>
    <t>69,71</t>
  </si>
  <si>
    <t>71,18</t>
  </si>
  <si>
    <t>286,91</t>
  </si>
  <si>
    <t>139,20</t>
  </si>
  <si>
    <t>75,63</t>
  </si>
  <si>
    <t>73,97</t>
  </si>
  <si>
    <t>51,65</t>
  </si>
  <si>
    <t>57,22</t>
  </si>
  <si>
    <t>52,68</t>
  </si>
  <si>
    <t>264,58</t>
  </si>
  <si>
    <t>182,62</t>
  </si>
  <si>
    <t>142,21</t>
  </si>
  <si>
    <t>244,97</t>
  </si>
  <si>
    <t>302,99</t>
  </si>
  <si>
    <t>166,34</t>
  </si>
  <si>
    <t>144,56</t>
  </si>
  <si>
    <t>276,17</t>
  </si>
  <si>
    <t>259,35</t>
  </si>
  <si>
    <t>115,75</t>
  </si>
  <si>
    <t>168,37</t>
  </si>
  <si>
    <t>248,90</t>
  </si>
  <si>
    <t>105,02</t>
  </si>
  <si>
    <t>134,41</t>
  </si>
  <si>
    <t>243,77</t>
  </si>
  <si>
    <t>86,83</t>
  </si>
  <si>
    <t>85,45</t>
  </si>
  <si>
    <t>122,42</t>
  </si>
  <si>
    <t>238,01</t>
  </si>
  <si>
    <t>79,21</t>
  </si>
  <si>
    <t>112,76</t>
  </si>
  <si>
    <t>233,09</t>
  </si>
  <si>
    <t>73,04</t>
  </si>
  <si>
    <t>223,29</t>
  </si>
  <si>
    <t>292,40</t>
  </si>
  <si>
    <t>205,78</t>
  </si>
  <si>
    <t>141,37</t>
  </si>
  <si>
    <t>90,86</t>
  </si>
  <si>
    <t>87,56</t>
  </si>
  <si>
    <t>85,34</t>
  </si>
  <si>
    <t>46,07</t>
  </si>
  <si>
    <t>84,09</t>
  </si>
  <si>
    <t>50,53</t>
  </si>
  <si>
    <t>96,43</t>
  </si>
  <si>
    <t>65,96</t>
  </si>
  <si>
    <t>64,92</t>
  </si>
  <si>
    <t>63,55</t>
  </si>
  <si>
    <t>71,97</t>
  </si>
  <si>
    <t>77,60</t>
  </si>
  <si>
    <t>944,06</t>
  </si>
  <si>
    <t>1.152,54</t>
  </si>
  <si>
    <t>1.222,78</t>
  </si>
  <si>
    <t>1.358,70</t>
  </si>
  <si>
    <t>1.681,98</t>
  </si>
  <si>
    <t>2.093,70</t>
  </si>
  <si>
    <t>2.183,61</t>
  </si>
  <si>
    <t>2.368,57</t>
  </si>
  <si>
    <t>2.703,16</t>
  </si>
  <si>
    <t>2.806,10</t>
  </si>
  <si>
    <t>930,74</t>
  </si>
  <si>
    <t>1.129,20</t>
  </si>
  <si>
    <t>1.199,43</t>
  </si>
  <si>
    <t>1.345,37</t>
  </si>
  <si>
    <t>1.657,17</t>
  </si>
  <si>
    <t>2.059,91</t>
  </si>
  <si>
    <t>2.150,73</t>
  </si>
  <si>
    <t>2.312,35</t>
  </si>
  <si>
    <t>2.637,42</t>
  </si>
  <si>
    <t>2.725,58</t>
  </si>
  <si>
    <t>32,94</t>
  </si>
  <si>
    <t>143,96</t>
  </si>
  <si>
    <t>86,29</t>
  </si>
  <si>
    <t>138,23</t>
  </si>
  <si>
    <t>69,24</t>
  </si>
  <si>
    <t>73,88</t>
  </si>
  <si>
    <t>52,65</t>
  </si>
  <si>
    <t>731,14</t>
  </si>
  <si>
    <t>861,66</t>
  </si>
  <si>
    <t>992,18</t>
  </si>
  <si>
    <t>1.252,41</t>
  </si>
  <si>
    <t>1.382,93</t>
  </si>
  <si>
    <t>1.552,83</t>
  </si>
  <si>
    <t>1.806,24</t>
  </si>
  <si>
    <t>2.005,70</t>
  </si>
  <si>
    <t>2.136,22</t>
  </si>
  <si>
    <t>2.299,79</t>
  </si>
  <si>
    <t>828,61</t>
  </si>
  <si>
    <t>959,13</t>
  </si>
  <si>
    <t>1.186,31</t>
  </si>
  <si>
    <t>1.316,83</t>
  </si>
  <si>
    <t>1.486,73</t>
  </si>
  <si>
    <t>1.674,04</t>
  </si>
  <si>
    <t>1.906,55</t>
  </si>
  <si>
    <t>2.037,07</t>
  </si>
  <si>
    <t>2.167,59</t>
  </si>
  <si>
    <t>155,77</t>
  </si>
  <si>
    <t>141,69</t>
  </si>
  <si>
    <t>75,92</t>
  </si>
  <si>
    <t>149,24</t>
  </si>
  <si>
    <t>187,61</t>
  </si>
  <si>
    <t>80,13</t>
  </si>
  <si>
    <t>70,08</t>
  </si>
  <si>
    <t>80,37</t>
  </si>
  <si>
    <t>111,75</t>
  </si>
  <si>
    <t>137,02</t>
  </si>
  <si>
    <t>181,00</t>
  </si>
  <si>
    <t>26,27</t>
  </si>
  <si>
    <t>87,85</t>
  </si>
  <si>
    <t>30,74</t>
  </si>
  <si>
    <t>28,96</t>
  </si>
  <si>
    <t>40,04</t>
  </si>
  <si>
    <t>97,03</t>
  </si>
  <si>
    <t>39,30</t>
  </si>
  <si>
    <t>76,98</t>
  </si>
  <si>
    <t>123,34</t>
  </si>
  <si>
    <t>157,41</t>
  </si>
  <si>
    <t>42,57</t>
  </si>
  <si>
    <t>39,46</t>
  </si>
  <si>
    <t>635,55</t>
  </si>
  <si>
    <t>521,15</t>
  </si>
  <si>
    <t>517,38</t>
  </si>
  <si>
    <t>506,56</t>
  </si>
  <si>
    <t>503,26</t>
  </si>
  <si>
    <t>501,87</t>
  </si>
  <si>
    <t>569,12</t>
  </si>
  <si>
    <t>545,53</t>
  </si>
  <si>
    <t>535,54</t>
  </si>
  <si>
    <t>518,88</t>
  </si>
  <si>
    <t>538,27</t>
  </si>
  <si>
    <t>522,08</t>
  </si>
  <si>
    <t>515,19</t>
  </si>
  <si>
    <t>503,77</t>
  </si>
  <si>
    <t>509,85</t>
  </si>
  <si>
    <t>497,60</t>
  </si>
  <si>
    <t>479,80</t>
  </si>
  <si>
    <t>473,75</t>
  </si>
  <si>
    <t>698,15</t>
  </si>
  <si>
    <t>933,92</t>
  </si>
  <si>
    <t>554,42</t>
  </si>
  <si>
    <t>524,70</t>
  </si>
  <si>
    <t>692,62</t>
  </si>
  <si>
    <t>627,77</t>
  </si>
  <si>
    <t>771,35</t>
  </si>
  <si>
    <t>686,88</t>
  </si>
  <si>
    <t>1.385,49</t>
  </si>
  <si>
    <t>1.726,34</t>
  </si>
  <si>
    <t>2.065,76</t>
  </si>
  <si>
    <t>540,44</t>
  </si>
  <si>
    <t>207,30</t>
  </si>
  <si>
    <t>234,68</t>
  </si>
  <si>
    <t>615,07</t>
  </si>
  <si>
    <t>39,06</t>
  </si>
  <si>
    <t>60,98</t>
  </si>
  <si>
    <t>111,61</t>
  </si>
  <si>
    <t>879,65</t>
  </si>
  <si>
    <t>159,87</t>
  </si>
  <si>
    <t>1.257,99</t>
  </si>
  <si>
    <t>215,19</t>
  </si>
  <si>
    <t>46,60</t>
  </si>
  <si>
    <t>100,37</t>
  </si>
  <si>
    <t>131,79</t>
  </si>
  <si>
    <t>150,36</t>
  </si>
  <si>
    <t>906,29</t>
  </si>
  <si>
    <t>1.290,75</t>
  </si>
  <si>
    <t>247,95</t>
  </si>
  <si>
    <t>223,24</t>
  </si>
  <si>
    <t>233,18</t>
  </si>
  <si>
    <t>507,61</t>
  </si>
  <si>
    <t>661,66</t>
  </si>
  <si>
    <t>1.017,35</t>
  </si>
  <si>
    <t>1.043,18</t>
  </si>
  <si>
    <t>230,83</t>
  </si>
  <si>
    <t>242,63</t>
  </si>
  <si>
    <t>426,43</t>
  </si>
  <si>
    <t>521,34</t>
  </si>
  <si>
    <t>677,41</t>
  </si>
  <si>
    <t>702,79</t>
  </si>
  <si>
    <t>1.037,82</t>
  </si>
  <si>
    <t>1.065,24</t>
  </si>
  <si>
    <t>150,19</t>
  </si>
  <si>
    <t>219,72</t>
  </si>
  <si>
    <t>61,35</t>
  </si>
  <si>
    <t>73,20</t>
  </si>
  <si>
    <t>99,37</t>
  </si>
  <si>
    <t>151,50</t>
  </si>
  <si>
    <t>222,41</t>
  </si>
  <si>
    <t>63,79</t>
  </si>
  <si>
    <t>88,54</t>
  </si>
  <si>
    <t>138,51</t>
  </si>
  <si>
    <t>105,77</t>
  </si>
  <si>
    <t>35,52</t>
  </si>
  <si>
    <t>40,57</t>
  </si>
  <si>
    <t>78,77</t>
  </si>
  <si>
    <t>108,46</t>
  </si>
  <si>
    <t>27,26</t>
  </si>
  <si>
    <t>18,09</t>
  </si>
  <si>
    <t>37,26</t>
  </si>
  <si>
    <t>52,24</t>
  </si>
  <si>
    <t>52,36</t>
  </si>
  <si>
    <t>94,89</t>
  </si>
  <si>
    <t>94,97</t>
  </si>
  <si>
    <t>122,97</t>
  </si>
  <si>
    <t>151,53</t>
  </si>
  <si>
    <t>184,16</t>
  </si>
  <si>
    <t>185,95</t>
  </si>
  <si>
    <t>244,14</t>
  </si>
  <si>
    <t>304,73</t>
  </si>
  <si>
    <t>597,86</t>
  </si>
  <si>
    <t>657,36</t>
  </si>
  <si>
    <t>33,93</t>
  </si>
  <si>
    <t>89,66</t>
  </si>
  <si>
    <t>752,92</t>
  </si>
  <si>
    <t>51,31</t>
  </si>
  <si>
    <t>945,25</t>
  </si>
  <si>
    <t>81,74</t>
  </si>
  <si>
    <t>1.310,24</t>
  </si>
  <si>
    <t>193,74</t>
  </si>
  <si>
    <t>1.728,99</t>
  </si>
  <si>
    <t>93,37</t>
  </si>
  <si>
    <t>516,28</t>
  </si>
  <si>
    <t>12,96</t>
  </si>
  <si>
    <t>599,50</t>
  </si>
  <si>
    <t>659,00</t>
  </si>
  <si>
    <t>35,57</t>
  </si>
  <si>
    <t>67,15</t>
  </si>
  <si>
    <t>96,59</t>
  </si>
  <si>
    <t>516,43</t>
  </si>
  <si>
    <t>600,97</t>
  </si>
  <si>
    <t>661,64</t>
  </si>
  <si>
    <t>32,89</t>
  </si>
  <si>
    <t>63,93</t>
  </si>
  <si>
    <t>101,52</t>
  </si>
  <si>
    <t>148,32</t>
  </si>
  <si>
    <t>136,28</t>
  </si>
  <si>
    <t>153,49</t>
  </si>
  <si>
    <t>196,36</t>
  </si>
  <si>
    <t>168,20</t>
  </si>
  <si>
    <t>187,06</t>
  </si>
  <si>
    <t>170,45</t>
  </si>
  <si>
    <t>227,22</t>
  </si>
  <si>
    <t>205,28</t>
  </si>
  <si>
    <t>253,90</t>
  </si>
  <si>
    <t>46,67</t>
  </si>
  <si>
    <t>59,36</t>
  </si>
  <si>
    <t>55,37</t>
  </si>
  <si>
    <t>91,93</t>
  </si>
  <si>
    <t>38,25</t>
  </si>
  <si>
    <t>1.103,64</t>
  </si>
  <si>
    <t>1.085,76</t>
  </si>
  <si>
    <t>891,66</t>
  </si>
  <si>
    <t>925,42</t>
  </si>
  <si>
    <t>590,44</t>
  </si>
  <si>
    <t>582,96</t>
  </si>
  <si>
    <t>966,55</t>
  </si>
  <si>
    <t>982,31</t>
  </si>
  <si>
    <t>5.805,86</t>
  </si>
  <si>
    <t>341,68</t>
  </si>
  <si>
    <t>427,58</t>
  </si>
  <si>
    <t>977,88</t>
  </si>
  <si>
    <t>413,44</t>
  </si>
  <si>
    <t>8.935,61</t>
  </si>
  <si>
    <t>57,05</t>
  </si>
  <si>
    <t>444,86</t>
  </si>
  <si>
    <t>127,97</t>
  </si>
  <si>
    <t>1.175,59</t>
  </si>
  <si>
    <t>967,31</t>
  </si>
  <si>
    <t>759,99</t>
  </si>
  <si>
    <t>556,88</t>
  </si>
  <si>
    <t>871,53</t>
  </si>
  <si>
    <t>727,69</t>
  </si>
  <si>
    <t>583,00</t>
  </si>
  <si>
    <t>440,71</t>
  </si>
  <si>
    <t>71,04</t>
  </si>
  <si>
    <t>660,41</t>
  </si>
  <si>
    <t>207,12</t>
  </si>
  <si>
    <t>58,74</t>
  </si>
  <si>
    <t>65,15</t>
  </si>
  <si>
    <t>149,44</t>
  </si>
  <si>
    <t>105,69</t>
  </si>
  <si>
    <t>169,90</t>
  </si>
  <si>
    <t>2.515,20</t>
  </si>
  <si>
    <t>2.904,66</t>
  </si>
  <si>
    <t>219,56</t>
  </si>
  <si>
    <t>138,48</t>
  </si>
  <si>
    <t>1.156,79</t>
  </si>
  <si>
    <t>1.298,66</t>
  </si>
  <si>
    <t>4.098,24</t>
  </si>
  <si>
    <t>5.892,04</t>
  </si>
  <si>
    <t>4.516,71</t>
  </si>
  <si>
    <t>3.443,00</t>
  </si>
  <si>
    <t>4.299,34</t>
  </si>
  <si>
    <t>3.321,80</t>
  </si>
  <si>
    <t>3.208,45</t>
  </si>
  <si>
    <t>17.606,17</t>
  </si>
  <si>
    <t>3.054,31</t>
  </si>
  <si>
    <t>19.999,43</t>
  </si>
  <si>
    <t>27.232,40</t>
  </si>
  <si>
    <t>13.003,04</t>
  </si>
  <si>
    <t>18.348,02</t>
  </si>
  <si>
    <t>24.164,42</t>
  </si>
  <si>
    <t>4.185,36</t>
  </si>
  <si>
    <t>271,60</t>
  </si>
  <si>
    <t>447,40</t>
  </si>
  <si>
    <t>872,39</t>
  </si>
  <si>
    <t>1.106,62</t>
  </si>
  <si>
    <t>58,68</t>
  </si>
  <si>
    <t>70,91</t>
  </si>
  <si>
    <t>74,98</t>
  </si>
  <si>
    <t>81,18</t>
  </si>
  <si>
    <t>72,77</t>
  </si>
  <si>
    <t>216,28</t>
  </si>
  <si>
    <t>201,71</t>
  </si>
  <si>
    <t>192,99</t>
  </si>
  <si>
    <t>186,81</t>
  </si>
  <si>
    <t>181,95</t>
  </si>
  <si>
    <t>233,05</t>
  </si>
  <si>
    <t>217,59</t>
  </si>
  <si>
    <t>201,97</t>
  </si>
  <si>
    <t>202,37</t>
  </si>
  <si>
    <t>187,89</t>
  </si>
  <si>
    <t>179,20</t>
  </si>
  <si>
    <t>170,62</t>
  </si>
  <si>
    <t>168,21</t>
  </si>
  <si>
    <t>219,15</t>
  </si>
  <si>
    <t>203,78</t>
  </si>
  <si>
    <t>194,62</t>
  </si>
  <si>
    <t>188,19</t>
  </si>
  <si>
    <t>177,41</t>
  </si>
  <si>
    <t>34,99</t>
  </si>
  <si>
    <t>50,73</t>
  </si>
  <si>
    <t>53,89</t>
  </si>
  <si>
    <t>286,45</t>
  </si>
  <si>
    <t>29,22</t>
  </si>
  <si>
    <t>47,91</t>
  </si>
  <si>
    <t>87,88</t>
  </si>
  <si>
    <t>189,11</t>
  </si>
  <si>
    <t>56,88</t>
  </si>
  <si>
    <t>28,69</t>
  </si>
  <si>
    <t>41,46</t>
  </si>
  <si>
    <t>64,09</t>
  </si>
  <si>
    <t>69,75</t>
  </si>
  <si>
    <t>78,27</t>
  </si>
  <si>
    <t>85,79</t>
  </si>
  <si>
    <t>48,44</t>
  </si>
  <si>
    <t>37,10</t>
  </si>
  <si>
    <t>45,67</t>
  </si>
  <si>
    <t>54,65</t>
  </si>
  <si>
    <t>145,04</t>
  </si>
  <si>
    <t>6.152,64</t>
  </si>
  <si>
    <t>4.056,63</t>
  </si>
  <si>
    <t>31,14</t>
  </si>
  <si>
    <t>62,69</t>
  </si>
  <si>
    <t>63,75</t>
  </si>
  <si>
    <t>77,84</t>
  </si>
  <si>
    <t>69,42</t>
  </si>
  <si>
    <t>80,39</t>
  </si>
  <si>
    <t>(COMPOSIÇÃO REPRESENTATIVA) DO SERVIÇO DE CONTRAPISO EM ARGAMASSA TRAÇO 1:4 (CIM E AREIA), BETONEIRA 400 L, E = 4 CM ÁREAS SECAS E  MOLHADAS SOBRE LAJE , E = 3 CM ÁREAS MOLHADAS SOBRE IMPERMEABILIZAÇÃO, CASA E EDIFICAÇÃO PÚBLICA PADRÃO. AF_11/2014</t>
  </si>
  <si>
    <t>42,72</t>
  </si>
  <si>
    <t>794,57</t>
  </si>
  <si>
    <t>98,50</t>
  </si>
  <si>
    <t>114,22</t>
  </si>
  <si>
    <t>194,41</t>
  </si>
  <si>
    <t>81,08</t>
  </si>
  <si>
    <t>56,89</t>
  </si>
  <si>
    <t>118,89</t>
  </si>
  <si>
    <t>132,97</t>
  </si>
  <si>
    <t>119,07</t>
  </si>
  <si>
    <t>2.188,66</t>
  </si>
  <si>
    <t>1.542,17</t>
  </si>
  <si>
    <t>1.221,56</t>
  </si>
  <si>
    <t>1.030,30</t>
  </si>
  <si>
    <t>55,86</t>
  </si>
  <si>
    <t>78,00</t>
  </si>
  <si>
    <t>208,62</t>
  </si>
  <si>
    <t>253,30</t>
  </si>
  <si>
    <t>509,41</t>
  </si>
  <si>
    <t>791,38</t>
  </si>
  <si>
    <t>773,07</t>
  </si>
  <si>
    <t>834,70</t>
  </si>
  <si>
    <t>439,03</t>
  </si>
  <si>
    <t>629,54</t>
  </si>
  <si>
    <t>504,73</t>
  </si>
  <si>
    <t>94589</t>
  </si>
  <si>
    <t>CONTRAMARCO DE ALUMÍNIO, FIXAÇÃO COM ARGAMASSA - FORNECIMENTO E INSTALAÇÃO. AF_12/2019</t>
  </si>
  <si>
    <t>94590</t>
  </si>
  <si>
    <t>CONTRAMARCO DE ALUMÍNIO, FIXAÇÃO COM PARAFUSO - FORNECIMENTO E INSTALAÇÃO. AF_12/2019</t>
  </si>
  <si>
    <t>234,96</t>
  </si>
  <si>
    <t>320,31</t>
  </si>
  <si>
    <t>637,22</t>
  </si>
  <si>
    <t>84,99</t>
  </si>
  <si>
    <t>217,49</t>
  </si>
  <si>
    <t>325,42</t>
  </si>
  <si>
    <t>459,18</t>
  </si>
  <si>
    <t>165,67</t>
  </si>
  <si>
    <t>418,24</t>
  </si>
  <si>
    <t>345,92</t>
  </si>
  <si>
    <t>409,80</t>
  </si>
  <si>
    <t>950,77</t>
  </si>
  <si>
    <t>213,08</t>
  </si>
  <si>
    <t>517,15</t>
  </si>
  <si>
    <t>792,09</t>
  </si>
  <si>
    <t>1.662,20</t>
  </si>
  <si>
    <t>70,43</t>
  </si>
  <si>
    <t>90,35</t>
  </si>
  <si>
    <t>132,43</t>
  </si>
  <si>
    <t>67,16</t>
  </si>
  <si>
    <t>92,69</t>
  </si>
  <si>
    <t>140,50</t>
  </si>
  <si>
    <t>154,48</t>
  </si>
  <si>
    <t>96,87</t>
  </si>
  <si>
    <t>193,25</t>
  </si>
  <si>
    <t>374,03</t>
  </si>
  <si>
    <t>301,74</t>
  </si>
  <si>
    <t>39,89</t>
  </si>
  <si>
    <t>68,92</t>
  </si>
  <si>
    <t>98,32</t>
  </si>
  <si>
    <t>191,08</t>
  </si>
  <si>
    <t>158,45</t>
  </si>
  <si>
    <t>294,56</t>
  </si>
  <si>
    <t>277,87</t>
  </si>
  <si>
    <t>28,79</t>
  </si>
  <si>
    <t>39,52</t>
  </si>
  <si>
    <t>73,57</t>
  </si>
  <si>
    <t>282,56</t>
  </si>
  <si>
    <t>386,66</t>
  </si>
  <si>
    <t>537,62</t>
  </si>
  <si>
    <t>201,54</t>
  </si>
  <si>
    <t>186,60</t>
  </si>
  <si>
    <t>227,03</t>
  </si>
  <si>
    <t>191,45</t>
  </si>
  <si>
    <t>82,44</t>
  </si>
  <si>
    <t>200,47</t>
  </si>
  <si>
    <t>241,67</t>
  </si>
  <si>
    <t>103,13</t>
  </si>
  <si>
    <t>227,89</t>
  </si>
  <si>
    <t>288,16</t>
  </si>
  <si>
    <t>(COMPOSIÇÃO REPRESENTATIVA) DO SERVIÇO DE CONTRAPISO EM ARGAMASSA TRAÇO 1:4 (CIM E AREIA), BETONEIRA 400 L, E = 4 CM ÁREAS SECAS E  MOLHADAS SOBRE LAJE , E = 3 CM ÁREAS MOLHADAS SOBRE IMPERMEABILIZAÇÃO, PARA EDIFICAÇÃO MULTIFAMILIAR. AF_11/2014</t>
  </si>
  <si>
    <t>42,02</t>
  </si>
  <si>
    <t>105,41</t>
  </si>
  <si>
    <t>352,33</t>
  </si>
  <si>
    <t>409,13</t>
  </si>
  <si>
    <t>577,16</t>
  </si>
  <si>
    <t>120,24</t>
  </si>
  <si>
    <t>94,32</t>
  </si>
  <si>
    <t>157,22</t>
  </si>
  <si>
    <t>192,76</t>
  </si>
  <si>
    <t>247,44</t>
  </si>
  <si>
    <t>876,82</t>
  </si>
  <si>
    <t>583,61</t>
  </si>
  <si>
    <t>532,29</t>
  </si>
  <si>
    <t>164,86</t>
  </si>
  <si>
    <t>283,12</t>
  </si>
  <si>
    <t>335,28</t>
  </si>
  <si>
    <t>1.962,28</t>
  </si>
  <si>
    <t>27,40</t>
  </si>
  <si>
    <t>2.612,73</t>
  </si>
  <si>
    <t>4.083,93</t>
  </si>
  <si>
    <t>60,92</t>
  </si>
  <si>
    <t>327,00</t>
  </si>
  <si>
    <t>418,55</t>
  </si>
  <si>
    <t>441,84</t>
  </si>
  <si>
    <t>461,12</t>
  </si>
  <si>
    <t>540,41</t>
  </si>
  <si>
    <t>324,03</t>
  </si>
  <si>
    <t>368,48</t>
  </si>
  <si>
    <t>407,32</t>
  </si>
  <si>
    <t>436,21</t>
  </si>
  <si>
    <t>455,53</t>
  </si>
  <si>
    <t>533,31</t>
  </si>
  <si>
    <t>373,92</t>
  </si>
  <si>
    <t>417,19</t>
  </si>
  <si>
    <t>704,67</t>
  </si>
  <si>
    <t>612,43</t>
  </si>
  <si>
    <t>98,06</t>
  </si>
  <si>
    <t>92,52</t>
  </si>
  <si>
    <t>113,75</t>
  </si>
  <si>
    <t>127,93</t>
  </si>
  <si>
    <t>143,07</t>
  </si>
  <si>
    <t>132,01</t>
  </si>
  <si>
    <t>280,88</t>
  </si>
  <si>
    <t>159,18</t>
  </si>
  <si>
    <t>189,98</t>
  </si>
  <si>
    <t>43,19</t>
  </si>
  <si>
    <t>141,61</t>
  </si>
  <si>
    <t>130,32</t>
  </si>
  <si>
    <t>74,33</t>
  </si>
  <si>
    <t>44,27</t>
  </si>
  <si>
    <t>107,10</t>
  </si>
  <si>
    <t>162,51</t>
  </si>
  <si>
    <t>156,15</t>
  </si>
  <si>
    <t>177,74</t>
  </si>
  <si>
    <t>91,63</t>
  </si>
  <si>
    <t>121,14</t>
  </si>
  <si>
    <t>49,13</t>
  </si>
  <si>
    <t>74,57</t>
  </si>
  <si>
    <t>245,30</t>
  </si>
  <si>
    <t>254,38</t>
  </si>
  <si>
    <t>626,82</t>
  </si>
  <si>
    <t>635,90</t>
  </si>
  <si>
    <t>774,05</t>
  </si>
  <si>
    <t>151,55</t>
  </si>
  <si>
    <t>158,94</t>
  </si>
  <si>
    <t>81,59</t>
  </si>
  <si>
    <t>100,30</t>
  </si>
  <si>
    <t>135,94</t>
  </si>
  <si>
    <t>88,98</t>
  </si>
  <si>
    <t>70,20</t>
  </si>
  <si>
    <t>128,89</t>
  </si>
  <si>
    <t>194,58</t>
  </si>
  <si>
    <t>297,26</t>
  </si>
  <si>
    <t>457,29</t>
  </si>
  <si>
    <t>553,24</t>
  </si>
  <si>
    <t>707,81</t>
  </si>
  <si>
    <t>288,42</t>
  </si>
  <si>
    <t>425,49</t>
  </si>
  <si>
    <t>556,00</t>
  </si>
  <si>
    <t>216,09</t>
  </si>
  <si>
    <t>392,93</t>
  </si>
  <si>
    <t>585,45</t>
  </si>
  <si>
    <t>766,73</t>
  </si>
  <si>
    <t>120,80</t>
  </si>
  <si>
    <t>147,62</t>
  </si>
  <si>
    <t>131,34</t>
  </si>
  <si>
    <t>90,78</t>
  </si>
  <si>
    <t>89,24</t>
  </si>
  <si>
    <t>57,42</t>
  </si>
  <si>
    <t>68,94</t>
  </si>
  <si>
    <t>89,59</t>
  </si>
  <si>
    <t>232,37</t>
  </si>
  <si>
    <t>87,25</t>
  </si>
  <si>
    <t>42,84</t>
  </si>
  <si>
    <t>50,08</t>
  </si>
  <si>
    <t>24,32</t>
  </si>
  <si>
    <t>253,67</t>
  </si>
  <si>
    <t>2.234,67</t>
  </si>
  <si>
    <t>3.551,32</t>
  </si>
  <si>
    <t>2.574,11</t>
  </si>
  <si>
    <t>3.158,39</t>
  </si>
  <si>
    <t>2.509,39</t>
  </si>
  <si>
    <t>3.285,05</t>
  </si>
  <si>
    <t>137,82</t>
  </si>
  <si>
    <t>1.287,16</t>
  </si>
  <si>
    <t>1.219,69</t>
  </si>
  <si>
    <t>220,70</t>
  </si>
  <si>
    <t>47,70</t>
  </si>
  <si>
    <t>164,94</t>
  </si>
  <si>
    <t>47,09</t>
  </si>
  <si>
    <t>224,75</t>
  </si>
  <si>
    <t>53,48</t>
  </si>
  <si>
    <t>41,35</t>
  </si>
  <si>
    <t>73,77</t>
  </si>
  <si>
    <t>120,17</t>
  </si>
  <si>
    <t>156,49</t>
  </si>
  <si>
    <t>121,86</t>
  </si>
  <si>
    <t>59,12</t>
  </si>
  <si>
    <t>80,67</t>
  </si>
  <si>
    <t>224,24</t>
  </si>
  <si>
    <t>178,10</t>
  </si>
  <si>
    <t>167,36</t>
  </si>
  <si>
    <t>197,11</t>
  </si>
  <si>
    <t>115,69</t>
  </si>
  <si>
    <t>140,16</t>
  </si>
  <si>
    <t>166,26</t>
  </si>
  <si>
    <t>196,91</t>
  </si>
  <si>
    <t>152,45</t>
  </si>
  <si>
    <t>168,63</t>
  </si>
  <si>
    <t>192,36</t>
  </si>
  <si>
    <t>223,38</t>
  </si>
  <si>
    <t>86,99</t>
  </si>
  <si>
    <t>105,10</t>
  </si>
  <si>
    <t>265,65</t>
  </si>
  <si>
    <t>185,66</t>
  </si>
  <si>
    <t>276,51</t>
  </si>
  <si>
    <t>86,06</t>
  </si>
  <si>
    <t>95,47</t>
  </si>
  <si>
    <t>39,93</t>
  </si>
  <si>
    <t>126,79</t>
  </si>
  <si>
    <t>152,10</t>
  </si>
  <si>
    <t>255,75</t>
  </si>
  <si>
    <t>187,30</t>
  </si>
  <si>
    <t>308,07</t>
  </si>
  <si>
    <t>116,20</t>
  </si>
  <si>
    <t>191,81</t>
  </si>
  <si>
    <t>103,58</t>
  </si>
  <si>
    <t>131,27</t>
  </si>
  <si>
    <t>68,65</t>
  </si>
  <si>
    <t>170,40</t>
  </si>
  <si>
    <t>236,89</t>
  </si>
  <si>
    <t>108,57</t>
  </si>
  <si>
    <t>116,24</t>
  </si>
  <si>
    <t>164,65</t>
  </si>
  <si>
    <t>621,66</t>
  </si>
  <si>
    <t>693,02</t>
  </si>
  <si>
    <t>545,47</t>
  </si>
  <si>
    <t>551,95</t>
  </si>
  <si>
    <t>534,22</t>
  </si>
  <si>
    <t>513,26</t>
  </si>
  <si>
    <t>170,39</t>
  </si>
  <si>
    <t>108,61</t>
  </si>
  <si>
    <t>156,05</t>
  </si>
  <si>
    <t>30,18</t>
  </si>
  <si>
    <t>53,17</t>
  </si>
  <si>
    <t>26,13</t>
  </si>
  <si>
    <t>53,29</t>
  </si>
  <si>
    <t>214,66</t>
  </si>
  <si>
    <t>64,56</t>
  </si>
  <si>
    <t>179,51</t>
  </si>
  <si>
    <t>245,20</t>
  </si>
  <si>
    <t>89,79</t>
  </si>
  <si>
    <t>87,09</t>
  </si>
  <si>
    <t>203,10</t>
  </si>
  <si>
    <t>91,38</t>
  </si>
  <si>
    <t>144,86</t>
  </si>
  <si>
    <t>21,05</t>
  </si>
  <si>
    <t>49,41</t>
  </si>
  <si>
    <t>95,26</t>
  </si>
  <si>
    <t>143,64</t>
  </si>
  <si>
    <t>227,14</t>
  </si>
  <si>
    <t>40,58</t>
  </si>
  <si>
    <t>120,09</t>
  </si>
  <si>
    <t>196,17</t>
  </si>
  <si>
    <t>123,12</t>
  </si>
  <si>
    <t>173,77</t>
  </si>
  <si>
    <t>224,73</t>
  </si>
  <si>
    <t>37,15</t>
  </si>
  <si>
    <t>90,73</t>
  </si>
  <si>
    <t>144,83</t>
  </si>
  <si>
    <t>8,35</t>
  </si>
  <si>
    <t>93,83</t>
  </si>
  <si>
    <t>134,67</t>
  </si>
  <si>
    <t>203,06</t>
  </si>
  <si>
    <t>50,86</t>
  </si>
  <si>
    <t>100,59</t>
  </si>
  <si>
    <t>227,07</t>
  </si>
  <si>
    <t>1.424,79</t>
  </si>
  <si>
    <t>299,39</t>
  </si>
  <si>
    <t>152,65</t>
  </si>
  <si>
    <t>270,23</t>
  </si>
  <si>
    <t>307,04</t>
  </si>
  <si>
    <t>146,68</t>
  </si>
  <si>
    <t>242,70</t>
  </si>
  <si>
    <t>26,14</t>
  </si>
  <si>
    <t>22,12</t>
  </si>
  <si>
    <t>28,47</t>
  </si>
  <si>
    <t>20,51</t>
  </si>
  <si>
    <t>28,70</t>
  </si>
  <si>
    <t>55,12</t>
  </si>
  <si>
    <t>59,07</t>
  </si>
  <si>
    <t>86,07</t>
  </si>
  <si>
    <t>78,44</t>
  </si>
  <si>
    <t>90,95</t>
  </si>
  <si>
    <t>94,87</t>
  </si>
  <si>
    <t>207,17</t>
  </si>
  <si>
    <t>221,77</t>
  </si>
  <si>
    <t>224,50</t>
  </si>
  <si>
    <t>224,44</t>
  </si>
  <si>
    <t>257,14</t>
  </si>
  <si>
    <t>271,95</t>
  </si>
  <si>
    <t>64,61</t>
  </si>
  <si>
    <t>146,66</t>
  </si>
  <si>
    <t>62,08</t>
  </si>
  <si>
    <t>122,31</t>
  </si>
  <si>
    <t>131,42</t>
  </si>
  <si>
    <t>205,46</t>
  </si>
  <si>
    <t>172,04</t>
  </si>
  <si>
    <t>39,20</t>
  </si>
  <si>
    <t>65,71</t>
  </si>
  <si>
    <t>86,85</t>
  </si>
  <si>
    <t>55,04</t>
  </si>
  <si>
    <t>43,42</t>
  </si>
  <si>
    <t>245,59</t>
  </si>
  <si>
    <t>641,43</t>
  </si>
  <si>
    <t>52,15</t>
  </si>
  <si>
    <t>109,41</t>
  </si>
  <si>
    <t>502,79</t>
  </si>
  <si>
    <t>179,42</t>
  </si>
  <si>
    <t>224,17</t>
  </si>
  <si>
    <t>262,93</t>
  </si>
  <si>
    <t>112,97</t>
  </si>
  <si>
    <t>133,23</t>
  </si>
  <si>
    <t>158,20</t>
  </si>
  <si>
    <t>186,10</t>
  </si>
  <si>
    <t>198,52</t>
  </si>
  <si>
    <t>185,12</t>
  </si>
  <si>
    <t>212,04</t>
  </si>
  <si>
    <t>222,06</t>
  </si>
  <si>
    <t>54,74</t>
  </si>
  <si>
    <t>23,17</t>
  </si>
  <si>
    <t>43,10</t>
  </si>
  <si>
    <t>53,76</t>
  </si>
  <si>
    <t>51,13</t>
  </si>
  <si>
    <t>72,95</t>
  </si>
  <si>
    <t>83,86</t>
  </si>
  <si>
    <t>94,76</t>
  </si>
  <si>
    <t>121,25</t>
  </si>
  <si>
    <t>68,57</t>
  </si>
  <si>
    <t>83,93</t>
  </si>
  <si>
    <t>54,57</t>
  </si>
  <si>
    <t>92,14</t>
  </si>
  <si>
    <t>176,12</t>
  </si>
  <si>
    <t>228,18</t>
  </si>
  <si>
    <t>60,62</t>
  </si>
  <si>
    <t>95,86</t>
  </si>
  <si>
    <t>68,81</t>
  </si>
  <si>
    <t>140,24</t>
  </si>
  <si>
    <t>111,12</t>
  </si>
  <si>
    <t>153,60</t>
  </si>
  <si>
    <t>221,60</t>
  </si>
  <si>
    <t>269,13</t>
  </si>
  <si>
    <t>372,25</t>
  </si>
  <si>
    <t>482,58</t>
  </si>
  <si>
    <t>157,59</t>
  </si>
  <si>
    <t>128,91</t>
  </si>
  <si>
    <t>176,77</t>
  </si>
  <si>
    <t>3.254,56</t>
  </si>
  <si>
    <t>6.274,25</t>
  </si>
  <si>
    <t>8.365,68</t>
  </si>
  <si>
    <t>2.337,23</t>
  </si>
  <si>
    <t>48,77</t>
  </si>
  <si>
    <t>49,33</t>
  </si>
  <si>
    <t>109,04</t>
  </si>
  <si>
    <t>111,36</t>
  </si>
  <si>
    <t>146,40</t>
  </si>
  <si>
    <t>167,56</t>
  </si>
  <si>
    <t>109,42</t>
  </si>
  <si>
    <t>234,56</t>
  </si>
  <si>
    <t>249,29</t>
  </si>
  <si>
    <t>308,19</t>
  </si>
  <si>
    <t>181,92</t>
  </si>
  <si>
    <t>194,26</t>
  </si>
  <si>
    <t>320,76</t>
  </si>
  <si>
    <t>340,50</t>
  </si>
  <si>
    <t>750,94</t>
  </si>
  <si>
    <t>662,36</t>
  </si>
  <si>
    <t>292,13</t>
  </si>
  <si>
    <t>516,31</t>
  </si>
  <si>
    <t>805,78</t>
  </si>
  <si>
    <t>61,30</t>
  </si>
  <si>
    <t>96,32</t>
  </si>
  <si>
    <t>179,96</t>
  </si>
  <si>
    <t>223,69</t>
  </si>
  <si>
    <t>240,66</t>
  </si>
  <si>
    <t>299,56</t>
  </si>
  <si>
    <t>116,90</t>
  </si>
  <si>
    <t>174,65</t>
  </si>
  <si>
    <t>304,49</t>
  </si>
  <si>
    <t>324,23</t>
  </si>
  <si>
    <t>737,97</t>
  </si>
  <si>
    <t>649,39</t>
  </si>
  <si>
    <t>88,38</t>
  </si>
  <si>
    <t>169,24</t>
  </si>
  <si>
    <t>265,94</t>
  </si>
  <si>
    <t>494,60</t>
  </si>
  <si>
    <t>788,53</t>
  </si>
  <si>
    <t>53,46</t>
  </si>
  <si>
    <t>168,73</t>
  </si>
  <si>
    <t>212,46</t>
  </si>
  <si>
    <t>225,88</t>
  </si>
  <si>
    <t>284,78</t>
  </si>
  <si>
    <t>77,16</t>
  </si>
  <si>
    <t>108,59</t>
  </si>
  <si>
    <t>162,92</t>
  </si>
  <si>
    <t>287,56</t>
  </si>
  <si>
    <t>307,30</t>
  </si>
  <si>
    <t>715,87</t>
  </si>
  <si>
    <t>627,29</t>
  </si>
  <si>
    <t>84,21</t>
  </si>
  <si>
    <t>123,50</t>
  </si>
  <si>
    <t>158,12</t>
  </si>
  <si>
    <t>250,29</t>
  </si>
  <si>
    <t>475,35</t>
  </si>
  <si>
    <t>759,04</t>
  </si>
  <si>
    <t>23,86</t>
  </si>
  <si>
    <t>49,08</t>
  </si>
  <si>
    <t>77,99</t>
  </si>
  <si>
    <t>117,18</t>
  </si>
  <si>
    <t>92,10</t>
  </si>
  <si>
    <t>130,23</t>
  </si>
  <si>
    <t>170,71</t>
  </si>
  <si>
    <t>315,36</t>
  </si>
  <si>
    <t>97,00</t>
  </si>
  <si>
    <t>121,70</t>
  </si>
  <si>
    <t>146,61</t>
  </si>
  <si>
    <t>123,41</t>
  </si>
  <si>
    <t>108,50</t>
  </si>
  <si>
    <t>74,12</t>
  </si>
  <si>
    <t>74,97</t>
  </si>
  <si>
    <t>70,57</t>
  </si>
  <si>
    <t>30,72</t>
  </si>
  <si>
    <t>344,63</t>
  </si>
  <si>
    <t>355,17</t>
  </si>
  <si>
    <t>99,09</t>
  </si>
  <si>
    <t>119,51</t>
  </si>
  <si>
    <t>119,27</t>
  </si>
  <si>
    <t>54,01</t>
  </si>
  <si>
    <t>48,83</t>
  </si>
  <si>
    <t>505,19</t>
  </si>
  <si>
    <t>278,37</t>
  </si>
  <si>
    <t>230,95</t>
  </si>
  <si>
    <t>68,88</t>
  </si>
  <si>
    <t>156,16</t>
  </si>
  <si>
    <t>118,56</t>
  </si>
  <si>
    <t>185,33</t>
  </si>
  <si>
    <t>367,35</t>
  </si>
  <si>
    <t>163,59</t>
  </si>
  <si>
    <t>215,41</t>
  </si>
  <si>
    <t>3.123,73</t>
  </si>
  <si>
    <t>2.667,67</t>
  </si>
  <si>
    <t>2.247,47</t>
  </si>
  <si>
    <t>1.492,01</t>
  </si>
  <si>
    <t>3.243,12</t>
  </si>
  <si>
    <t>4.500,53</t>
  </si>
  <si>
    <t>2.629,67</t>
  </si>
  <si>
    <t>2.010,62</t>
  </si>
  <si>
    <t>163,21</t>
  </si>
  <si>
    <t>183,90</t>
  </si>
  <si>
    <t>134,85</t>
  </si>
  <si>
    <t>213,05</t>
  </si>
  <si>
    <t>411,81</t>
  </si>
  <si>
    <t>809,75</t>
  </si>
  <si>
    <t>1.256,60</t>
  </si>
  <si>
    <t>266,20</t>
  </si>
  <si>
    <t>520,35</t>
  </si>
  <si>
    <t>695,13</t>
  </si>
  <si>
    <t>809,17</t>
  </si>
  <si>
    <t>185,17</t>
  </si>
  <si>
    <t>349,05</t>
  </si>
  <si>
    <t>544,45</t>
  </si>
  <si>
    <t>192,02</t>
  </si>
  <si>
    <t>355,16</t>
  </si>
  <si>
    <t>459,36</t>
  </si>
  <si>
    <t>868,30</t>
  </si>
  <si>
    <t>184,78</t>
  </si>
  <si>
    <t>293,98</t>
  </si>
  <si>
    <t>584,86</t>
  </si>
  <si>
    <t>803,94</t>
  </si>
  <si>
    <t>958,97</t>
  </si>
  <si>
    <t>220,27</t>
  </si>
  <si>
    <t>412,02</t>
  </si>
  <si>
    <t>583,38</t>
  </si>
  <si>
    <t>697,98</t>
  </si>
  <si>
    <t>1.112,07</t>
  </si>
  <si>
    <t>2.207,03</t>
  </si>
  <si>
    <t>860,41</t>
  </si>
  <si>
    <t>1.743,50</t>
  </si>
  <si>
    <t>1.739,09</t>
  </si>
  <si>
    <t>3.214,79</t>
  </si>
  <si>
    <t>1.677,46</t>
  </si>
  <si>
    <t>2.953,75</t>
  </si>
  <si>
    <t>2.747,29</t>
  </si>
  <si>
    <t>4.757,10</t>
  </si>
  <si>
    <t>1.258,44</t>
  </si>
  <si>
    <t>2.758,63</t>
  </si>
  <si>
    <t>1.270,57</t>
  </si>
  <si>
    <t>2.284,77</t>
  </si>
  <si>
    <t>2.149,32</t>
  </si>
  <si>
    <t>4.079,63</t>
  </si>
  <si>
    <t>457,94</t>
  </si>
  <si>
    <t>477,64</t>
  </si>
  <si>
    <t>1.024,19</t>
  </si>
  <si>
    <t>1.450,94</t>
  </si>
  <si>
    <t>892,35</t>
  </si>
  <si>
    <t>1.909,99</t>
  </si>
  <si>
    <t>1.098,96</t>
  </si>
  <si>
    <t>529,91</t>
  </si>
  <si>
    <t>1.326,61</t>
  </si>
  <si>
    <t>707,26</t>
  </si>
  <si>
    <t>2.829,24</t>
  </si>
  <si>
    <t>1.554,30</t>
  </si>
  <si>
    <t>1.007,85</t>
  </si>
  <si>
    <t>3.651,29</t>
  </si>
  <si>
    <t>1.895,83</t>
  </si>
  <si>
    <t>2.340,29</t>
  </si>
  <si>
    <t>1.121,79</t>
  </si>
  <si>
    <t>2.968,33</t>
  </si>
  <si>
    <t>1.338,81</t>
  </si>
  <si>
    <t>1.555,85</t>
  </si>
  <si>
    <t>1.772,87</t>
  </si>
  <si>
    <t>4.885,10</t>
  </si>
  <si>
    <t>1.989,95</t>
  </si>
  <si>
    <t>2.207,01</t>
  </si>
  <si>
    <t>6.144,94</t>
  </si>
  <si>
    <t>2.424,00</t>
  </si>
  <si>
    <t>3.694,75</t>
  </si>
  <si>
    <t>4.520,06</t>
  </si>
  <si>
    <t>5.319,11</t>
  </si>
  <si>
    <t>6.118,17</t>
  </si>
  <si>
    <t>6.921,38</t>
  </si>
  <si>
    <t>7.716,37</t>
  </si>
  <si>
    <t>2.661,62</t>
  </si>
  <si>
    <t>5.466,45</t>
  </si>
  <si>
    <t>2.010,57</t>
  </si>
  <si>
    <t>6.425,47</t>
  </si>
  <si>
    <t>2.227,57</t>
  </si>
  <si>
    <t>7.437,35</t>
  </si>
  <si>
    <t>2.444,64</t>
  </si>
  <si>
    <t>8.398,63</t>
  </si>
  <si>
    <t>9.359,96</t>
  </si>
  <si>
    <t>2.882,90</t>
  </si>
  <si>
    <t>7.626,97</t>
  </si>
  <si>
    <t>2.448,93</t>
  </si>
  <si>
    <t>8.788,54</t>
  </si>
  <si>
    <t>2.665,92</t>
  </si>
  <si>
    <t>9.950,11</t>
  </si>
  <si>
    <t>11.111,69</t>
  </si>
  <si>
    <t>3.104,22</t>
  </si>
  <si>
    <t>10.164,81</t>
  </si>
  <si>
    <t>2.887,20</t>
  </si>
  <si>
    <t>11.502,94</t>
  </si>
  <si>
    <t>12.841,08</t>
  </si>
  <si>
    <t>3.325,57</t>
  </si>
  <si>
    <t>13.045,11</t>
  </si>
  <si>
    <t>14.570,44</t>
  </si>
  <si>
    <t>3.546,89</t>
  </si>
  <si>
    <t>17.035,31</t>
  </si>
  <si>
    <t>3.726,15</t>
  </si>
  <si>
    <t>294,14</t>
  </si>
  <si>
    <t>876,66</t>
  </si>
  <si>
    <t>2.213,37</t>
  </si>
  <si>
    <t>3.028,30</t>
  </si>
  <si>
    <t>4.922,88</t>
  </si>
  <si>
    <t>6.651,72</t>
  </si>
  <si>
    <t>7.789,10</t>
  </si>
  <si>
    <t>9.179,72</t>
  </si>
  <si>
    <t>1.829,74</t>
  </si>
  <si>
    <t>3.918,76</t>
  </si>
  <si>
    <t>5.410,54</t>
  </si>
  <si>
    <t>7.485,12</t>
  </si>
  <si>
    <t>3.106,97</t>
  </si>
  <si>
    <t>4.735,19</t>
  </si>
  <si>
    <t>5.492,86</t>
  </si>
  <si>
    <t>7.616,08</t>
  </si>
  <si>
    <t>5.351,35</t>
  </si>
  <si>
    <t>7.150,61</t>
  </si>
  <si>
    <t>10.100,61</t>
  </si>
  <si>
    <t>13.474,11</t>
  </si>
  <si>
    <t>15.484,62</t>
  </si>
  <si>
    <t>17.097,68</t>
  </si>
  <si>
    <t>4.426,75</t>
  </si>
  <si>
    <t>6.820,92</t>
  </si>
  <si>
    <t>10.454,83</t>
  </si>
  <si>
    <t>13.523,66</t>
  </si>
  <si>
    <t>15.500,14</t>
  </si>
  <si>
    <t>18.198,96</t>
  </si>
  <si>
    <t>4.736,78</t>
  </si>
  <si>
    <t>8.247,80</t>
  </si>
  <si>
    <t>10.518,22</t>
  </si>
  <si>
    <t>15.514,41</t>
  </si>
  <si>
    <t>3.758,42</t>
  </si>
  <si>
    <t>4.958,68</t>
  </si>
  <si>
    <t>6.950,98</t>
  </si>
  <si>
    <t>9.403,86</t>
  </si>
  <si>
    <t>10.630,12</t>
  </si>
  <si>
    <t>11.381,70</t>
  </si>
  <si>
    <t>3.206,84</t>
  </si>
  <si>
    <t>5.029,47</t>
  </si>
  <si>
    <t>7.848,01</t>
  </si>
  <si>
    <t>10.094,79</t>
  </si>
  <si>
    <t>11.844,93</t>
  </si>
  <si>
    <t>13.963,10</t>
  </si>
  <si>
    <t>2.656,50</t>
  </si>
  <si>
    <t>4.519,22</t>
  </si>
  <si>
    <t>5.873,88</t>
  </si>
  <si>
    <t>8.652,39</t>
  </si>
  <si>
    <t>397,01</t>
  </si>
  <si>
    <t>682,08</t>
  </si>
  <si>
    <t>1.131,10</t>
  </si>
  <si>
    <t>262,50</t>
  </si>
  <si>
    <t>465,25</t>
  </si>
  <si>
    <t>756,95</t>
  </si>
  <si>
    <t>56,39</t>
  </si>
  <si>
    <t>126,67</t>
  </si>
  <si>
    <t>728,24</t>
  </si>
  <si>
    <t>122,63</t>
  </si>
  <si>
    <t>45,99</t>
  </si>
  <si>
    <t>171,08</t>
  </si>
  <si>
    <t>43,35</t>
  </si>
  <si>
    <t>579,67</t>
  </si>
  <si>
    <t>808,52</t>
  </si>
  <si>
    <t>1.263,90</t>
  </si>
  <si>
    <t>45,79</t>
  </si>
  <si>
    <t>2.368,05</t>
  </si>
  <si>
    <t>5.517,21</t>
  </si>
  <si>
    <t>3.596,22</t>
  </si>
  <si>
    <t>4.224,19</t>
  </si>
  <si>
    <t>400,29</t>
  </si>
  <si>
    <t>1.187,10</t>
  </si>
  <si>
    <t>1.174,89</t>
  </si>
  <si>
    <t>1.335,87</t>
  </si>
  <si>
    <t>1.439,84</t>
  </si>
  <si>
    <t>1.704,80</t>
  </si>
  <si>
    <t>1.851,87</t>
  </si>
  <si>
    <t>1.998,94</t>
  </si>
  <si>
    <t>1.903,13</t>
  </si>
  <si>
    <t>2.168,08</t>
  </si>
  <si>
    <t>2.433,04</t>
  </si>
  <si>
    <t>2.580,11</t>
  </si>
  <si>
    <t>2.727,18</t>
  </si>
  <si>
    <t>3.606,39</t>
  </si>
  <si>
    <t>4.383,54</t>
  </si>
  <si>
    <t>4.821,87</t>
  </si>
  <si>
    <t>5.260,20</t>
  </si>
  <si>
    <t>3.557,48</t>
  </si>
  <si>
    <t>4.334,63</t>
  </si>
  <si>
    <t>5.111,78</t>
  </si>
  <si>
    <t>5.550,11</t>
  </si>
  <si>
    <t>5.988,44</t>
  </si>
  <si>
    <t>134,66</t>
  </si>
  <si>
    <t>118,28</t>
  </si>
  <si>
    <t>120,22</t>
  </si>
  <si>
    <t>162,58</t>
  </si>
  <si>
    <t>208,56</t>
  </si>
  <si>
    <t>139,71</t>
  </si>
  <si>
    <t>175,67</t>
  </si>
  <si>
    <t>170,77</t>
  </si>
  <si>
    <t>174,75</t>
  </si>
  <si>
    <t>152,04</t>
  </si>
  <si>
    <t>154,45</t>
  </si>
  <si>
    <t>203,51</t>
  </si>
  <si>
    <t>261,06</t>
  </si>
  <si>
    <t>178,28</t>
  </si>
  <si>
    <t>225,04</t>
  </si>
  <si>
    <t>129,88</t>
  </si>
  <si>
    <t>119,71</t>
  </si>
  <si>
    <t>159,60</t>
  </si>
  <si>
    <t>4.985,78</t>
  </si>
  <si>
    <t>7.508,78</t>
  </si>
  <si>
    <t>23,99</t>
  </si>
  <si>
    <t>63,16</t>
  </si>
  <si>
    <t>66,49</t>
  </si>
  <si>
    <t>126,02</t>
  </si>
  <si>
    <t>309,90</t>
  </si>
  <si>
    <t>160,15</t>
  </si>
  <si>
    <t>159,37</t>
  </si>
  <si>
    <t>233,06</t>
  </si>
  <si>
    <t>108,38</t>
  </si>
  <si>
    <t>239,61</t>
  </si>
  <si>
    <t>248,36</t>
  </si>
  <si>
    <t>640,06</t>
  </si>
  <si>
    <t>1.006,63</t>
  </si>
  <si>
    <t>175,26</t>
  </si>
  <si>
    <t>109,87</t>
  </si>
  <si>
    <t>37,18</t>
  </si>
  <si>
    <t>47,89</t>
  </si>
  <si>
    <t>61,36</t>
  </si>
  <si>
    <t>87,60</t>
  </si>
  <si>
    <t>87,63</t>
  </si>
  <si>
    <t>990,56</t>
  </si>
  <si>
    <t>123,84</t>
  </si>
  <si>
    <t>96,70</t>
  </si>
  <si>
    <t>89,01</t>
  </si>
  <si>
    <t>122,40</t>
  </si>
  <si>
    <t>104,89</t>
  </si>
  <si>
    <t>137,88</t>
  </si>
  <si>
    <t>128,53</t>
  </si>
  <si>
    <t>123,77</t>
  </si>
  <si>
    <t>147,12</t>
  </si>
  <si>
    <t>646,28</t>
  </si>
  <si>
    <t>654,83</t>
  </si>
  <si>
    <t>663,38</t>
  </si>
  <si>
    <t>671,92</t>
  </si>
  <si>
    <t>689,03</t>
  </si>
  <si>
    <t>451,92</t>
  </si>
  <si>
    <t>579,97</t>
  </si>
  <si>
    <t>499,63</t>
  </si>
  <si>
    <t>115,55</t>
  </si>
  <si>
    <t>67,18</t>
  </si>
  <si>
    <t>69,55</t>
  </si>
  <si>
    <t>167,81</t>
  </si>
  <si>
    <t>224,83</t>
  </si>
  <si>
    <t>48,18</t>
  </si>
  <si>
    <t>57,55</t>
  </si>
  <si>
    <t>CONCRETAGEM DE EDIFICAÇÕES (PAREDES E LAJES) FEITAS COM SISTEMA DE FÔRMAS MANUSEÁVEIS, COM CONCRETO USINADO AUTOADENSÁVEL FCK 25 MPA - LANÇAMENTO E ACABAMENTO. AF_10/2021</t>
  </si>
  <si>
    <t>528,63</t>
  </si>
  <si>
    <t>704,48</t>
  </si>
  <si>
    <t>1.497,37</t>
  </si>
  <si>
    <t>2.749,72</t>
  </si>
  <si>
    <t>1.479,00</t>
  </si>
  <si>
    <t>4.424,52</t>
  </si>
  <si>
    <t>1.004,04</t>
  </si>
  <si>
    <t>1.705,80</t>
  </si>
  <si>
    <t>4.220,37</t>
  </si>
  <si>
    <t>1.808,80</t>
  </si>
  <si>
    <t>181,09</t>
  </si>
  <si>
    <t>287,66</t>
  </si>
  <si>
    <t>2.290,49</t>
  </si>
  <si>
    <t>570,67</t>
  </si>
  <si>
    <t>1.080,51</t>
  </si>
  <si>
    <t>784,48</t>
  </si>
  <si>
    <t>5.219,45</t>
  </si>
  <si>
    <t>933,81</t>
  </si>
  <si>
    <t>2.904,77</t>
  </si>
  <si>
    <t>1.288,93</t>
  </si>
  <si>
    <t>570,62</t>
  </si>
  <si>
    <t>1.914,27</t>
  </si>
  <si>
    <t>680,74</t>
  </si>
  <si>
    <t>3.518,90</t>
  </si>
  <si>
    <t>4.135,18</t>
  </si>
  <si>
    <t>454,38</t>
  </si>
  <si>
    <t>634,48</t>
  </si>
  <si>
    <t>5.988,18</t>
  </si>
  <si>
    <t>988,39</t>
  </si>
  <si>
    <t>1.405,60</t>
  </si>
  <si>
    <t>4.780,33</t>
  </si>
  <si>
    <t>885,37</t>
  </si>
  <si>
    <t>2.122,73</t>
  </si>
  <si>
    <t>398,59</t>
  </si>
  <si>
    <t>5.398,69</t>
  </si>
  <si>
    <t>1.847,27</t>
  </si>
  <si>
    <t>2.352,93</t>
  </si>
  <si>
    <t>1.039,26</t>
  </si>
  <si>
    <t>6.770,10</t>
  </si>
  <si>
    <t>1.265,81</t>
  </si>
  <si>
    <t>6.012,69</t>
  </si>
  <si>
    <t>8.601,33</t>
  </si>
  <si>
    <t>598,33</t>
  </si>
  <si>
    <t>2.304,43</t>
  </si>
  <si>
    <t>3.616,45</t>
  </si>
  <si>
    <t>2.331,13</t>
  </si>
  <si>
    <t>2.296,55</t>
  </si>
  <si>
    <t>1.259,11</t>
  </si>
  <si>
    <t>7.495,99</t>
  </si>
  <si>
    <t>2.561,33</t>
  </si>
  <si>
    <t>2.557,56</t>
  </si>
  <si>
    <t>9.737,56</t>
  </si>
  <si>
    <t>2.769,70</t>
  </si>
  <si>
    <t>10.873,96</t>
  </si>
  <si>
    <t>5.355,12</t>
  </si>
  <si>
    <t>2.981,89</t>
  </si>
  <si>
    <t>9.947,44</t>
  </si>
  <si>
    <t>2.773,46</t>
  </si>
  <si>
    <t>11.256,72</t>
  </si>
  <si>
    <t>2.003,28</t>
  </si>
  <si>
    <t>12.562,36</t>
  </si>
  <si>
    <t>3.194,09</t>
  </si>
  <si>
    <t>12.777,96</t>
  </si>
  <si>
    <t>6.288,80</t>
  </si>
  <si>
    <t>14.258,06</t>
  </si>
  <si>
    <t>3.406,28</t>
  </si>
  <si>
    <t>15.950,17</t>
  </si>
  <si>
    <t>2.140,71</t>
  </si>
  <si>
    <t>293,38</t>
  </si>
  <si>
    <t>826,72</t>
  </si>
  <si>
    <t>7.280,38</t>
  </si>
  <si>
    <t>2.349,18</t>
  </si>
  <si>
    <t>8.221,37</t>
  </si>
  <si>
    <t>9.162,39</t>
  </si>
  <si>
    <t>7.464,77</t>
  </si>
  <si>
    <t>3.581,68</t>
  </si>
  <si>
    <t>CONCRETAGEM DE LAJES EM EDIFICAÇÕES UNIFAMILIARES FEITAS COM SISTEMA DE FÔRMAS MANUSEÁVEIS, COM CONCRETO USINADO BOMBEÁVEL FCK 25 MPA - LANÇAMENTO, ADENSAMENTO E ACABAMENTO (EXCLUSIVE BOMBA LANÇA). AF_10/2021</t>
  </si>
  <si>
    <t>547,36</t>
  </si>
  <si>
    <t>CONCRETAGEM DE PAREDES EM EDIFICAÇÕES UNIFAMILIARES FEITAS COM SISTEMA DE FÔRMAS MANUSEÁVEIS, COM CONCRETO USINADO BOMBEÁVEL FCK 25 MPA - LANÇAMENTO, ADENSAMENTO E ACABAMENTO (EXCLUSIVE BOMBA LANÇA). AF_10/2021</t>
  </si>
  <si>
    <t>531,49</t>
  </si>
  <si>
    <t>CONCRETAGEM DE PLATIBANDA EM EDIFICAÇÕES UNIFAMILIARES FEITAS COM SISTEMA DE FÔRMAS MANUSEÁVEIS, COM CONCRETO USINADO BOMBEÁVEL FCK 25 MPA, - LANÇAMENTO, ADENSAMENTO E ACABAMENTO (EXCLUSIVE BOMBA LANÇA). AF_10/2021</t>
  </si>
  <si>
    <t>576,74</t>
  </si>
  <si>
    <t>CONCRETAGEM DE LAJES EM EDIFICAÇÕES MULTIFAMILIARES FEITAS COM SISTEMA DE FÔRMAS MANUSEÁVEIS, COM CONCRETO USINADO BOMBEÁVEL FCK 25 MPA - LANÇAMENTO, ADENSAMENTO E ACABAMENTO (EXCLUSIVE BOMBA LANÇA). AF_10/2021</t>
  </si>
  <si>
    <t>550,84</t>
  </si>
  <si>
    <t>CONCRETAGEM DE PAREDES EM EDIFICAÇÕES MULTIFAMILIARES FEITAS COM SISTEMA DE FÔRMAS MANUSEÁVEIS, COM CONCRETO USINADO BOMBEÁVEL FCK 25 MPA - LANÇAMENTO, ADENSAMENTO E ACABAMENTO (EXCLUSIVE BOMBA LANÇA). AF_10/2021</t>
  </si>
  <si>
    <t>533,86</t>
  </si>
  <si>
    <t>CONCRETAGEM DE PLATIBANDA EM EDIFICAÇÕES MULTIFAMILIARES FEITAS COM SISTEMA DE FÔRMAS MANUSEÁVEIS, COM CONCRETO USINADO BOMBEÁVEL FCK 25 MPA - LANÇAMENTO, ADENSAMENTO E ACABAMENTO (EXCLUSIVE BOMBA LANÇA). AF_10/2021</t>
  </si>
  <si>
    <t>594,81</t>
  </si>
  <si>
    <t>CONCRETAGEM DE PLATIBANDA EM EDIFICAÇÕES UNIFAMILIARES FEITAS COM SISTEMA DE FÔRMAS MANUSEÁVEIS, COM CONCRETO USINADO AUTOADENSÁVEL FCK 25 MPA - LANÇAMENTO E ACABAMENTO. AF_10/2021</t>
  </si>
  <si>
    <t>560,66</t>
  </si>
  <si>
    <t>CONCRETAGEM DE PLATIBANDA EM EDIFICAÇÕES MULTIFAMILIARES FEITAS COM SISTEMA DE FÔRMAS MANUSEÁVEIS, COM CONCRETO USINADO AUTOADENSÁVEL FCK 25 MPA - LANÇAMENTO E ACABAMENTO. AF_10/2021</t>
  </si>
  <si>
    <t>565,62</t>
  </si>
  <si>
    <t>CONCRETAGEM DE EDIFICAÇÕES (PAREDES E LAJES) FEITAS COM SISTEMA DE FÔRMAS MANUSEÁVEIS, COM CONCRETO USINADO BOMBEÁVEL FCK 25 MPA - LANÇAMENTO, ADENSAMENTO E ACABAMENTO (EXCLUSIVE BOMBA LANÇA). AF_10/2021</t>
  </si>
  <si>
    <t>538,92</t>
  </si>
  <si>
    <t>133,51</t>
  </si>
  <si>
    <t>199,02</t>
  </si>
  <si>
    <t>223,88</t>
  </si>
  <si>
    <t>312,49</t>
  </si>
  <si>
    <t>445,59</t>
  </si>
  <si>
    <t>613,10</t>
  </si>
  <si>
    <t>944,56</t>
  </si>
  <si>
    <t>124,08</t>
  </si>
  <si>
    <t>179,04</t>
  </si>
  <si>
    <t>384,78</t>
  </si>
  <si>
    <t>657,28</t>
  </si>
  <si>
    <t>230,89</t>
  </si>
  <si>
    <t>622,81</t>
  </si>
  <si>
    <t>481,13</t>
  </si>
  <si>
    <t>1.218,25</t>
  </si>
  <si>
    <t>112,08</t>
  </si>
  <si>
    <t>92,20</t>
  </si>
  <si>
    <t>558,83</t>
  </si>
  <si>
    <t>646,22</t>
  </si>
  <si>
    <t>1.226,78</t>
  </si>
  <si>
    <t>886,75</t>
  </si>
  <si>
    <t>375,79</t>
  </si>
  <si>
    <t>14,95</t>
  </si>
  <si>
    <t>52,43</t>
  </si>
  <si>
    <t>18,30</t>
  </si>
  <si>
    <t>145,33</t>
  </si>
  <si>
    <t>114,42</t>
  </si>
  <si>
    <t>29,05</t>
  </si>
  <si>
    <t>103,48</t>
  </si>
  <si>
    <t>139,46</t>
  </si>
  <si>
    <t>52,75</t>
  </si>
  <si>
    <t>2.616,33</t>
  </si>
  <si>
    <t>25.523,20</t>
  </si>
  <si>
    <t>13.168,95</t>
  </si>
  <si>
    <t>17.823,97</t>
  </si>
  <si>
    <t>20.071,83</t>
  </si>
  <si>
    <t>5.109,27</t>
  </si>
  <si>
    <t>99,07</t>
  </si>
  <si>
    <t>91,35</t>
  </si>
  <si>
    <t>103,36</t>
  </si>
  <si>
    <t>880,58</t>
  </si>
  <si>
    <t>692,77</t>
  </si>
  <si>
    <t>530,22</t>
  </si>
  <si>
    <t>980,38</t>
  </si>
  <si>
    <t>1.308,10</t>
  </si>
  <si>
    <t>1.379,46</t>
  </si>
  <si>
    <t>1.528,89</t>
  </si>
  <si>
    <t>1.886,18</t>
  </si>
  <si>
    <t>2.561,87</t>
  </si>
  <si>
    <t>2.650,93</t>
  </si>
  <si>
    <t>2.873,81</t>
  </si>
  <si>
    <t>3.518,18</t>
  </si>
  <si>
    <t>953,73</t>
  </si>
  <si>
    <t>1.275,22</t>
  </si>
  <si>
    <t>1.346,59</t>
  </si>
  <si>
    <t>1.597,87</t>
  </si>
  <si>
    <t>1.798,52</t>
  </si>
  <si>
    <t>2.411,67</t>
  </si>
  <si>
    <t>2.497,94</t>
  </si>
  <si>
    <t>2.670,70</t>
  </si>
  <si>
    <t>2.984,49</t>
  </si>
  <si>
    <t>2.922,10</t>
  </si>
  <si>
    <t>46,89</t>
  </si>
  <si>
    <t>25,45</t>
  </si>
  <si>
    <t>480,36</t>
  </si>
  <si>
    <t>461,01</t>
  </si>
  <si>
    <t>624,28</t>
  </si>
  <si>
    <t>509,45</t>
  </si>
  <si>
    <t>443,67</t>
  </si>
  <si>
    <t>491,82</t>
  </si>
  <si>
    <t>445,96</t>
  </si>
  <si>
    <t>424,72</t>
  </si>
  <si>
    <t>641,40</t>
  </si>
  <si>
    <t>700,26</t>
  </si>
  <si>
    <t>629,18</t>
  </si>
  <si>
    <t>612,90</t>
  </si>
  <si>
    <t>719,90</t>
  </si>
  <si>
    <t>542,00</t>
  </si>
  <si>
    <t>586,53</t>
  </si>
  <si>
    <t>541,60</t>
  </si>
  <si>
    <t>521,92</t>
  </si>
  <si>
    <t>625,63</t>
  </si>
  <si>
    <t>434,05</t>
  </si>
  <si>
    <t>481,60</t>
  </si>
  <si>
    <t>515,02</t>
  </si>
  <si>
    <t>441,20</t>
  </si>
  <si>
    <t>638,54</t>
  </si>
  <si>
    <t>539,88</t>
  </si>
  <si>
    <t>3.913,96</t>
  </si>
  <si>
    <t>592,81</t>
  </si>
  <si>
    <t>120,75</t>
  </si>
  <si>
    <t>226,97</t>
  </si>
  <si>
    <t>355,26</t>
  </si>
  <si>
    <t>515,25</t>
  </si>
  <si>
    <t>145,27</t>
  </si>
  <si>
    <t>179,15</t>
  </si>
  <si>
    <t>212,49</t>
  </si>
  <si>
    <t>136,65</t>
  </si>
  <si>
    <t>172,72</t>
  </si>
  <si>
    <t>204,25</t>
  </si>
  <si>
    <t>494,68</t>
  </si>
  <si>
    <t>543,75</t>
  </si>
  <si>
    <t>586,15</t>
  </si>
  <si>
    <t>568,10</t>
  </si>
  <si>
    <t>644,54</t>
  </si>
  <si>
    <t>593,84</t>
  </si>
  <si>
    <t>639,79</t>
  </si>
  <si>
    <t>644,14</t>
  </si>
  <si>
    <t>717,37</t>
  </si>
  <si>
    <t>695,89</t>
  </si>
  <si>
    <t>752,81</t>
  </si>
  <si>
    <t>761,29</t>
  </si>
  <si>
    <t>817,55</t>
  </si>
  <si>
    <t>762,57</t>
  </si>
  <si>
    <t>809,19</t>
  </si>
  <si>
    <t>816,86</t>
  </si>
  <si>
    <t>895,88</t>
  </si>
  <si>
    <t>979,78</t>
  </si>
  <si>
    <t>1.086,39</t>
  </si>
  <si>
    <t>1.124,66</t>
  </si>
  <si>
    <t>1.212,55</t>
  </si>
  <si>
    <t>510,88</t>
  </si>
  <si>
    <t>591,20</t>
  </si>
  <si>
    <t>727,50</t>
  </si>
  <si>
    <t>897,55</t>
  </si>
  <si>
    <t>1.334,71</t>
  </si>
  <si>
    <t>632,03</t>
  </si>
  <si>
    <t>946,12</t>
  </si>
  <si>
    <t>1.393,28</t>
  </si>
  <si>
    <t>651,69</t>
  </si>
  <si>
    <t>970,16</t>
  </si>
  <si>
    <t>1.424,24</t>
  </si>
  <si>
    <t>671,28</t>
  </si>
  <si>
    <t>814,45</t>
  </si>
  <si>
    <t>993,81</t>
  </si>
  <si>
    <t>1.454,61</t>
  </si>
  <si>
    <t>857,30</t>
  </si>
  <si>
    <t>1.040,82</t>
  </si>
  <si>
    <t>1.517,92</t>
  </si>
  <si>
    <t>1.087,67</t>
  </si>
  <si>
    <t>1.585,78</t>
  </si>
  <si>
    <t>611,08</t>
  </si>
  <si>
    <t>3.724,94</t>
  </si>
  <si>
    <t>4.252,25</t>
  </si>
  <si>
    <t>2.857,68</t>
  </si>
  <si>
    <t>3.060,89</t>
  </si>
  <si>
    <t>937,12</t>
  </si>
  <si>
    <t>889,27</t>
  </si>
  <si>
    <t>129,83</t>
  </si>
  <si>
    <t>208,70</t>
  </si>
  <si>
    <t>584,82</t>
  </si>
  <si>
    <t>176,20</t>
  </si>
  <si>
    <t>341,83</t>
  </si>
  <si>
    <t>549,50</t>
  </si>
  <si>
    <t>1.261,47</t>
  </si>
  <si>
    <t>426,37</t>
  </si>
  <si>
    <t>127,19</t>
  </si>
  <si>
    <t>236,56</t>
  </si>
  <si>
    <t>390,77</t>
  </si>
  <si>
    <t>543,25</t>
  </si>
  <si>
    <t>622,77</t>
  </si>
  <si>
    <t>72,37</t>
  </si>
  <si>
    <t>202,15</t>
  </si>
  <si>
    <t>830,23</t>
  </si>
  <si>
    <t>657,64</t>
  </si>
  <si>
    <t>1.074,24</t>
  </si>
  <si>
    <t>1.299,93</t>
  </si>
  <si>
    <t>772,51</t>
  </si>
  <si>
    <t>1.033,16</t>
  </si>
  <si>
    <t>1.281,21</t>
  </si>
  <si>
    <t>828,68</t>
  </si>
  <si>
    <t>930,14</t>
  </si>
  <si>
    <t>863,26</t>
  </si>
  <si>
    <t>146,91</t>
  </si>
  <si>
    <t>799,51</t>
  </si>
  <si>
    <t>683,41</t>
  </si>
  <si>
    <t>807,63</t>
  </si>
  <si>
    <t>832,53</t>
  </si>
  <si>
    <t>702,99</t>
  </si>
  <si>
    <t>880,10</t>
  </si>
  <si>
    <t>745,62</t>
  </si>
  <si>
    <t>922,11</t>
  </si>
  <si>
    <t>787,14</t>
  </si>
  <si>
    <t>808,42</t>
  </si>
  <si>
    <t>692,32</t>
  </si>
  <si>
    <t>886,04</t>
  </si>
  <si>
    <t>751,56</t>
  </si>
  <si>
    <t>1.234,94</t>
  </si>
  <si>
    <t>1.100,46</t>
  </si>
  <si>
    <t>1.518,73</t>
  </si>
  <si>
    <t>1.384,25</t>
  </si>
  <si>
    <t>64,14</t>
  </si>
  <si>
    <t>83,54</t>
  </si>
  <si>
    <t>703,58</t>
  </si>
  <si>
    <t>497,62</t>
  </si>
  <si>
    <t>511,51</t>
  </si>
  <si>
    <t>136,64</t>
  </si>
  <si>
    <t>171,46</t>
  </si>
  <si>
    <t>678,09</t>
  </si>
  <si>
    <t>37,85</t>
  </si>
  <si>
    <t>39,86</t>
  </si>
  <si>
    <t>535,37</t>
  </si>
  <si>
    <t>48,92</t>
  </si>
  <si>
    <t>56,76</t>
  </si>
  <si>
    <t>451,31</t>
  </si>
  <si>
    <t>192,00</t>
  </si>
  <si>
    <t>254,49</t>
  </si>
  <si>
    <t>1.320,12</t>
  </si>
  <si>
    <t>387,40</t>
  </si>
  <si>
    <t>528,37</t>
  </si>
  <si>
    <t>823,28</t>
  </si>
  <si>
    <t>558,47</t>
  </si>
  <si>
    <t>616,08</t>
  </si>
  <si>
    <t>559,26</t>
  </si>
  <si>
    <t>302,97</t>
  </si>
  <si>
    <t>315,61</t>
  </si>
  <si>
    <t>239,42</t>
  </si>
  <si>
    <t>270,00</t>
  </si>
  <si>
    <t>1.030,45</t>
  </si>
  <si>
    <t>536,47</t>
  </si>
  <si>
    <t>76,22</t>
  </si>
  <si>
    <t>230,53</t>
  </si>
  <si>
    <t>249,35</t>
  </si>
  <si>
    <t>341,43</t>
  </si>
  <si>
    <t>440,11</t>
  </si>
  <si>
    <t>409,68</t>
  </si>
  <si>
    <t>442,28</t>
  </si>
  <si>
    <t>356,90</t>
  </si>
  <si>
    <t>389,51</t>
  </si>
  <si>
    <t>362,98</t>
  </si>
  <si>
    <t>395,58</t>
  </si>
  <si>
    <t>342,62</t>
  </si>
  <si>
    <t>354,51</t>
  </si>
  <si>
    <t>190,16</t>
  </si>
  <si>
    <t>119,45</t>
  </si>
  <si>
    <t>461,40</t>
  </si>
  <si>
    <t>589,45</t>
  </si>
  <si>
    <t>166,12</t>
  </si>
  <si>
    <t>1.198,44</t>
  </si>
  <si>
    <t>1.138,29</t>
  </si>
  <si>
    <t>1.066,22</t>
  </si>
  <si>
    <t>974,34</t>
  </si>
  <si>
    <t>890,12</t>
  </si>
  <si>
    <t>872,63</t>
  </si>
  <si>
    <t>859,38</t>
  </si>
  <si>
    <t>805,72</t>
  </si>
  <si>
    <t>1.160,47</t>
  </si>
  <si>
    <t>1.101,12</t>
  </si>
  <si>
    <t>1.030,62</t>
  </si>
  <si>
    <t>940,32</t>
  </si>
  <si>
    <t>847,52</t>
  </si>
  <si>
    <t>831,06</t>
  </si>
  <si>
    <t>819,91</t>
  </si>
  <si>
    <t>768,37</t>
  </si>
  <si>
    <t>812,44</t>
  </si>
  <si>
    <t>777,60</t>
  </si>
  <si>
    <t>103,53</t>
  </si>
  <si>
    <t>145,35</t>
  </si>
  <si>
    <t>213,25</t>
  </si>
  <si>
    <t>101157</t>
  </si>
  <si>
    <t>ALVENARIA DE VEDAÇÃO DE BLOCOS DE GESSO DE 7X50X66CM (ESPESSURA 7CM). AF_05/2020</t>
  </si>
  <si>
    <t>101158</t>
  </si>
  <si>
    <t>ALVENARIA DE VEDAÇÃO DE BLOCOS DE GESSO DE 10X50X66CM (ESPESSURA 10CM). AF_05/2020</t>
  </si>
  <si>
    <t>187,79</t>
  </si>
  <si>
    <t>755,49</t>
  </si>
  <si>
    <t>766,37</t>
  </si>
  <si>
    <t>807,61</t>
  </si>
  <si>
    <t>631,69</t>
  </si>
  <si>
    <t>133,24</t>
  </si>
  <si>
    <t>175,49</t>
  </si>
  <si>
    <t>78,26</t>
  </si>
  <si>
    <t>106,77</t>
  </si>
  <si>
    <t>140,03</t>
  </si>
  <si>
    <t>110,03</t>
  </si>
  <si>
    <t>82,31</t>
  </si>
  <si>
    <t>63,77</t>
  </si>
  <si>
    <t>37,99</t>
  </si>
  <si>
    <t>37,37</t>
  </si>
  <si>
    <t>35,78</t>
  </si>
  <si>
    <t>63,13</t>
  </si>
  <si>
    <t>27,55</t>
  </si>
  <si>
    <t>72,96</t>
  </si>
  <si>
    <t>69,05</t>
  </si>
  <si>
    <t>98,49</t>
  </si>
  <si>
    <t>191,12</t>
  </si>
  <si>
    <t>367,68</t>
  </si>
  <si>
    <t>31,65</t>
  </si>
  <si>
    <t>22,04</t>
  </si>
  <si>
    <t>30,06</t>
  </si>
  <si>
    <t>18,22</t>
  </si>
  <si>
    <t>156,24</t>
  </si>
  <si>
    <t>3.099,51</t>
  </si>
  <si>
    <t>3.429,35</t>
  </si>
  <si>
    <t>3.387,89</t>
  </si>
  <si>
    <t>3.167,22</t>
  </si>
  <si>
    <t>3.389,08</t>
  </si>
  <si>
    <t>3.240,90</t>
  </si>
  <si>
    <t>3.833,55</t>
  </si>
  <si>
    <t>3.943,98</t>
  </si>
  <si>
    <t>4.918,92</t>
  </si>
  <si>
    <t>3.191,18</t>
  </si>
  <si>
    <t>3.033,20</t>
  </si>
  <si>
    <t>4.634,39</t>
  </si>
  <si>
    <t>3.441,35</t>
  </si>
  <si>
    <t>3.208,02</t>
  </si>
  <si>
    <t>3.372,64</t>
  </si>
  <si>
    <t>1.831,26</t>
  </si>
  <si>
    <t>5.864,10</t>
  </si>
  <si>
    <t>3.949,53</t>
  </si>
  <si>
    <t>4.207,17</t>
  </si>
  <si>
    <t>4.175,10</t>
  </si>
  <si>
    <t>3.334,21</t>
  </si>
  <si>
    <t>4.184,94</t>
  </si>
  <si>
    <t>3.922,22</t>
  </si>
  <si>
    <t>3.757,10</t>
  </si>
  <si>
    <t>4.387,67</t>
  </si>
  <si>
    <t>4.214,53</t>
  </si>
  <si>
    <t>6.411,47</t>
  </si>
  <si>
    <t>3.849,04</t>
  </si>
  <si>
    <t>27.399,29</t>
  </si>
  <si>
    <t>18.166,02</t>
  </si>
  <si>
    <t>17.679,64</t>
  </si>
  <si>
    <t>4.460,27</t>
  </si>
  <si>
    <t>4.073,43</t>
  </si>
  <si>
    <t>4.461,06</t>
  </si>
  <si>
    <t>3.843,61</t>
  </si>
  <si>
    <t>2.429,26</t>
  </si>
  <si>
    <t>4.498,20</t>
  </si>
  <si>
    <t>3.989,70</t>
  </si>
  <si>
    <t>4.283,85</t>
  </si>
  <si>
    <t>5.295,59</t>
  </si>
  <si>
    <t>4.220,01</t>
  </si>
  <si>
    <t>4.525,03</t>
  </si>
  <si>
    <t>4.006,39</t>
  </si>
  <si>
    <t>4.859,78</t>
  </si>
  <si>
    <t>3.919,65</t>
  </si>
  <si>
    <t>5.153,98</t>
  </si>
  <si>
    <t>4.320,66</t>
  </si>
  <si>
    <t>5.026,80</t>
  </si>
  <si>
    <t>4.350,67</t>
  </si>
  <si>
    <t>2.230,43</t>
  </si>
  <si>
    <t>4.886,46</t>
  </si>
  <si>
    <t>3.794,32</t>
  </si>
  <si>
    <t>3.694,91</t>
  </si>
  <si>
    <t>4.500,76</t>
  </si>
  <si>
    <t>4.450,50</t>
  </si>
  <si>
    <t>4.792,21</t>
  </si>
  <si>
    <t>3.957,62</t>
  </si>
  <si>
    <t>4.464,54</t>
  </si>
  <si>
    <t>4.389,74</t>
  </si>
  <si>
    <t>4.334,10</t>
  </si>
  <si>
    <t>4.543,42</t>
  </si>
  <si>
    <t>4.510,16</t>
  </si>
  <si>
    <t>5.317,47</t>
  </si>
  <si>
    <t>4.327,38</t>
  </si>
  <si>
    <t>4.625,50</t>
  </si>
  <si>
    <t>4.265,71</t>
  </si>
  <si>
    <t>4.106,51</t>
  </si>
  <si>
    <t>4.724,49</t>
  </si>
  <si>
    <t>3.960,62</t>
  </si>
  <si>
    <t>4.167,38</t>
  </si>
  <si>
    <t>4.900,96</t>
  </si>
  <si>
    <t>4.378,90</t>
  </si>
  <si>
    <t>4.250,24</t>
  </si>
  <si>
    <t>3.431,46</t>
  </si>
  <si>
    <t>3.225,53</t>
  </si>
  <si>
    <t>4.238,47</t>
  </si>
  <si>
    <t>5.517,83</t>
  </si>
  <si>
    <t>4.556,46</t>
  </si>
  <si>
    <t>5.716,29</t>
  </si>
  <si>
    <t>6.998,30</t>
  </si>
  <si>
    <t>4.178,88</t>
  </si>
  <si>
    <t>3.503,33</t>
  </si>
  <si>
    <t>3.293,12</t>
  </si>
  <si>
    <t>128,22</t>
  </si>
  <si>
    <t>101,75</t>
  </si>
  <si>
    <t>74,49</t>
  </si>
  <si>
    <t>64,47</t>
  </si>
  <si>
    <t>1.397,41</t>
  </si>
  <si>
    <t>1.488,49</t>
  </si>
  <si>
    <t>1.526,44</t>
  </si>
  <si>
    <t>1.664,13</t>
  </si>
  <si>
    <t>1.383,95</t>
  </si>
  <si>
    <t>1.475,03</t>
  </si>
  <si>
    <t>1.512,98</t>
  </si>
  <si>
    <t>1.650,67</t>
  </si>
  <si>
    <t>1.634,90</t>
  </si>
  <si>
    <t>1.772,76</t>
  </si>
  <si>
    <t>1.830,20</t>
  </si>
  <si>
    <t>2.022,92</t>
  </si>
  <si>
    <t>1.628,23</t>
  </si>
  <si>
    <t>1.766,09</t>
  </si>
  <si>
    <t>1.823,53</t>
  </si>
  <si>
    <t>2.016,25</t>
  </si>
  <si>
    <t>1.744,33</t>
  </si>
  <si>
    <t>1.928,15</t>
  </si>
  <si>
    <t>2.004,74</t>
  </si>
  <si>
    <t>2.251,52</t>
  </si>
  <si>
    <t>1.909,14</t>
  </si>
  <si>
    <t>2.092,96</t>
  </si>
  <si>
    <t>2.169,55</t>
  </si>
  <si>
    <t>2.416,33</t>
  </si>
  <si>
    <t>786,70</t>
  </si>
  <si>
    <t>941,54</t>
  </si>
  <si>
    <t>1.070,11</t>
  </si>
  <si>
    <t>773,24</t>
  </si>
  <si>
    <t>882,54</t>
  </si>
  <si>
    <t>928,08</t>
  </si>
  <si>
    <t>1.056,65</t>
  </si>
  <si>
    <t>1.039,20</t>
  </si>
  <si>
    <t>1.203,14</t>
  </si>
  <si>
    <t>1.271,45</t>
  </si>
  <si>
    <t>1.464,30</t>
  </si>
  <si>
    <t>1.032,52</t>
  </si>
  <si>
    <t>1.196,46</t>
  </si>
  <si>
    <t>1.264,77</t>
  </si>
  <si>
    <t>1.457,62</t>
  </si>
  <si>
    <t>1.165,21</t>
  </si>
  <si>
    <t>1.383,80</t>
  </si>
  <si>
    <t>1.474,88</t>
  </si>
  <si>
    <t>1.732,02</t>
  </si>
  <si>
    <t>1.330,01</t>
  </si>
  <si>
    <t>1.548,60</t>
  </si>
  <si>
    <t>1.639,68</t>
  </si>
  <si>
    <t>1.896,82</t>
  </si>
  <si>
    <t>145,10</t>
  </si>
  <si>
    <t>145,52</t>
  </si>
  <si>
    <t>124,82</t>
  </si>
  <si>
    <t>90,51</t>
  </si>
  <si>
    <t>34,97</t>
  </si>
  <si>
    <t>26,99</t>
  </si>
  <si>
    <t>27,17</t>
  </si>
  <si>
    <t>73,64</t>
  </si>
  <si>
    <t>63,27</t>
  </si>
  <si>
    <t>82,93</t>
  </si>
  <si>
    <t>44,37</t>
  </si>
  <si>
    <t>163,68</t>
  </si>
  <si>
    <t>209,45</t>
  </si>
  <si>
    <t>142,58</t>
  </si>
  <si>
    <t>188,35</t>
  </si>
  <si>
    <t>143,09</t>
  </si>
  <si>
    <t>184,05</t>
  </si>
  <si>
    <t>108,96</t>
  </si>
  <si>
    <t>185,85</t>
  </si>
  <si>
    <t>290,12</t>
  </si>
  <si>
    <t>137,62</t>
  </si>
  <si>
    <t>162,46</t>
  </si>
  <si>
    <t>141,26</t>
  </si>
  <si>
    <t>134,62</t>
  </si>
  <si>
    <t>40,51</t>
  </si>
  <si>
    <t>534,40</t>
  </si>
  <si>
    <t>531,57</t>
  </si>
  <si>
    <t>581,92</t>
  </si>
  <si>
    <t>689,17</t>
  </si>
  <si>
    <t>909,71</t>
  </si>
  <si>
    <t>1.046,87</t>
  </si>
  <si>
    <t>1.694,38</t>
  </si>
  <si>
    <t>96,28</t>
  </si>
  <si>
    <t>722,06</t>
  </si>
  <si>
    <t>227,47</t>
  </si>
  <si>
    <t>153,12</t>
  </si>
  <si>
    <t>197,56</t>
  </si>
  <si>
    <t>275,45</t>
  </si>
  <si>
    <t>84,15</t>
  </si>
  <si>
    <t>266,16</t>
  </si>
  <si>
    <t>406,80</t>
  </si>
  <si>
    <t>417,00</t>
  </si>
  <si>
    <t>236,98</t>
  </si>
  <si>
    <t>46,06</t>
  </si>
  <si>
    <t>161,66</t>
  </si>
  <si>
    <t>376,53</t>
  </si>
  <si>
    <t>920,84</t>
  </si>
  <si>
    <t>1.400,31</t>
  </si>
  <si>
    <t>1.060,57</t>
  </si>
  <si>
    <t>1.454,92</t>
  </si>
  <si>
    <t>894,06</t>
  </si>
  <si>
    <t>1.130,25</t>
  </si>
  <si>
    <t>1.442,67</t>
  </si>
  <si>
    <t>482,00</t>
  </si>
  <si>
    <t>417,26</t>
  </si>
  <si>
    <t>524,48</t>
  </si>
  <si>
    <t>2.678,96</t>
  </si>
  <si>
    <t>1.319,52</t>
  </si>
  <si>
    <t>1.192,34</t>
  </si>
  <si>
    <t>1.474,18</t>
  </si>
  <si>
    <t>1.347,00</t>
  </si>
  <si>
    <t>58,11</t>
  </si>
  <si>
    <t>51,35</t>
  </si>
  <si>
    <t>141,90</t>
  </si>
  <si>
    <t>177,78</t>
  </si>
  <si>
    <t>212,70</t>
  </si>
  <si>
    <t>247,15</t>
  </si>
  <si>
    <t>157,29</t>
  </si>
  <si>
    <t>RECOMPOSIÇÃO DE BASE E OU SUB-BASE PARA REMENDO PROFUNDO DE SOLO BRITA (40/60) COM CIMENTO (TEOR DE 4%) - INCLUSO RETIRADA E COLOCAÇÃO DO MATERIAL. AF_12/2020</t>
  </si>
  <si>
    <t>229,55</t>
  </si>
  <si>
    <t>RECOMPOSIÇÃO DE BASE E OU SUB-BASE PARA REMENDO PROFUNDO DE SOLO BRITA (40/60) COM CIMENTO (TEOR DE 6%) - INCLUSO RETIRADA E COLOCAÇÃO DO MATERIAL. AF_12/2020</t>
  </si>
  <si>
    <t>263,39</t>
  </si>
  <si>
    <t>RECOMPOSIÇÃO DE BASE E OU SUB-BASE PARA REMENDO PROFUNDO DE SOLO BRITA (40/60) COM CIMENTO (TEOR DE 8%) - INCLUSO RETIRADA E COLOCAÇÃO DO MATERIAL. AF_12/2020</t>
  </si>
  <si>
    <t>296,76</t>
  </si>
  <si>
    <t>220,92</t>
  </si>
  <si>
    <t>254,94</t>
  </si>
  <si>
    <t>208,47</t>
  </si>
  <si>
    <t>132,31</t>
  </si>
  <si>
    <t>208,71</t>
  </si>
  <si>
    <t>76,91</t>
  </si>
  <si>
    <t>RECOMPOSIÇÃO DE BASE E OU SUB-BASE PARA FECHAMENTO DE VALAS DE SOLO BRITA (40/60) COM CIMENTO (TEOR DE 4%) - INCLUSO RETIRADA E COLOCAÇÃO DO MATERIAL. AF_12/2020</t>
  </si>
  <si>
    <t>149,17</t>
  </si>
  <si>
    <t>RECOMPOSIÇÃO DE BASE E OU SUB-BASE PARA FECHAMENTO DE VALAS DE SOLO BRITA (40/60) COM CIMENTO (TEOR DE 6%) - INCLUSO RETIRADA E COLOCAÇÃO DO MATERIAL. AF_12/2020</t>
  </si>
  <si>
    <t>183,01</t>
  </si>
  <si>
    <t>RECOMPOSIÇÃO DE BASE E OU SUB-BASE PARA FECHAMENTO DE VALAS DE SOLO BRITA (40/60) COM CIMENTO (TEOR DE 8%) - INCLUSO RETIRADA E COLOCAÇÃO DO MATERIAL. AF_12/2020</t>
  </si>
  <si>
    <t>216,38</t>
  </si>
  <si>
    <t>140,54</t>
  </si>
  <si>
    <t>174,56</t>
  </si>
  <si>
    <t>208,11</t>
  </si>
  <si>
    <t>128,09</t>
  </si>
  <si>
    <t>113,54</t>
  </si>
  <si>
    <t>61,71</t>
  </si>
  <si>
    <t>66,41</t>
  </si>
  <si>
    <t>493,97</t>
  </si>
  <si>
    <t>671,14</t>
  </si>
  <si>
    <t>718,21</t>
  </si>
  <si>
    <t>826,15</t>
  </si>
  <si>
    <t>1.193,99</t>
  </si>
  <si>
    <t>1.700,97</t>
  </si>
  <si>
    <t>684,34</t>
  </si>
  <si>
    <t>66,20</t>
  </si>
  <si>
    <t>144,36</t>
  </si>
  <si>
    <t>392,01</t>
  </si>
  <si>
    <t>588,84</t>
  </si>
  <si>
    <t>939,97</t>
  </si>
  <si>
    <t>2.007,14</t>
  </si>
  <si>
    <t>4.183,28</t>
  </si>
  <si>
    <t>135,76</t>
  </si>
  <si>
    <t>167,72</t>
  </si>
  <si>
    <t>349,44</t>
  </si>
  <si>
    <t>1.284,52</t>
  </si>
  <si>
    <t>237,41</t>
  </si>
  <si>
    <t>710,96</t>
  </si>
  <si>
    <t>768,66</t>
  </si>
  <si>
    <t>230,19</t>
  </si>
  <si>
    <t>268,66</t>
  </si>
  <si>
    <t>364,81</t>
  </si>
  <si>
    <t>1.797,70</t>
  </si>
  <si>
    <t>510,95</t>
  </si>
  <si>
    <t>451,04</t>
  </si>
  <si>
    <t>355,43</t>
  </si>
  <si>
    <t>2.779,58</t>
  </si>
  <si>
    <t>121,36</t>
  </si>
  <si>
    <t>253,27</t>
  </si>
  <si>
    <t>299,69</t>
  </si>
  <si>
    <t>144,15</t>
  </si>
  <si>
    <t>164,18</t>
  </si>
  <si>
    <t>226,49</t>
  </si>
  <si>
    <t>292,22</t>
  </si>
  <si>
    <t>241,65</t>
  </si>
  <si>
    <t>304,14</t>
  </si>
  <si>
    <t>148,60</t>
  </si>
  <si>
    <t>140,22</t>
  </si>
  <si>
    <t>233,17</t>
  </si>
  <si>
    <t>301,12</t>
  </si>
  <si>
    <t>6.394,55</t>
  </si>
  <si>
    <t>11.548,30</t>
  </si>
  <si>
    <t>142,62</t>
  </si>
  <si>
    <t>156,87</t>
  </si>
  <si>
    <t>136,94</t>
  </si>
  <si>
    <t>177,64</t>
  </si>
  <si>
    <t>135,36</t>
  </si>
  <si>
    <t>192,13</t>
  </si>
  <si>
    <t>424,55</t>
  </si>
  <si>
    <t>362,71</t>
  </si>
  <si>
    <t>250,89</t>
  </si>
  <si>
    <t>51,42</t>
  </si>
  <si>
    <t>228,31</t>
  </si>
  <si>
    <t>195,12</t>
  </si>
  <si>
    <t>171,59</t>
  </si>
  <si>
    <t>156,77</t>
  </si>
  <si>
    <t>181,56</t>
  </si>
  <si>
    <t>180,43</t>
  </si>
  <si>
    <t>142,23</t>
  </si>
  <si>
    <t>206,72</t>
  </si>
  <si>
    <t>181,41</t>
  </si>
  <si>
    <t>265,55</t>
  </si>
  <si>
    <t>191,84</t>
  </si>
  <si>
    <t>148,96</t>
  </si>
  <si>
    <t>181,23</t>
  </si>
  <si>
    <t>434,07</t>
  </si>
  <si>
    <t>375,67</t>
  </si>
  <si>
    <t>247,14</t>
  </si>
  <si>
    <t>225,49</t>
  </si>
  <si>
    <t>197,53</t>
  </si>
  <si>
    <t>157,83</t>
  </si>
  <si>
    <t>420,86</t>
  </si>
  <si>
    <t>353,09</t>
  </si>
  <si>
    <t>228,78</t>
  </si>
  <si>
    <t>193,64</t>
  </si>
  <si>
    <t>169,41</t>
  </si>
  <si>
    <t>155,94</t>
  </si>
  <si>
    <t>473,61</t>
  </si>
  <si>
    <t>398,18</t>
  </si>
  <si>
    <t>245,95</t>
  </si>
  <si>
    <t>222,68</t>
  </si>
  <si>
    <t>193,14</t>
  </si>
  <si>
    <t>168,81</t>
  </si>
  <si>
    <t>155,28</t>
  </si>
  <si>
    <t>439,69</t>
  </si>
  <si>
    <t>367,66</t>
  </si>
  <si>
    <t>255,50</t>
  </si>
  <si>
    <t>228,76</t>
  </si>
  <si>
    <t>194,56</t>
  </si>
  <si>
    <t>171,00</t>
  </si>
  <si>
    <t>156,85</t>
  </si>
  <si>
    <t>482,97</t>
  </si>
  <si>
    <t>413,53</t>
  </si>
  <si>
    <t>241,49</t>
  </si>
  <si>
    <t>188,25</t>
  </si>
  <si>
    <t>150,42</t>
  </si>
  <si>
    <t>411,93</t>
  </si>
  <si>
    <t>347,56</t>
  </si>
  <si>
    <t>236,26</t>
  </si>
  <si>
    <t>215,90</t>
  </si>
  <si>
    <t>158,86</t>
  </si>
  <si>
    <t>145,62</t>
  </si>
  <si>
    <t>429,62</t>
  </si>
  <si>
    <t>369,63</t>
  </si>
  <si>
    <t>220,49</t>
  </si>
  <si>
    <t>201,50</t>
  </si>
  <si>
    <t>175,27</t>
  </si>
  <si>
    <t>144,44</t>
  </si>
  <si>
    <t>3.291,99</t>
  </si>
  <si>
    <t>4.121,62</t>
  </si>
  <si>
    <t>4.378,40</t>
  </si>
  <si>
    <t>4.481,69</t>
  </si>
  <si>
    <t>4.851,19</t>
  </si>
  <si>
    <t>4.873,58</t>
  </si>
  <si>
    <t>4.760,89</t>
  </si>
  <si>
    <t>4.250,96</t>
  </si>
  <si>
    <t>211,92</t>
  </si>
  <si>
    <t>183,80</t>
  </si>
  <si>
    <t>143,69</t>
  </si>
  <si>
    <t>206,88</t>
  </si>
  <si>
    <t>172,18</t>
  </si>
  <si>
    <t>126,68</t>
  </si>
  <si>
    <t>240,60</t>
  </si>
  <si>
    <t>1.499,60</t>
  </si>
  <si>
    <t>1.654,26</t>
  </si>
  <si>
    <t>8.548,51</t>
  </si>
  <si>
    <t>9.510,68</t>
  </si>
  <si>
    <t>12.192,98</t>
  </si>
  <si>
    <t>14.979,96</t>
  </si>
  <si>
    <t>18.783,33</t>
  </si>
  <si>
    <t>26.199,81</t>
  </si>
  <si>
    <t>30.505,60</t>
  </si>
  <si>
    <t>165,19</t>
  </si>
  <si>
    <t>904,42</t>
  </si>
  <si>
    <t>1.450,72</t>
  </si>
  <si>
    <t>2.536,71</t>
  </si>
  <si>
    <t>1.550,29</t>
  </si>
  <si>
    <t>117,84</t>
  </si>
  <si>
    <t>2.119,45</t>
  </si>
  <si>
    <t>120,73</t>
  </si>
  <si>
    <t>150,99</t>
  </si>
  <si>
    <t>7.208,79</t>
  </si>
  <si>
    <t>70,72</t>
  </si>
  <si>
    <t>173,63</t>
  </si>
  <si>
    <t>1.646,49</t>
  </si>
  <si>
    <t>2.640,18</t>
  </si>
  <si>
    <t>2.608,64</t>
  </si>
  <si>
    <t>156,22</t>
  </si>
  <si>
    <t>196,55</t>
  </si>
  <si>
    <t>250,33</t>
  </si>
  <si>
    <t>216,56</t>
  </si>
  <si>
    <t>260,53</t>
  </si>
  <si>
    <t>250,28</t>
  </si>
  <si>
    <t>344,39</t>
  </si>
  <si>
    <t>349,55</t>
  </si>
  <si>
    <t>417,45</t>
  </si>
  <si>
    <t>286,34</t>
  </si>
  <si>
    <t>340,12</t>
  </si>
  <si>
    <t>289,82</t>
  </si>
  <si>
    <t>333,79</t>
  </si>
  <si>
    <t>307,02</t>
  </si>
  <si>
    <t>401,13</t>
  </si>
  <si>
    <t>454,07</t>
  </si>
  <si>
    <t>259,45</t>
  </si>
  <si>
    <t>504,93</t>
  </si>
  <si>
    <t>495,24</t>
  </si>
  <si>
    <t>949,30</t>
  </si>
  <si>
    <t>1.904,32</t>
  </si>
  <si>
    <t>2.184,48</t>
  </si>
  <si>
    <t>352,22</t>
  </si>
  <si>
    <t>401,58</t>
  </si>
  <si>
    <t>470,70</t>
  </si>
  <si>
    <t>920,54</t>
  </si>
  <si>
    <t>1.850,71</t>
  </si>
  <si>
    <t>1.677,78</t>
  </si>
  <si>
    <t>3.364,95</t>
  </si>
  <si>
    <t>775,18</t>
  </si>
  <si>
    <t>206,08</t>
  </si>
  <si>
    <t>433,93</t>
  </si>
  <si>
    <t>893,24</t>
  </si>
  <si>
    <t>822,99</t>
  </si>
  <si>
    <t>911,32</t>
  </si>
  <si>
    <t>951,89</t>
  </si>
  <si>
    <t>271,38</t>
  </si>
  <si>
    <t>312,33</t>
  </si>
  <si>
    <t>102,47</t>
  </si>
  <si>
    <t>147,19</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</si>
  <si>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</si>
  <si>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</si>
  <si>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</si>
  <si>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</si>
  <si>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</si>
  <si>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</si>
  <si>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</si>
  <si>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</si>
  <si>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</si>
  <si>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</si>
  <si>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</si>
  <si>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</si>
  <si>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</si>
  <si>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</si>
  <si>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</si>
  <si>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</si>
  <si>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</si>
  <si>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</si>
  <si>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</si>
  <si>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</si>
  <si>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</si>
  <si>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</si>
  <si>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</si>
  <si>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</si>
  <si>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</si>
  <si>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</si>
  <si>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</si>
  <si>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</si>
  <si>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</si>
  <si>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</si>
  <si>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</si>
  <si>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</si>
  <si>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</si>
  <si>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</si>
  <si>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</si>
  <si>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</si>
  <si>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</si>
  <si>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</si>
  <si>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</si>
  <si>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</si>
  <si>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</si>
  <si>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</si>
  <si>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</si>
  <si>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</si>
  <si>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</si>
  <si>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</si>
  <si>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</si>
  <si>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</si>
  <si>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</si>
  <si>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</si>
  <si>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</si>
  <si>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</si>
  <si>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</si>
  <si>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</si>
  <si>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143,63</t>
  </si>
  <si>
    <t>185,73</t>
  </si>
  <si>
    <t>201,45</t>
  </si>
  <si>
    <t>229,86</t>
  </si>
  <si>
    <t>1.627,79</t>
  </si>
  <si>
    <t>344,73</t>
  </si>
  <si>
    <t>440,47</t>
  </si>
  <si>
    <t>502,74</t>
  </si>
  <si>
    <t>569,38</t>
  </si>
  <si>
    <t>341,56</t>
  </si>
  <si>
    <t>428,94</t>
  </si>
  <si>
    <t>463,23</t>
  </si>
  <si>
    <t>496,05</t>
  </si>
  <si>
    <t>568,51</t>
  </si>
  <si>
    <t>390,86</t>
  </si>
  <si>
    <t>434,48</t>
  </si>
  <si>
    <t>482,93</t>
  </si>
  <si>
    <t>35,67</t>
  </si>
  <si>
    <t>65,49</t>
  </si>
  <si>
    <t>205,65</t>
  </si>
  <si>
    <t>218,44</t>
  </si>
  <si>
    <t>271,01</t>
  </si>
  <si>
    <t>462,80</t>
  </si>
  <si>
    <t>470,79</t>
  </si>
  <si>
    <t>952,11</t>
  </si>
  <si>
    <t>1.071,13</t>
  </si>
  <si>
    <t>397,42</t>
  </si>
  <si>
    <t>546,03</t>
  </si>
  <si>
    <t>883,92</t>
  </si>
  <si>
    <t>1.139,15</t>
  </si>
  <si>
    <t>2.992,17</t>
  </si>
  <si>
    <t>5.693,23</t>
  </si>
  <si>
    <t>646,72</t>
  </si>
  <si>
    <t>907,80</t>
  </si>
  <si>
    <t>65,67</t>
  </si>
  <si>
    <t>111,89</t>
  </si>
  <si>
    <t>106,16</t>
  </si>
  <si>
    <t>118,99</t>
  </si>
  <si>
    <t>124,66</t>
  </si>
  <si>
    <t>146,46</t>
  </si>
  <si>
    <t>23,45</t>
  </si>
  <si>
    <t>84,56</t>
  </si>
  <si>
    <t>100,48</t>
  </si>
  <si>
    <t>46,61</t>
  </si>
  <si>
    <t>513,40</t>
  </si>
  <si>
    <t>1.049,36</t>
  </si>
  <si>
    <t>2.170,58</t>
  </si>
  <si>
    <t>3.656,74</t>
  </si>
  <si>
    <t>5.510,19</t>
  </si>
  <si>
    <t>7.771,24</t>
  </si>
  <si>
    <t>13.520,88</t>
  </si>
  <si>
    <t>4.421,08</t>
  </si>
  <si>
    <t>6.660,32</t>
  </si>
  <si>
    <t>9.408,65</t>
  </si>
  <si>
    <t>16.393,51</t>
  </si>
  <si>
    <t>8.277,55</t>
  </si>
  <si>
    <t>11.639,94</t>
  </si>
  <si>
    <t>20.083,51</t>
  </si>
  <si>
    <t>2.656,60</t>
  </si>
  <si>
    <t>4.663,56</t>
  </si>
  <si>
    <t>7.485,39</t>
  </si>
  <si>
    <t>11.152,17</t>
  </si>
  <si>
    <t>21.315,32</t>
  </si>
  <si>
    <t>10.483,80</t>
  </si>
  <si>
    <t>15.669,71</t>
  </si>
  <si>
    <t>29.304,31</t>
  </si>
  <si>
    <t>13.497,31</t>
  </si>
  <si>
    <t>20.210,26</t>
  </si>
  <si>
    <t>37.444,13</t>
  </si>
  <si>
    <t>12.534,01</t>
  </si>
  <si>
    <t>19.545,40</t>
  </si>
  <si>
    <t>27.382,10</t>
  </si>
  <si>
    <t>39.027,27</t>
  </si>
  <si>
    <t>15.504,48</t>
  </si>
  <si>
    <t>23.618,79</t>
  </si>
  <si>
    <t>33.416,89</t>
  </si>
  <si>
    <t>47.236,10</t>
  </si>
  <si>
    <t>17.911,09</t>
  </si>
  <si>
    <t>27.761,27</t>
  </si>
  <si>
    <t>39.252,57</t>
  </si>
  <si>
    <t>56.093,84</t>
  </si>
  <si>
    <t>6.782,16</t>
  </si>
  <si>
    <t>10.108,68</t>
  </si>
  <si>
    <t>15.290,61</t>
  </si>
  <si>
    <t>22.907,97</t>
  </si>
  <si>
    <t>7.805,94</t>
  </si>
  <si>
    <t>11.548,27</t>
  </si>
  <si>
    <t>12.868,99</t>
  </si>
  <si>
    <t>17.027,14</t>
  </si>
  <si>
    <t>26.716,65</t>
  </si>
  <si>
    <t>8.710,84</t>
  </si>
  <si>
    <t>14.167,41</t>
  </si>
  <si>
    <t>18.629,93</t>
  </si>
  <si>
    <t>30.896,83</t>
  </si>
  <si>
    <t>24.739,82</t>
  </si>
  <si>
    <t>40.277,65</t>
  </si>
  <si>
    <t>54.313,63</t>
  </si>
  <si>
    <t>77.789,09</t>
  </si>
  <si>
    <t>26.410,25</t>
  </si>
  <si>
    <t>42.635,21</t>
  </si>
  <si>
    <t>60.499,09</t>
  </si>
  <si>
    <t>74.035,74</t>
  </si>
  <si>
    <t>26.964,67</t>
  </si>
  <si>
    <t>46.809,50</t>
  </si>
  <si>
    <t>65.608,00</t>
  </si>
  <si>
    <t>78.671,70</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</si>
  <si>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</si>
  <si>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</si>
  <si>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</si>
  <si>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</si>
  <si>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</si>
  <si>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</si>
  <si>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</si>
  <si>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</si>
  <si>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</si>
  <si>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</si>
  <si>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117,90</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</si>
  <si>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</si>
  <si>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</si>
  <si>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</si>
  <si>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</si>
  <si>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</si>
  <si>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</si>
  <si>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</si>
  <si>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</si>
  <si>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</si>
  <si>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</si>
  <si>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</si>
  <si>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</si>
  <si>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</si>
  <si>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</si>
  <si>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</si>
  <si>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</si>
  <si>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</si>
  <si>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</si>
  <si>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70,16</t>
  </si>
  <si>
    <t>102903</t>
  </si>
  <si>
    <t>TORRE, COMPOSTA POR GUINCHO MECÂNICO, GUINCHO MANUAL, CABOS DE AÇO, PITEIRA E SOQUETE  - MATERIAIS NA OPERAÇÃO. AF_04/2019</t>
  </si>
  <si>
    <t>102909</t>
  </si>
  <si>
    <t>UNIDADE DOSADORA AIRLESS TIPO HOT SPRAY - MATERIAIS NA OPERAÇÃO. AF_04/2019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</si>
  <si>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</si>
  <si>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</si>
  <si>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</si>
  <si>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</si>
  <si>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</si>
  <si>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</si>
  <si>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</si>
  <si>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</si>
  <si>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</si>
  <si>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</si>
  <si>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</si>
  <si>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</si>
  <si>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</si>
  <si>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</si>
  <si>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</si>
  <si>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</si>
  <si>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</si>
  <si>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</si>
  <si>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</si>
  <si>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</si>
  <si>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45,08</t>
  </si>
  <si>
    <t>82,81</t>
  </si>
  <si>
    <t>45,46</t>
  </si>
  <si>
    <t>82,18</t>
  </si>
  <si>
    <t>104,00</t>
  </si>
  <si>
    <t>104,44</t>
  </si>
  <si>
    <t>244,64</t>
  </si>
  <si>
    <t>306,01</t>
  </si>
  <si>
    <t>428,79</t>
  </si>
  <si>
    <t>585,53</t>
  </si>
  <si>
    <t>798,69</t>
  </si>
  <si>
    <t>1.063,07</t>
  </si>
  <si>
    <t>67,89</t>
  </si>
  <si>
    <t>107,09</t>
  </si>
  <si>
    <t>115,22</t>
  </si>
  <si>
    <t>306,74</t>
  </si>
  <si>
    <t>419,43</t>
  </si>
  <si>
    <t>732,64</t>
  </si>
  <si>
    <t>189,10</t>
  </si>
  <si>
    <t>205,47</t>
  </si>
  <si>
    <t>32,72</t>
  </si>
  <si>
    <t>125,02</t>
  </si>
  <si>
    <t>312,78</t>
  </si>
  <si>
    <t>388,79</t>
  </si>
  <si>
    <t>200,63</t>
  </si>
  <si>
    <t>159,48</t>
  </si>
  <si>
    <t>204,23</t>
  </si>
  <si>
    <t>242,99</t>
  </si>
  <si>
    <t>292,84</t>
  </si>
  <si>
    <t>368,85</t>
  </si>
  <si>
    <t>60,55</t>
  </si>
  <si>
    <t>68,91</t>
  </si>
  <si>
    <t>81,05</t>
  </si>
  <si>
    <t>93,33</t>
  </si>
  <si>
    <t>77,23</t>
  </si>
  <si>
    <t>127,34</t>
  </si>
  <si>
    <t>144,75</t>
  </si>
  <si>
    <t>194,85</t>
  </si>
  <si>
    <t>212,27</t>
  </si>
  <si>
    <t>262,38</t>
  </si>
  <si>
    <t>279,79</t>
  </si>
  <si>
    <t>314,60</t>
  </si>
  <si>
    <t>382,12</t>
  </si>
  <si>
    <t>484,46</t>
  </si>
  <si>
    <t>519,28</t>
  </si>
  <si>
    <t>621,61</t>
  </si>
  <si>
    <t>83,28</t>
  </si>
  <si>
    <t>109,38</t>
  </si>
  <si>
    <t>184,56</t>
  </si>
  <si>
    <t>210,65</t>
  </si>
  <si>
    <t>285,83</t>
  </si>
  <si>
    <t>311,95</t>
  </si>
  <si>
    <t>387,14</t>
  </si>
  <si>
    <t>413,23</t>
  </si>
  <si>
    <t>465,44</t>
  </si>
  <si>
    <t>566,74</t>
  </si>
  <si>
    <t>618,95</t>
  </si>
  <si>
    <t>720,24</t>
  </si>
  <si>
    <t>772,45</t>
  </si>
  <si>
    <t>925,96</t>
  </si>
  <si>
    <t>70,14</t>
  </si>
  <si>
    <t>103,89</t>
  </si>
  <si>
    <t>163,76</t>
  </si>
  <si>
    <t>197,52</t>
  </si>
  <si>
    <t>214,93</t>
  </si>
  <si>
    <t>248,65</t>
  </si>
  <si>
    <t>266,10</t>
  </si>
  <si>
    <t>317,26</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</si>
  <si>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</si>
  <si>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</si>
  <si>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</si>
  <si>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</si>
  <si>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</si>
  <si>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</si>
  <si>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</si>
  <si>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</si>
  <si>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</si>
  <si>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</si>
  <si>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103183</t>
  </si>
  <si>
    <t>CONCRETAGEM DE ESCADAS EM EDIFICAÇÕES MULTIFAMILIARES FEITAS COM SISTEMA DE FÔRMAS MANUSEÁVEIS - CONCRETO USINADO BOMBEÁVEL, FCK 25 MPA - LANÇAMENTO, ADENSAMENTO E ACABAMENTO (EXCLUSIVE BOMBA LANÇA). AF_10/2021</t>
  </si>
  <si>
    <t>573,06</t>
  </si>
  <si>
    <t>103184</t>
  </si>
  <si>
    <t>CONCRETAGEM DE ESCADAS EM EDIFICAÇÕES MULTIFAMILIARES FEITAS COM SISTEMA DE FÔRMAS MANUSEÁVEIS - CONCRETO USINADO AUTOADENSÁVEL, FCK 25 MPA - LANÇAMENTO, ADENSAMENTO E ACABAMENTO. AF_10/2021</t>
  </si>
  <si>
    <t>538,66</t>
  </si>
  <si>
    <t>103185</t>
  </si>
  <si>
    <t>INSTALAÇÃO DE ESQUI TRIPLO, EM TUBO DE AÇO CARBONO - EQUIPAMENTO DE GINÁSTICA PARA ACADEMIA AO AR LIVRE / ACADEMIA DA TERCEIRA IDADE - ATI, INSTALADO SOBRE PISO DE CONCRETO EXISTENTE. AF_10/2021</t>
  </si>
  <si>
    <t>5.394,59</t>
  </si>
  <si>
    <t>103186</t>
  </si>
  <si>
    <t>INSTALAÇÃO DE MULTIEXERCITADOR COM SEIS FUNÇÕES, EM TUBO DE AÇO CARBONO - EQUIPAMENTO DE GINÁSTICA PARA ACADEMIA AO AR LIVRE / ACADEMIA DA TERCEIRA IDADE - ATI, INSTALADO SOBRE PISO DE CONCRETO EXISTENTE. AF_10/2021</t>
  </si>
  <si>
    <t>5.692,18</t>
  </si>
  <si>
    <t>103187</t>
  </si>
  <si>
    <t>INSTALAÇÃO DE SIMULADOR DE CAMINHADA TRIPLO, EM TUBO DE AÇO CARBONO - EQUIPAMENTO DE GINÁSTICA PARA ACADEMIA AO AR LIVRE / ACADEMIA DA TERCEIRA IDADE - ATI, INSTALADO SOBRE PISO DE CONCRETO EXISTENTE. AF_10/2021</t>
  </si>
  <si>
    <t>4.276,44</t>
  </si>
  <si>
    <t>103188</t>
  </si>
  <si>
    <t>INSTALAÇÃO DE SIMULADOR DE CAVALGADA TRIPLO, EM TUBO DE AÇO CARBONO - EQUIPAMENTO DE GINÁSTICA PARA ACADEMIA AO AR LIVRE / ACADEMIA DA TERCEIRA IDADE - ATI, INSTALADO SOBRE PISO DE CONCRETO EXISTENTE. AF_10/2021</t>
  </si>
  <si>
    <t>4.599,05</t>
  </si>
  <si>
    <t>103189</t>
  </si>
  <si>
    <t>INSTALAÇÃO DE SIMULADOR DE REMO INDIVIDUAL, EM TUBO DE AÇO CARBONO - EQUIPAMENTO DE GINÁSTICA PARA ACADEMIA AO AR LIVRE / ACADEMIA DA TERCEIRA IDADE - ATI, INSTALADO SOBRE PISO DE CONCRETO EXISTENTE. AF_10/2021</t>
  </si>
  <si>
    <t>2.304,41</t>
  </si>
  <si>
    <t>103190</t>
  </si>
  <si>
    <t>INSTALAÇÃO DE PRESSÃO DE PERNAS TRIPLO, EM TUBO DE AÇO CARBONO - EQUIPAMENTO DE GINÁSTICA PARA ACADEMIA AO AR LIVRE / ACADEMIA DA TERCEIRA IDADE - ATI, INSTALADO SOBRE SOLO. AF_10/2021</t>
  </si>
  <si>
    <t>3.572,59</t>
  </si>
  <si>
    <t>103191</t>
  </si>
  <si>
    <t>INSTALAÇÃO DE ALONGADOR COM TRÊS ALTURAS, EM TUBO DE AÇO CARBONO - EQUIPAMENTO DE GINASTICA PARA ACADEMIA AO AR LIVRE / ACADEMIA DA TERCEIRA IDADE - ATI, INSTALADO SOBRE SOLO. AF_10/2021</t>
  </si>
  <si>
    <t>2.078,46</t>
  </si>
  <si>
    <t>103192</t>
  </si>
  <si>
    <t>INSTALAÇÃO DE ROTAÇÃO DIAGONAL DUPLA, APARELHO TRIPLO, EM TUBO DE AÇO CARBONO - EQUIPAMENTO DE GINÁSTICA PARA ACADEMIA AO AR LIVRE / ACADEMIA DA TERCEIRA IDADE - ATI, INSTALADO SOBRE SOLO. AF_10/2021</t>
  </si>
  <si>
    <t>2.213,36</t>
  </si>
  <si>
    <t>103193</t>
  </si>
  <si>
    <t>INSTALAÇÃO DE ROTAÇÃO VERTICAL DUPLO, EM TUBO DE AÇO CARBONO - EQUIPAMENTO DE GINÁSTICA PARA ACADEMIA AO AR LIVRE / ACADEMIA DA TERCEIRA IDADE - ATI, INSTALADO SOBRE SOLO. AF_10/2021</t>
  </si>
  <si>
    <t>1.702,99</t>
  </si>
  <si>
    <t>103194</t>
  </si>
  <si>
    <t>INSTALAÇÃO DE SURF DUPLO, EM TUBO DE AÇO CARBONO - EQUIPAMENTO DE GINÁSTICA PARA ACADEMIA AO AR LIVRE / ACADEMIA DA TERCEIRA IDADE - ATI, INSTALADO SOBRE SOLO. AF_10/2021</t>
  </si>
  <si>
    <t>2.456,31</t>
  </si>
  <si>
    <t>103195</t>
  </si>
  <si>
    <t>INSTALAÇÃO DE PLACA ORIENTATIVA SOBRE EXERCÍCIOS, 2,00M X 1,00M, EM TUBO DE AÇO CARBONO - PARA ACADEMIA AO AR LIVRE / ACADEMIA DA TERCEIRA IDADE - ATI, INSTALADO SOBRE SOLO. AF_10/2021</t>
  </si>
  <si>
    <t>1.915,79</t>
  </si>
  <si>
    <t>103205</t>
  </si>
  <si>
    <t>INSTALAÇÃO DE PRESSÃO DE PERNAS TRIPLO, EM TUBO DE AÇO CARBONO - EQUIPAMENTO DE GINÁSTICA PARA ACADEMIA AO AR LIVRE / ACADEMIA DA TERCEIRA IDADE - ATI, INSTALADO SOBRE PISO DE CONCRETO EXISTENTE. AF_10/2021</t>
  </si>
  <si>
    <t>3.589,57</t>
  </si>
  <si>
    <t>103206</t>
  </si>
  <si>
    <t>INSTALAÇÃO DE ALONGADOR COM TRÊS ALTURAS, EM TUBO DE AÇO CARBONO - EQUIPAMENTO DE GINÁSTICA PARA ACADEMIA AO AR LIVRE / ACADEMIA DA TERCEIRA IDADE - ATI, INSTALADO SOBRE PISO DE CONCRETO EXISTENTE. AF_10/2021</t>
  </si>
  <si>
    <t>2.095,43</t>
  </si>
  <si>
    <t>103207</t>
  </si>
  <si>
    <t>INSTALAÇÃO DE ROTAÇÃO DIAGONAL DUPLA, APARELHO TRIPLO, EM TUBO DE AÇO CARBONO - EQUIPAMENTO DE GINÁSTICA PARA ACADEMIA AO AR LIVRE / ACADEMIA DA TERCEIRA IDADE - ATI, INSTALADO SOBRE PISO DE CONCRETO EXISTENTE. AF_10/2021</t>
  </si>
  <si>
    <t>2.230,33</t>
  </si>
  <si>
    <t>103208</t>
  </si>
  <si>
    <t>INSTALAÇÃO DE ROTAÇÃO VERTICAL DUPLO, EM TUBO DE ACO CARBONO - EQUIPAMENTO DE GINASTICA PARA ACADEMIA AO AR LIVRE / ACADEMIA DA TERCEIRA IDADE - ATI, INSTALADO SOBRE PISO DE CONCRETO EXISTENTE. AF_10/2021</t>
  </si>
  <si>
    <t>1.719,96</t>
  </si>
  <si>
    <t>103209</t>
  </si>
  <si>
    <t>INSTALAÇÃO DE SURF DUPLO, EM TUBO DE AÇO CARBONO - EQUIPAMENTO DE GINÁSTICA PARA ACADEMIA AO AR LIVRE / ACADEMIA DA TERCEIRA IDADE - ATI, INSTALADO SOBRE PISO DE CONCRETO EXISTENTE. AF_10/2021</t>
  </si>
  <si>
    <t>2.473,28</t>
  </si>
  <si>
    <t>103210</t>
  </si>
  <si>
    <t>INSTALAÇÃO DE PLACA ORIENTATIVA SOBRE EXERCÍCIOS, 2,00M X 1,00M, EM TUBO DE AÇO CARBONO - PARA ACADEMIA AO AR LIVRE / ACADEMIA DA TERCEIRA IDADE - ATI, INSTALADO SOBRE PISO DE CONCRETO EXISTENTE. AF_10/2021</t>
  </si>
  <si>
    <t>2.010,28</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</si>
  <si>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</si>
  <si>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</si>
  <si>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</si>
  <si>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</si>
  <si>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</si>
  <si>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</si>
  <si>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103241</t>
  </si>
  <si>
    <t>MISTURADOR PARA PREPARO DE LAMA ESTABILIZANTE COM CAPACIDADE DE *4000* L, COM BOMBA CENTRÍFUGA 5,5 HP A 23,07 HP, PARA SISTEMA DE FURO DIRECIONAL - MATERIAIS NA OPERAÇÃO. AF_11/2021</t>
  </si>
  <si>
    <t>103244</t>
  </si>
  <si>
    <t>AR CONDICIONADO SPLIT INVERTER, HI-WALL (PAREDE), 9000 BTU/H, CICLO FRIO - FORNECIMENTO E INSTALAÇÃO. AF_11/2021_P</t>
  </si>
  <si>
    <t>2.247,73</t>
  </si>
  <si>
    <t>103245</t>
  </si>
  <si>
    <t>AR CONDICIONADO SPLIT ON/OFF, HI-WALL (PAREDE), 9000 BTUS/H, CICLO FRIO - FORNECIMENTO E INSTALAÇÃO. AF_11/2021_P</t>
  </si>
  <si>
    <t>1.770,03</t>
  </si>
  <si>
    <t>103246</t>
  </si>
  <si>
    <t>AR CONDICIONADO SPLIT ON/OFF, HI-WALL (PAREDE), 9000 BTUS/H, CICLO QUENTE/FRIO - FORNECIMENTO E INSTALAÇÃO. AF_11/2021_P</t>
  </si>
  <si>
    <t>1.931,58</t>
  </si>
  <si>
    <t>103247</t>
  </si>
  <si>
    <t>AR CONDICIONADO SPLIT INVERTER, HI-WALL (PAREDE), 12000 BTU/H, CICLO FRIO - FORNECIMENTO E INSTALAÇÃO. AF_11/2021_P</t>
  </si>
  <si>
    <t>2.496,19</t>
  </si>
  <si>
    <t>103248</t>
  </si>
  <si>
    <t>AR CONDICIONADO SPLIT ON/OFF, HI-WALL (PAREDE), 12000 BTUS/H, CICLO FRIO - FORNECIMENTO E INSTALAÇÃO. AF_11/2021_P</t>
  </si>
  <si>
    <t>2.037,36</t>
  </si>
  <si>
    <t>103249</t>
  </si>
  <si>
    <t>AR CONDICIONADO SPLIT ON/OFF, HI-WALL (PAREDE), 12000 BTUS/H, CICLO QUENTE/FRIO - FORNECIMENTO E INSTALAÇÃO. AF_11/2021_P</t>
  </si>
  <si>
    <t>2.189,82</t>
  </si>
  <si>
    <t>103250</t>
  </si>
  <si>
    <t>AR CONDICIONADO SPLIT INVERTER, HI-WALL (PAREDE), 18000 BTU/H, CICLO FRIO - FORNECIMENTO E INSTALAÇÃO. AF_11/2021_P</t>
  </si>
  <si>
    <t>3.630,77</t>
  </si>
  <si>
    <t>103251</t>
  </si>
  <si>
    <t>AR CONDICIONADO SPLIT ON/OFF, HI-WALL (PAREDE), 18000 BTUS/H, CICLO FRIO - FORNECIMENTO E INSTALAÇÃO. AF_11/2021_P</t>
  </si>
  <si>
    <t>2.864,44</t>
  </si>
  <si>
    <t>103252</t>
  </si>
  <si>
    <t>AR CONDICIONADO SPLIT ON/OFF, HI-WALL (PAREDE), 18000 BTUS/H, CICLO QUENTE/FRIO - FORNECIMENTO E INSTALAÇÃO. AF_11/2021_P</t>
  </si>
  <si>
    <t>3.173,48</t>
  </si>
  <si>
    <t>103253</t>
  </si>
  <si>
    <t>AR CONDICIONADO SPLIT INVERTER, HI-WALL (PAREDE), 24000 BTU/H, CICLO FRIO - FORNECIMENTO E INSTALAÇÃO. AF_11/2021_P</t>
  </si>
  <si>
    <t>4.953,97</t>
  </si>
  <si>
    <t>103254</t>
  </si>
  <si>
    <t>AR CONDICIONADO SPLIT ON/OFF, HI-WALL (PAREDE), 24000 BTUS/H, CICLO FRIO - FORNECIMENTO E INSTALAÇÃO. AF_11/2021_P</t>
  </si>
  <si>
    <t>3.701,11</t>
  </si>
  <si>
    <t>103255</t>
  </si>
  <si>
    <t>AR CONDICIONADO SPLIT ON/OFF, HI-WALL (PAREDE), 24000 BTUS/H, CICLO QUENTE/FRIO - FORNECIMENTO E INSTALAÇÃO. AF_11/2021_P</t>
  </si>
  <si>
    <t>4.143,15</t>
  </si>
  <si>
    <t>103256</t>
  </si>
  <si>
    <t>AR CONDICIONADO SPLIT INVERTER, PISO TETO, 18000 BTU/H, CICLO FRIO - FORNECIMENTO E INSTALAÇÃO. AF_11/2021_P</t>
  </si>
  <si>
    <t>9.202,11</t>
  </si>
  <si>
    <t>103257</t>
  </si>
  <si>
    <t>AR CONDICIONADO SPLIT ON/OFF, PISO TETO, 18.000 BTU/H, CICLO FRIO - FORNECIMENTO E INSTALAÇÃO. AF_11/2021_P</t>
  </si>
  <si>
    <t>5.248,13</t>
  </si>
  <si>
    <t>103258</t>
  </si>
  <si>
    <t>AR CONDICIONADO SPLIT INVERTER, PISO TETO, 24000 BTU/H, CICLO FRIO - FORNECIMENTO E INSTALAÇÃO. AF_11/2021_P</t>
  </si>
  <si>
    <t>10.290,09</t>
  </si>
  <si>
    <t>103259</t>
  </si>
  <si>
    <t>AR CONDICIONADO SPLIT ON/OFF, PISO TETO, 24.000 BTU/H, CICLO FRIO - FORNECIMENTO E INSTALAÇÃO. AF_11/2021_P</t>
  </si>
  <si>
    <t>5.533,24</t>
  </si>
  <si>
    <t>103260</t>
  </si>
  <si>
    <t>AR CONDICIONADO SPLIT INVERTER, PISO TETO, 24000 BTU/H, QUENTE/FRIO - FORNECIMENTO E INSTALAÇÃO. AF_11/2021_P</t>
  </si>
  <si>
    <t>5.684,62</t>
  </si>
  <si>
    <t>103261</t>
  </si>
  <si>
    <t>AR CONDICIONADO SPLIT INVERTER, PISO TETO, 36000 BTU/H, CICLO FRIO - FORNECIMENTO E INSTALAÇÃO. AF_11/2021_P</t>
  </si>
  <si>
    <t>11.609,47</t>
  </si>
  <si>
    <t>103262</t>
  </si>
  <si>
    <t>AR CONDICIONADO SPLIT ON/OFF, PISO TETO, 36.000 BTU/H, CICLO FRIO - FORNECIMENTO E INSTALAÇÃO. AF_11/2021_P</t>
  </si>
  <si>
    <t>7.275,34</t>
  </si>
  <si>
    <t>103263</t>
  </si>
  <si>
    <t>AR CONDICIONADO SPLIT INVERTER, PISO TETO, 48000 BTU/H, CICLO FRIO - FORNECIMENTO E INSTALAÇÃO. AF_11/2021_P</t>
  </si>
  <si>
    <t>16.094,49</t>
  </si>
  <si>
    <t>103264</t>
  </si>
  <si>
    <t>AR CONDICIONADO SPLIT ON/OFF, PISO TETO, 48.000 BTU/H, CICLO FRIO - FORNECIMENTO E INSTALAÇÃO. AF_11/2021_P</t>
  </si>
  <si>
    <t>8.998,27</t>
  </si>
  <si>
    <t>103265</t>
  </si>
  <si>
    <t>AR CONDICIONADO SPLIT INVERTER, PISO TETO, APRESENTANDO ENTRE 54000 E 58000 BTU/H, CICLO FRIO - FORNECIMENTO E INSTALAÇÃO. AF_11/2021_P</t>
  </si>
  <si>
    <t>19.416,10</t>
  </si>
  <si>
    <t>103266</t>
  </si>
  <si>
    <t>AR CONDICIONADO SPLIT ON/OFF, PISO TETO, 60.000 BTU/H, CICLO FRIO - FORNECIMENTO E INSTALAÇÃO. AF_11/2021_P</t>
  </si>
  <si>
    <t>10.056,78</t>
  </si>
  <si>
    <t>103267</t>
  </si>
  <si>
    <t>AR CONDICIONADO SPLIT ON/OFF, CASSETE (TETO), FRIO 4 VIAS 18000 BTU/H - FORNECIMENTO E INSTALAÇÃO. AF_11/2021_P</t>
  </si>
  <si>
    <t>5.743,86</t>
  </si>
  <si>
    <t>103268</t>
  </si>
  <si>
    <t>AR CONDICIONADO SPLIT ON/OFF, CASSETE (TETO), 18000 BTU/H, CICLO QUENTE/FRIO - FORNECIMENTO E INSTALAÇÃO. AF_11/2021_P</t>
  </si>
  <si>
    <t>6.822,05</t>
  </si>
  <si>
    <t>103269</t>
  </si>
  <si>
    <t>AR CONDICIONADO SPLIT ON/OFF, CASSETE (TETO), FRIO 4 VIAS 24000 BTU/H - FORNECIMENTO E INSTALAÇÃO. AF_11/2021_P</t>
  </si>
  <si>
    <t>7.063,68</t>
  </si>
  <si>
    <t>103270</t>
  </si>
  <si>
    <t>AR CONDICIONADO SPLIT ON/OFF, CASSETE (TETO), 24000 BTU/H, CICLO QUENTE/FRIO - FORNECIMENTO E INSTALAÇÃO. AF_11/2021_P</t>
  </si>
  <si>
    <t>7.333,03</t>
  </si>
  <si>
    <t>103271</t>
  </si>
  <si>
    <t>AR CONDICIONADO SPLIT ON/OFF, CASSETE (TETO), FRIO 4 VIAS 36000 BTU/H - FORNECIMENTO E INSTALAÇÃO. AF_11/2021_P</t>
  </si>
  <si>
    <t>10.395,02</t>
  </si>
  <si>
    <t>103272</t>
  </si>
  <si>
    <t>AR CONDICIONADO SPLIT ON/OFF, CASSETE (TETO), 36000 BTU/H, CICLO QUENTE/FRIO - FORNECIMENTO E INSTALAÇÃO. AF_11/2021_P</t>
  </si>
  <si>
    <t>10.737,54</t>
  </si>
  <si>
    <t>103273</t>
  </si>
  <si>
    <t>AR CONDICIONADO SPLIT ON/OFF, CASSETE (TETO), FRIO 4 VIAS 48000 BTU/H - FORNECIMENTO E INSTALAÇÃO. AF_11/2021_P</t>
  </si>
  <si>
    <t>11.008,94</t>
  </si>
  <si>
    <t>103274</t>
  </si>
  <si>
    <t>AR CONDICIONADO SPLIT ON/OFF, CASSETE (TETO), 48000 BTU/H, CICLO QUENTE/FRIO - FORNECIMENTO E INSTALAÇÃO. AF_11/2021_P</t>
  </si>
  <si>
    <t>12.619,86</t>
  </si>
  <si>
    <t>103275</t>
  </si>
  <si>
    <t>AR CONDICIONADO SPLIT ON/OFF, CASSETE (TETO), FRIO 4 VIAS 60000 BTU/H - FORNECIMENTO E INSTALAÇÃO. AF_11/2021_P</t>
  </si>
  <si>
    <t>12.554,10</t>
  </si>
  <si>
    <t>103276</t>
  </si>
  <si>
    <t>AR CONDICIONADO SPLIT ON/OFF, CASSETE (TETO), 60000 BTU/H, CICLO QUENTE/FRIO - FORNECIMENTO E INSTALAÇÃO. AF_11/2021_P</t>
  </si>
  <si>
    <t>13.177,15</t>
  </si>
  <si>
    <t>103277</t>
  </si>
  <si>
    <t>AR CONDICIONADO SPLITÃO 10 TR - FORNECIMENTO E INSTALAÇÃO. AF_11/2021_P</t>
  </si>
  <si>
    <t>24.348,92</t>
  </si>
  <si>
    <t>103278</t>
  </si>
  <si>
    <t>AR CONDICIONADO SPLITÃO 15 TR - FORNECIMENTO E INSTALAÇÃO. AF_11/2021_P</t>
  </si>
  <si>
    <t>31.192,86</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</si>
  <si>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</si>
  <si>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</si>
  <si>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</si>
  <si>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</si>
  <si>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</si>
  <si>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</si>
  <si>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</si>
  <si>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</si>
  <si>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</si>
  <si>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</si>
  <si>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87,42</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</si>
  <si>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</si>
  <si>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</si>
  <si>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</si>
  <si>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</si>
  <si>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1.168,31</t>
  </si>
  <si>
    <t>103310</t>
  </si>
  <si>
    <t>INSTALAÇÃO DE LIXEIRA METÁLICA DUPLA, CAPACIDADE DE 60 L, EM TUBO DE AÇO CARBONO E CESTOS EM CHAPA DE AÇO COM PINTURA ELETROSTÁTICA, SOBRE SOLO. AF_11/2021</t>
  </si>
  <si>
    <t>1.124,50</t>
  </si>
  <si>
    <t>103314</t>
  </si>
  <si>
    <t>INSTALAÇÃO DE PERGOLADO DE MADEIRA, EM MAÇARANDUBA, ANGELIM OU EQUIVALENTE DA REGIÃO, FIXADO COM CONCRETO SOBRE PISO DE CONCRETO EXISTENTE. AF_11/2021</t>
  </si>
  <si>
    <t>242,67</t>
  </si>
  <si>
    <t>103315</t>
  </si>
  <si>
    <t>INSTALAÇÃO DE PERGOLADO DE MADEIRA, EM MAÇARANDUBA, ANGELIM OU EQUIVALENTE DA REGIÃO, FIXADO COM CONCRETO SOBRE SOLO. AF_11/2021</t>
  </si>
  <si>
    <t>235,18</t>
  </si>
  <si>
    <t>Serviço</t>
  </si>
  <si>
    <t>EDV00001</t>
  </si>
  <si>
    <t>Reprografia e montagem de relatório (texto e desenho)</t>
  </si>
  <si>
    <t>EDV00050</t>
  </si>
  <si>
    <t>Mobilização e desmobilização de Equipe de sondagem, diastancia acima de 20KM</t>
  </si>
  <si>
    <t>EGD00008</t>
  </si>
  <si>
    <t>Mobilização e desmobilização de Equipe Técnica, distancia acima de 20km</t>
  </si>
  <si>
    <t>ETG00003</t>
  </si>
  <si>
    <t>Mobilização e desmobilização de Equipe topográfica, distancia acima de 20Km</t>
  </si>
  <si>
    <t>ETG00004</t>
  </si>
  <si>
    <t>Levantamento topográfico planialtimetrico</t>
  </si>
  <si>
    <t>IUC10069</t>
  </si>
  <si>
    <t>Forma Metálica em chapa 3/16" reforçada com nervuras de 40mm x 3/16" dispostas em grelhas de 40x60cm - utilização de 100 vezes - confecção, instalação e retirada - Ref. SICRO3108072</t>
  </si>
  <si>
    <t>Isolamento de obra com tela plástica laranja, altura 1,20m, malha retangular e estrutura de madeira pontaleteada. ***DESATIVADO***</t>
  </si>
  <si>
    <t>Escavação  de vala em rocha - 3ª categoria, profundidade até 2,0m, com uso de explosivos e perfuração mecânica.</t>
  </si>
  <si>
    <t>Escavação de vala em rocha - 3ª categoria, profundidade de 2,0 a 4,0m, com uso de explosivos e perfuração mecânica.</t>
  </si>
  <si>
    <t>IUD20108</t>
  </si>
  <si>
    <t>Acréscimo para poço de visita retangular para drenagem, em alvenaria com blocos de concreto estrutural fbk 14Mpa, dimensões internas = 1x2 m. Af_12/2020(Ref. SINAPI 99266)</t>
  </si>
  <si>
    <t>IUD20109</t>
  </si>
  <si>
    <t>PV-4 Poço-de-visita 1,98x4,98x2,00m (bxbxh), em alv. de bloco de concreto estrutural fck 14MPa, conforme projeto tipo (DR/0150), exclusive pescoço e tampão.</t>
  </si>
  <si>
    <t>IUD20110</t>
  </si>
  <si>
    <t xml:space="preserve">BLEC - Boca-de-lobo especial em concreto estrutural fck 30Mpa, nas dimensões: (0,80x0,6)m , H=0,98m, medidas internas, incluindo forma, escavação, grelha de concreto pré-moldada, e instalação no local, conforme projeto </t>
  </si>
  <si>
    <t>APLICAÇÃO DE MANTA GEOTEXTIL, RESITENCIA A TRACAO = 31 KN/M PARA DRENO</t>
  </si>
  <si>
    <t>IUD30402</t>
  </si>
  <si>
    <t xml:space="preserve">Assentamento de tubo de pead corrugado de dupla parede para rede coletora de esgoto, dn 750 mm, junta elástica integrada, não inclui fornecimento, ref. SINAPI 90746 </t>
  </si>
  <si>
    <t>IUD30410</t>
  </si>
  <si>
    <t>Dissipador de energia - DEB 05. Ref. Cód. Sicro 2003457 - areia, brita e pedra de mão comerciais</t>
  </si>
  <si>
    <t>IUD30414</t>
  </si>
  <si>
    <t>Dissipador de energia - DEB 09. Ref. Cód. Sicro 2003465 - areia, brita e pedra de mão comerciais</t>
  </si>
  <si>
    <t>IUD30500</t>
  </si>
  <si>
    <t xml:space="preserve">Boca de BSTC D = 0,80 m - esconsidade 0° - areia e brita comerciais - alas retas  (SICRO 0804101) </t>
  </si>
  <si>
    <t>IUD30501</t>
  </si>
  <si>
    <t xml:space="preserve">Boca de BSTC D = 1,00 m - esconsidade 0° - areia e brita comerciais - alas retas (SICRO 0804121) </t>
  </si>
  <si>
    <t>IUD30502</t>
  </si>
  <si>
    <t>Boca de BSTC D = 1,20 m - esconsidade 0° - areia e brita comerciais - alas retas (SICRO 0804141)</t>
  </si>
  <si>
    <t>IUD30503</t>
  </si>
  <si>
    <t>Boca de BSTC D = 1,50 m - esconsidade 0° - areia e brita comerciais - alas retas (SICRO 0804161)</t>
  </si>
  <si>
    <t>IUP30119</t>
  </si>
  <si>
    <t>Sarjeta/Guia tipo americana em concreto fck = 15mpa, seção 470 cm², moldado no local, inclusive escavação e pintura a cal em uma demão</t>
  </si>
  <si>
    <t>IUP30121</t>
  </si>
  <si>
    <t>Sarjeta/Guia tipo americana em concreto fck = 15mpa, seção 640 cm², moldado no local, inclusive escavação</t>
  </si>
  <si>
    <t>Piso tátil direcional e de alerta com ladrilho hidráulico de 40x40x2,5cm, em concreto simples fck=35MPa (NBR 9050 e com o decreto 5296), assentamento com argamassa ou cimento colante sobre coxim preparado no piso rústico</t>
  </si>
  <si>
    <t>Placa esmaltada para identificação de Rua, dimensões 45x25 cm ***DESCONTINUADA***</t>
  </si>
  <si>
    <t>IUS20049</t>
  </si>
  <si>
    <t>Pintura de faixa com plástico a frio bi componente à base de resinas metacrílicas por extrusão (plano) - espessura de 1,5 mm</t>
  </si>
  <si>
    <t>IUS20050</t>
  </si>
  <si>
    <t>Pintura de faixa - termoplástico por aspersão - espessura de 1,5 mm (Ref. SICRO 5213408) com fornecimento de material</t>
  </si>
  <si>
    <t>IUT01010</t>
  </si>
  <si>
    <t xml:space="preserve"> Carga, manobra e descarga de solos e materiais granulares em caminhão basculante 10 m³ - carga com escavadeira hidráulica (caçamba de 1,20 m³ / 155 hp) e descarga livre (unidade: m3). Af_07/202 (ref SINAPI 100978)</t>
  </si>
  <si>
    <t>IUT01011</t>
  </si>
  <si>
    <t>TRANSPORTE COM CAMINHÃO TANQUE DE TRANSPORTE DE MATERIAL ASFÁLTICO DE 30000 L, EM VIA URBANA PAVIMENTADA, DMT ATÉ 30KM (UNIDADE: TXKM). AF_07/2020 (SINAPI 102330)</t>
  </si>
  <si>
    <t>PIU00017</t>
  </si>
  <si>
    <t>Elaboração de projeto executivo de bacia de amortecimento de drenagem de aguas pluviais. Exclusive serviços topográficos e geotécnicos e projeto estrutural de contenção de talude</t>
  </si>
  <si>
    <t>PIU00018</t>
  </si>
  <si>
    <t>Elaboração de projeto de estabilização de taludes através de muro de arrimo de peso e/ou gabião. Exclusive serviços topográficos e geotécnicos</t>
  </si>
  <si>
    <t>PIU00019</t>
  </si>
  <si>
    <t>Elaboração de estudos e projetos executivo de adequação de capacidade hidráulica e estrutural de bueiro rodoviário. Exclusive serviços topográficos e geotécnicos</t>
  </si>
  <si>
    <t>IUD30550</t>
  </si>
  <si>
    <t>Boca de Lobo Dupla - BLD01 sem Grelha (Ref Sicro 20036181)</t>
  </si>
  <si>
    <t>IUP30122</t>
  </si>
  <si>
    <t>Meio fio de concreto-tipo MFC 01 (SICRO - 2003369)</t>
  </si>
  <si>
    <t>IUP30123</t>
  </si>
  <si>
    <t>Meio fio de concreto-tipo MFC 08 (SICRO - 2003383)</t>
  </si>
  <si>
    <t>IUP30124</t>
  </si>
  <si>
    <t>Sarjeta de canteiro central de concreto - SCC 03 - (SICRO:2003353)</t>
  </si>
  <si>
    <t>IUP30251</t>
  </si>
  <si>
    <t>Reciclagem com incorporação do revestimento asfáltico à base com adição de 3% de cimento e de 25% brita (REF. SICRO3 - 4011486)</t>
  </si>
  <si>
    <t>IUP30351</t>
  </si>
  <si>
    <t>Execução e compactação de base estabilizada granulometricamente com adição de brita (25% em peso) e cimento (teor de 3% em peso) - exclusive solo, escavação, carga e transporte.</t>
  </si>
  <si>
    <t>IUC00043</t>
  </si>
  <si>
    <t>Retirada de pórtico, vão 12,40 m, estrutura metálica</t>
  </si>
  <si>
    <t>IUC10211</t>
  </si>
  <si>
    <t>Barreira dupla de concreto, armada, pré-moldada (perfil New Jersey) - L &gt; 3,00 m e H = 810 mm</t>
  </si>
  <si>
    <t>IUC10212</t>
  </si>
  <si>
    <t>Terminal de ancoragem para barreira dupla de concreto, moldada no local (perfil New Jersey) - H = 810 + 250 mm</t>
  </si>
  <si>
    <t>IUS20051</t>
  </si>
  <si>
    <t>Fornecimento e implantação de eletroduto de aço galvanizado 1 1/2" para alimentação de controlador.- AGETRAN/CG</t>
  </si>
  <si>
    <t>IUS20052</t>
  </si>
  <si>
    <t>Fornecimento e implantação de cabo 2x1,5mm². - AGETRAN/CG</t>
  </si>
  <si>
    <t>IUS20053</t>
  </si>
  <si>
    <t>Fornecimento e implantação de cabo 2x2,5mm². - AGETRAN/CG</t>
  </si>
  <si>
    <t>US20054</t>
  </si>
  <si>
    <t>Fornecimento e implantação de eletroduto pead 3", cor preta, incluindo conexões para cabeamento subterrâneo, abertura e fechamento de vala e recomposição do pavimento asfáltico. - AGETRAN/CG</t>
  </si>
  <si>
    <t>IUS20055</t>
  </si>
  <si>
    <t>Caixa de passagem 40x40x40 cm com tampa de ferro fundido. - AGETRAN/CG</t>
  </si>
  <si>
    <t>IUS20056</t>
  </si>
  <si>
    <t>Pórtico metálico com vão de 21,5 m, vento de 45 m/s, área de exposição de até 31,5 m², tensão admissível solo &gt; 200 kN/m²</t>
  </si>
  <si>
    <t>IUS00032</t>
  </si>
  <si>
    <t>Fornecimento e instalação de coluna e braço projetado em chapa de aço quadrados, galvanizado a fogo, padrão semi pórtico totem. - cotação AGETRAN/CG</t>
  </si>
  <si>
    <t>IUS00033</t>
  </si>
  <si>
    <t>Fornecimento e instalação de coluna em chapa de aço quadrado galvanizado a fogo, para instalação de repetidor ou pedestre, padrão semi pórtico totem. - cotação AGETRAN/CG</t>
  </si>
  <si>
    <t>IUS00034</t>
  </si>
  <si>
    <t>Fornecimento e instalação de grupo focal veicular principal tipo "i", 200x200x200 mm, em policarbonato, com módulos de leds, lentes de FRESNEL, inclusive suportes e cobre-focos, para coluna padrão SEMCO. - AGETRAN/CG</t>
  </si>
  <si>
    <t>IUS00035</t>
  </si>
  <si>
    <t>IUS00036</t>
  </si>
  <si>
    <t>Fornecimento e implantação de focos para pedestres, 200x200, a leds, com cronômetro regressivo. - AGETRAN/CG</t>
  </si>
  <si>
    <t>IUS00037</t>
  </si>
  <si>
    <t>Fornecimento e instalação de controlador de tráfego eletrônico 4/4 fases, em tempo fixo. - AGETRAN/CG</t>
  </si>
  <si>
    <t>IUS00038</t>
  </si>
  <si>
    <t>Kit de aterramento do controlador e equipotencialização das colunas - AGETRAN/CG</t>
  </si>
  <si>
    <t>IUS00039</t>
  </si>
  <si>
    <t>Fornecimento e implantação de conjunto de botoeira e porta-botoeira para pedestre, com sinal sonoro para travessia de deficientes visuais, para coluna padrão SEMCO, que atenda à resolução 704/2017 do CONTRAN. - AGETRAN/CG</t>
  </si>
  <si>
    <t>IUC00044</t>
  </si>
  <si>
    <t>Aplicação de tinta à base de epóxi sobre piso (Cópia da SINAPI 72815)</t>
  </si>
  <si>
    <t>IUS20057</t>
  </si>
  <si>
    <t>Laminado elastoplastico para legendas, com 1,5mm de espessura e com medidas diversas, em cores, com micro-esferas de vidro. Em projetos que utilizem entre 150 e 500m2 do material. Fornecimento e aplicação (Ref. SCO ST 75.15.0050)</t>
  </si>
  <si>
    <t>SINAPI DEIURB 2021-11</t>
  </si>
  <si>
    <t>TR-01</t>
  </si>
  <si>
    <t>TR-02</t>
  </si>
  <si>
    <t>TR-03</t>
  </si>
  <si>
    <t>TR-04</t>
  </si>
  <si>
    <t>TR-05</t>
  </si>
  <si>
    <t>PA-01</t>
  </si>
  <si>
    <r>
      <rPr>
        <b/>
        <sz val="11"/>
        <color theme="1"/>
        <rFont val="Calibri"/>
        <family val="2"/>
        <scheme val="minor"/>
      </rPr>
      <t>Objeto</t>
    </r>
    <r>
      <rPr>
        <sz val="11"/>
        <color theme="1"/>
        <rFont val="Calibri"/>
        <family val="2"/>
        <scheme val="minor"/>
      </rPr>
      <t>: OBRA INFRAESTRUTURA URBANA - PAVIMENTAÇÃO ASFÁLTICA E DRENAGEM DE ÁGUAS PLUVIAIS</t>
    </r>
  </si>
  <si>
    <t>BDI ≠</t>
  </si>
  <si>
    <t>OBRA INFRAESTRUTURA URBANA - PAVIMENTAÇÃO ASFÁLTICA E DRENAGEM DE ÁGUAS PLUVIAIS EM PEDRO GOMES/MS</t>
  </si>
  <si>
    <t>SUB LEITO CORTE  VOL.(M3)</t>
  </si>
  <si>
    <t>VOLUME GEOMÉTICO DE ATERRO (m³)</t>
  </si>
  <si>
    <t>FATOR DE EMPOL - MAT. ATERRO (%)</t>
  </si>
  <si>
    <t>TERRAPLENAGEM CORTE</t>
  </si>
  <si>
    <t>TERRAPLENAGEM ATERRO</t>
  </si>
  <si>
    <t>MATERIAL PARA ATERRO - EMPOLADO (m³)</t>
  </si>
  <si>
    <t>CBUQ (M3)</t>
  </si>
  <si>
    <t>Objeto: OBRA INFRAESTRUTURA URBANA - PAVIMENTAÇÃO ASFÁLTICA E DRENAGEM DE ÁGUAS PLUVIAIS</t>
  </si>
  <si>
    <t>02.17</t>
  </si>
  <si>
    <t>02.18</t>
  </si>
  <si>
    <t>02.19</t>
  </si>
  <si>
    <t>02.20</t>
  </si>
  <si>
    <t>02.21</t>
  </si>
  <si>
    <t>02.22</t>
  </si>
  <si>
    <t>02.23</t>
  </si>
  <si>
    <t>02.24</t>
  </si>
  <si>
    <t>DESCRICAO DA COMPOSICAO 2021-11-rev01</t>
  </si>
  <si>
    <t>192,58</t>
  </si>
  <si>
    <t>77,35</t>
  </si>
  <si>
    <t>128,82</t>
  </si>
  <si>
    <t>138,21</t>
  </si>
  <si>
    <t>160,53</t>
  </si>
  <si>
    <t>122,76</t>
  </si>
  <si>
    <t>408,79</t>
  </si>
  <si>
    <t>153,36</t>
  </si>
  <si>
    <t>207,92</t>
  </si>
  <si>
    <t>226,47</t>
  </si>
  <si>
    <t>216,22</t>
  </si>
  <si>
    <t>579,85</t>
  </si>
  <si>
    <t>139,67</t>
  </si>
  <si>
    <t>119,65</t>
  </si>
  <si>
    <t>50,64</t>
  </si>
  <si>
    <t>123,15</t>
  </si>
  <si>
    <t>64,84</t>
  </si>
  <si>
    <t>104,63</t>
  </si>
  <si>
    <t>41,47</t>
  </si>
  <si>
    <t>162,05</t>
  </si>
  <si>
    <t>157,61</t>
  </si>
  <si>
    <t>34,80</t>
  </si>
  <si>
    <t>249,84</t>
  </si>
  <si>
    <t>45,29</t>
  </si>
  <si>
    <t>208,12</t>
  </si>
  <si>
    <t>206,38</t>
  </si>
  <si>
    <t>71,61</t>
  </si>
  <si>
    <t>186,52</t>
  </si>
  <si>
    <t>70,79</t>
  </si>
  <si>
    <t>206,42</t>
  </si>
  <si>
    <t>182,25</t>
  </si>
  <si>
    <t>71,11</t>
  </si>
  <si>
    <t>192,19</t>
  </si>
  <si>
    <t>65,48</t>
  </si>
  <si>
    <t>148,73</t>
  </si>
  <si>
    <t>42,77</t>
  </si>
  <si>
    <t>183,50</t>
  </si>
  <si>
    <t>137,01</t>
  </si>
  <si>
    <t>90,11</t>
  </si>
  <si>
    <t>580,20</t>
  </si>
  <si>
    <t>406,98</t>
  </si>
  <si>
    <t>524,58</t>
  </si>
  <si>
    <t>295,96</t>
  </si>
  <si>
    <t>84,08</t>
  </si>
  <si>
    <t>259,85</t>
  </si>
  <si>
    <t>61,84</t>
  </si>
  <si>
    <t>397,81</t>
  </si>
  <si>
    <t>800,33</t>
  </si>
  <si>
    <t>661,67</t>
  </si>
  <si>
    <t>303,87</t>
  </si>
  <si>
    <t>369,47</t>
  </si>
  <si>
    <t>317,45</t>
  </si>
  <si>
    <t>122,39</t>
  </si>
  <si>
    <t>118,65</t>
  </si>
  <si>
    <t>297,89</t>
  </si>
  <si>
    <t>356,50</t>
  </si>
  <si>
    <t>95,72</t>
  </si>
  <si>
    <t>94,21</t>
  </si>
  <si>
    <t>72,45</t>
  </si>
  <si>
    <t>105,45</t>
  </si>
  <si>
    <t>747,92</t>
  </si>
  <si>
    <t>638,26</t>
  </si>
  <si>
    <t>632,92</t>
  </si>
  <si>
    <t>823,36</t>
  </si>
  <si>
    <t>468,13</t>
  </si>
  <si>
    <t>582,64</t>
  </si>
  <si>
    <t>577,30</t>
  </si>
  <si>
    <t>357,11</t>
  </si>
  <si>
    <t>354,02</t>
  </si>
  <si>
    <t>348,68</t>
  </si>
  <si>
    <t>408,67</t>
  </si>
  <si>
    <t>465,13</t>
  </si>
  <si>
    <t>398,77</t>
  </si>
  <si>
    <t>275,90</t>
  </si>
  <si>
    <t>524,56</t>
  </si>
  <si>
    <t>217,66</t>
  </si>
  <si>
    <t>466,32</t>
  </si>
  <si>
    <t>332,76</t>
  </si>
  <si>
    <t>1.060,43</t>
  </si>
  <si>
    <t>800,67</t>
  </si>
  <si>
    <t>207,66</t>
  </si>
  <si>
    <t>199,23</t>
  </si>
  <si>
    <t>1.216,30</t>
  </si>
  <si>
    <t>170,42</t>
  </si>
  <si>
    <t>204,28</t>
  </si>
  <si>
    <t>51,56</t>
  </si>
  <si>
    <t>45,86</t>
  </si>
  <si>
    <t>41,26</t>
  </si>
  <si>
    <t>83,50</t>
  </si>
  <si>
    <t>76,62</t>
  </si>
  <si>
    <t>127,51</t>
  </si>
  <si>
    <t>117,00</t>
  </si>
  <si>
    <t>110,88</t>
  </si>
  <si>
    <t>146,76</t>
  </si>
  <si>
    <t>134,37</t>
  </si>
  <si>
    <t>127,17</t>
  </si>
  <si>
    <t>47,03</t>
  </si>
  <si>
    <t>62,10</t>
  </si>
  <si>
    <t>59,26</t>
  </si>
  <si>
    <t>362,03</t>
  </si>
  <si>
    <t>381,41</t>
  </si>
  <si>
    <t>373,97</t>
  </si>
  <si>
    <t>491,30</t>
  </si>
  <si>
    <t>474,84</t>
  </si>
  <si>
    <t>468,43</t>
  </si>
  <si>
    <t>459,37</t>
  </si>
  <si>
    <t>480,68</t>
  </si>
  <si>
    <t>452,40</t>
  </si>
  <si>
    <t>459,34</t>
  </si>
  <si>
    <t>434,37</t>
  </si>
  <si>
    <t>613,29</t>
  </si>
  <si>
    <t>369,71</t>
  </si>
  <si>
    <t>535,46</t>
  </si>
  <si>
    <t>526,09</t>
  </si>
  <si>
    <t>472,57</t>
  </si>
  <si>
    <t>473,10</t>
  </si>
  <si>
    <t>440,08</t>
  </si>
  <si>
    <t>430,53</t>
  </si>
  <si>
    <t>372,70</t>
  </si>
  <si>
    <t>362,91</t>
  </si>
  <si>
    <t>476,21</t>
  </si>
  <si>
    <t>468,34</t>
  </si>
  <si>
    <t>419,81</t>
  </si>
  <si>
    <t>406,02</t>
  </si>
  <si>
    <t>3.008,10</t>
  </si>
  <si>
    <t>3.011,42</t>
  </si>
  <si>
    <t>3.120,56</t>
  </si>
  <si>
    <t>3.118,67</t>
  </si>
  <si>
    <t>3.039,45</t>
  </si>
  <si>
    <t>3.046,01</t>
  </si>
  <si>
    <t>382,31</t>
  </si>
  <si>
    <t>331,50</t>
  </si>
  <si>
    <t>359,68</t>
  </si>
  <si>
    <t>510,08</t>
  </si>
  <si>
    <t>457,44</t>
  </si>
  <si>
    <t>472,82</t>
  </si>
  <si>
    <t>440,10</t>
  </si>
  <si>
    <t>466,53</t>
  </si>
  <si>
    <t>456,18</t>
  </si>
  <si>
    <t>433,56</t>
  </si>
  <si>
    <t>714,70</t>
  </si>
  <si>
    <t>610,44</t>
  </si>
  <si>
    <t>583,58</t>
  </si>
  <si>
    <t>594,95</t>
  </si>
  <si>
    <t>536,00</t>
  </si>
  <si>
    <t>502,62</t>
  </si>
  <si>
    <t>522,94</t>
  </si>
  <si>
    <t>474,39</t>
  </si>
  <si>
    <t>447,26</t>
  </si>
  <si>
    <t>469,24</t>
  </si>
  <si>
    <t>404,50</t>
  </si>
  <si>
    <t>349,82</t>
  </si>
  <si>
    <t>544,13</t>
  </si>
  <si>
    <t>479,75</t>
  </si>
  <si>
    <t>452,00</t>
  </si>
  <si>
    <t>408,49</t>
  </si>
  <si>
    <t>386,69</t>
  </si>
  <si>
    <t>2.974,90</t>
  </si>
  <si>
    <t>2.950,38</t>
  </si>
  <si>
    <t>3.084,01</t>
  </si>
  <si>
    <t>3.047,47</t>
  </si>
  <si>
    <t>3.046,41</t>
  </si>
  <si>
    <t>3.014,26</t>
  </si>
  <si>
    <t>2.990,44</t>
  </si>
  <si>
    <t>443,86</t>
  </si>
  <si>
    <t>475,30</t>
  </si>
  <si>
    <t>572,63</t>
  </si>
  <si>
    <t>553,26</t>
  </si>
  <si>
    <t>568,65</t>
  </si>
  <si>
    <t>527,34</t>
  </si>
  <si>
    <t>709,38</t>
  </si>
  <si>
    <t>617,39</t>
  </si>
  <si>
    <t>563,05</t>
  </si>
  <si>
    <t>569,42</t>
  </si>
  <si>
    <t>501,62</t>
  </si>
  <si>
    <t>3.079,81</t>
  </si>
  <si>
    <t>3.179,07</t>
  </si>
  <si>
    <t>3.115,84</t>
  </si>
  <si>
    <t>1.468,85</t>
  </si>
  <si>
    <t>1.464,76</t>
  </si>
  <si>
    <t>1.456,50</t>
  </si>
  <si>
    <t>1.706,09</t>
  </si>
  <si>
    <t>1.697,55</t>
  </si>
  <si>
    <t>1.690,78</t>
  </si>
  <si>
    <t>4.085,84</t>
  </si>
  <si>
    <t>4.100,28</t>
  </si>
  <si>
    <t>4.119,09</t>
  </si>
  <si>
    <t>4.534,54</t>
  </si>
  <si>
    <t>4.573,35</t>
  </si>
  <si>
    <t>4.610,55</t>
  </si>
  <si>
    <t>2.872,81</t>
  </si>
  <si>
    <t>2.889,31</t>
  </si>
  <si>
    <t>2.905,18</t>
  </si>
  <si>
    <t>1.622,71</t>
  </si>
  <si>
    <t>1.860,63</t>
  </si>
  <si>
    <t>4.765,91</t>
  </si>
  <si>
    <t>3.070,16</t>
  </si>
  <si>
    <t>4.252,89</t>
  </si>
  <si>
    <t>4.260,49</t>
  </si>
  <si>
    <t>1.502,23</t>
  </si>
  <si>
    <t>1.490,53</t>
  </si>
  <si>
    <t>839,56</t>
  </si>
  <si>
    <t>32,85</t>
  </si>
  <si>
    <t>24,94</t>
  </si>
  <si>
    <t>32,18</t>
  </si>
  <si>
    <t>38,87</t>
  </si>
  <si>
    <t>33,05</t>
  </si>
  <si>
    <t>34,94</t>
  </si>
  <si>
    <t>62,52</t>
  </si>
  <si>
    <t>62,84</t>
  </si>
  <si>
    <t>82,59</t>
  </si>
  <si>
    <t>100,69</t>
  </si>
  <si>
    <t>92,59</t>
  </si>
  <si>
    <t>68,39</t>
  </si>
  <si>
    <t>69,17</t>
  </si>
  <si>
    <t>87,62</t>
  </si>
  <si>
    <t>88,52</t>
  </si>
  <si>
    <t>107,31</t>
  </si>
  <si>
    <t>62,18</t>
  </si>
  <si>
    <t>79,62</t>
  </si>
  <si>
    <t>80,52</t>
  </si>
  <si>
    <t>57,10</t>
  </si>
  <si>
    <t>75,97</t>
  </si>
  <si>
    <t>92,47</t>
  </si>
  <si>
    <t>93,68</t>
  </si>
  <si>
    <t>70,21</t>
  </si>
  <si>
    <t>85,22</t>
  </si>
  <si>
    <t>86,43</t>
  </si>
  <si>
    <t>62,38</t>
  </si>
  <si>
    <t>55,11</t>
  </si>
  <si>
    <t>89,23</t>
  </si>
  <si>
    <t>90,44</t>
  </si>
  <si>
    <t>84,20</t>
  </si>
  <si>
    <t>85,30</t>
  </si>
  <si>
    <t>94,28</t>
  </si>
  <si>
    <t>95,21</t>
  </si>
  <si>
    <t>146,97</t>
  </si>
  <si>
    <t>148,16</t>
  </si>
  <si>
    <t>70,19</t>
  </si>
  <si>
    <t>73,24</t>
  </si>
  <si>
    <t>74,34</t>
  </si>
  <si>
    <t>124,59</t>
  </si>
  <si>
    <t>89,32</t>
  </si>
  <si>
    <t>90,18</t>
  </si>
  <si>
    <t>93,08</t>
  </si>
  <si>
    <t>94,18</t>
  </si>
  <si>
    <t>106,10</t>
  </si>
  <si>
    <t>107,03</t>
  </si>
  <si>
    <t>165,39</t>
  </si>
  <si>
    <t>166,58</t>
  </si>
  <si>
    <t>75,59</t>
  </si>
  <si>
    <t>78,76</t>
  </si>
  <si>
    <t>87,43</t>
  </si>
  <si>
    <t>88,36</t>
  </si>
  <si>
    <t>134,71</t>
  </si>
  <si>
    <t>135,90</t>
  </si>
  <si>
    <t>33,06</t>
  </si>
  <si>
    <t>68,33</t>
  </si>
  <si>
    <t>65,91</t>
  </si>
  <si>
    <t>62,63</t>
  </si>
  <si>
    <t>21,16</t>
  </si>
  <si>
    <t>38,14</t>
  </si>
  <si>
    <t>28,51</t>
  </si>
  <si>
    <t>67,05</t>
  </si>
  <si>
    <t>83,42</t>
  </si>
  <si>
    <t>100,96</t>
  </si>
  <si>
    <t>109,60</t>
  </si>
  <si>
    <t>39,68</t>
  </si>
  <si>
    <t>96,93</t>
  </si>
  <si>
    <t>105,57</t>
  </si>
  <si>
    <t>43,77</t>
  </si>
  <si>
    <t>131,36</t>
  </si>
  <si>
    <t>37,36</t>
  </si>
  <si>
    <t>92,28</t>
  </si>
  <si>
    <t>99,31</t>
  </si>
  <si>
    <t>43,53</t>
  </si>
  <si>
    <t>97,12</t>
  </si>
  <si>
    <t>50,42</t>
  </si>
  <si>
    <t>107,67</t>
  </si>
  <si>
    <t>116,31</t>
  </si>
  <si>
    <t>74,78</t>
  </si>
  <si>
    <t>59,15</t>
  </si>
  <si>
    <t>93,74</t>
  </si>
  <si>
    <t>63,49</t>
  </si>
  <si>
    <t>112,72</t>
  </si>
  <si>
    <t>80,17</t>
  </si>
  <si>
    <t>85,28</t>
  </si>
  <si>
    <t>33,19</t>
  </si>
  <si>
    <t>58,41</t>
  </si>
  <si>
    <t>40,90</t>
  </si>
  <si>
    <t>44,35</t>
  </si>
  <si>
    <t>76,32</t>
  </si>
  <si>
    <t>52,93</t>
  </si>
  <si>
    <t>60,12</t>
  </si>
  <si>
    <t>102,85</t>
  </si>
  <si>
    <t>70,24</t>
  </si>
  <si>
    <t>72,82</t>
  </si>
  <si>
    <t>95,10</t>
  </si>
  <si>
    <t>81,40</t>
  </si>
  <si>
    <t>113,02</t>
  </si>
  <si>
    <t>85,29</t>
  </si>
  <si>
    <t>89,63</t>
  </si>
  <si>
    <t>121,40</t>
  </si>
  <si>
    <t>168,54</t>
  </si>
  <si>
    <t>56,74</t>
  </si>
  <si>
    <t>65,51</t>
  </si>
  <si>
    <t>69,74</t>
  </si>
  <si>
    <t>165,36</t>
  </si>
  <si>
    <t>114,12</t>
  </si>
  <si>
    <t>108,79</t>
  </si>
  <si>
    <t>171,56</t>
  </si>
  <si>
    <t>164,08</t>
  </si>
  <si>
    <t>171,89</t>
  </si>
  <si>
    <t>126,26</t>
  </si>
  <si>
    <t>160,44</t>
  </si>
  <si>
    <t>115,49</t>
  </si>
  <si>
    <t>178,97</t>
  </si>
  <si>
    <t>127,72</t>
  </si>
  <si>
    <t>171,93</t>
  </si>
  <si>
    <t>185,20</t>
  </si>
  <si>
    <t>176,63</t>
  </si>
  <si>
    <t>124,29</t>
  </si>
  <si>
    <t>185,50</t>
  </si>
  <si>
    <t>139,89</t>
  </si>
  <si>
    <t>173,01</t>
  </si>
  <si>
    <t>128,03</t>
  </si>
  <si>
    <t>140,41</t>
  </si>
  <si>
    <t>5,44</t>
  </si>
  <si>
    <t>5,36</t>
  </si>
  <si>
    <t>6,58</t>
  </si>
  <si>
    <t>24,56</t>
  </si>
  <si>
    <t>17,35</t>
  </si>
  <si>
    <t>28,92</t>
  </si>
  <si>
    <t>22,08</t>
  </si>
  <si>
    <t>21,22</t>
  </si>
  <si>
    <t>19,33</t>
  </si>
  <si>
    <t>22,36</t>
  </si>
  <si>
    <t>26,36</t>
  </si>
  <si>
    <t>20,49</t>
  </si>
  <si>
    <t>22,23</t>
  </si>
  <si>
    <t>23,09</t>
  </si>
  <si>
    <t>21,34</t>
  </si>
  <si>
    <t>24,52</t>
  </si>
  <si>
    <t>483,51</t>
  </si>
  <si>
    <t>552,30</t>
  </si>
  <si>
    <t>511,23</t>
  </si>
  <si>
    <t>584,79</t>
  </si>
  <si>
    <t>415,92</t>
  </si>
  <si>
    <t>509,88</t>
  </si>
  <si>
    <t>13,68</t>
  </si>
  <si>
    <t>448,95</t>
  </si>
  <si>
    <t>247,00</t>
  </si>
  <si>
    <t>228,27</t>
  </si>
  <si>
    <t>238,16</t>
  </si>
  <si>
    <t>285,79</t>
  </si>
  <si>
    <t>180,86</t>
  </si>
  <si>
    <t>58,57</t>
  </si>
  <si>
    <t>83,36</t>
  </si>
  <si>
    <t>56,92</t>
  </si>
  <si>
    <t>163,08</t>
  </si>
  <si>
    <t>152,73</t>
  </si>
  <si>
    <t>35,01</t>
  </si>
  <si>
    <t>61,77</t>
  </si>
  <si>
    <t>45,62</t>
  </si>
  <si>
    <t>30,82</t>
  </si>
  <si>
    <t>20,94</t>
  </si>
  <si>
    <t>79,09</t>
  </si>
  <si>
    <t>76,99</t>
  </si>
  <si>
    <t>622,51</t>
  </si>
  <si>
    <t>201,48</t>
  </si>
  <si>
    <t>1.468,50</t>
  </si>
  <si>
    <t>439,82</t>
  </si>
  <si>
    <t>1.272,67</t>
  </si>
  <si>
    <t>385,20</t>
  </si>
  <si>
    <t>349,52</t>
  </si>
  <si>
    <t>129,84</t>
  </si>
  <si>
    <t>169,04</t>
  </si>
  <si>
    <t>75,32</t>
  </si>
  <si>
    <t>67,85</t>
  </si>
  <si>
    <t>68,89</t>
  </si>
  <si>
    <t>78,68</t>
  </si>
  <si>
    <t>71,37</t>
  </si>
  <si>
    <t>83,02</t>
  </si>
  <si>
    <t>77,71</t>
  </si>
  <si>
    <t>90,54</t>
  </si>
  <si>
    <t>81,10</t>
  </si>
  <si>
    <t>78,52</t>
  </si>
  <si>
    <t>79,98</t>
  </si>
  <si>
    <t>93,79</t>
  </si>
  <si>
    <t>82,85</t>
  </si>
  <si>
    <t>84,31</t>
  </si>
  <si>
    <t>93,99</t>
  </si>
  <si>
    <t>87,52</t>
  </si>
  <si>
    <t>106,86</t>
  </si>
  <si>
    <t>92,76</t>
  </si>
  <si>
    <t>94,39</t>
  </si>
  <si>
    <t>23,49</t>
  </si>
  <si>
    <t>399,85</t>
  </si>
  <si>
    <t>33,44</t>
  </si>
  <si>
    <t>8,72</t>
  </si>
  <si>
    <t>22,01</t>
  </si>
  <si>
    <t>25,89</t>
  </si>
  <si>
    <t>80,06</t>
  </si>
  <si>
    <t>75,13</t>
  </si>
  <si>
    <t>70,82</t>
  </si>
  <si>
    <t>92,99</t>
  </si>
  <si>
    <t>88,24</t>
  </si>
  <si>
    <t>79,06</t>
  </si>
  <si>
    <t>73,09</t>
  </si>
  <si>
    <t>97,32</t>
  </si>
  <si>
    <t>90,82</t>
  </si>
  <si>
    <t>85,24</t>
  </si>
  <si>
    <t>107,76</t>
  </si>
  <si>
    <t>95,20</t>
  </si>
  <si>
    <t>113,58</t>
  </si>
  <si>
    <t>106,58</t>
  </si>
  <si>
    <t>87,39</t>
  </si>
  <si>
    <t>83,09</t>
  </si>
  <si>
    <t>105,26</t>
  </si>
  <si>
    <t>100,71</t>
  </si>
  <si>
    <t>94,63</t>
  </si>
  <si>
    <t>87,17</t>
  </si>
  <si>
    <t>113,09</t>
  </si>
  <si>
    <t>105,30</t>
  </si>
  <si>
    <t>102,15</t>
  </si>
  <si>
    <t>120,33</t>
  </si>
  <si>
    <t>36,30</t>
  </si>
  <si>
    <t>115,85</t>
  </si>
  <si>
    <t>111,04</t>
  </si>
  <si>
    <t>129,63</t>
  </si>
  <si>
    <t>9,76</t>
  </si>
  <si>
    <t>76,43</t>
  </si>
  <si>
    <t>149,48</t>
  </si>
  <si>
    <t>91,87</t>
  </si>
  <si>
    <t>59,33</t>
  </si>
  <si>
    <t>176,50</t>
  </si>
  <si>
    <t>130,85</t>
  </si>
  <si>
    <t>128,54</t>
  </si>
  <si>
    <t>47,57</t>
  </si>
  <si>
    <t>41,87</t>
  </si>
  <si>
    <t>45,03</t>
  </si>
  <si>
    <t>44,15</t>
  </si>
  <si>
    <t>81,98</t>
  </si>
  <si>
    <t>92,30</t>
  </si>
  <si>
    <t>14,47</t>
  </si>
  <si>
    <t>89,27</t>
  </si>
  <si>
    <t>162,27</t>
  </si>
  <si>
    <t>57,62</t>
  </si>
  <si>
    <t>114,88</t>
  </si>
  <si>
    <t>33,83</t>
  </si>
  <si>
    <t>46,17</t>
  </si>
  <si>
    <t>69,64</t>
  </si>
  <si>
    <t>43,65</t>
  </si>
  <si>
    <t>166,85</t>
  </si>
  <si>
    <t>229,02</t>
  </si>
  <si>
    <t>71,90</t>
  </si>
  <si>
    <t>123,51</t>
  </si>
  <si>
    <t>245,70</t>
  </si>
  <si>
    <t>36,28</t>
  </si>
  <si>
    <t>373,90</t>
  </si>
  <si>
    <t>17,61</t>
  </si>
  <si>
    <t>31,09</t>
  </si>
  <si>
    <t>21,98</t>
  </si>
  <si>
    <t>36,03</t>
  </si>
  <si>
    <t>56,81</t>
  </si>
  <si>
    <t>107,52</t>
  </si>
  <si>
    <t>168,06</t>
  </si>
  <si>
    <t>135,43</t>
  </si>
  <si>
    <t>17,56</t>
  </si>
  <si>
    <t>21,06</t>
  </si>
  <si>
    <t>81,12</t>
  </si>
  <si>
    <t>136,51</t>
  </si>
  <si>
    <t>89,89</t>
  </si>
  <si>
    <t>367,56</t>
  </si>
  <si>
    <t>190,74</t>
  </si>
  <si>
    <t>96,19</t>
  </si>
  <si>
    <t>11,69</t>
  </si>
  <si>
    <t>90,40</t>
  </si>
  <si>
    <t>87,37</t>
  </si>
  <si>
    <t>78,46</t>
  </si>
  <si>
    <t>285,49</t>
  </si>
  <si>
    <t>247,40</t>
  </si>
  <si>
    <t>51,10</t>
  </si>
  <si>
    <t>148,28</t>
  </si>
  <si>
    <t>57,15</t>
  </si>
  <si>
    <t>39,76</t>
  </si>
  <si>
    <t>93,89</t>
  </si>
  <si>
    <t>16,34</t>
  </si>
  <si>
    <t>54,40</t>
  </si>
  <si>
    <t>44,20</t>
  </si>
  <si>
    <t>78,43</t>
  </si>
  <si>
    <t>32,42</t>
  </si>
  <si>
    <t>188,97</t>
  </si>
  <si>
    <t>36,29</t>
  </si>
  <si>
    <t>49,22</t>
  </si>
  <si>
    <t>114,66</t>
  </si>
  <si>
    <t>27,78</t>
  </si>
  <si>
    <t>35,71</t>
  </si>
  <si>
    <t>82,00</t>
  </si>
  <si>
    <t>204,38</t>
  </si>
  <si>
    <t>209,20</t>
  </si>
  <si>
    <t>240,55</t>
  </si>
  <si>
    <t>247,05</t>
  </si>
  <si>
    <t>39,11</t>
  </si>
  <si>
    <t>42,99</t>
  </si>
  <si>
    <t>51,06</t>
  </si>
  <si>
    <t>39,69</t>
  </si>
  <si>
    <t>46,92</t>
  </si>
  <si>
    <t>188,18</t>
  </si>
  <si>
    <t>25,44</t>
  </si>
  <si>
    <t>67,83</t>
  </si>
  <si>
    <t>30,86</t>
  </si>
  <si>
    <t>229,80</t>
  </si>
  <si>
    <t>45,80</t>
  </si>
  <si>
    <t>310,56</t>
  </si>
  <si>
    <t>168,52</t>
  </si>
  <si>
    <t>223,94</t>
  </si>
  <si>
    <t>194,86</t>
  </si>
  <si>
    <t>329,08</t>
  </si>
  <si>
    <t>51,99</t>
  </si>
  <si>
    <t>181,20</t>
  </si>
  <si>
    <t>66,38</t>
  </si>
  <si>
    <t>234,51</t>
  </si>
  <si>
    <t>288,67</t>
  </si>
  <si>
    <t>71,54</t>
  </si>
  <si>
    <t>78,08</t>
  </si>
  <si>
    <t>116,78</t>
  </si>
  <si>
    <t>42,64</t>
  </si>
  <si>
    <t>96,89</t>
  </si>
  <si>
    <t>230,14</t>
  </si>
  <si>
    <t>5,74</t>
  </si>
  <si>
    <t>268,29</t>
  </si>
  <si>
    <t>57,43</t>
  </si>
  <si>
    <t>297,28</t>
  </si>
  <si>
    <t>118,39</t>
  </si>
  <si>
    <t>34,24</t>
  </si>
  <si>
    <t>275,22</t>
  </si>
  <si>
    <t>142,84</t>
  </si>
  <si>
    <t>30,73</t>
  </si>
  <si>
    <t>59,02</t>
  </si>
  <si>
    <t>67,12</t>
  </si>
  <si>
    <t>861,41</t>
  </si>
  <si>
    <t>755,12</t>
  </si>
  <si>
    <t>834,23</t>
  </si>
  <si>
    <t>5,33</t>
  </si>
  <si>
    <t>446,78</t>
  </si>
  <si>
    <t>503,59</t>
  </si>
  <si>
    <t>572,67</t>
  </si>
  <si>
    <t>686,90</t>
  </si>
  <si>
    <t>436,54</t>
  </si>
  <si>
    <t>493,21</t>
  </si>
  <si>
    <t>566,08</t>
  </si>
  <si>
    <t>684,86</t>
  </si>
  <si>
    <t>27,35</t>
  </si>
  <si>
    <t>37,33</t>
  </si>
  <si>
    <t>55,36</t>
  </si>
  <si>
    <t>113,26</t>
  </si>
  <si>
    <t>146,93</t>
  </si>
  <si>
    <t>651,67</t>
  </si>
  <si>
    <t>271,90</t>
  </si>
  <si>
    <t>367,71</t>
  </si>
  <si>
    <t>151,36</t>
  </si>
  <si>
    <t>136,79</t>
  </si>
  <si>
    <t>54,66</t>
  </si>
  <si>
    <t>103,21</t>
  </si>
  <si>
    <t>48,43</t>
  </si>
  <si>
    <t>504,76</t>
  </si>
  <si>
    <t>131,39</t>
  </si>
  <si>
    <t>217,22</t>
  </si>
  <si>
    <t>307,28</t>
  </si>
  <si>
    <t>420,45</t>
  </si>
  <si>
    <t>491,94</t>
  </si>
  <si>
    <t>1.388,39</t>
  </si>
  <si>
    <t>47,02</t>
  </si>
  <si>
    <t>57,09</t>
  </si>
  <si>
    <t>72,18</t>
  </si>
  <si>
    <t>3,31</t>
  </si>
  <si>
    <t>63,99</t>
  </si>
  <si>
    <t>118,84</t>
  </si>
  <si>
    <t>86,74</t>
  </si>
  <si>
    <t>134,10</t>
  </si>
  <si>
    <t>754,54</t>
  </si>
  <si>
    <t>755,95</t>
  </si>
  <si>
    <t>779,58</t>
  </si>
  <si>
    <t>913,30</t>
  </si>
  <si>
    <t>965,55</t>
  </si>
  <si>
    <t>643,30</t>
  </si>
  <si>
    <t>648,94</t>
  </si>
  <si>
    <t>654,55</t>
  </si>
  <si>
    <t>660,18</t>
  </si>
  <si>
    <t>962,25</t>
  </si>
  <si>
    <t>992,42</t>
  </si>
  <si>
    <t>224,15</t>
  </si>
  <si>
    <t>298,32</t>
  </si>
  <si>
    <t>269,37</t>
  </si>
  <si>
    <t>290,53</t>
  </si>
  <si>
    <t>363,11</t>
  </si>
  <si>
    <t>530,01</t>
  </si>
  <si>
    <t>124,55</t>
  </si>
  <si>
    <t>1.247,16</t>
  </si>
  <si>
    <t>765,23</t>
  </si>
  <si>
    <t>772,40</t>
  </si>
  <si>
    <t>812,63</t>
  </si>
  <si>
    <t>886,84</t>
  </si>
  <si>
    <t>1.052,11</t>
  </si>
  <si>
    <t>1.116,85</t>
  </si>
  <si>
    <t>640,68</t>
  </si>
  <si>
    <t>647,85</t>
  </si>
  <si>
    <t>670,65</t>
  </si>
  <si>
    <t>744,86</t>
  </si>
  <si>
    <t>910,13</t>
  </si>
  <si>
    <t>974,87</t>
  </si>
  <si>
    <t>77,63</t>
  </si>
  <si>
    <t>143,20</t>
  </si>
  <si>
    <t>153,10</t>
  </si>
  <si>
    <t>153,70</t>
  </si>
  <si>
    <t>164,48</t>
  </si>
  <si>
    <t>84,64</t>
  </si>
  <si>
    <t>90,87</t>
  </si>
  <si>
    <t>172,96</t>
  </si>
  <si>
    <t>185,35</t>
  </si>
  <si>
    <t>186,91</t>
  </si>
  <si>
    <t>274,13</t>
  </si>
  <si>
    <t>280,15</t>
  </si>
  <si>
    <t>332,32</t>
  </si>
  <si>
    <t>372,23</t>
  </si>
  <si>
    <t>650,97</t>
  </si>
  <si>
    <t>658,63</t>
  </si>
  <si>
    <t>712,44</t>
  </si>
  <si>
    <t>753,98</t>
  </si>
  <si>
    <t>198,96</t>
  </si>
  <si>
    <t>131,21</t>
  </si>
  <si>
    <t>154,99</t>
  </si>
  <si>
    <t>169,36</t>
  </si>
  <si>
    <t>182,30</t>
  </si>
  <si>
    <t>133,74</t>
  </si>
  <si>
    <t>157,48</t>
  </si>
  <si>
    <t>138,69</t>
  </si>
  <si>
    <t>162,21</t>
  </si>
  <si>
    <t>147,81</t>
  </si>
  <si>
    <t>172,68</t>
  </si>
  <si>
    <t>156,37</t>
  </si>
  <si>
    <t>141,35</t>
  </si>
  <si>
    <t>165,92</t>
  </si>
  <si>
    <t>177,96</t>
  </si>
  <si>
    <t>140,09</t>
  </si>
  <si>
    <t>191,72</t>
  </si>
  <si>
    <t>163,44</t>
  </si>
  <si>
    <t>165,55</t>
  </si>
  <si>
    <t>153,19</t>
  </si>
  <si>
    <t>159,80</t>
  </si>
  <si>
    <t>184,99</t>
  </si>
  <si>
    <t>2,80</t>
  </si>
  <si>
    <t>44,06</t>
  </si>
  <si>
    <t>243,99</t>
  </si>
  <si>
    <t>283,04</t>
  </si>
  <si>
    <t>305,05</t>
  </si>
  <si>
    <t>338,26</t>
  </si>
  <si>
    <t>687,16</t>
  </si>
  <si>
    <t>969,00</t>
  </si>
  <si>
    <t>86,21</t>
  </si>
  <si>
    <t>73,23</t>
  </si>
  <si>
    <t>649,11</t>
  </si>
  <si>
    <t>642,84</t>
  </si>
  <si>
    <t>678,13</t>
  </si>
  <si>
    <t>751,85</t>
  </si>
  <si>
    <t>917,61</t>
  </si>
  <si>
    <t>981,86</t>
  </si>
  <si>
    <t>562,93</t>
  </si>
  <si>
    <t>569,61</t>
  </si>
  <si>
    <t>591,92</t>
  </si>
  <si>
    <t>665,64</t>
  </si>
  <si>
    <t>831,40</t>
  </si>
  <si>
    <t>895,65</t>
  </si>
  <si>
    <t>573,22</t>
  </si>
  <si>
    <t>633,71</t>
  </si>
  <si>
    <t>674,76</t>
  </si>
  <si>
    <t>659,88</t>
  </si>
  <si>
    <t>582,13</t>
  </si>
  <si>
    <t>683,53</t>
  </si>
  <si>
    <t>605,29</t>
  </si>
  <si>
    <t>718,38</t>
  </si>
  <si>
    <t>639,65</t>
  </si>
  <si>
    <t>1.067,28</t>
  </si>
  <si>
    <t>988,55</t>
  </si>
  <si>
    <t>1.349,12</t>
  </si>
  <si>
    <t>1.270,39</t>
  </si>
  <si>
    <t>938,90</t>
  </si>
  <si>
    <t>737,85</t>
  </si>
  <si>
    <t>212,15</t>
  </si>
  <si>
    <t>38,90</t>
  </si>
  <si>
    <t>12,99</t>
  </si>
  <si>
    <t>183,15</t>
  </si>
  <si>
    <t>39,77</t>
  </si>
  <si>
    <t>389,60</t>
  </si>
  <si>
    <t>66,51</t>
  </si>
  <si>
    <t>24,49</t>
  </si>
  <si>
    <t>50,01</t>
  </si>
  <si>
    <t>83,87</t>
  </si>
  <si>
    <t>121,52</t>
  </si>
  <si>
    <t>51,94</t>
  </si>
  <si>
    <t>82,28</t>
  </si>
  <si>
    <t>72,38</t>
  </si>
  <si>
    <t>83,98</t>
  </si>
  <si>
    <t>89,48</t>
  </si>
  <si>
    <t>7,53</t>
  </si>
  <si>
    <t>9,47</t>
  </si>
  <si>
    <t>22,06</t>
  </si>
  <si>
    <t>23,50</t>
  </si>
  <si>
    <t>23,19</t>
  </si>
  <si>
    <t>34,86</t>
  </si>
  <si>
    <t>29,49</t>
  </si>
  <si>
    <t>61,11</t>
  </si>
  <si>
    <t>66,48</t>
  </si>
  <si>
    <t>79,52</t>
  </si>
  <si>
    <t>68,70</t>
  </si>
  <si>
    <t>95,91</t>
  </si>
  <si>
    <t>34,92</t>
  </si>
  <si>
    <t>94,79</t>
  </si>
  <si>
    <t>29,84</t>
  </si>
  <si>
    <t>37,11</t>
  </si>
  <si>
    <t>27,45</t>
  </si>
  <si>
    <t>36,70</t>
  </si>
  <si>
    <t>43,97</t>
  </si>
  <si>
    <t>55,73</t>
  </si>
  <si>
    <t>62,48</t>
  </si>
  <si>
    <t>47,10</t>
  </si>
  <si>
    <t>53,85</t>
  </si>
  <si>
    <t>74,23</t>
  </si>
  <si>
    <t>92,39</t>
  </si>
  <si>
    <t>33,70</t>
  </si>
  <si>
    <t>51,52</t>
  </si>
  <si>
    <t>58,79</t>
  </si>
  <si>
    <t>47,27</t>
  </si>
  <si>
    <t>54,54</t>
  </si>
  <si>
    <t>58,05</t>
  </si>
  <si>
    <t>65,32</t>
  </si>
  <si>
    <t>258,17</t>
  </si>
  <si>
    <t>39,08</t>
  </si>
  <si>
    <t>45,54</t>
  </si>
  <si>
    <t>35,18</t>
  </si>
  <si>
    <t>174,90</t>
  </si>
  <si>
    <t>210,07</t>
  </si>
  <si>
    <t>315,60</t>
  </si>
  <si>
    <t>416,14</t>
  </si>
  <si>
    <t>577,91</t>
  </si>
  <si>
    <t>602,64</t>
  </si>
  <si>
    <t>183,96</t>
  </si>
  <si>
    <t>221,30</t>
  </si>
  <si>
    <t>328,74</t>
  </si>
  <si>
    <t>431,45</t>
  </si>
  <si>
    <t>520,36</t>
  </si>
  <si>
    <t>596,88</t>
  </si>
  <si>
    <t>623,88</t>
  </si>
  <si>
    <t>340,80</t>
  </si>
  <si>
    <t>169,10</t>
  </si>
  <si>
    <t>204,78</t>
  </si>
  <si>
    <t>240,03</t>
  </si>
  <si>
    <t>296,72</t>
  </si>
  <si>
    <t>432,03</t>
  </si>
  <si>
    <t>479,19</t>
  </si>
  <si>
    <t>524,89</t>
  </si>
  <si>
    <t>598,50</t>
  </si>
  <si>
    <t>186,64</t>
  </si>
  <si>
    <t>141,75</t>
  </si>
  <si>
    <t>49,64</t>
  </si>
  <si>
    <t>83,55</t>
  </si>
  <si>
    <t>203,18</t>
  </si>
  <si>
    <t>154,53</t>
  </si>
  <si>
    <t>100,52</t>
  </si>
  <si>
    <t>116,62</t>
  </si>
  <si>
    <t>157,03</t>
  </si>
  <si>
    <t>227,16</t>
  </si>
  <si>
    <t>319,29</t>
  </si>
  <si>
    <t>156,95</t>
  </si>
  <si>
    <t>239,44</t>
  </si>
  <si>
    <t>297,13</t>
  </si>
  <si>
    <t>394,65</t>
  </si>
  <si>
    <t>489,14</t>
  </si>
  <si>
    <t>29,67</t>
  </si>
  <si>
    <t>53,43</t>
  </si>
  <si>
    <t>82,15</t>
  </si>
  <si>
    <t>403,66</t>
  </si>
  <si>
    <t>46,59</t>
  </si>
  <si>
    <t>37,65</t>
  </si>
  <si>
    <t>101,56</t>
  </si>
  <si>
    <t>188,58</t>
  </si>
  <si>
    <t>497,69</t>
  </si>
  <si>
    <t>84,26</t>
  </si>
  <si>
    <t>162,01</t>
  </si>
  <si>
    <t>12,08</t>
  </si>
  <si>
    <t>79,69</t>
  </si>
  <si>
    <t>101,54</t>
  </si>
  <si>
    <t>172,92</t>
  </si>
  <si>
    <t>35,41</t>
  </si>
  <si>
    <t>108,92</t>
  </si>
  <si>
    <t>134,36</t>
  </si>
  <si>
    <t>178,53</t>
  </si>
  <si>
    <t>118,85</t>
  </si>
  <si>
    <t>141,78</t>
  </si>
  <si>
    <t>186,02</t>
  </si>
  <si>
    <t>71,64</t>
  </si>
  <si>
    <t>90,76</t>
  </si>
  <si>
    <t>72,04</t>
  </si>
  <si>
    <t>103,20</t>
  </si>
  <si>
    <t>147,43</t>
  </si>
  <si>
    <t>133,35</t>
  </si>
  <si>
    <t>141,31</t>
  </si>
  <si>
    <t>76,63</t>
  </si>
  <si>
    <t>103,30</t>
  </si>
  <si>
    <t>165,59</t>
  </si>
  <si>
    <t>75,88</t>
  </si>
  <si>
    <t>107,17</t>
  </si>
  <si>
    <t>132,25</t>
  </si>
  <si>
    <t>176,11</t>
  </si>
  <si>
    <t>48,45</t>
  </si>
  <si>
    <t>93,18</t>
  </si>
  <si>
    <t>99,82</t>
  </si>
  <si>
    <t>38,88</t>
  </si>
  <si>
    <t>49,40</t>
  </si>
  <si>
    <t>56,75</t>
  </si>
  <si>
    <t>54,30</t>
  </si>
  <si>
    <t>112,31</t>
  </si>
  <si>
    <t>105,01</t>
  </si>
  <si>
    <t>52,00</t>
  </si>
  <si>
    <t>65,53</t>
  </si>
  <si>
    <t>80,04</t>
  </si>
  <si>
    <t>80,33</t>
  </si>
  <si>
    <t>81,84</t>
  </si>
  <si>
    <t>68,53</t>
  </si>
  <si>
    <t>69,93</t>
  </si>
  <si>
    <t>83,33</t>
  </si>
  <si>
    <t>277,05</t>
  </si>
  <si>
    <t>103,55</t>
  </si>
  <si>
    <t>115,92</t>
  </si>
  <si>
    <t>132,50</t>
  </si>
  <si>
    <t>72,43</t>
  </si>
  <si>
    <t>70,12</t>
  </si>
  <si>
    <t>62,55</t>
  </si>
  <si>
    <t>49,57</t>
  </si>
  <si>
    <t>59,30</t>
  </si>
  <si>
    <t>47,00</t>
  </si>
  <si>
    <t>56,40</t>
  </si>
  <si>
    <t>54,32</t>
  </si>
  <si>
    <t>41,10</t>
  </si>
  <si>
    <t>254,98</t>
  </si>
  <si>
    <t>136,18</t>
  </si>
  <si>
    <t>237,04</t>
  </si>
  <si>
    <t>295,11</t>
  </si>
  <si>
    <t>160,67</t>
  </si>
  <si>
    <t>138,16</t>
  </si>
  <si>
    <t>269,38</t>
  </si>
  <si>
    <t>131,58</t>
  </si>
  <si>
    <t>111,88</t>
  </si>
  <si>
    <t>176,23</t>
  </si>
  <si>
    <t>253,35</t>
  </si>
  <si>
    <t>111,65</t>
  </si>
  <si>
    <t>90,37</t>
  </si>
  <si>
    <t>162,85</t>
  </si>
  <si>
    <t>243,48</t>
  </si>
  <si>
    <t>101,31</t>
  </si>
  <si>
    <t>86,12</t>
  </si>
  <si>
    <t>129,80</t>
  </si>
  <si>
    <t>238,92</t>
  </si>
  <si>
    <t>83,73</t>
  </si>
  <si>
    <t>118,20</t>
  </si>
  <si>
    <t>233,54</t>
  </si>
  <si>
    <t>108,89</t>
  </si>
  <si>
    <t>228,97</t>
  </si>
  <si>
    <t>70,44</t>
  </si>
  <si>
    <t>88,78</t>
  </si>
  <si>
    <t>219,80</t>
  </si>
  <si>
    <t>64,65</t>
  </si>
  <si>
    <t>281,90</t>
  </si>
  <si>
    <t>196,52</t>
  </si>
  <si>
    <t>84,67</t>
  </si>
  <si>
    <t>81,37</t>
  </si>
  <si>
    <t>47,90</t>
  </si>
  <si>
    <t>93,40</t>
  </si>
  <si>
    <t>75,44</t>
  </si>
  <si>
    <t>67,94</t>
  </si>
  <si>
    <t>63,21</t>
  </si>
  <si>
    <t>75,80</t>
  </si>
  <si>
    <t>21,27</t>
  </si>
  <si>
    <t>913,69</t>
  </si>
  <si>
    <t>1.112,43</t>
  </si>
  <si>
    <t>1.182,67</t>
  </si>
  <si>
    <t>1.313,40</t>
  </si>
  <si>
    <t>1.617,18</t>
  </si>
  <si>
    <t>2.023,84</t>
  </si>
  <si>
    <t>2.113,75</t>
  </si>
  <si>
    <t>2.290,60</t>
  </si>
  <si>
    <t>2.605,70</t>
  </si>
  <si>
    <t>2.708,64</t>
  </si>
  <si>
    <t>900,37</t>
  </si>
  <si>
    <t>1.089,09</t>
  </si>
  <si>
    <t>1.159,32</t>
  </si>
  <si>
    <t>1.300,07</t>
  </si>
  <si>
    <t>1.592,37</t>
  </si>
  <si>
    <t>1.990,05</t>
  </si>
  <si>
    <t>2.080,87</t>
  </si>
  <si>
    <t>2.234,38</t>
  </si>
  <si>
    <t>2.539,96</t>
  </si>
  <si>
    <t>2.628,12</t>
  </si>
  <si>
    <t>32,11</t>
  </si>
  <si>
    <t>134,87</t>
  </si>
  <si>
    <t>47,62</t>
  </si>
  <si>
    <t>142,02</t>
  </si>
  <si>
    <t>144,55</t>
  </si>
  <si>
    <t>717,86</t>
  </si>
  <si>
    <t>848,38</t>
  </si>
  <si>
    <t>978,90</t>
  </si>
  <si>
    <t>1.232,95</t>
  </si>
  <si>
    <t>1.363,47</t>
  </si>
  <si>
    <t>1.529,24</t>
  </si>
  <si>
    <t>1.780,67</t>
  </si>
  <si>
    <t>1.973,48</t>
  </si>
  <si>
    <t>2.104,00</t>
  </si>
  <si>
    <t>2.267,57</t>
  </si>
  <si>
    <t>815,33</t>
  </si>
  <si>
    <t>945,85</t>
  </si>
  <si>
    <t>1.166,85</t>
  </si>
  <si>
    <t>1.297,37</t>
  </si>
  <si>
    <t>1.463,14</t>
  </si>
  <si>
    <t>1.648,47</t>
  </si>
  <si>
    <t>1.874,33</t>
  </si>
  <si>
    <t>2.004,85</t>
  </si>
  <si>
    <t>2.135,37</t>
  </si>
  <si>
    <t>136,99</t>
  </si>
  <si>
    <t>50,16</t>
  </si>
  <si>
    <t>71,53</t>
  </si>
  <si>
    <t>143,68</t>
  </si>
  <si>
    <t>181,36</t>
  </si>
  <si>
    <t>60,11</t>
  </si>
  <si>
    <t>86,89</t>
  </si>
  <si>
    <t>106,09</t>
  </si>
  <si>
    <t>168,38</t>
  </si>
  <si>
    <t>79,27</t>
  </si>
  <si>
    <t>110,57</t>
  </si>
  <si>
    <t>135,71</t>
  </si>
  <si>
    <t>179,57</t>
  </si>
  <si>
    <t>38,69</t>
  </si>
  <si>
    <t>79,56</t>
  </si>
  <si>
    <t>86,20</t>
  </si>
  <si>
    <t>34,71</t>
  </si>
  <si>
    <t>41,59</t>
  </si>
  <si>
    <t>55,69</t>
  </si>
  <si>
    <t>94,77</t>
  </si>
  <si>
    <t>130,67</t>
  </si>
  <si>
    <t>116,59</t>
  </si>
  <si>
    <t>54,58</t>
  </si>
  <si>
    <t>74,24</t>
  </si>
  <si>
    <t>154,12</t>
  </si>
  <si>
    <t>10,59</t>
  </si>
  <si>
    <t>38,50</t>
  </si>
  <si>
    <t>30,71</t>
  </si>
  <si>
    <t>618,19</t>
  </si>
  <si>
    <t>484,64</t>
  </si>
  <si>
    <t>518,29</t>
  </si>
  <si>
    <t>476,47</t>
  </si>
  <si>
    <t>514,87</t>
  </si>
  <si>
    <t>503,58</t>
  </si>
  <si>
    <t>500,62</t>
  </si>
  <si>
    <t>499,35</t>
  </si>
  <si>
    <t>497,25</t>
  </si>
  <si>
    <t>556,95</t>
  </si>
  <si>
    <t>535,60</t>
  </si>
  <si>
    <t>526,55</t>
  </si>
  <si>
    <t>511,47</t>
  </si>
  <si>
    <t>514,37</t>
  </si>
  <si>
    <t>508,12</t>
  </si>
  <si>
    <t>497,79</t>
  </si>
  <si>
    <t>503,14</t>
  </si>
  <si>
    <t>492,07</t>
  </si>
  <si>
    <t>476,01</t>
  </si>
  <si>
    <t>470,54</t>
  </si>
  <si>
    <t>673,65</t>
  </si>
  <si>
    <t>886,98</t>
  </si>
  <si>
    <t>541,98</t>
  </si>
  <si>
    <t>518,69</t>
  </si>
  <si>
    <t>677,65</t>
  </si>
  <si>
    <t>619,32</t>
  </si>
  <si>
    <t>754,93</t>
  </si>
  <si>
    <t>676,97</t>
  </si>
  <si>
    <t>786,36</t>
  </si>
  <si>
    <t>1.368,57</t>
  </si>
  <si>
    <t>1.706,83</t>
  </si>
  <si>
    <t>2.043,76</t>
  </si>
  <si>
    <t>531,76</t>
  </si>
  <si>
    <t>484,71</t>
  </si>
  <si>
    <t>203,19</t>
  </si>
  <si>
    <t>229,81</t>
  </si>
  <si>
    <t>262,22</t>
  </si>
  <si>
    <t>606,21</t>
  </si>
  <si>
    <t>14,86</t>
  </si>
  <si>
    <t>47,15</t>
  </si>
  <si>
    <t>68,40</t>
  </si>
  <si>
    <t>91,96</t>
  </si>
  <si>
    <t>105,33</t>
  </si>
  <si>
    <t>120,72</t>
  </si>
  <si>
    <t>870,83</t>
  </si>
  <si>
    <t>151,05</t>
  </si>
  <si>
    <t>1.246,15</t>
  </si>
  <si>
    <t>203,35</t>
  </si>
  <si>
    <t>109,07</t>
  </si>
  <si>
    <t>124,30</t>
  </si>
  <si>
    <t>141,96</t>
  </si>
  <si>
    <t>895,89</t>
  </si>
  <si>
    <t>1.276,92</t>
  </si>
  <si>
    <t>234,12</t>
  </si>
  <si>
    <t>222,75</t>
  </si>
  <si>
    <t>232,54</t>
  </si>
  <si>
    <t>413,95</t>
  </si>
  <si>
    <t>506,71</t>
  </si>
  <si>
    <t>660,62</t>
  </si>
  <si>
    <t>683,37</t>
  </si>
  <si>
    <t>1.015,98</t>
  </si>
  <si>
    <t>1.041,72</t>
  </si>
  <si>
    <t>229,90</t>
  </si>
  <si>
    <t>241,43</t>
  </si>
  <si>
    <t>424,98</t>
  </si>
  <si>
    <t>519,64</t>
  </si>
  <si>
    <t>675,45</t>
  </si>
  <si>
    <t>700,47</t>
  </si>
  <si>
    <t>1.035,23</t>
  </si>
  <si>
    <t>1.062,51</t>
  </si>
  <si>
    <t>27,47</t>
  </si>
  <si>
    <t>147,53</t>
  </si>
  <si>
    <t>216,86</t>
  </si>
  <si>
    <t>71,01</t>
  </si>
  <si>
    <t>219,28</t>
  </si>
  <si>
    <t>51,88</t>
  </si>
  <si>
    <t>62,51</t>
  </si>
  <si>
    <t>205,66</t>
  </si>
  <si>
    <t>74,80</t>
  </si>
  <si>
    <t>102,91</t>
  </si>
  <si>
    <t>38,38</t>
  </si>
  <si>
    <t>51,27</t>
  </si>
  <si>
    <t>75,98</t>
  </si>
  <si>
    <t>26,06</t>
  </si>
  <si>
    <t>64,28</t>
  </si>
  <si>
    <t>91,71</t>
  </si>
  <si>
    <t>26,53</t>
  </si>
  <si>
    <t>27,25</t>
  </si>
  <si>
    <t>35,88</t>
  </si>
  <si>
    <t>51,98</t>
  </si>
  <si>
    <t>71,41</t>
  </si>
  <si>
    <t>94,33</t>
  </si>
  <si>
    <t>121,09</t>
  </si>
  <si>
    <t>122,30</t>
  </si>
  <si>
    <t>150,75</t>
  </si>
  <si>
    <t>151,17</t>
  </si>
  <si>
    <t>183,23</t>
  </si>
  <si>
    <t>185,02</t>
  </si>
  <si>
    <t>295,05</t>
  </si>
  <si>
    <t>45,78</t>
  </si>
  <si>
    <t>24,36</t>
  </si>
  <si>
    <t>43,46</t>
  </si>
  <si>
    <t>597,62</t>
  </si>
  <si>
    <t>657,07</t>
  </si>
  <si>
    <t>89,37</t>
  </si>
  <si>
    <t>752,59</t>
  </si>
  <si>
    <t>944,87</t>
  </si>
  <si>
    <t>1.309,76</t>
  </si>
  <si>
    <t>193,16</t>
  </si>
  <si>
    <t>1.728,41</t>
  </si>
  <si>
    <t>7,72</t>
  </si>
  <si>
    <t>25,37</t>
  </si>
  <si>
    <t>515,93</t>
  </si>
  <si>
    <t>599,10</t>
  </si>
  <si>
    <t>17,07</t>
  </si>
  <si>
    <t>658,55</t>
  </si>
  <si>
    <t>90,85</t>
  </si>
  <si>
    <t>95,80</t>
  </si>
  <si>
    <t>516,07</t>
  </si>
  <si>
    <t>600,42</t>
  </si>
  <si>
    <t>93,24</t>
  </si>
  <si>
    <t>660,94</t>
  </si>
  <si>
    <t>66,67</t>
  </si>
  <si>
    <t>98,45</t>
  </si>
  <si>
    <t>331,34</t>
  </si>
  <si>
    <t>126,91</t>
  </si>
  <si>
    <t>151,44</t>
  </si>
  <si>
    <t>143,29</t>
  </si>
  <si>
    <t>184,15</t>
  </si>
  <si>
    <t>173,25</t>
  </si>
  <si>
    <t>157,88</t>
  </si>
  <si>
    <t>193,32</t>
  </si>
  <si>
    <t>209,69</t>
  </si>
  <si>
    <t>239,70</t>
  </si>
  <si>
    <t>58,29</t>
  </si>
  <si>
    <t>82,50</t>
  </si>
  <si>
    <t>95,39</t>
  </si>
  <si>
    <t>76,53</t>
  </si>
  <si>
    <t>43,04</t>
  </si>
  <si>
    <t>47,13</t>
  </si>
  <si>
    <t>36,98</t>
  </si>
  <si>
    <t>1.063,91</t>
  </si>
  <si>
    <t>1.062,44</t>
  </si>
  <si>
    <t>875,06</t>
  </si>
  <si>
    <t>895,74</t>
  </si>
  <si>
    <t>576,00</t>
  </si>
  <si>
    <t>565,14</t>
  </si>
  <si>
    <t>942,82</t>
  </si>
  <si>
    <t>950,27</t>
  </si>
  <si>
    <t>5.769,85</t>
  </si>
  <si>
    <t>975,22</t>
  </si>
  <si>
    <t>410,78</t>
  </si>
  <si>
    <t>8.887,93</t>
  </si>
  <si>
    <t>116,12</t>
  </si>
  <si>
    <t>442,08</t>
  </si>
  <si>
    <t>125,19</t>
  </si>
  <si>
    <t>1.123,89</t>
  </si>
  <si>
    <t>925,88</t>
  </si>
  <si>
    <t>728,59</t>
  </si>
  <si>
    <t>535,30</t>
  </si>
  <si>
    <t>852,66</t>
  </si>
  <si>
    <t>712,15</t>
  </si>
  <si>
    <t>570,72</t>
  </si>
  <si>
    <t>431,67</t>
  </si>
  <si>
    <t>16,58</t>
  </si>
  <si>
    <t>46,39</t>
  </si>
  <si>
    <t>36,18</t>
  </si>
  <si>
    <t>39,67</t>
  </si>
  <si>
    <t>650,12</t>
  </si>
  <si>
    <t>204,43</t>
  </si>
  <si>
    <t>29,09</t>
  </si>
  <si>
    <t>2.895,54</t>
  </si>
  <si>
    <t>210,44</t>
  </si>
  <si>
    <t>1.148,60</t>
  </si>
  <si>
    <t>1.289,80</t>
  </si>
  <si>
    <t>3.661,92</t>
  </si>
  <si>
    <t>5.116,06</t>
  </si>
  <si>
    <t>3.931,38</t>
  </si>
  <si>
    <t>3.006,52</t>
  </si>
  <si>
    <t>3.744,15</t>
  </si>
  <si>
    <t>2.903,42</t>
  </si>
  <si>
    <t>2.805,79</t>
  </si>
  <si>
    <t>15.205,59</t>
  </si>
  <si>
    <t>2.673,00</t>
  </si>
  <si>
    <t>17.267,06</t>
  </si>
  <si>
    <t>23.497,33</t>
  </si>
  <si>
    <t>11.240,58</t>
  </si>
  <si>
    <t>15.844,58</t>
  </si>
  <si>
    <t>20.854,66</t>
  </si>
  <si>
    <t>3.658,61</t>
  </si>
  <si>
    <t>437,47</t>
  </si>
  <si>
    <t>854,28</t>
  </si>
  <si>
    <t>1.085,14</t>
  </si>
  <si>
    <t>65,80</t>
  </si>
  <si>
    <t>66,90</t>
  </si>
  <si>
    <t>70,03</t>
  </si>
  <si>
    <t>79,39</t>
  </si>
  <si>
    <t>86,77</t>
  </si>
  <si>
    <t>72,40</t>
  </si>
  <si>
    <t>205,03</t>
  </si>
  <si>
    <t>183,69</t>
  </si>
  <si>
    <t>178,02</t>
  </si>
  <si>
    <t>221,61</t>
  </si>
  <si>
    <t>207,44</t>
  </si>
  <si>
    <t>199,01</t>
  </si>
  <si>
    <t>193,08</t>
  </si>
  <si>
    <t>188,42</t>
  </si>
  <si>
    <t>191,56</t>
  </si>
  <si>
    <t>178,26</t>
  </si>
  <si>
    <t>170,30</t>
  </si>
  <si>
    <t>162,48</t>
  </si>
  <si>
    <t>194,02</t>
  </si>
  <si>
    <t>185,61</t>
  </si>
  <si>
    <t>169,52</t>
  </si>
  <si>
    <t>286,21</t>
  </si>
  <si>
    <t>134,92</t>
  </si>
  <si>
    <t>46,43</t>
  </si>
  <si>
    <t>41,17</t>
  </si>
  <si>
    <t>87,59</t>
  </si>
  <si>
    <t>96,15</t>
  </si>
  <si>
    <t>186,67</t>
  </si>
  <si>
    <t>43,16</t>
  </si>
  <si>
    <t>62,11</t>
  </si>
  <si>
    <t>67,27</t>
  </si>
  <si>
    <t>45,28</t>
  </si>
  <si>
    <t>46,69</t>
  </si>
  <si>
    <t>39,03</t>
  </si>
  <si>
    <t>41,95</t>
  </si>
  <si>
    <t>45,17</t>
  </si>
  <si>
    <t>67,62</t>
  </si>
  <si>
    <t>70,42</t>
  </si>
  <si>
    <t>80,23</t>
  </si>
  <si>
    <t>52,34</t>
  </si>
  <si>
    <t>141,82</t>
  </si>
  <si>
    <t>5.353,17</t>
  </si>
  <si>
    <t>3.535,09</t>
  </si>
  <si>
    <t>23,57</t>
  </si>
  <si>
    <t>21,46</t>
  </si>
  <si>
    <t>37,74</t>
  </si>
  <si>
    <t>62,32</t>
  </si>
  <si>
    <t>63,34</t>
  </si>
  <si>
    <t>60,60</t>
  </si>
  <si>
    <t>61,85</t>
  </si>
  <si>
    <t>59,74</t>
  </si>
  <si>
    <t>76,02</t>
  </si>
  <si>
    <t>60,39</t>
  </si>
  <si>
    <t>41,00</t>
  </si>
  <si>
    <t>793,81</t>
  </si>
  <si>
    <t>98,22</t>
  </si>
  <si>
    <t>112,03</t>
  </si>
  <si>
    <t>134,20</t>
  </si>
  <si>
    <t>191,66</t>
  </si>
  <si>
    <t>38,16</t>
  </si>
  <si>
    <t>79,43</t>
  </si>
  <si>
    <t>54,93</t>
  </si>
  <si>
    <t>56,59</t>
  </si>
  <si>
    <t>116,43</t>
  </si>
  <si>
    <t>130,51</t>
  </si>
  <si>
    <t>2.121,73</t>
  </si>
  <si>
    <t>1.482,66</t>
  </si>
  <si>
    <t>1.167,37</t>
  </si>
  <si>
    <t>980,50</t>
  </si>
  <si>
    <t>75,33</t>
  </si>
  <si>
    <t>77,57</t>
  </si>
  <si>
    <t>142,33</t>
  </si>
  <si>
    <t>43,74</t>
  </si>
  <si>
    <t>59,56</t>
  </si>
  <si>
    <t>104,11</t>
  </si>
  <si>
    <t>206,90</t>
  </si>
  <si>
    <t>251,14</t>
  </si>
  <si>
    <t>506,69</t>
  </si>
  <si>
    <t>777,12</t>
  </si>
  <si>
    <t>766,54</t>
  </si>
  <si>
    <t>829,50</t>
  </si>
  <si>
    <t>437,44</t>
  </si>
  <si>
    <t>627,41</t>
  </si>
  <si>
    <t>501,80</t>
  </si>
  <si>
    <t>693,84</t>
  </si>
  <si>
    <t>55,01</t>
  </si>
  <si>
    <t>232,39</t>
  </si>
  <si>
    <t>317,74</t>
  </si>
  <si>
    <t>438,51</t>
  </si>
  <si>
    <t>634,41</t>
  </si>
  <si>
    <t>83,45</t>
  </si>
  <si>
    <t>215,95</t>
  </si>
  <si>
    <t>323,73</t>
  </si>
  <si>
    <t>457,49</t>
  </si>
  <si>
    <t>142,55</t>
  </si>
  <si>
    <t>343,60</t>
  </si>
  <si>
    <t>407,28</t>
  </si>
  <si>
    <t>948,25</t>
  </si>
  <si>
    <t>210,00</t>
  </si>
  <si>
    <t>514,07</t>
  </si>
  <si>
    <t>788,72</t>
  </si>
  <si>
    <t>1.658,83</t>
  </si>
  <si>
    <t>69,28</t>
  </si>
  <si>
    <t>130,39</t>
  </si>
  <si>
    <t>94,61</t>
  </si>
  <si>
    <t>91,47</t>
  </si>
  <si>
    <t>139,28</t>
  </si>
  <si>
    <t>10,73</t>
  </si>
  <si>
    <t>52,47</t>
  </si>
  <si>
    <t>153,44</t>
  </si>
  <si>
    <t>191,41</t>
  </si>
  <si>
    <t>143,45</t>
  </si>
  <si>
    <t>372,19</t>
  </si>
  <si>
    <t>299,90</t>
  </si>
  <si>
    <t>27,33</t>
  </si>
  <si>
    <t>112,87</t>
  </si>
  <si>
    <t>188,64</t>
  </si>
  <si>
    <t>156,01</t>
  </si>
  <si>
    <t>292,12</t>
  </si>
  <si>
    <t>275,43</t>
  </si>
  <si>
    <t>35,85</t>
  </si>
  <si>
    <t>63,83</t>
  </si>
  <si>
    <t>63,44</t>
  </si>
  <si>
    <t>100,86</t>
  </si>
  <si>
    <t>281,40</t>
  </si>
  <si>
    <t>385,50</t>
  </si>
  <si>
    <t>536,46</t>
  </si>
  <si>
    <t>51,85</t>
  </si>
  <si>
    <t>114,63</t>
  </si>
  <si>
    <t>199,36</t>
  </si>
  <si>
    <t>186,22</t>
  </si>
  <si>
    <t>226,65</t>
  </si>
  <si>
    <t>43,69</t>
  </si>
  <si>
    <t>190,14</t>
  </si>
  <si>
    <t>16,31</t>
  </si>
  <si>
    <t>81,47</t>
  </si>
  <si>
    <t>199,50</t>
  </si>
  <si>
    <t>49,74</t>
  </si>
  <si>
    <t>101,85</t>
  </si>
  <si>
    <t>285,55</t>
  </si>
  <si>
    <t>104,25</t>
  </si>
  <si>
    <t>351,17</t>
  </si>
  <si>
    <t>407,97</t>
  </si>
  <si>
    <t>81,78</t>
  </si>
  <si>
    <t>155,90</t>
  </si>
  <si>
    <t>191,04</t>
  </si>
  <si>
    <t>245,22</t>
  </si>
  <si>
    <t>874,84</t>
  </si>
  <si>
    <t>580,80</t>
  </si>
  <si>
    <t>529,33</t>
  </si>
  <si>
    <t>164,21</t>
  </si>
  <si>
    <t>283,03</t>
  </si>
  <si>
    <t>335,11</t>
  </si>
  <si>
    <t>1.961,03</t>
  </si>
  <si>
    <t>30,21</t>
  </si>
  <si>
    <t>2.610,92</t>
  </si>
  <si>
    <t>39,14</t>
  </si>
  <si>
    <t>4.081,78</t>
  </si>
  <si>
    <t>319,90</t>
  </si>
  <si>
    <t>367,11</t>
  </si>
  <si>
    <t>410,87</t>
  </si>
  <si>
    <t>434,84</t>
  </si>
  <si>
    <t>454,17</t>
  </si>
  <si>
    <t>533,01</t>
  </si>
  <si>
    <t>362,34</t>
  </si>
  <si>
    <t>401,19</t>
  </si>
  <si>
    <t>430,21</t>
  </si>
  <si>
    <t>449,58</t>
  </si>
  <si>
    <t>363,48</t>
  </si>
  <si>
    <t>406,88</t>
  </si>
  <si>
    <t>678,95</t>
  </si>
  <si>
    <t>602,72</t>
  </si>
  <si>
    <t>96,11</t>
  </si>
  <si>
    <t>91,53</t>
  </si>
  <si>
    <t>124,83</t>
  </si>
  <si>
    <t>117,20</t>
  </si>
  <si>
    <t>139,41</t>
  </si>
  <si>
    <t>130,26</t>
  </si>
  <si>
    <t>25,00</t>
  </si>
  <si>
    <t>271,76</t>
  </si>
  <si>
    <t>150,06</t>
  </si>
  <si>
    <t>187,32</t>
  </si>
  <si>
    <t>40,53</t>
  </si>
  <si>
    <t>127,54</t>
  </si>
  <si>
    <t>43,86</t>
  </si>
  <si>
    <t>161,22</t>
  </si>
  <si>
    <t>134,51</t>
  </si>
  <si>
    <t>209,28</t>
  </si>
  <si>
    <t>78,92</t>
  </si>
  <si>
    <t>243,62</t>
  </si>
  <si>
    <t>623,34</t>
  </si>
  <si>
    <t>632,42</t>
  </si>
  <si>
    <t>40,50</t>
  </si>
  <si>
    <t>67,63</t>
  </si>
  <si>
    <t>758,99</t>
  </si>
  <si>
    <t>149,33</t>
  </si>
  <si>
    <t>156,30</t>
  </si>
  <si>
    <t>97,47</t>
  </si>
  <si>
    <t>132,51</t>
  </si>
  <si>
    <t>86,34</t>
  </si>
  <si>
    <t>143,55</t>
  </si>
  <si>
    <t>13,62</t>
  </si>
  <si>
    <t>63,28</t>
  </si>
  <si>
    <t>199,51</t>
  </si>
  <si>
    <t>188,14</t>
  </si>
  <si>
    <t>284,86</t>
  </si>
  <si>
    <t>436,06</t>
  </si>
  <si>
    <t>528,76</t>
  </si>
  <si>
    <t>682,61</t>
  </si>
  <si>
    <t>278,80</t>
  </si>
  <si>
    <t>411,27</t>
  </si>
  <si>
    <t>537,49</t>
  </si>
  <si>
    <t>382,10</t>
  </si>
  <si>
    <t>745,80</t>
  </si>
  <si>
    <t>119,08</t>
  </si>
  <si>
    <t>145,63</t>
  </si>
  <si>
    <t>130,53</t>
  </si>
  <si>
    <t>160,81</t>
  </si>
  <si>
    <t>74,10</t>
  </si>
  <si>
    <t>234,25</t>
  </si>
  <si>
    <t>86,56</t>
  </si>
  <si>
    <t>229,34</t>
  </si>
  <si>
    <t>42,82</t>
  </si>
  <si>
    <t>18,57</t>
  </si>
  <si>
    <t>31,18</t>
  </si>
  <si>
    <t>31,82</t>
  </si>
  <si>
    <t>21,75</t>
  </si>
  <si>
    <t>2.190,64</t>
  </si>
  <si>
    <t>3.451,21</t>
  </si>
  <si>
    <t>2.507,91</t>
  </si>
  <si>
    <t>3.073,83</t>
  </si>
  <si>
    <t>2.446,78</t>
  </si>
  <si>
    <t>3.212,68</t>
  </si>
  <si>
    <t>119,25</t>
  </si>
  <si>
    <t>2.916,09</t>
  </si>
  <si>
    <t>1.283,32</t>
  </si>
  <si>
    <t>1.216,94</t>
  </si>
  <si>
    <t>218,04</t>
  </si>
  <si>
    <t>217,47</t>
  </si>
  <si>
    <t>162,28</t>
  </si>
  <si>
    <t>73,52</t>
  </si>
  <si>
    <t>79,02</t>
  </si>
  <si>
    <t>152,03</t>
  </si>
  <si>
    <t>119,21</t>
  </si>
  <si>
    <t>56,36</t>
  </si>
  <si>
    <t>77,64</t>
  </si>
  <si>
    <t>42,24</t>
  </si>
  <si>
    <t>218,18</t>
  </si>
  <si>
    <t>169,73</t>
  </si>
  <si>
    <t>186,58</t>
  </si>
  <si>
    <t>98,73</t>
  </si>
  <si>
    <t>113,92</t>
  </si>
  <si>
    <t>138,22</t>
  </si>
  <si>
    <t>168,09</t>
  </si>
  <si>
    <t>150,38</t>
  </si>
  <si>
    <t>166,23</t>
  </si>
  <si>
    <t>220,40</t>
  </si>
  <si>
    <t>69,62</t>
  </si>
  <si>
    <t>84,62</t>
  </si>
  <si>
    <t>52,23</t>
  </si>
  <si>
    <t>122,11</t>
  </si>
  <si>
    <t>156,56</t>
  </si>
  <si>
    <t>104,93</t>
  </si>
  <si>
    <t>185,05</t>
  </si>
  <si>
    <t>275,84</t>
  </si>
  <si>
    <t>80,30</t>
  </si>
  <si>
    <t>74,17</t>
  </si>
  <si>
    <t>94,27</t>
  </si>
  <si>
    <t>83,10</t>
  </si>
  <si>
    <t>38,27</t>
  </si>
  <si>
    <t>231,23</t>
  </si>
  <si>
    <t>294,85</t>
  </si>
  <si>
    <t>166,02</t>
  </si>
  <si>
    <t>111,51</t>
  </si>
  <si>
    <t>181,82</t>
  </si>
  <si>
    <t>99,71</t>
  </si>
  <si>
    <t>65,22</t>
  </si>
  <si>
    <t>162,66</t>
  </si>
  <si>
    <t>222,61</t>
  </si>
  <si>
    <t>102,75</t>
  </si>
  <si>
    <t>109,62</t>
  </si>
  <si>
    <t>74,31</t>
  </si>
  <si>
    <t>605,45</t>
  </si>
  <si>
    <t>669,82</t>
  </si>
  <si>
    <t>549,63</t>
  </si>
  <si>
    <t>510,40</t>
  </si>
  <si>
    <t>491,51</t>
  </si>
  <si>
    <t>160,98</t>
  </si>
  <si>
    <t>148,05</t>
  </si>
  <si>
    <t>32,41</t>
  </si>
  <si>
    <t>8,32</t>
  </si>
  <si>
    <t>11,60</t>
  </si>
  <si>
    <t>40,09</t>
  </si>
  <si>
    <t>122,03</t>
  </si>
  <si>
    <t>213,33</t>
  </si>
  <si>
    <t>120,81</t>
  </si>
  <si>
    <t>178,43</t>
  </si>
  <si>
    <t>243,61</t>
  </si>
  <si>
    <t>38,55</t>
  </si>
  <si>
    <t>88,62</t>
  </si>
  <si>
    <t>85,92</t>
  </si>
  <si>
    <t>134,00</t>
  </si>
  <si>
    <t>200,64</t>
  </si>
  <si>
    <t>56,79</t>
  </si>
  <si>
    <t>90,28</t>
  </si>
  <si>
    <t>141,42</t>
  </si>
  <si>
    <t>223,85</t>
  </si>
  <si>
    <t>88,41</t>
  </si>
  <si>
    <t>193,89</t>
  </si>
  <si>
    <t>65,59</t>
  </si>
  <si>
    <t>121,38</t>
  </si>
  <si>
    <t>172,03</t>
  </si>
  <si>
    <t>221,99</t>
  </si>
  <si>
    <t>36,73</t>
  </si>
  <si>
    <t>20,01</t>
  </si>
  <si>
    <t>59,22</t>
  </si>
  <si>
    <t>143,18</t>
  </si>
  <si>
    <t>92,26</t>
  </si>
  <si>
    <t>200,60</t>
  </si>
  <si>
    <t>140,20</t>
  </si>
  <si>
    <t>223,78</t>
  </si>
  <si>
    <t>1.413,31</t>
  </si>
  <si>
    <t>298,29</t>
  </si>
  <si>
    <t>151,76</t>
  </si>
  <si>
    <t>267,71</t>
  </si>
  <si>
    <t>305,26</t>
  </si>
  <si>
    <t>239,52</t>
  </si>
  <si>
    <t>28,02</t>
  </si>
  <si>
    <t>46,93</t>
  </si>
  <si>
    <t>40,32</t>
  </si>
  <si>
    <t>32,03</t>
  </si>
  <si>
    <t>54,05</t>
  </si>
  <si>
    <t>32,83</t>
  </si>
  <si>
    <t>67,21</t>
  </si>
  <si>
    <t>49,32</t>
  </si>
  <si>
    <t>76,51</t>
  </si>
  <si>
    <t>30,30</t>
  </si>
  <si>
    <t>89,18</t>
  </si>
  <si>
    <t>92,56</t>
  </si>
  <si>
    <t>112,68</t>
  </si>
  <si>
    <t>205,83</t>
  </si>
  <si>
    <t>220,43</t>
  </si>
  <si>
    <t>222,67</t>
  </si>
  <si>
    <t>255,37</t>
  </si>
  <si>
    <t>270,18</t>
  </si>
  <si>
    <t>48,66</t>
  </si>
  <si>
    <t>62,81</t>
  </si>
  <si>
    <t>108,28</t>
  </si>
  <si>
    <t>143,99</t>
  </si>
  <si>
    <t>122,09</t>
  </si>
  <si>
    <t>53,01</t>
  </si>
  <si>
    <t>171,49</t>
  </si>
  <si>
    <t>64,21</t>
  </si>
  <si>
    <t>32,74</t>
  </si>
  <si>
    <t>85,43</t>
  </si>
  <si>
    <t>51,25</t>
  </si>
  <si>
    <t>92,50</t>
  </si>
  <si>
    <t>243,27</t>
  </si>
  <si>
    <t>619,00</t>
  </si>
  <si>
    <t>47,33</t>
  </si>
  <si>
    <t>101,70</t>
  </si>
  <si>
    <t>501,19</t>
  </si>
  <si>
    <t>222,02</t>
  </si>
  <si>
    <t>260,49</t>
  </si>
  <si>
    <t>111,82</t>
  </si>
  <si>
    <t>144,52</t>
  </si>
  <si>
    <t>197,18</t>
  </si>
  <si>
    <t>183,83</t>
  </si>
  <si>
    <t>210,73</t>
  </si>
  <si>
    <t>220,71</t>
  </si>
  <si>
    <t>30,24</t>
  </si>
  <si>
    <t>35,28</t>
  </si>
  <si>
    <t>49,91</t>
  </si>
  <si>
    <t>54,85</t>
  </si>
  <si>
    <t>32,79</t>
  </si>
  <si>
    <t>48,26</t>
  </si>
  <si>
    <t>58,56</t>
  </si>
  <si>
    <t>104,06</t>
  </si>
  <si>
    <t>55,77</t>
  </si>
  <si>
    <t>31,34</t>
  </si>
  <si>
    <t>68,34</t>
  </si>
  <si>
    <t>83,69</t>
  </si>
  <si>
    <t>116,86</t>
  </si>
  <si>
    <t>175,87</t>
  </si>
  <si>
    <t>211,47</t>
  </si>
  <si>
    <t>227,75</t>
  </si>
  <si>
    <t>60,15</t>
  </si>
  <si>
    <t>95,32</t>
  </si>
  <si>
    <t>107,99</t>
  </si>
  <si>
    <t>137,74</t>
  </si>
  <si>
    <t>221,35</t>
  </si>
  <si>
    <t>268,84</t>
  </si>
  <si>
    <t>371,89</t>
  </si>
  <si>
    <t>482,15</t>
  </si>
  <si>
    <t>71,39</t>
  </si>
  <si>
    <t>114,30</t>
  </si>
  <si>
    <t>156,99</t>
  </si>
  <si>
    <t>126,97</t>
  </si>
  <si>
    <t>3.238,53</t>
  </si>
  <si>
    <t>6.250,20</t>
  </si>
  <si>
    <t>8.333,61</t>
  </si>
  <si>
    <t>2.333,51</t>
  </si>
  <si>
    <t>22,73</t>
  </si>
  <si>
    <t>31,31</t>
  </si>
  <si>
    <t>47,79</t>
  </si>
  <si>
    <t>107,02</t>
  </si>
  <si>
    <t>109,34</t>
  </si>
  <si>
    <t>125,45</t>
  </si>
  <si>
    <t>129,89</t>
  </si>
  <si>
    <t>143,76</t>
  </si>
  <si>
    <t>148,52</t>
  </si>
  <si>
    <t>164,87</t>
  </si>
  <si>
    <t>218,83</t>
  </si>
  <si>
    <t>106,30</t>
  </si>
  <si>
    <t>231,12</t>
  </si>
  <si>
    <t>245,52</t>
  </si>
  <si>
    <t>304,42</t>
  </si>
  <si>
    <t>189,59</t>
  </si>
  <si>
    <t>335,34</t>
  </si>
  <si>
    <t>745,27</t>
  </si>
  <si>
    <t>656,69</t>
  </si>
  <si>
    <t>285,89</t>
  </si>
  <si>
    <t>509,43</t>
  </si>
  <si>
    <t>798,23</t>
  </si>
  <si>
    <t>49,45</t>
  </si>
  <si>
    <t>60,13</t>
  </si>
  <si>
    <t>94,49</t>
  </si>
  <si>
    <t>177,59</t>
  </si>
  <si>
    <t>221,32</t>
  </si>
  <si>
    <t>237,73</t>
  </si>
  <si>
    <t>296,63</t>
  </si>
  <si>
    <t>55,09</t>
  </si>
  <si>
    <t>80,98</t>
  </si>
  <si>
    <t>114,71</t>
  </si>
  <si>
    <t>159,56</t>
  </si>
  <si>
    <t>171,90</t>
  </si>
  <si>
    <t>300,93</t>
  </si>
  <si>
    <t>320,67</t>
  </si>
  <si>
    <t>733,57</t>
  </si>
  <si>
    <t>644,99</t>
  </si>
  <si>
    <t>86,55</t>
  </si>
  <si>
    <t>128,61</t>
  </si>
  <si>
    <t>166,31</t>
  </si>
  <si>
    <t>262,27</t>
  </si>
  <si>
    <t>489,83</t>
  </si>
  <si>
    <t>782,66</t>
  </si>
  <si>
    <t>25,59</t>
  </si>
  <si>
    <t>87,44</t>
  </si>
  <si>
    <t>167,45</t>
  </si>
  <si>
    <t>211,18</t>
  </si>
  <si>
    <t>283,31</t>
  </si>
  <si>
    <t>75,95</t>
  </si>
  <si>
    <t>107,21</t>
  </si>
  <si>
    <t>148,98</t>
  </si>
  <si>
    <t>161,32</t>
  </si>
  <si>
    <t>285,65</t>
  </si>
  <si>
    <t>305,39</t>
  </si>
  <si>
    <t>713,64</t>
  </si>
  <si>
    <t>625,06</t>
  </si>
  <si>
    <t>121,90</t>
  </si>
  <si>
    <t>156,29</t>
  </si>
  <si>
    <t>248,16</t>
  </si>
  <si>
    <t>472,49</t>
  </si>
  <si>
    <t>756,08</t>
  </si>
  <si>
    <t>32,06</t>
  </si>
  <si>
    <t>112,53</t>
  </si>
  <si>
    <t>129,01</t>
  </si>
  <si>
    <t>169,33</t>
  </si>
  <si>
    <t>314,18</t>
  </si>
  <si>
    <t>31,60</t>
  </si>
  <si>
    <t>95,22</t>
  </si>
  <si>
    <t>119,40</t>
  </si>
  <si>
    <t>145,12</t>
  </si>
  <si>
    <t>121,47</t>
  </si>
  <si>
    <t>106,63</t>
  </si>
  <si>
    <t>73,71</t>
  </si>
  <si>
    <t>343,25</t>
  </si>
  <si>
    <t>353,79</t>
  </si>
  <si>
    <t>97,52</t>
  </si>
  <si>
    <t>97,28</t>
  </si>
  <si>
    <t>117,67</t>
  </si>
  <si>
    <t>117,43</t>
  </si>
  <si>
    <t>51,55</t>
  </si>
  <si>
    <t>59,88</t>
  </si>
  <si>
    <t>129,81</t>
  </si>
  <si>
    <t>47,82</t>
  </si>
  <si>
    <t>460,25</t>
  </si>
  <si>
    <t>254,21</t>
  </si>
  <si>
    <t>209,41</t>
  </si>
  <si>
    <t>16,79</t>
  </si>
  <si>
    <t>27,01</t>
  </si>
  <si>
    <t>62,22</t>
  </si>
  <si>
    <t>141,06</t>
  </si>
  <si>
    <t>136,75</t>
  </si>
  <si>
    <t>170,93</t>
  </si>
  <si>
    <t>338,81</t>
  </si>
  <si>
    <t>156,73</t>
  </si>
  <si>
    <t>204,24</t>
  </si>
  <si>
    <t>2.932,36</t>
  </si>
  <si>
    <t>2.499,20</t>
  </si>
  <si>
    <t>2.119,48</t>
  </si>
  <si>
    <t>1.439,69</t>
  </si>
  <si>
    <t>3.077,67</t>
  </si>
  <si>
    <t>4.298,50</t>
  </si>
  <si>
    <t>2.494,68</t>
  </si>
  <si>
    <t>1.942,59</t>
  </si>
  <si>
    <t>157,72</t>
  </si>
  <si>
    <t>174,52</t>
  </si>
  <si>
    <t>9,52</t>
  </si>
  <si>
    <t>21,43</t>
  </si>
  <si>
    <t>132,44</t>
  </si>
  <si>
    <t>209,66</t>
  </si>
  <si>
    <t>406,35</t>
  </si>
  <si>
    <t>800,91</t>
  </si>
  <si>
    <t>1.243,69</t>
  </si>
  <si>
    <t>158,40</t>
  </si>
  <si>
    <t>492,06</t>
  </si>
  <si>
    <t>657,33</t>
  </si>
  <si>
    <t>768,60</t>
  </si>
  <si>
    <t>173,73</t>
  </si>
  <si>
    <t>328,49</t>
  </si>
  <si>
    <t>448,74</t>
  </si>
  <si>
    <t>515,82</t>
  </si>
  <si>
    <t>191,60</t>
  </si>
  <si>
    <t>354,46</t>
  </si>
  <si>
    <t>458,16</t>
  </si>
  <si>
    <t>859,14</t>
  </si>
  <si>
    <t>174,53</t>
  </si>
  <si>
    <t>277,76</t>
  </si>
  <si>
    <t>553,56</t>
  </si>
  <si>
    <t>760,91</t>
  </si>
  <si>
    <t>911,18</t>
  </si>
  <si>
    <t>388,31</t>
  </si>
  <si>
    <t>550,03</t>
  </si>
  <si>
    <t>661,65</t>
  </si>
  <si>
    <t>1.109,05</t>
  </si>
  <si>
    <t>2.163,58</t>
  </si>
  <si>
    <t>849,59</t>
  </si>
  <si>
    <t>1.678,19</t>
  </si>
  <si>
    <t>1.690,69</t>
  </si>
  <si>
    <t>3.125,50</t>
  </si>
  <si>
    <t>1.611,22</t>
  </si>
  <si>
    <t>2.834,34</t>
  </si>
  <si>
    <t>2.656,93</t>
  </si>
  <si>
    <t>4.601,24</t>
  </si>
  <si>
    <t>1.225,82</t>
  </si>
  <si>
    <t>2.689,12</t>
  </si>
  <si>
    <t>1.220,05</t>
  </si>
  <si>
    <t>2.190,30</t>
  </si>
  <si>
    <t>2.080,74</t>
  </si>
  <si>
    <t>3.952,39</t>
  </si>
  <si>
    <t>449,82</t>
  </si>
  <si>
    <t>468,53</t>
  </si>
  <si>
    <t>982,76</t>
  </si>
  <si>
    <t>1.390,19</t>
  </si>
  <si>
    <t>1.833,07</t>
  </si>
  <si>
    <t>1.049,93</t>
  </si>
  <si>
    <t>526,41</t>
  </si>
  <si>
    <t>1.266,79</t>
  </si>
  <si>
    <t>703,13</t>
  </si>
  <si>
    <t>2.720,11</t>
  </si>
  <si>
    <t>1.483,66</t>
  </si>
  <si>
    <t>1.002,59</t>
  </si>
  <si>
    <t>3.515,43</t>
  </si>
  <si>
    <t>1.808,96</t>
  </si>
  <si>
    <t>2.246,41</t>
  </si>
  <si>
    <t>1.068,46</t>
  </si>
  <si>
    <t>2.850,26</t>
  </si>
  <si>
    <t>1.274,90</t>
  </si>
  <si>
    <t>1.481,37</t>
  </si>
  <si>
    <t>1.687,83</t>
  </si>
  <si>
    <t>4.694,49</t>
  </si>
  <si>
    <t>1.894,34</t>
  </si>
  <si>
    <t>2.100,80</t>
  </si>
  <si>
    <t>5.906,01</t>
  </si>
  <si>
    <t>2.307,25</t>
  </si>
  <si>
    <t>3.552,62</t>
  </si>
  <si>
    <t>4.349,10</t>
  </si>
  <si>
    <t>5.119,37</t>
  </si>
  <si>
    <t>5.889,63</t>
  </si>
  <si>
    <t>6.664,05</t>
  </si>
  <si>
    <t>7.430,19</t>
  </si>
  <si>
    <t>2.533,43</t>
  </si>
  <si>
    <t>5.262,16</t>
  </si>
  <si>
    <t>1.914,11</t>
  </si>
  <si>
    <t>6.187,29</t>
  </si>
  <si>
    <t>2.120,51</t>
  </si>
  <si>
    <t>7.165,78</t>
  </si>
  <si>
    <t>2.327,02</t>
  </si>
  <si>
    <t>8.093,63</t>
  </si>
  <si>
    <t>9.021,56</t>
  </si>
  <si>
    <t>2.743,96</t>
  </si>
  <si>
    <t>7.357,03</t>
  </si>
  <si>
    <t>2.331,15</t>
  </si>
  <si>
    <t>8.480,48</t>
  </si>
  <si>
    <t>2.537,55</t>
  </si>
  <si>
    <t>9.603,94</t>
  </si>
  <si>
    <t>10.727,37</t>
  </si>
  <si>
    <t>2.954,53</t>
  </si>
  <si>
    <t>9.813,91</t>
  </si>
  <si>
    <t>2.748,07</t>
  </si>
  <si>
    <t>11.109,29</t>
  </si>
  <si>
    <t>12.404,68</t>
  </si>
  <si>
    <t>3.165,13</t>
  </si>
  <si>
    <t>12.604,34</t>
  </si>
  <si>
    <t>14.081,93</t>
  </si>
  <si>
    <t>3.375,69</t>
  </si>
  <si>
    <t>16.485,36</t>
  </si>
  <si>
    <t>3.545,97</t>
  </si>
  <si>
    <t>292,35</t>
  </si>
  <si>
    <t>838,18</t>
  </si>
  <si>
    <t>2.181,34</t>
  </si>
  <si>
    <t>2.985,58</t>
  </si>
  <si>
    <t>4.874,05</t>
  </si>
  <si>
    <t>6.586,12</t>
  </si>
  <si>
    <t>7.717,17</t>
  </si>
  <si>
    <t>9.094,93</t>
  </si>
  <si>
    <t>1.794,97</t>
  </si>
  <si>
    <t>3.863,58</t>
  </si>
  <si>
    <t>5.331,93</t>
  </si>
  <si>
    <t>7.378,60</t>
  </si>
  <si>
    <t>3.074,56</t>
  </si>
  <si>
    <t>4.687,41</t>
  </si>
  <si>
    <t>5.442,24</t>
  </si>
  <si>
    <t>7.549,83</t>
  </si>
  <si>
    <t>5.137,90</t>
  </si>
  <si>
    <t>6.864,75</t>
  </si>
  <si>
    <t>9.695,06</t>
  </si>
  <si>
    <t>12.927,39</t>
  </si>
  <si>
    <t>14.858,96</t>
  </si>
  <si>
    <t>16.413,80</t>
  </si>
  <si>
    <t>4.248,53</t>
  </si>
  <si>
    <t>6.541,80</t>
  </si>
  <si>
    <t>10.021,65</t>
  </si>
  <si>
    <t>12.960,85</t>
  </si>
  <si>
    <t>14.851,72</t>
  </si>
  <si>
    <t>17.435,88</t>
  </si>
  <si>
    <t>4.550,93</t>
  </si>
  <si>
    <t>7.923,15</t>
  </si>
  <si>
    <t>10.100,88</t>
  </si>
  <si>
    <t>14.896,25</t>
  </si>
  <si>
    <t>3.591,42</t>
  </si>
  <si>
    <t>4.736,46</t>
  </si>
  <si>
    <t>6.636,64</t>
  </si>
  <si>
    <t>8.975,37</t>
  </si>
  <si>
    <t>10.144,98</t>
  </si>
  <si>
    <t>10.862,16</t>
  </si>
  <si>
    <t>3.066,14</t>
  </si>
  <si>
    <t>4.805,80</t>
  </si>
  <si>
    <t>7.496,30</t>
  </si>
  <si>
    <t>9.642,53</t>
  </si>
  <si>
    <t>11.311,61</t>
  </si>
  <si>
    <t>13.333,67</t>
  </si>
  <si>
    <t>2.543,03</t>
  </si>
  <si>
    <t>4.323,80</t>
  </si>
  <si>
    <t>5.617,36</t>
  </si>
  <si>
    <t>8.271,33</t>
  </si>
  <si>
    <t>375,53</t>
  </si>
  <si>
    <t>644,64</t>
  </si>
  <si>
    <t>1.069,26</t>
  </si>
  <si>
    <t>246,92</t>
  </si>
  <si>
    <t>711,55</t>
  </si>
  <si>
    <t>425,46</t>
  </si>
  <si>
    <t>122,49</t>
  </si>
  <si>
    <t>722,62</t>
  </si>
  <si>
    <t>117,04</t>
  </si>
  <si>
    <t>27,28</t>
  </si>
  <si>
    <t>170,26</t>
  </si>
  <si>
    <t>552,52</t>
  </si>
  <si>
    <t>1.209,92</t>
  </si>
  <si>
    <t>2.274,63</t>
  </si>
  <si>
    <t>5.302,43</t>
  </si>
  <si>
    <t>3.453,98</t>
  </si>
  <si>
    <t>4.057,75</t>
  </si>
  <si>
    <t>397,33</t>
  </si>
  <si>
    <t>1.164,23</t>
  </si>
  <si>
    <t>1.152,09</t>
  </si>
  <si>
    <t>1.304,77</t>
  </si>
  <si>
    <t>1.415,29</t>
  </si>
  <si>
    <t>1.678,50</t>
  </si>
  <si>
    <t>1.824,67</t>
  </si>
  <si>
    <t>1.970,85</t>
  </si>
  <si>
    <t>1.874,71</t>
  </si>
  <si>
    <t>2.137,91</t>
  </si>
  <si>
    <t>2.401,12</t>
  </si>
  <si>
    <t>2.547,29</t>
  </si>
  <si>
    <t>2.693,47</t>
  </si>
  <si>
    <t>3.461,94</t>
  </si>
  <si>
    <t>4.203,77</t>
  </si>
  <si>
    <t>4.622,86</t>
  </si>
  <si>
    <t>5.041,95</t>
  </si>
  <si>
    <t>3.442,73</t>
  </si>
  <si>
    <t>4.184,56</t>
  </si>
  <si>
    <t>4.926,39</t>
  </si>
  <si>
    <t>5.345,48</t>
  </si>
  <si>
    <t>5.764,57</t>
  </si>
  <si>
    <t>117,08</t>
  </si>
  <si>
    <t>159,35</t>
  </si>
  <si>
    <t>203,27</t>
  </si>
  <si>
    <t>137,86</t>
  </si>
  <si>
    <t>172,34</t>
  </si>
  <si>
    <t>168,15</t>
  </si>
  <si>
    <t>171,72</t>
  </si>
  <si>
    <t>150,67</t>
  </si>
  <si>
    <t>253,82</t>
  </si>
  <si>
    <t>175,81</t>
  </si>
  <si>
    <t>220,06</t>
  </si>
  <si>
    <t>128,10</t>
  </si>
  <si>
    <t>118,06</t>
  </si>
  <si>
    <t>158,80</t>
  </si>
  <si>
    <t>4.963,88</t>
  </si>
  <si>
    <t>7.475,71</t>
  </si>
  <si>
    <t>123,74</t>
  </si>
  <si>
    <t>296,23</t>
  </si>
  <si>
    <t>155,65</t>
  </si>
  <si>
    <t>218,52</t>
  </si>
  <si>
    <t>97,99</t>
  </si>
  <si>
    <t>87,38</t>
  </si>
  <si>
    <t>234,39</t>
  </si>
  <si>
    <t>606,29</t>
  </si>
  <si>
    <t>949,71</t>
  </si>
  <si>
    <t>91,25</t>
  </si>
  <si>
    <t>171,50</t>
  </si>
  <si>
    <t>108,56</t>
  </si>
  <si>
    <t>36,61</t>
  </si>
  <si>
    <t>34,67</t>
  </si>
  <si>
    <t>35,54</t>
  </si>
  <si>
    <t>46,23</t>
  </si>
  <si>
    <t>70,84</t>
  </si>
  <si>
    <t>66,70</t>
  </si>
  <si>
    <t>83,51</t>
  </si>
  <si>
    <t>41,37</t>
  </si>
  <si>
    <t>936,58</t>
  </si>
  <si>
    <t>122,10</t>
  </si>
  <si>
    <t>95,59</t>
  </si>
  <si>
    <t>88,14</t>
  </si>
  <si>
    <t>121,11</t>
  </si>
  <si>
    <t>109,82</t>
  </si>
  <si>
    <t>104,12</t>
  </si>
  <si>
    <t>136,77</t>
  </si>
  <si>
    <t>127,70</t>
  </si>
  <si>
    <t>123,09</t>
  </si>
  <si>
    <t>146,32</t>
  </si>
  <si>
    <t>142,37</t>
  </si>
  <si>
    <t>628,47</t>
  </si>
  <si>
    <t>636,84</t>
  </si>
  <si>
    <t>645,21</t>
  </si>
  <si>
    <t>653,57</t>
  </si>
  <si>
    <t>670,32</t>
  </si>
  <si>
    <t>448,01</t>
  </si>
  <si>
    <t>576,06</t>
  </si>
  <si>
    <t>498,38</t>
  </si>
  <si>
    <t>31,12</t>
  </si>
  <si>
    <t>32,27</t>
  </si>
  <si>
    <t>113,74</t>
  </si>
  <si>
    <t>98,89</t>
  </si>
  <si>
    <t>117,88</t>
  </si>
  <si>
    <t>220,19</t>
  </si>
  <si>
    <t>127,53</t>
  </si>
  <si>
    <t>46,62</t>
  </si>
  <si>
    <t>52,29</t>
  </si>
  <si>
    <t>527,30</t>
  </si>
  <si>
    <t>700,36</t>
  </si>
  <si>
    <t>1.423,23</t>
  </si>
  <si>
    <t>2.641,05</t>
  </si>
  <si>
    <t>1.408,79</t>
  </si>
  <si>
    <t>4.254,13</t>
  </si>
  <si>
    <t>998,80</t>
  </si>
  <si>
    <t>1.621,15</t>
  </si>
  <si>
    <t>4.059,06</t>
  </si>
  <si>
    <t>1.722,44</t>
  </si>
  <si>
    <t>170,87</t>
  </si>
  <si>
    <t>271,47</t>
  </si>
  <si>
    <t>2.196,90</t>
  </si>
  <si>
    <t>539,45</t>
  </si>
  <si>
    <t>1.027,42</t>
  </si>
  <si>
    <t>741,56</t>
  </si>
  <si>
    <t>5.020,37</t>
  </si>
  <si>
    <t>886,17</t>
  </si>
  <si>
    <t>202,11</t>
  </si>
  <si>
    <t>2.787,08</t>
  </si>
  <si>
    <t>379,42</t>
  </si>
  <si>
    <t>1.225,32</t>
  </si>
  <si>
    <t>537,35</t>
  </si>
  <si>
    <t>1.819,11</t>
  </si>
  <si>
    <t>644,52</t>
  </si>
  <si>
    <t>3.377,10</t>
  </si>
  <si>
    <t>3.969,27</t>
  </si>
  <si>
    <t>446,28</t>
  </si>
  <si>
    <t>625,62</t>
  </si>
  <si>
    <t>5.760,40</t>
  </si>
  <si>
    <t>947,18</t>
  </si>
  <si>
    <t>1.345,21</t>
  </si>
  <si>
    <t>4.590,34</t>
  </si>
  <si>
    <t>863,88</t>
  </si>
  <si>
    <t>2.017,02</t>
  </si>
  <si>
    <t>395,65</t>
  </si>
  <si>
    <t>5.184,61</t>
  </si>
  <si>
    <t>1.770,72</t>
  </si>
  <si>
    <t>2.235,71</t>
  </si>
  <si>
    <t>990,59</t>
  </si>
  <si>
    <t>6.513,63</t>
  </si>
  <si>
    <t>1.237,75</t>
  </si>
  <si>
    <t>5.774,53</t>
  </si>
  <si>
    <t>8.294,37</t>
  </si>
  <si>
    <t>588,31</t>
  </si>
  <si>
    <t>2.191,78</t>
  </si>
  <si>
    <t>3.474,78</t>
  </si>
  <si>
    <t>2.214,92</t>
  </si>
  <si>
    <t>2.203,55</t>
  </si>
  <si>
    <t>1.199,69</t>
  </si>
  <si>
    <t>7.210,78</t>
  </si>
  <si>
    <t>2.433,56</t>
  </si>
  <si>
    <t>2.429,98</t>
  </si>
  <si>
    <t>9.392,63</t>
  </si>
  <si>
    <t>2.631,42</t>
  </si>
  <si>
    <t>10.491,03</t>
  </si>
  <si>
    <t>5.151,01</t>
  </si>
  <si>
    <t>2.832,92</t>
  </si>
  <si>
    <t>9.597,82</t>
  </si>
  <si>
    <t>2.635,00</t>
  </si>
  <si>
    <t>10.864,52</t>
  </si>
  <si>
    <t>1.900,72</t>
  </si>
  <si>
    <t>12.127,57</t>
  </si>
  <si>
    <t>3.034,42</t>
  </si>
  <si>
    <t>12.338,46</t>
  </si>
  <si>
    <t>6.051,42</t>
  </si>
  <si>
    <t>13.771,37</t>
  </si>
  <si>
    <t>3.235,91</t>
  </si>
  <si>
    <t>15.411,60</t>
  </si>
  <si>
    <t>2.034,16</t>
  </si>
  <si>
    <t>291,59</t>
  </si>
  <si>
    <t>7.009,74</t>
  </si>
  <si>
    <t>2.232,12</t>
  </si>
  <si>
    <t>7.917,40</t>
  </si>
  <si>
    <t>8.825,15</t>
  </si>
  <si>
    <t>7.195,78</t>
  </si>
  <si>
    <t>3.402,34</t>
  </si>
  <si>
    <t>545,12</t>
  </si>
  <si>
    <t>529,42</t>
  </si>
  <si>
    <t>573,48</t>
  </si>
  <si>
    <t>548,25</t>
  </si>
  <si>
    <t>531,56</t>
  </si>
  <si>
    <t>589,82</t>
  </si>
  <si>
    <t>558,97</t>
  </si>
  <si>
    <t>563,45</t>
  </si>
  <si>
    <t>536,56</t>
  </si>
  <si>
    <t>97,86</t>
  </si>
  <si>
    <t>132,95</t>
  </si>
  <si>
    <t>198,26</t>
  </si>
  <si>
    <t>222,88</t>
  </si>
  <si>
    <t>311,20</t>
  </si>
  <si>
    <t>443,87</t>
  </si>
  <si>
    <t>610,94</t>
  </si>
  <si>
    <t>941,84</t>
  </si>
  <si>
    <t>59,01</t>
  </si>
  <si>
    <t>105,92</t>
  </si>
  <si>
    <t>123,08</t>
  </si>
  <si>
    <t>382,62</t>
  </si>
  <si>
    <t>654,56</t>
  </si>
  <si>
    <t>227,39</t>
  </si>
  <si>
    <t>603,22</t>
  </si>
  <si>
    <t>460,57</t>
  </si>
  <si>
    <t>1.206,33</t>
  </si>
  <si>
    <t>87,48</t>
  </si>
  <si>
    <t>528,56</t>
  </si>
  <si>
    <t>614,80</t>
  </si>
  <si>
    <t>12,00</t>
  </si>
  <si>
    <t>1.113,39</t>
  </si>
  <si>
    <t>804,79</t>
  </si>
  <si>
    <t>358,21</t>
  </si>
  <si>
    <t>63,48</t>
  </si>
  <si>
    <t>47,58</t>
  </si>
  <si>
    <t>47,61</t>
  </si>
  <si>
    <t>30,37</t>
  </si>
  <si>
    <t>118,93</t>
  </si>
  <si>
    <t>125,44</t>
  </si>
  <si>
    <t>64,45</t>
  </si>
  <si>
    <t>98,80</t>
  </si>
  <si>
    <t>67,17</t>
  </si>
  <si>
    <t>106,47</t>
  </si>
  <si>
    <t>120,12</t>
  </si>
  <si>
    <t>2.295,74</t>
  </si>
  <si>
    <t>22.025,08</t>
  </si>
  <si>
    <t>11.383,49</t>
  </si>
  <si>
    <t>15.393,18</t>
  </si>
  <si>
    <t>17.329,42</t>
  </si>
  <si>
    <t>4.443,09</t>
  </si>
  <si>
    <t>96,21</t>
  </si>
  <si>
    <t>100,50</t>
  </si>
  <si>
    <t>873,07</t>
  </si>
  <si>
    <t>527,94</t>
  </si>
  <si>
    <t>686,50</t>
  </si>
  <si>
    <t>427,65</t>
  </si>
  <si>
    <t>527,81</t>
  </si>
  <si>
    <t>950,01</t>
  </si>
  <si>
    <t>1.258,25</t>
  </si>
  <si>
    <t>1.329,61</t>
  </si>
  <si>
    <t>1.473,85</t>
  </si>
  <si>
    <t>1.811,64</t>
  </si>
  <si>
    <t>2.482,27</t>
  </si>
  <si>
    <t>2.571,33</t>
  </si>
  <si>
    <t>2.786,10</t>
  </si>
  <si>
    <t>3.178,08</t>
  </si>
  <si>
    <t>3.410,97</t>
  </si>
  <si>
    <t>923,36</t>
  </si>
  <si>
    <t>1.225,37</t>
  </si>
  <si>
    <t>1.296,74</t>
  </si>
  <si>
    <t>1.542,83</t>
  </si>
  <si>
    <t>1.723,98</t>
  </si>
  <si>
    <t>2.332,07</t>
  </si>
  <si>
    <t>2.418,34</t>
  </si>
  <si>
    <t>2.582,99</t>
  </si>
  <si>
    <t>2.877,28</t>
  </si>
  <si>
    <t>2.814,89</t>
  </si>
  <si>
    <t>45,16</t>
  </si>
  <si>
    <t>70,95</t>
  </si>
  <si>
    <t>67,92</t>
  </si>
  <si>
    <t>472,75</t>
  </si>
  <si>
    <t>455,63</t>
  </si>
  <si>
    <t>609,55</t>
  </si>
  <si>
    <t>502,39</t>
  </si>
  <si>
    <t>436,61</t>
  </si>
  <si>
    <t>479,36</t>
  </si>
  <si>
    <t>438,30</t>
  </si>
  <si>
    <t>419,59</t>
  </si>
  <si>
    <t>633,26</t>
  </si>
  <si>
    <t>684,81</t>
  </si>
  <si>
    <t>621,41</t>
  </si>
  <si>
    <t>607,16</t>
  </si>
  <si>
    <t>705,13</t>
  </si>
  <si>
    <t>534,39</t>
  </si>
  <si>
    <t>573,49</t>
  </si>
  <si>
    <t>533,35</t>
  </si>
  <si>
    <t>516,21</t>
  </si>
  <si>
    <t>611,44</t>
  </si>
  <si>
    <t>426,97</t>
  </si>
  <si>
    <t>474,93</t>
  </si>
  <si>
    <t>508,48</t>
  </si>
  <si>
    <t>435,03</t>
  </si>
  <si>
    <t>631,26</t>
  </si>
  <si>
    <t>533,13</t>
  </si>
  <si>
    <t>3.413,48</t>
  </si>
  <si>
    <t>42,93</t>
  </si>
  <si>
    <t>588,28</t>
  </si>
  <si>
    <t>350,15</t>
  </si>
  <si>
    <t>144,47</t>
  </si>
  <si>
    <t>211,69</t>
  </si>
  <si>
    <t>135,85</t>
  </si>
  <si>
    <t>76,58</t>
  </si>
  <si>
    <t>530,05</t>
  </si>
  <si>
    <t>568,30</t>
  </si>
  <si>
    <t>553,95</t>
  </si>
  <si>
    <t>622,86</t>
  </si>
  <si>
    <t>579,09</t>
  </si>
  <si>
    <t>620,55</t>
  </si>
  <si>
    <t>628,30</t>
  </si>
  <si>
    <t>694,39</t>
  </si>
  <si>
    <t>678,83</t>
  </si>
  <si>
    <t>730,20</t>
  </si>
  <si>
    <t>739,66</t>
  </si>
  <si>
    <t>790,38</t>
  </si>
  <si>
    <t>742,86</t>
  </si>
  <si>
    <t>784,90</t>
  </si>
  <si>
    <t>795,69</t>
  </si>
  <si>
    <t>867,00</t>
  </si>
  <si>
    <t>954,16</t>
  </si>
  <si>
    <t>1.050,40</t>
  </si>
  <si>
    <t>1.092,53</t>
  </si>
  <si>
    <t>1.171,90</t>
  </si>
  <si>
    <t>500,26</t>
  </si>
  <si>
    <t>575,67</t>
  </si>
  <si>
    <t>865,58</t>
  </si>
  <si>
    <t>1.278,95</t>
  </si>
  <si>
    <t>616,03</t>
  </si>
  <si>
    <t>912,87</t>
  </si>
  <si>
    <t>1.335,12</t>
  </si>
  <si>
    <t>635,46</t>
  </si>
  <si>
    <t>936,24</t>
  </si>
  <si>
    <t>1.364,74</t>
  </si>
  <si>
    <t>654,86</t>
  </si>
  <si>
    <t>789,98</t>
  </si>
  <si>
    <t>959,29</t>
  </si>
  <si>
    <t>1.393,79</t>
  </si>
  <si>
    <t>832,06</t>
  </si>
  <si>
    <t>1.005,08</t>
  </si>
  <si>
    <t>1.454,19</t>
  </si>
  <si>
    <t>1.050,70</t>
  </si>
  <si>
    <t>1.519,40</t>
  </si>
  <si>
    <t>600,32</t>
  </si>
  <si>
    <t>3.717,94</t>
  </si>
  <si>
    <t>4.242,32</t>
  </si>
  <si>
    <t>2.845,97</t>
  </si>
  <si>
    <t>3.046,24</t>
  </si>
  <si>
    <t>933,41</t>
  </si>
  <si>
    <t>886,25</t>
  </si>
  <si>
    <t>582,34</t>
  </si>
  <si>
    <t>1.258,99</t>
  </si>
  <si>
    <t>423,89</t>
  </si>
  <si>
    <t>125,92</t>
  </si>
  <si>
    <t>234,87</t>
  </si>
  <si>
    <t>388,65</t>
  </si>
  <si>
    <t>540,72</t>
  </si>
  <si>
    <t>620,59</t>
  </si>
  <si>
    <t>200,00</t>
  </si>
  <si>
    <t>824,62</t>
  </si>
  <si>
    <t>652,03</t>
  </si>
  <si>
    <t>1.068,63</t>
  </si>
  <si>
    <t>1.287,31</t>
  </si>
  <si>
    <t>764,42</t>
  </si>
  <si>
    <t>1.026,92</t>
  </si>
  <si>
    <t>1.274,97</t>
  </si>
  <si>
    <t>822,44</t>
  </si>
  <si>
    <t>927,94</t>
  </si>
  <si>
    <t>861,06</t>
  </si>
  <si>
    <t>139,86</t>
  </si>
  <si>
    <t>775,52</t>
  </si>
  <si>
    <t>659,40</t>
  </si>
  <si>
    <t>808,08</t>
  </si>
  <si>
    <t>678,52</t>
  </si>
  <si>
    <t>854,42</t>
  </si>
  <si>
    <t>719,92</t>
  </si>
  <si>
    <t>895,96</t>
  </si>
  <si>
    <t>760,97</t>
  </si>
  <si>
    <t>784,43</t>
  </si>
  <si>
    <t>668,31</t>
  </si>
  <si>
    <t>860,36</t>
  </si>
  <si>
    <t>725,86</t>
  </si>
  <si>
    <t>1.209,26</t>
  </si>
  <si>
    <t>1.074,76</t>
  </si>
  <si>
    <t>1.491,10</t>
  </si>
  <si>
    <t>1.356,60</t>
  </si>
  <si>
    <t>63,22</t>
  </si>
  <si>
    <t>687,77</t>
  </si>
  <si>
    <t>510,65</t>
  </si>
  <si>
    <t>62,87</t>
  </si>
  <si>
    <t>70,74</t>
  </si>
  <si>
    <t>61,05</t>
  </si>
  <si>
    <t>132,98</t>
  </si>
  <si>
    <t>167,42</t>
  </si>
  <si>
    <t>653,62</t>
  </si>
  <si>
    <t>24,77</t>
  </si>
  <si>
    <t>9,04</t>
  </si>
  <si>
    <t>18,42</t>
  </si>
  <si>
    <t>36,48</t>
  </si>
  <si>
    <t>520,74</t>
  </si>
  <si>
    <t>26,11</t>
  </si>
  <si>
    <t>26,45</t>
  </si>
  <si>
    <t>35,29</t>
  </si>
  <si>
    <t>47,81</t>
  </si>
  <si>
    <t>25,28</t>
  </si>
  <si>
    <t>41,02</t>
  </si>
  <si>
    <t>190,57</t>
  </si>
  <si>
    <t>253,21</t>
  </si>
  <si>
    <t>1.318,35</t>
  </si>
  <si>
    <t>386,46</t>
  </si>
  <si>
    <t>525,61</t>
  </si>
  <si>
    <t>817,48</t>
  </si>
  <si>
    <t>80,47</t>
  </si>
  <si>
    <t>31,64</t>
  </si>
  <si>
    <t>554,56</t>
  </si>
  <si>
    <t>612,17</t>
  </si>
  <si>
    <t>557,53</t>
  </si>
  <si>
    <t>281,37</t>
  </si>
  <si>
    <t>300,37</t>
  </si>
  <si>
    <t>313,01</t>
  </si>
  <si>
    <t>322,70</t>
  </si>
  <si>
    <t>236,82</t>
  </si>
  <si>
    <t>255,49</t>
  </si>
  <si>
    <t>267,40</t>
  </si>
  <si>
    <t>274,84</t>
  </si>
  <si>
    <t>1.026,98</t>
  </si>
  <si>
    <t>532,56</t>
  </si>
  <si>
    <t>105,35</t>
  </si>
  <si>
    <t>201,29</t>
  </si>
  <si>
    <t>229,06</t>
  </si>
  <si>
    <t>246,60</t>
  </si>
  <si>
    <t>338,68</t>
  </si>
  <si>
    <t>2,27</t>
  </si>
  <si>
    <t>8,78</t>
  </si>
  <si>
    <t>4,96</t>
  </si>
  <si>
    <t>4,24</t>
  </si>
  <si>
    <t>421,82</t>
  </si>
  <si>
    <t>409,30</t>
  </si>
  <si>
    <t>441,89</t>
  </si>
  <si>
    <t>356,75</t>
  </si>
  <si>
    <t>389,35</t>
  </si>
  <si>
    <t>362,85</t>
  </si>
  <si>
    <t>395,44</t>
  </si>
  <si>
    <t>342,07</t>
  </si>
  <si>
    <t>353,95</t>
  </si>
  <si>
    <t>187,44</t>
  </si>
  <si>
    <t>115,71</t>
  </si>
  <si>
    <t>456,52</t>
  </si>
  <si>
    <t>584,57</t>
  </si>
  <si>
    <t>164,79</t>
  </si>
  <si>
    <t>1.136,19</t>
  </si>
  <si>
    <t>1.082,78</t>
  </si>
  <si>
    <t>1.019,98</t>
  </si>
  <si>
    <t>934,31</t>
  </si>
  <si>
    <t>872,81</t>
  </si>
  <si>
    <t>856,20</t>
  </si>
  <si>
    <t>844,22</t>
  </si>
  <si>
    <t>791,58</t>
  </si>
  <si>
    <t>1.108,01</t>
  </si>
  <si>
    <t>1.055,23</t>
  </si>
  <si>
    <t>993,70</t>
  </si>
  <si>
    <t>909,26</t>
  </si>
  <si>
    <t>840,60</t>
  </si>
  <si>
    <t>824,83</t>
  </si>
  <si>
    <t>814,59</t>
  </si>
  <si>
    <t>763,64</t>
  </si>
  <si>
    <t>775,67</t>
  </si>
  <si>
    <t>750,42</t>
  </si>
  <si>
    <t>141,91</t>
  </si>
  <si>
    <t>76,15</t>
  </si>
  <si>
    <t>124,50</t>
  </si>
  <si>
    <t>181,45</t>
  </si>
  <si>
    <t>139,95</t>
  </si>
  <si>
    <t>742,59</t>
  </si>
  <si>
    <t>753,41</t>
  </si>
  <si>
    <t>775,04</t>
  </si>
  <si>
    <t>604,97</t>
  </si>
  <si>
    <t>131,61</t>
  </si>
  <si>
    <t>144,72</t>
  </si>
  <si>
    <t>29,32</t>
  </si>
  <si>
    <t>55,20</t>
  </si>
  <si>
    <t>101,55</t>
  </si>
  <si>
    <t>56,65</t>
  </si>
  <si>
    <t>58,38</t>
  </si>
  <si>
    <t>106,08</t>
  </si>
  <si>
    <t>77,91</t>
  </si>
  <si>
    <t>78,93</t>
  </si>
  <si>
    <t>35,91</t>
  </si>
  <si>
    <t>20,03</t>
  </si>
  <si>
    <t>17,24</t>
  </si>
  <si>
    <t>21,73</t>
  </si>
  <si>
    <t>164,62</t>
  </si>
  <si>
    <t>316,71</t>
  </si>
  <si>
    <t>46,29</t>
  </si>
  <si>
    <t>134,84</t>
  </si>
  <si>
    <t>2.829,47</t>
  </si>
  <si>
    <t>3.114,22</t>
  </si>
  <si>
    <t>3.050,04</t>
  </si>
  <si>
    <t>2.887,80</t>
  </si>
  <si>
    <t>3.109,10</t>
  </si>
  <si>
    <t>2.951,27</t>
  </si>
  <si>
    <t>3.458,79</t>
  </si>
  <si>
    <t>3.556,88</t>
  </si>
  <si>
    <t>4.368,83</t>
  </si>
  <si>
    <t>2.908,44</t>
  </si>
  <si>
    <t>2.757,67</t>
  </si>
  <si>
    <t>4.034,04</t>
  </si>
  <si>
    <t>3.096,10</t>
  </si>
  <si>
    <t>2.922,95</t>
  </si>
  <si>
    <t>3.061,78</t>
  </si>
  <si>
    <t>1.618,21</t>
  </si>
  <si>
    <t>5.091,30</t>
  </si>
  <si>
    <t>3.561,66</t>
  </si>
  <si>
    <t>3.755,75</t>
  </si>
  <si>
    <t>3.755,97</t>
  </si>
  <si>
    <t>3.028,63</t>
  </si>
  <si>
    <t>3.761,42</t>
  </si>
  <si>
    <t>3.535,12</t>
  </si>
  <si>
    <t>3.368,08</t>
  </si>
  <si>
    <t>3.939,68</t>
  </si>
  <si>
    <t>3.790,55</t>
  </si>
  <si>
    <t>5.682,93</t>
  </si>
  <si>
    <t>3.460,40</t>
  </si>
  <si>
    <t>23.641,08</t>
  </si>
  <si>
    <t>15.687,82</t>
  </si>
  <si>
    <t>15.268,86</t>
  </si>
  <si>
    <t>4.001,60</t>
  </si>
  <si>
    <t>3.668,38</t>
  </si>
  <si>
    <t>3.974,44</t>
  </si>
  <si>
    <t>3.470,43</t>
  </si>
  <si>
    <t>2.134,60</t>
  </si>
  <si>
    <t>4.055,75</t>
  </si>
  <si>
    <t>3.593,25</t>
  </si>
  <si>
    <t>3.849,64</t>
  </si>
  <si>
    <t>4.693,28</t>
  </si>
  <si>
    <t>3.795,27</t>
  </si>
  <si>
    <t>4.058,00</t>
  </si>
  <si>
    <t>3.582,80</t>
  </si>
  <si>
    <t>4.346,34</t>
  </si>
  <si>
    <t>3.508,09</t>
  </si>
  <si>
    <t>4.571,31</t>
  </si>
  <si>
    <t>3.853,51</t>
  </si>
  <si>
    <t>4.461,76</t>
  </si>
  <si>
    <t>3.879,36</t>
  </si>
  <si>
    <t>1.962,05</t>
  </si>
  <si>
    <t>4.340,87</t>
  </si>
  <si>
    <t>3.400,13</t>
  </si>
  <si>
    <t>3.314,50</t>
  </si>
  <si>
    <t>4.008,64</t>
  </si>
  <si>
    <t>3.965,35</t>
  </si>
  <si>
    <t>4.259,68</t>
  </si>
  <si>
    <t>3.540,79</t>
  </si>
  <si>
    <t>3.977,44</t>
  </si>
  <si>
    <t>3.913,01</t>
  </si>
  <si>
    <t>3.865,08</t>
  </si>
  <si>
    <t>4.045,39</t>
  </si>
  <si>
    <t>4.016,73</t>
  </si>
  <si>
    <t>4.712,13</t>
  </si>
  <si>
    <t>3.859,29</t>
  </si>
  <si>
    <t>4.116,09</t>
  </si>
  <si>
    <t>3.806,18</t>
  </si>
  <si>
    <t>3.669,04</t>
  </si>
  <si>
    <t>4.229,20</t>
  </si>
  <si>
    <t>3.571,21</t>
  </si>
  <si>
    <t>3.779,51</t>
  </si>
  <si>
    <t>4.411,40</t>
  </si>
  <si>
    <t>3.961,71</t>
  </si>
  <si>
    <t>3.792,85</t>
  </si>
  <si>
    <t>3.087,58</t>
  </si>
  <si>
    <t>2.935,05</t>
  </si>
  <si>
    <t>3.832,01</t>
  </si>
  <si>
    <t>4.934,02</t>
  </si>
  <si>
    <t>4.081,44</t>
  </si>
  <si>
    <t>4.965,96</t>
  </si>
  <si>
    <t>6.159,95</t>
  </si>
  <si>
    <t>3.756,20</t>
  </si>
  <si>
    <t>3.177,31</t>
  </si>
  <si>
    <t>2.993,27</t>
  </si>
  <si>
    <t>19,70</t>
  </si>
  <si>
    <t>142,66</t>
  </si>
  <si>
    <t>109,51</t>
  </si>
  <si>
    <t>72,23</t>
  </si>
  <si>
    <t>1.360,15</t>
  </si>
  <si>
    <t>1.449,25</t>
  </si>
  <si>
    <t>1.489,84</t>
  </si>
  <si>
    <t>1.625,91</t>
  </si>
  <si>
    <t>1.348,36</t>
  </si>
  <si>
    <t>1.437,46</t>
  </si>
  <si>
    <t>1.478,05</t>
  </si>
  <si>
    <t>1.614,12</t>
  </si>
  <si>
    <t>1.594,94</t>
  </si>
  <si>
    <t>1.729,81</t>
  </si>
  <si>
    <t>1.791,25</t>
  </si>
  <si>
    <t>1.982,12</t>
  </si>
  <si>
    <t>1.589,60</t>
  </si>
  <si>
    <t>1.724,47</t>
  </si>
  <si>
    <t>1.785,91</t>
  </si>
  <si>
    <t>1.976,78</t>
  </si>
  <si>
    <t>1.701,72</t>
  </si>
  <si>
    <t>1.881,54</t>
  </si>
  <si>
    <t>1.963,46</t>
  </si>
  <si>
    <t>2.208,17</t>
  </si>
  <si>
    <t>1.867,80</t>
  </si>
  <si>
    <t>2.047,62</t>
  </si>
  <si>
    <t>2.129,54</t>
  </si>
  <si>
    <t>2.374,25</t>
  </si>
  <si>
    <t>770,15</t>
  </si>
  <si>
    <t>877,07</t>
  </si>
  <si>
    <t>925,78</t>
  </si>
  <si>
    <t>1.053,82</t>
  </si>
  <si>
    <t>758,36</t>
  </si>
  <si>
    <t>865,28</t>
  </si>
  <si>
    <t>913,99</t>
  </si>
  <si>
    <t>1.042,03</t>
  </si>
  <si>
    <t>1.019,63</t>
  </si>
  <si>
    <t>1.180,01</t>
  </si>
  <si>
    <t>1.253,08</t>
  </si>
  <si>
    <t>1.445,14</t>
  </si>
  <si>
    <t>1.014,30</t>
  </si>
  <si>
    <t>1.174,68</t>
  </si>
  <si>
    <t>1.247,75</t>
  </si>
  <si>
    <t>1.439,81</t>
  </si>
  <si>
    <t>1.142,64</t>
  </si>
  <si>
    <t>1.356,48</t>
  </si>
  <si>
    <t>1.453,90</t>
  </si>
  <si>
    <t>1.709,98</t>
  </si>
  <si>
    <t>1.308,73</t>
  </si>
  <si>
    <t>1.522,57</t>
  </si>
  <si>
    <t>1.619,99</t>
  </si>
  <si>
    <t>1.876,07</t>
  </si>
  <si>
    <t>141,41</t>
  </si>
  <si>
    <t>108,47</t>
  </si>
  <si>
    <t>141,38</t>
  </si>
  <si>
    <t>29,39</t>
  </si>
  <si>
    <t>52,10</t>
  </si>
  <si>
    <t>83,49</t>
  </si>
  <si>
    <t>121,37</t>
  </si>
  <si>
    <t>90,33</t>
  </si>
  <si>
    <t>49,80</t>
  </si>
  <si>
    <t>68,98</t>
  </si>
  <si>
    <t>56,98</t>
  </si>
  <si>
    <t>69,57</t>
  </si>
  <si>
    <t>115,48</t>
  </si>
  <si>
    <t>153,78</t>
  </si>
  <si>
    <t>134,70</t>
  </si>
  <si>
    <t>178,24</t>
  </si>
  <si>
    <t>137,31</t>
  </si>
  <si>
    <t>177,03</t>
  </si>
  <si>
    <t>140,72</t>
  </si>
  <si>
    <t>105,58</t>
  </si>
  <si>
    <t>185,00</t>
  </si>
  <si>
    <t>289,27</t>
  </si>
  <si>
    <t>161,61</t>
  </si>
  <si>
    <t>91,84</t>
  </si>
  <si>
    <t>131,02</t>
  </si>
  <si>
    <t>21,37</t>
  </si>
  <si>
    <t>34,79</t>
  </si>
  <si>
    <t>530,19</t>
  </si>
  <si>
    <t>265,80</t>
  </si>
  <si>
    <t>314,23</t>
  </si>
  <si>
    <t>529,88</t>
  </si>
  <si>
    <t>580,23</t>
  </si>
  <si>
    <t>687,48</t>
  </si>
  <si>
    <t>908,02</t>
  </si>
  <si>
    <t>1.045,18</t>
  </si>
  <si>
    <t>1.692,69</t>
  </si>
  <si>
    <t>716,89</t>
  </si>
  <si>
    <t>378,82</t>
  </si>
  <si>
    <t>213,56</t>
  </si>
  <si>
    <t>197,04</t>
  </si>
  <si>
    <t>154,40</t>
  </si>
  <si>
    <t>271,27</t>
  </si>
  <si>
    <t>263,97</t>
  </si>
  <si>
    <t>404,61</t>
  </si>
  <si>
    <t>414,81</t>
  </si>
  <si>
    <t>117,50</t>
  </si>
  <si>
    <t>38,41</t>
  </si>
  <si>
    <t>235,41</t>
  </si>
  <si>
    <t>159,71</t>
  </si>
  <si>
    <t>480,96</t>
  </si>
  <si>
    <t>372,94</t>
  </si>
  <si>
    <t>914,93</t>
  </si>
  <si>
    <t>1.362,42</t>
  </si>
  <si>
    <t>1.033,43</t>
  </si>
  <si>
    <t>1.394,69</t>
  </si>
  <si>
    <t>852,28</t>
  </si>
  <si>
    <t>1.081,12</t>
  </si>
  <si>
    <t>1.379,90</t>
  </si>
  <si>
    <t>456,55</t>
  </si>
  <si>
    <t>394,17</t>
  </si>
  <si>
    <t>519,47</t>
  </si>
  <si>
    <t>2.581,31</t>
  </si>
  <si>
    <t>1.295,66</t>
  </si>
  <si>
    <t>1.167,52</t>
  </si>
  <si>
    <t>1.451,86</t>
  </si>
  <si>
    <t>1.323,72</t>
  </si>
  <si>
    <t>52,04</t>
  </si>
  <si>
    <t>48,04</t>
  </si>
  <si>
    <t>93,61</t>
  </si>
  <si>
    <t>168,02</t>
  </si>
  <si>
    <t>237,39</t>
  </si>
  <si>
    <t>138,55</t>
  </si>
  <si>
    <t>219,79</t>
  </si>
  <si>
    <t>253,63</t>
  </si>
  <si>
    <t>287,00</t>
  </si>
  <si>
    <t>211,16</t>
  </si>
  <si>
    <t>278,73</t>
  </si>
  <si>
    <t>198,54</t>
  </si>
  <si>
    <t>205,42</t>
  </si>
  <si>
    <t>66,96</t>
  </si>
  <si>
    <t>148,20</t>
  </si>
  <si>
    <t>182,04</t>
  </si>
  <si>
    <t>139,57</t>
  </si>
  <si>
    <t>173,59</t>
  </si>
  <si>
    <t>207,14</t>
  </si>
  <si>
    <t>126,95</t>
  </si>
  <si>
    <t>44,83</t>
  </si>
  <si>
    <t>57,89</t>
  </si>
  <si>
    <t>39,45</t>
  </si>
  <si>
    <t>63,04</t>
  </si>
  <si>
    <t>24,31</t>
  </si>
  <si>
    <t>491,65</t>
  </si>
  <si>
    <t>71,33</t>
  </si>
  <si>
    <t>664,47</t>
  </si>
  <si>
    <t>715,60</t>
  </si>
  <si>
    <t>823,01</t>
  </si>
  <si>
    <t>1.190,84</t>
  </si>
  <si>
    <t>1.697,82</t>
  </si>
  <si>
    <t>681,74</t>
  </si>
  <si>
    <t>65,62</t>
  </si>
  <si>
    <t>140,92</t>
  </si>
  <si>
    <t>386,21</t>
  </si>
  <si>
    <t>583,04</t>
  </si>
  <si>
    <t>934,17</t>
  </si>
  <si>
    <t>1.250,03</t>
  </si>
  <si>
    <t>2.001,34</t>
  </si>
  <si>
    <t>4.177,48</t>
  </si>
  <si>
    <t>135,13</t>
  </si>
  <si>
    <t>166,84</t>
  </si>
  <si>
    <t>347,65</t>
  </si>
  <si>
    <t>1.281,08</t>
  </si>
  <si>
    <t>235,69</t>
  </si>
  <si>
    <t>709,24</t>
  </si>
  <si>
    <t>766,94</t>
  </si>
  <si>
    <t>228,47</t>
  </si>
  <si>
    <t>266,94</t>
  </si>
  <si>
    <t>315,01</t>
  </si>
  <si>
    <t>363,09</t>
  </si>
  <si>
    <t>1.785,02</t>
  </si>
  <si>
    <t>501,89</t>
  </si>
  <si>
    <t>445,84</t>
  </si>
  <si>
    <t>354,89</t>
  </si>
  <si>
    <t>2.762,81</t>
  </si>
  <si>
    <t>118,17</t>
  </si>
  <si>
    <t>296,53</t>
  </si>
  <si>
    <t>161,02</t>
  </si>
  <si>
    <t>132,61</t>
  </si>
  <si>
    <t>221,73</t>
  </si>
  <si>
    <t>285,88</t>
  </si>
  <si>
    <t>240,45</t>
  </si>
  <si>
    <t>300,54</t>
  </si>
  <si>
    <t>165,03</t>
  </si>
  <si>
    <t>136,62</t>
  </si>
  <si>
    <t>227,76</t>
  </si>
  <si>
    <t>6.115,39</t>
  </si>
  <si>
    <t>10.944,60</t>
  </si>
  <si>
    <t>95,89</t>
  </si>
  <si>
    <t>165,20</t>
  </si>
  <si>
    <t>154,05</t>
  </si>
  <si>
    <t>134,38</t>
  </si>
  <si>
    <t>176,46</t>
  </si>
  <si>
    <t>171,65</t>
  </si>
  <si>
    <t>189,51</t>
  </si>
  <si>
    <t>404,80</t>
  </si>
  <si>
    <t>346,97</t>
  </si>
  <si>
    <t>237,42</t>
  </si>
  <si>
    <t>185,98</t>
  </si>
  <si>
    <t>163,15</t>
  </si>
  <si>
    <t>148,75</t>
  </si>
  <si>
    <t>129,56</t>
  </si>
  <si>
    <t>223,36</t>
  </si>
  <si>
    <t>177,54</t>
  </si>
  <si>
    <t>203,88</t>
  </si>
  <si>
    <t>178,18</t>
  </si>
  <si>
    <t>131,16</t>
  </si>
  <si>
    <t>262,59</t>
  </si>
  <si>
    <t>189,15</t>
  </si>
  <si>
    <t>146,27</t>
  </si>
  <si>
    <t>219,53</t>
  </si>
  <si>
    <t>178,01</t>
  </si>
  <si>
    <t>129,93</t>
  </si>
  <si>
    <t>281,59</t>
  </si>
  <si>
    <t>414,85</t>
  </si>
  <si>
    <t>360,37</t>
  </si>
  <si>
    <t>233,22</t>
  </si>
  <si>
    <t>214,15</t>
  </si>
  <si>
    <t>188,09</t>
  </si>
  <si>
    <t>401,16</t>
  </si>
  <si>
    <t>337,48</t>
  </si>
  <si>
    <t>239,51</t>
  </si>
  <si>
    <t>217,57</t>
  </si>
  <si>
    <t>184,28</t>
  </si>
  <si>
    <t>147,76</t>
  </si>
  <si>
    <t>454,20</t>
  </si>
  <si>
    <t>382,77</t>
  </si>
  <si>
    <t>231,71</t>
  </si>
  <si>
    <t>211,05</t>
  </si>
  <si>
    <t>183,54</t>
  </si>
  <si>
    <t>159,99</t>
  </si>
  <si>
    <t>146,92</t>
  </si>
  <si>
    <t>420,06</t>
  </si>
  <si>
    <t>352,15</t>
  </si>
  <si>
    <t>217,81</t>
  </si>
  <si>
    <t>162,50</t>
  </si>
  <si>
    <t>148,77</t>
  </si>
  <si>
    <t>463,69</t>
  </si>
  <si>
    <t>398,26</t>
  </si>
  <si>
    <t>227,29</t>
  </si>
  <si>
    <t>204,35</t>
  </si>
  <si>
    <t>178,68</t>
  </si>
  <si>
    <t>155,15</t>
  </si>
  <si>
    <t>142,09</t>
  </si>
  <si>
    <t>394,00</t>
  </si>
  <si>
    <t>333,30</t>
  </si>
  <si>
    <t>206,31</t>
  </si>
  <si>
    <t>174,78</t>
  </si>
  <si>
    <t>151,54</t>
  </si>
  <si>
    <t>138,68</t>
  </si>
  <si>
    <t>412,06</t>
  </si>
  <si>
    <t>355,63</t>
  </si>
  <si>
    <t>208,38</t>
  </si>
  <si>
    <t>167,10</t>
  </si>
  <si>
    <t>145,17</t>
  </si>
  <si>
    <t>137,46</t>
  </si>
  <si>
    <t>3.182,58</t>
  </si>
  <si>
    <t>3.998,77</t>
  </si>
  <si>
    <t>4.250,53</t>
  </si>
  <si>
    <t>4.357,16</t>
  </si>
  <si>
    <t>4.685,82</t>
  </si>
  <si>
    <t>4.710,90</t>
  </si>
  <si>
    <t>4.605,25</t>
  </si>
  <si>
    <t>4.126,80</t>
  </si>
  <si>
    <t>208,99</t>
  </si>
  <si>
    <t>181,13</t>
  </si>
  <si>
    <t>141,02</t>
  </si>
  <si>
    <t>204,06</t>
  </si>
  <si>
    <t>169,27</t>
  </si>
  <si>
    <t>237,66</t>
  </si>
  <si>
    <t>1.476,15</t>
  </si>
  <si>
    <t>1.632,35</t>
  </si>
  <si>
    <t>8.509,90</t>
  </si>
  <si>
    <t>9.471,39</t>
  </si>
  <si>
    <t>12.152,56</t>
  </si>
  <si>
    <t>14.938,40</t>
  </si>
  <si>
    <t>18.741,11</t>
  </si>
  <si>
    <t>26.155,09</t>
  </si>
  <si>
    <t>30.459,37</t>
  </si>
  <si>
    <t>163,25</t>
  </si>
  <si>
    <t>893,94</t>
  </si>
  <si>
    <t>101,23</t>
  </si>
  <si>
    <t>1.439,96</t>
  </si>
  <si>
    <t>2.521,51</t>
  </si>
  <si>
    <t>1.539,20</t>
  </si>
  <si>
    <t>106,75</t>
  </si>
  <si>
    <t>2.108,08</t>
  </si>
  <si>
    <t>7.193,59</t>
  </si>
  <si>
    <t>144,40</t>
  </si>
  <si>
    <t>55,82</t>
  </si>
  <si>
    <t>67,95</t>
  </si>
  <si>
    <t>157,05</t>
  </si>
  <si>
    <t>1.616,36</t>
  </si>
  <si>
    <t>2.596,41</t>
  </si>
  <si>
    <t>2.565,05</t>
  </si>
  <si>
    <t>194,32</t>
  </si>
  <si>
    <t>248,10</t>
  </si>
  <si>
    <t>214,77</t>
  </si>
  <si>
    <t>258,74</t>
  </si>
  <si>
    <t>248,92</t>
  </si>
  <si>
    <t>343,03</t>
  </si>
  <si>
    <t>348,54</t>
  </si>
  <si>
    <t>416,55</t>
  </si>
  <si>
    <t>167,43</t>
  </si>
  <si>
    <t>283,63</t>
  </si>
  <si>
    <t>337,41</t>
  </si>
  <si>
    <t>287,65</t>
  </si>
  <si>
    <t>331,62</t>
  </si>
  <si>
    <t>305,36</t>
  </si>
  <si>
    <t>390,37</t>
  </si>
  <si>
    <t>452,98</t>
  </si>
  <si>
    <t>256,74</t>
  </si>
  <si>
    <t>502,76</t>
  </si>
  <si>
    <t>493,58</t>
  </si>
  <si>
    <t>943,53</t>
  </si>
  <si>
    <t>1.899,06</t>
  </si>
  <si>
    <t>2.179,67</t>
  </si>
  <si>
    <t>346,73</t>
  </si>
  <si>
    <t>396,34</t>
  </si>
  <si>
    <t>465,79</t>
  </si>
  <si>
    <t>913,88</t>
  </si>
  <si>
    <t>1.836,50</t>
  </si>
  <si>
    <t>1.666,52</t>
  </si>
  <si>
    <t>3.341,54</t>
  </si>
  <si>
    <t>768,88</t>
  </si>
  <si>
    <t>199,08</t>
  </si>
  <si>
    <t>52,19</t>
  </si>
  <si>
    <t>428,12</t>
  </si>
  <si>
    <t>884,87</t>
  </si>
  <si>
    <t>814,62</t>
  </si>
  <si>
    <t>895,13</t>
  </si>
  <si>
    <t>933,55</t>
  </si>
  <si>
    <t>297,64</t>
  </si>
  <si>
    <t>117,51</t>
  </si>
  <si>
    <t>162,79</t>
  </si>
  <si>
    <t>26,01</t>
  </si>
  <si>
    <t>8,73</t>
  </si>
  <si>
    <t>10,15</t>
  </si>
  <si>
    <t>12,58</t>
  </si>
  <si>
    <t>136,49</t>
  </si>
  <si>
    <t>160,64</t>
  </si>
  <si>
    <t>21,39</t>
  </si>
  <si>
    <t>197,64</t>
  </si>
  <si>
    <t>226,05</t>
  </si>
  <si>
    <t>1.597,77</t>
  </si>
  <si>
    <t>337,50</t>
  </si>
  <si>
    <t>432,54</t>
  </si>
  <si>
    <t>459,21</t>
  </si>
  <si>
    <t>495,22</t>
  </si>
  <si>
    <t>562,56</t>
  </si>
  <si>
    <t>335,08</t>
  </si>
  <si>
    <t>380,37</t>
  </si>
  <si>
    <t>422,61</t>
  </si>
  <si>
    <t>457,18</t>
  </si>
  <si>
    <t>489,82</t>
  </si>
  <si>
    <t>562,28</t>
  </si>
  <si>
    <t>380,40</t>
  </si>
  <si>
    <t>424,13</t>
  </si>
  <si>
    <t>462,81</t>
  </si>
  <si>
    <t>60,50</t>
  </si>
  <si>
    <t>185,40</t>
  </si>
  <si>
    <t>209,36</t>
  </si>
  <si>
    <t>4,86</t>
  </si>
  <si>
    <t>470,22</t>
  </si>
  <si>
    <t>951,36</t>
  </si>
  <si>
    <t>1.070,12</t>
  </si>
  <si>
    <t>396,98</t>
  </si>
  <si>
    <t>545,45</t>
  </si>
  <si>
    <t>883,17</t>
  </si>
  <si>
    <t>1.138,22</t>
  </si>
  <si>
    <t>2.979,28</t>
  </si>
  <si>
    <t>5.680,34</t>
  </si>
  <si>
    <t>897,41</t>
  </si>
  <si>
    <t>48,58</t>
  </si>
  <si>
    <t>64,85</t>
  </si>
  <si>
    <t>108,97</t>
  </si>
  <si>
    <t>95,69</t>
  </si>
  <si>
    <t>104,82</t>
  </si>
  <si>
    <t>123,59</t>
  </si>
  <si>
    <t>144,79</t>
  </si>
  <si>
    <t>54,39</t>
  </si>
  <si>
    <t>80,65</t>
  </si>
  <si>
    <t>86,03</t>
  </si>
  <si>
    <t>97,80</t>
  </si>
  <si>
    <t>79,50</t>
  </si>
  <si>
    <t>509,77</t>
  </si>
  <si>
    <t>1.024,03</t>
  </si>
  <si>
    <t>2.120,87</t>
  </si>
  <si>
    <t>3.575,42</t>
  </si>
  <si>
    <t>5.391,05</t>
  </si>
  <si>
    <t>7.607,64</t>
  </si>
  <si>
    <t>13.244,15</t>
  </si>
  <si>
    <t>4.323,11</t>
  </si>
  <si>
    <t>6.517,02</t>
  </si>
  <si>
    <t>9.211,85</t>
  </si>
  <si>
    <t>16.060,71</t>
  </si>
  <si>
    <t>8.101,92</t>
  </si>
  <si>
    <t>11.399,56</t>
  </si>
  <si>
    <t>19.681,05</t>
  </si>
  <si>
    <t>2.596,97</t>
  </si>
  <si>
    <t>4.564,25</t>
  </si>
  <si>
    <t>7.332,23</t>
  </si>
  <si>
    <t>10.931,81</t>
  </si>
  <si>
    <t>20.908,53</t>
  </si>
  <si>
    <t>10.275,06</t>
  </si>
  <si>
    <t>15.368,78</t>
  </si>
  <si>
    <t>28.760,98</t>
  </si>
  <si>
    <t>13.232,65</t>
  </si>
  <si>
    <t>19.828,15</t>
  </si>
  <si>
    <t>36.760,63</t>
  </si>
  <si>
    <t>12.235,43</t>
  </si>
  <si>
    <t>19.119,09</t>
  </si>
  <si>
    <t>26.806,23</t>
  </si>
  <si>
    <t>38.276,14</t>
  </si>
  <si>
    <t>15.135,07</t>
  </si>
  <si>
    <t>23.103,54</t>
  </si>
  <si>
    <t>32.719,11</t>
  </si>
  <si>
    <t>46.336,09</t>
  </si>
  <si>
    <t>17.493,13</t>
  </si>
  <si>
    <t>27.156,76</t>
  </si>
  <si>
    <t>38.434,58</t>
  </si>
  <si>
    <t>55.037,93</t>
  </si>
  <si>
    <t>6.633,94</t>
  </si>
  <si>
    <t>9.885,82</t>
  </si>
  <si>
    <t>14.952,27</t>
  </si>
  <si>
    <t>22.547,54</t>
  </si>
  <si>
    <t>7.635,54</t>
  </si>
  <si>
    <t>11.293,90</t>
  </si>
  <si>
    <t>12.608,83</t>
  </si>
  <si>
    <t>16.673,68</t>
  </si>
  <si>
    <t>26.345,17</t>
  </si>
  <si>
    <t>8.543,98</t>
  </si>
  <si>
    <t>13.906,28</t>
  </si>
  <si>
    <t>18.290,28</t>
  </si>
  <si>
    <t>30.433,93</t>
  </si>
  <si>
    <t>24.251,84</t>
  </si>
  <si>
    <t>39.532,23</t>
  </si>
  <si>
    <t>53.389,27</t>
  </si>
  <si>
    <t>76.495,97</t>
  </si>
  <si>
    <t>25.890,04</t>
  </si>
  <si>
    <t>41.854,46</t>
  </si>
  <si>
    <t>59.427,87</t>
  </si>
  <si>
    <t>72.745,93</t>
  </si>
  <si>
    <t>26.432,02</t>
  </si>
  <si>
    <t>45.949,78</t>
  </si>
  <si>
    <t>64.454,92</t>
  </si>
  <si>
    <t>77.301,49</t>
  </si>
  <si>
    <t>11,16</t>
  </si>
  <si>
    <t>41,16</t>
  </si>
  <si>
    <t>61,94</t>
  </si>
  <si>
    <t>80,69</t>
  </si>
  <si>
    <t>136,56</t>
  </si>
  <si>
    <t>79,26</t>
  </si>
  <si>
    <t>100,33</t>
  </si>
  <si>
    <t>100,75</t>
  </si>
  <si>
    <t>242,81</t>
  </si>
  <si>
    <t>304,09</t>
  </si>
  <si>
    <t>426,71</t>
  </si>
  <si>
    <t>570,34</t>
  </si>
  <si>
    <t>777,81</t>
  </si>
  <si>
    <t>1.036,50</t>
  </si>
  <si>
    <t>281,57</t>
  </si>
  <si>
    <t>60,72</t>
  </si>
  <si>
    <t>67,61</t>
  </si>
  <si>
    <t>106,71</t>
  </si>
  <si>
    <t>114,72</t>
  </si>
  <si>
    <t>172,71</t>
  </si>
  <si>
    <t>305,88</t>
  </si>
  <si>
    <t>418,35</t>
  </si>
  <si>
    <t>731,28</t>
  </si>
  <si>
    <t>186,07</t>
  </si>
  <si>
    <t>203,75</t>
  </si>
  <si>
    <t>57,36</t>
  </si>
  <si>
    <t>76,70</t>
  </si>
  <si>
    <t>123,73</t>
  </si>
  <si>
    <t>24,03</t>
  </si>
  <si>
    <t>20,28</t>
  </si>
  <si>
    <t>310,13</t>
  </si>
  <si>
    <t>198,67</t>
  </si>
  <si>
    <t>157,78</t>
  </si>
  <si>
    <t>202,31</t>
  </si>
  <si>
    <t>290,43</t>
  </si>
  <si>
    <t>39,90</t>
  </si>
  <si>
    <t>64,87</t>
  </si>
  <si>
    <t>76,23</t>
  </si>
  <si>
    <t>113,41</t>
  </si>
  <si>
    <t>56,80</t>
  </si>
  <si>
    <t>73,21</t>
  </si>
  <si>
    <t>120,47</t>
  </si>
  <si>
    <t>136,88</t>
  </si>
  <si>
    <t>184,14</t>
  </si>
  <si>
    <t>200,55</t>
  </si>
  <si>
    <t>247,81</t>
  </si>
  <si>
    <t>264,23</t>
  </si>
  <si>
    <t>297,05</t>
  </si>
  <si>
    <t>360,73</t>
  </si>
  <si>
    <t>393,57</t>
  </si>
  <si>
    <t>457,23</t>
  </si>
  <si>
    <t>490,05</t>
  </si>
  <si>
    <t>586,56</t>
  </si>
  <si>
    <t>54,29</t>
  </si>
  <si>
    <t>174,43</t>
  </si>
  <si>
    <t>269,93</t>
  </si>
  <si>
    <t>294,55</t>
  </si>
  <si>
    <t>365,44</t>
  </si>
  <si>
    <t>390,07</t>
  </si>
  <si>
    <t>439,30</t>
  </si>
  <si>
    <t>534,81</t>
  </si>
  <si>
    <t>584,07</t>
  </si>
  <si>
    <t>679,57</t>
  </si>
  <si>
    <t>728,80</t>
  </si>
  <si>
    <t>873,57</t>
  </si>
  <si>
    <t>42,89</t>
  </si>
  <si>
    <t>66,52</t>
  </si>
  <si>
    <t>98,36</t>
  </si>
  <si>
    <t>130,20</t>
  </si>
  <si>
    <t>138,40</t>
  </si>
  <si>
    <t>154,82</t>
  </si>
  <si>
    <t>203,07</t>
  </si>
  <si>
    <t>234,86</t>
  </si>
  <si>
    <t>251,31</t>
  </si>
  <si>
    <t>299,57</t>
  </si>
  <si>
    <t>567,42</t>
  </si>
  <si>
    <t>536,36</t>
  </si>
  <si>
    <t>5.384,37</t>
  </si>
  <si>
    <t>5.687,99</t>
  </si>
  <si>
    <t>4.269,45</t>
  </si>
  <si>
    <t>4.593,68</t>
  </si>
  <si>
    <t>2.300,64</t>
  </si>
  <si>
    <t>3.565,48</t>
  </si>
  <si>
    <t>2.072,63</t>
  </si>
  <si>
    <t>2.207,53</t>
  </si>
  <si>
    <t>1.697,16</t>
  </si>
  <si>
    <t>2.450,48</t>
  </si>
  <si>
    <t>1.909,80</t>
  </si>
  <si>
    <t>3.579,94</t>
  </si>
  <si>
    <t>2.087,08</t>
  </si>
  <si>
    <t>2.221,98</t>
  </si>
  <si>
    <t>1.711,61</t>
  </si>
  <si>
    <t>2.464,93</t>
  </si>
  <si>
    <t>1.995,04</t>
  </si>
  <si>
    <t>2.237,11</t>
  </si>
  <si>
    <t>1.759,41</t>
  </si>
  <si>
    <t>1.920,96</t>
  </si>
  <si>
    <t>2.485,57</t>
  </si>
  <si>
    <t>2.026,74</t>
  </si>
  <si>
    <t>2.179,20</t>
  </si>
  <si>
    <t>3.619,28</t>
  </si>
  <si>
    <t>2.852,95</t>
  </si>
  <si>
    <t>3.161,99</t>
  </si>
  <si>
    <t>4.941,99</t>
  </si>
  <si>
    <t>3.689,13</t>
  </si>
  <si>
    <t>4.131,17</t>
  </si>
  <si>
    <t>9.184,51</t>
  </si>
  <si>
    <t>5.230,53</t>
  </si>
  <si>
    <t>10.272,02</t>
  </si>
  <si>
    <t>5.515,17</t>
  </si>
  <si>
    <t>5.666,55</t>
  </si>
  <si>
    <t>11.589,62</t>
  </si>
  <si>
    <t>7.255,49</t>
  </si>
  <si>
    <t>16.068,88</t>
  </si>
  <si>
    <t>8.972,66</t>
  </si>
  <si>
    <t>19.390,49</t>
  </si>
  <si>
    <t>10.031,17</t>
  </si>
  <si>
    <t>5.725,79</t>
  </si>
  <si>
    <t>6.803,98</t>
  </si>
  <si>
    <t>7.044,88</t>
  </si>
  <si>
    <t>7.314,23</t>
  </si>
  <si>
    <t>10.373,40</t>
  </si>
  <si>
    <t>10.715,92</t>
  </si>
  <si>
    <t>10.981,37</t>
  </si>
  <si>
    <t>12.592,29</t>
  </si>
  <si>
    <t>12.526,53</t>
  </si>
  <si>
    <t>13.149,58</t>
  </si>
  <si>
    <t>24.314,96</t>
  </si>
  <si>
    <t>31.157,95</t>
  </si>
  <si>
    <t>1.090,38</t>
  </si>
  <si>
    <t>1.160,98</t>
  </si>
  <si>
    <t>1.121,38</t>
  </si>
  <si>
    <t>240,12</t>
  </si>
  <si>
    <t>233,31</t>
  </si>
  <si>
    <t>DESONERADO - DEIURB</t>
  </si>
  <si>
    <t>Escavação de vala em rocha - 3ª categoria, profundidade até 2,0m, com uso de explosivos e perfuração mecânica.</t>
  </si>
  <si>
    <t>Elaboração de Estudos Preliminares de Projetos de: Arquitetônico, Estrutura, Instalações Elétricas e Instalações Hidro Sanitárias ***DESATIVADO***</t>
  </si>
  <si>
    <t>84,19</t>
  </si>
  <si>
    <t>95,81</t>
  </si>
  <si>
    <t>130,99</t>
  </si>
  <si>
    <t>21,19</t>
  </si>
  <si>
    <t>27,92</t>
  </si>
  <si>
    <t>29,44</t>
  </si>
  <si>
    <t>2.702,68</t>
  </si>
  <si>
    <t>14,13</t>
  </si>
  <si>
    <t>116,52</t>
  </si>
  <si>
    <t>62,66</t>
  </si>
  <si>
    <t>85,40</t>
  </si>
  <si>
    <t>96,36</t>
  </si>
  <si>
    <t>132,06</t>
  </si>
  <si>
    <t>85,88</t>
  </si>
  <si>
    <t>4.806,68</t>
  </si>
  <si>
    <t>3.625,67</t>
  </si>
  <si>
    <t>2.703,66</t>
  </si>
  <si>
    <t>3.439,01</t>
  </si>
  <si>
    <t>2.591,60</t>
  </si>
  <si>
    <t>2.469,65</t>
  </si>
  <si>
    <t>14.781,49</t>
  </si>
  <si>
    <t>2.361,89</t>
  </si>
  <si>
    <t>16.824,37</t>
  </si>
  <si>
    <t>22.998,46</t>
  </si>
  <si>
    <t>10.895,43</t>
  </si>
  <si>
    <t>15.476,07</t>
  </si>
  <si>
    <t>20.460,73</t>
  </si>
  <si>
    <t>3.230,62</t>
  </si>
  <si>
    <t>4.903,27</t>
  </si>
  <si>
    <t>3.224,17</t>
  </si>
  <si>
    <t>1.985,80</t>
  </si>
  <si>
    <t>1.786,93</t>
  </si>
  <si>
    <t>2.388,27</t>
  </si>
  <si>
    <t>1.665,99</t>
  </si>
  <si>
    <t>1.881,61</t>
  </si>
  <si>
    <t>2.607,79</t>
  </si>
  <si>
    <t>2.441,14</t>
  </si>
  <si>
    <t>2.720,69</t>
  </si>
  <si>
    <t>1.913,86</t>
  </si>
  <si>
    <t>2.774,09</t>
  </si>
  <si>
    <t>3.174,01</t>
  </si>
  <si>
    <t>4.441,94</t>
  </si>
  <si>
    <t>2.574,92</t>
  </si>
  <si>
    <t>2.847,47</t>
  </si>
  <si>
    <t>2.594,75</t>
  </si>
  <si>
    <t>1.693,25</t>
  </si>
  <si>
    <t>2.996,31</t>
  </si>
  <si>
    <t>3.387,14</t>
  </si>
  <si>
    <t>4.777,35</t>
  </si>
  <si>
    <t>1.825,16</t>
  </si>
  <si>
    <t>21.668,32</t>
  </si>
  <si>
    <t>11.004,77</t>
  </si>
  <si>
    <t>14.997,12</t>
  </si>
  <si>
    <t>16.919,71</t>
  </si>
  <si>
    <t>23.186,87</t>
  </si>
  <si>
    <t>15.081,52</t>
  </si>
  <si>
    <t>14.932,98</t>
  </si>
  <si>
    <t>4.093,86</t>
  </si>
  <si>
    <t>3.075,56</t>
  </si>
  <si>
    <t>3.723,43</t>
  </si>
  <si>
    <t>2.130,11</t>
  </si>
  <si>
    <t>2.400,17</t>
  </si>
  <si>
    <t>2.719,04</t>
  </si>
  <si>
    <t>3.042,26</t>
  </si>
  <si>
    <t>2.941,26</t>
  </si>
  <si>
    <t>3.372,80</t>
  </si>
  <si>
    <t>2.564,03</t>
  </si>
  <si>
    <t>3.078,82</t>
  </si>
  <si>
    <t>2.613,38</t>
  </si>
  <si>
    <t>2.084,38</t>
  </si>
  <si>
    <t>2.351,64</t>
  </si>
  <si>
    <t>3.285,49</t>
  </si>
  <si>
    <t>3.609,26</t>
  </si>
  <si>
    <t>2.893,67</t>
  </si>
  <si>
    <t>2.899,21</t>
  </si>
  <si>
    <t>3.500,04</t>
  </si>
  <si>
    <t>2.704,38</t>
  </si>
  <si>
    <t>2.840,83</t>
  </si>
  <si>
    <t>3.742,18</t>
  </si>
  <si>
    <t>3.050,31</t>
  </si>
  <si>
    <t>2.436,84</t>
  </si>
  <si>
    <t>2.549,32</t>
  </si>
  <si>
    <t>3.149,16</t>
  </si>
  <si>
    <t>2.999,19</t>
  </si>
  <si>
    <t>3.049,79</t>
  </si>
  <si>
    <t>2.673,65</t>
  </si>
  <si>
    <t>2.585,95</t>
  </si>
  <si>
    <t>2.930,74</t>
  </si>
  <si>
    <t>1.917,97</t>
  </si>
  <si>
    <t>1.755,32</t>
  </si>
  <si>
    <t>2.007,39</t>
  </si>
  <si>
    <t>2.829,85</t>
  </si>
  <si>
    <t>2.484,18</t>
  </si>
  <si>
    <t>2.311,61</t>
  </si>
  <si>
    <t>1.740,94</t>
  </si>
  <si>
    <t>2.568,83</t>
  </si>
  <si>
    <t>3.014,46</t>
  </si>
  <si>
    <t>1.723,91</t>
  </si>
  <si>
    <t>1.781,52</t>
  </si>
  <si>
    <t>2.312,18</t>
  </si>
  <si>
    <t>2.507,68</t>
  </si>
  <si>
    <t>3.601,92</t>
  </si>
  <si>
    <t>4.638,52</t>
  </si>
  <si>
    <t>3.711,33</t>
  </si>
  <si>
    <t>2.805,24</t>
  </si>
  <si>
    <t>5.172,36</t>
  </si>
  <si>
    <t>1.317,02</t>
  </si>
  <si>
    <t>1.659,11</t>
  </si>
  <si>
    <t>1.857,32</t>
  </si>
  <si>
    <t>IUC10024</t>
  </si>
  <si>
    <t>Banheiro químico, incluso duas limpezas semanais - Locação.***(DESATIVADO)***</t>
  </si>
  <si>
    <t>Locação</t>
  </si>
  <si>
    <t>Aplicador de Material Termoplástico - Kit para aplicação em alto relevo - CHP DIURNO (REF SICRO E9645)</t>
  </si>
  <si>
    <t>06.09</t>
  </si>
  <si>
    <t>07</t>
  </si>
  <si>
    <t>07.01</t>
  </si>
  <si>
    <t>07.02</t>
  </si>
  <si>
    <t>07.03</t>
  </si>
  <si>
    <t>07.04</t>
  </si>
  <si>
    <t>07.05</t>
  </si>
  <si>
    <t>07.06</t>
  </si>
  <si>
    <t>07.07</t>
  </si>
  <si>
    <t>08.05</t>
  </si>
  <si>
    <t>08.06</t>
  </si>
  <si>
    <t>05.06</t>
  </si>
  <si>
    <t>SOLO LOCAL</t>
  </si>
  <si>
    <t>TROCA DE SOLO DE MATERIAL INSERVÍVEL H=0,50m</t>
  </si>
  <si>
    <t>IMPLANTAÇÃO DE PAVIMENTO - TERRAPLENAGEM ( TROCA DE MATERIAL INSERVÍVEL) H=0,50m</t>
  </si>
  <si>
    <t>BASE</t>
  </si>
  <si>
    <t>CORTE</t>
  </si>
  <si>
    <t>ATERRO</t>
  </si>
  <si>
    <t>REMOÇÃO        BF</t>
  </si>
  <si>
    <t>RECOMPOSIÇÃO</t>
  </si>
  <si>
    <t>03.06</t>
  </si>
  <si>
    <t>03.07</t>
  </si>
  <si>
    <t>03.12</t>
  </si>
  <si>
    <t>03.13</t>
  </si>
  <si>
    <t>03.14</t>
  </si>
  <si>
    <t>03.15</t>
  </si>
  <si>
    <t>03.16</t>
  </si>
  <si>
    <t>03.17</t>
  </si>
  <si>
    <t>08.07</t>
  </si>
  <si>
    <t>08.08</t>
  </si>
  <si>
    <t>08.09</t>
  </si>
  <si>
    <t>03.18</t>
  </si>
  <si>
    <t>OBRA:</t>
  </si>
  <si>
    <t>CIDADE:</t>
  </si>
  <si>
    <t>Tempo de Retorno (anos):</t>
  </si>
  <si>
    <t>Vazão (Deflúvio a escoar)</t>
  </si>
  <si>
    <t>Q = 2.78 x n x I x A x f</t>
  </si>
  <si>
    <t>I = a . Trb /(tc+c)d</t>
  </si>
  <si>
    <t>Tempo de Concentração (tc):                                      Formulação de Mc Cuen:                                                             L - comprimento talvegue (km)                                                    S - Declividade (m/m)</t>
  </si>
  <si>
    <t>Tc = 10,5721 x L⁰’⁵⁵⁵² x S¯⁰’²⁰⁷⁰</t>
  </si>
  <si>
    <t>a=</t>
  </si>
  <si>
    <r>
      <t>t</t>
    </r>
    <r>
      <rPr>
        <b/>
        <vertAlign val="subscript"/>
        <sz val="11"/>
        <rFont val="Calibri"/>
        <family val="2"/>
        <scheme val="minor"/>
      </rPr>
      <t>c</t>
    </r>
    <r>
      <rPr>
        <b/>
        <sz val="11"/>
        <rFont val="Calibri"/>
        <family val="2"/>
        <scheme val="minor"/>
      </rPr>
      <t>=</t>
    </r>
  </si>
  <si>
    <t>VAR</t>
  </si>
  <si>
    <t>Coeficiente de impermeabilidade (C)</t>
  </si>
  <si>
    <t>b=</t>
  </si>
  <si>
    <t>Coeficiente de Deflúvio ( f )</t>
  </si>
  <si>
    <t>f = a x (I x tc)^1/3</t>
  </si>
  <si>
    <r>
      <t>T</t>
    </r>
    <r>
      <rPr>
        <b/>
        <vertAlign val="subscript"/>
        <sz val="11"/>
        <rFont val="Calibri"/>
        <family val="2"/>
        <scheme val="minor"/>
      </rPr>
      <t>r</t>
    </r>
    <r>
      <rPr>
        <b/>
        <sz val="11"/>
        <rFont val="Calibri"/>
        <family val="2"/>
        <scheme val="minor"/>
      </rPr>
      <t>=</t>
    </r>
  </si>
  <si>
    <t>d=</t>
  </si>
  <si>
    <t>Fator  impermeabilidade ( a )</t>
  </si>
  <si>
    <t>a = (2.913 + 64.073 x C) x 10³</t>
  </si>
  <si>
    <t>DIMENSIONAMENTO REDE 01</t>
  </si>
  <si>
    <t>ÁREA</t>
  </si>
  <si>
    <t>PROF GAL. (mont.)</t>
  </si>
  <si>
    <t>PROF GAL. (jus.)</t>
  </si>
  <si>
    <t>UNIT.</t>
  </si>
  <si>
    <t>ACUMUL.</t>
  </si>
  <si>
    <t>m/m</t>
  </si>
  <si>
    <t>TR-06</t>
  </si>
  <si>
    <t>LÂMINA (m)</t>
  </si>
  <si>
    <t>VER MEMORIA</t>
  </si>
  <si>
    <t>Município: ANTÔNIO JOÃO- (MS)</t>
  </si>
  <si>
    <t>Local: ADELINO MARTINS</t>
  </si>
  <si>
    <t>03.19</t>
  </si>
  <si>
    <t>04.03</t>
  </si>
  <si>
    <t>04.04</t>
  </si>
  <si>
    <t>04.05</t>
  </si>
  <si>
    <t>04.06</t>
  </si>
  <si>
    <t>04.07</t>
  </si>
  <si>
    <t>04.08</t>
  </si>
  <si>
    <t>04.09</t>
  </si>
  <si>
    <t>04.10</t>
  </si>
  <si>
    <t>04.11</t>
  </si>
  <si>
    <r>
      <rPr>
        <b/>
        <sz val="14"/>
        <color theme="0"/>
        <rFont val="Calibri"/>
        <family val="2"/>
        <scheme val="minor"/>
      </rPr>
      <t>Município</t>
    </r>
    <r>
      <rPr>
        <sz val="14"/>
        <color theme="0"/>
        <rFont val="Calibri"/>
        <family val="2"/>
        <scheme val="minor"/>
      </rPr>
      <t>: BONITO - (MS)</t>
    </r>
  </si>
  <si>
    <t>TSD</t>
  </si>
  <si>
    <t>RR-2C(T)</t>
  </si>
  <si>
    <t>BRITA(transporte) / m³</t>
  </si>
  <si>
    <t>CAPA SELANTE</t>
  </si>
  <si>
    <t>RUA A</t>
  </si>
  <si>
    <t>RUA B</t>
  </si>
  <si>
    <t>RUA C</t>
  </si>
  <si>
    <t>RUA D</t>
  </si>
  <si>
    <t>RUA E</t>
  </si>
  <si>
    <t>RUA F</t>
  </si>
  <si>
    <t>RUA G</t>
  </si>
  <si>
    <t>RUA L</t>
  </si>
  <si>
    <t>04.12</t>
  </si>
  <si>
    <t>02.25</t>
  </si>
  <si>
    <t>IMPRIM</t>
  </si>
  <si>
    <t>PREFEITURA MUNICIPAL DE BONITO - MS</t>
  </si>
  <si>
    <t>CIDADE: BONITO - MS</t>
  </si>
  <si>
    <r>
      <rPr>
        <b/>
        <sz val="11"/>
        <color theme="1"/>
        <rFont val="Calibri"/>
        <family val="2"/>
        <scheme val="minor"/>
      </rPr>
      <t>Município</t>
    </r>
    <r>
      <rPr>
        <sz val="11"/>
        <color theme="1"/>
        <rFont val="Calibri"/>
        <family val="2"/>
        <scheme val="minor"/>
      </rPr>
      <t>:    BONITO - (MS)</t>
    </r>
  </si>
  <si>
    <r>
      <rPr>
        <b/>
        <sz val="11"/>
        <color theme="1"/>
        <rFont val="Calibri"/>
        <family val="2"/>
        <scheme val="minor"/>
      </rPr>
      <t>Local</t>
    </r>
    <r>
      <rPr>
        <sz val="11"/>
        <color theme="1"/>
        <rFont val="Calibri"/>
        <family val="2"/>
        <scheme val="minor"/>
      </rPr>
      <t>: BOM VIVER 1 E 2</t>
    </r>
  </si>
  <si>
    <t>02.26</t>
  </si>
  <si>
    <t>02.27</t>
  </si>
  <si>
    <t>02.28</t>
  </si>
  <si>
    <t>02.29</t>
  </si>
  <si>
    <t>02.30</t>
  </si>
  <si>
    <t>03.20</t>
  </si>
  <si>
    <t>03.21</t>
  </si>
  <si>
    <r>
      <rPr>
        <b/>
        <sz val="18"/>
        <color theme="0"/>
        <rFont val="Calibri"/>
        <family val="2"/>
        <scheme val="minor"/>
      </rPr>
      <t>Objeto</t>
    </r>
    <r>
      <rPr>
        <sz val="18"/>
        <color theme="0"/>
        <rFont val="Calibri"/>
        <family val="2"/>
        <scheme val="minor"/>
      </rPr>
      <t xml:space="preserve">: OBRA INFRAESTRUTURA URBANA - PAVIMENTAÇÃO ASFÁLTICA E DRENAGEM DE ÁGUAS PLUVIAIS EM DIVERSAS VIAS URBANAS DO BAIRRO BOM VIVER I e II </t>
    </r>
  </si>
  <si>
    <r>
      <rPr>
        <b/>
        <sz val="14"/>
        <color theme="0"/>
        <rFont val="Calibri"/>
        <family val="2"/>
        <scheme val="minor"/>
      </rPr>
      <t>Local</t>
    </r>
    <r>
      <rPr>
        <sz val="14"/>
        <color theme="0"/>
        <rFont val="Calibri"/>
        <family val="2"/>
        <scheme val="minor"/>
      </rPr>
      <t>: Diversas Vias Urbanas do Bairro Bom Viver I e II</t>
    </r>
  </si>
  <si>
    <t xml:space="preserve">ESCAVAÇÃO </t>
  </si>
  <si>
    <t>MANUAL DE VALA EM ROCHA 2,00 &lt; PROF ≤ 4,00 (1,50 &lt; LARG ≤ 2,50)COM USO DE EXPLOSIVOS E PERFURAÇÃO MECÂNICA</t>
  </si>
</sst>
</file>

<file path=xl/styles.xml><?xml version="1.0" encoding="utf-8"?>
<styleSheet xmlns="http://schemas.openxmlformats.org/spreadsheetml/2006/main">
  <numFmts count="27">
    <numFmt numFmtId="8" formatCode="&quot;R$&quot;\ #,##0.00;[Red]\-&quot;R$&quot;\ #,##0.00"/>
    <numFmt numFmtId="44" formatCode="_-&quot;R$&quot;\ * #,##0.00_-;\-&quot;R$&quot;\ * #,##0.00_-;_-&quot;R$&quot;\ * &quot;-&quot;??_-;_-@_-"/>
    <numFmt numFmtId="43" formatCode="_-* #,##0.00_-;\-* #,##0.00_-;_-* &quot;-&quot;??_-;_-@_-"/>
    <numFmt numFmtId="164" formatCode="#,##0.000_);[Red]\(#,##0.000\)"/>
    <numFmt numFmtId="165" formatCode="&quot;R$ &quot;#,##0.00_);[Red]\(&quot;R$ &quot;#,##0.00\)"/>
    <numFmt numFmtId="166" formatCode="#,##0.000_);\(#,##0.000\)"/>
    <numFmt numFmtId="167" formatCode="[$-416]mmm\-yy;@"/>
    <numFmt numFmtId="168" formatCode="#,##0.0000_);\(#,##0.0000\)"/>
    <numFmt numFmtId="169" formatCode="[$€]#,##0.00_);[Red]\([$€]#,##0.00\)"/>
    <numFmt numFmtId="170" formatCode="_([$€-2]* #,##0.00_);_([$€-2]* \(#,##0.00\);_([$€-2]* &quot;-&quot;??_)"/>
    <numFmt numFmtId="171" formatCode="#,#00"/>
    <numFmt numFmtId="172" formatCode="_(&quot;$&quot;* #,##0.00_);_(&quot;$&quot;* \(#,##0.00\);_(&quot;$&quot;* &quot;-&quot;??_);_(@_)"/>
    <numFmt numFmtId="173" formatCode="d/m"/>
    <numFmt numFmtId="174" formatCode="%#,#00"/>
    <numFmt numFmtId="175" formatCode="#.##000"/>
    <numFmt numFmtId="176" formatCode="#,"/>
    <numFmt numFmtId="177" formatCode="_(* #,##0.00_);_(* \(#,##0.00\);_(* &quot;-&quot;??_);_(@_)"/>
    <numFmt numFmtId="178" formatCode="0.000"/>
    <numFmt numFmtId="179" formatCode="###,##0.00"/>
    <numFmt numFmtId="180" formatCode="0.0000"/>
    <numFmt numFmtId="181" formatCode="#,##0.000;\-#,##0.000"/>
    <numFmt numFmtId="182" formatCode="#,##0.00_);\(#,##0.00\)"/>
    <numFmt numFmtId="183" formatCode="#,##0_);\(#,##0\)"/>
    <numFmt numFmtId="184" formatCode="_(* #,##0.000_);_(* \(#,##0.000\);_(* &quot;-&quot;??_);_(@_)"/>
    <numFmt numFmtId="185" formatCode="General_)"/>
    <numFmt numFmtId="186" formatCode="0.000000%"/>
    <numFmt numFmtId="187" formatCode="_-&quot;R$&quot;* #,##0.00_-;\-&quot;R$&quot;* #,##0.00_-;_-&quot;R$&quot;* &quot;-&quot;??_-;_-@_-"/>
  </numFmts>
  <fonts count="110">
    <font>
      <sz val="11"/>
      <color theme="1"/>
      <name val="Calibri"/>
      <family val="2"/>
      <scheme val="minor"/>
    </font>
    <font>
      <sz val="11"/>
      <color theme="1"/>
      <name val="Calibri"/>
      <family val="2"/>
      <scheme val="minor"/>
    </font>
    <font>
      <sz val="10"/>
      <name val="Arial"/>
      <family val="2"/>
    </font>
    <font>
      <sz val="10"/>
      <name val="Courier"/>
      <family val="3"/>
    </font>
    <font>
      <sz val="10"/>
      <color indexed="10"/>
      <name val="Arial"/>
      <family val="2"/>
    </font>
    <font>
      <sz val="10"/>
      <name val="MS Sans Serif"/>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52"/>
      <name val="Calibri"/>
      <family val="2"/>
    </font>
    <font>
      <sz val="11"/>
      <color indexed="10"/>
      <name val="Calibri"/>
      <family val="2"/>
    </font>
    <font>
      <sz val="1"/>
      <color indexed="8"/>
      <name val="Courier"/>
      <family val="3"/>
    </font>
    <font>
      <sz val="11"/>
      <color indexed="62"/>
      <name val="Calibri"/>
      <family val="2"/>
    </font>
    <font>
      <u/>
      <sz val="7.5"/>
      <color indexed="12"/>
      <name val="Courier"/>
      <family val="3"/>
    </font>
    <font>
      <sz val="11"/>
      <color indexed="20"/>
      <name val="Calibri"/>
      <family val="2"/>
    </font>
    <font>
      <sz val="11"/>
      <color indexed="60"/>
      <name val="Calibri"/>
      <family val="2"/>
    </font>
    <font>
      <sz val="11"/>
      <color indexed="19"/>
      <name val="Calibri"/>
      <family val="2"/>
    </font>
    <font>
      <b/>
      <sz val="11"/>
      <color indexed="63"/>
      <name val="Calibri"/>
      <family val="2"/>
    </font>
    <font>
      <i/>
      <sz val="11"/>
      <color indexed="23"/>
      <name val="Calibri"/>
      <family val="2"/>
    </font>
    <font>
      <b/>
      <sz val="15"/>
      <color indexed="56"/>
      <name val="Calibri"/>
      <family val="2"/>
    </font>
    <font>
      <b/>
      <sz val="15"/>
      <color indexed="62"/>
      <name val="Calibri"/>
      <family val="2"/>
    </font>
    <font>
      <b/>
      <sz val="18"/>
      <color indexed="56"/>
      <name val="Cambria"/>
      <family val="2"/>
    </font>
    <font>
      <b/>
      <sz val="13"/>
      <color indexed="56"/>
      <name val="Calibri"/>
      <family val="2"/>
    </font>
    <font>
      <b/>
      <sz val="13"/>
      <color indexed="62"/>
      <name val="Calibri"/>
      <family val="2"/>
    </font>
    <font>
      <b/>
      <sz val="18"/>
      <color indexed="62"/>
      <name val="Cambria"/>
      <family val="2"/>
    </font>
    <font>
      <b/>
      <sz val="11"/>
      <color indexed="56"/>
      <name val="Calibri"/>
      <family val="2"/>
    </font>
    <font>
      <b/>
      <sz val="11"/>
      <color indexed="62"/>
      <name val="Calibri"/>
      <family val="2"/>
    </font>
    <font>
      <b/>
      <sz val="1"/>
      <color indexed="8"/>
      <name val="Courier"/>
      <family val="3"/>
    </font>
    <font>
      <b/>
      <sz val="11"/>
      <color indexed="8"/>
      <name val="Calibri"/>
      <family val="2"/>
    </font>
    <font>
      <sz val="11"/>
      <name val="Calibri"/>
      <family val="2"/>
      <scheme val="minor"/>
    </font>
    <font>
      <b/>
      <sz val="11"/>
      <name val="Calibri"/>
      <family val="2"/>
      <scheme val="minor"/>
    </font>
    <font>
      <sz val="8"/>
      <color theme="1"/>
      <name val="Arial"/>
      <family val="2"/>
    </font>
    <font>
      <b/>
      <sz val="12"/>
      <name val="Calibri"/>
      <family val="2"/>
      <scheme val="minor"/>
    </font>
    <font>
      <b/>
      <sz val="8"/>
      <color theme="1"/>
      <name val="Arial"/>
      <family val="2"/>
    </font>
    <font>
      <b/>
      <sz val="8"/>
      <name val="Arial"/>
      <family val="2"/>
    </font>
    <font>
      <sz val="8"/>
      <color rgb="FF00B050"/>
      <name val="Arial"/>
      <family val="2"/>
    </font>
    <font>
      <sz val="8"/>
      <color rgb="FF0070C0"/>
      <name val="Arial"/>
      <family val="2"/>
    </font>
    <font>
      <sz val="11"/>
      <color rgb="FF00B050"/>
      <name val="Calibri"/>
      <family val="2"/>
      <scheme val="minor"/>
    </font>
    <font>
      <sz val="10"/>
      <name val="Courier"/>
      <family val="3"/>
    </font>
    <font>
      <sz val="10"/>
      <name val="Courier"/>
      <family val="3"/>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11"/>
      <color indexed="8"/>
      <name val="Calibri"/>
      <family val="2"/>
      <scheme val="minor"/>
    </font>
    <font>
      <sz val="10"/>
      <name val="Arial"/>
      <family val="2"/>
    </font>
    <font>
      <sz val="10"/>
      <color indexed="8"/>
      <name val="Arial"/>
      <family val="2"/>
    </font>
    <font>
      <sz val="10"/>
      <color indexed="8"/>
      <name val="Arial"/>
      <family val="2"/>
    </font>
    <font>
      <sz val="10"/>
      <color indexed="8"/>
      <name val="MS Sans Serif"/>
      <family val="2"/>
    </font>
    <font>
      <b/>
      <sz val="18"/>
      <color indexed="56"/>
      <name val="Cambria"/>
      <family val="1"/>
    </font>
    <font>
      <b/>
      <sz val="10"/>
      <name val="Arial"/>
      <family val="2"/>
    </font>
    <font>
      <sz val="10"/>
      <name val="Arial"/>
      <family val="2"/>
    </font>
    <font>
      <sz val="10"/>
      <name val="Arial"/>
      <family val="2"/>
    </font>
    <font>
      <sz val="8"/>
      <name val="Arial"/>
      <family val="2"/>
    </font>
    <font>
      <sz val="11"/>
      <color rgb="FFFF0000"/>
      <name val="Calibri"/>
      <family val="2"/>
      <scheme val="minor"/>
    </font>
    <font>
      <b/>
      <sz val="15"/>
      <color theme="0"/>
      <name val="Arial"/>
      <family val="2"/>
    </font>
    <font>
      <b/>
      <sz val="11"/>
      <color theme="0"/>
      <name val="Arial"/>
      <family val="2"/>
    </font>
    <font>
      <u/>
      <sz val="10"/>
      <color theme="10"/>
      <name val="Courier"/>
      <family val="3"/>
    </font>
    <font>
      <b/>
      <sz val="11"/>
      <name val="Arial"/>
      <family val="2"/>
    </font>
    <font>
      <b/>
      <sz val="10"/>
      <color theme="0"/>
      <name val="Arial"/>
      <family val="2"/>
    </font>
    <font>
      <sz val="9"/>
      <name val="Arial"/>
      <family val="2"/>
    </font>
    <font>
      <sz val="9"/>
      <color rgb="FFFF0000"/>
      <name val="Arial"/>
      <family val="2"/>
    </font>
    <font>
      <sz val="11"/>
      <name val="Arial"/>
      <family val="2"/>
    </font>
    <font>
      <b/>
      <sz val="15"/>
      <name val="Arial"/>
      <family val="2"/>
    </font>
    <font>
      <i/>
      <sz val="8"/>
      <name val="Arial"/>
      <family val="2"/>
    </font>
    <font>
      <i/>
      <sz val="10"/>
      <name val="Arial"/>
      <family val="2"/>
    </font>
    <font>
      <sz val="18"/>
      <name val="Courier"/>
      <family val="3"/>
    </font>
    <font>
      <b/>
      <sz val="11"/>
      <color indexed="8"/>
      <name val="Arial"/>
      <family val="2"/>
    </font>
    <font>
      <b/>
      <i/>
      <sz val="14"/>
      <name val="Arial"/>
      <family val="2"/>
    </font>
    <font>
      <b/>
      <i/>
      <sz val="11"/>
      <name val="Arial"/>
      <family val="2"/>
    </font>
    <font>
      <sz val="8"/>
      <name val="Calibri"/>
      <family val="2"/>
      <scheme val="minor"/>
    </font>
    <font>
      <sz val="10"/>
      <color rgb="FF00B050"/>
      <name val="Arial"/>
      <family val="2"/>
    </font>
    <font>
      <sz val="8"/>
      <name val="Arial"/>
      <family val="2"/>
    </font>
    <font>
      <sz val="10"/>
      <color rgb="FF92D050"/>
      <name val="Arial"/>
      <family val="2"/>
    </font>
    <font>
      <sz val="10"/>
      <color rgb="FF676A6C"/>
      <name val="Helvetica"/>
      <family val="2"/>
    </font>
    <font>
      <i/>
      <sz val="10"/>
      <name val="Courier New"/>
      <family val="3"/>
    </font>
    <font>
      <sz val="10"/>
      <name val="Courier New"/>
      <family val="3"/>
    </font>
    <font>
      <i/>
      <sz val="8"/>
      <color rgb="FF00B050"/>
      <name val="Arial"/>
      <family val="2"/>
    </font>
    <font>
      <b/>
      <sz val="9"/>
      <color rgb="FFFFFFFF"/>
      <name val="Font Awesome 5 Free"/>
    </font>
    <font>
      <sz val="11"/>
      <color theme="0"/>
      <name val="Calibri"/>
      <family val="2"/>
      <scheme val="minor"/>
    </font>
    <font>
      <sz val="10"/>
      <name val="Courier"/>
      <family val="3"/>
    </font>
    <font>
      <sz val="10"/>
      <color rgb="FF000000"/>
      <name val="Times New Roman"/>
      <family val="1"/>
    </font>
    <font>
      <sz val="18"/>
      <color theme="0"/>
      <name val="Calibri"/>
      <family val="2"/>
      <scheme val="minor"/>
    </font>
    <font>
      <b/>
      <sz val="18"/>
      <color theme="0"/>
      <name val="Calibri"/>
      <family val="2"/>
      <scheme val="minor"/>
    </font>
    <font>
      <sz val="14"/>
      <color theme="0"/>
      <name val="Calibri"/>
      <family val="2"/>
      <scheme val="minor"/>
    </font>
    <font>
      <b/>
      <sz val="14"/>
      <color theme="0"/>
      <name val="Calibri"/>
      <family val="2"/>
      <scheme val="minor"/>
    </font>
    <font>
      <sz val="8"/>
      <color rgb="FFFF0000"/>
      <name val="Arial"/>
      <family val="2"/>
    </font>
    <font>
      <sz val="10"/>
      <color rgb="FFFF0000"/>
      <name val="Arial"/>
      <family val="2"/>
    </font>
    <font>
      <sz val="8"/>
      <color theme="4"/>
      <name val="Arial"/>
      <family val="2"/>
    </font>
    <font>
      <sz val="10"/>
      <name val="Arial"/>
      <family val="2"/>
    </font>
    <font>
      <b/>
      <sz val="10"/>
      <name val="Calibri"/>
      <family val="2"/>
      <scheme val="minor"/>
    </font>
    <font>
      <b/>
      <sz val="16"/>
      <name val="Calibri"/>
      <family val="2"/>
      <scheme val="minor"/>
    </font>
    <font>
      <sz val="11"/>
      <color rgb="FF0070C0"/>
      <name val="Calibri"/>
      <family val="2"/>
      <scheme val="minor"/>
    </font>
    <font>
      <b/>
      <sz val="12"/>
      <color rgb="FF0070C0"/>
      <name val="Calibri"/>
      <family val="2"/>
      <scheme val="minor"/>
    </font>
    <font>
      <sz val="10"/>
      <name val="Courier New"/>
      <family val="3"/>
    </font>
    <font>
      <b/>
      <sz val="11"/>
      <color theme="0"/>
      <name val="Calibri"/>
      <family val="2"/>
      <scheme val="minor"/>
    </font>
    <font>
      <sz val="12"/>
      <name val="Calibri"/>
      <family val="2"/>
      <scheme val="minor"/>
    </font>
    <font>
      <sz val="10"/>
      <name val="Calibri"/>
      <family val="2"/>
      <scheme val="minor"/>
    </font>
    <font>
      <b/>
      <i/>
      <sz val="10"/>
      <name val="Calibri"/>
      <family val="2"/>
      <scheme val="minor"/>
    </font>
    <font>
      <b/>
      <i/>
      <sz val="8"/>
      <name val="Calibri"/>
      <family val="2"/>
      <scheme val="minor"/>
    </font>
    <font>
      <b/>
      <vertAlign val="subscript"/>
      <sz val="11"/>
      <name val="Calibri"/>
      <family val="2"/>
      <scheme val="minor"/>
    </font>
    <font>
      <b/>
      <sz val="8"/>
      <name val="Calibri"/>
      <family val="2"/>
      <scheme val="minor"/>
    </font>
    <font>
      <b/>
      <sz val="22"/>
      <name val="Calibri"/>
      <family val="2"/>
      <scheme val="minor"/>
    </font>
    <font>
      <sz val="11"/>
      <color rgb="FF00B0F0"/>
      <name val="Calibri"/>
      <family val="2"/>
      <scheme val="minor"/>
    </font>
    <font>
      <sz val="11"/>
      <color theme="0"/>
      <name val="Arial"/>
      <family val="2"/>
    </font>
    <font>
      <sz val="14"/>
      <name val="Calibri"/>
      <family val="2"/>
      <scheme val="minor"/>
    </font>
    <font>
      <sz val="10"/>
      <color theme="0" tint="-0.34998626667073579"/>
      <name val="Arial"/>
      <family val="2"/>
    </font>
  </fonts>
  <fills count="52">
    <fill>
      <patternFill patternType="none"/>
    </fill>
    <fill>
      <patternFill patternType="gray125"/>
    </fill>
    <fill>
      <patternFill patternType="solid">
        <fgColor theme="2"/>
        <bgColor indexed="64"/>
      </patternFill>
    </fill>
    <fill>
      <patternFill patternType="solid">
        <fgColor indexed="52"/>
      </patternFill>
    </fill>
    <fill>
      <patternFill patternType="solid">
        <fgColor indexed="36"/>
      </patternFill>
    </fill>
    <fill>
      <patternFill patternType="solid">
        <fgColor indexed="43"/>
      </patternFill>
    </fill>
    <fill>
      <patternFill patternType="solid">
        <fgColor indexed="51"/>
      </patternFill>
    </fill>
    <fill>
      <patternFill patternType="solid">
        <fgColor indexed="11"/>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30"/>
      </patternFill>
    </fill>
    <fill>
      <patternFill patternType="solid">
        <fgColor indexed="53"/>
      </patternFill>
    </fill>
    <fill>
      <patternFill patternType="solid">
        <fgColor indexed="49"/>
      </patternFill>
    </fill>
    <fill>
      <patternFill patternType="solid">
        <fgColor indexed="22"/>
      </patternFill>
    </fill>
    <fill>
      <patternFill patternType="solid">
        <fgColor indexed="9"/>
      </patternFill>
    </fill>
    <fill>
      <patternFill patternType="solid">
        <fgColor indexed="55"/>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theme="0" tint="-0.14999847407452621"/>
        <bgColor indexed="64"/>
      </patternFill>
    </fill>
    <fill>
      <patternFill patternType="solid">
        <fgColor rgb="FFFFC000"/>
        <bgColor indexed="64"/>
      </patternFill>
    </fill>
    <fill>
      <patternFill patternType="solid">
        <fgColor rgb="FFCCCCCC"/>
        <bgColor indexed="64"/>
      </patternFill>
    </fill>
    <fill>
      <patternFill patternType="solid">
        <fgColor theme="0"/>
        <bgColor indexed="64"/>
      </patternFill>
    </fill>
    <fill>
      <patternFill patternType="solid">
        <fgColor rgb="FFFFFF00"/>
        <bgColor indexed="64"/>
      </patternFill>
    </fill>
    <fill>
      <patternFill patternType="solid">
        <fgColor indexed="20"/>
      </patternFill>
    </fill>
    <fill>
      <patternFill patternType="solid">
        <fgColor theme="0" tint="-0.499984740745262"/>
        <bgColor indexed="64"/>
      </patternFill>
    </fill>
    <fill>
      <patternFill patternType="solid">
        <fgColor theme="9" tint="0.79998168889431442"/>
        <bgColor indexed="64"/>
      </patternFill>
    </fill>
    <fill>
      <patternFill patternType="solid">
        <fgColor theme="0" tint="-0.249977111117893"/>
        <bgColor indexed="64"/>
      </patternFill>
    </fill>
    <fill>
      <patternFill patternType="gray125">
        <bgColor theme="9" tint="0.79998168889431442"/>
      </patternFill>
    </fill>
    <fill>
      <patternFill patternType="gray125">
        <bgColor theme="5" tint="0.79998168889431442"/>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indexed="65"/>
        <bgColor indexed="64"/>
      </patternFill>
    </fill>
    <fill>
      <patternFill patternType="solid">
        <fgColor theme="0" tint="-0.34998626667073579"/>
        <bgColor indexed="64"/>
      </patternFill>
    </fill>
    <fill>
      <patternFill patternType="solid">
        <fgColor theme="3"/>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6" tint="0.39997558519241921"/>
        <bgColor indexed="64"/>
      </patternFill>
    </fill>
    <fill>
      <patternFill patternType="solid">
        <fgColor theme="9" tint="0.79995117038483843"/>
        <bgColor indexed="64"/>
      </patternFill>
    </fill>
  </fills>
  <borders count="141">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auto="1"/>
      </top>
      <bottom style="thin">
        <color auto="1"/>
      </bottom>
      <diagonal/>
    </border>
    <border>
      <left/>
      <right style="thin">
        <color indexed="64"/>
      </right>
      <top/>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n">
        <color indexed="64"/>
      </left>
      <right/>
      <top style="thick">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ck">
        <color indexed="64"/>
      </left>
      <right/>
      <top/>
      <bottom style="thick">
        <color indexed="64"/>
      </bottom>
      <diagonal/>
    </border>
    <border>
      <left style="thin">
        <color indexed="64"/>
      </left>
      <right style="thin">
        <color indexed="64"/>
      </right>
      <top/>
      <bottom style="thick">
        <color indexed="64"/>
      </bottom>
      <diagonal/>
    </border>
    <border>
      <left style="medium">
        <color indexed="64"/>
      </left>
      <right/>
      <top/>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dotted">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top style="thick">
        <color indexed="64"/>
      </top>
      <bottom/>
      <diagonal/>
    </border>
    <border>
      <left style="medium">
        <color indexed="64"/>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auto="1"/>
      </left>
      <right/>
      <top style="medium">
        <color auto="1"/>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ck">
        <color indexed="64"/>
      </left>
      <right style="thick">
        <color indexed="64"/>
      </right>
      <top/>
      <bottom style="thick">
        <color indexed="64"/>
      </bottom>
      <diagonal/>
    </border>
    <border>
      <left style="thin">
        <color indexed="64"/>
      </left>
      <right/>
      <top style="medium">
        <color indexed="64"/>
      </top>
      <bottom/>
      <diagonal/>
    </border>
    <border>
      <left style="medium">
        <color rgb="FFEBEBEB"/>
      </left>
      <right style="medium">
        <color rgb="FFE7E7E7"/>
      </right>
      <top style="medium">
        <color rgb="FFEBEBEB"/>
      </top>
      <bottom style="medium">
        <color rgb="FFEBEBEB"/>
      </bottom>
      <diagonal/>
    </border>
    <border>
      <left style="medium">
        <color rgb="FFE7E7E7"/>
      </left>
      <right style="medium">
        <color rgb="FFE7E7E7"/>
      </right>
      <top style="medium">
        <color rgb="FFEBEBEB"/>
      </top>
      <bottom style="medium">
        <color rgb="FFEBEBEB"/>
      </bottom>
      <diagonal/>
    </border>
    <border>
      <left style="medium">
        <color rgb="FFE7E7E7"/>
      </left>
      <right style="medium">
        <color rgb="FFEBEBEB"/>
      </right>
      <top style="medium">
        <color rgb="FFEBEBEB"/>
      </top>
      <bottom style="medium">
        <color rgb="FFEBEBEB"/>
      </bottom>
      <diagonal/>
    </border>
    <border>
      <left style="medium">
        <color rgb="FFEBEBEB"/>
      </left>
      <right style="medium">
        <color rgb="FFE7E7E7"/>
      </right>
      <top style="medium">
        <color rgb="FFE7EAEC"/>
      </top>
      <bottom style="medium">
        <color rgb="FFEBEBEB"/>
      </bottom>
      <diagonal/>
    </border>
    <border>
      <left style="medium">
        <color rgb="FFE7E7E7"/>
      </left>
      <right style="medium">
        <color rgb="FFE7E7E7"/>
      </right>
      <top style="medium">
        <color rgb="FFE7EAEC"/>
      </top>
      <bottom style="medium">
        <color rgb="FFEBEBEB"/>
      </bottom>
      <diagonal/>
    </border>
    <border>
      <left/>
      <right style="medium">
        <color rgb="FFEBEBEB"/>
      </right>
      <top/>
      <bottom style="medium">
        <color rgb="FFEBEBEB"/>
      </bottom>
      <diagonal/>
    </border>
    <border>
      <left style="medium">
        <color rgb="FFEBEBEB"/>
      </left>
      <right style="medium">
        <color rgb="FFE7E7E7"/>
      </right>
      <top style="medium">
        <color rgb="FFEBEBEB"/>
      </top>
      <bottom style="medium">
        <color rgb="FFE7E7E7"/>
      </bottom>
      <diagonal/>
    </border>
    <border>
      <left style="medium">
        <color rgb="FFE7E7E7"/>
      </left>
      <right style="medium">
        <color rgb="FFE7E7E7"/>
      </right>
      <top style="medium">
        <color rgb="FFEBEBEB"/>
      </top>
      <bottom style="medium">
        <color rgb="FFE7E7E7"/>
      </bottom>
      <diagonal/>
    </border>
    <border>
      <left style="medium">
        <color rgb="FFE7E7E7"/>
      </left>
      <right style="medium">
        <color rgb="FFEBEBEB"/>
      </right>
      <top style="medium">
        <color rgb="FFEBEBEB"/>
      </top>
      <bottom style="medium">
        <color rgb="FFE7E7E7"/>
      </bottom>
      <diagonal/>
    </border>
    <border>
      <left/>
      <right/>
      <top style="medium">
        <color indexed="64"/>
      </top>
      <bottom/>
      <diagonal/>
    </border>
    <border>
      <left/>
      <right style="medium">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auto="1"/>
      </left>
      <right style="dotted">
        <color auto="1"/>
      </right>
      <top style="dotted">
        <color auto="1"/>
      </top>
      <bottom style="dotted">
        <color auto="1"/>
      </bottom>
      <diagonal/>
    </border>
    <border>
      <left style="dotted">
        <color indexed="64"/>
      </left>
      <right style="medium">
        <color indexed="64"/>
      </right>
      <top style="dotted">
        <color indexed="64"/>
      </top>
      <bottom style="dotted">
        <color indexed="64"/>
      </bottom>
      <diagonal/>
    </border>
    <border>
      <left/>
      <right style="medium">
        <color indexed="64"/>
      </right>
      <top style="thin">
        <color auto="1"/>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ck">
        <color indexed="64"/>
      </right>
      <top/>
      <bottom/>
      <diagonal/>
    </border>
    <border>
      <left/>
      <right style="medium">
        <color indexed="64"/>
      </right>
      <top style="thin">
        <color auto="1"/>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style="medium">
        <color indexed="64"/>
      </left>
      <right style="thin">
        <color indexed="64"/>
      </right>
      <top style="thick">
        <color indexed="64"/>
      </top>
      <bottom/>
      <diagonal/>
    </border>
    <border>
      <left style="dotted">
        <color auto="1"/>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medium">
        <color indexed="64"/>
      </top>
      <bottom style="thick">
        <color indexed="64"/>
      </bottom>
      <diagonal/>
    </border>
    <border>
      <left style="dotted">
        <color auto="1"/>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medium">
        <color indexed="64"/>
      </right>
      <top style="medium">
        <color indexed="64"/>
      </top>
      <bottom style="medium">
        <color indexed="64"/>
      </bottom>
      <diagonal/>
    </border>
    <border>
      <left/>
      <right/>
      <top style="thin">
        <color auto="1"/>
      </top>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dotted">
        <color indexed="64"/>
      </left>
      <right style="dotted">
        <color indexed="64"/>
      </right>
      <top style="thin">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auto="1"/>
      </left>
      <right/>
      <top style="dotted">
        <color auto="1"/>
      </top>
      <bottom style="dotted">
        <color auto="1"/>
      </bottom>
      <diagonal/>
    </border>
    <border>
      <left/>
      <right style="dotted">
        <color indexed="64"/>
      </right>
      <top style="thin">
        <color indexed="64"/>
      </top>
      <bottom style="dotted">
        <color indexed="64"/>
      </bottom>
      <diagonal/>
    </border>
    <border>
      <left style="thin">
        <color indexed="64"/>
      </left>
      <right style="medium">
        <color indexed="64"/>
      </right>
      <top style="thin">
        <color indexed="64"/>
      </top>
      <bottom/>
      <diagonal/>
    </border>
  </borders>
  <cellStyleXfs count="46394">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6" fontId="3" fillId="0" borderId="0"/>
    <xf numFmtId="0" fontId="3" fillId="2" borderId="2" applyNumberFormat="0" applyAlignment="0" applyProtection="0"/>
    <xf numFmtId="0" fontId="4" fillId="0" borderId="0" applyNumberFormat="0" applyFill="0" applyAlignment="0" applyProtection="0"/>
    <xf numFmtId="0" fontId="3" fillId="0"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0" borderId="0" applyNumberFormat="0" applyBorder="0" applyAlignment="0" applyProtection="0"/>
    <xf numFmtId="0" fontId="3" fillId="5" borderId="0" applyNumberFormat="0" applyBorder="0" applyAlignment="0" applyProtection="0"/>
    <xf numFmtId="0" fontId="3" fillId="6" borderId="2" applyNumberFormat="0" applyAlignment="0" applyProtection="0"/>
    <xf numFmtId="0" fontId="3" fillId="6"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0" borderId="0" applyNumberFormat="0" applyFill="0" applyAlignment="0" applyProtection="0"/>
    <xf numFmtId="0" fontId="3" fillId="7" borderId="0" applyNumberFormat="0" applyBorder="0" applyAlignment="0" applyProtection="0"/>
    <xf numFmtId="167" fontId="3" fillId="0" borderId="0"/>
    <xf numFmtId="0" fontId="1" fillId="0" borderId="0"/>
    <xf numFmtId="9" fontId="3" fillId="0" borderId="0" applyFont="0" applyFill="0" applyBorder="0" applyAlignment="0" applyProtection="0"/>
    <xf numFmtId="9" fontId="5" fillId="0" borderId="0" applyFont="0" applyFill="0" applyBorder="0" applyAlignment="0" applyProtection="0"/>
    <xf numFmtId="40" fontId="5" fillId="0" borderId="0" applyFont="0" applyFill="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0" fillId="21" borderId="2" applyNumberFormat="0" applyAlignment="0" applyProtection="0"/>
    <xf numFmtId="0" fontId="10" fillId="21"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9" fillId="20" borderId="2"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5"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4" fillId="0" borderId="0">
      <protection locked="0"/>
    </xf>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5" borderId="2" applyNumberFormat="0" applyAlignment="0" applyProtection="0"/>
    <xf numFmtId="0" fontId="15" fillId="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0" fontId="15" fillId="15" borderId="2"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0" fontId="2"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1" fontId="14" fillId="0" borderId="0">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3" fillId="0" borderId="0"/>
    <xf numFmtId="164" fontId="2" fillId="0" borderId="0" applyFont="0" applyFill="0" applyBorder="0" applyAlignment="0" applyProtection="0"/>
    <xf numFmtId="44" fontId="6"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66" fontId="3" fillId="0" borderId="0"/>
    <xf numFmtId="2" fontId="2" fillId="0" borderId="0" applyProtection="0"/>
    <xf numFmtId="2" fontId="2" fillId="0" borderId="0" applyProtection="0"/>
    <xf numFmtId="2" fontId="2"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166" fontId="3" fillId="0" borderId="0"/>
    <xf numFmtId="0" fontId="2" fillId="0" borderId="0"/>
    <xf numFmtId="166" fontId="3" fillId="0" borderId="0"/>
    <xf numFmtId="0" fontId="2" fillId="0" borderId="0"/>
    <xf numFmtId="166" fontId="3" fillId="0" borderId="0"/>
    <xf numFmtId="2" fontId="2" fillId="0" borderId="0" applyProtection="0"/>
    <xf numFmtId="2" fontId="2" fillId="0" borderId="0" applyProtection="0"/>
    <xf numFmtId="2" fontId="2" fillId="0" borderId="0" applyProtection="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166" fontId="3" fillId="0" borderId="0"/>
    <xf numFmtId="166" fontId="3" fillId="0" borderId="0"/>
    <xf numFmtId="0" fontId="1" fillId="0" borderId="0"/>
    <xf numFmtId="0" fontId="1"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166" fontId="3" fillId="0" borderId="0"/>
    <xf numFmtId="166"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8"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6"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6" fontId="3" fillId="0" borderId="0"/>
    <xf numFmtId="0" fontId="6" fillId="0" borderId="0"/>
    <xf numFmtId="0" fontId="6" fillId="0" borderId="0"/>
    <xf numFmtId="0" fontId="6" fillId="0" borderId="0"/>
    <xf numFmtId="0" fontId="6" fillId="0" borderId="0"/>
    <xf numFmtId="0" fontId="3" fillId="0" borderId="0"/>
    <xf numFmtId="0" fontId="6" fillId="0" borderId="0"/>
    <xf numFmtId="0" fontId="6" fillId="0" borderId="0"/>
    <xf numFmtId="0" fontId="6"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0" fontId="6"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3" fillId="0" borderId="0"/>
    <xf numFmtId="164" fontId="3" fillId="0" borderId="0"/>
    <xf numFmtId="0" fontId="6" fillId="0" borderId="0"/>
    <xf numFmtId="166" fontId="3" fillId="0" borderId="0"/>
    <xf numFmtId="0" fontId="6" fillId="0" borderId="0"/>
    <xf numFmtId="166" fontId="3" fillId="0" borderId="0"/>
    <xf numFmtId="0" fontId="6" fillId="0" borderId="0"/>
    <xf numFmtId="166" fontId="3" fillId="0" borderId="0"/>
    <xf numFmtId="0" fontId="6" fillId="0" borderId="0"/>
    <xf numFmtId="166" fontId="3" fillId="0" borderId="0"/>
    <xf numFmtId="167" fontId="3" fillId="0" borderId="0"/>
    <xf numFmtId="166" fontId="3" fillId="0" borderId="0"/>
    <xf numFmtId="167" fontId="3" fillId="0" borderId="0"/>
    <xf numFmtId="166" fontId="3" fillId="0" borderId="0"/>
    <xf numFmtId="167" fontId="3" fillId="0" borderId="0"/>
    <xf numFmtId="166" fontId="3" fillId="0" borderId="0"/>
    <xf numFmtId="167" fontId="3" fillId="0" borderId="0"/>
    <xf numFmtId="0" fontId="6" fillId="0" borderId="0"/>
    <xf numFmtId="172" fontId="3" fillId="0" borderId="0"/>
    <xf numFmtId="166" fontId="3" fillId="0" borderId="0"/>
    <xf numFmtId="172" fontId="3" fillId="0" borderId="0"/>
    <xf numFmtId="172"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6"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6"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64" fontId="3" fillId="0" borderId="0"/>
    <xf numFmtId="0" fontId="6" fillId="0" borderId="0"/>
    <xf numFmtId="164" fontId="3" fillId="0" borderId="0"/>
    <xf numFmtId="0" fontId="6" fillId="0" borderId="0"/>
    <xf numFmtId="164" fontId="3" fillId="0" borderId="0"/>
    <xf numFmtId="172" fontId="3" fillId="0" borderId="0"/>
    <xf numFmtId="164" fontId="3" fillId="0" borderId="0"/>
    <xf numFmtId="166" fontId="3" fillId="0" borderId="0"/>
    <xf numFmtId="172" fontId="3" fillId="0" borderId="0"/>
    <xf numFmtId="166" fontId="3" fillId="0" borderId="0"/>
    <xf numFmtId="172" fontId="3" fillId="0" borderId="0"/>
    <xf numFmtId="166" fontId="3" fillId="0" borderId="0"/>
    <xf numFmtId="172" fontId="3" fillId="0" borderId="0"/>
    <xf numFmtId="166" fontId="3" fillId="0" borderId="0"/>
    <xf numFmtId="172" fontId="3" fillId="0" borderId="0"/>
    <xf numFmtId="166" fontId="3" fillId="0" borderId="0"/>
    <xf numFmtId="172" fontId="3" fillId="0" borderId="0"/>
    <xf numFmtId="166" fontId="3" fillId="0" borderId="0"/>
    <xf numFmtId="172" fontId="3" fillId="0" borderId="0"/>
    <xf numFmtId="166" fontId="3" fillId="0" borderId="0"/>
    <xf numFmtId="172" fontId="3" fillId="0" borderId="0"/>
    <xf numFmtId="0" fontId="6" fillId="0" borderId="0"/>
    <xf numFmtId="172" fontId="3" fillId="0" borderId="0"/>
    <xf numFmtId="0" fontId="6" fillId="0" borderId="0"/>
    <xf numFmtId="172" fontId="3" fillId="0" borderId="0"/>
    <xf numFmtId="0" fontId="6" fillId="0" borderId="0"/>
    <xf numFmtId="172" fontId="3" fillId="0" borderId="0"/>
    <xf numFmtId="166" fontId="3" fillId="0" borderId="0"/>
    <xf numFmtId="0" fontId="6" fillId="0" borderId="0"/>
    <xf numFmtId="172" fontId="3" fillId="0" borderId="0"/>
    <xf numFmtId="166" fontId="3" fillId="0" borderId="0"/>
    <xf numFmtId="172" fontId="3" fillId="0" borderId="0"/>
    <xf numFmtId="166" fontId="3" fillId="0" borderId="0"/>
    <xf numFmtId="172"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0" fontId="6" fillId="0" borderId="0"/>
    <xf numFmtId="164" fontId="3" fillId="0" borderId="0"/>
    <xf numFmtId="0" fontId="6" fillId="0" borderId="0"/>
    <xf numFmtId="0" fontId="6"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44" fontId="3" fillId="0" borderId="0"/>
    <xf numFmtId="0" fontId="6" fillId="0" borderId="0"/>
    <xf numFmtId="44" fontId="3" fillId="0" borderId="0"/>
    <xf numFmtId="164" fontId="3" fillId="0" borderId="0"/>
    <xf numFmtId="44" fontId="3" fillId="0" borderId="0"/>
    <xf numFmtId="164" fontId="3" fillId="0" borderId="0"/>
    <xf numFmtId="44" fontId="3" fillId="0" borderId="0"/>
    <xf numFmtId="164" fontId="3" fillId="0" borderId="0"/>
    <xf numFmtId="0" fontId="6" fillId="0" borderId="0"/>
    <xf numFmtId="167" fontId="3" fillId="0" borderId="0"/>
    <xf numFmtId="167" fontId="3" fillId="0" borderId="0"/>
    <xf numFmtId="167" fontId="3" fillId="0" borderId="0"/>
    <xf numFmtId="167" fontId="3" fillId="0" borderId="0"/>
    <xf numFmtId="0" fontId="6"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0" fontId="6" fillId="0" borderId="0"/>
    <xf numFmtId="166" fontId="3" fillId="0" borderId="0"/>
    <xf numFmtId="0" fontId="6" fillId="0" borderId="0"/>
    <xf numFmtId="0" fontId="6" fillId="0" borderId="0"/>
    <xf numFmtId="166" fontId="3" fillId="0" borderId="0"/>
    <xf numFmtId="0" fontId="6" fillId="0" borderId="0"/>
    <xf numFmtId="166" fontId="3" fillId="0" borderId="0"/>
    <xf numFmtId="0" fontId="6" fillId="0" borderId="0"/>
    <xf numFmtId="166" fontId="3" fillId="0" borderId="0"/>
    <xf numFmtId="0" fontId="6" fillId="0" borderId="0"/>
    <xf numFmtId="166" fontId="3" fillId="0" borderId="0"/>
    <xf numFmtId="166" fontId="3" fillId="0" borderId="0"/>
    <xf numFmtId="166" fontId="3" fillId="0" borderId="0"/>
    <xf numFmtId="0" fontId="6" fillId="0" borderId="0"/>
    <xf numFmtId="166" fontId="3" fillId="0" borderId="0"/>
    <xf numFmtId="166" fontId="3" fillId="0" borderId="0"/>
    <xf numFmtId="0" fontId="6" fillId="0" borderId="0"/>
    <xf numFmtId="0" fontId="6" fillId="0" borderId="0"/>
    <xf numFmtId="0" fontId="6" fillId="0" borderId="0"/>
    <xf numFmtId="0" fontId="6" fillId="0" borderId="0"/>
    <xf numFmtId="166" fontId="3" fillId="0" borderId="0"/>
    <xf numFmtId="166" fontId="3"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0" fontId="6" fillId="0" borderId="0"/>
    <xf numFmtId="166" fontId="3" fillId="0" borderId="0"/>
    <xf numFmtId="0" fontId="6" fillId="0" borderId="0"/>
    <xf numFmtId="166" fontId="3"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6"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6" fillId="0" borderId="0"/>
    <xf numFmtId="166" fontId="3" fillId="0" borderId="0"/>
    <xf numFmtId="166" fontId="3" fillId="0" borderId="0"/>
    <xf numFmtId="166" fontId="3" fillId="0" borderId="0"/>
    <xf numFmtId="166"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0" fontId="6" fillId="0" borderId="0"/>
    <xf numFmtId="166" fontId="3" fillId="0" borderId="0"/>
    <xf numFmtId="0" fontId="6" fillId="0" borderId="0"/>
    <xf numFmtId="166" fontId="3" fillId="0" borderId="0"/>
    <xf numFmtId="0" fontId="6" fillId="0" borderId="0"/>
    <xf numFmtId="0" fontId="6" fillId="0" borderId="0"/>
    <xf numFmtId="166" fontId="3" fillId="0" borderId="0"/>
    <xf numFmtId="0" fontId="6" fillId="0" borderId="0"/>
    <xf numFmtId="166" fontId="3" fillId="0" borderId="0"/>
    <xf numFmtId="0" fontId="6" fillId="0" borderId="0"/>
    <xf numFmtId="166" fontId="3" fillId="0" borderId="0"/>
    <xf numFmtId="0" fontId="6" fillId="0" borderId="0"/>
    <xf numFmtId="166" fontId="3" fillId="0" borderId="0"/>
    <xf numFmtId="166" fontId="3" fillId="0" borderId="0"/>
    <xf numFmtId="166" fontId="3" fillId="0" borderId="0"/>
    <xf numFmtId="173" fontId="3" fillId="0" borderId="0"/>
    <xf numFmtId="0" fontId="6" fillId="0" borderId="0"/>
    <xf numFmtId="0" fontId="6" fillId="0" borderId="0"/>
    <xf numFmtId="0" fontId="6" fillId="0" borderId="0"/>
    <xf numFmtId="0" fontId="6" fillId="0" borderId="0"/>
    <xf numFmtId="0" fontId="6" fillId="0" borderId="0"/>
    <xf numFmtId="0" fontId="6" fillId="0" borderId="0"/>
    <xf numFmtId="166" fontId="3" fillId="0" borderId="0"/>
    <xf numFmtId="166" fontId="3" fillId="0" borderId="0"/>
    <xf numFmtId="0" fontId="6" fillId="0" borderId="0"/>
    <xf numFmtId="0" fontId="6" fillId="0" borderId="0"/>
    <xf numFmtId="0" fontId="6" fillId="0" borderId="0"/>
    <xf numFmtId="0" fontId="6" fillId="0" borderId="0"/>
    <xf numFmtId="166" fontId="3" fillId="0" borderId="0"/>
    <xf numFmtId="166" fontId="3" fillId="0" borderId="0"/>
    <xf numFmtId="173" fontId="3" fillId="0" borderId="0"/>
    <xf numFmtId="173" fontId="3" fillId="0" borderId="0"/>
    <xf numFmtId="0" fontId="6" fillId="0" borderId="0"/>
    <xf numFmtId="173" fontId="3" fillId="0" borderId="0"/>
    <xf numFmtId="173" fontId="3" fillId="0" borderId="0"/>
    <xf numFmtId="173"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6" fontId="3" fillId="0" borderId="0"/>
    <xf numFmtId="0" fontId="6" fillId="0" borderId="0"/>
    <xf numFmtId="166" fontId="3" fillId="0" borderId="0"/>
    <xf numFmtId="0" fontId="6" fillId="0" borderId="0"/>
    <xf numFmtId="166"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3"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4" fontId="3" fillId="0" borderId="0"/>
    <xf numFmtId="0" fontId="6" fillId="0" borderId="0"/>
    <xf numFmtId="0" fontId="6" fillId="0" borderId="0"/>
    <xf numFmtId="0" fontId="6" fillId="0" borderId="0"/>
    <xf numFmtId="0"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6" fillId="0" borderId="0"/>
    <xf numFmtId="0" fontId="6" fillId="0" borderId="0"/>
    <xf numFmtId="166" fontId="3" fillId="0" borderId="0"/>
    <xf numFmtId="166" fontId="3" fillId="0" borderId="0"/>
    <xf numFmtId="167"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166" fontId="3" fillId="0" borderId="0"/>
    <xf numFmtId="0" fontId="2" fillId="0" borderId="0"/>
    <xf numFmtId="166"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165" fontId="3" fillId="0" borderId="0"/>
    <xf numFmtId="0" fontId="2" fillId="0" borderId="0"/>
    <xf numFmtId="165" fontId="3" fillId="0" borderId="0"/>
    <xf numFmtId="0" fontId="2" fillId="0" borderId="0"/>
    <xf numFmtId="165"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165" fontId="3" fillId="0" borderId="0"/>
    <xf numFmtId="0" fontId="2" fillId="0" borderId="0"/>
    <xf numFmtId="165" fontId="3" fillId="0" borderId="0"/>
    <xf numFmtId="0" fontId="2" fillId="0" borderId="0"/>
    <xf numFmtId="165" fontId="3" fillId="0" borderId="0"/>
    <xf numFmtId="0" fontId="2" fillId="0" borderId="0"/>
    <xf numFmtId="166" fontId="3" fillId="0" borderId="0"/>
    <xf numFmtId="166" fontId="3" fillId="0" borderId="0"/>
    <xf numFmtId="166" fontId="3" fillId="0" borderId="0"/>
    <xf numFmtId="166" fontId="3" fillId="0" borderId="0"/>
    <xf numFmtId="0" fontId="2" fillId="0" borderId="0"/>
    <xf numFmtId="165" fontId="3" fillId="0" borderId="0"/>
    <xf numFmtId="165" fontId="3" fillId="0" borderId="0"/>
    <xf numFmtId="165" fontId="3" fillId="0" borderId="0"/>
    <xf numFmtId="165" fontId="3" fillId="0" borderId="0"/>
    <xf numFmtId="0" fontId="2" fillId="0" borderId="0"/>
    <xf numFmtId="165" fontId="3" fillId="0" borderId="0"/>
    <xf numFmtId="165" fontId="3" fillId="0" borderId="0"/>
    <xf numFmtId="165" fontId="3" fillId="0" borderId="0"/>
    <xf numFmtId="165"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7"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1" fillId="0" borderId="0"/>
    <xf numFmtId="167"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1" fillId="0" borderId="0"/>
    <xf numFmtId="0" fontId="1" fillId="0" borderId="0"/>
    <xf numFmtId="0" fontId="1" fillId="0" borderId="0"/>
    <xf numFmtId="0" fontId="1" fillId="0" borderId="0"/>
    <xf numFmtId="0" fontId="2" fillId="0" borderId="0"/>
    <xf numFmtId="167" fontId="3" fillId="0" borderId="0"/>
    <xf numFmtId="167" fontId="3" fillId="0" borderId="0"/>
    <xf numFmtId="167" fontId="3"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7"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7" fontId="3" fillId="0" borderId="0"/>
    <xf numFmtId="167" fontId="3" fillId="0" borderId="0"/>
    <xf numFmtId="167" fontId="3" fillId="0" borderId="0"/>
    <xf numFmtId="167" fontId="3" fillId="0" borderId="0"/>
    <xf numFmtId="0" fontId="2" fillId="0" borderId="0"/>
    <xf numFmtId="164" fontId="3" fillId="0" borderId="0"/>
    <xf numFmtId="165" fontId="3" fillId="0" borderId="0"/>
    <xf numFmtId="164" fontId="3" fillId="0" borderId="0"/>
    <xf numFmtId="165" fontId="3" fillId="0" borderId="0"/>
    <xf numFmtId="164" fontId="3" fillId="0" borderId="0"/>
    <xf numFmtId="165" fontId="3" fillId="0" borderId="0"/>
    <xf numFmtId="164" fontId="3" fillId="0" borderId="0"/>
    <xf numFmtId="165"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5"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4" fontId="3" fillId="0" borderId="0"/>
    <xf numFmtId="165" fontId="3" fillId="0" borderId="0"/>
    <xf numFmtId="164" fontId="3" fillId="0" borderId="0"/>
    <xf numFmtId="165" fontId="3" fillId="0" borderId="0"/>
    <xf numFmtId="164" fontId="3" fillId="0" borderId="0"/>
    <xf numFmtId="165" fontId="3" fillId="0" borderId="0"/>
    <xf numFmtId="167" fontId="3"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5"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165" fontId="3" fillId="0" borderId="0"/>
    <xf numFmtId="0" fontId="2" fillId="0" borderId="0"/>
    <xf numFmtId="165" fontId="3" fillId="0" borderId="0"/>
    <xf numFmtId="0" fontId="2" fillId="0" borderId="0"/>
    <xf numFmtId="165" fontId="3" fillId="0" borderId="0"/>
    <xf numFmtId="0" fontId="2" fillId="0" borderId="0"/>
    <xf numFmtId="165" fontId="3" fillId="0" borderId="0"/>
    <xf numFmtId="0" fontId="1" fillId="0" borderId="0"/>
    <xf numFmtId="167" fontId="3" fillId="0" borderId="0"/>
    <xf numFmtId="0" fontId="1" fillId="0" borderId="0"/>
    <xf numFmtId="0" fontId="1" fillId="0" borderId="0"/>
    <xf numFmtId="0" fontId="1" fillId="0" borderId="0"/>
    <xf numFmtId="0" fontId="1" fillId="0" borderId="0"/>
    <xf numFmtId="167" fontId="3" fillId="0" borderId="0"/>
    <xf numFmtId="167"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4" fontId="3" fillId="0" borderId="0"/>
    <xf numFmtId="165" fontId="3" fillId="0" borderId="0"/>
    <xf numFmtId="164" fontId="3" fillId="0" borderId="0"/>
    <xf numFmtId="165" fontId="3" fillId="0" borderId="0"/>
    <xf numFmtId="164" fontId="3" fillId="0" borderId="0"/>
    <xf numFmtId="165"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5" fontId="3" fillId="0" borderId="0"/>
    <xf numFmtId="164" fontId="3" fillId="0" borderId="0"/>
    <xf numFmtId="165" fontId="3" fillId="0" borderId="0"/>
    <xf numFmtId="164" fontId="3" fillId="0" borderId="0"/>
    <xf numFmtId="165" fontId="3" fillId="0" borderId="0"/>
    <xf numFmtId="164" fontId="3" fillId="0" borderId="0"/>
    <xf numFmtId="165" fontId="3" fillId="0" borderId="0"/>
    <xf numFmtId="165"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5"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5"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165" fontId="3" fillId="0" borderId="0"/>
    <xf numFmtId="0" fontId="2" fillId="0" borderId="0"/>
    <xf numFmtId="165" fontId="3" fillId="0" borderId="0"/>
    <xf numFmtId="0" fontId="2" fillId="0" borderId="0"/>
    <xf numFmtId="165" fontId="3" fillId="0" borderId="0"/>
    <xf numFmtId="0" fontId="2"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6" fontId="3"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5" fontId="3" fillId="0" borderId="0"/>
    <xf numFmtId="165" fontId="3" fillId="0" borderId="0"/>
    <xf numFmtId="165"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5" fontId="3" fillId="0" borderId="0"/>
    <xf numFmtId="166" fontId="3" fillId="0" borderId="0"/>
    <xf numFmtId="0" fontId="2" fillId="0" borderId="0"/>
    <xf numFmtId="0" fontId="2" fillId="0" borderId="0"/>
    <xf numFmtId="0" fontId="2"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5" fontId="3" fillId="0" borderId="0"/>
    <xf numFmtId="0" fontId="2" fillId="0" borderId="0"/>
    <xf numFmtId="165" fontId="3" fillId="0" borderId="0"/>
    <xf numFmtId="0" fontId="2"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5"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5" fontId="3" fillId="0" borderId="0"/>
    <xf numFmtId="0" fontId="2" fillId="0" borderId="0"/>
    <xf numFmtId="165" fontId="3" fillId="0" borderId="0"/>
    <xf numFmtId="0" fontId="2"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0" fontId="1" fillId="0" borderId="0"/>
    <xf numFmtId="0" fontId="1" fillId="0" borderId="0"/>
    <xf numFmtId="166" fontId="3" fillId="0" borderId="0"/>
    <xf numFmtId="164" fontId="3"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8" fontId="3" fillId="0" borderId="0"/>
    <xf numFmtId="166" fontId="3" fillId="0" borderId="0"/>
    <xf numFmtId="168"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1" fillId="0" borderId="0"/>
    <xf numFmtId="164" fontId="3"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5"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5" fillId="0" borderId="0"/>
    <xf numFmtId="0" fontId="5" fillId="0" borderId="0"/>
    <xf numFmtId="0" fontId="5" fillId="0" borderId="0"/>
    <xf numFmtId="0" fontId="5"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2"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166" fontId="3" fillId="0" borderId="0"/>
    <xf numFmtId="0" fontId="2" fillId="0" borderId="0"/>
    <xf numFmtId="166" fontId="3" fillId="0" borderId="0"/>
    <xf numFmtId="0" fontId="2" fillId="0" borderId="0"/>
    <xf numFmtId="0" fontId="2" fillId="0" borderId="0"/>
    <xf numFmtId="0" fontId="2" fillId="0" borderId="0"/>
    <xf numFmtId="166" fontId="3" fillId="0" borderId="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2" fontId="2" fillId="0" borderId="0" applyProtection="0"/>
    <xf numFmtId="2" fontId="2" fillId="0" borderId="0" applyProtection="0"/>
    <xf numFmtId="2" fontId="2" fillId="0" borderId="0" applyProtection="0"/>
    <xf numFmtId="2" fontId="2" fillId="0" borderId="0" applyProtection="0"/>
    <xf numFmtId="166" fontId="3" fillId="0" borderId="0"/>
    <xf numFmtId="0" fontId="2" fillId="0" borderId="0"/>
    <xf numFmtId="0" fontId="2" fillId="0" borderId="0"/>
    <xf numFmtId="2" fontId="2" fillId="0" borderId="0" applyProtection="0"/>
    <xf numFmtId="0" fontId="2" fillId="0" borderId="0"/>
    <xf numFmtId="2" fontId="2" fillId="0" borderId="0" applyProtection="0"/>
    <xf numFmtId="0" fontId="2" fillId="0" borderId="0"/>
    <xf numFmtId="2" fontId="2" fillId="0" borderId="0" applyProtection="0"/>
    <xf numFmtId="0" fontId="2" fillId="0" borderId="0"/>
    <xf numFmtId="2" fontId="2" fillId="0" borderId="0" applyProtection="0"/>
    <xf numFmtId="2" fontId="2"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2" fontId="2" fillId="0" borderId="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2" fontId="2" fillId="0" borderId="0" applyProtection="0"/>
    <xf numFmtId="2" fontId="2" fillId="0" borderId="0" applyProtection="0"/>
    <xf numFmtId="2" fontId="2" fillId="0" borderId="0" applyProtection="0"/>
    <xf numFmtId="2" fontId="2" fillId="0" borderId="0" applyProtection="0"/>
    <xf numFmtId="2" fontId="2"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2" fontId="2" fillId="0" borderId="0" applyProtection="0"/>
    <xf numFmtId="2" fontId="2" fillId="0" borderId="0" applyProtection="0"/>
    <xf numFmtId="2" fontId="2" fillId="0" borderId="0" applyProtection="0"/>
    <xf numFmtId="2" fontId="2" fillId="0" borderId="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2" fontId="2" fillId="0" borderId="0" applyProtection="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2" fontId="2" fillId="0" borderId="0" applyProtection="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6" fontId="3" fillId="0" borderId="0"/>
    <xf numFmtId="0" fontId="2" fillId="0" borderId="0"/>
    <xf numFmtId="166" fontId="3" fillId="0" borderId="0"/>
    <xf numFmtId="0" fontId="2"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3" fillId="0" borderId="0"/>
    <xf numFmtId="0" fontId="2" fillId="0" borderId="0"/>
    <xf numFmtId="166" fontId="3" fillId="0" borderId="0"/>
    <xf numFmtId="0" fontId="2" fillId="0" borderId="0"/>
    <xf numFmtId="166" fontId="3" fillId="0" borderId="0"/>
    <xf numFmtId="0" fontId="2" fillId="0" borderId="0"/>
    <xf numFmtId="166" fontId="3"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166"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3"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0" fontId="2" fillId="13" borderId="6" applyNumberFormat="0" applyFont="0" applyAlignment="0" applyProtection="0"/>
    <xf numFmtId="174" fontId="14" fillId="0" borderId="0">
      <protection locked="0"/>
    </xf>
    <xf numFmtId="175" fontId="14" fillId="0" borderId="0">
      <protection locked="0"/>
    </xf>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1" borderId="7" applyNumberFormat="0" applyAlignment="0" applyProtection="0"/>
    <xf numFmtId="0" fontId="20" fillId="21"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0" fontId="20" fillId="20" borderId="7" applyNumberFormat="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169"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40" fontId="5"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0" borderId="9" applyNumberFormat="0" applyFill="0" applyAlignment="0" applyProtection="0"/>
    <xf numFmtId="0" fontId="23" fillId="0" borderId="9"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13"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6" fontId="30" fillId="0" borderId="0">
      <protection locked="0"/>
    </xf>
    <xf numFmtId="176" fontId="30" fillId="0" borderId="0">
      <protection locked="0"/>
    </xf>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5" applyNumberFormat="0" applyFill="0" applyAlignment="0" applyProtection="0"/>
    <xf numFmtId="0" fontId="31" fillId="0" borderId="15"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1" fillId="0" borderId="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9" fontId="1" fillId="0" borderId="0" applyFont="0" applyFill="0" applyBorder="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43" fontId="1" fillId="0" borderId="0" applyFont="0" applyFill="0" applyBorder="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xf numFmtId="0" fontId="3" fillId="7" borderId="0" applyNumberFormat="0" applyBorder="0" applyAlignment="0" applyProtection="0"/>
    <xf numFmtId="0" fontId="3" fillId="0" borderId="0" applyNumberFormat="0" applyFill="0" applyAlignment="0" applyProtection="0"/>
    <xf numFmtId="0" fontId="3" fillId="8" borderId="0" applyNumberFormat="0" applyBorder="0" applyAlignment="0" applyProtection="0"/>
    <xf numFmtId="0" fontId="3" fillId="7"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16" applyNumberFormat="0" applyAlignment="0" applyProtection="0"/>
    <xf numFmtId="0" fontId="3" fillId="0"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0" borderId="0" applyNumberFormat="0" applyBorder="0" applyAlignment="0" applyProtection="0"/>
    <xf numFmtId="0" fontId="3" fillId="2" borderId="16" applyNumberFormat="0" applyAlignment="0" applyProtection="0"/>
    <xf numFmtId="44" fontId="1" fillId="0" borderId="0" applyFont="0" applyFill="0" applyBorder="0" applyAlignment="0" applyProtection="0"/>
    <xf numFmtId="0" fontId="9" fillId="20" borderId="16" applyNumberFormat="0" applyAlignment="0" applyProtection="0"/>
    <xf numFmtId="0" fontId="15" fillId="15" borderId="16" applyNumberFormat="0" applyAlignment="0" applyProtection="0"/>
    <xf numFmtId="0" fontId="2" fillId="13" borderId="17" applyNumberFormat="0" applyFont="0" applyAlignment="0" applyProtection="0"/>
    <xf numFmtId="0" fontId="20" fillId="20" borderId="18" applyNumberFormat="0" applyAlignment="0" applyProtection="0"/>
    <xf numFmtId="0" fontId="31" fillId="0" borderId="19" applyNumberFormat="0" applyFill="0" applyAlignment="0" applyProtection="0"/>
    <xf numFmtId="0" fontId="3" fillId="5" borderId="0" applyNumberFormat="0" applyBorder="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10" fillId="21"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9" fillId="20"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5" fillId="15" borderId="1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3"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9" fontId="1" fillId="0" borderId="0" applyFont="0" applyFill="0" applyBorder="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1"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20"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172" fontId="2" fillId="0" borderId="0" applyFont="0" applyFill="0" applyBorder="0" applyAlignment="0" applyProtection="0"/>
    <xf numFmtId="44" fontId="3" fillId="0" borderId="0" applyFont="0" applyFill="0" applyBorder="0" applyAlignment="0" applyProtection="0"/>
    <xf numFmtId="0" fontId="12" fillId="0" borderId="4" applyNumberFormat="0" applyFill="0" applyAlignment="0" applyProtection="0"/>
    <xf numFmtId="169" fontId="3" fillId="0" borderId="0" applyFont="0" applyFill="0" applyBorder="0" applyAlignment="0" applyProtection="0"/>
    <xf numFmtId="0" fontId="2" fillId="13" borderId="17" applyNumberFormat="0" applyFont="0" applyAlignment="0" applyProtection="0"/>
    <xf numFmtId="0" fontId="20" fillId="20" borderId="18" applyNumberFormat="0" applyAlignment="0" applyProtection="0"/>
    <xf numFmtId="0" fontId="31" fillId="0" borderId="19" applyNumberFormat="0" applyFill="0" applyAlignment="0" applyProtection="0"/>
    <xf numFmtId="0" fontId="13" fillId="0" borderId="5" applyNumberFormat="0" applyFill="0" applyAlignment="0" applyProtection="0"/>
    <xf numFmtId="0" fontId="3" fillId="13" borderId="17" applyNumberFormat="0" applyFont="0" applyAlignment="0" applyProtection="0"/>
    <xf numFmtId="0" fontId="20" fillId="21" borderId="18" applyNumberFormat="0" applyAlignment="0" applyProtection="0"/>
    <xf numFmtId="0" fontId="31" fillId="0" borderId="20" applyNumberFormat="0" applyFill="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1" fillId="22" borderId="3"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169" fontId="3" fillId="0" borderId="0" applyFont="0" applyFill="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72" fontId="3" fillId="0" borderId="0"/>
    <xf numFmtId="172" fontId="3" fillId="0" borderId="0"/>
    <xf numFmtId="0" fontId="6" fillId="0" borderId="0"/>
    <xf numFmtId="172" fontId="3" fillId="0" borderId="0"/>
    <xf numFmtId="0" fontId="6" fillId="0" borderId="0"/>
    <xf numFmtId="172" fontId="3" fillId="0" borderId="0"/>
    <xf numFmtId="172" fontId="3" fillId="0" borderId="0"/>
    <xf numFmtId="172" fontId="3" fillId="0" borderId="0"/>
    <xf numFmtId="172"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164" fontId="3" fillId="0" borderId="0"/>
    <xf numFmtId="164" fontId="3" fillId="0" borderId="0"/>
    <xf numFmtId="164" fontId="3" fillId="0" borderId="0"/>
    <xf numFmtId="0" fontId="2"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166"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166" fontId="3" fillId="0" borderId="0"/>
    <xf numFmtId="166" fontId="3" fillId="0" borderId="0"/>
    <xf numFmtId="166" fontId="3" fillId="0" borderId="0"/>
    <xf numFmtId="0" fontId="2" fillId="0" borderId="0"/>
    <xf numFmtId="164" fontId="3" fillId="0" borderId="0"/>
    <xf numFmtId="164" fontId="3" fillId="0" borderId="0"/>
    <xf numFmtId="164" fontId="3" fillId="0" borderId="0"/>
    <xf numFmtId="0" fontId="5"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166" fontId="3" fillId="0" borderId="0"/>
    <xf numFmtId="166" fontId="3" fillId="0" borderId="0"/>
    <xf numFmtId="166" fontId="3" fillId="0" borderId="0"/>
    <xf numFmtId="166" fontId="3" fillId="0" borderId="0"/>
    <xf numFmtId="0" fontId="2" fillId="0" borderId="0"/>
    <xf numFmtId="166" fontId="3" fillId="0" borderId="0"/>
    <xf numFmtId="166" fontId="3" fillId="0" borderId="0"/>
    <xf numFmtId="166" fontId="3" fillId="0" borderId="0"/>
    <xf numFmtId="0" fontId="2"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0" fontId="2" fillId="0" borderId="0"/>
    <xf numFmtId="0" fontId="2" fillId="0" borderId="0"/>
    <xf numFmtId="0" fontId="2" fillId="0" borderId="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9" fontId="5" fillId="0" borderId="0" applyFont="0" applyFill="0" applyBorder="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20" fillId="20" borderId="18" applyNumberForma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0" fontId="31" fillId="0" borderId="19" applyNumberFormat="0" applyFill="0" applyAlignment="0" applyProtection="0"/>
    <xf numFmtId="172" fontId="2" fillId="0" borderId="0" applyFont="0" applyFill="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8" fillId="16" borderId="0" applyNumberFormat="0" applyBorder="0" applyAlignment="0" applyProtection="0"/>
    <xf numFmtId="0" fontId="10" fillId="21" borderId="16" applyNumberFormat="0" applyAlignment="0" applyProtection="0"/>
    <xf numFmtId="0" fontId="13" fillId="0" borderId="5" applyNumberFormat="0" applyFill="0" applyAlignment="0" applyProtection="0"/>
    <xf numFmtId="0" fontId="7" fillId="24" borderId="0" applyNumberFormat="0" applyBorder="0" applyAlignment="0" applyProtection="0"/>
    <xf numFmtId="0" fontId="7" fillId="18" borderId="0" applyNumberFormat="0" applyBorder="0" applyAlignment="0" applyProtection="0"/>
    <xf numFmtId="0" fontId="7" fillId="6" borderId="0" applyNumberFormat="0" applyBorder="0" applyAlignment="0" applyProtection="0"/>
    <xf numFmtId="0" fontId="7" fillId="27" borderId="0" applyNumberFormat="0" applyBorder="0" applyAlignment="0" applyProtection="0"/>
    <xf numFmtId="0" fontId="7" fillId="25" borderId="0" applyNumberFormat="0" applyBorder="0" applyAlignment="0" applyProtection="0"/>
    <xf numFmtId="0" fontId="15" fillId="5" borderId="16" applyNumberFormat="0" applyAlignment="0" applyProtection="0"/>
    <xf numFmtId="0" fontId="17" fillId="14" borderId="0" applyNumberFormat="0" applyBorder="0" applyAlignment="0" applyProtection="0"/>
    <xf numFmtId="0" fontId="19" fillId="5" borderId="0" applyNumberFormat="0" applyBorder="0" applyAlignment="0" applyProtection="0"/>
    <xf numFmtId="0" fontId="3" fillId="13" borderId="17" applyNumberFormat="0" applyFont="0" applyAlignment="0" applyProtection="0"/>
    <xf numFmtId="0" fontId="20" fillId="21" borderId="18" applyNumberFormat="0" applyAlignment="0" applyProtection="0"/>
    <xf numFmtId="0" fontId="27" fillId="0" borderId="0" applyNumberFormat="0" applyFill="0" applyBorder="0" applyAlignment="0" applyProtection="0"/>
    <xf numFmtId="0" fontId="23" fillId="0" borderId="9" applyNumberFormat="0" applyFill="0" applyAlignment="0" applyProtection="0"/>
    <xf numFmtId="0" fontId="26" fillId="0" borderId="11" applyNumberFormat="0" applyFill="0" applyAlignment="0" applyProtection="0"/>
    <xf numFmtId="0" fontId="29" fillId="0" borderId="13" applyNumberFormat="0" applyFill="0" applyAlignment="0" applyProtection="0"/>
    <xf numFmtId="0" fontId="29" fillId="0" borderId="0" applyNumberFormat="0" applyFill="0" applyBorder="0" applyAlignment="0" applyProtection="0"/>
    <xf numFmtId="0" fontId="31" fillId="0" borderId="20" applyNumberFormat="0" applyFill="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6"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8" fillId="16" borderId="0" applyNumberFormat="0" applyBorder="0" applyAlignment="0" applyProtection="0"/>
    <xf numFmtId="0" fontId="10" fillId="21" borderId="16" applyNumberFormat="0" applyAlignment="0" applyProtection="0"/>
    <xf numFmtId="0" fontId="13" fillId="0" borderId="5" applyNumberFormat="0" applyFill="0" applyAlignment="0" applyProtection="0"/>
    <xf numFmtId="0" fontId="7" fillId="24" borderId="0" applyNumberFormat="0" applyBorder="0" applyAlignment="0" applyProtection="0"/>
    <xf numFmtId="0" fontId="7" fillId="18" borderId="0" applyNumberFormat="0" applyBorder="0" applyAlignment="0" applyProtection="0"/>
    <xf numFmtId="0" fontId="7" fillId="6" borderId="0" applyNumberFormat="0" applyBorder="0" applyAlignment="0" applyProtection="0"/>
    <xf numFmtId="0" fontId="7" fillId="27" borderId="0" applyNumberFormat="0" applyBorder="0" applyAlignment="0" applyProtection="0"/>
    <xf numFmtId="0" fontId="7" fillId="25" borderId="0" applyNumberFormat="0" applyBorder="0" applyAlignment="0" applyProtection="0"/>
    <xf numFmtId="0" fontId="15" fillId="5" borderId="16" applyNumberFormat="0" applyAlignment="0" applyProtection="0"/>
    <xf numFmtId="0" fontId="17" fillId="14" borderId="0" applyNumberFormat="0" applyBorder="0" applyAlignment="0" applyProtection="0"/>
    <xf numFmtId="0" fontId="19" fillId="5" borderId="0" applyNumberFormat="0" applyBorder="0" applyAlignment="0" applyProtection="0"/>
    <xf numFmtId="0" fontId="3" fillId="13" borderId="17" applyNumberFormat="0" applyFont="0" applyAlignment="0" applyProtection="0"/>
    <xf numFmtId="0" fontId="20" fillId="21" borderId="18" applyNumberFormat="0" applyAlignment="0" applyProtection="0"/>
    <xf numFmtId="0" fontId="27" fillId="0" borderId="0" applyNumberFormat="0" applyFill="0" applyBorder="0" applyAlignment="0" applyProtection="0"/>
    <xf numFmtId="0" fontId="23" fillId="0" borderId="9" applyNumberFormat="0" applyFill="0" applyAlignment="0" applyProtection="0"/>
    <xf numFmtId="0" fontId="26" fillId="0" borderId="11" applyNumberFormat="0" applyFill="0" applyAlignment="0" applyProtection="0"/>
    <xf numFmtId="0" fontId="29" fillId="0" borderId="13" applyNumberFormat="0" applyFill="0" applyAlignment="0" applyProtection="0"/>
    <xf numFmtId="0" fontId="29" fillId="0" borderId="0" applyNumberFormat="0" applyFill="0" applyBorder="0" applyAlignment="0" applyProtection="0"/>
    <xf numFmtId="0" fontId="31" fillId="0" borderId="20" applyNumberFormat="0" applyFill="0" applyAlignment="0" applyProtection="0"/>
    <xf numFmtId="43" fontId="2" fillId="0" borderId="0" applyFont="0" applyFill="0" applyBorder="0" applyAlignment="0" applyProtection="0"/>
    <xf numFmtId="0" fontId="13" fillId="0" borderId="5" applyNumberFormat="0" applyFill="0" applyAlignment="0" applyProtection="0"/>
    <xf numFmtId="0" fontId="3" fillId="13" borderId="17" applyNumberFormat="0" applyFont="0" applyAlignment="0" applyProtection="0"/>
    <xf numFmtId="0" fontId="20" fillId="21" borderId="18" applyNumberFormat="0" applyAlignment="0" applyProtection="0"/>
    <xf numFmtId="0" fontId="31" fillId="0" borderId="20" applyNumberFormat="0" applyFill="0" applyAlignment="0" applyProtection="0"/>
    <xf numFmtId="9" fontId="2" fillId="0" borderId="0" applyFont="0" applyFill="0" applyBorder="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0" fontId="2" fillId="13" borderId="17" applyNumberFormat="0" applyFont="0" applyAlignment="0" applyProtection="0"/>
    <xf numFmtId="9"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12" fillId="0" borderId="4" applyNumberFormat="0" applyFill="0" applyAlignment="0" applyProtection="0"/>
    <xf numFmtId="166" fontId="3" fillId="0" borderId="0"/>
    <xf numFmtId="0" fontId="2" fillId="0" borderId="0"/>
    <xf numFmtId="166" fontId="3" fillId="0" borderId="0"/>
    <xf numFmtId="0" fontId="2" fillId="0" borderId="0"/>
    <xf numFmtId="0" fontId="2" fillId="13" borderId="17" applyNumberFormat="0" applyFont="0" applyAlignment="0" applyProtection="0"/>
    <xf numFmtId="9" fontId="2" fillId="0" borderId="0" applyFont="0" applyFill="0" applyBorder="0" applyAlignment="0" applyProtection="0"/>
    <xf numFmtId="9" fontId="5" fillId="0" borderId="0" applyFont="0" applyFill="0" applyBorder="0" applyAlignment="0" applyProtection="0"/>
    <xf numFmtId="0" fontId="20" fillId="20" borderId="18" applyNumberFormat="0" applyAlignment="0" applyProtection="0"/>
    <xf numFmtId="40" fontId="5" fillId="0" borderId="0" applyFont="0" applyFill="0" applyBorder="0" applyAlignment="0" applyProtection="0"/>
    <xf numFmtId="43" fontId="2" fillId="0" borderId="0" applyFont="0" applyFill="0" applyBorder="0" applyAlignment="0" applyProtection="0"/>
    <xf numFmtId="0" fontId="31" fillId="0" borderId="19" applyNumberFormat="0" applyFill="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166" fontId="3" fillId="0" borderId="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6" fontId="3" fillId="0" borderId="0"/>
    <xf numFmtId="9" fontId="3" fillId="0" borderId="0" applyFont="0" applyFill="0" applyBorder="0" applyAlignment="0" applyProtection="0"/>
    <xf numFmtId="177" fontId="3" fillId="0" borderId="0" applyFont="0" applyFill="0" applyBorder="0" applyAlignment="0" applyProtection="0"/>
    <xf numFmtId="177" fontId="2" fillId="0" borderId="0" applyFont="0" applyFill="0" applyBorder="0" applyAlignment="0" applyProtection="0"/>
    <xf numFmtId="166" fontId="41" fillId="0" borderId="0"/>
    <xf numFmtId="166" fontId="42" fillId="0" borderId="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7" fillId="0" borderId="0"/>
    <xf numFmtId="43" fontId="47" fillId="0" borderId="0" applyFont="0" applyFill="0" applyBorder="0" applyAlignment="0" applyProtection="0"/>
    <xf numFmtId="0" fontId="2" fillId="0" borderId="0"/>
    <xf numFmtId="43" fontId="47" fillId="0" borderId="0" applyFont="0" applyFill="0" applyBorder="0" applyAlignment="0" applyProtection="0"/>
    <xf numFmtId="0" fontId="48" fillId="0" borderId="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5"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6" borderId="0" applyNumberFormat="0" applyBorder="0" applyAlignment="0" applyProtection="0"/>
    <xf numFmtId="0" fontId="7" fillId="17"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33" borderId="0" applyNumberFormat="0" applyBorder="0" applyAlignment="0" applyProtection="0"/>
    <xf numFmtId="0" fontId="7" fillId="19" borderId="0" applyNumberFormat="0" applyBorder="0" applyAlignment="0" applyProtection="0"/>
    <xf numFmtId="0" fontId="7" fillId="3"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33" borderId="0" applyNumberFormat="0" applyBorder="0" applyAlignment="0" applyProtection="0"/>
    <xf numFmtId="0" fontId="7" fillId="19" borderId="0" applyNumberFormat="0" applyBorder="0" applyAlignment="0" applyProtection="0"/>
    <xf numFmtId="0" fontId="7" fillId="18" borderId="0" applyNumberFormat="0" applyBorder="0" applyAlignment="0" applyProtection="0"/>
    <xf numFmtId="0" fontId="9" fillId="20" borderId="16" applyNumberFormat="0" applyAlignment="0" applyProtection="0"/>
    <xf numFmtId="0" fontId="9" fillId="20" borderId="16" applyNumberFormat="0" applyAlignment="0" applyProtection="0"/>
    <xf numFmtId="0" fontId="11" fillId="22" borderId="3" applyNumberFormat="0" applyAlignment="0" applyProtection="0"/>
    <xf numFmtId="0" fontId="21" fillId="0" borderId="0" applyNumberFormat="0" applyFill="0" applyBorder="0" applyAlignment="0" applyProtection="0"/>
    <xf numFmtId="0" fontId="8" fillId="12" borderId="0" applyNumberFormat="0" applyBorder="0" applyAlignment="0" applyProtection="0"/>
    <xf numFmtId="0" fontId="22" fillId="0" borderId="8" applyNumberFormat="0" applyFill="0" applyAlignment="0" applyProtection="0"/>
    <xf numFmtId="0" fontId="25" fillId="0" borderId="10"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15" fillId="15" borderId="16" applyNumberFormat="0" applyAlignment="0" applyProtection="0"/>
    <xf numFmtId="0" fontId="15" fillId="15" borderId="16" applyNumberFormat="0" applyAlignment="0" applyProtection="0"/>
    <xf numFmtId="0" fontId="12" fillId="0" borderId="4" applyNumberFormat="0" applyFill="0" applyAlignment="0" applyProtection="0"/>
    <xf numFmtId="0" fontId="51" fillId="0" borderId="0"/>
    <xf numFmtId="0" fontId="50" fillId="0" borderId="0"/>
    <xf numFmtId="0" fontId="49" fillId="0" borderId="0"/>
    <xf numFmtId="0" fontId="49" fillId="13" borderId="17" applyNumberFormat="0" applyFont="0" applyAlignment="0" applyProtection="0"/>
    <xf numFmtId="0" fontId="49" fillId="13" borderId="17" applyNumberFormat="0" applyFont="0" applyAlignment="0" applyProtection="0"/>
    <xf numFmtId="0" fontId="20" fillId="20" borderId="18" applyNumberFormat="0" applyAlignment="0" applyProtection="0"/>
    <xf numFmtId="0" fontId="20" fillId="20" borderId="18" applyNumberFormat="0" applyAlignment="0" applyProtection="0"/>
    <xf numFmtId="0" fontId="52" fillId="0" borderId="0" applyNumberForma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0" fontId="13" fillId="0" borderId="0" applyNumberFormat="0" applyFill="0" applyBorder="0" applyAlignment="0" applyProtection="0"/>
    <xf numFmtId="0" fontId="54" fillId="0" borderId="0"/>
    <xf numFmtId="0" fontId="55" fillId="0" borderId="0"/>
    <xf numFmtId="0" fontId="60" fillId="0" borderId="0" applyNumberFormat="0" applyFill="0" applyBorder="0" applyAlignment="0" applyProtection="0">
      <alignment vertical="top"/>
      <protection locked="0"/>
    </xf>
    <xf numFmtId="185" fontId="69" fillId="0" borderId="0"/>
    <xf numFmtId="166" fontId="8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7" fontId="2" fillId="0" borderId="0" applyFont="0" applyFill="0" applyBorder="0" applyAlignment="0" applyProtection="0"/>
    <xf numFmtId="44" fontId="2" fillId="0" borderId="0" applyFont="0" applyFill="0" applyBorder="0" applyAlignment="0" applyProtection="0"/>
    <xf numFmtId="187"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2"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40" fontId="5"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 fillId="0" borderId="0"/>
    <xf numFmtId="177" fontId="2" fillId="0" borderId="0" applyFont="0" applyFill="0" applyBorder="0" applyAlignment="0" applyProtection="0"/>
    <xf numFmtId="0" fontId="2" fillId="0" borderId="0"/>
    <xf numFmtId="0" fontId="1" fillId="0" borderId="0"/>
    <xf numFmtId="0" fontId="2" fillId="0" borderId="0"/>
    <xf numFmtId="9"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772">
    <xf numFmtId="0" fontId="0" fillId="0" borderId="0" xfId="0"/>
    <xf numFmtId="0" fontId="32" fillId="0" borderId="0" xfId="0" applyFont="1" applyFill="1" applyAlignment="1"/>
    <xf numFmtId="0" fontId="34" fillId="0" borderId="0" xfId="41057" applyFont="1"/>
    <xf numFmtId="0" fontId="1" fillId="0" borderId="0" xfId="41057"/>
    <xf numFmtId="10" fontId="1" fillId="0" borderId="0" xfId="41058" applyNumberFormat="1" applyFont="1"/>
    <xf numFmtId="0" fontId="36" fillId="30" borderId="1" xfId="41057" applyFont="1" applyFill="1" applyBorder="1"/>
    <xf numFmtId="10" fontId="36" fillId="30" borderId="1" xfId="41058" applyNumberFormat="1" applyFont="1" applyFill="1" applyBorder="1"/>
    <xf numFmtId="10" fontId="37" fillId="30" borderId="1" xfId="41058" applyNumberFormat="1" applyFont="1" applyFill="1" applyBorder="1"/>
    <xf numFmtId="0" fontId="34" fillId="0" borderId="1" xfId="41057" applyFont="1" applyBorder="1"/>
    <xf numFmtId="10" fontId="34" fillId="0" borderId="1" xfId="41058" applyNumberFormat="1" applyFont="1" applyBorder="1"/>
    <xf numFmtId="10" fontId="38" fillId="0" borderId="1" xfId="41058" applyNumberFormat="1" applyFont="1" applyFill="1" applyBorder="1"/>
    <xf numFmtId="10" fontId="39" fillId="0" borderId="1" xfId="41058" applyNumberFormat="1" applyFont="1" applyFill="1" applyBorder="1"/>
    <xf numFmtId="0" fontId="40" fillId="0" borderId="0" xfId="41057" applyFont="1"/>
    <xf numFmtId="49" fontId="32" fillId="0" borderId="0" xfId="0" applyNumberFormat="1" applyFont="1" applyFill="1" applyAlignment="1"/>
    <xf numFmtId="178" fontId="32" fillId="0" borderId="0" xfId="0" applyNumberFormat="1" applyFont="1" applyFill="1" applyAlignment="1"/>
    <xf numFmtId="0" fontId="0" fillId="0" borderId="0" xfId="0" applyBorder="1"/>
    <xf numFmtId="49" fontId="0" fillId="0" borderId="0" xfId="0" applyNumberFormat="1"/>
    <xf numFmtId="4" fontId="0" fillId="0" borderId="0" xfId="0" applyNumberFormat="1"/>
    <xf numFmtId="49" fontId="0" fillId="31" borderId="27" xfId="0" applyNumberFormat="1" applyFill="1" applyBorder="1"/>
    <xf numFmtId="0" fontId="0" fillId="31" borderId="0" xfId="0" applyFill="1" applyBorder="1"/>
    <xf numFmtId="4" fontId="0" fillId="31" borderId="29" xfId="0" applyNumberFormat="1" applyFill="1" applyBorder="1"/>
    <xf numFmtId="49" fontId="0" fillId="31" borderId="27" xfId="0" applyNumberFormat="1" applyFill="1" applyBorder="1" applyAlignment="1"/>
    <xf numFmtId="0" fontId="0" fillId="31" borderId="0" xfId="0" applyFill="1" applyBorder="1" applyAlignment="1"/>
    <xf numFmtId="0" fontId="0" fillId="31" borderId="29" xfId="0" applyFill="1" applyBorder="1" applyAlignment="1"/>
    <xf numFmtId="49" fontId="0" fillId="31" borderId="23" xfId="0" applyNumberFormat="1" applyFill="1" applyBorder="1" applyAlignment="1">
      <alignment horizontal="center"/>
    </xf>
    <xf numFmtId="0" fontId="0" fillId="31" borderId="23" xfId="0" applyFill="1" applyBorder="1" applyAlignment="1">
      <alignment horizontal="center"/>
    </xf>
    <xf numFmtId="4" fontId="0" fillId="31" borderId="23" xfId="0" applyNumberFormat="1" applyFill="1" applyBorder="1" applyAlignment="1">
      <alignment horizontal="center"/>
    </xf>
    <xf numFmtId="49" fontId="45" fillId="31" borderId="30" xfId="0" applyNumberFormat="1" applyFont="1" applyFill="1" applyBorder="1" applyAlignment="1">
      <alignment horizontal="center"/>
    </xf>
    <xf numFmtId="0" fontId="45" fillId="31" borderId="28" xfId="0" applyFont="1" applyFill="1" applyBorder="1"/>
    <xf numFmtId="49" fontId="45" fillId="31" borderId="27" xfId="0" applyNumberFormat="1" applyFont="1" applyFill="1" applyBorder="1" applyAlignment="1">
      <alignment horizontal="center"/>
    </xf>
    <xf numFmtId="0" fontId="43" fillId="31" borderId="0" xfId="0" applyFont="1" applyFill="1" applyBorder="1" applyAlignment="1">
      <alignment horizontal="right"/>
    </xf>
    <xf numFmtId="4" fontId="46" fillId="31" borderId="29" xfId="0" applyNumberFormat="1" applyFont="1" applyFill="1" applyBorder="1"/>
    <xf numFmtId="0" fontId="45" fillId="31" borderId="0" xfId="0" applyFont="1" applyFill="1" applyBorder="1"/>
    <xf numFmtId="49" fontId="0" fillId="31" borderId="25" xfId="0" applyNumberFormat="1" applyFill="1" applyBorder="1"/>
    <xf numFmtId="0" fontId="0" fillId="31" borderId="21" xfId="0" applyFill="1" applyBorder="1"/>
    <xf numFmtId="4" fontId="0" fillId="31" borderId="26" xfId="0" applyNumberFormat="1" applyFill="1" applyBorder="1"/>
    <xf numFmtId="10" fontId="45" fillId="31" borderId="23" xfId="41056" applyNumberFormat="1" applyFont="1" applyFill="1" applyBorder="1" applyAlignment="1">
      <alignment horizontal="center"/>
    </xf>
    <xf numFmtId="4" fontId="45" fillId="31" borderId="23" xfId="0" applyNumberFormat="1" applyFont="1" applyFill="1" applyBorder="1"/>
    <xf numFmtId="10" fontId="43" fillId="31" borderId="0" xfId="0" applyNumberFormat="1" applyFont="1" applyFill="1" applyBorder="1" applyAlignment="1">
      <alignment horizontal="center"/>
    </xf>
    <xf numFmtId="4" fontId="2" fillId="0" borderId="0" xfId="41070" applyNumberFormat="1" applyFont="1" applyFill="1" applyBorder="1" applyAlignment="1">
      <alignment horizontal="center" vertical="top" wrapText="1"/>
    </xf>
    <xf numFmtId="0" fontId="0" fillId="0" borderId="0" xfId="0" applyAlignment="1">
      <alignment horizontal="right"/>
    </xf>
    <xf numFmtId="0" fontId="0" fillId="0" borderId="0" xfId="0" applyAlignment="1">
      <alignment horizontal="center"/>
    </xf>
    <xf numFmtId="37" fontId="53" fillId="0" borderId="23" xfId="0" applyNumberFormat="1" applyFont="1" applyBorder="1" applyAlignment="1">
      <alignment horizontal="center" vertical="center" wrapText="1"/>
    </xf>
    <xf numFmtId="37" fontId="53" fillId="0" borderId="0" xfId="0" applyNumberFormat="1" applyFont="1" applyAlignment="1">
      <alignment horizontal="center" vertical="center" wrapText="1"/>
    </xf>
    <xf numFmtId="37" fontId="2" fillId="0" borderId="0" xfId="0" applyNumberFormat="1" applyFont="1" applyAlignment="1">
      <alignment horizontal="center" vertical="center" wrapText="1"/>
    </xf>
    <xf numFmtId="39" fontId="2" fillId="0" borderId="0" xfId="0" applyNumberFormat="1" applyFont="1" applyAlignment="1">
      <alignment horizontal="center" vertical="center" wrapText="1"/>
    </xf>
    <xf numFmtId="181" fontId="2" fillId="0" borderId="0" xfId="0" applyNumberFormat="1" applyFont="1" applyAlignment="1">
      <alignment horizontal="center" vertical="center" wrapText="1"/>
    </xf>
    <xf numFmtId="37" fontId="37" fillId="28" borderId="52" xfId="0" applyNumberFormat="1" applyFont="1" applyFill="1" applyBorder="1" applyAlignment="1">
      <alignment horizontal="center" vertical="center" wrapText="1"/>
    </xf>
    <xf numFmtId="39" fontId="37" fillId="28" borderId="30" xfId="0" applyNumberFormat="1" applyFont="1" applyFill="1" applyBorder="1" applyAlignment="1">
      <alignment horizontal="center" vertical="center" wrapText="1"/>
    </xf>
    <xf numFmtId="39" fontId="37" fillId="28" borderId="24" xfId="0" applyNumberFormat="1" applyFont="1" applyFill="1" applyBorder="1" applyAlignment="1">
      <alignment horizontal="center" vertical="center" wrapText="1"/>
    </xf>
    <xf numFmtId="39" fontId="37" fillId="28" borderId="23" xfId="0" applyNumberFormat="1" applyFont="1" applyFill="1" applyBorder="1" applyAlignment="1">
      <alignment horizontal="center" vertical="center" wrapText="1"/>
    </xf>
    <xf numFmtId="39" fontId="37" fillId="28" borderId="44" xfId="0" applyNumberFormat="1" applyFont="1" applyFill="1" applyBorder="1" applyAlignment="1">
      <alignment horizontal="center" vertical="center" wrapText="1"/>
    </xf>
    <xf numFmtId="39" fontId="37" fillId="28" borderId="53" xfId="0" applyNumberFormat="1" applyFont="1" applyFill="1" applyBorder="1" applyAlignment="1">
      <alignment horizontal="center" vertical="center" wrapText="1"/>
    </xf>
    <xf numFmtId="39" fontId="37" fillId="28" borderId="25" xfId="0" applyNumberFormat="1" applyFont="1" applyFill="1" applyBorder="1" applyAlignment="1">
      <alignment horizontal="center" vertical="center" wrapText="1"/>
    </xf>
    <xf numFmtId="37" fontId="37" fillId="28" borderId="46" xfId="0" applyNumberFormat="1" applyFont="1" applyFill="1" applyBorder="1" applyAlignment="1">
      <alignment horizontal="center" vertical="center" wrapText="1"/>
    </xf>
    <xf numFmtId="39" fontId="37" fillId="28" borderId="56" xfId="0" applyNumberFormat="1" applyFont="1" applyFill="1" applyBorder="1" applyAlignment="1">
      <alignment horizontal="center" vertical="center" wrapText="1"/>
    </xf>
    <xf numFmtId="39" fontId="37" fillId="28" borderId="52" xfId="0" applyNumberFormat="1" applyFont="1" applyFill="1" applyBorder="1" applyAlignment="1">
      <alignment horizontal="center" vertical="center" wrapText="1"/>
    </xf>
    <xf numFmtId="39" fontId="37" fillId="28" borderId="57" xfId="0" applyNumberFormat="1" applyFont="1" applyFill="1" applyBorder="1" applyAlignment="1">
      <alignment horizontal="center" vertical="center" wrapText="1"/>
    </xf>
    <xf numFmtId="39" fontId="56" fillId="0" borderId="0" xfId="0" applyNumberFormat="1" applyFont="1" applyAlignment="1">
      <alignment horizontal="center" vertical="center" wrapText="1"/>
    </xf>
    <xf numFmtId="39" fontId="65" fillId="0" borderId="0" xfId="0" applyNumberFormat="1" applyFont="1" applyAlignment="1">
      <alignment horizontal="center" vertical="center" wrapText="1"/>
    </xf>
    <xf numFmtId="39" fontId="53" fillId="0" borderId="0" xfId="0" applyNumberFormat="1" applyFont="1" applyAlignment="1">
      <alignment horizontal="center" vertical="center" wrapText="1"/>
    </xf>
    <xf numFmtId="0" fontId="2" fillId="0" borderId="0" xfId="0" applyFont="1" applyAlignment="1">
      <alignment horizontal="center" vertical="center" wrapText="1"/>
    </xf>
    <xf numFmtId="0" fontId="56" fillId="0" borderId="0" xfId="0" applyFont="1" applyAlignment="1">
      <alignment horizontal="center" vertical="center" wrapText="1"/>
    </xf>
    <xf numFmtId="0" fontId="53" fillId="0" borderId="0" xfId="0" applyFont="1" applyAlignment="1">
      <alignment horizontal="center" vertical="center" wrapText="1"/>
    </xf>
    <xf numFmtId="0" fontId="37" fillId="0" borderId="0" xfId="0" applyFont="1" applyAlignment="1">
      <alignment horizontal="center" vertical="center" wrapText="1"/>
    </xf>
    <xf numFmtId="182" fontId="53" fillId="36" borderId="63" xfId="0" applyNumberFormat="1" applyFont="1" applyFill="1" applyBorder="1" applyAlignment="1">
      <alignment horizontal="center" vertical="center" wrapText="1"/>
    </xf>
    <xf numFmtId="0" fontId="37" fillId="36" borderId="23" xfId="0" applyFont="1" applyFill="1" applyBorder="1" applyAlignment="1">
      <alignment horizontal="center" vertical="center" wrapText="1"/>
    </xf>
    <xf numFmtId="4" fontId="2" fillId="0" borderId="0" xfId="0" applyNumberFormat="1" applyFont="1" applyAlignment="1">
      <alignment horizontal="center" vertical="center" wrapText="1"/>
    </xf>
    <xf numFmtId="0" fontId="37" fillId="36" borderId="66" xfId="0" applyFont="1" applyFill="1" applyBorder="1" applyAlignment="1">
      <alignment horizontal="center" vertical="center" wrapText="1"/>
    </xf>
    <xf numFmtId="2" fontId="2" fillId="0" borderId="0" xfId="0" applyNumberFormat="1" applyFont="1" applyAlignment="1">
      <alignment horizontal="center" vertical="center" wrapText="1"/>
    </xf>
    <xf numFmtId="182" fontId="2" fillId="38" borderId="44" xfId="0" applyNumberFormat="1" applyFont="1" applyFill="1" applyBorder="1" applyAlignment="1">
      <alignment horizontal="center" vertical="center" wrapText="1"/>
    </xf>
    <xf numFmtId="0" fontId="37" fillId="36" borderId="59" xfId="0" applyFont="1" applyFill="1" applyBorder="1" applyAlignment="1">
      <alignment vertical="center" wrapText="1"/>
    </xf>
    <xf numFmtId="0" fontId="37" fillId="36" borderId="27" xfId="0" applyFont="1" applyFill="1" applyBorder="1" applyAlignment="1">
      <alignment vertical="center" wrapText="1"/>
    </xf>
    <xf numFmtId="182" fontId="2" fillId="31" borderId="44" xfId="0" applyNumberFormat="1" applyFont="1" applyFill="1" applyBorder="1" applyAlignment="1">
      <alignment horizontal="center" vertical="center" wrapText="1"/>
    </xf>
    <xf numFmtId="0" fontId="56" fillId="36" borderId="70" xfId="0" applyFont="1" applyFill="1" applyBorder="1" applyAlignment="1">
      <alignment horizontal="center" vertical="center" wrapText="1"/>
    </xf>
    <xf numFmtId="0" fontId="53" fillId="36" borderId="73" xfId="0" applyFont="1" applyFill="1" applyBorder="1" applyAlignment="1">
      <alignment horizontal="center" vertical="center" wrapText="1"/>
    </xf>
    <xf numFmtId="0" fontId="56" fillId="0" borderId="74" xfId="0" applyFont="1" applyBorder="1" applyAlignment="1">
      <alignment horizontal="center" vertical="center" wrapText="1"/>
    </xf>
    <xf numFmtId="0" fontId="2" fillId="0" borderId="75" xfId="0" applyFont="1" applyBorder="1" applyAlignment="1">
      <alignment horizontal="center" vertical="center" wrapText="1"/>
    </xf>
    <xf numFmtId="0" fontId="2" fillId="39" borderId="75" xfId="0" applyFont="1" applyFill="1" applyBorder="1" applyAlignment="1">
      <alignment horizontal="center" vertical="center" wrapText="1"/>
    </xf>
    <xf numFmtId="0" fontId="53" fillId="36" borderId="76" xfId="0" applyFont="1" applyFill="1" applyBorder="1" applyAlignment="1">
      <alignment horizontal="center" vertical="center" wrapText="1"/>
    </xf>
    <xf numFmtId="0" fontId="67" fillId="39" borderId="75" xfId="0" applyFont="1" applyFill="1" applyBorder="1" applyAlignment="1">
      <alignment horizontal="center" vertical="center" wrapText="1"/>
    </xf>
    <xf numFmtId="0" fontId="67" fillId="31" borderId="74" xfId="0" applyFont="1" applyFill="1" applyBorder="1" applyAlignment="1">
      <alignment horizontal="center" vertical="center" wrapText="1"/>
    </xf>
    <xf numFmtId="0" fontId="68" fillId="31" borderId="75" xfId="0" applyFont="1" applyFill="1" applyBorder="1" applyAlignment="1">
      <alignment horizontal="center" vertical="center" wrapText="1"/>
    </xf>
    <xf numFmtId="0" fontId="68" fillId="39" borderId="75" xfId="0" applyFont="1" applyFill="1" applyBorder="1" applyAlignment="1">
      <alignment horizontal="center" vertical="center" wrapText="1"/>
    </xf>
    <xf numFmtId="0" fontId="2" fillId="36" borderId="76" xfId="0" applyFont="1" applyFill="1" applyBorder="1" applyAlignment="1">
      <alignment horizontal="center" vertical="center" wrapText="1"/>
    </xf>
    <xf numFmtId="0" fontId="67" fillId="0" borderId="74" xfId="0" applyFont="1" applyBorder="1" applyAlignment="1">
      <alignment horizontal="center" vertical="center" textRotation="90" wrapText="1"/>
    </xf>
    <xf numFmtId="0" fontId="68" fillId="0" borderId="75" xfId="0" applyFont="1" applyBorder="1" applyAlignment="1">
      <alignment horizontal="center" vertical="center" wrapText="1"/>
    </xf>
    <xf numFmtId="0" fontId="67" fillId="0" borderId="74" xfId="0" applyFont="1" applyBorder="1" applyAlignment="1">
      <alignment horizontal="center" vertical="center" wrapText="1"/>
    </xf>
    <xf numFmtId="0" fontId="67" fillId="31" borderId="75" xfId="0" applyFont="1" applyFill="1" applyBorder="1" applyAlignment="1">
      <alignment horizontal="center" vertical="center" wrapText="1"/>
    </xf>
    <xf numFmtId="0" fontId="56" fillId="36" borderId="74" xfId="0" applyFont="1" applyFill="1" applyBorder="1" applyAlignment="1">
      <alignment horizontal="center" vertical="center" wrapText="1"/>
    </xf>
    <xf numFmtId="0" fontId="56" fillId="36" borderId="79" xfId="0" applyFont="1" applyFill="1" applyBorder="1" applyAlignment="1">
      <alignment horizontal="center" vertical="center" wrapText="1"/>
    </xf>
    <xf numFmtId="0" fontId="53" fillId="36" borderId="82" xfId="0" applyFont="1" applyFill="1" applyBorder="1" applyAlignment="1">
      <alignment horizontal="center" vertical="center" wrapText="1"/>
    </xf>
    <xf numFmtId="43" fontId="65" fillId="31" borderId="0" xfId="1" applyFont="1" applyFill="1" applyAlignment="1" applyProtection="1"/>
    <xf numFmtId="0" fontId="2" fillId="0" borderId="0" xfId="0" applyFont="1"/>
    <xf numFmtId="184" fontId="68" fillId="0" borderId="0" xfId="1" applyNumberFormat="1" applyFont="1" applyAlignment="1" applyProtection="1">
      <alignment vertical="top"/>
    </xf>
    <xf numFmtId="184" fontId="68" fillId="0" borderId="0" xfId="41123" applyNumberFormat="1" applyFont="1" applyAlignment="1">
      <alignment vertical="top"/>
    </xf>
    <xf numFmtId="184" fontId="65" fillId="0" borderId="0" xfId="1" applyNumberFormat="1" applyFont="1" applyAlignment="1" applyProtection="1">
      <alignment vertical="top"/>
    </xf>
    <xf numFmtId="0" fontId="65" fillId="0" borderId="0" xfId="0" applyFont="1"/>
    <xf numFmtId="177" fontId="2" fillId="0" borderId="89" xfId="0" applyNumberFormat="1" applyFont="1" applyBorder="1" applyAlignment="1">
      <alignment horizontal="center" vertical="center"/>
    </xf>
    <xf numFmtId="177" fontId="53" fillId="0" borderId="89" xfId="0" applyNumberFormat="1" applyFont="1" applyBorder="1" applyAlignment="1">
      <alignment horizontal="center" vertical="center"/>
    </xf>
    <xf numFmtId="43" fontId="61" fillId="0" borderId="61" xfId="1" applyFont="1" applyFill="1" applyBorder="1" applyAlignment="1">
      <alignment horizontal="right" vertical="center"/>
    </xf>
    <xf numFmtId="10" fontId="61" fillId="0" borderId="61" xfId="22737" applyNumberFormat="1" applyFont="1" applyFill="1" applyBorder="1" applyAlignment="1">
      <alignment horizontal="center" vertical="center"/>
    </xf>
    <xf numFmtId="4" fontId="72" fillId="0" borderId="42" xfId="0" applyNumberFormat="1" applyFont="1" applyBorder="1"/>
    <xf numFmtId="4" fontId="72" fillId="0" borderId="39" xfId="0" applyNumberFormat="1" applyFont="1" applyBorder="1"/>
    <xf numFmtId="4" fontId="61" fillId="0" borderId="92" xfId="0" applyNumberFormat="1" applyFont="1" applyBorder="1" applyAlignment="1">
      <alignment horizontal="right" vertical="center"/>
    </xf>
    <xf numFmtId="10" fontId="61" fillId="0" borderId="92" xfId="0" applyNumberFormat="1" applyFont="1" applyBorder="1" applyAlignment="1">
      <alignment horizontal="center" vertical="center"/>
    </xf>
    <xf numFmtId="4" fontId="72" fillId="0" borderId="92" xfId="0" applyNumberFormat="1" applyFont="1" applyBorder="1" applyAlignment="1">
      <alignment horizontal="right" vertical="center"/>
    </xf>
    <xf numFmtId="4" fontId="2" fillId="0" borderId="0" xfId="0" applyNumberFormat="1" applyFont="1"/>
    <xf numFmtId="186" fontId="2" fillId="0" borderId="0" xfId="0" applyNumberFormat="1" applyFont="1"/>
    <xf numFmtId="39" fontId="61" fillId="28" borderId="27" xfId="0" applyNumberFormat="1" applyFont="1" applyFill="1" applyBorder="1" applyAlignment="1">
      <alignment horizontal="center" vertical="center" wrapText="1"/>
    </xf>
    <xf numFmtId="0" fontId="2" fillId="39" borderId="23" xfId="0" applyFont="1" applyFill="1" applyBorder="1" applyAlignment="1">
      <alignment horizontal="center" vertical="center" wrapText="1"/>
    </xf>
    <xf numFmtId="0" fontId="56" fillId="39" borderId="23" xfId="0" applyFont="1" applyFill="1" applyBorder="1" applyAlignment="1">
      <alignment horizontal="center" vertical="center" wrapText="1"/>
    </xf>
    <xf numFmtId="2" fontId="2" fillId="39" borderId="23" xfId="0" applyNumberFormat="1" applyFont="1" applyFill="1" applyBorder="1" applyAlignment="1">
      <alignment horizontal="center" vertical="center" wrapText="1"/>
    </xf>
    <xf numFmtId="4" fontId="2" fillId="39" borderId="23" xfId="0" applyNumberFormat="1" applyFont="1" applyFill="1" applyBorder="1" applyAlignment="1">
      <alignment horizontal="center" vertical="center" wrapText="1"/>
    </xf>
    <xf numFmtId="10" fontId="2" fillId="41" borderId="89" xfId="0" applyNumberFormat="1" applyFont="1" applyFill="1" applyBorder="1" applyAlignment="1">
      <alignment horizontal="center" vertical="center"/>
    </xf>
    <xf numFmtId="10" fontId="53" fillId="41" borderId="83" xfId="0" applyNumberFormat="1" applyFont="1" applyFill="1" applyBorder="1" applyAlignment="1">
      <alignment horizontal="center" vertical="center"/>
    </xf>
    <xf numFmtId="10" fontId="53" fillId="41" borderId="90" xfId="22737" applyNumberFormat="1" applyFont="1" applyFill="1" applyBorder="1" applyAlignment="1">
      <alignment horizontal="center" vertical="center"/>
    </xf>
    <xf numFmtId="177" fontId="2" fillId="41" borderId="89" xfId="0" applyNumberFormat="1" applyFont="1" applyFill="1" applyBorder="1" applyAlignment="1">
      <alignment horizontal="center" vertical="center"/>
    </xf>
    <xf numFmtId="9" fontId="2" fillId="41" borderId="89" xfId="22737" applyFont="1" applyFill="1" applyBorder="1" applyAlignment="1">
      <alignment horizontal="center" vertical="center"/>
    </xf>
    <xf numFmtId="0" fontId="37" fillId="36" borderId="22" xfId="0" applyFont="1" applyFill="1" applyBorder="1" applyAlignment="1">
      <alignment horizontal="center" vertical="center" wrapText="1"/>
    </xf>
    <xf numFmtId="0" fontId="0" fillId="0" borderId="0" xfId="0" applyAlignment="1">
      <alignment wrapText="1"/>
    </xf>
    <xf numFmtId="0" fontId="38" fillId="0" borderId="23" xfId="0" applyFont="1" applyBorder="1"/>
    <xf numFmtId="0" fontId="38" fillId="0" borderId="23" xfId="0" applyFont="1" applyBorder="1" applyAlignment="1">
      <alignment wrapText="1"/>
    </xf>
    <xf numFmtId="179" fontId="38" fillId="0" borderId="23" xfId="0" applyNumberFormat="1" applyFont="1" applyBorder="1"/>
    <xf numFmtId="0" fontId="74" fillId="0" borderId="0" xfId="0" applyFont="1"/>
    <xf numFmtId="0" fontId="75" fillId="0" borderId="23" xfId="0" applyFont="1" applyBorder="1"/>
    <xf numFmtId="0" fontId="75" fillId="0" borderId="23" xfId="0" applyFont="1" applyBorder="1" applyAlignment="1">
      <alignment wrapText="1"/>
    </xf>
    <xf numFmtId="179" fontId="75" fillId="0" borderId="23" xfId="0" applyNumberFormat="1" applyFont="1" applyBorder="1"/>
    <xf numFmtId="0" fontId="56" fillId="0" borderId="23" xfId="0" applyFont="1" applyBorder="1" applyAlignment="1">
      <alignment wrapText="1"/>
    </xf>
    <xf numFmtId="0" fontId="76" fillId="0" borderId="0" xfId="0" applyFont="1"/>
    <xf numFmtId="0" fontId="77" fillId="0" borderId="94" xfId="0" applyFont="1" applyBorder="1" applyAlignment="1">
      <alignment horizontal="center" vertical="center" wrapText="1"/>
    </xf>
    <xf numFmtId="0" fontId="77" fillId="0" borderId="95" xfId="0" applyFont="1" applyBorder="1" applyAlignment="1">
      <alignment vertical="center" wrapText="1"/>
    </xf>
    <xf numFmtId="0" fontId="77" fillId="0" borderId="96" xfId="0" applyFont="1" applyBorder="1" applyAlignment="1">
      <alignment horizontal="center" vertical="center" wrapText="1"/>
    </xf>
    <xf numFmtId="8" fontId="77" fillId="0" borderId="95" xfId="0" applyNumberFormat="1" applyFont="1" applyBorder="1" applyAlignment="1">
      <alignment horizontal="right" vertical="center" wrapText="1"/>
    </xf>
    <xf numFmtId="14" fontId="77" fillId="0" borderId="95" xfId="0" applyNumberFormat="1" applyFont="1" applyBorder="1" applyAlignment="1">
      <alignment horizontal="center" vertical="center" wrapText="1"/>
    </xf>
    <xf numFmtId="0" fontId="77" fillId="0" borderId="97" xfId="0" applyFont="1" applyBorder="1" applyAlignment="1">
      <alignment horizontal="center" vertical="center" wrapText="1"/>
    </xf>
    <xf numFmtId="0" fontId="77" fillId="0" borderId="98" xfId="0" applyFont="1" applyBorder="1" applyAlignment="1">
      <alignment vertical="center" wrapText="1"/>
    </xf>
    <xf numFmtId="0" fontId="77" fillId="0" borderId="98" xfId="0" applyFont="1" applyBorder="1" applyAlignment="1">
      <alignment horizontal="center" vertical="center" wrapText="1"/>
    </xf>
    <xf numFmtId="8" fontId="77" fillId="0" borderId="98" xfId="0" applyNumberFormat="1" applyFont="1" applyBorder="1" applyAlignment="1">
      <alignment horizontal="right" vertical="center" wrapText="1"/>
    </xf>
    <xf numFmtId="14" fontId="77" fillId="0" borderId="98" xfId="0" applyNumberFormat="1" applyFont="1" applyBorder="1" applyAlignment="1">
      <alignment horizontal="center" vertical="center" wrapText="1"/>
    </xf>
    <xf numFmtId="0" fontId="0" fillId="0" borderId="99" xfId="0" applyBorder="1"/>
    <xf numFmtId="0" fontId="68" fillId="0" borderId="0" xfId="0" applyFont="1"/>
    <xf numFmtId="0" fontId="78" fillId="0" borderId="0" xfId="0" applyFont="1" applyAlignment="1">
      <alignment horizontal="left"/>
    </xf>
    <xf numFmtId="0" fontId="79" fillId="0" borderId="0" xfId="0" applyFont="1" applyAlignment="1">
      <alignment horizontal="left"/>
    </xf>
    <xf numFmtId="0" fontId="79" fillId="0" borderId="0" xfId="0" applyFont="1" applyAlignment="1">
      <alignment horizontal="center"/>
    </xf>
    <xf numFmtId="0" fontId="79" fillId="0" borderId="0" xfId="0" applyFont="1" applyAlignment="1">
      <alignment horizontal="right"/>
    </xf>
    <xf numFmtId="0" fontId="80" fillId="0" borderId="23" xfId="0" applyFont="1" applyBorder="1"/>
    <xf numFmtId="0" fontId="67" fillId="0" borderId="23" xfId="0" applyFont="1" applyBorder="1"/>
    <xf numFmtId="0" fontId="56" fillId="0" borderId="23" xfId="0" applyFont="1" applyBorder="1"/>
    <xf numFmtId="179" fontId="56" fillId="0" borderId="23" xfId="0" applyNumberFormat="1" applyFont="1" applyBorder="1"/>
    <xf numFmtId="0" fontId="77" fillId="0" borderId="100" xfId="0" applyFont="1" applyBorder="1" applyAlignment="1">
      <alignment horizontal="center" vertical="center" wrapText="1"/>
    </xf>
    <xf numFmtId="0" fontId="77" fillId="0" borderId="101" xfId="0" applyFont="1" applyBorder="1" applyAlignment="1">
      <alignment vertical="center" wrapText="1"/>
    </xf>
    <xf numFmtId="0" fontId="77" fillId="0" borderId="101" xfId="0" applyFont="1" applyBorder="1" applyAlignment="1">
      <alignment horizontal="center" vertical="center" wrapText="1"/>
    </xf>
    <xf numFmtId="8" fontId="77" fillId="0" borderId="101" xfId="0" applyNumberFormat="1" applyFont="1" applyBorder="1" applyAlignment="1">
      <alignment horizontal="right" vertical="center" wrapText="1"/>
    </xf>
    <xf numFmtId="14" fontId="77" fillId="0" borderId="101" xfId="0" applyNumberFormat="1" applyFont="1" applyBorder="1" applyAlignment="1">
      <alignment horizontal="center" vertical="center" wrapText="1"/>
    </xf>
    <xf numFmtId="0" fontId="81" fillId="0" borderId="102" xfId="0" applyFont="1" applyBorder="1" applyAlignment="1">
      <alignment horizontal="center" vertical="center" wrapText="1"/>
    </xf>
    <xf numFmtId="0" fontId="79" fillId="0" borderId="0" xfId="0" applyFont="1" applyAlignment="1">
      <alignment horizontal="left" wrapText="1"/>
    </xf>
    <xf numFmtId="49" fontId="0" fillId="31" borderId="67" xfId="0" applyNumberFormat="1" applyFill="1" applyBorder="1" applyAlignment="1">
      <alignment horizontal="center"/>
    </xf>
    <xf numFmtId="4" fontId="0" fillId="31" borderId="106" xfId="0" applyNumberFormat="1" applyFill="1" applyBorder="1" applyAlignment="1">
      <alignment horizontal="center"/>
    </xf>
    <xf numFmtId="49" fontId="45" fillId="31" borderId="91" xfId="0" applyNumberFormat="1" applyFont="1" applyFill="1" applyBorder="1" applyAlignment="1">
      <alignment horizontal="center"/>
    </xf>
    <xf numFmtId="4" fontId="45" fillId="31" borderId="109" xfId="0" applyNumberFormat="1" applyFont="1" applyFill="1" applyBorder="1"/>
    <xf numFmtId="49" fontId="45" fillId="31" borderId="60" xfId="0" applyNumberFormat="1" applyFont="1" applyFill="1" applyBorder="1" applyAlignment="1">
      <alignment horizontal="center"/>
    </xf>
    <xf numFmtId="4" fontId="46" fillId="31" borderId="104" xfId="0" applyNumberFormat="1" applyFont="1" applyFill="1" applyBorder="1"/>
    <xf numFmtId="4" fontId="45" fillId="31" borderId="104" xfId="0" applyNumberFormat="1" applyFont="1" applyFill="1" applyBorder="1"/>
    <xf numFmtId="49" fontId="0" fillId="31" borderId="41" xfId="0" applyNumberFormat="1" applyFill="1" applyBorder="1"/>
    <xf numFmtId="0" fontId="0" fillId="31" borderId="43" xfId="0" applyFill="1" applyBorder="1"/>
    <xf numFmtId="4" fontId="0" fillId="31" borderId="40" xfId="0" applyNumberFormat="1" applyFill="1" applyBorder="1"/>
    <xf numFmtId="49" fontId="0" fillId="31" borderId="60" xfId="0" applyNumberFormat="1" applyFill="1" applyBorder="1"/>
    <xf numFmtId="4" fontId="0" fillId="31" borderId="104" xfId="0" applyNumberFormat="1" applyFill="1" applyBorder="1"/>
    <xf numFmtId="49" fontId="0" fillId="31" borderId="60" xfId="0" applyNumberFormat="1" applyFill="1" applyBorder="1" applyAlignment="1"/>
    <xf numFmtId="0" fontId="0" fillId="31" borderId="104" xfId="0" applyFill="1" applyBorder="1" applyAlignment="1"/>
    <xf numFmtId="0" fontId="0" fillId="31" borderId="104" xfId="0" applyFill="1" applyBorder="1"/>
    <xf numFmtId="39" fontId="61" fillId="28" borderId="51" xfId="0" applyNumberFormat="1" applyFont="1" applyFill="1" applyBorder="1" applyAlignment="1">
      <alignment horizontal="center" vertical="center" wrapText="1"/>
    </xf>
    <xf numFmtId="37" fontId="61" fillId="28" borderId="52" xfId="0" applyNumberFormat="1" applyFont="1" applyFill="1" applyBorder="1" applyAlignment="1">
      <alignment horizontal="center" vertical="center" wrapText="1"/>
    </xf>
    <xf numFmtId="39" fontId="61" fillId="28" borderId="30" xfId="0" applyNumberFormat="1" applyFont="1" applyFill="1" applyBorder="1" applyAlignment="1">
      <alignment horizontal="center" vertical="center" wrapText="1"/>
    </xf>
    <xf numFmtId="39" fontId="61" fillId="28" borderId="57" xfId="0" applyNumberFormat="1" applyFont="1" applyFill="1" applyBorder="1" applyAlignment="1">
      <alignment horizontal="center" vertical="center" wrapText="1"/>
    </xf>
    <xf numFmtId="39" fontId="61" fillId="28" borderId="52" xfId="0" applyNumberFormat="1" applyFont="1" applyFill="1" applyBorder="1" applyAlignment="1">
      <alignment horizontal="center" vertical="center" wrapText="1"/>
    </xf>
    <xf numFmtId="39" fontId="61" fillId="28" borderId="54" xfId="0" applyNumberFormat="1" applyFont="1" applyFill="1" applyBorder="1" applyAlignment="1">
      <alignment horizontal="center" vertical="center" wrapText="1"/>
    </xf>
    <xf numFmtId="37" fontId="61" fillId="28" borderId="54" xfId="0" applyNumberFormat="1" applyFont="1" applyFill="1" applyBorder="1" applyAlignment="1">
      <alignment horizontal="center" vertical="center" wrapText="1"/>
    </xf>
    <xf numFmtId="39" fontId="61" fillId="28" borderId="112" xfId="0" applyNumberFormat="1" applyFont="1" applyFill="1" applyBorder="1" applyAlignment="1">
      <alignment horizontal="center" vertical="center" wrapText="1"/>
    </xf>
    <xf numFmtId="39" fontId="61" fillId="28" borderId="93" xfId="0" applyNumberFormat="1" applyFont="1" applyFill="1" applyBorder="1" applyAlignment="1">
      <alignment horizontal="center" vertical="center" wrapText="1"/>
    </xf>
    <xf numFmtId="39" fontId="61" fillId="28" borderId="25" xfId="0" applyNumberFormat="1" applyFont="1" applyFill="1" applyBorder="1" applyAlignment="1">
      <alignment horizontal="center" vertical="center" wrapText="1"/>
    </xf>
    <xf numFmtId="39" fontId="61" fillId="28" borderId="24" xfId="0" applyNumberFormat="1" applyFont="1" applyFill="1" applyBorder="1" applyAlignment="1">
      <alignment horizontal="center" vertical="center" wrapText="1"/>
    </xf>
    <xf numFmtId="0" fontId="33" fillId="0" borderId="22" xfId="0" applyFont="1" applyFill="1" applyBorder="1" applyAlignment="1">
      <alignment horizontal="center" vertical="center" wrapText="1"/>
    </xf>
    <xf numFmtId="43" fontId="33" fillId="0" borderId="22" xfId="1" applyFont="1" applyFill="1" applyBorder="1" applyAlignment="1">
      <alignment horizontal="center" vertical="center" wrapText="1"/>
    </xf>
    <xf numFmtId="10" fontId="33" fillId="0" borderId="22" xfId="0" applyNumberFormat="1" applyFont="1" applyFill="1" applyBorder="1" applyAlignment="1">
      <alignment horizontal="center" vertical="center" wrapText="1"/>
    </xf>
    <xf numFmtId="4" fontId="33" fillId="0" borderId="22" xfId="0" applyNumberFormat="1" applyFont="1" applyFill="1" applyBorder="1" applyAlignment="1">
      <alignment horizontal="center" vertical="center" wrapText="1"/>
    </xf>
    <xf numFmtId="0" fontId="32" fillId="0" borderId="0" xfId="0" applyFont="1" applyFill="1" applyAlignment="1">
      <alignment horizontal="center" vertical="center"/>
    </xf>
    <xf numFmtId="0" fontId="32" fillId="0" borderId="0" xfId="0" applyNumberFormat="1" applyFont="1" applyFill="1" applyAlignment="1">
      <alignment horizontal="center" vertical="center"/>
    </xf>
    <xf numFmtId="49" fontId="33" fillId="0" borderId="22" xfId="0" applyNumberFormat="1" applyFont="1" applyFill="1" applyBorder="1" applyAlignment="1">
      <alignment horizontal="center" vertical="center" wrapText="1"/>
    </xf>
    <xf numFmtId="0" fontId="33" fillId="0" borderId="22" xfId="0" applyNumberFormat="1" applyFont="1" applyFill="1" applyBorder="1" applyAlignment="1">
      <alignment horizontal="center" vertical="center" wrapText="1"/>
    </xf>
    <xf numFmtId="0" fontId="32" fillId="28" borderId="1" xfId="0" applyFont="1" applyFill="1" applyBorder="1" applyAlignment="1">
      <alignment horizontal="center" vertical="center"/>
    </xf>
    <xf numFmtId="0" fontId="32" fillId="28" borderId="23" xfId="0" applyFont="1" applyFill="1" applyBorder="1" applyAlignment="1">
      <alignment horizontal="center" vertical="center"/>
    </xf>
    <xf numFmtId="49" fontId="33" fillId="28" borderId="1" xfId="0" applyNumberFormat="1" applyFont="1" applyFill="1" applyBorder="1" applyAlignment="1">
      <alignment horizontal="center" vertical="center"/>
    </xf>
    <xf numFmtId="0" fontId="33" fillId="28" borderId="1" xfId="0" applyNumberFormat="1" applyFont="1" applyFill="1" applyBorder="1" applyAlignment="1">
      <alignment horizontal="center" vertical="center"/>
    </xf>
    <xf numFmtId="0" fontId="33" fillId="28" borderId="1" xfId="0" applyFont="1" applyFill="1" applyBorder="1" applyAlignment="1">
      <alignment horizontal="center" vertical="center"/>
    </xf>
    <xf numFmtId="43" fontId="32" fillId="28" borderId="1" xfId="1" applyFont="1" applyFill="1" applyBorder="1" applyAlignment="1">
      <alignment horizontal="right" vertical="center"/>
    </xf>
    <xf numFmtId="10" fontId="33" fillId="28" borderId="1" xfId="0" applyNumberFormat="1" applyFont="1" applyFill="1" applyBorder="1" applyAlignment="1">
      <alignment horizontal="right" vertical="center"/>
    </xf>
    <xf numFmtId="4" fontId="32" fillId="28" borderId="1" xfId="0" applyNumberFormat="1" applyFont="1" applyFill="1" applyBorder="1" applyAlignment="1">
      <alignment horizontal="right" vertical="center"/>
    </xf>
    <xf numFmtId="4" fontId="33" fillId="28" borderId="1" xfId="0" applyNumberFormat="1" applyFont="1" applyFill="1" applyBorder="1" applyAlignment="1">
      <alignment horizontal="right" vertical="center"/>
    </xf>
    <xf numFmtId="0" fontId="32" fillId="28" borderId="0" xfId="0" applyFont="1" applyFill="1" applyAlignment="1">
      <alignment horizontal="center" vertical="center"/>
    </xf>
    <xf numFmtId="0" fontId="32" fillId="28" borderId="0" xfId="0" applyNumberFormat="1" applyFont="1" applyFill="1" applyAlignment="1">
      <alignment horizontal="center" vertical="center"/>
    </xf>
    <xf numFmtId="0" fontId="32" fillId="0" borderId="1" xfId="0" applyFont="1" applyFill="1" applyBorder="1" applyAlignment="1">
      <alignment horizontal="center" vertical="center"/>
    </xf>
    <xf numFmtId="0" fontId="32" fillId="0" borderId="23"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1" xfId="0" quotePrefix="1" applyFont="1" applyFill="1" applyBorder="1" applyAlignment="1">
      <alignment horizontal="center" vertical="center"/>
    </xf>
    <xf numFmtId="0" fontId="32" fillId="0" borderId="28" xfId="0" applyFont="1" applyBorder="1" applyAlignment="1" applyProtection="1">
      <alignment horizontal="center" vertical="center"/>
    </xf>
    <xf numFmtId="0" fontId="32" fillId="0" borderId="1" xfId="0" applyFont="1" applyFill="1" applyBorder="1" applyAlignment="1">
      <alignment horizontal="right" vertical="center"/>
    </xf>
    <xf numFmtId="10" fontId="32" fillId="0" borderId="1" xfId="0" applyNumberFormat="1" applyFont="1" applyFill="1" applyBorder="1" applyAlignment="1">
      <alignment horizontal="right" vertical="center"/>
    </xf>
    <xf numFmtId="4" fontId="32" fillId="0" borderId="1" xfId="0" applyNumberFormat="1" applyFont="1" applyFill="1" applyBorder="1" applyAlignment="1">
      <alignment horizontal="right" vertical="center"/>
    </xf>
    <xf numFmtId="10" fontId="32" fillId="0" borderId="0" xfId="41056" applyNumberFormat="1" applyFont="1" applyFill="1" applyAlignment="1">
      <alignment horizontal="center" vertical="center"/>
    </xf>
    <xf numFmtId="178" fontId="32" fillId="0" borderId="0" xfId="0" applyNumberFormat="1" applyFont="1" applyFill="1" applyAlignment="1">
      <alignment horizontal="center" vertical="center"/>
    </xf>
    <xf numFmtId="49" fontId="32" fillId="0" borderId="23" xfId="0" applyNumberFormat="1" applyFont="1" applyFill="1" applyBorder="1" applyAlignment="1">
      <alignment horizontal="center" vertical="center"/>
    </xf>
    <xf numFmtId="0" fontId="32" fillId="0" borderId="32" xfId="0" quotePrefix="1" applyFont="1" applyFill="1" applyBorder="1" applyAlignment="1">
      <alignment horizontal="center" vertical="center"/>
    </xf>
    <xf numFmtId="4" fontId="32" fillId="0" borderId="23" xfId="41070" quotePrefix="1" applyNumberFormat="1" applyFont="1" applyFill="1" applyBorder="1" applyAlignment="1">
      <alignment horizontal="center" vertical="center" wrapText="1"/>
    </xf>
    <xf numFmtId="0" fontId="32" fillId="0" borderId="23" xfId="0" quotePrefix="1" applyNumberFormat="1" applyFont="1" applyFill="1" applyBorder="1" applyAlignment="1">
      <alignment horizontal="center" vertical="center"/>
    </xf>
    <xf numFmtId="0" fontId="32" fillId="0" borderId="22" xfId="0" quotePrefix="1" applyNumberFormat="1" applyFont="1" applyFill="1" applyBorder="1" applyAlignment="1">
      <alignment horizontal="center" vertical="center"/>
    </xf>
    <xf numFmtId="43" fontId="32" fillId="0" borderId="1" xfId="1" applyFont="1" applyFill="1" applyBorder="1" applyAlignment="1">
      <alignment horizontal="right" vertical="center"/>
    </xf>
    <xf numFmtId="4" fontId="33" fillId="0" borderId="1" xfId="0" applyNumberFormat="1" applyFont="1" applyFill="1" applyBorder="1" applyAlignment="1">
      <alignment horizontal="right" vertical="center"/>
    </xf>
    <xf numFmtId="4" fontId="32" fillId="0" borderId="0" xfId="0" applyNumberFormat="1" applyFont="1" applyFill="1" applyBorder="1" applyAlignment="1">
      <alignment horizontal="right" vertical="center"/>
    </xf>
    <xf numFmtId="0" fontId="32" fillId="28" borderId="1" xfId="0" applyNumberFormat="1" applyFont="1" applyFill="1" applyBorder="1" applyAlignment="1">
      <alignment horizontal="center" vertical="center"/>
    </xf>
    <xf numFmtId="10" fontId="32" fillId="28" borderId="1" xfId="0" applyNumberFormat="1" applyFont="1" applyFill="1" applyBorder="1" applyAlignment="1">
      <alignment horizontal="right" vertical="center"/>
    </xf>
    <xf numFmtId="0" fontId="32" fillId="0" borderId="23" xfId="0" quotePrefix="1" applyFont="1" applyBorder="1" applyAlignment="1">
      <alignment horizontal="center" vertical="center"/>
    </xf>
    <xf numFmtId="0" fontId="32" fillId="0" borderId="1" xfId="0" quotePrefix="1" applyNumberFormat="1" applyFont="1" applyFill="1" applyBorder="1" applyAlignment="1">
      <alignment horizontal="center" vertical="center"/>
    </xf>
    <xf numFmtId="10" fontId="32" fillId="0" borderId="23" xfId="0" applyNumberFormat="1" applyFont="1" applyFill="1" applyBorder="1" applyAlignment="1">
      <alignment horizontal="right" vertical="center"/>
    </xf>
    <xf numFmtId="0" fontId="32" fillId="31" borderId="23" xfId="0" quotePrefix="1" applyFont="1" applyFill="1" applyBorder="1" applyAlignment="1">
      <alignment horizontal="center" vertical="center"/>
    </xf>
    <xf numFmtId="0" fontId="32" fillId="0" borderId="0" xfId="0" quotePrefix="1" applyFont="1" applyFill="1" applyAlignment="1">
      <alignment horizontal="center" vertical="center"/>
    </xf>
    <xf numFmtId="0" fontId="32" fillId="31" borderId="1" xfId="0" applyFont="1" applyFill="1" applyBorder="1" applyAlignment="1">
      <alignment horizontal="center" vertical="center"/>
    </xf>
    <xf numFmtId="178" fontId="32" fillId="31" borderId="0" xfId="0" applyNumberFormat="1" applyFont="1" applyFill="1" applyAlignment="1">
      <alignment horizontal="center" vertical="center"/>
    </xf>
    <xf numFmtId="0" fontId="32" fillId="31" borderId="0" xfId="0" applyFont="1" applyFill="1" applyAlignment="1">
      <alignment horizontal="center" vertical="center"/>
    </xf>
    <xf numFmtId="0" fontId="32" fillId="0" borderId="23" xfId="0" applyNumberFormat="1" applyFont="1" applyFill="1" applyBorder="1" applyAlignment="1">
      <alignment horizontal="center" vertical="center"/>
    </xf>
    <xf numFmtId="0" fontId="32" fillId="0" borderId="1" xfId="0" applyNumberFormat="1" applyFont="1" applyFill="1" applyBorder="1" applyAlignment="1">
      <alignment horizontal="center" vertical="center"/>
    </xf>
    <xf numFmtId="49" fontId="32" fillId="28" borderId="1" xfId="0" applyNumberFormat="1" applyFont="1" applyFill="1" applyBorder="1" applyAlignment="1">
      <alignment horizontal="center" vertical="center"/>
    </xf>
    <xf numFmtId="49" fontId="32" fillId="0" borderId="0" xfId="0" applyNumberFormat="1" applyFont="1" applyFill="1" applyAlignment="1">
      <alignment horizontal="center" vertical="center"/>
    </xf>
    <xf numFmtId="43" fontId="32" fillId="0" borderId="0" xfId="1" applyFont="1" applyFill="1" applyAlignment="1">
      <alignment horizontal="right" vertical="center"/>
    </xf>
    <xf numFmtId="10" fontId="32" fillId="0" borderId="0" xfId="0" applyNumberFormat="1" applyFont="1" applyFill="1" applyAlignment="1">
      <alignment horizontal="right" vertical="center"/>
    </xf>
    <xf numFmtId="4" fontId="32" fillId="0" borderId="0" xfId="0" applyNumberFormat="1" applyFont="1" applyFill="1" applyAlignment="1">
      <alignment horizontal="right" vertical="center"/>
    </xf>
    <xf numFmtId="10" fontId="32" fillId="0" borderId="0" xfId="0" applyNumberFormat="1" applyFont="1" applyFill="1" applyAlignment="1">
      <alignment horizontal="center" vertical="center"/>
    </xf>
    <xf numFmtId="4" fontId="32" fillId="0" borderId="0" xfId="0" applyNumberFormat="1" applyFont="1" applyFill="1" applyAlignment="1">
      <alignment horizontal="center" vertical="center"/>
    </xf>
    <xf numFmtId="14" fontId="32" fillId="0" borderId="0" xfId="0" applyNumberFormat="1" applyFont="1" applyFill="1" applyAlignment="1">
      <alignment horizontal="right" vertical="center"/>
    </xf>
    <xf numFmtId="0" fontId="33" fillId="0" borderId="22" xfId="0" applyFont="1" applyFill="1" applyBorder="1" applyAlignment="1">
      <alignment horizontal="left" vertical="center" wrapText="1"/>
    </xf>
    <xf numFmtId="0" fontId="32" fillId="28" borderId="1" xfId="0" applyFont="1" applyFill="1" applyBorder="1" applyAlignment="1">
      <alignment horizontal="left" vertical="center"/>
    </xf>
    <xf numFmtId="0" fontId="32" fillId="0" borderId="0" xfId="0" applyFont="1" applyFill="1" applyAlignment="1">
      <alignment horizontal="left" vertical="center"/>
    </xf>
    <xf numFmtId="182" fontId="53" fillId="36" borderId="113" xfId="0" applyNumberFormat="1" applyFont="1" applyFill="1" applyBorder="1" applyAlignment="1">
      <alignment horizontal="center" vertical="center" wrapText="1"/>
    </xf>
    <xf numFmtId="0" fontId="33" fillId="28" borderId="1" xfId="0" applyFont="1" applyFill="1" applyBorder="1" applyAlignment="1">
      <alignment horizontal="left" vertical="center" wrapText="1"/>
    </xf>
    <xf numFmtId="0" fontId="32" fillId="0" borderId="1"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2" fillId="0" borderId="23" xfId="0" applyFont="1" applyFill="1" applyBorder="1" applyAlignment="1">
      <alignment horizontal="left" vertical="center" wrapText="1"/>
    </xf>
    <xf numFmtId="4" fontId="32" fillId="0" borderId="28" xfId="0" applyNumberFormat="1" applyFont="1" applyBorder="1" applyAlignment="1" applyProtection="1">
      <alignment horizontal="right" vertical="center"/>
    </xf>
    <xf numFmtId="4" fontId="32" fillId="0" borderId="1" xfId="1" applyNumberFormat="1" applyFont="1" applyFill="1" applyBorder="1" applyAlignment="1">
      <alignment horizontal="right" vertical="center"/>
    </xf>
    <xf numFmtId="4" fontId="32" fillId="28" borderId="1" xfId="1" applyNumberFormat="1" applyFont="1" applyFill="1" applyBorder="1" applyAlignment="1">
      <alignment horizontal="right" vertical="center"/>
    </xf>
    <xf numFmtId="4" fontId="57" fillId="0" borderId="1" xfId="1" applyNumberFormat="1" applyFont="1" applyFill="1" applyBorder="1" applyAlignment="1">
      <alignment horizontal="right" vertical="center"/>
    </xf>
    <xf numFmtId="4" fontId="57" fillId="28" borderId="1" xfId="1" applyNumberFormat="1" applyFont="1" applyFill="1" applyBorder="1" applyAlignment="1">
      <alignment horizontal="right" vertical="center"/>
    </xf>
    <xf numFmtId="37" fontId="53" fillId="0" borderId="31" xfId="0" applyNumberFormat="1" applyFont="1" applyBorder="1" applyAlignment="1">
      <alignment horizontal="center" vertical="center" wrapText="1"/>
    </xf>
    <xf numFmtId="4" fontId="63" fillId="28" borderId="116" xfId="0" applyNumberFormat="1" applyFont="1" applyFill="1" applyBorder="1" applyAlignment="1">
      <alignment horizontal="center" vertical="center" wrapText="1"/>
    </xf>
    <xf numFmtId="3" fontId="63" fillId="28" borderId="116" xfId="0" applyNumberFormat="1" applyFont="1" applyFill="1" applyBorder="1" applyAlignment="1">
      <alignment horizontal="center" vertical="center" wrapText="1"/>
    </xf>
    <xf numFmtId="0" fontId="63" fillId="28" borderId="116" xfId="0" applyFont="1" applyFill="1" applyBorder="1" applyAlignment="1">
      <alignment horizontal="center" vertical="center" wrapText="1"/>
    </xf>
    <xf numFmtId="0" fontId="63" fillId="28" borderId="117" xfId="0" applyFont="1" applyFill="1" applyBorder="1" applyAlignment="1">
      <alignment horizontal="center" vertical="center" wrapText="1"/>
    </xf>
    <xf numFmtId="37" fontId="62" fillId="31" borderId="42" xfId="0" applyNumberFormat="1" applyFont="1" applyFill="1" applyBorder="1" applyAlignment="1">
      <alignment horizontal="center" vertical="center" wrapText="1"/>
    </xf>
    <xf numFmtId="0" fontId="0" fillId="32" borderId="0" xfId="0" applyFill="1"/>
    <xf numFmtId="0" fontId="78" fillId="32" borderId="0" xfId="0" applyFont="1" applyFill="1" applyAlignment="1">
      <alignment horizontal="left"/>
    </xf>
    <xf numFmtId="0" fontId="79" fillId="32" borderId="0" xfId="0" applyFont="1" applyFill="1" applyAlignment="1">
      <alignment horizontal="left" wrapText="1"/>
    </xf>
    <xf numFmtId="0" fontId="79" fillId="32" borderId="0" xfId="0" applyFont="1" applyFill="1" applyAlignment="1">
      <alignment horizontal="center"/>
    </xf>
    <xf numFmtId="0" fontId="79" fillId="32" borderId="0" xfId="0" applyFont="1" applyFill="1" applyAlignment="1">
      <alignment horizontal="right"/>
    </xf>
    <xf numFmtId="49" fontId="43" fillId="31" borderId="27" xfId="0" applyNumberFormat="1" applyFont="1" applyFill="1" applyBorder="1"/>
    <xf numFmtId="0" fontId="0" fillId="0" borderId="0" xfId="0" applyFill="1"/>
    <xf numFmtId="0" fontId="79" fillId="0" borderId="0" xfId="0" applyFont="1" applyFill="1" applyAlignment="1">
      <alignment horizontal="left"/>
    </xf>
    <xf numFmtId="0" fontId="79" fillId="0" borderId="0" xfId="0" applyFont="1" applyFill="1" applyAlignment="1">
      <alignment horizontal="center"/>
    </xf>
    <xf numFmtId="0" fontId="79" fillId="0" borderId="0" xfId="0" applyFont="1" applyFill="1" applyAlignment="1">
      <alignment horizontal="right"/>
    </xf>
    <xf numFmtId="0" fontId="75" fillId="0" borderId="23" xfId="0" applyFont="1" applyFill="1" applyBorder="1" applyProtection="1"/>
    <xf numFmtId="179" fontId="75" fillId="0" borderId="23" xfId="0" applyNumberFormat="1" applyFont="1" applyFill="1" applyBorder="1" applyProtection="1"/>
    <xf numFmtId="0" fontId="0" fillId="0" borderId="0" xfId="0" applyFill="1" applyProtection="1"/>
    <xf numFmtId="0" fontId="89" fillId="0" borderId="23" xfId="0" applyFont="1" applyFill="1" applyBorder="1" applyProtection="1"/>
    <xf numFmtId="179" fontId="89" fillId="0" borderId="23" xfId="0" applyNumberFormat="1" applyFont="1" applyFill="1" applyBorder="1" applyProtection="1"/>
    <xf numFmtId="0" fontId="90" fillId="0" borderId="0" xfId="0" applyFont="1" applyFill="1" applyProtection="1"/>
    <xf numFmtId="0" fontId="91" fillId="0" borderId="23" xfId="0" applyFont="1" applyFill="1" applyBorder="1" applyProtection="1"/>
    <xf numFmtId="0" fontId="77" fillId="0" borderId="94" xfId="0" applyFont="1" applyFill="1" applyBorder="1" applyAlignment="1">
      <alignment horizontal="center" vertical="center" wrapText="1"/>
    </xf>
    <xf numFmtId="0" fontId="77" fillId="0" borderId="95" xfId="0" applyFont="1" applyFill="1" applyBorder="1" applyAlignment="1">
      <alignment vertical="center" wrapText="1"/>
    </xf>
    <xf numFmtId="0" fontId="77" fillId="0" borderId="96" xfId="0" applyFont="1" applyFill="1" applyBorder="1" applyAlignment="1">
      <alignment horizontal="center" vertical="center" wrapText="1"/>
    </xf>
    <xf numFmtId="8" fontId="77" fillId="0" borderId="95" xfId="0" applyNumberFormat="1" applyFont="1" applyFill="1" applyBorder="1" applyAlignment="1">
      <alignment horizontal="right" vertical="center" wrapText="1"/>
    </xf>
    <xf numFmtId="0" fontId="77" fillId="0" borderId="95" xfId="0" applyFont="1" applyFill="1" applyBorder="1" applyAlignment="1">
      <alignment vertical="justify" wrapText="1"/>
    </xf>
    <xf numFmtId="14" fontId="77" fillId="0" borderId="95" xfId="0" applyNumberFormat="1" applyFont="1" applyFill="1" applyBorder="1" applyAlignment="1">
      <alignment horizontal="center" vertical="center" wrapText="1"/>
    </xf>
    <xf numFmtId="0" fontId="77" fillId="0" borderId="100" xfId="0" applyFont="1" applyFill="1" applyBorder="1" applyAlignment="1">
      <alignment horizontal="center" vertical="center" wrapText="1"/>
    </xf>
    <xf numFmtId="0" fontId="77" fillId="0" borderId="101" xfId="0" applyFont="1" applyFill="1" applyBorder="1" applyAlignment="1">
      <alignment vertical="center" wrapText="1"/>
    </xf>
    <xf numFmtId="0" fontId="77" fillId="0" borderId="101" xfId="0" applyFont="1" applyFill="1" applyBorder="1" applyAlignment="1">
      <alignment horizontal="center" vertical="center" wrapText="1"/>
    </xf>
    <xf numFmtId="8" fontId="77" fillId="0" borderId="101" xfId="0" applyNumberFormat="1" applyFont="1" applyFill="1" applyBorder="1" applyAlignment="1">
      <alignment horizontal="right" vertical="center" wrapText="1"/>
    </xf>
    <xf numFmtId="14" fontId="77" fillId="0" borderId="101" xfId="0" applyNumberFormat="1" applyFont="1" applyFill="1" applyBorder="1" applyAlignment="1">
      <alignment horizontal="center" vertical="center" wrapText="1"/>
    </xf>
    <xf numFmtId="0" fontId="81" fillId="0" borderId="102" xfId="0" applyFont="1" applyFill="1" applyBorder="1" applyAlignment="1">
      <alignment horizontal="center" vertical="center" wrapText="1"/>
    </xf>
    <xf numFmtId="0" fontId="0" fillId="0" borderId="99" xfId="0" applyFill="1" applyBorder="1"/>
    <xf numFmtId="0" fontId="0" fillId="0" borderId="0" xfId="0" applyFill="1" applyAlignment="1">
      <alignment horizontal="center"/>
    </xf>
    <xf numFmtId="0" fontId="0" fillId="0" borderId="0" xfId="0" applyFill="1" applyAlignment="1">
      <alignment horizontal="right"/>
    </xf>
    <xf numFmtId="0" fontId="56" fillId="0" borderId="23" xfId="0" applyFont="1" applyFill="1" applyBorder="1" applyProtection="1"/>
    <xf numFmtId="0" fontId="0" fillId="0" borderId="0" xfId="0" quotePrefix="1" applyFill="1" applyAlignment="1">
      <alignment horizontal="center" vertical="center"/>
    </xf>
    <xf numFmtId="0" fontId="63" fillId="0" borderId="127" xfId="0" applyFont="1" applyBorder="1" applyAlignment="1">
      <alignment horizontal="center" vertical="center" wrapText="1"/>
    </xf>
    <xf numFmtId="0" fontId="63" fillId="35" borderId="128" xfId="0" applyFont="1" applyFill="1" applyBorder="1" applyAlignment="1">
      <alignment horizontal="center" vertical="center" wrapText="1"/>
    </xf>
    <xf numFmtId="4" fontId="64" fillId="0" borderId="128" xfId="0" applyNumberFormat="1" applyFont="1" applyBorder="1" applyAlignment="1">
      <alignment horizontal="center" vertical="center" wrapText="1"/>
    </xf>
    <xf numFmtId="9" fontId="63" fillId="35" borderId="123" xfId="22737" applyFont="1" applyFill="1" applyBorder="1" applyAlignment="1">
      <alignment horizontal="center" vertical="center" wrapText="1"/>
    </xf>
    <xf numFmtId="37" fontId="37" fillId="31" borderId="55" xfId="0" applyNumberFormat="1" applyFont="1" applyFill="1" applyBorder="1" applyAlignment="1">
      <alignment horizontal="center" vertical="center" wrapText="1"/>
    </xf>
    <xf numFmtId="4" fontId="63" fillId="35" borderId="123" xfId="0" applyNumberFormat="1" applyFont="1" applyFill="1" applyBorder="1" applyAlignment="1">
      <alignment horizontal="center" vertical="center" wrapText="1"/>
    </xf>
    <xf numFmtId="37" fontId="61" fillId="31" borderId="36" xfId="41122" applyNumberFormat="1" applyFont="1" applyFill="1" applyBorder="1" applyAlignment="1" applyProtection="1">
      <alignment horizontal="center" vertical="center" wrapText="1"/>
    </xf>
    <xf numFmtId="9" fontId="63" fillId="35" borderId="118" xfId="0" applyNumberFormat="1" applyFont="1" applyFill="1" applyBorder="1" applyAlignment="1">
      <alignment horizontal="center" vertical="center" wrapText="1"/>
    </xf>
    <xf numFmtId="3" fontId="63" fillId="35" borderId="118" xfId="0" applyNumberFormat="1" applyFont="1" applyFill="1" applyBorder="1" applyAlignment="1">
      <alignment horizontal="center" vertical="center" wrapText="1"/>
    </xf>
    <xf numFmtId="3" fontId="63" fillId="35" borderId="123" xfId="0" applyNumberFormat="1" applyFont="1" applyFill="1" applyBorder="1" applyAlignment="1">
      <alignment horizontal="center" vertical="center" wrapText="1"/>
    </xf>
    <xf numFmtId="0" fontId="63" fillId="0" borderId="129" xfId="0" applyFont="1" applyBorder="1" applyAlignment="1">
      <alignment horizontal="center" vertical="center" wrapText="1"/>
    </xf>
    <xf numFmtId="4" fontId="63" fillId="35" borderId="118" xfId="0" applyNumberFormat="1" applyFont="1" applyFill="1" applyBorder="1" applyAlignment="1">
      <alignment horizontal="center" vertical="center" wrapText="1"/>
    </xf>
    <xf numFmtId="4" fontId="63" fillId="35" borderId="128" xfId="0" applyNumberFormat="1" applyFont="1" applyFill="1" applyBorder="1" applyAlignment="1">
      <alignment horizontal="center" vertical="center" wrapText="1"/>
    </xf>
    <xf numFmtId="0" fontId="63" fillId="35" borderId="118" xfId="0" applyFont="1" applyFill="1" applyBorder="1" applyAlignment="1">
      <alignment horizontal="center" vertical="center" wrapText="1"/>
    </xf>
    <xf numFmtId="4" fontId="63" fillId="0" borderId="123" xfId="0" applyNumberFormat="1" applyFont="1" applyBorder="1" applyAlignment="1">
      <alignment horizontal="center" vertical="center" wrapText="1"/>
    </xf>
    <xf numFmtId="1" fontId="63" fillId="35" borderId="128" xfId="0" applyNumberFormat="1" applyFont="1" applyFill="1" applyBorder="1" applyAlignment="1">
      <alignment horizontal="center" vertical="center" wrapText="1"/>
    </xf>
    <xf numFmtId="0" fontId="63" fillId="35" borderId="123" xfId="0" applyFont="1" applyFill="1" applyBorder="1" applyAlignment="1">
      <alignment horizontal="center" vertical="center" wrapText="1"/>
    </xf>
    <xf numFmtId="1" fontId="63" fillId="35" borderId="118" xfId="0" applyNumberFormat="1" applyFont="1" applyFill="1" applyBorder="1" applyAlignment="1">
      <alignment horizontal="center" vertical="center" wrapText="1"/>
    </xf>
    <xf numFmtId="4" fontId="63" fillId="0" borderId="128" xfId="0" applyNumberFormat="1" applyFont="1" applyBorder="1" applyAlignment="1">
      <alignment horizontal="center" vertical="center" wrapText="1"/>
    </xf>
    <xf numFmtId="4" fontId="63" fillId="0" borderId="118" xfId="0" applyNumberFormat="1" applyFont="1" applyBorder="1" applyAlignment="1">
      <alignment horizontal="center" vertical="center" wrapText="1"/>
    </xf>
    <xf numFmtId="9" fontId="63" fillId="35" borderId="128" xfId="0" applyNumberFormat="1" applyFont="1" applyFill="1" applyBorder="1" applyAlignment="1">
      <alignment horizontal="center" vertical="center" wrapText="1"/>
    </xf>
    <xf numFmtId="3" fontId="63" fillId="35" borderId="128" xfId="0" applyNumberFormat="1" applyFont="1" applyFill="1" applyBorder="1" applyAlignment="1">
      <alignment horizontal="center" vertical="center" wrapText="1"/>
    </xf>
    <xf numFmtId="0" fontId="63" fillId="0" borderId="126" xfId="0" applyFont="1" applyBorder="1" applyAlignment="1">
      <alignment horizontal="center" vertical="center" wrapText="1"/>
    </xf>
    <xf numFmtId="4" fontId="63" fillId="28" borderId="130" xfId="0" applyNumberFormat="1" applyFont="1" applyFill="1" applyBorder="1" applyAlignment="1">
      <alignment horizontal="center" vertical="center" wrapText="1"/>
    </xf>
    <xf numFmtId="9" fontId="63" fillId="35" borderId="118" xfId="22737" applyFont="1" applyFill="1" applyBorder="1" applyAlignment="1">
      <alignment horizontal="center" vertical="center" wrapText="1"/>
    </xf>
    <xf numFmtId="37" fontId="37" fillId="31" borderId="93" xfId="0" applyNumberFormat="1" applyFont="1" applyFill="1" applyBorder="1" applyAlignment="1">
      <alignment horizontal="center" vertical="center" wrapText="1"/>
    </xf>
    <xf numFmtId="4" fontId="63" fillId="0" borderId="124" xfId="0" applyNumberFormat="1" applyFont="1" applyBorder="1" applyAlignment="1">
      <alignment horizontal="center" vertical="center" wrapText="1"/>
    </xf>
    <xf numFmtId="37" fontId="59" fillId="34" borderId="125" xfId="41122" applyNumberFormat="1" applyFont="1" applyFill="1" applyBorder="1" applyAlignment="1" applyProtection="1">
      <alignment horizontal="center" vertical="center" wrapText="1"/>
    </xf>
    <xf numFmtId="1" fontId="63" fillId="35" borderId="123" xfId="0" applyNumberFormat="1" applyFont="1" applyFill="1" applyBorder="1" applyAlignment="1">
      <alignment horizontal="center" vertical="center" wrapText="1"/>
    </xf>
    <xf numFmtId="0" fontId="32" fillId="0" borderId="23" xfId="0" applyFont="1" applyFill="1" applyBorder="1" applyAlignment="1">
      <alignment horizontal="right" vertical="center"/>
    </xf>
    <xf numFmtId="4" fontId="32" fillId="0" borderId="23" xfId="0" applyNumberFormat="1" applyFont="1" applyFill="1" applyBorder="1" applyAlignment="1">
      <alignment horizontal="right" vertical="center"/>
    </xf>
    <xf numFmtId="0" fontId="32" fillId="0" borderId="23" xfId="0" quotePrefix="1" applyFont="1" applyFill="1" applyBorder="1" applyAlignment="1">
      <alignment horizontal="center" vertical="center"/>
    </xf>
    <xf numFmtId="0" fontId="32" fillId="0" borderId="28" xfId="0" applyFont="1" applyFill="1" applyBorder="1" applyAlignment="1" applyProtection="1">
      <alignment horizontal="center" vertical="center"/>
    </xf>
    <xf numFmtId="4" fontId="32" fillId="0" borderId="28" xfId="0" applyNumberFormat="1" applyFont="1" applyFill="1" applyBorder="1" applyAlignment="1" applyProtection="1">
      <alignment horizontal="right" vertical="center"/>
    </xf>
    <xf numFmtId="0" fontId="32" fillId="0" borderId="44" xfId="0" applyFont="1" applyFill="1" applyBorder="1" applyAlignment="1">
      <alignment horizontal="center" vertical="center"/>
    </xf>
    <xf numFmtId="0" fontId="32" fillId="0" borderId="44" xfId="0" quotePrefix="1" applyFont="1" applyFill="1" applyBorder="1" applyAlignment="1">
      <alignment horizontal="center" vertical="center"/>
    </xf>
    <xf numFmtId="0" fontId="32" fillId="0" borderId="44" xfId="0" applyFont="1" applyFill="1" applyBorder="1" applyAlignment="1">
      <alignment horizontal="left" vertical="center" wrapText="1"/>
    </xf>
    <xf numFmtId="0" fontId="32" fillId="0" borderId="132" xfId="0" applyFont="1" applyFill="1" applyBorder="1" applyAlignment="1" applyProtection="1">
      <alignment horizontal="center" vertical="center"/>
    </xf>
    <xf numFmtId="4" fontId="32" fillId="0" borderId="132" xfId="0" applyNumberFormat="1" applyFont="1" applyFill="1" applyBorder="1" applyAlignment="1" applyProtection="1">
      <alignment horizontal="right" vertical="center"/>
    </xf>
    <xf numFmtId="0" fontId="32" fillId="0" borderId="44" xfId="0" applyFont="1" applyFill="1" applyBorder="1" applyAlignment="1">
      <alignment horizontal="right" vertical="center"/>
    </xf>
    <xf numFmtId="10" fontId="32" fillId="0" borderId="44" xfId="0" applyNumberFormat="1" applyFont="1" applyFill="1" applyBorder="1" applyAlignment="1">
      <alignment horizontal="right" vertical="center"/>
    </xf>
    <xf numFmtId="4" fontId="32" fillId="0" borderId="44" xfId="0" applyNumberFormat="1" applyFont="1" applyFill="1" applyBorder="1" applyAlignment="1">
      <alignment horizontal="right" vertical="center"/>
    </xf>
    <xf numFmtId="0" fontId="32" fillId="0" borderId="22" xfId="0" applyFont="1" applyFill="1" applyBorder="1" applyAlignment="1">
      <alignment horizontal="center" vertical="center"/>
    </xf>
    <xf numFmtId="49" fontId="32" fillId="0" borderId="22" xfId="0" applyNumberFormat="1" applyFont="1" applyFill="1" applyBorder="1" applyAlignment="1">
      <alignment horizontal="center" vertical="center"/>
    </xf>
    <xf numFmtId="10" fontId="32" fillId="0" borderId="22" xfId="0" applyNumberFormat="1" applyFont="1" applyFill="1" applyBorder="1" applyAlignment="1">
      <alignment horizontal="right" vertical="center"/>
    </xf>
    <xf numFmtId="0" fontId="32" fillId="0" borderId="46" xfId="0" applyFont="1" applyFill="1" applyBorder="1" applyAlignment="1">
      <alignment horizontal="center" vertical="center"/>
    </xf>
    <xf numFmtId="0" fontId="32" fillId="0" borderId="46" xfId="0" quotePrefix="1" applyFont="1" applyFill="1" applyBorder="1" applyAlignment="1">
      <alignment horizontal="center" vertical="center"/>
    </xf>
    <xf numFmtId="0" fontId="32" fillId="0" borderId="46" xfId="0" applyFont="1" applyFill="1" applyBorder="1" applyAlignment="1">
      <alignment horizontal="left" vertical="center" wrapText="1"/>
    </xf>
    <xf numFmtId="0" fontId="32" fillId="0" borderId="85" xfId="0" applyFont="1" applyFill="1" applyBorder="1" applyAlignment="1" applyProtection="1">
      <alignment horizontal="center" vertical="center"/>
    </xf>
    <xf numFmtId="4" fontId="32" fillId="0" borderId="85" xfId="0" applyNumberFormat="1" applyFont="1" applyFill="1" applyBorder="1" applyAlignment="1" applyProtection="1">
      <alignment horizontal="right" vertical="center"/>
    </xf>
    <xf numFmtId="0" fontId="32" fillId="0" borderId="46" xfId="0" applyFont="1" applyFill="1" applyBorder="1" applyAlignment="1">
      <alignment horizontal="right" vertical="center"/>
    </xf>
    <xf numFmtId="10" fontId="32" fillId="0" borderId="46" xfId="0" applyNumberFormat="1" applyFont="1" applyFill="1" applyBorder="1" applyAlignment="1">
      <alignment horizontal="right" vertical="center"/>
    </xf>
    <xf numFmtId="4" fontId="32" fillId="0" borderId="46" xfId="0" applyNumberFormat="1" applyFont="1" applyFill="1" applyBorder="1" applyAlignment="1">
      <alignment horizontal="right" vertical="center"/>
    </xf>
    <xf numFmtId="4" fontId="32" fillId="0" borderId="47" xfId="0" applyNumberFormat="1" applyFont="1" applyFill="1" applyBorder="1" applyAlignment="1">
      <alignment horizontal="right" vertical="center"/>
    </xf>
    <xf numFmtId="4" fontId="32" fillId="0" borderId="106" xfId="0" applyNumberFormat="1" applyFont="1" applyFill="1" applyBorder="1" applyAlignment="1">
      <alignment horizontal="right" vertical="center"/>
    </xf>
    <xf numFmtId="0" fontId="32" fillId="0" borderId="56" xfId="0" applyFont="1" applyFill="1" applyBorder="1" applyAlignment="1">
      <alignment horizontal="center" vertical="center"/>
    </xf>
    <xf numFmtId="0" fontId="32" fillId="0" borderId="56" xfId="0" quotePrefix="1" applyFont="1" applyFill="1" applyBorder="1" applyAlignment="1">
      <alignment horizontal="center" vertical="center"/>
    </xf>
    <xf numFmtId="0" fontId="32" fillId="0" borderId="56" xfId="0" applyFont="1" applyFill="1" applyBorder="1" applyAlignment="1">
      <alignment horizontal="left" vertical="center" wrapText="1"/>
    </xf>
    <xf numFmtId="0" fontId="32" fillId="0" borderId="133" xfId="0" applyFont="1" applyFill="1" applyBorder="1" applyAlignment="1" applyProtection="1">
      <alignment horizontal="center" vertical="center"/>
    </xf>
    <xf numFmtId="4" fontId="32" fillId="0" borderId="133" xfId="0" applyNumberFormat="1" applyFont="1" applyFill="1" applyBorder="1" applyAlignment="1" applyProtection="1">
      <alignment horizontal="right" vertical="center"/>
    </xf>
    <xf numFmtId="0" fontId="32" fillId="0" borderId="56" xfId="0" applyFont="1" applyFill="1" applyBorder="1" applyAlignment="1">
      <alignment horizontal="right" vertical="center"/>
    </xf>
    <xf numFmtId="10" fontId="32" fillId="0" borderId="56" xfId="0" applyNumberFormat="1" applyFont="1" applyFill="1" applyBorder="1" applyAlignment="1">
      <alignment horizontal="right" vertical="center"/>
    </xf>
    <xf numFmtId="4" fontId="32" fillId="0" borderId="56" xfId="0" applyNumberFormat="1" applyFont="1" applyFill="1" applyBorder="1" applyAlignment="1">
      <alignment horizontal="right" vertical="center"/>
    </xf>
    <xf numFmtId="4" fontId="32" fillId="0" borderId="62" xfId="0" applyNumberFormat="1" applyFont="1" applyFill="1" applyBorder="1" applyAlignment="1">
      <alignment horizontal="right" vertical="center"/>
    </xf>
    <xf numFmtId="0" fontId="95" fillId="0" borderId="46" xfId="0" applyFont="1" applyFill="1" applyBorder="1" applyAlignment="1">
      <alignment horizontal="center" vertical="center"/>
    </xf>
    <xf numFmtId="0" fontId="95" fillId="0" borderId="46" xfId="0" quotePrefix="1" applyFont="1" applyFill="1" applyBorder="1" applyAlignment="1">
      <alignment horizontal="center" vertical="center"/>
    </xf>
    <xf numFmtId="0" fontId="95" fillId="0" borderId="46" xfId="0" applyFont="1" applyFill="1" applyBorder="1" applyAlignment="1">
      <alignment horizontal="left" vertical="center" wrapText="1"/>
    </xf>
    <xf numFmtId="0" fontId="95" fillId="0" borderId="85" xfId="0" applyFont="1" applyFill="1" applyBorder="1" applyAlignment="1" applyProtection="1">
      <alignment horizontal="center" vertical="center"/>
    </xf>
    <xf numFmtId="4" fontId="95" fillId="0" borderId="85" xfId="0" applyNumberFormat="1" applyFont="1" applyFill="1" applyBorder="1" applyAlignment="1" applyProtection="1">
      <alignment horizontal="right" vertical="center"/>
    </xf>
    <xf numFmtId="0" fontId="95" fillId="0" borderId="46" xfId="0" applyFont="1" applyFill="1" applyBorder="1" applyAlignment="1">
      <alignment horizontal="right" vertical="center"/>
    </xf>
    <xf numFmtId="10" fontId="95" fillId="0" borderId="46" xfId="0" applyNumberFormat="1" applyFont="1" applyFill="1" applyBorder="1" applyAlignment="1">
      <alignment horizontal="right" vertical="center"/>
    </xf>
    <xf numFmtId="4" fontId="95" fillId="0" borderId="46" xfId="0" applyNumberFormat="1" applyFont="1" applyFill="1" applyBorder="1" applyAlignment="1">
      <alignment horizontal="right" vertical="center"/>
    </xf>
    <xf numFmtId="4" fontId="95" fillId="0" borderId="47" xfId="0" applyNumberFormat="1" applyFont="1" applyFill="1" applyBorder="1" applyAlignment="1">
      <alignment horizontal="right" vertical="center"/>
    </xf>
    <xf numFmtId="0" fontId="95" fillId="0" borderId="23" xfId="0" applyFont="1" applyFill="1" applyBorder="1" applyAlignment="1">
      <alignment horizontal="center" vertical="center"/>
    </xf>
    <xf numFmtId="0" fontId="95" fillId="0" borderId="23" xfId="0" quotePrefix="1" applyFont="1" applyFill="1" applyBorder="1" applyAlignment="1">
      <alignment horizontal="center" vertical="center"/>
    </xf>
    <xf numFmtId="0" fontId="95" fillId="0" borderId="23" xfId="0" applyFont="1" applyFill="1" applyBorder="1" applyAlignment="1">
      <alignment horizontal="left" vertical="center" wrapText="1"/>
    </xf>
    <xf numFmtId="0" fontId="95" fillId="0" borderId="28" xfId="0" applyFont="1" applyFill="1" applyBorder="1" applyAlignment="1" applyProtection="1">
      <alignment horizontal="center" vertical="center"/>
    </xf>
    <xf numFmtId="4" fontId="95" fillId="0" borderId="28" xfId="0" applyNumberFormat="1" applyFont="1" applyFill="1" applyBorder="1" applyAlignment="1" applyProtection="1">
      <alignment horizontal="right" vertical="center"/>
    </xf>
    <xf numFmtId="0" fontId="95" fillId="0" borderId="23" xfId="0" applyFont="1" applyFill="1" applyBorder="1" applyAlignment="1">
      <alignment horizontal="right" vertical="center"/>
    </xf>
    <xf numFmtId="10" fontId="95" fillId="0" borderId="23" xfId="0" applyNumberFormat="1" applyFont="1" applyFill="1" applyBorder="1" applyAlignment="1">
      <alignment horizontal="right" vertical="center"/>
    </xf>
    <xf numFmtId="4" fontId="95" fillId="0" borderId="23" xfId="0" applyNumberFormat="1" applyFont="1" applyFill="1" applyBorder="1" applyAlignment="1">
      <alignment horizontal="right" vertical="center"/>
    </xf>
    <xf numFmtId="4" fontId="95" fillId="0" borderId="106" xfId="0" applyNumberFormat="1" applyFont="1" applyFill="1" applyBorder="1" applyAlignment="1">
      <alignment horizontal="right" vertical="center"/>
    </xf>
    <xf numFmtId="0" fontId="95" fillId="0" borderId="56" xfId="0" applyFont="1" applyFill="1" applyBorder="1" applyAlignment="1">
      <alignment horizontal="center" vertical="center"/>
    </xf>
    <xf numFmtId="0" fontId="95" fillId="0" borderId="56" xfId="0" quotePrefix="1" applyFont="1" applyFill="1" applyBorder="1" applyAlignment="1">
      <alignment horizontal="center" vertical="center"/>
    </xf>
    <xf numFmtId="0" fontId="95" fillId="0" borderId="56" xfId="0" applyFont="1" applyFill="1" applyBorder="1" applyAlignment="1">
      <alignment horizontal="left" vertical="center" wrapText="1"/>
    </xf>
    <xf numFmtId="0" fontId="95" fillId="0" borderId="133" xfId="0" applyFont="1" applyFill="1" applyBorder="1" applyAlignment="1" applyProtection="1">
      <alignment horizontal="center" vertical="center"/>
    </xf>
    <xf numFmtId="4" fontId="95" fillId="0" borderId="133" xfId="0" applyNumberFormat="1" applyFont="1" applyFill="1" applyBorder="1" applyAlignment="1" applyProtection="1">
      <alignment horizontal="right" vertical="center"/>
    </xf>
    <xf numFmtId="0" fontId="95" fillId="0" borderId="56" xfId="0" applyFont="1" applyFill="1" applyBorder="1" applyAlignment="1">
      <alignment horizontal="right" vertical="center"/>
    </xf>
    <xf numFmtId="10" fontId="95" fillId="0" borderId="56" xfId="0" applyNumberFormat="1" applyFont="1" applyFill="1" applyBorder="1" applyAlignment="1">
      <alignment horizontal="right" vertical="center"/>
    </xf>
    <xf numFmtId="4" fontId="95" fillId="0" borderId="56" xfId="0" applyNumberFormat="1" applyFont="1" applyFill="1" applyBorder="1" applyAlignment="1">
      <alignment horizontal="right" vertical="center"/>
    </xf>
    <xf numFmtId="4" fontId="95" fillId="0" borderId="62" xfId="0" applyNumberFormat="1" applyFont="1" applyFill="1" applyBorder="1" applyAlignment="1">
      <alignment horizontal="right" vertical="center"/>
    </xf>
    <xf numFmtId="4" fontId="57" fillId="0" borderId="22" xfId="1" applyNumberFormat="1" applyFont="1" applyFill="1" applyBorder="1" applyAlignment="1">
      <alignment horizontal="right" vertical="center"/>
    </xf>
    <xf numFmtId="43" fontId="32" fillId="0" borderId="22" xfId="1" applyFont="1" applyFill="1" applyBorder="1" applyAlignment="1">
      <alignment horizontal="right" vertical="center"/>
    </xf>
    <xf numFmtId="4" fontId="33" fillId="0" borderId="22" xfId="0" applyNumberFormat="1" applyFont="1" applyFill="1" applyBorder="1" applyAlignment="1">
      <alignment horizontal="right" vertical="center"/>
    </xf>
    <xf numFmtId="0" fontId="97" fillId="0" borderId="0" xfId="0" applyFont="1" applyAlignment="1">
      <alignment horizontal="left" wrapText="1"/>
    </xf>
    <xf numFmtId="2" fontId="32" fillId="0" borderId="1" xfId="0" applyNumberFormat="1" applyFont="1" applyFill="1" applyBorder="1" applyAlignment="1">
      <alignment horizontal="right" vertical="center"/>
    </xf>
    <xf numFmtId="49" fontId="32" fillId="44" borderId="1" xfId="0" applyNumberFormat="1" applyFont="1" applyFill="1" applyBorder="1" applyAlignment="1">
      <alignment horizontal="center" vertical="center"/>
    </xf>
    <xf numFmtId="180" fontId="92" fillId="0" borderId="0" xfId="45956" applyNumberFormat="1"/>
    <xf numFmtId="0" fontId="92" fillId="0" borderId="0" xfId="45956"/>
    <xf numFmtId="180" fontId="99" fillId="0" borderId="0" xfId="45956" applyNumberFormat="1" applyFont="1"/>
    <xf numFmtId="166" fontId="100" fillId="31" borderId="0" xfId="41053" applyFont="1" applyFill="1" applyAlignment="1">
      <alignment vertical="center"/>
    </xf>
    <xf numFmtId="49" fontId="35" fillId="31" borderId="0" xfId="41053" applyNumberFormat="1" applyFont="1" applyFill="1" applyAlignment="1">
      <alignment vertical="center"/>
    </xf>
    <xf numFmtId="166" fontId="99" fillId="31" borderId="0" xfId="41053" applyFont="1" applyFill="1" applyAlignment="1">
      <alignment vertical="center"/>
    </xf>
    <xf numFmtId="166" fontId="100" fillId="0" borderId="0" xfId="41053" applyFont="1" applyAlignment="1">
      <alignment vertical="center"/>
    </xf>
    <xf numFmtId="166" fontId="100" fillId="0" borderId="0" xfId="41053" applyFont="1" applyAlignment="1">
      <alignment horizontal="center" vertical="center"/>
    </xf>
    <xf numFmtId="166" fontId="100" fillId="31" borderId="0" xfId="41053" applyFont="1" applyFill="1" applyAlignment="1">
      <alignment horizontal="center" vertical="center"/>
    </xf>
    <xf numFmtId="166" fontId="101" fillId="31" borderId="0" xfId="41053" applyFont="1" applyFill="1" applyAlignment="1">
      <alignment vertical="center"/>
    </xf>
    <xf numFmtId="166" fontId="99" fillId="31" borderId="0" xfId="41053" applyFont="1" applyFill="1"/>
    <xf numFmtId="49" fontId="100" fillId="0" borderId="0" xfId="41053" applyNumberFormat="1" applyFont="1" applyAlignment="1">
      <alignment vertical="center"/>
    </xf>
    <xf numFmtId="49" fontId="100" fillId="0" borderId="0" xfId="41053" applyNumberFormat="1" applyFont="1" applyAlignment="1">
      <alignment horizontal="center" vertical="center"/>
    </xf>
    <xf numFmtId="166" fontId="100" fillId="0" borderId="0" xfId="41053" applyFont="1" applyAlignment="1">
      <alignment horizontal="left" vertical="center"/>
    </xf>
    <xf numFmtId="166" fontId="100" fillId="0" borderId="23" xfId="41053" applyFont="1" applyBorder="1" applyAlignment="1">
      <alignment horizontal="left" vertical="center"/>
    </xf>
    <xf numFmtId="166" fontId="101" fillId="0" borderId="0" xfId="41053" applyFont="1" applyAlignment="1">
      <alignment vertical="center"/>
    </xf>
    <xf numFmtId="166" fontId="73" fillId="0" borderId="0" xfId="41053" applyFont="1" applyAlignment="1">
      <alignment vertical="center"/>
    </xf>
    <xf numFmtId="166" fontId="73" fillId="0" borderId="0" xfId="41053" applyFont="1" applyAlignment="1">
      <alignment horizontal="center" vertical="center"/>
    </xf>
    <xf numFmtId="166" fontId="73" fillId="0" borderId="0" xfId="41053" applyFont="1" applyAlignment="1">
      <alignment vertical="center" wrapText="1"/>
    </xf>
    <xf numFmtId="166" fontId="102" fillId="0" borderId="0" xfId="41053" applyFont="1" applyAlignment="1">
      <alignment vertical="center"/>
    </xf>
    <xf numFmtId="2" fontId="73" fillId="0" borderId="0" xfId="41053" applyNumberFormat="1" applyFont="1" applyAlignment="1">
      <alignment vertical="center"/>
    </xf>
    <xf numFmtId="166" fontId="35" fillId="0" borderId="0" xfId="41053" applyFont="1" applyAlignment="1">
      <alignment vertical="center"/>
    </xf>
    <xf numFmtId="166" fontId="33" fillId="0" borderId="84" xfId="41053" applyFont="1" applyBorder="1" applyAlignment="1">
      <alignment vertical="center"/>
    </xf>
    <xf numFmtId="4" fontId="33" fillId="0" borderId="46" xfId="41053" applyNumberFormat="1" applyFont="1" applyBorder="1" applyAlignment="1">
      <alignment vertical="center"/>
    </xf>
    <xf numFmtId="166" fontId="33" fillId="0" borderId="105" xfId="41053" applyFont="1" applyBorder="1" applyAlignment="1">
      <alignment horizontal="right" vertical="center"/>
    </xf>
    <xf numFmtId="2" fontId="33" fillId="0" borderId="47" xfId="41053" applyNumberFormat="1" applyFont="1" applyBorder="1" applyAlignment="1">
      <alignment horizontal="right" vertical="center"/>
    </xf>
    <xf numFmtId="166" fontId="104" fillId="0" borderId="0" xfId="41053" applyFont="1" applyAlignment="1">
      <alignment vertical="center"/>
    </xf>
    <xf numFmtId="166" fontId="33" fillId="0" borderId="91" xfId="41053" applyFont="1" applyBorder="1" applyAlignment="1">
      <alignment vertical="center"/>
    </xf>
    <xf numFmtId="166" fontId="33" fillId="0" borderId="23" xfId="41053" applyFont="1" applyBorder="1" applyAlignment="1">
      <alignment vertical="center"/>
    </xf>
    <xf numFmtId="166" fontId="33" fillId="0" borderId="31" xfId="41053" applyFont="1" applyBorder="1" applyAlignment="1">
      <alignment horizontal="right" vertical="center"/>
    </xf>
    <xf numFmtId="1" fontId="33" fillId="0" borderId="106" xfId="41053" applyNumberFormat="1" applyFont="1" applyBorder="1" applyAlignment="1">
      <alignment vertical="center"/>
    </xf>
    <xf numFmtId="166" fontId="33" fillId="0" borderId="135" xfId="41053" applyFont="1" applyBorder="1" applyAlignment="1">
      <alignment vertical="center"/>
    </xf>
    <xf numFmtId="166" fontId="33" fillId="0" borderId="56" xfId="41053" applyFont="1" applyBorder="1" applyAlignment="1">
      <alignment vertical="center"/>
    </xf>
    <xf numFmtId="166" fontId="33" fillId="0" borderId="134" xfId="41053" applyFont="1" applyBorder="1" applyAlignment="1">
      <alignment horizontal="right" vertical="center"/>
    </xf>
    <xf numFmtId="178" fontId="33" fillId="0" borderId="62" xfId="41053" applyNumberFormat="1" applyFont="1" applyBorder="1" applyAlignment="1">
      <alignment vertical="center"/>
    </xf>
    <xf numFmtId="0" fontId="32" fillId="0" borderId="0" xfId="41125" applyFont="1" applyAlignment="1">
      <alignment vertical="center"/>
    </xf>
    <xf numFmtId="4" fontId="32" fillId="0" borderId="0" xfId="41125" applyNumberFormat="1" applyFont="1" applyAlignment="1">
      <alignment vertical="center"/>
    </xf>
    <xf numFmtId="2" fontId="32" fillId="0" borderId="0" xfId="41125" applyNumberFormat="1" applyFont="1" applyAlignment="1">
      <alignment vertical="center"/>
    </xf>
    <xf numFmtId="0" fontId="33" fillId="45" borderId="23" xfId="41125" applyFont="1" applyFill="1" applyBorder="1" applyAlignment="1">
      <alignment horizontal="center" vertical="center"/>
    </xf>
    <xf numFmtId="0" fontId="98" fillId="45" borderId="23" xfId="41125" applyFont="1" applyFill="1" applyBorder="1" applyAlignment="1">
      <alignment horizontal="center" vertical="center"/>
    </xf>
    <xf numFmtId="0" fontId="33" fillId="45" borderId="67" xfId="41125" applyFont="1" applyFill="1" applyBorder="1" applyAlignment="1">
      <alignment horizontal="center" vertical="center"/>
    </xf>
    <xf numFmtId="4" fontId="33" fillId="45" borderId="23" xfId="41125" applyNumberFormat="1" applyFont="1" applyFill="1" applyBorder="1" applyAlignment="1">
      <alignment horizontal="center" vertical="center"/>
    </xf>
    <xf numFmtId="4" fontId="98" fillId="45" borderId="23" xfId="41125" applyNumberFormat="1" applyFont="1" applyFill="1" applyBorder="1" applyAlignment="1">
      <alignment horizontal="center" vertical="center"/>
    </xf>
    <xf numFmtId="2" fontId="33" fillId="45" borderId="23" xfId="41125" applyNumberFormat="1" applyFont="1" applyFill="1" applyBorder="1" applyAlignment="1">
      <alignment horizontal="center" vertical="center"/>
    </xf>
    <xf numFmtId="0" fontId="33" fillId="45" borderId="106" xfId="41125" applyFont="1" applyFill="1" applyBorder="1" applyAlignment="1">
      <alignment horizontal="center" vertical="center"/>
    </xf>
    <xf numFmtId="178" fontId="32" fillId="0" borderId="136" xfId="41125" applyNumberFormat="1" applyFont="1" applyBorder="1" applyAlignment="1">
      <alignment horizontal="center" vertical="center"/>
    </xf>
    <xf numFmtId="2" fontId="33" fillId="0" borderId="136" xfId="41125" applyNumberFormat="1" applyFont="1" applyBorder="1" applyAlignment="1">
      <alignment horizontal="center" vertical="center"/>
    </xf>
    <xf numFmtId="178" fontId="88" fillId="46" borderId="136" xfId="41125" applyNumberFormat="1" applyFont="1" applyFill="1" applyBorder="1" applyAlignment="1">
      <alignment horizontal="center" vertical="center"/>
    </xf>
    <xf numFmtId="180" fontId="32" fillId="31" borderId="136" xfId="41125" applyNumberFormat="1" applyFont="1" applyFill="1" applyBorder="1" applyAlignment="1">
      <alignment horizontal="center" vertical="center"/>
    </xf>
    <xf numFmtId="178" fontId="32" fillId="0" borderId="0" xfId="41125" applyNumberFormat="1" applyFont="1" applyAlignment="1">
      <alignment vertical="center"/>
    </xf>
    <xf numFmtId="49" fontId="33" fillId="45" borderId="137" xfId="41125" applyNumberFormat="1" applyFont="1" applyFill="1" applyBorder="1" applyAlignment="1">
      <alignment horizontal="center" vertical="center"/>
    </xf>
    <xf numFmtId="4" fontId="32" fillId="0" borderId="107" xfId="41125" applyNumberFormat="1" applyFont="1" applyBorder="1" applyAlignment="1">
      <alignment horizontal="center" vertical="center"/>
    </xf>
    <xf numFmtId="178" fontId="32" fillId="0" borderId="107" xfId="41125" applyNumberFormat="1" applyFont="1" applyBorder="1" applyAlignment="1">
      <alignment horizontal="center" vertical="center"/>
    </xf>
    <xf numFmtId="4" fontId="82" fillId="46" borderId="107" xfId="41125" applyNumberFormat="1" applyFont="1" applyFill="1" applyBorder="1" applyAlignment="1">
      <alignment horizontal="center" vertical="center"/>
    </xf>
    <xf numFmtId="178" fontId="32" fillId="35" borderId="107" xfId="41125" applyNumberFormat="1" applyFont="1" applyFill="1" applyBorder="1" applyAlignment="1">
      <alignment horizontal="center" vertical="center"/>
    </xf>
    <xf numFmtId="4" fontId="32" fillId="31" borderId="107" xfId="41125" applyNumberFormat="1" applyFont="1" applyFill="1" applyBorder="1" applyAlignment="1">
      <alignment horizontal="center" vertical="center"/>
    </xf>
    <xf numFmtId="2" fontId="32" fillId="48" borderId="107" xfId="41125" applyNumberFormat="1" applyFont="1" applyFill="1" applyBorder="1" applyAlignment="1">
      <alignment horizontal="center" vertical="center"/>
    </xf>
    <xf numFmtId="2" fontId="32" fillId="0" borderId="107" xfId="41125" applyNumberFormat="1" applyFont="1" applyBorder="1" applyAlignment="1">
      <alignment horizontal="center" vertical="center"/>
    </xf>
    <xf numFmtId="178" fontId="32" fillId="31" borderId="107" xfId="41125" applyNumberFormat="1" applyFont="1" applyFill="1" applyBorder="1" applyAlignment="1">
      <alignment horizontal="center" vertical="center"/>
    </xf>
    <xf numFmtId="2" fontId="32" fillId="0" borderId="108" xfId="41125" applyNumberFormat="1" applyFont="1" applyBorder="1" applyAlignment="1">
      <alignment horizontal="center" vertical="center"/>
    </xf>
    <xf numFmtId="182" fontId="2" fillId="37" borderId="0" xfId="0" applyNumberFormat="1" applyFont="1" applyFill="1" applyBorder="1" applyAlignment="1">
      <alignment horizontal="center" vertical="center" wrapText="1"/>
    </xf>
    <xf numFmtId="0" fontId="32" fillId="49" borderId="36" xfId="0" applyFont="1" applyFill="1" applyBorder="1" applyAlignment="1">
      <alignment horizontal="center" vertical="center"/>
    </xf>
    <xf numFmtId="0" fontId="32" fillId="49" borderId="60" xfId="0" applyFont="1" applyFill="1" applyBorder="1" applyAlignment="1">
      <alignment horizontal="center" vertical="center"/>
    </xf>
    <xf numFmtId="0" fontId="82" fillId="49" borderId="0" xfId="0" applyFont="1" applyFill="1" applyBorder="1" applyAlignment="1">
      <alignment horizontal="center" vertical="center"/>
    </xf>
    <xf numFmtId="4" fontId="82" fillId="49" borderId="0" xfId="0" applyNumberFormat="1" applyFont="1" applyFill="1" applyBorder="1" applyAlignment="1">
      <alignment horizontal="right" vertical="center"/>
    </xf>
    <xf numFmtId="43" fontId="82" fillId="49" borderId="0" xfId="1" applyFont="1" applyFill="1" applyBorder="1" applyAlignment="1">
      <alignment horizontal="right" vertical="center"/>
    </xf>
    <xf numFmtId="10" fontId="82" fillId="49" borderId="0" xfId="0" applyNumberFormat="1" applyFont="1" applyFill="1" applyBorder="1" applyAlignment="1">
      <alignment horizontal="right" vertical="center"/>
    </xf>
    <xf numFmtId="4" fontId="82" fillId="49" borderId="104" xfId="0" applyNumberFormat="1" applyFont="1" applyFill="1" applyBorder="1" applyAlignment="1">
      <alignment horizontal="right" vertical="center"/>
    </xf>
    <xf numFmtId="0" fontId="32" fillId="49" borderId="41" xfId="0" applyFont="1" applyFill="1" applyBorder="1" applyAlignment="1">
      <alignment horizontal="center" vertical="center"/>
    </xf>
    <xf numFmtId="0" fontId="82" fillId="49" borderId="43" xfId="0" applyFont="1" applyFill="1" applyBorder="1" applyAlignment="1">
      <alignment horizontal="center" vertical="center"/>
    </xf>
    <xf numFmtId="4" fontId="82" fillId="49" borderId="43" xfId="0" applyNumberFormat="1" applyFont="1" applyFill="1" applyBorder="1" applyAlignment="1">
      <alignment horizontal="right" vertical="center"/>
    </xf>
    <xf numFmtId="43" fontId="82" fillId="49" borderId="43" xfId="1" applyFont="1" applyFill="1" applyBorder="1" applyAlignment="1">
      <alignment horizontal="right" vertical="center"/>
    </xf>
    <xf numFmtId="10" fontId="82" fillId="49" borderId="43" xfId="0" applyNumberFormat="1" applyFont="1" applyFill="1" applyBorder="1" applyAlignment="1">
      <alignment horizontal="right" vertical="center"/>
    </xf>
    <xf numFmtId="4" fontId="82" fillId="49" borderId="40" xfId="0" applyNumberFormat="1" applyFont="1" applyFill="1" applyBorder="1" applyAlignment="1">
      <alignment horizontal="right" vertical="center"/>
    </xf>
    <xf numFmtId="0" fontId="59" fillId="46" borderId="83" xfId="0" applyFont="1" applyFill="1" applyBorder="1" applyAlignment="1">
      <alignment horizontal="center" vertical="center"/>
    </xf>
    <xf numFmtId="0" fontId="59" fillId="46" borderId="87" xfId="0" applyFont="1" applyFill="1" applyBorder="1" applyAlignment="1">
      <alignment horizontal="center" vertical="center"/>
    </xf>
    <xf numFmtId="0" fontId="37" fillId="36" borderId="21" xfId="0" applyFont="1" applyFill="1" applyBorder="1" applyAlignment="1">
      <alignment horizontal="center" vertical="center" wrapText="1"/>
    </xf>
    <xf numFmtId="0" fontId="37" fillId="36" borderId="132" xfId="0" applyFont="1" applyFill="1" applyBorder="1" applyAlignment="1">
      <alignment horizontal="center" vertical="center" wrapText="1"/>
    </xf>
    <xf numFmtId="0" fontId="37" fillId="43" borderId="103" xfId="0" applyFont="1" applyFill="1" applyBorder="1" applyAlignment="1">
      <alignment horizontal="center" vertical="center" wrapText="1"/>
    </xf>
    <xf numFmtId="0" fontId="37" fillId="43" borderId="132" xfId="0" applyFont="1" applyFill="1" applyBorder="1" applyAlignment="1">
      <alignment horizontal="center" vertical="center" wrapText="1"/>
    </xf>
    <xf numFmtId="0" fontId="37" fillId="43" borderId="57" xfId="0" applyFont="1" applyFill="1" applyBorder="1" applyAlignment="1">
      <alignment horizontal="center" vertical="center" wrapText="1"/>
    </xf>
    <xf numFmtId="0" fontId="37" fillId="39" borderId="0" xfId="0" applyFont="1" applyFill="1" applyBorder="1" applyAlignment="1">
      <alignment horizontal="center" vertical="center" wrapText="1"/>
    </xf>
    <xf numFmtId="0" fontId="37" fillId="39" borderId="30" xfId="0" applyFont="1" applyFill="1" applyBorder="1" applyAlignment="1">
      <alignment horizontal="center" vertical="center" wrapText="1"/>
    </xf>
    <xf numFmtId="0" fontId="37" fillId="39" borderId="24" xfId="0" applyFont="1" applyFill="1" applyBorder="1" applyAlignment="1">
      <alignment horizontal="center" vertical="center" wrapText="1"/>
    </xf>
    <xf numFmtId="0" fontId="37" fillId="42" borderId="30" xfId="0" applyFont="1" applyFill="1" applyBorder="1" applyAlignment="1">
      <alignment horizontal="center" vertical="center" wrapText="1"/>
    </xf>
    <xf numFmtId="0" fontId="37" fillId="36" borderId="0" xfId="0" applyFont="1" applyFill="1" applyBorder="1" applyAlignment="1">
      <alignment horizontal="center" vertical="center" wrapText="1"/>
    </xf>
    <xf numFmtId="0" fontId="37" fillId="36" borderId="30" xfId="0" applyFont="1" applyFill="1" applyBorder="1" applyAlignment="1">
      <alignment horizontal="center" vertical="center" wrapText="1"/>
    </xf>
    <xf numFmtId="0" fontId="37" fillId="36" borderId="24" xfId="0" applyFont="1" applyFill="1" applyBorder="1" applyAlignment="1">
      <alignment horizontal="center" vertical="center" wrapText="1"/>
    </xf>
    <xf numFmtId="0" fontId="37" fillId="36" borderId="52" xfId="0" applyFont="1" applyFill="1" applyBorder="1" applyAlignment="1">
      <alignment horizontal="center" vertical="center" wrapText="1"/>
    </xf>
    <xf numFmtId="0" fontId="37" fillId="36" borderId="57" xfId="0" applyFont="1" applyFill="1" applyBorder="1" applyAlignment="1">
      <alignment horizontal="center" vertical="center" wrapText="1"/>
    </xf>
    <xf numFmtId="0" fontId="37" fillId="36" borderId="27" xfId="0" applyFont="1" applyFill="1" applyBorder="1" applyAlignment="1">
      <alignment horizontal="center" vertical="center" wrapText="1"/>
    </xf>
    <xf numFmtId="0" fontId="37" fillId="36" borderId="28" xfId="0" applyFont="1" applyFill="1" applyBorder="1" applyAlignment="1">
      <alignment horizontal="center" vertical="center" wrapText="1"/>
    </xf>
    <xf numFmtId="182" fontId="2" fillId="38" borderId="32" xfId="0" applyNumberFormat="1" applyFont="1" applyFill="1" applyBorder="1" applyAlignment="1">
      <alignment horizontal="center" vertical="center" wrapText="1"/>
    </xf>
    <xf numFmtId="182" fontId="2" fillId="35" borderId="0" xfId="0" applyNumberFormat="1" applyFont="1" applyFill="1" applyBorder="1" applyAlignment="1">
      <alignment horizontal="center" vertical="center" wrapText="1"/>
    </xf>
    <xf numFmtId="182" fontId="53" fillId="36" borderId="0" xfId="0" applyNumberFormat="1" applyFont="1" applyFill="1" applyBorder="1" applyAlignment="1">
      <alignment horizontal="center" vertical="center" wrapText="1"/>
    </xf>
    <xf numFmtId="0" fontId="2" fillId="35" borderId="0" xfId="0" applyFont="1" applyFill="1" applyBorder="1" applyAlignment="1">
      <alignment horizontal="center" vertical="center" wrapText="1"/>
    </xf>
    <xf numFmtId="0" fontId="53" fillId="36" borderId="0" xfId="0" applyFont="1" applyFill="1" applyBorder="1" applyAlignment="1">
      <alignment horizontal="center" vertical="center" wrapText="1"/>
    </xf>
    <xf numFmtId="183" fontId="53" fillId="36" borderId="0" xfId="0" applyNumberFormat="1" applyFont="1" applyFill="1" applyBorder="1" applyAlignment="1">
      <alignment horizontal="center" vertical="center" wrapText="1"/>
    </xf>
    <xf numFmtId="178" fontId="106" fillId="0" borderId="138" xfId="41125" applyNumberFormat="1" applyFont="1" applyBorder="1" applyAlignment="1">
      <alignment horizontal="center" vertical="center"/>
    </xf>
    <xf numFmtId="178" fontId="88" fillId="46" borderId="139" xfId="41125" applyNumberFormat="1" applyFont="1" applyFill="1" applyBorder="1" applyAlignment="1">
      <alignment horizontal="center" vertical="center"/>
    </xf>
    <xf numFmtId="0" fontId="98" fillId="45" borderId="44" xfId="41125" applyFont="1" applyFill="1" applyBorder="1" applyAlignment="1">
      <alignment horizontal="center" vertical="center"/>
    </xf>
    <xf numFmtId="0" fontId="2" fillId="35" borderId="23" xfId="0" applyFont="1" applyFill="1" applyBorder="1" applyAlignment="1">
      <alignment horizontal="center" vertical="center" wrapText="1"/>
    </xf>
    <xf numFmtId="166" fontId="2" fillId="0" borderId="23" xfId="0" applyNumberFormat="1" applyFont="1" applyBorder="1" applyAlignment="1">
      <alignment horizontal="center" vertical="center" wrapText="1"/>
    </xf>
    <xf numFmtId="182" fontId="2" fillId="0" borderId="23" xfId="0" applyNumberFormat="1" applyFont="1" applyBorder="1" applyAlignment="1">
      <alignment horizontal="center" vertical="center" wrapText="1"/>
    </xf>
    <xf numFmtId="166" fontId="2" fillId="31" borderId="23" xfId="0" applyNumberFormat="1" applyFont="1" applyFill="1" applyBorder="1" applyAlignment="1">
      <alignment horizontal="center" vertical="center" wrapText="1"/>
    </xf>
    <xf numFmtId="0" fontId="37" fillId="50" borderId="112" xfId="2" applyFont="1" applyFill="1" applyBorder="1" applyAlignment="1">
      <alignment horizontal="center" vertical="center" wrapText="1"/>
    </xf>
    <xf numFmtId="9" fontId="2" fillId="0" borderId="23" xfId="41056" applyFont="1" applyBorder="1" applyAlignment="1">
      <alignment horizontal="center" vertical="center" wrapText="1"/>
    </xf>
    <xf numFmtId="182" fontId="2" fillId="31" borderId="23" xfId="0" applyNumberFormat="1" applyFont="1" applyFill="1" applyBorder="1" applyAlignment="1">
      <alignment horizontal="center" vertical="center" wrapText="1"/>
    </xf>
    <xf numFmtId="182" fontId="2" fillId="29" borderId="23" xfId="0" applyNumberFormat="1" applyFont="1" applyFill="1" applyBorder="1" applyAlignment="1">
      <alignment horizontal="center" vertical="center" wrapText="1"/>
    </xf>
    <xf numFmtId="182" fontId="2" fillId="0" borderId="23" xfId="0" applyNumberFormat="1" applyFont="1" applyFill="1" applyBorder="1" applyAlignment="1">
      <alignment horizontal="center" vertical="center" wrapText="1"/>
    </xf>
    <xf numFmtId="182" fontId="2" fillId="50" borderId="23" xfId="0" applyNumberFormat="1" applyFont="1" applyFill="1" applyBorder="1" applyAlignment="1">
      <alignment horizontal="center" vertical="center" wrapText="1"/>
    </xf>
    <xf numFmtId="0" fontId="32" fillId="0" borderId="1" xfId="0" applyNumberFormat="1" applyFont="1" applyFill="1" applyBorder="1" applyAlignment="1">
      <alignment horizontal="right" vertical="center"/>
    </xf>
    <xf numFmtId="182" fontId="2" fillId="37" borderId="23" xfId="0" applyNumberFormat="1" applyFont="1" applyFill="1" applyBorder="1" applyAlignment="1">
      <alignment horizontal="center" vertical="center" wrapText="1"/>
    </xf>
    <xf numFmtId="182" fontId="2" fillId="35" borderId="23" xfId="0" applyNumberFormat="1" applyFont="1" applyFill="1" applyBorder="1" applyAlignment="1">
      <alignment horizontal="center" vertical="center" wrapText="1"/>
    </xf>
    <xf numFmtId="182" fontId="2" fillId="43" borderId="23" xfId="0" applyNumberFormat="1" applyFont="1" applyFill="1" applyBorder="1" applyAlignment="1">
      <alignment horizontal="center" vertical="center" wrapText="1"/>
    </xf>
    <xf numFmtId="183" fontId="2" fillId="35" borderId="23" xfId="0" applyNumberFormat="1" applyFont="1" applyFill="1" applyBorder="1" applyAlignment="1">
      <alignment horizontal="center" vertical="center" wrapText="1"/>
    </xf>
    <xf numFmtId="0" fontId="37" fillId="50" borderId="52" xfId="2" applyFont="1" applyFill="1" applyBorder="1" applyAlignment="1">
      <alignment horizontal="center" vertical="center" wrapText="1"/>
    </xf>
    <xf numFmtId="0" fontId="37" fillId="50" borderId="30" xfId="2" applyFont="1" applyFill="1" applyBorder="1" applyAlignment="1">
      <alignment horizontal="center" vertical="center" wrapText="1"/>
    </xf>
    <xf numFmtId="0" fontId="37" fillId="50" borderId="25" xfId="2" applyFont="1" applyFill="1" applyBorder="1" applyAlignment="1">
      <alignment horizontal="center" vertical="center" wrapText="1"/>
    </xf>
    <xf numFmtId="0" fontId="37" fillId="29" borderId="30" xfId="2" applyFont="1" applyFill="1" applyBorder="1" applyAlignment="1">
      <alignment horizontal="center" vertical="center" wrapText="1"/>
    </xf>
    <xf numFmtId="0" fontId="37" fillId="29" borderId="25" xfId="2" applyFont="1" applyFill="1" applyBorder="1" applyAlignment="1">
      <alignment horizontal="center" vertical="center" wrapText="1"/>
    </xf>
    <xf numFmtId="2" fontId="2" fillId="51" borderId="23" xfId="0" applyNumberFormat="1" applyFont="1" applyFill="1" applyBorder="1" applyAlignment="1">
      <alignment horizontal="center" vertical="center" wrapText="1"/>
    </xf>
    <xf numFmtId="0" fontId="32" fillId="0" borderId="0" xfId="41125" applyFont="1" applyAlignment="1">
      <alignment horizontal="center" vertical="center"/>
    </xf>
    <xf numFmtId="4" fontId="32" fillId="0" borderId="0" xfId="41125" applyNumberFormat="1" applyFont="1" applyAlignment="1">
      <alignment horizontal="center" vertical="center"/>
    </xf>
    <xf numFmtId="178" fontId="108" fillId="47" borderId="23" xfId="41125" applyNumberFormat="1" applyFont="1" applyFill="1" applyBorder="1" applyAlignment="1">
      <alignment horizontal="center" vertical="center"/>
    </xf>
    <xf numFmtId="0" fontId="32" fillId="44" borderId="23" xfId="0" applyFont="1" applyFill="1" applyBorder="1" applyAlignment="1">
      <alignment horizontal="center" vertical="center"/>
    </xf>
    <xf numFmtId="0" fontId="32" fillId="44" borderId="23" xfId="0" quotePrefix="1" applyFont="1" applyFill="1" applyBorder="1" applyAlignment="1">
      <alignment horizontal="center" vertical="center"/>
    </xf>
    <xf numFmtId="0" fontId="32" fillId="44" borderId="1" xfId="0" applyFont="1" applyFill="1" applyBorder="1" applyAlignment="1">
      <alignment horizontal="left" vertical="center" wrapText="1"/>
    </xf>
    <xf numFmtId="0" fontId="32" fillId="44" borderId="28" xfId="0" applyFont="1" applyFill="1" applyBorder="1" applyAlignment="1" applyProtection="1">
      <alignment horizontal="center" vertical="center"/>
    </xf>
    <xf numFmtId="0" fontId="32" fillId="44" borderId="1" xfId="0" applyFont="1" applyFill="1" applyBorder="1" applyAlignment="1">
      <alignment horizontal="center" vertical="center"/>
    </xf>
    <xf numFmtId="4" fontId="32" fillId="44" borderId="28" xfId="0" applyNumberFormat="1" applyFont="1" applyFill="1" applyBorder="1" applyAlignment="1" applyProtection="1">
      <alignment horizontal="right" vertical="center"/>
    </xf>
    <xf numFmtId="0" fontId="32" fillId="44" borderId="1" xfId="0" applyFont="1" applyFill="1" applyBorder="1" applyAlignment="1">
      <alignment horizontal="right" vertical="center"/>
    </xf>
    <xf numFmtId="10" fontId="32" fillId="44" borderId="1" xfId="0" applyNumberFormat="1" applyFont="1" applyFill="1" applyBorder="1" applyAlignment="1">
      <alignment horizontal="right" vertical="center"/>
    </xf>
    <xf numFmtId="4" fontId="32" fillId="44" borderId="1" xfId="0" applyNumberFormat="1" applyFont="1" applyFill="1" applyBorder="1" applyAlignment="1">
      <alignment horizontal="right" vertical="center"/>
    </xf>
    <xf numFmtId="0" fontId="32" fillId="44" borderId="44" xfId="0" applyFont="1" applyFill="1" applyBorder="1" applyAlignment="1">
      <alignment horizontal="center" vertical="center"/>
    </xf>
    <xf numFmtId="0" fontId="32" fillId="44" borderId="44" xfId="0" quotePrefix="1" applyFont="1" applyFill="1" applyBorder="1" applyAlignment="1">
      <alignment horizontal="center" vertical="center"/>
    </xf>
    <xf numFmtId="0" fontId="32" fillId="44" borderId="44" xfId="0" applyFont="1" applyFill="1" applyBorder="1" applyAlignment="1">
      <alignment horizontal="left" vertical="center" wrapText="1"/>
    </xf>
    <xf numFmtId="0" fontId="32" fillId="44" borderId="132" xfId="0" applyFont="1" applyFill="1" applyBorder="1" applyAlignment="1" applyProtection="1">
      <alignment horizontal="center" vertical="center"/>
    </xf>
    <xf numFmtId="4" fontId="32" fillId="44" borderId="132" xfId="0" applyNumberFormat="1" applyFont="1" applyFill="1" applyBorder="1" applyAlignment="1" applyProtection="1">
      <alignment horizontal="right" vertical="center"/>
    </xf>
    <xf numFmtId="0" fontId="32" fillId="44" borderId="44" xfId="0" applyFont="1" applyFill="1" applyBorder="1" applyAlignment="1">
      <alignment horizontal="right" vertical="center"/>
    </xf>
    <xf numFmtId="10" fontId="32" fillId="44" borderId="44" xfId="0" applyNumberFormat="1" applyFont="1" applyFill="1" applyBorder="1" applyAlignment="1">
      <alignment horizontal="right" vertical="center"/>
    </xf>
    <xf numFmtId="4" fontId="32" fillId="44" borderId="44" xfId="0" applyNumberFormat="1" applyFont="1" applyFill="1" applyBorder="1" applyAlignment="1">
      <alignment horizontal="right" vertical="center"/>
    </xf>
    <xf numFmtId="49" fontId="32" fillId="44" borderId="44" xfId="0" applyNumberFormat="1" applyFont="1" applyFill="1" applyBorder="1" applyAlignment="1">
      <alignment horizontal="center" vertical="center"/>
    </xf>
    <xf numFmtId="4" fontId="32" fillId="0" borderId="140" xfId="0" applyNumberFormat="1" applyFont="1" applyFill="1" applyBorder="1" applyAlignment="1">
      <alignment horizontal="right" vertical="center"/>
    </xf>
    <xf numFmtId="0" fontId="32" fillId="31" borderId="46" xfId="0" applyFont="1" applyFill="1" applyBorder="1" applyAlignment="1">
      <alignment horizontal="center" vertical="center"/>
    </xf>
    <xf numFmtId="49" fontId="32" fillId="31" borderId="46" xfId="0" applyNumberFormat="1" applyFont="1" applyFill="1" applyBorder="1" applyAlignment="1">
      <alignment horizontal="center" vertical="center"/>
    </xf>
    <xf numFmtId="0" fontId="32" fillId="31" borderId="46" xfId="0" quotePrefix="1" applyFont="1" applyFill="1" applyBorder="1" applyAlignment="1">
      <alignment horizontal="center" vertical="center"/>
    </xf>
    <xf numFmtId="0" fontId="32" fillId="31" borderId="46" xfId="0" applyFont="1" applyFill="1" applyBorder="1" applyAlignment="1">
      <alignment horizontal="left" vertical="center" wrapText="1"/>
    </xf>
    <xf numFmtId="0" fontId="32" fillId="31" borderId="85" xfId="0" applyFont="1" applyFill="1" applyBorder="1" applyAlignment="1" applyProtection="1">
      <alignment horizontal="center" vertical="center"/>
    </xf>
    <xf numFmtId="4" fontId="32" fillId="31" borderId="85" xfId="0" applyNumberFormat="1" applyFont="1" applyFill="1" applyBorder="1" applyAlignment="1" applyProtection="1">
      <alignment horizontal="right" vertical="center"/>
    </xf>
    <xf numFmtId="0" fontId="32" fillId="31" borderId="46" xfId="0" applyFont="1" applyFill="1" applyBorder="1" applyAlignment="1">
      <alignment horizontal="right" vertical="center"/>
    </xf>
    <xf numFmtId="10" fontId="32" fillId="31" borderId="46" xfId="0" applyNumberFormat="1" applyFont="1" applyFill="1" applyBorder="1" applyAlignment="1">
      <alignment horizontal="right" vertical="center"/>
    </xf>
    <xf numFmtId="4" fontId="32" fillId="31" borderId="46" xfId="0" applyNumberFormat="1" applyFont="1" applyFill="1" applyBorder="1" applyAlignment="1">
      <alignment horizontal="right" vertical="center"/>
    </xf>
    <xf numFmtId="4" fontId="32" fillId="31" borderId="47" xfId="0" applyNumberFormat="1" applyFont="1" applyFill="1" applyBorder="1" applyAlignment="1">
      <alignment horizontal="right" vertical="center"/>
    </xf>
    <xf numFmtId="0" fontId="32" fillId="31" borderId="23" xfId="0" applyFont="1" applyFill="1" applyBorder="1" applyAlignment="1">
      <alignment horizontal="center" vertical="center"/>
    </xf>
    <xf numFmtId="49" fontId="32" fillId="31" borderId="23" xfId="0" applyNumberFormat="1" applyFont="1" applyFill="1" applyBorder="1" applyAlignment="1">
      <alignment horizontal="center" vertical="center"/>
    </xf>
    <xf numFmtId="0" fontId="32" fillId="31" borderId="23" xfId="0" applyFont="1" applyFill="1" applyBorder="1" applyAlignment="1">
      <alignment horizontal="left" vertical="center" wrapText="1"/>
    </xf>
    <xf numFmtId="0" fontId="32" fillId="31" borderId="28" xfId="0" applyFont="1" applyFill="1" applyBorder="1" applyAlignment="1" applyProtection="1">
      <alignment horizontal="center" vertical="center"/>
    </xf>
    <xf numFmtId="4" fontId="32" fillId="31" borderId="28" xfId="0" applyNumberFormat="1" applyFont="1" applyFill="1" applyBorder="1" applyAlignment="1" applyProtection="1">
      <alignment horizontal="right" vertical="center"/>
    </xf>
    <xf numFmtId="0" fontId="32" fillId="31" borderId="23" xfId="0" applyFont="1" applyFill="1" applyBorder="1" applyAlignment="1">
      <alignment horizontal="right" vertical="center"/>
    </xf>
    <xf numFmtId="10" fontId="32" fillId="31" borderId="23" xfId="0" applyNumberFormat="1" applyFont="1" applyFill="1" applyBorder="1" applyAlignment="1">
      <alignment horizontal="right" vertical="center"/>
    </xf>
    <xf numFmtId="4" fontId="32" fillId="31" borderId="23" xfId="0" applyNumberFormat="1" applyFont="1" applyFill="1" applyBorder="1" applyAlignment="1">
      <alignment horizontal="right" vertical="center"/>
    </xf>
    <xf numFmtId="4" fontId="32" fillId="31" borderId="106" xfId="0" applyNumberFormat="1" applyFont="1" applyFill="1" applyBorder="1" applyAlignment="1">
      <alignment horizontal="right" vertical="center"/>
    </xf>
    <xf numFmtId="0" fontId="32" fillId="31" borderId="56" xfId="0" applyFont="1" applyFill="1" applyBorder="1" applyAlignment="1">
      <alignment horizontal="center" vertical="center"/>
    </xf>
    <xf numFmtId="49" fontId="32" fillId="31" borderId="56" xfId="0" applyNumberFormat="1" applyFont="1" applyFill="1" applyBorder="1" applyAlignment="1">
      <alignment horizontal="center" vertical="center"/>
    </xf>
    <xf numFmtId="0" fontId="32" fillId="31" borderId="56" xfId="0" quotePrefix="1" applyFont="1" applyFill="1" applyBorder="1" applyAlignment="1">
      <alignment horizontal="center" vertical="center"/>
    </xf>
    <xf numFmtId="0" fontId="32" fillId="31" borderId="56" xfId="0" applyFont="1" applyFill="1" applyBorder="1" applyAlignment="1">
      <alignment horizontal="left" vertical="center" wrapText="1"/>
    </xf>
    <xf numFmtId="0" fontId="32" fillId="31" borderId="133" xfId="0" applyFont="1" applyFill="1" applyBorder="1" applyAlignment="1" applyProtection="1">
      <alignment horizontal="center" vertical="center"/>
    </xf>
    <xf numFmtId="4" fontId="32" fillId="31" borderId="133" xfId="0" applyNumberFormat="1" applyFont="1" applyFill="1" applyBorder="1" applyAlignment="1" applyProtection="1">
      <alignment horizontal="right" vertical="center"/>
    </xf>
    <xf numFmtId="0" fontId="32" fillId="31" borderId="56" xfId="0" applyFont="1" applyFill="1" applyBorder="1" applyAlignment="1">
      <alignment horizontal="right" vertical="center"/>
    </xf>
    <xf numFmtId="10" fontId="32" fillId="31" borderId="56" xfId="0" applyNumberFormat="1" applyFont="1" applyFill="1" applyBorder="1" applyAlignment="1">
      <alignment horizontal="right" vertical="center"/>
    </xf>
    <xf numFmtId="4" fontId="32" fillId="31" borderId="56" xfId="0" applyNumberFormat="1" applyFont="1" applyFill="1" applyBorder="1" applyAlignment="1">
      <alignment horizontal="right" vertical="center"/>
    </xf>
    <xf numFmtId="4" fontId="32" fillId="31" borderId="62" xfId="0" applyNumberFormat="1" applyFont="1" applyFill="1" applyBorder="1" applyAlignment="1">
      <alignment horizontal="right" vertical="center"/>
    </xf>
    <xf numFmtId="0" fontId="32" fillId="31" borderId="22" xfId="0" applyFont="1" applyFill="1" applyBorder="1" applyAlignment="1">
      <alignment horizontal="center" vertical="center"/>
    </xf>
    <xf numFmtId="49" fontId="32" fillId="31" borderId="22" xfId="0" applyNumberFormat="1" applyFont="1" applyFill="1" applyBorder="1" applyAlignment="1">
      <alignment horizontal="center" vertical="center"/>
    </xf>
    <xf numFmtId="0" fontId="32" fillId="31" borderId="22" xfId="0" quotePrefix="1" applyFont="1" applyFill="1" applyBorder="1" applyAlignment="1">
      <alignment horizontal="center" vertical="center"/>
    </xf>
    <xf numFmtId="0" fontId="32" fillId="31" borderId="22" xfId="0" applyFont="1" applyFill="1" applyBorder="1" applyAlignment="1">
      <alignment horizontal="left" vertical="center" wrapText="1"/>
    </xf>
    <xf numFmtId="0" fontId="32" fillId="31" borderId="21" xfId="0" applyFont="1" applyFill="1" applyBorder="1" applyAlignment="1" applyProtection="1">
      <alignment horizontal="center" vertical="center"/>
    </xf>
    <xf numFmtId="4" fontId="32" fillId="31" borderId="21" xfId="0" applyNumberFormat="1" applyFont="1" applyFill="1" applyBorder="1" applyAlignment="1" applyProtection="1">
      <alignment horizontal="right" vertical="center"/>
    </xf>
    <xf numFmtId="0" fontId="32" fillId="31" borderId="22" xfId="0" applyFont="1" applyFill="1" applyBorder="1" applyAlignment="1">
      <alignment horizontal="right" vertical="center"/>
    </xf>
    <xf numFmtId="10" fontId="32" fillId="31" borderId="22" xfId="0" applyNumberFormat="1" applyFont="1" applyFill="1" applyBorder="1" applyAlignment="1">
      <alignment horizontal="right" vertical="center"/>
    </xf>
    <xf numFmtId="4" fontId="32" fillId="31" borderId="22" xfId="0" applyNumberFormat="1" applyFont="1" applyFill="1" applyBorder="1" applyAlignment="1">
      <alignment horizontal="right" vertical="center"/>
    </xf>
    <xf numFmtId="49" fontId="32" fillId="31" borderId="1" xfId="0" applyNumberFormat="1" applyFont="1" applyFill="1" applyBorder="1" applyAlignment="1">
      <alignment horizontal="center" vertical="center"/>
    </xf>
    <xf numFmtId="0" fontId="32" fillId="31" borderId="1" xfId="0" applyFont="1" applyFill="1" applyBorder="1" applyAlignment="1">
      <alignment horizontal="left" vertical="center" wrapText="1"/>
    </xf>
    <xf numFmtId="0" fontId="32" fillId="31" borderId="1" xfId="0" applyFont="1" applyFill="1" applyBorder="1" applyAlignment="1">
      <alignment horizontal="right" vertical="center"/>
    </xf>
    <xf numFmtId="10" fontId="32" fillId="31" borderId="1" xfId="0" applyNumberFormat="1" applyFont="1" applyFill="1" applyBorder="1" applyAlignment="1">
      <alignment horizontal="right" vertical="center"/>
    </xf>
    <xf numFmtId="4" fontId="32" fillId="31" borderId="1" xfId="0" applyNumberFormat="1" applyFont="1" applyFill="1" applyBorder="1" applyAlignment="1">
      <alignment horizontal="right" vertical="center"/>
    </xf>
    <xf numFmtId="0" fontId="57" fillId="0" borderId="23" xfId="0" applyFont="1" applyFill="1" applyBorder="1" applyAlignment="1">
      <alignment horizontal="center" vertical="center"/>
    </xf>
    <xf numFmtId="10" fontId="57" fillId="0" borderId="0" xfId="41056" applyNumberFormat="1" applyFont="1" applyFill="1" applyAlignment="1">
      <alignment horizontal="center" vertical="center"/>
    </xf>
    <xf numFmtId="178" fontId="57" fillId="0" borderId="0" xfId="0" applyNumberFormat="1" applyFont="1" applyFill="1" applyAlignment="1">
      <alignment horizontal="center" vertical="center"/>
    </xf>
    <xf numFmtId="0" fontId="57" fillId="0" borderId="0" xfId="0" applyFont="1" applyFill="1" applyAlignment="1">
      <alignment horizontal="center" vertical="center"/>
    </xf>
    <xf numFmtId="39" fontId="61" fillId="28" borderId="23" xfId="0" applyNumberFormat="1" applyFont="1" applyFill="1" applyBorder="1" applyAlignment="1">
      <alignment horizontal="center" vertical="center" wrapText="1"/>
    </xf>
    <xf numFmtId="39" fontId="109" fillId="0" borderId="0" xfId="0" applyNumberFormat="1" applyFont="1" applyAlignment="1">
      <alignment horizontal="center" vertical="center" wrapText="1"/>
    </xf>
    <xf numFmtId="0" fontId="0" fillId="0" borderId="23" xfId="0" applyFont="1" applyFill="1" applyBorder="1" applyAlignment="1">
      <alignment horizontal="center" vertical="center"/>
    </xf>
    <xf numFmtId="49" fontId="0" fillId="0" borderId="23" xfId="0" applyNumberFormat="1" applyFont="1" applyFill="1" applyBorder="1" applyAlignment="1">
      <alignment horizontal="center" vertical="center"/>
    </xf>
    <xf numFmtId="0" fontId="0" fillId="0" borderId="23" xfId="0" applyFont="1" applyBorder="1" applyAlignment="1">
      <alignment horizontal="center" vertical="center"/>
    </xf>
    <xf numFmtId="0" fontId="0" fillId="0" borderId="1" xfId="0" applyFont="1" applyFill="1" applyBorder="1" applyAlignment="1">
      <alignment horizontal="left" vertical="center" wrapText="1"/>
    </xf>
    <xf numFmtId="0" fontId="0" fillId="0" borderId="28" xfId="0" applyFont="1" applyBorder="1" applyAlignment="1" applyProtection="1">
      <alignment horizontal="center" vertical="center"/>
    </xf>
    <xf numFmtId="0" fontId="0" fillId="0" borderId="1" xfId="0" applyFont="1" applyFill="1" applyBorder="1" applyAlignment="1">
      <alignment horizontal="center" vertical="center"/>
    </xf>
    <xf numFmtId="4" fontId="0" fillId="0" borderId="28" xfId="0" applyNumberFormat="1" applyFont="1" applyBorder="1" applyAlignment="1" applyProtection="1">
      <alignment horizontal="right" vertical="center"/>
    </xf>
    <xf numFmtId="0" fontId="0" fillId="0" borderId="1" xfId="0" applyFont="1" applyFill="1" applyBorder="1" applyAlignment="1">
      <alignment horizontal="right" vertical="center"/>
    </xf>
    <xf numFmtId="10" fontId="0" fillId="0" borderId="1" xfId="0" applyNumberFormat="1" applyFont="1" applyFill="1" applyBorder="1" applyAlignment="1">
      <alignment horizontal="right" vertical="center"/>
    </xf>
    <xf numFmtId="4" fontId="0" fillId="0" borderId="1" xfId="0" applyNumberFormat="1" applyFont="1" applyFill="1" applyBorder="1" applyAlignment="1">
      <alignment horizontal="right" vertical="center"/>
    </xf>
    <xf numFmtId="0" fontId="32" fillId="31" borderId="55" xfId="0" applyFont="1" applyFill="1" applyBorder="1" applyAlignment="1">
      <alignment horizontal="center" vertical="center" textRotation="255"/>
    </xf>
    <xf numFmtId="0" fontId="32" fillId="31" borderId="32" xfId="0" applyFont="1" applyFill="1" applyBorder="1" applyAlignment="1">
      <alignment horizontal="center" vertical="center" textRotation="255"/>
    </xf>
    <xf numFmtId="0" fontId="32" fillId="31" borderId="22" xfId="0" applyFont="1" applyFill="1" applyBorder="1" applyAlignment="1">
      <alignment horizontal="center" vertical="center" textRotation="255"/>
    </xf>
    <xf numFmtId="0" fontId="32" fillId="31" borderId="64" xfId="0" applyFont="1" applyFill="1" applyBorder="1" applyAlignment="1">
      <alignment horizontal="center" vertical="center" textRotation="255"/>
    </xf>
    <xf numFmtId="0" fontId="32" fillId="31" borderId="65" xfId="0" applyFont="1" applyFill="1" applyBorder="1" applyAlignment="1">
      <alignment horizontal="center" vertical="center" textRotation="255"/>
    </xf>
    <xf numFmtId="0" fontId="32" fillId="31" borderId="68" xfId="0" applyFont="1" applyFill="1" applyBorder="1" applyAlignment="1">
      <alignment horizontal="center" vertical="center" textRotation="255"/>
    </xf>
    <xf numFmtId="0" fontId="94" fillId="0" borderId="64" xfId="0" applyFont="1" applyFill="1" applyBorder="1" applyAlignment="1">
      <alignment horizontal="center" vertical="center" textRotation="255"/>
    </xf>
    <xf numFmtId="0" fontId="94" fillId="0" borderId="65" xfId="0" applyFont="1" applyFill="1" applyBorder="1" applyAlignment="1">
      <alignment horizontal="center" vertical="center" textRotation="255"/>
    </xf>
    <xf numFmtId="0" fontId="94" fillId="44" borderId="44" xfId="0" applyFont="1" applyFill="1" applyBorder="1" applyAlignment="1">
      <alignment horizontal="center" vertical="center" textRotation="255"/>
    </xf>
    <xf numFmtId="0" fontId="94" fillId="44" borderId="32" xfId="0" applyFont="1" applyFill="1" applyBorder="1" applyAlignment="1">
      <alignment horizontal="center" vertical="center" textRotation="255"/>
    </xf>
    <xf numFmtId="0" fontId="94" fillId="0" borderId="68" xfId="0" applyFont="1" applyFill="1" applyBorder="1" applyAlignment="1">
      <alignment horizontal="center" vertical="center" textRotation="255"/>
    </xf>
    <xf numFmtId="0" fontId="93" fillId="0" borderId="44" xfId="0" applyFont="1" applyFill="1" applyBorder="1" applyAlignment="1">
      <alignment horizontal="center" vertical="center" textRotation="255" wrapText="1"/>
    </xf>
    <xf numFmtId="0" fontId="93" fillId="0" borderId="32" xfId="0" applyFont="1" applyFill="1" applyBorder="1" applyAlignment="1">
      <alignment horizontal="center" vertical="center" textRotation="255" wrapText="1"/>
    </xf>
    <xf numFmtId="0" fontId="96" fillId="0" borderId="64" xfId="0" applyFont="1" applyFill="1" applyBorder="1" applyAlignment="1">
      <alignment horizontal="center" vertical="center" textRotation="255" wrapText="1"/>
    </xf>
    <xf numFmtId="0" fontId="96" fillId="0" borderId="65" xfId="0" applyFont="1" applyFill="1" applyBorder="1" applyAlignment="1">
      <alignment horizontal="center" vertical="center" textRotation="255" wrapText="1"/>
    </xf>
    <xf numFmtId="0" fontId="96" fillId="0" borderId="68" xfId="0" applyFont="1" applyFill="1" applyBorder="1" applyAlignment="1">
      <alignment horizontal="center" vertical="center" textRotation="255" wrapText="1"/>
    </xf>
    <xf numFmtId="0" fontId="87" fillId="49" borderId="43" xfId="41057" applyFont="1" applyFill="1" applyBorder="1" applyAlignment="1">
      <alignment horizontal="left" vertical="center"/>
    </xf>
    <xf numFmtId="0" fontId="85" fillId="49" borderId="103" xfId="0" applyFont="1" applyFill="1" applyBorder="1" applyAlignment="1">
      <alignment horizontal="center" vertical="center" wrapText="1"/>
    </xf>
    <xf numFmtId="0" fontId="85" fillId="49" borderId="35" xfId="0" applyFont="1" applyFill="1" applyBorder="1" applyAlignment="1">
      <alignment horizontal="center" vertical="center" wrapText="1"/>
    </xf>
    <xf numFmtId="49" fontId="87" fillId="49" borderId="0" xfId="0" applyNumberFormat="1" applyFont="1" applyFill="1" applyBorder="1" applyAlignment="1">
      <alignment horizontal="left" vertical="center"/>
    </xf>
    <xf numFmtId="0" fontId="87" fillId="49" borderId="0" xfId="0" applyFont="1" applyFill="1" applyBorder="1" applyAlignment="1">
      <alignment horizontal="left" vertical="center"/>
    </xf>
    <xf numFmtId="184" fontId="68" fillId="0" borderId="0" xfId="1" applyNumberFormat="1" applyFont="1" applyAlignment="1" applyProtection="1">
      <alignment vertical="top"/>
    </xf>
    <xf numFmtId="184" fontId="68" fillId="0" borderId="0" xfId="1" applyNumberFormat="1" applyFont="1" applyAlignment="1" applyProtection="1">
      <alignment horizontal="left" vertical="top"/>
    </xf>
    <xf numFmtId="0" fontId="70" fillId="0" borderId="0" xfId="0" applyFont="1" applyAlignment="1">
      <alignment horizontal="center" vertical="top" wrapText="1"/>
    </xf>
    <xf numFmtId="0" fontId="71" fillId="0" borderId="43" xfId="0" applyFont="1" applyBorder="1" applyAlignment="1">
      <alignment horizontal="center"/>
    </xf>
    <xf numFmtId="0" fontId="61" fillId="49" borderId="83" xfId="0" applyFont="1" applyFill="1" applyBorder="1" applyAlignment="1">
      <alignment horizontal="center" vertical="center"/>
    </xf>
    <xf numFmtId="0" fontId="61" fillId="49" borderId="87" xfId="0" applyFont="1" applyFill="1" applyBorder="1" applyAlignment="1">
      <alignment horizontal="center" vertical="center"/>
    </xf>
    <xf numFmtId="0" fontId="59" fillId="46" borderId="83" xfId="0" applyFont="1" applyFill="1" applyBorder="1" applyAlignment="1">
      <alignment horizontal="center" vertical="center"/>
    </xf>
    <xf numFmtId="0" fontId="59" fillId="46" borderId="87" xfId="0" applyFont="1" applyFill="1" applyBorder="1" applyAlignment="1">
      <alignment horizontal="center" vertical="center"/>
    </xf>
    <xf numFmtId="0" fontId="59" fillId="46" borderId="84" xfId="0" applyFont="1" applyFill="1" applyBorder="1" applyAlignment="1">
      <alignment horizontal="center" vertical="center"/>
    </xf>
    <xf numFmtId="0" fontId="107" fillId="46" borderId="88" xfId="0" applyFont="1" applyFill="1" applyBorder="1" applyAlignment="1">
      <alignment horizontal="center" vertical="center"/>
    </xf>
    <xf numFmtId="0" fontId="59" fillId="46" borderId="84" xfId="0" applyFont="1" applyFill="1" applyBorder="1" applyAlignment="1">
      <alignment horizontal="center"/>
    </xf>
    <xf numFmtId="0" fontId="59" fillId="46" borderId="85" xfId="0" applyFont="1" applyFill="1" applyBorder="1" applyAlignment="1">
      <alignment horizontal="center"/>
    </xf>
    <xf numFmtId="0" fontId="59" fillId="46" borderId="86" xfId="0" applyFont="1" applyFill="1" applyBorder="1" applyAlignment="1">
      <alignment horizontal="center"/>
    </xf>
    <xf numFmtId="0" fontId="59" fillId="46" borderId="33" xfId="0" applyFont="1" applyFill="1" applyBorder="1" applyAlignment="1">
      <alignment horizontal="center"/>
    </xf>
    <xf numFmtId="0" fontId="59" fillId="46" borderId="38" xfId="0" applyFont="1" applyFill="1" applyBorder="1" applyAlignment="1">
      <alignment horizontal="center"/>
    </xf>
    <xf numFmtId="0" fontId="2" fillId="49" borderId="42" xfId="0" applyFont="1" applyFill="1" applyBorder="1" applyAlignment="1">
      <alignment horizontal="center" vertical="center"/>
    </xf>
    <xf numFmtId="0" fontId="2" fillId="49" borderId="42" xfId="0" applyFont="1" applyFill="1" applyBorder="1" applyAlignment="1">
      <alignment horizontal="left" vertical="center"/>
    </xf>
    <xf numFmtId="43" fontId="2" fillId="0" borderId="42" xfId="1" applyFont="1" applyFill="1" applyBorder="1" applyAlignment="1">
      <alignment horizontal="left" vertical="center"/>
    </xf>
    <xf numFmtId="10" fontId="2" fillId="0" borderId="42" xfId="0" applyNumberFormat="1" applyFont="1" applyBorder="1" applyAlignment="1">
      <alignment horizontal="center" vertical="center"/>
    </xf>
    <xf numFmtId="0" fontId="2" fillId="49" borderId="33" xfId="0" applyFont="1" applyFill="1" applyBorder="1" applyAlignment="1">
      <alignment horizontal="center" vertical="center"/>
    </xf>
    <xf numFmtId="0" fontId="2" fillId="49" borderId="39" xfId="0" applyFont="1" applyFill="1" applyBorder="1" applyAlignment="1">
      <alignment horizontal="center" vertical="center"/>
    </xf>
    <xf numFmtId="0" fontId="2" fillId="49" borderId="33" xfId="0" applyFont="1" applyFill="1" applyBorder="1" applyAlignment="1">
      <alignment horizontal="left" vertical="center"/>
    </xf>
    <xf numFmtId="0" fontId="2" fillId="49" borderId="39" xfId="0" applyFont="1" applyFill="1" applyBorder="1" applyAlignment="1">
      <alignment horizontal="left" vertical="center"/>
    </xf>
    <xf numFmtId="10" fontId="2" fillId="0" borderId="84" xfId="0" applyNumberFormat="1" applyFont="1" applyBorder="1" applyAlignment="1">
      <alignment horizontal="center" vertical="center"/>
    </xf>
    <xf numFmtId="10" fontId="2" fillId="0" borderId="91" xfId="0" applyNumberFormat="1" applyFont="1" applyBorder="1" applyAlignment="1">
      <alignment horizontal="center" vertical="center"/>
    </xf>
    <xf numFmtId="0" fontId="2" fillId="49" borderId="90" xfId="0" applyFont="1" applyFill="1" applyBorder="1" applyAlignment="1">
      <alignment horizontal="center" vertical="center"/>
    </xf>
    <xf numFmtId="0" fontId="2" fillId="49" borderId="33" xfId="0" applyFont="1" applyFill="1" applyBorder="1" applyAlignment="1">
      <alignment horizontal="left" vertical="center" wrapText="1"/>
    </xf>
    <xf numFmtId="0" fontId="2" fillId="49" borderId="39" xfId="0" applyFont="1" applyFill="1" applyBorder="1" applyAlignment="1">
      <alignment horizontal="left" vertical="center" wrapText="1"/>
    </xf>
    <xf numFmtId="0" fontId="2" fillId="49" borderId="87" xfId="0" applyFont="1" applyFill="1" applyBorder="1" applyAlignment="1">
      <alignment horizontal="center" vertical="center"/>
    </xf>
    <xf numFmtId="10" fontId="2" fillId="0" borderId="88" xfId="0" applyNumberFormat="1" applyFont="1" applyBorder="1" applyAlignment="1">
      <alignment horizontal="center" vertical="center"/>
    </xf>
    <xf numFmtId="0" fontId="61" fillId="49" borderId="92" xfId="0" applyFont="1" applyFill="1" applyBorder="1" applyAlignment="1">
      <alignment horizontal="left" vertical="center"/>
    </xf>
    <xf numFmtId="10" fontId="2" fillId="0" borderId="33" xfId="0" applyNumberFormat="1" applyFont="1" applyBorder="1" applyAlignment="1">
      <alignment horizontal="center" vertical="center"/>
    </xf>
    <xf numFmtId="10" fontId="2" fillId="0" borderId="39" xfId="0" applyNumberFormat="1" applyFont="1" applyBorder="1" applyAlignment="1">
      <alignment horizontal="center" vertical="center"/>
    </xf>
    <xf numFmtId="0" fontId="61" fillId="49" borderId="22" xfId="0" applyFont="1" applyFill="1" applyBorder="1" applyAlignment="1">
      <alignment horizontal="left" vertical="center"/>
    </xf>
    <xf numFmtId="166" fontId="35" fillId="32" borderId="34" xfId="41053" applyFont="1" applyFill="1" applyBorder="1" applyAlignment="1">
      <alignment horizontal="center" vertical="center"/>
    </xf>
    <xf numFmtId="166" fontId="35" fillId="32" borderId="37" xfId="41053" applyFont="1" applyFill="1" applyBorder="1" applyAlignment="1">
      <alignment horizontal="center" vertical="center"/>
    </xf>
    <xf numFmtId="166" fontId="35" fillId="32" borderId="131" xfId="41053" applyFont="1" applyFill="1" applyBorder="1" applyAlignment="1">
      <alignment horizontal="center" vertical="center"/>
    </xf>
    <xf numFmtId="166" fontId="100" fillId="0" borderId="0" xfId="41053" applyFont="1" applyAlignment="1">
      <alignment horizontal="left" vertical="center" wrapText="1"/>
    </xf>
    <xf numFmtId="166" fontId="100" fillId="0" borderId="0" xfId="41053" applyFont="1" applyAlignment="1">
      <alignment horizontal="left" vertical="center"/>
    </xf>
    <xf numFmtId="49" fontId="105" fillId="45" borderId="34" xfId="41125" applyNumberFormat="1" applyFont="1" applyFill="1" applyBorder="1" applyAlignment="1">
      <alignment horizontal="center" vertical="center"/>
    </xf>
    <xf numFmtId="49" fontId="105" fillId="45" borderId="37" xfId="41125" applyNumberFormat="1" applyFont="1" applyFill="1" applyBorder="1" applyAlignment="1">
      <alignment horizontal="center" vertical="center"/>
    </xf>
    <xf numFmtId="49" fontId="105" fillId="45" borderId="131" xfId="41125" applyNumberFormat="1" applyFont="1" applyFill="1" applyBorder="1" applyAlignment="1">
      <alignment horizontal="center" vertical="center"/>
    </xf>
    <xf numFmtId="0" fontId="33" fillId="45" borderId="67" xfId="41125" applyFont="1" applyFill="1" applyBorder="1" applyAlignment="1">
      <alignment horizontal="center" vertical="center"/>
    </xf>
    <xf numFmtId="0" fontId="33" fillId="45" borderId="23" xfId="41125" applyFont="1" applyFill="1" applyBorder="1" applyAlignment="1">
      <alignment horizontal="center" vertical="center"/>
    </xf>
    <xf numFmtId="0" fontId="32" fillId="45" borderId="23" xfId="41125" applyFont="1" applyFill="1" applyBorder="1" applyAlignment="1">
      <alignment horizontal="center" vertical="center"/>
    </xf>
    <xf numFmtId="4" fontId="98" fillId="45" borderId="23" xfId="41125" applyNumberFormat="1" applyFont="1" applyFill="1" applyBorder="1" applyAlignment="1">
      <alignment horizontal="center" vertical="center"/>
    </xf>
    <xf numFmtId="4" fontId="82" fillId="45" borderId="23" xfId="41125" applyNumberFormat="1" applyFont="1" applyFill="1" applyBorder="1" applyAlignment="1">
      <alignment horizontal="center" vertical="center"/>
    </xf>
    <xf numFmtId="2" fontId="33" fillId="45" borderId="23" xfId="41125" applyNumberFormat="1" applyFont="1" applyFill="1" applyBorder="1" applyAlignment="1">
      <alignment horizontal="center" vertical="center"/>
    </xf>
    <xf numFmtId="2" fontId="32" fillId="45" borderId="23" xfId="41125" applyNumberFormat="1" applyFont="1" applyFill="1" applyBorder="1" applyAlignment="1">
      <alignment horizontal="center" vertical="center"/>
    </xf>
    <xf numFmtId="0" fontId="98" fillId="45" borderId="23" xfId="41125" applyFont="1" applyFill="1" applyBorder="1" applyAlignment="1">
      <alignment horizontal="center" vertical="center"/>
    </xf>
    <xf numFmtId="0" fontId="82" fillId="45" borderId="23" xfId="41125" applyFont="1" applyFill="1" applyBorder="1" applyAlignment="1">
      <alignment horizontal="center" vertical="center"/>
    </xf>
    <xf numFmtId="4" fontId="33" fillId="45" borderId="23" xfId="41125" applyNumberFormat="1" applyFont="1" applyFill="1" applyBorder="1" applyAlignment="1">
      <alignment horizontal="center" vertical="center"/>
    </xf>
    <xf numFmtId="4" fontId="32" fillId="45" borderId="23" xfId="41125" applyNumberFormat="1" applyFont="1" applyFill="1" applyBorder="1" applyAlignment="1">
      <alignment horizontal="center" vertical="center"/>
    </xf>
    <xf numFmtId="0" fontId="33" fillId="45" borderId="106" xfId="41125" applyFont="1" applyFill="1" applyBorder="1" applyAlignment="1">
      <alignment horizontal="center" vertical="center"/>
    </xf>
    <xf numFmtId="0" fontId="33" fillId="45" borderId="44" xfId="41125" applyFont="1" applyFill="1" applyBorder="1" applyAlignment="1">
      <alignment horizontal="center" vertical="center" wrapText="1"/>
    </xf>
    <xf numFmtId="0" fontId="32" fillId="45" borderId="22" xfId="41125" applyFont="1" applyFill="1" applyBorder="1" applyAlignment="1">
      <alignment horizontal="center" vertical="center" wrapText="1"/>
    </xf>
    <xf numFmtId="0" fontId="58" fillId="34" borderId="49" xfId="0" applyFont="1" applyFill="1" applyBorder="1" applyAlignment="1">
      <alignment horizontal="center" vertical="center" textRotation="90" wrapText="1"/>
    </xf>
    <xf numFmtId="0" fontId="58" fillId="34" borderId="50" xfId="0" applyFont="1" applyFill="1" applyBorder="1" applyAlignment="1">
      <alignment horizontal="center" vertical="center" textRotation="90" wrapText="1"/>
    </xf>
    <xf numFmtId="0" fontId="58" fillId="34" borderId="58" xfId="0" applyFont="1" applyFill="1" applyBorder="1" applyAlignment="1">
      <alignment horizontal="center" vertical="center" textRotation="90" wrapText="1"/>
    </xf>
    <xf numFmtId="0" fontId="59" fillId="34" borderId="120" xfId="0" applyFont="1" applyFill="1" applyBorder="1" applyAlignment="1">
      <alignment horizontal="center" vertical="center"/>
    </xf>
    <xf numFmtId="0" fontId="59" fillId="34" borderId="121" xfId="0" applyFont="1" applyFill="1" applyBorder="1" applyAlignment="1">
      <alignment horizontal="center" vertical="center"/>
    </xf>
    <xf numFmtId="39" fontId="37" fillId="28" borderId="122" xfId="0" applyNumberFormat="1" applyFont="1" applyFill="1" applyBorder="1" applyAlignment="1">
      <alignment horizontal="center" vertical="center" wrapText="1"/>
    </xf>
    <xf numFmtId="39" fontId="37" fillId="28" borderId="51" xfId="0" applyNumberFormat="1" applyFont="1" applyFill="1" applyBorder="1" applyAlignment="1">
      <alignment horizontal="center" vertical="center" wrapText="1"/>
    </xf>
    <xf numFmtId="39" fontId="37" fillId="28" borderId="64" xfId="0" applyNumberFormat="1" applyFont="1" applyFill="1" applyBorder="1" applyAlignment="1">
      <alignment horizontal="center" vertical="center" wrapText="1"/>
    </xf>
    <xf numFmtId="39" fontId="37" fillId="28" borderId="65" xfId="0" applyNumberFormat="1" applyFont="1" applyFill="1" applyBorder="1" applyAlignment="1">
      <alignment horizontal="center" vertical="center" wrapText="1"/>
    </xf>
    <xf numFmtId="39" fontId="37" fillId="28" borderId="68" xfId="0" applyNumberFormat="1" applyFont="1" applyFill="1" applyBorder="1" applyAlignment="1">
      <alignment horizontal="center" vertical="center" wrapText="1"/>
    </xf>
    <xf numFmtId="37" fontId="37" fillId="28" borderId="36" xfId="0" applyNumberFormat="1" applyFont="1" applyFill="1" applyBorder="1" applyAlignment="1">
      <alignment horizontal="center" vertical="center" wrapText="1"/>
    </xf>
    <xf numFmtId="37" fontId="37" fillId="28" borderId="60" xfId="0" applyNumberFormat="1" applyFont="1" applyFill="1" applyBorder="1" applyAlignment="1">
      <alignment horizontal="center" vertical="center" wrapText="1"/>
    </xf>
    <xf numFmtId="39" fontId="37" fillId="28" borderId="34" xfId="0" applyNumberFormat="1" applyFont="1" applyFill="1" applyBorder="1" applyAlignment="1">
      <alignment horizontal="center" vertical="center" wrapText="1"/>
    </xf>
    <xf numFmtId="39" fontId="37" fillId="28" borderId="37" xfId="0" applyNumberFormat="1" applyFont="1" applyFill="1" applyBorder="1" applyAlignment="1">
      <alignment horizontal="center" vertical="center" wrapText="1"/>
    </xf>
    <xf numFmtId="37" fontId="37" fillId="28" borderId="119" xfId="0" applyNumberFormat="1" applyFont="1" applyFill="1" applyBorder="1" applyAlignment="1">
      <alignment horizontal="center" vertical="center" wrapText="1"/>
    </xf>
    <xf numFmtId="37" fontId="37" fillId="28" borderId="54" xfId="0" applyNumberFormat="1" applyFont="1" applyFill="1" applyBorder="1" applyAlignment="1">
      <alignment horizontal="center" vertical="center" wrapText="1"/>
    </xf>
    <xf numFmtId="39" fontId="37" fillId="28" borderId="36" xfId="0" applyNumberFormat="1" applyFont="1" applyFill="1" applyBorder="1" applyAlignment="1">
      <alignment horizontal="center" vertical="center" wrapText="1"/>
    </xf>
    <xf numFmtId="39" fontId="37" fillId="28" borderId="41" xfId="0" applyNumberFormat="1" applyFont="1" applyFill="1" applyBorder="1" applyAlignment="1">
      <alignment horizontal="center" vertical="center" wrapText="1"/>
    </xf>
    <xf numFmtId="39" fontId="37" fillId="28" borderId="112" xfId="0" applyNumberFormat="1" applyFont="1" applyFill="1" applyBorder="1" applyAlignment="1">
      <alignment horizontal="center" vertical="center" wrapText="1"/>
    </xf>
    <xf numFmtId="0" fontId="53" fillId="0" borderId="23" xfId="0" applyFont="1" applyBorder="1" applyAlignment="1">
      <alignment horizontal="center" vertical="center" wrapText="1"/>
    </xf>
    <xf numFmtId="0" fontId="66" fillId="28" borderId="0" xfId="0" applyFont="1" applyFill="1" applyAlignment="1">
      <alignment horizontal="center" vertical="center" textRotation="90" wrapText="1"/>
    </xf>
    <xf numFmtId="0" fontId="53" fillId="28" borderId="36" xfId="0" applyFont="1" applyFill="1" applyBorder="1" applyAlignment="1">
      <alignment horizontal="center" vertical="center" wrapText="1"/>
    </xf>
    <xf numFmtId="0" fontId="53" fillId="28" borderId="35" xfId="0" applyFont="1" applyFill="1" applyBorder="1" applyAlignment="1">
      <alignment horizontal="center" vertical="center" wrapText="1"/>
    </xf>
    <xf numFmtId="0" fontId="53" fillId="28" borderId="41" xfId="0" applyFont="1" applyFill="1" applyBorder="1" applyAlignment="1">
      <alignment horizontal="center" vertical="center" wrapText="1"/>
    </xf>
    <xf numFmtId="0" fontId="53" fillId="28" borderId="40" xfId="0" applyFont="1" applyFill="1" applyBorder="1" applyAlignment="1">
      <alignment horizontal="center" vertical="center" wrapText="1"/>
    </xf>
    <xf numFmtId="0" fontId="37" fillId="31" borderId="45" xfId="0" applyFont="1" applyFill="1" applyBorder="1" applyAlignment="1">
      <alignment horizontal="center" vertical="center" wrapText="1"/>
    </xf>
    <xf numFmtId="0" fontId="2" fillId="31" borderId="48" xfId="0" applyFont="1" applyFill="1" applyBorder="1" applyAlignment="1">
      <alignment horizontal="center" vertical="center" wrapText="1"/>
    </xf>
    <xf numFmtId="0" fontId="37" fillId="36" borderId="91" xfId="0" applyFont="1" applyFill="1" applyBorder="1" applyAlignment="1">
      <alignment horizontal="center" vertical="center" wrapText="1"/>
    </xf>
    <xf numFmtId="0" fontId="37" fillId="36" borderId="28" xfId="0" applyFont="1" applyFill="1" applyBorder="1" applyAlignment="1">
      <alignment horizontal="center" vertical="center" wrapText="1"/>
    </xf>
    <xf numFmtId="0" fontId="37" fillId="36" borderId="88" xfId="0" applyFont="1" applyFill="1" applyBorder="1" applyAlignment="1">
      <alignment horizontal="center" vertical="center" wrapText="1"/>
    </xf>
    <xf numFmtId="0" fontId="37" fillId="36" borderId="132" xfId="0" applyFont="1" applyFill="1" applyBorder="1" applyAlignment="1">
      <alignment horizontal="center" vertical="center" wrapText="1"/>
    </xf>
    <xf numFmtId="0" fontId="37" fillId="36" borderId="64" xfId="0" applyFont="1" applyFill="1" applyBorder="1" applyAlignment="1">
      <alignment horizontal="center" vertical="center" wrapText="1"/>
    </xf>
    <xf numFmtId="0" fontId="37" fillId="36" borderId="65" xfId="0" applyFont="1" applyFill="1" applyBorder="1" applyAlignment="1">
      <alignment horizontal="center" vertical="center" wrapText="1"/>
    </xf>
    <xf numFmtId="0" fontId="37" fillId="36" borderId="133" xfId="0" applyFont="1" applyFill="1" applyBorder="1" applyAlignment="1">
      <alignment horizontal="center" vertical="center" wrapText="1"/>
    </xf>
    <xf numFmtId="0" fontId="2" fillId="35" borderId="77" xfId="0" applyFont="1" applyFill="1" applyBorder="1" applyAlignment="1">
      <alignment horizontal="center" vertical="center" wrapText="1"/>
    </xf>
    <xf numFmtId="0" fontId="2" fillId="35" borderId="78" xfId="0" applyFont="1" applyFill="1" applyBorder="1" applyAlignment="1">
      <alignment horizontal="center" vertical="center" wrapText="1"/>
    </xf>
    <xf numFmtId="0" fontId="37" fillId="36" borderId="67" xfId="0" applyFont="1" applyFill="1" applyBorder="1" applyAlignment="1">
      <alignment horizontal="center" vertical="center" wrapText="1"/>
    </xf>
    <xf numFmtId="0" fontId="37" fillId="36" borderId="48" xfId="0" applyFont="1" applyFill="1" applyBorder="1" applyAlignment="1">
      <alignment horizontal="center" vertical="center" wrapText="1"/>
    </xf>
    <xf numFmtId="0" fontId="37" fillId="39" borderId="65" xfId="0" applyFont="1" applyFill="1" applyBorder="1" applyAlignment="1">
      <alignment horizontal="center" vertical="center" wrapText="1"/>
    </xf>
    <xf numFmtId="0" fontId="37" fillId="39" borderId="66" xfId="0" applyFont="1" applyFill="1" applyBorder="1" applyAlignment="1">
      <alignment horizontal="center" vertical="center" wrapText="1"/>
    </xf>
    <xf numFmtId="0" fontId="2" fillId="0" borderId="60" xfId="0" applyFont="1" applyBorder="1" applyAlignment="1">
      <alignment horizontal="center" vertical="center" wrapText="1"/>
    </xf>
    <xf numFmtId="0" fontId="37" fillId="36" borderId="110" xfId="0" applyFont="1" applyFill="1" applyBorder="1" applyAlignment="1">
      <alignment horizontal="center" vertical="center" wrapText="1"/>
    </xf>
    <xf numFmtId="0" fontId="37" fillId="36" borderId="21" xfId="0" applyFont="1" applyFill="1" applyBorder="1" applyAlignment="1">
      <alignment horizontal="center" vertical="center" wrapText="1"/>
    </xf>
    <xf numFmtId="0" fontId="53" fillId="31" borderId="86" xfId="0" applyFont="1" applyFill="1" applyBorder="1" applyAlignment="1">
      <alignment horizontal="center" vertical="center" wrapText="1"/>
    </xf>
    <xf numFmtId="0" fontId="53" fillId="31" borderId="114" xfId="0" applyFont="1" applyFill="1" applyBorder="1" applyAlignment="1">
      <alignment horizontal="center" vertical="center" wrapText="1"/>
    </xf>
    <xf numFmtId="0" fontId="37" fillId="43" borderId="64" xfId="0" applyFont="1" applyFill="1" applyBorder="1" applyAlignment="1">
      <alignment horizontal="center" vertical="center" wrapText="1"/>
    </xf>
    <xf numFmtId="0" fontId="37" fillId="43" borderId="65" xfId="0" applyFont="1" applyFill="1" applyBorder="1" applyAlignment="1">
      <alignment horizontal="center" vertical="center" wrapText="1"/>
    </xf>
    <xf numFmtId="0" fontId="37" fillId="43" borderId="68" xfId="0" applyFont="1" applyFill="1" applyBorder="1" applyAlignment="1">
      <alignment horizontal="center" vertical="center" wrapText="1"/>
    </xf>
    <xf numFmtId="0" fontId="37" fillId="31" borderId="46" xfId="0" applyFont="1" applyFill="1" applyBorder="1" applyAlignment="1">
      <alignment horizontal="center" vertical="center" wrapText="1"/>
    </xf>
    <xf numFmtId="0" fontId="2" fillId="31" borderId="44" xfId="0" applyFont="1" applyFill="1" applyBorder="1" applyAlignment="1">
      <alignment horizontal="center" vertical="center" wrapText="1"/>
    </xf>
    <xf numFmtId="0" fontId="37" fillId="36" borderId="36" xfId="0" applyFont="1" applyFill="1" applyBorder="1" applyAlignment="1">
      <alignment horizontal="center" vertical="center" wrapText="1"/>
    </xf>
    <xf numFmtId="0" fontId="37" fillId="36" borderId="60" xfId="0" applyFont="1" applyFill="1" applyBorder="1" applyAlignment="1">
      <alignment horizontal="center" vertical="center" wrapText="1"/>
    </xf>
    <xf numFmtId="0" fontId="37" fillId="36" borderId="41" xfId="0" applyFont="1" applyFill="1" applyBorder="1" applyAlignment="1">
      <alignment horizontal="center" vertical="center" wrapText="1"/>
    </xf>
    <xf numFmtId="0" fontId="37" fillId="36" borderId="68" xfId="0" applyFont="1" applyFill="1" applyBorder="1" applyAlignment="1">
      <alignment horizontal="center" vertical="center" wrapText="1"/>
    </xf>
    <xf numFmtId="0" fontId="37" fillId="36" borderId="115" xfId="0" applyFont="1" applyFill="1" applyBorder="1" applyAlignment="1">
      <alignment horizontal="center" vertical="center" wrapText="1"/>
    </xf>
    <xf numFmtId="0" fontId="37" fillId="42" borderId="48" xfId="0" applyFont="1" applyFill="1" applyBorder="1" applyAlignment="1">
      <alignment horizontal="center" vertical="center" wrapText="1"/>
    </xf>
    <xf numFmtId="0" fontId="37" fillId="42" borderId="65" xfId="0" applyFont="1" applyFill="1" applyBorder="1" applyAlignment="1">
      <alignment horizontal="center" vertical="center" wrapText="1"/>
    </xf>
    <xf numFmtId="0" fontId="37" fillId="42" borderId="66" xfId="0" applyFont="1" applyFill="1" applyBorder="1" applyAlignment="1">
      <alignment horizontal="center" vertical="center" wrapText="1"/>
    </xf>
    <xf numFmtId="0" fontId="37" fillId="50" borderId="64" xfId="2" applyFont="1" applyFill="1" applyBorder="1" applyAlignment="1">
      <alignment horizontal="center" vertical="center" wrapText="1"/>
    </xf>
    <xf numFmtId="0" fontId="37" fillId="50" borderId="65" xfId="2" applyFont="1" applyFill="1" applyBorder="1" applyAlignment="1">
      <alignment horizontal="center" vertical="center" wrapText="1"/>
    </xf>
    <xf numFmtId="0" fontId="37" fillId="50" borderId="68" xfId="2" applyFont="1" applyFill="1" applyBorder="1" applyAlignment="1">
      <alignment horizontal="center" vertical="center" wrapText="1"/>
    </xf>
    <xf numFmtId="0" fontId="37" fillId="29" borderId="65" xfId="2" applyFont="1" applyFill="1" applyBorder="1" applyAlignment="1">
      <alignment horizontal="center" vertical="center" wrapText="1"/>
    </xf>
    <xf numFmtId="0" fontId="37" fillId="29" borderId="68" xfId="2" applyFont="1" applyFill="1" applyBorder="1" applyAlignment="1">
      <alignment horizontal="center" vertical="center" wrapText="1"/>
    </xf>
    <xf numFmtId="0" fontId="2" fillId="35" borderId="80" xfId="0" applyFont="1" applyFill="1" applyBorder="1" applyAlignment="1">
      <alignment horizontal="center" vertical="center" wrapText="1"/>
    </xf>
    <xf numFmtId="0" fontId="2" fillId="35" borderId="81" xfId="0" applyFont="1" applyFill="1" applyBorder="1" applyAlignment="1">
      <alignment horizontal="center" vertical="center" wrapText="1"/>
    </xf>
    <xf numFmtId="0" fontId="37" fillId="36" borderId="32" xfId="0" applyFont="1" applyFill="1" applyBorder="1" applyAlignment="1">
      <alignment horizontal="center" vertical="center" wrapText="1"/>
    </xf>
    <xf numFmtId="0" fontId="37" fillId="36" borderId="22" xfId="0" applyFont="1" applyFill="1" applyBorder="1" applyAlignment="1">
      <alignment horizontal="center" vertical="center" wrapText="1"/>
    </xf>
    <xf numFmtId="0" fontId="65" fillId="36" borderId="69" xfId="0" applyFont="1" applyFill="1" applyBorder="1" applyAlignment="1">
      <alignment horizontal="center" vertical="center" textRotation="90" wrapText="1"/>
    </xf>
    <xf numFmtId="0" fontId="65" fillId="36" borderId="0" xfId="0" applyFont="1" applyFill="1" applyAlignment="1">
      <alignment horizontal="center" vertical="center" textRotation="90" wrapText="1"/>
    </xf>
    <xf numFmtId="0" fontId="2" fillId="35" borderId="71" xfId="0" applyFont="1" applyFill="1" applyBorder="1" applyAlignment="1">
      <alignment horizontal="center" vertical="center" wrapText="1"/>
    </xf>
    <xf numFmtId="0" fontId="2" fillId="35" borderId="72" xfId="0" applyFont="1" applyFill="1" applyBorder="1" applyAlignment="1">
      <alignment horizontal="center" vertical="center" wrapText="1"/>
    </xf>
    <xf numFmtId="0" fontId="67" fillId="40" borderId="74" xfId="0" applyFont="1" applyFill="1" applyBorder="1" applyAlignment="1">
      <alignment horizontal="center" vertical="center" wrapText="1"/>
    </xf>
    <xf numFmtId="0" fontId="67" fillId="40" borderId="75" xfId="0" applyFont="1" applyFill="1" applyBorder="1" applyAlignment="1">
      <alignment horizontal="center" vertical="center" wrapText="1"/>
    </xf>
    <xf numFmtId="0" fontId="44" fillId="31" borderId="84" xfId="0" applyFont="1" applyFill="1" applyBorder="1" applyAlignment="1">
      <alignment horizontal="center"/>
    </xf>
    <xf numFmtId="0" fontId="44" fillId="31" borderId="85" xfId="0" applyFont="1" applyFill="1" applyBorder="1" applyAlignment="1">
      <alignment horizontal="center"/>
    </xf>
    <xf numFmtId="0" fontId="44" fillId="31" borderId="86" xfId="0" applyFont="1" applyFill="1" applyBorder="1" applyAlignment="1">
      <alignment horizontal="center"/>
    </xf>
    <xf numFmtId="0" fontId="44" fillId="31" borderId="110" xfId="0" applyFont="1" applyFill="1" applyBorder="1" applyAlignment="1">
      <alignment horizontal="center"/>
    </xf>
    <xf numFmtId="0" fontId="44" fillId="31" borderId="21" xfId="0" applyFont="1" applyFill="1" applyBorder="1" applyAlignment="1">
      <alignment horizontal="center"/>
    </xf>
    <xf numFmtId="0" fontId="44" fillId="31" borderId="111" xfId="0" applyFont="1" applyFill="1" applyBorder="1" applyAlignment="1">
      <alignment horizontal="center"/>
    </xf>
    <xf numFmtId="49" fontId="0" fillId="31" borderId="36" xfId="0" applyNumberFormat="1" applyFill="1" applyBorder="1" applyAlignment="1">
      <alignment horizontal="center"/>
    </xf>
    <xf numFmtId="49" fontId="0" fillId="31" borderId="103" xfId="0" applyNumberFormat="1" applyFill="1" applyBorder="1" applyAlignment="1">
      <alignment horizontal="center"/>
    </xf>
    <xf numFmtId="49" fontId="0" fillId="31" borderId="35" xfId="0" applyNumberFormat="1" applyFill="1" applyBorder="1" applyAlignment="1">
      <alignment horizontal="center"/>
    </xf>
    <xf numFmtId="0" fontId="0" fillId="31" borderId="60" xfId="0" applyFill="1" applyBorder="1" applyAlignment="1">
      <alignment horizontal="center"/>
    </xf>
    <xf numFmtId="0" fontId="0" fillId="31" borderId="0" xfId="0" applyFill="1" applyBorder="1" applyAlignment="1">
      <alignment horizontal="center"/>
    </xf>
    <xf numFmtId="0" fontId="0" fillId="31" borderId="104" xfId="0" applyFill="1" applyBorder="1" applyAlignment="1">
      <alignment horizontal="center"/>
    </xf>
    <xf numFmtId="0" fontId="43" fillId="31" borderId="60" xfId="0" applyFont="1" applyFill="1" applyBorder="1" applyAlignment="1">
      <alignment horizontal="center"/>
    </xf>
    <xf numFmtId="0" fontId="43" fillId="31" borderId="0" xfId="0" applyFont="1" applyFill="1" applyBorder="1" applyAlignment="1">
      <alignment horizontal="center"/>
    </xf>
    <xf numFmtId="0" fontId="43" fillId="31" borderId="104" xfId="0" applyFont="1" applyFill="1" applyBorder="1" applyAlignment="1">
      <alignment horizontal="center"/>
    </xf>
    <xf numFmtId="0" fontId="0" fillId="31" borderId="36" xfId="0" applyFill="1" applyBorder="1" applyAlignment="1">
      <alignment horizontal="left" vertical="top" wrapText="1"/>
    </xf>
    <xf numFmtId="0" fontId="0" fillId="31" borderId="103" xfId="0" applyFill="1" applyBorder="1" applyAlignment="1">
      <alignment horizontal="left" vertical="top" wrapText="1"/>
    </xf>
    <xf numFmtId="0" fontId="0" fillId="31" borderId="35" xfId="0" applyFill="1" applyBorder="1" applyAlignment="1">
      <alignment horizontal="left" vertical="top" wrapText="1"/>
    </xf>
    <xf numFmtId="0" fontId="44" fillId="31" borderId="25" xfId="0" applyFont="1" applyFill="1" applyBorder="1" applyAlignment="1">
      <alignment horizontal="center"/>
    </xf>
    <xf numFmtId="0" fontId="44" fillId="31" borderId="26" xfId="0" applyFont="1" applyFill="1" applyBorder="1" applyAlignment="1">
      <alignment horizontal="center"/>
    </xf>
    <xf numFmtId="0" fontId="0" fillId="31" borderId="27" xfId="0" applyFill="1" applyBorder="1" applyAlignment="1">
      <alignment horizontal="center"/>
    </xf>
    <xf numFmtId="0" fontId="0" fillId="31" borderId="29" xfId="0" applyFill="1" applyBorder="1" applyAlignment="1">
      <alignment horizontal="center"/>
    </xf>
    <xf numFmtId="0" fontId="43" fillId="31" borderId="27" xfId="0" applyFont="1" applyFill="1" applyBorder="1" applyAlignment="1">
      <alignment horizontal="center"/>
    </xf>
    <xf numFmtId="0" fontId="43" fillId="31" borderId="29" xfId="0" applyFont="1" applyFill="1" applyBorder="1" applyAlignment="1">
      <alignment horizontal="center"/>
    </xf>
    <xf numFmtId="0" fontId="43" fillId="31" borderId="27" xfId="0" applyFont="1" applyFill="1" applyBorder="1" applyAlignment="1">
      <alignment horizontal="left" vertical="top" wrapText="1"/>
    </xf>
    <xf numFmtId="0" fontId="0" fillId="31" borderId="0" xfId="0" applyFill="1" applyBorder="1" applyAlignment="1">
      <alignment horizontal="left" vertical="top" wrapText="1"/>
    </xf>
    <xf numFmtId="0" fontId="0" fillId="31" borderId="29" xfId="0" applyFill="1" applyBorder="1" applyAlignment="1">
      <alignment horizontal="left" vertical="top" wrapText="1"/>
    </xf>
    <xf numFmtId="0" fontId="35" fillId="29" borderId="21" xfId="41057" applyFont="1" applyFill="1" applyBorder="1" applyAlignment="1">
      <alignment horizontal="center"/>
    </xf>
    <xf numFmtId="39" fontId="37" fillId="28" borderId="30" xfId="0" applyNumberFormat="1" applyFont="1" applyFill="1" applyBorder="1" applyAlignment="1">
      <alignment horizontal="left" vertical="center" wrapText="1"/>
    </xf>
  </cellXfs>
  <cellStyles count="46394">
    <cellStyle name="20% - Accent1" xfId="41073"/>
    <cellStyle name="20% - Accent2" xfId="41074"/>
    <cellStyle name="20% - Accent3" xfId="41075"/>
    <cellStyle name="20% - Accent4" xfId="41076"/>
    <cellStyle name="20% - Accent5" xfId="41077"/>
    <cellStyle name="20% - Accent6" xfId="41078"/>
    <cellStyle name="20% - Ênfase1 10" xfId="25"/>
    <cellStyle name="20% - Ênfase1 10 2" xfId="40457"/>
    <cellStyle name="20% - Ênfase1 100" xfId="26"/>
    <cellStyle name="20% - Ênfase1 101" xfId="27"/>
    <cellStyle name="20% - Ênfase1 102" xfId="28"/>
    <cellStyle name="20% - Ênfase1 103" xfId="29"/>
    <cellStyle name="20% - Ênfase1 104" xfId="30"/>
    <cellStyle name="20% - Ênfase1 105" xfId="31"/>
    <cellStyle name="20% - Ênfase1 106" xfId="32"/>
    <cellStyle name="20% - Ênfase1 107" xfId="33"/>
    <cellStyle name="20% - Ênfase1 108" xfId="34"/>
    <cellStyle name="20% - Ênfase1 109" xfId="35"/>
    <cellStyle name="20% - Ênfase1 11" xfId="36"/>
    <cellStyle name="20% - Ênfase1 11 2" xfId="40458"/>
    <cellStyle name="20% - Ênfase1 110" xfId="37"/>
    <cellStyle name="20% - Ênfase1 111" xfId="38"/>
    <cellStyle name="20% - Ênfase1 112" xfId="39"/>
    <cellStyle name="20% - Ênfase1 113" xfId="40"/>
    <cellStyle name="20% - Ênfase1 114" xfId="41"/>
    <cellStyle name="20% - Ênfase1 115" xfId="42"/>
    <cellStyle name="20% - Ênfase1 116" xfId="43"/>
    <cellStyle name="20% - Ênfase1 117" xfId="44"/>
    <cellStyle name="20% - Ênfase1 118" xfId="45"/>
    <cellStyle name="20% - Ênfase1 119" xfId="46"/>
    <cellStyle name="20% - Ênfase1 12" xfId="47"/>
    <cellStyle name="20% - Ênfase1 12 2" xfId="40459"/>
    <cellStyle name="20% - Ênfase1 120" xfId="48"/>
    <cellStyle name="20% - Ênfase1 121" xfId="49"/>
    <cellStyle name="20% - Ênfase1 122" xfId="50"/>
    <cellStyle name="20% - Ênfase1 123" xfId="51"/>
    <cellStyle name="20% - Ênfase1 124" xfId="52"/>
    <cellStyle name="20% - Ênfase1 125" xfId="53"/>
    <cellStyle name="20% - Ênfase1 126" xfId="54"/>
    <cellStyle name="20% - Ênfase1 127" xfId="55"/>
    <cellStyle name="20% - Ênfase1 128" xfId="56"/>
    <cellStyle name="20% - Ênfase1 129" xfId="57"/>
    <cellStyle name="20% - Ênfase1 13" xfId="58"/>
    <cellStyle name="20% - Ênfase1 13 2" xfId="40460"/>
    <cellStyle name="20% - Ênfase1 130" xfId="59"/>
    <cellStyle name="20% - Ênfase1 131" xfId="60"/>
    <cellStyle name="20% - Ênfase1 132" xfId="61"/>
    <cellStyle name="20% - Ênfase1 133" xfId="62"/>
    <cellStyle name="20% - Ênfase1 134" xfId="63"/>
    <cellStyle name="20% - Ênfase1 135" xfId="64"/>
    <cellStyle name="20% - Ênfase1 136" xfId="65"/>
    <cellStyle name="20% - Ênfase1 137" xfId="66"/>
    <cellStyle name="20% - Ênfase1 138" xfId="67"/>
    <cellStyle name="20% - Ênfase1 139" xfId="68"/>
    <cellStyle name="20% - Ênfase1 14" xfId="69"/>
    <cellStyle name="20% - Ênfase1 140" xfId="70"/>
    <cellStyle name="20% - Ênfase1 141" xfId="71"/>
    <cellStyle name="20% - Ênfase1 142" xfId="72"/>
    <cellStyle name="20% - Ênfase1 143" xfId="73"/>
    <cellStyle name="20% - Ênfase1 144" xfId="74"/>
    <cellStyle name="20% - Ênfase1 145" xfId="75"/>
    <cellStyle name="20% - Ênfase1 146" xfId="76"/>
    <cellStyle name="20% - Ênfase1 147" xfId="77"/>
    <cellStyle name="20% - Ênfase1 148" xfId="78"/>
    <cellStyle name="20% - Ênfase1 149" xfId="79"/>
    <cellStyle name="20% - Ênfase1 15" xfId="80"/>
    <cellStyle name="20% - Ênfase1 15 2" xfId="81"/>
    <cellStyle name="20% - Ênfase1 15 3" xfId="82"/>
    <cellStyle name="20% - Ênfase1 150" xfId="83"/>
    <cellStyle name="20% - Ênfase1 151" xfId="84"/>
    <cellStyle name="20% - Ênfase1 152" xfId="85"/>
    <cellStyle name="20% - Ênfase1 153" xfId="86"/>
    <cellStyle name="20% - Ênfase1 154" xfId="87"/>
    <cellStyle name="20% - Ênfase1 155" xfId="88"/>
    <cellStyle name="20% - Ênfase1 156" xfId="89"/>
    <cellStyle name="20% - Ênfase1 157" xfId="90"/>
    <cellStyle name="20% - Ênfase1 158" xfId="91"/>
    <cellStyle name="20% - Ênfase1 159" xfId="92"/>
    <cellStyle name="20% - Ênfase1 16" xfId="93"/>
    <cellStyle name="20% - Ênfase1 16 2" xfId="94"/>
    <cellStyle name="20% - Ênfase1 16 3" xfId="95"/>
    <cellStyle name="20% - Ênfase1 160" xfId="96"/>
    <cellStyle name="20% - Ênfase1 161" xfId="97"/>
    <cellStyle name="20% - Ênfase1 162" xfId="98"/>
    <cellStyle name="20% - Ênfase1 163" xfId="99"/>
    <cellStyle name="20% - Ênfase1 164" xfId="100"/>
    <cellStyle name="20% - Ênfase1 165" xfId="101"/>
    <cellStyle name="20% - Ênfase1 166" xfId="102"/>
    <cellStyle name="20% - Ênfase1 167" xfId="103"/>
    <cellStyle name="20% - Ênfase1 168" xfId="104"/>
    <cellStyle name="20% - Ênfase1 169" xfId="105"/>
    <cellStyle name="20% - Ênfase1 17" xfId="106"/>
    <cellStyle name="20% - Ênfase1 17 2" xfId="107"/>
    <cellStyle name="20% - Ênfase1 17 3" xfId="108"/>
    <cellStyle name="20% - Ênfase1 170" xfId="109"/>
    <cellStyle name="20% - Ênfase1 171" xfId="110"/>
    <cellStyle name="20% - Ênfase1 172" xfId="111"/>
    <cellStyle name="20% - Ênfase1 173" xfId="112"/>
    <cellStyle name="20% - Ênfase1 174" xfId="113"/>
    <cellStyle name="20% - Ênfase1 175" xfId="114"/>
    <cellStyle name="20% - Ênfase1 176" xfId="115"/>
    <cellStyle name="20% - Ênfase1 177" xfId="116"/>
    <cellStyle name="20% - Ênfase1 178" xfId="117"/>
    <cellStyle name="20% - Ênfase1 179" xfId="118"/>
    <cellStyle name="20% - Ênfase1 18" xfId="119"/>
    <cellStyle name="20% - Ênfase1 18 2" xfId="120"/>
    <cellStyle name="20% - Ênfase1 18 3" xfId="121"/>
    <cellStyle name="20% - Ênfase1 180" xfId="122"/>
    <cellStyle name="20% - Ênfase1 181" xfId="123"/>
    <cellStyle name="20% - Ênfase1 182" xfId="124"/>
    <cellStyle name="20% - Ênfase1 183" xfId="125"/>
    <cellStyle name="20% - Ênfase1 184" xfId="126"/>
    <cellStyle name="20% - Ênfase1 185" xfId="127"/>
    <cellStyle name="20% - Ênfase1 186" xfId="128"/>
    <cellStyle name="20% - Ênfase1 187" xfId="129"/>
    <cellStyle name="20% - Ênfase1 188" xfId="130"/>
    <cellStyle name="20% - Ênfase1 189" xfId="131"/>
    <cellStyle name="20% - Ênfase1 19" xfId="132"/>
    <cellStyle name="20% - Ênfase1 19 2" xfId="133"/>
    <cellStyle name="20% - Ênfase1 19 3" xfId="134"/>
    <cellStyle name="20% - Ênfase1 190" xfId="135"/>
    <cellStyle name="20% - Ênfase1 2" xfId="6"/>
    <cellStyle name="20% - Ênfase1 2 10" xfId="7"/>
    <cellStyle name="20% - Ênfase1 2 10 2" xfId="136"/>
    <cellStyle name="20% - Ênfase1 2 10 3" xfId="137"/>
    <cellStyle name="20% - Ênfase1 2 10 4" xfId="138"/>
    <cellStyle name="20% - Ênfase1 2 10 5" xfId="139"/>
    <cellStyle name="20% - Ênfase1 2 10 6" xfId="140"/>
    <cellStyle name="20% - Ênfase1 2 10 7" xfId="141"/>
    <cellStyle name="20% - Ênfase1 2 11" xfId="142"/>
    <cellStyle name="20% - Ênfase1 2 11 2" xfId="143"/>
    <cellStyle name="20% - Ênfase1 2 11 3" xfId="144"/>
    <cellStyle name="20% - Ênfase1 2 11 4" xfId="145"/>
    <cellStyle name="20% - Ênfase1 2 11 5" xfId="146"/>
    <cellStyle name="20% - Ênfase1 2 11 6" xfId="147"/>
    <cellStyle name="20% - Ênfase1 2 11 7" xfId="148"/>
    <cellStyle name="20% - Ênfase1 2 12" xfId="8"/>
    <cellStyle name="20% - Ênfase1 2 12 2" xfId="29369"/>
    <cellStyle name="20% - Ênfase1 2 13" xfId="9"/>
    <cellStyle name="20% - Ênfase1 2 13 2" xfId="29368"/>
    <cellStyle name="20% - Ênfase1 2 14" xfId="10"/>
    <cellStyle name="20% - Ênfase1 2 14 2" xfId="29367"/>
    <cellStyle name="20% - Ênfase1 2 15" xfId="11"/>
    <cellStyle name="20% - Ênfase1 2 15 2" xfId="29366"/>
    <cellStyle name="20% - Ênfase1 2 16" xfId="12"/>
    <cellStyle name="20% - Ênfase1 2 16 2" xfId="29377"/>
    <cellStyle name="20% - Ênfase1 2 17" xfId="13"/>
    <cellStyle name="20% - Ênfase1 2 17 2" xfId="29365"/>
    <cellStyle name="20% - Ênfase1 2 18" xfId="14"/>
    <cellStyle name="20% - Ênfase1 2 18 2" xfId="29364"/>
    <cellStyle name="20% - Ênfase1 2 19" xfId="149"/>
    <cellStyle name="20% - Ênfase1 2 2" xfId="150"/>
    <cellStyle name="20% - Ênfase1 2 20" xfId="151"/>
    <cellStyle name="20% - Ênfase1 2 21" xfId="152"/>
    <cellStyle name="20% - Ênfase1 2 22" xfId="153"/>
    <cellStyle name="20% - Ênfase1 2 23" xfId="154"/>
    <cellStyle name="20% - Ênfase1 2 24" xfId="155"/>
    <cellStyle name="20% - Ênfase1 2 25" xfId="156"/>
    <cellStyle name="20% - Ênfase1 2 26" xfId="157"/>
    <cellStyle name="20% - Ênfase1 2 27" xfId="158"/>
    <cellStyle name="20% - Ênfase1 2 28" xfId="159"/>
    <cellStyle name="20% - Ênfase1 2 29" xfId="160"/>
    <cellStyle name="20% - Ênfase1 2 3" xfId="161"/>
    <cellStyle name="20% - Ênfase1 2 30" xfId="162"/>
    <cellStyle name="20% - Ênfase1 2 31" xfId="163"/>
    <cellStyle name="20% - Ênfase1 2 32" xfId="164"/>
    <cellStyle name="20% - Ênfase1 2 33" xfId="165"/>
    <cellStyle name="20% - Ênfase1 2 34" xfId="166"/>
    <cellStyle name="20% - Ênfase1 2 35" xfId="167"/>
    <cellStyle name="20% - Ênfase1 2 36" xfId="29370"/>
    <cellStyle name="20% - Ênfase1 2 4" xfId="168"/>
    <cellStyle name="20% - Ênfase1 2 5" xfId="169"/>
    <cellStyle name="20% - Ênfase1 2 6" xfId="170"/>
    <cellStyle name="20% - Ênfase1 2 7" xfId="171"/>
    <cellStyle name="20% - Ênfase1 2 8" xfId="172"/>
    <cellStyle name="20% - Ênfase1 2 8 2" xfId="173"/>
    <cellStyle name="20% - Ênfase1 2 8 3" xfId="174"/>
    <cellStyle name="20% - Ênfase1 2 8 4" xfId="175"/>
    <cellStyle name="20% - Ênfase1 2 8 5" xfId="176"/>
    <cellStyle name="20% - Ênfase1 2 8 6" xfId="177"/>
    <cellStyle name="20% - Ênfase1 2 8 7" xfId="178"/>
    <cellStyle name="20% - Ênfase1 2 9" xfId="179"/>
    <cellStyle name="20% - Ênfase1 2 9 2" xfId="180"/>
    <cellStyle name="20% - Ênfase1 2 9 3" xfId="181"/>
    <cellStyle name="20% - Ênfase1 2 9 4" xfId="182"/>
    <cellStyle name="20% - Ênfase1 2 9 5" xfId="183"/>
    <cellStyle name="20% - Ênfase1 2 9 6" xfId="184"/>
    <cellStyle name="20% - Ênfase1 2 9 7" xfId="185"/>
    <cellStyle name="20% - Ênfase1 20" xfId="186"/>
    <cellStyle name="20% - Ênfase1 20 2" xfId="187"/>
    <cellStyle name="20% - Ênfase1 20 3" xfId="188"/>
    <cellStyle name="20% - Ênfase1 21" xfId="189"/>
    <cellStyle name="20% - Ênfase1 22" xfId="190"/>
    <cellStyle name="20% - Ênfase1 23" xfId="191"/>
    <cellStyle name="20% - Ênfase1 24" xfId="192"/>
    <cellStyle name="20% - Ênfase1 24 2" xfId="40928"/>
    <cellStyle name="20% - Ênfase1 25" xfId="193"/>
    <cellStyle name="20% - Ênfase1 25 2" xfId="40963"/>
    <cellStyle name="20% - Ênfase1 26" xfId="194"/>
    <cellStyle name="20% - Ênfase1 26 10" xfId="195"/>
    <cellStyle name="20% - Ênfase1 26 11" xfId="196"/>
    <cellStyle name="20% - Ênfase1 26 12" xfId="197"/>
    <cellStyle name="20% - Ênfase1 26 13" xfId="198"/>
    <cellStyle name="20% - Ênfase1 26 14" xfId="199"/>
    <cellStyle name="20% - Ênfase1 26 15" xfId="200"/>
    <cellStyle name="20% - Ênfase1 26 16" xfId="201"/>
    <cellStyle name="20% - Ênfase1 26 2" xfId="202"/>
    <cellStyle name="20% - Ênfase1 26 3" xfId="203"/>
    <cellStyle name="20% - Ênfase1 26 4" xfId="204"/>
    <cellStyle name="20% - Ênfase1 26 5" xfId="205"/>
    <cellStyle name="20% - Ênfase1 26 6" xfId="206"/>
    <cellStyle name="20% - Ênfase1 26 7" xfId="207"/>
    <cellStyle name="20% - Ênfase1 26 8" xfId="208"/>
    <cellStyle name="20% - Ênfase1 26 9" xfId="209"/>
    <cellStyle name="20% - Ênfase1 27" xfId="210"/>
    <cellStyle name="20% - Ênfase1 27 10" xfId="211"/>
    <cellStyle name="20% - Ênfase1 27 11" xfId="212"/>
    <cellStyle name="20% - Ênfase1 27 12" xfId="213"/>
    <cellStyle name="20% - Ênfase1 27 13" xfId="214"/>
    <cellStyle name="20% - Ênfase1 27 14" xfId="215"/>
    <cellStyle name="20% - Ênfase1 27 15" xfId="216"/>
    <cellStyle name="20% - Ênfase1 27 16" xfId="217"/>
    <cellStyle name="20% - Ênfase1 27 2" xfId="218"/>
    <cellStyle name="20% - Ênfase1 27 3" xfId="219"/>
    <cellStyle name="20% - Ênfase1 27 4" xfId="220"/>
    <cellStyle name="20% - Ênfase1 27 5" xfId="221"/>
    <cellStyle name="20% - Ênfase1 27 6" xfId="222"/>
    <cellStyle name="20% - Ênfase1 27 7" xfId="223"/>
    <cellStyle name="20% - Ênfase1 27 8" xfId="224"/>
    <cellStyle name="20% - Ênfase1 27 9" xfId="225"/>
    <cellStyle name="20% - Ênfase1 28" xfId="226"/>
    <cellStyle name="20% - Ênfase1 28 10" xfId="227"/>
    <cellStyle name="20% - Ênfase1 28 11" xfId="228"/>
    <cellStyle name="20% - Ênfase1 28 12" xfId="229"/>
    <cellStyle name="20% - Ênfase1 28 13" xfId="230"/>
    <cellStyle name="20% - Ênfase1 28 14" xfId="231"/>
    <cellStyle name="20% - Ênfase1 28 15" xfId="232"/>
    <cellStyle name="20% - Ênfase1 28 16" xfId="233"/>
    <cellStyle name="20% - Ênfase1 28 2" xfId="234"/>
    <cellStyle name="20% - Ênfase1 28 3" xfId="235"/>
    <cellStyle name="20% - Ênfase1 28 4" xfId="236"/>
    <cellStyle name="20% - Ênfase1 28 5" xfId="237"/>
    <cellStyle name="20% - Ênfase1 28 6" xfId="238"/>
    <cellStyle name="20% - Ênfase1 28 7" xfId="239"/>
    <cellStyle name="20% - Ênfase1 28 8" xfId="240"/>
    <cellStyle name="20% - Ênfase1 28 9" xfId="241"/>
    <cellStyle name="20% - Ênfase1 29" xfId="242"/>
    <cellStyle name="20% - Ênfase1 29 10" xfId="243"/>
    <cellStyle name="20% - Ênfase1 29 11" xfId="244"/>
    <cellStyle name="20% - Ênfase1 29 12" xfId="245"/>
    <cellStyle name="20% - Ênfase1 29 13" xfId="246"/>
    <cellStyle name="20% - Ênfase1 29 14" xfId="247"/>
    <cellStyle name="20% - Ênfase1 29 15" xfId="248"/>
    <cellStyle name="20% - Ênfase1 29 16" xfId="249"/>
    <cellStyle name="20% - Ênfase1 29 2" xfId="250"/>
    <cellStyle name="20% - Ênfase1 29 3" xfId="251"/>
    <cellStyle name="20% - Ênfase1 29 4" xfId="252"/>
    <cellStyle name="20% - Ênfase1 29 5" xfId="253"/>
    <cellStyle name="20% - Ênfase1 29 6" xfId="254"/>
    <cellStyle name="20% - Ênfase1 29 7" xfId="255"/>
    <cellStyle name="20% - Ênfase1 29 8" xfId="256"/>
    <cellStyle name="20% - Ênfase1 29 9" xfId="257"/>
    <cellStyle name="20% - Ênfase1 3" xfId="258"/>
    <cellStyle name="20% - Ênfase1 3 10" xfId="259"/>
    <cellStyle name="20% - Ênfase1 3 11" xfId="260"/>
    <cellStyle name="20% - Ênfase1 3 2" xfId="261"/>
    <cellStyle name="20% - Ênfase1 3 3" xfId="262"/>
    <cellStyle name="20% - Ênfase1 3 4" xfId="263"/>
    <cellStyle name="20% - Ênfase1 3 5" xfId="264"/>
    <cellStyle name="20% - Ênfase1 3 6" xfId="265"/>
    <cellStyle name="20% - Ênfase1 3 7" xfId="266"/>
    <cellStyle name="20% - Ênfase1 3 8" xfId="267"/>
    <cellStyle name="20% - Ênfase1 3 9" xfId="268"/>
    <cellStyle name="20% - Ênfase1 30" xfId="269"/>
    <cellStyle name="20% - Ênfase1 31" xfId="270"/>
    <cellStyle name="20% - Ênfase1 32" xfId="271"/>
    <cellStyle name="20% - Ênfase1 33" xfId="272"/>
    <cellStyle name="20% - Ênfase1 34" xfId="273"/>
    <cellStyle name="20% - Ênfase1 35" xfId="274"/>
    <cellStyle name="20% - Ênfase1 36" xfId="275"/>
    <cellStyle name="20% - Ênfase1 37" xfId="276"/>
    <cellStyle name="20% - Ênfase1 38" xfId="277"/>
    <cellStyle name="20% - Ênfase1 39" xfId="278"/>
    <cellStyle name="20% - Ênfase1 4" xfId="279"/>
    <cellStyle name="20% - Ênfase1 4 10" xfId="280"/>
    <cellStyle name="20% - Ênfase1 4 11" xfId="281"/>
    <cellStyle name="20% - Ênfase1 4 2" xfId="282"/>
    <cellStyle name="20% - Ênfase1 4 3" xfId="283"/>
    <cellStyle name="20% - Ênfase1 4 4" xfId="284"/>
    <cellStyle name="20% - Ênfase1 4 5" xfId="285"/>
    <cellStyle name="20% - Ênfase1 4 6" xfId="286"/>
    <cellStyle name="20% - Ênfase1 4 7" xfId="287"/>
    <cellStyle name="20% - Ênfase1 4 8" xfId="288"/>
    <cellStyle name="20% - Ênfase1 4 9" xfId="289"/>
    <cellStyle name="20% - Ênfase1 40" xfId="290"/>
    <cellStyle name="20% - Ênfase1 41" xfId="291"/>
    <cellStyle name="20% - Ênfase1 42" xfId="292"/>
    <cellStyle name="20% - Ênfase1 43" xfId="293"/>
    <cellStyle name="20% - Ênfase1 44" xfId="294"/>
    <cellStyle name="20% - Ênfase1 45" xfId="295"/>
    <cellStyle name="20% - Ênfase1 46" xfId="296"/>
    <cellStyle name="20% - Ênfase1 47" xfId="297"/>
    <cellStyle name="20% - Ênfase1 48" xfId="298"/>
    <cellStyle name="20% - Ênfase1 49" xfId="299"/>
    <cellStyle name="20% - Ênfase1 5" xfId="300"/>
    <cellStyle name="20% - Ênfase1 5 2" xfId="301"/>
    <cellStyle name="20% - Ênfase1 5 3" xfId="302"/>
    <cellStyle name="20% - Ênfase1 5 4" xfId="303"/>
    <cellStyle name="20% - Ênfase1 50" xfId="304"/>
    <cellStyle name="20% - Ênfase1 51" xfId="305"/>
    <cellStyle name="20% - Ênfase1 52" xfId="306"/>
    <cellStyle name="20% - Ênfase1 53" xfId="307"/>
    <cellStyle name="20% - Ênfase1 54" xfId="308"/>
    <cellStyle name="20% - Ênfase1 55" xfId="309"/>
    <cellStyle name="20% - Ênfase1 56" xfId="310"/>
    <cellStyle name="20% - Ênfase1 57" xfId="311"/>
    <cellStyle name="20% - Ênfase1 58" xfId="312"/>
    <cellStyle name="20% - Ênfase1 59" xfId="313"/>
    <cellStyle name="20% - Ênfase1 6" xfId="314"/>
    <cellStyle name="20% - Ênfase1 6 2" xfId="315"/>
    <cellStyle name="20% - Ênfase1 6 3" xfId="316"/>
    <cellStyle name="20% - Ênfase1 6 4" xfId="317"/>
    <cellStyle name="20% - Ênfase1 60" xfId="318"/>
    <cellStyle name="20% - Ênfase1 61" xfId="319"/>
    <cellStyle name="20% - Ênfase1 62" xfId="320"/>
    <cellStyle name="20% - Ênfase1 63" xfId="321"/>
    <cellStyle name="20% - Ênfase1 64" xfId="322"/>
    <cellStyle name="20% - Ênfase1 65" xfId="323"/>
    <cellStyle name="20% - Ênfase1 66" xfId="324"/>
    <cellStyle name="20% - Ênfase1 67" xfId="325"/>
    <cellStyle name="20% - Ênfase1 68" xfId="326"/>
    <cellStyle name="20% - Ênfase1 69" xfId="327"/>
    <cellStyle name="20% - Ênfase1 7" xfId="328"/>
    <cellStyle name="20% - Ênfase1 7 2" xfId="329"/>
    <cellStyle name="20% - Ênfase1 7 3" xfId="330"/>
    <cellStyle name="20% - Ênfase1 7 4" xfId="331"/>
    <cellStyle name="20% - Ênfase1 70" xfId="332"/>
    <cellStyle name="20% - Ênfase1 71" xfId="333"/>
    <cellStyle name="20% - Ênfase1 72" xfId="334"/>
    <cellStyle name="20% - Ênfase1 73" xfId="335"/>
    <cellStyle name="20% - Ênfase1 74" xfId="336"/>
    <cellStyle name="20% - Ênfase1 75" xfId="337"/>
    <cellStyle name="20% - Ênfase1 76" xfId="338"/>
    <cellStyle name="20% - Ênfase1 77" xfId="339"/>
    <cellStyle name="20% - Ênfase1 78" xfId="340"/>
    <cellStyle name="20% - Ênfase1 79" xfId="341"/>
    <cellStyle name="20% - Ênfase1 8" xfId="342"/>
    <cellStyle name="20% - Ênfase1 8 2" xfId="343"/>
    <cellStyle name="20% - Ênfase1 8 3" xfId="344"/>
    <cellStyle name="20% - Ênfase1 8 4" xfId="345"/>
    <cellStyle name="20% - Ênfase1 80" xfId="346"/>
    <cellStyle name="20% - Ênfase1 81" xfId="347"/>
    <cellStyle name="20% - Ênfase1 82" xfId="348"/>
    <cellStyle name="20% - Ênfase1 83" xfId="349"/>
    <cellStyle name="20% - Ênfase1 84" xfId="350"/>
    <cellStyle name="20% - Ênfase1 85" xfId="351"/>
    <cellStyle name="20% - Ênfase1 86" xfId="352"/>
    <cellStyle name="20% - Ênfase1 87" xfId="353"/>
    <cellStyle name="20% - Ênfase1 88" xfId="354"/>
    <cellStyle name="20% - Ênfase1 89" xfId="355"/>
    <cellStyle name="20% - Ênfase1 9" xfId="356"/>
    <cellStyle name="20% - Ênfase1 90" xfId="357"/>
    <cellStyle name="20% - Ênfase1 91" xfId="358"/>
    <cellStyle name="20% - Ênfase1 92" xfId="359"/>
    <cellStyle name="20% - Ênfase1 93" xfId="360"/>
    <cellStyle name="20% - Ênfase1 94" xfId="361"/>
    <cellStyle name="20% - Ênfase1 95" xfId="362"/>
    <cellStyle name="20% - Ênfase1 96" xfId="363"/>
    <cellStyle name="20% - Ênfase1 97" xfId="364"/>
    <cellStyle name="20% - Ênfase1 98" xfId="365"/>
    <cellStyle name="20% - Ênfase1 99" xfId="366"/>
    <cellStyle name="20% - Ênfase2 10" xfId="367"/>
    <cellStyle name="20% - Ênfase2 10 2" xfId="40461"/>
    <cellStyle name="20% - Ênfase2 100" xfId="368"/>
    <cellStyle name="20% - Ênfase2 101" xfId="369"/>
    <cellStyle name="20% - Ênfase2 102" xfId="370"/>
    <cellStyle name="20% - Ênfase2 103" xfId="371"/>
    <cellStyle name="20% - Ênfase2 104" xfId="372"/>
    <cellStyle name="20% - Ênfase2 105" xfId="373"/>
    <cellStyle name="20% - Ênfase2 106" xfId="374"/>
    <cellStyle name="20% - Ênfase2 107" xfId="375"/>
    <cellStyle name="20% - Ênfase2 108" xfId="376"/>
    <cellStyle name="20% - Ênfase2 109" xfId="377"/>
    <cellStyle name="20% - Ênfase2 11" xfId="378"/>
    <cellStyle name="20% - Ênfase2 11 2" xfId="40462"/>
    <cellStyle name="20% - Ênfase2 110" xfId="379"/>
    <cellStyle name="20% - Ênfase2 111" xfId="380"/>
    <cellStyle name="20% - Ênfase2 112" xfId="381"/>
    <cellStyle name="20% - Ênfase2 113" xfId="382"/>
    <cellStyle name="20% - Ênfase2 114" xfId="383"/>
    <cellStyle name="20% - Ênfase2 115" xfId="384"/>
    <cellStyle name="20% - Ênfase2 116" xfId="385"/>
    <cellStyle name="20% - Ênfase2 117" xfId="386"/>
    <cellStyle name="20% - Ênfase2 118" xfId="387"/>
    <cellStyle name="20% - Ênfase2 119" xfId="388"/>
    <cellStyle name="20% - Ênfase2 12" xfId="389"/>
    <cellStyle name="20% - Ênfase2 12 2" xfId="40463"/>
    <cellStyle name="20% - Ênfase2 120" xfId="390"/>
    <cellStyle name="20% - Ênfase2 121" xfId="391"/>
    <cellStyle name="20% - Ênfase2 122" xfId="392"/>
    <cellStyle name="20% - Ênfase2 123" xfId="393"/>
    <cellStyle name="20% - Ênfase2 124" xfId="394"/>
    <cellStyle name="20% - Ênfase2 125" xfId="395"/>
    <cellStyle name="20% - Ênfase2 126" xfId="396"/>
    <cellStyle name="20% - Ênfase2 127" xfId="397"/>
    <cellStyle name="20% - Ênfase2 128" xfId="398"/>
    <cellStyle name="20% - Ênfase2 129" xfId="399"/>
    <cellStyle name="20% - Ênfase2 13" xfId="400"/>
    <cellStyle name="20% - Ênfase2 13 2" xfId="40464"/>
    <cellStyle name="20% - Ênfase2 130" xfId="401"/>
    <cellStyle name="20% - Ênfase2 131" xfId="402"/>
    <cellStyle name="20% - Ênfase2 132" xfId="403"/>
    <cellStyle name="20% - Ênfase2 133" xfId="404"/>
    <cellStyle name="20% - Ênfase2 134" xfId="405"/>
    <cellStyle name="20% - Ênfase2 135" xfId="406"/>
    <cellStyle name="20% - Ênfase2 136" xfId="407"/>
    <cellStyle name="20% - Ênfase2 137" xfId="408"/>
    <cellStyle name="20% - Ênfase2 138" xfId="409"/>
    <cellStyle name="20% - Ênfase2 139" xfId="410"/>
    <cellStyle name="20% - Ênfase2 14" xfId="411"/>
    <cellStyle name="20% - Ênfase2 140" xfId="412"/>
    <cellStyle name="20% - Ênfase2 141" xfId="413"/>
    <cellStyle name="20% - Ênfase2 142" xfId="414"/>
    <cellStyle name="20% - Ênfase2 143" xfId="415"/>
    <cellStyle name="20% - Ênfase2 144" xfId="416"/>
    <cellStyle name="20% - Ênfase2 145" xfId="417"/>
    <cellStyle name="20% - Ênfase2 146" xfId="418"/>
    <cellStyle name="20% - Ênfase2 147" xfId="419"/>
    <cellStyle name="20% - Ênfase2 148" xfId="420"/>
    <cellStyle name="20% - Ênfase2 149" xfId="421"/>
    <cellStyle name="20% - Ênfase2 15" xfId="422"/>
    <cellStyle name="20% - Ênfase2 15 2" xfId="423"/>
    <cellStyle name="20% - Ênfase2 15 3" xfId="424"/>
    <cellStyle name="20% - Ênfase2 150" xfId="425"/>
    <cellStyle name="20% - Ênfase2 151" xfId="426"/>
    <cellStyle name="20% - Ênfase2 152" xfId="427"/>
    <cellStyle name="20% - Ênfase2 153" xfId="428"/>
    <cellStyle name="20% - Ênfase2 154" xfId="429"/>
    <cellStyle name="20% - Ênfase2 155" xfId="430"/>
    <cellStyle name="20% - Ênfase2 156" xfId="431"/>
    <cellStyle name="20% - Ênfase2 157" xfId="432"/>
    <cellStyle name="20% - Ênfase2 158" xfId="433"/>
    <cellStyle name="20% - Ênfase2 159" xfId="434"/>
    <cellStyle name="20% - Ênfase2 16" xfId="435"/>
    <cellStyle name="20% - Ênfase2 16 2" xfId="436"/>
    <cellStyle name="20% - Ênfase2 16 3" xfId="437"/>
    <cellStyle name="20% - Ênfase2 160" xfId="438"/>
    <cellStyle name="20% - Ênfase2 161" xfId="439"/>
    <cellStyle name="20% - Ênfase2 162" xfId="440"/>
    <cellStyle name="20% - Ênfase2 163" xfId="441"/>
    <cellStyle name="20% - Ênfase2 164" xfId="442"/>
    <cellStyle name="20% - Ênfase2 165" xfId="443"/>
    <cellStyle name="20% - Ênfase2 166" xfId="444"/>
    <cellStyle name="20% - Ênfase2 167" xfId="445"/>
    <cellStyle name="20% - Ênfase2 168" xfId="446"/>
    <cellStyle name="20% - Ênfase2 169" xfId="447"/>
    <cellStyle name="20% - Ênfase2 17" xfId="448"/>
    <cellStyle name="20% - Ênfase2 17 2" xfId="449"/>
    <cellStyle name="20% - Ênfase2 17 3" xfId="450"/>
    <cellStyle name="20% - Ênfase2 170" xfId="451"/>
    <cellStyle name="20% - Ênfase2 171" xfId="452"/>
    <cellStyle name="20% - Ênfase2 172" xfId="453"/>
    <cellStyle name="20% - Ênfase2 173" xfId="454"/>
    <cellStyle name="20% - Ênfase2 174" xfId="455"/>
    <cellStyle name="20% - Ênfase2 175" xfId="456"/>
    <cellStyle name="20% - Ênfase2 176" xfId="457"/>
    <cellStyle name="20% - Ênfase2 177" xfId="458"/>
    <cellStyle name="20% - Ênfase2 178" xfId="459"/>
    <cellStyle name="20% - Ênfase2 179" xfId="460"/>
    <cellStyle name="20% - Ênfase2 18" xfId="461"/>
    <cellStyle name="20% - Ênfase2 18 2" xfId="462"/>
    <cellStyle name="20% - Ênfase2 18 3" xfId="463"/>
    <cellStyle name="20% - Ênfase2 180" xfId="464"/>
    <cellStyle name="20% - Ênfase2 181" xfId="465"/>
    <cellStyle name="20% - Ênfase2 182" xfId="466"/>
    <cellStyle name="20% - Ênfase2 183" xfId="467"/>
    <cellStyle name="20% - Ênfase2 184" xfId="468"/>
    <cellStyle name="20% - Ênfase2 185" xfId="469"/>
    <cellStyle name="20% - Ênfase2 186" xfId="470"/>
    <cellStyle name="20% - Ênfase2 187" xfId="471"/>
    <cellStyle name="20% - Ênfase2 188" xfId="472"/>
    <cellStyle name="20% - Ênfase2 189" xfId="473"/>
    <cellStyle name="20% - Ênfase2 19" xfId="474"/>
    <cellStyle name="20% - Ênfase2 19 2" xfId="475"/>
    <cellStyle name="20% - Ênfase2 19 3" xfId="476"/>
    <cellStyle name="20% - Ênfase2 190" xfId="477"/>
    <cellStyle name="20% - Ênfase2 2" xfId="478"/>
    <cellStyle name="20% - Ênfase2 2 10" xfId="479"/>
    <cellStyle name="20% - Ênfase2 2 10 2" xfId="480"/>
    <cellStyle name="20% - Ênfase2 2 10 3" xfId="481"/>
    <cellStyle name="20% - Ênfase2 2 10 4" xfId="482"/>
    <cellStyle name="20% - Ênfase2 2 10 5" xfId="483"/>
    <cellStyle name="20% - Ênfase2 2 10 6" xfId="484"/>
    <cellStyle name="20% - Ênfase2 2 10 7" xfId="485"/>
    <cellStyle name="20% - Ênfase2 2 11" xfId="486"/>
    <cellStyle name="20% - Ênfase2 2 11 2" xfId="487"/>
    <cellStyle name="20% - Ênfase2 2 11 3" xfId="488"/>
    <cellStyle name="20% - Ênfase2 2 11 4" xfId="489"/>
    <cellStyle name="20% - Ênfase2 2 11 5" xfId="490"/>
    <cellStyle name="20% - Ênfase2 2 11 6" xfId="491"/>
    <cellStyle name="20% - Ênfase2 2 11 7" xfId="492"/>
    <cellStyle name="20% - Ênfase2 2 12" xfId="493"/>
    <cellStyle name="20% - Ênfase2 2 13" xfId="494"/>
    <cellStyle name="20% - Ênfase2 2 14" xfId="495"/>
    <cellStyle name="20% - Ênfase2 2 15" xfId="496"/>
    <cellStyle name="20% - Ênfase2 2 16" xfId="497"/>
    <cellStyle name="20% - Ênfase2 2 17" xfId="498"/>
    <cellStyle name="20% - Ênfase2 2 18" xfId="499"/>
    <cellStyle name="20% - Ênfase2 2 19" xfId="500"/>
    <cellStyle name="20% - Ênfase2 2 2" xfId="501"/>
    <cellStyle name="20% - Ênfase2 2 20" xfId="502"/>
    <cellStyle name="20% - Ênfase2 2 21" xfId="503"/>
    <cellStyle name="20% - Ênfase2 2 22" xfId="504"/>
    <cellStyle name="20% - Ênfase2 2 23" xfId="505"/>
    <cellStyle name="20% - Ênfase2 2 24" xfId="506"/>
    <cellStyle name="20% - Ênfase2 2 25" xfId="507"/>
    <cellStyle name="20% - Ênfase2 2 26" xfId="508"/>
    <cellStyle name="20% - Ênfase2 2 27" xfId="509"/>
    <cellStyle name="20% - Ênfase2 2 28" xfId="510"/>
    <cellStyle name="20% - Ênfase2 2 29" xfId="511"/>
    <cellStyle name="20% - Ênfase2 2 3" xfId="512"/>
    <cellStyle name="20% - Ênfase2 2 30" xfId="513"/>
    <cellStyle name="20% - Ênfase2 2 31" xfId="514"/>
    <cellStyle name="20% - Ênfase2 2 32" xfId="515"/>
    <cellStyle name="20% - Ênfase2 2 33" xfId="516"/>
    <cellStyle name="20% - Ênfase2 2 34" xfId="517"/>
    <cellStyle name="20% - Ênfase2 2 35" xfId="518"/>
    <cellStyle name="20% - Ênfase2 2 4" xfId="519"/>
    <cellStyle name="20% - Ênfase2 2 5" xfId="520"/>
    <cellStyle name="20% - Ênfase2 2 6" xfId="521"/>
    <cellStyle name="20% - Ênfase2 2 7" xfId="522"/>
    <cellStyle name="20% - Ênfase2 2 8" xfId="523"/>
    <cellStyle name="20% - Ênfase2 2 8 2" xfId="524"/>
    <cellStyle name="20% - Ênfase2 2 8 3" xfId="525"/>
    <cellStyle name="20% - Ênfase2 2 8 4" xfId="526"/>
    <cellStyle name="20% - Ênfase2 2 8 5" xfId="527"/>
    <cellStyle name="20% - Ênfase2 2 8 6" xfId="528"/>
    <cellStyle name="20% - Ênfase2 2 8 7" xfId="529"/>
    <cellStyle name="20% - Ênfase2 2 9" xfId="530"/>
    <cellStyle name="20% - Ênfase2 2 9 2" xfId="531"/>
    <cellStyle name="20% - Ênfase2 2 9 3" xfId="532"/>
    <cellStyle name="20% - Ênfase2 2 9 4" xfId="533"/>
    <cellStyle name="20% - Ênfase2 2 9 5" xfId="534"/>
    <cellStyle name="20% - Ênfase2 2 9 6" xfId="535"/>
    <cellStyle name="20% - Ênfase2 2 9 7" xfId="536"/>
    <cellStyle name="20% - Ênfase2 20" xfId="537"/>
    <cellStyle name="20% - Ênfase2 20 2" xfId="538"/>
    <cellStyle name="20% - Ênfase2 20 3" xfId="539"/>
    <cellStyle name="20% - Ênfase2 21" xfId="540"/>
    <cellStyle name="20% - Ênfase2 22" xfId="541"/>
    <cellStyle name="20% - Ênfase2 23" xfId="542"/>
    <cellStyle name="20% - Ênfase2 24" xfId="543"/>
    <cellStyle name="20% - Ênfase2 24 2" xfId="40929"/>
    <cellStyle name="20% - Ênfase2 25" xfId="544"/>
    <cellStyle name="20% - Ênfase2 25 2" xfId="40964"/>
    <cellStyle name="20% - Ênfase2 26" xfId="545"/>
    <cellStyle name="20% - Ênfase2 26 10" xfId="546"/>
    <cellStyle name="20% - Ênfase2 26 11" xfId="547"/>
    <cellStyle name="20% - Ênfase2 26 12" xfId="548"/>
    <cellStyle name="20% - Ênfase2 26 13" xfId="549"/>
    <cellStyle name="20% - Ênfase2 26 14" xfId="550"/>
    <cellStyle name="20% - Ênfase2 26 15" xfId="551"/>
    <cellStyle name="20% - Ênfase2 26 16" xfId="552"/>
    <cellStyle name="20% - Ênfase2 26 2" xfId="553"/>
    <cellStyle name="20% - Ênfase2 26 3" xfId="554"/>
    <cellStyle name="20% - Ênfase2 26 4" xfId="555"/>
    <cellStyle name="20% - Ênfase2 26 5" xfId="556"/>
    <cellStyle name="20% - Ênfase2 26 6" xfId="557"/>
    <cellStyle name="20% - Ênfase2 26 7" xfId="558"/>
    <cellStyle name="20% - Ênfase2 26 8" xfId="559"/>
    <cellStyle name="20% - Ênfase2 26 9" xfId="560"/>
    <cellStyle name="20% - Ênfase2 27" xfId="561"/>
    <cellStyle name="20% - Ênfase2 27 10" xfId="562"/>
    <cellStyle name="20% - Ênfase2 27 11" xfId="563"/>
    <cellStyle name="20% - Ênfase2 27 12" xfId="564"/>
    <cellStyle name="20% - Ênfase2 27 13" xfId="565"/>
    <cellStyle name="20% - Ênfase2 27 14" xfId="566"/>
    <cellStyle name="20% - Ênfase2 27 15" xfId="567"/>
    <cellStyle name="20% - Ênfase2 27 16" xfId="568"/>
    <cellStyle name="20% - Ênfase2 27 2" xfId="569"/>
    <cellStyle name="20% - Ênfase2 27 3" xfId="570"/>
    <cellStyle name="20% - Ênfase2 27 4" xfId="571"/>
    <cellStyle name="20% - Ênfase2 27 5" xfId="572"/>
    <cellStyle name="20% - Ênfase2 27 6" xfId="573"/>
    <cellStyle name="20% - Ênfase2 27 7" xfId="574"/>
    <cellStyle name="20% - Ênfase2 27 8" xfId="575"/>
    <cellStyle name="20% - Ênfase2 27 9" xfId="576"/>
    <cellStyle name="20% - Ênfase2 28" xfId="577"/>
    <cellStyle name="20% - Ênfase2 28 10" xfId="578"/>
    <cellStyle name="20% - Ênfase2 28 11" xfId="579"/>
    <cellStyle name="20% - Ênfase2 28 12" xfId="580"/>
    <cellStyle name="20% - Ênfase2 28 13" xfId="581"/>
    <cellStyle name="20% - Ênfase2 28 14" xfId="582"/>
    <cellStyle name="20% - Ênfase2 28 15" xfId="583"/>
    <cellStyle name="20% - Ênfase2 28 16" xfId="584"/>
    <cellStyle name="20% - Ênfase2 28 2" xfId="585"/>
    <cellStyle name="20% - Ênfase2 28 3" xfId="586"/>
    <cellStyle name="20% - Ênfase2 28 4" xfId="587"/>
    <cellStyle name="20% - Ênfase2 28 5" xfId="588"/>
    <cellStyle name="20% - Ênfase2 28 6" xfId="589"/>
    <cellStyle name="20% - Ênfase2 28 7" xfId="590"/>
    <cellStyle name="20% - Ênfase2 28 8" xfId="591"/>
    <cellStyle name="20% - Ênfase2 28 9" xfId="592"/>
    <cellStyle name="20% - Ênfase2 29" xfId="593"/>
    <cellStyle name="20% - Ênfase2 29 10" xfId="594"/>
    <cellStyle name="20% - Ênfase2 29 11" xfId="595"/>
    <cellStyle name="20% - Ênfase2 29 12" xfId="596"/>
    <cellStyle name="20% - Ênfase2 29 13" xfId="597"/>
    <cellStyle name="20% - Ênfase2 29 14" xfId="598"/>
    <cellStyle name="20% - Ênfase2 29 15" xfId="599"/>
    <cellStyle name="20% - Ênfase2 29 16" xfId="600"/>
    <cellStyle name="20% - Ênfase2 29 2" xfId="601"/>
    <cellStyle name="20% - Ênfase2 29 3" xfId="602"/>
    <cellStyle name="20% - Ênfase2 29 4" xfId="603"/>
    <cellStyle name="20% - Ênfase2 29 5" xfId="604"/>
    <cellStyle name="20% - Ênfase2 29 6" xfId="605"/>
    <cellStyle name="20% - Ênfase2 29 7" xfId="606"/>
    <cellStyle name="20% - Ênfase2 29 8" xfId="607"/>
    <cellStyle name="20% - Ênfase2 29 9" xfId="608"/>
    <cellStyle name="20% - Ênfase2 3" xfId="609"/>
    <cellStyle name="20% - Ênfase2 3 10" xfId="610"/>
    <cellStyle name="20% - Ênfase2 3 11" xfId="611"/>
    <cellStyle name="20% - Ênfase2 3 2" xfId="612"/>
    <cellStyle name="20% - Ênfase2 3 3" xfId="613"/>
    <cellStyle name="20% - Ênfase2 3 4" xfId="614"/>
    <cellStyle name="20% - Ênfase2 3 5" xfId="615"/>
    <cellStyle name="20% - Ênfase2 3 6" xfId="616"/>
    <cellStyle name="20% - Ênfase2 3 7" xfId="617"/>
    <cellStyle name="20% - Ênfase2 3 8" xfId="618"/>
    <cellStyle name="20% - Ênfase2 3 9" xfId="619"/>
    <cellStyle name="20% - Ênfase2 30" xfId="620"/>
    <cellStyle name="20% - Ênfase2 31" xfId="621"/>
    <cellStyle name="20% - Ênfase2 32" xfId="622"/>
    <cellStyle name="20% - Ênfase2 33" xfId="623"/>
    <cellStyle name="20% - Ênfase2 34" xfId="624"/>
    <cellStyle name="20% - Ênfase2 35" xfId="625"/>
    <cellStyle name="20% - Ênfase2 36" xfId="626"/>
    <cellStyle name="20% - Ênfase2 37" xfId="627"/>
    <cellStyle name="20% - Ênfase2 38" xfId="628"/>
    <cellStyle name="20% - Ênfase2 39" xfId="629"/>
    <cellStyle name="20% - Ênfase2 4" xfId="630"/>
    <cellStyle name="20% - Ênfase2 4 10" xfId="631"/>
    <cellStyle name="20% - Ênfase2 4 11" xfId="632"/>
    <cellStyle name="20% - Ênfase2 4 2" xfId="633"/>
    <cellStyle name="20% - Ênfase2 4 3" xfId="634"/>
    <cellStyle name="20% - Ênfase2 4 4" xfId="635"/>
    <cellStyle name="20% - Ênfase2 4 5" xfId="636"/>
    <cellStyle name="20% - Ênfase2 4 6" xfId="637"/>
    <cellStyle name="20% - Ênfase2 4 7" xfId="638"/>
    <cellStyle name="20% - Ênfase2 4 8" xfId="639"/>
    <cellStyle name="20% - Ênfase2 4 9" xfId="640"/>
    <cellStyle name="20% - Ênfase2 40" xfId="641"/>
    <cellStyle name="20% - Ênfase2 41" xfId="642"/>
    <cellStyle name="20% - Ênfase2 42" xfId="643"/>
    <cellStyle name="20% - Ênfase2 43" xfId="644"/>
    <cellStyle name="20% - Ênfase2 44" xfId="645"/>
    <cellStyle name="20% - Ênfase2 45" xfId="646"/>
    <cellStyle name="20% - Ênfase2 46" xfId="647"/>
    <cellStyle name="20% - Ênfase2 47" xfId="648"/>
    <cellStyle name="20% - Ênfase2 48" xfId="649"/>
    <cellStyle name="20% - Ênfase2 49" xfId="650"/>
    <cellStyle name="20% - Ênfase2 5" xfId="651"/>
    <cellStyle name="20% - Ênfase2 5 2" xfId="652"/>
    <cellStyle name="20% - Ênfase2 5 3" xfId="653"/>
    <cellStyle name="20% - Ênfase2 5 4" xfId="654"/>
    <cellStyle name="20% - Ênfase2 50" xfId="655"/>
    <cellStyle name="20% - Ênfase2 51" xfId="656"/>
    <cellStyle name="20% - Ênfase2 52" xfId="657"/>
    <cellStyle name="20% - Ênfase2 53" xfId="658"/>
    <cellStyle name="20% - Ênfase2 54" xfId="659"/>
    <cellStyle name="20% - Ênfase2 55" xfId="660"/>
    <cellStyle name="20% - Ênfase2 56" xfId="661"/>
    <cellStyle name="20% - Ênfase2 57" xfId="662"/>
    <cellStyle name="20% - Ênfase2 58" xfId="663"/>
    <cellStyle name="20% - Ênfase2 59" xfId="664"/>
    <cellStyle name="20% - Ênfase2 6" xfId="665"/>
    <cellStyle name="20% - Ênfase2 6 2" xfId="666"/>
    <cellStyle name="20% - Ênfase2 6 3" xfId="667"/>
    <cellStyle name="20% - Ênfase2 6 4" xfId="668"/>
    <cellStyle name="20% - Ênfase2 60" xfId="669"/>
    <cellStyle name="20% - Ênfase2 61" xfId="670"/>
    <cellStyle name="20% - Ênfase2 62" xfId="671"/>
    <cellStyle name="20% - Ênfase2 63" xfId="672"/>
    <cellStyle name="20% - Ênfase2 64" xfId="673"/>
    <cellStyle name="20% - Ênfase2 65" xfId="674"/>
    <cellStyle name="20% - Ênfase2 66" xfId="675"/>
    <cellStyle name="20% - Ênfase2 67" xfId="676"/>
    <cellStyle name="20% - Ênfase2 68" xfId="677"/>
    <cellStyle name="20% - Ênfase2 69" xfId="678"/>
    <cellStyle name="20% - Ênfase2 7" xfId="679"/>
    <cellStyle name="20% - Ênfase2 7 2" xfId="680"/>
    <cellStyle name="20% - Ênfase2 7 3" xfId="681"/>
    <cellStyle name="20% - Ênfase2 7 4" xfId="682"/>
    <cellStyle name="20% - Ênfase2 70" xfId="683"/>
    <cellStyle name="20% - Ênfase2 71" xfId="684"/>
    <cellStyle name="20% - Ênfase2 72" xfId="685"/>
    <cellStyle name="20% - Ênfase2 73" xfId="686"/>
    <cellStyle name="20% - Ênfase2 74" xfId="687"/>
    <cellStyle name="20% - Ênfase2 75" xfId="688"/>
    <cellStyle name="20% - Ênfase2 76" xfId="689"/>
    <cellStyle name="20% - Ênfase2 77" xfId="690"/>
    <cellStyle name="20% - Ênfase2 78" xfId="691"/>
    <cellStyle name="20% - Ênfase2 79" xfId="692"/>
    <cellStyle name="20% - Ênfase2 8" xfId="693"/>
    <cellStyle name="20% - Ênfase2 8 2" xfId="694"/>
    <cellStyle name="20% - Ênfase2 8 3" xfId="695"/>
    <cellStyle name="20% - Ênfase2 8 4" xfId="696"/>
    <cellStyle name="20% - Ênfase2 80" xfId="697"/>
    <cellStyle name="20% - Ênfase2 81" xfId="698"/>
    <cellStyle name="20% - Ênfase2 82" xfId="699"/>
    <cellStyle name="20% - Ênfase2 83" xfId="700"/>
    <cellStyle name="20% - Ênfase2 84" xfId="701"/>
    <cellStyle name="20% - Ênfase2 85" xfId="702"/>
    <cellStyle name="20% - Ênfase2 86" xfId="703"/>
    <cellStyle name="20% - Ênfase2 87" xfId="704"/>
    <cellStyle name="20% - Ênfase2 88" xfId="705"/>
    <cellStyle name="20% - Ênfase2 89" xfId="706"/>
    <cellStyle name="20% - Ênfase2 9" xfId="707"/>
    <cellStyle name="20% - Ênfase2 90" xfId="708"/>
    <cellStyle name="20% - Ênfase2 91" xfId="709"/>
    <cellStyle name="20% - Ênfase2 92" xfId="710"/>
    <cellStyle name="20% - Ênfase2 93" xfId="711"/>
    <cellStyle name="20% - Ênfase2 94" xfId="712"/>
    <cellStyle name="20% - Ênfase2 95" xfId="713"/>
    <cellStyle name="20% - Ênfase2 96" xfId="714"/>
    <cellStyle name="20% - Ênfase2 97" xfId="715"/>
    <cellStyle name="20% - Ênfase2 98" xfId="716"/>
    <cellStyle name="20% - Ênfase2 99" xfId="717"/>
    <cellStyle name="20% - Ênfase3 10" xfId="718"/>
    <cellStyle name="20% - Ênfase3 10 2" xfId="40465"/>
    <cellStyle name="20% - Ênfase3 100" xfId="719"/>
    <cellStyle name="20% - Ênfase3 101" xfId="720"/>
    <cellStyle name="20% - Ênfase3 102" xfId="721"/>
    <cellStyle name="20% - Ênfase3 103" xfId="722"/>
    <cellStyle name="20% - Ênfase3 104" xfId="723"/>
    <cellStyle name="20% - Ênfase3 105" xfId="724"/>
    <cellStyle name="20% - Ênfase3 106" xfId="725"/>
    <cellStyle name="20% - Ênfase3 107" xfId="726"/>
    <cellStyle name="20% - Ênfase3 108" xfId="727"/>
    <cellStyle name="20% - Ênfase3 109" xfId="728"/>
    <cellStyle name="20% - Ênfase3 11" xfId="729"/>
    <cellStyle name="20% - Ênfase3 11 2" xfId="40466"/>
    <cellStyle name="20% - Ênfase3 110" xfId="730"/>
    <cellStyle name="20% - Ênfase3 111" xfId="731"/>
    <cellStyle name="20% - Ênfase3 112" xfId="732"/>
    <cellStyle name="20% - Ênfase3 113" xfId="733"/>
    <cellStyle name="20% - Ênfase3 114" xfId="734"/>
    <cellStyle name="20% - Ênfase3 115" xfId="735"/>
    <cellStyle name="20% - Ênfase3 116" xfId="736"/>
    <cellStyle name="20% - Ênfase3 117" xfId="737"/>
    <cellStyle name="20% - Ênfase3 118" xfId="738"/>
    <cellStyle name="20% - Ênfase3 119" xfId="739"/>
    <cellStyle name="20% - Ênfase3 12" xfId="740"/>
    <cellStyle name="20% - Ênfase3 12 2" xfId="40467"/>
    <cellStyle name="20% - Ênfase3 120" xfId="741"/>
    <cellStyle name="20% - Ênfase3 121" xfId="742"/>
    <cellStyle name="20% - Ênfase3 122" xfId="743"/>
    <cellStyle name="20% - Ênfase3 123" xfId="744"/>
    <cellStyle name="20% - Ênfase3 124" xfId="745"/>
    <cellStyle name="20% - Ênfase3 125" xfId="746"/>
    <cellStyle name="20% - Ênfase3 126" xfId="747"/>
    <cellStyle name="20% - Ênfase3 127" xfId="748"/>
    <cellStyle name="20% - Ênfase3 128" xfId="749"/>
    <cellStyle name="20% - Ênfase3 129" xfId="750"/>
    <cellStyle name="20% - Ênfase3 13" xfId="751"/>
    <cellStyle name="20% - Ênfase3 13 2" xfId="40468"/>
    <cellStyle name="20% - Ênfase3 130" xfId="752"/>
    <cellStyle name="20% - Ênfase3 131" xfId="753"/>
    <cellStyle name="20% - Ênfase3 132" xfId="754"/>
    <cellStyle name="20% - Ênfase3 133" xfId="755"/>
    <cellStyle name="20% - Ênfase3 134" xfId="756"/>
    <cellStyle name="20% - Ênfase3 135" xfId="757"/>
    <cellStyle name="20% - Ênfase3 136" xfId="758"/>
    <cellStyle name="20% - Ênfase3 137" xfId="759"/>
    <cellStyle name="20% - Ênfase3 138" xfId="760"/>
    <cellStyle name="20% - Ênfase3 139" xfId="761"/>
    <cellStyle name="20% - Ênfase3 14" xfId="762"/>
    <cellStyle name="20% - Ênfase3 140" xfId="763"/>
    <cellStyle name="20% - Ênfase3 141" xfId="764"/>
    <cellStyle name="20% - Ênfase3 142" xfId="765"/>
    <cellStyle name="20% - Ênfase3 143" xfId="766"/>
    <cellStyle name="20% - Ênfase3 144" xfId="767"/>
    <cellStyle name="20% - Ênfase3 145" xfId="768"/>
    <cellStyle name="20% - Ênfase3 146" xfId="769"/>
    <cellStyle name="20% - Ênfase3 147" xfId="770"/>
    <cellStyle name="20% - Ênfase3 148" xfId="771"/>
    <cellStyle name="20% - Ênfase3 149" xfId="772"/>
    <cellStyle name="20% - Ênfase3 15" xfId="773"/>
    <cellStyle name="20% - Ênfase3 15 2" xfId="774"/>
    <cellStyle name="20% - Ênfase3 15 3" xfId="775"/>
    <cellStyle name="20% - Ênfase3 150" xfId="776"/>
    <cellStyle name="20% - Ênfase3 151" xfId="777"/>
    <cellStyle name="20% - Ênfase3 152" xfId="778"/>
    <cellStyle name="20% - Ênfase3 153" xfId="779"/>
    <cellStyle name="20% - Ênfase3 154" xfId="780"/>
    <cellStyle name="20% - Ênfase3 155" xfId="781"/>
    <cellStyle name="20% - Ênfase3 156" xfId="782"/>
    <cellStyle name="20% - Ênfase3 157" xfId="783"/>
    <cellStyle name="20% - Ênfase3 158" xfId="784"/>
    <cellStyle name="20% - Ênfase3 159" xfId="785"/>
    <cellStyle name="20% - Ênfase3 16" xfId="786"/>
    <cellStyle name="20% - Ênfase3 16 2" xfId="787"/>
    <cellStyle name="20% - Ênfase3 16 3" xfId="788"/>
    <cellStyle name="20% - Ênfase3 160" xfId="789"/>
    <cellStyle name="20% - Ênfase3 161" xfId="790"/>
    <cellStyle name="20% - Ênfase3 162" xfId="791"/>
    <cellStyle name="20% - Ênfase3 163" xfId="792"/>
    <cellStyle name="20% - Ênfase3 164" xfId="793"/>
    <cellStyle name="20% - Ênfase3 165" xfId="794"/>
    <cellStyle name="20% - Ênfase3 166" xfId="795"/>
    <cellStyle name="20% - Ênfase3 167" xfId="796"/>
    <cellStyle name="20% - Ênfase3 168" xfId="797"/>
    <cellStyle name="20% - Ênfase3 169" xfId="798"/>
    <cellStyle name="20% - Ênfase3 17" xfId="799"/>
    <cellStyle name="20% - Ênfase3 17 2" xfId="800"/>
    <cellStyle name="20% - Ênfase3 17 3" xfId="801"/>
    <cellStyle name="20% - Ênfase3 170" xfId="802"/>
    <cellStyle name="20% - Ênfase3 171" xfId="803"/>
    <cellStyle name="20% - Ênfase3 172" xfId="804"/>
    <cellStyle name="20% - Ênfase3 173" xfId="805"/>
    <cellStyle name="20% - Ênfase3 174" xfId="806"/>
    <cellStyle name="20% - Ênfase3 175" xfId="807"/>
    <cellStyle name="20% - Ênfase3 176" xfId="808"/>
    <cellStyle name="20% - Ênfase3 177" xfId="809"/>
    <cellStyle name="20% - Ênfase3 178" xfId="810"/>
    <cellStyle name="20% - Ênfase3 179" xfId="811"/>
    <cellStyle name="20% - Ênfase3 18" xfId="812"/>
    <cellStyle name="20% - Ênfase3 18 2" xfId="813"/>
    <cellStyle name="20% - Ênfase3 18 3" xfId="814"/>
    <cellStyle name="20% - Ênfase3 180" xfId="815"/>
    <cellStyle name="20% - Ênfase3 181" xfId="816"/>
    <cellStyle name="20% - Ênfase3 182" xfId="817"/>
    <cellStyle name="20% - Ênfase3 183" xfId="818"/>
    <cellStyle name="20% - Ênfase3 184" xfId="819"/>
    <cellStyle name="20% - Ênfase3 185" xfId="820"/>
    <cellStyle name="20% - Ênfase3 186" xfId="821"/>
    <cellStyle name="20% - Ênfase3 187" xfId="822"/>
    <cellStyle name="20% - Ênfase3 188" xfId="823"/>
    <cellStyle name="20% - Ênfase3 189" xfId="824"/>
    <cellStyle name="20% - Ênfase3 19" xfId="825"/>
    <cellStyle name="20% - Ênfase3 19 2" xfId="826"/>
    <cellStyle name="20% - Ênfase3 19 3" xfId="827"/>
    <cellStyle name="20% - Ênfase3 190" xfId="828"/>
    <cellStyle name="20% - Ênfase3 2" xfId="829"/>
    <cellStyle name="20% - Ênfase3 2 10" xfId="830"/>
    <cellStyle name="20% - Ênfase3 2 10 2" xfId="831"/>
    <cellStyle name="20% - Ênfase3 2 10 3" xfId="832"/>
    <cellStyle name="20% - Ênfase3 2 10 4" xfId="833"/>
    <cellStyle name="20% - Ênfase3 2 10 5" xfId="834"/>
    <cellStyle name="20% - Ênfase3 2 10 6" xfId="835"/>
    <cellStyle name="20% - Ênfase3 2 10 7" xfId="836"/>
    <cellStyle name="20% - Ênfase3 2 11" xfId="837"/>
    <cellStyle name="20% - Ênfase3 2 11 2" xfId="838"/>
    <cellStyle name="20% - Ênfase3 2 11 3" xfId="839"/>
    <cellStyle name="20% - Ênfase3 2 11 4" xfId="840"/>
    <cellStyle name="20% - Ênfase3 2 11 5" xfId="841"/>
    <cellStyle name="20% - Ênfase3 2 11 6" xfId="842"/>
    <cellStyle name="20% - Ênfase3 2 11 7" xfId="843"/>
    <cellStyle name="20% - Ênfase3 2 12" xfId="844"/>
    <cellStyle name="20% - Ênfase3 2 13" xfId="845"/>
    <cellStyle name="20% - Ênfase3 2 14" xfId="846"/>
    <cellStyle name="20% - Ênfase3 2 15" xfId="847"/>
    <cellStyle name="20% - Ênfase3 2 16" xfId="848"/>
    <cellStyle name="20% - Ênfase3 2 17" xfId="849"/>
    <cellStyle name="20% - Ênfase3 2 18" xfId="850"/>
    <cellStyle name="20% - Ênfase3 2 19" xfId="851"/>
    <cellStyle name="20% - Ênfase3 2 2" xfId="852"/>
    <cellStyle name="20% - Ênfase3 2 20" xfId="853"/>
    <cellStyle name="20% - Ênfase3 2 21" xfId="854"/>
    <cellStyle name="20% - Ênfase3 2 22" xfId="855"/>
    <cellStyle name="20% - Ênfase3 2 23" xfId="856"/>
    <cellStyle name="20% - Ênfase3 2 24" xfId="857"/>
    <cellStyle name="20% - Ênfase3 2 25" xfId="858"/>
    <cellStyle name="20% - Ênfase3 2 26" xfId="859"/>
    <cellStyle name="20% - Ênfase3 2 27" xfId="860"/>
    <cellStyle name="20% - Ênfase3 2 28" xfId="861"/>
    <cellStyle name="20% - Ênfase3 2 29" xfId="862"/>
    <cellStyle name="20% - Ênfase3 2 3" xfId="863"/>
    <cellStyle name="20% - Ênfase3 2 30" xfId="864"/>
    <cellStyle name="20% - Ênfase3 2 31" xfId="865"/>
    <cellStyle name="20% - Ênfase3 2 32" xfId="866"/>
    <cellStyle name="20% - Ênfase3 2 33" xfId="867"/>
    <cellStyle name="20% - Ênfase3 2 34" xfId="868"/>
    <cellStyle name="20% - Ênfase3 2 35" xfId="869"/>
    <cellStyle name="20% - Ênfase3 2 4" xfId="870"/>
    <cellStyle name="20% - Ênfase3 2 5" xfId="871"/>
    <cellStyle name="20% - Ênfase3 2 6" xfId="872"/>
    <cellStyle name="20% - Ênfase3 2 7" xfId="873"/>
    <cellStyle name="20% - Ênfase3 2 8" xfId="874"/>
    <cellStyle name="20% - Ênfase3 2 8 2" xfId="875"/>
    <cellStyle name="20% - Ênfase3 2 8 3" xfId="876"/>
    <cellStyle name="20% - Ênfase3 2 8 4" xfId="877"/>
    <cellStyle name="20% - Ênfase3 2 8 5" xfId="878"/>
    <cellStyle name="20% - Ênfase3 2 8 6" xfId="879"/>
    <cellStyle name="20% - Ênfase3 2 8 7" xfId="880"/>
    <cellStyle name="20% - Ênfase3 2 9" xfId="881"/>
    <cellStyle name="20% - Ênfase3 2 9 2" xfId="882"/>
    <cellStyle name="20% - Ênfase3 2 9 3" xfId="883"/>
    <cellStyle name="20% - Ênfase3 2 9 4" xfId="884"/>
    <cellStyle name="20% - Ênfase3 2 9 5" xfId="885"/>
    <cellStyle name="20% - Ênfase3 2 9 6" xfId="886"/>
    <cellStyle name="20% - Ênfase3 2 9 7" xfId="887"/>
    <cellStyle name="20% - Ênfase3 20" xfId="888"/>
    <cellStyle name="20% - Ênfase3 20 2" xfId="889"/>
    <cellStyle name="20% - Ênfase3 20 3" xfId="890"/>
    <cellStyle name="20% - Ênfase3 21" xfId="891"/>
    <cellStyle name="20% - Ênfase3 22" xfId="892"/>
    <cellStyle name="20% - Ênfase3 23" xfId="893"/>
    <cellStyle name="20% - Ênfase3 24" xfId="894"/>
    <cellStyle name="20% - Ênfase3 24 2" xfId="40930"/>
    <cellStyle name="20% - Ênfase3 25" xfId="895"/>
    <cellStyle name="20% - Ênfase3 25 2" xfId="40965"/>
    <cellStyle name="20% - Ênfase3 26" xfId="896"/>
    <cellStyle name="20% - Ênfase3 26 10" xfId="897"/>
    <cellStyle name="20% - Ênfase3 26 11" xfId="898"/>
    <cellStyle name="20% - Ênfase3 26 12" xfId="899"/>
    <cellStyle name="20% - Ênfase3 26 13" xfId="900"/>
    <cellStyle name="20% - Ênfase3 26 14" xfId="901"/>
    <cellStyle name="20% - Ênfase3 26 15" xfId="902"/>
    <cellStyle name="20% - Ênfase3 26 16" xfId="903"/>
    <cellStyle name="20% - Ênfase3 26 2" xfId="904"/>
    <cellStyle name="20% - Ênfase3 26 3" xfId="905"/>
    <cellStyle name="20% - Ênfase3 26 4" xfId="906"/>
    <cellStyle name="20% - Ênfase3 26 5" xfId="907"/>
    <cellStyle name="20% - Ênfase3 26 6" xfId="908"/>
    <cellStyle name="20% - Ênfase3 26 7" xfId="909"/>
    <cellStyle name="20% - Ênfase3 26 8" xfId="910"/>
    <cellStyle name="20% - Ênfase3 26 9" xfId="911"/>
    <cellStyle name="20% - Ênfase3 27" xfId="912"/>
    <cellStyle name="20% - Ênfase3 27 10" xfId="913"/>
    <cellStyle name="20% - Ênfase3 27 11" xfId="914"/>
    <cellStyle name="20% - Ênfase3 27 12" xfId="915"/>
    <cellStyle name="20% - Ênfase3 27 13" xfId="916"/>
    <cellStyle name="20% - Ênfase3 27 14" xfId="917"/>
    <cellStyle name="20% - Ênfase3 27 15" xfId="918"/>
    <cellStyle name="20% - Ênfase3 27 16" xfId="919"/>
    <cellStyle name="20% - Ênfase3 27 2" xfId="920"/>
    <cellStyle name="20% - Ênfase3 27 3" xfId="921"/>
    <cellStyle name="20% - Ênfase3 27 4" xfId="922"/>
    <cellStyle name="20% - Ênfase3 27 5" xfId="923"/>
    <cellStyle name="20% - Ênfase3 27 6" xfId="924"/>
    <cellStyle name="20% - Ênfase3 27 7" xfId="925"/>
    <cellStyle name="20% - Ênfase3 27 8" xfId="926"/>
    <cellStyle name="20% - Ênfase3 27 9" xfId="927"/>
    <cellStyle name="20% - Ênfase3 28" xfId="928"/>
    <cellStyle name="20% - Ênfase3 28 10" xfId="929"/>
    <cellStyle name="20% - Ênfase3 28 11" xfId="930"/>
    <cellStyle name="20% - Ênfase3 28 12" xfId="931"/>
    <cellStyle name="20% - Ênfase3 28 13" xfId="932"/>
    <cellStyle name="20% - Ênfase3 28 14" xfId="933"/>
    <cellStyle name="20% - Ênfase3 28 15" xfId="934"/>
    <cellStyle name="20% - Ênfase3 28 16" xfId="935"/>
    <cellStyle name="20% - Ênfase3 28 2" xfId="936"/>
    <cellStyle name="20% - Ênfase3 28 3" xfId="937"/>
    <cellStyle name="20% - Ênfase3 28 4" xfId="938"/>
    <cellStyle name="20% - Ênfase3 28 5" xfId="939"/>
    <cellStyle name="20% - Ênfase3 28 6" xfId="940"/>
    <cellStyle name="20% - Ênfase3 28 7" xfId="941"/>
    <cellStyle name="20% - Ênfase3 28 8" xfId="942"/>
    <cellStyle name="20% - Ênfase3 28 9" xfId="943"/>
    <cellStyle name="20% - Ênfase3 29" xfId="944"/>
    <cellStyle name="20% - Ênfase3 29 10" xfId="945"/>
    <cellStyle name="20% - Ênfase3 29 11" xfId="946"/>
    <cellStyle name="20% - Ênfase3 29 12" xfId="947"/>
    <cellStyle name="20% - Ênfase3 29 13" xfId="948"/>
    <cellStyle name="20% - Ênfase3 29 14" xfId="949"/>
    <cellStyle name="20% - Ênfase3 29 15" xfId="950"/>
    <cellStyle name="20% - Ênfase3 29 16" xfId="951"/>
    <cellStyle name="20% - Ênfase3 29 2" xfId="952"/>
    <cellStyle name="20% - Ênfase3 29 3" xfId="953"/>
    <cellStyle name="20% - Ênfase3 29 4" xfId="954"/>
    <cellStyle name="20% - Ênfase3 29 5" xfId="955"/>
    <cellStyle name="20% - Ênfase3 29 6" xfId="956"/>
    <cellStyle name="20% - Ênfase3 29 7" xfId="957"/>
    <cellStyle name="20% - Ênfase3 29 8" xfId="958"/>
    <cellStyle name="20% - Ênfase3 29 9" xfId="959"/>
    <cellStyle name="20% - Ênfase3 3" xfId="960"/>
    <cellStyle name="20% - Ênfase3 3 10" xfId="961"/>
    <cellStyle name="20% - Ênfase3 3 11" xfId="962"/>
    <cellStyle name="20% - Ênfase3 3 2" xfId="963"/>
    <cellStyle name="20% - Ênfase3 3 3" xfId="964"/>
    <cellStyle name="20% - Ênfase3 3 4" xfId="965"/>
    <cellStyle name="20% - Ênfase3 3 5" xfId="966"/>
    <cellStyle name="20% - Ênfase3 3 6" xfId="967"/>
    <cellStyle name="20% - Ênfase3 3 7" xfId="968"/>
    <cellStyle name="20% - Ênfase3 3 8" xfId="969"/>
    <cellStyle name="20% - Ênfase3 3 9" xfId="970"/>
    <cellStyle name="20% - Ênfase3 30" xfId="971"/>
    <cellStyle name="20% - Ênfase3 31" xfId="972"/>
    <cellStyle name="20% - Ênfase3 32" xfId="973"/>
    <cellStyle name="20% - Ênfase3 33" xfId="974"/>
    <cellStyle name="20% - Ênfase3 34" xfId="975"/>
    <cellStyle name="20% - Ênfase3 35" xfId="976"/>
    <cellStyle name="20% - Ênfase3 36" xfId="977"/>
    <cellStyle name="20% - Ênfase3 37" xfId="978"/>
    <cellStyle name="20% - Ênfase3 38" xfId="979"/>
    <cellStyle name="20% - Ênfase3 39" xfId="980"/>
    <cellStyle name="20% - Ênfase3 4" xfId="981"/>
    <cellStyle name="20% - Ênfase3 4 10" xfId="982"/>
    <cellStyle name="20% - Ênfase3 4 11" xfId="983"/>
    <cellStyle name="20% - Ênfase3 4 2" xfId="984"/>
    <cellStyle name="20% - Ênfase3 4 3" xfId="985"/>
    <cellStyle name="20% - Ênfase3 4 4" xfId="986"/>
    <cellStyle name="20% - Ênfase3 4 5" xfId="987"/>
    <cellStyle name="20% - Ênfase3 4 6" xfId="988"/>
    <cellStyle name="20% - Ênfase3 4 7" xfId="989"/>
    <cellStyle name="20% - Ênfase3 4 8" xfId="990"/>
    <cellStyle name="20% - Ênfase3 4 9" xfId="991"/>
    <cellStyle name="20% - Ênfase3 40" xfId="992"/>
    <cellStyle name="20% - Ênfase3 41" xfId="993"/>
    <cellStyle name="20% - Ênfase3 42" xfId="994"/>
    <cellStyle name="20% - Ênfase3 43" xfId="995"/>
    <cellStyle name="20% - Ênfase3 44" xfId="996"/>
    <cellStyle name="20% - Ênfase3 45" xfId="997"/>
    <cellStyle name="20% - Ênfase3 46" xfId="998"/>
    <cellStyle name="20% - Ênfase3 47" xfId="999"/>
    <cellStyle name="20% - Ênfase3 48" xfId="1000"/>
    <cellStyle name="20% - Ênfase3 49" xfId="1001"/>
    <cellStyle name="20% - Ênfase3 5" xfId="1002"/>
    <cellStyle name="20% - Ênfase3 5 2" xfId="1003"/>
    <cellStyle name="20% - Ênfase3 5 3" xfId="1004"/>
    <cellStyle name="20% - Ênfase3 5 4" xfId="1005"/>
    <cellStyle name="20% - Ênfase3 50" xfId="1006"/>
    <cellStyle name="20% - Ênfase3 51" xfId="1007"/>
    <cellStyle name="20% - Ênfase3 52" xfId="1008"/>
    <cellStyle name="20% - Ênfase3 53" xfId="1009"/>
    <cellStyle name="20% - Ênfase3 54" xfId="1010"/>
    <cellStyle name="20% - Ênfase3 55" xfId="1011"/>
    <cellStyle name="20% - Ênfase3 56" xfId="1012"/>
    <cellStyle name="20% - Ênfase3 57" xfId="1013"/>
    <cellStyle name="20% - Ênfase3 58" xfId="1014"/>
    <cellStyle name="20% - Ênfase3 59" xfId="1015"/>
    <cellStyle name="20% - Ênfase3 6" xfId="1016"/>
    <cellStyle name="20% - Ênfase3 6 2" xfId="1017"/>
    <cellStyle name="20% - Ênfase3 6 3" xfId="1018"/>
    <cellStyle name="20% - Ênfase3 6 4" xfId="1019"/>
    <cellStyle name="20% - Ênfase3 60" xfId="1020"/>
    <cellStyle name="20% - Ênfase3 61" xfId="1021"/>
    <cellStyle name="20% - Ênfase3 62" xfId="1022"/>
    <cellStyle name="20% - Ênfase3 63" xfId="1023"/>
    <cellStyle name="20% - Ênfase3 64" xfId="1024"/>
    <cellStyle name="20% - Ênfase3 65" xfId="1025"/>
    <cellStyle name="20% - Ênfase3 66" xfId="1026"/>
    <cellStyle name="20% - Ênfase3 67" xfId="1027"/>
    <cellStyle name="20% - Ênfase3 68" xfId="1028"/>
    <cellStyle name="20% - Ênfase3 69" xfId="1029"/>
    <cellStyle name="20% - Ênfase3 7" xfId="1030"/>
    <cellStyle name="20% - Ênfase3 7 2" xfId="1031"/>
    <cellStyle name="20% - Ênfase3 7 3" xfId="1032"/>
    <cellStyle name="20% - Ênfase3 7 4" xfId="1033"/>
    <cellStyle name="20% - Ênfase3 70" xfId="1034"/>
    <cellStyle name="20% - Ênfase3 71" xfId="1035"/>
    <cellStyle name="20% - Ênfase3 72" xfId="1036"/>
    <cellStyle name="20% - Ênfase3 73" xfId="1037"/>
    <cellStyle name="20% - Ênfase3 74" xfId="1038"/>
    <cellStyle name="20% - Ênfase3 75" xfId="1039"/>
    <cellStyle name="20% - Ênfase3 76" xfId="1040"/>
    <cellStyle name="20% - Ênfase3 77" xfId="1041"/>
    <cellStyle name="20% - Ênfase3 78" xfId="1042"/>
    <cellStyle name="20% - Ênfase3 79" xfId="1043"/>
    <cellStyle name="20% - Ênfase3 8" xfId="1044"/>
    <cellStyle name="20% - Ênfase3 8 2" xfId="1045"/>
    <cellStyle name="20% - Ênfase3 8 3" xfId="1046"/>
    <cellStyle name="20% - Ênfase3 8 4" xfId="1047"/>
    <cellStyle name="20% - Ênfase3 80" xfId="1048"/>
    <cellStyle name="20% - Ênfase3 81" xfId="1049"/>
    <cellStyle name="20% - Ênfase3 82" xfId="1050"/>
    <cellStyle name="20% - Ênfase3 83" xfId="1051"/>
    <cellStyle name="20% - Ênfase3 84" xfId="1052"/>
    <cellStyle name="20% - Ênfase3 85" xfId="1053"/>
    <cellStyle name="20% - Ênfase3 86" xfId="1054"/>
    <cellStyle name="20% - Ênfase3 87" xfId="1055"/>
    <cellStyle name="20% - Ênfase3 88" xfId="1056"/>
    <cellStyle name="20% - Ênfase3 89" xfId="1057"/>
    <cellStyle name="20% - Ênfase3 9" xfId="1058"/>
    <cellStyle name="20% - Ênfase3 90" xfId="1059"/>
    <cellStyle name="20% - Ênfase3 91" xfId="1060"/>
    <cellStyle name="20% - Ênfase3 92" xfId="1061"/>
    <cellStyle name="20% - Ênfase3 93" xfId="1062"/>
    <cellStyle name="20% - Ênfase3 94" xfId="1063"/>
    <cellStyle name="20% - Ênfase3 95" xfId="1064"/>
    <cellStyle name="20% - Ênfase3 96" xfId="1065"/>
    <cellStyle name="20% - Ênfase3 97" xfId="1066"/>
    <cellStyle name="20% - Ênfase3 98" xfId="1067"/>
    <cellStyle name="20% - Ênfase3 99" xfId="1068"/>
    <cellStyle name="20% - Ênfase4 10" xfId="1069"/>
    <cellStyle name="20% - Ênfase4 10 2" xfId="40469"/>
    <cellStyle name="20% - Ênfase4 100" xfId="1070"/>
    <cellStyle name="20% - Ênfase4 101" xfId="1071"/>
    <cellStyle name="20% - Ênfase4 102" xfId="1072"/>
    <cellStyle name="20% - Ênfase4 103" xfId="1073"/>
    <cellStyle name="20% - Ênfase4 104" xfId="1074"/>
    <cellStyle name="20% - Ênfase4 105" xfId="1075"/>
    <cellStyle name="20% - Ênfase4 106" xfId="1076"/>
    <cellStyle name="20% - Ênfase4 107" xfId="1077"/>
    <cellStyle name="20% - Ênfase4 108" xfId="1078"/>
    <cellStyle name="20% - Ênfase4 109" xfId="1079"/>
    <cellStyle name="20% - Ênfase4 11" xfId="1080"/>
    <cellStyle name="20% - Ênfase4 11 2" xfId="40470"/>
    <cellStyle name="20% - Ênfase4 110" xfId="1081"/>
    <cellStyle name="20% - Ênfase4 111" xfId="1082"/>
    <cellStyle name="20% - Ênfase4 112" xfId="1083"/>
    <cellStyle name="20% - Ênfase4 113" xfId="1084"/>
    <cellStyle name="20% - Ênfase4 114" xfId="1085"/>
    <cellStyle name="20% - Ênfase4 115" xfId="1086"/>
    <cellStyle name="20% - Ênfase4 116" xfId="1087"/>
    <cellStyle name="20% - Ênfase4 117" xfId="1088"/>
    <cellStyle name="20% - Ênfase4 118" xfId="1089"/>
    <cellStyle name="20% - Ênfase4 119" xfId="1090"/>
    <cellStyle name="20% - Ênfase4 12" xfId="1091"/>
    <cellStyle name="20% - Ênfase4 12 2" xfId="40471"/>
    <cellStyle name="20% - Ênfase4 120" xfId="1092"/>
    <cellStyle name="20% - Ênfase4 121" xfId="1093"/>
    <cellStyle name="20% - Ênfase4 122" xfId="1094"/>
    <cellStyle name="20% - Ênfase4 123" xfId="1095"/>
    <cellStyle name="20% - Ênfase4 124" xfId="1096"/>
    <cellStyle name="20% - Ênfase4 125" xfId="1097"/>
    <cellStyle name="20% - Ênfase4 126" xfId="1098"/>
    <cellStyle name="20% - Ênfase4 127" xfId="1099"/>
    <cellStyle name="20% - Ênfase4 128" xfId="1100"/>
    <cellStyle name="20% - Ênfase4 129" xfId="1101"/>
    <cellStyle name="20% - Ênfase4 13" xfId="1102"/>
    <cellStyle name="20% - Ênfase4 13 2" xfId="40472"/>
    <cellStyle name="20% - Ênfase4 130" xfId="1103"/>
    <cellStyle name="20% - Ênfase4 131" xfId="1104"/>
    <cellStyle name="20% - Ênfase4 132" xfId="1105"/>
    <cellStyle name="20% - Ênfase4 133" xfId="1106"/>
    <cellStyle name="20% - Ênfase4 134" xfId="1107"/>
    <cellStyle name="20% - Ênfase4 135" xfId="1108"/>
    <cellStyle name="20% - Ênfase4 136" xfId="1109"/>
    <cellStyle name="20% - Ênfase4 137" xfId="1110"/>
    <cellStyle name="20% - Ênfase4 138" xfId="1111"/>
    <cellStyle name="20% - Ênfase4 139" xfId="1112"/>
    <cellStyle name="20% - Ênfase4 14" xfId="1113"/>
    <cellStyle name="20% - Ênfase4 140" xfId="1114"/>
    <cellStyle name="20% - Ênfase4 141" xfId="1115"/>
    <cellStyle name="20% - Ênfase4 142" xfId="1116"/>
    <cellStyle name="20% - Ênfase4 143" xfId="1117"/>
    <cellStyle name="20% - Ênfase4 144" xfId="1118"/>
    <cellStyle name="20% - Ênfase4 145" xfId="1119"/>
    <cellStyle name="20% - Ênfase4 146" xfId="1120"/>
    <cellStyle name="20% - Ênfase4 147" xfId="1121"/>
    <cellStyle name="20% - Ênfase4 148" xfId="1122"/>
    <cellStyle name="20% - Ênfase4 149" xfId="1123"/>
    <cellStyle name="20% - Ênfase4 15" xfId="1124"/>
    <cellStyle name="20% - Ênfase4 15 2" xfId="1125"/>
    <cellStyle name="20% - Ênfase4 15 3" xfId="1126"/>
    <cellStyle name="20% - Ênfase4 150" xfId="1127"/>
    <cellStyle name="20% - Ênfase4 151" xfId="1128"/>
    <cellStyle name="20% - Ênfase4 152" xfId="1129"/>
    <cellStyle name="20% - Ênfase4 153" xfId="1130"/>
    <cellStyle name="20% - Ênfase4 154" xfId="1131"/>
    <cellStyle name="20% - Ênfase4 155" xfId="1132"/>
    <cellStyle name="20% - Ênfase4 156" xfId="1133"/>
    <cellStyle name="20% - Ênfase4 157" xfId="1134"/>
    <cellStyle name="20% - Ênfase4 158" xfId="1135"/>
    <cellStyle name="20% - Ênfase4 159" xfId="1136"/>
    <cellStyle name="20% - Ênfase4 16" xfId="1137"/>
    <cellStyle name="20% - Ênfase4 16 2" xfId="1138"/>
    <cellStyle name="20% - Ênfase4 16 3" xfId="1139"/>
    <cellStyle name="20% - Ênfase4 160" xfId="1140"/>
    <cellStyle name="20% - Ênfase4 161" xfId="1141"/>
    <cellStyle name="20% - Ênfase4 162" xfId="1142"/>
    <cellStyle name="20% - Ênfase4 163" xfId="1143"/>
    <cellStyle name="20% - Ênfase4 164" xfId="1144"/>
    <cellStyle name="20% - Ênfase4 165" xfId="1145"/>
    <cellStyle name="20% - Ênfase4 166" xfId="1146"/>
    <cellStyle name="20% - Ênfase4 167" xfId="1147"/>
    <cellStyle name="20% - Ênfase4 168" xfId="1148"/>
    <cellStyle name="20% - Ênfase4 169" xfId="1149"/>
    <cellStyle name="20% - Ênfase4 17" xfId="1150"/>
    <cellStyle name="20% - Ênfase4 17 2" xfId="1151"/>
    <cellStyle name="20% - Ênfase4 17 3" xfId="1152"/>
    <cellStyle name="20% - Ênfase4 170" xfId="1153"/>
    <cellStyle name="20% - Ênfase4 171" xfId="1154"/>
    <cellStyle name="20% - Ênfase4 172" xfId="1155"/>
    <cellStyle name="20% - Ênfase4 173" xfId="1156"/>
    <cellStyle name="20% - Ênfase4 174" xfId="1157"/>
    <cellStyle name="20% - Ênfase4 175" xfId="1158"/>
    <cellStyle name="20% - Ênfase4 176" xfId="1159"/>
    <cellStyle name="20% - Ênfase4 177" xfId="1160"/>
    <cellStyle name="20% - Ênfase4 178" xfId="1161"/>
    <cellStyle name="20% - Ênfase4 179" xfId="1162"/>
    <cellStyle name="20% - Ênfase4 18" xfId="1163"/>
    <cellStyle name="20% - Ênfase4 18 2" xfId="1164"/>
    <cellStyle name="20% - Ênfase4 18 3" xfId="1165"/>
    <cellStyle name="20% - Ênfase4 180" xfId="1166"/>
    <cellStyle name="20% - Ênfase4 181" xfId="1167"/>
    <cellStyle name="20% - Ênfase4 182" xfId="1168"/>
    <cellStyle name="20% - Ênfase4 183" xfId="1169"/>
    <cellStyle name="20% - Ênfase4 184" xfId="1170"/>
    <cellStyle name="20% - Ênfase4 185" xfId="1171"/>
    <cellStyle name="20% - Ênfase4 186" xfId="1172"/>
    <cellStyle name="20% - Ênfase4 187" xfId="1173"/>
    <cellStyle name="20% - Ênfase4 188" xfId="1174"/>
    <cellStyle name="20% - Ênfase4 189" xfId="1175"/>
    <cellStyle name="20% - Ênfase4 19" xfId="1176"/>
    <cellStyle name="20% - Ênfase4 19 2" xfId="1177"/>
    <cellStyle name="20% - Ênfase4 19 3" xfId="1178"/>
    <cellStyle name="20% - Ênfase4 190" xfId="1179"/>
    <cellStyle name="20% - Ênfase4 2" xfId="1180"/>
    <cellStyle name="20% - Ênfase4 2 10" xfId="1181"/>
    <cellStyle name="20% - Ênfase4 2 10 2" xfId="1182"/>
    <cellStyle name="20% - Ênfase4 2 10 3" xfId="1183"/>
    <cellStyle name="20% - Ênfase4 2 10 4" xfId="1184"/>
    <cellStyle name="20% - Ênfase4 2 10 5" xfId="1185"/>
    <cellStyle name="20% - Ênfase4 2 10 6" xfId="1186"/>
    <cellStyle name="20% - Ênfase4 2 10 7" xfId="1187"/>
    <cellStyle name="20% - Ênfase4 2 11" xfId="1188"/>
    <cellStyle name="20% - Ênfase4 2 11 2" xfId="1189"/>
    <cellStyle name="20% - Ênfase4 2 11 3" xfId="1190"/>
    <cellStyle name="20% - Ênfase4 2 11 4" xfId="1191"/>
    <cellStyle name="20% - Ênfase4 2 11 5" xfId="1192"/>
    <cellStyle name="20% - Ênfase4 2 11 6" xfId="1193"/>
    <cellStyle name="20% - Ênfase4 2 11 7" xfId="1194"/>
    <cellStyle name="20% - Ênfase4 2 12" xfId="1195"/>
    <cellStyle name="20% - Ênfase4 2 13" xfId="1196"/>
    <cellStyle name="20% - Ênfase4 2 14" xfId="1197"/>
    <cellStyle name="20% - Ênfase4 2 15" xfId="1198"/>
    <cellStyle name="20% - Ênfase4 2 16" xfId="1199"/>
    <cellStyle name="20% - Ênfase4 2 17" xfId="1200"/>
    <cellStyle name="20% - Ênfase4 2 18" xfId="1201"/>
    <cellStyle name="20% - Ênfase4 2 19" xfId="1202"/>
    <cellStyle name="20% - Ênfase4 2 2" xfId="1203"/>
    <cellStyle name="20% - Ênfase4 2 20" xfId="1204"/>
    <cellStyle name="20% - Ênfase4 2 21" xfId="1205"/>
    <cellStyle name="20% - Ênfase4 2 22" xfId="1206"/>
    <cellStyle name="20% - Ênfase4 2 23" xfId="1207"/>
    <cellStyle name="20% - Ênfase4 2 24" xfId="1208"/>
    <cellStyle name="20% - Ênfase4 2 25" xfId="1209"/>
    <cellStyle name="20% - Ênfase4 2 26" xfId="1210"/>
    <cellStyle name="20% - Ênfase4 2 27" xfId="1211"/>
    <cellStyle name="20% - Ênfase4 2 28" xfId="1212"/>
    <cellStyle name="20% - Ênfase4 2 29" xfId="1213"/>
    <cellStyle name="20% - Ênfase4 2 3" xfId="1214"/>
    <cellStyle name="20% - Ênfase4 2 30" xfId="1215"/>
    <cellStyle name="20% - Ênfase4 2 31" xfId="1216"/>
    <cellStyle name="20% - Ênfase4 2 32" xfId="1217"/>
    <cellStyle name="20% - Ênfase4 2 33" xfId="1218"/>
    <cellStyle name="20% - Ênfase4 2 34" xfId="1219"/>
    <cellStyle name="20% - Ênfase4 2 35" xfId="1220"/>
    <cellStyle name="20% - Ênfase4 2 4" xfId="1221"/>
    <cellStyle name="20% - Ênfase4 2 5" xfId="1222"/>
    <cellStyle name="20% - Ênfase4 2 6" xfId="1223"/>
    <cellStyle name="20% - Ênfase4 2 7" xfId="1224"/>
    <cellStyle name="20% - Ênfase4 2 8" xfId="1225"/>
    <cellStyle name="20% - Ênfase4 2 8 2" xfId="1226"/>
    <cellStyle name="20% - Ênfase4 2 8 3" xfId="1227"/>
    <cellStyle name="20% - Ênfase4 2 8 4" xfId="1228"/>
    <cellStyle name="20% - Ênfase4 2 8 5" xfId="1229"/>
    <cellStyle name="20% - Ênfase4 2 8 6" xfId="1230"/>
    <cellStyle name="20% - Ênfase4 2 8 7" xfId="1231"/>
    <cellStyle name="20% - Ênfase4 2 9" xfId="1232"/>
    <cellStyle name="20% - Ênfase4 2 9 2" xfId="1233"/>
    <cellStyle name="20% - Ênfase4 2 9 3" xfId="1234"/>
    <cellStyle name="20% - Ênfase4 2 9 4" xfId="1235"/>
    <cellStyle name="20% - Ênfase4 2 9 5" xfId="1236"/>
    <cellStyle name="20% - Ênfase4 2 9 6" xfId="1237"/>
    <cellStyle name="20% - Ênfase4 2 9 7" xfId="1238"/>
    <cellStyle name="20% - Ênfase4 20" xfId="1239"/>
    <cellStyle name="20% - Ênfase4 20 2" xfId="1240"/>
    <cellStyle name="20% - Ênfase4 20 3" xfId="1241"/>
    <cellStyle name="20% - Ênfase4 21" xfId="1242"/>
    <cellStyle name="20% - Ênfase4 22" xfId="1243"/>
    <cellStyle name="20% - Ênfase4 23" xfId="1244"/>
    <cellStyle name="20% - Ênfase4 24" xfId="1245"/>
    <cellStyle name="20% - Ênfase4 24 2" xfId="40931"/>
    <cellStyle name="20% - Ênfase4 25" xfId="1246"/>
    <cellStyle name="20% - Ênfase4 25 2" xfId="40966"/>
    <cellStyle name="20% - Ênfase4 26" xfId="1247"/>
    <cellStyle name="20% - Ênfase4 26 10" xfId="1248"/>
    <cellStyle name="20% - Ênfase4 26 11" xfId="1249"/>
    <cellStyle name="20% - Ênfase4 26 12" xfId="1250"/>
    <cellStyle name="20% - Ênfase4 26 13" xfId="1251"/>
    <cellStyle name="20% - Ênfase4 26 14" xfId="1252"/>
    <cellStyle name="20% - Ênfase4 26 15" xfId="1253"/>
    <cellStyle name="20% - Ênfase4 26 16" xfId="1254"/>
    <cellStyle name="20% - Ênfase4 26 2" xfId="1255"/>
    <cellStyle name="20% - Ênfase4 26 3" xfId="1256"/>
    <cellStyle name="20% - Ênfase4 26 4" xfId="1257"/>
    <cellStyle name="20% - Ênfase4 26 5" xfId="1258"/>
    <cellStyle name="20% - Ênfase4 26 6" xfId="1259"/>
    <cellStyle name="20% - Ênfase4 26 7" xfId="1260"/>
    <cellStyle name="20% - Ênfase4 26 8" xfId="1261"/>
    <cellStyle name="20% - Ênfase4 26 9" xfId="1262"/>
    <cellStyle name="20% - Ênfase4 27" xfId="1263"/>
    <cellStyle name="20% - Ênfase4 27 10" xfId="1264"/>
    <cellStyle name="20% - Ênfase4 27 11" xfId="1265"/>
    <cellStyle name="20% - Ênfase4 27 12" xfId="1266"/>
    <cellStyle name="20% - Ênfase4 27 13" xfId="1267"/>
    <cellStyle name="20% - Ênfase4 27 14" xfId="1268"/>
    <cellStyle name="20% - Ênfase4 27 15" xfId="1269"/>
    <cellStyle name="20% - Ênfase4 27 16" xfId="1270"/>
    <cellStyle name="20% - Ênfase4 27 2" xfId="1271"/>
    <cellStyle name="20% - Ênfase4 27 3" xfId="1272"/>
    <cellStyle name="20% - Ênfase4 27 4" xfId="1273"/>
    <cellStyle name="20% - Ênfase4 27 5" xfId="1274"/>
    <cellStyle name="20% - Ênfase4 27 6" xfId="1275"/>
    <cellStyle name="20% - Ênfase4 27 7" xfId="1276"/>
    <cellStyle name="20% - Ênfase4 27 8" xfId="1277"/>
    <cellStyle name="20% - Ênfase4 27 9" xfId="1278"/>
    <cellStyle name="20% - Ênfase4 28" xfId="1279"/>
    <cellStyle name="20% - Ênfase4 28 10" xfId="1280"/>
    <cellStyle name="20% - Ênfase4 28 11" xfId="1281"/>
    <cellStyle name="20% - Ênfase4 28 12" xfId="1282"/>
    <cellStyle name="20% - Ênfase4 28 13" xfId="1283"/>
    <cellStyle name="20% - Ênfase4 28 14" xfId="1284"/>
    <cellStyle name="20% - Ênfase4 28 15" xfId="1285"/>
    <cellStyle name="20% - Ênfase4 28 16" xfId="1286"/>
    <cellStyle name="20% - Ênfase4 28 2" xfId="1287"/>
    <cellStyle name="20% - Ênfase4 28 3" xfId="1288"/>
    <cellStyle name="20% - Ênfase4 28 4" xfId="1289"/>
    <cellStyle name="20% - Ênfase4 28 5" xfId="1290"/>
    <cellStyle name="20% - Ênfase4 28 6" xfId="1291"/>
    <cellStyle name="20% - Ênfase4 28 7" xfId="1292"/>
    <cellStyle name="20% - Ênfase4 28 8" xfId="1293"/>
    <cellStyle name="20% - Ênfase4 28 9" xfId="1294"/>
    <cellStyle name="20% - Ênfase4 29" xfId="1295"/>
    <cellStyle name="20% - Ênfase4 29 10" xfId="1296"/>
    <cellStyle name="20% - Ênfase4 29 11" xfId="1297"/>
    <cellStyle name="20% - Ênfase4 29 12" xfId="1298"/>
    <cellStyle name="20% - Ênfase4 29 13" xfId="1299"/>
    <cellStyle name="20% - Ênfase4 29 14" xfId="1300"/>
    <cellStyle name="20% - Ênfase4 29 15" xfId="1301"/>
    <cellStyle name="20% - Ênfase4 29 16" xfId="1302"/>
    <cellStyle name="20% - Ênfase4 29 2" xfId="1303"/>
    <cellStyle name="20% - Ênfase4 29 3" xfId="1304"/>
    <cellStyle name="20% - Ênfase4 29 4" xfId="1305"/>
    <cellStyle name="20% - Ênfase4 29 5" xfId="1306"/>
    <cellStyle name="20% - Ênfase4 29 6" xfId="1307"/>
    <cellStyle name="20% - Ênfase4 29 7" xfId="1308"/>
    <cellStyle name="20% - Ênfase4 29 8" xfId="1309"/>
    <cellStyle name="20% - Ênfase4 29 9" xfId="1310"/>
    <cellStyle name="20% - Ênfase4 3" xfId="1311"/>
    <cellStyle name="20% - Ênfase4 3 10" xfId="1312"/>
    <cellStyle name="20% - Ênfase4 3 11" xfId="1313"/>
    <cellStyle name="20% - Ênfase4 3 2" xfId="1314"/>
    <cellStyle name="20% - Ênfase4 3 3" xfId="1315"/>
    <cellStyle name="20% - Ênfase4 3 4" xfId="1316"/>
    <cellStyle name="20% - Ênfase4 3 5" xfId="1317"/>
    <cellStyle name="20% - Ênfase4 3 6" xfId="1318"/>
    <cellStyle name="20% - Ênfase4 3 7" xfId="1319"/>
    <cellStyle name="20% - Ênfase4 3 8" xfId="1320"/>
    <cellStyle name="20% - Ênfase4 3 9" xfId="1321"/>
    <cellStyle name="20% - Ênfase4 30" xfId="1322"/>
    <cellStyle name="20% - Ênfase4 31" xfId="1323"/>
    <cellStyle name="20% - Ênfase4 32" xfId="1324"/>
    <cellStyle name="20% - Ênfase4 33" xfId="1325"/>
    <cellStyle name="20% - Ênfase4 34" xfId="1326"/>
    <cellStyle name="20% - Ênfase4 35" xfId="1327"/>
    <cellStyle name="20% - Ênfase4 36" xfId="1328"/>
    <cellStyle name="20% - Ênfase4 37" xfId="1329"/>
    <cellStyle name="20% - Ênfase4 38" xfId="1330"/>
    <cellStyle name="20% - Ênfase4 39" xfId="1331"/>
    <cellStyle name="20% - Ênfase4 4" xfId="1332"/>
    <cellStyle name="20% - Ênfase4 4 10" xfId="1333"/>
    <cellStyle name="20% - Ênfase4 4 11" xfId="1334"/>
    <cellStyle name="20% - Ênfase4 4 2" xfId="1335"/>
    <cellStyle name="20% - Ênfase4 4 3" xfId="1336"/>
    <cellStyle name="20% - Ênfase4 4 4" xfId="1337"/>
    <cellStyle name="20% - Ênfase4 4 5" xfId="1338"/>
    <cellStyle name="20% - Ênfase4 4 6" xfId="1339"/>
    <cellStyle name="20% - Ênfase4 4 7" xfId="1340"/>
    <cellStyle name="20% - Ênfase4 4 8" xfId="1341"/>
    <cellStyle name="20% - Ênfase4 4 9" xfId="1342"/>
    <cellStyle name="20% - Ênfase4 40" xfId="1343"/>
    <cellStyle name="20% - Ênfase4 41" xfId="1344"/>
    <cellStyle name="20% - Ênfase4 42" xfId="1345"/>
    <cellStyle name="20% - Ênfase4 43" xfId="1346"/>
    <cellStyle name="20% - Ênfase4 44" xfId="1347"/>
    <cellStyle name="20% - Ênfase4 45" xfId="1348"/>
    <cellStyle name="20% - Ênfase4 46" xfId="1349"/>
    <cellStyle name="20% - Ênfase4 47" xfId="1350"/>
    <cellStyle name="20% - Ênfase4 48" xfId="1351"/>
    <cellStyle name="20% - Ênfase4 49" xfId="1352"/>
    <cellStyle name="20% - Ênfase4 5" xfId="1353"/>
    <cellStyle name="20% - Ênfase4 5 2" xfId="1354"/>
    <cellStyle name="20% - Ênfase4 5 3" xfId="1355"/>
    <cellStyle name="20% - Ênfase4 5 4" xfId="1356"/>
    <cellStyle name="20% - Ênfase4 50" xfId="1357"/>
    <cellStyle name="20% - Ênfase4 51" xfId="1358"/>
    <cellStyle name="20% - Ênfase4 52" xfId="1359"/>
    <cellStyle name="20% - Ênfase4 53" xfId="1360"/>
    <cellStyle name="20% - Ênfase4 54" xfId="1361"/>
    <cellStyle name="20% - Ênfase4 55" xfId="1362"/>
    <cellStyle name="20% - Ênfase4 56" xfId="1363"/>
    <cellStyle name="20% - Ênfase4 57" xfId="1364"/>
    <cellStyle name="20% - Ênfase4 58" xfId="1365"/>
    <cellStyle name="20% - Ênfase4 59" xfId="1366"/>
    <cellStyle name="20% - Ênfase4 6" xfId="1367"/>
    <cellStyle name="20% - Ênfase4 6 2" xfId="1368"/>
    <cellStyle name="20% - Ênfase4 6 3" xfId="1369"/>
    <cellStyle name="20% - Ênfase4 6 4" xfId="1370"/>
    <cellStyle name="20% - Ênfase4 60" xfId="1371"/>
    <cellStyle name="20% - Ênfase4 61" xfId="1372"/>
    <cellStyle name="20% - Ênfase4 62" xfId="1373"/>
    <cellStyle name="20% - Ênfase4 63" xfId="1374"/>
    <cellStyle name="20% - Ênfase4 64" xfId="1375"/>
    <cellStyle name="20% - Ênfase4 65" xfId="1376"/>
    <cellStyle name="20% - Ênfase4 66" xfId="1377"/>
    <cellStyle name="20% - Ênfase4 67" xfId="1378"/>
    <cellStyle name="20% - Ênfase4 68" xfId="1379"/>
    <cellStyle name="20% - Ênfase4 69" xfId="1380"/>
    <cellStyle name="20% - Ênfase4 7" xfId="1381"/>
    <cellStyle name="20% - Ênfase4 7 2" xfId="1382"/>
    <cellStyle name="20% - Ênfase4 7 3" xfId="1383"/>
    <cellStyle name="20% - Ênfase4 7 4" xfId="1384"/>
    <cellStyle name="20% - Ênfase4 70" xfId="1385"/>
    <cellStyle name="20% - Ênfase4 71" xfId="1386"/>
    <cellStyle name="20% - Ênfase4 72" xfId="1387"/>
    <cellStyle name="20% - Ênfase4 73" xfId="1388"/>
    <cellStyle name="20% - Ênfase4 74" xfId="1389"/>
    <cellStyle name="20% - Ênfase4 75" xfId="1390"/>
    <cellStyle name="20% - Ênfase4 76" xfId="1391"/>
    <cellStyle name="20% - Ênfase4 77" xfId="1392"/>
    <cellStyle name="20% - Ênfase4 78" xfId="1393"/>
    <cellStyle name="20% - Ênfase4 79" xfId="1394"/>
    <cellStyle name="20% - Ênfase4 8" xfId="1395"/>
    <cellStyle name="20% - Ênfase4 8 2" xfId="1396"/>
    <cellStyle name="20% - Ênfase4 8 3" xfId="1397"/>
    <cellStyle name="20% - Ênfase4 8 4" xfId="1398"/>
    <cellStyle name="20% - Ênfase4 80" xfId="1399"/>
    <cellStyle name="20% - Ênfase4 81" xfId="1400"/>
    <cellStyle name="20% - Ênfase4 82" xfId="1401"/>
    <cellStyle name="20% - Ênfase4 83" xfId="1402"/>
    <cellStyle name="20% - Ênfase4 84" xfId="1403"/>
    <cellStyle name="20% - Ênfase4 85" xfId="1404"/>
    <cellStyle name="20% - Ênfase4 86" xfId="1405"/>
    <cellStyle name="20% - Ênfase4 87" xfId="1406"/>
    <cellStyle name="20% - Ênfase4 88" xfId="1407"/>
    <cellStyle name="20% - Ênfase4 89" xfId="1408"/>
    <cellStyle name="20% - Ênfase4 9" xfId="1409"/>
    <cellStyle name="20% - Ênfase4 90" xfId="1410"/>
    <cellStyle name="20% - Ênfase4 91" xfId="1411"/>
    <cellStyle name="20% - Ênfase4 92" xfId="1412"/>
    <cellStyle name="20% - Ênfase4 93" xfId="1413"/>
    <cellStyle name="20% - Ênfase4 94" xfId="1414"/>
    <cellStyle name="20% - Ênfase4 95" xfId="1415"/>
    <cellStyle name="20% - Ênfase4 96" xfId="1416"/>
    <cellStyle name="20% - Ênfase4 97" xfId="1417"/>
    <cellStyle name="20% - Ênfase4 98" xfId="1418"/>
    <cellStyle name="20% - Ênfase4 99" xfId="1419"/>
    <cellStyle name="20% - Ênfase5 10" xfId="1420"/>
    <cellStyle name="20% - Ênfase5 10 2" xfId="40473"/>
    <cellStyle name="20% - Ênfase5 100" xfId="1421"/>
    <cellStyle name="20% - Ênfase5 101" xfId="1422"/>
    <cellStyle name="20% - Ênfase5 102" xfId="1423"/>
    <cellStyle name="20% - Ênfase5 103" xfId="1424"/>
    <cellStyle name="20% - Ênfase5 104" xfId="1425"/>
    <cellStyle name="20% - Ênfase5 105" xfId="1426"/>
    <cellStyle name="20% - Ênfase5 106" xfId="1427"/>
    <cellStyle name="20% - Ênfase5 107" xfId="1428"/>
    <cellStyle name="20% - Ênfase5 108" xfId="1429"/>
    <cellStyle name="20% - Ênfase5 109" xfId="1430"/>
    <cellStyle name="20% - Ênfase5 11" xfId="1431"/>
    <cellStyle name="20% - Ênfase5 11 2" xfId="40474"/>
    <cellStyle name="20% - Ênfase5 110" xfId="1432"/>
    <cellStyle name="20% - Ênfase5 111" xfId="1433"/>
    <cellStyle name="20% - Ênfase5 112" xfId="1434"/>
    <cellStyle name="20% - Ênfase5 113" xfId="1435"/>
    <cellStyle name="20% - Ênfase5 114" xfId="1436"/>
    <cellStyle name="20% - Ênfase5 115" xfId="1437"/>
    <cellStyle name="20% - Ênfase5 116" xfId="1438"/>
    <cellStyle name="20% - Ênfase5 117" xfId="1439"/>
    <cellStyle name="20% - Ênfase5 118" xfId="1440"/>
    <cellStyle name="20% - Ênfase5 119" xfId="1441"/>
    <cellStyle name="20% - Ênfase5 12" xfId="1442"/>
    <cellStyle name="20% - Ênfase5 12 2" xfId="40475"/>
    <cellStyle name="20% - Ênfase5 120" xfId="1443"/>
    <cellStyle name="20% - Ênfase5 121" xfId="1444"/>
    <cellStyle name="20% - Ênfase5 122" xfId="1445"/>
    <cellStyle name="20% - Ênfase5 123" xfId="1446"/>
    <cellStyle name="20% - Ênfase5 124" xfId="1447"/>
    <cellStyle name="20% - Ênfase5 125" xfId="1448"/>
    <cellStyle name="20% - Ênfase5 126" xfId="1449"/>
    <cellStyle name="20% - Ênfase5 127" xfId="1450"/>
    <cellStyle name="20% - Ênfase5 128" xfId="1451"/>
    <cellStyle name="20% - Ênfase5 129" xfId="1452"/>
    <cellStyle name="20% - Ênfase5 13" xfId="1453"/>
    <cellStyle name="20% - Ênfase5 13 2" xfId="40476"/>
    <cellStyle name="20% - Ênfase5 130" xfId="1454"/>
    <cellStyle name="20% - Ênfase5 131" xfId="1455"/>
    <cellStyle name="20% - Ênfase5 132" xfId="1456"/>
    <cellStyle name="20% - Ênfase5 133" xfId="1457"/>
    <cellStyle name="20% - Ênfase5 134" xfId="1458"/>
    <cellStyle name="20% - Ênfase5 135" xfId="1459"/>
    <cellStyle name="20% - Ênfase5 136" xfId="1460"/>
    <cellStyle name="20% - Ênfase5 137" xfId="1461"/>
    <cellStyle name="20% - Ênfase5 138" xfId="1462"/>
    <cellStyle name="20% - Ênfase5 139" xfId="1463"/>
    <cellStyle name="20% - Ênfase5 14" xfId="1464"/>
    <cellStyle name="20% - Ênfase5 140" xfId="1465"/>
    <cellStyle name="20% - Ênfase5 141" xfId="1466"/>
    <cellStyle name="20% - Ênfase5 142" xfId="1467"/>
    <cellStyle name="20% - Ênfase5 143" xfId="1468"/>
    <cellStyle name="20% - Ênfase5 144" xfId="1469"/>
    <cellStyle name="20% - Ênfase5 145" xfId="1470"/>
    <cellStyle name="20% - Ênfase5 146" xfId="1471"/>
    <cellStyle name="20% - Ênfase5 147" xfId="1472"/>
    <cellStyle name="20% - Ênfase5 148" xfId="1473"/>
    <cellStyle name="20% - Ênfase5 149" xfId="1474"/>
    <cellStyle name="20% - Ênfase5 15" xfId="1475"/>
    <cellStyle name="20% - Ênfase5 15 2" xfId="1476"/>
    <cellStyle name="20% - Ênfase5 15 3" xfId="1477"/>
    <cellStyle name="20% - Ênfase5 150" xfId="1478"/>
    <cellStyle name="20% - Ênfase5 151" xfId="1479"/>
    <cellStyle name="20% - Ênfase5 152" xfId="1480"/>
    <cellStyle name="20% - Ênfase5 153" xfId="1481"/>
    <cellStyle name="20% - Ênfase5 154" xfId="1482"/>
    <cellStyle name="20% - Ênfase5 155" xfId="1483"/>
    <cellStyle name="20% - Ênfase5 156" xfId="1484"/>
    <cellStyle name="20% - Ênfase5 157" xfId="1485"/>
    <cellStyle name="20% - Ênfase5 158" xfId="1486"/>
    <cellStyle name="20% - Ênfase5 159" xfId="1487"/>
    <cellStyle name="20% - Ênfase5 16" xfId="1488"/>
    <cellStyle name="20% - Ênfase5 16 2" xfId="1489"/>
    <cellStyle name="20% - Ênfase5 16 3" xfId="1490"/>
    <cellStyle name="20% - Ênfase5 160" xfId="1491"/>
    <cellStyle name="20% - Ênfase5 161" xfId="1492"/>
    <cellStyle name="20% - Ênfase5 162" xfId="1493"/>
    <cellStyle name="20% - Ênfase5 163" xfId="1494"/>
    <cellStyle name="20% - Ênfase5 164" xfId="1495"/>
    <cellStyle name="20% - Ênfase5 165" xfId="1496"/>
    <cellStyle name="20% - Ênfase5 166" xfId="1497"/>
    <cellStyle name="20% - Ênfase5 167" xfId="1498"/>
    <cellStyle name="20% - Ênfase5 168" xfId="1499"/>
    <cellStyle name="20% - Ênfase5 169" xfId="1500"/>
    <cellStyle name="20% - Ênfase5 17" xfId="1501"/>
    <cellStyle name="20% - Ênfase5 17 2" xfId="1502"/>
    <cellStyle name="20% - Ênfase5 17 3" xfId="1503"/>
    <cellStyle name="20% - Ênfase5 170" xfId="1504"/>
    <cellStyle name="20% - Ênfase5 171" xfId="1505"/>
    <cellStyle name="20% - Ênfase5 172" xfId="1506"/>
    <cellStyle name="20% - Ênfase5 173" xfId="1507"/>
    <cellStyle name="20% - Ênfase5 174" xfId="1508"/>
    <cellStyle name="20% - Ênfase5 175" xfId="1509"/>
    <cellStyle name="20% - Ênfase5 176" xfId="1510"/>
    <cellStyle name="20% - Ênfase5 177" xfId="1511"/>
    <cellStyle name="20% - Ênfase5 178" xfId="1512"/>
    <cellStyle name="20% - Ênfase5 179" xfId="1513"/>
    <cellStyle name="20% - Ênfase5 18" xfId="1514"/>
    <cellStyle name="20% - Ênfase5 18 2" xfId="1515"/>
    <cellStyle name="20% - Ênfase5 18 3" xfId="1516"/>
    <cellStyle name="20% - Ênfase5 180" xfId="1517"/>
    <cellStyle name="20% - Ênfase5 181" xfId="1518"/>
    <cellStyle name="20% - Ênfase5 182" xfId="1519"/>
    <cellStyle name="20% - Ênfase5 183" xfId="1520"/>
    <cellStyle name="20% - Ênfase5 184" xfId="1521"/>
    <cellStyle name="20% - Ênfase5 185" xfId="1522"/>
    <cellStyle name="20% - Ênfase5 186" xfId="1523"/>
    <cellStyle name="20% - Ênfase5 187" xfId="1524"/>
    <cellStyle name="20% - Ênfase5 188" xfId="1525"/>
    <cellStyle name="20% - Ênfase5 189" xfId="1526"/>
    <cellStyle name="20% - Ênfase5 19" xfId="1527"/>
    <cellStyle name="20% - Ênfase5 19 2" xfId="1528"/>
    <cellStyle name="20% - Ênfase5 19 3" xfId="1529"/>
    <cellStyle name="20% - Ênfase5 190" xfId="1530"/>
    <cellStyle name="20% - Ênfase5 2" xfId="1531"/>
    <cellStyle name="20% - Ênfase5 2 10" xfId="1532"/>
    <cellStyle name="20% - Ênfase5 2 11" xfId="1533"/>
    <cellStyle name="20% - Ênfase5 2 12" xfId="1534"/>
    <cellStyle name="20% - Ênfase5 2 13" xfId="1535"/>
    <cellStyle name="20% - Ênfase5 2 14" xfId="1536"/>
    <cellStyle name="20% - Ênfase5 2 15" xfId="1537"/>
    <cellStyle name="20% - Ênfase5 2 16" xfId="1538"/>
    <cellStyle name="20% - Ênfase5 2 17" xfId="1539"/>
    <cellStyle name="20% - Ênfase5 2 18" xfId="1540"/>
    <cellStyle name="20% - Ênfase5 2 19" xfId="1541"/>
    <cellStyle name="20% - Ênfase5 2 2" xfId="1542"/>
    <cellStyle name="20% - Ênfase5 2 20" xfId="1543"/>
    <cellStyle name="20% - Ênfase5 2 21" xfId="1544"/>
    <cellStyle name="20% - Ênfase5 2 22" xfId="1545"/>
    <cellStyle name="20% - Ênfase5 2 23" xfId="1546"/>
    <cellStyle name="20% - Ênfase5 2 24" xfId="1547"/>
    <cellStyle name="20% - Ênfase5 2 25" xfId="1548"/>
    <cellStyle name="20% - Ênfase5 2 26" xfId="1549"/>
    <cellStyle name="20% - Ênfase5 2 27" xfId="1550"/>
    <cellStyle name="20% - Ênfase5 2 28" xfId="1551"/>
    <cellStyle name="20% - Ênfase5 2 29" xfId="1552"/>
    <cellStyle name="20% - Ênfase5 2 3" xfId="1553"/>
    <cellStyle name="20% - Ênfase5 2 30" xfId="1554"/>
    <cellStyle name="20% - Ênfase5 2 31" xfId="1555"/>
    <cellStyle name="20% - Ênfase5 2 32" xfId="1556"/>
    <cellStyle name="20% - Ênfase5 2 33" xfId="1557"/>
    <cellStyle name="20% - Ênfase5 2 34" xfId="1558"/>
    <cellStyle name="20% - Ênfase5 2 35" xfId="1559"/>
    <cellStyle name="20% - Ênfase5 2 4" xfId="1560"/>
    <cellStyle name="20% - Ênfase5 2 5" xfId="1561"/>
    <cellStyle name="20% - Ênfase5 2 6" xfId="1562"/>
    <cellStyle name="20% - Ênfase5 2 7" xfId="1563"/>
    <cellStyle name="20% - Ênfase5 2 8" xfId="1564"/>
    <cellStyle name="20% - Ênfase5 2 9" xfId="1565"/>
    <cellStyle name="20% - Ênfase5 20" xfId="1566"/>
    <cellStyle name="20% - Ênfase5 20 2" xfId="1567"/>
    <cellStyle name="20% - Ênfase5 20 3" xfId="1568"/>
    <cellStyle name="20% - Ênfase5 21" xfId="1569"/>
    <cellStyle name="20% - Ênfase5 22" xfId="1570"/>
    <cellStyle name="20% - Ênfase5 23" xfId="1571"/>
    <cellStyle name="20% - Ênfase5 24" xfId="1572"/>
    <cellStyle name="20% - Ênfase5 25" xfId="1573"/>
    <cellStyle name="20% - Ênfase5 26" xfId="1574"/>
    <cellStyle name="20% - Ênfase5 27" xfId="1575"/>
    <cellStyle name="20% - Ênfase5 28" xfId="1576"/>
    <cellStyle name="20% - Ênfase5 29" xfId="1577"/>
    <cellStyle name="20% - Ênfase5 3" xfId="1578"/>
    <cellStyle name="20% - Ênfase5 3 2" xfId="1579"/>
    <cellStyle name="20% - Ênfase5 3 3" xfId="1580"/>
    <cellStyle name="20% - Ênfase5 3 4" xfId="1581"/>
    <cellStyle name="20% - Ênfase5 3 5" xfId="1582"/>
    <cellStyle name="20% - Ênfase5 3 6" xfId="1583"/>
    <cellStyle name="20% - Ênfase5 3 7" xfId="1584"/>
    <cellStyle name="20% - Ênfase5 30" xfId="1585"/>
    <cellStyle name="20% - Ênfase5 31" xfId="1586"/>
    <cellStyle name="20% - Ênfase5 32" xfId="1587"/>
    <cellStyle name="20% - Ênfase5 33" xfId="1588"/>
    <cellStyle name="20% - Ênfase5 34" xfId="1589"/>
    <cellStyle name="20% - Ênfase5 35" xfId="1590"/>
    <cellStyle name="20% - Ênfase5 36" xfId="1591"/>
    <cellStyle name="20% - Ênfase5 37" xfId="1592"/>
    <cellStyle name="20% - Ênfase5 38" xfId="1593"/>
    <cellStyle name="20% - Ênfase5 39" xfId="1594"/>
    <cellStyle name="20% - Ênfase5 4" xfId="1595"/>
    <cellStyle name="20% - Ênfase5 4 2" xfId="1596"/>
    <cellStyle name="20% - Ênfase5 4 3" xfId="1597"/>
    <cellStyle name="20% - Ênfase5 4 4" xfId="1598"/>
    <cellStyle name="20% - Ênfase5 4 5" xfId="1599"/>
    <cellStyle name="20% - Ênfase5 4 6" xfId="1600"/>
    <cellStyle name="20% - Ênfase5 4 7" xfId="1601"/>
    <cellStyle name="20% - Ênfase5 40" xfId="1602"/>
    <cellStyle name="20% - Ênfase5 41" xfId="1603"/>
    <cellStyle name="20% - Ênfase5 42" xfId="1604"/>
    <cellStyle name="20% - Ênfase5 43" xfId="1605"/>
    <cellStyle name="20% - Ênfase5 44" xfId="1606"/>
    <cellStyle name="20% - Ênfase5 45" xfId="1607"/>
    <cellStyle name="20% - Ênfase5 46" xfId="1608"/>
    <cellStyle name="20% - Ênfase5 47" xfId="1609"/>
    <cellStyle name="20% - Ênfase5 48" xfId="1610"/>
    <cellStyle name="20% - Ênfase5 49" xfId="1611"/>
    <cellStyle name="20% - Ênfase5 5" xfId="1612"/>
    <cellStyle name="20% - Ênfase5 5 2" xfId="1613"/>
    <cellStyle name="20% - Ênfase5 5 3" xfId="1614"/>
    <cellStyle name="20% - Ênfase5 5 4" xfId="1615"/>
    <cellStyle name="20% - Ênfase5 50" xfId="1616"/>
    <cellStyle name="20% - Ênfase5 51" xfId="1617"/>
    <cellStyle name="20% - Ênfase5 52" xfId="1618"/>
    <cellStyle name="20% - Ênfase5 53" xfId="1619"/>
    <cellStyle name="20% - Ênfase5 54" xfId="1620"/>
    <cellStyle name="20% - Ênfase5 55" xfId="1621"/>
    <cellStyle name="20% - Ênfase5 56" xfId="1622"/>
    <cellStyle name="20% - Ênfase5 57" xfId="1623"/>
    <cellStyle name="20% - Ênfase5 58" xfId="1624"/>
    <cellStyle name="20% - Ênfase5 59" xfId="1625"/>
    <cellStyle name="20% - Ênfase5 6" xfId="1626"/>
    <cellStyle name="20% - Ênfase5 6 2" xfId="1627"/>
    <cellStyle name="20% - Ênfase5 6 3" xfId="1628"/>
    <cellStyle name="20% - Ênfase5 6 4" xfId="1629"/>
    <cellStyle name="20% - Ênfase5 60" xfId="1630"/>
    <cellStyle name="20% - Ênfase5 61" xfId="1631"/>
    <cellStyle name="20% - Ênfase5 62" xfId="1632"/>
    <cellStyle name="20% - Ênfase5 63" xfId="1633"/>
    <cellStyle name="20% - Ênfase5 64" xfId="1634"/>
    <cellStyle name="20% - Ênfase5 65" xfId="1635"/>
    <cellStyle name="20% - Ênfase5 66" xfId="1636"/>
    <cellStyle name="20% - Ênfase5 67" xfId="1637"/>
    <cellStyle name="20% - Ênfase5 68" xfId="1638"/>
    <cellStyle name="20% - Ênfase5 69" xfId="1639"/>
    <cellStyle name="20% - Ênfase5 7" xfId="1640"/>
    <cellStyle name="20% - Ênfase5 7 2" xfId="1641"/>
    <cellStyle name="20% - Ênfase5 7 3" xfId="1642"/>
    <cellStyle name="20% - Ênfase5 7 4" xfId="1643"/>
    <cellStyle name="20% - Ênfase5 70" xfId="1644"/>
    <cellStyle name="20% - Ênfase5 71" xfId="1645"/>
    <cellStyle name="20% - Ênfase5 72" xfId="1646"/>
    <cellStyle name="20% - Ênfase5 73" xfId="1647"/>
    <cellStyle name="20% - Ênfase5 74" xfId="1648"/>
    <cellStyle name="20% - Ênfase5 75" xfId="1649"/>
    <cellStyle name="20% - Ênfase5 76" xfId="1650"/>
    <cellStyle name="20% - Ênfase5 77" xfId="1651"/>
    <cellStyle name="20% - Ênfase5 78" xfId="1652"/>
    <cellStyle name="20% - Ênfase5 79" xfId="1653"/>
    <cellStyle name="20% - Ênfase5 8" xfId="1654"/>
    <cellStyle name="20% - Ênfase5 8 2" xfId="1655"/>
    <cellStyle name="20% - Ênfase5 8 3" xfId="1656"/>
    <cellStyle name="20% - Ênfase5 8 4" xfId="1657"/>
    <cellStyle name="20% - Ênfase5 80" xfId="1658"/>
    <cellStyle name="20% - Ênfase5 81" xfId="1659"/>
    <cellStyle name="20% - Ênfase5 82" xfId="1660"/>
    <cellStyle name="20% - Ênfase5 83" xfId="1661"/>
    <cellStyle name="20% - Ênfase5 84" xfId="1662"/>
    <cellStyle name="20% - Ênfase5 85" xfId="1663"/>
    <cellStyle name="20% - Ênfase5 86" xfId="1664"/>
    <cellStyle name="20% - Ênfase5 87" xfId="1665"/>
    <cellStyle name="20% - Ênfase5 88" xfId="1666"/>
    <cellStyle name="20% - Ênfase5 89" xfId="1667"/>
    <cellStyle name="20% - Ênfase5 9" xfId="1668"/>
    <cellStyle name="20% - Ênfase5 90" xfId="1669"/>
    <cellStyle name="20% - Ênfase5 91" xfId="1670"/>
    <cellStyle name="20% - Ênfase5 92" xfId="1671"/>
    <cellStyle name="20% - Ênfase5 93" xfId="1672"/>
    <cellStyle name="20% - Ênfase5 94" xfId="1673"/>
    <cellStyle name="20% - Ênfase5 95" xfId="1674"/>
    <cellStyle name="20% - Ênfase5 96" xfId="1675"/>
    <cellStyle name="20% - Ênfase5 97" xfId="1676"/>
    <cellStyle name="20% - Ênfase5 98" xfId="1677"/>
    <cellStyle name="20% - Ênfase5 99" xfId="1678"/>
    <cellStyle name="20% - Ênfase6 10" xfId="1679"/>
    <cellStyle name="20% - Ênfase6 10 2" xfId="40477"/>
    <cellStyle name="20% - Ênfase6 100" xfId="1680"/>
    <cellStyle name="20% - Ênfase6 101" xfId="1681"/>
    <cellStyle name="20% - Ênfase6 102" xfId="1682"/>
    <cellStyle name="20% - Ênfase6 103" xfId="1683"/>
    <cellStyle name="20% - Ênfase6 104" xfId="1684"/>
    <cellStyle name="20% - Ênfase6 105" xfId="1685"/>
    <cellStyle name="20% - Ênfase6 106" xfId="1686"/>
    <cellStyle name="20% - Ênfase6 107" xfId="1687"/>
    <cellStyle name="20% - Ênfase6 108" xfId="1688"/>
    <cellStyle name="20% - Ênfase6 109" xfId="1689"/>
    <cellStyle name="20% - Ênfase6 11" xfId="1690"/>
    <cellStyle name="20% - Ênfase6 11 2" xfId="40478"/>
    <cellStyle name="20% - Ênfase6 110" xfId="1691"/>
    <cellStyle name="20% - Ênfase6 111" xfId="1692"/>
    <cellStyle name="20% - Ênfase6 112" xfId="1693"/>
    <cellStyle name="20% - Ênfase6 113" xfId="1694"/>
    <cellStyle name="20% - Ênfase6 114" xfId="1695"/>
    <cellStyle name="20% - Ênfase6 115" xfId="1696"/>
    <cellStyle name="20% - Ênfase6 116" xfId="1697"/>
    <cellStyle name="20% - Ênfase6 117" xfId="1698"/>
    <cellStyle name="20% - Ênfase6 118" xfId="1699"/>
    <cellStyle name="20% - Ênfase6 119" xfId="1700"/>
    <cellStyle name="20% - Ênfase6 12" xfId="1701"/>
    <cellStyle name="20% - Ênfase6 12 2" xfId="40479"/>
    <cellStyle name="20% - Ênfase6 120" xfId="1702"/>
    <cellStyle name="20% - Ênfase6 121" xfId="1703"/>
    <cellStyle name="20% - Ênfase6 122" xfId="1704"/>
    <cellStyle name="20% - Ênfase6 123" xfId="1705"/>
    <cellStyle name="20% - Ênfase6 124" xfId="1706"/>
    <cellStyle name="20% - Ênfase6 125" xfId="1707"/>
    <cellStyle name="20% - Ênfase6 126" xfId="1708"/>
    <cellStyle name="20% - Ênfase6 127" xfId="1709"/>
    <cellStyle name="20% - Ênfase6 128" xfId="1710"/>
    <cellStyle name="20% - Ênfase6 129" xfId="1711"/>
    <cellStyle name="20% - Ênfase6 13" xfId="1712"/>
    <cellStyle name="20% - Ênfase6 13 2" xfId="40480"/>
    <cellStyle name="20% - Ênfase6 130" xfId="1713"/>
    <cellStyle name="20% - Ênfase6 131" xfId="1714"/>
    <cellStyle name="20% - Ênfase6 132" xfId="1715"/>
    <cellStyle name="20% - Ênfase6 133" xfId="1716"/>
    <cellStyle name="20% - Ênfase6 134" xfId="1717"/>
    <cellStyle name="20% - Ênfase6 135" xfId="1718"/>
    <cellStyle name="20% - Ênfase6 136" xfId="1719"/>
    <cellStyle name="20% - Ênfase6 137" xfId="1720"/>
    <cellStyle name="20% - Ênfase6 138" xfId="1721"/>
    <cellStyle name="20% - Ênfase6 139" xfId="1722"/>
    <cellStyle name="20% - Ênfase6 14" xfId="1723"/>
    <cellStyle name="20% - Ênfase6 140" xfId="1724"/>
    <cellStyle name="20% - Ênfase6 141" xfId="1725"/>
    <cellStyle name="20% - Ênfase6 142" xfId="1726"/>
    <cellStyle name="20% - Ênfase6 143" xfId="1727"/>
    <cellStyle name="20% - Ênfase6 144" xfId="1728"/>
    <cellStyle name="20% - Ênfase6 145" xfId="1729"/>
    <cellStyle name="20% - Ênfase6 146" xfId="1730"/>
    <cellStyle name="20% - Ênfase6 147" xfId="1731"/>
    <cellStyle name="20% - Ênfase6 148" xfId="1732"/>
    <cellStyle name="20% - Ênfase6 149" xfId="1733"/>
    <cellStyle name="20% - Ênfase6 15" xfId="1734"/>
    <cellStyle name="20% - Ênfase6 15 2" xfId="1735"/>
    <cellStyle name="20% - Ênfase6 15 3" xfId="1736"/>
    <cellStyle name="20% - Ênfase6 150" xfId="1737"/>
    <cellStyle name="20% - Ênfase6 151" xfId="1738"/>
    <cellStyle name="20% - Ênfase6 152" xfId="1739"/>
    <cellStyle name="20% - Ênfase6 153" xfId="1740"/>
    <cellStyle name="20% - Ênfase6 154" xfId="1741"/>
    <cellStyle name="20% - Ênfase6 155" xfId="1742"/>
    <cellStyle name="20% - Ênfase6 156" xfId="1743"/>
    <cellStyle name="20% - Ênfase6 157" xfId="1744"/>
    <cellStyle name="20% - Ênfase6 158" xfId="1745"/>
    <cellStyle name="20% - Ênfase6 159" xfId="1746"/>
    <cellStyle name="20% - Ênfase6 16" xfId="1747"/>
    <cellStyle name="20% - Ênfase6 16 2" xfId="1748"/>
    <cellStyle name="20% - Ênfase6 16 3" xfId="1749"/>
    <cellStyle name="20% - Ênfase6 160" xfId="1750"/>
    <cellStyle name="20% - Ênfase6 161" xfId="1751"/>
    <cellStyle name="20% - Ênfase6 162" xfId="1752"/>
    <cellStyle name="20% - Ênfase6 163" xfId="1753"/>
    <cellStyle name="20% - Ênfase6 164" xfId="1754"/>
    <cellStyle name="20% - Ênfase6 165" xfId="1755"/>
    <cellStyle name="20% - Ênfase6 166" xfId="1756"/>
    <cellStyle name="20% - Ênfase6 167" xfId="1757"/>
    <cellStyle name="20% - Ênfase6 168" xfId="1758"/>
    <cellStyle name="20% - Ênfase6 169" xfId="1759"/>
    <cellStyle name="20% - Ênfase6 17" xfId="1760"/>
    <cellStyle name="20% - Ênfase6 17 2" xfId="1761"/>
    <cellStyle name="20% - Ênfase6 17 3" xfId="1762"/>
    <cellStyle name="20% - Ênfase6 170" xfId="1763"/>
    <cellStyle name="20% - Ênfase6 171" xfId="1764"/>
    <cellStyle name="20% - Ênfase6 172" xfId="1765"/>
    <cellStyle name="20% - Ênfase6 173" xfId="1766"/>
    <cellStyle name="20% - Ênfase6 174" xfId="1767"/>
    <cellStyle name="20% - Ênfase6 175" xfId="1768"/>
    <cellStyle name="20% - Ênfase6 176" xfId="1769"/>
    <cellStyle name="20% - Ênfase6 177" xfId="1770"/>
    <cellStyle name="20% - Ênfase6 178" xfId="1771"/>
    <cellStyle name="20% - Ênfase6 179" xfId="1772"/>
    <cellStyle name="20% - Ênfase6 18" xfId="1773"/>
    <cellStyle name="20% - Ênfase6 18 2" xfId="1774"/>
    <cellStyle name="20% - Ênfase6 18 3" xfId="1775"/>
    <cellStyle name="20% - Ênfase6 180" xfId="1776"/>
    <cellStyle name="20% - Ênfase6 181" xfId="1777"/>
    <cellStyle name="20% - Ênfase6 182" xfId="1778"/>
    <cellStyle name="20% - Ênfase6 183" xfId="1779"/>
    <cellStyle name="20% - Ênfase6 184" xfId="1780"/>
    <cellStyle name="20% - Ênfase6 185" xfId="1781"/>
    <cellStyle name="20% - Ênfase6 186" xfId="1782"/>
    <cellStyle name="20% - Ênfase6 187" xfId="1783"/>
    <cellStyle name="20% - Ênfase6 188" xfId="1784"/>
    <cellStyle name="20% - Ênfase6 189" xfId="1785"/>
    <cellStyle name="20% - Ênfase6 19" xfId="1786"/>
    <cellStyle name="20% - Ênfase6 19 2" xfId="1787"/>
    <cellStyle name="20% - Ênfase6 19 3" xfId="1788"/>
    <cellStyle name="20% - Ênfase6 190" xfId="1789"/>
    <cellStyle name="20% - Ênfase6 2" xfId="1790"/>
    <cellStyle name="20% - Ênfase6 2 10" xfId="1791"/>
    <cellStyle name="20% - Ênfase6 2 10 2" xfId="1792"/>
    <cellStyle name="20% - Ênfase6 2 10 3" xfId="1793"/>
    <cellStyle name="20% - Ênfase6 2 10 4" xfId="1794"/>
    <cellStyle name="20% - Ênfase6 2 10 5" xfId="1795"/>
    <cellStyle name="20% - Ênfase6 2 10 6" xfId="1796"/>
    <cellStyle name="20% - Ênfase6 2 10 7" xfId="1797"/>
    <cellStyle name="20% - Ênfase6 2 11" xfId="1798"/>
    <cellStyle name="20% - Ênfase6 2 11 2" xfId="1799"/>
    <cellStyle name="20% - Ênfase6 2 11 3" xfId="1800"/>
    <cellStyle name="20% - Ênfase6 2 11 4" xfId="1801"/>
    <cellStyle name="20% - Ênfase6 2 11 5" xfId="1802"/>
    <cellStyle name="20% - Ênfase6 2 11 6" xfId="1803"/>
    <cellStyle name="20% - Ênfase6 2 11 7" xfId="1804"/>
    <cellStyle name="20% - Ênfase6 2 12" xfId="1805"/>
    <cellStyle name="20% - Ênfase6 2 13" xfId="1806"/>
    <cellStyle name="20% - Ênfase6 2 14" xfId="1807"/>
    <cellStyle name="20% - Ênfase6 2 15" xfId="1808"/>
    <cellStyle name="20% - Ênfase6 2 16" xfId="1809"/>
    <cellStyle name="20% - Ênfase6 2 17" xfId="1810"/>
    <cellStyle name="20% - Ênfase6 2 18" xfId="1811"/>
    <cellStyle name="20% - Ênfase6 2 19" xfId="1812"/>
    <cellStyle name="20% - Ênfase6 2 2" xfId="1813"/>
    <cellStyle name="20% - Ênfase6 2 20" xfId="1814"/>
    <cellStyle name="20% - Ênfase6 2 21" xfId="1815"/>
    <cellStyle name="20% - Ênfase6 2 22" xfId="1816"/>
    <cellStyle name="20% - Ênfase6 2 23" xfId="1817"/>
    <cellStyle name="20% - Ênfase6 2 24" xfId="1818"/>
    <cellStyle name="20% - Ênfase6 2 25" xfId="1819"/>
    <cellStyle name="20% - Ênfase6 2 26" xfId="1820"/>
    <cellStyle name="20% - Ênfase6 2 27" xfId="1821"/>
    <cellStyle name="20% - Ênfase6 2 28" xfId="1822"/>
    <cellStyle name="20% - Ênfase6 2 29" xfId="1823"/>
    <cellStyle name="20% - Ênfase6 2 3" xfId="1824"/>
    <cellStyle name="20% - Ênfase6 2 30" xfId="1825"/>
    <cellStyle name="20% - Ênfase6 2 31" xfId="1826"/>
    <cellStyle name="20% - Ênfase6 2 32" xfId="1827"/>
    <cellStyle name="20% - Ênfase6 2 33" xfId="1828"/>
    <cellStyle name="20% - Ênfase6 2 34" xfId="1829"/>
    <cellStyle name="20% - Ênfase6 2 35" xfId="1830"/>
    <cellStyle name="20% - Ênfase6 2 4" xfId="1831"/>
    <cellStyle name="20% - Ênfase6 2 5" xfId="1832"/>
    <cellStyle name="20% - Ênfase6 2 6" xfId="1833"/>
    <cellStyle name="20% - Ênfase6 2 7" xfId="1834"/>
    <cellStyle name="20% - Ênfase6 2 8" xfId="1835"/>
    <cellStyle name="20% - Ênfase6 2 8 2" xfId="1836"/>
    <cellStyle name="20% - Ênfase6 2 8 3" xfId="1837"/>
    <cellStyle name="20% - Ênfase6 2 8 4" xfId="1838"/>
    <cellStyle name="20% - Ênfase6 2 8 5" xfId="1839"/>
    <cellStyle name="20% - Ênfase6 2 8 6" xfId="1840"/>
    <cellStyle name="20% - Ênfase6 2 8 7" xfId="1841"/>
    <cellStyle name="20% - Ênfase6 2 9" xfId="1842"/>
    <cellStyle name="20% - Ênfase6 2 9 2" xfId="1843"/>
    <cellStyle name="20% - Ênfase6 2 9 3" xfId="1844"/>
    <cellStyle name="20% - Ênfase6 2 9 4" xfId="1845"/>
    <cellStyle name="20% - Ênfase6 2 9 5" xfId="1846"/>
    <cellStyle name="20% - Ênfase6 2 9 6" xfId="1847"/>
    <cellStyle name="20% - Ênfase6 2 9 7" xfId="1848"/>
    <cellStyle name="20% - Ênfase6 20" xfId="1849"/>
    <cellStyle name="20% - Ênfase6 20 2" xfId="1850"/>
    <cellStyle name="20% - Ênfase6 20 3" xfId="1851"/>
    <cellStyle name="20% - Ênfase6 21" xfId="1852"/>
    <cellStyle name="20% - Ênfase6 22" xfId="1853"/>
    <cellStyle name="20% - Ênfase6 23" xfId="1854"/>
    <cellStyle name="20% - Ênfase6 24" xfId="1855"/>
    <cellStyle name="20% - Ênfase6 24 2" xfId="40932"/>
    <cellStyle name="20% - Ênfase6 25" xfId="1856"/>
    <cellStyle name="20% - Ênfase6 25 2" xfId="40967"/>
    <cellStyle name="20% - Ênfase6 26" xfId="1857"/>
    <cellStyle name="20% - Ênfase6 26 10" xfId="1858"/>
    <cellStyle name="20% - Ênfase6 26 11" xfId="1859"/>
    <cellStyle name="20% - Ênfase6 26 12" xfId="1860"/>
    <cellStyle name="20% - Ênfase6 26 13" xfId="1861"/>
    <cellStyle name="20% - Ênfase6 26 14" xfId="1862"/>
    <cellStyle name="20% - Ênfase6 26 15" xfId="1863"/>
    <cellStyle name="20% - Ênfase6 26 16" xfId="1864"/>
    <cellStyle name="20% - Ênfase6 26 2" xfId="1865"/>
    <cellStyle name="20% - Ênfase6 26 3" xfId="1866"/>
    <cellStyle name="20% - Ênfase6 26 4" xfId="1867"/>
    <cellStyle name="20% - Ênfase6 26 5" xfId="1868"/>
    <cellStyle name="20% - Ênfase6 26 6" xfId="1869"/>
    <cellStyle name="20% - Ênfase6 26 7" xfId="1870"/>
    <cellStyle name="20% - Ênfase6 26 8" xfId="1871"/>
    <cellStyle name="20% - Ênfase6 26 9" xfId="1872"/>
    <cellStyle name="20% - Ênfase6 27" xfId="1873"/>
    <cellStyle name="20% - Ênfase6 27 10" xfId="1874"/>
    <cellStyle name="20% - Ênfase6 27 11" xfId="1875"/>
    <cellStyle name="20% - Ênfase6 27 12" xfId="1876"/>
    <cellStyle name="20% - Ênfase6 27 13" xfId="1877"/>
    <cellStyle name="20% - Ênfase6 27 14" xfId="1878"/>
    <cellStyle name="20% - Ênfase6 27 15" xfId="1879"/>
    <cellStyle name="20% - Ênfase6 27 16" xfId="1880"/>
    <cellStyle name="20% - Ênfase6 27 2" xfId="1881"/>
    <cellStyle name="20% - Ênfase6 27 3" xfId="1882"/>
    <cellStyle name="20% - Ênfase6 27 4" xfId="1883"/>
    <cellStyle name="20% - Ênfase6 27 5" xfId="1884"/>
    <cellStyle name="20% - Ênfase6 27 6" xfId="1885"/>
    <cellStyle name="20% - Ênfase6 27 7" xfId="1886"/>
    <cellStyle name="20% - Ênfase6 27 8" xfId="1887"/>
    <cellStyle name="20% - Ênfase6 27 9" xfId="1888"/>
    <cellStyle name="20% - Ênfase6 28" xfId="1889"/>
    <cellStyle name="20% - Ênfase6 28 10" xfId="1890"/>
    <cellStyle name="20% - Ênfase6 28 11" xfId="1891"/>
    <cellStyle name="20% - Ênfase6 28 12" xfId="1892"/>
    <cellStyle name="20% - Ênfase6 28 13" xfId="1893"/>
    <cellStyle name="20% - Ênfase6 28 14" xfId="1894"/>
    <cellStyle name="20% - Ênfase6 28 15" xfId="1895"/>
    <cellStyle name="20% - Ênfase6 28 16" xfId="1896"/>
    <cellStyle name="20% - Ênfase6 28 2" xfId="1897"/>
    <cellStyle name="20% - Ênfase6 28 3" xfId="1898"/>
    <cellStyle name="20% - Ênfase6 28 4" xfId="1899"/>
    <cellStyle name="20% - Ênfase6 28 5" xfId="1900"/>
    <cellStyle name="20% - Ênfase6 28 6" xfId="1901"/>
    <cellStyle name="20% - Ênfase6 28 7" xfId="1902"/>
    <cellStyle name="20% - Ênfase6 28 8" xfId="1903"/>
    <cellStyle name="20% - Ênfase6 28 9" xfId="1904"/>
    <cellStyle name="20% - Ênfase6 29" xfId="1905"/>
    <cellStyle name="20% - Ênfase6 29 10" xfId="1906"/>
    <cellStyle name="20% - Ênfase6 29 11" xfId="1907"/>
    <cellStyle name="20% - Ênfase6 29 12" xfId="1908"/>
    <cellStyle name="20% - Ênfase6 29 13" xfId="1909"/>
    <cellStyle name="20% - Ênfase6 29 14" xfId="1910"/>
    <cellStyle name="20% - Ênfase6 29 15" xfId="1911"/>
    <cellStyle name="20% - Ênfase6 29 16" xfId="1912"/>
    <cellStyle name="20% - Ênfase6 29 2" xfId="1913"/>
    <cellStyle name="20% - Ênfase6 29 3" xfId="1914"/>
    <cellStyle name="20% - Ênfase6 29 4" xfId="1915"/>
    <cellStyle name="20% - Ênfase6 29 5" xfId="1916"/>
    <cellStyle name="20% - Ênfase6 29 6" xfId="1917"/>
    <cellStyle name="20% - Ênfase6 29 7" xfId="1918"/>
    <cellStyle name="20% - Ênfase6 29 8" xfId="1919"/>
    <cellStyle name="20% - Ênfase6 29 9" xfId="1920"/>
    <cellStyle name="20% - Ênfase6 3" xfId="1921"/>
    <cellStyle name="20% - Ênfase6 3 10" xfId="1922"/>
    <cellStyle name="20% - Ênfase6 3 11" xfId="1923"/>
    <cellStyle name="20% - Ênfase6 3 2" xfId="1924"/>
    <cellStyle name="20% - Ênfase6 3 3" xfId="1925"/>
    <cellStyle name="20% - Ênfase6 3 4" xfId="1926"/>
    <cellStyle name="20% - Ênfase6 3 5" xfId="1927"/>
    <cellStyle name="20% - Ênfase6 3 6" xfId="1928"/>
    <cellStyle name="20% - Ênfase6 3 7" xfId="1929"/>
    <cellStyle name="20% - Ênfase6 3 8" xfId="1930"/>
    <cellStyle name="20% - Ênfase6 3 9" xfId="1931"/>
    <cellStyle name="20% - Ênfase6 30" xfId="1932"/>
    <cellStyle name="20% - Ênfase6 31" xfId="1933"/>
    <cellStyle name="20% - Ênfase6 32" xfId="1934"/>
    <cellStyle name="20% - Ênfase6 33" xfId="1935"/>
    <cellStyle name="20% - Ênfase6 34" xfId="1936"/>
    <cellStyle name="20% - Ênfase6 35" xfId="1937"/>
    <cellStyle name="20% - Ênfase6 36" xfId="1938"/>
    <cellStyle name="20% - Ênfase6 37" xfId="1939"/>
    <cellStyle name="20% - Ênfase6 38" xfId="1940"/>
    <cellStyle name="20% - Ênfase6 39" xfId="1941"/>
    <cellStyle name="20% - Ênfase6 4" xfId="1942"/>
    <cellStyle name="20% - Ênfase6 4 10" xfId="1943"/>
    <cellStyle name="20% - Ênfase6 4 11" xfId="1944"/>
    <cellStyle name="20% - Ênfase6 4 2" xfId="1945"/>
    <cellStyle name="20% - Ênfase6 4 3" xfId="1946"/>
    <cellStyle name="20% - Ênfase6 4 4" xfId="1947"/>
    <cellStyle name="20% - Ênfase6 4 5" xfId="1948"/>
    <cellStyle name="20% - Ênfase6 4 6" xfId="1949"/>
    <cellStyle name="20% - Ênfase6 4 7" xfId="1950"/>
    <cellStyle name="20% - Ênfase6 4 8" xfId="1951"/>
    <cellStyle name="20% - Ênfase6 4 9" xfId="1952"/>
    <cellStyle name="20% - Ênfase6 40" xfId="1953"/>
    <cellStyle name="20% - Ênfase6 41" xfId="1954"/>
    <cellStyle name="20% - Ênfase6 42" xfId="1955"/>
    <cellStyle name="20% - Ênfase6 43" xfId="1956"/>
    <cellStyle name="20% - Ênfase6 44" xfId="1957"/>
    <cellStyle name="20% - Ênfase6 45" xfId="1958"/>
    <cellStyle name="20% - Ênfase6 46" xfId="1959"/>
    <cellStyle name="20% - Ênfase6 47" xfId="1960"/>
    <cellStyle name="20% - Ênfase6 48" xfId="1961"/>
    <cellStyle name="20% - Ênfase6 49" xfId="1962"/>
    <cellStyle name="20% - Ênfase6 5" xfId="1963"/>
    <cellStyle name="20% - Ênfase6 5 2" xfId="1964"/>
    <cellStyle name="20% - Ênfase6 5 3" xfId="1965"/>
    <cellStyle name="20% - Ênfase6 5 4" xfId="1966"/>
    <cellStyle name="20% - Ênfase6 50" xfId="1967"/>
    <cellStyle name="20% - Ênfase6 51" xfId="1968"/>
    <cellStyle name="20% - Ênfase6 52" xfId="1969"/>
    <cellStyle name="20% - Ênfase6 53" xfId="1970"/>
    <cellStyle name="20% - Ênfase6 54" xfId="1971"/>
    <cellStyle name="20% - Ênfase6 55" xfId="1972"/>
    <cellStyle name="20% - Ênfase6 56" xfId="1973"/>
    <cellStyle name="20% - Ênfase6 57" xfId="1974"/>
    <cellStyle name="20% - Ênfase6 58" xfId="1975"/>
    <cellStyle name="20% - Ênfase6 59" xfId="1976"/>
    <cellStyle name="20% - Ênfase6 6" xfId="1977"/>
    <cellStyle name="20% - Ênfase6 6 2" xfId="1978"/>
    <cellStyle name="20% - Ênfase6 6 3" xfId="1979"/>
    <cellStyle name="20% - Ênfase6 6 4" xfId="1980"/>
    <cellStyle name="20% - Ênfase6 60" xfId="1981"/>
    <cellStyle name="20% - Ênfase6 61" xfId="1982"/>
    <cellStyle name="20% - Ênfase6 62" xfId="1983"/>
    <cellStyle name="20% - Ênfase6 63" xfId="1984"/>
    <cellStyle name="20% - Ênfase6 64" xfId="1985"/>
    <cellStyle name="20% - Ênfase6 65" xfId="1986"/>
    <cellStyle name="20% - Ênfase6 66" xfId="1987"/>
    <cellStyle name="20% - Ênfase6 67" xfId="1988"/>
    <cellStyle name="20% - Ênfase6 68" xfId="1989"/>
    <cellStyle name="20% - Ênfase6 69" xfId="1990"/>
    <cellStyle name="20% - Ênfase6 7" xfId="1991"/>
    <cellStyle name="20% - Ênfase6 7 2" xfId="1992"/>
    <cellStyle name="20% - Ênfase6 7 3" xfId="1993"/>
    <cellStyle name="20% - Ênfase6 7 4" xfId="1994"/>
    <cellStyle name="20% - Ênfase6 70" xfId="1995"/>
    <cellStyle name="20% - Ênfase6 71" xfId="1996"/>
    <cellStyle name="20% - Ênfase6 72" xfId="1997"/>
    <cellStyle name="20% - Ênfase6 73" xfId="1998"/>
    <cellStyle name="20% - Ênfase6 74" xfId="1999"/>
    <cellStyle name="20% - Ênfase6 75" xfId="2000"/>
    <cellStyle name="20% - Ênfase6 76" xfId="2001"/>
    <cellStyle name="20% - Ênfase6 77" xfId="2002"/>
    <cellStyle name="20% - Ênfase6 78" xfId="2003"/>
    <cellStyle name="20% - Ênfase6 79" xfId="2004"/>
    <cellStyle name="20% - Ênfase6 8" xfId="2005"/>
    <cellStyle name="20% - Ênfase6 8 2" xfId="2006"/>
    <cellStyle name="20% - Ênfase6 8 3" xfId="2007"/>
    <cellStyle name="20% - Ênfase6 8 4" xfId="2008"/>
    <cellStyle name="20% - Ênfase6 80" xfId="2009"/>
    <cellStyle name="20% - Ênfase6 81" xfId="2010"/>
    <cellStyle name="20% - Ênfase6 82" xfId="2011"/>
    <cellStyle name="20% - Ênfase6 83" xfId="2012"/>
    <cellStyle name="20% - Ênfase6 84" xfId="2013"/>
    <cellStyle name="20% - Ênfase6 85" xfId="2014"/>
    <cellStyle name="20% - Ênfase6 86" xfId="2015"/>
    <cellStyle name="20% - Ênfase6 87" xfId="2016"/>
    <cellStyle name="20% - Ênfase6 88" xfId="2017"/>
    <cellStyle name="20% - Ênfase6 89" xfId="2018"/>
    <cellStyle name="20% - Ênfase6 9" xfId="2019"/>
    <cellStyle name="20% - Ênfase6 90" xfId="2020"/>
    <cellStyle name="20% - Ênfase6 91" xfId="2021"/>
    <cellStyle name="20% - Ênfase6 92" xfId="2022"/>
    <cellStyle name="20% - Ênfase6 93" xfId="2023"/>
    <cellStyle name="20% - Ênfase6 94" xfId="2024"/>
    <cellStyle name="20% - Ênfase6 95" xfId="2025"/>
    <cellStyle name="20% - Ênfase6 96" xfId="2026"/>
    <cellStyle name="20% - Ênfase6 97" xfId="2027"/>
    <cellStyle name="20% - Ênfase6 98" xfId="2028"/>
    <cellStyle name="20% - Ênfase6 99" xfId="2029"/>
    <cellStyle name="40% - Accent1" xfId="41079"/>
    <cellStyle name="40% - Accent2" xfId="41080"/>
    <cellStyle name="40% - Accent3" xfId="41081"/>
    <cellStyle name="40% - Accent4" xfId="41082"/>
    <cellStyle name="40% - Accent5" xfId="41083"/>
    <cellStyle name="40% - Accent6" xfId="41084"/>
    <cellStyle name="40% - Ênfase1 10" xfId="2030"/>
    <cellStyle name="40% - Ênfase1 10 2" xfId="40481"/>
    <cellStyle name="40% - Ênfase1 100" xfId="2031"/>
    <cellStyle name="40% - Ênfase1 101" xfId="2032"/>
    <cellStyle name="40% - Ênfase1 102" xfId="2033"/>
    <cellStyle name="40% - Ênfase1 103" xfId="2034"/>
    <cellStyle name="40% - Ênfase1 104" xfId="2035"/>
    <cellStyle name="40% - Ênfase1 105" xfId="2036"/>
    <cellStyle name="40% - Ênfase1 106" xfId="2037"/>
    <cellStyle name="40% - Ênfase1 107" xfId="2038"/>
    <cellStyle name="40% - Ênfase1 108" xfId="2039"/>
    <cellStyle name="40% - Ênfase1 109" xfId="2040"/>
    <cellStyle name="40% - Ênfase1 11" xfId="2041"/>
    <cellStyle name="40% - Ênfase1 11 2" xfId="40482"/>
    <cellStyle name="40% - Ênfase1 110" xfId="2042"/>
    <cellStyle name="40% - Ênfase1 111" xfId="2043"/>
    <cellStyle name="40% - Ênfase1 112" xfId="2044"/>
    <cellStyle name="40% - Ênfase1 113" xfId="2045"/>
    <cellStyle name="40% - Ênfase1 114" xfId="2046"/>
    <cellStyle name="40% - Ênfase1 115" xfId="2047"/>
    <cellStyle name="40% - Ênfase1 116" xfId="2048"/>
    <cellStyle name="40% - Ênfase1 117" xfId="2049"/>
    <cellStyle name="40% - Ênfase1 118" xfId="2050"/>
    <cellStyle name="40% - Ênfase1 119" xfId="2051"/>
    <cellStyle name="40% - Ênfase1 12" xfId="2052"/>
    <cellStyle name="40% - Ênfase1 12 2" xfId="40483"/>
    <cellStyle name="40% - Ênfase1 120" xfId="2053"/>
    <cellStyle name="40% - Ênfase1 121" xfId="2054"/>
    <cellStyle name="40% - Ênfase1 122" xfId="2055"/>
    <cellStyle name="40% - Ênfase1 123" xfId="2056"/>
    <cellStyle name="40% - Ênfase1 124" xfId="2057"/>
    <cellStyle name="40% - Ênfase1 125" xfId="2058"/>
    <cellStyle name="40% - Ênfase1 126" xfId="2059"/>
    <cellStyle name="40% - Ênfase1 127" xfId="2060"/>
    <cellStyle name="40% - Ênfase1 128" xfId="2061"/>
    <cellStyle name="40% - Ênfase1 129" xfId="2062"/>
    <cellStyle name="40% - Ênfase1 13" xfId="2063"/>
    <cellStyle name="40% - Ênfase1 13 2" xfId="40484"/>
    <cellStyle name="40% - Ênfase1 130" xfId="2064"/>
    <cellStyle name="40% - Ênfase1 131" xfId="2065"/>
    <cellStyle name="40% - Ênfase1 132" xfId="2066"/>
    <cellStyle name="40% - Ênfase1 133" xfId="2067"/>
    <cellStyle name="40% - Ênfase1 134" xfId="2068"/>
    <cellStyle name="40% - Ênfase1 135" xfId="2069"/>
    <cellStyle name="40% - Ênfase1 136" xfId="2070"/>
    <cellStyle name="40% - Ênfase1 137" xfId="2071"/>
    <cellStyle name="40% - Ênfase1 138" xfId="2072"/>
    <cellStyle name="40% - Ênfase1 139" xfId="2073"/>
    <cellStyle name="40% - Ênfase1 14" xfId="2074"/>
    <cellStyle name="40% - Ênfase1 140" xfId="2075"/>
    <cellStyle name="40% - Ênfase1 141" xfId="2076"/>
    <cellStyle name="40% - Ênfase1 142" xfId="2077"/>
    <cellStyle name="40% - Ênfase1 143" xfId="2078"/>
    <cellStyle name="40% - Ênfase1 144" xfId="2079"/>
    <cellStyle name="40% - Ênfase1 145" xfId="2080"/>
    <cellStyle name="40% - Ênfase1 146" xfId="2081"/>
    <cellStyle name="40% - Ênfase1 147" xfId="2082"/>
    <cellStyle name="40% - Ênfase1 148" xfId="2083"/>
    <cellStyle name="40% - Ênfase1 149" xfId="2084"/>
    <cellStyle name="40% - Ênfase1 15" xfId="2085"/>
    <cellStyle name="40% - Ênfase1 15 2" xfId="2086"/>
    <cellStyle name="40% - Ênfase1 15 3" xfId="2087"/>
    <cellStyle name="40% - Ênfase1 150" xfId="2088"/>
    <cellStyle name="40% - Ênfase1 151" xfId="2089"/>
    <cellStyle name="40% - Ênfase1 152" xfId="2090"/>
    <cellStyle name="40% - Ênfase1 153" xfId="2091"/>
    <cellStyle name="40% - Ênfase1 154" xfId="2092"/>
    <cellStyle name="40% - Ênfase1 155" xfId="2093"/>
    <cellStyle name="40% - Ênfase1 156" xfId="2094"/>
    <cellStyle name="40% - Ênfase1 157" xfId="2095"/>
    <cellStyle name="40% - Ênfase1 158" xfId="2096"/>
    <cellStyle name="40% - Ênfase1 159" xfId="2097"/>
    <cellStyle name="40% - Ênfase1 16" xfId="2098"/>
    <cellStyle name="40% - Ênfase1 16 2" xfId="2099"/>
    <cellStyle name="40% - Ênfase1 16 3" xfId="2100"/>
    <cellStyle name="40% - Ênfase1 160" xfId="2101"/>
    <cellStyle name="40% - Ênfase1 161" xfId="2102"/>
    <cellStyle name="40% - Ênfase1 162" xfId="2103"/>
    <cellStyle name="40% - Ênfase1 163" xfId="2104"/>
    <cellStyle name="40% - Ênfase1 164" xfId="2105"/>
    <cellStyle name="40% - Ênfase1 165" xfId="2106"/>
    <cellStyle name="40% - Ênfase1 166" xfId="2107"/>
    <cellStyle name="40% - Ênfase1 167" xfId="2108"/>
    <cellStyle name="40% - Ênfase1 168" xfId="2109"/>
    <cellStyle name="40% - Ênfase1 169" xfId="2110"/>
    <cellStyle name="40% - Ênfase1 17" xfId="2111"/>
    <cellStyle name="40% - Ênfase1 17 2" xfId="2112"/>
    <cellStyle name="40% - Ênfase1 17 3" xfId="2113"/>
    <cellStyle name="40% - Ênfase1 170" xfId="2114"/>
    <cellStyle name="40% - Ênfase1 171" xfId="2115"/>
    <cellStyle name="40% - Ênfase1 172" xfId="2116"/>
    <cellStyle name="40% - Ênfase1 173" xfId="2117"/>
    <cellStyle name="40% - Ênfase1 174" xfId="2118"/>
    <cellStyle name="40% - Ênfase1 175" xfId="2119"/>
    <cellStyle name="40% - Ênfase1 176" xfId="2120"/>
    <cellStyle name="40% - Ênfase1 177" xfId="2121"/>
    <cellStyle name="40% - Ênfase1 178" xfId="2122"/>
    <cellStyle name="40% - Ênfase1 179" xfId="2123"/>
    <cellStyle name="40% - Ênfase1 18" xfId="2124"/>
    <cellStyle name="40% - Ênfase1 18 2" xfId="2125"/>
    <cellStyle name="40% - Ênfase1 18 3" xfId="2126"/>
    <cellStyle name="40% - Ênfase1 180" xfId="2127"/>
    <cellStyle name="40% - Ênfase1 181" xfId="2128"/>
    <cellStyle name="40% - Ênfase1 182" xfId="2129"/>
    <cellStyle name="40% - Ênfase1 183" xfId="2130"/>
    <cellStyle name="40% - Ênfase1 184" xfId="2131"/>
    <cellStyle name="40% - Ênfase1 185" xfId="2132"/>
    <cellStyle name="40% - Ênfase1 186" xfId="2133"/>
    <cellStyle name="40% - Ênfase1 187" xfId="2134"/>
    <cellStyle name="40% - Ênfase1 188" xfId="2135"/>
    <cellStyle name="40% - Ênfase1 189" xfId="2136"/>
    <cellStyle name="40% - Ênfase1 19" xfId="2137"/>
    <cellStyle name="40% - Ênfase1 19 2" xfId="2138"/>
    <cellStyle name="40% - Ênfase1 19 3" xfId="2139"/>
    <cellStyle name="40% - Ênfase1 190" xfId="2140"/>
    <cellStyle name="40% - Ênfase1 2" xfId="2141"/>
    <cellStyle name="40% - Ênfase1 2 10" xfId="2142"/>
    <cellStyle name="40% - Ênfase1 2 10 2" xfId="2143"/>
    <cellStyle name="40% - Ênfase1 2 10 3" xfId="2144"/>
    <cellStyle name="40% - Ênfase1 2 10 4" xfId="2145"/>
    <cellStyle name="40% - Ênfase1 2 10 5" xfId="2146"/>
    <cellStyle name="40% - Ênfase1 2 10 6" xfId="2147"/>
    <cellStyle name="40% - Ênfase1 2 10 7" xfId="2148"/>
    <cellStyle name="40% - Ênfase1 2 11" xfId="2149"/>
    <cellStyle name="40% - Ênfase1 2 11 2" xfId="2150"/>
    <cellStyle name="40% - Ênfase1 2 11 3" xfId="2151"/>
    <cellStyle name="40% - Ênfase1 2 11 4" xfId="2152"/>
    <cellStyle name="40% - Ênfase1 2 11 5" xfId="2153"/>
    <cellStyle name="40% - Ênfase1 2 11 6" xfId="2154"/>
    <cellStyle name="40% - Ênfase1 2 11 7" xfId="2155"/>
    <cellStyle name="40% - Ênfase1 2 12" xfId="2156"/>
    <cellStyle name="40% - Ênfase1 2 13" xfId="2157"/>
    <cellStyle name="40% - Ênfase1 2 14" xfId="2158"/>
    <cellStyle name="40% - Ênfase1 2 15" xfId="2159"/>
    <cellStyle name="40% - Ênfase1 2 16" xfId="2160"/>
    <cellStyle name="40% - Ênfase1 2 17" xfId="2161"/>
    <cellStyle name="40% - Ênfase1 2 18" xfId="2162"/>
    <cellStyle name="40% - Ênfase1 2 19" xfId="2163"/>
    <cellStyle name="40% - Ênfase1 2 2" xfId="2164"/>
    <cellStyle name="40% - Ênfase1 2 20" xfId="2165"/>
    <cellStyle name="40% - Ênfase1 2 21" xfId="2166"/>
    <cellStyle name="40% - Ênfase1 2 22" xfId="2167"/>
    <cellStyle name="40% - Ênfase1 2 23" xfId="2168"/>
    <cellStyle name="40% - Ênfase1 2 24" xfId="2169"/>
    <cellStyle name="40% - Ênfase1 2 25" xfId="2170"/>
    <cellStyle name="40% - Ênfase1 2 26" xfId="2171"/>
    <cellStyle name="40% - Ênfase1 2 27" xfId="2172"/>
    <cellStyle name="40% - Ênfase1 2 28" xfId="2173"/>
    <cellStyle name="40% - Ênfase1 2 29" xfId="2174"/>
    <cellStyle name="40% - Ênfase1 2 3" xfId="2175"/>
    <cellStyle name="40% - Ênfase1 2 30" xfId="2176"/>
    <cellStyle name="40% - Ênfase1 2 31" xfId="2177"/>
    <cellStyle name="40% - Ênfase1 2 32" xfId="2178"/>
    <cellStyle name="40% - Ênfase1 2 33" xfId="2179"/>
    <cellStyle name="40% - Ênfase1 2 34" xfId="2180"/>
    <cellStyle name="40% - Ênfase1 2 35" xfId="2181"/>
    <cellStyle name="40% - Ênfase1 2 4" xfId="2182"/>
    <cellStyle name="40% - Ênfase1 2 5" xfId="2183"/>
    <cellStyle name="40% - Ênfase1 2 6" xfId="2184"/>
    <cellStyle name="40% - Ênfase1 2 7" xfId="2185"/>
    <cellStyle name="40% - Ênfase1 2 8" xfId="2186"/>
    <cellStyle name="40% - Ênfase1 2 8 2" xfId="2187"/>
    <cellStyle name="40% - Ênfase1 2 8 3" xfId="2188"/>
    <cellStyle name="40% - Ênfase1 2 8 4" xfId="2189"/>
    <cellStyle name="40% - Ênfase1 2 8 5" xfId="2190"/>
    <cellStyle name="40% - Ênfase1 2 8 6" xfId="2191"/>
    <cellStyle name="40% - Ênfase1 2 8 7" xfId="2192"/>
    <cellStyle name="40% - Ênfase1 2 9" xfId="2193"/>
    <cellStyle name="40% - Ênfase1 2 9 2" xfId="2194"/>
    <cellStyle name="40% - Ênfase1 2 9 3" xfId="2195"/>
    <cellStyle name="40% - Ênfase1 2 9 4" xfId="2196"/>
    <cellStyle name="40% - Ênfase1 2 9 5" xfId="2197"/>
    <cellStyle name="40% - Ênfase1 2 9 6" xfId="2198"/>
    <cellStyle name="40% - Ênfase1 2 9 7" xfId="2199"/>
    <cellStyle name="40% - Ênfase1 20" xfId="2200"/>
    <cellStyle name="40% - Ênfase1 20 2" xfId="2201"/>
    <cellStyle name="40% - Ênfase1 20 3" xfId="2202"/>
    <cellStyle name="40% - Ênfase1 21" xfId="2203"/>
    <cellStyle name="40% - Ênfase1 22" xfId="2204"/>
    <cellStyle name="40% - Ênfase1 23" xfId="2205"/>
    <cellStyle name="40% - Ênfase1 24" xfId="2206"/>
    <cellStyle name="40% - Ênfase1 24 2" xfId="40933"/>
    <cellStyle name="40% - Ênfase1 25" xfId="2207"/>
    <cellStyle name="40% - Ênfase1 25 2" xfId="40968"/>
    <cellStyle name="40% - Ênfase1 26" xfId="2208"/>
    <cellStyle name="40% - Ênfase1 26 10" xfId="2209"/>
    <cellStyle name="40% - Ênfase1 26 11" xfId="2210"/>
    <cellStyle name="40% - Ênfase1 26 12" xfId="2211"/>
    <cellStyle name="40% - Ênfase1 26 13" xfId="2212"/>
    <cellStyle name="40% - Ênfase1 26 14" xfId="2213"/>
    <cellStyle name="40% - Ênfase1 26 15" xfId="2214"/>
    <cellStyle name="40% - Ênfase1 26 16" xfId="2215"/>
    <cellStyle name="40% - Ênfase1 26 2" xfId="2216"/>
    <cellStyle name="40% - Ênfase1 26 3" xfId="2217"/>
    <cellStyle name="40% - Ênfase1 26 4" xfId="2218"/>
    <cellStyle name="40% - Ênfase1 26 5" xfId="2219"/>
    <cellStyle name="40% - Ênfase1 26 6" xfId="2220"/>
    <cellStyle name="40% - Ênfase1 26 7" xfId="2221"/>
    <cellStyle name="40% - Ênfase1 26 8" xfId="2222"/>
    <cellStyle name="40% - Ênfase1 26 9" xfId="2223"/>
    <cellStyle name="40% - Ênfase1 27" xfId="2224"/>
    <cellStyle name="40% - Ênfase1 27 10" xfId="2225"/>
    <cellStyle name="40% - Ênfase1 27 11" xfId="2226"/>
    <cellStyle name="40% - Ênfase1 27 12" xfId="2227"/>
    <cellStyle name="40% - Ênfase1 27 13" xfId="2228"/>
    <cellStyle name="40% - Ênfase1 27 14" xfId="2229"/>
    <cellStyle name="40% - Ênfase1 27 15" xfId="2230"/>
    <cellStyle name="40% - Ênfase1 27 16" xfId="2231"/>
    <cellStyle name="40% - Ênfase1 27 2" xfId="2232"/>
    <cellStyle name="40% - Ênfase1 27 3" xfId="2233"/>
    <cellStyle name="40% - Ênfase1 27 4" xfId="2234"/>
    <cellStyle name="40% - Ênfase1 27 5" xfId="2235"/>
    <cellStyle name="40% - Ênfase1 27 6" xfId="2236"/>
    <cellStyle name="40% - Ênfase1 27 7" xfId="2237"/>
    <cellStyle name="40% - Ênfase1 27 8" xfId="2238"/>
    <cellStyle name="40% - Ênfase1 27 9" xfId="2239"/>
    <cellStyle name="40% - Ênfase1 28" xfId="2240"/>
    <cellStyle name="40% - Ênfase1 28 10" xfId="2241"/>
    <cellStyle name="40% - Ênfase1 28 11" xfId="2242"/>
    <cellStyle name="40% - Ênfase1 28 12" xfId="2243"/>
    <cellStyle name="40% - Ênfase1 28 13" xfId="2244"/>
    <cellStyle name="40% - Ênfase1 28 14" xfId="2245"/>
    <cellStyle name="40% - Ênfase1 28 15" xfId="2246"/>
    <cellStyle name="40% - Ênfase1 28 16" xfId="2247"/>
    <cellStyle name="40% - Ênfase1 28 2" xfId="2248"/>
    <cellStyle name="40% - Ênfase1 28 3" xfId="2249"/>
    <cellStyle name="40% - Ênfase1 28 4" xfId="2250"/>
    <cellStyle name="40% - Ênfase1 28 5" xfId="2251"/>
    <cellStyle name="40% - Ênfase1 28 6" xfId="2252"/>
    <cellStyle name="40% - Ênfase1 28 7" xfId="2253"/>
    <cellStyle name="40% - Ênfase1 28 8" xfId="2254"/>
    <cellStyle name="40% - Ênfase1 28 9" xfId="2255"/>
    <cellStyle name="40% - Ênfase1 29" xfId="2256"/>
    <cellStyle name="40% - Ênfase1 29 10" xfId="2257"/>
    <cellStyle name="40% - Ênfase1 29 11" xfId="2258"/>
    <cellStyle name="40% - Ênfase1 29 12" xfId="2259"/>
    <cellStyle name="40% - Ênfase1 29 13" xfId="2260"/>
    <cellStyle name="40% - Ênfase1 29 14" xfId="2261"/>
    <cellStyle name="40% - Ênfase1 29 15" xfId="2262"/>
    <cellStyle name="40% - Ênfase1 29 16" xfId="2263"/>
    <cellStyle name="40% - Ênfase1 29 2" xfId="2264"/>
    <cellStyle name="40% - Ênfase1 29 3" xfId="2265"/>
    <cellStyle name="40% - Ênfase1 29 4" xfId="2266"/>
    <cellStyle name="40% - Ênfase1 29 5" xfId="2267"/>
    <cellStyle name="40% - Ênfase1 29 6" xfId="2268"/>
    <cellStyle name="40% - Ênfase1 29 7" xfId="2269"/>
    <cellStyle name="40% - Ênfase1 29 8" xfId="2270"/>
    <cellStyle name="40% - Ênfase1 29 9" xfId="2271"/>
    <cellStyle name="40% - Ênfase1 3" xfId="2272"/>
    <cellStyle name="40% - Ênfase1 3 10" xfId="2273"/>
    <cellStyle name="40% - Ênfase1 3 11" xfId="2274"/>
    <cellStyle name="40% - Ênfase1 3 2" xfId="2275"/>
    <cellStyle name="40% - Ênfase1 3 3" xfId="2276"/>
    <cellStyle name="40% - Ênfase1 3 4" xfId="2277"/>
    <cellStyle name="40% - Ênfase1 3 5" xfId="2278"/>
    <cellStyle name="40% - Ênfase1 3 6" xfId="2279"/>
    <cellStyle name="40% - Ênfase1 3 7" xfId="2280"/>
    <cellStyle name="40% - Ênfase1 3 8" xfId="2281"/>
    <cellStyle name="40% - Ênfase1 3 9" xfId="2282"/>
    <cellStyle name="40% - Ênfase1 30" xfId="2283"/>
    <cellStyle name="40% - Ênfase1 31" xfId="2284"/>
    <cellStyle name="40% - Ênfase1 32" xfId="2285"/>
    <cellStyle name="40% - Ênfase1 33" xfId="2286"/>
    <cellStyle name="40% - Ênfase1 34" xfId="2287"/>
    <cellStyle name="40% - Ênfase1 35" xfId="2288"/>
    <cellStyle name="40% - Ênfase1 36" xfId="2289"/>
    <cellStyle name="40% - Ênfase1 37" xfId="2290"/>
    <cellStyle name="40% - Ênfase1 38" xfId="2291"/>
    <cellStyle name="40% - Ênfase1 39" xfId="2292"/>
    <cellStyle name="40% - Ênfase1 4" xfId="2293"/>
    <cellStyle name="40% - Ênfase1 4 10" xfId="2294"/>
    <cellStyle name="40% - Ênfase1 4 11" xfId="2295"/>
    <cellStyle name="40% - Ênfase1 4 2" xfId="2296"/>
    <cellStyle name="40% - Ênfase1 4 3" xfId="2297"/>
    <cellStyle name="40% - Ênfase1 4 4" xfId="2298"/>
    <cellStyle name="40% - Ênfase1 4 5" xfId="2299"/>
    <cellStyle name="40% - Ênfase1 4 6" xfId="2300"/>
    <cellStyle name="40% - Ênfase1 4 7" xfId="2301"/>
    <cellStyle name="40% - Ênfase1 4 8" xfId="2302"/>
    <cellStyle name="40% - Ênfase1 4 9" xfId="2303"/>
    <cellStyle name="40% - Ênfase1 40" xfId="2304"/>
    <cellStyle name="40% - Ênfase1 41" xfId="2305"/>
    <cellStyle name="40% - Ênfase1 42" xfId="2306"/>
    <cellStyle name="40% - Ênfase1 43" xfId="2307"/>
    <cellStyle name="40% - Ênfase1 44" xfId="2308"/>
    <cellStyle name="40% - Ênfase1 45" xfId="2309"/>
    <cellStyle name="40% - Ênfase1 46" xfId="2310"/>
    <cellStyle name="40% - Ênfase1 47" xfId="2311"/>
    <cellStyle name="40% - Ênfase1 48" xfId="2312"/>
    <cellStyle name="40% - Ênfase1 49" xfId="2313"/>
    <cellStyle name="40% - Ênfase1 5" xfId="2314"/>
    <cellStyle name="40% - Ênfase1 5 2" xfId="2315"/>
    <cellStyle name="40% - Ênfase1 5 3" xfId="2316"/>
    <cellStyle name="40% - Ênfase1 5 4" xfId="2317"/>
    <cellStyle name="40% - Ênfase1 50" xfId="2318"/>
    <cellStyle name="40% - Ênfase1 51" xfId="2319"/>
    <cellStyle name="40% - Ênfase1 52" xfId="2320"/>
    <cellStyle name="40% - Ênfase1 53" xfId="2321"/>
    <cellStyle name="40% - Ênfase1 54" xfId="2322"/>
    <cellStyle name="40% - Ênfase1 55" xfId="2323"/>
    <cellStyle name="40% - Ênfase1 56" xfId="2324"/>
    <cellStyle name="40% - Ênfase1 57" xfId="2325"/>
    <cellStyle name="40% - Ênfase1 58" xfId="2326"/>
    <cellStyle name="40% - Ênfase1 59" xfId="2327"/>
    <cellStyle name="40% - Ênfase1 6" xfId="2328"/>
    <cellStyle name="40% - Ênfase1 6 2" xfId="2329"/>
    <cellStyle name="40% - Ênfase1 6 3" xfId="2330"/>
    <cellStyle name="40% - Ênfase1 6 4" xfId="2331"/>
    <cellStyle name="40% - Ênfase1 60" xfId="2332"/>
    <cellStyle name="40% - Ênfase1 61" xfId="2333"/>
    <cellStyle name="40% - Ênfase1 62" xfId="2334"/>
    <cellStyle name="40% - Ênfase1 63" xfId="2335"/>
    <cellStyle name="40% - Ênfase1 64" xfId="2336"/>
    <cellStyle name="40% - Ênfase1 65" xfId="2337"/>
    <cellStyle name="40% - Ênfase1 66" xfId="2338"/>
    <cellStyle name="40% - Ênfase1 67" xfId="2339"/>
    <cellStyle name="40% - Ênfase1 68" xfId="2340"/>
    <cellStyle name="40% - Ênfase1 69" xfId="2341"/>
    <cellStyle name="40% - Ênfase1 7" xfId="2342"/>
    <cellStyle name="40% - Ênfase1 7 2" xfId="2343"/>
    <cellStyle name="40% - Ênfase1 7 3" xfId="2344"/>
    <cellStyle name="40% - Ênfase1 7 4" xfId="2345"/>
    <cellStyle name="40% - Ênfase1 70" xfId="2346"/>
    <cellStyle name="40% - Ênfase1 71" xfId="2347"/>
    <cellStyle name="40% - Ênfase1 72" xfId="2348"/>
    <cellStyle name="40% - Ênfase1 73" xfId="2349"/>
    <cellStyle name="40% - Ênfase1 74" xfId="2350"/>
    <cellStyle name="40% - Ênfase1 75" xfId="2351"/>
    <cellStyle name="40% - Ênfase1 76" xfId="2352"/>
    <cellStyle name="40% - Ênfase1 77" xfId="2353"/>
    <cellStyle name="40% - Ênfase1 78" xfId="2354"/>
    <cellStyle name="40% - Ênfase1 79" xfId="2355"/>
    <cellStyle name="40% - Ênfase1 8" xfId="2356"/>
    <cellStyle name="40% - Ênfase1 8 2" xfId="2357"/>
    <cellStyle name="40% - Ênfase1 8 3" xfId="2358"/>
    <cellStyle name="40% - Ênfase1 8 4" xfId="2359"/>
    <cellStyle name="40% - Ênfase1 80" xfId="2360"/>
    <cellStyle name="40% - Ênfase1 81" xfId="2361"/>
    <cellStyle name="40% - Ênfase1 82" xfId="2362"/>
    <cellStyle name="40% - Ênfase1 83" xfId="2363"/>
    <cellStyle name="40% - Ênfase1 84" xfId="2364"/>
    <cellStyle name="40% - Ênfase1 85" xfId="2365"/>
    <cellStyle name="40% - Ênfase1 86" xfId="2366"/>
    <cellStyle name="40% - Ênfase1 87" xfId="2367"/>
    <cellStyle name="40% - Ênfase1 88" xfId="2368"/>
    <cellStyle name="40% - Ênfase1 89" xfId="2369"/>
    <cellStyle name="40% - Ênfase1 9" xfId="2370"/>
    <cellStyle name="40% - Ênfase1 90" xfId="2371"/>
    <cellStyle name="40% - Ênfase1 91" xfId="2372"/>
    <cellStyle name="40% - Ênfase1 92" xfId="2373"/>
    <cellStyle name="40% - Ênfase1 93" xfId="2374"/>
    <cellStyle name="40% - Ênfase1 94" xfId="2375"/>
    <cellStyle name="40% - Ênfase1 95" xfId="2376"/>
    <cellStyle name="40% - Ênfase1 96" xfId="2377"/>
    <cellStyle name="40% - Ênfase1 97" xfId="2378"/>
    <cellStyle name="40% - Ênfase1 98" xfId="2379"/>
    <cellStyle name="40% - Ênfase1 99" xfId="2380"/>
    <cellStyle name="40% - Ênfase2 10" xfId="2381"/>
    <cellStyle name="40% - Ênfase2 10 2" xfId="40485"/>
    <cellStyle name="40% - Ênfase2 100" xfId="2382"/>
    <cellStyle name="40% - Ênfase2 101" xfId="2383"/>
    <cellStyle name="40% - Ênfase2 102" xfId="2384"/>
    <cellStyle name="40% - Ênfase2 103" xfId="2385"/>
    <cellStyle name="40% - Ênfase2 104" xfId="2386"/>
    <cellStyle name="40% - Ênfase2 105" xfId="2387"/>
    <cellStyle name="40% - Ênfase2 106" xfId="2388"/>
    <cellStyle name="40% - Ênfase2 107" xfId="2389"/>
    <cellStyle name="40% - Ênfase2 108" xfId="2390"/>
    <cellStyle name="40% - Ênfase2 109" xfId="2391"/>
    <cellStyle name="40% - Ênfase2 11" xfId="2392"/>
    <cellStyle name="40% - Ênfase2 11 2" xfId="40486"/>
    <cellStyle name="40% - Ênfase2 110" xfId="2393"/>
    <cellStyle name="40% - Ênfase2 111" xfId="2394"/>
    <cellStyle name="40% - Ênfase2 112" xfId="2395"/>
    <cellStyle name="40% - Ênfase2 113" xfId="2396"/>
    <cellStyle name="40% - Ênfase2 114" xfId="2397"/>
    <cellStyle name="40% - Ênfase2 115" xfId="2398"/>
    <cellStyle name="40% - Ênfase2 116" xfId="2399"/>
    <cellStyle name="40% - Ênfase2 117" xfId="2400"/>
    <cellStyle name="40% - Ênfase2 118" xfId="2401"/>
    <cellStyle name="40% - Ênfase2 119" xfId="2402"/>
    <cellStyle name="40% - Ênfase2 12" xfId="2403"/>
    <cellStyle name="40% - Ênfase2 12 2" xfId="40487"/>
    <cellStyle name="40% - Ênfase2 120" xfId="2404"/>
    <cellStyle name="40% - Ênfase2 121" xfId="2405"/>
    <cellStyle name="40% - Ênfase2 122" xfId="2406"/>
    <cellStyle name="40% - Ênfase2 123" xfId="2407"/>
    <cellStyle name="40% - Ênfase2 124" xfId="2408"/>
    <cellStyle name="40% - Ênfase2 125" xfId="2409"/>
    <cellStyle name="40% - Ênfase2 126" xfId="2410"/>
    <cellStyle name="40% - Ênfase2 127" xfId="2411"/>
    <cellStyle name="40% - Ênfase2 128" xfId="2412"/>
    <cellStyle name="40% - Ênfase2 129" xfId="2413"/>
    <cellStyle name="40% - Ênfase2 13" xfId="2414"/>
    <cellStyle name="40% - Ênfase2 13 2" xfId="40488"/>
    <cellStyle name="40% - Ênfase2 130" xfId="2415"/>
    <cellStyle name="40% - Ênfase2 131" xfId="2416"/>
    <cellStyle name="40% - Ênfase2 132" xfId="2417"/>
    <cellStyle name="40% - Ênfase2 133" xfId="2418"/>
    <cellStyle name="40% - Ênfase2 134" xfId="2419"/>
    <cellStyle name="40% - Ênfase2 135" xfId="2420"/>
    <cellStyle name="40% - Ênfase2 136" xfId="2421"/>
    <cellStyle name="40% - Ênfase2 137" xfId="2422"/>
    <cellStyle name="40% - Ênfase2 138" xfId="2423"/>
    <cellStyle name="40% - Ênfase2 139" xfId="2424"/>
    <cellStyle name="40% - Ênfase2 14" xfId="2425"/>
    <cellStyle name="40% - Ênfase2 140" xfId="2426"/>
    <cellStyle name="40% - Ênfase2 141" xfId="2427"/>
    <cellStyle name="40% - Ênfase2 142" xfId="2428"/>
    <cellStyle name="40% - Ênfase2 143" xfId="2429"/>
    <cellStyle name="40% - Ênfase2 144" xfId="2430"/>
    <cellStyle name="40% - Ênfase2 145" xfId="2431"/>
    <cellStyle name="40% - Ênfase2 146" xfId="2432"/>
    <cellStyle name="40% - Ênfase2 147" xfId="2433"/>
    <cellStyle name="40% - Ênfase2 148" xfId="2434"/>
    <cellStyle name="40% - Ênfase2 149" xfId="2435"/>
    <cellStyle name="40% - Ênfase2 15" xfId="2436"/>
    <cellStyle name="40% - Ênfase2 15 2" xfId="2437"/>
    <cellStyle name="40% - Ênfase2 15 3" xfId="2438"/>
    <cellStyle name="40% - Ênfase2 150" xfId="2439"/>
    <cellStyle name="40% - Ênfase2 151" xfId="2440"/>
    <cellStyle name="40% - Ênfase2 152" xfId="2441"/>
    <cellStyle name="40% - Ênfase2 153" xfId="2442"/>
    <cellStyle name="40% - Ênfase2 154" xfId="2443"/>
    <cellStyle name="40% - Ênfase2 155" xfId="2444"/>
    <cellStyle name="40% - Ênfase2 156" xfId="2445"/>
    <cellStyle name="40% - Ênfase2 157" xfId="2446"/>
    <cellStyle name="40% - Ênfase2 158" xfId="2447"/>
    <cellStyle name="40% - Ênfase2 159" xfId="2448"/>
    <cellStyle name="40% - Ênfase2 16" xfId="2449"/>
    <cellStyle name="40% - Ênfase2 16 2" xfId="2450"/>
    <cellStyle name="40% - Ênfase2 16 3" xfId="2451"/>
    <cellStyle name="40% - Ênfase2 160" xfId="2452"/>
    <cellStyle name="40% - Ênfase2 161" xfId="2453"/>
    <cellStyle name="40% - Ênfase2 162" xfId="2454"/>
    <cellStyle name="40% - Ênfase2 163" xfId="2455"/>
    <cellStyle name="40% - Ênfase2 164" xfId="2456"/>
    <cellStyle name="40% - Ênfase2 165" xfId="2457"/>
    <cellStyle name="40% - Ênfase2 166" xfId="2458"/>
    <cellStyle name="40% - Ênfase2 167" xfId="2459"/>
    <cellStyle name="40% - Ênfase2 168" xfId="2460"/>
    <cellStyle name="40% - Ênfase2 169" xfId="2461"/>
    <cellStyle name="40% - Ênfase2 17" xfId="2462"/>
    <cellStyle name="40% - Ênfase2 17 2" xfId="2463"/>
    <cellStyle name="40% - Ênfase2 17 3" xfId="2464"/>
    <cellStyle name="40% - Ênfase2 170" xfId="2465"/>
    <cellStyle name="40% - Ênfase2 171" xfId="2466"/>
    <cellStyle name="40% - Ênfase2 172" xfId="2467"/>
    <cellStyle name="40% - Ênfase2 173" xfId="2468"/>
    <cellStyle name="40% - Ênfase2 174" xfId="2469"/>
    <cellStyle name="40% - Ênfase2 175" xfId="2470"/>
    <cellStyle name="40% - Ênfase2 176" xfId="2471"/>
    <cellStyle name="40% - Ênfase2 177" xfId="2472"/>
    <cellStyle name="40% - Ênfase2 178" xfId="2473"/>
    <cellStyle name="40% - Ênfase2 179" xfId="2474"/>
    <cellStyle name="40% - Ênfase2 18" xfId="2475"/>
    <cellStyle name="40% - Ênfase2 18 2" xfId="2476"/>
    <cellStyle name="40% - Ênfase2 18 3" xfId="2477"/>
    <cellStyle name="40% - Ênfase2 180" xfId="2478"/>
    <cellStyle name="40% - Ênfase2 181" xfId="2479"/>
    <cellStyle name="40% - Ênfase2 182" xfId="2480"/>
    <cellStyle name="40% - Ênfase2 183" xfId="2481"/>
    <cellStyle name="40% - Ênfase2 184" xfId="2482"/>
    <cellStyle name="40% - Ênfase2 185" xfId="2483"/>
    <cellStyle name="40% - Ênfase2 186" xfId="2484"/>
    <cellStyle name="40% - Ênfase2 187" xfId="2485"/>
    <cellStyle name="40% - Ênfase2 188" xfId="2486"/>
    <cellStyle name="40% - Ênfase2 189" xfId="2487"/>
    <cellStyle name="40% - Ênfase2 19" xfId="2488"/>
    <cellStyle name="40% - Ênfase2 19 2" xfId="2489"/>
    <cellStyle name="40% - Ênfase2 19 3" xfId="2490"/>
    <cellStyle name="40% - Ênfase2 190" xfId="2491"/>
    <cellStyle name="40% - Ênfase2 2" xfId="2492"/>
    <cellStyle name="40% - Ênfase2 2 10" xfId="2493"/>
    <cellStyle name="40% - Ênfase2 2 11" xfId="2494"/>
    <cellStyle name="40% - Ênfase2 2 12" xfId="2495"/>
    <cellStyle name="40% - Ênfase2 2 13" xfId="2496"/>
    <cellStyle name="40% - Ênfase2 2 14" xfId="2497"/>
    <cellStyle name="40% - Ênfase2 2 15" xfId="2498"/>
    <cellStyle name="40% - Ênfase2 2 16" xfId="2499"/>
    <cellStyle name="40% - Ênfase2 2 17" xfId="2500"/>
    <cellStyle name="40% - Ênfase2 2 18" xfId="2501"/>
    <cellStyle name="40% - Ênfase2 2 19" xfId="2502"/>
    <cellStyle name="40% - Ênfase2 2 2" xfId="2503"/>
    <cellStyle name="40% - Ênfase2 2 20" xfId="2504"/>
    <cellStyle name="40% - Ênfase2 2 21" xfId="2505"/>
    <cellStyle name="40% - Ênfase2 2 22" xfId="2506"/>
    <cellStyle name="40% - Ênfase2 2 23" xfId="2507"/>
    <cellStyle name="40% - Ênfase2 2 24" xfId="2508"/>
    <cellStyle name="40% - Ênfase2 2 25" xfId="2509"/>
    <cellStyle name="40% - Ênfase2 2 26" xfId="2510"/>
    <cellStyle name="40% - Ênfase2 2 27" xfId="2511"/>
    <cellStyle name="40% - Ênfase2 2 28" xfId="2512"/>
    <cellStyle name="40% - Ênfase2 2 29" xfId="2513"/>
    <cellStyle name="40% - Ênfase2 2 3" xfId="2514"/>
    <cellStyle name="40% - Ênfase2 2 30" xfId="2515"/>
    <cellStyle name="40% - Ênfase2 2 31" xfId="2516"/>
    <cellStyle name="40% - Ênfase2 2 32" xfId="2517"/>
    <cellStyle name="40% - Ênfase2 2 33" xfId="2518"/>
    <cellStyle name="40% - Ênfase2 2 34" xfId="2519"/>
    <cellStyle name="40% - Ênfase2 2 35" xfId="2520"/>
    <cellStyle name="40% - Ênfase2 2 4" xfId="2521"/>
    <cellStyle name="40% - Ênfase2 2 5" xfId="2522"/>
    <cellStyle name="40% - Ênfase2 2 6" xfId="2523"/>
    <cellStyle name="40% - Ênfase2 2 7" xfId="2524"/>
    <cellStyle name="40% - Ênfase2 2 8" xfId="2525"/>
    <cellStyle name="40% - Ênfase2 2 9" xfId="2526"/>
    <cellStyle name="40% - Ênfase2 20" xfId="2527"/>
    <cellStyle name="40% - Ênfase2 20 2" xfId="2528"/>
    <cellStyle name="40% - Ênfase2 20 3" xfId="2529"/>
    <cellStyle name="40% - Ênfase2 21" xfId="2530"/>
    <cellStyle name="40% - Ênfase2 22" xfId="2531"/>
    <cellStyle name="40% - Ênfase2 23" xfId="2532"/>
    <cellStyle name="40% - Ênfase2 24" xfId="2533"/>
    <cellStyle name="40% - Ênfase2 25" xfId="2534"/>
    <cellStyle name="40% - Ênfase2 26" xfId="2535"/>
    <cellStyle name="40% - Ênfase2 27" xfId="2536"/>
    <cellStyle name="40% - Ênfase2 28" xfId="2537"/>
    <cellStyle name="40% - Ênfase2 29" xfId="2538"/>
    <cellStyle name="40% - Ênfase2 3" xfId="2539"/>
    <cellStyle name="40% - Ênfase2 3 2" xfId="2540"/>
    <cellStyle name="40% - Ênfase2 3 3" xfId="2541"/>
    <cellStyle name="40% - Ênfase2 3 4" xfId="2542"/>
    <cellStyle name="40% - Ênfase2 3 5" xfId="2543"/>
    <cellStyle name="40% - Ênfase2 3 6" xfId="2544"/>
    <cellStyle name="40% - Ênfase2 3 7" xfId="2545"/>
    <cellStyle name="40% - Ênfase2 30" xfId="2546"/>
    <cellStyle name="40% - Ênfase2 31" xfId="2547"/>
    <cellStyle name="40% - Ênfase2 32" xfId="2548"/>
    <cellStyle name="40% - Ênfase2 33" xfId="2549"/>
    <cellStyle name="40% - Ênfase2 34" xfId="2550"/>
    <cellStyle name="40% - Ênfase2 35" xfId="2551"/>
    <cellStyle name="40% - Ênfase2 36" xfId="2552"/>
    <cellStyle name="40% - Ênfase2 37" xfId="2553"/>
    <cellStyle name="40% - Ênfase2 38" xfId="2554"/>
    <cellStyle name="40% - Ênfase2 39" xfId="2555"/>
    <cellStyle name="40% - Ênfase2 4" xfId="2556"/>
    <cellStyle name="40% - Ênfase2 4 2" xfId="2557"/>
    <cellStyle name="40% - Ênfase2 4 3" xfId="2558"/>
    <cellStyle name="40% - Ênfase2 4 4" xfId="2559"/>
    <cellStyle name="40% - Ênfase2 4 5" xfId="2560"/>
    <cellStyle name="40% - Ênfase2 4 6" xfId="2561"/>
    <cellStyle name="40% - Ênfase2 4 7" xfId="2562"/>
    <cellStyle name="40% - Ênfase2 40" xfId="2563"/>
    <cellStyle name="40% - Ênfase2 41" xfId="2564"/>
    <cellStyle name="40% - Ênfase2 42" xfId="2565"/>
    <cellStyle name="40% - Ênfase2 43" xfId="2566"/>
    <cellStyle name="40% - Ênfase2 44" xfId="2567"/>
    <cellStyle name="40% - Ênfase2 45" xfId="2568"/>
    <cellStyle name="40% - Ênfase2 46" xfId="2569"/>
    <cellStyle name="40% - Ênfase2 47" xfId="2570"/>
    <cellStyle name="40% - Ênfase2 48" xfId="2571"/>
    <cellStyle name="40% - Ênfase2 49" xfId="2572"/>
    <cellStyle name="40% - Ênfase2 5" xfId="2573"/>
    <cellStyle name="40% - Ênfase2 5 2" xfId="2574"/>
    <cellStyle name="40% - Ênfase2 5 3" xfId="2575"/>
    <cellStyle name="40% - Ênfase2 5 4" xfId="2576"/>
    <cellStyle name="40% - Ênfase2 50" xfId="2577"/>
    <cellStyle name="40% - Ênfase2 51" xfId="2578"/>
    <cellStyle name="40% - Ênfase2 52" xfId="2579"/>
    <cellStyle name="40% - Ênfase2 53" xfId="2580"/>
    <cellStyle name="40% - Ênfase2 54" xfId="2581"/>
    <cellStyle name="40% - Ênfase2 55" xfId="2582"/>
    <cellStyle name="40% - Ênfase2 56" xfId="2583"/>
    <cellStyle name="40% - Ênfase2 57" xfId="2584"/>
    <cellStyle name="40% - Ênfase2 58" xfId="2585"/>
    <cellStyle name="40% - Ênfase2 59" xfId="2586"/>
    <cellStyle name="40% - Ênfase2 6" xfId="2587"/>
    <cellStyle name="40% - Ênfase2 6 2" xfId="2588"/>
    <cellStyle name="40% - Ênfase2 6 3" xfId="2589"/>
    <cellStyle name="40% - Ênfase2 6 4" xfId="2590"/>
    <cellStyle name="40% - Ênfase2 60" xfId="2591"/>
    <cellStyle name="40% - Ênfase2 61" xfId="2592"/>
    <cellStyle name="40% - Ênfase2 62" xfId="2593"/>
    <cellStyle name="40% - Ênfase2 63" xfId="2594"/>
    <cellStyle name="40% - Ênfase2 64" xfId="2595"/>
    <cellStyle name="40% - Ênfase2 65" xfId="2596"/>
    <cellStyle name="40% - Ênfase2 66" xfId="2597"/>
    <cellStyle name="40% - Ênfase2 67" xfId="2598"/>
    <cellStyle name="40% - Ênfase2 68" xfId="2599"/>
    <cellStyle name="40% - Ênfase2 69" xfId="2600"/>
    <cellStyle name="40% - Ênfase2 7" xfId="2601"/>
    <cellStyle name="40% - Ênfase2 7 2" xfId="2602"/>
    <cellStyle name="40% - Ênfase2 7 3" xfId="2603"/>
    <cellStyle name="40% - Ênfase2 7 4" xfId="2604"/>
    <cellStyle name="40% - Ênfase2 70" xfId="2605"/>
    <cellStyle name="40% - Ênfase2 71" xfId="2606"/>
    <cellStyle name="40% - Ênfase2 72" xfId="2607"/>
    <cellStyle name="40% - Ênfase2 73" xfId="2608"/>
    <cellStyle name="40% - Ênfase2 74" xfId="2609"/>
    <cellStyle name="40% - Ênfase2 75" xfId="2610"/>
    <cellStyle name="40% - Ênfase2 76" xfId="2611"/>
    <cellStyle name="40% - Ênfase2 77" xfId="2612"/>
    <cellStyle name="40% - Ênfase2 78" xfId="2613"/>
    <cellStyle name="40% - Ênfase2 79" xfId="2614"/>
    <cellStyle name="40% - Ênfase2 8" xfId="2615"/>
    <cellStyle name="40% - Ênfase2 8 2" xfId="2616"/>
    <cellStyle name="40% - Ênfase2 8 3" xfId="2617"/>
    <cellStyle name="40% - Ênfase2 8 4" xfId="2618"/>
    <cellStyle name="40% - Ênfase2 80" xfId="2619"/>
    <cellStyle name="40% - Ênfase2 81" xfId="2620"/>
    <cellStyle name="40% - Ênfase2 82" xfId="2621"/>
    <cellStyle name="40% - Ênfase2 83" xfId="2622"/>
    <cellStyle name="40% - Ênfase2 84" xfId="2623"/>
    <cellStyle name="40% - Ênfase2 85" xfId="2624"/>
    <cellStyle name="40% - Ênfase2 86" xfId="2625"/>
    <cellStyle name="40% - Ênfase2 87" xfId="2626"/>
    <cellStyle name="40% - Ênfase2 88" xfId="2627"/>
    <cellStyle name="40% - Ênfase2 89" xfId="2628"/>
    <cellStyle name="40% - Ênfase2 9" xfId="2629"/>
    <cellStyle name="40% - Ênfase2 90" xfId="2630"/>
    <cellStyle name="40% - Ênfase2 91" xfId="2631"/>
    <cellStyle name="40% - Ênfase2 92" xfId="2632"/>
    <cellStyle name="40% - Ênfase2 93" xfId="2633"/>
    <cellStyle name="40% - Ênfase2 94" xfId="2634"/>
    <cellStyle name="40% - Ênfase2 95" xfId="2635"/>
    <cellStyle name="40% - Ênfase2 96" xfId="2636"/>
    <cellStyle name="40% - Ênfase2 97" xfId="2637"/>
    <cellStyle name="40% - Ênfase2 98" xfId="2638"/>
    <cellStyle name="40% - Ênfase2 99" xfId="2639"/>
    <cellStyle name="40% - Ênfase3 10" xfId="2640"/>
    <cellStyle name="40% - Ênfase3 10 2" xfId="40489"/>
    <cellStyle name="40% - Ênfase3 100" xfId="2641"/>
    <cellStyle name="40% - Ênfase3 101" xfId="2642"/>
    <cellStyle name="40% - Ênfase3 102" xfId="2643"/>
    <cellStyle name="40% - Ênfase3 103" xfId="2644"/>
    <cellStyle name="40% - Ênfase3 104" xfId="2645"/>
    <cellStyle name="40% - Ênfase3 105" xfId="2646"/>
    <cellStyle name="40% - Ênfase3 106" xfId="2647"/>
    <cellStyle name="40% - Ênfase3 107" xfId="2648"/>
    <cellStyle name="40% - Ênfase3 108" xfId="2649"/>
    <cellStyle name="40% - Ênfase3 109" xfId="2650"/>
    <cellStyle name="40% - Ênfase3 11" xfId="2651"/>
    <cellStyle name="40% - Ênfase3 11 2" xfId="40490"/>
    <cellStyle name="40% - Ênfase3 110" xfId="2652"/>
    <cellStyle name="40% - Ênfase3 111" xfId="2653"/>
    <cellStyle name="40% - Ênfase3 112" xfId="2654"/>
    <cellStyle name="40% - Ênfase3 113" xfId="2655"/>
    <cellStyle name="40% - Ênfase3 114" xfId="2656"/>
    <cellStyle name="40% - Ênfase3 115" xfId="2657"/>
    <cellStyle name="40% - Ênfase3 116" xfId="2658"/>
    <cellStyle name="40% - Ênfase3 117" xfId="2659"/>
    <cellStyle name="40% - Ênfase3 118" xfId="2660"/>
    <cellStyle name="40% - Ênfase3 119" xfId="2661"/>
    <cellStyle name="40% - Ênfase3 12" xfId="2662"/>
    <cellStyle name="40% - Ênfase3 12 2" xfId="40491"/>
    <cellStyle name="40% - Ênfase3 120" xfId="2663"/>
    <cellStyle name="40% - Ênfase3 121" xfId="2664"/>
    <cellStyle name="40% - Ênfase3 122" xfId="2665"/>
    <cellStyle name="40% - Ênfase3 123" xfId="2666"/>
    <cellStyle name="40% - Ênfase3 124" xfId="2667"/>
    <cellStyle name="40% - Ênfase3 125" xfId="2668"/>
    <cellStyle name="40% - Ênfase3 126" xfId="2669"/>
    <cellStyle name="40% - Ênfase3 127" xfId="2670"/>
    <cellStyle name="40% - Ênfase3 128" xfId="2671"/>
    <cellStyle name="40% - Ênfase3 129" xfId="2672"/>
    <cellStyle name="40% - Ênfase3 13" xfId="2673"/>
    <cellStyle name="40% - Ênfase3 13 2" xfId="40492"/>
    <cellStyle name="40% - Ênfase3 130" xfId="2674"/>
    <cellStyle name="40% - Ênfase3 131" xfId="2675"/>
    <cellStyle name="40% - Ênfase3 132" xfId="2676"/>
    <cellStyle name="40% - Ênfase3 133" xfId="2677"/>
    <cellStyle name="40% - Ênfase3 134" xfId="2678"/>
    <cellStyle name="40% - Ênfase3 135" xfId="2679"/>
    <cellStyle name="40% - Ênfase3 136" xfId="2680"/>
    <cellStyle name="40% - Ênfase3 137" xfId="2681"/>
    <cellStyle name="40% - Ênfase3 138" xfId="2682"/>
    <cellStyle name="40% - Ênfase3 139" xfId="2683"/>
    <cellStyle name="40% - Ênfase3 14" xfId="2684"/>
    <cellStyle name="40% - Ênfase3 140" xfId="2685"/>
    <cellStyle name="40% - Ênfase3 141" xfId="2686"/>
    <cellStyle name="40% - Ênfase3 142" xfId="2687"/>
    <cellStyle name="40% - Ênfase3 143" xfId="2688"/>
    <cellStyle name="40% - Ênfase3 144" xfId="2689"/>
    <cellStyle name="40% - Ênfase3 145" xfId="2690"/>
    <cellStyle name="40% - Ênfase3 146" xfId="2691"/>
    <cellStyle name="40% - Ênfase3 147" xfId="2692"/>
    <cellStyle name="40% - Ênfase3 148" xfId="2693"/>
    <cellStyle name="40% - Ênfase3 149" xfId="2694"/>
    <cellStyle name="40% - Ênfase3 15" xfId="2695"/>
    <cellStyle name="40% - Ênfase3 15 2" xfId="2696"/>
    <cellStyle name="40% - Ênfase3 15 3" xfId="2697"/>
    <cellStyle name="40% - Ênfase3 150" xfId="2698"/>
    <cellStyle name="40% - Ênfase3 151" xfId="2699"/>
    <cellStyle name="40% - Ênfase3 152" xfId="2700"/>
    <cellStyle name="40% - Ênfase3 153" xfId="2701"/>
    <cellStyle name="40% - Ênfase3 154" xfId="2702"/>
    <cellStyle name="40% - Ênfase3 155" xfId="2703"/>
    <cellStyle name="40% - Ênfase3 156" xfId="2704"/>
    <cellStyle name="40% - Ênfase3 157" xfId="2705"/>
    <cellStyle name="40% - Ênfase3 158" xfId="2706"/>
    <cellStyle name="40% - Ênfase3 159" xfId="2707"/>
    <cellStyle name="40% - Ênfase3 16" xfId="2708"/>
    <cellStyle name="40% - Ênfase3 16 2" xfId="2709"/>
    <cellStyle name="40% - Ênfase3 16 3" xfId="2710"/>
    <cellStyle name="40% - Ênfase3 160" xfId="2711"/>
    <cellStyle name="40% - Ênfase3 161" xfId="2712"/>
    <cellStyle name="40% - Ênfase3 162" xfId="2713"/>
    <cellStyle name="40% - Ênfase3 163" xfId="2714"/>
    <cellStyle name="40% - Ênfase3 164" xfId="2715"/>
    <cellStyle name="40% - Ênfase3 165" xfId="2716"/>
    <cellStyle name="40% - Ênfase3 166" xfId="2717"/>
    <cellStyle name="40% - Ênfase3 167" xfId="2718"/>
    <cellStyle name="40% - Ênfase3 168" xfId="2719"/>
    <cellStyle name="40% - Ênfase3 169" xfId="2720"/>
    <cellStyle name="40% - Ênfase3 17" xfId="2721"/>
    <cellStyle name="40% - Ênfase3 17 2" xfId="2722"/>
    <cellStyle name="40% - Ênfase3 17 3" xfId="2723"/>
    <cellStyle name="40% - Ênfase3 170" xfId="2724"/>
    <cellStyle name="40% - Ênfase3 171" xfId="2725"/>
    <cellStyle name="40% - Ênfase3 172" xfId="2726"/>
    <cellStyle name="40% - Ênfase3 173" xfId="2727"/>
    <cellStyle name="40% - Ênfase3 174" xfId="2728"/>
    <cellStyle name="40% - Ênfase3 175" xfId="2729"/>
    <cellStyle name="40% - Ênfase3 176" xfId="2730"/>
    <cellStyle name="40% - Ênfase3 177" xfId="2731"/>
    <cellStyle name="40% - Ênfase3 178" xfId="2732"/>
    <cellStyle name="40% - Ênfase3 179" xfId="2733"/>
    <cellStyle name="40% - Ênfase3 18" xfId="2734"/>
    <cellStyle name="40% - Ênfase3 18 2" xfId="2735"/>
    <cellStyle name="40% - Ênfase3 18 3" xfId="2736"/>
    <cellStyle name="40% - Ênfase3 180" xfId="2737"/>
    <cellStyle name="40% - Ênfase3 181" xfId="2738"/>
    <cellStyle name="40% - Ênfase3 182" xfId="2739"/>
    <cellStyle name="40% - Ênfase3 183" xfId="2740"/>
    <cellStyle name="40% - Ênfase3 184" xfId="2741"/>
    <cellStyle name="40% - Ênfase3 185" xfId="2742"/>
    <cellStyle name="40% - Ênfase3 186" xfId="2743"/>
    <cellStyle name="40% - Ênfase3 187" xfId="2744"/>
    <cellStyle name="40% - Ênfase3 188" xfId="2745"/>
    <cellStyle name="40% - Ênfase3 189" xfId="2746"/>
    <cellStyle name="40% - Ênfase3 19" xfId="2747"/>
    <cellStyle name="40% - Ênfase3 19 2" xfId="2748"/>
    <cellStyle name="40% - Ênfase3 19 3" xfId="2749"/>
    <cellStyle name="40% - Ênfase3 190" xfId="2750"/>
    <cellStyle name="40% - Ênfase3 2" xfId="2751"/>
    <cellStyle name="40% - Ênfase3 2 10" xfId="2752"/>
    <cellStyle name="40% - Ênfase3 2 10 2" xfId="2753"/>
    <cellStyle name="40% - Ênfase3 2 10 3" xfId="2754"/>
    <cellStyle name="40% - Ênfase3 2 10 4" xfId="2755"/>
    <cellStyle name="40% - Ênfase3 2 10 5" xfId="2756"/>
    <cellStyle name="40% - Ênfase3 2 10 6" xfId="2757"/>
    <cellStyle name="40% - Ênfase3 2 10 7" xfId="2758"/>
    <cellStyle name="40% - Ênfase3 2 11" xfId="2759"/>
    <cellStyle name="40% - Ênfase3 2 11 2" xfId="2760"/>
    <cellStyle name="40% - Ênfase3 2 11 3" xfId="2761"/>
    <cellStyle name="40% - Ênfase3 2 11 4" xfId="2762"/>
    <cellStyle name="40% - Ênfase3 2 11 5" xfId="2763"/>
    <cellStyle name="40% - Ênfase3 2 11 6" xfId="2764"/>
    <cellStyle name="40% - Ênfase3 2 11 7" xfId="2765"/>
    <cellStyle name="40% - Ênfase3 2 12" xfId="2766"/>
    <cellStyle name="40% - Ênfase3 2 13" xfId="2767"/>
    <cellStyle name="40% - Ênfase3 2 14" xfId="2768"/>
    <cellStyle name="40% - Ênfase3 2 15" xfId="2769"/>
    <cellStyle name="40% - Ênfase3 2 16" xfId="2770"/>
    <cellStyle name="40% - Ênfase3 2 17" xfId="2771"/>
    <cellStyle name="40% - Ênfase3 2 18" xfId="2772"/>
    <cellStyle name="40% - Ênfase3 2 19" xfId="2773"/>
    <cellStyle name="40% - Ênfase3 2 2" xfId="2774"/>
    <cellStyle name="40% - Ênfase3 2 20" xfId="2775"/>
    <cellStyle name="40% - Ênfase3 2 21" xfId="2776"/>
    <cellStyle name="40% - Ênfase3 2 22" xfId="2777"/>
    <cellStyle name="40% - Ênfase3 2 23" xfId="2778"/>
    <cellStyle name="40% - Ênfase3 2 24" xfId="2779"/>
    <cellStyle name="40% - Ênfase3 2 25" xfId="2780"/>
    <cellStyle name="40% - Ênfase3 2 26" xfId="2781"/>
    <cellStyle name="40% - Ênfase3 2 27" xfId="2782"/>
    <cellStyle name="40% - Ênfase3 2 28" xfId="2783"/>
    <cellStyle name="40% - Ênfase3 2 29" xfId="2784"/>
    <cellStyle name="40% - Ênfase3 2 3" xfId="2785"/>
    <cellStyle name="40% - Ênfase3 2 30" xfId="2786"/>
    <cellStyle name="40% - Ênfase3 2 31" xfId="2787"/>
    <cellStyle name="40% - Ênfase3 2 32" xfId="2788"/>
    <cellStyle name="40% - Ênfase3 2 33" xfId="2789"/>
    <cellStyle name="40% - Ênfase3 2 34" xfId="2790"/>
    <cellStyle name="40% - Ênfase3 2 35" xfId="2791"/>
    <cellStyle name="40% - Ênfase3 2 4" xfId="2792"/>
    <cellStyle name="40% - Ênfase3 2 5" xfId="2793"/>
    <cellStyle name="40% - Ênfase3 2 6" xfId="2794"/>
    <cellStyle name="40% - Ênfase3 2 7" xfId="2795"/>
    <cellStyle name="40% - Ênfase3 2 8" xfId="2796"/>
    <cellStyle name="40% - Ênfase3 2 8 2" xfId="2797"/>
    <cellStyle name="40% - Ênfase3 2 8 3" xfId="2798"/>
    <cellStyle name="40% - Ênfase3 2 8 4" xfId="2799"/>
    <cellStyle name="40% - Ênfase3 2 8 5" xfId="2800"/>
    <cellStyle name="40% - Ênfase3 2 8 6" xfId="2801"/>
    <cellStyle name="40% - Ênfase3 2 8 7" xfId="2802"/>
    <cellStyle name="40% - Ênfase3 2 9" xfId="2803"/>
    <cellStyle name="40% - Ênfase3 2 9 2" xfId="2804"/>
    <cellStyle name="40% - Ênfase3 2 9 3" xfId="2805"/>
    <cellStyle name="40% - Ênfase3 2 9 4" xfId="2806"/>
    <cellStyle name="40% - Ênfase3 2 9 5" xfId="2807"/>
    <cellStyle name="40% - Ênfase3 2 9 6" xfId="2808"/>
    <cellStyle name="40% - Ênfase3 2 9 7" xfId="2809"/>
    <cellStyle name="40% - Ênfase3 20" xfId="2810"/>
    <cellStyle name="40% - Ênfase3 20 2" xfId="2811"/>
    <cellStyle name="40% - Ênfase3 20 3" xfId="2812"/>
    <cellStyle name="40% - Ênfase3 21" xfId="2813"/>
    <cellStyle name="40% - Ênfase3 22" xfId="2814"/>
    <cellStyle name="40% - Ênfase3 23" xfId="2815"/>
    <cellStyle name="40% - Ênfase3 24" xfId="2816"/>
    <cellStyle name="40% - Ênfase3 24 2" xfId="40934"/>
    <cellStyle name="40% - Ênfase3 25" xfId="2817"/>
    <cellStyle name="40% - Ênfase3 25 2" xfId="40969"/>
    <cellStyle name="40% - Ênfase3 26" xfId="2818"/>
    <cellStyle name="40% - Ênfase3 26 10" xfId="2819"/>
    <cellStyle name="40% - Ênfase3 26 11" xfId="2820"/>
    <cellStyle name="40% - Ênfase3 26 12" xfId="2821"/>
    <cellStyle name="40% - Ênfase3 26 13" xfId="2822"/>
    <cellStyle name="40% - Ênfase3 26 14" xfId="2823"/>
    <cellStyle name="40% - Ênfase3 26 15" xfId="2824"/>
    <cellStyle name="40% - Ênfase3 26 16" xfId="2825"/>
    <cellStyle name="40% - Ênfase3 26 2" xfId="2826"/>
    <cellStyle name="40% - Ênfase3 26 3" xfId="2827"/>
    <cellStyle name="40% - Ênfase3 26 4" xfId="2828"/>
    <cellStyle name="40% - Ênfase3 26 5" xfId="2829"/>
    <cellStyle name="40% - Ênfase3 26 6" xfId="2830"/>
    <cellStyle name="40% - Ênfase3 26 7" xfId="2831"/>
    <cellStyle name="40% - Ênfase3 26 8" xfId="2832"/>
    <cellStyle name="40% - Ênfase3 26 9" xfId="2833"/>
    <cellStyle name="40% - Ênfase3 27" xfId="2834"/>
    <cellStyle name="40% - Ênfase3 27 10" xfId="2835"/>
    <cellStyle name="40% - Ênfase3 27 11" xfId="2836"/>
    <cellStyle name="40% - Ênfase3 27 12" xfId="2837"/>
    <cellStyle name="40% - Ênfase3 27 13" xfId="2838"/>
    <cellStyle name="40% - Ênfase3 27 14" xfId="2839"/>
    <cellStyle name="40% - Ênfase3 27 15" xfId="2840"/>
    <cellStyle name="40% - Ênfase3 27 16" xfId="2841"/>
    <cellStyle name="40% - Ênfase3 27 2" xfId="2842"/>
    <cellStyle name="40% - Ênfase3 27 3" xfId="2843"/>
    <cellStyle name="40% - Ênfase3 27 4" xfId="2844"/>
    <cellStyle name="40% - Ênfase3 27 5" xfId="2845"/>
    <cellStyle name="40% - Ênfase3 27 6" xfId="2846"/>
    <cellStyle name="40% - Ênfase3 27 7" xfId="2847"/>
    <cellStyle name="40% - Ênfase3 27 8" xfId="2848"/>
    <cellStyle name="40% - Ênfase3 27 9" xfId="2849"/>
    <cellStyle name="40% - Ênfase3 28" xfId="2850"/>
    <cellStyle name="40% - Ênfase3 28 10" xfId="2851"/>
    <cellStyle name="40% - Ênfase3 28 11" xfId="2852"/>
    <cellStyle name="40% - Ênfase3 28 12" xfId="2853"/>
    <cellStyle name="40% - Ênfase3 28 13" xfId="2854"/>
    <cellStyle name="40% - Ênfase3 28 14" xfId="2855"/>
    <cellStyle name="40% - Ênfase3 28 15" xfId="2856"/>
    <cellStyle name="40% - Ênfase3 28 16" xfId="2857"/>
    <cellStyle name="40% - Ênfase3 28 2" xfId="2858"/>
    <cellStyle name="40% - Ênfase3 28 3" xfId="2859"/>
    <cellStyle name="40% - Ênfase3 28 4" xfId="2860"/>
    <cellStyle name="40% - Ênfase3 28 5" xfId="2861"/>
    <cellStyle name="40% - Ênfase3 28 6" xfId="2862"/>
    <cellStyle name="40% - Ênfase3 28 7" xfId="2863"/>
    <cellStyle name="40% - Ênfase3 28 8" xfId="2864"/>
    <cellStyle name="40% - Ênfase3 28 9" xfId="2865"/>
    <cellStyle name="40% - Ênfase3 29" xfId="2866"/>
    <cellStyle name="40% - Ênfase3 29 10" xfId="2867"/>
    <cellStyle name="40% - Ênfase3 29 11" xfId="2868"/>
    <cellStyle name="40% - Ênfase3 29 12" xfId="2869"/>
    <cellStyle name="40% - Ênfase3 29 13" xfId="2870"/>
    <cellStyle name="40% - Ênfase3 29 14" xfId="2871"/>
    <cellStyle name="40% - Ênfase3 29 15" xfId="2872"/>
    <cellStyle name="40% - Ênfase3 29 16" xfId="2873"/>
    <cellStyle name="40% - Ênfase3 29 2" xfId="2874"/>
    <cellStyle name="40% - Ênfase3 29 3" xfId="2875"/>
    <cellStyle name="40% - Ênfase3 29 4" xfId="2876"/>
    <cellStyle name="40% - Ênfase3 29 5" xfId="2877"/>
    <cellStyle name="40% - Ênfase3 29 6" xfId="2878"/>
    <cellStyle name="40% - Ênfase3 29 7" xfId="2879"/>
    <cellStyle name="40% - Ênfase3 29 8" xfId="2880"/>
    <cellStyle name="40% - Ênfase3 29 9" xfId="2881"/>
    <cellStyle name="40% - Ênfase3 3" xfId="2882"/>
    <cellStyle name="40% - Ênfase3 3 10" xfId="2883"/>
    <cellStyle name="40% - Ênfase3 3 11" xfId="2884"/>
    <cellStyle name="40% - Ênfase3 3 2" xfId="2885"/>
    <cellStyle name="40% - Ênfase3 3 3" xfId="2886"/>
    <cellStyle name="40% - Ênfase3 3 4" xfId="2887"/>
    <cellStyle name="40% - Ênfase3 3 5" xfId="2888"/>
    <cellStyle name="40% - Ênfase3 3 6" xfId="2889"/>
    <cellStyle name="40% - Ênfase3 3 7" xfId="2890"/>
    <cellStyle name="40% - Ênfase3 3 8" xfId="2891"/>
    <cellStyle name="40% - Ênfase3 3 9" xfId="2892"/>
    <cellStyle name="40% - Ênfase3 30" xfId="2893"/>
    <cellStyle name="40% - Ênfase3 31" xfId="2894"/>
    <cellStyle name="40% - Ênfase3 32" xfId="2895"/>
    <cellStyle name="40% - Ênfase3 33" xfId="2896"/>
    <cellStyle name="40% - Ênfase3 34" xfId="2897"/>
    <cellStyle name="40% - Ênfase3 35" xfId="2898"/>
    <cellStyle name="40% - Ênfase3 36" xfId="2899"/>
    <cellStyle name="40% - Ênfase3 37" xfId="2900"/>
    <cellStyle name="40% - Ênfase3 38" xfId="2901"/>
    <cellStyle name="40% - Ênfase3 39" xfId="2902"/>
    <cellStyle name="40% - Ênfase3 4" xfId="2903"/>
    <cellStyle name="40% - Ênfase3 4 10" xfId="2904"/>
    <cellStyle name="40% - Ênfase3 4 11" xfId="2905"/>
    <cellStyle name="40% - Ênfase3 4 2" xfId="2906"/>
    <cellStyle name="40% - Ênfase3 4 3" xfId="2907"/>
    <cellStyle name="40% - Ênfase3 4 4" xfId="2908"/>
    <cellStyle name="40% - Ênfase3 4 5" xfId="2909"/>
    <cellStyle name="40% - Ênfase3 4 6" xfId="2910"/>
    <cellStyle name="40% - Ênfase3 4 7" xfId="2911"/>
    <cellStyle name="40% - Ênfase3 4 8" xfId="2912"/>
    <cellStyle name="40% - Ênfase3 4 9" xfId="2913"/>
    <cellStyle name="40% - Ênfase3 40" xfId="2914"/>
    <cellStyle name="40% - Ênfase3 41" xfId="2915"/>
    <cellStyle name="40% - Ênfase3 42" xfId="2916"/>
    <cellStyle name="40% - Ênfase3 43" xfId="2917"/>
    <cellStyle name="40% - Ênfase3 44" xfId="2918"/>
    <cellStyle name="40% - Ênfase3 45" xfId="2919"/>
    <cellStyle name="40% - Ênfase3 46" xfId="2920"/>
    <cellStyle name="40% - Ênfase3 47" xfId="2921"/>
    <cellStyle name="40% - Ênfase3 48" xfId="2922"/>
    <cellStyle name="40% - Ênfase3 49" xfId="2923"/>
    <cellStyle name="40% - Ênfase3 5" xfId="2924"/>
    <cellStyle name="40% - Ênfase3 5 2" xfId="2925"/>
    <cellStyle name="40% - Ênfase3 5 3" xfId="2926"/>
    <cellStyle name="40% - Ênfase3 5 4" xfId="2927"/>
    <cellStyle name="40% - Ênfase3 50" xfId="2928"/>
    <cellStyle name="40% - Ênfase3 51" xfId="2929"/>
    <cellStyle name="40% - Ênfase3 52" xfId="2930"/>
    <cellStyle name="40% - Ênfase3 53" xfId="2931"/>
    <cellStyle name="40% - Ênfase3 54" xfId="2932"/>
    <cellStyle name="40% - Ênfase3 55" xfId="2933"/>
    <cellStyle name="40% - Ênfase3 56" xfId="2934"/>
    <cellStyle name="40% - Ênfase3 57" xfId="2935"/>
    <cellStyle name="40% - Ênfase3 58" xfId="2936"/>
    <cellStyle name="40% - Ênfase3 59" xfId="2937"/>
    <cellStyle name="40% - Ênfase3 6" xfId="2938"/>
    <cellStyle name="40% - Ênfase3 6 2" xfId="2939"/>
    <cellStyle name="40% - Ênfase3 6 3" xfId="2940"/>
    <cellStyle name="40% - Ênfase3 6 4" xfId="2941"/>
    <cellStyle name="40% - Ênfase3 60" xfId="2942"/>
    <cellStyle name="40% - Ênfase3 61" xfId="2943"/>
    <cellStyle name="40% - Ênfase3 62" xfId="2944"/>
    <cellStyle name="40% - Ênfase3 63" xfId="2945"/>
    <cellStyle name="40% - Ênfase3 64" xfId="2946"/>
    <cellStyle name="40% - Ênfase3 65" xfId="2947"/>
    <cellStyle name="40% - Ênfase3 66" xfId="2948"/>
    <cellStyle name="40% - Ênfase3 67" xfId="2949"/>
    <cellStyle name="40% - Ênfase3 68" xfId="2950"/>
    <cellStyle name="40% - Ênfase3 69" xfId="2951"/>
    <cellStyle name="40% - Ênfase3 7" xfId="2952"/>
    <cellStyle name="40% - Ênfase3 7 2" xfId="2953"/>
    <cellStyle name="40% - Ênfase3 7 3" xfId="2954"/>
    <cellStyle name="40% - Ênfase3 7 4" xfId="2955"/>
    <cellStyle name="40% - Ênfase3 70" xfId="2956"/>
    <cellStyle name="40% - Ênfase3 71" xfId="2957"/>
    <cellStyle name="40% - Ênfase3 72" xfId="2958"/>
    <cellStyle name="40% - Ênfase3 73" xfId="2959"/>
    <cellStyle name="40% - Ênfase3 74" xfId="2960"/>
    <cellStyle name="40% - Ênfase3 75" xfId="2961"/>
    <cellStyle name="40% - Ênfase3 76" xfId="2962"/>
    <cellStyle name="40% - Ênfase3 77" xfId="2963"/>
    <cellStyle name="40% - Ênfase3 78" xfId="2964"/>
    <cellStyle name="40% - Ênfase3 79" xfId="2965"/>
    <cellStyle name="40% - Ênfase3 8" xfId="2966"/>
    <cellStyle name="40% - Ênfase3 8 2" xfId="2967"/>
    <cellStyle name="40% - Ênfase3 8 3" xfId="2968"/>
    <cellStyle name="40% - Ênfase3 8 4" xfId="2969"/>
    <cellStyle name="40% - Ênfase3 80" xfId="2970"/>
    <cellStyle name="40% - Ênfase3 81" xfId="2971"/>
    <cellStyle name="40% - Ênfase3 82" xfId="2972"/>
    <cellStyle name="40% - Ênfase3 83" xfId="2973"/>
    <cellStyle name="40% - Ênfase3 84" xfId="2974"/>
    <cellStyle name="40% - Ênfase3 85" xfId="2975"/>
    <cellStyle name="40% - Ênfase3 86" xfId="2976"/>
    <cellStyle name="40% - Ênfase3 87" xfId="2977"/>
    <cellStyle name="40% - Ênfase3 88" xfId="2978"/>
    <cellStyle name="40% - Ênfase3 89" xfId="2979"/>
    <cellStyle name="40% - Ênfase3 9" xfId="2980"/>
    <cellStyle name="40% - Ênfase3 90" xfId="2981"/>
    <cellStyle name="40% - Ênfase3 91" xfId="2982"/>
    <cellStyle name="40% - Ênfase3 92" xfId="2983"/>
    <cellStyle name="40% - Ênfase3 93" xfId="2984"/>
    <cellStyle name="40% - Ênfase3 94" xfId="2985"/>
    <cellStyle name="40% - Ênfase3 95" xfId="2986"/>
    <cellStyle name="40% - Ênfase3 96" xfId="2987"/>
    <cellStyle name="40% - Ênfase3 97" xfId="2988"/>
    <cellStyle name="40% - Ênfase3 98" xfId="2989"/>
    <cellStyle name="40% - Ênfase3 99" xfId="2990"/>
    <cellStyle name="40% - Ênfase4 10" xfId="2991"/>
    <cellStyle name="40% - Ênfase4 10 2" xfId="40493"/>
    <cellStyle name="40% - Ênfase4 100" xfId="2992"/>
    <cellStyle name="40% - Ênfase4 101" xfId="2993"/>
    <cellStyle name="40% - Ênfase4 102" xfId="2994"/>
    <cellStyle name="40% - Ênfase4 103" xfId="2995"/>
    <cellStyle name="40% - Ênfase4 104" xfId="2996"/>
    <cellStyle name="40% - Ênfase4 105" xfId="2997"/>
    <cellStyle name="40% - Ênfase4 106" xfId="2998"/>
    <cellStyle name="40% - Ênfase4 107" xfId="2999"/>
    <cellStyle name="40% - Ênfase4 108" xfId="3000"/>
    <cellStyle name="40% - Ênfase4 109" xfId="3001"/>
    <cellStyle name="40% - Ênfase4 11" xfId="3002"/>
    <cellStyle name="40% - Ênfase4 11 2" xfId="40494"/>
    <cellStyle name="40% - Ênfase4 110" xfId="3003"/>
    <cellStyle name="40% - Ênfase4 111" xfId="3004"/>
    <cellStyle name="40% - Ênfase4 112" xfId="3005"/>
    <cellStyle name="40% - Ênfase4 113" xfId="3006"/>
    <cellStyle name="40% - Ênfase4 114" xfId="3007"/>
    <cellStyle name="40% - Ênfase4 115" xfId="3008"/>
    <cellStyle name="40% - Ênfase4 116" xfId="3009"/>
    <cellStyle name="40% - Ênfase4 117" xfId="3010"/>
    <cellStyle name="40% - Ênfase4 118" xfId="3011"/>
    <cellStyle name="40% - Ênfase4 119" xfId="3012"/>
    <cellStyle name="40% - Ênfase4 12" xfId="3013"/>
    <cellStyle name="40% - Ênfase4 12 2" xfId="40495"/>
    <cellStyle name="40% - Ênfase4 120" xfId="3014"/>
    <cellStyle name="40% - Ênfase4 121" xfId="3015"/>
    <cellStyle name="40% - Ênfase4 122" xfId="3016"/>
    <cellStyle name="40% - Ênfase4 123" xfId="3017"/>
    <cellStyle name="40% - Ênfase4 124" xfId="3018"/>
    <cellStyle name="40% - Ênfase4 125" xfId="3019"/>
    <cellStyle name="40% - Ênfase4 126" xfId="3020"/>
    <cellStyle name="40% - Ênfase4 127" xfId="3021"/>
    <cellStyle name="40% - Ênfase4 128" xfId="3022"/>
    <cellStyle name="40% - Ênfase4 129" xfId="3023"/>
    <cellStyle name="40% - Ênfase4 13" xfId="3024"/>
    <cellStyle name="40% - Ênfase4 13 2" xfId="40496"/>
    <cellStyle name="40% - Ênfase4 130" xfId="3025"/>
    <cellStyle name="40% - Ênfase4 131" xfId="3026"/>
    <cellStyle name="40% - Ênfase4 132" xfId="3027"/>
    <cellStyle name="40% - Ênfase4 133" xfId="3028"/>
    <cellStyle name="40% - Ênfase4 134" xfId="3029"/>
    <cellStyle name="40% - Ênfase4 135" xfId="3030"/>
    <cellStyle name="40% - Ênfase4 136" xfId="3031"/>
    <cellStyle name="40% - Ênfase4 137" xfId="3032"/>
    <cellStyle name="40% - Ênfase4 138" xfId="3033"/>
    <cellStyle name="40% - Ênfase4 139" xfId="3034"/>
    <cellStyle name="40% - Ênfase4 14" xfId="3035"/>
    <cellStyle name="40% - Ênfase4 140" xfId="3036"/>
    <cellStyle name="40% - Ênfase4 141" xfId="3037"/>
    <cellStyle name="40% - Ênfase4 142" xfId="3038"/>
    <cellStyle name="40% - Ênfase4 143" xfId="3039"/>
    <cellStyle name="40% - Ênfase4 144" xfId="3040"/>
    <cellStyle name="40% - Ênfase4 145" xfId="3041"/>
    <cellStyle name="40% - Ênfase4 146" xfId="3042"/>
    <cellStyle name="40% - Ênfase4 147" xfId="3043"/>
    <cellStyle name="40% - Ênfase4 148" xfId="3044"/>
    <cellStyle name="40% - Ênfase4 149" xfId="3045"/>
    <cellStyle name="40% - Ênfase4 15" xfId="3046"/>
    <cellStyle name="40% - Ênfase4 15 2" xfId="3047"/>
    <cellStyle name="40% - Ênfase4 15 3" xfId="3048"/>
    <cellStyle name="40% - Ênfase4 150" xfId="3049"/>
    <cellStyle name="40% - Ênfase4 151" xfId="3050"/>
    <cellStyle name="40% - Ênfase4 152" xfId="3051"/>
    <cellStyle name="40% - Ênfase4 153" xfId="3052"/>
    <cellStyle name="40% - Ênfase4 154" xfId="3053"/>
    <cellStyle name="40% - Ênfase4 155" xfId="3054"/>
    <cellStyle name="40% - Ênfase4 156" xfId="3055"/>
    <cellStyle name="40% - Ênfase4 157" xfId="3056"/>
    <cellStyle name="40% - Ênfase4 158" xfId="3057"/>
    <cellStyle name="40% - Ênfase4 159" xfId="3058"/>
    <cellStyle name="40% - Ênfase4 16" xfId="3059"/>
    <cellStyle name="40% - Ênfase4 16 2" xfId="3060"/>
    <cellStyle name="40% - Ênfase4 16 3" xfId="3061"/>
    <cellStyle name="40% - Ênfase4 160" xfId="3062"/>
    <cellStyle name="40% - Ênfase4 161" xfId="3063"/>
    <cellStyle name="40% - Ênfase4 162" xfId="3064"/>
    <cellStyle name="40% - Ênfase4 163" xfId="3065"/>
    <cellStyle name="40% - Ênfase4 164" xfId="3066"/>
    <cellStyle name="40% - Ênfase4 165" xfId="3067"/>
    <cellStyle name="40% - Ênfase4 166" xfId="3068"/>
    <cellStyle name="40% - Ênfase4 167" xfId="3069"/>
    <cellStyle name="40% - Ênfase4 168" xfId="3070"/>
    <cellStyle name="40% - Ênfase4 169" xfId="3071"/>
    <cellStyle name="40% - Ênfase4 17" xfId="3072"/>
    <cellStyle name="40% - Ênfase4 17 2" xfId="3073"/>
    <cellStyle name="40% - Ênfase4 17 3" xfId="3074"/>
    <cellStyle name="40% - Ênfase4 170" xfId="3075"/>
    <cellStyle name="40% - Ênfase4 171" xfId="3076"/>
    <cellStyle name="40% - Ênfase4 172" xfId="3077"/>
    <cellStyle name="40% - Ênfase4 173" xfId="3078"/>
    <cellStyle name="40% - Ênfase4 174" xfId="3079"/>
    <cellStyle name="40% - Ênfase4 175" xfId="3080"/>
    <cellStyle name="40% - Ênfase4 176" xfId="3081"/>
    <cellStyle name="40% - Ênfase4 177" xfId="3082"/>
    <cellStyle name="40% - Ênfase4 178" xfId="3083"/>
    <cellStyle name="40% - Ênfase4 179" xfId="3084"/>
    <cellStyle name="40% - Ênfase4 18" xfId="3085"/>
    <cellStyle name="40% - Ênfase4 18 2" xfId="3086"/>
    <cellStyle name="40% - Ênfase4 18 3" xfId="3087"/>
    <cellStyle name="40% - Ênfase4 180" xfId="3088"/>
    <cellStyle name="40% - Ênfase4 181" xfId="3089"/>
    <cellStyle name="40% - Ênfase4 182" xfId="3090"/>
    <cellStyle name="40% - Ênfase4 183" xfId="3091"/>
    <cellStyle name="40% - Ênfase4 184" xfId="3092"/>
    <cellStyle name="40% - Ênfase4 185" xfId="3093"/>
    <cellStyle name="40% - Ênfase4 186" xfId="3094"/>
    <cellStyle name="40% - Ênfase4 187" xfId="3095"/>
    <cellStyle name="40% - Ênfase4 188" xfId="3096"/>
    <cellStyle name="40% - Ênfase4 189" xfId="3097"/>
    <cellStyle name="40% - Ênfase4 19" xfId="3098"/>
    <cellStyle name="40% - Ênfase4 19 2" xfId="3099"/>
    <cellStyle name="40% - Ênfase4 19 3" xfId="3100"/>
    <cellStyle name="40% - Ênfase4 190" xfId="3101"/>
    <cellStyle name="40% - Ênfase4 2" xfId="3102"/>
    <cellStyle name="40% - Ênfase4 2 10" xfId="3103"/>
    <cellStyle name="40% - Ênfase4 2 10 2" xfId="3104"/>
    <cellStyle name="40% - Ênfase4 2 10 3" xfId="3105"/>
    <cellStyle name="40% - Ênfase4 2 10 4" xfId="3106"/>
    <cellStyle name="40% - Ênfase4 2 10 5" xfId="3107"/>
    <cellStyle name="40% - Ênfase4 2 10 6" xfId="3108"/>
    <cellStyle name="40% - Ênfase4 2 10 7" xfId="3109"/>
    <cellStyle name="40% - Ênfase4 2 11" xfId="3110"/>
    <cellStyle name="40% - Ênfase4 2 11 2" xfId="3111"/>
    <cellStyle name="40% - Ênfase4 2 11 3" xfId="3112"/>
    <cellStyle name="40% - Ênfase4 2 11 4" xfId="3113"/>
    <cellStyle name="40% - Ênfase4 2 11 5" xfId="3114"/>
    <cellStyle name="40% - Ênfase4 2 11 6" xfId="3115"/>
    <cellStyle name="40% - Ênfase4 2 11 7" xfId="3116"/>
    <cellStyle name="40% - Ênfase4 2 12" xfId="3117"/>
    <cellStyle name="40% - Ênfase4 2 13" xfId="3118"/>
    <cellStyle name="40% - Ênfase4 2 14" xfId="3119"/>
    <cellStyle name="40% - Ênfase4 2 15" xfId="3120"/>
    <cellStyle name="40% - Ênfase4 2 16" xfId="3121"/>
    <cellStyle name="40% - Ênfase4 2 17" xfId="3122"/>
    <cellStyle name="40% - Ênfase4 2 18" xfId="3123"/>
    <cellStyle name="40% - Ênfase4 2 19" xfId="3124"/>
    <cellStyle name="40% - Ênfase4 2 2" xfId="3125"/>
    <cellStyle name="40% - Ênfase4 2 20" xfId="3126"/>
    <cellStyle name="40% - Ênfase4 2 21" xfId="3127"/>
    <cellStyle name="40% - Ênfase4 2 22" xfId="3128"/>
    <cellStyle name="40% - Ênfase4 2 23" xfId="3129"/>
    <cellStyle name="40% - Ênfase4 2 24" xfId="3130"/>
    <cellStyle name="40% - Ênfase4 2 25" xfId="3131"/>
    <cellStyle name="40% - Ênfase4 2 26" xfId="3132"/>
    <cellStyle name="40% - Ênfase4 2 27" xfId="3133"/>
    <cellStyle name="40% - Ênfase4 2 28" xfId="3134"/>
    <cellStyle name="40% - Ênfase4 2 29" xfId="3135"/>
    <cellStyle name="40% - Ênfase4 2 3" xfId="3136"/>
    <cellStyle name="40% - Ênfase4 2 30" xfId="3137"/>
    <cellStyle name="40% - Ênfase4 2 31" xfId="3138"/>
    <cellStyle name="40% - Ênfase4 2 32" xfId="3139"/>
    <cellStyle name="40% - Ênfase4 2 33" xfId="3140"/>
    <cellStyle name="40% - Ênfase4 2 34" xfId="3141"/>
    <cellStyle name="40% - Ênfase4 2 35" xfId="3142"/>
    <cellStyle name="40% - Ênfase4 2 4" xfId="3143"/>
    <cellStyle name="40% - Ênfase4 2 5" xfId="3144"/>
    <cellStyle name="40% - Ênfase4 2 6" xfId="3145"/>
    <cellStyle name="40% - Ênfase4 2 7" xfId="3146"/>
    <cellStyle name="40% - Ênfase4 2 8" xfId="3147"/>
    <cellStyle name="40% - Ênfase4 2 8 2" xfId="3148"/>
    <cellStyle name="40% - Ênfase4 2 8 3" xfId="3149"/>
    <cellStyle name="40% - Ênfase4 2 8 4" xfId="3150"/>
    <cellStyle name="40% - Ênfase4 2 8 5" xfId="3151"/>
    <cellStyle name="40% - Ênfase4 2 8 6" xfId="3152"/>
    <cellStyle name="40% - Ênfase4 2 8 7" xfId="3153"/>
    <cellStyle name="40% - Ênfase4 2 9" xfId="3154"/>
    <cellStyle name="40% - Ênfase4 2 9 2" xfId="3155"/>
    <cellStyle name="40% - Ênfase4 2 9 3" xfId="3156"/>
    <cellStyle name="40% - Ênfase4 2 9 4" xfId="3157"/>
    <cellStyle name="40% - Ênfase4 2 9 5" xfId="3158"/>
    <cellStyle name="40% - Ênfase4 2 9 6" xfId="3159"/>
    <cellStyle name="40% - Ênfase4 2 9 7" xfId="3160"/>
    <cellStyle name="40% - Ênfase4 20" xfId="3161"/>
    <cellStyle name="40% - Ênfase4 20 2" xfId="3162"/>
    <cellStyle name="40% - Ênfase4 20 3" xfId="3163"/>
    <cellStyle name="40% - Ênfase4 21" xfId="3164"/>
    <cellStyle name="40% - Ênfase4 22" xfId="3165"/>
    <cellStyle name="40% - Ênfase4 23" xfId="3166"/>
    <cellStyle name="40% - Ênfase4 24" xfId="3167"/>
    <cellStyle name="40% - Ênfase4 24 2" xfId="40935"/>
    <cellStyle name="40% - Ênfase4 25" xfId="3168"/>
    <cellStyle name="40% - Ênfase4 25 2" xfId="40970"/>
    <cellStyle name="40% - Ênfase4 26" xfId="3169"/>
    <cellStyle name="40% - Ênfase4 26 10" xfId="3170"/>
    <cellStyle name="40% - Ênfase4 26 11" xfId="3171"/>
    <cellStyle name="40% - Ênfase4 26 12" xfId="3172"/>
    <cellStyle name="40% - Ênfase4 26 13" xfId="3173"/>
    <cellStyle name="40% - Ênfase4 26 14" xfId="3174"/>
    <cellStyle name="40% - Ênfase4 26 15" xfId="3175"/>
    <cellStyle name="40% - Ênfase4 26 16" xfId="3176"/>
    <cellStyle name="40% - Ênfase4 26 2" xfId="3177"/>
    <cellStyle name="40% - Ênfase4 26 3" xfId="3178"/>
    <cellStyle name="40% - Ênfase4 26 4" xfId="3179"/>
    <cellStyle name="40% - Ênfase4 26 5" xfId="3180"/>
    <cellStyle name="40% - Ênfase4 26 6" xfId="3181"/>
    <cellStyle name="40% - Ênfase4 26 7" xfId="3182"/>
    <cellStyle name="40% - Ênfase4 26 8" xfId="3183"/>
    <cellStyle name="40% - Ênfase4 26 9" xfId="3184"/>
    <cellStyle name="40% - Ênfase4 27" xfId="3185"/>
    <cellStyle name="40% - Ênfase4 27 10" xfId="3186"/>
    <cellStyle name="40% - Ênfase4 27 11" xfId="3187"/>
    <cellStyle name="40% - Ênfase4 27 12" xfId="3188"/>
    <cellStyle name="40% - Ênfase4 27 13" xfId="3189"/>
    <cellStyle name="40% - Ênfase4 27 14" xfId="3190"/>
    <cellStyle name="40% - Ênfase4 27 15" xfId="3191"/>
    <cellStyle name="40% - Ênfase4 27 16" xfId="3192"/>
    <cellStyle name="40% - Ênfase4 27 2" xfId="3193"/>
    <cellStyle name="40% - Ênfase4 27 3" xfId="3194"/>
    <cellStyle name="40% - Ênfase4 27 4" xfId="3195"/>
    <cellStyle name="40% - Ênfase4 27 5" xfId="3196"/>
    <cellStyle name="40% - Ênfase4 27 6" xfId="3197"/>
    <cellStyle name="40% - Ênfase4 27 7" xfId="3198"/>
    <cellStyle name="40% - Ênfase4 27 8" xfId="3199"/>
    <cellStyle name="40% - Ênfase4 27 9" xfId="3200"/>
    <cellStyle name="40% - Ênfase4 28" xfId="3201"/>
    <cellStyle name="40% - Ênfase4 28 10" xfId="3202"/>
    <cellStyle name="40% - Ênfase4 28 11" xfId="3203"/>
    <cellStyle name="40% - Ênfase4 28 12" xfId="3204"/>
    <cellStyle name="40% - Ênfase4 28 13" xfId="3205"/>
    <cellStyle name="40% - Ênfase4 28 14" xfId="3206"/>
    <cellStyle name="40% - Ênfase4 28 15" xfId="3207"/>
    <cellStyle name="40% - Ênfase4 28 16" xfId="3208"/>
    <cellStyle name="40% - Ênfase4 28 2" xfId="3209"/>
    <cellStyle name="40% - Ênfase4 28 3" xfId="3210"/>
    <cellStyle name="40% - Ênfase4 28 4" xfId="3211"/>
    <cellStyle name="40% - Ênfase4 28 5" xfId="3212"/>
    <cellStyle name="40% - Ênfase4 28 6" xfId="3213"/>
    <cellStyle name="40% - Ênfase4 28 7" xfId="3214"/>
    <cellStyle name="40% - Ênfase4 28 8" xfId="3215"/>
    <cellStyle name="40% - Ênfase4 28 9" xfId="3216"/>
    <cellStyle name="40% - Ênfase4 29" xfId="3217"/>
    <cellStyle name="40% - Ênfase4 29 10" xfId="3218"/>
    <cellStyle name="40% - Ênfase4 29 11" xfId="3219"/>
    <cellStyle name="40% - Ênfase4 29 12" xfId="3220"/>
    <cellStyle name="40% - Ênfase4 29 13" xfId="3221"/>
    <cellStyle name="40% - Ênfase4 29 14" xfId="3222"/>
    <cellStyle name="40% - Ênfase4 29 15" xfId="3223"/>
    <cellStyle name="40% - Ênfase4 29 16" xfId="3224"/>
    <cellStyle name="40% - Ênfase4 29 2" xfId="3225"/>
    <cellStyle name="40% - Ênfase4 29 3" xfId="3226"/>
    <cellStyle name="40% - Ênfase4 29 4" xfId="3227"/>
    <cellStyle name="40% - Ênfase4 29 5" xfId="3228"/>
    <cellStyle name="40% - Ênfase4 29 6" xfId="3229"/>
    <cellStyle name="40% - Ênfase4 29 7" xfId="3230"/>
    <cellStyle name="40% - Ênfase4 29 8" xfId="3231"/>
    <cellStyle name="40% - Ênfase4 29 9" xfId="3232"/>
    <cellStyle name="40% - Ênfase4 3" xfId="3233"/>
    <cellStyle name="40% - Ênfase4 3 10" xfId="3234"/>
    <cellStyle name="40% - Ênfase4 3 11" xfId="3235"/>
    <cellStyle name="40% - Ênfase4 3 2" xfId="3236"/>
    <cellStyle name="40% - Ênfase4 3 3" xfId="3237"/>
    <cellStyle name="40% - Ênfase4 3 4" xfId="3238"/>
    <cellStyle name="40% - Ênfase4 3 5" xfId="3239"/>
    <cellStyle name="40% - Ênfase4 3 6" xfId="3240"/>
    <cellStyle name="40% - Ênfase4 3 7" xfId="3241"/>
    <cellStyle name="40% - Ênfase4 3 8" xfId="3242"/>
    <cellStyle name="40% - Ênfase4 3 9" xfId="3243"/>
    <cellStyle name="40% - Ênfase4 30" xfId="3244"/>
    <cellStyle name="40% - Ênfase4 31" xfId="3245"/>
    <cellStyle name="40% - Ênfase4 32" xfId="3246"/>
    <cellStyle name="40% - Ênfase4 33" xfId="3247"/>
    <cellStyle name="40% - Ênfase4 34" xfId="3248"/>
    <cellStyle name="40% - Ênfase4 35" xfId="3249"/>
    <cellStyle name="40% - Ênfase4 36" xfId="3250"/>
    <cellStyle name="40% - Ênfase4 37" xfId="3251"/>
    <cellStyle name="40% - Ênfase4 38" xfId="3252"/>
    <cellStyle name="40% - Ênfase4 39" xfId="3253"/>
    <cellStyle name="40% - Ênfase4 4" xfId="3254"/>
    <cellStyle name="40% - Ênfase4 4 10" xfId="3255"/>
    <cellStyle name="40% - Ênfase4 4 11" xfId="3256"/>
    <cellStyle name="40% - Ênfase4 4 2" xfId="3257"/>
    <cellStyle name="40% - Ênfase4 4 3" xfId="3258"/>
    <cellStyle name="40% - Ênfase4 4 4" xfId="3259"/>
    <cellStyle name="40% - Ênfase4 4 5" xfId="3260"/>
    <cellStyle name="40% - Ênfase4 4 6" xfId="3261"/>
    <cellStyle name="40% - Ênfase4 4 7" xfId="3262"/>
    <cellStyle name="40% - Ênfase4 4 8" xfId="3263"/>
    <cellStyle name="40% - Ênfase4 4 9" xfId="3264"/>
    <cellStyle name="40% - Ênfase4 40" xfId="3265"/>
    <cellStyle name="40% - Ênfase4 41" xfId="3266"/>
    <cellStyle name="40% - Ênfase4 42" xfId="3267"/>
    <cellStyle name="40% - Ênfase4 43" xfId="3268"/>
    <cellStyle name="40% - Ênfase4 44" xfId="3269"/>
    <cellStyle name="40% - Ênfase4 45" xfId="3270"/>
    <cellStyle name="40% - Ênfase4 46" xfId="3271"/>
    <cellStyle name="40% - Ênfase4 47" xfId="3272"/>
    <cellStyle name="40% - Ênfase4 48" xfId="3273"/>
    <cellStyle name="40% - Ênfase4 49" xfId="3274"/>
    <cellStyle name="40% - Ênfase4 5" xfId="3275"/>
    <cellStyle name="40% - Ênfase4 5 2" xfId="3276"/>
    <cellStyle name="40% - Ênfase4 5 3" xfId="3277"/>
    <cellStyle name="40% - Ênfase4 5 4" xfId="3278"/>
    <cellStyle name="40% - Ênfase4 50" xfId="3279"/>
    <cellStyle name="40% - Ênfase4 51" xfId="3280"/>
    <cellStyle name="40% - Ênfase4 52" xfId="3281"/>
    <cellStyle name="40% - Ênfase4 53" xfId="3282"/>
    <cellStyle name="40% - Ênfase4 54" xfId="3283"/>
    <cellStyle name="40% - Ênfase4 55" xfId="3284"/>
    <cellStyle name="40% - Ênfase4 56" xfId="3285"/>
    <cellStyle name="40% - Ênfase4 57" xfId="3286"/>
    <cellStyle name="40% - Ênfase4 58" xfId="3287"/>
    <cellStyle name="40% - Ênfase4 59" xfId="3288"/>
    <cellStyle name="40% - Ênfase4 6" xfId="3289"/>
    <cellStyle name="40% - Ênfase4 6 2" xfId="3290"/>
    <cellStyle name="40% - Ênfase4 6 3" xfId="3291"/>
    <cellStyle name="40% - Ênfase4 6 4" xfId="3292"/>
    <cellStyle name="40% - Ênfase4 60" xfId="3293"/>
    <cellStyle name="40% - Ênfase4 61" xfId="3294"/>
    <cellStyle name="40% - Ênfase4 62" xfId="3295"/>
    <cellStyle name="40% - Ênfase4 63" xfId="3296"/>
    <cellStyle name="40% - Ênfase4 64" xfId="3297"/>
    <cellStyle name="40% - Ênfase4 65" xfId="3298"/>
    <cellStyle name="40% - Ênfase4 66" xfId="3299"/>
    <cellStyle name="40% - Ênfase4 67" xfId="3300"/>
    <cellStyle name="40% - Ênfase4 68" xfId="3301"/>
    <cellStyle name="40% - Ênfase4 69" xfId="3302"/>
    <cellStyle name="40% - Ênfase4 7" xfId="3303"/>
    <cellStyle name="40% - Ênfase4 7 2" xfId="3304"/>
    <cellStyle name="40% - Ênfase4 7 3" xfId="3305"/>
    <cellStyle name="40% - Ênfase4 7 4" xfId="3306"/>
    <cellStyle name="40% - Ênfase4 70" xfId="3307"/>
    <cellStyle name="40% - Ênfase4 71" xfId="3308"/>
    <cellStyle name="40% - Ênfase4 72" xfId="3309"/>
    <cellStyle name="40% - Ênfase4 73" xfId="3310"/>
    <cellStyle name="40% - Ênfase4 74" xfId="3311"/>
    <cellStyle name="40% - Ênfase4 75" xfId="3312"/>
    <cellStyle name="40% - Ênfase4 76" xfId="3313"/>
    <cellStyle name="40% - Ênfase4 77" xfId="3314"/>
    <cellStyle name="40% - Ênfase4 78" xfId="3315"/>
    <cellStyle name="40% - Ênfase4 79" xfId="3316"/>
    <cellStyle name="40% - Ênfase4 8" xfId="3317"/>
    <cellStyle name="40% - Ênfase4 8 2" xfId="3318"/>
    <cellStyle name="40% - Ênfase4 8 3" xfId="3319"/>
    <cellStyle name="40% - Ênfase4 8 4" xfId="3320"/>
    <cellStyle name="40% - Ênfase4 80" xfId="3321"/>
    <cellStyle name="40% - Ênfase4 81" xfId="3322"/>
    <cellStyle name="40% - Ênfase4 82" xfId="3323"/>
    <cellStyle name="40% - Ênfase4 83" xfId="3324"/>
    <cellStyle name="40% - Ênfase4 84" xfId="3325"/>
    <cellStyle name="40% - Ênfase4 85" xfId="3326"/>
    <cellStyle name="40% - Ênfase4 86" xfId="3327"/>
    <cellStyle name="40% - Ênfase4 87" xfId="3328"/>
    <cellStyle name="40% - Ênfase4 88" xfId="3329"/>
    <cellStyle name="40% - Ênfase4 89" xfId="3330"/>
    <cellStyle name="40% - Ênfase4 9" xfId="3331"/>
    <cellStyle name="40% - Ênfase4 90" xfId="3332"/>
    <cellStyle name="40% - Ênfase4 91" xfId="3333"/>
    <cellStyle name="40% - Ênfase4 92" xfId="3334"/>
    <cellStyle name="40% - Ênfase4 93" xfId="3335"/>
    <cellStyle name="40% - Ênfase4 94" xfId="3336"/>
    <cellStyle name="40% - Ênfase4 95" xfId="3337"/>
    <cellStyle name="40% - Ênfase4 96" xfId="3338"/>
    <cellStyle name="40% - Ênfase4 97" xfId="3339"/>
    <cellStyle name="40% - Ênfase4 98" xfId="3340"/>
    <cellStyle name="40% - Ênfase4 99" xfId="3341"/>
    <cellStyle name="40% - Ênfase5 10" xfId="3342"/>
    <cellStyle name="40% - Ênfase5 10 2" xfId="40497"/>
    <cellStyle name="40% - Ênfase5 100" xfId="3343"/>
    <cellStyle name="40% - Ênfase5 101" xfId="3344"/>
    <cellStyle name="40% - Ênfase5 102" xfId="3345"/>
    <cellStyle name="40% - Ênfase5 103" xfId="3346"/>
    <cellStyle name="40% - Ênfase5 104" xfId="3347"/>
    <cellStyle name="40% - Ênfase5 105" xfId="3348"/>
    <cellStyle name="40% - Ênfase5 106" xfId="3349"/>
    <cellStyle name="40% - Ênfase5 107" xfId="3350"/>
    <cellStyle name="40% - Ênfase5 108" xfId="3351"/>
    <cellStyle name="40% - Ênfase5 109" xfId="3352"/>
    <cellStyle name="40% - Ênfase5 11" xfId="3353"/>
    <cellStyle name="40% - Ênfase5 11 2" xfId="40498"/>
    <cellStyle name="40% - Ênfase5 110" xfId="3354"/>
    <cellStyle name="40% - Ênfase5 111" xfId="3355"/>
    <cellStyle name="40% - Ênfase5 112" xfId="3356"/>
    <cellStyle name="40% - Ênfase5 113" xfId="3357"/>
    <cellStyle name="40% - Ênfase5 114" xfId="3358"/>
    <cellStyle name="40% - Ênfase5 115" xfId="3359"/>
    <cellStyle name="40% - Ênfase5 116" xfId="3360"/>
    <cellStyle name="40% - Ênfase5 117" xfId="3361"/>
    <cellStyle name="40% - Ênfase5 118" xfId="3362"/>
    <cellStyle name="40% - Ênfase5 119" xfId="3363"/>
    <cellStyle name="40% - Ênfase5 12" xfId="3364"/>
    <cellStyle name="40% - Ênfase5 12 2" xfId="40499"/>
    <cellStyle name="40% - Ênfase5 120" xfId="3365"/>
    <cellStyle name="40% - Ênfase5 121" xfId="3366"/>
    <cellStyle name="40% - Ênfase5 122" xfId="3367"/>
    <cellStyle name="40% - Ênfase5 123" xfId="3368"/>
    <cellStyle name="40% - Ênfase5 124" xfId="3369"/>
    <cellStyle name="40% - Ênfase5 125" xfId="3370"/>
    <cellStyle name="40% - Ênfase5 126" xfId="3371"/>
    <cellStyle name="40% - Ênfase5 127" xfId="3372"/>
    <cellStyle name="40% - Ênfase5 128" xfId="3373"/>
    <cellStyle name="40% - Ênfase5 129" xfId="3374"/>
    <cellStyle name="40% - Ênfase5 13" xfId="3375"/>
    <cellStyle name="40% - Ênfase5 13 2" xfId="40500"/>
    <cellStyle name="40% - Ênfase5 130" xfId="3376"/>
    <cellStyle name="40% - Ênfase5 131" xfId="3377"/>
    <cellStyle name="40% - Ênfase5 132" xfId="3378"/>
    <cellStyle name="40% - Ênfase5 133" xfId="3379"/>
    <cellStyle name="40% - Ênfase5 134" xfId="3380"/>
    <cellStyle name="40% - Ênfase5 135" xfId="3381"/>
    <cellStyle name="40% - Ênfase5 136" xfId="3382"/>
    <cellStyle name="40% - Ênfase5 137" xfId="3383"/>
    <cellStyle name="40% - Ênfase5 138" xfId="3384"/>
    <cellStyle name="40% - Ênfase5 139" xfId="3385"/>
    <cellStyle name="40% - Ênfase5 14" xfId="3386"/>
    <cellStyle name="40% - Ênfase5 140" xfId="3387"/>
    <cellStyle name="40% - Ênfase5 141" xfId="3388"/>
    <cellStyle name="40% - Ênfase5 142" xfId="3389"/>
    <cellStyle name="40% - Ênfase5 143" xfId="3390"/>
    <cellStyle name="40% - Ênfase5 144" xfId="3391"/>
    <cellStyle name="40% - Ênfase5 145" xfId="3392"/>
    <cellStyle name="40% - Ênfase5 146" xfId="3393"/>
    <cellStyle name="40% - Ênfase5 147" xfId="3394"/>
    <cellStyle name="40% - Ênfase5 148" xfId="3395"/>
    <cellStyle name="40% - Ênfase5 149" xfId="3396"/>
    <cellStyle name="40% - Ênfase5 15" xfId="3397"/>
    <cellStyle name="40% - Ênfase5 15 2" xfId="3398"/>
    <cellStyle name="40% - Ênfase5 15 3" xfId="3399"/>
    <cellStyle name="40% - Ênfase5 150" xfId="3400"/>
    <cellStyle name="40% - Ênfase5 151" xfId="3401"/>
    <cellStyle name="40% - Ênfase5 152" xfId="3402"/>
    <cellStyle name="40% - Ênfase5 153" xfId="3403"/>
    <cellStyle name="40% - Ênfase5 154" xfId="3404"/>
    <cellStyle name="40% - Ênfase5 155" xfId="3405"/>
    <cellStyle name="40% - Ênfase5 156" xfId="3406"/>
    <cellStyle name="40% - Ênfase5 157" xfId="3407"/>
    <cellStyle name="40% - Ênfase5 158" xfId="3408"/>
    <cellStyle name="40% - Ênfase5 159" xfId="3409"/>
    <cellStyle name="40% - Ênfase5 16" xfId="3410"/>
    <cellStyle name="40% - Ênfase5 16 2" xfId="3411"/>
    <cellStyle name="40% - Ênfase5 16 3" xfId="3412"/>
    <cellStyle name="40% - Ênfase5 160" xfId="3413"/>
    <cellStyle name="40% - Ênfase5 161" xfId="3414"/>
    <cellStyle name="40% - Ênfase5 162" xfId="3415"/>
    <cellStyle name="40% - Ênfase5 163" xfId="3416"/>
    <cellStyle name="40% - Ênfase5 164" xfId="3417"/>
    <cellStyle name="40% - Ênfase5 165" xfId="3418"/>
    <cellStyle name="40% - Ênfase5 166" xfId="3419"/>
    <cellStyle name="40% - Ênfase5 167" xfId="3420"/>
    <cellStyle name="40% - Ênfase5 168" xfId="3421"/>
    <cellStyle name="40% - Ênfase5 169" xfId="3422"/>
    <cellStyle name="40% - Ênfase5 17" xfId="3423"/>
    <cellStyle name="40% - Ênfase5 17 2" xfId="3424"/>
    <cellStyle name="40% - Ênfase5 17 3" xfId="3425"/>
    <cellStyle name="40% - Ênfase5 170" xfId="3426"/>
    <cellStyle name="40% - Ênfase5 171" xfId="3427"/>
    <cellStyle name="40% - Ênfase5 172" xfId="3428"/>
    <cellStyle name="40% - Ênfase5 173" xfId="3429"/>
    <cellStyle name="40% - Ênfase5 174" xfId="3430"/>
    <cellStyle name="40% - Ênfase5 175" xfId="3431"/>
    <cellStyle name="40% - Ênfase5 176" xfId="3432"/>
    <cellStyle name="40% - Ênfase5 177" xfId="3433"/>
    <cellStyle name="40% - Ênfase5 178" xfId="3434"/>
    <cellStyle name="40% - Ênfase5 179" xfId="3435"/>
    <cellStyle name="40% - Ênfase5 18" xfId="3436"/>
    <cellStyle name="40% - Ênfase5 18 2" xfId="3437"/>
    <cellStyle name="40% - Ênfase5 18 3" xfId="3438"/>
    <cellStyle name="40% - Ênfase5 180" xfId="3439"/>
    <cellStyle name="40% - Ênfase5 181" xfId="3440"/>
    <cellStyle name="40% - Ênfase5 182" xfId="3441"/>
    <cellStyle name="40% - Ênfase5 183" xfId="3442"/>
    <cellStyle name="40% - Ênfase5 184" xfId="3443"/>
    <cellStyle name="40% - Ênfase5 185" xfId="3444"/>
    <cellStyle name="40% - Ênfase5 186" xfId="3445"/>
    <cellStyle name="40% - Ênfase5 187" xfId="3446"/>
    <cellStyle name="40% - Ênfase5 188" xfId="3447"/>
    <cellStyle name="40% - Ênfase5 189" xfId="3448"/>
    <cellStyle name="40% - Ênfase5 19" xfId="3449"/>
    <cellStyle name="40% - Ênfase5 19 2" xfId="3450"/>
    <cellStyle name="40% - Ênfase5 19 3" xfId="3451"/>
    <cellStyle name="40% - Ênfase5 190" xfId="3452"/>
    <cellStyle name="40% - Ênfase5 2" xfId="3453"/>
    <cellStyle name="40% - Ênfase5 2 10" xfId="3454"/>
    <cellStyle name="40% - Ênfase5 2 10 2" xfId="3455"/>
    <cellStyle name="40% - Ênfase5 2 10 3" xfId="3456"/>
    <cellStyle name="40% - Ênfase5 2 10 4" xfId="3457"/>
    <cellStyle name="40% - Ênfase5 2 10 5" xfId="3458"/>
    <cellStyle name="40% - Ênfase5 2 10 6" xfId="3459"/>
    <cellStyle name="40% - Ênfase5 2 10 7" xfId="3460"/>
    <cellStyle name="40% - Ênfase5 2 11" xfId="3461"/>
    <cellStyle name="40% - Ênfase5 2 11 2" xfId="3462"/>
    <cellStyle name="40% - Ênfase5 2 11 3" xfId="3463"/>
    <cellStyle name="40% - Ênfase5 2 11 4" xfId="3464"/>
    <cellStyle name="40% - Ênfase5 2 11 5" xfId="3465"/>
    <cellStyle name="40% - Ênfase5 2 11 6" xfId="3466"/>
    <cellStyle name="40% - Ênfase5 2 11 7" xfId="3467"/>
    <cellStyle name="40% - Ênfase5 2 12" xfId="3468"/>
    <cellStyle name="40% - Ênfase5 2 13" xfId="3469"/>
    <cellStyle name="40% - Ênfase5 2 14" xfId="3470"/>
    <cellStyle name="40% - Ênfase5 2 15" xfId="3471"/>
    <cellStyle name="40% - Ênfase5 2 16" xfId="3472"/>
    <cellStyle name="40% - Ênfase5 2 17" xfId="3473"/>
    <cellStyle name="40% - Ênfase5 2 18" xfId="3474"/>
    <cellStyle name="40% - Ênfase5 2 19" xfId="3475"/>
    <cellStyle name="40% - Ênfase5 2 2" xfId="3476"/>
    <cellStyle name="40% - Ênfase5 2 20" xfId="3477"/>
    <cellStyle name="40% - Ênfase5 2 21" xfId="3478"/>
    <cellStyle name="40% - Ênfase5 2 22" xfId="3479"/>
    <cellStyle name="40% - Ênfase5 2 23" xfId="3480"/>
    <cellStyle name="40% - Ênfase5 2 24" xfId="3481"/>
    <cellStyle name="40% - Ênfase5 2 25" xfId="3482"/>
    <cellStyle name="40% - Ênfase5 2 26" xfId="3483"/>
    <cellStyle name="40% - Ênfase5 2 27" xfId="3484"/>
    <cellStyle name="40% - Ênfase5 2 28" xfId="3485"/>
    <cellStyle name="40% - Ênfase5 2 29" xfId="3486"/>
    <cellStyle name="40% - Ênfase5 2 3" xfId="3487"/>
    <cellStyle name="40% - Ênfase5 2 30" xfId="3488"/>
    <cellStyle name="40% - Ênfase5 2 31" xfId="3489"/>
    <cellStyle name="40% - Ênfase5 2 32" xfId="3490"/>
    <cellStyle name="40% - Ênfase5 2 33" xfId="3491"/>
    <cellStyle name="40% - Ênfase5 2 34" xfId="3492"/>
    <cellStyle name="40% - Ênfase5 2 35" xfId="3493"/>
    <cellStyle name="40% - Ênfase5 2 4" xfId="3494"/>
    <cellStyle name="40% - Ênfase5 2 5" xfId="3495"/>
    <cellStyle name="40% - Ênfase5 2 6" xfId="3496"/>
    <cellStyle name="40% - Ênfase5 2 7" xfId="3497"/>
    <cellStyle name="40% - Ênfase5 2 8" xfId="3498"/>
    <cellStyle name="40% - Ênfase5 2 8 2" xfId="3499"/>
    <cellStyle name="40% - Ênfase5 2 8 3" xfId="3500"/>
    <cellStyle name="40% - Ênfase5 2 8 4" xfId="3501"/>
    <cellStyle name="40% - Ênfase5 2 8 5" xfId="3502"/>
    <cellStyle name="40% - Ênfase5 2 8 6" xfId="3503"/>
    <cellStyle name="40% - Ênfase5 2 8 7" xfId="3504"/>
    <cellStyle name="40% - Ênfase5 2 9" xfId="3505"/>
    <cellStyle name="40% - Ênfase5 2 9 2" xfId="3506"/>
    <cellStyle name="40% - Ênfase5 2 9 3" xfId="3507"/>
    <cellStyle name="40% - Ênfase5 2 9 4" xfId="3508"/>
    <cellStyle name="40% - Ênfase5 2 9 5" xfId="3509"/>
    <cellStyle name="40% - Ênfase5 2 9 6" xfId="3510"/>
    <cellStyle name="40% - Ênfase5 2 9 7" xfId="3511"/>
    <cellStyle name="40% - Ênfase5 20" xfId="3512"/>
    <cellStyle name="40% - Ênfase5 20 2" xfId="3513"/>
    <cellStyle name="40% - Ênfase5 20 3" xfId="3514"/>
    <cellStyle name="40% - Ênfase5 21" xfId="3515"/>
    <cellStyle name="40% - Ênfase5 22" xfId="3516"/>
    <cellStyle name="40% - Ênfase5 23" xfId="3517"/>
    <cellStyle name="40% - Ênfase5 24" xfId="3518"/>
    <cellStyle name="40% - Ênfase5 24 2" xfId="40936"/>
    <cellStyle name="40% - Ênfase5 25" xfId="3519"/>
    <cellStyle name="40% - Ênfase5 25 2" xfId="40971"/>
    <cellStyle name="40% - Ênfase5 26" xfId="3520"/>
    <cellStyle name="40% - Ênfase5 26 10" xfId="3521"/>
    <cellStyle name="40% - Ênfase5 26 11" xfId="3522"/>
    <cellStyle name="40% - Ênfase5 26 12" xfId="3523"/>
    <cellStyle name="40% - Ênfase5 26 13" xfId="3524"/>
    <cellStyle name="40% - Ênfase5 26 14" xfId="3525"/>
    <cellStyle name="40% - Ênfase5 26 15" xfId="3526"/>
    <cellStyle name="40% - Ênfase5 26 16" xfId="3527"/>
    <cellStyle name="40% - Ênfase5 26 2" xfId="3528"/>
    <cellStyle name="40% - Ênfase5 26 3" xfId="3529"/>
    <cellStyle name="40% - Ênfase5 26 4" xfId="3530"/>
    <cellStyle name="40% - Ênfase5 26 5" xfId="3531"/>
    <cellStyle name="40% - Ênfase5 26 6" xfId="3532"/>
    <cellStyle name="40% - Ênfase5 26 7" xfId="3533"/>
    <cellStyle name="40% - Ênfase5 26 8" xfId="3534"/>
    <cellStyle name="40% - Ênfase5 26 9" xfId="3535"/>
    <cellStyle name="40% - Ênfase5 27" xfId="3536"/>
    <cellStyle name="40% - Ênfase5 27 10" xfId="3537"/>
    <cellStyle name="40% - Ênfase5 27 11" xfId="3538"/>
    <cellStyle name="40% - Ênfase5 27 12" xfId="3539"/>
    <cellStyle name="40% - Ênfase5 27 13" xfId="3540"/>
    <cellStyle name="40% - Ênfase5 27 14" xfId="3541"/>
    <cellStyle name="40% - Ênfase5 27 15" xfId="3542"/>
    <cellStyle name="40% - Ênfase5 27 16" xfId="3543"/>
    <cellStyle name="40% - Ênfase5 27 2" xfId="3544"/>
    <cellStyle name="40% - Ênfase5 27 3" xfId="3545"/>
    <cellStyle name="40% - Ênfase5 27 4" xfId="3546"/>
    <cellStyle name="40% - Ênfase5 27 5" xfId="3547"/>
    <cellStyle name="40% - Ênfase5 27 6" xfId="3548"/>
    <cellStyle name="40% - Ênfase5 27 7" xfId="3549"/>
    <cellStyle name="40% - Ênfase5 27 8" xfId="3550"/>
    <cellStyle name="40% - Ênfase5 27 9" xfId="3551"/>
    <cellStyle name="40% - Ênfase5 28" xfId="3552"/>
    <cellStyle name="40% - Ênfase5 28 10" xfId="3553"/>
    <cellStyle name="40% - Ênfase5 28 11" xfId="3554"/>
    <cellStyle name="40% - Ênfase5 28 12" xfId="3555"/>
    <cellStyle name="40% - Ênfase5 28 13" xfId="3556"/>
    <cellStyle name="40% - Ênfase5 28 14" xfId="3557"/>
    <cellStyle name="40% - Ênfase5 28 15" xfId="3558"/>
    <cellStyle name="40% - Ênfase5 28 16" xfId="3559"/>
    <cellStyle name="40% - Ênfase5 28 2" xfId="3560"/>
    <cellStyle name="40% - Ênfase5 28 3" xfId="3561"/>
    <cellStyle name="40% - Ênfase5 28 4" xfId="3562"/>
    <cellStyle name="40% - Ênfase5 28 5" xfId="3563"/>
    <cellStyle name="40% - Ênfase5 28 6" xfId="3564"/>
    <cellStyle name="40% - Ênfase5 28 7" xfId="3565"/>
    <cellStyle name="40% - Ênfase5 28 8" xfId="3566"/>
    <cellStyle name="40% - Ênfase5 28 9" xfId="3567"/>
    <cellStyle name="40% - Ênfase5 29" xfId="3568"/>
    <cellStyle name="40% - Ênfase5 29 10" xfId="3569"/>
    <cellStyle name="40% - Ênfase5 29 11" xfId="3570"/>
    <cellStyle name="40% - Ênfase5 29 12" xfId="3571"/>
    <cellStyle name="40% - Ênfase5 29 13" xfId="3572"/>
    <cellStyle name="40% - Ênfase5 29 14" xfId="3573"/>
    <cellStyle name="40% - Ênfase5 29 15" xfId="3574"/>
    <cellStyle name="40% - Ênfase5 29 16" xfId="3575"/>
    <cellStyle name="40% - Ênfase5 29 2" xfId="3576"/>
    <cellStyle name="40% - Ênfase5 29 3" xfId="3577"/>
    <cellStyle name="40% - Ênfase5 29 4" xfId="3578"/>
    <cellStyle name="40% - Ênfase5 29 5" xfId="3579"/>
    <cellStyle name="40% - Ênfase5 29 6" xfId="3580"/>
    <cellStyle name="40% - Ênfase5 29 7" xfId="3581"/>
    <cellStyle name="40% - Ênfase5 29 8" xfId="3582"/>
    <cellStyle name="40% - Ênfase5 29 9" xfId="3583"/>
    <cellStyle name="40% - Ênfase5 3" xfId="3584"/>
    <cellStyle name="40% - Ênfase5 3 10" xfId="3585"/>
    <cellStyle name="40% - Ênfase5 3 11" xfId="3586"/>
    <cellStyle name="40% - Ênfase5 3 2" xfId="3587"/>
    <cellStyle name="40% - Ênfase5 3 3" xfId="3588"/>
    <cellStyle name="40% - Ênfase5 3 4" xfId="3589"/>
    <cellStyle name="40% - Ênfase5 3 5" xfId="3590"/>
    <cellStyle name="40% - Ênfase5 3 6" xfId="3591"/>
    <cellStyle name="40% - Ênfase5 3 7" xfId="3592"/>
    <cellStyle name="40% - Ênfase5 3 8" xfId="3593"/>
    <cellStyle name="40% - Ênfase5 3 9" xfId="3594"/>
    <cellStyle name="40% - Ênfase5 30" xfId="3595"/>
    <cellStyle name="40% - Ênfase5 31" xfId="3596"/>
    <cellStyle name="40% - Ênfase5 32" xfId="3597"/>
    <cellStyle name="40% - Ênfase5 33" xfId="3598"/>
    <cellStyle name="40% - Ênfase5 34" xfId="3599"/>
    <cellStyle name="40% - Ênfase5 35" xfId="3600"/>
    <cellStyle name="40% - Ênfase5 36" xfId="3601"/>
    <cellStyle name="40% - Ênfase5 37" xfId="3602"/>
    <cellStyle name="40% - Ênfase5 38" xfId="3603"/>
    <cellStyle name="40% - Ênfase5 39" xfId="3604"/>
    <cellStyle name="40% - Ênfase5 4" xfId="3605"/>
    <cellStyle name="40% - Ênfase5 4 10" xfId="3606"/>
    <cellStyle name="40% - Ênfase5 4 11" xfId="3607"/>
    <cellStyle name="40% - Ênfase5 4 2" xfId="3608"/>
    <cellStyle name="40% - Ênfase5 4 3" xfId="3609"/>
    <cellStyle name="40% - Ênfase5 4 4" xfId="3610"/>
    <cellStyle name="40% - Ênfase5 4 5" xfId="3611"/>
    <cellStyle name="40% - Ênfase5 4 6" xfId="3612"/>
    <cellStyle name="40% - Ênfase5 4 7" xfId="3613"/>
    <cellStyle name="40% - Ênfase5 4 8" xfId="3614"/>
    <cellStyle name="40% - Ênfase5 4 9" xfId="3615"/>
    <cellStyle name="40% - Ênfase5 40" xfId="3616"/>
    <cellStyle name="40% - Ênfase5 41" xfId="3617"/>
    <cellStyle name="40% - Ênfase5 42" xfId="3618"/>
    <cellStyle name="40% - Ênfase5 43" xfId="3619"/>
    <cellStyle name="40% - Ênfase5 44" xfId="3620"/>
    <cellStyle name="40% - Ênfase5 45" xfId="3621"/>
    <cellStyle name="40% - Ênfase5 46" xfId="3622"/>
    <cellStyle name="40% - Ênfase5 47" xfId="3623"/>
    <cellStyle name="40% - Ênfase5 48" xfId="3624"/>
    <cellStyle name="40% - Ênfase5 49" xfId="3625"/>
    <cellStyle name="40% - Ênfase5 5" xfId="3626"/>
    <cellStyle name="40% - Ênfase5 5 2" xfId="3627"/>
    <cellStyle name="40% - Ênfase5 5 3" xfId="3628"/>
    <cellStyle name="40% - Ênfase5 5 4" xfId="3629"/>
    <cellStyle name="40% - Ênfase5 50" xfId="3630"/>
    <cellStyle name="40% - Ênfase5 51" xfId="3631"/>
    <cellStyle name="40% - Ênfase5 52" xfId="3632"/>
    <cellStyle name="40% - Ênfase5 53" xfId="3633"/>
    <cellStyle name="40% - Ênfase5 54" xfId="3634"/>
    <cellStyle name="40% - Ênfase5 55" xfId="3635"/>
    <cellStyle name="40% - Ênfase5 56" xfId="3636"/>
    <cellStyle name="40% - Ênfase5 57" xfId="3637"/>
    <cellStyle name="40% - Ênfase5 58" xfId="3638"/>
    <cellStyle name="40% - Ênfase5 59" xfId="3639"/>
    <cellStyle name="40% - Ênfase5 6" xfId="3640"/>
    <cellStyle name="40% - Ênfase5 6 2" xfId="3641"/>
    <cellStyle name="40% - Ênfase5 6 3" xfId="3642"/>
    <cellStyle name="40% - Ênfase5 6 4" xfId="3643"/>
    <cellStyle name="40% - Ênfase5 60" xfId="3644"/>
    <cellStyle name="40% - Ênfase5 61" xfId="3645"/>
    <cellStyle name="40% - Ênfase5 62" xfId="3646"/>
    <cellStyle name="40% - Ênfase5 63" xfId="3647"/>
    <cellStyle name="40% - Ênfase5 64" xfId="3648"/>
    <cellStyle name="40% - Ênfase5 65" xfId="3649"/>
    <cellStyle name="40% - Ênfase5 66" xfId="3650"/>
    <cellStyle name="40% - Ênfase5 67" xfId="3651"/>
    <cellStyle name="40% - Ênfase5 68" xfId="3652"/>
    <cellStyle name="40% - Ênfase5 69" xfId="3653"/>
    <cellStyle name="40% - Ênfase5 7" xfId="3654"/>
    <cellStyle name="40% - Ênfase5 7 2" xfId="3655"/>
    <cellStyle name="40% - Ênfase5 7 3" xfId="3656"/>
    <cellStyle name="40% - Ênfase5 7 4" xfId="3657"/>
    <cellStyle name="40% - Ênfase5 70" xfId="3658"/>
    <cellStyle name="40% - Ênfase5 71" xfId="3659"/>
    <cellStyle name="40% - Ênfase5 72" xfId="3660"/>
    <cellStyle name="40% - Ênfase5 73" xfId="3661"/>
    <cellStyle name="40% - Ênfase5 74" xfId="3662"/>
    <cellStyle name="40% - Ênfase5 75" xfId="3663"/>
    <cellStyle name="40% - Ênfase5 76" xfId="3664"/>
    <cellStyle name="40% - Ênfase5 77" xfId="3665"/>
    <cellStyle name="40% - Ênfase5 78" xfId="3666"/>
    <cellStyle name="40% - Ênfase5 79" xfId="3667"/>
    <cellStyle name="40% - Ênfase5 8" xfId="3668"/>
    <cellStyle name="40% - Ênfase5 8 2" xfId="3669"/>
    <cellStyle name="40% - Ênfase5 8 3" xfId="3670"/>
    <cellStyle name="40% - Ênfase5 8 4" xfId="3671"/>
    <cellStyle name="40% - Ênfase5 80" xfId="3672"/>
    <cellStyle name="40% - Ênfase5 81" xfId="3673"/>
    <cellStyle name="40% - Ênfase5 82" xfId="3674"/>
    <cellStyle name="40% - Ênfase5 83" xfId="3675"/>
    <cellStyle name="40% - Ênfase5 84" xfId="3676"/>
    <cellStyle name="40% - Ênfase5 85" xfId="3677"/>
    <cellStyle name="40% - Ênfase5 86" xfId="3678"/>
    <cellStyle name="40% - Ênfase5 87" xfId="3679"/>
    <cellStyle name="40% - Ênfase5 88" xfId="3680"/>
    <cellStyle name="40% - Ênfase5 89" xfId="3681"/>
    <cellStyle name="40% - Ênfase5 9" xfId="3682"/>
    <cellStyle name="40% - Ênfase5 90" xfId="3683"/>
    <cellStyle name="40% - Ênfase5 91" xfId="3684"/>
    <cellStyle name="40% - Ênfase5 92" xfId="3685"/>
    <cellStyle name="40% - Ênfase5 93" xfId="3686"/>
    <cellStyle name="40% - Ênfase5 94" xfId="3687"/>
    <cellStyle name="40% - Ênfase5 95" xfId="3688"/>
    <cellStyle name="40% - Ênfase5 96" xfId="3689"/>
    <cellStyle name="40% - Ênfase5 97" xfId="3690"/>
    <cellStyle name="40% - Ênfase5 98" xfId="3691"/>
    <cellStyle name="40% - Ênfase5 99" xfId="3692"/>
    <cellStyle name="40% - Ênfase6 10" xfId="3693"/>
    <cellStyle name="40% - Ênfase6 10 2" xfId="40501"/>
    <cellStyle name="40% - Ênfase6 100" xfId="3694"/>
    <cellStyle name="40% - Ênfase6 101" xfId="3695"/>
    <cellStyle name="40% - Ênfase6 102" xfId="3696"/>
    <cellStyle name="40% - Ênfase6 103" xfId="3697"/>
    <cellStyle name="40% - Ênfase6 104" xfId="3698"/>
    <cellStyle name="40% - Ênfase6 105" xfId="3699"/>
    <cellStyle name="40% - Ênfase6 106" xfId="3700"/>
    <cellStyle name="40% - Ênfase6 107" xfId="3701"/>
    <cellStyle name="40% - Ênfase6 108" xfId="3702"/>
    <cellStyle name="40% - Ênfase6 109" xfId="3703"/>
    <cellStyle name="40% - Ênfase6 11" xfId="3704"/>
    <cellStyle name="40% - Ênfase6 11 2" xfId="40502"/>
    <cellStyle name="40% - Ênfase6 110" xfId="3705"/>
    <cellStyle name="40% - Ênfase6 111" xfId="3706"/>
    <cellStyle name="40% - Ênfase6 112" xfId="3707"/>
    <cellStyle name="40% - Ênfase6 113" xfId="3708"/>
    <cellStyle name="40% - Ênfase6 114" xfId="3709"/>
    <cellStyle name="40% - Ênfase6 115" xfId="3710"/>
    <cellStyle name="40% - Ênfase6 116" xfId="3711"/>
    <cellStyle name="40% - Ênfase6 117" xfId="3712"/>
    <cellStyle name="40% - Ênfase6 118" xfId="3713"/>
    <cellStyle name="40% - Ênfase6 119" xfId="3714"/>
    <cellStyle name="40% - Ênfase6 12" xfId="3715"/>
    <cellStyle name="40% - Ênfase6 12 2" xfId="40503"/>
    <cellStyle name="40% - Ênfase6 120" xfId="3716"/>
    <cellStyle name="40% - Ênfase6 121" xfId="3717"/>
    <cellStyle name="40% - Ênfase6 122" xfId="3718"/>
    <cellStyle name="40% - Ênfase6 123" xfId="3719"/>
    <cellStyle name="40% - Ênfase6 124" xfId="3720"/>
    <cellStyle name="40% - Ênfase6 125" xfId="3721"/>
    <cellStyle name="40% - Ênfase6 126" xfId="3722"/>
    <cellStyle name="40% - Ênfase6 127" xfId="3723"/>
    <cellStyle name="40% - Ênfase6 128" xfId="3724"/>
    <cellStyle name="40% - Ênfase6 129" xfId="3725"/>
    <cellStyle name="40% - Ênfase6 13" xfId="3726"/>
    <cellStyle name="40% - Ênfase6 13 2" xfId="40504"/>
    <cellStyle name="40% - Ênfase6 130" xfId="3727"/>
    <cellStyle name="40% - Ênfase6 131" xfId="3728"/>
    <cellStyle name="40% - Ênfase6 132" xfId="3729"/>
    <cellStyle name="40% - Ênfase6 133" xfId="3730"/>
    <cellStyle name="40% - Ênfase6 134" xfId="3731"/>
    <cellStyle name="40% - Ênfase6 135" xfId="3732"/>
    <cellStyle name="40% - Ênfase6 136" xfId="3733"/>
    <cellStyle name="40% - Ênfase6 137" xfId="3734"/>
    <cellStyle name="40% - Ênfase6 138" xfId="3735"/>
    <cellStyle name="40% - Ênfase6 139" xfId="3736"/>
    <cellStyle name="40% - Ênfase6 14" xfId="3737"/>
    <cellStyle name="40% - Ênfase6 140" xfId="3738"/>
    <cellStyle name="40% - Ênfase6 141" xfId="3739"/>
    <cellStyle name="40% - Ênfase6 142" xfId="3740"/>
    <cellStyle name="40% - Ênfase6 143" xfId="3741"/>
    <cellStyle name="40% - Ênfase6 144" xfId="3742"/>
    <cellStyle name="40% - Ênfase6 145" xfId="3743"/>
    <cellStyle name="40% - Ênfase6 146" xfId="3744"/>
    <cellStyle name="40% - Ênfase6 147" xfId="3745"/>
    <cellStyle name="40% - Ênfase6 148" xfId="3746"/>
    <cellStyle name="40% - Ênfase6 149" xfId="3747"/>
    <cellStyle name="40% - Ênfase6 15" xfId="3748"/>
    <cellStyle name="40% - Ênfase6 15 2" xfId="3749"/>
    <cellStyle name="40% - Ênfase6 15 3" xfId="3750"/>
    <cellStyle name="40% - Ênfase6 150" xfId="3751"/>
    <cellStyle name="40% - Ênfase6 151" xfId="3752"/>
    <cellStyle name="40% - Ênfase6 152" xfId="3753"/>
    <cellStyle name="40% - Ênfase6 153" xfId="3754"/>
    <cellStyle name="40% - Ênfase6 154" xfId="3755"/>
    <cellStyle name="40% - Ênfase6 155" xfId="3756"/>
    <cellStyle name="40% - Ênfase6 156" xfId="3757"/>
    <cellStyle name="40% - Ênfase6 157" xfId="3758"/>
    <cellStyle name="40% - Ênfase6 158" xfId="3759"/>
    <cellStyle name="40% - Ênfase6 159" xfId="3760"/>
    <cellStyle name="40% - Ênfase6 16" xfId="3761"/>
    <cellStyle name="40% - Ênfase6 16 2" xfId="3762"/>
    <cellStyle name="40% - Ênfase6 16 3" xfId="3763"/>
    <cellStyle name="40% - Ênfase6 160" xfId="3764"/>
    <cellStyle name="40% - Ênfase6 161" xfId="3765"/>
    <cellStyle name="40% - Ênfase6 162" xfId="3766"/>
    <cellStyle name="40% - Ênfase6 163" xfId="3767"/>
    <cellStyle name="40% - Ênfase6 164" xfId="3768"/>
    <cellStyle name="40% - Ênfase6 165" xfId="3769"/>
    <cellStyle name="40% - Ênfase6 166" xfId="3770"/>
    <cellStyle name="40% - Ênfase6 167" xfId="3771"/>
    <cellStyle name="40% - Ênfase6 168" xfId="3772"/>
    <cellStyle name="40% - Ênfase6 169" xfId="3773"/>
    <cellStyle name="40% - Ênfase6 17" xfId="3774"/>
    <cellStyle name="40% - Ênfase6 17 2" xfId="3775"/>
    <cellStyle name="40% - Ênfase6 17 3" xfId="3776"/>
    <cellStyle name="40% - Ênfase6 170" xfId="3777"/>
    <cellStyle name="40% - Ênfase6 171" xfId="3778"/>
    <cellStyle name="40% - Ênfase6 172" xfId="3779"/>
    <cellStyle name="40% - Ênfase6 173" xfId="3780"/>
    <cellStyle name="40% - Ênfase6 174" xfId="3781"/>
    <cellStyle name="40% - Ênfase6 175" xfId="3782"/>
    <cellStyle name="40% - Ênfase6 176" xfId="3783"/>
    <cellStyle name="40% - Ênfase6 177" xfId="3784"/>
    <cellStyle name="40% - Ênfase6 178" xfId="3785"/>
    <cellStyle name="40% - Ênfase6 179" xfId="3786"/>
    <cellStyle name="40% - Ênfase6 18" xfId="3787"/>
    <cellStyle name="40% - Ênfase6 18 2" xfId="3788"/>
    <cellStyle name="40% - Ênfase6 18 3" xfId="3789"/>
    <cellStyle name="40% - Ênfase6 180" xfId="3790"/>
    <cellStyle name="40% - Ênfase6 181" xfId="3791"/>
    <cellStyle name="40% - Ênfase6 182" xfId="3792"/>
    <cellStyle name="40% - Ênfase6 183" xfId="3793"/>
    <cellStyle name="40% - Ênfase6 184" xfId="3794"/>
    <cellStyle name="40% - Ênfase6 185" xfId="3795"/>
    <cellStyle name="40% - Ênfase6 186" xfId="3796"/>
    <cellStyle name="40% - Ênfase6 187" xfId="3797"/>
    <cellStyle name="40% - Ênfase6 188" xfId="3798"/>
    <cellStyle name="40% - Ênfase6 189" xfId="3799"/>
    <cellStyle name="40% - Ênfase6 19" xfId="3800"/>
    <cellStyle name="40% - Ênfase6 19 2" xfId="3801"/>
    <cellStyle name="40% - Ênfase6 19 3" xfId="3802"/>
    <cellStyle name="40% - Ênfase6 190" xfId="3803"/>
    <cellStyle name="40% - Ênfase6 2" xfId="3804"/>
    <cellStyle name="40% - Ênfase6 2 10" xfId="3805"/>
    <cellStyle name="40% - Ênfase6 2 10 2" xfId="3806"/>
    <cellStyle name="40% - Ênfase6 2 10 3" xfId="3807"/>
    <cellStyle name="40% - Ênfase6 2 10 4" xfId="3808"/>
    <cellStyle name="40% - Ênfase6 2 10 5" xfId="3809"/>
    <cellStyle name="40% - Ênfase6 2 10 6" xfId="3810"/>
    <cellStyle name="40% - Ênfase6 2 10 7" xfId="3811"/>
    <cellStyle name="40% - Ênfase6 2 11" xfId="3812"/>
    <cellStyle name="40% - Ênfase6 2 11 2" xfId="3813"/>
    <cellStyle name="40% - Ênfase6 2 11 3" xfId="3814"/>
    <cellStyle name="40% - Ênfase6 2 11 4" xfId="3815"/>
    <cellStyle name="40% - Ênfase6 2 11 5" xfId="3816"/>
    <cellStyle name="40% - Ênfase6 2 11 6" xfId="3817"/>
    <cellStyle name="40% - Ênfase6 2 11 7" xfId="3818"/>
    <cellStyle name="40% - Ênfase6 2 12" xfId="3819"/>
    <cellStyle name="40% - Ênfase6 2 13" xfId="3820"/>
    <cellStyle name="40% - Ênfase6 2 14" xfId="3821"/>
    <cellStyle name="40% - Ênfase6 2 15" xfId="3822"/>
    <cellStyle name="40% - Ênfase6 2 16" xfId="3823"/>
    <cellStyle name="40% - Ênfase6 2 17" xfId="3824"/>
    <cellStyle name="40% - Ênfase6 2 18" xfId="3825"/>
    <cellStyle name="40% - Ênfase6 2 19" xfId="3826"/>
    <cellStyle name="40% - Ênfase6 2 2" xfId="3827"/>
    <cellStyle name="40% - Ênfase6 2 20" xfId="3828"/>
    <cellStyle name="40% - Ênfase6 2 21" xfId="3829"/>
    <cellStyle name="40% - Ênfase6 2 22" xfId="3830"/>
    <cellStyle name="40% - Ênfase6 2 23" xfId="3831"/>
    <cellStyle name="40% - Ênfase6 2 24" xfId="3832"/>
    <cellStyle name="40% - Ênfase6 2 25" xfId="3833"/>
    <cellStyle name="40% - Ênfase6 2 26" xfId="3834"/>
    <cellStyle name="40% - Ênfase6 2 27" xfId="3835"/>
    <cellStyle name="40% - Ênfase6 2 28" xfId="3836"/>
    <cellStyle name="40% - Ênfase6 2 29" xfId="3837"/>
    <cellStyle name="40% - Ênfase6 2 3" xfId="3838"/>
    <cellStyle name="40% - Ênfase6 2 30" xfId="3839"/>
    <cellStyle name="40% - Ênfase6 2 31" xfId="3840"/>
    <cellStyle name="40% - Ênfase6 2 32" xfId="3841"/>
    <cellStyle name="40% - Ênfase6 2 33" xfId="3842"/>
    <cellStyle name="40% - Ênfase6 2 34" xfId="3843"/>
    <cellStyle name="40% - Ênfase6 2 35" xfId="3844"/>
    <cellStyle name="40% - Ênfase6 2 4" xfId="3845"/>
    <cellStyle name="40% - Ênfase6 2 5" xfId="3846"/>
    <cellStyle name="40% - Ênfase6 2 6" xfId="3847"/>
    <cellStyle name="40% - Ênfase6 2 7" xfId="3848"/>
    <cellStyle name="40% - Ênfase6 2 8" xfId="3849"/>
    <cellStyle name="40% - Ênfase6 2 8 2" xfId="3850"/>
    <cellStyle name="40% - Ênfase6 2 8 3" xfId="3851"/>
    <cellStyle name="40% - Ênfase6 2 8 4" xfId="3852"/>
    <cellStyle name="40% - Ênfase6 2 8 5" xfId="3853"/>
    <cellStyle name="40% - Ênfase6 2 8 6" xfId="3854"/>
    <cellStyle name="40% - Ênfase6 2 8 7" xfId="3855"/>
    <cellStyle name="40% - Ênfase6 2 9" xfId="3856"/>
    <cellStyle name="40% - Ênfase6 2 9 2" xfId="3857"/>
    <cellStyle name="40% - Ênfase6 2 9 3" xfId="3858"/>
    <cellStyle name="40% - Ênfase6 2 9 4" xfId="3859"/>
    <cellStyle name="40% - Ênfase6 2 9 5" xfId="3860"/>
    <cellStyle name="40% - Ênfase6 2 9 6" xfId="3861"/>
    <cellStyle name="40% - Ênfase6 2 9 7" xfId="3862"/>
    <cellStyle name="40% - Ênfase6 20" xfId="3863"/>
    <cellStyle name="40% - Ênfase6 20 2" xfId="3864"/>
    <cellStyle name="40% - Ênfase6 20 3" xfId="3865"/>
    <cellStyle name="40% - Ênfase6 21" xfId="3866"/>
    <cellStyle name="40% - Ênfase6 22" xfId="3867"/>
    <cellStyle name="40% - Ênfase6 23" xfId="3868"/>
    <cellStyle name="40% - Ênfase6 24" xfId="3869"/>
    <cellStyle name="40% - Ênfase6 24 2" xfId="40937"/>
    <cellStyle name="40% - Ênfase6 25" xfId="3870"/>
    <cellStyle name="40% - Ênfase6 25 2" xfId="40972"/>
    <cellStyle name="40% - Ênfase6 26" xfId="3871"/>
    <cellStyle name="40% - Ênfase6 26 10" xfId="3872"/>
    <cellStyle name="40% - Ênfase6 26 11" xfId="3873"/>
    <cellStyle name="40% - Ênfase6 26 12" xfId="3874"/>
    <cellStyle name="40% - Ênfase6 26 13" xfId="3875"/>
    <cellStyle name="40% - Ênfase6 26 14" xfId="3876"/>
    <cellStyle name="40% - Ênfase6 26 15" xfId="3877"/>
    <cellStyle name="40% - Ênfase6 26 16" xfId="3878"/>
    <cellStyle name="40% - Ênfase6 26 2" xfId="3879"/>
    <cellStyle name="40% - Ênfase6 26 3" xfId="3880"/>
    <cellStyle name="40% - Ênfase6 26 4" xfId="3881"/>
    <cellStyle name="40% - Ênfase6 26 5" xfId="3882"/>
    <cellStyle name="40% - Ênfase6 26 6" xfId="3883"/>
    <cellStyle name="40% - Ênfase6 26 7" xfId="3884"/>
    <cellStyle name="40% - Ênfase6 26 8" xfId="3885"/>
    <cellStyle name="40% - Ênfase6 26 9" xfId="3886"/>
    <cellStyle name="40% - Ênfase6 27" xfId="3887"/>
    <cellStyle name="40% - Ênfase6 27 10" xfId="3888"/>
    <cellStyle name="40% - Ênfase6 27 11" xfId="3889"/>
    <cellStyle name="40% - Ênfase6 27 12" xfId="3890"/>
    <cellStyle name="40% - Ênfase6 27 13" xfId="3891"/>
    <cellStyle name="40% - Ênfase6 27 14" xfId="3892"/>
    <cellStyle name="40% - Ênfase6 27 15" xfId="3893"/>
    <cellStyle name="40% - Ênfase6 27 16" xfId="3894"/>
    <cellStyle name="40% - Ênfase6 27 2" xfId="3895"/>
    <cellStyle name="40% - Ênfase6 27 3" xfId="3896"/>
    <cellStyle name="40% - Ênfase6 27 4" xfId="3897"/>
    <cellStyle name="40% - Ênfase6 27 5" xfId="3898"/>
    <cellStyle name="40% - Ênfase6 27 6" xfId="3899"/>
    <cellStyle name="40% - Ênfase6 27 7" xfId="3900"/>
    <cellStyle name="40% - Ênfase6 27 8" xfId="3901"/>
    <cellStyle name="40% - Ênfase6 27 9" xfId="3902"/>
    <cellStyle name="40% - Ênfase6 28" xfId="3903"/>
    <cellStyle name="40% - Ênfase6 28 10" xfId="3904"/>
    <cellStyle name="40% - Ênfase6 28 11" xfId="3905"/>
    <cellStyle name="40% - Ênfase6 28 12" xfId="3906"/>
    <cellStyle name="40% - Ênfase6 28 13" xfId="3907"/>
    <cellStyle name="40% - Ênfase6 28 14" xfId="3908"/>
    <cellStyle name="40% - Ênfase6 28 15" xfId="3909"/>
    <cellStyle name="40% - Ênfase6 28 16" xfId="3910"/>
    <cellStyle name="40% - Ênfase6 28 2" xfId="3911"/>
    <cellStyle name="40% - Ênfase6 28 3" xfId="3912"/>
    <cellStyle name="40% - Ênfase6 28 4" xfId="3913"/>
    <cellStyle name="40% - Ênfase6 28 5" xfId="3914"/>
    <cellStyle name="40% - Ênfase6 28 6" xfId="3915"/>
    <cellStyle name="40% - Ênfase6 28 7" xfId="3916"/>
    <cellStyle name="40% - Ênfase6 28 8" xfId="3917"/>
    <cellStyle name="40% - Ênfase6 28 9" xfId="3918"/>
    <cellStyle name="40% - Ênfase6 29" xfId="3919"/>
    <cellStyle name="40% - Ênfase6 29 10" xfId="3920"/>
    <cellStyle name="40% - Ênfase6 29 11" xfId="3921"/>
    <cellStyle name="40% - Ênfase6 29 12" xfId="3922"/>
    <cellStyle name="40% - Ênfase6 29 13" xfId="3923"/>
    <cellStyle name="40% - Ênfase6 29 14" xfId="3924"/>
    <cellStyle name="40% - Ênfase6 29 15" xfId="3925"/>
    <cellStyle name="40% - Ênfase6 29 16" xfId="3926"/>
    <cellStyle name="40% - Ênfase6 29 2" xfId="3927"/>
    <cellStyle name="40% - Ênfase6 29 3" xfId="3928"/>
    <cellStyle name="40% - Ênfase6 29 4" xfId="3929"/>
    <cellStyle name="40% - Ênfase6 29 5" xfId="3930"/>
    <cellStyle name="40% - Ênfase6 29 6" xfId="3931"/>
    <cellStyle name="40% - Ênfase6 29 7" xfId="3932"/>
    <cellStyle name="40% - Ênfase6 29 8" xfId="3933"/>
    <cellStyle name="40% - Ênfase6 29 9" xfId="3934"/>
    <cellStyle name="40% - Ênfase6 3" xfId="3935"/>
    <cellStyle name="40% - Ênfase6 3 10" xfId="3936"/>
    <cellStyle name="40% - Ênfase6 3 11" xfId="3937"/>
    <cellStyle name="40% - Ênfase6 3 2" xfId="3938"/>
    <cellStyle name="40% - Ênfase6 3 3" xfId="3939"/>
    <cellStyle name="40% - Ênfase6 3 4" xfId="3940"/>
    <cellStyle name="40% - Ênfase6 3 5" xfId="3941"/>
    <cellStyle name="40% - Ênfase6 3 6" xfId="3942"/>
    <cellStyle name="40% - Ênfase6 3 7" xfId="3943"/>
    <cellStyle name="40% - Ênfase6 3 8" xfId="3944"/>
    <cellStyle name="40% - Ênfase6 3 9" xfId="3945"/>
    <cellStyle name="40% - Ênfase6 30" xfId="3946"/>
    <cellStyle name="40% - Ênfase6 31" xfId="3947"/>
    <cellStyle name="40% - Ênfase6 32" xfId="3948"/>
    <cellStyle name="40% - Ênfase6 33" xfId="3949"/>
    <cellStyle name="40% - Ênfase6 34" xfId="3950"/>
    <cellStyle name="40% - Ênfase6 35" xfId="3951"/>
    <cellStyle name="40% - Ênfase6 36" xfId="3952"/>
    <cellStyle name="40% - Ênfase6 37" xfId="3953"/>
    <cellStyle name="40% - Ênfase6 38" xfId="3954"/>
    <cellStyle name="40% - Ênfase6 39" xfId="3955"/>
    <cellStyle name="40% - Ênfase6 4" xfId="3956"/>
    <cellStyle name="40% - Ênfase6 4 10" xfId="3957"/>
    <cellStyle name="40% - Ênfase6 4 11" xfId="3958"/>
    <cellStyle name="40% - Ênfase6 4 2" xfId="3959"/>
    <cellStyle name="40% - Ênfase6 4 3" xfId="3960"/>
    <cellStyle name="40% - Ênfase6 4 4" xfId="3961"/>
    <cellStyle name="40% - Ênfase6 4 5" xfId="3962"/>
    <cellStyle name="40% - Ênfase6 4 6" xfId="3963"/>
    <cellStyle name="40% - Ênfase6 4 7" xfId="3964"/>
    <cellStyle name="40% - Ênfase6 4 8" xfId="3965"/>
    <cellStyle name="40% - Ênfase6 4 9" xfId="3966"/>
    <cellStyle name="40% - Ênfase6 40" xfId="3967"/>
    <cellStyle name="40% - Ênfase6 41" xfId="3968"/>
    <cellStyle name="40% - Ênfase6 42" xfId="3969"/>
    <cellStyle name="40% - Ênfase6 43" xfId="3970"/>
    <cellStyle name="40% - Ênfase6 44" xfId="3971"/>
    <cellStyle name="40% - Ênfase6 45" xfId="3972"/>
    <cellStyle name="40% - Ênfase6 46" xfId="3973"/>
    <cellStyle name="40% - Ênfase6 47" xfId="3974"/>
    <cellStyle name="40% - Ênfase6 48" xfId="3975"/>
    <cellStyle name="40% - Ênfase6 49" xfId="3976"/>
    <cellStyle name="40% - Ênfase6 5" xfId="3977"/>
    <cellStyle name="40% - Ênfase6 5 2" xfId="3978"/>
    <cellStyle name="40% - Ênfase6 5 3" xfId="3979"/>
    <cellStyle name="40% - Ênfase6 5 4" xfId="3980"/>
    <cellStyle name="40% - Ênfase6 50" xfId="3981"/>
    <cellStyle name="40% - Ênfase6 51" xfId="3982"/>
    <cellStyle name="40% - Ênfase6 52" xfId="3983"/>
    <cellStyle name="40% - Ênfase6 53" xfId="3984"/>
    <cellStyle name="40% - Ênfase6 54" xfId="3985"/>
    <cellStyle name="40% - Ênfase6 55" xfId="3986"/>
    <cellStyle name="40% - Ênfase6 56" xfId="3987"/>
    <cellStyle name="40% - Ênfase6 57" xfId="3988"/>
    <cellStyle name="40% - Ênfase6 58" xfId="3989"/>
    <cellStyle name="40% - Ênfase6 59" xfId="3990"/>
    <cellStyle name="40% - Ênfase6 6" xfId="3991"/>
    <cellStyle name="40% - Ênfase6 6 2" xfId="3992"/>
    <cellStyle name="40% - Ênfase6 6 3" xfId="3993"/>
    <cellStyle name="40% - Ênfase6 6 4" xfId="3994"/>
    <cellStyle name="40% - Ênfase6 60" xfId="3995"/>
    <cellStyle name="40% - Ênfase6 61" xfId="3996"/>
    <cellStyle name="40% - Ênfase6 62" xfId="3997"/>
    <cellStyle name="40% - Ênfase6 63" xfId="3998"/>
    <cellStyle name="40% - Ênfase6 64" xfId="3999"/>
    <cellStyle name="40% - Ênfase6 65" xfId="4000"/>
    <cellStyle name="40% - Ênfase6 66" xfId="4001"/>
    <cellStyle name="40% - Ênfase6 67" xfId="4002"/>
    <cellStyle name="40% - Ênfase6 68" xfId="4003"/>
    <cellStyle name="40% - Ênfase6 69" xfId="4004"/>
    <cellStyle name="40% - Ênfase6 7" xfId="4005"/>
    <cellStyle name="40% - Ênfase6 7 2" xfId="4006"/>
    <cellStyle name="40% - Ênfase6 7 3" xfId="4007"/>
    <cellStyle name="40% - Ênfase6 7 4" xfId="4008"/>
    <cellStyle name="40% - Ênfase6 70" xfId="4009"/>
    <cellStyle name="40% - Ênfase6 71" xfId="4010"/>
    <cellStyle name="40% - Ênfase6 72" xfId="4011"/>
    <cellStyle name="40% - Ênfase6 73" xfId="4012"/>
    <cellStyle name="40% - Ênfase6 74" xfId="4013"/>
    <cellStyle name="40% - Ênfase6 75" xfId="4014"/>
    <cellStyle name="40% - Ênfase6 76" xfId="4015"/>
    <cellStyle name="40% - Ênfase6 77" xfId="4016"/>
    <cellStyle name="40% - Ênfase6 78" xfId="4017"/>
    <cellStyle name="40% - Ênfase6 79" xfId="4018"/>
    <cellStyle name="40% - Ênfase6 8" xfId="4019"/>
    <cellStyle name="40% - Ênfase6 8 2" xfId="4020"/>
    <cellStyle name="40% - Ênfase6 8 3" xfId="4021"/>
    <cellStyle name="40% - Ênfase6 8 4" xfId="4022"/>
    <cellStyle name="40% - Ênfase6 80" xfId="4023"/>
    <cellStyle name="40% - Ênfase6 81" xfId="4024"/>
    <cellStyle name="40% - Ênfase6 82" xfId="4025"/>
    <cellStyle name="40% - Ênfase6 83" xfId="4026"/>
    <cellStyle name="40% - Ênfase6 84" xfId="4027"/>
    <cellStyle name="40% - Ênfase6 85" xfId="4028"/>
    <cellStyle name="40% - Ênfase6 86" xfId="4029"/>
    <cellStyle name="40% - Ênfase6 87" xfId="4030"/>
    <cellStyle name="40% - Ênfase6 88" xfId="4031"/>
    <cellStyle name="40% - Ênfase6 89" xfId="4032"/>
    <cellStyle name="40% - Ênfase6 9" xfId="4033"/>
    <cellStyle name="40% - Ênfase6 90" xfId="4034"/>
    <cellStyle name="40% - Ênfase6 91" xfId="4035"/>
    <cellStyle name="40% - Ênfase6 92" xfId="4036"/>
    <cellStyle name="40% - Ênfase6 93" xfId="4037"/>
    <cellStyle name="40% - Ênfase6 94" xfId="4038"/>
    <cellStyle name="40% - Ênfase6 95" xfId="4039"/>
    <cellStyle name="40% - Ênfase6 96" xfId="4040"/>
    <cellStyle name="40% - Ênfase6 97" xfId="4041"/>
    <cellStyle name="40% - Ênfase6 98" xfId="4042"/>
    <cellStyle name="40% - Ênfase6 99" xfId="4043"/>
    <cellStyle name="60% - Accent1" xfId="41085"/>
    <cellStyle name="60% - Accent2" xfId="41086"/>
    <cellStyle name="60% - Accent3" xfId="41087"/>
    <cellStyle name="60% - Accent4" xfId="41088"/>
    <cellStyle name="60% - Accent5" xfId="41089"/>
    <cellStyle name="60% - Accent6" xfId="41090"/>
    <cellStyle name="60% - Ênfase1 10" xfId="4044"/>
    <cellStyle name="60% - Ênfase1 10 2" xfId="40505"/>
    <cellStyle name="60% - Ênfase1 100" xfId="4045"/>
    <cellStyle name="60% - Ênfase1 101" xfId="4046"/>
    <cellStyle name="60% - Ênfase1 102" xfId="4047"/>
    <cellStyle name="60% - Ênfase1 103" xfId="4048"/>
    <cellStyle name="60% - Ênfase1 104" xfId="4049"/>
    <cellStyle name="60% - Ênfase1 105" xfId="4050"/>
    <cellStyle name="60% - Ênfase1 106" xfId="4051"/>
    <cellStyle name="60% - Ênfase1 107" xfId="4052"/>
    <cellStyle name="60% - Ênfase1 108" xfId="4053"/>
    <cellStyle name="60% - Ênfase1 109" xfId="4054"/>
    <cellStyle name="60% - Ênfase1 11" xfId="4055"/>
    <cellStyle name="60% - Ênfase1 11 2" xfId="40506"/>
    <cellStyle name="60% - Ênfase1 110" xfId="4056"/>
    <cellStyle name="60% - Ênfase1 111" xfId="4057"/>
    <cellStyle name="60% - Ênfase1 112" xfId="4058"/>
    <cellStyle name="60% - Ênfase1 113" xfId="4059"/>
    <cellStyle name="60% - Ênfase1 114" xfId="4060"/>
    <cellStyle name="60% - Ênfase1 115" xfId="4061"/>
    <cellStyle name="60% - Ênfase1 116" xfId="4062"/>
    <cellStyle name="60% - Ênfase1 117" xfId="4063"/>
    <cellStyle name="60% - Ênfase1 118" xfId="4064"/>
    <cellStyle name="60% - Ênfase1 119" xfId="4065"/>
    <cellStyle name="60% - Ênfase1 12" xfId="4066"/>
    <cellStyle name="60% - Ênfase1 12 2" xfId="40507"/>
    <cellStyle name="60% - Ênfase1 120" xfId="4067"/>
    <cellStyle name="60% - Ênfase1 121" xfId="4068"/>
    <cellStyle name="60% - Ênfase1 122" xfId="4069"/>
    <cellStyle name="60% - Ênfase1 123" xfId="4070"/>
    <cellStyle name="60% - Ênfase1 124" xfId="4071"/>
    <cellStyle name="60% - Ênfase1 125" xfId="4072"/>
    <cellStyle name="60% - Ênfase1 126" xfId="4073"/>
    <cellStyle name="60% - Ênfase1 127" xfId="4074"/>
    <cellStyle name="60% - Ênfase1 128" xfId="4075"/>
    <cellStyle name="60% - Ênfase1 129" xfId="4076"/>
    <cellStyle name="60% - Ênfase1 13" xfId="4077"/>
    <cellStyle name="60% - Ênfase1 13 2" xfId="40508"/>
    <cellStyle name="60% - Ênfase1 130" xfId="4078"/>
    <cellStyle name="60% - Ênfase1 131" xfId="4079"/>
    <cellStyle name="60% - Ênfase1 132" xfId="4080"/>
    <cellStyle name="60% - Ênfase1 133" xfId="4081"/>
    <cellStyle name="60% - Ênfase1 134" xfId="4082"/>
    <cellStyle name="60% - Ênfase1 135" xfId="4083"/>
    <cellStyle name="60% - Ênfase1 136" xfId="4084"/>
    <cellStyle name="60% - Ênfase1 137" xfId="4085"/>
    <cellStyle name="60% - Ênfase1 138" xfId="4086"/>
    <cellStyle name="60% - Ênfase1 139" xfId="4087"/>
    <cellStyle name="60% - Ênfase1 14" xfId="4088"/>
    <cellStyle name="60% - Ênfase1 140" xfId="4089"/>
    <cellStyle name="60% - Ênfase1 141" xfId="4090"/>
    <cellStyle name="60% - Ênfase1 142" xfId="4091"/>
    <cellStyle name="60% - Ênfase1 143" xfId="4092"/>
    <cellStyle name="60% - Ênfase1 144" xfId="4093"/>
    <cellStyle name="60% - Ênfase1 145" xfId="4094"/>
    <cellStyle name="60% - Ênfase1 146" xfId="4095"/>
    <cellStyle name="60% - Ênfase1 147" xfId="4096"/>
    <cellStyle name="60% - Ênfase1 148" xfId="4097"/>
    <cellStyle name="60% - Ênfase1 149" xfId="4098"/>
    <cellStyle name="60% - Ênfase1 15" xfId="4099"/>
    <cellStyle name="60% - Ênfase1 15 2" xfId="4100"/>
    <cellStyle name="60% - Ênfase1 15 3" xfId="4101"/>
    <cellStyle name="60% - Ênfase1 150" xfId="4102"/>
    <cellStyle name="60% - Ênfase1 151" xfId="4103"/>
    <cellStyle name="60% - Ênfase1 152" xfId="4104"/>
    <cellStyle name="60% - Ênfase1 153" xfId="4105"/>
    <cellStyle name="60% - Ênfase1 154" xfId="4106"/>
    <cellStyle name="60% - Ênfase1 155" xfId="4107"/>
    <cellStyle name="60% - Ênfase1 156" xfId="4108"/>
    <cellStyle name="60% - Ênfase1 157" xfId="4109"/>
    <cellStyle name="60% - Ênfase1 158" xfId="4110"/>
    <cellStyle name="60% - Ênfase1 159" xfId="4111"/>
    <cellStyle name="60% - Ênfase1 16" xfId="4112"/>
    <cellStyle name="60% - Ênfase1 16 2" xfId="4113"/>
    <cellStyle name="60% - Ênfase1 16 3" xfId="4114"/>
    <cellStyle name="60% - Ênfase1 160" xfId="4115"/>
    <cellStyle name="60% - Ênfase1 161" xfId="4116"/>
    <cellStyle name="60% - Ênfase1 162" xfId="4117"/>
    <cellStyle name="60% - Ênfase1 163" xfId="4118"/>
    <cellStyle name="60% - Ênfase1 164" xfId="4119"/>
    <cellStyle name="60% - Ênfase1 165" xfId="4120"/>
    <cellStyle name="60% - Ênfase1 166" xfId="4121"/>
    <cellStyle name="60% - Ênfase1 167" xfId="4122"/>
    <cellStyle name="60% - Ênfase1 168" xfId="4123"/>
    <cellStyle name="60% - Ênfase1 169" xfId="4124"/>
    <cellStyle name="60% - Ênfase1 17" xfId="4125"/>
    <cellStyle name="60% - Ênfase1 17 2" xfId="4126"/>
    <cellStyle name="60% - Ênfase1 17 3" xfId="4127"/>
    <cellStyle name="60% - Ênfase1 170" xfId="4128"/>
    <cellStyle name="60% - Ênfase1 171" xfId="4129"/>
    <cellStyle name="60% - Ênfase1 172" xfId="4130"/>
    <cellStyle name="60% - Ênfase1 173" xfId="4131"/>
    <cellStyle name="60% - Ênfase1 174" xfId="4132"/>
    <cellStyle name="60% - Ênfase1 175" xfId="4133"/>
    <cellStyle name="60% - Ênfase1 176" xfId="4134"/>
    <cellStyle name="60% - Ênfase1 177" xfId="4135"/>
    <cellStyle name="60% - Ênfase1 178" xfId="4136"/>
    <cellStyle name="60% - Ênfase1 179" xfId="4137"/>
    <cellStyle name="60% - Ênfase1 18" xfId="4138"/>
    <cellStyle name="60% - Ênfase1 18 2" xfId="4139"/>
    <cellStyle name="60% - Ênfase1 18 3" xfId="4140"/>
    <cellStyle name="60% - Ênfase1 180" xfId="4141"/>
    <cellStyle name="60% - Ênfase1 181" xfId="4142"/>
    <cellStyle name="60% - Ênfase1 182" xfId="4143"/>
    <cellStyle name="60% - Ênfase1 183" xfId="4144"/>
    <cellStyle name="60% - Ênfase1 184" xfId="4145"/>
    <cellStyle name="60% - Ênfase1 185" xfId="4146"/>
    <cellStyle name="60% - Ênfase1 186" xfId="4147"/>
    <cellStyle name="60% - Ênfase1 187" xfId="4148"/>
    <cellStyle name="60% - Ênfase1 188" xfId="4149"/>
    <cellStyle name="60% - Ênfase1 189" xfId="4150"/>
    <cellStyle name="60% - Ênfase1 19" xfId="4151"/>
    <cellStyle name="60% - Ênfase1 19 2" xfId="4152"/>
    <cellStyle name="60% - Ênfase1 19 3" xfId="4153"/>
    <cellStyle name="60% - Ênfase1 190" xfId="4154"/>
    <cellStyle name="60% - Ênfase1 2" xfId="4155"/>
    <cellStyle name="60% - Ênfase1 2 10" xfId="4156"/>
    <cellStyle name="60% - Ênfase1 2 10 2" xfId="4157"/>
    <cellStyle name="60% - Ênfase1 2 10 3" xfId="4158"/>
    <cellStyle name="60% - Ênfase1 2 10 4" xfId="4159"/>
    <cellStyle name="60% - Ênfase1 2 10 5" xfId="4160"/>
    <cellStyle name="60% - Ênfase1 2 10 6" xfId="4161"/>
    <cellStyle name="60% - Ênfase1 2 10 7" xfId="4162"/>
    <cellStyle name="60% - Ênfase1 2 11" xfId="4163"/>
    <cellStyle name="60% - Ênfase1 2 11 2" xfId="4164"/>
    <cellStyle name="60% - Ênfase1 2 11 3" xfId="4165"/>
    <cellStyle name="60% - Ênfase1 2 11 4" xfId="4166"/>
    <cellStyle name="60% - Ênfase1 2 11 5" xfId="4167"/>
    <cellStyle name="60% - Ênfase1 2 11 6" xfId="4168"/>
    <cellStyle name="60% - Ênfase1 2 11 7" xfId="4169"/>
    <cellStyle name="60% - Ênfase1 2 12" xfId="4170"/>
    <cellStyle name="60% - Ênfase1 2 13" xfId="4171"/>
    <cellStyle name="60% - Ênfase1 2 14" xfId="4172"/>
    <cellStyle name="60% - Ênfase1 2 15" xfId="4173"/>
    <cellStyle name="60% - Ênfase1 2 16" xfId="4174"/>
    <cellStyle name="60% - Ênfase1 2 17" xfId="4175"/>
    <cellStyle name="60% - Ênfase1 2 18" xfId="4176"/>
    <cellStyle name="60% - Ênfase1 2 19" xfId="4177"/>
    <cellStyle name="60% - Ênfase1 2 2" xfId="4178"/>
    <cellStyle name="60% - Ênfase1 2 20" xfId="4179"/>
    <cellStyle name="60% - Ênfase1 2 21" xfId="4180"/>
    <cellStyle name="60% - Ênfase1 2 22" xfId="4181"/>
    <cellStyle name="60% - Ênfase1 2 23" xfId="4182"/>
    <cellStyle name="60% - Ênfase1 2 24" xfId="4183"/>
    <cellStyle name="60% - Ênfase1 2 25" xfId="4184"/>
    <cellStyle name="60% - Ênfase1 2 26" xfId="4185"/>
    <cellStyle name="60% - Ênfase1 2 27" xfId="4186"/>
    <cellStyle name="60% - Ênfase1 2 28" xfId="4187"/>
    <cellStyle name="60% - Ênfase1 2 29" xfId="4188"/>
    <cellStyle name="60% - Ênfase1 2 3" xfId="4189"/>
    <cellStyle name="60% - Ênfase1 2 30" xfId="4190"/>
    <cellStyle name="60% - Ênfase1 2 31" xfId="4191"/>
    <cellStyle name="60% - Ênfase1 2 32" xfId="4192"/>
    <cellStyle name="60% - Ênfase1 2 33" xfId="4193"/>
    <cellStyle name="60% - Ênfase1 2 34" xfId="4194"/>
    <cellStyle name="60% - Ênfase1 2 35" xfId="4195"/>
    <cellStyle name="60% - Ênfase1 2 4" xfId="4196"/>
    <cellStyle name="60% - Ênfase1 2 5" xfId="4197"/>
    <cellStyle name="60% - Ênfase1 2 6" xfId="4198"/>
    <cellStyle name="60% - Ênfase1 2 7" xfId="4199"/>
    <cellStyle name="60% - Ênfase1 2 8" xfId="4200"/>
    <cellStyle name="60% - Ênfase1 2 8 2" xfId="4201"/>
    <cellStyle name="60% - Ênfase1 2 8 3" xfId="4202"/>
    <cellStyle name="60% - Ênfase1 2 8 4" xfId="4203"/>
    <cellStyle name="60% - Ênfase1 2 8 5" xfId="4204"/>
    <cellStyle name="60% - Ênfase1 2 8 6" xfId="4205"/>
    <cellStyle name="60% - Ênfase1 2 8 7" xfId="4206"/>
    <cellStyle name="60% - Ênfase1 2 9" xfId="4207"/>
    <cellStyle name="60% - Ênfase1 2 9 2" xfId="4208"/>
    <cellStyle name="60% - Ênfase1 2 9 3" xfId="4209"/>
    <cellStyle name="60% - Ênfase1 2 9 4" xfId="4210"/>
    <cellStyle name="60% - Ênfase1 2 9 5" xfId="4211"/>
    <cellStyle name="60% - Ênfase1 2 9 6" xfId="4212"/>
    <cellStyle name="60% - Ênfase1 2 9 7" xfId="4213"/>
    <cellStyle name="60% - Ênfase1 20" xfId="4214"/>
    <cellStyle name="60% - Ênfase1 20 2" xfId="4215"/>
    <cellStyle name="60% - Ênfase1 20 3" xfId="4216"/>
    <cellStyle name="60% - Ênfase1 21" xfId="4217"/>
    <cellStyle name="60% - Ênfase1 22" xfId="4218"/>
    <cellStyle name="60% - Ênfase1 23" xfId="4219"/>
    <cellStyle name="60% - Ênfase1 24" xfId="4220"/>
    <cellStyle name="60% - Ênfase1 24 2" xfId="40938"/>
    <cellStyle name="60% - Ênfase1 25" xfId="4221"/>
    <cellStyle name="60% - Ênfase1 25 2" xfId="40973"/>
    <cellStyle name="60% - Ênfase1 26" xfId="4222"/>
    <cellStyle name="60% - Ênfase1 26 10" xfId="4223"/>
    <cellStyle name="60% - Ênfase1 26 11" xfId="4224"/>
    <cellStyle name="60% - Ênfase1 26 12" xfId="4225"/>
    <cellStyle name="60% - Ênfase1 26 13" xfId="4226"/>
    <cellStyle name="60% - Ênfase1 26 14" xfId="4227"/>
    <cellStyle name="60% - Ênfase1 26 15" xfId="4228"/>
    <cellStyle name="60% - Ênfase1 26 16" xfId="4229"/>
    <cellStyle name="60% - Ênfase1 26 2" xfId="4230"/>
    <cellStyle name="60% - Ênfase1 26 3" xfId="4231"/>
    <cellStyle name="60% - Ênfase1 26 4" xfId="4232"/>
    <cellStyle name="60% - Ênfase1 26 5" xfId="4233"/>
    <cellStyle name="60% - Ênfase1 26 6" xfId="4234"/>
    <cellStyle name="60% - Ênfase1 26 7" xfId="4235"/>
    <cellStyle name="60% - Ênfase1 26 8" xfId="4236"/>
    <cellStyle name="60% - Ênfase1 26 9" xfId="4237"/>
    <cellStyle name="60% - Ênfase1 27" xfId="4238"/>
    <cellStyle name="60% - Ênfase1 27 10" xfId="4239"/>
    <cellStyle name="60% - Ênfase1 27 11" xfId="4240"/>
    <cellStyle name="60% - Ênfase1 27 12" xfId="4241"/>
    <cellStyle name="60% - Ênfase1 27 13" xfId="4242"/>
    <cellStyle name="60% - Ênfase1 27 14" xfId="4243"/>
    <cellStyle name="60% - Ênfase1 27 15" xfId="4244"/>
    <cellStyle name="60% - Ênfase1 27 16" xfId="4245"/>
    <cellStyle name="60% - Ênfase1 27 2" xfId="4246"/>
    <cellStyle name="60% - Ênfase1 27 3" xfId="4247"/>
    <cellStyle name="60% - Ênfase1 27 4" xfId="4248"/>
    <cellStyle name="60% - Ênfase1 27 5" xfId="4249"/>
    <cellStyle name="60% - Ênfase1 27 6" xfId="4250"/>
    <cellStyle name="60% - Ênfase1 27 7" xfId="4251"/>
    <cellStyle name="60% - Ênfase1 27 8" xfId="4252"/>
    <cellStyle name="60% - Ênfase1 27 9" xfId="4253"/>
    <cellStyle name="60% - Ênfase1 28" xfId="4254"/>
    <cellStyle name="60% - Ênfase1 28 10" xfId="4255"/>
    <cellStyle name="60% - Ênfase1 28 11" xfId="4256"/>
    <cellStyle name="60% - Ênfase1 28 12" xfId="4257"/>
    <cellStyle name="60% - Ênfase1 28 13" xfId="4258"/>
    <cellStyle name="60% - Ênfase1 28 14" xfId="4259"/>
    <cellStyle name="60% - Ênfase1 28 15" xfId="4260"/>
    <cellStyle name="60% - Ênfase1 28 16" xfId="4261"/>
    <cellStyle name="60% - Ênfase1 28 2" xfId="4262"/>
    <cellStyle name="60% - Ênfase1 28 3" xfId="4263"/>
    <cellStyle name="60% - Ênfase1 28 4" xfId="4264"/>
    <cellStyle name="60% - Ênfase1 28 5" xfId="4265"/>
    <cellStyle name="60% - Ênfase1 28 6" xfId="4266"/>
    <cellStyle name="60% - Ênfase1 28 7" xfId="4267"/>
    <cellStyle name="60% - Ênfase1 28 8" xfId="4268"/>
    <cellStyle name="60% - Ênfase1 28 9" xfId="4269"/>
    <cellStyle name="60% - Ênfase1 29" xfId="4270"/>
    <cellStyle name="60% - Ênfase1 29 10" xfId="4271"/>
    <cellStyle name="60% - Ênfase1 29 11" xfId="4272"/>
    <cellStyle name="60% - Ênfase1 29 12" xfId="4273"/>
    <cellStyle name="60% - Ênfase1 29 13" xfId="4274"/>
    <cellStyle name="60% - Ênfase1 29 14" xfId="4275"/>
    <cellStyle name="60% - Ênfase1 29 15" xfId="4276"/>
    <cellStyle name="60% - Ênfase1 29 16" xfId="4277"/>
    <cellStyle name="60% - Ênfase1 29 2" xfId="4278"/>
    <cellStyle name="60% - Ênfase1 29 3" xfId="4279"/>
    <cellStyle name="60% - Ênfase1 29 4" xfId="4280"/>
    <cellStyle name="60% - Ênfase1 29 5" xfId="4281"/>
    <cellStyle name="60% - Ênfase1 29 6" xfId="4282"/>
    <cellStyle name="60% - Ênfase1 29 7" xfId="4283"/>
    <cellStyle name="60% - Ênfase1 29 8" xfId="4284"/>
    <cellStyle name="60% - Ênfase1 29 9" xfId="4285"/>
    <cellStyle name="60% - Ênfase1 3" xfId="4286"/>
    <cellStyle name="60% - Ênfase1 3 10" xfId="4287"/>
    <cellStyle name="60% - Ênfase1 3 11" xfId="4288"/>
    <cellStyle name="60% - Ênfase1 3 2" xfId="4289"/>
    <cellStyle name="60% - Ênfase1 3 3" xfId="4290"/>
    <cellStyle name="60% - Ênfase1 3 4" xfId="4291"/>
    <cellStyle name="60% - Ênfase1 3 5" xfId="4292"/>
    <cellStyle name="60% - Ênfase1 3 6" xfId="4293"/>
    <cellStyle name="60% - Ênfase1 3 7" xfId="4294"/>
    <cellStyle name="60% - Ênfase1 3 8" xfId="4295"/>
    <cellStyle name="60% - Ênfase1 3 9" xfId="4296"/>
    <cellStyle name="60% - Ênfase1 30" xfId="4297"/>
    <cellStyle name="60% - Ênfase1 31" xfId="4298"/>
    <cellStyle name="60% - Ênfase1 32" xfId="4299"/>
    <cellStyle name="60% - Ênfase1 33" xfId="4300"/>
    <cellStyle name="60% - Ênfase1 34" xfId="4301"/>
    <cellStyle name="60% - Ênfase1 35" xfId="4302"/>
    <cellStyle name="60% - Ênfase1 36" xfId="4303"/>
    <cellStyle name="60% - Ênfase1 37" xfId="4304"/>
    <cellStyle name="60% - Ênfase1 38" xfId="4305"/>
    <cellStyle name="60% - Ênfase1 39" xfId="4306"/>
    <cellStyle name="60% - Ênfase1 4" xfId="4307"/>
    <cellStyle name="60% - Ênfase1 4 10" xfId="4308"/>
    <cellStyle name="60% - Ênfase1 4 11" xfId="4309"/>
    <cellStyle name="60% - Ênfase1 4 2" xfId="4310"/>
    <cellStyle name="60% - Ênfase1 4 3" xfId="4311"/>
    <cellStyle name="60% - Ênfase1 4 4" xfId="4312"/>
    <cellStyle name="60% - Ênfase1 4 5" xfId="4313"/>
    <cellStyle name="60% - Ênfase1 4 6" xfId="4314"/>
    <cellStyle name="60% - Ênfase1 4 7" xfId="4315"/>
    <cellStyle name="60% - Ênfase1 4 8" xfId="4316"/>
    <cellStyle name="60% - Ênfase1 4 9" xfId="4317"/>
    <cellStyle name="60% - Ênfase1 40" xfId="4318"/>
    <cellStyle name="60% - Ênfase1 41" xfId="4319"/>
    <cellStyle name="60% - Ênfase1 42" xfId="4320"/>
    <cellStyle name="60% - Ênfase1 43" xfId="4321"/>
    <cellStyle name="60% - Ênfase1 44" xfId="4322"/>
    <cellStyle name="60% - Ênfase1 45" xfId="4323"/>
    <cellStyle name="60% - Ênfase1 46" xfId="4324"/>
    <cellStyle name="60% - Ênfase1 47" xfId="4325"/>
    <cellStyle name="60% - Ênfase1 48" xfId="4326"/>
    <cellStyle name="60% - Ênfase1 49" xfId="4327"/>
    <cellStyle name="60% - Ênfase1 5" xfId="4328"/>
    <cellStyle name="60% - Ênfase1 5 2" xfId="4329"/>
    <cellStyle name="60% - Ênfase1 5 3" xfId="4330"/>
    <cellStyle name="60% - Ênfase1 5 4" xfId="4331"/>
    <cellStyle name="60% - Ênfase1 50" xfId="4332"/>
    <cellStyle name="60% - Ênfase1 51" xfId="4333"/>
    <cellStyle name="60% - Ênfase1 52" xfId="4334"/>
    <cellStyle name="60% - Ênfase1 53" xfId="4335"/>
    <cellStyle name="60% - Ênfase1 54" xfId="4336"/>
    <cellStyle name="60% - Ênfase1 55" xfId="4337"/>
    <cellStyle name="60% - Ênfase1 56" xfId="4338"/>
    <cellStyle name="60% - Ênfase1 57" xfId="4339"/>
    <cellStyle name="60% - Ênfase1 58" xfId="4340"/>
    <cellStyle name="60% - Ênfase1 59" xfId="4341"/>
    <cellStyle name="60% - Ênfase1 6" xfId="4342"/>
    <cellStyle name="60% - Ênfase1 6 2" xfId="4343"/>
    <cellStyle name="60% - Ênfase1 6 3" xfId="4344"/>
    <cellStyle name="60% - Ênfase1 6 4" xfId="4345"/>
    <cellStyle name="60% - Ênfase1 60" xfId="4346"/>
    <cellStyle name="60% - Ênfase1 61" xfId="4347"/>
    <cellStyle name="60% - Ênfase1 62" xfId="4348"/>
    <cellStyle name="60% - Ênfase1 63" xfId="4349"/>
    <cellStyle name="60% - Ênfase1 64" xfId="4350"/>
    <cellStyle name="60% - Ênfase1 65" xfId="4351"/>
    <cellStyle name="60% - Ênfase1 66" xfId="4352"/>
    <cellStyle name="60% - Ênfase1 67" xfId="4353"/>
    <cellStyle name="60% - Ênfase1 68" xfId="4354"/>
    <cellStyle name="60% - Ênfase1 69" xfId="4355"/>
    <cellStyle name="60% - Ênfase1 7" xfId="4356"/>
    <cellStyle name="60% - Ênfase1 7 2" xfId="4357"/>
    <cellStyle name="60% - Ênfase1 7 3" xfId="4358"/>
    <cellStyle name="60% - Ênfase1 7 4" xfId="4359"/>
    <cellStyle name="60% - Ênfase1 70" xfId="4360"/>
    <cellStyle name="60% - Ênfase1 71" xfId="4361"/>
    <cellStyle name="60% - Ênfase1 72" xfId="4362"/>
    <cellStyle name="60% - Ênfase1 73" xfId="4363"/>
    <cellStyle name="60% - Ênfase1 74" xfId="4364"/>
    <cellStyle name="60% - Ênfase1 75" xfId="4365"/>
    <cellStyle name="60% - Ênfase1 76" xfId="4366"/>
    <cellStyle name="60% - Ênfase1 77" xfId="4367"/>
    <cellStyle name="60% - Ênfase1 78" xfId="4368"/>
    <cellStyle name="60% - Ênfase1 79" xfId="4369"/>
    <cellStyle name="60% - Ênfase1 8" xfId="4370"/>
    <cellStyle name="60% - Ênfase1 8 2" xfId="4371"/>
    <cellStyle name="60% - Ênfase1 8 3" xfId="4372"/>
    <cellStyle name="60% - Ênfase1 8 4" xfId="4373"/>
    <cellStyle name="60% - Ênfase1 80" xfId="4374"/>
    <cellStyle name="60% - Ênfase1 81" xfId="4375"/>
    <cellStyle name="60% - Ênfase1 82" xfId="4376"/>
    <cellStyle name="60% - Ênfase1 83" xfId="4377"/>
    <cellStyle name="60% - Ênfase1 84" xfId="4378"/>
    <cellStyle name="60% - Ênfase1 85" xfId="4379"/>
    <cellStyle name="60% - Ênfase1 86" xfId="4380"/>
    <cellStyle name="60% - Ênfase1 87" xfId="4381"/>
    <cellStyle name="60% - Ênfase1 88" xfId="4382"/>
    <cellStyle name="60% - Ênfase1 89" xfId="4383"/>
    <cellStyle name="60% - Ênfase1 9" xfId="4384"/>
    <cellStyle name="60% - Ênfase1 90" xfId="4385"/>
    <cellStyle name="60% - Ênfase1 91" xfId="4386"/>
    <cellStyle name="60% - Ênfase1 92" xfId="4387"/>
    <cellStyle name="60% - Ênfase1 93" xfId="4388"/>
    <cellStyle name="60% - Ênfase1 94" xfId="4389"/>
    <cellStyle name="60% - Ênfase1 95" xfId="4390"/>
    <cellStyle name="60% - Ênfase1 96" xfId="4391"/>
    <cellStyle name="60% - Ênfase1 97" xfId="4392"/>
    <cellStyle name="60% - Ênfase1 98" xfId="4393"/>
    <cellStyle name="60% - Ênfase1 99" xfId="4394"/>
    <cellStyle name="60% - Ênfase2 10" xfId="4395"/>
    <cellStyle name="60% - Ênfase2 10 2" xfId="40509"/>
    <cellStyle name="60% - Ênfase2 100" xfId="4396"/>
    <cellStyle name="60% - Ênfase2 101" xfId="4397"/>
    <cellStyle name="60% - Ênfase2 102" xfId="4398"/>
    <cellStyle name="60% - Ênfase2 103" xfId="4399"/>
    <cellStyle name="60% - Ênfase2 104" xfId="4400"/>
    <cellStyle name="60% - Ênfase2 105" xfId="4401"/>
    <cellStyle name="60% - Ênfase2 106" xfId="4402"/>
    <cellStyle name="60% - Ênfase2 107" xfId="4403"/>
    <cellStyle name="60% - Ênfase2 108" xfId="4404"/>
    <cellStyle name="60% - Ênfase2 109" xfId="4405"/>
    <cellStyle name="60% - Ênfase2 11" xfId="4406"/>
    <cellStyle name="60% - Ênfase2 11 2" xfId="40510"/>
    <cellStyle name="60% - Ênfase2 110" xfId="4407"/>
    <cellStyle name="60% - Ênfase2 111" xfId="4408"/>
    <cellStyle name="60% - Ênfase2 112" xfId="4409"/>
    <cellStyle name="60% - Ênfase2 113" xfId="4410"/>
    <cellStyle name="60% - Ênfase2 114" xfId="4411"/>
    <cellStyle name="60% - Ênfase2 115" xfId="4412"/>
    <cellStyle name="60% - Ênfase2 116" xfId="4413"/>
    <cellStyle name="60% - Ênfase2 117" xfId="4414"/>
    <cellStyle name="60% - Ênfase2 118" xfId="4415"/>
    <cellStyle name="60% - Ênfase2 119" xfId="4416"/>
    <cellStyle name="60% - Ênfase2 12" xfId="4417"/>
    <cellStyle name="60% - Ênfase2 12 2" xfId="40511"/>
    <cellStyle name="60% - Ênfase2 120" xfId="4418"/>
    <cellStyle name="60% - Ênfase2 121" xfId="4419"/>
    <cellStyle name="60% - Ênfase2 122" xfId="4420"/>
    <cellStyle name="60% - Ênfase2 123" xfId="4421"/>
    <cellStyle name="60% - Ênfase2 124" xfId="4422"/>
    <cellStyle name="60% - Ênfase2 125" xfId="4423"/>
    <cellStyle name="60% - Ênfase2 126" xfId="4424"/>
    <cellStyle name="60% - Ênfase2 127" xfId="4425"/>
    <cellStyle name="60% - Ênfase2 128" xfId="4426"/>
    <cellStyle name="60% - Ênfase2 129" xfId="4427"/>
    <cellStyle name="60% - Ênfase2 13" xfId="4428"/>
    <cellStyle name="60% - Ênfase2 13 2" xfId="40512"/>
    <cellStyle name="60% - Ênfase2 130" xfId="4429"/>
    <cellStyle name="60% - Ênfase2 131" xfId="4430"/>
    <cellStyle name="60% - Ênfase2 132" xfId="4431"/>
    <cellStyle name="60% - Ênfase2 133" xfId="4432"/>
    <cellStyle name="60% - Ênfase2 134" xfId="4433"/>
    <cellStyle name="60% - Ênfase2 135" xfId="4434"/>
    <cellStyle name="60% - Ênfase2 136" xfId="4435"/>
    <cellStyle name="60% - Ênfase2 137" xfId="4436"/>
    <cellStyle name="60% - Ênfase2 138" xfId="4437"/>
    <cellStyle name="60% - Ênfase2 139" xfId="4438"/>
    <cellStyle name="60% - Ênfase2 14" xfId="4439"/>
    <cellStyle name="60% - Ênfase2 140" xfId="4440"/>
    <cellStyle name="60% - Ênfase2 141" xfId="4441"/>
    <cellStyle name="60% - Ênfase2 142" xfId="4442"/>
    <cellStyle name="60% - Ênfase2 143" xfId="4443"/>
    <cellStyle name="60% - Ênfase2 144" xfId="4444"/>
    <cellStyle name="60% - Ênfase2 145" xfId="4445"/>
    <cellStyle name="60% - Ênfase2 146" xfId="4446"/>
    <cellStyle name="60% - Ênfase2 147" xfId="4447"/>
    <cellStyle name="60% - Ênfase2 148" xfId="4448"/>
    <cellStyle name="60% - Ênfase2 149" xfId="4449"/>
    <cellStyle name="60% - Ênfase2 15" xfId="4450"/>
    <cellStyle name="60% - Ênfase2 15 2" xfId="4451"/>
    <cellStyle name="60% - Ênfase2 15 3" xfId="4452"/>
    <cellStyle name="60% - Ênfase2 150" xfId="4453"/>
    <cellStyle name="60% - Ênfase2 151" xfId="4454"/>
    <cellStyle name="60% - Ênfase2 152" xfId="4455"/>
    <cellStyle name="60% - Ênfase2 153" xfId="4456"/>
    <cellStyle name="60% - Ênfase2 154" xfId="4457"/>
    <cellStyle name="60% - Ênfase2 155" xfId="4458"/>
    <cellStyle name="60% - Ênfase2 156" xfId="4459"/>
    <cellStyle name="60% - Ênfase2 157" xfId="4460"/>
    <cellStyle name="60% - Ênfase2 158" xfId="4461"/>
    <cellStyle name="60% - Ênfase2 159" xfId="4462"/>
    <cellStyle name="60% - Ênfase2 16" xfId="4463"/>
    <cellStyle name="60% - Ênfase2 16 2" xfId="4464"/>
    <cellStyle name="60% - Ênfase2 16 3" xfId="4465"/>
    <cellStyle name="60% - Ênfase2 160" xfId="4466"/>
    <cellStyle name="60% - Ênfase2 161" xfId="4467"/>
    <cellStyle name="60% - Ênfase2 162" xfId="4468"/>
    <cellStyle name="60% - Ênfase2 163" xfId="4469"/>
    <cellStyle name="60% - Ênfase2 164" xfId="4470"/>
    <cellStyle name="60% - Ênfase2 165" xfId="4471"/>
    <cellStyle name="60% - Ênfase2 166" xfId="4472"/>
    <cellStyle name="60% - Ênfase2 167" xfId="4473"/>
    <cellStyle name="60% - Ênfase2 168" xfId="4474"/>
    <cellStyle name="60% - Ênfase2 169" xfId="4475"/>
    <cellStyle name="60% - Ênfase2 17" xfId="4476"/>
    <cellStyle name="60% - Ênfase2 17 2" xfId="4477"/>
    <cellStyle name="60% - Ênfase2 17 3" xfId="4478"/>
    <cellStyle name="60% - Ênfase2 170" xfId="4479"/>
    <cellStyle name="60% - Ênfase2 171" xfId="4480"/>
    <cellStyle name="60% - Ênfase2 172" xfId="4481"/>
    <cellStyle name="60% - Ênfase2 173" xfId="4482"/>
    <cellStyle name="60% - Ênfase2 174" xfId="4483"/>
    <cellStyle name="60% - Ênfase2 175" xfId="4484"/>
    <cellStyle name="60% - Ênfase2 176" xfId="4485"/>
    <cellStyle name="60% - Ênfase2 177" xfId="4486"/>
    <cellStyle name="60% - Ênfase2 178" xfId="4487"/>
    <cellStyle name="60% - Ênfase2 179" xfId="4488"/>
    <cellStyle name="60% - Ênfase2 18" xfId="4489"/>
    <cellStyle name="60% - Ênfase2 18 2" xfId="4490"/>
    <cellStyle name="60% - Ênfase2 18 3" xfId="4491"/>
    <cellStyle name="60% - Ênfase2 180" xfId="4492"/>
    <cellStyle name="60% - Ênfase2 181" xfId="4493"/>
    <cellStyle name="60% - Ênfase2 182" xfId="4494"/>
    <cellStyle name="60% - Ênfase2 183" xfId="4495"/>
    <cellStyle name="60% - Ênfase2 184" xfId="4496"/>
    <cellStyle name="60% - Ênfase2 185" xfId="4497"/>
    <cellStyle name="60% - Ênfase2 186" xfId="4498"/>
    <cellStyle name="60% - Ênfase2 187" xfId="4499"/>
    <cellStyle name="60% - Ênfase2 188" xfId="4500"/>
    <cellStyle name="60% - Ênfase2 189" xfId="4501"/>
    <cellStyle name="60% - Ênfase2 19" xfId="4502"/>
    <cellStyle name="60% - Ênfase2 19 2" xfId="4503"/>
    <cellStyle name="60% - Ênfase2 19 3" xfId="4504"/>
    <cellStyle name="60% - Ênfase2 190" xfId="4505"/>
    <cellStyle name="60% - Ênfase2 2" xfId="4506"/>
    <cellStyle name="60% - Ênfase2 2 10" xfId="4507"/>
    <cellStyle name="60% - Ênfase2 2 10 2" xfId="4508"/>
    <cellStyle name="60% - Ênfase2 2 10 3" xfId="4509"/>
    <cellStyle name="60% - Ênfase2 2 10 4" xfId="4510"/>
    <cellStyle name="60% - Ênfase2 2 10 5" xfId="4511"/>
    <cellStyle name="60% - Ênfase2 2 10 6" xfId="4512"/>
    <cellStyle name="60% - Ênfase2 2 10 7" xfId="4513"/>
    <cellStyle name="60% - Ênfase2 2 11" xfId="4514"/>
    <cellStyle name="60% - Ênfase2 2 11 2" xfId="4515"/>
    <cellStyle name="60% - Ênfase2 2 11 3" xfId="4516"/>
    <cellStyle name="60% - Ênfase2 2 11 4" xfId="4517"/>
    <cellStyle name="60% - Ênfase2 2 11 5" xfId="4518"/>
    <cellStyle name="60% - Ênfase2 2 11 6" xfId="4519"/>
    <cellStyle name="60% - Ênfase2 2 11 7" xfId="4520"/>
    <cellStyle name="60% - Ênfase2 2 12" xfId="4521"/>
    <cellStyle name="60% - Ênfase2 2 13" xfId="4522"/>
    <cellStyle name="60% - Ênfase2 2 14" xfId="4523"/>
    <cellStyle name="60% - Ênfase2 2 15" xfId="4524"/>
    <cellStyle name="60% - Ênfase2 2 16" xfId="4525"/>
    <cellStyle name="60% - Ênfase2 2 17" xfId="4526"/>
    <cellStyle name="60% - Ênfase2 2 18" xfId="4527"/>
    <cellStyle name="60% - Ênfase2 2 19" xfId="4528"/>
    <cellStyle name="60% - Ênfase2 2 2" xfId="4529"/>
    <cellStyle name="60% - Ênfase2 2 20" xfId="4530"/>
    <cellStyle name="60% - Ênfase2 2 21" xfId="4531"/>
    <cellStyle name="60% - Ênfase2 2 22" xfId="4532"/>
    <cellStyle name="60% - Ênfase2 2 23" xfId="4533"/>
    <cellStyle name="60% - Ênfase2 2 24" xfId="4534"/>
    <cellStyle name="60% - Ênfase2 2 25" xfId="4535"/>
    <cellStyle name="60% - Ênfase2 2 26" xfId="4536"/>
    <cellStyle name="60% - Ênfase2 2 27" xfId="4537"/>
    <cellStyle name="60% - Ênfase2 2 28" xfId="4538"/>
    <cellStyle name="60% - Ênfase2 2 29" xfId="4539"/>
    <cellStyle name="60% - Ênfase2 2 3" xfId="4540"/>
    <cellStyle name="60% - Ênfase2 2 30" xfId="4541"/>
    <cellStyle name="60% - Ênfase2 2 31" xfId="4542"/>
    <cellStyle name="60% - Ênfase2 2 32" xfId="4543"/>
    <cellStyle name="60% - Ênfase2 2 33" xfId="4544"/>
    <cellStyle name="60% - Ênfase2 2 34" xfId="4545"/>
    <cellStyle name="60% - Ênfase2 2 35" xfId="4546"/>
    <cellStyle name="60% - Ênfase2 2 4" xfId="4547"/>
    <cellStyle name="60% - Ênfase2 2 5" xfId="4548"/>
    <cellStyle name="60% - Ênfase2 2 6" xfId="4549"/>
    <cellStyle name="60% - Ênfase2 2 7" xfId="4550"/>
    <cellStyle name="60% - Ênfase2 2 8" xfId="4551"/>
    <cellStyle name="60% - Ênfase2 2 8 2" xfId="4552"/>
    <cellStyle name="60% - Ênfase2 2 8 3" xfId="4553"/>
    <cellStyle name="60% - Ênfase2 2 8 4" xfId="4554"/>
    <cellStyle name="60% - Ênfase2 2 8 5" xfId="4555"/>
    <cellStyle name="60% - Ênfase2 2 8 6" xfId="4556"/>
    <cellStyle name="60% - Ênfase2 2 8 7" xfId="4557"/>
    <cellStyle name="60% - Ênfase2 2 9" xfId="4558"/>
    <cellStyle name="60% - Ênfase2 2 9 2" xfId="4559"/>
    <cellStyle name="60% - Ênfase2 2 9 3" xfId="4560"/>
    <cellStyle name="60% - Ênfase2 2 9 4" xfId="4561"/>
    <cellStyle name="60% - Ênfase2 2 9 5" xfId="4562"/>
    <cellStyle name="60% - Ênfase2 2 9 6" xfId="4563"/>
    <cellStyle name="60% - Ênfase2 2 9 7" xfId="4564"/>
    <cellStyle name="60% - Ênfase2 20" xfId="4565"/>
    <cellStyle name="60% - Ênfase2 20 2" xfId="4566"/>
    <cellStyle name="60% - Ênfase2 20 3" xfId="4567"/>
    <cellStyle name="60% - Ênfase2 21" xfId="4568"/>
    <cellStyle name="60% - Ênfase2 22" xfId="4569"/>
    <cellStyle name="60% - Ênfase2 23" xfId="4570"/>
    <cellStyle name="60% - Ênfase2 24" xfId="4571"/>
    <cellStyle name="60% - Ênfase2 24 2" xfId="40939"/>
    <cellStyle name="60% - Ênfase2 25" xfId="4572"/>
    <cellStyle name="60% - Ênfase2 25 2" xfId="40974"/>
    <cellStyle name="60% - Ênfase2 26" xfId="4573"/>
    <cellStyle name="60% - Ênfase2 26 10" xfId="4574"/>
    <cellStyle name="60% - Ênfase2 26 11" xfId="4575"/>
    <cellStyle name="60% - Ênfase2 26 12" xfId="4576"/>
    <cellStyle name="60% - Ênfase2 26 13" xfId="4577"/>
    <cellStyle name="60% - Ênfase2 26 14" xfId="4578"/>
    <cellStyle name="60% - Ênfase2 26 15" xfId="4579"/>
    <cellStyle name="60% - Ênfase2 26 16" xfId="4580"/>
    <cellStyle name="60% - Ênfase2 26 2" xfId="4581"/>
    <cellStyle name="60% - Ênfase2 26 3" xfId="4582"/>
    <cellStyle name="60% - Ênfase2 26 4" xfId="4583"/>
    <cellStyle name="60% - Ênfase2 26 5" xfId="4584"/>
    <cellStyle name="60% - Ênfase2 26 6" xfId="4585"/>
    <cellStyle name="60% - Ênfase2 26 7" xfId="4586"/>
    <cellStyle name="60% - Ênfase2 26 8" xfId="4587"/>
    <cellStyle name="60% - Ênfase2 26 9" xfId="4588"/>
    <cellStyle name="60% - Ênfase2 27" xfId="4589"/>
    <cellStyle name="60% - Ênfase2 27 10" xfId="4590"/>
    <cellStyle name="60% - Ênfase2 27 11" xfId="4591"/>
    <cellStyle name="60% - Ênfase2 27 12" xfId="4592"/>
    <cellStyle name="60% - Ênfase2 27 13" xfId="4593"/>
    <cellStyle name="60% - Ênfase2 27 14" xfId="4594"/>
    <cellStyle name="60% - Ênfase2 27 15" xfId="4595"/>
    <cellStyle name="60% - Ênfase2 27 16" xfId="4596"/>
    <cellStyle name="60% - Ênfase2 27 2" xfId="4597"/>
    <cellStyle name="60% - Ênfase2 27 3" xfId="4598"/>
    <cellStyle name="60% - Ênfase2 27 4" xfId="4599"/>
    <cellStyle name="60% - Ênfase2 27 5" xfId="4600"/>
    <cellStyle name="60% - Ênfase2 27 6" xfId="4601"/>
    <cellStyle name="60% - Ênfase2 27 7" xfId="4602"/>
    <cellStyle name="60% - Ênfase2 27 8" xfId="4603"/>
    <cellStyle name="60% - Ênfase2 27 9" xfId="4604"/>
    <cellStyle name="60% - Ênfase2 28" xfId="4605"/>
    <cellStyle name="60% - Ênfase2 28 10" xfId="4606"/>
    <cellStyle name="60% - Ênfase2 28 11" xfId="4607"/>
    <cellStyle name="60% - Ênfase2 28 12" xfId="4608"/>
    <cellStyle name="60% - Ênfase2 28 13" xfId="4609"/>
    <cellStyle name="60% - Ênfase2 28 14" xfId="4610"/>
    <cellStyle name="60% - Ênfase2 28 15" xfId="4611"/>
    <cellStyle name="60% - Ênfase2 28 16" xfId="4612"/>
    <cellStyle name="60% - Ênfase2 28 2" xfId="4613"/>
    <cellStyle name="60% - Ênfase2 28 3" xfId="4614"/>
    <cellStyle name="60% - Ênfase2 28 4" xfId="4615"/>
    <cellStyle name="60% - Ênfase2 28 5" xfId="4616"/>
    <cellStyle name="60% - Ênfase2 28 6" xfId="4617"/>
    <cellStyle name="60% - Ênfase2 28 7" xfId="4618"/>
    <cellStyle name="60% - Ênfase2 28 8" xfId="4619"/>
    <cellStyle name="60% - Ênfase2 28 9" xfId="4620"/>
    <cellStyle name="60% - Ênfase2 29" xfId="4621"/>
    <cellStyle name="60% - Ênfase2 29 10" xfId="4622"/>
    <cellStyle name="60% - Ênfase2 29 11" xfId="4623"/>
    <cellStyle name="60% - Ênfase2 29 12" xfId="4624"/>
    <cellStyle name="60% - Ênfase2 29 13" xfId="4625"/>
    <cellStyle name="60% - Ênfase2 29 14" xfId="4626"/>
    <cellStyle name="60% - Ênfase2 29 15" xfId="4627"/>
    <cellStyle name="60% - Ênfase2 29 16" xfId="4628"/>
    <cellStyle name="60% - Ênfase2 29 2" xfId="4629"/>
    <cellStyle name="60% - Ênfase2 29 3" xfId="4630"/>
    <cellStyle name="60% - Ênfase2 29 4" xfId="4631"/>
    <cellStyle name="60% - Ênfase2 29 5" xfId="4632"/>
    <cellStyle name="60% - Ênfase2 29 6" xfId="4633"/>
    <cellStyle name="60% - Ênfase2 29 7" xfId="4634"/>
    <cellStyle name="60% - Ênfase2 29 8" xfId="4635"/>
    <cellStyle name="60% - Ênfase2 29 9" xfId="4636"/>
    <cellStyle name="60% - Ênfase2 3" xfId="4637"/>
    <cellStyle name="60% - Ênfase2 3 10" xfId="4638"/>
    <cellStyle name="60% - Ênfase2 3 11" xfId="4639"/>
    <cellStyle name="60% - Ênfase2 3 2" xfId="4640"/>
    <cellStyle name="60% - Ênfase2 3 3" xfId="4641"/>
    <cellStyle name="60% - Ênfase2 3 4" xfId="4642"/>
    <cellStyle name="60% - Ênfase2 3 5" xfId="4643"/>
    <cellStyle name="60% - Ênfase2 3 6" xfId="4644"/>
    <cellStyle name="60% - Ênfase2 3 7" xfId="4645"/>
    <cellStyle name="60% - Ênfase2 3 8" xfId="4646"/>
    <cellStyle name="60% - Ênfase2 3 9" xfId="4647"/>
    <cellStyle name="60% - Ênfase2 30" xfId="4648"/>
    <cellStyle name="60% - Ênfase2 31" xfId="4649"/>
    <cellStyle name="60% - Ênfase2 32" xfId="4650"/>
    <cellStyle name="60% - Ênfase2 33" xfId="4651"/>
    <cellStyle name="60% - Ênfase2 34" xfId="4652"/>
    <cellStyle name="60% - Ênfase2 35" xfId="4653"/>
    <cellStyle name="60% - Ênfase2 36" xfId="4654"/>
    <cellStyle name="60% - Ênfase2 37" xfId="4655"/>
    <cellStyle name="60% - Ênfase2 38" xfId="4656"/>
    <cellStyle name="60% - Ênfase2 39" xfId="4657"/>
    <cellStyle name="60% - Ênfase2 4" xfId="4658"/>
    <cellStyle name="60% - Ênfase2 4 10" xfId="4659"/>
    <cellStyle name="60% - Ênfase2 4 11" xfId="4660"/>
    <cellStyle name="60% - Ênfase2 4 2" xfId="4661"/>
    <cellStyle name="60% - Ênfase2 4 3" xfId="4662"/>
    <cellStyle name="60% - Ênfase2 4 4" xfId="4663"/>
    <cellStyle name="60% - Ênfase2 4 5" xfId="4664"/>
    <cellStyle name="60% - Ênfase2 4 6" xfId="4665"/>
    <cellStyle name="60% - Ênfase2 4 7" xfId="4666"/>
    <cellStyle name="60% - Ênfase2 4 8" xfId="4667"/>
    <cellStyle name="60% - Ênfase2 4 9" xfId="4668"/>
    <cellStyle name="60% - Ênfase2 40" xfId="4669"/>
    <cellStyle name="60% - Ênfase2 41" xfId="4670"/>
    <cellStyle name="60% - Ênfase2 42" xfId="4671"/>
    <cellStyle name="60% - Ênfase2 43" xfId="4672"/>
    <cellStyle name="60% - Ênfase2 44" xfId="4673"/>
    <cellStyle name="60% - Ênfase2 45" xfId="4674"/>
    <cellStyle name="60% - Ênfase2 46" xfId="4675"/>
    <cellStyle name="60% - Ênfase2 47" xfId="4676"/>
    <cellStyle name="60% - Ênfase2 48" xfId="4677"/>
    <cellStyle name="60% - Ênfase2 49" xfId="4678"/>
    <cellStyle name="60% - Ênfase2 5" xfId="4679"/>
    <cellStyle name="60% - Ênfase2 5 2" xfId="4680"/>
    <cellStyle name="60% - Ênfase2 5 3" xfId="4681"/>
    <cellStyle name="60% - Ênfase2 5 4" xfId="4682"/>
    <cellStyle name="60% - Ênfase2 50" xfId="4683"/>
    <cellStyle name="60% - Ênfase2 51" xfId="4684"/>
    <cellStyle name="60% - Ênfase2 52" xfId="4685"/>
    <cellStyle name="60% - Ênfase2 53" xfId="4686"/>
    <cellStyle name="60% - Ênfase2 54" xfId="4687"/>
    <cellStyle name="60% - Ênfase2 55" xfId="4688"/>
    <cellStyle name="60% - Ênfase2 56" xfId="4689"/>
    <cellStyle name="60% - Ênfase2 57" xfId="4690"/>
    <cellStyle name="60% - Ênfase2 58" xfId="4691"/>
    <cellStyle name="60% - Ênfase2 59" xfId="4692"/>
    <cellStyle name="60% - Ênfase2 6" xfId="4693"/>
    <cellStyle name="60% - Ênfase2 6 2" xfId="4694"/>
    <cellStyle name="60% - Ênfase2 6 3" xfId="4695"/>
    <cellStyle name="60% - Ênfase2 6 4" xfId="4696"/>
    <cellStyle name="60% - Ênfase2 60" xfId="4697"/>
    <cellStyle name="60% - Ênfase2 61" xfId="4698"/>
    <cellStyle name="60% - Ênfase2 62" xfId="4699"/>
    <cellStyle name="60% - Ênfase2 63" xfId="4700"/>
    <cellStyle name="60% - Ênfase2 64" xfId="4701"/>
    <cellStyle name="60% - Ênfase2 65" xfId="4702"/>
    <cellStyle name="60% - Ênfase2 66" xfId="4703"/>
    <cellStyle name="60% - Ênfase2 67" xfId="4704"/>
    <cellStyle name="60% - Ênfase2 68" xfId="4705"/>
    <cellStyle name="60% - Ênfase2 69" xfId="4706"/>
    <cellStyle name="60% - Ênfase2 7" xfId="4707"/>
    <cellStyle name="60% - Ênfase2 7 2" xfId="4708"/>
    <cellStyle name="60% - Ênfase2 7 3" xfId="4709"/>
    <cellStyle name="60% - Ênfase2 7 4" xfId="4710"/>
    <cellStyle name="60% - Ênfase2 70" xfId="4711"/>
    <cellStyle name="60% - Ênfase2 71" xfId="4712"/>
    <cellStyle name="60% - Ênfase2 72" xfId="4713"/>
    <cellStyle name="60% - Ênfase2 73" xfId="4714"/>
    <cellStyle name="60% - Ênfase2 74" xfId="4715"/>
    <cellStyle name="60% - Ênfase2 75" xfId="4716"/>
    <cellStyle name="60% - Ênfase2 76" xfId="4717"/>
    <cellStyle name="60% - Ênfase2 77" xfId="4718"/>
    <cellStyle name="60% - Ênfase2 78" xfId="4719"/>
    <cellStyle name="60% - Ênfase2 79" xfId="4720"/>
    <cellStyle name="60% - Ênfase2 8" xfId="4721"/>
    <cellStyle name="60% - Ênfase2 8 2" xfId="4722"/>
    <cellStyle name="60% - Ênfase2 8 3" xfId="4723"/>
    <cellStyle name="60% - Ênfase2 8 4" xfId="4724"/>
    <cellStyle name="60% - Ênfase2 80" xfId="4725"/>
    <cellStyle name="60% - Ênfase2 81" xfId="4726"/>
    <cellStyle name="60% - Ênfase2 82" xfId="4727"/>
    <cellStyle name="60% - Ênfase2 83" xfId="4728"/>
    <cellStyle name="60% - Ênfase2 84" xfId="4729"/>
    <cellStyle name="60% - Ênfase2 85" xfId="4730"/>
    <cellStyle name="60% - Ênfase2 86" xfId="4731"/>
    <cellStyle name="60% - Ênfase2 87" xfId="4732"/>
    <cellStyle name="60% - Ênfase2 88" xfId="4733"/>
    <cellStyle name="60% - Ênfase2 89" xfId="4734"/>
    <cellStyle name="60% - Ênfase2 9" xfId="4735"/>
    <cellStyle name="60% - Ênfase2 90" xfId="4736"/>
    <cellStyle name="60% - Ênfase2 91" xfId="4737"/>
    <cellStyle name="60% - Ênfase2 92" xfId="4738"/>
    <cellStyle name="60% - Ênfase2 93" xfId="4739"/>
    <cellStyle name="60% - Ênfase2 94" xfId="4740"/>
    <cellStyle name="60% - Ênfase2 95" xfId="4741"/>
    <cellStyle name="60% - Ênfase2 96" xfId="4742"/>
    <cellStyle name="60% - Ênfase2 97" xfId="4743"/>
    <cellStyle name="60% - Ênfase2 98" xfId="4744"/>
    <cellStyle name="60% - Ênfase2 99" xfId="4745"/>
    <cellStyle name="60% - Ênfase3 10" xfId="4746"/>
    <cellStyle name="60% - Ênfase3 10 2" xfId="40513"/>
    <cellStyle name="60% - Ênfase3 100" xfId="4747"/>
    <cellStyle name="60% - Ênfase3 101" xfId="4748"/>
    <cellStyle name="60% - Ênfase3 102" xfId="4749"/>
    <cellStyle name="60% - Ênfase3 103" xfId="4750"/>
    <cellStyle name="60% - Ênfase3 104" xfId="4751"/>
    <cellStyle name="60% - Ênfase3 105" xfId="4752"/>
    <cellStyle name="60% - Ênfase3 106" xfId="4753"/>
    <cellStyle name="60% - Ênfase3 107" xfId="4754"/>
    <cellStyle name="60% - Ênfase3 108" xfId="4755"/>
    <cellStyle name="60% - Ênfase3 109" xfId="4756"/>
    <cellStyle name="60% - Ênfase3 11" xfId="4757"/>
    <cellStyle name="60% - Ênfase3 11 2" xfId="40514"/>
    <cellStyle name="60% - Ênfase3 110" xfId="4758"/>
    <cellStyle name="60% - Ênfase3 111" xfId="4759"/>
    <cellStyle name="60% - Ênfase3 112" xfId="4760"/>
    <cellStyle name="60% - Ênfase3 113" xfId="4761"/>
    <cellStyle name="60% - Ênfase3 114" xfId="4762"/>
    <cellStyle name="60% - Ênfase3 115" xfId="4763"/>
    <cellStyle name="60% - Ênfase3 116" xfId="4764"/>
    <cellStyle name="60% - Ênfase3 117" xfId="4765"/>
    <cellStyle name="60% - Ênfase3 118" xfId="4766"/>
    <cellStyle name="60% - Ênfase3 119" xfId="4767"/>
    <cellStyle name="60% - Ênfase3 12" xfId="4768"/>
    <cellStyle name="60% - Ênfase3 12 2" xfId="40515"/>
    <cellStyle name="60% - Ênfase3 120" xfId="4769"/>
    <cellStyle name="60% - Ênfase3 121" xfId="4770"/>
    <cellStyle name="60% - Ênfase3 122" xfId="4771"/>
    <cellStyle name="60% - Ênfase3 123" xfId="4772"/>
    <cellStyle name="60% - Ênfase3 124" xfId="4773"/>
    <cellStyle name="60% - Ênfase3 125" xfId="4774"/>
    <cellStyle name="60% - Ênfase3 126" xfId="4775"/>
    <cellStyle name="60% - Ênfase3 127" xfId="4776"/>
    <cellStyle name="60% - Ênfase3 128" xfId="4777"/>
    <cellStyle name="60% - Ênfase3 129" xfId="4778"/>
    <cellStyle name="60% - Ênfase3 13" xfId="4779"/>
    <cellStyle name="60% - Ênfase3 13 2" xfId="40516"/>
    <cellStyle name="60% - Ênfase3 130" xfId="4780"/>
    <cellStyle name="60% - Ênfase3 131" xfId="4781"/>
    <cellStyle name="60% - Ênfase3 132" xfId="4782"/>
    <cellStyle name="60% - Ênfase3 133" xfId="4783"/>
    <cellStyle name="60% - Ênfase3 134" xfId="4784"/>
    <cellStyle name="60% - Ênfase3 135" xfId="4785"/>
    <cellStyle name="60% - Ênfase3 136" xfId="4786"/>
    <cellStyle name="60% - Ênfase3 137" xfId="4787"/>
    <cellStyle name="60% - Ênfase3 138" xfId="4788"/>
    <cellStyle name="60% - Ênfase3 139" xfId="4789"/>
    <cellStyle name="60% - Ênfase3 14" xfId="4790"/>
    <cellStyle name="60% - Ênfase3 140" xfId="4791"/>
    <cellStyle name="60% - Ênfase3 141" xfId="4792"/>
    <cellStyle name="60% - Ênfase3 142" xfId="4793"/>
    <cellStyle name="60% - Ênfase3 143" xfId="4794"/>
    <cellStyle name="60% - Ênfase3 144" xfId="4795"/>
    <cellStyle name="60% - Ênfase3 145" xfId="4796"/>
    <cellStyle name="60% - Ênfase3 146" xfId="4797"/>
    <cellStyle name="60% - Ênfase3 147" xfId="4798"/>
    <cellStyle name="60% - Ênfase3 148" xfId="4799"/>
    <cellStyle name="60% - Ênfase3 149" xfId="4800"/>
    <cellStyle name="60% - Ênfase3 15" xfId="4801"/>
    <cellStyle name="60% - Ênfase3 15 2" xfId="4802"/>
    <cellStyle name="60% - Ênfase3 15 3" xfId="4803"/>
    <cellStyle name="60% - Ênfase3 150" xfId="4804"/>
    <cellStyle name="60% - Ênfase3 151" xfId="4805"/>
    <cellStyle name="60% - Ênfase3 152" xfId="4806"/>
    <cellStyle name="60% - Ênfase3 153" xfId="4807"/>
    <cellStyle name="60% - Ênfase3 154" xfId="4808"/>
    <cellStyle name="60% - Ênfase3 155" xfId="4809"/>
    <cellStyle name="60% - Ênfase3 156" xfId="4810"/>
    <cellStyle name="60% - Ênfase3 157" xfId="4811"/>
    <cellStyle name="60% - Ênfase3 158" xfId="4812"/>
    <cellStyle name="60% - Ênfase3 159" xfId="4813"/>
    <cellStyle name="60% - Ênfase3 16" xfId="4814"/>
    <cellStyle name="60% - Ênfase3 16 2" xfId="4815"/>
    <cellStyle name="60% - Ênfase3 16 3" xfId="4816"/>
    <cellStyle name="60% - Ênfase3 160" xfId="4817"/>
    <cellStyle name="60% - Ênfase3 161" xfId="4818"/>
    <cellStyle name="60% - Ênfase3 162" xfId="4819"/>
    <cellStyle name="60% - Ênfase3 163" xfId="4820"/>
    <cellStyle name="60% - Ênfase3 164" xfId="4821"/>
    <cellStyle name="60% - Ênfase3 165" xfId="4822"/>
    <cellStyle name="60% - Ênfase3 166" xfId="4823"/>
    <cellStyle name="60% - Ênfase3 167" xfId="4824"/>
    <cellStyle name="60% - Ênfase3 168" xfId="4825"/>
    <cellStyle name="60% - Ênfase3 169" xfId="4826"/>
    <cellStyle name="60% - Ênfase3 17" xfId="4827"/>
    <cellStyle name="60% - Ênfase3 17 2" xfId="4828"/>
    <cellStyle name="60% - Ênfase3 17 3" xfId="4829"/>
    <cellStyle name="60% - Ênfase3 170" xfId="4830"/>
    <cellStyle name="60% - Ênfase3 171" xfId="4831"/>
    <cellStyle name="60% - Ênfase3 172" xfId="4832"/>
    <cellStyle name="60% - Ênfase3 173" xfId="4833"/>
    <cellStyle name="60% - Ênfase3 174" xfId="4834"/>
    <cellStyle name="60% - Ênfase3 175" xfId="4835"/>
    <cellStyle name="60% - Ênfase3 176" xfId="4836"/>
    <cellStyle name="60% - Ênfase3 177" xfId="4837"/>
    <cellStyle name="60% - Ênfase3 178" xfId="4838"/>
    <cellStyle name="60% - Ênfase3 179" xfId="4839"/>
    <cellStyle name="60% - Ênfase3 18" xfId="4840"/>
    <cellStyle name="60% - Ênfase3 18 2" xfId="4841"/>
    <cellStyle name="60% - Ênfase3 18 3" xfId="4842"/>
    <cellStyle name="60% - Ênfase3 180" xfId="4843"/>
    <cellStyle name="60% - Ênfase3 181" xfId="4844"/>
    <cellStyle name="60% - Ênfase3 182" xfId="4845"/>
    <cellStyle name="60% - Ênfase3 183" xfId="4846"/>
    <cellStyle name="60% - Ênfase3 184" xfId="4847"/>
    <cellStyle name="60% - Ênfase3 185" xfId="4848"/>
    <cellStyle name="60% - Ênfase3 186" xfId="4849"/>
    <cellStyle name="60% - Ênfase3 187" xfId="4850"/>
    <cellStyle name="60% - Ênfase3 188" xfId="4851"/>
    <cellStyle name="60% - Ênfase3 189" xfId="4852"/>
    <cellStyle name="60% - Ênfase3 19" xfId="4853"/>
    <cellStyle name="60% - Ênfase3 19 2" xfId="4854"/>
    <cellStyle name="60% - Ênfase3 19 3" xfId="4855"/>
    <cellStyle name="60% - Ênfase3 190" xfId="4856"/>
    <cellStyle name="60% - Ênfase3 2" xfId="4857"/>
    <cellStyle name="60% - Ênfase3 2 10" xfId="4858"/>
    <cellStyle name="60% - Ênfase3 2 10 2" xfId="4859"/>
    <cellStyle name="60% - Ênfase3 2 10 3" xfId="4860"/>
    <cellStyle name="60% - Ênfase3 2 10 4" xfId="4861"/>
    <cellStyle name="60% - Ênfase3 2 10 5" xfId="4862"/>
    <cellStyle name="60% - Ênfase3 2 10 6" xfId="4863"/>
    <cellStyle name="60% - Ênfase3 2 10 7" xfId="4864"/>
    <cellStyle name="60% - Ênfase3 2 11" xfId="4865"/>
    <cellStyle name="60% - Ênfase3 2 11 2" xfId="4866"/>
    <cellStyle name="60% - Ênfase3 2 11 3" xfId="4867"/>
    <cellStyle name="60% - Ênfase3 2 11 4" xfId="4868"/>
    <cellStyle name="60% - Ênfase3 2 11 5" xfId="4869"/>
    <cellStyle name="60% - Ênfase3 2 11 6" xfId="4870"/>
    <cellStyle name="60% - Ênfase3 2 11 7" xfId="4871"/>
    <cellStyle name="60% - Ênfase3 2 12" xfId="4872"/>
    <cellStyle name="60% - Ênfase3 2 13" xfId="4873"/>
    <cellStyle name="60% - Ênfase3 2 14" xfId="4874"/>
    <cellStyle name="60% - Ênfase3 2 15" xfId="4875"/>
    <cellStyle name="60% - Ênfase3 2 16" xfId="4876"/>
    <cellStyle name="60% - Ênfase3 2 17" xfId="4877"/>
    <cellStyle name="60% - Ênfase3 2 18" xfId="4878"/>
    <cellStyle name="60% - Ênfase3 2 19" xfId="4879"/>
    <cellStyle name="60% - Ênfase3 2 2" xfId="4880"/>
    <cellStyle name="60% - Ênfase3 2 20" xfId="4881"/>
    <cellStyle name="60% - Ênfase3 2 21" xfId="4882"/>
    <cellStyle name="60% - Ênfase3 2 22" xfId="4883"/>
    <cellStyle name="60% - Ênfase3 2 23" xfId="4884"/>
    <cellStyle name="60% - Ênfase3 2 24" xfId="4885"/>
    <cellStyle name="60% - Ênfase3 2 25" xfId="4886"/>
    <cellStyle name="60% - Ênfase3 2 26" xfId="4887"/>
    <cellStyle name="60% - Ênfase3 2 27" xfId="4888"/>
    <cellStyle name="60% - Ênfase3 2 28" xfId="4889"/>
    <cellStyle name="60% - Ênfase3 2 29" xfId="4890"/>
    <cellStyle name="60% - Ênfase3 2 3" xfId="4891"/>
    <cellStyle name="60% - Ênfase3 2 30" xfId="4892"/>
    <cellStyle name="60% - Ênfase3 2 31" xfId="4893"/>
    <cellStyle name="60% - Ênfase3 2 32" xfId="4894"/>
    <cellStyle name="60% - Ênfase3 2 33" xfId="4895"/>
    <cellStyle name="60% - Ênfase3 2 34" xfId="4896"/>
    <cellStyle name="60% - Ênfase3 2 35" xfId="4897"/>
    <cellStyle name="60% - Ênfase3 2 4" xfId="4898"/>
    <cellStyle name="60% - Ênfase3 2 5" xfId="4899"/>
    <cellStyle name="60% - Ênfase3 2 6" xfId="4900"/>
    <cellStyle name="60% - Ênfase3 2 7" xfId="4901"/>
    <cellStyle name="60% - Ênfase3 2 8" xfId="4902"/>
    <cellStyle name="60% - Ênfase3 2 8 2" xfId="4903"/>
    <cellStyle name="60% - Ênfase3 2 8 3" xfId="4904"/>
    <cellStyle name="60% - Ênfase3 2 8 4" xfId="4905"/>
    <cellStyle name="60% - Ênfase3 2 8 5" xfId="4906"/>
    <cellStyle name="60% - Ênfase3 2 8 6" xfId="4907"/>
    <cellStyle name="60% - Ênfase3 2 8 7" xfId="4908"/>
    <cellStyle name="60% - Ênfase3 2 9" xfId="4909"/>
    <cellStyle name="60% - Ênfase3 2 9 2" xfId="4910"/>
    <cellStyle name="60% - Ênfase3 2 9 3" xfId="4911"/>
    <cellStyle name="60% - Ênfase3 2 9 4" xfId="4912"/>
    <cellStyle name="60% - Ênfase3 2 9 5" xfId="4913"/>
    <cellStyle name="60% - Ênfase3 2 9 6" xfId="4914"/>
    <cellStyle name="60% - Ênfase3 2 9 7" xfId="4915"/>
    <cellStyle name="60% - Ênfase3 20" xfId="4916"/>
    <cellStyle name="60% - Ênfase3 20 2" xfId="4917"/>
    <cellStyle name="60% - Ênfase3 20 3" xfId="4918"/>
    <cellStyle name="60% - Ênfase3 21" xfId="4919"/>
    <cellStyle name="60% - Ênfase3 22" xfId="4920"/>
    <cellStyle name="60% - Ênfase3 23" xfId="4921"/>
    <cellStyle name="60% - Ênfase3 24" xfId="4922"/>
    <cellStyle name="60% - Ênfase3 24 2" xfId="40940"/>
    <cellStyle name="60% - Ênfase3 25" xfId="4923"/>
    <cellStyle name="60% - Ênfase3 25 2" xfId="40975"/>
    <cellStyle name="60% - Ênfase3 26" xfId="4924"/>
    <cellStyle name="60% - Ênfase3 26 10" xfId="4925"/>
    <cellStyle name="60% - Ênfase3 26 11" xfId="4926"/>
    <cellStyle name="60% - Ênfase3 26 12" xfId="4927"/>
    <cellStyle name="60% - Ênfase3 26 13" xfId="4928"/>
    <cellStyle name="60% - Ênfase3 26 14" xfId="4929"/>
    <cellStyle name="60% - Ênfase3 26 15" xfId="4930"/>
    <cellStyle name="60% - Ênfase3 26 16" xfId="4931"/>
    <cellStyle name="60% - Ênfase3 26 2" xfId="4932"/>
    <cellStyle name="60% - Ênfase3 26 3" xfId="4933"/>
    <cellStyle name="60% - Ênfase3 26 4" xfId="4934"/>
    <cellStyle name="60% - Ênfase3 26 5" xfId="4935"/>
    <cellStyle name="60% - Ênfase3 26 6" xfId="4936"/>
    <cellStyle name="60% - Ênfase3 26 7" xfId="4937"/>
    <cellStyle name="60% - Ênfase3 26 8" xfId="4938"/>
    <cellStyle name="60% - Ênfase3 26 9" xfId="4939"/>
    <cellStyle name="60% - Ênfase3 27" xfId="4940"/>
    <cellStyle name="60% - Ênfase3 27 10" xfId="4941"/>
    <cellStyle name="60% - Ênfase3 27 11" xfId="4942"/>
    <cellStyle name="60% - Ênfase3 27 12" xfId="4943"/>
    <cellStyle name="60% - Ênfase3 27 13" xfId="4944"/>
    <cellStyle name="60% - Ênfase3 27 14" xfId="4945"/>
    <cellStyle name="60% - Ênfase3 27 15" xfId="4946"/>
    <cellStyle name="60% - Ênfase3 27 16" xfId="4947"/>
    <cellStyle name="60% - Ênfase3 27 2" xfId="4948"/>
    <cellStyle name="60% - Ênfase3 27 3" xfId="4949"/>
    <cellStyle name="60% - Ênfase3 27 4" xfId="4950"/>
    <cellStyle name="60% - Ênfase3 27 5" xfId="4951"/>
    <cellStyle name="60% - Ênfase3 27 6" xfId="4952"/>
    <cellStyle name="60% - Ênfase3 27 7" xfId="4953"/>
    <cellStyle name="60% - Ênfase3 27 8" xfId="4954"/>
    <cellStyle name="60% - Ênfase3 27 9" xfId="4955"/>
    <cellStyle name="60% - Ênfase3 28" xfId="4956"/>
    <cellStyle name="60% - Ênfase3 28 10" xfId="4957"/>
    <cellStyle name="60% - Ênfase3 28 11" xfId="4958"/>
    <cellStyle name="60% - Ênfase3 28 12" xfId="4959"/>
    <cellStyle name="60% - Ênfase3 28 13" xfId="4960"/>
    <cellStyle name="60% - Ênfase3 28 14" xfId="4961"/>
    <cellStyle name="60% - Ênfase3 28 15" xfId="4962"/>
    <cellStyle name="60% - Ênfase3 28 16" xfId="4963"/>
    <cellStyle name="60% - Ênfase3 28 2" xfId="4964"/>
    <cellStyle name="60% - Ênfase3 28 3" xfId="4965"/>
    <cellStyle name="60% - Ênfase3 28 4" xfId="4966"/>
    <cellStyle name="60% - Ênfase3 28 5" xfId="4967"/>
    <cellStyle name="60% - Ênfase3 28 6" xfId="4968"/>
    <cellStyle name="60% - Ênfase3 28 7" xfId="4969"/>
    <cellStyle name="60% - Ênfase3 28 8" xfId="4970"/>
    <cellStyle name="60% - Ênfase3 28 9" xfId="4971"/>
    <cellStyle name="60% - Ênfase3 29" xfId="4972"/>
    <cellStyle name="60% - Ênfase3 29 10" xfId="4973"/>
    <cellStyle name="60% - Ênfase3 29 11" xfId="4974"/>
    <cellStyle name="60% - Ênfase3 29 12" xfId="4975"/>
    <cellStyle name="60% - Ênfase3 29 13" xfId="4976"/>
    <cellStyle name="60% - Ênfase3 29 14" xfId="4977"/>
    <cellStyle name="60% - Ênfase3 29 15" xfId="4978"/>
    <cellStyle name="60% - Ênfase3 29 16" xfId="4979"/>
    <cellStyle name="60% - Ênfase3 29 2" xfId="4980"/>
    <cellStyle name="60% - Ênfase3 29 3" xfId="4981"/>
    <cellStyle name="60% - Ênfase3 29 4" xfId="4982"/>
    <cellStyle name="60% - Ênfase3 29 5" xfId="4983"/>
    <cellStyle name="60% - Ênfase3 29 6" xfId="4984"/>
    <cellStyle name="60% - Ênfase3 29 7" xfId="4985"/>
    <cellStyle name="60% - Ênfase3 29 8" xfId="4986"/>
    <cellStyle name="60% - Ênfase3 29 9" xfId="4987"/>
    <cellStyle name="60% - Ênfase3 3" xfId="4988"/>
    <cellStyle name="60% - Ênfase3 3 10" xfId="4989"/>
    <cellStyle name="60% - Ênfase3 3 11" xfId="4990"/>
    <cellStyle name="60% - Ênfase3 3 2" xfId="4991"/>
    <cellStyle name="60% - Ênfase3 3 3" xfId="4992"/>
    <cellStyle name="60% - Ênfase3 3 4" xfId="4993"/>
    <cellStyle name="60% - Ênfase3 3 5" xfId="4994"/>
    <cellStyle name="60% - Ênfase3 3 6" xfId="4995"/>
    <cellStyle name="60% - Ênfase3 3 7" xfId="4996"/>
    <cellStyle name="60% - Ênfase3 3 8" xfId="4997"/>
    <cellStyle name="60% - Ênfase3 3 9" xfId="4998"/>
    <cellStyle name="60% - Ênfase3 30" xfId="4999"/>
    <cellStyle name="60% - Ênfase3 31" xfId="5000"/>
    <cellStyle name="60% - Ênfase3 32" xfId="5001"/>
    <cellStyle name="60% - Ênfase3 33" xfId="5002"/>
    <cellStyle name="60% - Ênfase3 34" xfId="5003"/>
    <cellStyle name="60% - Ênfase3 35" xfId="5004"/>
    <cellStyle name="60% - Ênfase3 36" xfId="5005"/>
    <cellStyle name="60% - Ênfase3 37" xfId="5006"/>
    <cellStyle name="60% - Ênfase3 38" xfId="5007"/>
    <cellStyle name="60% - Ênfase3 39" xfId="5008"/>
    <cellStyle name="60% - Ênfase3 4" xfId="5009"/>
    <cellStyle name="60% - Ênfase3 4 10" xfId="5010"/>
    <cellStyle name="60% - Ênfase3 4 11" xfId="5011"/>
    <cellStyle name="60% - Ênfase3 4 2" xfId="5012"/>
    <cellStyle name="60% - Ênfase3 4 3" xfId="5013"/>
    <cellStyle name="60% - Ênfase3 4 4" xfId="5014"/>
    <cellStyle name="60% - Ênfase3 4 5" xfId="5015"/>
    <cellStyle name="60% - Ênfase3 4 6" xfId="5016"/>
    <cellStyle name="60% - Ênfase3 4 7" xfId="5017"/>
    <cellStyle name="60% - Ênfase3 4 8" xfId="5018"/>
    <cellStyle name="60% - Ênfase3 4 9" xfId="5019"/>
    <cellStyle name="60% - Ênfase3 40" xfId="5020"/>
    <cellStyle name="60% - Ênfase3 41" xfId="5021"/>
    <cellStyle name="60% - Ênfase3 42" xfId="5022"/>
    <cellStyle name="60% - Ênfase3 43" xfId="5023"/>
    <cellStyle name="60% - Ênfase3 44" xfId="5024"/>
    <cellStyle name="60% - Ênfase3 45" xfId="5025"/>
    <cellStyle name="60% - Ênfase3 46" xfId="5026"/>
    <cellStyle name="60% - Ênfase3 47" xfId="5027"/>
    <cellStyle name="60% - Ênfase3 48" xfId="5028"/>
    <cellStyle name="60% - Ênfase3 49" xfId="5029"/>
    <cellStyle name="60% - Ênfase3 5" xfId="5030"/>
    <cellStyle name="60% - Ênfase3 5 2" xfId="5031"/>
    <cellStyle name="60% - Ênfase3 5 3" xfId="5032"/>
    <cellStyle name="60% - Ênfase3 5 4" xfId="5033"/>
    <cellStyle name="60% - Ênfase3 50" xfId="5034"/>
    <cellStyle name="60% - Ênfase3 51" xfId="5035"/>
    <cellStyle name="60% - Ênfase3 52" xfId="5036"/>
    <cellStyle name="60% - Ênfase3 53" xfId="5037"/>
    <cellStyle name="60% - Ênfase3 54" xfId="5038"/>
    <cellStyle name="60% - Ênfase3 55" xfId="5039"/>
    <cellStyle name="60% - Ênfase3 56" xfId="5040"/>
    <cellStyle name="60% - Ênfase3 57" xfId="5041"/>
    <cellStyle name="60% - Ênfase3 58" xfId="5042"/>
    <cellStyle name="60% - Ênfase3 59" xfId="5043"/>
    <cellStyle name="60% - Ênfase3 6" xfId="5044"/>
    <cellStyle name="60% - Ênfase3 6 2" xfId="5045"/>
    <cellStyle name="60% - Ênfase3 6 3" xfId="5046"/>
    <cellStyle name="60% - Ênfase3 6 4" xfId="5047"/>
    <cellStyle name="60% - Ênfase3 60" xfId="5048"/>
    <cellStyle name="60% - Ênfase3 61" xfId="5049"/>
    <cellStyle name="60% - Ênfase3 62" xfId="5050"/>
    <cellStyle name="60% - Ênfase3 63" xfId="5051"/>
    <cellStyle name="60% - Ênfase3 64" xfId="5052"/>
    <cellStyle name="60% - Ênfase3 65" xfId="5053"/>
    <cellStyle name="60% - Ênfase3 66" xfId="5054"/>
    <cellStyle name="60% - Ênfase3 67" xfId="5055"/>
    <cellStyle name="60% - Ênfase3 68" xfId="5056"/>
    <cellStyle name="60% - Ênfase3 69" xfId="5057"/>
    <cellStyle name="60% - Ênfase3 7" xfId="5058"/>
    <cellStyle name="60% - Ênfase3 7 2" xfId="5059"/>
    <cellStyle name="60% - Ênfase3 7 3" xfId="5060"/>
    <cellStyle name="60% - Ênfase3 7 4" xfId="5061"/>
    <cellStyle name="60% - Ênfase3 70" xfId="5062"/>
    <cellStyle name="60% - Ênfase3 71" xfId="5063"/>
    <cellStyle name="60% - Ênfase3 72" xfId="5064"/>
    <cellStyle name="60% - Ênfase3 73" xfId="5065"/>
    <cellStyle name="60% - Ênfase3 74" xfId="5066"/>
    <cellStyle name="60% - Ênfase3 75" xfId="5067"/>
    <cellStyle name="60% - Ênfase3 76" xfId="5068"/>
    <cellStyle name="60% - Ênfase3 77" xfId="5069"/>
    <cellStyle name="60% - Ênfase3 78" xfId="5070"/>
    <cellStyle name="60% - Ênfase3 79" xfId="5071"/>
    <cellStyle name="60% - Ênfase3 8" xfId="5072"/>
    <cellStyle name="60% - Ênfase3 8 2" xfId="5073"/>
    <cellStyle name="60% - Ênfase3 8 3" xfId="5074"/>
    <cellStyle name="60% - Ênfase3 8 4" xfId="5075"/>
    <cellStyle name="60% - Ênfase3 80" xfId="5076"/>
    <cellStyle name="60% - Ênfase3 81" xfId="5077"/>
    <cellStyle name="60% - Ênfase3 82" xfId="5078"/>
    <cellStyle name="60% - Ênfase3 83" xfId="5079"/>
    <cellStyle name="60% - Ênfase3 84" xfId="5080"/>
    <cellStyle name="60% - Ênfase3 85" xfId="5081"/>
    <cellStyle name="60% - Ênfase3 86" xfId="5082"/>
    <cellStyle name="60% - Ênfase3 87" xfId="5083"/>
    <cellStyle name="60% - Ênfase3 88" xfId="5084"/>
    <cellStyle name="60% - Ênfase3 89" xfId="5085"/>
    <cellStyle name="60% - Ênfase3 9" xfId="5086"/>
    <cellStyle name="60% - Ênfase3 90" xfId="5087"/>
    <cellStyle name="60% - Ênfase3 91" xfId="5088"/>
    <cellStyle name="60% - Ênfase3 92" xfId="5089"/>
    <cellStyle name="60% - Ênfase3 93" xfId="5090"/>
    <cellStyle name="60% - Ênfase3 94" xfId="5091"/>
    <cellStyle name="60% - Ênfase3 95" xfId="5092"/>
    <cellStyle name="60% - Ênfase3 96" xfId="5093"/>
    <cellStyle name="60% - Ênfase3 97" xfId="5094"/>
    <cellStyle name="60% - Ênfase3 98" xfId="5095"/>
    <cellStyle name="60% - Ênfase3 99" xfId="5096"/>
    <cellStyle name="60% - Ênfase4 10" xfId="5097"/>
    <cellStyle name="60% - Ênfase4 10 2" xfId="40517"/>
    <cellStyle name="60% - Ênfase4 100" xfId="5098"/>
    <cellStyle name="60% - Ênfase4 101" xfId="5099"/>
    <cellStyle name="60% - Ênfase4 102" xfId="5100"/>
    <cellStyle name="60% - Ênfase4 103" xfId="5101"/>
    <cellStyle name="60% - Ênfase4 104" xfId="5102"/>
    <cellStyle name="60% - Ênfase4 105" xfId="5103"/>
    <cellStyle name="60% - Ênfase4 106" xfId="5104"/>
    <cellStyle name="60% - Ênfase4 107" xfId="5105"/>
    <cellStyle name="60% - Ênfase4 108" xfId="5106"/>
    <cellStyle name="60% - Ênfase4 109" xfId="5107"/>
    <cellStyle name="60% - Ênfase4 11" xfId="5108"/>
    <cellStyle name="60% - Ênfase4 11 2" xfId="40518"/>
    <cellStyle name="60% - Ênfase4 110" xfId="5109"/>
    <cellStyle name="60% - Ênfase4 111" xfId="5110"/>
    <cellStyle name="60% - Ênfase4 112" xfId="5111"/>
    <cellStyle name="60% - Ênfase4 113" xfId="5112"/>
    <cellStyle name="60% - Ênfase4 114" xfId="5113"/>
    <cellStyle name="60% - Ênfase4 115" xfId="5114"/>
    <cellStyle name="60% - Ênfase4 116" xfId="5115"/>
    <cellStyle name="60% - Ênfase4 117" xfId="5116"/>
    <cellStyle name="60% - Ênfase4 118" xfId="5117"/>
    <cellStyle name="60% - Ênfase4 119" xfId="5118"/>
    <cellStyle name="60% - Ênfase4 12" xfId="5119"/>
    <cellStyle name="60% - Ênfase4 12 2" xfId="40519"/>
    <cellStyle name="60% - Ênfase4 120" xfId="5120"/>
    <cellStyle name="60% - Ênfase4 121" xfId="5121"/>
    <cellStyle name="60% - Ênfase4 122" xfId="5122"/>
    <cellStyle name="60% - Ênfase4 123" xfId="5123"/>
    <cellStyle name="60% - Ênfase4 124" xfId="5124"/>
    <cellStyle name="60% - Ênfase4 125" xfId="5125"/>
    <cellStyle name="60% - Ênfase4 126" xfId="5126"/>
    <cellStyle name="60% - Ênfase4 127" xfId="5127"/>
    <cellStyle name="60% - Ênfase4 128" xfId="5128"/>
    <cellStyle name="60% - Ênfase4 129" xfId="5129"/>
    <cellStyle name="60% - Ênfase4 13" xfId="5130"/>
    <cellStyle name="60% - Ênfase4 13 2" xfId="40520"/>
    <cellStyle name="60% - Ênfase4 130" xfId="5131"/>
    <cellStyle name="60% - Ênfase4 131" xfId="5132"/>
    <cellStyle name="60% - Ênfase4 132" xfId="5133"/>
    <cellStyle name="60% - Ênfase4 133" xfId="5134"/>
    <cellStyle name="60% - Ênfase4 134" xfId="5135"/>
    <cellStyle name="60% - Ênfase4 135" xfId="5136"/>
    <cellStyle name="60% - Ênfase4 136" xfId="5137"/>
    <cellStyle name="60% - Ênfase4 137" xfId="5138"/>
    <cellStyle name="60% - Ênfase4 138" xfId="5139"/>
    <cellStyle name="60% - Ênfase4 139" xfId="5140"/>
    <cellStyle name="60% - Ênfase4 14" xfId="5141"/>
    <cellStyle name="60% - Ênfase4 140" xfId="5142"/>
    <cellStyle name="60% - Ênfase4 141" xfId="5143"/>
    <cellStyle name="60% - Ênfase4 142" xfId="5144"/>
    <cellStyle name="60% - Ênfase4 143" xfId="5145"/>
    <cellStyle name="60% - Ênfase4 144" xfId="5146"/>
    <cellStyle name="60% - Ênfase4 145" xfId="5147"/>
    <cellStyle name="60% - Ênfase4 146" xfId="5148"/>
    <cellStyle name="60% - Ênfase4 147" xfId="5149"/>
    <cellStyle name="60% - Ênfase4 148" xfId="5150"/>
    <cellStyle name="60% - Ênfase4 149" xfId="5151"/>
    <cellStyle name="60% - Ênfase4 15" xfId="5152"/>
    <cellStyle name="60% - Ênfase4 15 2" xfId="5153"/>
    <cellStyle name="60% - Ênfase4 15 3" xfId="5154"/>
    <cellStyle name="60% - Ênfase4 150" xfId="5155"/>
    <cellStyle name="60% - Ênfase4 151" xfId="5156"/>
    <cellStyle name="60% - Ênfase4 152" xfId="5157"/>
    <cellStyle name="60% - Ênfase4 153" xfId="5158"/>
    <cellStyle name="60% - Ênfase4 154" xfId="5159"/>
    <cellStyle name="60% - Ênfase4 155" xfId="5160"/>
    <cellStyle name="60% - Ênfase4 156" xfId="5161"/>
    <cellStyle name="60% - Ênfase4 157" xfId="5162"/>
    <cellStyle name="60% - Ênfase4 158" xfId="5163"/>
    <cellStyle name="60% - Ênfase4 159" xfId="5164"/>
    <cellStyle name="60% - Ênfase4 16" xfId="5165"/>
    <cellStyle name="60% - Ênfase4 16 2" xfId="5166"/>
    <cellStyle name="60% - Ênfase4 16 3" xfId="5167"/>
    <cellStyle name="60% - Ênfase4 160" xfId="5168"/>
    <cellStyle name="60% - Ênfase4 161" xfId="5169"/>
    <cellStyle name="60% - Ênfase4 162" xfId="5170"/>
    <cellStyle name="60% - Ênfase4 163" xfId="5171"/>
    <cellStyle name="60% - Ênfase4 164" xfId="5172"/>
    <cellStyle name="60% - Ênfase4 165" xfId="5173"/>
    <cellStyle name="60% - Ênfase4 166" xfId="5174"/>
    <cellStyle name="60% - Ênfase4 167" xfId="5175"/>
    <cellStyle name="60% - Ênfase4 168" xfId="5176"/>
    <cellStyle name="60% - Ênfase4 169" xfId="5177"/>
    <cellStyle name="60% - Ênfase4 17" xfId="5178"/>
    <cellStyle name="60% - Ênfase4 17 2" xfId="5179"/>
    <cellStyle name="60% - Ênfase4 17 3" xfId="5180"/>
    <cellStyle name="60% - Ênfase4 170" xfId="5181"/>
    <cellStyle name="60% - Ênfase4 171" xfId="5182"/>
    <cellStyle name="60% - Ênfase4 172" xfId="5183"/>
    <cellStyle name="60% - Ênfase4 173" xfId="5184"/>
    <cellStyle name="60% - Ênfase4 174" xfId="5185"/>
    <cellStyle name="60% - Ênfase4 175" xfId="5186"/>
    <cellStyle name="60% - Ênfase4 176" xfId="5187"/>
    <cellStyle name="60% - Ênfase4 177" xfId="5188"/>
    <cellStyle name="60% - Ênfase4 178" xfId="5189"/>
    <cellStyle name="60% - Ênfase4 179" xfId="5190"/>
    <cellStyle name="60% - Ênfase4 18" xfId="5191"/>
    <cellStyle name="60% - Ênfase4 18 2" xfId="5192"/>
    <cellStyle name="60% - Ênfase4 18 3" xfId="5193"/>
    <cellStyle name="60% - Ênfase4 180" xfId="5194"/>
    <cellStyle name="60% - Ênfase4 181" xfId="5195"/>
    <cellStyle name="60% - Ênfase4 182" xfId="5196"/>
    <cellStyle name="60% - Ênfase4 183" xfId="5197"/>
    <cellStyle name="60% - Ênfase4 184" xfId="5198"/>
    <cellStyle name="60% - Ênfase4 185" xfId="5199"/>
    <cellStyle name="60% - Ênfase4 186" xfId="5200"/>
    <cellStyle name="60% - Ênfase4 187" xfId="5201"/>
    <cellStyle name="60% - Ênfase4 188" xfId="5202"/>
    <cellStyle name="60% - Ênfase4 189" xfId="5203"/>
    <cellStyle name="60% - Ênfase4 19" xfId="5204"/>
    <cellStyle name="60% - Ênfase4 19 2" xfId="5205"/>
    <cellStyle name="60% - Ênfase4 19 3" xfId="5206"/>
    <cellStyle name="60% - Ênfase4 190" xfId="5207"/>
    <cellStyle name="60% - Ênfase4 2" xfId="5208"/>
    <cellStyle name="60% - Ênfase4 2 10" xfId="5209"/>
    <cellStyle name="60% - Ênfase4 2 10 2" xfId="5210"/>
    <cellStyle name="60% - Ênfase4 2 10 3" xfId="5211"/>
    <cellStyle name="60% - Ênfase4 2 10 4" xfId="5212"/>
    <cellStyle name="60% - Ênfase4 2 10 5" xfId="5213"/>
    <cellStyle name="60% - Ênfase4 2 10 6" xfId="5214"/>
    <cellStyle name="60% - Ênfase4 2 10 7" xfId="5215"/>
    <cellStyle name="60% - Ênfase4 2 11" xfId="5216"/>
    <cellStyle name="60% - Ênfase4 2 11 2" xfId="5217"/>
    <cellStyle name="60% - Ênfase4 2 11 3" xfId="5218"/>
    <cellStyle name="60% - Ênfase4 2 11 4" xfId="5219"/>
    <cellStyle name="60% - Ênfase4 2 11 5" xfId="5220"/>
    <cellStyle name="60% - Ênfase4 2 11 6" xfId="5221"/>
    <cellStyle name="60% - Ênfase4 2 11 7" xfId="5222"/>
    <cellStyle name="60% - Ênfase4 2 12" xfId="5223"/>
    <cellStyle name="60% - Ênfase4 2 13" xfId="5224"/>
    <cellStyle name="60% - Ênfase4 2 14" xfId="5225"/>
    <cellStyle name="60% - Ênfase4 2 15" xfId="5226"/>
    <cellStyle name="60% - Ênfase4 2 16" xfId="5227"/>
    <cellStyle name="60% - Ênfase4 2 17" xfId="5228"/>
    <cellStyle name="60% - Ênfase4 2 18" xfId="5229"/>
    <cellStyle name="60% - Ênfase4 2 19" xfId="5230"/>
    <cellStyle name="60% - Ênfase4 2 2" xfId="5231"/>
    <cellStyle name="60% - Ênfase4 2 20" xfId="5232"/>
    <cellStyle name="60% - Ênfase4 2 21" xfId="5233"/>
    <cellStyle name="60% - Ênfase4 2 22" xfId="5234"/>
    <cellStyle name="60% - Ênfase4 2 23" xfId="5235"/>
    <cellStyle name="60% - Ênfase4 2 24" xfId="5236"/>
    <cellStyle name="60% - Ênfase4 2 25" xfId="5237"/>
    <cellStyle name="60% - Ênfase4 2 26" xfId="5238"/>
    <cellStyle name="60% - Ênfase4 2 27" xfId="5239"/>
    <cellStyle name="60% - Ênfase4 2 28" xfId="5240"/>
    <cellStyle name="60% - Ênfase4 2 29" xfId="5241"/>
    <cellStyle name="60% - Ênfase4 2 3" xfId="5242"/>
    <cellStyle name="60% - Ênfase4 2 30" xfId="5243"/>
    <cellStyle name="60% - Ênfase4 2 31" xfId="5244"/>
    <cellStyle name="60% - Ênfase4 2 32" xfId="5245"/>
    <cellStyle name="60% - Ênfase4 2 33" xfId="5246"/>
    <cellStyle name="60% - Ênfase4 2 34" xfId="5247"/>
    <cellStyle name="60% - Ênfase4 2 35" xfId="5248"/>
    <cellStyle name="60% - Ênfase4 2 4" xfId="5249"/>
    <cellStyle name="60% - Ênfase4 2 5" xfId="5250"/>
    <cellStyle name="60% - Ênfase4 2 6" xfId="5251"/>
    <cellStyle name="60% - Ênfase4 2 7" xfId="5252"/>
    <cellStyle name="60% - Ênfase4 2 8" xfId="5253"/>
    <cellStyle name="60% - Ênfase4 2 8 2" xfId="5254"/>
    <cellStyle name="60% - Ênfase4 2 8 3" xfId="5255"/>
    <cellStyle name="60% - Ênfase4 2 8 4" xfId="5256"/>
    <cellStyle name="60% - Ênfase4 2 8 5" xfId="5257"/>
    <cellStyle name="60% - Ênfase4 2 8 6" xfId="5258"/>
    <cellStyle name="60% - Ênfase4 2 8 7" xfId="5259"/>
    <cellStyle name="60% - Ênfase4 2 9" xfId="5260"/>
    <cellStyle name="60% - Ênfase4 2 9 2" xfId="5261"/>
    <cellStyle name="60% - Ênfase4 2 9 3" xfId="5262"/>
    <cellStyle name="60% - Ênfase4 2 9 4" xfId="5263"/>
    <cellStyle name="60% - Ênfase4 2 9 5" xfId="5264"/>
    <cellStyle name="60% - Ênfase4 2 9 6" xfId="5265"/>
    <cellStyle name="60% - Ênfase4 2 9 7" xfId="5266"/>
    <cellStyle name="60% - Ênfase4 20" xfId="5267"/>
    <cellStyle name="60% - Ênfase4 20 2" xfId="5268"/>
    <cellStyle name="60% - Ênfase4 20 3" xfId="5269"/>
    <cellStyle name="60% - Ênfase4 21" xfId="5270"/>
    <cellStyle name="60% - Ênfase4 22" xfId="5271"/>
    <cellStyle name="60% - Ênfase4 23" xfId="5272"/>
    <cellStyle name="60% - Ênfase4 24" xfId="5273"/>
    <cellStyle name="60% - Ênfase4 24 2" xfId="40941"/>
    <cellStyle name="60% - Ênfase4 25" xfId="5274"/>
    <cellStyle name="60% - Ênfase4 25 2" xfId="40976"/>
    <cellStyle name="60% - Ênfase4 26" xfId="5275"/>
    <cellStyle name="60% - Ênfase4 26 10" xfId="5276"/>
    <cellStyle name="60% - Ênfase4 26 11" xfId="5277"/>
    <cellStyle name="60% - Ênfase4 26 12" xfId="5278"/>
    <cellStyle name="60% - Ênfase4 26 13" xfId="5279"/>
    <cellStyle name="60% - Ênfase4 26 14" xfId="5280"/>
    <cellStyle name="60% - Ênfase4 26 15" xfId="5281"/>
    <cellStyle name="60% - Ênfase4 26 16" xfId="5282"/>
    <cellStyle name="60% - Ênfase4 26 2" xfId="5283"/>
    <cellStyle name="60% - Ênfase4 26 3" xfId="5284"/>
    <cellStyle name="60% - Ênfase4 26 4" xfId="5285"/>
    <cellStyle name="60% - Ênfase4 26 5" xfId="5286"/>
    <cellStyle name="60% - Ênfase4 26 6" xfId="5287"/>
    <cellStyle name="60% - Ênfase4 26 7" xfId="5288"/>
    <cellStyle name="60% - Ênfase4 26 8" xfId="5289"/>
    <cellStyle name="60% - Ênfase4 26 9" xfId="5290"/>
    <cellStyle name="60% - Ênfase4 27" xfId="5291"/>
    <cellStyle name="60% - Ênfase4 27 10" xfId="5292"/>
    <cellStyle name="60% - Ênfase4 27 11" xfId="5293"/>
    <cellStyle name="60% - Ênfase4 27 12" xfId="5294"/>
    <cellStyle name="60% - Ênfase4 27 13" xfId="5295"/>
    <cellStyle name="60% - Ênfase4 27 14" xfId="5296"/>
    <cellStyle name="60% - Ênfase4 27 15" xfId="5297"/>
    <cellStyle name="60% - Ênfase4 27 16" xfId="5298"/>
    <cellStyle name="60% - Ênfase4 27 2" xfId="5299"/>
    <cellStyle name="60% - Ênfase4 27 3" xfId="5300"/>
    <cellStyle name="60% - Ênfase4 27 4" xfId="5301"/>
    <cellStyle name="60% - Ênfase4 27 5" xfId="5302"/>
    <cellStyle name="60% - Ênfase4 27 6" xfId="5303"/>
    <cellStyle name="60% - Ênfase4 27 7" xfId="5304"/>
    <cellStyle name="60% - Ênfase4 27 8" xfId="5305"/>
    <cellStyle name="60% - Ênfase4 27 9" xfId="5306"/>
    <cellStyle name="60% - Ênfase4 28" xfId="5307"/>
    <cellStyle name="60% - Ênfase4 28 10" xfId="5308"/>
    <cellStyle name="60% - Ênfase4 28 11" xfId="5309"/>
    <cellStyle name="60% - Ênfase4 28 12" xfId="5310"/>
    <cellStyle name="60% - Ênfase4 28 13" xfId="5311"/>
    <cellStyle name="60% - Ênfase4 28 14" xfId="5312"/>
    <cellStyle name="60% - Ênfase4 28 15" xfId="5313"/>
    <cellStyle name="60% - Ênfase4 28 16" xfId="5314"/>
    <cellStyle name="60% - Ênfase4 28 2" xfId="5315"/>
    <cellStyle name="60% - Ênfase4 28 3" xfId="5316"/>
    <cellStyle name="60% - Ênfase4 28 4" xfId="5317"/>
    <cellStyle name="60% - Ênfase4 28 5" xfId="5318"/>
    <cellStyle name="60% - Ênfase4 28 6" xfId="5319"/>
    <cellStyle name="60% - Ênfase4 28 7" xfId="5320"/>
    <cellStyle name="60% - Ênfase4 28 8" xfId="5321"/>
    <cellStyle name="60% - Ênfase4 28 9" xfId="5322"/>
    <cellStyle name="60% - Ênfase4 29" xfId="5323"/>
    <cellStyle name="60% - Ênfase4 29 10" xfId="5324"/>
    <cellStyle name="60% - Ênfase4 29 11" xfId="5325"/>
    <cellStyle name="60% - Ênfase4 29 12" xfId="5326"/>
    <cellStyle name="60% - Ênfase4 29 13" xfId="5327"/>
    <cellStyle name="60% - Ênfase4 29 14" xfId="5328"/>
    <cellStyle name="60% - Ênfase4 29 15" xfId="5329"/>
    <cellStyle name="60% - Ênfase4 29 16" xfId="5330"/>
    <cellStyle name="60% - Ênfase4 29 2" xfId="5331"/>
    <cellStyle name="60% - Ênfase4 29 3" xfId="5332"/>
    <cellStyle name="60% - Ênfase4 29 4" xfId="5333"/>
    <cellStyle name="60% - Ênfase4 29 5" xfId="5334"/>
    <cellStyle name="60% - Ênfase4 29 6" xfId="5335"/>
    <cellStyle name="60% - Ênfase4 29 7" xfId="5336"/>
    <cellStyle name="60% - Ênfase4 29 8" xfId="5337"/>
    <cellStyle name="60% - Ênfase4 29 9" xfId="5338"/>
    <cellStyle name="60% - Ênfase4 3" xfId="5339"/>
    <cellStyle name="60% - Ênfase4 3 10" xfId="5340"/>
    <cellStyle name="60% - Ênfase4 3 11" xfId="5341"/>
    <cellStyle name="60% - Ênfase4 3 2" xfId="5342"/>
    <cellStyle name="60% - Ênfase4 3 3" xfId="5343"/>
    <cellStyle name="60% - Ênfase4 3 4" xfId="5344"/>
    <cellStyle name="60% - Ênfase4 3 5" xfId="5345"/>
    <cellStyle name="60% - Ênfase4 3 6" xfId="5346"/>
    <cellStyle name="60% - Ênfase4 3 7" xfId="5347"/>
    <cellStyle name="60% - Ênfase4 3 8" xfId="5348"/>
    <cellStyle name="60% - Ênfase4 3 9" xfId="5349"/>
    <cellStyle name="60% - Ênfase4 30" xfId="5350"/>
    <cellStyle name="60% - Ênfase4 31" xfId="5351"/>
    <cellStyle name="60% - Ênfase4 32" xfId="5352"/>
    <cellStyle name="60% - Ênfase4 33" xfId="5353"/>
    <cellStyle name="60% - Ênfase4 34" xfId="5354"/>
    <cellStyle name="60% - Ênfase4 35" xfId="5355"/>
    <cellStyle name="60% - Ênfase4 36" xfId="5356"/>
    <cellStyle name="60% - Ênfase4 37" xfId="5357"/>
    <cellStyle name="60% - Ênfase4 38" xfId="5358"/>
    <cellStyle name="60% - Ênfase4 39" xfId="5359"/>
    <cellStyle name="60% - Ênfase4 4" xfId="5360"/>
    <cellStyle name="60% - Ênfase4 4 10" xfId="5361"/>
    <cellStyle name="60% - Ênfase4 4 11" xfId="5362"/>
    <cellStyle name="60% - Ênfase4 4 2" xfId="5363"/>
    <cellStyle name="60% - Ênfase4 4 3" xfId="5364"/>
    <cellStyle name="60% - Ênfase4 4 4" xfId="5365"/>
    <cellStyle name="60% - Ênfase4 4 5" xfId="5366"/>
    <cellStyle name="60% - Ênfase4 4 6" xfId="5367"/>
    <cellStyle name="60% - Ênfase4 4 7" xfId="5368"/>
    <cellStyle name="60% - Ênfase4 4 8" xfId="5369"/>
    <cellStyle name="60% - Ênfase4 4 9" xfId="5370"/>
    <cellStyle name="60% - Ênfase4 40" xfId="5371"/>
    <cellStyle name="60% - Ênfase4 41" xfId="5372"/>
    <cellStyle name="60% - Ênfase4 42" xfId="5373"/>
    <cellStyle name="60% - Ênfase4 43" xfId="5374"/>
    <cellStyle name="60% - Ênfase4 44" xfId="5375"/>
    <cellStyle name="60% - Ênfase4 45" xfId="5376"/>
    <cellStyle name="60% - Ênfase4 46" xfId="5377"/>
    <cellStyle name="60% - Ênfase4 47" xfId="5378"/>
    <cellStyle name="60% - Ênfase4 48" xfId="5379"/>
    <cellStyle name="60% - Ênfase4 49" xfId="5380"/>
    <cellStyle name="60% - Ênfase4 5" xfId="5381"/>
    <cellStyle name="60% - Ênfase4 5 2" xfId="5382"/>
    <cellStyle name="60% - Ênfase4 5 3" xfId="5383"/>
    <cellStyle name="60% - Ênfase4 5 4" xfId="5384"/>
    <cellStyle name="60% - Ênfase4 50" xfId="5385"/>
    <cellStyle name="60% - Ênfase4 51" xfId="5386"/>
    <cellStyle name="60% - Ênfase4 52" xfId="5387"/>
    <cellStyle name="60% - Ênfase4 53" xfId="5388"/>
    <cellStyle name="60% - Ênfase4 54" xfId="5389"/>
    <cellStyle name="60% - Ênfase4 55" xfId="5390"/>
    <cellStyle name="60% - Ênfase4 56" xfId="5391"/>
    <cellStyle name="60% - Ênfase4 57" xfId="5392"/>
    <cellStyle name="60% - Ênfase4 58" xfId="5393"/>
    <cellStyle name="60% - Ênfase4 59" xfId="5394"/>
    <cellStyle name="60% - Ênfase4 6" xfId="5395"/>
    <cellStyle name="60% - Ênfase4 6 2" xfId="5396"/>
    <cellStyle name="60% - Ênfase4 6 3" xfId="5397"/>
    <cellStyle name="60% - Ênfase4 6 4" xfId="5398"/>
    <cellStyle name="60% - Ênfase4 60" xfId="5399"/>
    <cellStyle name="60% - Ênfase4 61" xfId="5400"/>
    <cellStyle name="60% - Ênfase4 62" xfId="5401"/>
    <cellStyle name="60% - Ênfase4 63" xfId="5402"/>
    <cellStyle name="60% - Ênfase4 64" xfId="5403"/>
    <cellStyle name="60% - Ênfase4 65" xfId="5404"/>
    <cellStyle name="60% - Ênfase4 66" xfId="5405"/>
    <cellStyle name="60% - Ênfase4 67" xfId="5406"/>
    <cellStyle name="60% - Ênfase4 68" xfId="5407"/>
    <cellStyle name="60% - Ênfase4 69" xfId="5408"/>
    <cellStyle name="60% - Ênfase4 7" xfId="5409"/>
    <cellStyle name="60% - Ênfase4 7 2" xfId="5410"/>
    <cellStyle name="60% - Ênfase4 7 3" xfId="5411"/>
    <cellStyle name="60% - Ênfase4 7 4" xfId="5412"/>
    <cellStyle name="60% - Ênfase4 70" xfId="5413"/>
    <cellStyle name="60% - Ênfase4 71" xfId="5414"/>
    <cellStyle name="60% - Ênfase4 72" xfId="5415"/>
    <cellStyle name="60% - Ênfase4 73" xfId="5416"/>
    <cellStyle name="60% - Ênfase4 74" xfId="5417"/>
    <cellStyle name="60% - Ênfase4 75" xfId="5418"/>
    <cellStyle name="60% - Ênfase4 76" xfId="5419"/>
    <cellStyle name="60% - Ênfase4 77" xfId="5420"/>
    <cellStyle name="60% - Ênfase4 78" xfId="5421"/>
    <cellStyle name="60% - Ênfase4 79" xfId="5422"/>
    <cellStyle name="60% - Ênfase4 8" xfId="5423"/>
    <cellStyle name="60% - Ênfase4 8 2" xfId="5424"/>
    <cellStyle name="60% - Ênfase4 8 3" xfId="5425"/>
    <cellStyle name="60% - Ênfase4 8 4" xfId="5426"/>
    <cellStyle name="60% - Ênfase4 80" xfId="5427"/>
    <cellStyle name="60% - Ênfase4 81" xfId="5428"/>
    <cellStyle name="60% - Ênfase4 82" xfId="5429"/>
    <cellStyle name="60% - Ênfase4 83" xfId="5430"/>
    <cellStyle name="60% - Ênfase4 84" xfId="5431"/>
    <cellStyle name="60% - Ênfase4 85" xfId="5432"/>
    <cellStyle name="60% - Ênfase4 86" xfId="5433"/>
    <cellStyle name="60% - Ênfase4 87" xfId="5434"/>
    <cellStyle name="60% - Ênfase4 88" xfId="5435"/>
    <cellStyle name="60% - Ênfase4 89" xfId="5436"/>
    <cellStyle name="60% - Ênfase4 9" xfId="5437"/>
    <cellStyle name="60% - Ênfase4 90" xfId="5438"/>
    <cellStyle name="60% - Ênfase4 91" xfId="5439"/>
    <cellStyle name="60% - Ênfase4 92" xfId="5440"/>
    <cellStyle name="60% - Ênfase4 93" xfId="5441"/>
    <cellStyle name="60% - Ênfase4 94" xfId="5442"/>
    <cellStyle name="60% - Ênfase4 95" xfId="5443"/>
    <cellStyle name="60% - Ênfase4 96" xfId="5444"/>
    <cellStyle name="60% - Ênfase4 97" xfId="5445"/>
    <cellStyle name="60% - Ênfase4 98" xfId="5446"/>
    <cellStyle name="60% - Ênfase4 99" xfId="5447"/>
    <cellStyle name="60% - Ênfase5 10" xfId="5448"/>
    <cellStyle name="60% - Ênfase5 10 2" xfId="40521"/>
    <cellStyle name="60% - Ênfase5 100" xfId="5449"/>
    <cellStyle name="60% - Ênfase5 101" xfId="5450"/>
    <cellStyle name="60% - Ênfase5 102" xfId="5451"/>
    <cellStyle name="60% - Ênfase5 103" xfId="5452"/>
    <cellStyle name="60% - Ênfase5 104" xfId="5453"/>
    <cellStyle name="60% - Ênfase5 105" xfId="5454"/>
    <cellStyle name="60% - Ênfase5 106" xfId="5455"/>
    <cellStyle name="60% - Ênfase5 107" xfId="5456"/>
    <cellStyle name="60% - Ênfase5 108" xfId="5457"/>
    <cellStyle name="60% - Ênfase5 109" xfId="5458"/>
    <cellStyle name="60% - Ênfase5 11" xfId="5459"/>
    <cellStyle name="60% - Ênfase5 11 2" xfId="40522"/>
    <cellStyle name="60% - Ênfase5 110" xfId="5460"/>
    <cellStyle name="60% - Ênfase5 111" xfId="5461"/>
    <cellStyle name="60% - Ênfase5 112" xfId="5462"/>
    <cellStyle name="60% - Ênfase5 113" xfId="5463"/>
    <cellStyle name="60% - Ênfase5 114" xfId="5464"/>
    <cellStyle name="60% - Ênfase5 115" xfId="5465"/>
    <cellStyle name="60% - Ênfase5 116" xfId="5466"/>
    <cellStyle name="60% - Ênfase5 117" xfId="5467"/>
    <cellStyle name="60% - Ênfase5 118" xfId="5468"/>
    <cellStyle name="60% - Ênfase5 119" xfId="5469"/>
    <cellStyle name="60% - Ênfase5 12" xfId="5470"/>
    <cellStyle name="60% - Ênfase5 12 2" xfId="40523"/>
    <cellStyle name="60% - Ênfase5 120" xfId="5471"/>
    <cellStyle name="60% - Ênfase5 121" xfId="5472"/>
    <cellStyle name="60% - Ênfase5 122" xfId="5473"/>
    <cellStyle name="60% - Ênfase5 123" xfId="5474"/>
    <cellStyle name="60% - Ênfase5 124" xfId="5475"/>
    <cellStyle name="60% - Ênfase5 125" xfId="5476"/>
    <cellStyle name="60% - Ênfase5 126" xfId="5477"/>
    <cellStyle name="60% - Ênfase5 127" xfId="5478"/>
    <cellStyle name="60% - Ênfase5 128" xfId="5479"/>
    <cellStyle name="60% - Ênfase5 129" xfId="5480"/>
    <cellStyle name="60% - Ênfase5 13" xfId="5481"/>
    <cellStyle name="60% - Ênfase5 13 2" xfId="40524"/>
    <cellStyle name="60% - Ênfase5 130" xfId="5482"/>
    <cellStyle name="60% - Ênfase5 131" xfId="5483"/>
    <cellStyle name="60% - Ênfase5 132" xfId="5484"/>
    <cellStyle name="60% - Ênfase5 133" xfId="5485"/>
    <cellStyle name="60% - Ênfase5 134" xfId="5486"/>
    <cellStyle name="60% - Ênfase5 135" xfId="5487"/>
    <cellStyle name="60% - Ênfase5 136" xfId="5488"/>
    <cellStyle name="60% - Ênfase5 137" xfId="5489"/>
    <cellStyle name="60% - Ênfase5 138" xfId="5490"/>
    <cellStyle name="60% - Ênfase5 139" xfId="5491"/>
    <cellStyle name="60% - Ênfase5 14" xfId="5492"/>
    <cellStyle name="60% - Ênfase5 140" xfId="5493"/>
    <cellStyle name="60% - Ênfase5 141" xfId="5494"/>
    <cellStyle name="60% - Ênfase5 142" xfId="5495"/>
    <cellStyle name="60% - Ênfase5 143" xfId="5496"/>
    <cellStyle name="60% - Ênfase5 144" xfId="5497"/>
    <cellStyle name="60% - Ênfase5 145" xfId="5498"/>
    <cellStyle name="60% - Ênfase5 146" xfId="5499"/>
    <cellStyle name="60% - Ênfase5 147" xfId="5500"/>
    <cellStyle name="60% - Ênfase5 148" xfId="5501"/>
    <cellStyle name="60% - Ênfase5 149" xfId="5502"/>
    <cellStyle name="60% - Ênfase5 15" xfId="5503"/>
    <cellStyle name="60% - Ênfase5 15 2" xfId="5504"/>
    <cellStyle name="60% - Ênfase5 15 3" xfId="5505"/>
    <cellStyle name="60% - Ênfase5 150" xfId="5506"/>
    <cellStyle name="60% - Ênfase5 151" xfId="5507"/>
    <cellStyle name="60% - Ênfase5 152" xfId="5508"/>
    <cellStyle name="60% - Ênfase5 153" xfId="5509"/>
    <cellStyle name="60% - Ênfase5 154" xfId="5510"/>
    <cellStyle name="60% - Ênfase5 155" xfId="5511"/>
    <cellStyle name="60% - Ênfase5 156" xfId="5512"/>
    <cellStyle name="60% - Ênfase5 157" xfId="5513"/>
    <cellStyle name="60% - Ênfase5 158" xfId="5514"/>
    <cellStyle name="60% - Ênfase5 159" xfId="5515"/>
    <cellStyle name="60% - Ênfase5 16" xfId="5516"/>
    <cellStyle name="60% - Ênfase5 16 2" xfId="5517"/>
    <cellStyle name="60% - Ênfase5 16 3" xfId="5518"/>
    <cellStyle name="60% - Ênfase5 160" xfId="5519"/>
    <cellStyle name="60% - Ênfase5 161" xfId="5520"/>
    <cellStyle name="60% - Ênfase5 162" xfId="5521"/>
    <cellStyle name="60% - Ênfase5 163" xfId="5522"/>
    <cellStyle name="60% - Ênfase5 164" xfId="5523"/>
    <cellStyle name="60% - Ênfase5 165" xfId="5524"/>
    <cellStyle name="60% - Ênfase5 166" xfId="5525"/>
    <cellStyle name="60% - Ênfase5 167" xfId="5526"/>
    <cellStyle name="60% - Ênfase5 168" xfId="5527"/>
    <cellStyle name="60% - Ênfase5 169" xfId="5528"/>
    <cellStyle name="60% - Ênfase5 17" xfId="5529"/>
    <cellStyle name="60% - Ênfase5 17 2" xfId="5530"/>
    <cellStyle name="60% - Ênfase5 17 3" xfId="5531"/>
    <cellStyle name="60% - Ênfase5 170" xfId="5532"/>
    <cellStyle name="60% - Ênfase5 171" xfId="5533"/>
    <cellStyle name="60% - Ênfase5 172" xfId="5534"/>
    <cellStyle name="60% - Ênfase5 173" xfId="5535"/>
    <cellStyle name="60% - Ênfase5 174" xfId="5536"/>
    <cellStyle name="60% - Ênfase5 175" xfId="5537"/>
    <cellStyle name="60% - Ênfase5 176" xfId="5538"/>
    <cellStyle name="60% - Ênfase5 177" xfId="5539"/>
    <cellStyle name="60% - Ênfase5 178" xfId="5540"/>
    <cellStyle name="60% - Ênfase5 179" xfId="5541"/>
    <cellStyle name="60% - Ênfase5 18" xfId="5542"/>
    <cellStyle name="60% - Ênfase5 18 2" xfId="5543"/>
    <cellStyle name="60% - Ênfase5 18 3" xfId="5544"/>
    <cellStyle name="60% - Ênfase5 180" xfId="5545"/>
    <cellStyle name="60% - Ênfase5 181" xfId="5546"/>
    <cellStyle name="60% - Ênfase5 182" xfId="5547"/>
    <cellStyle name="60% - Ênfase5 183" xfId="5548"/>
    <cellStyle name="60% - Ênfase5 184" xfId="5549"/>
    <cellStyle name="60% - Ênfase5 185" xfId="5550"/>
    <cellStyle name="60% - Ênfase5 186" xfId="5551"/>
    <cellStyle name="60% - Ênfase5 187" xfId="5552"/>
    <cellStyle name="60% - Ênfase5 188" xfId="5553"/>
    <cellStyle name="60% - Ênfase5 189" xfId="5554"/>
    <cellStyle name="60% - Ênfase5 19" xfId="5555"/>
    <cellStyle name="60% - Ênfase5 19 2" xfId="5556"/>
    <cellStyle name="60% - Ênfase5 19 3" xfId="5557"/>
    <cellStyle name="60% - Ênfase5 190" xfId="5558"/>
    <cellStyle name="60% - Ênfase5 2" xfId="5559"/>
    <cellStyle name="60% - Ênfase5 2 10" xfId="5560"/>
    <cellStyle name="60% - Ênfase5 2 10 2" xfId="5561"/>
    <cellStyle name="60% - Ênfase5 2 10 3" xfId="5562"/>
    <cellStyle name="60% - Ênfase5 2 10 4" xfId="5563"/>
    <cellStyle name="60% - Ênfase5 2 10 5" xfId="5564"/>
    <cellStyle name="60% - Ênfase5 2 10 6" xfId="5565"/>
    <cellStyle name="60% - Ênfase5 2 10 7" xfId="5566"/>
    <cellStyle name="60% - Ênfase5 2 11" xfId="5567"/>
    <cellStyle name="60% - Ênfase5 2 11 2" xfId="5568"/>
    <cellStyle name="60% - Ênfase5 2 11 3" xfId="5569"/>
    <cellStyle name="60% - Ênfase5 2 11 4" xfId="5570"/>
    <cellStyle name="60% - Ênfase5 2 11 5" xfId="5571"/>
    <cellStyle name="60% - Ênfase5 2 11 6" xfId="5572"/>
    <cellStyle name="60% - Ênfase5 2 11 7" xfId="5573"/>
    <cellStyle name="60% - Ênfase5 2 12" xfId="5574"/>
    <cellStyle name="60% - Ênfase5 2 13" xfId="5575"/>
    <cellStyle name="60% - Ênfase5 2 14" xfId="5576"/>
    <cellStyle name="60% - Ênfase5 2 15" xfId="5577"/>
    <cellStyle name="60% - Ênfase5 2 16" xfId="5578"/>
    <cellStyle name="60% - Ênfase5 2 17" xfId="5579"/>
    <cellStyle name="60% - Ênfase5 2 18" xfId="5580"/>
    <cellStyle name="60% - Ênfase5 2 19" xfId="5581"/>
    <cellStyle name="60% - Ênfase5 2 2" xfId="5582"/>
    <cellStyle name="60% - Ênfase5 2 20" xfId="5583"/>
    <cellStyle name="60% - Ênfase5 2 21" xfId="5584"/>
    <cellStyle name="60% - Ênfase5 2 22" xfId="5585"/>
    <cellStyle name="60% - Ênfase5 2 23" xfId="5586"/>
    <cellStyle name="60% - Ênfase5 2 24" xfId="5587"/>
    <cellStyle name="60% - Ênfase5 2 25" xfId="5588"/>
    <cellStyle name="60% - Ênfase5 2 26" xfId="5589"/>
    <cellStyle name="60% - Ênfase5 2 27" xfId="5590"/>
    <cellStyle name="60% - Ênfase5 2 28" xfId="5591"/>
    <cellStyle name="60% - Ênfase5 2 29" xfId="5592"/>
    <cellStyle name="60% - Ênfase5 2 3" xfId="5593"/>
    <cellStyle name="60% - Ênfase5 2 30" xfId="5594"/>
    <cellStyle name="60% - Ênfase5 2 31" xfId="5595"/>
    <cellStyle name="60% - Ênfase5 2 32" xfId="5596"/>
    <cellStyle name="60% - Ênfase5 2 33" xfId="5597"/>
    <cellStyle name="60% - Ênfase5 2 34" xfId="5598"/>
    <cellStyle name="60% - Ênfase5 2 35" xfId="5599"/>
    <cellStyle name="60% - Ênfase5 2 4" xfId="5600"/>
    <cellStyle name="60% - Ênfase5 2 5" xfId="5601"/>
    <cellStyle name="60% - Ênfase5 2 6" xfId="5602"/>
    <cellStyle name="60% - Ênfase5 2 7" xfId="5603"/>
    <cellStyle name="60% - Ênfase5 2 8" xfId="5604"/>
    <cellStyle name="60% - Ênfase5 2 8 2" xfId="5605"/>
    <cellStyle name="60% - Ênfase5 2 8 3" xfId="5606"/>
    <cellStyle name="60% - Ênfase5 2 8 4" xfId="5607"/>
    <cellStyle name="60% - Ênfase5 2 8 5" xfId="5608"/>
    <cellStyle name="60% - Ênfase5 2 8 6" xfId="5609"/>
    <cellStyle name="60% - Ênfase5 2 8 7" xfId="5610"/>
    <cellStyle name="60% - Ênfase5 2 9" xfId="5611"/>
    <cellStyle name="60% - Ênfase5 2 9 2" xfId="5612"/>
    <cellStyle name="60% - Ênfase5 2 9 3" xfId="5613"/>
    <cellStyle name="60% - Ênfase5 2 9 4" xfId="5614"/>
    <cellStyle name="60% - Ênfase5 2 9 5" xfId="5615"/>
    <cellStyle name="60% - Ênfase5 2 9 6" xfId="5616"/>
    <cellStyle name="60% - Ênfase5 2 9 7" xfId="5617"/>
    <cellStyle name="60% - Ênfase5 20" xfId="5618"/>
    <cellStyle name="60% - Ênfase5 20 2" xfId="5619"/>
    <cellStyle name="60% - Ênfase5 20 3" xfId="5620"/>
    <cellStyle name="60% - Ênfase5 21" xfId="5621"/>
    <cellStyle name="60% - Ênfase5 22" xfId="5622"/>
    <cellStyle name="60% - Ênfase5 23" xfId="5623"/>
    <cellStyle name="60% - Ênfase5 24" xfId="5624"/>
    <cellStyle name="60% - Ênfase5 24 2" xfId="40942"/>
    <cellStyle name="60% - Ênfase5 25" xfId="5625"/>
    <cellStyle name="60% - Ênfase5 25 2" xfId="40977"/>
    <cellStyle name="60% - Ênfase5 26" xfId="5626"/>
    <cellStyle name="60% - Ênfase5 26 10" xfId="5627"/>
    <cellStyle name="60% - Ênfase5 26 11" xfId="5628"/>
    <cellStyle name="60% - Ênfase5 26 12" xfId="5629"/>
    <cellStyle name="60% - Ênfase5 26 13" xfId="5630"/>
    <cellStyle name="60% - Ênfase5 26 14" xfId="5631"/>
    <cellStyle name="60% - Ênfase5 26 15" xfId="5632"/>
    <cellStyle name="60% - Ênfase5 26 16" xfId="5633"/>
    <cellStyle name="60% - Ênfase5 26 2" xfId="5634"/>
    <cellStyle name="60% - Ênfase5 26 3" xfId="5635"/>
    <cellStyle name="60% - Ênfase5 26 4" xfId="5636"/>
    <cellStyle name="60% - Ênfase5 26 5" xfId="5637"/>
    <cellStyle name="60% - Ênfase5 26 6" xfId="5638"/>
    <cellStyle name="60% - Ênfase5 26 7" xfId="5639"/>
    <cellStyle name="60% - Ênfase5 26 8" xfId="5640"/>
    <cellStyle name="60% - Ênfase5 26 9" xfId="5641"/>
    <cellStyle name="60% - Ênfase5 27" xfId="5642"/>
    <cellStyle name="60% - Ênfase5 27 10" xfId="5643"/>
    <cellStyle name="60% - Ênfase5 27 11" xfId="5644"/>
    <cellStyle name="60% - Ênfase5 27 12" xfId="5645"/>
    <cellStyle name="60% - Ênfase5 27 13" xfId="5646"/>
    <cellStyle name="60% - Ênfase5 27 14" xfId="5647"/>
    <cellStyle name="60% - Ênfase5 27 15" xfId="5648"/>
    <cellStyle name="60% - Ênfase5 27 16" xfId="5649"/>
    <cellStyle name="60% - Ênfase5 27 2" xfId="5650"/>
    <cellStyle name="60% - Ênfase5 27 3" xfId="5651"/>
    <cellStyle name="60% - Ênfase5 27 4" xfId="5652"/>
    <cellStyle name="60% - Ênfase5 27 5" xfId="5653"/>
    <cellStyle name="60% - Ênfase5 27 6" xfId="5654"/>
    <cellStyle name="60% - Ênfase5 27 7" xfId="5655"/>
    <cellStyle name="60% - Ênfase5 27 8" xfId="5656"/>
    <cellStyle name="60% - Ênfase5 27 9" xfId="5657"/>
    <cellStyle name="60% - Ênfase5 28" xfId="5658"/>
    <cellStyle name="60% - Ênfase5 28 10" xfId="5659"/>
    <cellStyle name="60% - Ênfase5 28 11" xfId="5660"/>
    <cellStyle name="60% - Ênfase5 28 12" xfId="5661"/>
    <cellStyle name="60% - Ênfase5 28 13" xfId="5662"/>
    <cellStyle name="60% - Ênfase5 28 14" xfId="5663"/>
    <cellStyle name="60% - Ênfase5 28 15" xfId="5664"/>
    <cellStyle name="60% - Ênfase5 28 16" xfId="5665"/>
    <cellStyle name="60% - Ênfase5 28 2" xfId="5666"/>
    <cellStyle name="60% - Ênfase5 28 3" xfId="5667"/>
    <cellStyle name="60% - Ênfase5 28 4" xfId="5668"/>
    <cellStyle name="60% - Ênfase5 28 5" xfId="5669"/>
    <cellStyle name="60% - Ênfase5 28 6" xfId="5670"/>
    <cellStyle name="60% - Ênfase5 28 7" xfId="5671"/>
    <cellStyle name="60% - Ênfase5 28 8" xfId="5672"/>
    <cellStyle name="60% - Ênfase5 28 9" xfId="5673"/>
    <cellStyle name="60% - Ênfase5 29" xfId="5674"/>
    <cellStyle name="60% - Ênfase5 29 10" xfId="5675"/>
    <cellStyle name="60% - Ênfase5 29 11" xfId="5676"/>
    <cellStyle name="60% - Ênfase5 29 12" xfId="5677"/>
    <cellStyle name="60% - Ênfase5 29 13" xfId="5678"/>
    <cellStyle name="60% - Ênfase5 29 14" xfId="5679"/>
    <cellStyle name="60% - Ênfase5 29 15" xfId="5680"/>
    <cellStyle name="60% - Ênfase5 29 16" xfId="5681"/>
    <cellStyle name="60% - Ênfase5 29 2" xfId="5682"/>
    <cellStyle name="60% - Ênfase5 29 3" xfId="5683"/>
    <cellStyle name="60% - Ênfase5 29 4" xfId="5684"/>
    <cellStyle name="60% - Ênfase5 29 5" xfId="5685"/>
    <cellStyle name="60% - Ênfase5 29 6" xfId="5686"/>
    <cellStyle name="60% - Ênfase5 29 7" xfId="5687"/>
    <cellStyle name="60% - Ênfase5 29 8" xfId="5688"/>
    <cellStyle name="60% - Ênfase5 29 9" xfId="5689"/>
    <cellStyle name="60% - Ênfase5 3" xfId="5690"/>
    <cellStyle name="60% - Ênfase5 3 10" xfId="5691"/>
    <cellStyle name="60% - Ênfase5 3 11" xfId="5692"/>
    <cellStyle name="60% - Ênfase5 3 2" xfId="5693"/>
    <cellStyle name="60% - Ênfase5 3 3" xfId="5694"/>
    <cellStyle name="60% - Ênfase5 3 4" xfId="5695"/>
    <cellStyle name="60% - Ênfase5 3 5" xfId="5696"/>
    <cellStyle name="60% - Ênfase5 3 6" xfId="5697"/>
    <cellStyle name="60% - Ênfase5 3 7" xfId="5698"/>
    <cellStyle name="60% - Ênfase5 3 8" xfId="5699"/>
    <cellStyle name="60% - Ênfase5 3 9" xfId="5700"/>
    <cellStyle name="60% - Ênfase5 30" xfId="5701"/>
    <cellStyle name="60% - Ênfase5 31" xfId="5702"/>
    <cellStyle name="60% - Ênfase5 32" xfId="5703"/>
    <cellStyle name="60% - Ênfase5 33" xfId="5704"/>
    <cellStyle name="60% - Ênfase5 34" xfId="5705"/>
    <cellStyle name="60% - Ênfase5 35" xfId="5706"/>
    <cellStyle name="60% - Ênfase5 36" xfId="5707"/>
    <cellStyle name="60% - Ênfase5 37" xfId="5708"/>
    <cellStyle name="60% - Ênfase5 38" xfId="5709"/>
    <cellStyle name="60% - Ênfase5 39" xfId="5710"/>
    <cellStyle name="60% - Ênfase5 4" xfId="5711"/>
    <cellStyle name="60% - Ênfase5 4 10" xfId="5712"/>
    <cellStyle name="60% - Ênfase5 4 11" xfId="5713"/>
    <cellStyle name="60% - Ênfase5 4 2" xfId="5714"/>
    <cellStyle name="60% - Ênfase5 4 3" xfId="5715"/>
    <cellStyle name="60% - Ênfase5 4 4" xfId="5716"/>
    <cellStyle name="60% - Ênfase5 4 5" xfId="5717"/>
    <cellStyle name="60% - Ênfase5 4 6" xfId="5718"/>
    <cellStyle name="60% - Ênfase5 4 7" xfId="5719"/>
    <cellStyle name="60% - Ênfase5 4 8" xfId="5720"/>
    <cellStyle name="60% - Ênfase5 4 9" xfId="5721"/>
    <cellStyle name="60% - Ênfase5 40" xfId="5722"/>
    <cellStyle name="60% - Ênfase5 41" xfId="5723"/>
    <cellStyle name="60% - Ênfase5 42" xfId="5724"/>
    <cellStyle name="60% - Ênfase5 43" xfId="5725"/>
    <cellStyle name="60% - Ênfase5 44" xfId="5726"/>
    <cellStyle name="60% - Ênfase5 45" xfId="5727"/>
    <cellStyle name="60% - Ênfase5 46" xfId="5728"/>
    <cellStyle name="60% - Ênfase5 47" xfId="5729"/>
    <cellStyle name="60% - Ênfase5 48" xfId="5730"/>
    <cellStyle name="60% - Ênfase5 49" xfId="5731"/>
    <cellStyle name="60% - Ênfase5 5" xfId="5732"/>
    <cellStyle name="60% - Ênfase5 5 2" xfId="5733"/>
    <cellStyle name="60% - Ênfase5 5 3" xfId="5734"/>
    <cellStyle name="60% - Ênfase5 5 4" xfId="5735"/>
    <cellStyle name="60% - Ênfase5 50" xfId="5736"/>
    <cellStyle name="60% - Ênfase5 51" xfId="5737"/>
    <cellStyle name="60% - Ênfase5 52" xfId="5738"/>
    <cellStyle name="60% - Ênfase5 53" xfId="5739"/>
    <cellStyle name="60% - Ênfase5 54" xfId="5740"/>
    <cellStyle name="60% - Ênfase5 55" xfId="5741"/>
    <cellStyle name="60% - Ênfase5 56" xfId="5742"/>
    <cellStyle name="60% - Ênfase5 57" xfId="5743"/>
    <cellStyle name="60% - Ênfase5 58" xfId="5744"/>
    <cellStyle name="60% - Ênfase5 59" xfId="5745"/>
    <cellStyle name="60% - Ênfase5 6" xfId="5746"/>
    <cellStyle name="60% - Ênfase5 6 2" xfId="5747"/>
    <cellStyle name="60% - Ênfase5 6 3" xfId="5748"/>
    <cellStyle name="60% - Ênfase5 6 4" xfId="5749"/>
    <cellStyle name="60% - Ênfase5 60" xfId="5750"/>
    <cellStyle name="60% - Ênfase5 61" xfId="5751"/>
    <cellStyle name="60% - Ênfase5 62" xfId="5752"/>
    <cellStyle name="60% - Ênfase5 63" xfId="5753"/>
    <cellStyle name="60% - Ênfase5 64" xfId="5754"/>
    <cellStyle name="60% - Ênfase5 65" xfId="5755"/>
    <cellStyle name="60% - Ênfase5 66" xfId="5756"/>
    <cellStyle name="60% - Ênfase5 67" xfId="5757"/>
    <cellStyle name="60% - Ênfase5 68" xfId="5758"/>
    <cellStyle name="60% - Ênfase5 69" xfId="5759"/>
    <cellStyle name="60% - Ênfase5 7" xfId="5760"/>
    <cellStyle name="60% - Ênfase5 7 2" xfId="5761"/>
    <cellStyle name="60% - Ênfase5 7 3" xfId="5762"/>
    <cellStyle name="60% - Ênfase5 7 4" xfId="5763"/>
    <cellStyle name="60% - Ênfase5 70" xfId="5764"/>
    <cellStyle name="60% - Ênfase5 71" xfId="5765"/>
    <cellStyle name="60% - Ênfase5 72" xfId="5766"/>
    <cellStyle name="60% - Ênfase5 73" xfId="5767"/>
    <cellStyle name="60% - Ênfase5 74" xfId="5768"/>
    <cellStyle name="60% - Ênfase5 75" xfId="5769"/>
    <cellStyle name="60% - Ênfase5 76" xfId="5770"/>
    <cellStyle name="60% - Ênfase5 77" xfId="5771"/>
    <cellStyle name="60% - Ênfase5 78" xfId="5772"/>
    <cellStyle name="60% - Ênfase5 79" xfId="5773"/>
    <cellStyle name="60% - Ênfase5 8" xfId="5774"/>
    <cellStyle name="60% - Ênfase5 8 2" xfId="5775"/>
    <cellStyle name="60% - Ênfase5 8 3" xfId="5776"/>
    <cellStyle name="60% - Ênfase5 8 4" xfId="5777"/>
    <cellStyle name="60% - Ênfase5 80" xfId="5778"/>
    <cellStyle name="60% - Ênfase5 81" xfId="5779"/>
    <cellStyle name="60% - Ênfase5 82" xfId="5780"/>
    <cellStyle name="60% - Ênfase5 83" xfId="5781"/>
    <cellStyle name="60% - Ênfase5 84" xfId="5782"/>
    <cellStyle name="60% - Ênfase5 85" xfId="5783"/>
    <cellStyle name="60% - Ênfase5 86" xfId="5784"/>
    <cellStyle name="60% - Ênfase5 87" xfId="5785"/>
    <cellStyle name="60% - Ênfase5 88" xfId="5786"/>
    <cellStyle name="60% - Ênfase5 89" xfId="5787"/>
    <cellStyle name="60% - Ênfase5 9" xfId="5788"/>
    <cellStyle name="60% - Ênfase5 90" xfId="5789"/>
    <cellStyle name="60% - Ênfase5 91" xfId="5790"/>
    <cellStyle name="60% - Ênfase5 92" xfId="5791"/>
    <cellStyle name="60% - Ênfase5 93" xfId="5792"/>
    <cellStyle name="60% - Ênfase5 94" xfId="5793"/>
    <cellStyle name="60% - Ênfase5 95" xfId="5794"/>
    <cellStyle name="60% - Ênfase5 96" xfId="5795"/>
    <cellStyle name="60% - Ênfase5 97" xfId="5796"/>
    <cellStyle name="60% - Ênfase5 98" xfId="5797"/>
    <cellStyle name="60% - Ênfase5 99" xfId="5798"/>
    <cellStyle name="60% - Ênfase6 10" xfId="5799"/>
    <cellStyle name="60% - Ênfase6 10 2" xfId="40525"/>
    <cellStyle name="60% - Ênfase6 100" xfId="5800"/>
    <cellStyle name="60% - Ênfase6 101" xfId="5801"/>
    <cellStyle name="60% - Ênfase6 102" xfId="5802"/>
    <cellStyle name="60% - Ênfase6 103" xfId="5803"/>
    <cellStyle name="60% - Ênfase6 104" xfId="5804"/>
    <cellStyle name="60% - Ênfase6 105" xfId="5805"/>
    <cellStyle name="60% - Ênfase6 106" xfId="5806"/>
    <cellStyle name="60% - Ênfase6 107" xfId="5807"/>
    <cellStyle name="60% - Ênfase6 108" xfId="5808"/>
    <cellStyle name="60% - Ênfase6 109" xfId="5809"/>
    <cellStyle name="60% - Ênfase6 11" xfId="5810"/>
    <cellStyle name="60% - Ênfase6 11 2" xfId="40526"/>
    <cellStyle name="60% - Ênfase6 110" xfId="5811"/>
    <cellStyle name="60% - Ênfase6 111" xfId="5812"/>
    <cellStyle name="60% - Ênfase6 112" xfId="5813"/>
    <cellStyle name="60% - Ênfase6 113" xfId="5814"/>
    <cellStyle name="60% - Ênfase6 114" xfId="5815"/>
    <cellStyle name="60% - Ênfase6 115" xfId="5816"/>
    <cellStyle name="60% - Ênfase6 116" xfId="5817"/>
    <cellStyle name="60% - Ênfase6 117" xfId="5818"/>
    <cellStyle name="60% - Ênfase6 118" xfId="5819"/>
    <cellStyle name="60% - Ênfase6 119" xfId="5820"/>
    <cellStyle name="60% - Ênfase6 12" xfId="5821"/>
    <cellStyle name="60% - Ênfase6 12 2" xfId="40527"/>
    <cellStyle name="60% - Ênfase6 120" xfId="5822"/>
    <cellStyle name="60% - Ênfase6 121" xfId="5823"/>
    <cellStyle name="60% - Ênfase6 122" xfId="5824"/>
    <cellStyle name="60% - Ênfase6 123" xfId="5825"/>
    <cellStyle name="60% - Ênfase6 124" xfId="5826"/>
    <cellStyle name="60% - Ênfase6 125" xfId="5827"/>
    <cellStyle name="60% - Ênfase6 126" xfId="5828"/>
    <cellStyle name="60% - Ênfase6 127" xfId="5829"/>
    <cellStyle name="60% - Ênfase6 128" xfId="5830"/>
    <cellStyle name="60% - Ênfase6 129" xfId="5831"/>
    <cellStyle name="60% - Ênfase6 13" xfId="5832"/>
    <cellStyle name="60% - Ênfase6 13 2" xfId="40528"/>
    <cellStyle name="60% - Ênfase6 130" xfId="5833"/>
    <cellStyle name="60% - Ênfase6 131" xfId="5834"/>
    <cellStyle name="60% - Ênfase6 132" xfId="5835"/>
    <cellStyle name="60% - Ênfase6 133" xfId="5836"/>
    <cellStyle name="60% - Ênfase6 134" xfId="5837"/>
    <cellStyle name="60% - Ênfase6 135" xfId="5838"/>
    <cellStyle name="60% - Ênfase6 136" xfId="5839"/>
    <cellStyle name="60% - Ênfase6 137" xfId="5840"/>
    <cellStyle name="60% - Ênfase6 138" xfId="5841"/>
    <cellStyle name="60% - Ênfase6 139" xfId="5842"/>
    <cellStyle name="60% - Ênfase6 14" xfId="5843"/>
    <cellStyle name="60% - Ênfase6 140" xfId="5844"/>
    <cellStyle name="60% - Ênfase6 141" xfId="5845"/>
    <cellStyle name="60% - Ênfase6 142" xfId="5846"/>
    <cellStyle name="60% - Ênfase6 143" xfId="5847"/>
    <cellStyle name="60% - Ênfase6 144" xfId="5848"/>
    <cellStyle name="60% - Ênfase6 145" xfId="5849"/>
    <cellStyle name="60% - Ênfase6 146" xfId="5850"/>
    <cellStyle name="60% - Ênfase6 147" xfId="5851"/>
    <cellStyle name="60% - Ênfase6 148" xfId="5852"/>
    <cellStyle name="60% - Ênfase6 149" xfId="5853"/>
    <cellStyle name="60% - Ênfase6 15" xfId="5854"/>
    <cellStyle name="60% - Ênfase6 15 2" xfId="5855"/>
    <cellStyle name="60% - Ênfase6 15 3" xfId="5856"/>
    <cellStyle name="60% - Ênfase6 150" xfId="5857"/>
    <cellStyle name="60% - Ênfase6 151" xfId="5858"/>
    <cellStyle name="60% - Ênfase6 152" xfId="5859"/>
    <cellStyle name="60% - Ênfase6 153" xfId="5860"/>
    <cellStyle name="60% - Ênfase6 154" xfId="5861"/>
    <cellStyle name="60% - Ênfase6 155" xfId="5862"/>
    <cellStyle name="60% - Ênfase6 156" xfId="5863"/>
    <cellStyle name="60% - Ênfase6 157" xfId="5864"/>
    <cellStyle name="60% - Ênfase6 158" xfId="5865"/>
    <cellStyle name="60% - Ênfase6 159" xfId="5866"/>
    <cellStyle name="60% - Ênfase6 16" xfId="5867"/>
    <cellStyle name="60% - Ênfase6 16 2" xfId="5868"/>
    <cellStyle name="60% - Ênfase6 16 3" xfId="5869"/>
    <cellStyle name="60% - Ênfase6 160" xfId="5870"/>
    <cellStyle name="60% - Ênfase6 161" xfId="5871"/>
    <cellStyle name="60% - Ênfase6 162" xfId="5872"/>
    <cellStyle name="60% - Ênfase6 163" xfId="5873"/>
    <cellStyle name="60% - Ênfase6 164" xfId="5874"/>
    <cellStyle name="60% - Ênfase6 165" xfId="5875"/>
    <cellStyle name="60% - Ênfase6 166" xfId="5876"/>
    <cellStyle name="60% - Ênfase6 167" xfId="5877"/>
    <cellStyle name="60% - Ênfase6 168" xfId="5878"/>
    <cellStyle name="60% - Ênfase6 169" xfId="5879"/>
    <cellStyle name="60% - Ênfase6 17" xfId="5880"/>
    <cellStyle name="60% - Ênfase6 17 2" xfId="5881"/>
    <cellStyle name="60% - Ênfase6 17 3" xfId="5882"/>
    <cellStyle name="60% - Ênfase6 170" xfId="5883"/>
    <cellStyle name="60% - Ênfase6 171" xfId="5884"/>
    <cellStyle name="60% - Ênfase6 172" xfId="5885"/>
    <cellStyle name="60% - Ênfase6 173" xfId="5886"/>
    <cellStyle name="60% - Ênfase6 174" xfId="5887"/>
    <cellStyle name="60% - Ênfase6 175" xfId="5888"/>
    <cellStyle name="60% - Ênfase6 176" xfId="5889"/>
    <cellStyle name="60% - Ênfase6 177" xfId="5890"/>
    <cellStyle name="60% - Ênfase6 178" xfId="5891"/>
    <cellStyle name="60% - Ênfase6 179" xfId="5892"/>
    <cellStyle name="60% - Ênfase6 18" xfId="5893"/>
    <cellStyle name="60% - Ênfase6 18 2" xfId="5894"/>
    <cellStyle name="60% - Ênfase6 18 3" xfId="5895"/>
    <cellStyle name="60% - Ênfase6 180" xfId="5896"/>
    <cellStyle name="60% - Ênfase6 181" xfId="5897"/>
    <cellStyle name="60% - Ênfase6 182" xfId="5898"/>
    <cellStyle name="60% - Ênfase6 183" xfId="5899"/>
    <cellStyle name="60% - Ênfase6 184" xfId="5900"/>
    <cellStyle name="60% - Ênfase6 185" xfId="5901"/>
    <cellStyle name="60% - Ênfase6 186" xfId="5902"/>
    <cellStyle name="60% - Ênfase6 187" xfId="5903"/>
    <cellStyle name="60% - Ênfase6 188" xfId="5904"/>
    <cellStyle name="60% - Ênfase6 189" xfId="5905"/>
    <cellStyle name="60% - Ênfase6 19" xfId="5906"/>
    <cellStyle name="60% - Ênfase6 19 2" xfId="5907"/>
    <cellStyle name="60% - Ênfase6 19 3" xfId="5908"/>
    <cellStyle name="60% - Ênfase6 190" xfId="5909"/>
    <cellStyle name="60% - Ênfase6 2" xfId="5910"/>
    <cellStyle name="60% - Ênfase6 2 10" xfId="5911"/>
    <cellStyle name="60% - Ênfase6 2 10 2" xfId="5912"/>
    <cellStyle name="60% - Ênfase6 2 10 3" xfId="5913"/>
    <cellStyle name="60% - Ênfase6 2 10 4" xfId="5914"/>
    <cellStyle name="60% - Ênfase6 2 10 5" xfId="5915"/>
    <cellStyle name="60% - Ênfase6 2 10 6" xfId="5916"/>
    <cellStyle name="60% - Ênfase6 2 10 7" xfId="5917"/>
    <cellStyle name="60% - Ênfase6 2 11" xfId="5918"/>
    <cellStyle name="60% - Ênfase6 2 11 2" xfId="5919"/>
    <cellStyle name="60% - Ênfase6 2 11 3" xfId="5920"/>
    <cellStyle name="60% - Ênfase6 2 11 4" xfId="5921"/>
    <cellStyle name="60% - Ênfase6 2 11 5" xfId="5922"/>
    <cellStyle name="60% - Ênfase6 2 11 6" xfId="5923"/>
    <cellStyle name="60% - Ênfase6 2 11 7" xfId="5924"/>
    <cellStyle name="60% - Ênfase6 2 12" xfId="5925"/>
    <cellStyle name="60% - Ênfase6 2 13" xfId="15"/>
    <cellStyle name="60% - Ênfase6 2 13 2" xfId="29363"/>
    <cellStyle name="60% - Ênfase6 2 14" xfId="5926"/>
    <cellStyle name="60% - Ênfase6 2 15" xfId="5927"/>
    <cellStyle name="60% - Ênfase6 2 16" xfId="5928"/>
    <cellStyle name="60% - Ênfase6 2 17" xfId="5929"/>
    <cellStyle name="60% - Ênfase6 2 18" xfId="5930"/>
    <cellStyle name="60% - Ênfase6 2 19" xfId="5931"/>
    <cellStyle name="60% - Ênfase6 2 2" xfId="5932"/>
    <cellStyle name="60% - Ênfase6 2 20" xfId="5933"/>
    <cellStyle name="60% - Ênfase6 2 21" xfId="5934"/>
    <cellStyle name="60% - Ênfase6 2 22" xfId="5935"/>
    <cellStyle name="60% - Ênfase6 2 23" xfId="5936"/>
    <cellStyle name="60% - Ênfase6 2 24" xfId="5937"/>
    <cellStyle name="60% - Ênfase6 2 25" xfId="5938"/>
    <cellStyle name="60% - Ênfase6 2 26" xfId="5939"/>
    <cellStyle name="60% - Ênfase6 2 27" xfId="5940"/>
    <cellStyle name="60% - Ênfase6 2 28" xfId="5941"/>
    <cellStyle name="60% - Ênfase6 2 29" xfId="5942"/>
    <cellStyle name="60% - Ênfase6 2 3" xfId="5943"/>
    <cellStyle name="60% - Ênfase6 2 30" xfId="5944"/>
    <cellStyle name="60% - Ênfase6 2 31" xfId="5945"/>
    <cellStyle name="60% - Ênfase6 2 32" xfId="5946"/>
    <cellStyle name="60% - Ênfase6 2 33" xfId="5947"/>
    <cellStyle name="60% - Ênfase6 2 34" xfId="5948"/>
    <cellStyle name="60% - Ênfase6 2 35" xfId="5949"/>
    <cellStyle name="60% - Ênfase6 2 4" xfId="5950"/>
    <cellStyle name="60% - Ênfase6 2 5" xfId="5951"/>
    <cellStyle name="60% - Ênfase6 2 6" xfId="5952"/>
    <cellStyle name="60% - Ênfase6 2 7" xfId="5953"/>
    <cellStyle name="60% - Ênfase6 2 8" xfId="5954"/>
    <cellStyle name="60% - Ênfase6 2 8 2" xfId="5955"/>
    <cellStyle name="60% - Ênfase6 2 8 3" xfId="5956"/>
    <cellStyle name="60% - Ênfase6 2 8 4" xfId="5957"/>
    <cellStyle name="60% - Ênfase6 2 8 5" xfId="5958"/>
    <cellStyle name="60% - Ênfase6 2 8 6" xfId="5959"/>
    <cellStyle name="60% - Ênfase6 2 8 7" xfId="5960"/>
    <cellStyle name="60% - Ênfase6 2 9" xfId="5961"/>
    <cellStyle name="60% - Ênfase6 2 9 2" xfId="5962"/>
    <cellStyle name="60% - Ênfase6 2 9 3" xfId="5963"/>
    <cellStyle name="60% - Ênfase6 2 9 4" xfId="5964"/>
    <cellStyle name="60% - Ênfase6 2 9 5" xfId="5965"/>
    <cellStyle name="60% - Ênfase6 2 9 6" xfId="5966"/>
    <cellStyle name="60% - Ênfase6 2 9 7" xfId="5967"/>
    <cellStyle name="60% - Ênfase6 20" xfId="5968"/>
    <cellStyle name="60% - Ênfase6 20 2" xfId="5969"/>
    <cellStyle name="60% - Ênfase6 20 3" xfId="5970"/>
    <cellStyle name="60% - Ênfase6 21" xfId="5971"/>
    <cellStyle name="60% - Ênfase6 22" xfId="5972"/>
    <cellStyle name="60% - Ênfase6 23" xfId="5973"/>
    <cellStyle name="60% - Ênfase6 24" xfId="5974"/>
    <cellStyle name="60% - Ênfase6 24 2" xfId="40943"/>
    <cellStyle name="60% - Ênfase6 25" xfId="5975"/>
    <cellStyle name="60% - Ênfase6 25 2" xfId="40978"/>
    <cellStyle name="60% - Ênfase6 26" xfId="5976"/>
    <cellStyle name="60% - Ênfase6 26 10" xfId="5977"/>
    <cellStyle name="60% - Ênfase6 26 11" xfId="5978"/>
    <cellStyle name="60% - Ênfase6 26 12" xfId="5979"/>
    <cellStyle name="60% - Ênfase6 26 13" xfId="5980"/>
    <cellStyle name="60% - Ênfase6 26 14" xfId="5981"/>
    <cellStyle name="60% - Ênfase6 26 15" xfId="5982"/>
    <cellStyle name="60% - Ênfase6 26 16" xfId="5983"/>
    <cellStyle name="60% - Ênfase6 26 2" xfId="5984"/>
    <cellStyle name="60% - Ênfase6 26 3" xfId="5985"/>
    <cellStyle name="60% - Ênfase6 26 4" xfId="5986"/>
    <cellStyle name="60% - Ênfase6 26 5" xfId="5987"/>
    <cellStyle name="60% - Ênfase6 26 6" xfId="5988"/>
    <cellStyle name="60% - Ênfase6 26 7" xfId="5989"/>
    <cellStyle name="60% - Ênfase6 26 8" xfId="5990"/>
    <cellStyle name="60% - Ênfase6 26 9" xfId="5991"/>
    <cellStyle name="60% - Ênfase6 27" xfId="5992"/>
    <cellStyle name="60% - Ênfase6 27 10" xfId="5993"/>
    <cellStyle name="60% - Ênfase6 27 11" xfId="5994"/>
    <cellStyle name="60% - Ênfase6 27 12" xfId="5995"/>
    <cellStyle name="60% - Ênfase6 27 13" xfId="5996"/>
    <cellStyle name="60% - Ênfase6 27 14" xfId="5997"/>
    <cellStyle name="60% - Ênfase6 27 15" xfId="5998"/>
    <cellStyle name="60% - Ênfase6 27 16" xfId="5999"/>
    <cellStyle name="60% - Ênfase6 27 2" xfId="6000"/>
    <cellStyle name="60% - Ênfase6 27 3" xfId="6001"/>
    <cellStyle name="60% - Ênfase6 27 4" xfId="6002"/>
    <cellStyle name="60% - Ênfase6 27 5" xfId="6003"/>
    <cellStyle name="60% - Ênfase6 27 6" xfId="6004"/>
    <cellStyle name="60% - Ênfase6 27 7" xfId="6005"/>
    <cellStyle name="60% - Ênfase6 27 8" xfId="6006"/>
    <cellStyle name="60% - Ênfase6 27 9" xfId="6007"/>
    <cellStyle name="60% - Ênfase6 28" xfId="6008"/>
    <cellStyle name="60% - Ênfase6 28 10" xfId="6009"/>
    <cellStyle name="60% - Ênfase6 28 11" xfId="6010"/>
    <cellStyle name="60% - Ênfase6 28 12" xfId="6011"/>
    <cellStyle name="60% - Ênfase6 28 13" xfId="6012"/>
    <cellStyle name="60% - Ênfase6 28 14" xfId="6013"/>
    <cellStyle name="60% - Ênfase6 28 15" xfId="6014"/>
    <cellStyle name="60% - Ênfase6 28 16" xfId="6015"/>
    <cellStyle name="60% - Ênfase6 28 2" xfId="6016"/>
    <cellStyle name="60% - Ênfase6 28 3" xfId="6017"/>
    <cellStyle name="60% - Ênfase6 28 4" xfId="6018"/>
    <cellStyle name="60% - Ênfase6 28 5" xfId="6019"/>
    <cellStyle name="60% - Ênfase6 28 6" xfId="6020"/>
    <cellStyle name="60% - Ênfase6 28 7" xfId="6021"/>
    <cellStyle name="60% - Ênfase6 28 8" xfId="6022"/>
    <cellStyle name="60% - Ênfase6 28 9" xfId="6023"/>
    <cellStyle name="60% - Ênfase6 29" xfId="6024"/>
    <cellStyle name="60% - Ênfase6 29 10" xfId="6025"/>
    <cellStyle name="60% - Ênfase6 29 11" xfId="6026"/>
    <cellStyle name="60% - Ênfase6 29 12" xfId="6027"/>
    <cellStyle name="60% - Ênfase6 29 13" xfId="6028"/>
    <cellStyle name="60% - Ênfase6 29 14" xfId="6029"/>
    <cellStyle name="60% - Ênfase6 29 15" xfId="6030"/>
    <cellStyle name="60% - Ênfase6 29 16" xfId="6031"/>
    <cellStyle name="60% - Ênfase6 29 2" xfId="6032"/>
    <cellStyle name="60% - Ênfase6 29 3" xfId="6033"/>
    <cellStyle name="60% - Ênfase6 29 4" xfId="6034"/>
    <cellStyle name="60% - Ênfase6 29 5" xfId="6035"/>
    <cellStyle name="60% - Ênfase6 29 6" xfId="6036"/>
    <cellStyle name="60% - Ênfase6 29 7" xfId="6037"/>
    <cellStyle name="60% - Ênfase6 29 8" xfId="6038"/>
    <cellStyle name="60% - Ênfase6 29 9" xfId="6039"/>
    <cellStyle name="60% - Ênfase6 3" xfId="6040"/>
    <cellStyle name="60% - Ênfase6 3 10" xfId="6041"/>
    <cellStyle name="60% - Ênfase6 3 11" xfId="6042"/>
    <cellStyle name="60% - Ênfase6 3 2" xfId="6043"/>
    <cellStyle name="60% - Ênfase6 3 3" xfId="6044"/>
    <cellStyle name="60% - Ênfase6 3 4" xfId="6045"/>
    <cellStyle name="60% - Ênfase6 3 5" xfId="6046"/>
    <cellStyle name="60% - Ênfase6 3 6" xfId="6047"/>
    <cellStyle name="60% - Ênfase6 3 7" xfId="6048"/>
    <cellStyle name="60% - Ênfase6 3 8" xfId="6049"/>
    <cellStyle name="60% - Ênfase6 3 9" xfId="6050"/>
    <cellStyle name="60% - Ênfase6 30" xfId="6051"/>
    <cellStyle name="60% - Ênfase6 31" xfId="6052"/>
    <cellStyle name="60% - Ênfase6 32" xfId="6053"/>
    <cellStyle name="60% - Ênfase6 33" xfId="6054"/>
    <cellStyle name="60% - Ênfase6 34" xfId="6055"/>
    <cellStyle name="60% - Ênfase6 35" xfId="6056"/>
    <cellStyle name="60% - Ênfase6 36" xfId="6057"/>
    <cellStyle name="60% - Ênfase6 37" xfId="6058"/>
    <cellStyle name="60% - Ênfase6 38" xfId="6059"/>
    <cellStyle name="60% - Ênfase6 39" xfId="6060"/>
    <cellStyle name="60% - Ênfase6 4" xfId="6061"/>
    <cellStyle name="60% - Ênfase6 4 10" xfId="6062"/>
    <cellStyle name="60% - Ênfase6 4 11" xfId="6063"/>
    <cellStyle name="60% - Ênfase6 4 2" xfId="6064"/>
    <cellStyle name="60% - Ênfase6 4 3" xfId="6065"/>
    <cellStyle name="60% - Ênfase6 4 4" xfId="6066"/>
    <cellStyle name="60% - Ênfase6 4 5" xfId="6067"/>
    <cellStyle name="60% - Ênfase6 4 6" xfId="6068"/>
    <cellStyle name="60% - Ênfase6 4 7" xfId="6069"/>
    <cellStyle name="60% - Ênfase6 4 8" xfId="6070"/>
    <cellStyle name="60% - Ênfase6 4 9" xfId="6071"/>
    <cellStyle name="60% - Ênfase6 40" xfId="6072"/>
    <cellStyle name="60% - Ênfase6 41" xfId="6073"/>
    <cellStyle name="60% - Ênfase6 42" xfId="6074"/>
    <cellStyle name="60% - Ênfase6 43" xfId="6075"/>
    <cellStyle name="60% - Ênfase6 44" xfId="6076"/>
    <cellStyle name="60% - Ênfase6 45" xfId="6077"/>
    <cellStyle name="60% - Ênfase6 46" xfId="6078"/>
    <cellStyle name="60% - Ênfase6 47" xfId="6079"/>
    <cellStyle name="60% - Ênfase6 48" xfId="6080"/>
    <cellStyle name="60% - Ênfase6 49" xfId="6081"/>
    <cellStyle name="60% - Ênfase6 5" xfId="6082"/>
    <cellStyle name="60% - Ênfase6 5 2" xfId="6083"/>
    <cellStyle name="60% - Ênfase6 5 3" xfId="6084"/>
    <cellStyle name="60% - Ênfase6 5 4" xfId="6085"/>
    <cellStyle name="60% - Ênfase6 50" xfId="6086"/>
    <cellStyle name="60% - Ênfase6 51" xfId="6087"/>
    <cellStyle name="60% - Ênfase6 52" xfId="6088"/>
    <cellStyle name="60% - Ênfase6 53" xfId="6089"/>
    <cellStyle name="60% - Ênfase6 54" xfId="6090"/>
    <cellStyle name="60% - Ênfase6 55" xfId="6091"/>
    <cellStyle name="60% - Ênfase6 56" xfId="6092"/>
    <cellStyle name="60% - Ênfase6 57" xfId="6093"/>
    <cellStyle name="60% - Ênfase6 58" xfId="6094"/>
    <cellStyle name="60% - Ênfase6 59" xfId="6095"/>
    <cellStyle name="60% - Ênfase6 6" xfId="6096"/>
    <cellStyle name="60% - Ênfase6 6 2" xfId="6097"/>
    <cellStyle name="60% - Ênfase6 6 3" xfId="6098"/>
    <cellStyle name="60% - Ênfase6 6 4" xfId="6099"/>
    <cellStyle name="60% - Ênfase6 60" xfId="6100"/>
    <cellStyle name="60% - Ênfase6 61" xfId="6101"/>
    <cellStyle name="60% - Ênfase6 62" xfId="6102"/>
    <cellStyle name="60% - Ênfase6 63" xfId="6103"/>
    <cellStyle name="60% - Ênfase6 64" xfId="6104"/>
    <cellStyle name="60% - Ênfase6 65" xfId="6105"/>
    <cellStyle name="60% - Ênfase6 66" xfId="6106"/>
    <cellStyle name="60% - Ênfase6 67" xfId="6107"/>
    <cellStyle name="60% - Ênfase6 68" xfId="6108"/>
    <cellStyle name="60% - Ênfase6 69" xfId="6109"/>
    <cellStyle name="60% - Ênfase6 7" xfId="6110"/>
    <cellStyle name="60% - Ênfase6 7 2" xfId="6111"/>
    <cellStyle name="60% - Ênfase6 7 3" xfId="6112"/>
    <cellStyle name="60% - Ênfase6 7 4" xfId="6113"/>
    <cellStyle name="60% - Ênfase6 70" xfId="6114"/>
    <cellStyle name="60% - Ênfase6 71" xfId="6115"/>
    <cellStyle name="60% - Ênfase6 72" xfId="6116"/>
    <cellStyle name="60% - Ênfase6 73" xfId="6117"/>
    <cellStyle name="60% - Ênfase6 74" xfId="6118"/>
    <cellStyle name="60% - Ênfase6 75" xfId="6119"/>
    <cellStyle name="60% - Ênfase6 76" xfId="6120"/>
    <cellStyle name="60% - Ênfase6 77" xfId="6121"/>
    <cellStyle name="60% - Ênfase6 78" xfId="6122"/>
    <cellStyle name="60% - Ênfase6 79" xfId="6123"/>
    <cellStyle name="60% - Ênfase6 8" xfId="6124"/>
    <cellStyle name="60% - Ênfase6 8 2" xfId="6125"/>
    <cellStyle name="60% - Ênfase6 8 3" xfId="6126"/>
    <cellStyle name="60% - Ênfase6 8 4" xfId="6127"/>
    <cellStyle name="60% - Ênfase6 80" xfId="6128"/>
    <cellStyle name="60% - Ênfase6 81" xfId="6129"/>
    <cellStyle name="60% - Ênfase6 82" xfId="6130"/>
    <cellStyle name="60% - Ênfase6 83" xfId="6131"/>
    <cellStyle name="60% - Ênfase6 84" xfId="6132"/>
    <cellStyle name="60% - Ênfase6 85" xfId="6133"/>
    <cellStyle name="60% - Ênfase6 86" xfId="6134"/>
    <cellStyle name="60% - Ênfase6 87" xfId="6135"/>
    <cellStyle name="60% - Ênfase6 88" xfId="6136"/>
    <cellStyle name="60% - Ênfase6 89" xfId="6137"/>
    <cellStyle name="60% - Ênfase6 9" xfId="6138"/>
    <cellStyle name="60% - Ênfase6 90" xfId="6139"/>
    <cellStyle name="60% - Ênfase6 91" xfId="6140"/>
    <cellStyle name="60% - Ênfase6 92" xfId="6141"/>
    <cellStyle name="60% - Ênfase6 93" xfId="6142"/>
    <cellStyle name="60% - Ênfase6 94" xfId="6143"/>
    <cellStyle name="60% - Ênfase6 95" xfId="6144"/>
    <cellStyle name="60% - Ênfase6 96" xfId="6145"/>
    <cellStyle name="60% - Ênfase6 97" xfId="6146"/>
    <cellStyle name="60% - Ênfase6 98" xfId="6147"/>
    <cellStyle name="60% - Ênfase6 99" xfId="6148"/>
    <cellStyle name="Accent1" xfId="41091"/>
    <cellStyle name="Accent2" xfId="41092"/>
    <cellStyle name="Accent3" xfId="41093"/>
    <cellStyle name="Accent4" xfId="41094"/>
    <cellStyle name="Accent5" xfId="41095"/>
    <cellStyle name="Accent6" xfId="41096"/>
    <cellStyle name="Bom 10" xfId="6149"/>
    <cellStyle name="Bom 10 2" xfId="40529"/>
    <cellStyle name="Bom 100" xfId="6150"/>
    <cellStyle name="Bom 101" xfId="6151"/>
    <cellStyle name="Bom 102" xfId="6152"/>
    <cellStyle name="Bom 103" xfId="6153"/>
    <cellStyle name="Bom 104" xfId="6154"/>
    <cellStyle name="Bom 105" xfId="6155"/>
    <cellStyle name="Bom 106" xfId="6156"/>
    <cellStyle name="Bom 107" xfId="6157"/>
    <cellStyle name="Bom 108" xfId="6158"/>
    <cellStyle name="Bom 109" xfId="6159"/>
    <cellStyle name="Bom 11" xfId="6160"/>
    <cellStyle name="Bom 11 2" xfId="40530"/>
    <cellStyle name="Bom 110" xfId="6161"/>
    <cellStyle name="Bom 111" xfId="6162"/>
    <cellStyle name="Bom 112" xfId="6163"/>
    <cellStyle name="Bom 113" xfId="6164"/>
    <cellStyle name="Bom 114" xfId="6165"/>
    <cellStyle name="Bom 115" xfId="6166"/>
    <cellStyle name="Bom 116" xfId="6167"/>
    <cellStyle name="Bom 117" xfId="6168"/>
    <cellStyle name="Bom 118" xfId="6169"/>
    <cellStyle name="Bom 119" xfId="6170"/>
    <cellStyle name="Bom 12" xfId="6171"/>
    <cellStyle name="Bom 12 2" xfId="40531"/>
    <cellStyle name="Bom 120" xfId="6172"/>
    <cellStyle name="Bom 121" xfId="6173"/>
    <cellStyle name="Bom 122" xfId="6174"/>
    <cellStyle name="Bom 123" xfId="6175"/>
    <cellStyle name="Bom 124" xfId="6176"/>
    <cellStyle name="Bom 125" xfId="6177"/>
    <cellStyle name="Bom 126" xfId="6178"/>
    <cellStyle name="Bom 127" xfId="6179"/>
    <cellStyle name="Bom 128" xfId="6180"/>
    <cellStyle name="Bom 129" xfId="6181"/>
    <cellStyle name="Bom 13" xfId="6182"/>
    <cellStyle name="Bom 13 2" xfId="40532"/>
    <cellStyle name="Bom 130" xfId="6183"/>
    <cellStyle name="Bom 131" xfId="6184"/>
    <cellStyle name="Bom 132" xfId="6185"/>
    <cellStyle name="Bom 133" xfId="6186"/>
    <cellStyle name="Bom 134" xfId="6187"/>
    <cellStyle name="Bom 135" xfId="6188"/>
    <cellStyle name="Bom 136" xfId="6189"/>
    <cellStyle name="Bom 137" xfId="6190"/>
    <cellStyle name="Bom 138" xfId="6191"/>
    <cellStyle name="Bom 139" xfId="6192"/>
    <cellStyle name="Bom 14" xfId="6193"/>
    <cellStyle name="Bom 140" xfId="6194"/>
    <cellStyle name="Bom 141" xfId="6195"/>
    <cellStyle name="Bom 142" xfId="6196"/>
    <cellStyle name="Bom 143" xfId="6197"/>
    <cellStyle name="Bom 144" xfId="6198"/>
    <cellStyle name="Bom 145" xfId="6199"/>
    <cellStyle name="Bom 146" xfId="6200"/>
    <cellStyle name="Bom 147" xfId="6201"/>
    <cellStyle name="Bom 148" xfId="6202"/>
    <cellStyle name="Bom 149" xfId="6203"/>
    <cellStyle name="Bom 15" xfId="6204"/>
    <cellStyle name="Bom 15 2" xfId="6205"/>
    <cellStyle name="Bom 15 3" xfId="6206"/>
    <cellStyle name="Bom 150" xfId="6207"/>
    <cellStyle name="Bom 151" xfId="6208"/>
    <cellStyle name="Bom 152" xfId="6209"/>
    <cellStyle name="Bom 153" xfId="6210"/>
    <cellStyle name="Bom 154" xfId="6211"/>
    <cellStyle name="Bom 155" xfId="6212"/>
    <cellStyle name="Bom 156" xfId="6213"/>
    <cellStyle name="Bom 157" xfId="6214"/>
    <cellStyle name="Bom 158" xfId="6215"/>
    <cellStyle name="Bom 159" xfId="6216"/>
    <cellStyle name="Bom 16" xfId="6217"/>
    <cellStyle name="Bom 16 2" xfId="6218"/>
    <cellStyle name="Bom 16 3" xfId="6219"/>
    <cellStyle name="Bom 160" xfId="6220"/>
    <cellStyle name="Bom 161" xfId="6221"/>
    <cellStyle name="Bom 162" xfId="6222"/>
    <cellStyle name="Bom 163" xfId="6223"/>
    <cellStyle name="Bom 164" xfId="6224"/>
    <cellStyle name="Bom 165" xfId="6225"/>
    <cellStyle name="Bom 166" xfId="6226"/>
    <cellStyle name="Bom 167" xfId="6227"/>
    <cellStyle name="Bom 168" xfId="6228"/>
    <cellStyle name="Bom 169" xfId="6229"/>
    <cellStyle name="Bom 17" xfId="6230"/>
    <cellStyle name="Bom 17 2" xfId="6231"/>
    <cellStyle name="Bom 17 3" xfId="6232"/>
    <cellStyle name="Bom 170" xfId="6233"/>
    <cellStyle name="Bom 171" xfId="6234"/>
    <cellStyle name="Bom 172" xfId="6235"/>
    <cellStyle name="Bom 173" xfId="6236"/>
    <cellStyle name="Bom 174" xfId="6237"/>
    <cellStyle name="Bom 175" xfId="6238"/>
    <cellStyle name="Bom 176" xfId="6239"/>
    <cellStyle name="Bom 177" xfId="6240"/>
    <cellStyle name="Bom 178" xfId="6241"/>
    <cellStyle name="Bom 179" xfId="6242"/>
    <cellStyle name="Bom 18" xfId="6243"/>
    <cellStyle name="Bom 18 2" xfId="6244"/>
    <cellStyle name="Bom 18 3" xfId="6245"/>
    <cellStyle name="Bom 180" xfId="6246"/>
    <cellStyle name="Bom 181" xfId="6247"/>
    <cellStyle name="Bom 182" xfId="6248"/>
    <cellStyle name="Bom 183" xfId="6249"/>
    <cellStyle name="Bom 184" xfId="6250"/>
    <cellStyle name="Bom 185" xfId="6251"/>
    <cellStyle name="Bom 186" xfId="6252"/>
    <cellStyle name="Bom 187" xfId="6253"/>
    <cellStyle name="Bom 188" xfId="6254"/>
    <cellStyle name="Bom 189" xfId="6255"/>
    <cellStyle name="Bom 19" xfId="6256"/>
    <cellStyle name="Bom 19 2" xfId="6257"/>
    <cellStyle name="Bom 19 3" xfId="6258"/>
    <cellStyle name="Bom 190" xfId="6259"/>
    <cellStyle name="Bom 2" xfId="6260"/>
    <cellStyle name="Bom 2 10" xfId="6261"/>
    <cellStyle name="Bom 2 10 2" xfId="6262"/>
    <cellStyle name="Bom 2 10 3" xfId="6263"/>
    <cellStyle name="Bom 2 10 4" xfId="6264"/>
    <cellStyle name="Bom 2 10 5" xfId="6265"/>
    <cellStyle name="Bom 2 10 6" xfId="6266"/>
    <cellStyle name="Bom 2 10 7" xfId="6267"/>
    <cellStyle name="Bom 2 11" xfId="6268"/>
    <cellStyle name="Bom 2 11 2" xfId="6269"/>
    <cellStyle name="Bom 2 11 3" xfId="6270"/>
    <cellStyle name="Bom 2 11 4" xfId="6271"/>
    <cellStyle name="Bom 2 11 5" xfId="6272"/>
    <cellStyle name="Bom 2 11 6" xfId="6273"/>
    <cellStyle name="Bom 2 11 7" xfId="6274"/>
    <cellStyle name="Bom 2 12" xfId="6275"/>
    <cellStyle name="Bom 2 13" xfId="6276"/>
    <cellStyle name="Bom 2 14" xfId="6277"/>
    <cellStyle name="Bom 2 15" xfId="6278"/>
    <cellStyle name="Bom 2 16" xfId="6279"/>
    <cellStyle name="Bom 2 17" xfId="6280"/>
    <cellStyle name="Bom 2 18" xfId="6281"/>
    <cellStyle name="Bom 2 19" xfId="6282"/>
    <cellStyle name="Bom 2 2" xfId="6283"/>
    <cellStyle name="Bom 2 20" xfId="6284"/>
    <cellStyle name="Bom 2 21" xfId="6285"/>
    <cellStyle name="Bom 2 22" xfId="6286"/>
    <cellStyle name="Bom 2 23" xfId="6287"/>
    <cellStyle name="Bom 2 24" xfId="6288"/>
    <cellStyle name="Bom 2 25" xfId="6289"/>
    <cellStyle name="Bom 2 26" xfId="6290"/>
    <cellStyle name="Bom 2 27" xfId="6291"/>
    <cellStyle name="Bom 2 28" xfId="6292"/>
    <cellStyle name="Bom 2 29" xfId="6293"/>
    <cellStyle name="Bom 2 3" xfId="6294"/>
    <cellStyle name="Bom 2 30" xfId="6295"/>
    <cellStyle name="Bom 2 31" xfId="6296"/>
    <cellStyle name="Bom 2 32" xfId="6297"/>
    <cellStyle name="Bom 2 33" xfId="6298"/>
    <cellStyle name="Bom 2 34" xfId="6299"/>
    <cellStyle name="Bom 2 35" xfId="6300"/>
    <cellStyle name="Bom 2 4" xfId="6301"/>
    <cellStyle name="Bom 2 5" xfId="6302"/>
    <cellStyle name="Bom 2 6" xfId="6303"/>
    <cellStyle name="Bom 2 7" xfId="6304"/>
    <cellStyle name="Bom 2 8" xfId="6305"/>
    <cellStyle name="Bom 2 8 2" xfId="6306"/>
    <cellStyle name="Bom 2 8 3" xfId="6307"/>
    <cellStyle name="Bom 2 8 4" xfId="6308"/>
    <cellStyle name="Bom 2 8 5" xfId="6309"/>
    <cellStyle name="Bom 2 8 6" xfId="6310"/>
    <cellStyle name="Bom 2 8 7" xfId="6311"/>
    <cellStyle name="Bom 2 9" xfId="6312"/>
    <cellStyle name="Bom 2 9 2" xfId="6313"/>
    <cellStyle name="Bom 2 9 3" xfId="6314"/>
    <cellStyle name="Bom 2 9 4" xfId="6315"/>
    <cellStyle name="Bom 2 9 5" xfId="6316"/>
    <cellStyle name="Bom 2 9 6" xfId="6317"/>
    <cellStyle name="Bom 2 9 7" xfId="6318"/>
    <cellStyle name="Bom 20" xfId="6319"/>
    <cellStyle name="Bom 20 2" xfId="6320"/>
    <cellStyle name="Bom 20 3" xfId="6321"/>
    <cellStyle name="Bom 21" xfId="6322"/>
    <cellStyle name="Bom 22" xfId="6323"/>
    <cellStyle name="Bom 23" xfId="6324"/>
    <cellStyle name="Bom 24" xfId="6325"/>
    <cellStyle name="Bom 24 2" xfId="40944"/>
    <cellStyle name="Bom 25" xfId="6326"/>
    <cellStyle name="Bom 25 2" xfId="40979"/>
    <cellStyle name="Bom 26" xfId="6327"/>
    <cellStyle name="Bom 26 10" xfId="6328"/>
    <cellStyle name="Bom 26 11" xfId="6329"/>
    <cellStyle name="Bom 26 12" xfId="6330"/>
    <cellStyle name="Bom 26 13" xfId="6331"/>
    <cellStyle name="Bom 26 14" xfId="6332"/>
    <cellStyle name="Bom 26 15" xfId="6333"/>
    <cellStyle name="Bom 26 16" xfId="6334"/>
    <cellStyle name="Bom 26 2" xfId="6335"/>
    <cellStyle name="Bom 26 3" xfId="6336"/>
    <cellStyle name="Bom 26 4" xfId="6337"/>
    <cellStyle name="Bom 26 5" xfId="6338"/>
    <cellStyle name="Bom 26 6" xfId="6339"/>
    <cellStyle name="Bom 26 7" xfId="6340"/>
    <cellStyle name="Bom 26 8" xfId="6341"/>
    <cellStyle name="Bom 26 9" xfId="6342"/>
    <cellStyle name="Bom 27" xfId="6343"/>
    <cellStyle name="Bom 27 10" xfId="6344"/>
    <cellStyle name="Bom 27 11" xfId="6345"/>
    <cellStyle name="Bom 27 12" xfId="6346"/>
    <cellStyle name="Bom 27 13" xfId="6347"/>
    <cellStyle name="Bom 27 14" xfId="6348"/>
    <cellStyle name="Bom 27 15" xfId="6349"/>
    <cellStyle name="Bom 27 16" xfId="6350"/>
    <cellStyle name="Bom 27 2" xfId="6351"/>
    <cellStyle name="Bom 27 3" xfId="6352"/>
    <cellStyle name="Bom 27 4" xfId="6353"/>
    <cellStyle name="Bom 27 5" xfId="6354"/>
    <cellStyle name="Bom 27 6" xfId="6355"/>
    <cellStyle name="Bom 27 7" xfId="6356"/>
    <cellStyle name="Bom 27 8" xfId="6357"/>
    <cellStyle name="Bom 27 9" xfId="6358"/>
    <cellStyle name="Bom 28" xfId="6359"/>
    <cellStyle name="Bom 28 10" xfId="6360"/>
    <cellStyle name="Bom 28 11" xfId="6361"/>
    <cellStyle name="Bom 28 12" xfId="6362"/>
    <cellStyle name="Bom 28 13" xfId="6363"/>
    <cellStyle name="Bom 28 14" xfId="6364"/>
    <cellStyle name="Bom 28 15" xfId="6365"/>
    <cellStyle name="Bom 28 16" xfId="6366"/>
    <cellStyle name="Bom 28 2" xfId="6367"/>
    <cellStyle name="Bom 28 3" xfId="6368"/>
    <cellStyle name="Bom 28 4" xfId="6369"/>
    <cellStyle name="Bom 28 5" xfId="6370"/>
    <cellStyle name="Bom 28 6" xfId="6371"/>
    <cellStyle name="Bom 28 7" xfId="6372"/>
    <cellStyle name="Bom 28 8" xfId="6373"/>
    <cellStyle name="Bom 28 9" xfId="6374"/>
    <cellStyle name="Bom 29" xfId="6375"/>
    <cellStyle name="Bom 29 10" xfId="6376"/>
    <cellStyle name="Bom 29 11" xfId="6377"/>
    <cellStyle name="Bom 29 12" xfId="6378"/>
    <cellStyle name="Bom 29 13" xfId="6379"/>
    <cellStyle name="Bom 29 14" xfId="6380"/>
    <cellStyle name="Bom 29 15" xfId="6381"/>
    <cellStyle name="Bom 29 16" xfId="6382"/>
    <cellStyle name="Bom 29 2" xfId="6383"/>
    <cellStyle name="Bom 29 3" xfId="6384"/>
    <cellStyle name="Bom 29 4" xfId="6385"/>
    <cellStyle name="Bom 29 5" xfId="6386"/>
    <cellStyle name="Bom 29 6" xfId="6387"/>
    <cellStyle name="Bom 29 7" xfId="6388"/>
    <cellStyle name="Bom 29 8" xfId="6389"/>
    <cellStyle name="Bom 29 9" xfId="6390"/>
    <cellStyle name="Bom 3" xfId="6391"/>
    <cellStyle name="Bom 3 10" xfId="6392"/>
    <cellStyle name="Bom 3 11" xfId="6393"/>
    <cellStyle name="Bom 3 2" xfId="6394"/>
    <cellStyle name="Bom 3 3" xfId="6395"/>
    <cellStyle name="Bom 3 4" xfId="6396"/>
    <cellStyle name="Bom 3 5" xfId="6397"/>
    <cellStyle name="Bom 3 6" xfId="6398"/>
    <cellStyle name="Bom 3 7" xfId="6399"/>
    <cellStyle name="Bom 3 8" xfId="6400"/>
    <cellStyle name="Bom 3 9" xfId="6401"/>
    <cellStyle name="Bom 30" xfId="6402"/>
    <cellStyle name="Bom 31" xfId="6403"/>
    <cellStyle name="Bom 32" xfId="6404"/>
    <cellStyle name="Bom 33" xfId="6405"/>
    <cellStyle name="Bom 34" xfId="6406"/>
    <cellStyle name="Bom 35" xfId="6407"/>
    <cellStyle name="Bom 36" xfId="6408"/>
    <cellStyle name="Bom 37" xfId="6409"/>
    <cellStyle name="Bom 38" xfId="6410"/>
    <cellStyle name="Bom 39" xfId="6411"/>
    <cellStyle name="Bom 4" xfId="6412"/>
    <cellStyle name="Bom 4 10" xfId="6413"/>
    <cellStyle name="Bom 4 11" xfId="6414"/>
    <cellStyle name="Bom 4 2" xfId="6415"/>
    <cellStyle name="Bom 4 3" xfId="6416"/>
    <cellStyle name="Bom 4 4" xfId="6417"/>
    <cellStyle name="Bom 4 5" xfId="6418"/>
    <cellStyle name="Bom 4 6" xfId="6419"/>
    <cellStyle name="Bom 4 7" xfId="6420"/>
    <cellStyle name="Bom 4 8" xfId="6421"/>
    <cellStyle name="Bom 4 9" xfId="6422"/>
    <cellStyle name="Bom 40" xfId="6423"/>
    <cellStyle name="Bom 41" xfId="6424"/>
    <cellStyle name="Bom 42" xfId="6425"/>
    <cellStyle name="Bom 43" xfId="6426"/>
    <cellStyle name="Bom 44" xfId="6427"/>
    <cellStyle name="Bom 45" xfId="6428"/>
    <cellStyle name="Bom 46" xfId="6429"/>
    <cellStyle name="Bom 47" xfId="6430"/>
    <cellStyle name="Bom 48" xfId="6431"/>
    <cellStyle name="Bom 49" xfId="6432"/>
    <cellStyle name="Bom 5" xfId="6433"/>
    <cellStyle name="Bom 5 2" xfId="6434"/>
    <cellStyle name="Bom 5 3" xfId="6435"/>
    <cellStyle name="Bom 5 4" xfId="6436"/>
    <cellStyle name="Bom 50" xfId="6437"/>
    <cellStyle name="Bom 51" xfId="6438"/>
    <cellStyle name="Bom 52" xfId="6439"/>
    <cellStyle name="Bom 53" xfId="6440"/>
    <cellStyle name="Bom 54" xfId="6441"/>
    <cellStyle name="Bom 55" xfId="6442"/>
    <cellStyle name="Bom 56" xfId="6443"/>
    <cellStyle name="Bom 57" xfId="6444"/>
    <cellStyle name="Bom 58" xfId="6445"/>
    <cellStyle name="Bom 59" xfId="6446"/>
    <cellStyle name="Bom 6" xfId="6447"/>
    <cellStyle name="Bom 6 2" xfId="6448"/>
    <cellStyle name="Bom 6 3" xfId="6449"/>
    <cellStyle name="Bom 6 4" xfId="6450"/>
    <cellStyle name="Bom 60" xfId="6451"/>
    <cellStyle name="Bom 61" xfId="6452"/>
    <cellStyle name="Bom 62" xfId="6453"/>
    <cellStyle name="Bom 63" xfId="6454"/>
    <cellStyle name="Bom 64" xfId="6455"/>
    <cellStyle name="Bom 65" xfId="6456"/>
    <cellStyle name="Bom 66" xfId="6457"/>
    <cellStyle name="Bom 67" xfId="6458"/>
    <cellStyle name="Bom 68" xfId="6459"/>
    <cellStyle name="Bom 69" xfId="6460"/>
    <cellStyle name="Bom 7" xfId="6461"/>
    <cellStyle name="Bom 7 2" xfId="6462"/>
    <cellStyle name="Bom 7 3" xfId="6463"/>
    <cellStyle name="Bom 7 4" xfId="6464"/>
    <cellStyle name="Bom 70" xfId="6465"/>
    <cellStyle name="Bom 71" xfId="6466"/>
    <cellStyle name="Bom 72" xfId="6467"/>
    <cellStyle name="Bom 73" xfId="6468"/>
    <cellStyle name="Bom 74" xfId="6469"/>
    <cellStyle name="Bom 75" xfId="6470"/>
    <cellStyle name="Bom 76" xfId="6471"/>
    <cellStyle name="Bom 77" xfId="6472"/>
    <cellStyle name="Bom 78" xfId="6473"/>
    <cellStyle name="Bom 79" xfId="6474"/>
    <cellStyle name="Bom 8" xfId="6475"/>
    <cellStyle name="Bom 8 2" xfId="6476"/>
    <cellStyle name="Bom 8 3" xfId="6477"/>
    <cellStyle name="Bom 8 4" xfId="6478"/>
    <cellStyle name="Bom 80" xfId="6479"/>
    <cellStyle name="Bom 81" xfId="6480"/>
    <cellStyle name="Bom 82" xfId="6481"/>
    <cellStyle name="Bom 83" xfId="6482"/>
    <cellStyle name="Bom 84" xfId="6483"/>
    <cellStyle name="Bom 85" xfId="6484"/>
    <cellStyle name="Bom 86" xfId="6485"/>
    <cellStyle name="Bom 87" xfId="6486"/>
    <cellStyle name="Bom 88" xfId="6487"/>
    <cellStyle name="Bom 89" xfId="6488"/>
    <cellStyle name="Bom 9" xfId="6489"/>
    <cellStyle name="Bom 90" xfId="6490"/>
    <cellStyle name="Bom 91" xfId="6491"/>
    <cellStyle name="Bom 92" xfId="6492"/>
    <cellStyle name="Bom 93" xfId="6493"/>
    <cellStyle name="Bom 94" xfId="6494"/>
    <cellStyle name="Bom 95" xfId="6495"/>
    <cellStyle name="Bom 96" xfId="6496"/>
    <cellStyle name="Bom 97" xfId="6497"/>
    <cellStyle name="Bom 98" xfId="6498"/>
    <cellStyle name="Bom 99" xfId="6499"/>
    <cellStyle name="Calculation" xfId="41097"/>
    <cellStyle name="Calculation 2" xfId="41098"/>
    <cellStyle name="Cálculo 10" xfId="6500"/>
    <cellStyle name="Cálculo 10 2" xfId="29073"/>
    <cellStyle name="Cálculo 100" xfId="6501"/>
    <cellStyle name="Cálculo 100 2" xfId="29378"/>
    <cellStyle name="Cálculo 101" xfId="6502"/>
    <cellStyle name="Cálculo 101 2" xfId="29379"/>
    <cellStyle name="Cálculo 102" xfId="6503"/>
    <cellStyle name="Cálculo 102 2" xfId="29380"/>
    <cellStyle name="Cálculo 103" xfId="6504"/>
    <cellStyle name="Cálculo 103 2" xfId="29381"/>
    <cellStyle name="Cálculo 104" xfId="6505"/>
    <cellStyle name="Cálculo 104 2" xfId="29382"/>
    <cellStyle name="Cálculo 105" xfId="6506"/>
    <cellStyle name="Cálculo 105 2" xfId="29383"/>
    <cellStyle name="Cálculo 106" xfId="6507"/>
    <cellStyle name="Cálculo 106 2" xfId="29384"/>
    <cellStyle name="Cálculo 107" xfId="6508"/>
    <cellStyle name="Cálculo 107 2" xfId="29385"/>
    <cellStyle name="Cálculo 108" xfId="6509"/>
    <cellStyle name="Cálculo 108 2" xfId="29386"/>
    <cellStyle name="Cálculo 109" xfId="6510"/>
    <cellStyle name="Cálculo 109 2" xfId="29387"/>
    <cellStyle name="Cálculo 11" xfId="6511"/>
    <cellStyle name="Cálculo 11 2" xfId="29074"/>
    <cellStyle name="Cálculo 110" xfId="6512"/>
    <cellStyle name="Cálculo 110 2" xfId="29388"/>
    <cellStyle name="Cálculo 111" xfId="6513"/>
    <cellStyle name="Cálculo 111 2" xfId="29389"/>
    <cellStyle name="Cálculo 112" xfId="6514"/>
    <cellStyle name="Cálculo 112 2" xfId="29390"/>
    <cellStyle name="Cálculo 113" xfId="6515"/>
    <cellStyle name="Cálculo 113 2" xfId="29391"/>
    <cellStyle name="Cálculo 114" xfId="6516"/>
    <cellStyle name="Cálculo 114 2" xfId="29392"/>
    <cellStyle name="Cálculo 115" xfId="6517"/>
    <cellStyle name="Cálculo 115 2" xfId="29393"/>
    <cellStyle name="Cálculo 116" xfId="6518"/>
    <cellStyle name="Cálculo 116 2" xfId="29394"/>
    <cellStyle name="Cálculo 117" xfId="6519"/>
    <cellStyle name="Cálculo 117 2" xfId="29395"/>
    <cellStyle name="Cálculo 118" xfId="6520"/>
    <cellStyle name="Cálculo 118 2" xfId="29396"/>
    <cellStyle name="Cálculo 119" xfId="6521"/>
    <cellStyle name="Cálculo 119 2" xfId="29397"/>
    <cellStyle name="Cálculo 12" xfId="6522"/>
    <cellStyle name="Cálculo 12 2" xfId="29075"/>
    <cellStyle name="Cálculo 120" xfId="6523"/>
    <cellStyle name="Cálculo 120 2" xfId="29398"/>
    <cellStyle name="Cálculo 121" xfId="6524"/>
    <cellStyle name="Cálculo 121 2" xfId="29399"/>
    <cellStyle name="Cálculo 122" xfId="6525"/>
    <cellStyle name="Cálculo 122 2" xfId="29400"/>
    <cellStyle name="Cálculo 123" xfId="6526"/>
    <cellStyle name="Cálculo 123 2" xfId="29401"/>
    <cellStyle name="Cálculo 124" xfId="6527"/>
    <cellStyle name="Cálculo 124 2" xfId="29402"/>
    <cellStyle name="Cálculo 125" xfId="6528"/>
    <cellStyle name="Cálculo 125 2" xfId="29403"/>
    <cellStyle name="Cálculo 126" xfId="6529"/>
    <cellStyle name="Cálculo 126 2" xfId="29404"/>
    <cellStyle name="Cálculo 127" xfId="6530"/>
    <cellStyle name="Cálculo 127 2" xfId="29405"/>
    <cellStyle name="Cálculo 128" xfId="6531"/>
    <cellStyle name="Cálculo 128 2" xfId="29406"/>
    <cellStyle name="Cálculo 129" xfId="6532"/>
    <cellStyle name="Cálculo 129 2" xfId="29407"/>
    <cellStyle name="Cálculo 13" xfId="6533"/>
    <cellStyle name="Cálculo 13 2" xfId="29076"/>
    <cellStyle name="Cálculo 130" xfId="6534"/>
    <cellStyle name="Cálculo 130 2" xfId="29408"/>
    <cellStyle name="Cálculo 131" xfId="6535"/>
    <cellStyle name="Cálculo 131 2" xfId="29409"/>
    <cellStyle name="Cálculo 132" xfId="6536"/>
    <cellStyle name="Cálculo 132 2" xfId="29410"/>
    <cellStyle name="Cálculo 133" xfId="6537"/>
    <cellStyle name="Cálculo 133 2" xfId="29411"/>
    <cellStyle name="Cálculo 134" xfId="6538"/>
    <cellStyle name="Cálculo 134 2" xfId="29412"/>
    <cellStyle name="Cálculo 135" xfId="6539"/>
    <cellStyle name="Cálculo 135 2" xfId="29413"/>
    <cellStyle name="Cálculo 136" xfId="6540"/>
    <cellStyle name="Cálculo 136 2" xfId="29414"/>
    <cellStyle name="Cálculo 137" xfId="6541"/>
    <cellStyle name="Cálculo 137 2" xfId="29415"/>
    <cellStyle name="Cálculo 138" xfId="6542"/>
    <cellStyle name="Cálculo 138 2" xfId="29416"/>
    <cellStyle name="Cálculo 139" xfId="6543"/>
    <cellStyle name="Cálculo 139 2" xfId="29417"/>
    <cellStyle name="Cálculo 14" xfId="6544"/>
    <cellStyle name="Cálculo 14 2" xfId="29077"/>
    <cellStyle name="Cálculo 140" xfId="6545"/>
    <cellStyle name="Cálculo 140 2" xfId="29418"/>
    <cellStyle name="Cálculo 141" xfId="6546"/>
    <cellStyle name="Cálculo 141 2" xfId="29419"/>
    <cellStyle name="Cálculo 142" xfId="6547"/>
    <cellStyle name="Cálculo 142 2" xfId="29420"/>
    <cellStyle name="Cálculo 143" xfId="6548"/>
    <cellStyle name="Cálculo 143 2" xfId="29421"/>
    <cellStyle name="Cálculo 144" xfId="6549"/>
    <cellStyle name="Cálculo 144 2" xfId="29422"/>
    <cellStyle name="Cálculo 145" xfId="6550"/>
    <cellStyle name="Cálculo 145 2" xfId="29423"/>
    <cellStyle name="Cálculo 146" xfId="6551"/>
    <cellStyle name="Cálculo 146 2" xfId="29424"/>
    <cellStyle name="Cálculo 147" xfId="6552"/>
    <cellStyle name="Cálculo 147 2" xfId="29425"/>
    <cellStyle name="Cálculo 148" xfId="6553"/>
    <cellStyle name="Cálculo 148 2" xfId="29426"/>
    <cellStyle name="Cálculo 149" xfId="6554"/>
    <cellStyle name="Cálculo 149 2" xfId="29427"/>
    <cellStyle name="Cálculo 15" xfId="6555"/>
    <cellStyle name="Cálculo 15 2" xfId="6556"/>
    <cellStyle name="Cálculo 15 2 2" xfId="29428"/>
    <cellStyle name="Cálculo 15 3" xfId="6557"/>
    <cellStyle name="Cálculo 15 3 2" xfId="29429"/>
    <cellStyle name="Cálculo 15 4" xfId="29078"/>
    <cellStyle name="Cálculo 150" xfId="6558"/>
    <cellStyle name="Cálculo 150 2" xfId="29430"/>
    <cellStyle name="Cálculo 151" xfId="6559"/>
    <cellStyle name="Cálculo 151 2" xfId="29431"/>
    <cellStyle name="Cálculo 152" xfId="6560"/>
    <cellStyle name="Cálculo 152 2" xfId="29432"/>
    <cellStyle name="Cálculo 153" xfId="6561"/>
    <cellStyle name="Cálculo 153 2" xfId="29433"/>
    <cellStyle name="Cálculo 154" xfId="6562"/>
    <cellStyle name="Cálculo 154 2" xfId="29434"/>
    <cellStyle name="Cálculo 155" xfId="6563"/>
    <cellStyle name="Cálculo 155 2" xfId="29435"/>
    <cellStyle name="Cálculo 156" xfId="6564"/>
    <cellStyle name="Cálculo 156 2" xfId="29436"/>
    <cellStyle name="Cálculo 157" xfId="6565"/>
    <cellStyle name="Cálculo 157 2" xfId="29437"/>
    <cellStyle name="Cálculo 158" xfId="6566"/>
    <cellStyle name="Cálculo 158 2" xfId="29438"/>
    <cellStyle name="Cálculo 159" xfId="6567"/>
    <cellStyle name="Cálculo 159 2" xfId="29439"/>
    <cellStyle name="Cálculo 16" xfId="6568"/>
    <cellStyle name="Cálculo 16 2" xfId="6569"/>
    <cellStyle name="Cálculo 16 2 2" xfId="29440"/>
    <cellStyle name="Cálculo 16 3" xfId="6570"/>
    <cellStyle name="Cálculo 16 3 2" xfId="29441"/>
    <cellStyle name="Cálculo 16 4" xfId="29079"/>
    <cellStyle name="Cálculo 160" xfId="6571"/>
    <cellStyle name="Cálculo 160 2" xfId="29442"/>
    <cellStyle name="Cálculo 161" xfId="6572"/>
    <cellStyle name="Cálculo 161 2" xfId="29443"/>
    <cellStyle name="Cálculo 162" xfId="6573"/>
    <cellStyle name="Cálculo 162 2" xfId="29444"/>
    <cellStyle name="Cálculo 163" xfId="6574"/>
    <cellStyle name="Cálculo 163 2" xfId="29445"/>
    <cellStyle name="Cálculo 164" xfId="6575"/>
    <cellStyle name="Cálculo 164 2" xfId="29446"/>
    <cellStyle name="Cálculo 165" xfId="6576"/>
    <cellStyle name="Cálculo 165 2" xfId="29447"/>
    <cellStyle name="Cálculo 166" xfId="6577"/>
    <cellStyle name="Cálculo 166 2" xfId="29448"/>
    <cellStyle name="Cálculo 167" xfId="6578"/>
    <cellStyle name="Cálculo 167 2" xfId="29449"/>
    <cellStyle name="Cálculo 168" xfId="6579"/>
    <cellStyle name="Cálculo 168 2" xfId="29450"/>
    <cellStyle name="Cálculo 169" xfId="6580"/>
    <cellStyle name="Cálculo 169 2" xfId="29451"/>
    <cellStyle name="Cálculo 17" xfId="6581"/>
    <cellStyle name="Cálculo 17 2" xfId="6582"/>
    <cellStyle name="Cálculo 17 2 2" xfId="29452"/>
    <cellStyle name="Cálculo 17 3" xfId="6583"/>
    <cellStyle name="Cálculo 17 3 2" xfId="29453"/>
    <cellStyle name="Cálculo 17 4" xfId="29080"/>
    <cellStyle name="Cálculo 170" xfId="6584"/>
    <cellStyle name="Cálculo 170 2" xfId="29454"/>
    <cellStyle name="Cálculo 171" xfId="6585"/>
    <cellStyle name="Cálculo 171 2" xfId="29455"/>
    <cellStyle name="Cálculo 172" xfId="6586"/>
    <cellStyle name="Cálculo 172 2" xfId="29456"/>
    <cellStyle name="Cálculo 173" xfId="6587"/>
    <cellStyle name="Cálculo 173 2" xfId="29457"/>
    <cellStyle name="Cálculo 174" xfId="6588"/>
    <cellStyle name="Cálculo 174 2" xfId="29458"/>
    <cellStyle name="Cálculo 175" xfId="6589"/>
    <cellStyle name="Cálculo 175 2" xfId="29459"/>
    <cellStyle name="Cálculo 176" xfId="6590"/>
    <cellStyle name="Cálculo 176 2" xfId="29460"/>
    <cellStyle name="Cálculo 177" xfId="6591"/>
    <cellStyle name="Cálculo 177 2" xfId="29461"/>
    <cellStyle name="Cálculo 178" xfId="6592"/>
    <cellStyle name="Cálculo 178 2" xfId="29462"/>
    <cellStyle name="Cálculo 179" xfId="6593"/>
    <cellStyle name="Cálculo 179 2" xfId="29463"/>
    <cellStyle name="Cálculo 18" xfId="6594"/>
    <cellStyle name="Cálculo 18 2" xfId="6595"/>
    <cellStyle name="Cálculo 18 2 2" xfId="29464"/>
    <cellStyle name="Cálculo 18 3" xfId="6596"/>
    <cellStyle name="Cálculo 18 3 2" xfId="29465"/>
    <cellStyle name="Cálculo 18 4" xfId="29081"/>
    <cellStyle name="Cálculo 180" xfId="6597"/>
    <cellStyle name="Cálculo 180 2" xfId="29466"/>
    <cellStyle name="Cálculo 181" xfId="6598"/>
    <cellStyle name="Cálculo 181 2" xfId="29467"/>
    <cellStyle name="Cálculo 182" xfId="6599"/>
    <cellStyle name="Cálculo 182 2" xfId="29468"/>
    <cellStyle name="Cálculo 183" xfId="6600"/>
    <cellStyle name="Cálculo 183 2" xfId="29469"/>
    <cellStyle name="Cálculo 184" xfId="6601"/>
    <cellStyle name="Cálculo 184 2" xfId="29470"/>
    <cellStyle name="Cálculo 185" xfId="6602"/>
    <cellStyle name="Cálculo 185 2" xfId="29471"/>
    <cellStyle name="Cálculo 186" xfId="6603"/>
    <cellStyle name="Cálculo 186 2" xfId="29472"/>
    <cellStyle name="Cálculo 187" xfId="6604"/>
    <cellStyle name="Cálculo 187 2" xfId="29473"/>
    <cellStyle name="Cálculo 188" xfId="6605"/>
    <cellStyle name="Cálculo 188 2" xfId="29474"/>
    <cellStyle name="Cálculo 189" xfId="6606"/>
    <cellStyle name="Cálculo 189 2" xfId="29475"/>
    <cellStyle name="Cálculo 19" xfId="6607"/>
    <cellStyle name="Cálculo 19 2" xfId="6608"/>
    <cellStyle name="Cálculo 19 2 2" xfId="29476"/>
    <cellStyle name="Cálculo 19 3" xfId="6609"/>
    <cellStyle name="Cálculo 19 3 2" xfId="29477"/>
    <cellStyle name="Cálculo 19 4" xfId="29082"/>
    <cellStyle name="Cálculo 190" xfId="6610"/>
    <cellStyle name="Cálculo 190 2" xfId="29478"/>
    <cellStyle name="Cálculo 2" xfId="6611"/>
    <cellStyle name="Cálculo 2 10" xfId="6612"/>
    <cellStyle name="Cálculo 2 10 2" xfId="6613"/>
    <cellStyle name="Cálculo 2 10 2 2" xfId="29480"/>
    <cellStyle name="Cálculo 2 10 3" xfId="6614"/>
    <cellStyle name="Cálculo 2 10 3 2" xfId="29481"/>
    <cellStyle name="Cálculo 2 10 4" xfId="6615"/>
    <cellStyle name="Cálculo 2 10 4 2" xfId="29482"/>
    <cellStyle name="Cálculo 2 10 5" xfId="6616"/>
    <cellStyle name="Cálculo 2 10 5 2" xfId="29483"/>
    <cellStyle name="Cálculo 2 10 6" xfId="6617"/>
    <cellStyle name="Cálculo 2 10 6 2" xfId="29484"/>
    <cellStyle name="Cálculo 2 10 7" xfId="6618"/>
    <cellStyle name="Cálculo 2 10 7 2" xfId="29485"/>
    <cellStyle name="Cálculo 2 10 8" xfId="29479"/>
    <cellStyle name="Cálculo 2 11" xfId="6619"/>
    <cellStyle name="Cálculo 2 11 2" xfId="6620"/>
    <cellStyle name="Cálculo 2 11 2 2" xfId="29487"/>
    <cellStyle name="Cálculo 2 11 3" xfId="6621"/>
    <cellStyle name="Cálculo 2 11 3 2" xfId="29488"/>
    <cellStyle name="Cálculo 2 11 4" xfId="6622"/>
    <cellStyle name="Cálculo 2 11 4 2" xfId="29489"/>
    <cellStyle name="Cálculo 2 11 5" xfId="6623"/>
    <cellStyle name="Cálculo 2 11 5 2" xfId="29490"/>
    <cellStyle name="Cálculo 2 11 6" xfId="6624"/>
    <cellStyle name="Cálculo 2 11 6 2" xfId="29491"/>
    <cellStyle name="Cálculo 2 11 7" xfId="6625"/>
    <cellStyle name="Cálculo 2 11 7 2" xfId="29492"/>
    <cellStyle name="Cálculo 2 11 8" xfId="29486"/>
    <cellStyle name="Cálculo 2 12" xfId="6626"/>
    <cellStyle name="Cálculo 2 12 2" xfId="29493"/>
    <cellStyle name="Cálculo 2 13" xfId="6627"/>
    <cellStyle name="Cálculo 2 13 2" xfId="29494"/>
    <cellStyle name="Cálculo 2 14" xfId="6628"/>
    <cellStyle name="Cálculo 2 14 2" xfId="29495"/>
    <cellStyle name="Cálculo 2 15" xfId="6629"/>
    <cellStyle name="Cálculo 2 15 2" xfId="29496"/>
    <cellStyle name="Cálculo 2 16" xfId="6630"/>
    <cellStyle name="Cálculo 2 16 2" xfId="29497"/>
    <cellStyle name="Cálculo 2 17" xfId="6631"/>
    <cellStyle name="Cálculo 2 17 2" xfId="29498"/>
    <cellStyle name="Cálculo 2 18" xfId="6632"/>
    <cellStyle name="Cálculo 2 18 2" xfId="29499"/>
    <cellStyle name="Cálculo 2 19" xfId="6633"/>
    <cellStyle name="Cálculo 2 19 2" xfId="29500"/>
    <cellStyle name="Cálculo 2 2" xfId="6634"/>
    <cellStyle name="Cálculo 2 2 2" xfId="29083"/>
    <cellStyle name="Cálculo 2 20" xfId="6635"/>
    <cellStyle name="Cálculo 2 20 2" xfId="29501"/>
    <cellStyle name="Cálculo 2 21" xfId="6636"/>
    <cellStyle name="Cálculo 2 21 2" xfId="29502"/>
    <cellStyle name="Cálculo 2 22" xfId="6637"/>
    <cellStyle name="Cálculo 2 22 2" xfId="29503"/>
    <cellStyle name="Cálculo 2 23" xfId="6638"/>
    <cellStyle name="Cálculo 2 23 2" xfId="29504"/>
    <cellStyle name="Cálculo 2 24" xfId="6639"/>
    <cellStyle name="Cálculo 2 24 2" xfId="29505"/>
    <cellStyle name="Cálculo 2 25" xfId="16"/>
    <cellStyle name="Cálculo 2 25 2" xfId="29362"/>
    <cellStyle name="Cálculo 2 26" xfId="6640"/>
    <cellStyle name="Cálculo 2 26 2" xfId="29506"/>
    <cellStyle name="Cálculo 2 27" xfId="6641"/>
    <cellStyle name="Cálculo 2 27 2" xfId="29507"/>
    <cellStyle name="Cálculo 2 28" xfId="6642"/>
    <cellStyle name="Cálculo 2 28 2" xfId="29508"/>
    <cellStyle name="Cálculo 2 29" xfId="6643"/>
    <cellStyle name="Cálculo 2 29 2" xfId="29509"/>
    <cellStyle name="Cálculo 2 3" xfId="6644"/>
    <cellStyle name="Cálculo 2 3 2" xfId="29084"/>
    <cellStyle name="Cálculo 2 30" xfId="6645"/>
    <cellStyle name="Cálculo 2 30 2" xfId="29510"/>
    <cellStyle name="Cálculo 2 31" xfId="6646"/>
    <cellStyle name="Cálculo 2 31 2" xfId="29511"/>
    <cellStyle name="Cálculo 2 32" xfId="6647"/>
    <cellStyle name="Cálculo 2 32 2" xfId="29512"/>
    <cellStyle name="Cálculo 2 33" xfId="6648"/>
    <cellStyle name="Cálculo 2 33 2" xfId="29513"/>
    <cellStyle name="Cálculo 2 34" xfId="6649"/>
    <cellStyle name="Cálculo 2 34 2" xfId="29514"/>
    <cellStyle name="Cálculo 2 35" xfId="6650"/>
    <cellStyle name="Cálculo 2 35 2" xfId="29515"/>
    <cellStyle name="Cálculo 2 36" xfId="29372"/>
    <cellStyle name="Cálculo 2 4" xfId="6651"/>
    <cellStyle name="Cálculo 2 4 2" xfId="29085"/>
    <cellStyle name="Cálculo 2 5" xfId="6652"/>
    <cellStyle name="Cálculo 2 5 2" xfId="29086"/>
    <cellStyle name="Cálculo 2 6" xfId="6653"/>
    <cellStyle name="Cálculo 2 6 2" xfId="29087"/>
    <cellStyle name="Cálculo 2 7" xfId="6654"/>
    <cellStyle name="Cálculo 2 7 2" xfId="29088"/>
    <cellStyle name="Cálculo 2 8" xfId="6655"/>
    <cellStyle name="Cálculo 2 8 2" xfId="6656"/>
    <cellStyle name="Cálculo 2 8 2 2" xfId="29517"/>
    <cellStyle name="Cálculo 2 8 3" xfId="6657"/>
    <cellStyle name="Cálculo 2 8 3 2" xfId="29518"/>
    <cellStyle name="Cálculo 2 8 4" xfId="6658"/>
    <cellStyle name="Cálculo 2 8 4 2" xfId="29519"/>
    <cellStyle name="Cálculo 2 8 5" xfId="6659"/>
    <cellStyle name="Cálculo 2 8 5 2" xfId="29520"/>
    <cellStyle name="Cálculo 2 8 6" xfId="6660"/>
    <cellStyle name="Cálculo 2 8 6 2" xfId="29521"/>
    <cellStyle name="Cálculo 2 8 7" xfId="6661"/>
    <cellStyle name="Cálculo 2 8 7 2" xfId="29522"/>
    <cellStyle name="Cálculo 2 8 8" xfId="29516"/>
    <cellStyle name="Cálculo 2 9" xfId="6662"/>
    <cellStyle name="Cálculo 2 9 2" xfId="6663"/>
    <cellStyle name="Cálculo 2 9 2 2" xfId="29524"/>
    <cellStyle name="Cálculo 2 9 3" xfId="6664"/>
    <cellStyle name="Cálculo 2 9 3 2" xfId="29525"/>
    <cellStyle name="Cálculo 2 9 4" xfId="6665"/>
    <cellStyle name="Cálculo 2 9 4 2" xfId="29526"/>
    <cellStyle name="Cálculo 2 9 5" xfId="6666"/>
    <cellStyle name="Cálculo 2 9 5 2" xfId="29527"/>
    <cellStyle name="Cálculo 2 9 6" xfId="6667"/>
    <cellStyle name="Cálculo 2 9 6 2" xfId="29528"/>
    <cellStyle name="Cálculo 2 9 7" xfId="6668"/>
    <cellStyle name="Cálculo 2 9 7 2" xfId="29529"/>
    <cellStyle name="Cálculo 2 9 8" xfId="29523"/>
    <cellStyle name="Cálculo 20" xfId="6669"/>
    <cellStyle name="Cálculo 20 2" xfId="6670"/>
    <cellStyle name="Cálculo 20 2 2" xfId="29530"/>
    <cellStyle name="Cálculo 20 3" xfId="6671"/>
    <cellStyle name="Cálculo 20 3 2" xfId="29531"/>
    <cellStyle name="Cálculo 20 4" xfId="29089"/>
    <cellStyle name="Cálculo 21" xfId="6672"/>
    <cellStyle name="Cálculo 21 2" xfId="29090"/>
    <cellStyle name="Cálculo 22" xfId="6673"/>
    <cellStyle name="Cálculo 22 2" xfId="29091"/>
    <cellStyle name="Cálculo 23" xfId="6674"/>
    <cellStyle name="Cálculo 23 2" xfId="29092"/>
    <cellStyle name="Cálculo 24" xfId="6675"/>
    <cellStyle name="Cálculo 24 2" xfId="29093"/>
    <cellStyle name="Cálculo 24 2 2" xfId="40945"/>
    <cellStyle name="Cálculo 25" xfId="6676"/>
    <cellStyle name="Cálculo 25 2" xfId="29094"/>
    <cellStyle name="Cálculo 25 2 2" xfId="40980"/>
    <cellStyle name="Cálculo 26" xfId="6677"/>
    <cellStyle name="Cálculo 26 10" xfId="6678"/>
    <cellStyle name="Cálculo 26 10 2" xfId="29533"/>
    <cellStyle name="Cálculo 26 11" xfId="6679"/>
    <cellStyle name="Cálculo 26 11 2" xfId="29534"/>
    <cellStyle name="Cálculo 26 12" xfId="6680"/>
    <cellStyle name="Cálculo 26 12 2" xfId="29535"/>
    <cellStyle name="Cálculo 26 13" xfId="6681"/>
    <cellStyle name="Cálculo 26 13 2" xfId="29536"/>
    <cellStyle name="Cálculo 26 14" xfId="6682"/>
    <cellStyle name="Cálculo 26 14 2" xfId="29537"/>
    <cellStyle name="Cálculo 26 15" xfId="6683"/>
    <cellStyle name="Cálculo 26 15 2" xfId="29538"/>
    <cellStyle name="Cálculo 26 16" xfId="6684"/>
    <cellStyle name="Cálculo 26 16 2" xfId="29539"/>
    <cellStyle name="Cálculo 26 17" xfId="29532"/>
    <cellStyle name="Cálculo 26 2" xfId="6685"/>
    <cellStyle name="Cálculo 26 2 2" xfId="29540"/>
    <cellStyle name="Cálculo 26 3" xfId="6686"/>
    <cellStyle name="Cálculo 26 3 2" xfId="29541"/>
    <cellStyle name="Cálculo 26 4" xfId="6687"/>
    <cellStyle name="Cálculo 26 4 2" xfId="29542"/>
    <cellStyle name="Cálculo 26 5" xfId="6688"/>
    <cellStyle name="Cálculo 26 5 2" xfId="29543"/>
    <cellStyle name="Cálculo 26 6" xfId="6689"/>
    <cellStyle name="Cálculo 26 6 2" xfId="29544"/>
    <cellStyle name="Cálculo 26 7" xfId="6690"/>
    <cellStyle name="Cálculo 26 7 2" xfId="29545"/>
    <cellStyle name="Cálculo 26 8" xfId="6691"/>
    <cellStyle name="Cálculo 26 8 2" xfId="29546"/>
    <cellStyle name="Cálculo 26 9" xfId="6692"/>
    <cellStyle name="Cálculo 26 9 2" xfId="29547"/>
    <cellStyle name="Cálculo 27" xfId="6693"/>
    <cellStyle name="Cálculo 27 10" xfId="6694"/>
    <cellStyle name="Cálculo 27 10 2" xfId="29549"/>
    <cellStyle name="Cálculo 27 11" xfId="6695"/>
    <cellStyle name="Cálculo 27 11 2" xfId="29550"/>
    <cellStyle name="Cálculo 27 12" xfId="6696"/>
    <cellStyle name="Cálculo 27 12 2" xfId="29551"/>
    <cellStyle name="Cálculo 27 13" xfId="6697"/>
    <cellStyle name="Cálculo 27 13 2" xfId="29552"/>
    <cellStyle name="Cálculo 27 14" xfId="6698"/>
    <cellStyle name="Cálculo 27 14 2" xfId="29553"/>
    <cellStyle name="Cálculo 27 15" xfId="6699"/>
    <cellStyle name="Cálculo 27 15 2" xfId="29554"/>
    <cellStyle name="Cálculo 27 16" xfId="6700"/>
    <cellStyle name="Cálculo 27 16 2" xfId="29555"/>
    <cellStyle name="Cálculo 27 17" xfId="29548"/>
    <cellStyle name="Cálculo 27 2" xfId="6701"/>
    <cellStyle name="Cálculo 27 2 2" xfId="29556"/>
    <cellStyle name="Cálculo 27 3" xfId="6702"/>
    <cellStyle name="Cálculo 27 3 2" xfId="29557"/>
    <cellStyle name="Cálculo 27 4" xfId="6703"/>
    <cellStyle name="Cálculo 27 4 2" xfId="29558"/>
    <cellStyle name="Cálculo 27 5" xfId="6704"/>
    <cellStyle name="Cálculo 27 5 2" xfId="29559"/>
    <cellStyle name="Cálculo 27 6" xfId="6705"/>
    <cellStyle name="Cálculo 27 6 2" xfId="29560"/>
    <cellStyle name="Cálculo 27 7" xfId="6706"/>
    <cellStyle name="Cálculo 27 7 2" xfId="29561"/>
    <cellStyle name="Cálculo 27 8" xfId="6707"/>
    <cellStyle name="Cálculo 27 8 2" xfId="29562"/>
    <cellStyle name="Cálculo 27 9" xfId="6708"/>
    <cellStyle name="Cálculo 27 9 2" xfId="29563"/>
    <cellStyle name="Cálculo 28" xfId="6709"/>
    <cellStyle name="Cálculo 28 10" xfId="6710"/>
    <cellStyle name="Cálculo 28 10 2" xfId="29565"/>
    <cellStyle name="Cálculo 28 11" xfId="6711"/>
    <cellStyle name="Cálculo 28 11 2" xfId="29566"/>
    <cellStyle name="Cálculo 28 12" xfId="6712"/>
    <cellStyle name="Cálculo 28 12 2" xfId="29567"/>
    <cellStyle name="Cálculo 28 13" xfId="6713"/>
    <cellStyle name="Cálculo 28 13 2" xfId="29568"/>
    <cellStyle name="Cálculo 28 14" xfId="6714"/>
    <cellStyle name="Cálculo 28 14 2" xfId="29569"/>
    <cellStyle name="Cálculo 28 15" xfId="6715"/>
    <cellStyle name="Cálculo 28 15 2" xfId="29570"/>
    <cellStyle name="Cálculo 28 16" xfId="6716"/>
    <cellStyle name="Cálculo 28 16 2" xfId="29571"/>
    <cellStyle name="Cálculo 28 17" xfId="29564"/>
    <cellStyle name="Cálculo 28 2" xfId="6717"/>
    <cellStyle name="Cálculo 28 2 2" xfId="29572"/>
    <cellStyle name="Cálculo 28 3" xfId="6718"/>
    <cellStyle name="Cálculo 28 3 2" xfId="29573"/>
    <cellStyle name="Cálculo 28 4" xfId="6719"/>
    <cellStyle name="Cálculo 28 4 2" xfId="29574"/>
    <cellStyle name="Cálculo 28 5" xfId="6720"/>
    <cellStyle name="Cálculo 28 5 2" xfId="29575"/>
    <cellStyle name="Cálculo 28 6" xfId="6721"/>
    <cellStyle name="Cálculo 28 6 2" xfId="29576"/>
    <cellStyle name="Cálculo 28 7" xfId="6722"/>
    <cellStyle name="Cálculo 28 7 2" xfId="29577"/>
    <cellStyle name="Cálculo 28 8" xfId="6723"/>
    <cellStyle name="Cálculo 28 8 2" xfId="29578"/>
    <cellStyle name="Cálculo 28 9" xfId="6724"/>
    <cellStyle name="Cálculo 28 9 2" xfId="29579"/>
    <cellStyle name="Cálculo 29" xfId="6725"/>
    <cellStyle name="Cálculo 29 10" xfId="6726"/>
    <cellStyle name="Cálculo 29 10 2" xfId="29581"/>
    <cellStyle name="Cálculo 29 11" xfId="6727"/>
    <cellStyle name="Cálculo 29 11 2" xfId="29582"/>
    <cellStyle name="Cálculo 29 12" xfId="6728"/>
    <cellStyle name="Cálculo 29 12 2" xfId="29583"/>
    <cellStyle name="Cálculo 29 13" xfId="6729"/>
    <cellStyle name="Cálculo 29 13 2" xfId="29584"/>
    <cellStyle name="Cálculo 29 14" xfId="6730"/>
    <cellStyle name="Cálculo 29 14 2" xfId="29585"/>
    <cellStyle name="Cálculo 29 15" xfId="6731"/>
    <cellStyle name="Cálculo 29 15 2" xfId="29586"/>
    <cellStyle name="Cálculo 29 16" xfId="6732"/>
    <cellStyle name="Cálculo 29 16 2" xfId="29587"/>
    <cellStyle name="Cálculo 29 17" xfId="29580"/>
    <cellStyle name="Cálculo 29 2" xfId="6733"/>
    <cellStyle name="Cálculo 29 2 2" xfId="29588"/>
    <cellStyle name="Cálculo 29 3" xfId="6734"/>
    <cellStyle name="Cálculo 29 3 2" xfId="29589"/>
    <cellStyle name="Cálculo 29 4" xfId="6735"/>
    <cellStyle name="Cálculo 29 4 2" xfId="29590"/>
    <cellStyle name="Cálculo 29 5" xfId="6736"/>
    <cellStyle name="Cálculo 29 5 2" xfId="29591"/>
    <cellStyle name="Cálculo 29 6" xfId="6737"/>
    <cellStyle name="Cálculo 29 6 2" xfId="29592"/>
    <cellStyle name="Cálculo 29 7" xfId="6738"/>
    <cellStyle name="Cálculo 29 7 2" xfId="29593"/>
    <cellStyle name="Cálculo 29 8" xfId="6739"/>
    <cellStyle name="Cálculo 29 8 2" xfId="29594"/>
    <cellStyle name="Cálculo 29 9" xfId="6740"/>
    <cellStyle name="Cálculo 29 9 2" xfId="29595"/>
    <cellStyle name="Cálculo 3" xfId="6741"/>
    <cellStyle name="Cálculo 3 10" xfId="6742"/>
    <cellStyle name="Cálculo 3 10 2" xfId="29596"/>
    <cellStyle name="Cálculo 3 11" xfId="6743"/>
    <cellStyle name="Cálculo 3 11 2" xfId="29597"/>
    <cellStyle name="Cálculo 3 2" xfId="6744"/>
    <cellStyle name="Cálculo 3 2 2" xfId="29095"/>
    <cellStyle name="Cálculo 3 3" xfId="6745"/>
    <cellStyle name="Cálculo 3 3 2" xfId="29096"/>
    <cellStyle name="Cálculo 3 4" xfId="6746"/>
    <cellStyle name="Cálculo 3 4 2" xfId="29097"/>
    <cellStyle name="Cálculo 3 5" xfId="6747"/>
    <cellStyle name="Cálculo 3 5 2" xfId="29098"/>
    <cellStyle name="Cálculo 3 6" xfId="6748"/>
    <cellStyle name="Cálculo 3 6 2" xfId="29099"/>
    <cellStyle name="Cálculo 3 7" xfId="6749"/>
    <cellStyle name="Cálculo 3 7 2" xfId="29100"/>
    <cellStyle name="Cálculo 3 8" xfId="6750"/>
    <cellStyle name="Cálculo 3 8 2" xfId="29598"/>
    <cellStyle name="Cálculo 3 9" xfId="6751"/>
    <cellStyle name="Cálculo 3 9 2" xfId="29599"/>
    <cellStyle name="Cálculo 30" xfId="6752"/>
    <cellStyle name="Cálculo 30 2" xfId="29600"/>
    <cellStyle name="Cálculo 31" xfId="6753"/>
    <cellStyle name="Cálculo 31 2" xfId="29601"/>
    <cellStyle name="Cálculo 32" xfId="6754"/>
    <cellStyle name="Cálculo 32 2" xfId="29602"/>
    <cellStyle name="Cálculo 33" xfId="6755"/>
    <cellStyle name="Cálculo 33 2" xfId="29603"/>
    <cellStyle name="Cálculo 34" xfId="6756"/>
    <cellStyle name="Cálculo 34 2" xfId="29604"/>
    <cellStyle name="Cálculo 35" xfId="6757"/>
    <cellStyle name="Cálculo 35 2" xfId="29605"/>
    <cellStyle name="Cálculo 36" xfId="6758"/>
    <cellStyle name="Cálculo 36 2" xfId="29606"/>
    <cellStyle name="Cálculo 37" xfId="6759"/>
    <cellStyle name="Cálculo 37 2" xfId="29607"/>
    <cellStyle name="Cálculo 38" xfId="6760"/>
    <cellStyle name="Cálculo 38 2" xfId="29608"/>
    <cellStyle name="Cálculo 39" xfId="6761"/>
    <cellStyle name="Cálculo 39 2" xfId="29609"/>
    <cellStyle name="Cálculo 4" xfId="6762"/>
    <cellStyle name="Cálculo 4 10" xfId="6763"/>
    <cellStyle name="Cálculo 4 10 2" xfId="29610"/>
    <cellStyle name="Cálculo 4 11" xfId="6764"/>
    <cellStyle name="Cálculo 4 11 2" xfId="29611"/>
    <cellStyle name="Cálculo 4 2" xfId="6765"/>
    <cellStyle name="Cálculo 4 2 2" xfId="29101"/>
    <cellStyle name="Cálculo 4 3" xfId="6766"/>
    <cellStyle name="Cálculo 4 3 2" xfId="29102"/>
    <cellStyle name="Cálculo 4 4" xfId="6767"/>
    <cellStyle name="Cálculo 4 4 2" xfId="29103"/>
    <cellStyle name="Cálculo 4 5" xfId="6768"/>
    <cellStyle name="Cálculo 4 5 2" xfId="29104"/>
    <cellStyle name="Cálculo 4 6" xfId="6769"/>
    <cellStyle name="Cálculo 4 6 2" xfId="29105"/>
    <cellStyle name="Cálculo 4 7" xfId="6770"/>
    <cellStyle name="Cálculo 4 7 2" xfId="29106"/>
    <cellStyle name="Cálculo 4 8" xfId="6771"/>
    <cellStyle name="Cálculo 4 8 2" xfId="29612"/>
    <cellStyle name="Cálculo 4 9" xfId="6772"/>
    <cellStyle name="Cálculo 4 9 2" xfId="29613"/>
    <cellStyle name="Cálculo 40" xfId="6773"/>
    <cellStyle name="Cálculo 40 2" xfId="29614"/>
    <cellStyle name="Cálculo 41" xfId="6774"/>
    <cellStyle name="Cálculo 41 2" xfId="29615"/>
    <cellStyle name="Cálculo 42" xfId="6775"/>
    <cellStyle name="Cálculo 42 2" xfId="29616"/>
    <cellStyle name="Cálculo 43" xfId="6776"/>
    <cellStyle name="Cálculo 43 2" xfId="29617"/>
    <cellStyle name="Cálculo 44" xfId="6777"/>
    <cellStyle name="Cálculo 44 2" xfId="29618"/>
    <cellStyle name="Cálculo 45" xfId="6778"/>
    <cellStyle name="Cálculo 45 2" xfId="29619"/>
    <cellStyle name="Cálculo 46" xfId="6779"/>
    <cellStyle name="Cálculo 46 2" xfId="29620"/>
    <cellStyle name="Cálculo 47" xfId="6780"/>
    <cellStyle name="Cálculo 47 2" xfId="29621"/>
    <cellStyle name="Cálculo 48" xfId="6781"/>
    <cellStyle name="Cálculo 48 2" xfId="29622"/>
    <cellStyle name="Cálculo 49" xfId="6782"/>
    <cellStyle name="Cálculo 49 2" xfId="29623"/>
    <cellStyle name="Cálculo 5" xfId="6783"/>
    <cellStyle name="Cálculo 5 2" xfId="6784"/>
    <cellStyle name="Cálculo 5 2 2" xfId="29108"/>
    <cellStyle name="Cálculo 5 3" xfId="6785"/>
    <cellStyle name="Cálculo 5 3 2" xfId="29109"/>
    <cellStyle name="Cálculo 5 4" xfId="6786"/>
    <cellStyle name="Cálculo 5 4 2" xfId="29110"/>
    <cellStyle name="Cálculo 5 5" xfId="29107"/>
    <cellStyle name="Cálculo 50" xfId="6787"/>
    <cellStyle name="Cálculo 50 2" xfId="29624"/>
    <cellStyle name="Cálculo 51" xfId="6788"/>
    <cellStyle name="Cálculo 51 2" xfId="29625"/>
    <cellStyle name="Cálculo 52" xfId="6789"/>
    <cellStyle name="Cálculo 52 2" xfId="29626"/>
    <cellStyle name="Cálculo 53" xfId="6790"/>
    <cellStyle name="Cálculo 53 2" xfId="29627"/>
    <cellStyle name="Cálculo 54" xfId="6791"/>
    <cellStyle name="Cálculo 54 2" xfId="29628"/>
    <cellStyle name="Cálculo 55" xfId="6792"/>
    <cellStyle name="Cálculo 55 2" xfId="29629"/>
    <cellStyle name="Cálculo 56" xfId="6793"/>
    <cellStyle name="Cálculo 56 2" xfId="29630"/>
    <cellStyle name="Cálculo 57" xfId="6794"/>
    <cellStyle name="Cálculo 57 2" xfId="29631"/>
    <cellStyle name="Cálculo 58" xfId="6795"/>
    <cellStyle name="Cálculo 58 2" xfId="29632"/>
    <cellStyle name="Cálculo 59" xfId="6796"/>
    <cellStyle name="Cálculo 59 2" xfId="29633"/>
    <cellStyle name="Cálculo 6" xfId="6797"/>
    <cellStyle name="Cálculo 6 2" xfId="6798"/>
    <cellStyle name="Cálculo 6 2 2" xfId="29112"/>
    <cellStyle name="Cálculo 6 3" xfId="6799"/>
    <cellStyle name="Cálculo 6 3 2" xfId="29113"/>
    <cellStyle name="Cálculo 6 4" xfId="6800"/>
    <cellStyle name="Cálculo 6 4 2" xfId="29114"/>
    <cellStyle name="Cálculo 6 5" xfId="29111"/>
    <cellStyle name="Cálculo 60" xfId="6801"/>
    <cellStyle name="Cálculo 60 2" xfId="29634"/>
    <cellStyle name="Cálculo 61" xfId="6802"/>
    <cellStyle name="Cálculo 61 2" xfId="29635"/>
    <cellStyle name="Cálculo 62" xfId="6803"/>
    <cellStyle name="Cálculo 62 2" xfId="29636"/>
    <cellStyle name="Cálculo 63" xfId="6804"/>
    <cellStyle name="Cálculo 63 2" xfId="29637"/>
    <cellStyle name="Cálculo 64" xfId="6805"/>
    <cellStyle name="Cálculo 64 2" xfId="29638"/>
    <cellStyle name="Cálculo 65" xfId="6806"/>
    <cellStyle name="Cálculo 65 2" xfId="29639"/>
    <cellStyle name="Cálculo 66" xfId="6807"/>
    <cellStyle name="Cálculo 66 2" xfId="29640"/>
    <cellStyle name="Cálculo 67" xfId="6808"/>
    <cellStyle name="Cálculo 67 2" xfId="29641"/>
    <cellStyle name="Cálculo 68" xfId="6809"/>
    <cellStyle name="Cálculo 68 2" xfId="29642"/>
    <cellStyle name="Cálculo 69" xfId="6810"/>
    <cellStyle name="Cálculo 69 2" xfId="29643"/>
    <cellStyle name="Cálculo 7" xfId="6811"/>
    <cellStyle name="Cálculo 7 2" xfId="6812"/>
    <cellStyle name="Cálculo 7 2 2" xfId="29116"/>
    <cellStyle name="Cálculo 7 3" xfId="6813"/>
    <cellStyle name="Cálculo 7 3 2" xfId="29117"/>
    <cellStyle name="Cálculo 7 4" xfId="6814"/>
    <cellStyle name="Cálculo 7 4 2" xfId="29118"/>
    <cellStyle name="Cálculo 7 5" xfId="29115"/>
    <cellStyle name="Cálculo 70" xfId="6815"/>
    <cellStyle name="Cálculo 70 2" xfId="29644"/>
    <cellStyle name="Cálculo 71" xfId="6816"/>
    <cellStyle name="Cálculo 71 2" xfId="29645"/>
    <cellStyle name="Cálculo 72" xfId="6817"/>
    <cellStyle name="Cálculo 72 2" xfId="29646"/>
    <cellStyle name="Cálculo 73" xfId="6818"/>
    <cellStyle name="Cálculo 73 2" xfId="29647"/>
    <cellStyle name="Cálculo 74" xfId="6819"/>
    <cellStyle name="Cálculo 74 2" xfId="29648"/>
    <cellStyle name="Cálculo 75" xfId="6820"/>
    <cellStyle name="Cálculo 75 2" xfId="29649"/>
    <cellStyle name="Cálculo 76" xfId="6821"/>
    <cellStyle name="Cálculo 76 2" xfId="29650"/>
    <cellStyle name="Cálculo 77" xfId="6822"/>
    <cellStyle name="Cálculo 77 2" xfId="29651"/>
    <cellStyle name="Cálculo 78" xfId="6823"/>
    <cellStyle name="Cálculo 78 2" xfId="29652"/>
    <cellStyle name="Cálculo 79" xfId="6824"/>
    <cellStyle name="Cálculo 79 2" xfId="29653"/>
    <cellStyle name="Cálculo 8" xfId="6825"/>
    <cellStyle name="Cálculo 8 2" xfId="6826"/>
    <cellStyle name="Cálculo 8 2 2" xfId="29120"/>
    <cellStyle name="Cálculo 8 3" xfId="6827"/>
    <cellStyle name="Cálculo 8 3 2" xfId="29121"/>
    <cellStyle name="Cálculo 8 4" xfId="6828"/>
    <cellStyle name="Cálculo 8 4 2" xfId="29122"/>
    <cellStyle name="Cálculo 8 5" xfId="29119"/>
    <cellStyle name="Cálculo 80" xfId="6829"/>
    <cellStyle name="Cálculo 80 2" xfId="29654"/>
    <cellStyle name="Cálculo 81" xfId="6830"/>
    <cellStyle name="Cálculo 81 2" xfId="29655"/>
    <cellStyle name="Cálculo 82" xfId="6831"/>
    <cellStyle name="Cálculo 82 2" xfId="29656"/>
    <cellStyle name="Cálculo 83" xfId="6832"/>
    <cellStyle name="Cálculo 83 2" xfId="29657"/>
    <cellStyle name="Cálculo 84" xfId="6833"/>
    <cellStyle name="Cálculo 84 2" xfId="29658"/>
    <cellStyle name="Cálculo 85" xfId="6834"/>
    <cellStyle name="Cálculo 85 2" xfId="29659"/>
    <cellStyle name="Cálculo 86" xfId="6835"/>
    <cellStyle name="Cálculo 86 2" xfId="29660"/>
    <cellStyle name="Cálculo 87" xfId="6836"/>
    <cellStyle name="Cálculo 87 2" xfId="29661"/>
    <cellStyle name="Cálculo 88" xfId="6837"/>
    <cellStyle name="Cálculo 88 2" xfId="29662"/>
    <cellStyle name="Cálculo 89" xfId="6838"/>
    <cellStyle name="Cálculo 89 2" xfId="29663"/>
    <cellStyle name="Cálculo 9" xfId="6839"/>
    <cellStyle name="Cálculo 9 2" xfId="29123"/>
    <cellStyle name="Cálculo 90" xfId="6840"/>
    <cellStyle name="Cálculo 90 2" xfId="29664"/>
    <cellStyle name="Cálculo 91" xfId="6841"/>
    <cellStyle name="Cálculo 91 2" xfId="29665"/>
    <cellStyle name="Cálculo 92" xfId="6842"/>
    <cellStyle name="Cálculo 92 2" xfId="29666"/>
    <cellStyle name="Cálculo 93" xfId="6843"/>
    <cellStyle name="Cálculo 93 2" xfId="29667"/>
    <cellStyle name="Cálculo 94" xfId="6844"/>
    <cellStyle name="Cálculo 94 2" xfId="29668"/>
    <cellStyle name="Cálculo 95" xfId="6845"/>
    <cellStyle name="Cálculo 95 2" xfId="29669"/>
    <cellStyle name="Cálculo 96" xfId="6846"/>
    <cellStyle name="Cálculo 96 2" xfId="29670"/>
    <cellStyle name="Cálculo 97" xfId="6847"/>
    <cellStyle name="Cálculo 97 2" xfId="29671"/>
    <cellStyle name="Cálculo 98" xfId="6848"/>
    <cellStyle name="Cálculo 98 2" xfId="29672"/>
    <cellStyle name="Cálculo 99" xfId="6849"/>
    <cellStyle name="Cálculo 99 2" xfId="29673"/>
    <cellStyle name="Célula de Verificação 10" xfId="6850"/>
    <cellStyle name="Célula de Verificação 10 2" xfId="40533"/>
    <cellStyle name="Célula de Verificação 100" xfId="6851"/>
    <cellStyle name="Célula de Verificação 101" xfId="6852"/>
    <cellStyle name="Célula de Verificação 102" xfId="6853"/>
    <cellStyle name="Célula de Verificação 103" xfId="6854"/>
    <cellStyle name="Célula de Verificação 104" xfId="6855"/>
    <cellStyle name="Célula de Verificação 105" xfId="6856"/>
    <cellStyle name="Célula de Verificação 106" xfId="6857"/>
    <cellStyle name="Célula de Verificação 107" xfId="6858"/>
    <cellStyle name="Célula de Verificação 108" xfId="6859"/>
    <cellStyle name="Célula de Verificação 109" xfId="6860"/>
    <cellStyle name="Célula de Verificação 11" xfId="6861"/>
    <cellStyle name="Célula de Verificação 11 2" xfId="40534"/>
    <cellStyle name="Célula de Verificação 110" xfId="6862"/>
    <cellStyle name="Célula de Verificação 111" xfId="6863"/>
    <cellStyle name="Célula de Verificação 112" xfId="6864"/>
    <cellStyle name="Célula de Verificação 113" xfId="6865"/>
    <cellStyle name="Célula de Verificação 114" xfId="6866"/>
    <cellStyle name="Célula de Verificação 115" xfId="6867"/>
    <cellStyle name="Célula de Verificação 116" xfId="6868"/>
    <cellStyle name="Célula de Verificação 117" xfId="6869"/>
    <cellStyle name="Célula de Verificação 118" xfId="6870"/>
    <cellStyle name="Célula de Verificação 119" xfId="6871"/>
    <cellStyle name="Célula de Verificação 12" xfId="6872"/>
    <cellStyle name="Célula de Verificação 12 2" xfId="40535"/>
    <cellStyle name="Célula de Verificação 120" xfId="6873"/>
    <cellStyle name="Célula de Verificação 121" xfId="6874"/>
    <cellStyle name="Célula de Verificação 122" xfId="6875"/>
    <cellStyle name="Célula de Verificação 123" xfId="6876"/>
    <cellStyle name="Célula de Verificação 124" xfId="6877"/>
    <cellStyle name="Célula de Verificação 125" xfId="6878"/>
    <cellStyle name="Célula de Verificação 126" xfId="6879"/>
    <cellStyle name="Célula de Verificação 127" xfId="6880"/>
    <cellStyle name="Célula de Verificação 128" xfId="6881"/>
    <cellStyle name="Célula de Verificação 129" xfId="6882"/>
    <cellStyle name="Célula de Verificação 13" xfId="6883"/>
    <cellStyle name="Célula de Verificação 13 2" xfId="40536"/>
    <cellStyle name="Célula de Verificação 130" xfId="6884"/>
    <cellStyle name="Célula de Verificação 131" xfId="6885"/>
    <cellStyle name="Célula de Verificação 132" xfId="6886"/>
    <cellStyle name="Célula de Verificação 133" xfId="6887"/>
    <cellStyle name="Célula de Verificação 134" xfId="6888"/>
    <cellStyle name="Célula de Verificação 135" xfId="6889"/>
    <cellStyle name="Célula de Verificação 136" xfId="6890"/>
    <cellStyle name="Célula de Verificação 137" xfId="6891"/>
    <cellStyle name="Célula de Verificação 138" xfId="6892"/>
    <cellStyle name="Célula de Verificação 139" xfId="6893"/>
    <cellStyle name="Célula de Verificação 14" xfId="6894"/>
    <cellStyle name="Célula de Verificação 140" xfId="6895"/>
    <cellStyle name="Célula de Verificação 141" xfId="6896"/>
    <cellStyle name="Célula de Verificação 142" xfId="6897"/>
    <cellStyle name="Célula de Verificação 143" xfId="6898"/>
    <cellStyle name="Célula de Verificação 144" xfId="6899"/>
    <cellStyle name="Célula de Verificação 145" xfId="6900"/>
    <cellStyle name="Célula de Verificação 146" xfId="6901"/>
    <cellStyle name="Célula de Verificação 147" xfId="6902"/>
    <cellStyle name="Célula de Verificação 148" xfId="6903"/>
    <cellStyle name="Célula de Verificação 149" xfId="6904"/>
    <cellStyle name="Célula de Verificação 15" xfId="6905"/>
    <cellStyle name="Célula de Verificação 15 2" xfId="6906"/>
    <cellStyle name="Célula de Verificação 15 3" xfId="6907"/>
    <cellStyle name="Célula de Verificação 150" xfId="6908"/>
    <cellStyle name="Célula de Verificação 151" xfId="6909"/>
    <cellStyle name="Célula de Verificação 152" xfId="6910"/>
    <cellStyle name="Célula de Verificação 153" xfId="6911"/>
    <cellStyle name="Célula de Verificação 154" xfId="6912"/>
    <cellStyle name="Célula de Verificação 155" xfId="6913"/>
    <cellStyle name="Célula de Verificação 156" xfId="6914"/>
    <cellStyle name="Célula de Verificação 157" xfId="6915"/>
    <cellStyle name="Célula de Verificação 158" xfId="6916"/>
    <cellStyle name="Célula de Verificação 159" xfId="6917"/>
    <cellStyle name="Célula de Verificação 16" xfId="6918"/>
    <cellStyle name="Célula de Verificação 16 2" xfId="6919"/>
    <cellStyle name="Célula de Verificação 16 3" xfId="6920"/>
    <cellStyle name="Célula de Verificação 160" xfId="6921"/>
    <cellStyle name="Célula de Verificação 161" xfId="6922"/>
    <cellStyle name="Célula de Verificação 162" xfId="6923"/>
    <cellStyle name="Célula de Verificação 163" xfId="6924"/>
    <cellStyle name="Célula de Verificação 164" xfId="6925"/>
    <cellStyle name="Célula de Verificação 165" xfId="6926"/>
    <cellStyle name="Célula de Verificação 166" xfId="6927"/>
    <cellStyle name="Célula de Verificação 167" xfId="6928"/>
    <cellStyle name="Célula de Verificação 168" xfId="6929"/>
    <cellStyle name="Célula de Verificação 169" xfId="6930"/>
    <cellStyle name="Célula de Verificação 17" xfId="6931"/>
    <cellStyle name="Célula de Verificação 17 2" xfId="6932"/>
    <cellStyle name="Célula de Verificação 17 3" xfId="6933"/>
    <cellStyle name="Célula de Verificação 170" xfId="6934"/>
    <cellStyle name="Célula de Verificação 171" xfId="6935"/>
    <cellStyle name="Célula de Verificação 172" xfId="6936"/>
    <cellStyle name="Célula de Verificação 173" xfId="6937"/>
    <cellStyle name="Célula de Verificação 174" xfId="6938"/>
    <cellStyle name="Célula de Verificação 175" xfId="6939"/>
    <cellStyle name="Célula de Verificação 176" xfId="6940"/>
    <cellStyle name="Célula de Verificação 177" xfId="6941"/>
    <cellStyle name="Célula de Verificação 178" xfId="6942"/>
    <cellStyle name="Célula de Verificação 179" xfId="6943"/>
    <cellStyle name="Célula de Verificação 18" xfId="6944"/>
    <cellStyle name="Célula de Verificação 18 2" xfId="6945"/>
    <cellStyle name="Célula de Verificação 18 3" xfId="6946"/>
    <cellStyle name="Célula de Verificação 180" xfId="6947"/>
    <cellStyle name="Célula de Verificação 181" xfId="6948"/>
    <cellStyle name="Célula de Verificação 182" xfId="6949"/>
    <cellStyle name="Célula de Verificação 183" xfId="6950"/>
    <cellStyle name="Célula de Verificação 184" xfId="6951"/>
    <cellStyle name="Célula de Verificação 185" xfId="6952"/>
    <cellStyle name="Célula de Verificação 186" xfId="6953"/>
    <cellStyle name="Célula de Verificação 187" xfId="6954"/>
    <cellStyle name="Célula de Verificação 188" xfId="6955"/>
    <cellStyle name="Célula de Verificação 189" xfId="6956"/>
    <cellStyle name="Célula de Verificação 19" xfId="6957"/>
    <cellStyle name="Célula de Verificação 19 2" xfId="6958"/>
    <cellStyle name="Célula de Verificação 19 3" xfId="6959"/>
    <cellStyle name="Célula de Verificação 190" xfId="6960"/>
    <cellStyle name="Célula de Verificação 2" xfId="6961"/>
    <cellStyle name="Célula de Verificação 2 10" xfId="6962"/>
    <cellStyle name="Célula de Verificação 2 11" xfId="6963"/>
    <cellStyle name="Célula de Verificação 2 12" xfId="6964"/>
    <cellStyle name="Célula de Verificação 2 13" xfId="6965"/>
    <cellStyle name="Célula de Verificação 2 14" xfId="6966"/>
    <cellStyle name="Célula de Verificação 2 15" xfId="6967"/>
    <cellStyle name="Célula de Verificação 2 16" xfId="6968"/>
    <cellStyle name="Célula de Verificação 2 17" xfId="6969"/>
    <cellStyle name="Célula de Verificação 2 18" xfId="6970"/>
    <cellStyle name="Célula de Verificação 2 19" xfId="6971"/>
    <cellStyle name="Célula de Verificação 2 2" xfId="6972"/>
    <cellStyle name="Célula de Verificação 2 20" xfId="6973"/>
    <cellStyle name="Célula de Verificação 2 21" xfId="6974"/>
    <cellStyle name="Célula de Verificação 2 22" xfId="6975"/>
    <cellStyle name="Célula de Verificação 2 23" xfId="6976"/>
    <cellStyle name="Célula de Verificação 2 24" xfId="6977"/>
    <cellStyle name="Célula de Verificação 2 25" xfId="6978"/>
    <cellStyle name="Célula de Verificação 2 26" xfId="6979"/>
    <cellStyle name="Célula de Verificação 2 27" xfId="6980"/>
    <cellStyle name="Célula de Verificação 2 28" xfId="6981"/>
    <cellStyle name="Célula de Verificação 2 29" xfId="6982"/>
    <cellStyle name="Célula de Verificação 2 3" xfId="6983"/>
    <cellStyle name="Célula de Verificação 2 30" xfId="6984"/>
    <cellStyle name="Célula de Verificação 2 31" xfId="6985"/>
    <cellStyle name="Célula de Verificação 2 32" xfId="6986"/>
    <cellStyle name="Célula de Verificação 2 33" xfId="6987"/>
    <cellStyle name="Célula de Verificação 2 34" xfId="6988"/>
    <cellStyle name="Célula de Verificação 2 35" xfId="6989"/>
    <cellStyle name="Célula de Verificação 2 4" xfId="6990"/>
    <cellStyle name="Célula de Verificação 2 5" xfId="6991"/>
    <cellStyle name="Célula de Verificação 2 6" xfId="6992"/>
    <cellStyle name="Célula de Verificação 2 7" xfId="6993"/>
    <cellStyle name="Célula de Verificação 2 8" xfId="6994"/>
    <cellStyle name="Célula de Verificação 2 9" xfId="6995"/>
    <cellStyle name="Célula de Verificação 20" xfId="6996"/>
    <cellStyle name="Célula de Verificação 20 2" xfId="6997"/>
    <cellStyle name="Célula de Verificação 20 3" xfId="6998"/>
    <cellStyle name="Célula de Verificação 21" xfId="6999"/>
    <cellStyle name="Célula de Verificação 22" xfId="7000"/>
    <cellStyle name="Célula de Verificação 23" xfId="7001"/>
    <cellStyle name="Célula de Verificação 24" xfId="7002"/>
    <cellStyle name="Célula de Verificação 25" xfId="7003"/>
    <cellStyle name="Célula de Verificação 26" xfId="7004"/>
    <cellStyle name="Célula de Verificação 27" xfId="7005"/>
    <cellStyle name="Célula de Verificação 28" xfId="7006"/>
    <cellStyle name="Célula de Verificação 29" xfId="7007"/>
    <cellStyle name="Célula de Verificação 3" xfId="7008"/>
    <cellStyle name="Célula de Verificação 3 2" xfId="7009"/>
    <cellStyle name="Célula de Verificação 3 3" xfId="7010"/>
    <cellStyle name="Célula de Verificação 3 4" xfId="7011"/>
    <cellStyle name="Célula de Verificação 3 5" xfId="7012"/>
    <cellStyle name="Célula de Verificação 3 6" xfId="7013"/>
    <cellStyle name="Célula de Verificação 3 7" xfId="7014"/>
    <cellStyle name="Célula de Verificação 30" xfId="7015"/>
    <cellStyle name="Célula de Verificação 31" xfId="7016"/>
    <cellStyle name="Célula de Verificação 32" xfId="7017"/>
    <cellStyle name="Célula de Verificação 33" xfId="7018"/>
    <cellStyle name="Célula de Verificação 34" xfId="7019"/>
    <cellStyle name="Célula de Verificação 35" xfId="7020"/>
    <cellStyle name="Célula de Verificação 36" xfId="7021"/>
    <cellStyle name="Célula de Verificação 37" xfId="7022"/>
    <cellStyle name="Célula de Verificação 38" xfId="7023"/>
    <cellStyle name="Célula de Verificação 39" xfId="7024"/>
    <cellStyle name="Célula de Verificação 4" xfId="7025"/>
    <cellStyle name="Célula de Verificação 4 2" xfId="7026"/>
    <cellStyle name="Célula de Verificação 4 3" xfId="7027"/>
    <cellStyle name="Célula de Verificação 4 4" xfId="7028"/>
    <cellStyle name="Célula de Verificação 4 5" xfId="7029"/>
    <cellStyle name="Célula de Verificação 4 6" xfId="7030"/>
    <cellStyle name="Célula de Verificação 4 7" xfId="7031"/>
    <cellStyle name="Célula de Verificação 40" xfId="7032"/>
    <cellStyle name="Célula de Verificação 41" xfId="7033"/>
    <cellStyle name="Célula de Verificação 42" xfId="7034"/>
    <cellStyle name="Célula de Verificação 43" xfId="7035"/>
    <cellStyle name="Célula de Verificação 44" xfId="7036"/>
    <cellStyle name="Célula de Verificação 45" xfId="7037"/>
    <cellStyle name="Célula de Verificação 46" xfId="7038"/>
    <cellStyle name="Célula de Verificação 47" xfId="7039"/>
    <cellStyle name="Célula de Verificação 48" xfId="7040"/>
    <cellStyle name="Célula de Verificação 49" xfId="7041"/>
    <cellStyle name="Célula de Verificação 5" xfId="7042"/>
    <cellStyle name="Célula de Verificação 5 2" xfId="7043"/>
    <cellStyle name="Célula de Verificação 5 3" xfId="7044"/>
    <cellStyle name="Célula de Verificação 5 4" xfId="7045"/>
    <cellStyle name="Célula de Verificação 50" xfId="7046"/>
    <cellStyle name="Célula de Verificação 51" xfId="7047"/>
    <cellStyle name="Célula de Verificação 52" xfId="7048"/>
    <cellStyle name="Célula de Verificação 53" xfId="7049"/>
    <cellStyle name="Célula de Verificação 54" xfId="7050"/>
    <cellStyle name="Célula de Verificação 55" xfId="7051"/>
    <cellStyle name="Célula de Verificação 56" xfId="7052"/>
    <cellStyle name="Célula de Verificação 57" xfId="7053"/>
    <cellStyle name="Célula de Verificação 58" xfId="7054"/>
    <cellStyle name="Célula de Verificação 59" xfId="7055"/>
    <cellStyle name="Célula de Verificação 6" xfId="7056"/>
    <cellStyle name="Célula de Verificação 6 2" xfId="7057"/>
    <cellStyle name="Célula de Verificação 6 3" xfId="7058"/>
    <cellStyle name="Célula de Verificação 6 4" xfId="7059"/>
    <cellStyle name="Célula de Verificação 60" xfId="7060"/>
    <cellStyle name="Célula de Verificação 61" xfId="7061"/>
    <cellStyle name="Célula de Verificação 62" xfId="7062"/>
    <cellStyle name="Célula de Verificação 63" xfId="7063"/>
    <cellStyle name="Célula de Verificação 64" xfId="7064"/>
    <cellStyle name="Célula de Verificação 65" xfId="7065"/>
    <cellStyle name="Célula de Verificação 66" xfId="7066"/>
    <cellStyle name="Célula de Verificação 67" xfId="7067"/>
    <cellStyle name="Célula de Verificação 68" xfId="7068"/>
    <cellStyle name="Célula de Verificação 69" xfId="7069"/>
    <cellStyle name="Célula de Verificação 7" xfId="7070"/>
    <cellStyle name="Célula de Verificação 7 2" xfId="7071"/>
    <cellStyle name="Célula de Verificação 7 3" xfId="7072"/>
    <cellStyle name="Célula de Verificação 7 4" xfId="7073"/>
    <cellStyle name="Célula de Verificação 70" xfId="7074"/>
    <cellStyle name="Célula de Verificação 71" xfId="7075"/>
    <cellStyle name="Célula de Verificação 72" xfId="7076"/>
    <cellStyle name="Célula de Verificação 73" xfId="7077"/>
    <cellStyle name="Célula de Verificação 74" xfId="7078"/>
    <cellStyle name="Célula de Verificação 75" xfId="7079"/>
    <cellStyle name="Célula de Verificação 76" xfId="7080"/>
    <cellStyle name="Célula de Verificação 77" xfId="7081"/>
    <cellStyle name="Célula de Verificação 78" xfId="7082"/>
    <cellStyle name="Célula de Verificação 79" xfId="7083"/>
    <cellStyle name="Célula de Verificação 8" xfId="7084"/>
    <cellStyle name="Célula de Verificação 8 2" xfId="7085"/>
    <cellStyle name="Célula de Verificação 8 3" xfId="7086"/>
    <cellStyle name="Célula de Verificação 8 4" xfId="7087"/>
    <cellStyle name="Célula de Verificação 80" xfId="7088"/>
    <cellStyle name="Célula de Verificação 81" xfId="7089"/>
    <cellStyle name="Célula de Verificação 82" xfId="7090"/>
    <cellStyle name="Célula de Verificação 83" xfId="7091"/>
    <cellStyle name="Célula de Verificação 84" xfId="7092"/>
    <cellStyle name="Célula de Verificação 85" xfId="7093"/>
    <cellStyle name="Célula de Verificação 86" xfId="7094"/>
    <cellStyle name="Célula de Verificação 87" xfId="7095"/>
    <cellStyle name="Célula de Verificação 88" xfId="7096"/>
    <cellStyle name="Célula de Verificação 89" xfId="7097"/>
    <cellStyle name="Célula de Verificação 9" xfId="7098"/>
    <cellStyle name="Célula de Verificação 90" xfId="7099"/>
    <cellStyle name="Célula de Verificação 91" xfId="7100"/>
    <cellStyle name="Célula de Verificação 92" xfId="7101"/>
    <cellStyle name="Célula de Verificação 93" xfId="7102"/>
    <cellStyle name="Célula de Verificação 94" xfId="7103"/>
    <cellStyle name="Célula de Verificação 95" xfId="7104"/>
    <cellStyle name="Célula de Verificação 96" xfId="7105"/>
    <cellStyle name="Célula de Verificação 97" xfId="7106"/>
    <cellStyle name="Célula de Verificação 98" xfId="7107"/>
    <cellStyle name="Célula de Verificação 99" xfId="7108"/>
    <cellStyle name="Célula Vinculada 10" xfId="7109"/>
    <cellStyle name="Célula Vinculada 10 2" xfId="40538"/>
    <cellStyle name="Célula Vinculada 10 3" xfId="40537"/>
    <cellStyle name="Célula Vinculada 100" xfId="7110"/>
    <cellStyle name="Célula Vinculada 101" xfId="7111"/>
    <cellStyle name="Célula Vinculada 102" xfId="7112"/>
    <cellStyle name="Célula Vinculada 103" xfId="7113"/>
    <cellStyle name="Célula Vinculada 104" xfId="7114"/>
    <cellStyle name="Célula Vinculada 105" xfId="7115"/>
    <cellStyle name="Célula Vinculada 106" xfId="7116"/>
    <cellStyle name="Célula Vinculada 107" xfId="7117"/>
    <cellStyle name="Célula Vinculada 108" xfId="7118"/>
    <cellStyle name="Célula Vinculada 109" xfId="7119"/>
    <cellStyle name="Célula Vinculada 11" xfId="7120"/>
    <cellStyle name="Célula Vinculada 11 2" xfId="40540"/>
    <cellStyle name="Célula Vinculada 11 3" xfId="40539"/>
    <cellStyle name="Célula Vinculada 110" xfId="7121"/>
    <cellStyle name="Célula Vinculada 111" xfId="7122"/>
    <cellStyle name="Célula Vinculada 112" xfId="7123"/>
    <cellStyle name="Célula Vinculada 113" xfId="7124"/>
    <cellStyle name="Célula Vinculada 114" xfId="7125"/>
    <cellStyle name="Célula Vinculada 115" xfId="7126"/>
    <cellStyle name="Célula Vinculada 116" xfId="7127"/>
    <cellStyle name="Célula Vinculada 117" xfId="7128"/>
    <cellStyle name="Célula Vinculada 118" xfId="7129"/>
    <cellStyle name="Célula Vinculada 119" xfId="7130"/>
    <cellStyle name="Célula Vinculada 12" xfId="7131"/>
    <cellStyle name="Célula Vinculada 12 2" xfId="40542"/>
    <cellStyle name="Célula Vinculada 12 3" xfId="40541"/>
    <cellStyle name="Célula Vinculada 120" xfId="7132"/>
    <cellStyle name="Célula Vinculada 121" xfId="7133"/>
    <cellStyle name="Célula Vinculada 122" xfId="7134"/>
    <cellStyle name="Célula Vinculada 123" xfId="7135"/>
    <cellStyle name="Célula Vinculada 124" xfId="7136"/>
    <cellStyle name="Célula Vinculada 125" xfId="7137"/>
    <cellStyle name="Célula Vinculada 126" xfId="7138"/>
    <cellStyle name="Célula Vinculada 127" xfId="7139"/>
    <cellStyle name="Célula Vinculada 128" xfId="7140"/>
    <cellStyle name="Célula Vinculada 129" xfId="7141"/>
    <cellStyle name="Célula Vinculada 13" xfId="7142"/>
    <cellStyle name="Célula Vinculada 13 2" xfId="40544"/>
    <cellStyle name="Célula Vinculada 13 3" xfId="40543"/>
    <cellStyle name="Célula Vinculada 130" xfId="7143"/>
    <cellStyle name="Célula Vinculada 131" xfId="7144"/>
    <cellStyle name="Célula Vinculada 132" xfId="7145"/>
    <cellStyle name="Célula Vinculada 133" xfId="7146"/>
    <cellStyle name="Célula Vinculada 134" xfId="7147"/>
    <cellStyle name="Célula Vinculada 135" xfId="7148"/>
    <cellStyle name="Célula Vinculada 136" xfId="7149"/>
    <cellStyle name="Célula Vinculada 137" xfId="7150"/>
    <cellStyle name="Célula Vinculada 138" xfId="7151"/>
    <cellStyle name="Célula Vinculada 139" xfId="7152"/>
    <cellStyle name="Célula Vinculada 14" xfId="7153"/>
    <cellStyle name="Célula Vinculada 14 2" xfId="40545"/>
    <cellStyle name="Célula Vinculada 140" xfId="7154"/>
    <cellStyle name="Célula Vinculada 141" xfId="7155"/>
    <cellStyle name="Célula Vinculada 142" xfId="7156"/>
    <cellStyle name="Célula Vinculada 143" xfId="7157"/>
    <cellStyle name="Célula Vinculada 144" xfId="7158"/>
    <cellStyle name="Célula Vinculada 145" xfId="7159"/>
    <cellStyle name="Célula Vinculada 146" xfId="7160"/>
    <cellStyle name="Célula Vinculada 147" xfId="7161"/>
    <cellStyle name="Célula Vinculada 148" xfId="7162"/>
    <cellStyle name="Célula Vinculada 149" xfId="7163"/>
    <cellStyle name="Célula Vinculada 15" xfId="7164"/>
    <cellStyle name="Célula Vinculada 15 2" xfId="7165"/>
    <cellStyle name="Célula Vinculada 15 3" xfId="7166"/>
    <cellStyle name="Célula Vinculada 15 4" xfId="40546"/>
    <cellStyle name="Célula Vinculada 150" xfId="7167"/>
    <cellStyle name="Célula Vinculada 151" xfId="7168"/>
    <cellStyle name="Célula Vinculada 152" xfId="7169"/>
    <cellStyle name="Célula Vinculada 153" xfId="7170"/>
    <cellStyle name="Célula Vinculada 154" xfId="7171"/>
    <cellStyle name="Célula Vinculada 155" xfId="7172"/>
    <cellStyle name="Célula Vinculada 156" xfId="7173"/>
    <cellStyle name="Célula Vinculada 157" xfId="7174"/>
    <cellStyle name="Célula Vinculada 158" xfId="7175"/>
    <cellStyle name="Célula Vinculada 159" xfId="7176"/>
    <cellStyle name="Célula Vinculada 16" xfId="7177"/>
    <cellStyle name="Célula Vinculada 16 2" xfId="7178"/>
    <cellStyle name="Célula Vinculada 16 3" xfId="7179"/>
    <cellStyle name="Célula Vinculada 16 4" xfId="40547"/>
    <cellStyle name="Célula Vinculada 160" xfId="7180"/>
    <cellStyle name="Célula Vinculada 161" xfId="7181"/>
    <cellStyle name="Célula Vinculada 162" xfId="7182"/>
    <cellStyle name="Célula Vinculada 163" xfId="7183"/>
    <cellStyle name="Célula Vinculada 164" xfId="7184"/>
    <cellStyle name="Célula Vinculada 165" xfId="7185"/>
    <cellStyle name="Célula Vinculada 166" xfId="7186"/>
    <cellStyle name="Célula Vinculada 167" xfId="7187"/>
    <cellStyle name="Célula Vinculada 168" xfId="7188"/>
    <cellStyle name="Célula Vinculada 169" xfId="7189"/>
    <cellStyle name="Célula Vinculada 17" xfId="7190"/>
    <cellStyle name="Célula Vinculada 17 2" xfId="7191"/>
    <cellStyle name="Célula Vinculada 17 3" xfId="7192"/>
    <cellStyle name="Célula Vinculada 17 4" xfId="40548"/>
    <cellStyle name="Célula Vinculada 170" xfId="7193"/>
    <cellStyle name="Célula Vinculada 171" xfId="7194"/>
    <cellStyle name="Célula Vinculada 172" xfId="7195"/>
    <cellStyle name="Célula Vinculada 173" xfId="7196"/>
    <cellStyle name="Célula Vinculada 174" xfId="7197"/>
    <cellStyle name="Célula Vinculada 175" xfId="7198"/>
    <cellStyle name="Célula Vinculada 176" xfId="7199"/>
    <cellStyle name="Célula Vinculada 177" xfId="7200"/>
    <cellStyle name="Célula Vinculada 178" xfId="7201"/>
    <cellStyle name="Célula Vinculada 179" xfId="7202"/>
    <cellStyle name="Célula Vinculada 18" xfId="7203"/>
    <cellStyle name="Célula Vinculada 18 2" xfId="7204"/>
    <cellStyle name="Célula Vinculada 18 3" xfId="7205"/>
    <cellStyle name="Célula Vinculada 18 4" xfId="40549"/>
    <cellStyle name="Célula Vinculada 180" xfId="7206"/>
    <cellStyle name="Célula Vinculada 181" xfId="7207"/>
    <cellStyle name="Célula Vinculada 182" xfId="7208"/>
    <cellStyle name="Célula Vinculada 183" xfId="7209"/>
    <cellStyle name="Célula Vinculada 184" xfId="7210"/>
    <cellStyle name="Célula Vinculada 185" xfId="7211"/>
    <cellStyle name="Célula Vinculada 186" xfId="7212"/>
    <cellStyle name="Célula Vinculada 187" xfId="7213"/>
    <cellStyle name="Célula Vinculada 188" xfId="7214"/>
    <cellStyle name="Célula Vinculada 189" xfId="7215"/>
    <cellStyle name="Célula Vinculada 19" xfId="7216"/>
    <cellStyle name="Célula Vinculada 19 2" xfId="7217"/>
    <cellStyle name="Célula Vinculada 19 3" xfId="7218"/>
    <cellStyle name="Célula Vinculada 19 4" xfId="40550"/>
    <cellStyle name="Célula Vinculada 190" xfId="7219"/>
    <cellStyle name="Célula Vinculada 191" xfId="40448"/>
    <cellStyle name="Célula Vinculada 2" xfId="7220"/>
    <cellStyle name="Célula Vinculada 2 10" xfId="7221"/>
    <cellStyle name="Célula Vinculada 2 10 2" xfId="7222"/>
    <cellStyle name="Célula Vinculada 2 10 3" xfId="7223"/>
    <cellStyle name="Célula Vinculada 2 10 4" xfId="7224"/>
    <cellStyle name="Célula Vinculada 2 10 5" xfId="7225"/>
    <cellStyle name="Célula Vinculada 2 10 6" xfId="7226"/>
    <cellStyle name="Célula Vinculada 2 10 7" xfId="7227"/>
    <cellStyle name="Célula Vinculada 2 11" xfId="7228"/>
    <cellStyle name="Célula Vinculada 2 11 2" xfId="7229"/>
    <cellStyle name="Célula Vinculada 2 11 3" xfId="7230"/>
    <cellStyle name="Célula Vinculada 2 11 4" xfId="7231"/>
    <cellStyle name="Célula Vinculada 2 11 5" xfId="7232"/>
    <cellStyle name="Célula Vinculada 2 11 6" xfId="7233"/>
    <cellStyle name="Célula Vinculada 2 11 7" xfId="7234"/>
    <cellStyle name="Célula Vinculada 2 12" xfId="7235"/>
    <cellStyle name="Célula Vinculada 2 13" xfId="7236"/>
    <cellStyle name="Célula Vinculada 2 14" xfId="7237"/>
    <cellStyle name="Célula Vinculada 2 15" xfId="7238"/>
    <cellStyle name="Célula Vinculada 2 16" xfId="7239"/>
    <cellStyle name="Célula Vinculada 2 17" xfId="7240"/>
    <cellStyle name="Célula Vinculada 2 18" xfId="7241"/>
    <cellStyle name="Célula Vinculada 2 19" xfId="7242"/>
    <cellStyle name="Célula Vinculada 2 2" xfId="7243"/>
    <cellStyle name="Célula Vinculada 2 2 2" xfId="40551"/>
    <cellStyle name="Célula Vinculada 2 20" xfId="7244"/>
    <cellStyle name="Célula Vinculada 2 21" xfId="7245"/>
    <cellStyle name="Célula Vinculada 2 22" xfId="7246"/>
    <cellStyle name="Célula Vinculada 2 23" xfId="7247"/>
    <cellStyle name="Célula Vinculada 2 24" xfId="7248"/>
    <cellStyle name="Célula Vinculada 2 25" xfId="7249"/>
    <cellStyle name="Célula Vinculada 2 26" xfId="7250"/>
    <cellStyle name="Célula Vinculada 2 27" xfId="7251"/>
    <cellStyle name="Célula Vinculada 2 28" xfId="7252"/>
    <cellStyle name="Célula Vinculada 2 29" xfId="7253"/>
    <cellStyle name="Célula Vinculada 2 3" xfId="7254"/>
    <cellStyle name="Célula Vinculada 2 3 2" xfId="40552"/>
    <cellStyle name="Célula Vinculada 2 30" xfId="7255"/>
    <cellStyle name="Célula Vinculada 2 31" xfId="7256"/>
    <cellStyle name="Célula Vinculada 2 32" xfId="7257"/>
    <cellStyle name="Célula Vinculada 2 33" xfId="7258"/>
    <cellStyle name="Célula Vinculada 2 34" xfId="7259"/>
    <cellStyle name="Célula Vinculada 2 35" xfId="7260"/>
    <cellStyle name="Célula Vinculada 2 36" xfId="40453"/>
    <cellStyle name="Célula Vinculada 2 4" xfId="7261"/>
    <cellStyle name="Célula Vinculada 2 4 2" xfId="40553"/>
    <cellStyle name="Célula Vinculada 2 5" xfId="7262"/>
    <cellStyle name="Célula Vinculada 2 5 2" xfId="40554"/>
    <cellStyle name="Célula Vinculada 2 6" xfId="7263"/>
    <cellStyle name="Célula Vinculada 2 6 2" xfId="40555"/>
    <cellStyle name="Célula Vinculada 2 7" xfId="7264"/>
    <cellStyle name="Célula Vinculada 2 7 2" xfId="40556"/>
    <cellStyle name="Célula Vinculada 2 8" xfId="7265"/>
    <cellStyle name="Célula Vinculada 2 8 2" xfId="7266"/>
    <cellStyle name="Célula Vinculada 2 8 3" xfId="7267"/>
    <cellStyle name="Célula Vinculada 2 8 4" xfId="7268"/>
    <cellStyle name="Célula Vinculada 2 8 5" xfId="7269"/>
    <cellStyle name="Célula Vinculada 2 8 6" xfId="7270"/>
    <cellStyle name="Célula Vinculada 2 8 7" xfId="7271"/>
    <cellStyle name="Célula Vinculada 2 8 8" xfId="41033"/>
    <cellStyle name="Célula Vinculada 2 9" xfId="7272"/>
    <cellStyle name="Célula Vinculada 2 9 2" xfId="7273"/>
    <cellStyle name="Célula Vinculada 2 9 3" xfId="7274"/>
    <cellStyle name="Célula Vinculada 2 9 4" xfId="7275"/>
    <cellStyle name="Célula Vinculada 2 9 5" xfId="7276"/>
    <cellStyle name="Célula Vinculada 2 9 6" xfId="7277"/>
    <cellStyle name="Célula Vinculada 2 9 7" xfId="7278"/>
    <cellStyle name="Célula Vinculada 20" xfId="7279"/>
    <cellStyle name="Célula Vinculada 20 2" xfId="7280"/>
    <cellStyle name="Célula Vinculada 20 3" xfId="7281"/>
    <cellStyle name="Célula Vinculada 20 4" xfId="40557"/>
    <cellStyle name="Célula Vinculada 21" xfId="7282"/>
    <cellStyle name="Célula Vinculada 21 2" xfId="40558"/>
    <cellStyle name="Célula Vinculada 22" xfId="7283"/>
    <cellStyle name="Célula Vinculada 22 2" xfId="40559"/>
    <cellStyle name="Célula Vinculada 23" xfId="7284"/>
    <cellStyle name="Célula Vinculada 23 2" xfId="40560"/>
    <cellStyle name="Célula Vinculada 24" xfId="7285"/>
    <cellStyle name="Célula Vinculada 24 2" xfId="40946"/>
    <cellStyle name="Célula Vinculada 25" xfId="7286"/>
    <cellStyle name="Célula Vinculada 25 2" xfId="40981"/>
    <cellStyle name="Célula Vinculada 26" xfId="7287"/>
    <cellStyle name="Célula Vinculada 26 10" xfId="7288"/>
    <cellStyle name="Célula Vinculada 26 11" xfId="7289"/>
    <cellStyle name="Célula Vinculada 26 12" xfId="7290"/>
    <cellStyle name="Célula Vinculada 26 13" xfId="7291"/>
    <cellStyle name="Célula Vinculada 26 14" xfId="7292"/>
    <cellStyle name="Célula Vinculada 26 15" xfId="7293"/>
    <cellStyle name="Célula Vinculada 26 16" xfId="7294"/>
    <cellStyle name="Célula Vinculada 26 17" xfId="40999"/>
    <cellStyle name="Célula Vinculada 26 2" xfId="7295"/>
    <cellStyle name="Célula Vinculada 26 3" xfId="7296"/>
    <cellStyle name="Célula Vinculada 26 4" xfId="7297"/>
    <cellStyle name="Célula Vinculada 26 5" xfId="7298"/>
    <cellStyle name="Célula Vinculada 26 6" xfId="7299"/>
    <cellStyle name="Célula Vinculada 26 7" xfId="7300"/>
    <cellStyle name="Célula Vinculada 26 8" xfId="7301"/>
    <cellStyle name="Célula Vinculada 26 9" xfId="7302"/>
    <cellStyle name="Célula Vinculada 27" xfId="7303"/>
    <cellStyle name="Célula Vinculada 27 10" xfId="7304"/>
    <cellStyle name="Célula Vinculada 27 11" xfId="7305"/>
    <cellStyle name="Célula Vinculada 27 12" xfId="7306"/>
    <cellStyle name="Célula Vinculada 27 13" xfId="7307"/>
    <cellStyle name="Célula Vinculada 27 14" xfId="7308"/>
    <cellStyle name="Célula Vinculada 27 15" xfId="7309"/>
    <cellStyle name="Célula Vinculada 27 16" xfId="7310"/>
    <cellStyle name="Célula Vinculada 27 2" xfId="7311"/>
    <cellStyle name="Célula Vinculada 27 3" xfId="7312"/>
    <cellStyle name="Célula Vinculada 27 4" xfId="7313"/>
    <cellStyle name="Célula Vinculada 27 5" xfId="7314"/>
    <cellStyle name="Célula Vinculada 27 6" xfId="7315"/>
    <cellStyle name="Célula Vinculada 27 7" xfId="7316"/>
    <cellStyle name="Célula Vinculada 27 8" xfId="7317"/>
    <cellStyle name="Célula Vinculada 27 9" xfId="7318"/>
    <cellStyle name="Célula Vinculada 28" xfId="7319"/>
    <cellStyle name="Célula Vinculada 28 10" xfId="7320"/>
    <cellStyle name="Célula Vinculada 28 11" xfId="7321"/>
    <cellStyle name="Célula Vinculada 28 12" xfId="7322"/>
    <cellStyle name="Célula Vinculada 28 13" xfId="7323"/>
    <cellStyle name="Célula Vinculada 28 14" xfId="7324"/>
    <cellStyle name="Célula Vinculada 28 15" xfId="7325"/>
    <cellStyle name="Célula Vinculada 28 16" xfId="7326"/>
    <cellStyle name="Célula Vinculada 28 2" xfId="7327"/>
    <cellStyle name="Célula Vinculada 28 3" xfId="7328"/>
    <cellStyle name="Célula Vinculada 28 4" xfId="7329"/>
    <cellStyle name="Célula Vinculada 28 5" xfId="7330"/>
    <cellStyle name="Célula Vinculada 28 6" xfId="7331"/>
    <cellStyle name="Célula Vinculada 28 7" xfId="7332"/>
    <cellStyle name="Célula Vinculada 28 8" xfId="7333"/>
    <cellStyle name="Célula Vinculada 28 9" xfId="7334"/>
    <cellStyle name="Célula Vinculada 29" xfId="7335"/>
    <cellStyle name="Célula Vinculada 29 10" xfId="7336"/>
    <cellStyle name="Célula Vinculada 29 11" xfId="7337"/>
    <cellStyle name="Célula Vinculada 29 12" xfId="7338"/>
    <cellStyle name="Célula Vinculada 29 13" xfId="7339"/>
    <cellStyle name="Célula Vinculada 29 14" xfId="7340"/>
    <cellStyle name="Célula Vinculada 29 15" xfId="7341"/>
    <cellStyle name="Célula Vinculada 29 16" xfId="7342"/>
    <cellStyle name="Célula Vinculada 29 2" xfId="7343"/>
    <cellStyle name="Célula Vinculada 29 3" xfId="7344"/>
    <cellStyle name="Célula Vinculada 29 4" xfId="7345"/>
    <cellStyle name="Célula Vinculada 29 5" xfId="7346"/>
    <cellStyle name="Célula Vinculada 29 6" xfId="7347"/>
    <cellStyle name="Célula Vinculada 29 7" xfId="7348"/>
    <cellStyle name="Célula Vinculada 29 8" xfId="7349"/>
    <cellStyle name="Célula Vinculada 29 9" xfId="7350"/>
    <cellStyle name="Célula Vinculada 3" xfId="7351"/>
    <cellStyle name="Célula Vinculada 3 10" xfId="7352"/>
    <cellStyle name="Célula Vinculada 3 11" xfId="7353"/>
    <cellStyle name="Célula Vinculada 3 12" xfId="40561"/>
    <cellStyle name="Célula Vinculada 3 2" xfId="7354"/>
    <cellStyle name="Célula Vinculada 3 2 2" xfId="40562"/>
    <cellStyle name="Célula Vinculada 3 3" xfId="7355"/>
    <cellStyle name="Célula Vinculada 3 3 2" xfId="40563"/>
    <cellStyle name="Célula Vinculada 3 4" xfId="7356"/>
    <cellStyle name="Célula Vinculada 3 4 2" xfId="40564"/>
    <cellStyle name="Célula Vinculada 3 5" xfId="7357"/>
    <cellStyle name="Célula Vinculada 3 6" xfId="7358"/>
    <cellStyle name="Célula Vinculada 3 7" xfId="7359"/>
    <cellStyle name="Célula Vinculada 3 8" xfId="7360"/>
    <cellStyle name="Célula Vinculada 3 9" xfId="7361"/>
    <cellStyle name="Célula Vinculada 30" xfId="7362"/>
    <cellStyle name="Célula Vinculada 31" xfId="7363"/>
    <cellStyle name="Célula Vinculada 32" xfId="7364"/>
    <cellStyle name="Célula Vinculada 33" xfId="7365"/>
    <cellStyle name="Célula Vinculada 34" xfId="7366"/>
    <cellStyle name="Célula Vinculada 35" xfId="7367"/>
    <cellStyle name="Célula Vinculada 36" xfId="7368"/>
    <cellStyle name="Célula Vinculada 37" xfId="7369"/>
    <cellStyle name="Célula Vinculada 38" xfId="7370"/>
    <cellStyle name="Célula Vinculada 39" xfId="7371"/>
    <cellStyle name="Célula Vinculada 4" xfId="7372"/>
    <cellStyle name="Célula Vinculada 4 10" xfId="7373"/>
    <cellStyle name="Célula Vinculada 4 11" xfId="7374"/>
    <cellStyle name="Célula Vinculada 4 12" xfId="40565"/>
    <cellStyle name="Célula Vinculada 4 2" xfId="7375"/>
    <cellStyle name="Célula Vinculada 4 2 2" xfId="40566"/>
    <cellStyle name="Célula Vinculada 4 3" xfId="7376"/>
    <cellStyle name="Célula Vinculada 4 3 2" xfId="40567"/>
    <cellStyle name="Célula Vinculada 4 4" xfId="7377"/>
    <cellStyle name="Célula Vinculada 4 4 2" xfId="40568"/>
    <cellStyle name="Célula Vinculada 4 5" xfId="7378"/>
    <cellStyle name="Célula Vinculada 4 6" xfId="7379"/>
    <cellStyle name="Célula Vinculada 4 7" xfId="7380"/>
    <cellStyle name="Célula Vinculada 4 8" xfId="7381"/>
    <cellStyle name="Célula Vinculada 4 9" xfId="7382"/>
    <cellStyle name="Célula Vinculada 40" xfId="7383"/>
    <cellStyle name="Célula Vinculada 41" xfId="7384"/>
    <cellStyle name="Célula Vinculada 42" xfId="7385"/>
    <cellStyle name="Célula Vinculada 43" xfId="7386"/>
    <cellStyle name="Célula Vinculada 44" xfId="7387"/>
    <cellStyle name="Célula Vinculada 45" xfId="7388"/>
    <cellStyle name="Célula Vinculada 46" xfId="7389"/>
    <cellStyle name="Célula Vinculada 47" xfId="7390"/>
    <cellStyle name="Célula Vinculada 48" xfId="7391"/>
    <cellStyle name="Célula Vinculada 49" xfId="7392"/>
    <cellStyle name="Célula Vinculada 5" xfId="7393"/>
    <cellStyle name="Célula Vinculada 5 2" xfId="7394"/>
    <cellStyle name="Célula Vinculada 5 3" xfId="7395"/>
    <cellStyle name="Célula Vinculada 5 4" xfId="7396"/>
    <cellStyle name="Célula Vinculada 5 5" xfId="40569"/>
    <cellStyle name="Célula Vinculada 50" xfId="7397"/>
    <cellStyle name="Célula Vinculada 51" xfId="7398"/>
    <cellStyle name="Célula Vinculada 52" xfId="7399"/>
    <cellStyle name="Célula Vinculada 53" xfId="7400"/>
    <cellStyle name="Célula Vinculada 54" xfId="7401"/>
    <cellStyle name="Célula Vinculada 55" xfId="7402"/>
    <cellStyle name="Célula Vinculada 56" xfId="7403"/>
    <cellStyle name="Célula Vinculada 57" xfId="7404"/>
    <cellStyle name="Célula Vinculada 58" xfId="7405"/>
    <cellStyle name="Célula Vinculada 59" xfId="7406"/>
    <cellStyle name="Célula Vinculada 6" xfId="7407"/>
    <cellStyle name="Célula Vinculada 6 2" xfId="7408"/>
    <cellStyle name="Célula Vinculada 6 3" xfId="7409"/>
    <cellStyle name="Célula Vinculada 6 4" xfId="7410"/>
    <cellStyle name="Célula Vinculada 6 5" xfId="40570"/>
    <cellStyle name="Célula Vinculada 60" xfId="7411"/>
    <cellStyle name="Célula Vinculada 61" xfId="7412"/>
    <cellStyle name="Célula Vinculada 62" xfId="7413"/>
    <cellStyle name="Célula Vinculada 63" xfId="7414"/>
    <cellStyle name="Célula Vinculada 64" xfId="7415"/>
    <cellStyle name="Célula Vinculada 65" xfId="7416"/>
    <cellStyle name="Célula Vinculada 66" xfId="7417"/>
    <cellStyle name="Célula Vinculada 67" xfId="7418"/>
    <cellStyle name="Célula Vinculada 68" xfId="7419"/>
    <cellStyle name="Célula Vinculada 69" xfId="7420"/>
    <cellStyle name="Célula Vinculada 7" xfId="7421"/>
    <cellStyle name="Célula Vinculada 7 2" xfId="7422"/>
    <cellStyle name="Célula Vinculada 7 3" xfId="7423"/>
    <cellStyle name="Célula Vinculada 7 4" xfId="7424"/>
    <cellStyle name="Célula Vinculada 7 5" xfId="40571"/>
    <cellStyle name="Célula Vinculada 70" xfId="7425"/>
    <cellStyle name="Célula Vinculada 71" xfId="7426"/>
    <cellStyle name="Célula Vinculada 72" xfId="7427"/>
    <cellStyle name="Célula Vinculada 73" xfId="7428"/>
    <cellStyle name="Célula Vinculada 74" xfId="7429"/>
    <cellStyle name="Célula Vinculada 75" xfId="7430"/>
    <cellStyle name="Célula Vinculada 76" xfId="7431"/>
    <cellStyle name="Célula Vinculada 77" xfId="7432"/>
    <cellStyle name="Célula Vinculada 78" xfId="7433"/>
    <cellStyle name="Célula Vinculada 79" xfId="7434"/>
    <cellStyle name="Célula Vinculada 8" xfId="7435"/>
    <cellStyle name="Célula Vinculada 8 2" xfId="7436"/>
    <cellStyle name="Célula Vinculada 8 3" xfId="7437"/>
    <cellStyle name="Célula Vinculada 8 4" xfId="7438"/>
    <cellStyle name="Célula Vinculada 8 5" xfId="40572"/>
    <cellStyle name="Célula Vinculada 80" xfId="7439"/>
    <cellStyle name="Célula Vinculada 81" xfId="7440"/>
    <cellStyle name="Célula Vinculada 82" xfId="7441"/>
    <cellStyle name="Célula Vinculada 83" xfId="7442"/>
    <cellStyle name="Célula Vinculada 84" xfId="7443"/>
    <cellStyle name="Célula Vinculada 85" xfId="7444"/>
    <cellStyle name="Célula Vinculada 86" xfId="7445"/>
    <cellStyle name="Célula Vinculada 87" xfId="7446"/>
    <cellStyle name="Célula Vinculada 88" xfId="7447"/>
    <cellStyle name="Célula Vinculada 89" xfId="7448"/>
    <cellStyle name="Célula Vinculada 9" xfId="7449"/>
    <cellStyle name="Célula Vinculada 9 2" xfId="40573"/>
    <cellStyle name="Célula Vinculada 90" xfId="7450"/>
    <cellStyle name="Célula Vinculada 91" xfId="7451"/>
    <cellStyle name="Célula Vinculada 92" xfId="7452"/>
    <cellStyle name="Célula Vinculada 93" xfId="7453"/>
    <cellStyle name="Célula Vinculada 94" xfId="7454"/>
    <cellStyle name="Célula Vinculada 95" xfId="7455"/>
    <cellStyle name="Célula Vinculada 96" xfId="7456"/>
    <cellStyle name="Célula Vinculada 97" xfId="7457"/>
    <cellStyle name="Célula Vinculada 98" xfId="7458"/>
    <cellStyle name="Célula Vinculada 99" xfId="7459"/>
    <cellStyle name="Check Cell" xfId="41099"/>
    <cellStyle name="Data" xfId="7460"/>
    <cellStyle name="Ênfase1 10" xfId="7461"/>
    <cellStyle name="Ênfase1 10 2" xfId="40574"/>
    <cellStyle name="Ênfase1 100" xfId="7462"/>
    <cellStyle name="Ênfase1 101" xfId="7463"/>
    <cellStyle name="Ênfase1 102" xfId="7464"/>
    <cellStyle name="Ênfase1 103" xfId="7465"/>
    <cellStyle name="Ênfase1 104" xfId="7466"/>
    <cellStyle name="Ênfase1 105" xfId="7467"/>
    <cellStyle name="Ênfase1 106" xfId="7468"/>
    <cellStyle name="Ênfase1 107" xfId="7469"/>
    <cellStyle name="Ênfase1 108" xfId="7470"/>
    <cellStyle name="Ênfase1 109" xfId="7471"/>
    <cellStyle name="Ênfase1 11" xfId="7472"/>
    <cellStyle name="Ênfase1 11 2" xfId="40575"/>
    <cellStyle name="Ênfase1 110" xfId="7473"/>
    <cellStyle name="Ênfase1 111" xfId="7474"/>
    <cellStyle name="Ênfase1 112" xfId="7475"/>
    <cellStyle name="Ênfase1 113" xfId="7476"/>
    <cellStyle name="Ênfase1 114" xfId="7477"/>
    <cellStyle name="Ênfase1 115" xfId="7478"/>
    <cellStyle name="Ênfase1 116" xfId="7479"/>
    <cellStyle name="Ênfase1 117" xfId="7480"/>
    <cellStyle name="Ênfase1 118" xfId="7481"/>
    <cellStyle name="Ênfase1 119" xfId="7482"/>
    <cellStyle name="Ênfase1 12" xfId="7483"/>
    <cellStyle name="Ênfase1 12 2" xfId="40576"/>
    <cellStyle name="Ênfase1 120" xfId="7484"/>
    <cellStyle name="Ênfase1 121" xfId="7485"/>
    <cellStyle name="Ênfase1 122" xfId="7486"/>
    <cellStyle name="Ênfase1 123" xfId="7487"/>
    <cellStyle name="Ênfase1 124" xfId="7488"/>
    <cellStyle name="Ênfase1 125" xfId="7489"/>
    <cellStyle name="Ênfase1 126" xfId="7490"/>
    <cellStyle name="Ênfase1 127" xfId="7491"/>
    <cellStyle name="Ênfase1 128" xfId="7492"/>
    <cellStyle name="Ênfase1 129" xfId="7493"/>
    <cellStyle name="Ênfase1 13" xfId="7494"/>
    <cellStyle name="Ênfase1 13 2" xfId="40577"/>
    <cellStyle name="Ênfase1 130" xfId="7495"/>
    <cellStyle name="Ênfase1 131" xfId="7496"/>
    <cellStyle name="Ênfase1 132" xfId="7497"/>
    <cellStyle name="Ênfase1 133" xfId="7498"/>
    <cellStyle name="Ênfase1 134" xfId="7499"/>
    <cellStyle name="Ênfase1 135" xfId="7500"/>
    <cellStyle name="Ênfase1 136" xfId="7501"/>
    <cellStyle name="Ênfase1 137" xfId="7502"/>
    <cellStyle name="Ênfase1 138" xfId="7503"/>
    <cellStyle name="Ênfase1 139" xfId="7504"/>
    <cellStyle name="Ênfase1 14" xfId="7505"/>
    <cellStyle name="Ênfase1 140" xfId="7506"/>
    <cellStyle name="Ênfase1 141" xfId="7507"/>
    <cellStyle name="Ênfase1 142" xfId="7508"/>
    <cellStyle name="Ênfase1 143" xfId="7509"/>
    <cellStyle name="Ênfase1 144" xfId="7510"/>
    <cellStyle name="Ênfase1 145" xfId="7511"/>
    <cellStyle name="Ênfase1 146" xfId="7512"/>
    <cellStyle name="Ênfase1 147" xfId="7513"/>
    <cellStyle name="Ênfase1 148" xfId="7514"/>
    <cellStyle name="Ênfase1 149" xfId="7515"/>
    <cellStyle name="Ênfase1 15" xfId="7516"/>
    <cellStyle name="Ênfase1 15 2" xfId="7517"/>
    <cellStyle name="Ênfase1 15 3" xfId="7518"/>
    <cellStyle name="Ênfase1 150" xfId="7519"/>
    <cellStyle name="Ênfase1 151" xfId="7520"/>
    <cellStyle name="Ênfase1 152" xfId="7521"/>
    <cellStyle name="Ênfase1 153" xfId="7522"/>
    <cellStyle name="Ênfase1 154" xfId="7523"/>
    <cellStyle name="Ênfase1 155" xfId="7524"/>
    <cellStyle name="Ênfase1 156" xfId="7525"/>
    <cellStyle name="Ênfase1 157" xfId="7526"/>
    <cellStyle name="Ênfase1 158" xfId="7527"/>
    <cellStyle name="Ênfase1 159" xfId="7528"/>
    <cellStyle name="Ênfase1 16" xfId="7529"/>
    <cellStyle name="Ênfase1 16 2" xfId="7530"/>
    <cellStyle name="Ênfase1 16 3" xfId="7531"/>
    <cellStyle name="Ênfase1 160" xfId="7532"/>
    <cellStyle name="Ênfase1 161" xfId="7533"/>
    <cellStyle name="Ênfase1 162" xfId="7534"/>
    <cellStyle name="Ênfase1 163" xfId="7535"/>
    <cellStyle name="Ênfase1 164" xfId="7536"/>
    <cellStyle name="Ênfase1 165" xfId="7537"/>
    <cellStyle name="Ênfase1 166" xfId="7538"/>
    <cellStyle name="Ênfase1 167" xfId="7539"/>
    <cellStyle name="Ênfase1 168" xfId="7540"/>
    <cellStyle name="Ênfase1 169" xfId="7541"/>
    <cellStyle name="Ênfase1 17" xfId="7542"/>
    <cellStyle name="Ênfase1 17 2" xfId="7543"/>
    <cellStyle name="Ênfase1 17 3" xfId="7544"/>
    <cellStyle name="Ênfase1 170" xfId="7545"/>
    <cellStyle name="Ênfase1 171" xfId="7546"/>
    <cellStyle name="Ênfase1 172" xfId="7547"/>
    <cellStyle name="Ênfase1 173" xfId="7548"/>
    <cellStyle name="Ênfase1 174" xfId="7549"/>
    <cellStyle name="Ênfase1 175" xfId="7550"/>
    <cellStyle name="Ênfase1 176" xfId="7551"/>
    <cellStyle name="Ênfase1 177" xfId="7552"/>
    <cellStyle name="Ênfase1 178" xfId="7553"/>
    <cellStyle name="Ênfase1 179" xfId="7554"/>
    <cellStyle name="Ênfase1 18" xfId="7555"/>
    <cellStyle name="Ênfase1 18 2" xfId="7556"/>
    <cellStyle name="Ênfase1 18 3" xfId="7557"/>
    <cellStyle name="Ênfase1 180" xfId="7558"/>
    <cellStyle name="Ênfase1 181" xfId="7559"/>
    <cellStyle name="Ênfase1 182" xfId="7560"/>
    <cellStyle name="Ênfase1 183" xfId="7561"/>
    <cellStyle name="Ênfase1 184" xfId="7562"/>
    <cellStyle name="Ênfase1 185" xfId="7563"/>
    <cellStyle name="Ênfase1 186" xfId="7564"/>
    <cellStyle name="Ênfase1 187" xfId="7565"/>
    <cellStyle name="Ênfase1 188" xfId="7566"/>
    <cellStyle name="Ênfase1 189" xfId="7567"/>
    <cellStyle name="Ênfase1 19" xfId="7568"/>
    <cellStyle name="Ênfase1 19 2" xfId="7569"/>
    <cellStyle name="Ênfase1 19 3" xfId="7570"/>
    <cellStyle name="Ênfase1 190" xfId="7571"/>
    <cellStyle name="Ênfase1 2" xfId="7572"/>
    <cellStyle name="Ênfase1 2 10" xfId="7573"/>
    <cellStyle name="Ênfase1 2 10 2" xfId="7574"/>
    <cellStyle name="Ênfase1 2 10 3" xfId="7575"/>
    <cellStyle name="Ênfase1 2 10 4" xfId="7576"/>
    <cellStyle name="Ênfase1 2 10 5" xfId="7577"/>
    <cellStyle name="Ênfase1 2 10 6" xfId="7578"/>
    <cellStyle name="Ênfase1 2 10 7" xfId="7579"/>
    <cellStyle name="Ênfase1 2 11" xfId="7580"/>
    <cellStyle name="Ênfase1 2 11 2" xfId="7581"/>
    <cellStyle name="Ênfase1 2 11 3" xfId="7582"/>
    <cellStyle name="Ênfase1 2 11 4" xfId="7583"/>
    <cellStyle name="Ênfase1 2 11 5" xfId="7584"/>
    <cellStyle name="Ênfase1 2 11 6" xfId="7585"/>
    <cellStyle name="Ênfase1 2 11 7" xfId="7586"/>
    <cellStyle name="Ênfase1 2 12" xfId="7587"/>
    <cellStyle name="Ênfase1 2 13" xfId="7588"/>
    <cellStyle name="Ênfase1 2 14" xfId="7589"/>
    <cellStyle name="Ênfase1 2 15" xfId="7590"/>
    <cellStyle name="Ênfase1 2 16" xfId="7591"/>
    <cellStyle name="Ênfase1 2 17" xfId="7592"/>
    <cellStyle name="Ênfase1 2 18" xfId="7593"/>
    <cellStyle name="Ênfase1 2 19" xfId="7594"/>
    <cellStyle name="Ênfase1 2 2" xfId="7595"/>
    <cellStyle name="Ênfase1 2 20" xfId="7596"/>
    <cellStyle name="Ênfase1 2 21" xfId="7597"/>
    <cellStyle name="Ênfase1 2 22" xfId="7598"/>
    <cellStyle name="Ênfase1 2 23" xfId="7599"/>
    <cellStyle name="Ênfase1 2 24" xfId="7600"/>
    <cellStyle name="Ênfase1 2 25" xfId="7601"/>
    <cellStyle name="Ênfase1 2 26" xfId="7602"/>
    <cellStyle name="Ênfase1 2 27" xfId="7603"/>
    <cellStyle name="Ênfase1 2 28" xfId="7604"/>
    <cellStyle name="Ênfase1 2 29" xfId="7605"/>
    <cellStyle name="Ênfase1 2 3" xfId="7606"/>
    <cellStyle name="Ênfase1 2 30" xfId="7607"/>
    <cellStyle name="Ênfase1 2 31" xfId="7608"/>
    <cellStyle name="Ênfase1 2 32" xfId="7609"/>
    <cellStyle name="Ênfase1 2 33" xfId="7610"/>
    <cellStyle name="Ênfase1 2 34" xfId="7611"/>
    <cellStyle name="Ênfase1 2 35" xfId="7612"/>
    <cellStyle name="Ênfase1 2 4" xfId="7613"/>
    <cellStyle name="Ênfase1 2 5" xfId="7614"/>
    <cellStyle name="Ênfase1 2 6" xfId="7615"/>
    <cellStyle name="Ênfase1 2 7" xfId="7616"/>
    <cellStyle name="Ênfase1 2 8" xfId="7617"/>
    <cellStyle name="Ênfase1 2 8 2" xfId="7618"/>
    <cellStyle name="Ênfase1 2 8 3" xfId="7619"/>
    <cellStyle name="Ênfase1 2 8 4" xfId="7620"/>
    <cellStyle name="Ênfase1 2 8 5" xfId="7621"/>
    <cellStyle name="Ênfase1 2 8 6" xfId="7622"/>
    <cellStyle name="Ênfase1 2 8 7" xfId="7623"/>
    <cellStyle name="Ênfase1 2 9" xfId="7624"/>
    <cellStyle name="Ênfase1 2 9 2" xfId="7625"/>
    <cellStyle name="Ênfase1 2 9 3" xfId="7626"/>
    <cellStyle name="Ênfase1 2 9 4" xfId="7627"/>
    <cellStyle name="Ênfase1 2 9 5" xfId="7628"/>
    <cellStyle name="Ênfase1 2 9 6" xfId="7629"/>
    <cellStyle name="Ênfase1 2 9 7" xfId="7630"/>
    <cellStyle name="Ênfase1 20" xfId="7631"/>
    <cellStyle name="Ênfase1 20 2" xfId="7632"/>
    <cellStyle name="Ênfase1 20 3" xfId="7633"/>
    <cellStyle name="Ênfase1 21" xfId="7634"/>
    <cellStyle name="Ênfase1 22" xfId="7635"/>
    <cellStyle name="Ênfase1 23" xfId="7636"/>
    <cellStyle name="Ênfase1 24" xfId="7637"/>
    <cellStyle name="Ênfase1 24 2" xfId="40947"/>
    <cellStyle name="Ênfase1 25" xfId="7638"/>
    <cellStyle name="Ênfase1 25 2" xfId="40982"/>
    <cellStyle name="Ênfase1 26" xfId="7639"/>
    <cellStyle name="Ênfase1 26 10" xfId="7640"/>
    <cellStyle name="Ênfase1 26 11" xfId="7641"/>
    <cellStyle name="Ênfase1 26 12" xfId="7642"/>
    <cellStyle name="Ênfase1 26 13" xfId="7643"/>
    <cellStyle name="Ênfase1 26 14" xfId="7644"/>
    <cellStyle name="Ênfase1 26 15" xfId="7645"/>
    <cellStyle name="Ênfase1 26 16" xfId="7646"/>
    <cellStyle name="Ênfase1 26 2" xfId="7647"/>
    <cellStyle name="Ênfase1 26 3" xfId="7648"/>
    <cellStyle name="Ênfase1 26 4" xfId="7649"/>
    <cellStyle name="Ênfase1 26 5" xfId="7650"/>
    <cellStyle name="Ênfase1 26 6" xfId="7651"/>
    <cellStyle name="Ênfase1 26 7" xfId="7652"/>
    <cellStyle name="Ênfase1 26 8" xfId="7653"/>
    <cellStyle name="Ênfase1 26 9" xfId="7654"/>
    <cellStyle name="Ênfase1 27" xfId="7655"/>
    <cellStyle name="Ênfase1 27 10" xfId="7656"/>
    <cellStyle name="Ênfase1 27 11" xfId="7657"/>
    <cellStyle name="Ênfase1 27 12" xfId="7658"/>
    <cellStyle name="Ênfase1 27 13" xfId="7659"/>
    <cellStyle name="Ênfase1 27 14" xfId="7660"/>
    <cellStyle name="Ênfase1 27 15" xfId="7661"/>
    <cellStyle name="Ênfase1 27 16" xfId="7662"/>
    <cellStyle name="Ênfase1 27 2" xfId="7663"/>
    <cellStyle name="Ênfase1 27 3" xfId="7664"/>
    <cellStyle name="Ênfase1 27 4" xfId="7665"/>
    <cellStyle name="Ênfase1 27 5" xfId="7666"/>
    <cellStyle name="Ênfase1 27 6" xfId="7667"/>
    <cellStyle name="Ênfase1 27 7" xfId="7668"/>
    <cellStyle name="Ênfase1 27 8" xfId="7669"/>
    <cellStyle name="Ênfase1 27 9" xfId="7670"/>
    <cellStyle name="Ênfase1 28" xfId="7671"/>
    <cellStyle name="Ênfase1 28 10" xfId="7672"/>
    <cellStyle name="Ênfase1 28 11" xfId="7673"/>
    <cellStyle name="Ênfase1 28 12" xfId="7674"/>
    <cellStyle name="Ênfase1 28 13" xfId="7675"/>
    <cellStyle name="Ênfase1 28 14" xfId="7676"/>
    <cellStyle name="Ênfase1 28 15" xfId="7677"/>
    <cellStyle name="Ênfase1 28 16" xfId="7678"/>
    <cellStyle name="Ênfase1 28 2" xfId="7679"/>
    <cellStyle name="Ênfase1 28 3" xfId="7680"/>
    <cellStyle name="Ênfase1 28 4" xfId="7681"/>
    <cellStyle name="Ênfase1 28 5" xfId="7682"/>
    <cellStyle name="Ênfase1 28 6" xfId="7683"/>
    <cellStyle name="Ênfase1 28 7" xfId="7684"/>
    <cellStyle name="Ênfase1 28 8" xfId="7685"/>
    <cellStyle name="Ênfase1 28 9" xfId="7686"/>
    <cellStyle name="Ênfase1 29" xfId="7687"/>
    <cellStyle name="Ênfase1 29 10" xfId="7688"/>
    <cellStyle name="Ênfase1 29 11" xfId="7689"/>
    <cellStyle name="Ênfase1 29 12" xfId="7690"/>
    <cellStyle name="Ênfase1 29 13" xfId="7691"/>
    <cellStyle name="Ênfase1 29 14" xfId="7692"/>
    <cellStyle name="Ênfase1 29 15" xfId="7693"/>
    <cellStyle name="Ênfase1 29 16" xfId="7694"/>
    <cellStyle name="Ênfase1 29 2" xfId="7695"/>
    <cellStyle name="Ênfase1 29 3" xfId="7696"/>
    <cellStyle name="Ênfase1 29 4" xfId="7697"/>
    <cellStyle name="Ênfase1 29 5" xfId="7698"/>
    <cellStyle name="Ênfase1 29 6" xfId="7699"/>
    <cellStyle name="Ênfase1 29 7" xfId="7700"/>
    <cellStyle name="Ênfase1 29 8" xfId="7701"/>
    <cellStyle name="Ênfase1 29 9" xfId="7702"/>
    <cellStyle name="Ênfase1 3" xfId="7703"/>
    <cellStyle name="Ênfase1 3 10" xfId="7704"/>
    <cellStyle name="Ênfase1 3 11" xfId="7705"/>
    <cellStyle name="Ênfase1 3 2" xfId="7706"/>
    <cellStyle name="Ênfase1 3 3" xfId="7707"/>
    <cellStyle name="Ênfase1 3 4" xfId="7708"/>
    <cellStyle name="Ênfase1 3 5" xfId="7709"/>
    <cellStyle name="Ênfase1 3 6" xfId="7710"/>
    <cellStyle name="Ênfase1 3 7" xfId="7711"/>
    <cellStyle name="Ênfase1 3 8" xfId="7712"/>
    <cellStyle name="Ênfase1 3 9" xfId="7713"/>
    <cellStyle name="Ênfase1 30" xfId="7714"/>
    <cellStyle name="Ênfase1 31" xfId="7715"/>
    <cellStyle name="Ênfase1 32" xfId="7716"/>
    <cellStyle name="Ênfase1 33" xfId="7717"/>
    <cellStyle name="Ênfase1 34" xfId="7718"/>
    <cellStyle name="Ênfase1 35" xfId="7719"/>
    <cellStyle name="Ênfase1 36" xfId="7720"/>
    <cellStyle name="Ênfase1 37" xfId="7721"/>
    <cellStyle name="Ênfase1 38" xfId="7722"/>
    <cellStyle name="Ênfase1 39" xfId="7723"/>
    <cellStyle name="Ênfase1 4" xfId="7724"/>
    <cellStyle name="Ênfase1 4 10" xfId="7725"/>
    <cellStyle name="Ênfase1 4 11" xfId="7726"/>
    <cellStyle name="Ênfase1 4 2" xfId="7727"/>
    <cellStyle name="Ênfase1 4 3" xfId="7728"/>
    <cellStyle name="Ênfase1 4 4" xfId="7729"/>
    <cellStyle name="Ênfase1 4 5" xfId="7730"/>
    <cellStyle name="Ênfase1 4 6" xfId="7731"/>
    <cellStyle name="Ênfase1 4 7" xfId="7732"/>
    <cellStyle name="Ênfase1 4 8" xfId="7733"/>
    <cellStyle name="Ênfase1 4 9" xfId="7734"/>
    <cellStyle name="Ênfase1 40" xfId="7735"/>
    <cellStyle name="Ênfase1 41" xfId="7736"/>
    <cellStyle name="Ênfase1 42" xfId="7737"/>
    <cellStyle name="Ênfase1 43" xfId="7738"/>
    <cellStyle name="Ênfase1 44" xfId="7739"/>
    <cellStyle name="Ênfase1 45" xfId="7740"/>
    <cellStyle name="Ênfase1 46" xfId="7741"/>
    <cellStyle name="Ênfase1 47" xfId="7742"/>
    <cellStyle name="Ênfase1 48" xfId="7743"/>
    <cellStyle name="Ênfase1 49" xfId="7744"/>
    <cellStyle name="Ênfase1 5" xfId="7745"/>
    <cellStyle name="Ênfase1 5 2" xfId="7746"/>
    <cellStyle name="Ênfase1 5 3" xfId="7747"/>
    <cellStyle name="Ênfase1 5 4" xfId="7748"/>
    <cellStyle name="Ênfase1 50" xfId="7749"/>
    <cellStyle name="Ênfase1 51" xfId="7750"/>
    <cellStyle name="Ênfase1 52" xfId="7751"/>
    <cellStyle name="Ênfase1 53" xfId="7752"/>
    <cellStyle name="Ênfase1 54" xfId="7753"/>
    <cellStyle name="Ênfase1 55" xfId="7754"/>
    <cellStyle name="Ênfase1 56" xfId="7755"/>
    <cellStyle name="Ênfase1 57" xfId="7756"/>
    <cellStyle name="Ênfase1 58" xfId="7757"/>
    <cellStyle name="Ênfase1 59" xfId="7758"/>
    <cellStyle name="Ênfase1 6" xfId="7759"/>
    <cellStyle name="Ênfase1 6 2" xfId="7760"/>
    <cellStyle name="Ênfase1 6 3" xfId="7761"/>
    <cellStyle name="Ênfase1 6 4" xfId="7762"/>
    <cellStyle name="Ênfase1 60" xfId="7763"/>
    <cellStyle name="Ênfase1 61" xfId="7764"/>
    <cellStyle name="Ênfase1 62" xfId="7765"/>
    <cellStyle name="Ênfase1 63" xfId="7766"/>
    <cellStyle name="Ênfase1 64" xfId="7767"/>
    <cellStyle name="Ênfase1 65" xfId="7768"/>
    <cellStyle name="Ênfase1 66" xfId="7769"/>
    <cellStyle name="Ênfase1 67" xfId="7770"/>
    <cellStyle name="Ênfase1 68" xfId="7771"/>
    <cellStyle name="Ênfase1 69" xfId="7772"/>
    <cellStyle name="Ênfase1 7" xfId="7773"/>
    <cellStyle name="Ênfase1 7 2" xfId="7774"/>
    <cellStyle name="Ênfase1 7 3" xfId="7775"/>
    <cellStyle name="Ênfase1 7 4" xfId="7776"/>
    <cellStyle name="Ênfase1 70" xfId="7777"/>
    <cellStyle name="Ênfase1 71" xfId="7778"/>
    <cellStyle name="Ênfase1 72" xfId="7779"/>
    <cellStyle name="Ênfase1 73" xfId="7780"/>
    <cellStyle name="Ênfase1 74" xfId="7781"/>
    <cellStyle name="Ênfase1 75" xfId="7782"/>
    <cellStyle name="Ênfase1 76" xfId="7783"/>
    <cellStyle name="Ênfase1 77" xfId="7784"/>
    <cellStyle name="Ênfase1 78" xfId="7785"/>
    <cellStyle name="Ênfase1 79" xfId="7786"/>
    <cellStyle name="Ênfase1 8" xfId="7787"/>
    <cellStyle name="Ênfase1 8 2" xfId="7788"/>
    <cellStyle name="Ênfase1 8 3" xfId="7789"/>
    <cellStyle name="Ênfase1 8 4" xfId="7790"/>
    <cellStyle name="Ênfase1 80" xfId="7791"/>
    <cellStyle name="Ênfase1 81" xfId="7792"/>
    <cellStyle name="Ênfase1 82" xfId="7793"/>
    <cellStyle name="Ênfase1 83" xfId="7794"/>
    <cellStyle name="Ênfase1 84" xfId="7795"/>
    <cellStyle name="Ênfase1 85" xfId="7796"/>
    <cellStyle name="Ênfase1 86" xfId="7797"/>
    <cellStyle name="Ênfase1 87" xfId="7798"/>
    <cellStyle name="Ênfase1 88" xfId="7799"/>
    <cellStyle name="Ênfase1 89" xfId="7800"/>
    <cellStyle name="Ênfase1 9" xfId="7801"/>
    <cellStyle name="Ênfase1 90" xfId="7802"/>
    <cellStyle name="Ênfase1 91" xfId="7803"/>
    <cellStyle name="Ênfase1 92" xfId="7804"/>
    <cellStyle name="Ênfase1 93" xfId="7805"/>
    <cellStyle name="Ênfase1 94" xfId="7806"/>
    <cellStyle name="Ênfase1 95" xfId="7807"/>
    <cellStyle name="Ênfase1 96" xfId="7808"/>
    <cellStyle name="Ênfase1 97" xfId="7809"/>
    <cellStyle name="Ênfase1 98" xfId="7810"/>
    <cellStyle name="Ênfase1 99" xfId="7811"/>
    <cellStyle name="Ênfase2 10" xfId="7812"/>
    <cellStyle name="Ênfase2 10 2" xfId="40578"/>
    <cellStyle name="Ênfase2 100" xfId="7813"/>
    <cellStyle name="Ênfase2 101" xfId="7814"/>
    <cellStyle name="Ênfase2 102" xfId="7815"/>
    <cellStyle name="Ênfase2 103" xfId="7816"/>
    <cellStyle name="Ênfase2 104" xfId="7817"/>
    <cellStyle name="Ênfase2 105" xfId="7818"/>
    <cellStyle name="Ênfase2 106" xfId="7819"/>
    <cellStyle name="Ênfase2 107" xfId="7820"/>
    <cellStyle name="Ênfase2 108" xfId="7821"/>
    <cellStyle name="Ênfase2 109" xfId="7822"/>
    <cellStyle name="Ênfase2 11" xfId="7823"/>
    <cellStyle name="Ênfase2 11 2" xfId="40579"/>
    <cellStyle name="Ênfase2 110" xfId="7824"/>
    <cellStyle name="Ênfase2 111" xfId="7825"/>
    <cellStyle name="Ênfase2 112" xfId="7826"/>
    <cellStyle name="Ênfase2 113" xfId="7827"/>
    <cellStyle name="Ênfase2 114" xfId="7828"/>
    <cellStyle name="Ênfase2 115" xfId="7829"/>
    <cellStyle name="Ênfase2 116" xfId="7830"/>
    <cellStyle name="Ênfase2 117" xfId="7831"/>
    <cellStyle name="Ênfase2 118" xfId="7832"/>
    <cellStyle name="Ênfase2 119" xfId="7833"/>
    <cellStyle name="Ênfase2 12" xfId="7834"/>
    <cellStyle name="Ênfase2 12 2" xfId="40580"/>
    <cellStyle name="Ênfase2 120" xfId="7835"/>
    <cellStyle name="Ênfase2 121" xfId="7836"/>
    <cellStyle name="Ênfase2 122" xfId="7837"/>
    <cellStyle name="Ênfase2 123" xfId="7838"/>
    <cellStyle name="Ênfase2 124" xfId="7839"/>
    <cellStyle name="Ênfase2 125" xfId="7840"/>
    <cellStyle name="Ênfase2 126" xfId="7841"/>
    <cellStyle name="Ênfase2 127" xfId="7842"/>
    <cellStyle name="Ênfase2 128" xfId="7843"/>
    <cellStyle name="Ênfase2 129" xfId="7844"/>
    <cellStyle name="Ênfase2 13" xfId="7845"/>
    <cellStyle name="Ênfase2 13 2" xfId="40581"/>
    <cellStyle name="Ênfase2 130" xfId="7846"/>
    <cellStyle name="Ênfase2 131" xfId="7847"/>
    <cellStyle name="Ênfase2 132" xfId="7848"/>
    <cellStyle name="Ênfase2 133" xfId="7849"/>
    <cellStyle name="Ênfase2 134" xfId="7850"/>
    <cellStyle name="Ênfase2 135" xfId="7851"/>
    <cellStyle name="Ênfase2 136" xfId="7852"/>
    <cellStyle name="Ênfase2 137" xfId="7853"/>
    <cellStyle name="Ênfase2 138" xfId="7854"/>
    <cellStyle name="Ênfase2 139" xfId="7855"/>
    <cellStyle name="Ênfase2 14" xfId="7856"/>
    <cellStyle name="Ênfase2 140" xfId="7857"/>
    <cellStyle name="Ênfase2 141" xfId="7858"/>
    <cellStyle name="Ênfase2 142" xfId="7859"/>
    <cellStyle name="Ênfase2 143" xfId="7860"/>
    <cellStyle name="Ênfase2 144" xfId="7861"/>
    <cellStyle name="Ênfase2 145" xfId="7862"/>
    <cellStyle name="Ênfase2 146" xfId="7863"/>
    <cellStyle name="Ênfase2 147" xfId="7864"/>
    <cellStyle name="Ênfase2 148" xfId="7865"/>
    <cellStyle name="Ênfase2 149" xfId="7866"/>
    <cellStyle name="Ênfase2 15" xfId="7867"/>
    <cellStyle name="Ênfase2 15 2" xfId="7868"/>
    <cellStyle name="Ênfase2 15 3" xfId="7869"/>
    <cellStyle name="Ênfase2 150" xfId="7870"/>
    <cellStyle name="Ênfase2 151" xfId="7871"/>
    <cellStyle name="Ênfase2 152" xfId="7872"/>
    <cellStyle name="Ênfase2 153" xfId="7873"/>
    <cellStyle name="Ênfase2 154" xfId="7874"/>
    <cellStyle name="Ênfase2 155" xfId="7875"/>
    <cellStyle name="Ênfase2 156" xfId="7876"/>
    <cellStyle name="Ênfase2 157" xfId="7877"/>
    <cellStyle name="Ênfase2 158" xfId="7878"/>
    <cellStyle name="Ênfase2 159" xfId="7879"/>
    <cellStyle name="Ênfase2 16" xfId="7880"/>
    <cellStyle name="Ênfase2 16 2" xfId="7881"/>
    <cellStyle name="Ênfase2 16 3" xfId="7882"/>
    <cellStyle name="Ênfase2 160" xfId="7883"/>
    <cellStyle name="Ênfase2 161" xfId="7884"/>
    <cellStyle name="Ênfase2 162" xfId="7885"/>
    <cellStyle name="Ênfase2 163" xfId="7886"/>
    <cellStyle name="Ênfase2 164" xfId="7887"/>
    <cellStyle name="Ênfase2 165" xfId="7888"/>
    <cellStyle name="Ênfase2 166" xfId="7889"/>
    <cellStyle name="Ênfase2 167" xfId="7890"/>
    <cellStyle name="Ênfase2 168" xfId="7891"/>
    <cellStyle name="Ênfase2 169" xfId="7892"/>
    <cellStyle name="Ênfase2 17" xfId="7893"/>
    <cellStyle name="Ênfase2 17 2" xfId="7894"/>
    <cellStyle name="Ênfase2 17 3" xfId="7895"/>
    <cellStyle name="Ênfase2 170" xfId="7896"/>
    <cellStyle name="Ênfase2 171" xfId="7897"/>
    <cellStyle name="Ênfase2 172" xfId="7898"/>
    <cellStyle name="Ênfase2 173" xfId="7899"/>
    <cellStyle name="Ênfase2 174" xfId="7900"/>
    <cellStyle name="Ênfase2 175" xfId="7901"/>
    <cellStyle name="Ênfase2 176" xfId="7902"/>
    <cellStyle name="Ênfase2 177" xfId="7903"/>
    <cellStyle name="Ênfase2 178" xfId="7904"/>
    <cellStyle name="Ênfase2 179" xfId="7905"/>
    <cellStyle name="Ênfase2 18" xfId="7906"/>
    <cellStyle name="Ênfase2 18 2" xfId="7907"/>
    <cellStyle name="Ênfase2 18 3" xfId="7908"/>
    <cellStyle name="Ênfase2 180" xfId="7909"/>
    <cellStyle name="Ênfase2 181" xfId="7910"/>
    <cellStyle name="Ênfase2 182" xfId="7911"/>
    <cellStyle name="Ênfase2 183" xfId="7912"/>
    <cellStyle name="Ênfase2 184" xfId="7913"/>
    <cellStyle name="Ênfase2 185" xfId="7914"/>
    <cellStyle name="Ênfase2 186" xfId="7915"/>
    <cellStyle name="Ênfase2 187" xfId="7916"/>
    <cellStyle name="Ênfase2 188" xfId="7917"/>
    <cellStyle name="Ênfase2 189" xfId="7918"/>
    <cellStyle name="Ênfase2 19" xfId="7919"/>
    <cellStyle name="Ênfase2 19 2" xfId="7920"/>
    <cellStyle name="Ênfase2 19 3" xfId="7921"/>
    <cellStyle name="Ênfase2 190" xfId="7922"/>
    <cellStyle name="Ênfase2 2" xfId="7923"/>
    <cellStyle name="Ênfase2 2 10" xfId="7924"/>
    <cellStyle name="Ênfase2 2 10 2" xfId="7925"/>
    <cellStyle name="Ênfase2 2 10 3" xfId="7926"/>
    <cellStyle name="Ênfase2 2 10 4" xfId="7927"/>
    <cellStyle name="Ênfase2 2 10 5" xfId="7928"/>
    <cellStyle name="Ênfase2 2 10 6" xfId="7929"/>
    <cellStyle name="Ênfase2 2 10 7" xfId="7930"/>
    <cellStyle name="Ênfase2 2 11" xfId="7931"/>
    <cellStyle name="Ênfase2 2 11 2" xfId="7932"/>
    <cellStyle name="Ênfase2 2 11 3" xfId="7933"/>
    <cellStyle name="Ênfase2 2 11 4" xfId="7934"/>
    <cellStyle name="Ênfase2 2 11 5" xfId="7935"/>
    <cellStyle name="Ênfase2 2 11 6" xfId="7936"/>
    <cellStyle name="Ênfase2 2 11 7" xfId="7937"/>
    <cellStyle name="Ênfase2 2 12" xfId="7938"/>
    <cellStyle name="Ênfase2 2 13" xfId="7939"/>
    <cellStyle name="Ênfase2 2 14" xfId="7940"/>
    <cellStyle name="Ênfase2 2 15" xfId="7941"/>
    <cellStyle name="Ênfase2 2 16" xfId="7942"/>
    <cellStyle name="Ênfase2 2 17" xfId="7943"/>
    <cellStyle name="Ênfase2 2 18" xfId="7944"/>
    <cellStyle name="Ênfase2 2 19" xfId="7945"/>
    <cellStyle name="Ênfase2 2 2" xfId="7946"/>
    <cellStyle name="Ênfase2 2 20" xfId="7947"/>
    <cellStyle name="Ênfase2 2 21" xfId="7948"/>
    <cellStyle name="Ênfase2 2 22" xfId="7949"/>
    <cellStyle name="Ênfase2 2 23" xfId="7950"/>
    <cellStyle name="Ênfase2 2 24" xfId="7951"/>
    <cellStyle name="Ênfase2 2 25" xfId="7952"/>
    <cellStyle name="Ênfase2 2 26" xfId="7953"/>
    <cellStyle name="Ênfase2 2 27" xfId="7954"/>
    <cellStyle name="Ênfase2 2 28" xfId="7955"/>
    <cellStyle name="Ênfase2 2 29" xfId="7956"/>
    <cellStyle name="Ênfase2 2 3" xfId="7957"/>
    <cellStyle name="Ênfase2 2 30" xfId="7958"/>
    <cellStyle name="Ênfase2 2 31" xfId="7959"/>
    <cellStyle name="Ênfase2 2 32" xfId="7960"/>
    <cellStyle name="Ênfase2 2 33" xfId="7961"/>
    <cellStyle name="Ênfase2 2 34" xfId="7962"/>
    <cellStyle name="Ênfase2 2 35" xfId="7963"/>
    <cellStyle name="Ênfase2 2 4" xfId="7964"/>
    <cellStyle name="Ênfase2 2 5" xfId="7965"/>
    <cellStyle name="Ênfase2 2 6" xfId="7966"/>
    <cellStyle name="Ênfase2 2 7" xfId="7967"/>
    <cellStyle name="Ênfase2 2 8" xfId="7968"/>
    <cellStyle name="Ênfase2 2 8 2" xfId="7969"/>
    <cellStyle name="Ênfase2 2 8 3" xfId="7970"/>
    <cellStyle name="Ênfase2 2 8 4" xfId="7971"/>
    <cellStyle name="Ênfase2 2 8 5" xfId="7972"/>
    <cellStyle name="Ênfase2 2 8 6" xfId="7973"/>
    <cellStyle name="Ênfase2 2 8 7" xfId="7974"/>
    <cellStyle name="Ênfase2 2 9" xfId="7975"/>
    <cellStyle name="Ênfase2 2 9 2" xfId="7976"/>
    <cellStyle name="Ênfase2 2 9 3" xfId="7977"/>
    <cellStyle name="Ênfase2 2 9 4" xfId="7978"/>
    <cellStyle name="Ênfase2 2 9 5" xfId="7979"/>
    <cellStyle name="Ênfase2 2 9 6" xfId="7980"/>
    <cellStyle name="Ênfase2 2 9 7" xfId="7981"/>
    <cellStyle name="Ênfase2 20" xfId="7982"/>
    <cellStyle name="Ênfase2 20 2" xfId="7983"/>
    <cellStyle name="Ênfase2 20 3" xfId="7984"/>
    <cellStyle name="Ênfase2 21" xfId="7985"/>
    <cellStyle name="Ênfase2 22" xfId="7986"/>
    <cellStyle name="Ênfase2 23" xfId="7987"/>
    <cellStyle name="Ênfase2 24" xfId="7988"/>
    <cellStyle name="Ênfase2 24 2" xfId="40948"/>
    <cellStyle name="Ênfase2 25" xfId="7989"/>
    <cellStyle name="Ênfase2 25 2" xfId="40983"/>
    <cellStyle name="Ênfase2 26" xfId="7990"/>
    <cellStyle name="Ênfase2 26 10" xfId="7991"/>
    <cellStyle name="Ênfase2 26 11" xfId="7992"/>
    <cellStyle name="Ênfase2 26 12" xfId="7993"/>
    <cellStyle name="Ênfase2 26 13" xfId="7994"/>
    <cellStyle name="Ênfase2 26 14" xfId="7995"/>
    <cellStyle name="Ênfase2 26 15" xfId="7996"/>
    <cellStyle name="Ênfase2 26 16" xfId="7997"/>
    <cellStyle name="Ênfase2 26 2" xfId="7998"/>
    <cellStyle name="Ênfase2 26 3" xfId="7999"/>
    <cellStyle name="Ênfase2 26 4" xfId="8000"/>
    <cellStyle name="Ênfase2 26 5" xfId="8001"/>
    <cellStyle name="Ênfase2 26 6" xfId="8002"/>
    <cellStyle name="Ênfase2 26 7" xfId="8003"/>
    <cellStyle name="Ênfase2 26 8" xfId="8004"/>
    <cellStyle name="Ênfase2 26 9" xfId="8005"/>
    <cellStyle name="Ênfase2 27" xfId="8006"/>
    <cellStyle name="Ênfase2 27 10" xfId="8007"/>
    <cellStyle name="Ênfase2 27 11" xfId="8008"/>
    <cellStyle name="Ênfase2 27 12" xfId="8009"/>
    <cellStyle name="Ênfase2 27 13" xfId="8010"/>
    <cellStyle name="Ênfase2 27 14" xfId="8011"/>
    <cellStyle name="Ênfase2 27 15" xfId="8012"/>
    <cellStyle name="Ênfase2 27 16" xfId="8013"/>
    <cellStyle name="Ênfase2 27 2" xfId="8014"/>
    <cellStyle name="Ênfase2 27 3" xfId="8015"/>
    <cellStyle name="Ênfase2 27 4" xfId="8016"/>
    <cellStyle name="Ênfase2 27 5" xfId="8017"/>
    <cellStyle name="Ênfase2 27 6" xfId="8018"/>
    <cellStyle name="Ênfase2 27 7" xfId="8019"/>
    <cellStyle name="Ênfase2 27 8" xfId="8020"/>
    <cellStyle name="Ênfase2 27 9" xfId="8021"/>
    <cellStyle name="Ênfase2 28" xfId="8022"/>
    <cellStyle name="Ênfase2 28 10" xfId="8023"/>
    <cellStyle name="Ênfase2 28 11" xfId="8024"/>
    <cellStyle name="Ênfase2 28 12" xfId="8025"/>
    <cellStyle name="Ênfase2 28 13" xfId="8026"/>
    <cellStyle name="Ênfase2 28 14" xfId="8027"/>
    <cellStyle name="Ênfase2 28 15" xfId="8028"/>
    <cellStyle name="Ênfase2 28 16" xfId="8029"/>
    <cellStyle name="Ênfase2 28 2" xfId="8030"/>
    <cellStyle name="Ênfase2 28 3" xfId="8031"/>
    <cellStyle name="Ênfase2 28 4" xfId="8032"/>
    <cellStyle name="Ênfase2 28 5" xfId="8033"/>
    <cellStyle name="Ênfase2 28 6" xfId="8034"/>
    <cellStyle name="Ênfase2 28 7" xfId="8035"/>
    <cellStyle name="Ênfase2 28 8" xfId="8036"/>
    <cellStyle name="Ênfase2 28 9" xfId="8037"/>
    <cellStyle name="Ênfase2 29" xfId="8038"/>
    <cellStyle name="Ênfase2 29 10" xfId="8039"/>
    <cellStyle name="Ênfase2 29 11" xfId="8040"/>
    <cellStyle name="Ênfase2 29 12" xfId="8041"/>
    <cellStyle name="Ênfase2 29 13" xfId="8042"/>
    <cellStyle name="Ênfase2 29 14" xfId="8043"/>
    <cellStyle name="Ênfase2 29 15" xfId="8044"/>
    <cellStyle name="Ênfase2 29 16" xfId="8045"/>
    <cellStyle name="Ênfase2 29 2" xfId="8046"/>
    <cellStyle name="Ênfase2 29 3" xfId="8047"/>
    <cellStyle name="Ênfase2 29 4" xfId="8048"/>
    <cellStyle name="Ênfase2 29 5" xfId="8049"/>
    <cellStyle name="Ênfase2 29 6" xfId="8050"/>
    <cellStyle name="Ênfase2 29 7" xfId="8051"/>
    <cellStyle name="Ênfase2 29 8" xfId="8052"/>
    <cellStyle name="Ênfase2 29 9" xfId="8053"/>
    <cellStyle name="Ênfase2 3" xfId="8054"/>
    <cellStyle name="Ênfase2 3 10" xfId="8055"/>
    <cellStyle name="Ênfase2 3 11" xfId="8056"/>
    <cellStyle name="Ênfase2 3 2" xfId="8057"/>
    <cellStyle name="Ênfase2 3 3" xfId="8058"/>
    <cellStyle name="Ênfase2 3 4" xfId="8059"/>
    <cellStyle name="Ênfase2 3 5" xfId="8060"/>
    <cellStyle name="Ênfase2 3 6" xfId="8061"/>
    <cellStyle name="Ênfase2 3 7" xfId="8062"/>
    <cellStyle name="Ênfase2 3 8" xfId="8063"/>
    <cellStyle name="Ênfase2 3 9" xfId="8064"/>
    <cellStyle name="Ênfase2 30" xfId="8065"/>
    <cellStyle name="Ênfase2 31" xfId="8066"/>
    <cellStyle name="Ênfase2 32" xfId="8067"/>
    <cellStyle name="Ênfase2 33" xfId="8068"/>
    <cellStyle name="Ênfase2 34" xfId="8069"/>
    <cellStyle name="Ênfase2 35" xfId="8070"/>
    <cellStyle name="Ênfase2 36" xfId="8071"/>
    <cellStyle name="Ênfase2 37" xfId="8072"/>
    <cellStyle name="Ênfase2 38" xfId="8073"/>
    <cellStyle name="Ênfase2 39" xfId="8074"/>
    <cellStyle name="Ênfase2 4" xfId="8075"/>
    <cellStyle name="Ênfase2 4 10" xfId="8076"/>
    <cellStyle name="Ênfase2 4 11" xfId="8077"/>
    <cellStyle name="Ênfase2 4 2" xfId="8078"/>
    <cellStyle name="Ênfase2 4 3" xfId="8079"/>
    <cellStyle name="Ênfase2 4 4" xfId="8080"/>
    <cellStyle name="Ênfase2 4 5" xfId="8081"/>
    <cellStyle name="Ênfase2 4 6" xfId="8082"/>
    <cellStyle name="Ênfase2 4 7" xfId="8083"/>
    <cellStyle name="Ênfase2 4 8" xfId="8084"/>
    <cellStyle name="Ênfase2 4 9" xfId="8085"/>
    <cellStyle name="Ênfase2 40" xfId="8086"/>
    <cellStyle name="Ênfase2 41" xfId="8087"/>
    <cellStyle name="Ênfase2 42" xfId="8088"/>
    <cellStyle name="Ênfase2 43" xfId="8089"/>
    <cellStyle name="Ênfase2 44" xfId="8090"/>
    <cellStyle name="Ênfase2 45" xfId="8091"/>
    <cellStyle name="Ênfase2 46" xfId="8092"/>
    <cellStyle name="Ênfase2 47" xfId="8093"/>
    <cellStyle name="Ênfase2 48" xfId="8094"/>
    <cellStyle name="Ênfase2 49" xfId="8095"/>
    <cellStyle name="Ênfase2 5" xfId="8096"/>
    <cellStyle name="Ênfase2 5 2" xfId="8097"/>
    <cellStyle name="Ênfase2 5 3" xfId="8098"/>
    <cellStyle name="Ênfase2 5 4" xfId="8099"/>
    <cellStyle name="Ênfase2 50" xfId="8100"/>
    <cellStyle name="Ênfase2 51" xfId="8101"/>
    <cellStyle name="Ênfase2 52" xfId="8102"/>
    <cellStyle name="Ênfase2 53" xfId="8103"/>
    <cellStyle name="Ênfase2 54" xfId="8104"/>
    <cellStyle name="Ênfase2 55" xfId="8105"/>
    <cellStyle name="Ênfase2 56" xfId="8106"/>
    <cellStyle name="Ênfase2 57" xfId="8107"/>
    <cellStyle name="Ênfase2 58" xfId="8108"/>
    <cellStyle name="Ênfase2 59" xfId="8109"/>
    <cellStyle name="Ênfase2 6" xfId="8110"/>
    <cellStyle name="Ênfase2 6 2" xfId="8111"/>
    <cellStyle name="Ênfase2 6 3" xfId="8112"/>
    <cellStyle name="Ênfase2 6 4" xfId="8113"/>
    <cellStyle name="Ênfase2 60" xfId="8114"/>
    <cellStyle name="Ênfase2 61" xfId="8115"/>
    <cellStyle name="Ênfase2 62" xfId="8116"/>
    <cellStyle name="Ênfase2 63" xfId="8117"/>
    <cellStyle name="Ênfase2 64" xfId="8118"/>
    <cellStyle name="Ênfase2 65" xfId="8119"/>
    <cellStyle name="Ênfase2 66" xfId="8120"/>
    <cellStyle name="Ênfase2 67" xfId="8121"/>
    <cellStyle name="Ênfase2 68" xfId="8122"/>
    <cellStyle name="Ênfase2 69" xfId="8123"/>
    <cellStyle name="Ênfase2 7" xfId="8124"/>
    <cellStyle name="Ênfase2 7 2" xfId="8125"/>
    <cellStyle name="Ênfase2 7 3" xfId="8126"/>
    <cellStyle name="Ênfase2 7 4" xfId="8127"/>
    <cellStyle name="Ênfase2 70" xfId="8128"/>
    <cellStyle name="Ênfase2 71" xfId="8129"/>
    <cellStyle name="Ênfase2 72" xfId="8130"/>
    <cellStyle name="Ênfase2 73" xfId="8131"/>
    <cellStyle name="Ênfase2 74" xfId="8132"/>
    <cellStyle name="Ênfase2 75" xfId="8133"/>
    <cellStyle name="Ênfase2 76" xfId="8134"/>
    <cellStyle name="Ênfase2 77" xfId="8135"/>
    <cellStyle name="Ênfase2 78" xfId="8136"/>
    <cellStyle name="Ênfase2 79" xfId="8137"/>
    <cellStyle name="Ênfase2 8" xfId="8138"/>
    <cellStyle name="Ênfase2 8 2" xfId="8139"/>
    <cellStyle name="Ênfase2 8 3" xfId="8140"/>
    <cellStyle name="Ênfase2 8 4" xfId="8141"/>
    <cellStyle name="Ênfase2 80" xfId="8142"/>
    <cellStyle name="Ênfase2 81" xfId="8143"/>
    <cellStyle name="Ênfase2 82" xfId="8144"/>
    <cellStyle name="Ênfase2 83" xfId="8145"/>
    <cellStyle name="Ênfase2 84" xfId="8146"/>
    <cellStyle name="Ênfase2 85" xfId="8147"/>
    <cellStyle name="Ênfase2 86" xfId="8148"/>
    <cellStyle name="Ênfase2 87" xfId="8149"/>
    <cellStyle name="Ênfase2 88" xfId="8150"/>
    <cellStyle name="Ênfase2 89" xfId="8151"/>
    <cellStyle name="Ênfase2 9" xfId="8152"/>
    <cellStyle name="Ênfase2 90" xfId="8153"/>
    <cellStyle name="Ênfase2 91" xfId="8154"/>
    <cellStyle name="Ênfase2 92" xfId="8155"/>
    <cellStyle name="Ênfase2 93" xfId="8156"/>
    <cellStyle name="Ênfase2 94" xfId="8157"/>
    <cellStyle name="Ênfase2 95" xfId="8158"/>
    <cellStyle name="Ênfase2 96" xfId="8159"/>
    <cellStyle name="Ênfase2 97" xfId="8160"/>
    <cellStyle name="Ênfase2 98" xfId="8161"/>
    <cellStyle name="Ênfase2 99" xfId="8162"/>
    <cellStyle name="Ênfase3 10" xfId="8163"/>
    <cellStyle name="Ênfase3 10 2" xfId="40582"/>
    <cellStyle name="Ênfase3 100" xfId="8164"/>
    <cellStyle name="Ênfase3 101" xfId="8165"/>
    <cellStyle name="Ênfase3 102" xfId="8166"/>
    <cellStyle name="Ênfase3 103" xfId="8167"/>
    <cellStyle name="Ênfase3 104" xfId="8168"/>
    <cellStyle name="Ênfase3 105" xfId="8169"/>
    <cellStyle name="Ênfase3 106" xfId="8170"/>
    <cellStyle name="Ênfase3 107" xfId="8171"/>
    <cellStyle name="Ênfase3 108" xfId="8172"/>
    <cellStyle name="Ênfase3 109" xfId="8173"/>
    <cellStyle name="Ênfase3 11" xfId="8174"/>
    <cellStyle name="Ênfase3 11 2" xfId="40583"/>
    <cellStyle name="Ênfase3 110" xfId="8175"/>
    <cellStyle name="Ênfase3 111" xfId="8176"/>
    <cellStyle name="Ênfase3 112" xfId="8177"/>
    <cellStyle name="Ênfase3 113" xfId="8178"/>
    <cellStyle name="Ênfase3 114" xfId="8179"/>
    <cellStyle name="Ênfase3 115" xfId="8180"/>
    <cellStyle name="Ênfase3 116" xfId="8181"/>
    <cellStyle name="Ênfase3 117" xfId="8182"/>
    <cellStyle name="Ênfase3 118" xfId="8183"/>
    <cellStyle name="Ênfase3 119" xfId="8184"/>
    <cellStyle name="Ênfase3 12" xfId="8185"/>
    <cellStyle name="Ênfase3 12 2" xfId="40584"/>
    <cellStyle name="Ênfase3 120" xfId="8186"/>
    <cellStyle name="Ênfase3 121" xfId="8187"/>
    <cellStyle name="Ênfase3 122" xfId="8188"/>
    <cellStyle name="Ênfase3 123" xfId="8189"/>
    <cellStyle name="Ênfase3 124" xfId="8190"/>
    <cellStyle name="Ênfase3 125" xfId="8191"/>
    <cellStyle name="Ênfase3 126" xfId="8192"/>
    <cellStyle name="Ênfase3 127" xfId="8193"/>
    <cellStyle name="Ênfase3 128" xfId="8194"/>
    <cellStyle name="Ênfase3 129" xfId="8195"/>
    <cellStyle name="Ênfase3 13" xfId="8196"/>
    <cellStyle name="Ênfase3 13 2" xfId="40585"/>
    <cellStyle name="Ênfase3 130" xfId="8197"/>
    <cellStyle name="Ênfase3 131" xfId="8198"/>
    <cellStyle name="Ênfase3 132" xfId="8199"/>
    <cellStyle name="Ênfase3 133" xfId="8200"/>
    <cellStyle name="Ênfase3 134" xfId="8201"/>
    <cellStyle name="Ênfase3 135" xfId="8202"/>
    <cellStyle name="Ênfase3 136" xfId="8203"/>
    <cellStyle name="Ênfase3 137" xfId="8204"/>
    <cellStyle name="Ênfase3 138" xfId="8205"/>
    <cellStyle name="Ênfase3 139" xfId="8206"/>
    <cellStyle name="Ênfase3 14" xfId="8207"/>
    <cellStyle name="Ênfase3 140" xfId="8208"/>
    <cellStyle name="Ênfase3 141" xfId="8209"/>
    <cellStyle name="Ênfase3 142" xfId="8210"/>
    <cellStyle name="Ênfase3 143" xfId="8211"/>
    <cellStyle name="Ênfase3 144" xfId="8212"/>
    <cellStyle name="Ênfase3 145" xfId="8213"/>
    <cellStyle name="Ênfase3 146" xfId="8214"/>
    <cellStyle name="Ênfase3 147" xfId="8215"/>
    <cellStyle name="Ênfase3 148" xfId="8216"/>
    <cellStyle name="Ênfase3 149" xfId="8217"/>
    <cellStyle name="Ênfase3 15" xfId="8218"/>
    <cellStyle name="Ênfase3 15 2" xfId="8219"/>
    <cellStyle name="Ênfase3 15 3" xfId="8220"/>
    <cellStyle name="Ênfase3 150" xfId="8221"/>
    <cellStyle name="Ênfase3 151" xfId="8222"/>
    <cellStyle name="Ênfase3 152" xfId="8223"/>
    <cellStyle name="Ênfase3 153" xfId="8224"/>
    <cellStyle name="Ênfase3 154" xfId="8225"/>
    <cellStyle name="Ênfase3 155" xfId="8226"/>
    <cellStyle name="Ênfase3 156" xfId="8227"/>
    <cellStyle name="Ênfase3 157" xfId="8228"/>
    <cellStyle name="Ênfase3 158" xfId="8229"/>
    <cellStyle name="Ênfase3 159" xfId="8230"/>
    <cellStyle name="Ênfase3 16" xfId="8231"/>
    <cellStyle name="Ênfase3 16 2" xfId="8232"/>
    <cellStyle name="Ênfase3 16 3" xfId="8233"/>
    <cellStyle name="Ênfase3 160" xfId="8234"/>
    <cellStyle name="Ênfase3 161" xfId="8235"/>
    <cellStyle name="Ênfase3 162" xfId="8236"/>
    <cellStyle name="Ênfase3 163" xfId="8237"/>
    <cellStyle name="Ênfase3 164" xfId="8238"/>
    <cellStyle name="Ênfase3 165" xfId="8239"/>
    <cellStyle name="Ênfase3 166" xfId="8240"/>
    <cellStyle name="Ênfase3 167" xfId="8241"/>
    <cellStyle name="Ênfase3 168" xfId="8242"/>
    <cellStyle name="Ênfase3 169" xfId="8243"/>
    <cellStyle name="Ênfase3 17" xfId="8244"/>
    <cellStyle name="Ênfase3 17 2" xfId="8245"/>
    <cellStyle name="Ênfase3 17 3" xfId="8246"/>
    <cellStyle name="Ênfase3 170" xfId="8247"/>
    <cellStyle name="Ênfase3 171" xfId="8248"/>
    <cellStyle name="Ênfase3 172" xfId="8249"/>
    <cellStyle name="Ênfase3 173" xfId="8250"/>
    <cellStyle name="Ênfase3 174" xfId="8251"/>
    <cellStyle name="Ênfase3 175" xfId="8252"/>
    <cellStyle name="Ênfase3 176" xfId="8253"/>
    <cellStyle name="Ênfase3 177" xfId="8254"/>
    <cellStyle name="Ênfase3 178" xfId="8255"/>
    <cellStyle name="Ênfase3 179" xfId="8256"/>
    <cellStyle name="Ênfase3 18" xfId="8257"/>
    <cellStyle name="Ênfase3 18 2" xfId="8258"/>
    <cellStyle name="Ênfase3 18 3" xfId="8259"/>
    <cellStyle name="Ênfase3 180" xfId="8260"/>
    <cellStyle name="Ênfase3 181" xfId="8261"/>
    <cellStyle name="Ênfase3 182" xfId="8262"/>
    <cellStyle name="Ênfase3 183" xfId="8263"/>
    <cellStyle name="Ênfase3 184" xfId="8264"/>
    <cellStyle name="Ênfase3 185" xfId="8265"/>
    <cellStyle name="Ênfase3 186" xfId="8266"/>
    <cellStyle name="Ênfase3 187" xfId="8267"/>
    <cellStyle name="Ênfase3 188" xfId="8268"/>
    <cellStyle name="Ênfase3 189" xfId="8269"/>
    <cellStyle name="Ênfase3 19" xfId="8270"/>
    <cellStyle name="Ênfase3 19 2" xfId="8271"/>
    <cellStyle name="Ênfase3 19 3" xfId="8272"/>
    <cellStyle name="Ênfase3 190" xfId="8273"/>
    <cellStyle name="Ênfase3 2" xfId="8274"/>
    <cellStyle name="Ênfase3 2 10" xfId="8275"/>
    <cellStyle name="Ênfase3 2 10 2" xfId="8276"/>
    <cellStyle name="Ênfase3 2 10 3" xfId="8277"/>
    <cellStyle name="Ênfase3 2 10 4" xfId="8278"/>
    <cellStyle name="Ênfase3 2 10 5" xfId="8279"/>
    <cellStyle name="Ênfase3 2 10 6" xfId="8280"/>
    <cellStyle name="Ênfase3 2 10 7" xfId="8281"/>
    <cellStyle name="Ênfase3 2 11" xfId="8282"/>
    <cellStyle name="Ênfase3 2 11 2" xfId="8283"/>
    <cellStyle name="Ênfase3 2 11 3" xfId="8284"/>
    <cellStyle name="Ênfase3 2 11 4" xfId="8285"/>
    <cellStyle name="Ênfase3 2 11 5" xfId="8286"/>
    <cellStyle name="Ênfase3 2 11 6" xfId="8287"/>
    <cellStyle name="Ênfase3 2 11 7" xfId="8288"/>
    <cellStyle name="Ênfase3 2 12" xfId="17"/>
    <cellStyle name="Ênfase3 2 12 2" xfId="29361"/>
    <cellStyle name="Ênfase3 2 13" xfId="8289"/>
    <cellStyle name="Ênfase3 2 14" xfId="8290"/>
    <cellStyle name="Ênfase3 2 15" xfId="8291"/>
    <cellStyle name="Ênfase3 2 16" xfId="8292"/>
    <cellStyle name="Ênfase3 2 17" xfId="8293"/>
    <cellStyle name="Ênfase3 2 18" xfId="8294"/>
    <cellStyle name="Ênfase3 2 19" xfId="8295"/>
    <cellStyle name="Ênfase3 2 2" xfId="8296"/>
    <cellStyle name="Ênfase3 2 20" xfId="8297"/>
    <cellStyle name="Ênfase3 2 21" xfId="8298"/>
    <cellStyle name="Ênfase3 2 22" xfId="8299"/>
    <cellStyle name="Ênfase3 2 23" xfId="8300"/>
    <cellStyle name="Ênfase3 2 24" xfId="8301"/>
    <cellStyle name="Ênfase3 2 25" xfId="8302"/>
    <cellStyle name="Ênfase3 2 26" xfId="8303"/>
    <cellStyle name="Ênfase3 2 27" xfId="8304"/>
    <cellStyle name="Ênfase3 2 28" xfId="8305"/>
    <cellStyle name="Ênfase3 2 29" xfId="8306"/>
    <cellStyle name="Ênfase3 2 3" xfId="8307"/>
    <cellStyle name="Ênfase3 2 30" xfId="8308"/>
    <cellStyle name="Ênfase3 2 31" xfId="8309"/>
    <cellStyle name="Ênfase3 2 32" xfId="8310"/>
    <cellStyle name="Ênfase3 2 33" xfId="8311"/>
    <cellStyle name="Ênfase3 2 34" xfId="8312"/>
    <cellStyle name="Ênfase3 2 35" xfId="8313"/>
    <cellStyle name="Ênfase3 2 4" xfId="8314"/>
    <cellStyle name="Ênfase3 2 5" xfId="8315"/>
    <cellStyle name="Ênfase3 2 6" xfId="8316"/>
    <cellStyle name="Ênfase3 2 7" xfId="8317"/>
    <cellStyle name="Ênfase3 2 8" xfId="8318"/>
    <cellStyle name="Ênfase3 2 8 2" xfId="8319"/>
    <cellStyle name="Ênfase3 2 8 3" xfId="8320"/>
    <cellStyle name="Ênfase3 2 8 4" xfId="8321"/>
    <cellStyle name="Ênfase3 2 8 5" xfId="8322"/>
    <cellStyle name="Ênfase3 2 8 6" xfId="8323"/>
    <cellStyle name="Ênfase3 2 8 7" xfId="8324"/>
    <cellStyle name="Ênfase3 2 9" xfId="8325"/>
    <cellStyle name="Ênfase3 2 9 2" xfId="8326"/>
    <cellStyle name="Ênfase3 2 9 3" xfId="8327"/>
    <cellStyle name="Ênfase3 2 9 4" xfId="8328"/>
    <cellStyle name="Ênfase3 2 9 5" xfId="8329"/>
    <cellStyle name="Ênfase3 2 9 6" xfId="8330"/>
    <cellStyle name="Ênfase3 2 9 7" xfId="8331"/>
    <cellStyle name="Ênfase3 20" xfId="8332"/>
    <cellStyle name="Ênfase3 20 2" xfId="8333"/>
    <cellStyle name="Ênfase3 20 3" xfId="8334"/>
    <cellStyle name="Ênfase3 21" xfId="8335"/>
    <cellStyle name="Ênfase3 22" xfId="8336"/>
    <cellStyle name="Ênfase3 23" xfId="8337"/>
    <cellStyle name="Ênfase3 24" xfId="8338"/>
    <cellStyle name="Ênfase3 24 2" xfId="40949"/>
    <cellStyle name="Ênfase3 25" xfId="8339"/>
    <cellStyle name="Ênfase3 25 2" xfId="40984"/>
    <cellStyle name="Ênfase3 26" xfId="8340"/>
    <cellStyle name="Ênfase3 26 10" xfId="8341"/>
    <cellStyle name="Ênfase3 26 11" xfId="8342"/>
    <cellStyle name="Ênfase3 26 12" xfId="8343"/>
    <cellStyle name="Ênfase3 26 13" xfId="8344"/>
    <cellStyle name="Ênfase3 26 14" xfId="8345"/>
    <cellStyle name="Ênfase3 26 15" xfId="8346"/>
    <cellStyle name="Ênfase3 26 16" xfId="8347"/>
    <cellStyle name="Ênfase3 26 2" xfId="8348"/>
    <cellStyle name="Ênfase3 26 3" xfId="8349"/>
    <cellStyle name="Ênfase3 26 4" xfId="8350"/>
    <cellStyle name="Ênfase3 26 5" xfId="8351"/>
    <cellStyle name="Ênfase3 26 6" xfId="8352"/>
    <cellStyle name="Ênfase3 26 7" xfId="8353"/>
    <cellStyle name="Ênfase3 26 8" xfId="8354"/>
    <cellStyle name="Ênfase3 26 9" xfId="8355"/>
    <cellStyle name="Ênfase3 27" xfId="8356"/>
    <cellStyle name="Ênfase3 27 10" xfId="8357"/>
    <cellStyle name="Ênfase3 27 11" xfId="8358"/>
    <cellStyle name="Ênfase3 27 12" xfId="8359"/>
    <cellStyle name="Ênfase3 27 13" xfId="8360"/>
    <cellStyle name="Ênfase3 27 14" xfId="8361"/>
    <cellStyle name="Ênfase3 27 15" xfId="8362"/>
    <cellStyle name="Ênfase3 27 16" xfId="8363"/>
    <cellStyle name="Ênfase3 27 2" xfId="8364"/>
    <cellStyle name="Ênfase3 27 3" xfId="8365"/>
    <cellStyle name="Ênfase3 27 4" xfId="8366"/>
    <cellStyle name="Ênfase3 27 5" xfId="8367"/>
    <cellStyle name="Ênfase3 27 6" xfId="8368"/>
    <cellStyle name="Ênfase3 27 7" xfId="8369"/>
    <cellStyle name="Ênfase3 27 8" xfId="8370"/>
    <cellStyle name="Ênfase3 27 9" xfId="8371"/>
    <cellStyle name="Ênfase3 28" xfId="8372"/>
    <cellStyle name="Ênfase3 28 10" xfId="8373"/>
    <cellStyle name="Ênfase3 28 11" xfId="8374"/>
    <cellStyle name="Ênfase3 28 12" xfId="8375"/>
    <cellStyle name="Ênfase3 28 13" xfId="8376"/>
    <cellStyle name="Ênfase3 28 14" xfId="8377"/>
    <cellStyle name="Ênfase3 28 15" xfId="8378"/>
    <cellStyle name="Ênfase3 28 16" xfId="8379"/>
    <cellStyle name="Ênfase3 28 2" xfId="8380"/>
    <cellStyle name="Ênfase3 28 3" xfId="8381"/>
    <cellStyle name="Ênfase3 28 4" xfId="8382"/>
    <cellStyle name="Ênfase3 28 5" xfId="8383"/>
    <cellStyle name="Ênfase3 28 6" xfId="8384"/>
    <cellStyle name="Ênfase3 28 7" xfId="8385"/>
    <cellStyle name="Ênfase3 28 8" xfId="8386"/>
    <cellStyle name="Ênfase3 28 9" xfId="8387"/>
    <cellStyle name="Ênfase3 29" xfId="8388"/>
    <cellStyle name="Ênfase3 29 10" xfId="8389"/>
    <cellStyle name="Ênfase3 29 11" xfId="8390"/>
    <cellStyle name="Ênfase3 29 12" xfId="8391"/>
    <cellStyle name="Ênfase3 29 13" xfId="8392"/>
    <cellStyle name="Ênfase3 29 14" xfId="8393"/>
    <cellStyle name="Ênfase3 29 15" xfId="8394"/>
    <cellStyle name="Ênfase3 29 16" xfId="8395"/>
    <cellStyle name="Ênfase3 29 2" xfId="8396"/>
    <cellStyle name="Ênfase3 29 3" xfId="8397"/>
    <cellStyle name="Ênfase3 29 4" xfId="8398"/>
    <cellStyle name="Ênfase3 29 5" xfId="8399"/>
    <cellStyle name="Ênfase3 29 6" xfId="8400"/>
    <cellStyle name="Ênfase3 29 7" xfId="8401"/>
    <cellStyle name="Ênfase3 29 8" xfId="8402"/>
    <cellStyle name="Ênfase3 29 9" xfId="8403"/>
    <cellStyle name="Ênfase3 3" xfId="8404"/>
    <cellStyle name="Ênfase3 3 10" xfId="8405"/>
    <cellStyle name="Ênfase3 3 11" xfId="8406"/>
    <cellStyle name="Ênfase3 3 2" xfId="8407"/>
    <cellStyle name="Ênfase3 3 3" xfId="8408"/>
    <cellStyle name="Ênfase3 3 4" xfId="8409"/>
    <cellStyle name="Ênfase3 3 5" xfId="8410"/>
    <cellStyle name="Ênfase3 3 6" xfId="8411"/>
    <cellStyle name="Ênfase3 3 7" xfId="8412"/>
    <cellStyle name="Ênfase3 3 8" xfId="8413"/>
    <cellStyle name="Ênfase3 3 9" xfId="8414"/>
    <cellStyle name="Ênfase3 30" xfId="8415"/>
    <cellStyle name="Ênfase3 31" xfId="8416"/>
    <cellStyle name="Ênfase3 32" xfId="8417"/>
    <cellStyle name="Ênfase3 33" xfId="8418"/>
    <cellStyle name="Ênfase3 34" xfId="8419"/>
    <cellStyle name="Ênfase3 35" xfId="8420"/>
    <cellStyle name="Ênfase3 36" xfId="8421"/>
    <cellStyle name="Ênfase3 37" xfId="8422"/>
    <cellStyle name="Ênfase3 38" xfId="8423"/>
    <cellStyle name="Ênfase3 39" xfId="8424"/>
    <cellStyle name="Ênfase3 4" xfId="8425"/>
    <cellStyle name="Ênfase3 4 10" xfId="8426"/>
    <cellStyle name="Ênfase3 4 11" xfId="8427"/>
    <cellStyle name="Ênfase3 4 2" xfId="8428"/>
    <cellStyle name="Ênfase3 4 3" xfId="8429"/>
    <cellStyle name="Ênfase3 4 4" xfId="8430"/>
    <cellStyle name="Ênfase3 4 5" xfId="8431"/>
    <cellStyle name="Ênfase3 4 6" xfId="8432"/>
    <cellStyle name="Ênfase3 4 7" xfId="8433"/>
    <cellStyle name="Ênfase3 4 8" xfId="8434"/>
    <cellStyle name="Ênfase3 4 9" xfId="8435"/>
    <cellStyle name="Ênfase3 40" xfId="8436"/>
    <cellStyle name="Ênfase3 41" xfId="8437"/>
    <cellStyle name="Ênfase3 42" xfId="8438"/>
    <cellStyle name="Ênfase3 43" xfId="8439"/>
    <cellStyle name="Ênfase3 44" xfId="8440"/>
    <cellStyle name="Ênfase3 45" xfId="8441"/>
    <cellStyle name="Ênfase3 46" xfId="8442"/>
    <cellStyle name="Ênfase3 47" xfId="8443"/>
    <cellStyle name="Ênfase3 48" xfId="8444"/>
    <cellStyle name="Ênfase3 49" xfId="8445"/>
    <cellStyle name="Ênfase3 5" xfId="8446"/>
    <cellStyle name="Ênfase3 5 2" xfId="8447"/>
    <cellStyle name="Ênfase3 5 3" xfId="8448"/>
    <cellStyle name="Ênfase3 5 4" xfId="8449"/>
    <cellStyle name="Ênfase3 50" xfId="8450"/>
    <cellStyle name="Ênfase3 51" xfId="8451"/>
    <cellStyle name="Ênfase3 52" xfId="8452"/>
    <cellStyle name="Ênfase3 53" xfId="8453"/>
    <cellStyle name="Ênfase3 54" xfId="8454"/>
    <cellStyle name="Ênfase3 55" xfId="8455"/>
    <cellStyle name="Ênfase3 56" xfId="8456"/>
    <cellStyle name="Ênfase3 57" xfId="8457"/>
    <cellStyle name="Ênfase3 58" xfId="8458"/>
    <cellStyle name="Ênfase3 59" xfId="8459"/>
    <cellStyle name="Ênfase3 6" xfId="8460"/>
    <cellStyle name="Ênfase3 6 2" xfId="8461"/>
    <cellStyle name="Ênfase3 6 3" xfId="8462"/>
    <cellStyle name="Ênfase3 6 4" xfId="8463"/>
    <cellStyle name="Ênfase3 60" xfId="8464"/>
    <cellStyle name="Ênfase3 61" xfId="8465"/>
    <cellStyle name="Ênfase3 62" xfId="8466"/>
    <cellStyle name="Ênfase3 63" xfId="8467"/>
    <cellStyle name="Ênfase3 64" xfId="8468"/>
    <cellStyle name="Ênfase3 65" xfId="8469"/>
    <cellStyle name="Ênfase3 66" xfId="8470"/>
    <cellStyle name="Ênfase3 67" xfId="8471"/>
    <cellStyle name="Ênfase3 68" xfId="8472"/>
    <cellStyle name="Ênfase3 69" xfId="8473"/>
    <cellStyle name="Ênfase3 7" xfId="8474"/>
    <cellStyle name="Ênfase3 7 2" xfId="8475"/>
    <cellStyle name="Ênfase3 7 3" xfId="8476"/>
    <cellStyle name="Ênfase3 7 4" xfId="8477"/>
    <cellStyle name="Ênfase3 70" xfId="8478"/>
    <cellStyle name="Ênfase3 71" xfId="8479"/>
    <cellStyle name="Ênfase3 72" xfId="8480"/>
    <cellStyle name="Ênfase3 73" xfId="8481"/>
    <cellStyle name="Ênfase3 74" xfId="8482"/>
    <cellStyle name="Ênfase3 75" xfId="8483"/>
    <cellStyle name="Ênfase3 76" xfId="8484"/>
    <cellStyle name="Ênfase3 77" xfId="8485"/>
    <cellStyle name="Ênfase3 78" xfId="8486"/>
    <cellStyle name="Ênfase3 79" xfId="8487"/>
    <cellStyle name="Ênfase3 8" xfId="8488"/>
    <cellStyle name="Ênfase3 8 2" xfId="8489"/>
    <cellStyle name="Ênfase3 8 3" xfId="8490"/>
    <cellStyle name="Ênfase3 8 4" xfId="8491"/>
    <cellStyle name="Ênfase3 80" xfId="8492"/>
    <cellStyle name="Ênfase3 81" xfId="8493"/>
    <cellStyle name="Ênfase3 82" xfId="8494"/>
    <cellStyle name="Ênfase3 83" xfId="8495"/>
    <cellStyle name="Ênfase3 84" xfId="8496"/>
    <cellStyle name="Ênfase3 85" xfId="8497"/>
    <cellStyle name="Ênfase3 86" xfId="8498"/>
    <cellStyle name="Ênfase3 87" xfId="8499"/>
    <cellStyle name="Ênfase3 88" xfId="8500"/>
    <cellStyle name="Ênfase3 89" xfId="8501"/>
    <cellStyle name="Ênfase3 9" xfId="8502"/>
    <cellStyle name="Ênfase3 90" xfId="8503"/>
    <cellStyle name="Ênfase3 91" xfId="8504"/>
    <cellStyle name="Ênfase3 92" xfId="8505"/>
    <cellStyle name="Ênfase3 93" xfId="8506"/>
    <cellStyle name="Ênfase3 94" xfId="8507"/>
    <cellStyle name="Ênfase3 95" xfId="8508"/>
    <cellStyle name="Ênfase3 96" xfId="8509"/>
    <cellStyle name="Ênfase3 97" xfId="8510"/>
    <cellStyle name="Ênfase3 98" xfId="8511"/>
    <cellStyle name="Ênfase3 99" xfId="8512"/>
    <cellStyle name="Ênfase4 10" xfId="8513"/>
    <cellStyle name="Ênfase4 10 2" xfId="40586"/>
    <cellStyle name="Ênfase4 100" xfId="8514"/>
    <cellStyle name="Ênfase4 101" xfId="8515"/>
    <cellStyle name="Ênfase4 102" xfId="8516"/>
    <cellStyle name="Ênfase4 103" xfId="8517"/>
    <cellStyle name="Ênfase4 104" xfId="8518"/>
    <cellStyle name="Ênfase4 105" xfId="8519"/>
    <cellStyle name="Ênfase4 106" xfId="8520"/>
    <cellStyle name="Ênfase4 107" xfId="8521"/>
    <cellStyle name="Ênfase4 108" xfId="8522"/>
    <cellStyle name="Ênfase4 109" xfId="8523"/>
    <cellStyle name="Ênfase4 11" xfId="8524"/>
    <cellStyle name="Ênfase4 11 2" xfId="40587"/>
    <cellStyle name="Ênfase4 110" xfId="8525"/>
    <cellStyle name="Ênfase4 111" xfId="8526"/>
    <cellStyle name="Ênfase4 112" xfId="8527"/>
    <cellStyle name="Ênfase4 113" xfId="8528"/>
    <cellStyle name="Ênfase4 114" xfId="8529"/>
    <cellStyle name="Ênfase4 115" xfId="8530"/>
    <cellStyle name="Ênfase4 116" xfId="8531"/>
    <cellStyle name="Ênfase4 117" xfId="8532"/>
    <cellStyle name="Ênfase4 118" xfId="8533"/>
    <cellStyle name="Ênfase4 119" xfId="8534"/>
    <cellStyle name="Ênfase4 12" xfId="8535"/>
    <cellStyle name="Ênfase4 12 2" xfId="40588"/>
    <cellStyle name="Ênfase4 120" xfId="8536"/>
    <cellStyle name="Ênfase4 121" xfId="8537"/>
    <cellStyle name="Ênfase4 122" xfId="8538"/>
    <cellStyle name="Ênfase4 123" xfId="8539"/>
    <cellStyle name="Ênfase4 124" xfId="8540"/>
    <cellStyle name="Ênfase4 125" xfId="8541"/>
    <cellStyle name="Ênfase4 126" xfId="8542"/>
    <cellStyle name="Ênfase4 127" xfId="8543"/>
    <cellStyle name="Ênfase4 128" xfId="8544"/>
    <cellStyle name="Ênfase4 129" xfId="8545"/>
    <cellStyle name="Ênfase4 13" xfId="8546"/>
    <cellStyle name="Ênfase4 13 2" xfId="40589"/>
    <cellStyle name="Ênfase4 130" xfId="8547"/>
    <cellStyle name="Ênfase4 131" xfId="8548"/>
    <cellStyle name="Ênfase4 132" xfId="8549"/>
    <cellStyle name="Ênfase4 133" xfId="8550"/>
    <cellStyle name="Ênfase4 134" xfId="8551"/>
    <cellStyle name="Ênfase4 135" xfId="8552"/>
    <cellStyle name="Ênfase4 136" xfId="8553"/>
    <cellStyle name="Ênfase4 137" xfId="8554"/>
    <cellStyle name="Ênfase4 138" xfId="8555"/>
    <cellStyle name="Ênfase4 139" xfId="8556"/>
    <cellStyle name="Ênfase4 14" xfId="8557"/>
    <cellStyle name="Ênfase4 140" xfId="8558"/>
    <cellStyle name="Ênfase4 141" xfId="8559"/>
    <cellStyle name="Ênfase4 142" xfId="8560"/>
    <cellStyle name="Ênfase4 143" xfId="8561"/>
    <cellStyle name="Ênfase4 144" xfId="8562"/>
    <cellStyle name="Ênfase4 145" xfId="8563"/>
    <cellStyle name="Ênfase4 146" xfId="8564"/>
    <cellStyle name="Ênfase4 147" xfId="8565"/>
    <cellStyle name="Ênfase4 148" xfId="8566"/>
    <cellStyle name="Ênfase4 149" xfId="8567"/>
    <cellStyle name="Ênfase4 15" xfId="8568"/>
    <cellStyle name="Ênfase4 15 2" xfId="8569"/>
    <cellStyle name="Ênfase4 15 3" xfId="8570"/>
    <cellStyle name="Ênfase4 150" xfId="8571"/>
    <cellStyle name="Ênfase4 151" xfId="8572"/>
    <cellStyle name="Ênfase4 152" xfId="8573"/>
    <cellStyle name="Ênfase4 153" xfId="8574"/>
    <cellStyle name="Ênfase4 154" xfId="8575"/>
    <cellStyle name="Ênfase4 155" xfId="8576"/>
    <cellStyle name="Ênfase4 156" xfId="8577"/>
    <cellStyle name="Ênfase4 157" xfId="8578"/>
    <cellStyle name="Ênfase4 158" xfId="8579"/>
    <cellStyle name="Ênfase4 159" xfId="8580"/>
    <cellStyle name="Ênfase4 16" xfId="8581"/>
    <cellStyle name="Ênfase4 16 2" xfId="8582"/>
    <cellStyle name="Ênfase4 16 3" xfId="8583"/>
    <cellStyle name="Ênfase4 160" xfId="8584"/>
    <cellStyle name="Ênfase4 161" xfId="8585"/>
    <cellStyle name="Ênfase4 162" xfId="8586"/>
    <cellStyle name="Ênfase4 163" xfId="8587"/>
    <cellStyle name="Ênfase4 164" xfId="8588"/>
    <cellStyle name="Ênfase4 165" xfId="8589"/>
    <cellStyle name="Ênfase4 166" xfId="8590"/>
    <cellStyle name="Ênfase4 167" xfId="8591"/>
    <cellStyle name="Ênfase4 168" xfId="8592"/>
    <cellStyle name="Ênfase4 169" xfId="8593"/>
    <cellStyle name="Ênfase4 17" xfId="8594"/>
    <cellStyle name="Ênfase4 17 2" xfId="8595"/>
    <cellStyle name="Ênfase4 17 3" xfId="8596"/>
    <cellStyle name="Ênfase4 170" xfId="8597"/>
    <cellStyle name="Ênfase4 171" xfId="8598"/>
    <cellStyle name="Ênfase4 172" xfId="8599"/>
    <cellStyle name="Ênfase4 173" xfId="8600"/>
    <cellStyle name="Ênfase4 174" xfId="8601"/>
    <cellStyle name="Ênfase4 175" xfId="8602"/>
    <cellStyle name="Ênfase4 176" xfId="8603"/>
    <cellStyle name="Ênfase4 177" xfId="8604"/>
    <cellStyle name="Ênfase4 178" xfId="8605"/>
    <cellStyle name="Ênfase4 179" xfId="8606"/>
    <cellStyle name="Ênfase4 18" xfId="8607"/>
    <cellStyle name="Ênfase4 18 2" xfId="8608"/>
    <cellStyle name="Ênfase4 18 3" xfId="8609"/>
    <cellStyle name="Ênfase4 180" xfId="8610"/>
    <cellStyle name="Ênfase4 181" xfId="8611"/>
    <cellStyle name="Ênfase4 182" xfId="8612"/>
    <cellStyle name="Ênfase4 183" xfId="8613"/>
    <cellStyle name="Ênfase4 184" xfId="8614"/>
    <cellStyle name="Ênfase4 185" xfId="8615"/>
    <cellStyle name="Ênfase4 186" xfId="8616"/>
    <cellStyle name="Ênfase4 187" xfId="8617"/>
    <cellStyle name="Ênfase4 188" xfId="8618"/>
    <cellStyle name="Ênfase4 189" xfId="8619"/>
    <cellStyle name="Ênfase4 19" xfId="8620"/>
    <cellStyle name="Ênfase4 19 2" xfId="8621"/>
    <cellStyle name="Ênfase4 19 3" xfId="8622"/>
    <cellStyle name="Ênfase4 190" xfId="8623"/>
    <cellStyle name="Ênfase4 2" xfId="8624"/>
    <cellStyle name="Ênfase4 2 10" xfId="8625"/>
    <cellStyle name="Ênfase4 2 10 2" xfId="8626"/>
    <cellStyle name="Ênfase4 2 10 3" xfId="8627"/>
    <cellStyle name="Ênfase4 2 10 4" xfId="8628"/>
    <cellStyle name="Ênfase4 2 10 5" xfId="8629"/>
    <cellStyle name="Ênfase4 2 10 6" xfId="8630"/>
    <cellStyle name="Ênfase4 2 10 7" xfId="8631"/>
    <cellStyle name="Ênfase4 2 11" xfId="8632"/>
    <cellStyle name="Ênfase4 2 11 2" xfId="8633"/>
    <cellStyle name="Ênfase4 2 11 3" xfId="8634"/>
    <cellStyle name="Ênfase4 2 11 4" xfId="8635"/>
    <cellStyle name="Ênfase4 2 11 5" xfId="8636"/>
    <cellStyle name="Ênfase4 2 11 6" xfId="8637"/>
    <cellStyle name="Ênfase4 2 11 7" xfId="8638"/>
    <cellStyle name="Ênfase4 2 12" xfId="8639"/>
    <cellStyle name="Ênfase4 2 13" xfId="8640"/>
    <cellStyle name="Ênfase4 2 14" xfId="8641"/>
    <cellStyle name="Ênfase4 2 15" xfId="8642"/>
    <cellStyle name="Ênfase4 2 16" xfId="8643"/>
    <cellStyle name="Ênfase4 2 17" xfId="8644"/>
    <cellStyle name="Ênfase4 2 18" xfId="8645"/>
    <cellStyle name="Ênfase4 2 19" xfId="8646"/>
    <cellStyle name="Ênfase4 2 2" xfId="8647"/>
    <cellStyle name="Ênfase4 2 20" xfId="8648"/>
    <cellStyle name="Ênfase4 2 21" xfId="8649"/>
    <cellStyle name="Ênfase4 2 22" xfId="8650"/>
    <cellStyle name="Ênfase4 2 23" xfId="8651"/>
    <cellStyle name="Ênfase4 2 24" xfId="8652"/>
    <cellStyle name="Ênfase4 2 25" xfId="8653"/>
    <cellStyle name="Ênfase4 2 26" xfId="8654"/>
    <cellStyle name="Ênfase4 2 27" xfId="8655"/>
    <cellStyle name="Ênfase4 2 28" xfId="8656"/>
    <cellStyle name="Ênfase4 2 29" xfId="8657"/>
    <cellStyle name="Ênfase4 2 3" xfId="8658"/>
    <cellStyle name="Ênfase4 2 30" xfId="8659"/>
    <cellStyle name="Ênfase4 2 31" xfId="8660"/>
    <cellStyle name="Ênfase4 2 32" xfId="8661"/>
    <cellStyle name="Ênfase4 2 33" xfId="8662"/>
    <cellStyle name="Ênfase4 2 34" xfId="8663"/>
    <cellStyle name="Ênfase4 2 35" xfId="8664"/>
    <cellStyle name="Ênfase4 2 4" xfId="8665"/>
    <cellStyle name="Ênfase4 2 5" xfId="8666"/>
    <cellStyle name="Ênfase4 2 6" xfId="8667"/>
    <cellStyle name="Ênfase4 2 7" xfId="8668"/>
    <cellStyle name="Ênfase4 2 8" xfId="8669"/>
    <cellStyle name="Ênfase4 2 8 2" xfId="8670"/>
    <cellStyle name="Ênfase4 2 8 3" xfId="8671"/>
    <cellStyle name="Ênfase4 2 8 4" xfId="8672"/>
    <cellStyle name="Ênfase4 2 8 5" xfId="8673"/>
    <cellStyle name="Ênfase4 2 8 6" xfId="8674"/>
    <cellStyle name="Ênfase4 2 8 7" xfId="8675"/>
    <cellStyle name="Ênfase4 2 9" xfId="8676"/>
    <cellStyle name="Ênfase4 2 9 2" xfId="8677"/>
    <cellStyle name="Ênfase4 2 9 3" xfId="8678"/>
    <cellStyle name="Ênfase4 2 9 4" xfId="8679"/>
    <cellStyle name="Ênfase4 2 9 5" xfId="8680"/>
    <cellStyle name="Ênfase4 2 9 6" xfId="8681"/>
    <cellStyle name="Ênfase4 2 9 7" xfId="8682"/>
    <cellStyle name="Ênfase4 20" xfId="8683"/>
    <cellStyle name="Ênfase4 20 2" xfId="8684"/>
    <cellStyle name="Ênfase4 20 3" xfId="8685"/>
    <cellStyle name="Ênfase4 21" xfId="8686"/>
    <cellStyle name="Ênfase4 22" xfId="8687"/>
    <cellStyle name="Ênfase4 23" xfId="8688"/>
    <cellStyle name="Ênfase4 24" xfId="8689"/>
    <cellStyle name="Ênfase4 24 2" xfId="40950"/>
    <cellStyle name="Ênfase4 25" xfId="8690"/>
    <cellStyle name="Ênfase4 25 2" xfId="40985"/>
    <cellStyle name="Ênfase4 26" xfId="8691"/>
    <cellStyle name="Ênfase4 26 10" xfId="8692"/>
    <cellStyle name="Ênfase4 26 11" xfId="8693"/>
    <cellStyle name="Ênfase4 26 12" xfId="8694"/>
    <cellStyle name="Ênfase4 26 13" xfId="8695"/>
    <cellStyle name="Ênfase4 26 14" xfId="8696"/>
    <cellStyle name="Ênfase4 26 15" xfId="8697"/>
    <cellStyle name="Ênfase4 26 16" xfId="8698"/>
    <cellStyle name="Ênfase4 26 2" xfId="8699"/>
    <cellStyle name="Ênfase4 26 3" xfId="8700"/>
    <cellStyle name="Ênfase4 26 4" xfId="8701"/>
    <cellStyle name="Ênfase4 26 5" xfId="8702"/>
    <cellStyle name="Ênfase4 26 6" xfId="8703"/>
    <cellStyle name="Ênfase4 26 7" xfId="8704"/>
    <cellStyle name="Ênfase4 26 8" xfId="8705"/>
    <cellStyle name="Ênfase4 26 9" xfId="8706"/>
    <cellStyle name="Ênfase4 27" xfId="8707"/>
    <cellStyle name="Ênfase4 27 10" xfId="8708"/>
    <cellStyle name="Ênfase4 27 11" xfId="8709"/>
    <cellStyle name="Ênfase4 27 12" xfId="8710"/>
    <cellStyle name="Ênfase4 27 13" xfId="8711"/>
    <cellStyle name="Ênfase4 27 14" xfId="8712"/>
    <cellStyle name="Ênfase4 27 15" xfId="8713"/>
    <cellStyle name="Ênfase4 27 16" xfId="8714"/>
    <cellStyle name="Ênfase4 27 2" xfId="8715"/>
    <cellStyle name="Ênfase4 27 3" xfId="8716"/>
    <cellStyle name="Ênfase4 27 4" xfId="8717"/>
    <cellStyle name="Ênfase4 27 5" xfId="8718"/>
    <cellStyle name="Ênfase4 27 6" xfId="8719"/>
    <cellStyle name="Ênfase4 27 7" xfId="8720"/>
    <cellStyle name="Ênfase4 27 8" xfId="8721"/>
    <cellStyle name="Ênfase4 27 9" xfId="8722"/>
    <cellStyle name="Ênfase4 28" xfId="8723"/>
    <cellStyle name="Ênfase4 28 10" xfId="8724"/>
    <cellStyle name="Ênfase4 28 11" xfId="8725"/>
    <cellStyle name="Ênfase4 28 12" xfId="8726"/>
    <cellStyle name="Ênfase4 28 13" xfId="8727"/>
    <cellStyle name="Ênfase4 28 14" xfId="8728"/>
    <cellStyle name="Ênfase4 28 15" xfId="8729"/>
    <cellStyle name="Ênfase4 28 16" xfId="8730"/>
    <cellStyle name="Ênfase4 28 2" xfId="8731"/>
    <cellStyle name="Ênfase4 28 3" xfId="8732"/>
    <cellStyle name="Ênfase4 28 4" xfId="8733"/>
    <cellStyle name="Ênfase4 28 5" xfId="8734"/>
    <cellStyle name="Ênfase4 28 6" xfId="8735"/>
    <cellStyle name="Ênfase4 28 7" xfId="8736"/>
    <cellStyle name="Ênfase4 28 8" xfId="8737"/>
    <cellStyle name="Ênfase4 28 9" xfId="8738"/>
    <cellStyle name="Ênfase4 29" xfId="8739"/>
    <cellStyle name="Ênfase4 29 10" xfId="8740"/>
    <cellStyle name="Ênfase4 29 11" xfId="8741"/>
    <cellStyle name="Ênfase4 29 12" xfId="8742"/>
    <cellStyle name="Ênfase4 29 13" xfId="8743"/>
    <cellStyle name="Ênfase4 29 14" xfId="8744"/>
    <cellStyle name="Ênfase4 29 15" xfId="8745"/>
    <cellStyle name="Ênfase4 29 16" xfId="8746"/>
    <cellStyle name="Ênfase4 29 2" xfId="8747"/>
    <cellStyle name="Ênfase4 29 3" xfId="8748"/>
    <cellStyle name="Ênfase4 29 4" xfId="8749"/>
    <cellStyle name="Ênfase4 29 5" xfId="8750"/>
    <cellStyle name="Ênfase4 29 6" xfId="8751"/>
    <cellStyle name="Ênfase4 29 7" xfId="8752"/>
    <cellStyle name="Ênfase4 29 8" xfId="8753"/>
    <cellStyle name="Ênfase4 29 9" xfId="8754"/>
    <cellStyle name="Ênfase4 3" xfId="8755"/>
    <cellStyle name="Ênfase4 3 10" xfId="8756"/>
    <cellStyle name="Ênfase4 3 11" xfId="8757"/>
    <cellStyle name="Ênfase4 3 2" xfId="8758"/>
    <cellStyle name="Ênfase4 3 3" xfId="8759"/>
    <cellStyle name="Ênfase4 3 4" xfId="8760"/>
    <cellStyle name="Ênfase4 3 5" xfId="8761"/>
    <cellStyle name="Ênfase4 3 6" xfId="8762"/>
    <cellStyle name="Ênfase4 3 7" xfId="8763"/>
    <cellStyle name="Ênfase4 3 8" xfId="8764"/>
    <cellStyle name="Ênfase4 3 9" xfId="8765"/>
    <cellStyle name="Ênfase4 30" xfId="8766"/>
    <cellStyle name="Ênfase4 31" xfId="8767"/>
    <cellStyle name="Ênfase4 32" xfId="8768"/>
    <cellStyle name="Ênfase4 33" xfId="8769"/>
    <cellStyle name="Ênfase4 34" xfId="8770"/>
    <cellStyle name="Ênfase4 35" xfId="8771"/>
    <cellStyle name="Ênfase4 36" xfId="8772"/>
    <cellStyle name="Ênfase4 37" xfId="8773"/>
    <cellStyle name="Ênfase4 38" xfId="8774"/>
    <cellStyle name="Ênfase4 39" xfId="8775"/>
    <cellStyle name="Ênfase4 4" xfId="8776"/>
    <cellStyle name="Ênfase4 4 10" xfId="8777"/>
    <cellStyle name="Ênfase4 4 11" xfId="8778"/>
    <cellStyle name="Ênfase4 4 2" xfId="8779"/>
    <cellStyle name="Ênfase4 4 3" xfId="8780"/>
    <cellStyle name="Ênfase4 4 4" xfId="8781"/>
    <cellStyle name="Ênfase4 4 5" xfId="8782"/>
    <cellStyle name="Ênfase4 4 6" xfId="8783"/>
    <cellStyle name="Ênfase4 4 7" xfId="8784"/>
    <cellStyle name="Ênfase4 4 8" xfId="8785"/>
    <cellStyle name="Ênfase4 4 9" xfId="8786"/>
    <cellStyle name="Ênfase4 40" xfId="8787"/>
    <cellStyle name="Ênfase4 41" xfId="8788"/>
    <cellStyle name="Ênfase4 42" xfId="8789"/>
    <cellStyle name="Ênfase4 43" xfId="8790"/>
    <cellStyle name="Ênfase4 44" xfId="8791"/>
    <cellStyle name="Ênfase4 45" xfId="8792"/>
    <cellStyle name="Ênfase4 46" xfId="8793"/>
    <cellStyle name="Ênfase4 47" xfId="8794"/>
    <cellStyle name="Ênfase4 48" xfId="8795"/>
    <cellStyle name="Ênfase4 49" xfId="8796"/>
    <cellStyle name="Ênfase4 5" xfId="8797"/>
    <cellStyle name="Ênfase4 5 2" xfId="8798"/>
    <cellStyle name="Ênfase4 5 3" xfId="8799"/>
    <cellStyle name="Ênfase4 5 4" xfId="8800"/>
    <cellStyle name="Ênfase4 50" xfId="8801"/>
    <cellStyle name="Ênfase4 51" xfId="8802"/>
    <cellStyle name="Ênfase4 52" xfId="8803"/>
    <cellStyle name="Ênfase4 53" xfId="8804"/>
    <cellStyle name="Ênfase4 54" xfId="8805"/>
    <cellStyle name="Ênfase4 55" xfId="8806"/>
    <cellStyle name="Ênfase4 56" xfId="8807"/>
    <cellStyle name="Ênfase4 57" xfId="8808"/>
    <cellStyle name="Ênfase4 58" xfId="8809"/>
    <cellStyle name="Ênfase4 59" xfId="8810"/>
    <cellStyle name="Ênfase4 6" xfId="8811"/>
    <cellStyle name="Ênfase4 6 2" xfId="8812"/>
    <cellStyle name="Ênfase4 6 3" xfId="8813"/>
    <cellStyle name="Ênfase4 6 4" xfId="8814"/>
    <cellStyle name="Ênfase4 60" xfId="8815"/>
    <cellStyle name="Ênfase4 61" xfId="8816"/>
    <cellStyle name="Ênfase4 62" xfId="8817"/>
    <cellStyle name="Ênfase4 63" xfId="8818"/>
    <cellStyle name="Ênfase4 64" xfId="8819"/>
    <cellStyle name="Ênfase4 65" xfId="8820"/>
    <cellStyle name="Ênfase4 66" xfId="8821"/>
    <cellStyle name="Ênfase4 67" xfId="8822"/>
    <cellStyle name="Ênfase4 68" xfId="8823"/>
    <cellStyle name="Ênfase4 69" xfId="8824"/>
    <cellStyle name="Ênfase4 7" xfId="8825"/>
    <cellStyle name="Ênfase4 7 2" xfId="8826"/>
    <cellStyle name="Ênfase4 7 3" xfId="8827"/>
    <cellStyle name="Ênfase4 7 4" xfId="8828"/>
    <cellStyle name="Ênfase4 70" xfId="8829"/>
    <cellStyle name="Ênfase4 71" xfId="8830"/>
    <cellStyle name="Ênfase4 72" xfId="8831"/>
    <cellStyle name="Ênfase4 73" xfId="8832"/>
    <cellStyle name="Ênfase4 74" xfId="8833"/>
    <cellStyle name="Ênfase4 75" xfId="8834"/>
    <cellStyle name="Ênfase4 76" xfId="8835"/>
    <cellStyle name="Ênfase4 77" xfId="8836"/>
    <cellStyle name="Ênfase4 78" xfId="8837"/>
    <cellStyle name="Ênfase4 79" xfId="8838"/>
    <cellStyle name="Ênfase4 8" xfId="8839"/>
    <cellStyle name="Ênfase4 8 2" xfId="8840"/>
    <cellStyle name="Ênfase4 8 3" xfId="8841"/>
    <cellStyle name="Ênfase4 8 4" xfId="8842"/>
    <cellStyle name="Ênfase4 80" xfId="8843"/>
    <cellStyle name="Ênfase4 81" xfId="8844"/>
    <cellStyle name="Ênfase4 82" xfId="8845"/>
    <cellStyle name="Ênfase4 83" xfId="8846"/>
    <cellStyle name="Ênfase4 84" xfId="8847"/>
    <cellStyle name="Ênfase4 85" xfId="8848"/>
    <cellStyle name="Ênfase4 86" xfId="8849"/>
    <cellStyle name="Ênfase4 87" xfId="8850"/>
    <cellStyle name="Ênfase4 88" xfId="8851"/>
    <cellStyle name="Ênfase4 89" xfId="8852"/>
    <cellStyle name="Ênfase4 9" xfId="8853"/>
    <cellStyle name="Ênfase4 90" xfId="8854"/>
    <cellStyle name="Ênfase4 91" xfId="8855"/>
    <cellStyle name="Ênfase4 92" xfId="8856"/>
    <cellStyle name="Ênfase4 93" xfId="8857"/>
    <cellStyle name="Ênfase4 94" xfId="8858"/>
    <cellStyle name="Ênfase4 95" xfId="8859"/>
    <cellStyle name="Ênfase4 96" xfId="8860"/>
    <cellStyle name="Ênfase4 97" xfId="8861"/>
    <cellStyle name="Ênfase4 98" xfId="8862"/>
    <cellStyle name="Ênfase4 99" xfId="8863"/>
    <cellStyle name="Ênfase5 10" xfId="8864"/>
    <cellStyle name="Ênfase5 10 2" xfId="40590"/>
    <cellStyle name="Ênfase5 100" xfId="8865"/>
    <cellStyle name="Ênfase5 101" xfId="8866"/>
    <cellStyle name="Ênfase5 102" xfId="8867"/>
    <cellStyle name="Ênfase5 103" xfId="8868"/>
    <cellStyle name="Ênfase5 104" xfId="8869"/>
    <cellStyle name="Ênfase5 105" xfId="8870"/>
    <cellStyle name="Ênfase5 106" xfId="8871"/>
    <cellStyle name="Ênfase5 107" xfId="8872"/>
    <cellStyle name="Ênfase5 108" xfId="8873"/>
    <cellStyle name="Ênfase5 109" xfId="8874"/>
    <cellStyle name="Ênfase5 11" xfId="8875"/>
    <cellStyle name="Ênfase5 11 2" xfId="40591"/>
    <cellStyle name="Ênfase5 110" xfId="8876"/>
    <cellStyle name="Ênfase5 111" xfId="8877"/>
    <cellStyle name="Ênfase5 112" xfId="8878"/>
    <cellStyle name="Ênfase5 113" xfId="8879"/>
    <cellStyle name="Ênfase5 114" xfId="8880"/>
    <cellStyle name="Ênfase5 115" xfId="8881"/>
    <cellStyle name="Ênfase5 116" xfId="8882"/>
    <cellStyle name="Ênfase5 117" xfId="8883"/>
    <cellStyle name="Ênfase5 118" xfId="8884"/>
    <cellStyle name="Ênfase5 119" xfId="8885"/>
    <cellStyle name="Ênfase5 12" xfId="8886"/>
    <cellStyle name="Ênfase5 12 2" xfId="40592"/>
    <cellStyle name="Ênfase5 120" xfId="8887"/>
    <cellStyle name="Ênfase5 121" xfId="8888"/>
    <cellStyle name="Ênfase5 122" xfId="8889"/>
    <cellStyle name="Ênfase5 123" xfId="8890"/>
    <cellStyle name="Ênfase5 124" xfId="8891"/>
    <cellStyle name="Ênfase5 125" xfId="8892"/>
    <cellStyle name="Ênfase5 126" xfId="8893"/>
    <cellStyle name="Ênfase5 127" xfId="8894"/>
    <cellStyle name="Ênfase5 128" xfId="8895"/>
    <cellStyle name="Ênfase5 129" xfId="8896"/>
    <cellStyle name="Ênfase5 13" xfId="8897"/>
    <cellStyle name="Ênfase5 13 2" xfId="40593"/>
    <cellStyle name="Ênfase5 130" xfId="8898"/>
    <cellStyle name="Ênfase5 131" xfId="8899"/>
    <cellStyle name="Ênfase5 132" xfId="8900"/>
    <cellStyle name="Ênfase5 133" xfId="8901"/>
    <cellStyle name="Ênfase5 134" xfId="8902"/>
    <cellStyle name="Ênfase5 135" xfId="8903"/>
    <cellStyle name="Ênfase5 136" xfId="8904"/>
    <cellStyle name="Ênfase5 137" xfId="8905"/>
    <cellStyle name="Ênfase5 138" xfId="8906"/>
    <cellStyle name="Ênfase5 139" xfId="8907"/>
    <cellStyle name="Ênfase5 14" xfId="8908"/>
    <cellStyle name="Ênfase5 140" xfId="8909"/>
    <cellStyle name="Ênfase5 141" xfId="8910"/>
    <cellStyle name="Ênfase5 142" xfId="8911"/>
    <cellStyle name="Ênfase5 143" xfId="8912"/>
    <cellStyle name="Ênfase5 144" xfId="8913"/>
    <cellStyle name="Ênfase5 145" xfId="8914"/>
    <cellStyle name="Ênfase5 146" xfId="8915"/>
    <cellStyle name="Ênfase5 147" xfId="8916"/>
    <cellStyle name="Ênfase5 148" xfId="8917"/>
    <cellStyle name="Ênfase5 149" xfId="8918"/>
    <cellStyle name="Ênfase5 15" xfId="8919"/>
    <cellStyle name="Ênfase5 15 2" xfId="8920"/>
    <cellStyle name="Ênfase5 15 3" xfId="8921"/>
    <cellStyle name="Ênfase5 150" xfId="8922"/>
    <cellStyle name="Ênfase5 151" xfId="8923"/>
    <cellStyle name="Ênfase5 152" xfId="8924"/>
    <cellStyle name="Ênfase5 153" xfId="8925"/>
    <cellStyle name="Ênfase5 154" xfId="8926"/>
    <cellStyle name="Ênfase5 155" xfId="8927"/>
    <cellStyle name="Ênfase5 156" xfId="8928"/>
    <cellStyle name="Ênfase5 157" xfId="8929"/>
    <cellStyle name="Ênfase5 158" xfId="8930"/>
    <cellStyle name="Ênfase5 159" xfId="8931"/>
    <cellStyle name="Ênfase5 16" xfId="8932"/>
    <cellStyle name="Ênfase5 16 2" xfId="8933"/>
    <cellStyle name="Ênfase5 16 3" xfId="8934"/>
    <cellStyle name="Ênfase5 160" xfId="8935"/>
    <cellStyle name="Ênfase5 161" xfId="8936"/>
    <cellStyle name="Ênfase5 162" xfId="8937"/>
    <cellStyle name="Ênfase5 163" xfId="8938"/>
    <cellStyle name="Ênfase5 164" xfId="8939"/>
    <cellStyle name="Ênfase5 165" xfId="8940"/>
    <cellStyle name="Ênfase5 166" xfId="8941"/>
    <cellStyle name="Ênfase5 167" xfId="8942"/>
    <cellStyle name="Ênfase5 168" xfId="8943"/>
    <cellStyle name="Ênfase5 169" xfId="8944"/>
    <cellStyle name="Ênfase5 17" xfId="8945"/>
    <cellStyle name="Ênfase5 17 2" xfId="8946"/>
    <cellStyle name="Ênfase5 17 3" xfId="8947"/>
    <cellStyle name="Ênfase5 170" xfId="8948"/>
    <cellStyle name="Ênfase5 171" xfId="8949"/>
    <cellStyle name="Ênfase5 172" xfId="8950"/>
    <cellStyle name="Ênfase5 173" xfId="8951"/>
    <cellStyle name="Ênfase5 174" xfId="8952"/>
    <cellStyle name="Ênfase5 175" xfId="8953"/>
    <cellStyle name="Ênfase5 176" xfId="8954"/>
    <cellStyle name="Ênfase5 177" xfId="8955"/>
    <cellStyle name="Ênfase5 178" xfId="8956"/>
    <cellStyle name="Ênfase5 179" xfId="8957"/>
    <cellStyle name="Ênfase5 18" xfId="8958"/>
    <cellStyle name="Ênfase5 18 2" xfId="8959"/>
    <cellStyle name="Ênfase5 18 3" xfId="8960"/>
    <cellStyle name="Ênfase5 180" xfId="8961"/>
    <cellStyle name="Ênfase5 181" xfId="8962"/>
    <cellStyle name="Ênfase5 182" xfId="8963"/>
    <cellStyle name="Ênfase5 183" xfId="8964"/>
    <cellStyle name="Ênfase5 184" xfId="8965"/>
    <cellStyle name="Ênfase5 185" xfId="8966"/>
    <cellStyle name="Ênfase5 186" xfId="8967"/>
    <cellStyle name="Ênfase5 187" xfId="8968"/>
    <cellStyle name="Ênfase5 188" xfId="8969"/>
    <cellStyle name="Ênfase5 189" xfId="8970"/>
    <cellStyle name="Ênfase5 19" xfId="8971"/>
    <cellStyle name="Ênfase5 19 2" xfId="8972"/>
    <cellStyle name="Ênfase5 19 3" xfId="8973"/>
    <cellStyle name="Ênfase5 190" xfId="8974"/>
    <cellStyle name="Ênfase5 2" xfId="8975"/>
    <cellStyle name="Ênfase5 2 10" xfId="8976"/>
    <cellStyle name="Ênfase5 2 11" xfId="8977"/>
    <cellStyle name="Ênfase5 2 12" xfId="8978"/>
    <cellStyle name="Ênfase5 2 13" xfId="8979"/>
    <cellStyle name="Ênfase5 2 14" xfId="8980"/>
    <cellStyle name="Ênfase5 2 15" xfId="8981"/>
    <cellStyle name="Ênfase5 2 16" xfId="8982"/>
    <cellStyle name="Ênfase5 2 17" xfId="8983"/>
    <cellStyle name="Ênfase5 2 18" xfId="8984"/>
    <cellStyle name="Ênfase5 2 19" xfId="8985"/>
    <cellStyle name="Ênfase5 2 2" xfId="8986"/>
    <cellStyle name="Ênfase5 2 20" xfId="8987"/>
    <cellStyle name="Ênfase5 2 21" xfId="8988"/>
    <cellStyle name="Ênfase5 2 22" xfId="8989"/>
    <cellStyle name="Ênfase5 2 23" xfId="8990"/>
    <cellStyle name="Ênfase5 2 24" xfId="8991"/>
    <cellStyle name="Ênfase5 2 25" xfId="8992"/>
    <cellStyle name="Ênfase5 2 26" xfId="8993"/>
    <cellStyle name="Ênfase5 2 27" xfId="8994"/>
    <cellStyle name="Ênfase5 2 28" xfId="8995"/>
    <cellStyle name="Ênfase5 2 29" xfId="8996"/>
    <cellStyle name="Ênfase5 2 3" xfId="8997"/>
    <cellStyle name="Ênfase5 2 30" xfId="8998"/>
    <cellStyle name="Ênfase5 2 31" xfId="8999"/>
    <cellStyle name="Ênfase5 2 32" xfId="18"/>
    <cellStyle name="Ênfase5 2 32 2" xfId="29360"/>
    <cellStyle name="Ênfase5 2 33" xfId="9000"/>
    <cellStyle name="Ênfase5 2 34" xfId="9001"/>
    <cellStyle name="Ênfase5 2 35" xfId="9002"/>
    <cellStyle name="Ênfase5 2 4" xfId="9003"/>
    <cellStyle name="Ênfase5 2 5" xfId="9004"/>
    <cellStyle name="Ênfase5 2 6" xfId="9005"/>
    <cellStyle name="Ênfase5 2 7" xfId="9006"/>
    <cellStyle name="Ênfase5 2 8" xfId="9007"/>
    <cellStyle name="Ênfase5 2 9" xfId="9008"/>
    <cellStyle name="Ênfase5 20" xfId="9009"/>
    <cellStyle name="Ênfase5 20 2" xfId="9010"/>
    <cellStyle name="Ênfase5 20 3" xfId="9011"/>
    <cellStyle name="Ênfase5 21" xfId="9012"/>
    <cellStyle name="Ênfase5 22" xfId="9013"/>
    <cellStyle name="Ênfase5 23" xfId="9014"/>
    <cellStyle name="Ênfase5 24" xfId="9015"/>
    <cellStyle name="Ênfase5 25" xfId="9016"/>
    <cellStyle name="Ênfase5 26" xfId="9017"/>
    <cellStyle name="Ênfase5 27" xfId="9018"/>
    <cellStyle name="Ênfase5 28" xfId="9019"/>
    <cellStyle name="Ênfase5 29" xfId="9020"/>
    <cellStyle name="Ênfase5 3" xfId="9021"/>
    <cellStyle name="Ênfase5 3 2" xfId="9022"/>
    <cellStyle name="Ênfase5 3 3" xfId="9023"/>
    <cellStyle name="Ênfase5 3 4" xfId="9024"/>
    <cellStyle name="Ênfase5 3 5" xfId="9025"/>
    <cellStyle name="Ênfase5 3 6" xfId="9026"/>
    <cellStyle name="Ênfase5 3 7" xfId="9027"/>
    <cellStyle name="Ênfase5 30" xfId="9028"/>
    <cellStyle name="Ênfase5 31" xfId="9029"/>
    <cellStyle name="Ênfase5 32" xfId="9030"/>
    <cellStyle name="Ênfase5 33" xfId="9031"/>
    <cellStyle name="Ênfase5 34" xfId="9032"/>
    <cellStyle name="Ênfase5 35" xfId="9033"/>
    <cellStyle name="Ênfase5 36" xfId="9034"/>
    <cellStyle name="Ênfase5 37" xfId="9035"/>
    <cellStyle name="Ênfase5 38" xfId="9036"/>
    <cellStyle name="Ênfase5 39" xfId="9037"/>
    <cellStyle name="Ênfase5 4" xfId="9038"/>
    <cellStyle name="Ênfase5 4 2" xfId="9039"/>
    <cellStyle name="Ênfase5 4 3" xfId="9040"/>
    <cellStyle name="Ênfase5 4 4" xfId="9041"/>
    <cellStyle name="Ênfase5 4 5" xfId="9042"/>
    <cellStyle name="Ênfase5 4 6" xfId="9043"/>
    <cellStyle name="Ênfase5 4 7" xfId="9044"/>
    <cellStyle name="Ênfase5 40" xfId="9045"/>
    <cellStyle name="Ênfase5 41" xfId="9046"/>
    <cellStyle name="Ênfase5 42" xfId="9047"/>
    <cellStyle name="Ênfase5 43" xfId="9048"/>
    <cellStyle name="Ênfase5 44" xfId="9049"/>
    <cellStyle name="Ênfase5 45" xfId="9050"/>
    <cellStyle name="Ênfase5 46" xfId="9051"/>
    <cellStyle name="Ênfase5 47" xfId="9052"/>
    <cellStyle name="Ênfase5 48" xfId="9053"/>
    <cellStyle name="Ênfase5 49" xfId="9054"/>
    <cellStyle name="Ênfase5 5" xfId="9055"/>
    <cellStyle name="Ênfase5 5 2" xfId="9056"/>
    <cellStyle name="Ênfase5 5 3" xfId="9057"/>
    <cellStyle name="Ênfase5 5 4" xfId="9058"/>
    <cellStyle name="Ênfase5 50" xfId="9059"/>
    <cellStyle name="Ênfase5 51" xfId="9060"/>
    <cellStyle name="Ênfase5 52" xfId="9061"/>
    <cellStyle name="Ênfase5 53" xfId="9062"/>
    <cellStyle name="Ênfase5 54" xfId="9063"/>
    <cellStyle name="Ênfase5 55" xfId="9064"/>
    <cellStyle name="Ênfase5 56" xfId="9065"/>
    <cellStyle name="Ênfase5 57" xfId="9066"/>
    <cellStyle name="Ênfase5 58" xfId="9067"/>
    <cellStyle name="Ênfase5 59" xfId="9068"/>
    <cellStyle name="Ênfase5 6" xfId="9069"/>
    <cellStyle name="Ênfase5 6 2" xfId="9070"/>
    <cellStyle name="Ênfase5 6 3" xfId="9071"/>
    <cellStyle name="Ênfase5 6 4" xfId="9072"/>
    <cellStyle name="Ênfase5 60" xfId="9073"/>
    <cellStyle name="Ênfase5 61" xfId="9074"/>
    <cellStyle name="Ênfase5 62" xfId="9075"/>
    <cellStyle name="Ênfase5 63" xfId="9076"/>
    <cellStyle name="Ênfase5 64" xfId="9077"/>
    <cellStyle name="Ênfase5 65" xfId="9078"/>
    <cellStyle name="Ênfase5 66" xfId="9079"/>
    <cellStyle name="Ênfase5 67" xfId="9080"/>
    <cellStyle name="Ênfase5 68" xfId="9081"/>
    <cellStyle name="Ênfase5 69" xfId="9082"/>
    <cellStyle name="Ênfase5 7" xfId="9083"/>
    <cellStyle name="Ênfase5 7 2" xfId="9084"/>
    <cellStyle name="Ênfase5 7 3" xfId="9085"/>
    <cellStyle name="Ênfase5 7 4" xfId="9086"/>
    <cellStyle name="Ênfase5 70" xfId="9087"/>
    <cellStyle name="Ênfase5 71" xfId="9088"/>
    <cellStyle name="Ênfase5 72" xfId="9089"/>
    <cellStyle name="Ênfase5 73" xfId="9090"/>
    <cellStyle name="Ênfase5 74" xfId="9091"/>
    <cellStyle name="Ênfase5 75" xfId="9092"/>
    <cellStyle name="Ênfase5 76" xfId="9093"/>
    <cellStyle name="Ênfase5 77" xfId="9094"/>
    <cellStyle name="Ênfase5 78" xfId="9095"/>
    <cellStyle name="Ênfase5 79" xfId="9096"/>
    <cellStyle name="Ênfase5 8" xfId="9097"/>
    <cellStyle name="Ênfase5 8 2" xfId="9098"/>
    <cellStyle name="Ênfase5 8 3" xfId="9099"/>
    <cellStyle name="Ênfase5 8 4" xfId="9100"/>
    <cellStyle name="Ênfase5 80" xfId="9101"/>
    <cellStyle name="Ênfase5 81" xfId="9102"/>
    <cellStyle name="Ênfase5 82" xfId="9103"/>
    <cellStyle name="Ênfase5 83" xfId="9104"/>
    <cellStyle name="Ênfase5 84" xfId="9105"/>
    <cellStyle name="Ênfase5 85" xfId="9106"/>
    <cellStyle name="Ênfase5 86" xfId="9107"/>
    <cellStyle name="Ênfase5 87" xfId="9108"/>
    <cellStyle name="Ênfase5 88" xfId="9109"/>
    <cellStyle name="Ênfase5 89" xfId="9110"/>
    <cellStyle name="Ênfase5 9" xfId="9111"/>
    <cellStyle name="Ênfase5 90" xfId="9112"/>
    <cellStyle name="Ênfase5 91" xfId="9113"/>
    <cellStyle name="Ênfase5 92" xfId="9114"/>
    <cellStyle name="Ênfase5 93" xfId="9115"/>
    <cellStyle name="Ênfase5 94" xfId="9116"/>
    <cellStyle name="Ênfase5 95" xfId="9117"/>
    <cellStyle name="Ênfase5 96" xfId="9118"/>
    <cellStyle name="Ênfase5 97" xfId="9119"/>
    <cellStyle name="Ênfase5 98" xfId="9120"/>
    <cellStyle name="Ênfase5 99" xfId="9121"/>
    <cellStyle name="Ênfase6 10" xfId="9122"/>
    <cellStyle name="Ênfase6 10 2" xfId="40594"/>
    <cellStyle name="Ênfase6 100" xfId="9123"/>
    <cellStyle name="Ênfase6 101" xfId="9124"/>
    <cellStyle name="Ênfase6 102" xfId="9125"/>
    <cellStyle name="Ênfase6 103" xfId="9126"/>
    <cellStyle name="Ênfase6 104" xfId="9127"/>
    <cellStyle name="Ênfase6 105" xfId="9128"/>
    <cellStyle name="Ênfase6 106" xfId="9129"/>
    <cellStyle name="Ênfase6 107" xfId="9130"/>
    <cellStyle name="Ênfase6 108" xfId="9131"/>
    <cellStyle name="Ênfase6 109" xfId="9132"/>
    <cellStyle name="Ênfase6 11" xfId="9133"/>
    <cellStyle name="Ênfase6 11 2" xfId="40595"/>
    <cellStyle name="Ênfase6 110" xfId="9134"/>
    <cellStyle name="Ênfase6 111" xfId="9135"/>
    <cellStyle name="Ênfase6 112" xfId="9136"/>
    <cellStyle name="Ênfase6 113" xfId="9137"/>
    <cellStyle name="Ênfase6 114" xfId="9138"/>
    <cellStyle name="Ênfase6 115" xfId="9139"/>
    <cellStyle name="Ênfase6 116" xfId="9140"/>
    <cellStyle name="Ênfase6 117" xfId="9141"/>
    <cellStyle name="Ênfase6 118" xfId="9142"/>
    <cellStyle name="Ênfase6 119" xfId="9143"/>
    <cellStyle name="Ênfase6 12" xfId="9144"/>
    <cellStyle name="Ênfase6 12 2" xfId="40596"/>
    <cellStyle name="Ênfase6 120" xfId="9145"/>
    <cellStyle name="Ênfase6 121" xfId="9146"/>
    <cellStyle name="Ênfase6 122" xfId="9147"/>
    <cellStyle name="Ênfase6 123" xfId="9148"/>
    <cellStyle name="Ênfase6 124" xfId="9149"/>
    <cellStyle name="Ênfase6 125" xfId="9150"/>
    <cellStyle name="Ênfase6 126" xfId="9151"/>
    <cellStyle name="Ênfase6 127" xfId="9152"/>
    <cellStyle name="Ênfase6 128" xfId="9153"/>
    <cellStyle name="Ênfase6 129" xfId="9154"/>
    <cellStyle name="Ênfase6 13" xfId="9155"/>
    <cellStyle name="Ênfase6 13 2" xfId="40597"/>
    <cellStyle name="Ênfase6 130" xfId="9156"/>
    <cellStyle name="Ênfase6 131" xfId="9157"/>
    <cellStyle name="Ênfase6 132" xfId="9158"/>
    <cellStyle name="Ênfase6 133" xfId="9159"/>
    <cellStyle name="Ênfase6 134" xfId="9160"/>
    <cellStyle name="Ênfase6 135" xfId="9161"/>
    <cellStyle name="Ênfase6 136" xfId="9162"/>
    <cellStyle name="Ênfase6 137" xfId="9163"/>
    <cellStyle name="Ênfase6 138" xfId="9164"/>
    <cellStyle name="Ênfase6 139" xfId="9165"/>
    <cellStyle name="Ênfase6 14" xfId="9166"/>
    <cellStyle name="Ênfase6 140" xfId="9167"/>
    <cellStyle name="Ênfase6 141" xfId="9168"/>
    <cellStyle name="Ênfase6 142" xfId="9169"/>
    <cellStyle name="Ênfase6 143" xfId="9170"/>
    <cellStyle name="Ênfase6 144" xfId="9171"/>
    <cellStyle name="Ênfase6 145" xfId="9172"/>
    <cellStyle name="Ênfase6 146" xfId="9173"/>
    <cellStyle name="Ênfase6 147" xfId="9174"/>
    <cellStyle name="Ênfase6 148" xfId="9175"/>
    <cellStyle name="Ênfase6 149" xfId="9176"/>
    <cellStyle name="Ênfase6 15" xfId="9177"/>
    <cellStyle name="Ênfase6 15 2" xfId="9178"/>
    <cellStyle name="Ênfase6 15 3" xfId="9179"/>
    <cellStyle name="Ênfase6 150" xfId="9180"/>
    <cellStyle name="Ênfase6 151" xfId="9181"/>
    <cellStyle name="Ênfase6 152" xfId="9182"/>
    <cellStyle name="Ênfase6 153" xfId="9183"/>
    <cellStyle name="Ênfase6 154" xfId="9184"/>
    <cellStyle name="Ênfase6 155" xfId="9185"/>
    <cellStyle name="Ênfase6 156" xfId="9186"/>
    <cellStyle name="Ênfase6 157" xfId="9187"/>
    <cellStyle name="Ênfase6 158" xfId="9188"/>
    <cellStyle name="Ênfase6 159" xfId="9189"/>
    <cellStyle name="Ênfase6 16" xfId="9190"/>
    <cellStyle name="Ênfase6 16 2" xfId="9191"/>
    <cellStyle name="Ênfase6 16 3" xfId="9192"/>
    <cellStyle name="Ênfase6 160" xfId="9193"/>
    <cellStyle name="Ênfase6 161" xfId="9194"/>
    <cellStyle name="Ênfase6 162" xfId="9195"/>
    <cellStyle name="Ênfase6 163" xfId="9196"/>
    <cellStyle name="Ênfase6 164" xfId="9197"/>
    <cellStyle name="Ênfase6 165" xfId="9198"/>
    <cellStyle name="Ênfase6 166" xfId="9199"/>
    <cellStyle name="Ênfase6 167" xfId="9200"/>
    <cellStyle name="Ênfase6 168" xfId="9201"/>
    <cellStyle name="Ênfase6 169" xfId="9202"/>
    <cellStyle name="Ênfase6 17" xfId="9203"/>
    <cellStyle name="Ênfase6 17 2" xfId="9204"/>
    <cellStyle name="Ênfase6 17 3" xfId="9205"/>
    <cellStyle name="Ênfase6 170" xfId="9206"/>
    <cellStyle name="Ênfase6 171" xfId="9207"/>
    <cellStyle name="Ênfase6 172" xfId="9208"/>
    <cellStyle name="Ênfase6 173" xfId="9209"/>
    <cellStyle name="Ênfase6 174" xfId="9210"/>
    <cellStyle name="Ênfase6 175" xfId="9211"/>
    <cellStyle name="Ênfase6 176" xfId="9212"/>
    <cellStyle name="Ênfase6 177" xfId="9213"/>
    <cellStyle name="Ênfase6 178" xfId="9214"/>
    <cellStyle name="Ênfase6 179" xfId="9215"/>
    <cellStyle name="Ênfase6 18" xfId="9216"/>
    <cellStyle name="Ênfase6 18 2" xfId="9217"/>
    <cellStyle name="Ênfase6 18 3" xfId="9218"/>
    <cellStyle name="Ênfase6 180" xfId="9219"/>
    <cellStyle name="Ênfase6 181" xfId="9220"/>
    <cellStyle name="Ênfase6 182" xfId="9221"/>
    <cellStyle name="Ênfase6 183" xfId="9222"/>
    <cellStyle name="Ênfase6 184" xfId="9223"/>
    <cellStyle name="Ênfase6 185" xfId="9224"/>
    <cellStyle name="Ênfase6 186" xfId="9225"/>
    <cellStyle name="Ênfase6 187" xfId="9226"/>
    <cellStyle name="Ênfase6 188" xfId="9227"/>
    <cellStyle name="Ênfase6 189" xfId="9228"/>
    <cellStyle name="Ênfase6 19" xfId="9229"/>
    <cellStyle name="Ênfase6 19 2" xfId="9230"/>
    <cellStyle name="Ênfase6 19 3" xfId="9231"/>
    <cellStyle name="Ênfase6 190" xfId="9232"/>
    <cellStyle name="Ênfase6 2" xfId="9233"/>
    <cellStyle name="Ênfase6 2 10" xfId="9234"/>
    <cellStyle name="Ênfase6 2 10 2" xfId="9235"/>
    <cellStyle name="Ênfase6 2 10 3" xfId="9236"/>
    <cellStyle name="Ênfase6 2 10 4" xfId="9237"/>
    <cellStyle name="Ênfase6 2 10 5" xfId="9238"/>
    <cellStyle name="Ênfase6 2 10 6" xfId="9239"/>
    <cellStyle name="Ênfase6 2 10 7" xfId="9240"/>
    <cellStyle name="Ênfase6 2 11" xfId="9241"/>
    <cellStyle name="Ênfase6 2 11 2" xfId="9242"/>
    <cellStyle name="Ênfase6 2 11 3" xfId="9243"/>
    <cellStyle name="Ênfase6 2 11 4" xfId="9244"/>
    <cellStyle name="Ênfase6 2 11 5" xfId="9245"/>
    <cellStyle name="Ênfase6 2 11 6" xfId="9246"/>
    <cellStyle name="Ênfase6 2 11 7" xfId="9247"/>
    <cellStyle name="Ênfase6 2 12" xfId="9248"/>
    <cellStyle name="Ênfase6 2 13" xfId="9249"/>
    <cellStyle name="Ênfase6 2 14" xfId="9250"/>
    <cellStyle name="Ênfase6 2 15" xfId="9251"/>
    <cellStyle name="Ênfase6 2 16" xfId="9252"/>
    <cellStyle name="Ênfase6 2 17" xfId="9253"/>
    <cellStyle name="Ênfase6 2 18" xfId="9254"/>
    <cellStyle name="Ênfase6 2 19" xfId="9255"/>
    <cellStyle name="Ênfase6 2 2" xfId="9256"/>
    <cellStyle name="Ênfase6 2 20" xfId="9257"/>
    <cellStyle name="Ênfase6 2 21" xfId="9258"/>
    <cellStyle name="Ênfase6 2 22" xfId="9259"/>
    <cellStyle name="Ênfase6 2 23" xfId="9260"/>
    <cellStyle name="Ênfase6 2 24" xfId="9261"/>
    <cellStyle name="Ênfase6 2 25" xfId="9262"/>
    <cellStyle name="Ênfase6 2 26" xfId="9263"/>
    <cellStyle name="Ênfase6 2 27" xfId="9264"/>
    <cellStyle name="Ênfase6 2 28" xfId="9265"/>
    <cellStyle name="Ênfase6 2 29" xfId="9266"/>
    <cellStyle name="Ênfase6 2 3" xfId="9267"/>
    <cellStyle name="Ênfase6 2 30" xfId="9268"/>
    <cellStyle name="Ênfase6 2 31" xfId="9269"/>
    <cellStyle name="Ênfase6 2 32" xfId="9270"/>
    <cellStyle name="Ênfase6 2 33" xfId="9271"/>
    <cellStyle name="Ênfase6 2 34" xfId="9272"/>
    <cellStyle name="Ênfase6 2 35" xfId="9273"/>
    <cellStyle name="Ênfase6 2 4" xfId="9274"/>
    <cellStyle name="Ênfase6 2 5" xfId="9275"/>
    <cellStyle name="Ênfase6 2 6" xfId="9276"/>
    <cellStyle name="Ênfase6 2 7" xfId="9277"/>
    <cellStyle name="Ênfase6 2 8" xfId="9278"/>
    <cellStyle name="Ênfase6 2 8 2" xfId="9279"/>
    <cellStyle name="Ênfase6 2 8 3" xfId="9280"/>
    <cellStyle name="Ênfase6 2 8 4" xfId="9281"/>
    <cellStyle name="Ênfase6 2 8 5" xfId="9282"/>
    <cellStyle name="Ênfase6 2 8 6" xfId="9283"/>
    <cellStyle name="Ênfase6 2 8 7" xfId="9284"/>
    <cellStyle name="Ênfase6 2 9" xfId="9285"/>
    <cellStyle name="Ênfase6 2 9 2" xfId="9286"/>
    <cellStyle name="Ênfase6 2 9 3" xfId="9287"/>
    <cellStyle name="Ênfase6 2 9 4" xfId="9288"/>
    <cellStyle name="Ênfase6 2 9 5" xfId="9289"/>
    <cellStyle name="Ênfase6 2 9 6" xfId="9290"/>
    <cellStyle name="Ênfase6 2 9 7" xfId="9291"/>
    <cellStyle name="Ênfase6 20" xfId="9292"/>
    <cellStyle name="Ênfase6 20 2" xfId="9293"/>
    <cellStyle name="Ênfase6 20 3" xfId="9294"/>
    <cellStyle name="Ênfase6 21" xfId="9295"/>
    <cellStyle name="Ênfase6 22" xfId="9296"/>
    <cellStyle name="Ênfase6 23" xfId="9297"/>
    <cellStyle name="Ênfase6 24" xfId="9298"/>
    <cellStyle name="Ênfase6 24 2" xfId="40951"/>
    <cellStyle name="Ênfase6 25" xfId="9299"/>
    <cellStyle name="Ênfase6 25 2" xfId="40986"/>
    <cellStyle name="Ênfase6 26" xfId="9300"/>
    <cellStyle name="Ênfase6 26 10" xfId="9301"/>
    <cellStyle name="Ênfase6 26 11" xfId="9302"/>
    <cellStyle name="Ênfase6 26 12" xfId="9303"/>
    <cellStyle name="Ênfase6 26 13" xfId="9304"/>
    <cellStyle name="Ênfase6 26 14" xfId="9305"/>
    <cellStyle name="Ênfase6 26 15" xfId="9306"/>
    <cellStyle name="Ênfase6 26 16" xfId="9307"/>
    <cellStyle name="Ênfase6 26 2" xfId="9308"/>
    <cellStyle name="Ênfase6 26 3" xfId="9309"/>
    <cellStyle name="Ênfase6 26 4" xfId="9310"/>
    <cellStyle name="Ênfase6 26 5" xfId="9311"/>
    <cellStyle name="Ênfase6 26 6" xfId="9312"/>
    <cellStyle name="Ênfase6 26 7" xfId="9313"/>
    <cellStyle name="Ênfase6 26 8" xfId="9314"/>
    <cellStyle name="Ênfase6 26 9" xfId="9315"/>
    <cellStyle name="Ênfase6 27" xfId="9316"/>
    <cellStyle name="Ênfase6 27 10" xfId="9317"/>
    <cellStyle name="Ênfase6 27 11" xfId="9318"/>
    <cellStyle name="Ênfase6 27 12" xfId="9319"/>
    <cellStyle name="Ênfase6 27 13" xfId="9320"/>
    <cellStyle name="Ênfase6 27 14" xfId="9321"/>
    <cellStyle name="Ênfase6 27 15" xfId="9322"/>
    <cellStyle name="Ênfase6 27 16" xfId="9323"/>
    <cellStyle name="Ênfase6 27 2" xfId="9324"/>
    <cellStyle name="Ênfase6 27 3" xfId="9325"/>
    <cellStyle name="Ênfase6 27 4" xfId="9326"/>
    <cellStyle name="Ênfase6 27 5" xfId="9327"/>
    <cellStyle name="Ênfase6 27 6" xfId="9328"/>
    <cellStyle name="Ênfase6 27 7" xfId="9329"/>
    <cellStyle name="Ênfase6 27 8" xfId="9330"/>
    <cellStyle name="Ênfase6 27 9" xfId="9331"/>
    <cellStyle name="Ênfase6 28" xfId="9332"/>
    <cellStyle name="Ênfase6 28 10" xfId="9333"/>
    <cellStyle name="Ênfase6 28 11" xfId="9334"/>
    <cellStyle name="Ênfase6 28 12" xfId="9335"/>
    <cellStyle name="Ênfase6 28 13" xfId="9336"/>
    <cellStyle name="Ênfase6 28 14" xfId="9337"/>
    <cellStyle name="Ênfase6 28 15" xfId="9338"/>
    <cellStyle name="Ênfase6 28 16" xfId="9339"/>
    <cellStyle name="Ênfase6 28 2" xfId="9340"/>
    <cellStyle name="Ênfase6 28 3" xfId="9341"/>
    <cellStyle name="Ênfase6 28 4" xfId="9342"/>
    <cellStyle name="Ênfase6 28 5" xfId="9343"/>
    <cellStyle name="Ênfase6 28 6" xfId="9344"/>
    <cellStyle name="Ênfase6 28 7" xfId="9345"/>
    <cellStyle name="Ênfase6 28 8" xfId="9346"/>
    <cellStyle name="Ênfase6 28 9" xfId="9347"/>
    <cellStyle name="Ênfase6 29" xfId="9348"/>
    <cellStyle name="Ênfase6 29 10" xfId="9349"/>
    <cellStyle name="Ênfase6 29 11" xfId="9350"/>
    <cellStyle name="Ênfase6 29 12" xfId="9351"/>
    <cellStyle name="Ênfase6 29 13" xfId="9352"/>
    <cellStyle name="Ênfase6 29 14" xfId="9353"/>
    <cellStyle name="Ênfase6 29 15" xfId="9354"/>
    <cellStyle name="Ênfase6 29 16" xfId="9355"/>
    <cellStyle name="Ênfase6 29 2" xfId="9356"/>
    <cellStyle name="Ênfase6 29 3" xfId="9357"/>
    <cellStyle name="Ênfase6 29 4" xfId="9358"/>
    <cellStyle name="Ênfase6 29 5" xfId="9359"/>
    <cellStyle name="Ênfase6 29 6" xfId="9360"/>
    <cellStyle name="Ênfase6 29 7" xfId="9361"/>
    <cellStyle name="Ênfase6 29 8" xfId="9362"/>
    <cellStyle name="Ênfase6 29 9" xfId="9363"/>
    <cellStyle name="Ênfase6 3" xfId="9364"/>
    <cellStyle name="Ênfase6 3 10" xfId="9365"/>
    <cellStyle name="Ênfase6 3 11" xfId="9366"/>
    <cellStyle name="Ênfase6 3 2" xfId="9367"/>
    <cellStyle name="Ênfase6 3 3" xfId="9368"/>
    <cellStyle name="Ênfase6 3 4" xfId="9369"/>
    <cellStyle name="Ênfase6 3 5" xfId="9370"/>
    <cellStyle name="Ênfase6 3 6" xfId="9371"/>
    <cellStyle name="Ênfase6 3 7" xfId="9372"/>
    <cellStyle name="Ênfase6 3 8" xfId="9373"/>
    <cellStyle name="Ênfase6 3 9" xfId="9374"/>
    <cellStyle name="Ênfase6 30" xfId="9375"/>
    <cellStyle name="Ênfase6 31" xfId="9376"/>
    <cellStyle name="Ênfase6 32" xfId="9377"/>
    <cellStyle name="Ênfase6 33" xfId="9378"/>
    <cellStyle name="Ênfase6 34" xfId="9379"/>
    <cellStyle name="Ênfase6 35" xfId="9380"/>
    <cellStyle name="Ênfase6 36" xfId="9381"/>
    <cellStyle name="Ênfase6 37" xfId="9382"/>
    <cellStyle name="Ênfase6 38" xfId="9383"/>
    <cellStyle name="Ênfase6 39" xfId="9384"/>
    <cellStyle name="Ênfase6 4" xfId="9385"/>
    <cellStyle name="Ênfase6 4 10" xfId="9386"/>
    <cellStyle name="Ênfase6 4 11" xfId="9387"/>
    <cellStyle name="Ênfase6 4 2" xfId="9388"/>
    <cellStyle name="Ênfase6 4 3" xfId="9389"/>
    <cellStyle name="Ênfase6 4 4" xfId="9390"/>
    <cellStyle name="Ênfase6 4 5" xfId="9391"/>
    <cellStyle name="Ênfase6 4 6" xfId="9392"/>
    <cellStyle name="Ênfase6 4 7" xfId="9393"/>
    <cellStyle name="Ênfase6 4 8" xfId="9394"/>
    <cellStyle name="Ênfase6 4 9" xfId="9395"/>
    <cellStyle name="Ênfase6 40" xfId="9396"/>
    <cellStyle name="Ênfase6 41" xfId="9397"/>
    <cellStyle name="Ênfase6 42" xfId="9398"/>
    <cellStyle name="Ênfase6 43" xfId="9399"/>
    <cellStyle name="Ênfase6 44" xfId="9400"/>
    <cellStyle name="Ênfase6 45" xfId="9401"/>
    <cellStyle name="Ênfase6 46" xfId="9402"/>
    <cellStyle name="Ênfase6 47" xfId="9403"/>
    <cellStyle name="Ênfase6 48" xfId="9404"/>
    <cellStyle name="Ênfase6 49" xfId="9405"/>
    <cellStyle name="Ênfase6 5" xfId="9406"/>
    <cellStyle name="Ênfase6 5 2" xfId="9407"/>
    <cellStyle name="Ênfase6 5 3" xfId="9408"/>
    <cellStyle name="Ênfase6 5 4" xfId="9409"/>
    <cellStyle name="Ênfase6 50" xfId="9410"/>
    <cellStyle name="Ênfase6 51" xfId="9411"/>
    <cellStyle name="Ênfase6 52" xfId="9412"/>
    <cellStyle name="Ênfase6 53" xfId="9413"/>
    <cellStyle name="Ênfase6 54" xfId="9414"/>
    <cellStyle name="Ênfase6 55" xfId="9415"/>
    <cellStyle name="Ênfase6 56" xfId="9416"/>
    <cellStyle name="Ênfase6 57" xfId="9417"/>
    <cellStyle name="Ênfase6 58" xfId="9418"/>
    <cellStyle name="Ênfase6 59" xfId="9419"/>
    <cellStyle name="Ênfase6 6" xfId="9420"/>
    <cellStyle name="Ênfase6 6 2" xfId="9421"/>
    <cellStyle name="Ênfase6 6 3" xfId="9422"/>
    <cellStyle name="Ênfase6 6 4" xfId="9423"/>
    <cellStyle name="Ênfase6 60" xfId="9424"/>
    <cellStyle name="Ênfase6 61" xfId="9425"/>
    <cellStyle name="Ênfase6 62" xfId="9426"/>
    <cellStyle name="Ênfase6 63" xfId="9427"/>
    <cellStyle name="Ênfase6 64" xfId="9428"/>
    <cellStyle name="Ênfase6 65" xfId="9429"/>
    <cellStyle name="Ênfase6 66" xfId="9430"/>
    <cellStyle name="Ênfase6 67" xfId="9431"/>
    <cellStyle name="Ênfase6 68" xfId="9432"/>
    <cellStyle name="Ênfase6 69" xfId="9433"/>
    <cellStyle name="Ênfase6 7" xfId="9434"/>
    <cellStyle name="Ênfase6 7 2" xfId="9435"/>
    <cellStyle name="Ênfase6 7 3" xfId="9436"/>
    <cellStyle name="Ênfase6 7 4" xfId="9437"/>
    <cellStyle name="Ênfase6 70" xfId="9438"/>
    <cellStyle name="Ênfase6 71" xfId="9439"/>
    <cellStyle name="Ênfase6 72" xfId="9440"/>
    <cellStyle name="Ênfase6 73" xfId="9441"/>
    <cellStyle name="Ênfase6 74" xfId="9442"/>
    <cellStyle name="Ênfase6 75" xfId="9443"/>
    <cellStyle name="Ênfase6 76" xfId="9444"/>
    <cellStyle name="Ênfase6 77" xfId="9445"/>
    <cellStyle name="Ênfase6 78" xfId="9446"/>
    <cellStyle name="Ênfase6 79" xfId="9447"/>
    <cellStyle name="Ênfase6 8" xfId="9448"/>
    <cellStyle name="Ênfase6 8 2" xfId="9449"/>
    <cellStyle name="Ênfase6 8 3" xfId="9450"/>
    <cellStyle name="Ênfase6 8 4" xfId="9451"/>
    <cellStyle name="Ênfase6 80" xfId="9452"/>
    <cellStyle name="Ênfase6 81" xfId="9453"/>
    <cellStyle name="Ênfase6 82" xfId="9454"/>
    <cellStyle name="Ênfase6 83" xfId="9455"/>
    <cellStyle name="Ênfase6 84" xfId="9456"/>
    <cellStyle name="Ênfase6 85" xfId="9457"/>
    <cellStyle name="Ênfase6 86" xfId="9458"/>
    <cellStyle name="Ênfase6 87" xfId="9459"/>
    <cellStyle name="Ênfase6 88" xfId="9460"/>
    <cellStyle name="Ênfase6 89" xfId="9461"/>
    <cellStyle name="Ênfase6 9" xfId="9462"/>
    <cellStyle name="Ênfase6 90" xfId="9463"/>
    <cellStyle name="Ênfase6 91" xfId="9464"/>
    <cellStyle name="Ênfase6 92" xfId="9465"/>
    <cellStyle name="Ênfase6 93" xfId="9466"/>
    <cellStyle name="Ênfase6 94" xfId="9467"/>
    <cellStyle name="Ênfase6 95" xfId="9468"/>
    <cellStyle name="Ênfase6 96" xfId="9469"/>
    <cellStyle name="Ênfase6 97" xfId="9470"/>
    <cellStyle name="Ênfase6 98" xfId="9471"/>
    <cellStyle name="Ênfase6 99" xfId="9472"/>
    <cellStyle name="Entrada 10" xfId="9473"/>
    <cellStyle name="Entrada 10 2" xfId="29124"/>
    <cellStyle name="Entrada 100" xfId="9474"/>
    <cellStyle name="Entrada 100 2" xfId="29674"/>
    <cellStyle name="Entrada 101" xfId="9475"/>
    <cellStyle name="Entrada 101 2" xfId="29675"/>
    <cellStyle name="Entrada 102" xfId="9476"/>
    <cellStyle name="Entrada 102 2" xfId="29676"/>
    <cellStyle name="Entrada 103" xfId="9477"/>
    <cellStyle name="Entrada 103 2" xfId="29677"/>
    <cellStyle name="Entrada 104" xfId="9478"/>
    <cellStyle name="Entrada 104 2" xfId="29678"/>
    <cellStyle name="Entrada 105" xfId="9479"/>
    <cellStyle name="Entrada 105 2" xfId="29679"/>
    <cellStyle name="Entrada 106" xfId="9480"/>
    <cellStyle name="Entrada 106 2" xfId="29680"/>
    <cellStyle name="Entrada 107" xfId="9481"/>
    <cellStyle name="Entrada 107 2" xfId="29681"/>
    <cellStyle name="Entrada 108" xfId="9482"/>
    <cellStyle name="Entrada 108 2" xfId="29682"/>
    <cellStyle name="Entrada 109" xfId="9483"/>
    <cellStyle name="Entrada 109 2" xfId="29683"/>
    <cellStyle name="Entrada 11" xfId="9484"/>
    <cellStyle name="Entrada 11 2" xfId="29125"/>
    <cellStyle name="Entrada 110" xfId="9485"/>
    <cellStyle name="Entrada 110 2" xfId="29684"/>
    <cellStyle name="Entrada 111" xfId="9486"/>
    <cellStyle name="Entrada 111 2" xfId="29685"/>
    <cellStyle name="Entrada 112" xfId="9487"/>
    <cellStyle name="Entrada 112 2" xfId="29686"/>
    <cellStyle name="Entrada 113" xfId="9488"/>
    <cellStyle name="Entrada 113 2" xfId="29687"/>
    <cellStyle name="Entrada 114" xfId="9489"/>
    <cellStyle name="Entrada 114 2" xfId="29688"/>
    <cellStyle name="Entrada 115" xfId="9490"/>
    <cellStyle name="Entrada 115 2" xfId="29689"/>
    <cellStyle name="Entrada 116" xfId="9491"/>
    <cellStyle name="Entrada 116 2" xfId="29690"/>
    <cellStyle name="Entrada 117" xfId="9492"/>
    <cellStyle name="Entrada 117 2" xfId="29691"/>
    <cellStyle name="Entrada 118" xfId="9493"/>
    <cellStyle name="Entrada 118 2" xfId="29692"/>
    <cellStyle name="Entrada 119" xfId="9494"/>
    <cellStyle name="Entrada 119 2" xfId="29693"/>
    <cellStyle name="Entrada 12" xfId="9495"/>
    <cellStyle name="Entrada 12 2" xfId="29126"/>
    <cellStyle name="Entrada 120" xfId="9496"/>
    <cellStyle name="Entrada 120 2" xfId="29694"/>
    <cellStyle name="Entrada 121" xfId="9497"/>
    <cellStyle name="Entrada 121 2" xfId="29695"/>
    <cellStyle name="Entrada 122" xfId="9498"/>
    <cellStyle name="Entrada 122 2" xfId="29696"/>
    <cellStyle name="Entrada 123" xfId="9499"/>
    <cellStyle name="Entrada 123 2" xfId="29697"/>
    <cellStyle name="Entrada 124" xfId="9500"/>
    <cellStyle name="Entrada 124 2" xfId="29698"/>
    <cellStyle name="Entrada 125" xfId="9501"/>
    <cellStyle name="Entrada 125 2" xfId="29699"/>
    <cellStyle name="Entrada 126" xfId="9502"/>
    <cellStyle name="Entrada 126 2" xfId="29700"/>
    <cellStyle name="Entrada 127" xfId="9503"/>
    <cellStyle name="Entrada 127 2" xfId="29701"/>
    <cellStyle name="Entrada 128" xfId="9504"/>
    <cellStyle name="Entrada 128 2" xfId="29702"/>
    <cellStyle name="Entrada 129" xfId="9505"/>
    <cellStyle name="Entrada 129 2" xfId="29703"/>
    <cellStyle name="Entrada 13" xfId="9506"/>
    <cellStyle name="Entrada 13 2" xfId="29127"/>
    <cellStyle name="Entrada 130" xfId="9507"/>
    <cellStyle name="Entrada 130 2" xfId="29704"/>
    <cellStyle name="Entrada 131" xfId="9508"/>
    <cellStyle name="Entrada 131 2" xfId="29705"/>
    <cellStyle name="Entrada 132" xfId="9509"/>
    <cellStyle name="Entrada 132 2" xfId="29706"/>
    <cellStyle name="Entrada 133" xfId="9510"/>
    <cellStyle name="Entrada 133 2" xfId="29707"/>
    <cellStyle name="Entrada 134" xfId="9511"/>
    <cellStyle name="Entrada 134 2" xfId="29708"/>
    <cellStyle name="Entrada 135" xfId="9512"/>
    <cellStyle name="Entrada 135 2" xfId="29709"/>
    <cellStyle name="Entrada 136" xfId="9513"/>
    <cellStyle name="Entrada 136 2" xfId="29710"/>
    <cellStyle name="Entrada 137" xfId="9514"/>
    <cellStyle name="Entrada 137 2" xfId="29711"/>
    <cellStyle name="Entrada 138" xfId="9515"/>
    <cellStyle name="Entrada 138 2" xfId="29712"/>
    <cellStyle name="Entrada 139" xfId="9516"/>
    <cellStyle name="Entrada 139 2" xfId="29713"/>
    <cellStyle name="Entrada 14" xfId="9517"/>
    <cellStyle name="Entrada 14 2" xfId="29128"/>
    <cellStyle name="Entrada 140" xfId="9518"/>
    <cellStyle name="Entrada 140 2" xfId="29714"/>
    <cellStyle name="Entrada 141" xfId="9519"/>
    <cellStyle name="Entrada 141 2" xfId="29715"/>
    <cellStyle name="Entrada 142" xfId="9520"/>
    <cellStyle name="Entrada 142 2" xfId="29716"/>
    <cellStyle name="Entrada 143" xfId="9521"/>
    <cellStyle name="Entrada 143 2" xfId="29717"/>
    <cellStyle name="Entrada 144" xfId="9522"/>
    <cellStyle name="Entrada 144 2" xfId="29718"/>
    <cellStyle name="Entrada 145" xfId="9523"/>
    <cellStyle name="Entrada 145 2" xfId="29719"/>
    <cellStyle name="Entrada 146" xfId="9524"/>
    <cellStyle name="Entrada 146 2" xfId="29720"/>
    <cellStyle name="Entrada 147" xfId="9525"/>
    <cellStyle name="Entrada 147 2" xfId="29721"/>
    <cellStyle name="Entrada 148" xfId="9526"/>
    <cellStyle name="Entrada 148 2" xfId="29722"/>
    <cellStyle name="Entrada 149" xfId="9527"/>
    <cellStyle name="Entrada 149 2" xfId="29723"/>
    <cellStyle name="Entrada 15" xfId="9528"/>
    <cellStyle name="Entrada 15 2" xfId="9529"/>
    <cellStyle name="Entrada 15 2 2" xfId="29724"/>
    <cellStyle name="Entrada 15 3" xfId="9530"/>
    <cellStyle name="Entrada 15 3 2" xfId="29725"/>
    <cellStyle name="Entrada 15 4" xfId="29129"/>
    <cellStyle name="Entrada 150" xfId="9531"/>
    <cellStyle name="Entrada 150 2" xfId="29726"/>
    <cellStyle name="Entrada 151" xfId="9532"/>
    <cellStyle name="Entrada 151 2" xfId="29727"/>
    <cellStyle name="Entrada 152" xfId="9533"/>
    <cellStyle name="Entrada 152 2" xfId="29728"/>
    <cellStyle name="Entrada 153" xfId="9534"/>
    <cellStyle name="Entrada 153 2" xfId="29729"/>
    <cellStyle name="Entrada 154" xfId="9535"/>
    <cellStyle name="Entrada 154 2" xfId="29730"/>
    <cellStyle name="Entrada 155" xfId="9536"/>
    <cellStyle name="Entrada 155 2" xfId="29731"/>
    <cellStyle name="Entrada 156" xfId="9537"/>
    <cellStyle name="Entrada 156 2" xfId="29732"/>
    <cellStyle name="Entrada 157" xfId="9538"/>
    <cellStyle name="Entrada 157 2" xfId="29733"/>
    <cellStyle name="Entrada 158" xfId="9539"/>
    <cellStyle name="Entrada 158 2" xfId="29734"/>
    <cellStyle name="Entrada 159" xfId="9540"/>
    <cellStyle name="Entrada 159 2" xfId="29735"/>
    <cellStyle name="Entrada 16" xfId="9541"/>
    <cellStyle name="Entrada 16 2" xfId="9542"/>
    <cellStyle name="Entrada 16 2 2" xfId="29736"/>
    <cellStyle name="Entrada 16 3" xfId="9543"/>
    <cellStyle name="Entrada 16 3 2" xfId="29737"/>
    <cellStyle name="Entrada 16 4" xfId="29130"/>
    <cellStyle name="Entrada 160" xfId="9544"/>
    <cellStyle name="Entrada 160 2" xfId="29738"/>
    <cellStyle name="Entrada 161" xfId="9545"/>
    <cellStyle name="Entrada 161 2" xfId="29739"/>
    <cellStyle name="Entrada 162" xfId="9546"/>
    <cellStyle name="Entrada 162 2" xfId="29740"/>
    <cellStyle name="Entrada 163" xfId="9547"/>
    <cellStyle name="Entrada 163 2" xfId="29741"/>
    <cellStyle name="Entrada 164" xfId="9548"/>
    <cellStyle name="Entrada 164 2" xfId="29742"/>
    <cellStyle name="Entrada 165" xfId="9549"/>
    <cellStyle name="Entrada 165 2" xfId="29743"/>
    <cellStyle name="Entrada 166" xfId="9550"/>
    <cellStyle name="Entrada 166 2" xfId="29744"/>
    <cellStyle name="Entrada 167" xfId="9551"/>
    <cellStyle name="Entrada 167 2" xfId="29745"/>
    <cellStyle name="Entrada 168" xfId="9552"/>
    <cellStyle name="Entrada 168 2" xfId="29746"/>
    <cellStyle name="Entrada 169" xfId="9553"/>
    <cellStyle name="Entrada 169 2" xfId="29747"/>
    <cellStyle name="Entrada 17" xfId="9554"/>
    <cellStyle name="Entrada 17 2" xfId="9555"/>
    <cellStyle name="Entrada 17 2 2" xfId="29748"/>
    <cellStyle name="Entrada 17 3" xfId="9556"/>
    <cellStyle name="Entrada 17 3 2" xfId="29749"/>
    <cellStyle name="Entrada 17 4" xfId="29131"/>
    <cellStyle name="Entrada 170" xfId="9557"/>
    <cellStyle name="Entrada 170 2" xfId="29750"/>
    <cellStyle name="Entrada 171" xfId="9558"/>
    <cellStyle name="Entrada 171 2" xfId="29751"/>
    <cellStyle name="Entrada 172" xfId="9559"/>
    <cellStyle name="Entrada 172 2" xfId="29752"/>
    <cellStyle name="Entrada 173" xfId="9560"/>
    <cellStyle name="Entrada 173 2" xfId="29753"/>
    <cellStyle name="Entrada 174" xfId="9561"/>
    <cellStyle name="Entrada 174 2" xfId="29754"/>
    <cellStyle name="Entrada 175" xfId="9562"/>
    <cellStyle name="Entrada 175 2" xfId="29755"/>
    <cellStyle name="Entrada 176" xfId="9563"/>
    <cellStyle name="Entrada 176 2" xfId="29756"/>
    <cellStyle name="Entrada 177" xfId="9564"/>
    <cellStyle name="Entrada 177 2" xfId="29757"/>
    <cellStyle name="Entrada 178" xfId="9565"/>
    <cellStyle name="Entrada 178 2" xfId="29758"/>
    <cellStyle name="Entrada 179" xfId="9566"/>
    <cellStyle name="Entrada 179 2" xfId="29759"/>
    <cellStyle name="Entrada 18" xfId="9567"/>
    <cellStyle name="Entrada 18 2" xfId="9568"/>
    <cellStyle name="Entrada 18 2 2" xfId="29760"/>
    <cellStyle name="Entrada 18 3" xfId="9569"/>
    <cellStyle name="Entrada 18 3 2" xfId="29761"/>
    <cellStyle name="Entrada 18 4" xfId="29132"/>
    <cellStyle name="Entrada 180" xfId="9570"/>
    <cellStyle name="Entrada 180 2" xfId="29762"/>
    <cellStyle name="Entrada 181" xfId="9571"/>
    <cellStyle name="Entrada 181 2" xfId="29763"/>
    <cellStyle name="Entrada 182" xfId="9572"/>
    <cellStyle name="Entrada 182 2" xfId="29764"/>
    <cellStyle name="Entrada 183" xfId="9573"/>
    <cellStyle name="Entrada 183 2" xfId="29765"/>
    <cellStyle name="Entrada 184" xfId="9574"/>
    <cellStyle name="Entrada 184 2" xfId="29766"/>
    <cellStyle name="Entrada 185" xfId="9575"/>
    <cellStyle name="Entrada 185 2" xfId="29767"/>
    <cellStyle name="Entrada 186" xfId="9576"/>
    <cellStyle name="Entrada 186 2" xfId="29768"/>
    <cellStyle name="Entrada 187" xfId="9577"/>
    <cellStyle name="Entrada 187 2" xfId="29769"/>
    <cellStyle name="Entrada 188" xfId="9578"/>
    <cellStyle name="Entrada 188 2" xfId="29770"/>
    <cellStyle name="Entrada 189" xfId="9579"/>
    <cellStyle name="Entrada 189 2" xfId="29771"/>
    <cellStyle name="Entrada 19" xfId="9580"/>
    <cellStyle name="Entrada 19 2" xfId="9581"/>
    <cellStyle name="Entrada 19 2 2" xfId="29772"/>
    <cellStyle name="Entrada 19 3" xfId="9582"/>
    <cellStyle name="Entrada 19 3 2" xfId="29773"/>
    <cellStyle name="Entrada 19 4" xfId="29133"/>
    <cellStyle name="Entrada 190" xfId="9583"/>
    <cellStyle name="Entrada 190 2" xfId="29774"/>
    <cellStyle name="Entrada 2" xfId="9584"/>
    <cellStyle name="Entrada 2 10" xfId="9585"/>
    <cellStyle name="Entrada 2 10 2" xfId="9586"/>
    <cellStyle name="Entrada 2 10 2 2" xfId="29776"/>
    <cellStyle name="Entrada 2 10 3" xfId="9587"/>
    <cellStyle name="Entrada 2 10 3 2" xfId="29777"/>
    <cellStyle name="Entrada 2 10 4" xfId="9588"/>
    <cellStyle name="Entrada 2 10 4 2" xfId="29778"/>
    <cellStyle name="Entrada 2 10 5" xfId="9589"/>
    <cellStyle name="Entrada 2 10 5 2" xfId="29779"/>
    <cellStyle name="Entrada 2 10 6" xfId="9590"/>
    <cellStyle name="Entrada 2 10 6 2" xfId="29780"/>
    <cellStyle name="Entrada 2 10 7" xfId="9591"/>
    <cellStyle name="Entrada 2 10 7 2" xfId="29781"/>
    <cellStyle name="Entrada 2 10 8" xfId="29775"/>
    <cellStyle name="Entrada 2 11" xfId="9592"/>
    <cellStyle name="Entrada 2 11 2" xfId="9593"/>
    <cellStyle name="Entrada 2 11 2 2" xfId="29783"/>
    <cellStyle name="Entrada 2 11 3" xfId="9594"/>
    <cellStyle name="Entrada 2 11 3 2" xfId="29784"/>
    <cellStyle name="Entrada 2 11 4" xfId="9595"/>
    <cellStyle name="Entrada 2 11 4 2" xfId="29785"/>
    <cellStyle name="Entrada 2 11 5" xfId="9596"/>
    <cellStyle name="Entrada 2 11 5 2" xfId="29786"/>
    <cellStyle name="Entrada 2 11 6" xfId="9597"/>
    <cellStyle name="Entrada 2 11 6 2" xfId="29787"/>
    <cellStyle name="Entrada 2 11 7" xfId="9598"/>
    <cellStyle name="Entrada 2 11 7 2" xfId="29788"/>
    <cellStyle name="Entrada 2 11 8" xfId="29782"/>
    <cellStyle name="Entrada 2 12" xfId="9599"/>
    <cellStyle name="Entrada 2 12 2" xfId="29789"/>
    <cellStyle name="Entrada 2 13" xfId="9600"/>
    <cellStyle name="Entrada 2 13 2" xfId="29790"/>
    <cellStyle name="Entrada 2 14" xfId="9601"/>
    <cellStyle name="Entrada 2 14 2" xfId="29791"/>
    <cellStyle name="Entrada 2 15" xfId="9602"/>
    <cellStyle name="Entrada 2 15 2" xfId="29792"/>
    <cellStyle name="Entrada 2 16" xfId="9603"/>
    <cellStyle name="Entrada 2 16 2" xfId="29793"/>
    <cellStyle name="Entrada 2 17" xfId="9604"/>
    <cellStyle name="Entrada 2 17 2" xfId="29794"/>
    <cellStyle name="Entrada 2 18" xfId="9605"/>
    <cellStyle name="Entrada 2 18 2" xfId="29795"/>
    <cellStyle name="Entrada 2 19" xfId="9606"/>
    <cellStyle name="Entrada 2 19 2" xfId="29796"/>
    <cellStyle name="Entrada 2 2" xfId="9607"/>
    <cellStyle name="Entrada 2 2 2" xfId="29134"/>
    <cellStyle name="Entrada 2 20" xfId="9608"/>
    <cellStyle name="Entrada 2 20 2" xfId="29797"/>
    <cellStyle name="Entrada 2 21" xfId="9609"/>
    <cellStyle name="Entrada 2 21 2" xfId="29798"/>
    <cellStyle name="Entrada 2 22" xfId="9610"/>
    <cellStyle name="Entrada 2 22 2" xfId="29799"/>
    <cellStyle name="Entrada 2 23" xfId="9611"/>
    <cellStyle name="Entrada 2 23 2" xfId="29800"/>
    <cellStyle name="Entrada 2 24" xfId="9612"/>
    <cellStyle name="Entrada 2 24 2" xfId="29801"/>
    <cellStyle name="Entrada 2 25" xfId="9613"/>
    <cellStyle name="Entrada 2 25 2" xfId="29802"/>
    <cellStyle name="Entrada 2 26" xfId="9614"/>
    <cellStyle name="Entrada 2 26 2" xfId="29803"/>
    <cellStyle name="Entrada 2 27" xfId="9615"/>
    <cellStyle name="Entrada 2 27 2" xfId="29804"/>
    <cellStyle name="Entrada 2 28" xfId="9616"/>
    <cellStyle name="Entrada 2 28 2" xfId="29805"/>
    <cellStyle name="Entrada 2 29" xfId="9617"/>
    <cellStyle name="Entrada 2 29 2" xfId="29806"/>
    <cellStyle name="Entrada 2 3" xfId="9618"/>
    <cellStyle name="Entrada 2 3 2" xfId="29135"/>
    <cellStyle name="Entrada 2 30" xfId="9619"/>
    <cellStyle name="Entrada 2 30 2" xfId="29807"/>
    <cellStyle name="Entrada 2 31" xfId="9620"/>
    <cellStyle name="Entrada 2 31 2" xfId="29808"/>
    <cellStyle name="Entrada 2 32" xfId="9621"/>
    <cellStyle name="Entrada 2 32 2" xfId="29809"/>
    <cellStyle name="Entrada 2 33" xfId="9622"/>
    <cellStyle name="Entrada 2 33 2" xfId="29810"/>
    <cellStyle name="Entrada 2 34" xfId="9623"/>
    <cellStyle name="Entrada 2 34 2" xfId="29811"/>
    <cellStyle name="Entrada 2 35" xfId="9624"/>
    <cellStyle name="Entrada 2 35 2" xfId="29812"/>
    <cellStyle name="Entrada 2 36" xfId="29373"/>
    <cellStyle name="Entrada 2 4" xfId="9625"/>
    <cellStyle name="Entrada 2 4 2" xfId="29136"/>
    <cellStyle name="Entrada 2 5" xfId="9626"/>
    <cellStyle name="Entrada 2 5 2" xfId="29137"/>
    <cellStyle name="Entrada 2 6" xfId="9627"/>
    <cellStyle name="Entrada 2 6 2" xfId="29138"/>
    <cellStyle name="Entrada 2 7" xfId="9628"/>
    <cellStyle name="Entrada 2 7 2" xfId="29139"/>
    <cellStyle name="Entrada 2 8" xfId="9629"/>
    <cellStyle name="Entrada 2 8 2" xfId="9630"/>
    <cellStyle name="Entrada 2 8 2 2" xfId="29814"/>
    <cellStyle name="Entrada 2 8 3" xfId="9631"/>
    <cellStyle name="Entrada 2 8 3 2" xfId="29815"/>
    <cellStyle name="Entrada 2 8 4" xfId="9632"/>
    <cellStyle name="Entrada 2 8 4 2" xfId="29816"/>
    <cellStyle name="Entrada 2 8 5" xfId="9633"/>
    <cellStyle name="Entrada 2 8 5 2" xfId="29817"/>
    <cellStyle name="Entrada 2 8 6" xfId="9634"/>
    <cellStyle name="Entrada 2 8 6 2" xfId="29818"/>
    <cellStyle name="Entrada 2 8 7" xfId="9635"/>
    <cellStyle name="Entrada 2 8 7 2" xfId="29819"/>
    <cellStyle name="Entrada 2 8 8" xfId="29813"/>
    <cellStyle name="Entrada 2 9" xfId="9636"/>
    <cellStyle name="Entrada 2 9 2" xfId="9637"/>
    <cellStyle name="Entrada 2 9 2 2" xfId="29821"/>
    <cellStyle name="Entrada 2 9 3" xfId="9638"/>
    <cellStyle name="Entrada 2 9 3 2" xfId="29822"/>
    <cellStyle name="Entrada 2 9 4" xfId="9639"/>
    <cellStyle name="Entrada 2 9 4 2" xfId="29823"/>
    <cellStyle name="Entrada 2 9 5" xfId="9640"/>
    <cellStyle name="Entrada 2 9 5 2" xfId="29824"/>
    <cellStyle name="Entrada 2 9 6" xfId="9641"/>
    <cellStyle name="Entrada 2 9 6 2" xfId="29825"/>
    <cellStyle name="Entrada 2 9 7" xfId="9642"/>
    <cellStyle name="Entrada 2 9 7 2" xfId="29826"/>
    <cellStyle name="Entrada 2 9 8" xfId="29820"/>
    <cellStyle name="Entrada 20" xfId="9643"/>
    <cellStyle name="Entrada 20 2" xfId="9644"/>
    <cellStyle name="Entrada 20 2 2" xfId="29827"/>
    <cellStyle name="Entrada 20 3" xfId="9645"/>
    <cellStyle name="Entrada 20 3 2" xfId="29828"/>
    <cellStyle name="Entrada 20 4" xfId="29140"/>
    <cellStyle name="Entrada 21" xfId="9646"/>
    <cellStyle name="Entrada 21 2" xfId="29141"/>
    <cellStyle name="Entrada 22" xfId="9647"/>
    <cellStyle name="Entrada 22 2" xfId="29142"/>
    <cellStyle name="Entrada 23" xfId="9648"/>
    <cellStyle name="Entrada 23 2" xfId="29143"/>
    <cellStyle name="Entrada 24" xfId="9649"/>
    <cellStyle name="Entrada 24 2" xfId="29144"/>
    <cellStyle name="Entrada 24 2 2" xfId="40952"/>
    <cellStyle name="Entrada 25" xfId="9650"/>
    <cellStyle name="Entrada 25 2" xfId="29145"/>
    <cellStyle name="Entrada 25 2 2" xfId="40987"/>
    <cellStyle name="Entrada 26" xfId="9651"/>
    <cellStyle name="Entrada 26 10" xfId="9652"/>
    <cellStyle name="Entrada 26 10 2" xfId="29830"/>
    <cellStyle name="Entrada 26 11" xfId="9653"/>
    <cellStyle name="Entrada 26 11 2" xfId="29831"/>
    <cellStyle name="Entrada 26 12" xfId="9654"/>
    <cellStyle name="Entrada 26 12 2" xfId="29832"/>
    <cellStyle name="Entrada 26 13" xfId="9655"/>
    <cellStyle name="Entrada 26 13 2" xfId="29833"/>
    <cellStyle name="Entrada 26 14" xfId="9656"/>
    <cellStyle name="Entrada 26 14 2" xfId="29834"/>
    <cellStyle name="Entrada 26 15" xfId="9657"/>
    <cellStyle name="Entrada 26 15 2" xfId="29835"/>
    <cellStyle name="Entrada 26 16" xfId="9658"/>
    <cellStyle name="Entrada 26 16 2" xfId="29836"/>
    <cellStyle name="Entrada 26 17" xfId="29829"/>
    <cellStyle name="Entrada 26 2" xfId="9659"/>
    <cellStyle name="Entrada 26 2 2" xfId="29837"/>
    <cellStyle name="Entrada 26 3" xfId="9660"/>
    <cellStyle name="Entrada 26 3 2" xfId="29838"/>
    <cellStyle name="Entrada 26 4" xfId="9661"/>
    <cellStyle name="Entrada 26 4 2" xfId="29839"/>
    <cellStyle name="Entrada 26 5" xfId="9662"/>
    <cellStyle name="Entrada 26 5 2" xfId="29840"/>
    <cellStyle name="Entrada 26 6" xfId="9663"/>
    <cellStyle name="Entrada 26 6 2" xfId="29841"/>
    <cellStyle name="Entrada 26 7" xfId="9664"/>
    <cellStyle name="Entrada 26 7 2" xfId="29842"/>
    <cellStyle name="Entrada 26 8" xfId="9665"/>
    <cellStyle name="Entrada 26 8 2" xfId="29843"/>
    <cellStyle name="Entrada 26 9" xfId="9666"/>
    <cellStyle name="Entrada 26 9 2" xfId="29844"/>
    <cellStyle name="Entrada 27" xfId="9667"/>
    <cellStyle name="Entrada 27 10" xfId="9668"/>
    <cellStyle name="Entrada 27 10 2" xfId="29846"/>
    <cellStyle name="Entrada 27 11" xfId="9669"/>
    <cellStyle name="Entrada 27 11 2" xfId="29847"/>
    <cellStyle name="Entrada 27 12" xfId="9670"/>
    <cellStyle name="Entrada 27 12 2" xfId="29848"/>
    <cellStyle name="Entrada 27 13" xfId="9671"/>
    <cellStyle name="Entrada 27 13 2" xfId="29849"/>
    <cellStyle name="Entrada 27 14" xfId="9672"/>
    <cellStyle name="Entrada 27 14 2" xfId="29850"/>
    <cellStyle name="Entrada 27 15" xfId="9673"/>
    <cellStyle name="Entrada 27 15 2" xfId="29851"/>
    <cellStyle name="Entrada 27 16" xfId="9674"/>
    <cellStyle name="Entrada 27 16 2" xfId="29852"/>
    <cellStyle name="Entrada 27 17" xfId="29845"/>
    <cellStyle name="Entrada 27 2" xfId="9675"/>
    <cellStyle name="Entrada 27 2 2" xfId="29853"/>
    <cellStyle name="Entrada 27 3" xfId="9676"/>
    <cellStyle name="Entrada 27 3 2" xfId="29854"/>
    <cellStyle name="Entrada 27 4" xfId="9677"/>
    <cellStyle name="Entrada 27 4 2" xfId="29855"/>
    <cellStyle name="Entrada 27 5" xfId="9678"/>
    <cellStyle name="Entrada 27 5 2" xfId="29856"/>
    <cellStyle name="Entrada 27 6" xfId="9679"/>
    <cellStyle name="Entrada 27 6 2" xfId="29857"/>
    <cellStyle name="Entrada 27 7" xfId="9680"/>
    <cellStyle name="Entrada 27 7 2" xfId="29858"/>
    <cellStyle name="Entrada 27 8" xfId="9681"/>
    <cellStyle name="Entrada 27 8 2" xfId="29859"/>
    <cellStyle name="Entrada 27 9" xfId="9682"/>
    <cellStyle name="Entrada 27 9 2" xfId="29860"/>
    <cellStyle name="Entrada 28" xfId="9683"/>
    <cellStyle name="Entrada 28 10" xfId="9684"/>
    <cellStyle name="Entrada 28 10 2" xfId="29862"/>
    <cellStyle name="Entrada 28 11" xfId="9685"/>
    <cellStyle name="Entrada 28 11 2" xfId="29863"/>
    <cellStyle name="Entrada 28 12" xfId="9686"/>
    <cellStyle name="Entrada 28 12 2" xfId="29864"/>
    <cellStyle name="Entrada 28 13" xfId="9687"/>
    <cellStyle name="Entrada 28 13 2" xfId="29865"/>
    <cellStyle name="Entrada 28 14" xfId="9688"/>
    <cellStyle name="Entrada 28 14 2" xfId="29866"/>
    <cellStyle name="Entrada 28 15" xfId="9689"/>
    <cellStyle name="Entrada 28 15 2" xfId="29867"/>
    <cellStyle name="Entrada 28 16" xfId="9690"/>
    <cellStyle name="Entrada 28 16 2" xfId="29868"/>
    <cellStyle name="Entrada 28 17" xfId="29861"/>
    <cellStyle name="Entrada 28 2" xfId="9691"/>
    <cellStyle name="Entrada 28 2 2" xfId="29869"/>
    <cellStyle name="Entrada 28 3" xfId="9692"/>
    <cellStyle name="Entrada 28 3 2" xfId="29870"/>
    <cellStyle name="Entrada 28 4" xfId="9693"/>
    <cellStyle name="Entrada 28 4 2" xfId="29871"/>
    <cellStyle name="Entrada 28 5" xfId="9694"/>
    <cellStyle name="Entrada 28 5 2" xfId="29872"/>
    <cellStyle name="Entrada 28 6" xfId="9695"/>
    <cellStyle name="Entrada 28 6 2" xfId="29873"/>
    <cellStyle name="Entrada 28 7" xfId="9696"/>
    <cellStyle name="Entrada 28 7 2" xfId="29874"/>
    <cellStyle name="Entrada 28 8" xfId="9697"/>
    <cellStyle name="Entrada 28 8 2" xfId="29875"/>
    <cellStyle name="Entrada 28 9" xfId="9698"/>
    <cellStyle name="Entrada 28 9 2" xfId="29876"/>
    <cellStyle name="Entrada 29" xfId="9699"/>
    <cellStyle name="Entrada 29 10" xfId="9700"/>
    <cellStyle name="Entrada 29 10 2" xfId="29878"/>
    <cellStyle name="Entrada 29 11" xfId="9701"/>
    <cellStyle name="Entrada 29 11 2" xfId="29879"/>
    <cellStyle name="Entrada 29 12" xfId="9702"/>
    <cellStyle name="Entrada 29 12 2" xfId="29880"/>
    <cellStyle name="Entrada 29 13" xfId="9703"/>
    <cellStyle name="Entrada 29 13 2" xfId="29881"/>
    <cellStyle name="Entrada 29 14" xfId="9704"/>
    <cellStyle name="Entrada 29 14 2" xfId="29882"/>
    <cellStyle name="Entrada 29 15" xfId="9705"/>
    <cellStyle name="Entrada 29 15 2" xfId="29883"/>
    <cellStyle name="Entrada 29 16" xfId="9706"/>
    <cellStyle name="Entrada 29 16 2" xfId="29884"/>
    <cellStyle name="Entrada 29 17" xfId="29877"/>
    <cellStyle name="Entrada 29 2" xfId="9707"/>
    <cellStyle name="Entrada 29 2 2" xfId="29885"/>
    <cellStyle name="Entrada 29 3" xfId="9708"/>
    <cellStyle name="Entrada 29 3 2" xfId="29886"/>
    <cellStyle name="Entrada 29 4" xfId="9709"/>
    <cellStyle name="Entrada 29 4 2" xfId="29887"/>
    <cellStyle name="Entrada 29 5" xfId="9710"/>
    <cellStyle name="Entrada 29 5 2" xfId="29888"/>
    <cellStyle name="Entrada 29 6" xfId="9711"/>
    <cellStyle name="Entrada 29 6 2" xfId="29889"/>
    <cellStyle name="Entrada 29 7" xfId="9712"/>
    <cellStyle name="Entrada 29 7 2" xfId="29890"/>
    <cellStyle name="Entrada 29 8" xfId="9713"/>
    <cellStyle name="Entrada 29 8 2" xfId="29891"/>
    <cellStyle name="Entrada 29 9" xfId="9714"/>
    <cellStyle name="Entrada 29 9 2" xfId="29892"/>
    <cellStyle name="Entrada 3" xfId="9715"/>
    <cellStyle name="Entrada 3 10" xfId="9716"/>
    <cellStyle name="Entrada 3 10 2" xfId="29893"/>
    <cellStyle name="Entrada 3 11" xfId="9717"/>
    <cellStyle name="Entrada 3 11 2" xfId="29894"/>
    <cellStyle name="Entrada 3 2" xfId="9718"/>
    <cellStyle name="Entrada 3 2 2" xfId="29146"/>
    <cellStyle name="Entrada 3 3" xfId="9719"/>
    <cellStyle name="Entrada 3 3 2" xfId="29147"/>
    <cellStyle name="Entrada 3 4" xfId="9720"/>
    <cellStyle name="Entrada 3 4 2" xfId="29148"/>
    <cellStyle name="Entrada 3 5" xfId="9721"/>
    <cellStyle name="Entrada 3 5 2" xfId="29149"/>
    <cellStyle name="Entrada 3 6" xfId="9722"/>
    <cellStyle name="Entrada 3 6 2" xfId="29150"/>
    <cellStyle name="Entrada 3 7" xfId="9723"/>
    <cellStyle name="Entrada 3 7 2" xfId="29151"/>
    <cellStyle name="Entrada 3 8" xfId="9724"/>
    <cellStyle name="Entrada 3 8 2" xfId="29895"/>
    <cellStyle name="Entrada 3 9" xfId="9725"/>
    <cellStyle name="Entrada 3 9 2" xfId="29896"/>
    <cellStyle name="Entrada 30" xfId="9726"/>
    <cellStyle name="Entrada 30 2" xfId="29897"/>
    <cellStyle name="Entrada 31" xfId="9727"/>
    <cellStyle name="Entrada 31 2" xfId="29898"/>
    <cellStyle name="Entrada 32" xfId="9728"/>
    <cellStyle name="Entrada 32 2" xfId="29899"/>
    <cellStyle name="Entrada 33" xfId="9729"/>
    <cellStyle name="Entrada 33 2" xfId="29900"/>
    <cellStyle name="Entrada 34" xfId="9730"/>
    <cellStyle name="Entrada 34 2" xfId="29901"/>
    <cellStyle name="Entrada 35" xfId="9731"/>
    <cellStyle name="Entrada 35 2" xfId="29902"/>
    <cellStyle name="Entrada 36" xfId="9732"/>
    <cellStyle name="Entrada 36 2" xfId="29903"/>
    <cellStyle name="Entrada 37" xfId="9733"/>
    <cellStyle name="Entrada 37 2" xfId="29904"/>
    <cellStyle name="Entrada 38" xfId="9734"/>
    <cellStyle name="Entrada 38 2" xfId="29905"/>
    <cellStyle name="Entrada 39" xfId="9735"/>
    <cellStyle name="Entrada 39 2" xfId="29906"/>
    <cellStyle name="Entrada 4" xfId="9736"/>
    <cellStyle name="Entrada 4 10" xfId="9737"/>
    <cellStyle name="Entrada 4 10 2" xfId="29907"/>
    <cellStyle name="Entrada 4 11" xfId="9738"/>
    <cellStyle name="Entrada 4 11 2" xfId="29908"/>
    <cellStyle name="Entrada 4 2" xfId="9739"/>
    <cellStyle name="Entrada 4 2 2" xfId="29152"/>
    <cellStyle name="Entrada 4 3" xfId="9740"/>
    <cellStyle name="Entrada 4 3 2" xfId="29153"/>
    <cellStyle name="Entrada 4 4" xfId="9741"/>
    <cellStyle name="Entrada 4 4 2" xfId="29154"/>
    <cellStyle name="Entrada 4 5" xfId="9742"/>
    <cellStyle name="Entrada 4 5 2" xfId="29155"/>
    <cellStyle name="Entrada 4 6" xfId="9743"/>
    <cellStyle name="Entrada 4 6 2" xfId="29156"/>
    <cellStyle name="Entrada 4 7" xfId="9744"/>
    <cellStyle name="Entrada 4 7 2" xfId="29157"/>
    <cellStyle name="Entrada 4 8" xfId="9745"/>
    <cellStyle name="Entrada 4 8 2" xfId="29909"/>
    <cellStyle name="Entrada 4 9" xfId="9746"/>
    <cellStyle name="Entrada 4 9 2" xfId="29910"/>
    <cellStyle name="Entrada 40" xfId="9747"/>
    <cellStyle name="Entrada 40 2" xfId="29911"/>
    <cellStyle name="Entrada 41" xfId="9748"/>
    <cellStyle name="Entrada 41 2" xfId="29912"/>
    <cellStyle name="Entrada 42" xfId="9749"/>
    <cellStyle name="Entrada 42 2" xfId="29913"/>
    <cellStyle name="Entrada 43" xfId="9750"/>
    <cellStyle name="Entrada 43 2" xfId="29914"/>
    <cellStyle name="Entrada 44" xfId="9751"/>
    <cellStyle name="Entrada 44 2" xfId="29915"/>
    <cellStyle name="Entrada 45" xfId="9752"/>
    <cellStyle name="Entrada 45 2" xfId="29916"/>
    <cellStyle name="Entrada 46" xfId="9753"/>
    <cellStyle name="Entrada 46 2" xfId="29917"/>
    <cellStyle name="Entrada 47" xfId="9754"/>
    <cellStyle name="Entrada 47 2" xfId="29918"/>
    <cellStyle name="Entrada 48" xfId="9755"/>
    <cellStyle name="Entrada 48 2" xfId="29919"/>
    <cellStyle name="Entrada 49" xfId="9756"/>
    <cellStyle name="Entrada 49 2" xfId="29920"/>
    <cellStyle name="Entrada 5" xfId="9757"/>
    <cellStyle name="Entrada 5 2" xfId="9758"/>
    <cellStyle name="Entrada 5 2 2" xfId="29159"/>
    <cellStyle name="Entrada 5 3" xfId="9759"/>
    <cellStyle name="Entrada 5 3 2" xfId="29160"/>
    <cellStyle name="Entrada 5 4" xfId="9760"/>
    <cellStyle name="Entrada 5 4 2" xfId="29161"/>
    <cellStyle name="Entrada 5 5" xfId="29158"/>
    <cellStyle name="Entrada 50" xfId="9761"/>
    <cellStyle name="Entrada 50 2" xfId="29921"/>
    <cellStyle name="Entrada 51" xfId="9762"/>
    <cellStyle name="Entrada 51 2" xfId="29922"/>
    <cellStyle name="Entrada 52" xfId="9763"/>
    <cellStyle name="Entrada 52 2" xfId="29923"/>
    <cellStyle name="Entrada 53" xfId="9764"/>
    <cellStyle name="Entrada 53 2" xfId="29924"/>
    <cellStyle name="Entrada 54" xfId="9765"/>
    <cellStyle name="Entrada 54 2" xfId="29925"/>
    <cellStyle name="Entrada 55" xfId="9766"/>
    <cellStyle name="Entrada 55 2" xfId="29926"/>
    <cellStyle name="Entrada 56" xfId="9767"/>
    <cellStyle name="Entrada 56 2" xfId="29927"/>
    <cellStyle name="Entrada 57" xfId="9768"/>
    <cellStyle name="Entrada 57 2" xfId="29928"/>
    <cellStyle name="Entrada 58" xfId="9769"/>
    <cellStyle name="Entrada 58 2" xfId="29929"/>
    <cellStyle name="Entrada 59" xfId="9770"/>
    <cellStyle name="Entrada 59 2" xfId="29930"/>
    <cellStyle name="Entrada 6" xfId="19"/>
    <cellStyle name="Entrada 6 2" xfId="9771"/>
    <cellStyle name="Entrada 6 2 2" xfId="29163"/>
    <cellStyle name="Entrada 6 3" xfId="9772"/>
    <cellStyle name="Entrada 6 3 2" xfId="29164"/>
    <cellStyle name="Entrada 6 4" xfId="9773"/>
    <cellStyle name="Entrada 6 4 2" xfId="29165"/>
    <cellStyle name="Entrada 6 5" xfId="29162"/>
    <cellStyle name="Entrada 6 6" xfId="29359"/>
    <cellStyle name="Entrada 60" xfId="9774"/>
    <cellStyle name="Entrada 60 2" xfId="29931"/>
    <cellStyle name="Entrada 61" xfId="9775"/>
    <cellStyle name="Entrada 61 2" xfId="29932"/>
    <cellStyle name="Entrada 62" xfId="9776"/>
    <cellStyle name="Entrada 62 2" xfId="29933"/>
    <cellStyle name="Entrada 63" xfId="9777"/>
    <cellStyle name="Entrada 63 2" xfId="29934"/>
    <cellStyle name="Entrada 64" xfId="9778"/>
    <cellStyle name="Entrada 64 2" xfId="29935"/>
    <cellStyle name="Entrada 65" xfId="9779"/>
    <cellStyle name="Entrada 65 2" xfId="29936"/>
    <cellStyle name="Entrada 66" xfId="9780"/>
    <cellStyle name="Entrada 66 2" xfId="29937"/>
    <cellStyle name="Entrada 67" xfId="9781"/>
    <cellStyle name="Entrada 67 2" xfId="29938"/>
    <cellStyle name="Entrada 68" xfId="9782"/>
    <cellStyle name="Entrada 68 2" xfId="29939"/>
    <cellStyle name="Entrada 69" xfId="9783"/>
    <cellStyle name="Entrada 69 2" xfId="29940"/>
    <cellStyle name="Entrada 7" xfId="9784"/>
    <cellStyle name="Entrada 7 2" xfId="9785"/>
    <cellStyle name="Entrada 7 2 2" xfId="29167"/>
    <cellStyle name="Entrada 7 3" xfId="9786"/>
    <cellStyle name="Entrada 7 3 2" xfId="29168"/>
    <cellStyle name="Entrada 7 4" xfId="9787"/>
    <cellStyle name="Entrada 7 4 2" xfId="29169"/>
    <cellStyle name="Entrada 7 5" xfId="29166"/>
    <cellStyle name="Entrada 70" xfId="9788"/>
    <cellStyle name="Entrada 70 2" xfId="29941"/>
    <cellStyle name="Entrada 71" xfId="9789"/>
    <cellStyle name="Entrada 71 2" xfId="29942"/>
    <cellStyle name="Entrada 72" xfId="9790"/>
    <cellStyle name="Entrada 72 2" xfId="29943"/>
    <cellStyle name="Entrada 73" xfId="9791"/>
    <cellStyle name="Entrada 73 2" xfId="29944"/>
    <cellStyle name="Entrada 74" xfId="9792"/>
    <cellStyle name="Entrada 74 2" xfId="29945"/>
    <cellStyle name="Entrada 75" xfId="9793"/>
    <cellStyle name="Entrada 75 2" xfId="29946"/>
    <cellStyle name="Entrada 76" xfId="9794"/>
    <cellStyle name="Entrada 76 2" xfId="29947"/>
    <cellStyle name="Entrada 77" xfId="9795"/>
    <cellStyle name="Entrada 77 2" xfId="29948"/>
    <cellStyle name="Entrada 78" xfId="9796"/>
    <cellStyle name="Entrada 78 2" xfId="29949"/>
    <cellStyle name="Entrada 79" xfId="9797"/>
    <cellStyle name="Entrada 79 2" xfId="29950"/>
    <cellStyle name="Entrada 8" xfId="9798"/>
    <cellStyle name="Entrada 8 2" xfId="9799"/>
    <cellStyle name="Entrada 8 2 2" xfId="29171"/>
    <cellStyle name="Entrada 8 3" xfId="9800"/>
    <cellStyle name="Entrada 8 3 2" xfId="29172"/>
    <cellStyle name="Entrada 8 4" xfId="9801"/>
    <cellStyle name="Entrada 8 4 2" xfId="29173"/>
    <cellStyle name="Entrada 8 5" xfId="29170"/>
    <cellStyle name="Entrada 80" xfId="9802"/>
    <cellStyle name="Entrada 80 2" xfId="29951"/>
    <cellStyle name="Entrada 81" xfId="9803"/>
    <cellStyle name="Entrada 81 2" xfId="29952"/>
    <cellStyle name="Entrada 82" xfId="9804"/>
    <cellStyle name="Entrada 82 2" xfId="29953"/>
    <cellStyle name="Entrada 83" xfId="9805"/>
    <cellStyle name="Entrada 83 2" xfId="29954"/>
    <cellStyle name="Entrada 84" xfId="9806"/>
    <cellStyle name="Entrada 84 2" xfId="29955"/>
    <cellStyle name="Entrada 85" xfId="9807"/>
    <cellStyle name="Entrada 85 2" xfId="29956"/>
    <cellStyle name="Entrada 86" xfId="9808"/>
    <cellStyle name="Entrada 86 2" xfId="29957"/>
    <cellStyle name="Entrada 87" xfId="9809"/>
    <cellStyle name="Entrada 87 2" xfId="29958"/>
    <cellStyle name="Entrada 88" xfId="9810"/>
    <cellStyle name="Entrada 88 2" xfId="29959"/>
    <cellStyle name="Entrada 89" xfId="9811"/>
    <cellStyle name="Entrada 89 2" xfId="29960"/>
    <cellStyle name="Entrada 9" xfId="9812"/>
    <cellStyle name="Entrada 9 2" xfId="29174"/>
    <cellStyle name="Entrada 90" xfId="9813"/>
    <cellStyle name="Entrada 90 2" xfId="29961"/>
    <cellStyle name="Entrada 91" xfId="9814"/>
    <cellStyle name="Entrada 91 2" xfId="29962"/>
    <cellStyle name="Entrada 92" xfId="9815"/>
    <cellStyle name="Entrada 92 2" xfId="29963"/>
    <cellStyle name="Entrada 93" xfId="9816"/>
    <cellStyle name="Entrada 93 2" xfId="29964"/>
    <cellStyle name="Entrada 94" xfId="9817"/>
    <cellStyle name="Entrada 94 2" xfId="29965"/>
    <cellStyle name="Entrada 95" xfId="9818"/>
    <cellStyle name="Entrada 95 2" xfId="29966"/>
    <cellStyle name="Entrada 96" xfId="9819"/>
    <cellStyle name="Entrada 96 2" xfId="29967"/>
    <cellStyle name="Entrada 97" xfId="9820"/>
    <cellStyle name="Entrada 97 2" xfId="29968"/>
    <cellStyle name="Entrada 98" xfId="9821"/>
    <cellStyle name="Entrada 98 2" xfId="29969"/>
    <cellStyle name="Entrada 99" xfId="9822"/>
    <cellStyle name="Entrada 99 2" xfId="29970"/>
    <cellStyle name="Euro" xfId="9823"/>
    <cellStyle name="Euro 10" xfId="9824"/>
    <cellStyle name="Euro 10 10" xfId="9825"/>
    <cellStyle name="Euro 10 11" xfId="9826"/>
    <cellStyle name="Euro 10 12" xfId="9827"/>
    <cellStyle name="Euro 10 13" xfId="9828"/>
    <cellStyle name="Euro 10 14" xfId="9829"/>
    <cellStyle name="Euro 10 15" xfId="9830"/>
    <cellStyle name="Euro 10 2" xfId="9831"/>
    <cellStyle name="Euro 10 3" xfId="9832"/>
    <cellStyle name="Euro 10 4" xfId="9833"/>
    <cellStyle name="Euro 10 5" xfId="9834"/>
    <cellStyle name="Euro 10 6" xfId="9835"/>
    <cellStyle name="Euro 10 7" xfId="9836"/>
    <cellStyle name="Euro 10 8" xfId="9837"/>
    <cellStyle name="Euro 10 9" xfId="9838"/>
    <cellStyle name="Euro 11" xfId="9839"/>
    <cellStyle name="Euro 11 10" xfId="9840"/>
    <cellStyle name="Euro 11 11" xfId="9841"/>
    <cellStyle name="Euro 11 12" xfId="9842"/>
    <cellStyle name="Euro 11 13" xfId="9843"/>
    <cellStyle name="Euro 11 14" xfId="9844"/>
    <cellStyle name="Euro 11 15" xfId="9845"/>
    <cellStyle name="Euro 11 2" xfId="9846"/>
    <cellStyle name="Euro 11 3" xfId="9847"/>
    <cellStyle name="Euro 11 4" xfId="9848"/>
    <cellStyle name="Euro 11 5" xfId="9849"/>
    <cellStyle name="Euro 11 6" xfId="9850"/>
    <cellStyle name="Euro 11 7" xfId="9851"/>
    <cellStyle name="Euro 11 8" xfId="9852"/>
    <cellStyle name="Euro 11 9" xfId="9853"/>
    <cellStyle name="Euro 12" xfId="9854"/>
    <cellStyle name="Euro 12 10" xfId="9855"/>
    <cellStyle name="Euro 12 11" xfId="9856"/>
    <cellStyle name="Euro 12 12" xfId="9857"/>
    <cellStyle name="Euro 12 13" xfId="9858"/>
    <cellStyle name="Euro 12 14" xfId="9859"/>
    <cellStyle name="Euro 12 15" xfId="9860"/>
    <cellStyle name="Euro 12 2" xfId="9861"/>
    <cellStyle name="Euro 12 3" xfId="9862"/>
    <cellStyle name="Euro 12 4" xfId="9863"/>
    <cellStyle name="Euro 12 5" xfId="9864"/>
    <cellStyle name="Euro 12 6" xfId="9865"/>
    <cellStyle name="Euro 12 7" xfId="9866"/>
    <cellStyle name="Euro 12 8" xfId="9867"/>
    <cellStyle name="Euro 12 9" xfId="9868"/>
    <cellStyle name="Euro 13" xfId="40449"/>
    <cellStyle name="Euro 2" xfId="9869"/>
    <cellStyle name="Euro 2 2" xfId="9870"/>
    <cellStyle name="Euro 2 2 2" xfId="9871"/>
    <cellStyle name="Euro 2 2 3" xfId="9872"/>
    <cellStyle name="Euro 2 2 4" xfId="9873"/>
    <cellStyle name="Euro 2 2 5" xfId="9874"/>
    <cellStyle name="Euro 2 2 6" xfId="9875"/>
    <cellStyle name="Euro 2 2 7" xfId="9876"/>
    <cellStyle name="Euro 2 3" xfId="9877"/>
    <cellStyle name="Euro 2 4" xfId="9878"/>
    <cellStyle name="Euro 2 5" xfId="9879"/>
    <cellStyle name="Euro 2 6" xfId="9880"/>
    <cellStyle name="Euro 2 7" xfId="9881"/>
    <cellStyle name="Euro 2 8" xfId="9882"/>
    <cellStyle name="Euro 2 9" xfId="40598"/>
    <cellStyle name="Euro 3" xfId="9883"/>
    <cellStyle name="Euro 4" xfId="9884"/>
    <cellStyle name="Euro 5" xfId="9885"/>
    <cellStyle name="Euro 6" xfId="9886"/>
    <cellStyle name="Euro 7" xfId="9887"/>
    <cellStyle name="Euro 8" xfId="9888"/>
    <cellStyle name="Euro 9" xfId="9889"/>
    <cellStyle name="Euro 9 10" xfId="9890"/>
    <cellStyle name="Euro 9 11" xfId="9891"/>
    <cellStyle name="Euro 9 12" xfId="9892"/>
    <cellStyle name="Euro 9 13" xfId="9893"/>
    <cellStyle name="Euro 9 14" xfId="9894"/>
    <cellStyle name="Euro 9 15" xfId="9895"/>
    <cellStyle name="Euro 9 2" xfId="9896"/>
    <cellStyle name="Euro 9 3" xfId="9897"/>
    <cellStyle name="Euro 9 4" xfId="9898"/>
    <cellStyle name="Euro 9 5" xfId="9899"/>
    <cellStyle name="Euro 9 6" xfId="9900"/>
    <cellStyle name="Euro 9 7" xfId="9901"/>
    <cellStyle name="Euro 9 8" xfId="9902"/>
    <cellStyle name="Euro 9 9" xfId="9903"/>
    <cellStyle name="Excel Built-in Normal" xfId="41126"/>
    <cellStyle name="Excel Built-in Normal 2" xfId="41127"/>
    <cellStyle name="Explanatory Text" xfId="41100"/>
    <cellStyle name="Fixo" xfId="9904"/>
    <cellStyle name="Good" xfId="41101"/>
    <cellStyle name="Heading 1" xfId="41102"/>
    <cellStyle name="Heading 2" xfId="41103"/>
    <cellStyle name="Heading 3" xfId="41104"/>
    <cellStyle name="Heading 4" xfId="41105"/>
    <cellStyle name="Hyperlink" xfId="41122" builtinId="8"/>
    <cellStyle name="Hyperlink 2" xfId="9905"/>
    <cellStyle name="Hyperlink 2 2" xfId="9906"/>
    <cellStyle name="Incorreto 10" xfId="9907"/>
    <cellStyle name="Incorreto 10 2" xfId="40599"/>
    <cellStyle name="Incorreto 100" xfId="9908"/>
    <cellStyle name="Incorreto 101" xfId="9909"/>
    <cellStyle name="Incorreto 102" xfId="9910"/>
    <cellStyle name="Incorreto 103" xfId="9911"/>
    <cellStyle name="Incorreto 104" xfId="9912"/>
    <cellStyle name="Incorreto 105" xfId="9913"/>
    <cellStyle name="Incorreto 106" xfId="9914"/>
    <cellStyle name="Incorreto 107" xfId="9915"/>
    <cellStyle name="Incorreto 108" xfId="9916"/>
    <cellStyle name="Incorreto 109" xfId="9917"/>
    <cellStyle name="Incorreto 11" xfId="9918"/>
    <cellStyle name="Incorreto 11 2" xfId="40600"/>
    <cellStyle name="Incorreto 110" xfId="9919"/>
    <cellStyle name="Incorreto 111" xfId="9920"/>
    <cellStyle name="Incorreto 112" xfId="9921"/>
    <cellStyle name="Incorreto 113" xfId="9922"/>
    <cellStyle name="Incorreto 114" xfId="9923"/>
    <cellStyle name="Incorreto 115" xfId="9924"/>
    <cellStyle name="Incorreto 116" xfId="9925"/>
    <cellStyle name="Incorreto 117" xfId="9926"/>
    <cellStyle name="Incorreto 118" xfId="9927"/>
    <cellStyle name="Incorreto 119" xfId="9928"/>
    <cellStyle name="Incorreto 12" xfId="9929"/>
    <cellStyle name="Incorreto 12 2" xfId="40601"/>
    <cellStyle name="Incorreto 120" xfId="9930"/>
    <cellStyle name="Incorreto 121" xfId="9931"/>
    <cellStyle name="Incorreto 122" xfId="9932"/>
    <cellStyle name="Incorreto 123" xfId="9933"/>
    <cellStyle name="Incorreto 124" xfId="9934"/>
    <cellStyle name="Incorreto 125" xfId="9935"/>
    <cellStyle name="Incorreto 126" xfId="9936"/>
    <cellStyle name="Incorreto 127" xfId="9937"/>
    <cellStyle name="Incorreto 128" xfId="9938"/>
    <cellStyle name="Incorreto 129" xfId="9939"/>
    <cellStyle name="Incorreto 13" xfId="9940"/>
    <cellStyle name="Incorreto 13 2" xfId="40602"/>
    <cellStyle name="Incorreto 130" xfId="9941"/>
    <cellStyle name="Incorreto 131" xfId="9942"/>
    <cellStyle name="Incorreto 132" xfId="9943"/>
    <cellStyle name="Incorreto 133" xfId="9944"/>
    <cellStyle name="Incorreto 134" xfId="9945"/>
    <cellStyle name="Incorreto 135" xfId="9946"/>
    <cellStyle name="Incorreto 136" xfId="9947"/>
    <cellStyle name="Incorreto 137" xfId="9948"/>
    <cellStyle name="Incorreto 138" xfId="9949"/>
    <cellStyle name="Incorreto 139" xfId="9950"/>
    <cellStyle name="Incorreto 14" xfId="9951"/>
    <cellStyle name="Incorreto 140" xfId="9952"/>
    <cellStyle name="Incorreto 141" xfId="9953"/>
    <cellStyle name="Incorreto 142" xfId="9954"/>
    <cellStyle name="Incorreto 143" xfId="9955"/>
    <cellStyle name="Incorreto 144" xfId="9956"/>
    <cellStyle name="Incorreto 145" xfId="9957"/>
    <cellStyle name="Incorreto 146" xfId="9958"/>
    <cellStyle name="Incorreto 147" xfId="9959"/>
    <cellStyle name="Incorreto 148" xfId="9960"/>
    <cellStyle name="Incorreto 149" xfId="9961"/>
    <cellStyle name="Incorreto 15" xfId="9962"/>
    <cellStyle name="Incorreto 15 2" xfId="9963"/>
    <cellStyle name="Incorreto 15 3" xfId="9964"/>
    <cellStyle name="Incorreto 150" xfId="9965"/>
    <cellStyle name="Incorreto 151" xfId="9966"/>
    <cellStyle name="Incorreto 152" xfId="9967"/>
    <cellStyle name="Incorreto 153" xfId="9968"/>
    <cellStyle name="Incorreto 154" xfId="9969"/>
    <cellStyle name="Incorreto 155" xfId="9970"/>
    <cellStyle name="Incorreto 156" xfId="9971"/>
    <cellStyle name="Incorreto 157" xfId="9972"/>
    <cellStyle name="Incorreto 158" xfId="9973"/>
    <cellStyle name="Incorreto 159" xfId="9974"/>
    <cellStyle name="Incorreto 16" xfId="9975"/>
    <cellStyle name="Incorreto 16 2" xfId="9976"/>
    <cellStyle name="Incorreto 16 3" xfId="9977"/>
    <cellStyle name="Incorreto 160" xfId="9978"/>
    <cellStyle name="Incorreto 161" xfId="9979"/>
    <cellStyle name="Incorreto 162" xfId="9980"/>
    <cellStyle name="Incorreto 163" xfId="9981"/>
    <cellStyle name="Incorreto 164" xfId="9982"/>
    <cellStyle name="Incorreto 165" xfId="9983"/>
    <cellStyle name="Incorreto 166" xfId="9984"/>
    <cellStyle name="Incorreto 167" xfId="9985"/>
    <cellStyle name="Incorreto 168" xfId="9986"/>
    <cellStyle name="Incorreto 169" xfId="9987"/>
    <cellStyle name="Incorreto 17" xfId="9988"/>
    <cellStyle name="Incorreto 17 2" xfId="9989"/>
    <cellStyle name="Incorreto 17 3" xfId="9990"/>
    <cellStyle name="Incorreto 170" xfId="9991"/>
    <cellStyle name="Incorreto 171" xfId="9992"/>
    <cellStyle name="Incorreto 172" xfId="9993"/>
    <cellStyle name="Incorreto 173" xfId="9994"/>
    <cellStyle name="Incorreto 174" xfId="9995"/>
    <cellStyle name="Incorreto 175" xfId="9996"/>
    <cellStyle name="Incorreto 176" xfId="9997"/>
    <cellStyle name="Incorreto 177" xfId="9998"/>
    <cellStyle name="Incorreto 178" xfId="9999"/>
    <cellStyle name="Incorreto 179" xfId="10000"/>
    <cellStyle name="Incorreto 18" xfId="10001"/>
    <cellStyle name="Incorreto 18 2" xfId="10002"/>
    <cellStyle name="Incorreto 18 3" xfId="10003"/>
    <cellStyle name="Incorreto 180" xfId="10004"/>
    <cellStyle name="Incorreto 181" xfId="10005"/>
    <cellStyle name="Incorreto 182" xfId="10006"/>
    <cellStyle name="Incorreto 183" xfId="10007"/>
    <cellStyle name="Incorreto 184" xfId="10008"/>
    <cellStyle name="Incorreto 185" xfId="10009"/>
    <cellStyle name="Incorreto 186" xfId="10010"/>
    <cellStyle name="Incorreto 187" xfId="10011"/>
    <cellStyle name="Incorreto 188" xfId="10012"/>
    <cellStyle name="Incorreto 189" xfId="10013"/>
    <cellStyle name="Incorreto 19" xfId="10014"/>
    <cellStyle name="Incorreto 19 2" xfId="10015"/>
    <cellStyle name="Incorreto 19 3" xfId="10016"/>
    <cellStyle name="Incorreto 190" xfId="10017"/>
    <cellStyle name="Incorreto 2" xfId="10018"/>
    <cellStyle name="Incorreto 2 10" xfId="10019"/>
    <cellStyle name="Incorreto 2 10 2" xfId="10020"/>
    <cellStyle name="Incorreto 2 10 3" xfId="10021"/>
    <cellStyle name="Incorreto 2 10 4" xfId="10022"/>
    <cellStyle name="Incorreto 2 10 5" xfId="10023"/>
    <cellStyle name="Incorreto 2 10 6" xfId="10024"/>
    <cellStyle name="Incorreto 2 10 7" xfId="10025"/>
    <cellStyle name="Incorreto 2 11" xfId="10026"/>
    <cellStyle name="Incorreto 2 11 2" xfId="10027"/>
    <cellStyle name="Incorreto 2 11 3" xfId="10028"/>
    <cellStyle name="Incorreto 2 11 4" xfId="10029"/>
    <cellStyle name="Incorreto 2 11 5" xfId="10030"/>
    <cellStyle name="Incorreto 2 11 6" xfId="10031"/>
    <cellStyle name="Incorreto 2 11 7" xfId="10032"/>
    <cellStyle name="Incorreto 2 12" xfId="10033"/>
    <cellStyle name="Incorreto 2 13" xfId="10034"/>
    <cellStyle name="Incorreto 2 14" xfId="10035"/>
    <cellStyle name="Incorreto 2 15" xfId="10036"/>
    <cellStyle name="Incorreto 2 16" xfId="10037"/>
    <cellStyle name="Incorreto 2 17" xfId="10038"/>
    <cellStyle name="Incorreto 2 18" xfId="10039"/>
    <cellStyle name="Incorreto 2 19" xfId="10040"/>
    <cellStyle name="Incorreto 2 2" xfId="10041"/>
    <cellStyle name="Incorreto 2 20" xfId="10042"/>
    <cellStyle name="Incorreto 2 21" xfId="10043"/>
    <cellStyle name="Incorreto 2 22" xfId="10044"/>
    <cellStyle name="Incorreto 2 23" xfId="10045"/>
    <cellStyle name="Incorreto 2 24" xfId="10046"/>
    <cellStyle name="Incorreto 2 25" xfId="10047"/>
    <cellStyle name="Incorreto 2 26" xfId="10048"/>
    <cellStyle name="Incorreto 2 27" xfId="10049"/>
    <cellStyle name="Incorreto 2 28" xfId="10050"/>
    <cellStyle name="Incorreto 2 29" xfId="10051"/>
    <cellStyle name="Incorreto 2 3" xfId="10052"/>
    <cellStyle name="Incorreto 2 30" xfId="10053"/>
    <cellStyle name="Incorreto 2 31" xfId="10054"/>
    <cellStyle name="Incorreto 2 32" xfId="10055"/>
    <cellStyle name="Incorreto 2 33" xfId="10056"/>
    <cellStyle name="Incorreto 2 34" xfId="10057"/>
    <cellStyle name="Incorreto 2 35" xfId="10058"/>
    <cellStyle name="Incorreto 2 4" xfId="10059"/>
    <cellStyle name="Incorreto 2 5" xfId="10060"/>
    <cellStyle name="Incorreto 2 6" xfId="10061"/>
    <cellStyle name="Incorreto 2 7" xfId="10062"/>
    <cellStyle name="Incorreto 2 8" xfId="10063"/>
    <cellStyle name="Incorreto 2 8 2" xfId="10064"/>
    <cellStyle name="Incorreto 2 8 3" xfId="10065"/>
    <cellStyle name="Incorreto 2 8 4" xfId="10066"/>
    <cellStyle name="Incorreto 2 8 5" xfId="10067"/>
    <cellStyle name="Incorreto 2 8 6" xfId="10068"/>
    <cellStyle name="Incorreto 2 8 7" xfId="10069"/>
    <cellStyle name="Incorreto 2 9" xfId="10070"/>
    <cellStyle name="Incorreto 2 9 2" xfId="10071"/>
    <cellStyle name="Incorreto 2 9 3" xfId="10072"/>
    <cellStyle name="Incorreto 2 9 4" xfId="10073"/>
    <cellStyle name="Incorreto 2 9 5" xfId="10074"/>
    <cellStyle name="Incorreto 2 9 6" xfId="10075"/>
    <cellStyle name="Incorreto 2 9 7" xfId="10076"/>
    <cellStyle name="Incorreto 20" xfId="10077"/>
    <cellStyle name="Incorreto 20 2" xfId="10078"/>
    <cellStyle name="Incorreto 20 3" xfId="10079"/>
    <cellStyle name="Incorreto 21" xfId="10080"/>
    <cellStyle name="Incorreto 22" xfId="10081"/>
    <cellStyle name="Incorreto 23" xfId="10082"/>
    <cellStyle name="Incorreto 24" xfId="10083"/>
    <cellStyle name="Incorreto 24 2" xfId="40953"/>
    <cellStyle name="Incorreto 25" xfId="10084"/>
    <cellStyle name="Incorreto 25 2" xfId="40988"/>
    <cellStyle name="Incorreto 26" xfId="10085"/>
    <cellStyle name="Incorreto 26 10" xfId="10086"/>
    <cellStyle name="Incorreto 26 11" xfId="10087"/>
    <cellStyle name="Incorreto 26 12" xfId="10088"/>
    <cellStyle name="Incorreto 26 13" xfId="10089"/>
    <cellStyle name="Incorreto 26 14" xfId="10090"/>
    <cellStyle name="Incorreto 26 15" xfId="10091"/>
    <cellStyle name="Incorreto 26 16" xfId="10092"/>
    <cellStyle name="Incorreto 26 2" xfId="10093"/>
    <cellStyle name="Incorreto 26 3" xfId="10094"/>
    <cellStyle name="Incorreto 26 4" xfId="10095"/>
    <cellStyle name="Incorreto 26 5" xfId="10096"/>
    <cellStyle name="Incorreto 26 6" xfId="10097"/>
    <cellStyle name="Incorreto 26 7" xfId="10098"/>
    <cellStyle name="Incorreto 26 8" xfId="10099"/>
    <cellStyle name="Incorreto 26 9" xfId="10100"/>
    <cellStyle name="Incorreto 27" xfId="10101"/>
    <cellStyle name="Incorreto 27 10" xfId="10102"/>
    <cellStyle name="Incorreto 27 11" xfId="10103"/>
    <cellStyle name="Incorreto 27 12" xfId="10104"/>
    <cellStyle name="Incorreto 27 13" xfId="10105"/>
    <cellStyle name="Incorreto 27 14" xfId="10106"/>
    <cellStyle name="Incorreto 27 15" xfId="10107"/>
    <cellStyle name="Incorreto 27 16" xfId="10108"/>
    <cellStyle name="Incorreto 27 2" xfId="10109"/>
    <cellStyle name="Incorreto 27 3" xfId="10110"/>
    <cellStyle name="Incorreto 27 4" xfId="10111"/>
    <cellStyle name="Incorreto 27 5" xfId="10112"/>
    <cellStyle name="Incorreto 27 6" xfId="10113"/>
    <cellStyle name="Incorreto 27 7" xfId="10114"/>
    <cellStyle name="Incorreto 27 8" xfId="10115"/>
    <cellStyle name="Incorreto 27 9" xfId="10116"/>
    <cellStyle name="Incorreto 28" xfId="10117"/>
    <cellStyle name="Incorreto 28 10" xfId="10118"/>
    <cellStyle name="Incorreto 28 11" xfId="10119"/>
    <cellStyle name="Incorreto 28 12" xfId="10120"/>
    <cellStyle name="Incorreto 28 13" xfId="10121"/>
    <cellStyle name="Incorreto 28 14" xfId="10122"/>
    <cellStyle name="Incorreto 28 15" xfId="10123"/>
    <cellStyle name="Incorreto 28 16" xfId="10124"/>
    <cellStyle name="Incorreto 28 2" xfId="10125"/>
    <cellStyle name="Incorreto 28 3" xfId="10126"/>
    <cellStyle name="Incorreto 28 4" xfId="10127"/>
    <cellStyle name="Incorreto 28 5" xfId="10128"/>
    <cellStyle name="Incorreto 28 6" xfId="10129"/>
    <cellStyle name="Incorreto 28 7" xfId="10130"/>
    <cellStyle name="Incorreto 28 8" xfId="10131"/>
    <cellStyle name="Incorreto 28 9" xfId="10132"/>
    <cellStyle name="Incorreto 29" xfId="10133"/>
    <cellStyle name="Incorreto 29 10" xfId="10134"/>
    <cellStyle name="Incorreto 29 11" xfId="10135"/>
    <cellStyle name="Incorreto 29 12" xfId="10136"/>
    <cellStyle name="Incorreto 29 13" xfId="10137"/>
    <cellStyle name="Incorreto 29 14" xfId="10138"/>
    <cellStyle name="Incorreto 29 15" xfId="10139"/>
    <cellStyle name="Incorreto 29 16" xfId="10140"/>
    <cellStyle name="Incorreto 29 2" xfId="10141"/>
    <cellStyle name="Incorreto 29 3" xfId="10142"/>
    <cellStyle name="Incorreto 29 4" xfId="10143"/>
    <cellStyle name="Incorreto 29 5" xfId="10144"/>
    <cellStyle name="Incorreto 29 6" xfId="10145"/>
    <cellStyle name="Incorreto 29 7" xfId="10146"/>
    <cellStyle name="Incorreto 29 8" xfId="10147"/>
    <cellStyle name="Incorreto 29 9" xfId="10148"/>
    <cellStyle name="Incorreto 3" xfId="10149"/>
    <cellStyle name="Incorreto 3 10" xfId="10150"/>
    <cellStyle name="Incorreto 3 11" xfId="10151"/>
    <cellStyle name="Incorreto 3 2" xfId="10152"/>
    <cellStyle name="Incorreto 3 3" xfId="10153"/>
    <cellStyle name="Incorreto 3 4" xfId="10154"/>
    <cellStyle name="Incorreto 3 5" xfId="10155"/>
    <cellStyle name="Incorreto 3 6" xfId="10156"/>
    <cellStyle name="Incorreto 3 7" xfId="10157"/>
    <cellStyle name="Incorreto 3 8" xfId="10158"/>
    <cellStyle name="Incorreto 3 9" xfId="10159"/>
    <cellStyle name="Incorreto 30" xfId="10160"/>
    <cellStyle name="Incorreto 31" xfId="10161"/>
    <cellStyle name="Incorreto 32" xfId="10162"/>
    <cellStyle name="Incorreto 33" xfId="10163"/>
    <cellStyle name="Incorreto 34" xfId="10164"/>
    <cellStyle name="Incorreto 35" xfId="10165"/>
    <cellStyle name="Incorreto 36" xfId="10166"/>
    <cellStyle name="Incorreto 37" xfId="10167"/>
    <cellStyle name="Incorreto 38" xfId="10168"/>
    <cellStyle name="Incorreto 39" xfId="10169"/>
    <cellStyle name="Incorreto 4" xfId="10170"/>
    <cellStyle name="Incorreto 4 10" xfId="10171"/>
    <cellStyle name="Incorreto 4 11" xfId="10172"/>
    <cellStyle name="Incorreto 4 2" xfId="10173"/>
    <cellStyle name="Incorreto 4 3" xfId="10174"/>
    <cellStyle name="Incorreto 4 4" xfId="10175"/>
    <cellStyle name="Incorreto 4 5" xfId="10176"/>
    <cellStyle name="Incorreto 4 6" xfId="10177"/>
    <cellStyle name="Incorreto 4 7" xfId="10178"/>
    <cellStyle name="Incorreto 4 8" xfId="10179"/>
    <cellStyle name="Incorreto 4 9" xfId="10180"/>
    <cellStyle name="Incorreto 40" xfId="10181"/>
    <cellStyle name="Incorreto 41" xfId="10182"/>
    <cellStyle name="Incorreto 42" xfId="10183"/>
    <cellStyle name="Incorreto 43" xfId="10184"/>
    <cellStyle name="Incorreto 44" xfId="10185"/>
    <cellStyle name="Incorreto 45" xfId="10186"/>
    <cellStyle name="Incorreto 46" xfId="10187"/>
    <cellStyle name="Incorreto 47" xfId="10188"/>
    <cellStyle name="Incorreto 48" xfId="10189"/>
    <cellStyle name="Incorreto 49" xfId="10190"/>
    <cellStyle name="Incorreto 5" xfId="10191"/>
    <cellStyle name="Incorreto 5 2" xfId="10192"/>
    <cellStyle name="Incorreto 5 3" xfId="10193"/>
    <cellStyle name="Incorreto 5 4" xfId="10194"/>
    <cellStyle name="Incorreto 50" xfId="10195"/>
    <cellStyle name="Incorreto 51" xfId="10196"/>
    <cellStyle name="Incorreto 52" xfId="10197"/>
    <cellStyle name="Incorreto 53" xfId="10198"/>
    <cellStyle name="Incorreto 54" xfId="10199"/>
    <cellStyle name="Incorreto 55" xfId="10200"/>
    <cellStyle name="Incorreto 56" xfId="10201"/>
    <cellStyle name="Incorreto 57" xfId="10202"/>
    <cellStyle name="Incorreto 58" xfId="10203"/>
    <cellStyle name="Incorreto 59" xfId="10204"/>
    <cellStyle name="Incorreto 6" xfId="10205"/>
    <cellStyle name="Incorreto 6 2" xfId="10206"/>
    <cellStyle name="Incorreto 6 3" xfId="10207"/>
    <cellStyle name="Incorreto 6 4" xfId="10208"/>
    <cellStyle name="Incorreto 60" xfId="10209"/>
    <cellStyle name="Incorreto 61" xfId="10210"/>
    <cellStyle name="Incorreto 62" xfId="10211"/>
    <cellStyle name="Incorreto 63" xfId="10212"/>
    <cellStyle name="Incorreto 64" xfId="10213"/>
    <cellStyle name="Incorreto 65" xfId="10214"/>
    <cellStyle name="Incorreto 66" xfId="10215"/>
    <cellStyle name="Incorreto 67" xfId="10216"/>
    <cellStyle name="Incorreto 68" xfId="10217"/>
    <cellStyle name="Incorreto 69" xfId="10218"/>
    <cellStyle name="Incorreto 7" xfId="10219"/>
    <cellStyle name="Incorreto 7 2" xfId="10220"/>
    <cellStyle name="Incorreto 7 3" xfId="10221"/>
    <cellStyle name="Incorreto 7 4" xfId="10222"/>
    <cellStyle name="Incorreto 70" xfId="10223"/>
    <cellStyle name="Incorreto 71" xfId="10224"/>
    <cellStyle name="Incorreto 72" xfId="10225"/>
    <cellStyle name="Incorreto 73" xfId="10226"/>
    <cellStyle name="Incorreto 74" xfId="10227"/>
    <cellStyle name="Incorreto 75" xfId="10228"/>
    <cellStyle name="Incorreto 76" xfId="10229"/>
    <cellStyle name="Incorreto 77" xfId="10230"/>
    <cellStyle name="Incorreto 78" xfId="10231"/>
    <cellStyle name="Incorreto 79" xfId="10232"/>
    <cellStyle name="Incorreto 8" xfId="10233"/>
    <cellStyle name="Incorreto 8 2" xfId="10234"/>
    <cellStyle name="Incorreto 8 3" xfId="10235"/>
    <cellStyle name="Incorreto 8 4" xfId="10236"/>
    <cellStyle name="Incorreto 80" xfId="10237"/>
    <cellStyle name="Incorreto 81" xfId="10238"/>
    <cellStyle name="Incorreto 82" xfId="10239"/>
    <cellStyle name="Incorreto 83" xfId="10240"/>
    <cellStyle name="Incorreto 84" xfId="10241"/>
    <cellStyle name="Incorreto 85" xfId="10242"/>
    <cellStyle name="Incorreto 86" xfId="10243"/>
    <cellStyle name="Incorreto 87" xfId="10244"/>
    <cellStyle name="Incorreto 88" xfId="10245"/>
    <cellStyle name="Incorreto 89" xfId="10246"/>
    <cellStyle name="Incorreto 9" xfId="10247"/>
    <cellStyle name="Incorreto 90" xfId="10248"/>
    <cellStyle name="Incorreto 91" xfId="10249"/>
    <cellStyle name="Incorreto 92" xfId="10250"/>
    <cellStyle name="Incorreto 93" xfId="10251"/>
    <cellStyle name="Incorreto 94" xfId="10252"/>
    <cellStyle name="Incorreto 95" xfId="10253"/>
    <cellStyle name="Incorreto 96" xfId="10254"/>
    <cellStyle name="Incorreto 97" xfId="10255"/>
    <cellStyle name="Incorreto 98" xfId="10256"/>
    <cellStyle name="Incorreto 99" xfId="10257"/>
    <cellStyle name="Indefinido" xfId="10258"/>
    <cellStyle name="Input" xfId="41106"/>
    <cellStyle name="Input 2" xfId="41107"/>
    <cellStyle name="Linked Cell" xfId="41108"/>
    <cellStyle name="Millares 2" xfId="41128"/>
    <cellStyle name="Millares 2 10" xfId="41129"/>
    <cellStyle name="Millares 2 2" xfId="41130"/>
    <cellStyle name="Millares 2 2 2" xfId="41131"/>
    <cellStyle name="Millares 2 2 3" xfId="41132"/>
    <cellStyle name="Millares 2 2 4" xfId="41133"/>
    <cellStyle name="Millares 2 2 5" xfId="41134"/>
    <cellStyle name="Millares 2 3" xfId="41135"/>
    <cellStyle name="Millares 2 3 2" xfId="41136"/>
    <cellStyle name="Millares 2 3 3" xfId="41137"/>
    <cellStyle name="Millares 2 3 4" xfId="41138"/>
    <cellStyle name="Millares 2 4" xfId="41139"/>
    <cellStyle name="Millares 2 4 2" xfId="41140"/>
    <cellStyle name="Millares 2 4 3" xfId="41141"/>
    <cellStyle name="Millares 2 4 4" xfId="41142"/>
    <cellStyle name="Millares 2 5" xfId="41143"/>
    <cellStyle name="Millares 2 6" xfId="41144"/>
    <cellStyle name="Millares 2 7" xfId="41145"/>
    <cellStyle name="Millares 2 8" xfId="41146"/>
    <cellStyle name="Millares 2 9" xfId="41147"/>
    <cellStyle name="Moeda 11" xfId="41148"/>
    <cellStyle name="Moeda 12" xfId="41149"/>
    <cellStyle name="Moeda 2" xfId="10259"/>
    <cellStyle name="Moeda 2 2" xfId="41150"/>
    <cellStyle name="Moeda 2 3" xfId="41151"/>
    <cellStyle name="Moeda 2 4" xfId="41152"/>
    <cellStyle name="Moeda 3" xfId="10260"/>
    <cellStyle name="Moeda 3 2" xfId="41153"/>
    <cellStyle name="Moeda 3 3" xfId="41154"/>
    <cellStyle name="Moeda 4" xfId="29371"/>
    <cellStyle name="Moeda 4 2" xfId="41052"/>
    <cellStyle name="Moeda 5" xfId="40447"/>
    <cellStyle name="Moneda 2" xfId="41155"/>
    <cellStyle name="Neutra 10" xfId="10261"/>
    <cellStyle name="Neutra 10 2" xfId="40603"/>
    <cellStyle name="Neutra 100" xfId="10262"/>
    <cellStyle name="Neutra 101" xfId="10263"/>
    <cellStyle name="Neutra 102" xfId="10264"/>
    <cellStyle name="Neutra 103" xfId="10265"/>
    <cellStyle name="Neutra 104" xfId="10266"/>
    <cellStyle name="Neutra 105" xfId="10267"/>
    <cellStyle name="Neutra 106" xfId="10268"/>
    <cellStyle name="Neutra 107" xfId="10269"/>
    <cellStyle name="Neutra 108" xfId="10270"/>
    <cellStyle name="Neutra 109" xfId="10271"/>
    <cellStyle name="Neutra 11" xfId="10272"/>
    <cellStyle name="Neutra 11 2" xfId="40604"/>
    <cellStyle name="Neutra 110" xfId="10273"/>
    <cellStyle name="Neutra 111" xfId="10274"/>
    <cellStyle name="Neutra 112" xfId="10275"/>
    <cellStyle name="Neutra 113" xfId="10276"/>
    <cellStyle name="Neutra 114" xfId="10277"/>
    <cellStyle name="Neutra 115" xfId="10278"/>
    <cellStyle name="Neutra 116" xfId="10279"/>
    <cellStyle name="Neutra 117" xfId="10280"/>
    <cellStyle name="Neutra 118" xfId="10281"/>
    <cellStyle name="Neutra 119" xfId="10282"/>
    <cellStyle name="Neutra 12" xfId="10283"/>
    <cellStyle name="Neutra 12 2" xfId="40605"/>
    <cellStyle name="Neutra 120" xfId="10284"/>
    <cellStyle name="Neutra 121" xfId="10285"/>
    <cellStyle name="Neutra 122" xfId="10286"/>
    <cellStyle name="Neutra 123" xfId="10287"/>
    <cellStyle name="Neutra 124" xfId="10288"/>
    <cellStyle name="Neutra 125" xfId="10289"/>
    <cellStyle name="Neutra 126" xfId="10290"/>
    <cellStyle name="Neutra 127" xfId="10291"/>
    <cellStyle name="Neutra 128" xfId="10292"/>
    <cellStyle name="Neutra 129" xfId="10293"/>
    <cellStyle name="Neutra 13" xfId="10294"/>
    <cellStyle name="Neutra 13 2" xfId="40606"/>
    <cellStyle name="Neutra 130" xfId="10295"/>
    <cellStyle name="Neutra 131" xfId="10296"/>
    <cellStyle name="Neutra 132" xfId="10297"/>
    <cellStyle name="Neutra 133" xfId="10298"/>
    <cellStyle name="Neutra 134" xfId="10299"/>
    <cellStyle name="Neutra 135" xfId="10300"/>
    <cellStyle name="Neutra 136" xfId="10301"/>
    <cellStyle name="Neutra 137" xfId="10302"/>
    <cellStyle name="Neutra 138" xfId="10303"/>
    <cellStyle name="Neutra 139" xfId="10304"/>
    <cellStyle name="Neutra 14" xfId="10305"/>
    <cellStyle name="Neutra 140" xfId="10306"/>
    <cellStyle name="Neutra 141" xfId="10307"/>
    <cellStyle name="Neutra 142" xfId="10308"/>
    <cellStyle name="Neutra 143" xfId="10309"/>
    <cellStyle name="Neutra 144" xfId="10310"/>
    <cellStyle name="Neutra 145" xfId="10311"/>
    <cellStyle name="Neutra 146" xfId="10312"/>
    <cellStyle name="Neutra 147" xfId="10313"/>
    <cellStyle name="Neutra 148" xfId="10314"/>
    <cellStyle name="Neutra 149" xfId="10315"/>
    <cellStyle name="Neutra 15" xfId="10316"/>
    <cellStyle name="Neutra 15 2" xfId="10317"/>
    <cellStyle name="Neutra 15 3" xfId="10318"/>
    <cellStyle name="Neutra 150" xfId="10319"/>
    <cellStyle name="Neutra 151" xfId="10320"/>
    <cellStyle name="Neutra 152" xfId="10321"/>
    <cellStyle name="Neutra 153" xfId="10322"/>
    <cellStyle name="Neutra 154" xfId="10323"/>
    <cellStyle name="Neutra 155" xfId="10324"/>
    <cellStyle name="Neutra 156" xfId="10325"/>
    <cellStyle name="Neutra 157" xfId="10326"/>
    <cellStyle name="Neutra 158" xfId="10327"/>
    <cellStyle name="Neutra 159" xfId="10328"/>
    <cellStyle name="Neutra 16" xfId="10329"/>
    <cellStyle name="Neutra 16 2" xfId="10330"/>
    <cellStyle name="Neutra 16 3" xfId="10331"/>
    <cellStyle name="Neutra 160" xfId="10332"/>
    <cellStyle name="Neutra 161" xfId="10333"/>
    <cellStyle name="Neutra 162" xfId="10334"/>
    <cellStyle name="Neutra 163" xfId="10335"/>
    <cellStyle name="Neutra 164" xfId="10336"/>
    <cellStyle name="Neutra 165" xfId="10337"/>
    <cellStyle name="Neutra 166" xfId="10338"/>
    <cellStyle name="Neutra 167" xfId="10339"/>
    <cellStyle name="Neutra 168" xfId="10340"/>
    <cellStyle name="Neutra 169" xfId="10341"/>
    <cellStyle name="Neutra 17" xfId="10342"/>
    <cellStyle name="Neutra 17 2" xfId="10343"/>
    <cellStyle name="Neutra 17 3" xfId="10344"/>
    <cellStyle name="Neutra 170" xfId="10345"/>
    <cellStyle name="Neutra 171" xfId="10346"/>
    <cellStyle name="Neutra 172" xfId="10347"/>
    <cellStyle name="Neutra 173" xfId="10348"/>
    <cellStyle name="Neutra 174" xfId="10349"/>
    <cellStyle name="Neutra 175" xfId="10350"/>
    <cellStyle name="Neutra 176" xfId="10351"/>
    <cellStyle name="Neutra 177" xfId="10352"/>
    <cellStyle name="Neutra 178" xfId="10353"/>
    <cellStyle name="Neutra 179" xfId="10354"/>
    <cellStyle name="Neutra 18" xfId="10355"/>
    <cellStyle name="Neutra 18 2" xfId="10356"/>
    <cellStyle name="Neutra 18 3" xfId="10357"/>
    <cellStyle name="Neutra 180" xfId="10358"/>
    <cellStyle name="Neutra 181" xfId="10359"/>
    <cellStyle name="Neutra 182" xfId="10360"/>
    <cellStyle name="Neutra 183" xfId="10361"/>
    <cellStyle name="Neutra 184" xfId="10362"/>
    <cellStyle name="Neutra 185" xfId="10363"/>
    <cellStyle name="Neutra 186" xfId="10364"/>
    <cellStyle name="Neutra 187" xfId="10365"/>
    <cellStyle name="Neutra 188" xfId="10366"/>
    <cellStyle name="Neutra 189" xfId="10367"/>
    <cellStyle name="Neutra 19" xfId="10368"/>
    <cellStyle name="Neutra 19 2" xfId="10369"/>
    <cellStyle name="Neutra 19 3" xfId="10370"/>
    <cellStyle name="Neutra 190" xfId="10371"/>
    <cellStyle name="Neutra 2" xfId="10372"/>
    <cellStyle name="Neutra 2 10" xfId="10373"/>
    <cellStyle name="Neutra 2 10 2" xfId="10374"/>
    <cellStyle name="Neutra 2 10 3" xfId="10375"/>
    <cellStyle name="Neutra 2 10 4" xfId="10376"/>
    <cellStyle name="Neutra 2 10 5" xfId="10377"/>
    <cellStyle name="Neutra 2 10 6" xfId="10378"/>
    <cellStyle name="Neutra 2 10 7" xfId="10379"/>
    <cellStyle name="Neutra 2 11" xfId="10380"/>
    <cellStyle name="Neutra 2 11 2" xfId="10381"/>
    <cellStyle name="Neutra 2 11 3" xfId="10382"/>
    <cellStyle name="Neutra 2 11 4" xfId="10383"/>
    <cellStyle name="Neutra 2 11 5" xfId="10384"/>
    <cellStyle name="Neutra 2 11 6" xfId="10385"/>
    <cellStyle name="Neutra 2 11 7" xfId="10386"/>
    <cellStyle name="Neutra 2 12" xfId="10387"/>
    <cellStyle name="Neutra 2 13" xfId="10388"/>
    <cellStyle name="Neutra 2 14" xfId="10389"/>
    <cellStyle name="Neutra 2 15" xfId="10390"/>
    <cellStyle name="Neutra 2 16" xfId="10391"/>
    <cellStyle name="Neutra 2 17" xfId="10392"/>
    <cellStyle name="Neutra 2 18" xfId="10393"/>
    <cellStyle name="Neutra 2 19" xfId="10394"/>
    <cellStyle name="Neutra 2 2" xfId="10395"/>
    <cellStyle name="Neutra 2 20" xfId="10396"/>
    <cellStyle name="Neutra 2 21" xfId="10397"/>
    <cellStyle name="Neutra 2 22" xfId="10398"/>
    <cellStyle name="Neutra 2 23" xfId="10399"/>
    <cellStyle name="Neutra 2 24" xfId="10400"/>
    <cellStyle name="Neutra 2 25" xfId="10401"/>
    <cellStyle name="Neutra 2 26" xfId="10402"/>
    <cellStyle name="Neutra 2 27" xfId="10403"/>
    <cellStyle name="Neutra 2 28" xfId="10404"/>
    <cellStyle name="Neutra 2 29" xfId="10405"/>
    <cellStyle name="Neutra 2 3" xfId="10406"/>
    <cellStyle name="Neutra 2 30" xfId="10407"/>
    <cellStyle name="Neutra 2 31" xfId="10408"/>
    <cellStyle name="Neutra 2 32" xfId="10409"/>
    <cellStyle name="Neutra 2 33" xfId="10410"/>
    <cellStyle name="Neutra 2 34" xfId="10411"/>
    <cellStyle name="Neutra 2 35" xfId="10412"/>
    <cellStyle name="Neutra 2 4" xfId="10413"/>
    <cellStyle name="Neutra 2 5" xfId="10414"/>
    <cellStyle name="Neutra 2 6" xfId="10415"/>
    <cellStyle name="Neutra 2 7" xfId="10416"/>
    <cellStyle name="Neutra 2 8" xfId="10417"/>
    <cellStyle name="Neutra 2 8 2" xfId="10418"/>
    <cellStyle name="Neutra 2 8 3" xfId="10419"/>
    <cellStyle name="Neutra 2 8 4" xfId="10420"/>
    <cellStyle name="Neutra 2 8 5" xfId="10421"/>
    <cellStyle name="Neutra 2 8 6" xfId="10422"/>
    <cellStyle name="Neutra 2 8 7" xfId="10423"/>
    <cellStyle name="Neutra 2 9" xfId="10424"/>
    <cellStyle name="Neutra 2 9 2" xfId="10425"/>
    <cellStyle name="Neutra 2 9 3" xfId="10426"/>
    <cellStyle name="Neutra 2 9 4" xfId="10427"/>
    <cellStyle name="Neutra 2 9 5" xfId="10428"/>
    <cellStyle name="Neutra 2 9 6" xfId="10429"/>
    <cellStyle name="Neutra 2 9 7" xfId="10430"/>
    <cellStyle name="Neutra 20" xfId="10431"/>
    <cellStyle name="Neutra 20 2" xfId="10432"/>
    <cellStyle name="Neutra 20 3" xfId="10433"/>
    <cellStyle name="Neutra 21" xfId="10434"/>
    <cellStyle name="Neutra 22" xfId="10435"/>
    <cellStyle name="Neutra 23" xfId="10436"/>
    <cellStyle name="Neutra 24" xfId="10437"/>
    <cellStyle name="Neutra 24 2" xfId="40954"/>
    <cellStyle name="Neutra 25" xfId="10438"/>
    <cellStyle name="Neutra 25 2" xfId="40989"/>
    <cellStyle name="Neutra 26" xfId="10439"/>
    <cellStyle name="Neutra 26 10" xfId="10440"/>
    <cellStyle name="Neutra 26 11" xfId="10441"/>
    <cellStyle name="Neutra 26 12" xfId="10442"/>
    <cellStyle name="Neutra 26 13" xfId="10443"/>
    <cellStyle name="Neutra 26 14" xfId="10444"/>
    <cellStyle name="Neutra 26 15" xfId="10445"/>
    <cellStyle name="Neutra 26 16" xfId="10446"/>
    <cellStyle name="Neutra 26 2" xfId="10447"/>
    <cellStyle name="Neutra 26 3" xfId="10448"/>
    <cellStyle name="Neutra 26 4" xfId="10449"/>
    <cellStyle name="Neutra 26 5" xfId="10450"/>
    <cellStyle name="Neutra 26 6" xfId="10451"/>
    <cellStyle name="Neutra 26 7" xfId="10452"/>
    <cellStyle name="Neutra 26 8" xfId="10453"/>
    <cellStyle name="Neutra 26 9" xfId="10454"/>
    <cellStyle name="Neutra 27" xfId="10455"/>
    <cellStyle name="Neutra 27 10" xfId="10456"/>
    <cellStyle name="Neutra 27 11" xfId="10457"/>
    <cellStyle name="Neutra 27 12" xfId="10458"/>
    <cellStyle name="Neutra 27 13" xfId="10459"/>
    <cellStyle name="Neutra 27 14" xfId="10460"/>
    <cellStyle name="Neutra 27 15" xfId="10461"/>
    <cellStyle name="Neutra 27 16" xfId="10462"/>
    <cellStyle name="Neutra 27 2" xfId="10463"/>
    <cellStyle name="Neutra 27 3" xfId="10464"/>
    <cellStyle name="Neutra 27 4" xfId="10465"/>
    <cellStyle name="Neutra 27 5" xfId="10466"/>
    <cellStyle name="Neutra 27 6" xfId="10467"/>
    <cellStyle name="Neutra 27 7" xfId="10468"/>
    <cellStyle name="Neutra 27 8" xfId="10469"/>
    <cellStyle name="Neutra 27 9" xfId="10470"/>
    <cellStyle name="Neutra 28" xfId="10471"/>
    <cellStyle name="Neutra 28 10" xfId="10472"/>
    <cellStyle name="Neutra 28 11" xfId="10473"/>
    <cellStyle name="Neutra 28 12" xfId="10474"/>
    <cellStyle name="Neutra 28 13" xfId="10475"/>
    <cellStyle name="Neutra 28 14" xfId="10476"/>
    <cellStyle name="Neutra 28 15" xfId="10477"/>
    <cellStyle name="Neutra 28 16" xfId="10478"/>
    <cellStyle name="Neutra 28 2" xfId="10479"/>
    <cellStyle name="Neutra 28 3" xfId="10480"/>
    <cellStyle name="Neutra 28 4" xfId="10481"/>
    <cellStyle name="Neutra 28 5" xfId="10482"/>
    <cellStyle name="Neutra 28 6" xfId="10483"/>
    <cellStyle name="Neutra 28 7" xfId="10484"/>
    <cellStyle name="Neutra 28 8" xfId="10485"/>
    <cellStyle name="Neutra 28 9" xfId="10486"/>
    <cellStyle name="Neutra 29" xfId="10487"/>
    <cellStyle name="Neutra 29 10" xfId="10488"/>
    <cellStyle name="Neutra 29 11" xfId="10489"/>
    <cellStyle name="Neutra 29 12" xfId="10490"/>
    <cellStyle name="Neutra 29 13" xfId="10491"/>
    <cellStyle name="Neutra 29 14" xfId="10492"/>
    <cellStyle name="Neutra 29 15" xfId="10493"/>
    <cellStyle name="Neutra 29 16" xfId="10494"/>
    <cellStyle name="Neutra 29 2" xfId="10495"/>
    <cellStyle name="Neutra 29 3" xfId="10496"/>
    <cellStyle name="Neutra 29 4" xfId="10497"/>
    <cellStyle name="Neutra 29 5" xfId="10498"/>
    <cellStyle name="Neutra 29 6" xfId="10499"/>
    <cellStyle name="Neutra 29 7" xfId="10500"/>
    <cellStyle name="Neutra 29 8" xfId="10501"/>
    <cellStyle name="Neutra 29 9" xfId="10502"/>
    <cellStyle name="Neutra 3" xfId="10503"/>
    <cellStyle name="Neutra 3 10" xfId="10504"/>
    <cellStyle name="Neutra 3 11" xfId="10505"/>
    <cellStyle name="Neutra 3 2" xfId="10506"/>
    <cellStyle name="Neutra 3 3" xfId="10507"/>
    <cellStyle name="Neutra 3 4" xfId="10508"/>
    <cellStyle name="Neutra 3 5" xfId="10509"/>
    <cellStyle name="Neutra 3 6" xfId="10510"/>
    <cellStyle name="Neutra 3 7" xfId="10511"/>
    <cellStyle name="Neutra 3 8" xfId="10512"/>
    <cellStyle name="Neutra 3 9" xfId="10513"/>
    <cellStyle name="Neutra 30" xfId="10514"/>
    <cellStyle name="Neutra 31" xfId="10515"/>
    <cellStyle name="Neutra 32" xfId="10516"/>
    <cellStyle name="Neutra 33" xfId="10517"/>
    <cellStyle name="Neutra 34" xfId="10518"/>
    <cellStyle name="Neutra 35" xfId="10519"/>
    <cellStyle name="Neutra 36" xfId="10520"/>
    <cellStyle name="Neutra 37" xfId="10521"/>
    <cellStyle name="Neutra 38" xfId="10522"/>
    <cellStyle name="Neutra 39" xfId="10523"/>
    <cellStyle name="Neutra 4" xfId="10524"/>
    <cellStyle name="Neutra 4 10" xfId="10525"/>
    <cellStyle name="Neutra 4 11" xfId="10526"/>
    <cellStyle name="Neutra 4 2" xfId="10527"/>
    <cellStyle name="Neutra 4 3" xfId="10528"/>
    <cellStyle name="Neutra 4 4" xfId="10529"/>
    <cellStyle name="Neutra 4 5" xfId="10530"/>
    <cellStyle name="Neutra 4 6" xfId="10531"/>
    <cellStyle name="Neutra 4 7" xfId="10532"/>
    <cellStyle name="Neutra 4 8" xfId="10533"/>
    <cellStyle name="Neutra 4 9" xfId="10534"/>
    <cellStyle name="Neutra 40" xfId="10535"/>
    <cellStyle name="Neutra 41" xfId="10536"/>
    <cellStyle name="Neutra 42" xfId="10537"/>
    <cellStyle name="Neutra 43" xfId="10538"/>
    <cellStyle name="Neutra 44" xfId="10539"/>
    <cellStyle name="Neutra 45" xfId="10540"/>
    <cellStyle name="Neutra 46" xfId="10541"/>
    <cellStyle name="Neutra 47" xfId="10542"/>
    <cellStyle name="Neutra 48" xfId="10543"/>
    <cellStyle name="Neutra 49" xfId="10544"/>
    <cellStyle name="Neutra 5" xfId="10545"/>
    <cellStyle name="Neutra 5 2" xfId="10546"/>
    <cellStyle name="Neutra 5 3" xfId="10547"/>
    <cellStyle name="Neutra 5 4" xfId="10548"/>
    <cellStyle name="Neutra 50" xfId="10549"/>
    <cellStyle name="Neutra 51" xfId="10550"/>
    <cellStyle name="Neutra 52" xfId="10551"/>
    <cellStyle name="Neutra 53" xfId="10552"/>
    <cellStyle name="Neutra 54" xfId="10553"/>
    <cellStyle name="Neutra 55" xfId="10554"/>
    <cellStyle name="Neutra 56" xfId="10555"/>
    <cellStyle name="Neutra 57" xfId="10556"/>
    <cellStyle name="Neutra 58" xfId="10557"/>
    <cellStyle name="Neutra 59" xfId="10558"/>
    <cellStyle name="Neutra 6" xfId="10559"/>
    <cellStyle name="Neutra 6 2" xfId="10560"/>
    <cellStyle name="Neutra 6 3" xfId="10561"/>
    <cellStyle name="Neutra 6 4" xfId="10562"/>
    <cellStyle name="Neutra 60" xfId="10563"/>
    <cellStyle name="Neutra 61" xfId="10564"/>
    <cellStyle name="Neutra 62" xfId="10565"/>
    <cellStyle name="Neutra 63" xfId="10566"/>
    <cellStyle name="Neutra 64" xfId="10567"/>
    <cellStyle name="Neutra 65" xfId="10568"/>
    <cellStyle name="Neutra 66" xfId="10569"/>
    <cellStyle name="Neutra 67" xfId="10570"/>
    <cellStyle name="Neutra 68" xfId="10571"/>
    <cellStyle name="Neutra 69" xfId="10572"/>
    <cellStyle name="Neutra 7" xfId="10573"/>
    <cellStyle name="Neutra 7 2" xfId="10574"/>
    <cellStyle name="Neutra 7 3" xfId="10575"/>
    <cellStyle name="Neutra 7 4" xfId="10576"/>
    <cellStyle name="Neutra 70" xfId="10577"/>
    <cellStyle name="Neutra 71" xfId="10578"/>
    <cellStyle name="Neutra 72" xfId="10579"/>
    <cellStyle name="Neutra 73" xfId="10580"/>
    <cellStyle name="Neutra 74" xfId="10581"/>
    <cellStyle name="Neutra 75" xfId="10582"/>
    <cellStyle name="Neutra 76" xfId="10583"/>
    <cellStyle name="Neutra 77" xfId="10584"/>
    <cellStyle name="Neutra 78" xfId="10585"/>
    <cellStyle name="Neutra 79" xfId="10586"/>
    <cellStyle name="Neutra 8" xfId="10587"/>
    <cellStyle name="Neutra 8 2" xfId="10588"/>
    <cellStyle name="Neutra 8 3" xfId="10589"/>
    <cellStyle name="Neutra 8 4" xfId="10590"/>
    <cellStyle name="Neutra 80" xfId="10591"/>
    <cellStyle name="Neutra 81" xfId="10592"/>
    <cellStyle name="Neutra 82" xfId="10593"/>
    <cellStyle name="Neutra 83" xfId="10594"/>
    <cellStyle name="Neutra 84" xfId="10595"/>
    <cellStyle name="Neutra 85" xfId="10596"/>
    <cellStyle name="Neutra 86" xfId="10597"/>
    <cellStyle name="Neutra 87" xfId="10598"/>
    <cellStyle name="Neutra 88" xfId="10599"/>
    <cellStyle name="Neutra 89" xfId="10600"/>
    <cellStyle name="Neutra 9" xfId="10601"/>
    <cellStyle name="Neutra 90" xfId="10602"/>
    <cellStyle name="Neutra 91" xfId="10603"/>
    <cellStyle name="Neutra 92" xfId="10604"/>
    <cellStyle name="Neutra 93" xfId="10605"/>
    <cellStyle name="Neutra 94" xfId="10606"/>
    <cellStyle name="Neutra 95" xfId="10607"/>
    <cellStyle name="Neutra 96" xfId="10608"/>
    <cellStyle name="Neutra 97" xfId="10609"/>
    <cellStyle name="Neutra 98" xfId="10610"/>
    <cellStyle name="Neutra 99" xfId="10611"/>
    <cellStyle name="Normal" xfId="0" builtinId="0"/>
    <cellStyle name="Normal 10" xfId="10612"/>
    <cellStyle name="Normal 10 10" xfId="10613"/>
    <cellStyle name="Normal 10 11" xfId="10614"/>
    <cellStyle name="Normal 10 2" xfId="10615"/>
    <cellStyle name="Normal 10 2 2" xfId="2"/>
    <cellStyle name="Normal 10 2 2 2" xfId="41156"/>
    <cellStyle name="Normal 10 2 3" xfId="10616"/>
    <cellStyle name="Normal 10 2 4" xfId="10617"/>
    <cellStyle name="Normal 10 2 5" xfId="10618"/>
    <cellStyle name="Normal 10 2 6" xfId="10619"/>
    <cellStyle name="Normal 10 2 7" xfId="10620"/>
    <cellStyle name="Normal 10 3" xfId="10621"/>
    <cellStyle name="Normal 10 3 2" xfId="10622"/>
    <cellStyle name="Normal 10 4" xfId="10623"/>
    <cellStyle name="Normal 10 4 2" xfId="10624"/>
    <cellStyle name="Normal 10 5" xfId="10625"/>
    <cellStyle name="Normal 10 5 2" xfId="10626"/>
    <cellStyle name="Normal 10 6" xfId="10627"/>
    <cellStyle name="Normal 10 6 2" xfId="10628"/>
    <cellStyle name="Normal 10 7" xfId="10629"/>
    <cellStyle name="Normal 10 8" xfId="10630"/>
    <cellStyle name="Normal 10 9" xfId="10631"/>
    <cellStyle name="Normal 11" xfId="10632"/>
    <cellStyle name="Normal 11 10" xfId="10633"/>
    <cellStyle name="Normal 11 10 2" xfId="46177"/>
    <cellStyle name="Normal 11 11" xfId="41157"/>
    <cellStyle name="Normal 11 12" xfId="41158"/>
    <cellStyle name="Normal 11 13" xfId="41159"/>
    <cellStyle name="Normal 11 2" xfId="10634"/>
    <cellStyle name="Normal 11 2 10" xfId="10635"/>
    <cellStyle name="Normal 11 2 10 2" xfId="46301"/>
    <cellStyle name="Normal 11 2 11" xfId="10636"/>
    <cellStyle name="Normal 11 2 12" xfId="10637"/>
    <cellStyle name="Normal 11 2 13" xfId="10638"/>
    <cellStyle name="Normal 11 2 14" xfId="10639"/>
    <cellStyle name="Normal 11 2 15" xfId="10640"/>
    <cellStyle name="Normal 11 2 16" xfId="10641"/>
    <cellStyle name="Normal 11 2 2" xfId="10642"/>
    <cellStyle name="Normal 11 2 2 2" xfId="41160"/>
    <cellStyle name="Normal 11 2 2 3" xfId="41161"/>
    <cellStyle name="Normal 11 2 2 4" xfId="41162"/>
    <cellStyle name="Normal 11 2 2 5" xfId="41163"/>
    <cellStyle name="Normal 11 2 3" xfId="10643"/>
    <cellStyle name="Normal 11 2 3 2" xfId="41164"/>
    <cellStyle name="Normal 11 2 3 3" xfId="41165"/>
    <cellStyle name="Normal 11 2 3 4" xfId="41166"/>
    <cellStyle name="Normal 11 2 4" xfId="10644"/>
    <cellStyle name="Normal 11 2 4 2" xfId="41167"/>
    <cellStyle name="Normal 11 2 4 3" xfId="41168"/>
    <cellStyle name="Normal 11 2 4 4" xfId="41169"/>
    <cellStyle name="Normal 11 2 5" xfId="10645"/>
    <cellStyle name="Normal 11 2 5 2" xfId="46086"/>
    <cellStyle name="Normal 11 2 6" xfId="10646"/>
    <cellStyle name="Normal 11 2 6 2" xfId="46047"/>
    <cellStyle name="Normal 11 2 7" xfId="10647"/>
    <cellStyle name="Normal 11 2 7 2" xfId="46200"/>
    <cellStyle name="Normal 11 2 8" xfId="10648"/>
    <cellStyle name="Normal 11 2 8 2" xfId="46267"/>
    <cellStyle name="Normal 11 2 9" xfId="10649"/>
    <cellStyle name="Normal 11 2 9 2" xfId="46350"/>
    <cellStyle name="Normal 11 3" xfId="10650"/>
    <cellStyle name="Normal 11 3 10" xfId="10651"/>
    <cellStyle name="Normal 11 3 10 2" xfId="46298"/>
    <cellStyle name="Normal 11 3 11" xfId="10652"/>
    <cellStyle name="Normal 11 3 12" xfId="10653"/>
    <cellStyle name="Normal 11 3 13" xfId="10654"/>
    <cellStyle name="Normal 11 3 14" xfId="10655"/>
    <cellStyle name="Normal 11 3 15" xfId="10656"/>
    <cellStyle name="Normal 11 3 16" xfId="10657"/>
    <cellStyle name="Normal 11 3 2" xfId="10658"/>
    <cellStyle name="Normal 11 3 2 2" xfId="41170"/>
    <cellStyle name="Normal 11 3 2 3" xfId="41171"/>
    <cellStyle name="Normal 11 3 2 4" xfId="41172"/>
    <cellStyle name="Normal 11 3 2 5" xfId="41173"/>
    <cellStyle name="Normal 11 3 3" xfId="10659"/>
    <cellStyle name="Normal 11 3 3 2" xfId="41174"/>
    <cellStyle name="Normal 11 3 3 3" xfId="41175"/>
    <cellStyle name="Normal 11 3 3 4" xfId="41176"/>
    <cellStyle name="Normal 11 3 4" xfId="10660"/>
    <cellStyle name="Normal 11 3 4 2" xfId="41177"/>
    <cellStyle name="Normal 11 3 4 3" xfId="41178"/>
    <cellStyle name="Normal 11 3 4 4" xfId="41179"/>
    <cellStyle name="Normal 11 3 5" xfId="10661"/>
    <cellStyle name="Normal 11 3 5 2" xfId="46081"/>
    <cellStyle name="Normal 11 3 6" xfId="10662"/>
    <cellStyle name="Normal 11 3 6 2" xfId="46042"/>
    <cellStyle name="Normal 11 3 7" xfId="10663"/>
    <cellStyle name="Normal 11 3 7 2" xfId="46195"/>
    <cellStyle name="Normal 11 3 8" xfId="10664"/>
    <cellStyle name="Normal 11 3 8 2" xfId="46264"/>
    <cellStyle name="Normal 11 3 9" xfId="10665"/>
    <cellStyle name="Normal 11 3 9 2" xfId="46347"/>
    <cellStyle name="Normal 11 4" xfId="10666"/>
    <cellStyle name="Normal 11 4 10" xfId="10667"/>
    <cellStyle name="Normal 11 4 11" xfId="10668"/>
    <cellStyle name="Normal 11 4 12" xfId="10669"/>
    <cellStyle name="Normal 11 4 13" xfId="10670"/>
    <cellStyle name="Normal 11 4 14" xfId="10671"/>
    <cellStyle name="Normal 11 4 15" xfId="10672"/>
    <cellStyle name="Normal 11 4 16" xfId="10673"/>
    <cellStyle name="Normal 11 4 2" xfId="10674"/>
    <cellStyle name="Normal 11 4 2 2" xfId="41180"/>
    <cellStyle name="Normal 11 4 2 3" xfId="41181"/>
    <cellStyle name="Normal 11 4 2 4" xfId="41182"/>
    <cellStyle name="Normal 11 4 3" xfId="10675"/>
    <cellStyle name="Normal 11 4 3 2" xfId="41183"/>
    <cellStyle name="Normal 11 4 3 3" xfId="41184"/>
    <cellStyle name="Normal 11 4 3 4" xfId="41185"/>
    <cellStyle name="Normal 11 4 4" xfId="10676"/>
    <cellStyle name="Normal 11 4 4 2" xfId="46040"/>
    <cellStyle name="Normal 11 4 5" xfId="10677"/>
    <cellStyle name="Normal 11 4 5 2" xfId="46192"/>
    <cellStyle name="Normal 11 4 6" xfId="10678"/>
    <cellStyle name="Normal 11 4 6 2" xfId="46263"/>
    <cellStyle name="Normal 11 4 7" xfId="10679"/>
    <cellStyle name="Normal 11 4 7 2" xfId="46346"/>
    <cellStyle name="Normal 11 4 8" xfId="10680"/>
    <cellStyle name="Normal 11 4 8 2" xfId="46297"/>
    <cellStyle name="Normal 11 4 9" xfId="10681"/>
    <cellStyle name="Normal 11 5" xfId="10682"/>
    <cellStyle name="Normal 11 5 10" xfId="10683"/>
    <cellStyle name="Normal 11 5 11" xfId="10684"/>
    <cellStyle name="Normal 11 5 12" xfId="10685"/>
    <cellStyle name="Normal 11 5 13" xfId="10686"/>
    <cellStyle name="Normal 11 5 14" xfId="10687"/>
    <cellStyle name="Normal 11 5 15" xfId="10688"/>
    <cellStyle name="Normal 11 5 16" xfId="10689"/>
    <cellStyle name="Normal 11 5 2" xfId="10690"/>
    <cellStyle name="Normal 11 5 2 2" xfId="41186"/>
    <cellStyle name="Normal 11 5 2 3" xfId="41187"/>
    <cellStyle name="Normal 11 5 3" xfId="10691"/>
    <cellStyle name="Normal 11 5 3 2" xfId="46117"/>
    <cellStyle name="Normal 11 5 4" xfId="10692"/>
    <cellStyle name="Normal 11 5 4 2" xfId="46225"/>
    <cellStyle name="Normal 11 5 5" xfId="10693"/>
    <cellStyle name="Normal 11 5 5 2" xfId="46375"/>
    <cellStyle name="Normal 11 5 6" xfId="10694"/>
    <cellStyle name="Normal 11 5 6 2" xfId="46312"/>
    <cellStyle name="Normal 11 5 7" xfId="10695"/>
    <cellStyle name="Normal 11 5 8" xfId="10696"/>
    <cellStyle name="Normal 11 5 9" xfId="10697"/>
    <cellStyle name="Normal 11 6" xfId="10698"/>
    <cellStyle name="Normal 11 6 2" xfId="41188"/>
    <cellStyle name="Normal 11 6 3" xfId="41189"/>
    <cellStyle name="Normal 11 6 4" xfId="41190"/>
    <cellStyle name="Normal 11 7" xfId="10699"/>
    <cellStyle name="Normal 11 7 2" xfId="41191"/>
    <cellStyle name="Normal 11 7 3" xfId="41192"/>
    <cellStyle name="Normal 11 7 4" xfId="41193"/>
    <cellStyle name="Normal 11 8" xfId="10700"/>
    <cellStyle name="Normal 11 8 2" xfId="46077"/>
    <cellStyle name="Normal 11 9" xfId="10701"/>
    <cellStyle name="Normal 11 9 2" xfId="46025"/>
    <cellStyle name="Normal 12" xfId="10702"/>
    <cellStyle name="Normal 12 2" xfId="10703"/>
    <cellStyle name="Normal 12 2 2" xfId="10704"/>
    <cellStyle name="Normal 12 2 3" xfId="10705"/>
    <cellStyle name="Normal 12 2 4" xfId="10706"/>
    <cellStyle name="Normal 12 2 5" xfId="10707"/>
    <cellStyle name="Normal 12 2 6" xfId="10708"/>
    <cellStyle name="Normal 12 2 7" xfId="10709"/>
    <cellStyle name="Normal 12 3" xfId="10710"/>
    <cellStyle name="Normal 12 4" xfId="10711"/>
    <cellStyle name="Normal 12 5" xfId="10712"/>
    <cellStyle name="Normal 12 6" xfId="10713"/>
    <cellStyle name="Normal 12 7" xfId="10714"/>
    <cellStyle name="Normal 13" xfId="10715"/>
    <cellStyle name="Normal 13 10" xfId="10716"/>
    <cellStyle name="Normal 13 10 2" xfId="29971"/>
    <cellStyle name="Normal 13 2" xfId="10717"/>
    <cellStyle name="Normal 13 2 2" xfId="10718"/>
    <cellStyle name="Normal 13 2 2 2" xfId="10719"/>
    <cellStyle name="Normal 13 2 2 3" xfId="10720"/>
    <cellStyle name="Normal 13 2 2 4" xfId="10721"/>
    <cellStyle name="Normal 13 2 2 5" xfId="10722"/>
    <cellStyle name="Normal 13 2 2 6" xfId="10723"/>
    <cellStyle name="Normal 13 2 2 7" xfId="10724"/>
    <cellStyle name="Normal 13 2 3" xfId="10725"/>
    <cellStyle name="Normal 13 2 4" xfId="10726"/>
    <cellStyle name="Normal 13 2 5" xfId="10727"/>
    <cellStyle name="Normal 13 2 6" xfId="10728"/>
    <cellStyle name="Normal 13 2 7" xfId="10729"/>
    <cellStyle name="Normal 13 2 8" xfId="29972"/>
    <cellStyle name="Normal 13 3" xfId="10730"/>
    <cellStyle name="Normal 13 4" xfId="10731"/>
    <cellStyle name="Normal 13 5" xfId="10732"/>
    <cellStyle name="Normal 13 6" xfId="10733"/>
    <cellStyle name="Normal 13 6 2" xfId="29973"/>
    <cellStyle name="Normal 13 7" xfId="10734"/>
    <cellStyle name="Normal 13 7 2" xfId="29974"/>
    <cellStyle name="Normal 13 8" xfId="10735"/>
    <cellStyle name="Normal 13 8 2" xfId="29975"/>
    <cellStyle name="Normal 13 9" xfId="10736"/>
    <cellStyle name="Normal 13 9 2" xfId="29976"/>
    <cellStyle name="Normal 14" xfId="10737"/>
    <cellStyle name="Normal 14 2" xfId="41053"/>
    <cellStyle name="Normal 15" xfId="10738"/>
    <cellStyle name="Normal 15 2" xfId="10739"/>
    <cellStyle name="Normal 15 2 10" xfId="10740"/>
    <cellStyle name="Normal 15 2 11" xfId="10741"/>
    <cellStyle name="Normal 15 2 12" xfId="10742"/>
    <cellStyle name="Normal 15 2 13" xfId="10743"/>
    <cellStyle name="Normal 15 2 14" xfId="10744"/>
    <cellStyle name="Normal 15 2 15" xfId="10745"/>
    <cellStyle name="Normal 15 2 2" xfId="10746"/>
    <cellStyle name="Normal 15 2 3" xfId="10747"/>
    <cellStyle name="Normal 15 2 4" xfId="10748"/>
    <cellStyle name="Normal 15 2 5" xfId="10749"/>
    <cellStyle name="Normal 15 2 6" xfId="10750"/>
    <cellStyle name="Normal 15 2 7" xfId="10751"/>
    <cellStyle name="Normal 15 2 8" xfId="10752"/>
    <cellStyle name="Normal 15 2 9" xfId="10753"/>
    <cellStyle name="Normal 15 3" xfId="10754"/>
    <cellStyle name="Normal 15 3 10" xfId="10755"/>
    <cellStyle name="Normal 15 3 11" xfId="10756"/>
    <cellStyle name="Normal 15 3 12" xfId="10757"/>
    <cellStyle name="Normal 15 3 13" xfId="10758"/>
    <cellStyle name="Normal 15 3 14" xfId="10759"/>
    <cellStyle name="Normal 15 3 15" xfId="10760"/>
    <cellStyle name="Normal 15 3 2" xfId="10761"/>
    <cellStyle name="Normal 15 3 3" xfId="10762"/>
    <cellStyle name="Normal 15 3 4" xfId="10763"/>
    <cellStyle name="Normal 15 3 5" xfId="10764"/>
    <cellStyle name="Normal 15 3 6" xfId="10765"/>
    <cellStyle name="Normal 15 3 7" xfId="10766"/>
    <cellStyle name="Normal 15 3 8" xfId="10767"/>
    <cellStyle name="Normal 15 3 9" xfId="10768"/>
    <cellStyle name="Normal 15 4" xfId="10769"/>
    <cellStyle name="Normal 15 4 10" xfId="10770"/>
    <cellStyle name="Normal 15 4 11" xfId="10771"/>
    <cellStyle name="Normal 15 4 12" xfId="10772"/>
    <cellStyle name="Normal 15 4 13" xfId="10773"/>
    <cellStyle name="Normal 15 4 14" xfId="10774"/>
    <cellStyle name="Normal 15 4 15" xfId="10775"/>
    <cellStyle name="Normal 15 4 2" xfId="10776"/>
    <cellStyle name="Normal 15 4 3" xfId="10777"/>
    <cellStyle name="Normal 15 4 4" xfId="10778"/>
    <cellStyle name="Normal 15 4 5" xfId="10779"/>
    <cellStyle name="Normal 15 4 6" xfId="10780"/>
    <cellStyle name="Normal 15 4 7" xfId="10781"/>
    <cellStyle name="Normal 15 4 8" xfId="10782"/>
    <cellStyle name="Normal 15 4 9" xfId="10783"/>
    <cellStyle name="Normal 15 5" xfId="10784"/>
    <cellStyle name="Normal 15 5 10" xfId="10785"/>
    <cellStyle name="Normal 15 5 11" xfId="10786"/>
    <cellStyle name="Normal 15 5 12" xfId="10787"/>
    <cellStyle name="Normal 15 5 13" xfId="10788"/>
    <cellStyle name="Normal 15 5 14" xfId="10789"/>
    <cellStyle name="Normal 15 5 15" xfId="10790"/>
    <cellStyle name="Normal 15 5 2" xfId="10791"/>
    <cellStyle name="Normal 15 5 3" xfId="10792"/>
    <cellStyle name="Normal 15 5 4" xfId="10793"/>
    <cellStyle name="Normal 15 5 5" xfId="10794"/>
    <cellStyle name="Normal 15 5 6" xfId="10795"/>
    <cellStyle name="Normal 15 5 7" xfId="10796"/>
    <cellStyle name="Normal 15 5 8" xfId="10797"/>
    <cellStyle name="Normal 15 5 9" xfId="10798"/>
    <cellStyle name="Normal 16" xfId="10799"/>
    <cellStyle name="Normal 17" xfId="10800"/>
    <cellStyle name="Normal 17 2" xfId="10801"/>
    <cellStyle name="Normal 17 3" xfId="10802"/>
    <cellStyle name="Normal 17 4" xfId="10803"/>
    <cellStyle name="Normal 17 5" xfId="10804"/>
    <cellStyle name="Normal 17 6" xfId="10805"/>
    <cellStyle name="Normal 17 7" xfId="10806"/>
    <cellStyle name="Normal 18" xfId="10807"/>
    <cellStyle name="Normal 18 2" xfId="10808"/>
    <cellStyle name="Normal 18 3" xfId="10809"/>
    <cellStyle name="Normal 18 4" xfId="10810"/>
    <cellStyle name="Normal 18 5" xfId="10811"/>
    <cellStyle name="Normal 18 6" xfId="10812"/>
    <cellStyle name="Normal 18 7" xfId="10813"/>
    <cellStyle name="Normal 19" xfId="10814"/>
    <cellStyle name="Normal 19 2" xfId="10815"/>
    <cellStyle name="Normal 19 3" xfId="10816"/>
    <cellStyle name="Normal 2" xfId="20"/>
    <cellStyle name="Normal 2 10" xfId="10817"/>
    <cellStyle name="Normal 2 10 10" xfId="10818"/>
    <cellStyle name="Normal 2 10 11" xfId="10819"/>
    <cellStyle name="Normal 2 10 12" xfId="10820"/>
    <cellStyle name="Normal 2 10 2" xfId="10821"/>
    <cellStyle name="Normal 2 10 2 2" xfId="10822"/>
    <cellStyle name="Normal 2 10 2 3" xfId="10823"/>
    <cellStyle name="Normal 2 10 2 4" xfId="10824"/>
    <cellStyle name="Normal 2 10 2 5" xfId="10825"/>
    <cellStyle name="Normal 2 10 2 6" xfId="10826"/>
    <cellStyle name="Normal 2 10 2 7" xfId="10827"/>
    <cellStyle name="Normal 2 10 2 8" xfId="40607"/>
    <cellStyle name="Normal 2 10 3" xfId="10828"/>
    <cellStyle name="Normal 2 10 3 2" xfId="40608"/>
    <cellStyle name="Normal 2 10 4" xfId="10829"/>
    <cellStyle name="Normal 2 10 4 2" xfId="40609"/>
    <cellStyle name="Normal 2 10 5" xfId="10830"/>
    <cellStyle name="Normal 2 10 6" xfId="10831"/>
    <cellStyle name="Normal 2 10 7" xfId="10832"/>
    <cellStyle name="Normal 2 10 8" xfId="10833"/>
    <cellStyle name="Normal 2 10 9" xfId="10834"/>
    <cellStyle name="Normal 2 100" xfId="10835"/>
    <cellStyle name="Normal 2 101" xfId="10836"/>
    <cellStyle name="Normal 2 102" xfId="10837"/>
    <cellStyle name="Normal 2 103" xfId="10838"/>
    <cellStyle name="Normal 2 104" xfId="10839"/>
    <cellStyle name="Normal 2 105" xfId="10840"/>
    <cellStyle name="Normal 2 106" xfId="10841"/>
    <cellStyle name="Normal 2 107" xfId="10842"/>
    <cellStyle name="Normal 2 108" xfId="10843"/>
    <cellStyle name="Normal 2 109" xfId="10844"/>
    <cellStyle name="Normal 2 11" xfId="10845"/>
    <cellStyle name="Normal 2 11 10" xfId="10846"/>
    <cellStyle name="Normal 2 11 11" xfId="10847"/>
    <cellStyle name="Normal 2 11 12" xfId="10848"/>
    <cellStyle name="Normal 2 11 2" xfId="10849"/>
    <cellStyle name="Normal 2 11 2 2" xfId="10850"/>
    <cellStyle name="Normal 2 11 2 3" xfId="10851"/>
    <cellStyle name="Normal 2 11 2 4" xfId="10852"/>
    <cellStyle name="Normal 2 11 2 5" xfId="10853"/>
    <cellStyle name="Normal 2 11 2 6" xfId="10854"/>
    <cellStyle name="Normal 2 11 2 7" xfId="10855"/>
    <cellStyle name="Normal 2 11 2 8" xfId="40610"/>
    <cellStyle name="Normal 2 11 3" xfId="10856"/>
    <cellStyle name="Normal 2 11 3 2" xfId="40611"/>
    <cellStyle name="Normal 2 11 4" xfId="10857"/>
    <cellStyle name="Normal 2 11 4 2" xfId="40612"/>
    <cellStyle name="Normal 2 11 5" xfId="10858"/>
    <cellStyle name="Normal 2 11 6" xfId="10859"/>
    <cellStyle name="Normal 2 11 7" xfId="10860"/>
    <cellStyle name="Normal 2 11 8" xfId="10861"/>
    <cellStyle name="Normal 2 11 9" xfId="10862"/>
    <cellStyle name="Normal 2 110" xfId="10863"/>
    <cellStyle name="Normal 2 111" xfId="10864"/>
    <cellStyle name="Normal 2 112" xfId="10865"/>
    <cellStyle name="Normal 2 113" xfId="10866"/>
    <cellStyle name="Normal 2 114" xfId="10867"/>
    <cellStyle name="Normal 2 115" xfId="10868"/>
    <cellStyle name="Normal 2 116" xfId="10869"/>
    <cellStyle name="Normal 2 117" xfId="10870"/>
    <cellStyle name="Normal 2 118" xfId="10871"/>
    <cellStyle name="Normal 2 119" xfId="10872"/>
    <cellStyle name="Normal 2 12" xfId="10873"/>
    <cellStyle name="Normal 2 12 10" xfId="10874"/>
    <cellStyle name="Normal 2 12 11" xfId="10875"/>
    <cellStyle name="Normal 2 12 12" xfId="10876"/>
    <cellStyle name="Normal 2 12 2" xfId="10877"/>
    <cellStyle name="Normal 2 12 2 2" xfId="10878"/>
    <cellStyle name="Normal 2 12 2 3" xfId="10879"/>
    <cellStyle name="Normal 2 12 2 4" xfId="10880"/>
    <cellStyle name="Normal 2 12 2 5" xfId="10881"/>
    <cellStyle name="Normal 2 12 2 6" xfId="10882"/>
    <cellStyle name="Normal 2 12 2 7" xfId="10883"/>
    <cellStyle name="Normal 2 12 2 8" xfId="40613"/>
    <cellStyle name="Normal 2 12 3" xfId="10884"/>
    <cellStyle name="Normal 2 12 3 2" xfId="40614"/>
    <cellStyle name="Normal 2 12 4" xfId="10885"/>
    <cellStyle name="Normal 2 12 4 2" xfId="40615"/>
    <cellStyle name="Normal 2 12 5" xfId="10886"/>
    <cellStyle name="Normal 2 12 6" xfId="10887"/>
    <cellStyle name="Normal 2 12 7" xfId="10888"/>
    <cellStyle name="Normal 2 12 8" xfId="10889"/>
    <cellStyle name="Normal 2 12 9" xfId="10890"/>
    <cellStyle name="Normal 2 120" xfId="10891"/>
    <cellStyle name="Normal 2 121" xfId="10892"/>
    <cellStyle name="Normal 2 122" xfId="10893"/>
    <cellStyle name="Normal 2 123" xfId="10894"/>
    <cellStyle name="Normal 2 124" xfId="10895"/>
    <cellStyle name="Normal 2 125" xfId="10896"/>
    <cellStyle name="Normal 2 126" xfId="10897"/>
    <cellStyle name="Normal 2 127" xfId="10898"/>
    <cellStyle name="Normal 2 128" xfId="10899"/>
    <cellStyle name="Normal 2 129" xfId="10900"/>
    <cellStyle name="Normal 2 13" xfId="10901"/>
    <cellStyle name="Normal 2 13 10" xfId="10902"/>
    <cellStyle name="Normal 2 13 11" xfId="10903"/>
    <cellStyle name="Normal 2 13 12" xfId="10904"/>
    <cellStyle name="Normal 2 13 13" xfId="10905"/>
    <cellStyle name="Normal 2 13 14" xfId="10906"/>
    <cellStyle name="Normal 2 13 15" xfId="10907"/>
    <cellStyle name="Normal 2 13 16" xfId="10908"/>
    <cellStyle name="Normal 2 13 17" xfId="10909"/>
    <cellStyle name="Normal 2 13 18" xfId="10910"/>
    <cellStyle name="Normal 2 13 19" xfId="10911"/>
    <cellStyle name="Normal 2 13 2" xfId="10912"/>
    <cellStyle name="Normal 2 13 2 2" xfId="10913"/>
    <cellStyle name="Normal 2 13 2 3" xfId="10914"/>
    <cellStyle name="Normal 2 13 2 4" xfId="10915"/>
    <cellStyle name="Normal 2 13 2 5" xfId="10916"/>
    <cellStyle name="Normal 2 13 2 6" xfId="10917"/>
    <cellStyle name="Normal 2 13 2 7" xfId="10918"/>
    <cellStyle name="Normal 2 13 2 8" xfId="40616"/>
    <cellStyle name="Normal 2 13 20" xfId="10919"/>
    <cellStyle name="Normal 2 13 21" xfId="10920"/>
    <cellStyle name="Normal 2 13 22" xfId="10921"/>
    <cellStyle name="Normal 2 13 23" xfId="10922"/>
    <cellStyle name="Normal 2 13 24" xfId="10923"/>
    <cellStyle name="Normal 2 13 25" xfId="10924"/>
    <cellStyle name="Normal 2 13 26" xfId="10925"/>
    <cellStyle name="Normal 2 13 27" xfId="10926"/>
    <cellStyle name="Normal 2 13 28" xfId="10927"/>
    <cellStyle name="Normal 2 13 29" xfId="10928"/>
    <cellStyle name="Normal 2 13 3" xfId="10929"/>
    <cellStyle name="Normal 2 13 3 2" xfId="40617"/>
    <cellStyle name="Normal 2 13 4" xfId="10930"/>
    <cellStyle name="Normal 2 13 4 2" xfId="40618"/>
    <cellStyle name="Normal 2 13 5" xfId="10931"/>
    <cellStyle name="Normal 2 13 6" xfId="10932"/>
    <cellStyle name="Normal 2 13 7" xfId="10933"/>
    <cellStyle name="Normal 2 13 8" xfId="10934"/>
    <cellStyle name="Normal 2 13 9" xfId="10935"/>
    <cellStyle name="Normal 2 130" xfId="10936"/>
    <cellStyle name="Normal 2 131" xfId="10937"/>
    <cellStyle name="Normal 2 132" xfId="10938"/>
    <cellStyle name="Normal 2 133" xfId="10939"/>
    <cellStyle name="Normal 2 134" xfId="10940"/>
    <cellStyle name="Normal 2 135" xfId="10941"/>
    <cellStyle name="Normal 2 136" xfId="10942"/>
    <cellStyle name="Normal 2 137" xfId="10943"/>
    <cellStyle name="Normal 2 138" xfId="10944"/>
    <cellStyle name="Normal 2 139" xfId="10945"/>
    <cellStyle name="Normal 2 14" xfId="10946"/>
    <cellStyle name="Normal 2 14 10" xfId="10947"/>
    <cellStyle name="Normal 2 14 11" xfId="10948"/>
    <cellStyle name="Normal 2 14 12" xfId="10949"/>
    <cellStyle name="Normal 2 14 13" xfId="10950"/>
    <cellStyle name="Normal 2 14 14" xfId="10951"/>
    <cellStyle name="Normal 2 14 2" xfId="10952"/>
    <cellStyle name="Normal 2 14 2 10" xfId="10953"/>
    <cellStyle name="Normal 2 14 2 11" xfId="10954"/>
    <cellStyle name="Normal 2 14 2 12" xfId="10955"/>
    <cellStyle name="Normal 2 14 2 13" xfId="10956"/>
    <cellStyle name="Normal 2 14 2 14" xfId="10957"/>
    <cellStyle name="Normal 2 14 2 15" xfId="10958"/>
    <cellStyle name="Normal 2 14 2 16" xfId="10959"/>
    <cellStyle name="Normal 2 14 2 17" xfId="10960"/>
    <cellStyle name="Normal 2 14 2 18" xfId="10961"/>
    <cellStyle name="Normal 2 14 2 19" xfId="10962"/>
    <cellStyle name="Normal 2 14 2 2" xfId="10963"/>
    <cellStyle name="Normal 2 14 2 2 2" xfId="10964"/>
    <cellStyle name="Normal 2 14 2 2 3" xfId="10965"/>
    <cellStyle name="Normal 2 14 2 2 4" xfId="10966"/>
    <cellStyle name="Normal 2 14 2 2 5" xfId="10967"/>
    <cellStyle name="Normal 2 14 2 2 6" xfId="10968"/>
    <cellStyle name="Normal 2 14 2 2 7" xfId="10969"/>
    <cellStyle name="Normal 2 14 2 20" xfId="10970"/>
    <cellStyle name="Normal 2 14 2 21" xfId="10971"/>
    <cellStyle name="Normal 2 14 2 22" xfId="40619"/>
    <cellStyle name="Normal 2 14 2 3" xfId="10972"/>
    <cellStyle name="Normal 2 14 2 4" xfId="10973"/>
    <cellStyle name="Normal 2 14 2 5" xfId="10974"/>
    <cellStyle name="Normal 2 14 2 6" xfId="10975"/>
    <cellStyle name="Normal 2 14 2 7" xfId="10976"/>
    <cellStyle name="Normal 2 14 2 8" xfId="10977"/>
    <cellStyle name="Normal 2 14 2 9" xfId="10978"/>
    <cellStyle name="Normal 2 14 3" xfId="10979"/>
    <cellStyle name="Normal 2 14 3 2" xfId="40620"/>
    <cellStyle name="Normal 2 14 4" xfId="10980"/>
    <cellStyle name="Normal 2 14 4 2" xfId="40621"/>
    <cellStyle name="Normal 2 14 5" xfId="10981"/>
    <cellStyle name="Normal 2 14 6" xfId="10982"/>
    <cellStyle name="Normal 2 14 7" xfId="10983"/>
    <cellStyle name="Normal 2 14 8" xfId="10984"/>
    <cellStyle name="Normal 2 14 9" xfId="10985"/>
    <cellStyle name="Normal 2 140" xfId="10986"/>
    <cellStyle name="Normal 2 141" xfId="10987"/>
    <cellStyle name="Normal 2 142" xfId="10988"/>
    <cellStyle name="Normal 2 143" xfId="10989"/>
    <cellStyle name="Normal 2 144" xfId="10990"/>
    <cellStyle name="Normal 2 145" xfId="10991"/>
    <cellStyle name="Normal 2 146" xfId="10992"/>
    <cellStyle name="Normal 2 147" xfId="10993"/>
    <cellStyle name="Normal 2 148" xfId="10994"/>
    <cellStyle name="Normal 2 149" xfId="10995"/>
    <cellStyle name="Normal 2 15" xfId="10996"/>
    <cellStyle name="Normal 2 15 10" xfId="10997"/>
    <cellStyle name="Normal 2 15 11" xfId="10998"/>
    <cellStyle name="Normal 2 15 12" xfId="10999"/>
    <cellStyle name="Normal 2 15 13" xfId="11000"/>
    <cellStyle name="Normal 2 15 14" xfId="11001"/>
    <cellStyle name="Normal 2 15 15" xfId="40622"/>
    <cellStyle name="Normal 2 15 2" xfId="11002"/>
    <cellStyle name="Normal 2 15 2 10" xfId="11003"/>
    <cellStyle name="Normal 2 15 2 11" xfId="11004"/>
    <cellStyle name="Normal 2 15 2 12" xfId="11005"/>
    <cellStyle name="Normal 2 15 2 13" xfId="11006"/>
    <cellStyle name="Normal 2 15 2 14" xfId="11007"/>
    <cellStyle name="Normal 2 15 2 15" xfId="11008"/>
    <cellStyle name="Normal 2 15 2 16" xfId="11009"/>
    <cellStyle name="Normal 2 15 2 17" xfId="11010"/>
    <cellStyle name="Normal 2 15 2 18" xfId="11011"/>
    <cellStyle name="Normal 2 15 2 19" xfId="11012"/>
    <cellStyle name="Normal 2 15 2 2" xfId="11013"/>
    <cellStyle name="Normal 2 15 2 2 2" xfId="11014"/>
    <cellStyle name="Normal 2 15 2 2 3" xfId="11015"/>
    <cellStyle name="Normal 2 15 2 2 4" xfId="11016"/>
    <cellStyle name="Normal 2 15 2 2 5" xfId="11017"/>
    <cellStyle name="Normal 2 15 2 2 6" xfId="11018"/>
    <cellStyle name="Normal 2 15 2 2 7" xfId="11019"/>
    <cellStyle name="Normal 2 15 2 20" xfId="11020"/>
    <cellStyle name="Normal 2 15 2 21" xfId="11021"/>
    <cellStyle name="Normal 2 15 2 3" xfId="11022"/>
    <cellStyle name="Normal 2 15 2 4" xfId="11023"/>
    <cellStyle name="Normal 2 15 2 5" xfId="11024"/>
    <cellStyle name="Normal 2 15 2 6" xfId="11025"/>
    <cellStyle name="Normal 2 15 2 7" xfId="11026"/>
    <cellStyle name="Normal 2 15 2 8" xfId="11027"/>
    <cellStyle name="Normal 2 15 2 9" xfId="11028"/>
    <cellStyle name="Normal 2 15 3" xfId="11029"/>
    <cellStyle name="Normal 2 15 4" xfId="11030"/>
    <cellStyle name="Normal 2 15 5" xfId="11031"/>
    <cellStyle name="Normal 2 15 6" xfId="11032"/>
    <cellStyle name="Normal 2 15 7" xfId="11033"/>
    <cellStyle name="Normal 2 15 8" xfId="11034"/>
    <cellStyle name="Normal 2 15 9" xfId="11035"/>
    <cellStyle name="Normal 2 150" xfId="11036"/>
    <cellStyle name="Normal 2 151" xfId="11037"/>
    <cellStyle name="Normal 2 152" xfId="11038"/>
    <cellStyle name="Normal 2 153" xfId="11039"/>
    <cellStyle name="Normal 2 154" xfId="11040"/>
    <cellStyle name="Normal 2 155" xfId="11041"/>
    <cellStyle name="Normal 2 156" xfId="11042"/>
    <cellStyle name="Normal 2 157" xfId="11043"/>
    <cellStyle name="Normal 2 158" xfId="11044"/>
    <cellStyle name="Normal 2 159" xfId="11045"/>
    <cellStyle name="Normal 2 16" xfId="11046"/>
    <cellStyle name="Normal 2 16 10" xfId="11047"/>
    <cellStyle name="Normal 2 16 11" xfId="11048"/>
    <cellStyle name="Normal 2 16 12" xfId="11049"/>
    <cellStyle name="Normal 2 16 13" xfId="11050"/>
    <cellStyle name="Normal 2 16 14" xfId="11051"/>
    <cellStyle name="Normal 2 16 15" xfId="40623"/>
    <cellStyle name="Normal 2 16 2" xfId="11052"/>
    <cellStyle name="Normal 2 16 2 10" xfId="11053"/>
    <cellStyle name="Normal 2 16 2 11" xfId="11054"/>
    <cellStyle name="Normal 2 16 2 12" xfId="11055"/>
    <cellStyle name="Normal 2 16 2 13" xfId="11056"/>
    <cellStyle name="Normal 2 16 2 14" xfId="11057"/>
    <cellStyle name="Normal 2 16 2 15" xfId="11058"/>
    <cellStyle name="Normal 2 16 2 16" xfId="11059"/>
    <cellStyle name="Normal 2 16 2 17" xfId="11060"/>
    <cellStyle name="Normal 2 16 2 18" xfId="11061"/>
    <cellStyle name="Normal 2 16 2 19" xfId="11062"/>
    <cellStyle name="Normal 2 16 2 2" xfId="11063"/>
    <cellStyle name="Normal 2 16 2 2 2" xfId="11064"/>
    <cellStyle name="Normal 2 16 2 2 3" xfId="11065"/>
    <cellStyle name="Normal 2 16 2 2 4" xfId="11066"/>
    <cellStyle name="Normal 2 16 2 2 5" xfId="11067"/>
    <cellStyle name="Normal 2 16 2 2 6" xfId="11068"/>
    <cellStyle name="Normal 2 16 2 2 7" xfId="11069"/>
    <cellStyle name="Normal 2 16 2 20" xfId="11070"/>
    <cellStyle name="Normal 2 16 2 21" xfId="11071"/>
    <cellStyle name="Normal 2 16 2 3" xfId="11072"/>
    <cellStyle name="Normal 2 16 2 4" xfId="11073"/>
    <cellStyle name="Normal 2 16 2 5" xfId="11074"/>
    <cellStyle name="Normal 2 16 2 6" xfId="11075"/>
    <cellStyle name="Normal 2 16 2 7" xfId="11076"/>
    <cellStyle name="Normal 2 16 2 8" xfId="11077"/>
    <cellStyle name="Normal 2 16 2 9" xfId="11078"/>
    <cellStyle name="Normal 2 16 3" xfId="11079"/>
    <cellStyle name="Normal 2 16 4" xfId="11080"/>
    <cellStyle name="Normal 2 16 5" xfId="11081"/>
    <cellStyle name="Normal 2 16 6" xfId="11082"/>
    <cellStyle name="Normal 2 16 7" xfId="11083"/>
    <cellStyle name="Normal 2 16 8" xfId="11084"/>
    <cellStyle name="Normal 2 16 9" xfId="11085"/>
    <cellStyle name="Normal 2 160" xfId="11086"/>
    <cellStyle name="Normal 2 161" xfId="11087"/>
    <cellStyle name="Normal 2 162" xfId="11088"/>
    <cellStyle name="Normal 2 163" xfId="11089"/>
    <cellStyle name="Normal 2 164" xfId="11090"/>
    <cellStyle name="Normal 2 165" xfId="11091"/>
    <cellStyle name="Normal 2 166" xfId="11092"/>
    <cellStyle name="Normal 2 167" xfId="11093"/>
    <cellStyle name="Normal 2 168" xfId="11094"/>
    <cellStyle name="Normal 2 169" xfId="11095"/>
    <cellStyle name="Normal 2 17" xfId="11096"/>
    <cellStyle name="Normal 2 17 10" xfId="11097"/>
    <cellStyle name="Normal 2 17 11" xfId="11098"/>
    <cellStyle name="Normal 2 17 12" xfId="11099"/>
    <cellStyle name="Normal 2 17 13" xfId="11100"/>
    <cellStyle name="Normal 2 17 14" xfId="11101"/>
    <cellStyle name="Normal 2 17 15" xfId="40624"/>
    <cellStyle name="Normal 2 17 2" xfId="11102"/>
    <cellStyle name="Normal 2 17 2 10" xfId="11103"/>
    <cellStyle name="Normal 2 17 2 11" xfId="11104"/>
    <cellStyle name="Normal 2 17 2 12" xfId="11105"/>
    <cellStyle name="Normal 2 17 2 13" xfId="11106"/>
    <cellStyle name="Normal 2 17 2 14" xfId="11107"/>
    <cellStyle name="Normal 2 17 2 15" xfId="11108"/>
    <cellStyle name="Normal 2 17 2 16" xfId="11109"/>
    <cellStyle name="Normal 2 17 2 17" xfId="11110"/>
    <cellStyle name="Normal 2 17 2 18" xfId="11111"/>
    <cellStyle name="Normal 2 17 2 19" xfId="11112"/>
    <cellStyle name="Normal 2 17 2 2" xfId="11113"/>
    <cellStyle name="Normal 2 17 2 2 2" xfId="11114"/>
    <cellStyle name="Normal 2 17 2 2 3" xfId="11115"/>
    <cellStyle name="Normal 2 17 2 2 4" xfId="11116"/>
    <cellStyle name="Normal 2 17 2 2 5" xfId="11117"/>
    <cellStyle name="Normal 2 17 2 2 6" xfId="11118"/>
    <cellStyle name="Normal 2 17 2 2 7" xfId="11119"/>
    <cellStyle name="Normal 2 17 2 20" xfId="11120"/>
    <cellStyle name="Normal 2 17 2 21" xfId="11121"/>
    <cellStyle name="Normal 2 17 2 3" xfId="11122"/>
    <cellStyle name="Normal 2 17 2 4" xfId="11123"/>
    <cellStyle name="Normal 2 17 2 5" xfId="11124"/>
    <cellStyle name="Normal 2 17 2 6" xfId="11125"/>
    <cellStyle name="Normal 2 17 2 7" xfId="11126"/>
    <cellStyle name="Normal 2 17 2 8" xfId="11127"/>
    <cellStyle name="Normal 2 17 2 9" xfId="11128"/>
    <cellStyle name="Normal 2 17 3" xfId="11129"/>
    <cellStyle name="Normal 2 17 4" xfId="11130"/>
    <cellStyle name="Normal 2 17 5" xfId="11131"/>
    <cellStyle name="Normal 2 17 6" xfId="11132"/>
    <cellStyle name="Normal 2 17 7" xfId="11133"/>
    <cellStyle name="Normal 2 17 8" xfId="11134"/>
    <cellStyle name="Normal 2 17 9" xfId="11135"/>
    <cellStyle name="Normal 2 170" xfId="11136"/>
    <cellStyle name="Normal 2 171" xfId="11137"/>
    <cellStyle name="Normal 2 172" xfId="11138"/>
    <cellStyle name="Normal 2 173" xfId="11139"/>
    <cellStyle name="Normal 2 174" xfId="11140"/>
    <cellStyle name="Normal 2 175" xfId="11141"/>
    <cellStyle name="Normal 2 176" xfId="11142"/>
    <cellStyle name="Normal 2 177" xfId="11143"/>
    <cellStyle name="Normal 2 178" xfId="11144"/>
    <cellStyle name="Normal 2 179" xfId="11145"/>
    <cellStyle name="Normal 2 18" xfId="11146"/>
    <cellStyle name="Normal 2 18 10" xfId="11147"/>
    <cellStyle name="Normal 2 18 11" xfId="11148"/>
    <cellStyle name="Normal 2 18 12" xfId="11149"/>
    <cellStyle name="Normal 2 18 13" xfId="11150"/>
    <cellStyle name="Normal 2 18 14" xfId="11151"/>
    <cellStyle name="Normal 2 18 15" xfId="40625"/>
    <cellStyle name="Normal 2 18 2" xfId="11152"/>
    <cellStyle name="Normal 2 18 2 10" xfId="11153"/>
    <cellStyle name="Normal 2 18 2 11" xfId="11154"/>
    <cellStyle name="Normal 2 18 2 12" xfId="11155"/>
    <cellStyle name="Normal 2 18 2 13" xfId="11156"/>
    <cellStyle name="Normal 2 18 2 14" xfId="11157"/>
    <cellStyle name="Normal 2 18 2 15" xfId="11158"/>
    <cellStyle name="Normal 2 18 2 16" xfId="11159"/>
    <cellStyle name="Normal 2 18 2 17" xfId="11160"/>
    <cellStyle name="Normal 2 18 2 18" xfId="11161"/>
    <cellStyle name="Normal 2 18 2 19" xfId="11162"/>
    <cellStyle name="Normal 2 18 2 2" xfId="11163"/>
    <cellStyle name="Normal 2 18 2 2 2" xfId="11164"/>
    <cellStyle name="Normal 2 18 2 2 3" xfId="11165"/>
    <cellStyle name="Normal 2 18 2 2 4" xfId="11166"/>
    <cellStyle name="Normal 2 18 2 2 5" xfId="11167"/>
    <cellStyle name="Normal 2 18 2 2 6" xfId="11168"/>
    <cellStyle name="Normal 2 18 2 2 7" xfId="11169"/>
    <cellStyle name="Normal 2 18 2 20" xfId="11170"/>
    <cellStyle name="Normal 2 18 2 21" xfId="11171"/>
    <cellStyle name="Normal 2 18 2 3" xfId="11172"/>
    <cellStyle name="Normal 2 18 2 4" xfId="11173"/>
    <cellStyle name="Normal 2 18 2 5" xfId="11174"/>
    <cellStyle name="Normal 2 18 2 6" xfId="11175"/>
    <cellStyle name="Normal 2 18 2 7" xfId="11176"/>
    <cellStyle name="Normal 2 18 2 8" xfId="11177"/>
    <cellStyle name="Normal 2 18 2 9" xfId="11178"/>
    <cellStyle name="Normal 2 18 3" xfId="11179"/>
    <cellStyle name="Normal 2 18 4" xfId="11180"/>
    <cellStyle name="Normal 2 18 5" xfId="11181"/>
    <cellStyle name="Normal 2 18 6" xfId="11182"/>
    <cellStyle name="Normal 2 18 7" xfId="11183"/>
    <cellStyle name="Normal 2 18 8" xfId="11184"/>
    <cellStyle name="Normal 2 18 9" xfId="11185"/>
    <cellStyle name="Normal 2 180" xfId="11186"/>
    <cellStyle name="Normal 2 181" xfId="11187"/>
    <cellStyle name="Normal 2 182" xfId="11188"/>
    <cellStyle name="Normal 2 183" xfId="11189"/>
    <cellStyle name="Normal 2 184" xfId="11190"/>
    <cellStyle name="Normal 2 185" xfId="11191"/>
    <cellStyle name="Normal 2 186" xfId="11192"/>
    <cellStyle name="Normal 2 187" xfId="11193"/>
    <cellStyle name="Normal 2 188" xfId="11194"/>
    <cellStyle name="Normal 2 189" xfId="11195"/>
    <cellStyle name="Normal 2 19" xfId="11196"/>
    <cellStyle name="Normal 2 19 10" xfId="11197"/>
    <cellStyle name="Normal 2 19 11" xfId="40626"/>
    <cellStyle name="Normal 2 19 2" xfId="11198"/>
    <cellStyle name="Normal 2 19 2 2" xfId="11199"/>
    <cellStyle name="Normal 2 19 2 3" xfId="11200"/>
    <cellStyle name="Normal 2 19 2 4" xfId="11201"/>
    <cellStyle name="Normal 2 19 2 5" xfId="11202"/>
    <cellStyle name="Normal 2 19 2 6" xfId="11203"/>
    <cellStyle name="Normal 2 19 2 7" xfId="11204"/>
    <cellStyle name="Normal 2 19 3" xfId="11205"/>
    <cellStyle name="Normal 2 19 4" xfId="11206"/>
    <cellStyle name="Normal 2 19 5" xfId="11207"/>
    <cellStyle name="Normal 2 19 6" xfId="11208"/>
    <cellStyle name="Normal 2 19 7" xfId="11209"/>
    <cellStyle name="Normal 2 19 8" xfId="11210"/>
    <cellStyle name="Normal 2 19 9" xfId="11211"/>
    <cellStyle name="Normal 2 190" xfId="11212"/>
    <cellStyle name="Normal 2 191" xfId="11213"/>
    <cellStyle name="Normal 2 192" xfId="11214"/>
    <cellStyle name="Normal 2 193" xfId="11215"/>
    <cellStyle name="Normal 2 194" xfId="11216"/>
    <cellStyle name="Normal 2 195" xfId="11217"/>
    <cellStyle name="Normal 2 196" xfId="11218"/>
    <cellStyle name="Normal 2 197" xfId="11219"/>
    <cellStyle name="Normal 2 198" xfId="11220"/>
    <cellStyle name="Normal 2 199" xfId="11221"/>
    <cellStyle name="Normal 2 2" xfId="11222"/>
    <cellStyle name="Normal 2 2 10" xfId="11223"/>
    <cellStyle name="Normal 2 2 10 2" xfId="11224"/>
    <cellStyle name="Normal 2 2 11" xfId="11225"/>
    <cellStyle name="Normal 2 2 11 2" xfId="11226"/>
    <cellStyle name="Normal 2 2 12" xfId="11227"/>
    <cellStyle name="Normal 2 2 12 2" xfId="11228"/>
    <cellStyle name="Normal 2 2 13" xfId="11229"/>
    <cellStyle name="Normal 2 2 13 2" xfId="11230"/>
    <cellStyle name="Normal 2 2 14" xfId="11231"/>
    <cellStyle name="Normal 2 2 14 2" xfId="11232"/>
    <cellStyle name="Normal 2 2 15" xfId="11233"/>
    <cellStyle name="Normal 2 2 15 2" xfId="11234"/>
    <cellStyle name="Normal 2 2 16" xfId="11235"/>
    <cellStyle name="Normal 2 2 16 2" xfId="11236"/>
    <cellStyle name="Normal 2 2 17" xfId="11237"/>
    <cellStyle name="Normal 2 2 17 2" xfId="11238"/>
    <cellStyle name="Normal 2 2 18" xfId="11239"/>
    <cellStyle name="Normal 2 2 18 2" xfId="11240"/>
    <cellStyle name="Normal 2 2 19" xfId="11241"/>
    <cellStyle name="Normal 2 2 19 2" xfId="11242"/>
    <cellStyle name="Normal 2 2 2" xfId="11243"/>
    <cellStyle name="Normal 2 2 2 10" xfId="11244"/>
    <cellStyle name="Normal 2 2 2 11" xfId="11245"/>
    <cellStyle name="Normal 2 2 2 12" xfId="11246"/>
    <cellStyle name="Normal 2 2 2 13" xfId="11247"/>
    <cellStyle name="Normal 2 2 2 14" xfId="11248"/>
    <cellStyle name="Normal 2 2 2 15" xfId="41057"/>
    <cellStyle name="Normal 2 2 2 2" xfId="11249"/>
    <cellStyle name="Normal 2 2 2 2 2" xfId="11250"/>
    <cellStyle name="Normal 2 2 2 2 3" xfId="11251"/>
    <cellStyle name="Normal 2 2 2 2 4" xfId="11252"/>
    <cellStyle name="Normal 2 2 2 2 5" xfId="11253"/>
    <cellStyle name="Normal 2 2 2 2 6" xfId="11254"/>
    <cellStyle name="Normal 2 2 2 2 7" xfId="11255"/>
    <cellStyle name="Normal 2 2 2 2 8" xfId="40628"/>
    <cellStyle name="Normal 2 2 2 3" xfId="11256"/>
    <cellStyle name="Normal 2 2 2 4" xfId="11257"/>
    <cellStyle name="Normal 2 2 2 4 10" xfId="11258"/>
    <cellStyle name="Normal 2 2 2 4 11" xfId="11259"/>
    <cellStyle name="Normal 2 2 2 4 12" xfId="11260"/>
    <cellStyle name="Normal 2 2 2 4 13" xfId="11261"/>
    <cellStyle name="Normal 2 2 2 4 14" xfId="11262"/>
    <cellStyle name="Normal 2 2 2 4 15" xfId="11263"/>
    <cellStyle name="Normal 2 2 2 4 16" xfId="11264"/>
    <cellStyle name="Normal 2 2 2 4 2" xfId="11265"/>
    <cellStyle name="Normal 2 2 2 4 3" xfId="11266"/>
    <cellStyle name="Normal 2 2 2 4 4" xfId="11267"/>
    <cellStyle name="Normal 2 2 2 4 5" xfId="11268"/>
    <cellStyle name="Normal 2 2 2 4 6" xfId="11269"/>
    <cellStyle name="Normal 2 2 2 4 7" xfId="11270"/>
    <cellStyle name="Normal 2 2 2 4 8" xfId="11271"/>
    <cellStyle name="Normal 2 2 2 4 9" xfId="11272"/>
    <cellStyle name="Normal 2 2 2 5" xfId="11273"/>
    <cellStyle name="Normal 2 2 2 5 10" xfId="11274"/>
    <cellStyle name="Normal 2 2 2 5 11" xfId="11275"/>
    <cellStyle name="Normal 2 2 2 5 12" xfId="11276"/>
    <cellStyle name="Normal 2 2 2 5 13" xfId="11277"/>
    <cellStyle name="Normal 2 2 2 5 14" xfId="11278"/>
    <cellStyle name="Normal 2 2 2 5 15" xfId="11279"/>
    <cellStyle name="Normal 2 2 2 5 16" xfId="11280"/>
    <cellStyle name="Normal 2 2 2 5 2" xfId="11281"/>
    <cellStyle name="Normal 2 2 2 5 3" xfId="11282"/>
    <cellStyle name="Normal 2 2 2 5 4" xfId="11283"/>
    <cellStyle name="Normal 2 2 2 5 5" xfId="11284"/>
    <cellStyle name="Normal 2 2 2 5 6" xfId="11285"/>
    <cellStyle name="Normal 2 2 2 5 7" xfId="11286"/>
    <cellStyle name="Normal 2 2 2 5 8" xfId="11287"/>
    <cellStyle name="Normal 2 2 2 5 9" xfId="11288"/>
    <cellStyle name="Normal 2 2 2 6" xfId="11289"/>
    <cellStyle name="Normal 2 2 2 6 2" xfId="11290"/>
    <cellStyle name="Normal 2 2 2 7" xfId="11291"/>
    <cellStyle name="Normal 2 2 2 7 2" xfId="11292"/>
    <cellStyle name="Normal 2 2 2 8" xfId="11293"/>
    <cellStyle name="Normal 2 2 2 8 2" xfId="11294"/>
    <cellStyle name="Normal 2 2 2 9" xfId="11295"/>
    <cellStyle name="Normal 2 2 20" xfId="11296"/>
    <cellStyle name="Normal 2 2 20 2" xfId="11297"/>
    <cellStyle name="Normal 2 2 21" xfId="11298"/>
    <cellStyle name="Normal 2 2 21 2" xfId="11299"/>
    <cellStyle name="Normal 2 2 22" xfId="11300"/>
    <cellStyle name="Normal 2 2 22 2" xfId="11301"/>
    <cellStyle name="Normal 2 2 23" xfId="11302"/>
    <cellStyle name="Normal 2 2 23 2" xfId="11303"/>
    <cellStyle name="Normal 2 2 24" xfId="11304"/>
    <cellStyle name="Normal 2 2 24 2" xfId="11305"/>
    <cellStyle name="Normal 2 2 25" xfId="11306"/>
    <cellStyle name="Normal 2 2 25 2" xfId="11307"/>
    <cellStyle name="Normal 2 2 26" xfId="11308"/>
    <cellStyle name="Normal 2 2 26 2" xfId="11309"/>
    <cellStyle name="Normal 2 2 27" xfId="11310"/>
    <cellStyle name="Normal 2 2 27 2" xfId="11311"/>
    <cellStyle name="Normal 2 2 28" xfId="11312"/>
    <cellStyle name="Normal 2 2 28 2" xfId="11313"/>
    <cellStyle name="Normal 2 2 29" xfId="11314"/>
    <cellStyle name="Normal 2 2 29 2" xfId="11315"/>
    <cellStyle name="Normal 2 2 3" xfId="11316"/>
    <cellStyle name="Normal 2 2 3 10" xfId="41194"/>
    <cellStyle name="Normal 2 2 3 10 2" xfId="41195"/>
    <cellStyle name="Normal 2 2 3 10 3" xfId="41196"/>
    <cellStyle name="Normal 2 2 3 10 4" xfId="41197"/>
    <cellStyle name="Normal 2 2 3 11" xfId="41198"/>
    <cellStyle name="Normal 2 2 3 11 2" xfId="41199"/>
    <cellStyle name="Normal 2 2 3 12" xfId="41200"/>
    <cellStyle name="Normal 2 2 3 12 2" xfId="41201"/>
    <cellStyle name="Normal 2 2 3 13" xfId="41202"/>
    <cellStyle name="Normal 2 2 3 13 2" xfId="41203"/>
    <cellStyle name="Normal 2 2 3 14" xfId="41204"/>
    <cellStyle name="Normal 2 2 3 15" xfId="41205"/>
    <cellStyle name="Normal 2 2 3 16" xfId="41206"/>
    <cellStyle name="Normal 2 2 3 17" xfId="41207"/>
    <cellStyle name="Normal 2 2 3 18" xfId="41208"/>
    <cellStyle name="Normal 2 2 3 19" xfId="41209"/>
    <cellStyle name="Normal 2 2 3 2" xfId="40630"/>
    <cellStyle name="Normal 2 2 3 2 10" xfId="41210"/>
    <cellStyle name="Normal 2 2 3 2 11" xfId="41211"/>
    <cellStyle name="Normal 2 2 3 2 12" xfId="41212"/>
    <cellStyle name="Normal 2 2 3 2 2" xfId="41213"/>
    <cellStyle name="Normal 2 2 3 2 2 10" xfId="41214"/>
    <cellStyle name="Normal 2 2 3 2 2 2" xfId="41215"/>
    <cellStyle name="Normal 2 2 3 2 2 2 2" xfId="41216"/>
    <cellStyle name="Normal 2 2 3 2 2 2 3" xfId="41217"/>
    <cellStyle name="Normal 2 2 3 2 2 2 4" xfId="41218"/>
    <cellStyle name="Normal 2 2 3 2 2 2 5" xfId="41219"/>
    <cellStyle name="Normal 2 2 3 2 2 3" xfId="41220"/>
    <cellStyle name="Normal 2 2 3 2 2 3 2" xfId="41221"/>
    <cellStyle name="Normal 2 2 3 2 2 3 3" xfId="41222"/>
    <cellStyle name="Normal 2 2 3 2 2 3 4" xfId="41223"/>
    <cellStyle name="Normal 2 2 3 2 2 4" xfId="41224"/>
    <cellStyle name="Normal 2 2 3 2 2 4 2" xfId="41225"/>
    <cellStyle name="Normal 2 2 3 2 2 4 3" xfId="41226"/>
    <cellStyle name="Normal 2 2 3 2 2 4 4" xfId="41227"/>
    <cellStyle name="Normal 2 2 3 2 2 5" xfId="41228"/>
    <cellStyle name="Normal 2 2 3 2 2 6" xfId="41229"/>
    <cellStyle name="Normal 2 2 3 2 2 7" xfId="41230"/>
    <cellStyle name="Normal 2 2 3 2 2 8" xfId="41231"/>
    <cellStyle name="Normal 2 2 3 2 2 9" xfId="41232"/>
    <cellStyle name="Normal 2 2 3 2 3" xfId="41233"/>
    <cellStyle name="Normal 2 2 3 2 3 2" xfId="41234"/>
    <cellStyle name="Normal 2 2 3 2 3 2 2" xfId="41235"/>
    <cellStyle name="Normal 2 2 3 2 3 2 3" xfId="41236"/>
    <cellStyle name="Normal 2 2 3 2 3 2 4" xfId="41237"/>
    <cellStyle name="Normal 2 2 3 2 3 3" xfId="41238"/>
    <cellStyle name="Normal 2 2 3 2 3 3 2" xfId="41239"/>
    <cellStyle name="Normal 2 2 3 2 3 3 3" xfId="41240"/>
    <cellStyle name="Normal 2 2 3 2 3 3 4" xfId="41241"/>
    <cellStyle name="Normal 2 2 3 2 3 4" xfId="41242"/>
    <cellStyle name="Normal 2 2 3 2 3 5" xfId="41243"/>
    <cellStyle name="Normal 2 2 3 2 3 6" xfId="41244"/>
    <cellStyle name="Normal 2 2 3 2 3 7" xfId="41245"/>
    <cellStyle name="Normal 2 2 3 2 3 8" xfId="41246"/>
    <cellStyle name="Normal 2 2 3 2 4" xfId="41247"/>
    <cellStyle name="Normal 2 2 3 2 4 2" xfId="41248"/>
    <cellStyle name="Normal 2 2 3 2 4 3" xfId="41249"/>
    <cellStyle name="Normal 2 2 3 2 4 4" xfId="41250"/>
    <cellStyle name="Normal 2 2 3 2 4 5" xfId="41251"/>
    <cellStyle name="Normal 2 2 3 2 4 6" xfId="41252"/>
    <cellStyle name="Normal 2 2 3 2 5" xfId="41253"/>
    <cellStyle name="Normal 2 2 3 2 5 2" xfId="41254"/>
    <cellStyle name="Normal 2 2 3 2 5 3" xfId="41255"/>
    <cellStyle name="Normal 2 2 3 2 5 4" xfId="41256"/>
    <cellStyle name="Normal 2 2 3 2 6" xfId="41257"/>
    <cellStyle name="Normal 2 2 3 2 6 2" xfId="41258"/>
    <cellStyle name="Normal 2 2 3 2 6 3" xfId="41259"/>
    <cellStyle name="Normal 2 2 3 2 6 4" xfId="41260"/>
    <cellStyle name="Normal 2 2 3 2 7" xfId="41261"/>
    <cellStyle name="Normal 2 2 3 2 8" xfId="41262"/>
    <cellStyle name="Normal 2 2 3 2 9" xfId="41263"/>
    <cellStyle name="Normal 2 2 3 3" xfId="40629"/>
    <cellStyle name="Normal 2 2 3 3 10" xfId="41264"/>
    <cellStyle name="Normal 2 2 3 3 11" xfId="41265"/>
    <cellStyle name="Normal 2 2 3 3 2" xfId="41266"/>
    <cellStyle name="Normal 2 2 3 3 2 2" xfId="41267"/>
    <cellStyle name="Normal 2 2 3 3 2 2 2" xfId="41268"/>
    <cellStyle name="Normal 2 2 3 3 2 2 3" xfId="41269"/>
    <cellStyle name="Normal 2 2 3 3 2 2 4" xfId="41270"/>
    <cellStyle name="Normal 2 2 3 3 2 3" xfId="41271"/>
    <cellStyle name="Normal 2 2 3 3 2 3 2" xfId="41272"/>
    <cellStyle name="Normal 2 2 3 3 2 3 3" xfId="41273"/>
    <cellStyle name="Normal 2 2 3 3 2 3 4" xfId="41274"/>
    <cellStyle name="Normal 2 2 3 3 2 4" xfId="41275"/>
    <cellStyle name="Normal 2 2 3 3 2 5" xfId="41276"/>
    <cellStyle name="Normal 2 2 3 3 2 6" xfId="41277"/>
    <cellStyle name="Normal 2 2 3 3 2 7" xfId="41278"/>
    <cellStyle name="Normal 2 2 3 3 2 8" xfId="41279"/>
    <cellStyle name="Normal 2 2 3 3 3" xfId="41280"/>
    <cellStyle name="Normal 2 2 3 3 3 2" xfId="41281"/>
    <cellStyle name="Normal 2 2 3 3 3 3" xfId="41282"/>
    <cellStyle name="Normal 2 2 3 3 3 4" xfId="41283"/>
    <cellStyle name="Normal 2 2 3 3 3 5" xfId="41284"/>
    <cellStyle name="Normal 2 2 3 3 4" xfId="41285"/>
    <cellStyle name="Normal 2 2 3 3 4 2" xfId="41286"/>
    <cellStyle name="Normal 2 2 3 3 4 3" xfId="41287"/>
    <cellStyle name="Normal 2 2 3 3 4 4" xfId="41288"/>
    <cellStyle name="Normal 2 2 3 3 5" xfId="41289"/>
    <cellStyle name="Normal 2 2 3 3 5 2" xfId="41290"/>
    <cellStyle name="Normal 2 2 3 3 5 3" xfId="41291"/>
    <cellStyle name="Normal 2 2 3 3 5 4" xfId="41292"/>
    <cellStyle name="Normal 2 2 3 3 6" xfId="41293"/>
    <cellStyle name="Normal 2 2 3 3 7" xfId="41294"/>
    <cellStyle name="Normal 2 2 3 3 8" xfId="41295"/>
    <cellStyle name="Normal 2 2 3 3 9" xfId="41296"/>
    <cellStyle name="Normal 2 2 3 4" xfId="41297"/>
    <cellStyle name="Normal 2 2 3 4 10" xfId="41298"/>
    <cellStyle name="Normal 2 2 3 4 11" xfId="41299"/>
    <cellStyle name="Normal 2 2 3 4 2" xfId="41300"/>
    <cellStyle name="Normal 2 2 3 4 2 2" xfId="41301"/>
    <cellStyle name="Normal 2 2 3 4 2 2 2" xfId="41302"/>
    <cellStyle name="Normal 2 2 3 4 2 2 3" xfId="41303"/>
    <cellStyle name="Normal 2 2 3 4 2 2 4" xfId="41304"/>
    <cellStyle name="Normal 2 2 3 4 2 3" xfId="41305"/>
    <cellStyle name="Normal 2 2 3 4 2 3 2" xfId="41306"/>
    <cellStyle name="Normal 2 2 3 4 2 3 3" xfId="41307"/>
    <cellStyle name="Normal 2 2 3 4 2 3 4" xfId="41308"/>
    <cellStyle name="Normal 2 2 3 4 2 4" xfId="41309"/>
    <cellStyle name="Normal 2 2 3 4 2 5" xfId="41310"/>
    <cellStyle name="Normal 2 2 3 4 2 6" xfId="41311"/>
    <cellStyle name="Normal 2 2 3 4 2 7" xfId="41312"/>
    <cellStyle name="Normal 2 2 3 4 2 8" xfId="41313"/>
    <cellStyle name="Normal 2 2 3 4 3" xfId="41314"/>
    <cellStyle name="Normal 2 2 3 4 3 2" xfId="41315"/>
    <cellStyle name="Normal 2 2 3 4 3 3" xfId="41316"/>
    <cellStyle name="Normal 2 2 3 4 3 4" xfId="41317"/>
    <cellStyle name="Normal 2 2 3 4 3 5" xfId="41318"/>
    <cellStyle name="Normal 2 2 3 4 4" xfId="41319"/>
    <cellStyle name="Normal 2 2 3 4 4 2" xfId="41320"/>
    <cellStyle name="Normal 2 2 3 4 4 3" xfId="41321"/>
    <cellStyle name="Normal 2 2 3 4 4 4" xfId="41322"/>
    <cellStyle name="Normal 2 2 3 4 5" xfId="41323"/>
    <cellStyle name="Normal 2 2 3 4 5 2" xfId="41324"/>
    <cellStyle name="Normal 2 2 3 4 5 3" xfId="41325"/>
    <cellStyle name="Normal 2 2 3 4 5 4" xfId="41326"/>
    <cellStyle name="Normal 2 2 3 4 6" xfId="41327"/>
    <cellStyle name="Normal 2 2 3 4 7" xfId="41328"/>
    <cellStyle name="Normal 2 2 3 4 8" xfId="41329"/>
    <cellStyle name="Normal 2 2 3 4 9" xfId="41330"/>
    <cellStyle name="Normal 2 2 3 5" xfId="41331"/>
    <cellStyle name="Normal 2 2 3 5 10" xfId="41332"/>
    <cellStyle name="Normal 2 2 3 5 11" xfId="41333"/>
    <cellStyle name="Normal 2 2 3 5 2" xfId="41334"/>
    <cellStyle name="Normal 2 2 3 5 2 2" xfId="41335"/>
    <cellStyle name="Normal 2 2 3 5 2 2 2" xfId="41336"/>
    <cellStyle name="Normal 2 2 3 5 2 2 3" xfId="41337"/>
    <cellStyle name="Normal 2 2 3 5 2 2 4" xfId="41338"/>
    <cellStyle name="Normal 2 2 3 5 2 3" xfId="41339"/>
    <cellStyle name="Normal 2 2 3 5 2 3 2" xfId="41340"/>
    <cellStyle name="Normal 2 2 3 5 2 3 3" xfId="41341"/>
    <cellStyle name="Normal 2 2 3 5 2 3 4" xfId="41342"/>
    <cellStyle name="Normal 2 2 3 5 2 4" xfId="41343"/>
    <cellStyle name="Normal 2 2 3 5 2 5" xfId="41344"/>
    <cellStyle name="Normal 2 2 3 5 2 6" xfId="41345"/>
    <cellStyle name="Normal 2 2 3 5 2 7" xfId="41346"/>
    <cellStyle name="Normal 2 2 3 5 2 8" xfId="41347"/>
    <cellStyle name="Normal 2 2 3 5 3" xfId="41348"/>
    <cellStyle name="Normal 2 2 3 5 3 2" xfId="41349"/>
    <cellStyle name="Normal 2 2 3 5 3 3" xfId="41350"/>
    <cellStyle name="Normal 2 2 3 5 3 4" xfId="41351"/>
    <cellStyle name="Normal 2 2 3 5 3 5" xfId="41352"/>
    <cellStyle name="Normal 2 2 3 5 4" xfId="41353"/>
    <cellStyle name="Normal 2 2 3 5 4 2" xfId="41354"/>
    <cellStyle name="Normal 2 2 3 5 4 3" xfId="41355"/>
    <cellStyle name="Normal 2 2 3 5 4 4" xfId="41356"/>
    <cellStyle name="Normal 2 2 3 5 5" xfId="41357"/>
    <cellStyle name="Normal 2 2 3 5 5 2" xfId="41358"/>
    <cellStyle name="Normal 2 2 3 5 5 3" xfId="41359"/>
    <cellStyle name="Normal 2 2 3 5 5 4" xfId="41360"/>
    <cellStyle name="Normal 2 2 3 5 6" xfId="41361"/>
    <cellStyle name="Normal 2 2 3 5 7" xfId="41362"/>
    <cellStyle name="Normal 2 2 3 5 8" xfId="41363"/>
    <cellStyle name="Normal 2 2 3 5 9" xfId="41364"/>
    <cellStyle name="Normal 2 2 3 6" xfId="41365"/>
    <cellStyle name="Normal 2 2 3 6 10" xfId="41366"/>
    <cellStyle name="Normal 2 2 3 6 2" xfId="41367"/>
    <cellStyle name="Normal 2 2 3 6 2 2" xfId="41368"/>
    <cellStyle name="Normal 2 2 3 6 2 3" xfId="41369"/>
    <cellStyle name="Normal 2 2 3 6 2 4" xfId="41370"/>
    <cellStyle name="Normal 2 2 3 6 2 5" xfId="41371"/>
    <cellStyle name="Normal 2 2 3 6 3" xfId="41372"/>
    <cellStyle name="Normal 2 2 3 6 3 2" xfId="41373"/>
    <cellStyle name="Normal 2 2 3 6 3 3" xfId="41374"/>
    <cellStyle name="Normal 2 2 3 6 3 4" xfId="41375"/>
    <cellStyle name="Normal 2 2 3 6 4" xfId="41376"/>
    <cellStyle name="Normal 2 2 3 6 4 2" xfId="41377"/>
    <cellStyle name="Normal 2 2 3 6 4 3" xfId="41378"/>
    <cellStyle name="Normal 2 2 3 6 4 4" xfId="41379"/>
    <cellStyle name="Normal 2 2 3 6 5" xfId="41380"/>
    <cellStyle name="Normal 2 2 3 6 6" xfId="41381"/>
    <cellStyle name="Normal 2 2 3 6 7" xfId="41382"/>
    <cellStyle name="Normal 2 2 3 6 8" xfId="41383"/>
    <cellStyle name="Normal 2 2 3 6 9" xfId="41384"/>
    <cellStyle name="Normal 2 2 3 7" xfId="41385"/>
    <cellStyle name="Normal 2 2 3 7 2" xfId="41386"/>
    <cellStyle name="Normal 2 2 3 7 2 2" xfId="41387"/>
    <cellStyle name="Normal 2 2 3 7 2 3" xfId="41388"/>
    <cellStyle name="Normal 2 2 3 7 2 4" xfId="41389"/>
    <cellStyle name="Normal 2 2 3 7 3" xfId="41390"/>
    <cellStyle name="Normal 2 2 3 7 3 2" xfId="41391"/>
    <cellStyle name="Normal 2 2 3 7 3 3" xfId="41392"/>
    <cellStyle name="Normal 2 2 3 7 3 4" xfId="41393"/>
    <cellStyle name="Normal 2 2 3 7 4" xfId="41394"/>
    <cellStyle name="Normal 2 2 3 7 5" xfId="41395"/>
    <cellStyle name="Normal 2 2 3 7 6" xfId="41396"/>
    <cellStyle name="Normal 2 2 3 7 7" xfId="41397"/>
    <cellStyle name="Normal 2 2 3 7 8" xfId="41398"/>
    <cellStyle name="Normal 2 2 3 7 9" xfId="41399"/>
    <cellStyle name="Normal 2 2 3 8" xfId="41400"/>
    <cellStyle name="Normal 2 2 3 8 2" xfId="41401"/>
    <cellStyle name="Normal 2 2 3 8 2 2" xfId="41402"/>
    <cellStyle name="Normal 2 2 3 8 2 3" xfId="41403"/>
    <cellStyle name="Normal 2 2 3 8 2 4" xfId="41404"/>
    <cellStyle name="Normal 2 2 3 8 3" xfId="41405"/>
    <cellStyle name="Normal 2 2 3 8 4" xfId="41406"/>
    <cellStyle name="Normal 2 2 3 8 5" xfId="41407"/>
    <cellStyle name="Normal 2 2 3 8 6" xfId="41408"/>
    <cellStyle name="Normal 2 2 3 9" xfId="41409"/>
    <cellStyle name="Normal 2 2 3 9 2" xfId="41410"/>
    <cellStyle name="Normal 2 2 3 9 3" xfId="41411"/>
    <cellStyle name="Normal 2 2 3 9 4" xfId="41412"/>
    <cellStyle name="Normal 2 2 30" xfId="11317"/>
    <cellStyle name="Normal 2 2 30 2" xfId="11318"/>
    <cellStyle name="Normal 2 2 31" xfId="11319"/>
    <cellStyle name="Normal 2 2 31 2" xfId="11320"/>
    <cellStyle name="Normal 2 2 32" xfId="11321"/>
    <cellStyle name="Normal 2 2 32 2" xfId="11322"/>
    <cellStyle name="Normal 2 2 33" xfId="4"/>
    <cellStyle name="Normal 2 2 34" xfId="11323"/>
    <cellStyle name="Normal 2 2 35" xfId="11324"/>
    <cellStyle name="Normal 2 2 36" xfId="40627"/>
    <cellStyle name="Normal 2 2 37" xfId="41413"/>
    <cellStyle name="Normal 2 2 4" xfId="11325"/>
    <cellStyle name="Normal 2 2 4 10" xfId="11326"/>
    <cellStyle name="Normal 2 2 4 11" xfId="11327"/>
    <cellStyle name="Normal 2 2 4 12" xfId="11328"/>
    <cellStyle name="Normal 2 2 4 13" xfId="11329"/>
    <cellStyle name="Normal 2 2 4 14" xfId="11330"/>
    <cellStyle name="Normal 2 2 4 15" xfId="11331"/>
    <cellStyle name="Normal 2 2 4 16" xfId="11332"/>
    <cellStyle name="Normal 2 2 4 17" xfId="40631"/>
    <cellStyle name="Normal 2 2 4 18" xfId="45965"/>
    <cellStyle name="Normal 2 2 4 2" xfId="11333"/>
    <cellStyle name="Normal 2 2 4 2 2" xfId="40632"/>
    <cellStyle name="Normal 2 2 4 3" xfId="11334"/>
    <cellStyle name="Normal 2 2 4 4" xfId="11335"/>
    <cellStyle name="Normal 2 2 4 5" xfId="11336"/>
    <cellStyle name="Normal 2 2 4 6" xfId="11337"/>
    <cellStyle name="Normal 2 2 4 7" xfId="11338"/>
    <cellStyle name="Normal 2 2 4 8" xfId="11339"/>
    <cellStyle name="Normal 2 2 4 9" xfId="11340"/>
    <cellStyle name="Normal 2 2 5" xfId="11341"/>
    <cellStyle name="Normal 2 2 5 10" xfId="11342"/>
    <cellStyle name="Normal 2 2 5 10 2" xfId="46328"/>
    <cellStyle name="Normal 2 2 5 11" xfId="11343"/>
    <cellStyle name="Normal 2 2 5 11 2" xfId="46280"/>
    <cellStyle name="Normal 2 2 5 12" xfId="11344"/>
    <cellStyle name="Normal 2 2 5 13" xfId="11345"/>
    <cellStyle name="Normal 2 2 5 14" xfId="11346"/>
    <cellStyle name="Normal 2 2 5 15" xfId="11347"/>
    <cellStyle name="Normal 2 2 5 16" xfId="11348"/>
    <cellStyle name="Normal 2 2 5 17" xfId="40633"/>
    <cellStyle name="Normal 2 2 5 2" xfId="11349"/>
    <cellStyle name="Normal 2 2 5 2 2" xfId="41414"/>
    <cellStyle name="Normal 2 2 5 2 2 2" xfId="41415"/>
    <cellStyle name="Normal 2 2 5 2 2 3" xfId="41416"/>
    <cellStyle name="Normal 2 2 5 2 2 4" xfId="41417"/>
    <cellStyle name="Normal 2 2 5 2 3" xfId="41418"/>
    <cellStyle name="Normal 2 2 5 2 3 2" xfId="41419"/>
    <cellStyle name="Normal 2 2 5 2 3 3" xfId="41420"/>
    <cellStyle name="Normal 2 2 5 2 3 4" xfId="41421"/>
    <cellStyle name="Normal 2 2 5 2 4" xfId="41422"/>
    <cellStyle name="Normal 2 2 5 2 5" xfId="41423"/>
    <cellStyle name="Normal 2 2 5 2 6" xfId="41424"/>
    <cellStyle name="Normal 2 2 5 2 7" xfId="41425"/>
    <cellStyle name="Normal 2 2 5 2 8" xfId="41426"/>
    <cellStyle name="Normal 2 2 5 3" xfId="11350"/>
    <cellStyle name="Normal 2 2 5 3 2" xfId="41427"/>
    <cellStyle name="Normal 2 2 5 3 3" xfId="41428"/>
    <cellStyle name="Normal 2 2 5 3 4" xfId="41429"/>
    <cellStyle name="Normal 2 2 5 3 5" xfId="41430"/>
    <cellStyle name="Normal 2 2 5 4" xfId="11351"/>
    <cellStyle name="Normal 2 2 5 4 2" xfId="41431"/>
    <cellStyle name="Normal 2 2 5 4 3" xfId="41432"/>
    <cellStyle name="Normal 2 2 5 4 4" xfId="41433"/>
    <cellStyle name="Normal 2 2 5 5" xfId="11352"/>
    <cellStyle name="Normal 2 2 5 5 2" xfId="41434"/>
    <cellStyle name="Normal 2 2 5 5 3" xfId="41435"/>
    <cellStyle name="Normal 2 2 5 5 4" xfId="41436"/>
    <cellStyle name="Normal 2 2 5 6" xfId="11353"/>
    <cellStyle name="Normal 2 2 5 6 2" xfId="46071"/>
    <cellStyle name="Normal 2 2 5 7" xfId="11354"/>
    <cellStyle name="Normal 2 2 5 7 2" xfId="46018"/>
    <cellStyle name="Normal 2 2 5 8" xfId="11355"/>
    <cellStyle name="Normal 2 2 5 8 2" xfId="46172"/>
    <cellStyle name="Normal 2 2 5 9" xfId="11356"/>
    <cellStyle name="Normal 2 2 5 9 2" xfId="46244"/>
    <cellStyle name="Normal 2 2 6" xfId="11357"/>
    <cellStyle name="Normal 2 2 6 10" xfId="11358"/>
    <cellStyle name="Normal 2 2 6 11" xfId="11359"/>
    <cellStyle name="Normal 2 2 6 12" xfId="11360"/>
    <cellStyle name="Normal 2 2 6 13" xfId="11361"/>
    <cellStyle name="Normal 2 2 6 14" xfId="11362"/>
    <cellStyle name="Normal 2 2 6 15" xfId="11363"/>
    <cellStyle name="Normal 2 2 6 16" xfId="11364"/>
    <cellStyle name="Normal 2 2 6 17" xfId="40634"/>
    <cellStyle name="Normal 2 2 6 2" xfId="11365"/>
    <cellStyle name="Normal 2 2 6 3" xfId="11366"/>
    <cellStyle name="Normal 2 2 6 4" xfId="11367"/>
    <cellStyle name="Normal 2 2 6 5" xfId="11368"/>
    <cellStyle name="Normal 2 2 6 6" xfId="11369"/>
    <cellStyle name="Normal 2 2 6 7" xfId="11370"/>
    <cellStyle name="Normal 2 2 6 8" xfId="11371"/>
    <cellStyle name="Normal 2 2 6 9" xfId="11372"/>
    <cellStyle name="Normal 2 2 7" xfId="11373"/>
    <cellStyle name="Normal 2 2 7 10" xfId="11374"/>
    <cellStyle name="Normal 2 2 7 11" xfId="11375"/>
    <cellStyle name="Normal 2 2 7 12" xfId="11376"/>
    <cellStyle name="Normal 2 2 7 13" xfId="11377"/>
    <cellStyle name="Normal 2 2 7 14" xfId="11378"/>
    <cellStyle name="Normal 2 2 7 15" xfId="11379"/>
    <cellStyle name="Normal 2 2 7 16" xfId="11380"/>
    <cellStyle name="Normal 2 2 7 17" xfId="40635"/>
    <cellStyle name="Normal 2 2 7 2" xfId="11381"/>
    <cellStyle name="Normal 2 2 7 3" xfId="11382"/>
    <cellStyle name="Normal 2 2 7 4" xfId="11383"/>
    <cellStyle name="Normal 2 2 7 5" xfId="11384"/>
    <cellStyle name="Normal 2 2 7 6" xfId="11385"/>
    <cellStyle name="Normal 2 2 7 7" xfId="11386"/>
    <cellStyle name="Normal 2 2 7 8" xfId="11387"/>
    <cellStyle name="Normal 2 2 7 9" xfId="11388"/>
    <cellStyle name="Normal 2 2 8" xfId="11389"/>
    <cellStyle name="Normal 2 2 8 2" xfId="11390"/>
    <cellStyle name="Normal 2 2 9" xfId="11391"/>
    <cellStyle name="Normal 2 2 9 2" xfId="11392"/>
    <cellStyle name="Normal 2 20" xfId="11393"/>
    <cellStyle name="Normal 2 20 2" xfId="11394"/>
    <cellStyle name="Normal 2 20 3" xfId="11395"/>
    <cellStyle name="Normal 2 200" xfId="11396"/>
    <cellStyle name="Normal 2 201" xfId="11397"/>
    <cellStyle name="Normal 2 202" xfId="11398"/>
    <cellStyle name="Normal 2 203" xfId="11399"/>
    <cellStyle name="Normal 2 204" xfId="11400"/>
    <cellStyle name="Normal 2 205" xfId="11401"/>
    <cellStyle name="Normal 2 206" xfId="11402"/>
    <cellStyle name="Normal 2 207" xfId="11403"/>
    <cellStyle name="Normal 2 208" xfId="11404"/>
    <cellStyle name="Normal 2 209" xfId="11405"/>
    <cellStyle name="Normal 2 21" xfId="11406"/>
    <cellStyle name="Normal 2 21 2" xfId="11407"/>
    <cellStyle name="Normal 2 21 2 2" xfId="11408"/>
    <cellStyle name="Normal 2 21 2 3" xfId="11409"/>
    <cellStyle name="Normal 2 21 2 4" xfId="11410"/>
    <cellStyle name="Normal 2 21 2 5" xfId="11411"/>
    <cellStyle name="Normal 2 21 2 6" xfId="11412"/>
    <cellStyle name="Normal 2 21 2 7" xfId="11413"/>
    <cellStyle name="Normal 2 21 3" xfId="11414"/>
    <cellStyle name="Normal 2 21 4" xfId="11415"/>
    <cellStyle name="Normal 2 21 5" xfId="11416"/>
    <cellStyle name="Normal 2 21 6" xfId="11417"/>
    <cellStyle name="Normal 2 21 7" xfId="11418"/>
    <cellStyle name="Normal 2 21 8" xfId="11419"/>
    <cellStyle name="Normal 2 210" xfId="11420"/>
    <cellStyle name="Normal 2 211" xfId="11421"/>
    <cellStyle name="Normal 2 212" xfId="11422"/>
    <cellStyle name="Normal 2 213" xfId="11423"/>
    <cellStyle name="Normal 2 214" xfId="11424"/>
    <cellStyle name="Normal 2 215" xfId="11425"/>
    <cellStyle name="Normal 2 216" xfId="11426"/>
    <cellStyle name="Normal 2 217" xfId="11427"/>
    <cellStyle name="Normal 2 218" xfId="11428"/>
    <cellStyle name="Normal 2 219" xfId="11429"/>
    <cellStyle name="Normal 2 22" xfId="11430"/>
    <cellStyle name="Normal 2 22 2" xfId="11431"/>
    <cellStyle name="Normal 2 22 2 2" xfId="11432"/>
    <cellStyle name="Normal 2 22 2 3" xfId="11433"/>
    <cellStyle name="Normal 2 22 2 4" xfId="11434"/>
    <cellStyle name="Normal 2 22 2 5" xfId="11435"/>
    <cellStyle name="Normal 2 22 2 6" xfId="11436"/>
    <cellStyle name="Normal 2 22 2 7" xfId="11437"/>
    <cellStyle name="Normal 2 22 3" xfId="11438"/>
    <cellStyle name="Normal 2 22 4" xfId="11439"/>
    <cellStyle name="Normal 2 22 5" xfId="11440"/>
    <cellStyle name="Normal 2 22 6" xfId="11441"/>
    <cellStyle name="Normal 2 22 7" xfId="11442"/>
    <cellStyle name="Normal 2 22 8" xfId="11443"/>
    <cellStyle name="Normal 2 220" xfId="11444"/>
    <cellStyle name="Normal 2 221" xfId="11445"/>
    <cellStyle name="Normal 2 222" xfId="11446"/>
    <cellStyle name="Normal 2 223" xfId="11447"/>
    <cellStyle name="Normal 2 224" xfId="11448"/>
    <cellStyle name="Normal 2 225" xfId="11449"/>
    <cellStyle name="Normal 2 226" xfId="11450"/>
    <cellStyle name="Normal 2 227" xfId="11451"/>
    <cellStyle name="Normal 2 228" xfId="11452"/>
    <cellStyle name="Normal 2 229" xfId="11453"/>
    <cellStyle name="Normal 2 23" xfId="11454"/>
    <cellStyle name="Normal 2 230" xfId="11455"/>
    <cellStyle name="Normal 2 231" xfId="11456"/>
    <cellStyle name="Normal 2 232" xfId="11457"/>
    <cellStyle name="Normal 2 233" xfId="11458"/>
    <cellStyle name="Normal 2 234" xfId="11459"/>
    <cellStyle name="Normal 2 235" xfId="41059"/>
    <cellStyle name="Normal 2 236" xfId="41109"/>
    <cellStyle name="Normal 2 237" xfId="41120"/>
    <cellStyle name="Normal 2 24" xfId="11460"/>
    <cellStyle name="Normal 2 25" xfId="11461"/>
    <cellStyle name="Normal 2 26" xfId="11462"/>
    <cellStyle name="Normal 2 26 10" xfId="11463"/>
    <cellStyle name="Normal 2 26 10 2" xfId="11464"/>
    <cellStyle name="Normal 2 26 10 2 2" xfId="41437"/>
    <cellStyle name="Normal 2 26 11" xfId="11465"/>
    <cellStyle name="Normal 2 26 12" xfId="11466"/>
    <cellStyle name="Normal 2 26 13" xfId="11467"/>
    <cellStyle name="Normal 2 26 14" xfId="11468"/>
    <cellStyle name="Normal 2 26 15" xfId="11469"/>
    <cellStyle name="Normal 2 26 16" xfId="11470"/>
    <cellStyle name="Normal 2 26 17" xfId="11471"/>
    <cellStyle name="Normal 2 26 18" xfId="11472"/>
    <cellStyle name="Normal 2 26 19" xfId="11473"/>
    <cellStyle name="Normal 2 26 2" xfId="11474"/>
    <cellStyle name="Normal 2 26 2 10" xfId="11475"/>
    <cellStyle name="Normal 2 26 2 11" xfId="11476"/>
    <cellStyle name="Normal 2 26 2 12" xfId="11477"/>
    <cellStyle name="Normal 2 26 2 13" xfId="11478"/>
    <cellStyle name="Normal 2 26 2 14" xfId="11479"/>
    <cellStyle name="Normal 2 26 2 15" xfId="11480"/>
    <cellStyle name="Normal 2 26 2 16" xfId="11481"/>
    <cellStyle name="Normal 2 26 2 2" xfId="11482"/>
    <cellStyle name="Normal 2 26 2 3" xfId="11483"/>
    <cellStyle name="Normal 2 26 2 4" xfId="11484"/>
    <cellStyle name="Normal 2 26 2 5" xfId="11485"/>
    <cellStyle name="Normal 2 26 2 6" xfId="11486"/>
    <cellStyle name="Normal 2 26 2 7" xfId="11487"/>
    <cellStyle name="Normal 2 26 2 8" xfId="11488"/>
    <cellStyle name="Normal 2 26 2 9" xfId="11489"/>
    <cellStyle name="Normal 2 26 20" xfId="11490"/>
    <cellStyle name="Normal 2 26 21" xfId="11491"/>
    <cellStyle name="Normal 2 26 22" xfId="11492"/>
    <cellStyle name="Normal 2 26 23" xfId="11493"/>
    <cellStyle name="Normal 2 26 24" xfId="11494"/>
    <cellStyle name="Normal 2 26 25" xfId="11495"/>
    <cellStyle name="Normal 2 26 3" xfId="11496"/>
    <cellStyle name="Normal 2 26 3 10" xfId="11497"/>
    <cellStyle name="Normal 2 26 3 11" xfId="11498"/>
    <cellStyle name="Normal 2 26 3 12" xfId="11499"/>
    <cellStyle name="Normal 2 26 3 13" xfId="11500"/>
    <cellStyle name="Normal 2 26 3 14" xfId="11501"/>
    <cellStyle name="Normal 2 26 3 15" xfId="11502"/>
    <cellStyle name="Normal 2 26 3 16" xfId="11503"/>
    <cellStyle name="Normal 2 26 3 2" xfId="11504"/>
    <cellStyle name="Normal 2 26 3 3" xfId="11505"/>
    <cellStyle name="Normal 2 26 3 4" xfId="11506"/>
    <cellStyle name="Normal 2 26 3 5" xfId="11507"/>
    <cellStyle name="Normal 2 26 3 6" xfId="11508"/>
    <cellStyle name="Normal 2 26 3 7" xfId="11509"/>
    <cellStyle name="Normal 2 26 3 8" xfId="11510"/>
    <cellStyle name="Normal 2 26 3 9" xfId="11511"/>
    <cellStyle name="Normal 2 26 4" xfId="11512"/>
    <cellStyle name="Normal 2 26 4 10" xfId="11513"/>
    <cellStyle name="Normal 2 26 4 11" xfId="11514"/>
    <cellStyle name="Normal 2 26 4 12" xfId="11515"/>
    <cellStyle name="Normal 2 26 4 13" xfId="11516"/>
    <cellStyle name="Normal 2 26 4 14" xfId="11517"/>
    <cellStyle name="Normal 2 26 4 15" xfId="11518"/>
    <cellStyle name="Normal 2 26 4 16" xfId="11519"/>
    <cellStyle name="Normal 2 26 4 2" xfId="11520"/>
    <cellStyle name="Normal 2 26 4 3" xfId="11521"/>
    <cellStyle name="Normal 2 26 4 4" xfId="11522"/>
    <cellStyle name="Normal 2 26 4 5" xfId="11523"/>
    <cellStyle name="Normal 2 26 4 6" xfId="11524"/>
    <cellStyle name="Normal 2 26 4 7" xfId="11525"/>
    <cellStyle name="Normal 2 26 4 8" xfId="11526"/>
    <cellStyle name="Normal 2 26 4 9" xfId="11527"/>
    <cellStyle name="Normal 2 26 5" xfId="11528"/>
    <cellStyle name="Normal 2 26 5 10" xfId="11529"/>
    <cellStyle name="Normal 2 26 5 11" xfId="11530"/>
    <cellStyle name="Normal 2 26 5 12" xfId="11531"/>
    <cellStyle name="Normal 2 26 5 13" xfId="11532"/>
    <cellStyle name="Normal 2 26 5 14" xfId="11533"/>
    <cellStyle name="Normal 2 26 5 15" xfId="11534"/>
    <cellStyle name="Normal 2 26 5 16" xfId="11535"/>
    <cellStyle name="Normal 2 26 5 2" xfId="11536"/>
    <cellStyle name="Normal 2 26 5 3" xfId="11537"/>
    <cellStyle name="Normal 2 26 5 4" xfId="11538"/>
    <cellStyle name="Normal 2 26 5 5" xfId="11539"/>
    <cellStyle name="Normal 2 26 5 6" xfId="11540"/>
    <cellStyle name="Normal 2 26 5 7" xfId="11541"/>
    <cellStyle name="Normal 2 26 5 8" xfId="11542"/>
    <cellStyle name="Normal 2 26 5 9" xfId="11543"/>
    <cellStyle name="Normal 2 26 6" xfId="11544"/>
    <cellStyle name="Normal 2 26 6 2" xfId="11545"/>
    <cellStyle name="Normal 2 26 7" xfId="11546"/>
    <cellStyle name="Normal 2 26 7 2" xfId="11547"/>
    <cellStyle name="Normal 2 26 8" xfId="11548"/>
    <cellStyle name="Normal 2 26 8 2" xfId="11549"/>
    <cellStyle name="Normal 2 26 9" xfId="11550"/>
    <cellStyle name="Normal 2 26 9 2" xfId="11551"/>
    <cellStyle name="Normal 2 27" xfId="11552"/>
    <cellStyle name="Normal 2 27 2" xfId="11553"/>
    <cellStyle name="Normal 2 27 3" xfId="11554"/>
    <cellStyle name="Normal 2 27 4" xfId="11555"/>
    <cellStyle name="Normal 2 27 5" xfId="11556"/>
    <cellStyle name="Normal 2 28" xfId="11557"/>
    <cellStyle name="Normal 2 28 2" xfId="11558"/>
    <cellStyle name="Normal 2 28 3" xfId="11559"/>
    <cellStyle name="Normal 2 28 4" xfId="11560"/>
    <cellStyle name="Normal 2 28 5" xfId="11561"/>
    <cellStyle name="Normal 2 29" xfId="11562"/>
    <cellStyle name="Normal 2 29 2" xfId="11563"/>
    <cellStyle name="Normal 2 29 3" xfId="11564"/>
    <cellStyle name="Normal 2 29 4" xfId="11565"/>
    <cellStyle name="Normal 2 29 5" xfId="11566"/>
    <cellStyle name="Normal 2 3" xfId="11567"/>
    <cellStyle name="Normal 2 3 10" xfId="11568"/>
    <cellStyle name="Normal 2 3 10 2" xfId="11569"/>
    <cellStyle name="Normal 2 3 11" xfId="11570"/>
    <cellStyle name="Normal 2 3 11 2" xfId="11571"/>
    <cellStyle name="Normal 2 3 12" xfId="11572"/>
    <cellStyle name="Normal 2 3 12 2" xfId="11573"/>
    <cellStyle name="Normal 2 3 13" xfId="11574"/>
    <cellStyle name="Normal 2 3 14" xfId="11575"/>
    <cellStyle name="Normal 2 3 14 2" xfId="11576"/>
    <cellStyle name="Normal 2 3 15" xfId="11577"/>
    <cellStyle name="Normal 2 3 15 2" xfId="11578"/>
    <cellStyle name="Normal 2 3 16" xfId="11579"/>
    <cellStyle name="Normal 2 3 16 2" xfId="11580"/>
    <cellStyle name="Normal 2 3 17" xfId="11581"/>
    <cellStyle name="Normal 2 3 18" xfId="11582"/>
    <cellStyle name="Normal 2 3 19" xfId="11583"/>
    <cellStyle name="Normal 2 3 2" xfId="11584"/>
    <cellStyle name="Normal 2 3 2 10" xfId="41438"/>
    <cellStyle name="Normal 2 3 2 10 2" xfId="41439"/>
    <cellStyle name="Normal 2 3 2 10 3" xfId="41440"/>
    <cellStyle name="Normal 2 3 2 10 4" xfId="41441"/>
    <cellStyle name="Normal 2 3 2 11" xfId="41442"/>
    <cellStyle name="Normal 2 3 2 11 2" xfId="41443"/>
    <cellStyle name="Normal 2 3 2 12" xfId="41444"/>
    <cellStyle name="Normal 2 3 2 12 2" xfId="41445"/>
    <cellStyle name="Normal 2 3 2 13" xfId="41446"/>
    <cellStyle name="Normal 2 3 2 13 2" xfId="41447"/>
    <cellStyle name="Normal 2 3 2 14" xfId="41448"/>
    <cellStyle name="Normal 2 3 2 15" xfId="41449"/>
    <cellStyle name="Normal 2 3 2 16" xfId="41450"/>
    <cellStyle name="Normal 2 3 2 17" xfId="41451"/>
    <cellStyle name="Normal 2 3 2 18" xfId="41452"/>
    <cellStyle name="Normal 2 3 2 19" xfId="41453"/>
    <cellStyle name="Normal 2 3 2 2" xfId="40636"/>
    <cellStyle name="Normal 2 3 2 2 10" xfId="41454"/>
    <cellStyle name="Normal 2 3 2 2 11" xfId="41455"/>
    <cellStyle name="Normal 2 3 2 2 12" xfId="41456"/>
    <cellStyle name="Normal 2 3 2 2 2" xfId="41457"/>
    <cellStyle name="Normal 2 3 2 2 2 10" xfId="41458"/>
    <cellStyle name="Normal 2 3 2 2 2 2" xfId="41459"/>
    <cellStyle name="Normal 2 3 2 2 2 2 2" xfId="41460"/>
    <cellStyle name="Normal 2 3 2 2 2 2 3" xfId="41461"/>
    <cellStyle name="Normal 2 3 2 2 2 2 4" xfId="41462"/>
    <cellStyle name="Normal 2 3 2 2 2 2 5" xfId="41463"/>
    <cellStyle name="Normal 2 3 2 2 2 3" xfId="41464"/>
    <cellStyle name="Normal 2 3 2 2 2 3 2" xfId="41465"/>
    <cellStyle name="Normal 2 3 2 2 2 3 3" xfId="41466"/>
    <cellStyle name="Normal 2 3 2 2 2 3 4" xfId="41467"/>
    <cellStyle name="Normal 2 3 2 2 2 4" xfId="41468"/>
    <cellStyle name="Normal 2 3 2 2 2 4 2" xfId="41469"/>
    <cellStyle name="Normal 2 3 2 2 2 4 3" xfId="41470"/>
    <cellStyle name="Normal 2 3 2 2 2 4 4" xfId="41471"/>
    <cellStyle name="Normal 2 3 2 2 2 5" xfId="41472"/>
    <cellStyle name="Normal 2 3 2 2 2 6" xfId="41473"/>
    <cellStyle name="Normal 2 3 2 2 2 7" xfId="41474"/>
    <cellStyle name="Normal 2 3 2 2 2 8" xfId="41475"/>
    <cellStyle name="Normal 2 3 2 2 2 9" xfId="41476"/>
    <cellStyle name="Normal 2 3 2 2 3" xfId="41477"/>
    <cellStyle name="Normal 2 3 2 2 3 2" xfId="41478"/>
    <cellStyle name="Normal 2 3 2 2 3 2 2" xfId="41479"/>
    <cellStyle name="Normal 2 3 2 2 3 2 3" xfId="41480"/>
    <cellStyle name="Normal 2 3 2 2 3 2 4" xfId="41481"/>
    <cellStyle name="Normal 2 3 2 2 3 3" xfId="41482"/>
    <cellStyle name="Normal 2 3 2 2 3 3 2" xfId="41483"/>
    <cellStyle name="Normal 2 3 2 2 3 3 3" xfId="41484"/>
    <cellStyle name="Normal 2 3 2 2 3 3 4" xfId="41485"/>
    <cellStyle name="Normal 2 3 2 2 3 4" xfId="41486"/>
    <cellStyle name="Normal 2 3 2 2 3 5" xfId="41487"/>
    <cellStyle name="Normal 2 3 2 2 3 6" xfId="41488"/>
    <cellStyle name="Normal 2 3 2 2 3 7" xfId="41489"/>
    <cellStyle name="Normal 2 3 2 2 3 8" xfId="41490"/>
    <cellStyle name="Normal 2 3 2 2 4" xfId="41491"/>
    <cellStyle name="Normal 2 3 2 2 4 2" xfId="41492"/>
    <cellStyle name="Normal 2 3 2 2 4 3" xfId="41493"/>
    <cellStyle name="Normal 2 3 2 2 4 4" xfId="41494"/>
    <cellStyle name="Normal 2 3 2 2 4 5" xfId="41495"/>
    <cellStyle name="Normal 2 3 2 2 4 6" xfId="41496"/>
    <cellStyle name="Normal 2 3 2 2 5" xfId="41497"/>
    <cellStyle name="Normal 2 3 2 2 5 2" xfId="41498"/>
    <cellStyle name="Normal 2 3 2 2 5 3" xfId="41499"/>
    <cellStyle name="Normal 2 3 2 2 5 4" xfId="41500"/>
    <cellStyle name="Normal 2 3 2 2 6" xfId="41501"/>
    <cellStyle name="Normal 2 3 2 2 6 2" xfId="41502"/>
    <cellStyle name="Normal 2 3 2 2 6 3" xfId="41503"/>
    <cellStyle name="Normal 2 3 2 2 6 4" xfId="41504"/>
    <cellStyle name="Normal 2 3 2 2 7" xfId="41505"/>
    <cellStyle name="Normal 2 3 2 2 8" xfId="41506"/>
    <cellStyle name="Normal 2 3 2 2 9" xfId="41507"/>
    <cellStyle name="Normal 2 3 2 3" xfId="41508"/>
    <cellStyle name="Normal 2 3 2 3 10" xfId="41509"/>
    <cellStyle name="Normal 2 3 2 3 11" xfId="41510"/>
    <cellStyle name="Normal 2 3 2 3 2" xfId="41511"/>
    <cellStyle name="Normal 2 3 2 3 2 2" xfId="41512"/>
    <cellStyle name="Normal 2 3 2 3 2 2 2" xfId="41513"/>
    <cellStyle name="Normal 2 3 2 3 2 2 3" xfId="41514"/>
    <cellStyle name="Normal 2 3 2 3 2 2 4" xfId="41515"/>
    <cellStyle name="Normal 2 3 2 3 2 3" xfId="41516"/>
    <cellStyle name="Normal 2 3 2 3 2 3 2" xfId="41517"/>
    <cellStyle name="Normal 2 3 2 3 2 3 3" xfId="41518"/>
    <cellStyle name="Normal 2 3 2 3 2 3 4" xfId="41519"/>
    <cellStyle name="Normal 2 3 2 3 2 4" xfId="41520"/>
    <cellStyle name="Normal 2 3 2 3 2 5" xfId="41521"/>
    <cellStyle name="Normal 2 3 2 3 2 6" xfId="41522"/>
    <cellStyle name="Normal 2 3 2 3 2 7" xfId="41523"/>
    <cellStyle name="Normal 2 3 2 3 2 8" xfId="41524"/>
    <cellStyle name="Normal 2 3 2 3 3" xfId="41525"/>
    <cellStyle name="Normal 2 3 2 3 3 2" xfId="41526"/>
    <cellStyle name="Normal 2 3 2 3 3 3" xfId="41527"/>
    <cellStyle name="Normal 2 3 2 3 3 4" xfId="41528"/>
    <cellStyle name="Normal 2 3 2 3 3 5" xfId="41529"/>
    <cellStyle name="Normal 2 3 2 3 4" xfId="41530"/>
    <cellStyle name="Normal 2 3 2 3 4 2" xfId="41531"/>
    <cellStyle name="Normal 2 3 2 3 4 3" xfId="41532"/>
    <cellStyle name="Normal 2 3 2 3 4 4" xfId="41533"/>
    <cellStyle name="Normal 2 3 2 3 5" xfId="41534"/>
    <cellStyle name="Normal 2 3 2 3 5 2" xfId="41535"/>
    <cellStyle name="Normal 2 3 2 3 5 3" xfId="41536"/>
    <cellStyle name="Normal 2 3 2 3 5 4" xfId="41537"/>
    <cellStyle name="Normal 2 3 2 3 6" xfId="41538"/>
    <cellStyle name="Normal 2 3 2 3 7" xfId="41539"/>
    <cellStyle name="Normal 2 3 2 3 8" xfId="41540"/>
    <cellStyle name="Normal 2 3 2 3 9" xfId="41541"/>
    <cellStyle name="Normal 2 3 2 4" xfId="41542"/>
    <cellStyle name="Normal 2 3 2 4 10" xfId="41543"/>
    <cellStyle name="Normal 2 3 2 4 11" xfId="41544"/>
    <cellStyle name="Normal 2 3 2 4 2" xfId="41545"/>
    <cellStyle name="Normal 2 3 2 4 2 2" xfId="41546"/>
    <cellStyle name="Normal 2 3 2 4 2 2 2" xfId="41547"/>
    <cellStyle name="Normal 2 3 2 4 2 2 3" xfId="41548"/>
    <cellStyle name="Normal 2 3 2 4 2 2 4" xfId="41549"/>
    <cellStyle name="Normal 2 3 2 4 2 3" xfId="41550"/>
    <cellStyle name="Normal 2 3 2 4 2 3 2" xfId="41551"/>
    <cellStyle name="Normal 2 3 2 4 2 3 3" xfId="41552"/>
    <cellStyle name="Normal 2 3 2 4 2 3 4" xfId="41553"/>
    <cellStyle name="Normal 2 3 2 4 2 4" xfId="41554"/>
    <cellStyle name="Normal 2 3 2 4 2 5" xfId="41555"/>
    <cellStyle name="Normal 2 3 2 4 2 6" xfId="41556"/>
    <cellStyle name="Normal 2 3 2 4 2 7" xfId="41557"/>
    <cellStyle name="Normal 2 3 2 4 2 8" xfId="41558"/>
    <cellStyle name="Normal 2 3 2 4 3" xfId="41559"/>
    <cellStyle name="Normal 2 3 2 4 3 2" xfId="41560"/>
    <cellStyle name="Normal 2 3 2 4 3 3" xfId="41561"/>
    <cellStyle name="Normal 2 3 2 4 3 4" xfId="41562"/>
    <cellStyle name="Normal 2 3 2 4 3 5" xfId="41563"/>
    <cellStyle name="Normal 2 3 2 4 4" xfId="41564"/>
    <cellStyle name="Normal 2 3 2 4 4 2" xfId="41565"/>
    <cellStyle name="Normal 2 3 2 4 4 3" xfId="41566"/>
    <cellStyle name="Normal 2 3 2 4 4 4" xfId="41567"/>
    <cellStyle name="Normal 2 3 2 4 5" xfId="41568"/>
    <cellStyle name="Normal 2 3 2 4 5 2" xfId="41569"/>
    <cellStyle name="Normal 2 3 2 4 5 3" xfId="41570"/>
    <cellStyle name="Normal 2 3 2 4 5 4" xfId="41571"/>
    <cellStyle name="Normal 2 3 2 4 6" xfId="41572"/>
    <cellStyle name="Normal 2 3 2 4 7" xfId="41573"/>
    <cellStyle name="Normal 2 3 2 4 8" xfId="41574"/>
    <cellStyle name="Normal 2 3 2 4 9" xfId="41575"/>
    <cellStyle name="Normal 2 3 2 5" xfId="41576"/>
    <cellStyle name="Normal 2 3 2 5 10" xfId="41577"/>
    <cellStyle name="Normal 2 3 2 5 11" xfId="41578"/>
    <cellStyle name="Normal 2 3 2 5 2" xfId="41579"/>
    <cellStyle name="Normal 2 3 2 5 2 2" xfId="41580"/>
    <cellStyle name="Normal 2 3 2 5 2 2 2" xfId="41581"/>
    <cellStyle name="Normal 2 3 2 5 2 2 3" xfId="41582"/>
    <cellStyle name="Normal 2 3 2 5 2 2 4" xfId="41583"/>
    <cellStyle name="Normal 2 3 2 5 2 3" xfId="41584"/>
    <cellStyle name="Normal 2 3 2 5 2 3 2" xfId="41585"/>
    <cellStyle name="Normal 2 3 2 5 2 3 3" xfId="41586"/>
    <cellStyle name="Normal 2 3 2 5 2 3 4" xfId="41587"/>
    <cellStyle name="Normal 2 3 2 5 2 4" xfId="41588"/>
    <cellStyle name="Normal 2 3 2 5 2 5" xfId="41589"/>
    <cellStyle name="Normal 2 3 2 5 2 6" xfId="41590"/>
    <cellStyle name="Normal 2 3 2 5 2 7" xfId="41591"/>
    <cellStyle name="Normal 2 3 2 5 2 8" xfId="41592"/>
    <cellStyle name="Normal 2 3 2 5 3" xfId="41593"/>
    <cellStyle name="Normal 2 3 2 5 3 2" xfId="41594"/>
    <cellStyle name="Normal 2 3 2 5 3 3" xfId="41595"/>
    <cellStyle name="Normal 2 3 2 5 3 4" xfId="41596"/>
    <cellStyle name="Normal 2 3 2 5 3 5" xfId="41597"/>
    <cellStyle name="Normal 2 3 2 5 4" xfId="41598"/>
    <cellStyle name="Normal 2 3 2 5 4 2" xfId="41599"/>
    <cellStyle name="Normal 2 3 2 5 4 3" xfId="41600"/>
    <cellStyle name="Normal 2 3 2 5 4 4" xfId="41601"/>
    <cellStyle name="Normal 2 3 2 5 5" xfId="41602"/>
    <cellStyle name="Normal 2 3 2 5 5 2" xfId="41603"/>
    <cellStyle name="Normal 2 3 2 5 5 3" xfId="41604"/>
    <cellStyle name="Normal 2 3 2 5 5 4" xfId="41605"/>
    <cellStyle name="Normal 2 3 2 5 6" xfId="41606"/>
    <cellStyle name="Normal 2 3 2 5 7" xfId="41607"/>
    <cellStyle name="Normal 2 3 2 5 8" xfId="41608"/>
    <cellStyle name="Normal 2 3 2 5 9" xfId="41609"/>
    <cellStyle name="Normal 2 3 2 6" xfId="41610"/>
    <cellStyle name="Normal 2 3 2 6 10" xfId="41611"/>
    <cellStyle name="Normal 2 3 2 6 2" xfId="41612"/>
    <cellStyle name="Normal 2 3 2 6 2 2" xfId="41613"/>
    <cellStyle name="Normal 2 3 2 6 2 3" xfId="41614"/>
    <cellStyle name="Normal 2 3 2 6 2 4" xfId="41615"/>
    <cellStyle name="Normal 2 3 2 6 2 5" xfId="41616"/>
    <cellStyle name="Normal 2 3 2 6 3" xfId="41617"/>
    <cellStyle name="Normal 2 3 2 6 3 2" xfId="41618"/>
    <cellStyle name="Normal 2 3 2 6 3 3" xfId="41619"/>
    <cellStyle name="Normal 2 3 2 6 3 4" xfId="41620"/>
    <cellStyle name="Normal 2 3 2 6 4" xfId="41621"/>
    <cellStyle name="Normal 2 3 2 6 4 2" xfId="41622"/>
    <cellStyle name="Normal 2 3 2 6 4 3" xfId="41623"/>
    <cellStyle name="Normal 2 3 2 6 4 4" xfId="41624"/>
    <cellStyle name="Normal 2 3 2 6 5" xfId="41625"/>
    <cellStyle name="Normal 2 3 2 6 6" xfId="41626"/>
    <cellStyle name="Normal 2 3 2 6 7" xfId="41627"/>
    <cellStyle name="Normal 2 3 2 6 8" xfId="41628"/>
    <cellStyle name="Normal 2 3 2 6 9" xfId="41629"/>
    <cellStyle name="Normal 2 3 2 7" xfId="41630"/>
    <cellStyle name="Normal 2 3 2 7 2" xfId="41631"/>
    <cellStyle name="Normal 2 3 2 7 2 2" xfId="41632"/>
    <cellStyle name="Normal 2 3 2 7 2 3" xfId="41633"/>
    <cellStyle name="Normal 2 3 2 7 2 4" xfId="41634"/>
    <cellStyle name="Normal 2 3 2 7 3" xfId="41635"/>
    <cellStyle name="Normal 2 3 2 7 3 2" xfId="41636"/>
    <cellStyle name="Normal 2 3 2 7 3 3" xfId="41637"/>
    <cellStyle name="Normal 2 3 2 7 3 4" xfId="41638"/>
    <cellStyle name="Normal 2 3 2 7 4" xfId="41639"/>
    <cellStyle name="Normal 2 3 2 7 5" xfId="41640"/>
    <cellStyle name="Normal 2 3 2 7 6" xfId="41641"/>
    <cellStyle name="Normal 2 3 2 7 7" xfId="41642"/>
    <cellStyle name="Normal 2 3 2 7 8" xfId="41643"/>
    <cellStyle name="Normal 2 3 2 7 9" xfId="41644"/>
    <cellStyle name="Normal 2 3 2 8" xfId="41645"/>
    <cellStyle name="Normal 2 3 2 8 2" xfId="41646"/>
    <cellStyle name="Normal 2 3 2 8 2 2" xfId="41647"/>
    <cellStyle name="Normal 2 3 2 8 2 3" xfId="41648"/>
    <cellStyle name="Normal 2 3 2 8 2 4" xfId="41649"/>
    <cellStyle name="Normal 2 3 2 8 3" xfId="41650"/>
    <cellStyle name="Normal 2 3 2 8 4" xfId="41651"/>
    <cellStyle name="Normal 2 3 2 8 5" xfId="41652"/>
    <cellStyle name="Normal 2 3 2 8 6" xfId="41653"/>
    <cellStyle name="Normal 2 3 2 9" xfId="41654"/>
    <cellStyle name="Normal 2 3 2 9 2" xfId="41655"/>
    <cellStyle name="Normal 2 3 2 9 3" xfId="41656"/>
    <cellStyle name="Normal 2 3 2 9 4" xfId="41657"/>
    <cellStyle name="Normal 2 3 20" xfId="11585"/>
    <cellStyle name="Normal 2 3 21" xfId="11586"/>
    <cellStyle name="Normal 2 3 22" xfId="11587"/>
    <cellStyle name="Normal 2 3 23" xfId="11588"/>
    <cellStyle name="Normal 2 3 24" xfId="11589"/>
    <cellStyle name="Normal 2 3 25" xfId="11590"/>
    <cellStyle name="Normal 2 3 26" xfId="11591"/>
    <cellStyle name="Normal 2 3 27" xfId="11592"/>
    <cellStyle name="Normal 2 3 28" xfId="11593"/>
    <cellStyle name="Normal 2 3 28 2" xfId="41658"/>
    <cellStyle name="Normal 2 3 28 3" xfId="41659"/>
    <cellStyle name="Normal 2 3 28 4" xfId="41660"/>
    <cellStyle name="Normal 2 3 29" xfId="11594"/>
    <cellStyle name="Normal 2 3 3" xfId="11595"/>
    <cellStyle name="Normal 2 3 3 2" xfId="11596"/>
    <cellStyle name="Normal 2 3 3 3" xfId="11597"/>
    <cellStyle name="Normal 2 3 3 4" xfId="11598"/>
    <cellStyle name="Normal 2 3 3 5" xfId="11599"/>
    <cellStyle name="Normal 2 3 3 6" xfId="11600"/>
    <cellStyle name="Normal 2 3 3 7" xfId="11601"/>
    <cellStyle name="Normal 2 3 3 8" xfId="40637"/>
    <cellStyle name="Normal 2 3 30" xfId="11602"/>
    <cellStyle name="Normal 2 3 31" xfId="11603"/>
    <cellStyle name="Normal 2 3 32" xfId="11604"/>
    <cellStyle name="Normal 2 3 4" xfId="11605"/>
    <cellStyle name="Normal 2 3 4 10" xfId="11606"/>
    <cellStyle name="Normal 2 3 4 11" xfId="11607"/>
    <cellStyle name="Normal 2 3 4 12" xfId="11608"/>
    <cellStyle name="Normal 2 3 4 13" xfId="11609"/>
    <cellStyle name="Normal 2 3 4 14" xfId="11610"/>
    <cellStyle name="Normal 2 3 4 15" xfId="11611"/>
    <cellStyle name="Normal 2 3 4 16" xfId="11612"/>
    <cellStyle name="Normal 2 3 4 17" xfId="40638"/>
    <cellStyle name="Normal 2 3 4 18" xfId="46054"/>
    <cellStyle name="Normal 2 3 4 2" xfId="11613"/>
    <cellStyle name="Normal 2 3 4 3" xfId="11614"/>
    <cellStyle name="Normal 2 3 4 4" xfId="11615"/>
    <cellStyle name="Normal 2 3 4 5" xfId="11616"/>
    <cellStyle name="Normal 2 3 4 6" xfId="11617"/>
    <cellStyle name="Normal 2 3 4 7" xfId="11618"/>
    <cellStyle name="Normal 2 3 4 8" xfId="11619"/>
    <cellStyle name="Normal 2 3 4 9" xfId="11620"/>
    <cellStyle name="Normal 2 3 5" xfId="11621"/>
    <cellStyle name="Normal 2 3 5 10" xfId="11622"/>
    <cellStyle name="Normal 2 3 5 11" xfId="11623"/>
    <cellStyle name="Normal 2 3 5 12" xfId="11624"/>
    <cellStyle name="Normal 2 3 5 13" xfId="11625"/>
    <cellStyle name="Normal 2 3 5 14" xfId="11626"/>
    <cellStyle name="Normal 2 3 5 15" xfId="11627"/>
    <cellStyle name="Normal 2 3 5 16" xfId="11628"/>
    <cellStyle name="Normal 2 3 5 17" xfId="45967"/>
    <cellStyle name="Normal 2 3 5 2" xfId="11629"/>
    <cellStyle name="Normal 2 3 5 3" xfId="11630"/>
    <cellStyle name="Normal 2 3 5 4" xfId="11631"/>
    <cellStyle name="Normal 2 3 5 5" xfId="11632"/>
    <cellStyle name="Normal 2 3 5 6" xfId="11633"/>
    <cellStyle name="Normal 2 3 5 7" xfId="11634"/>
    <cellStyle name="Normal 2 3 5 8" xfId="11635"/>
    <cellStyle name="Normal 2 3 5 9" xfId="11636"/>
    <cellStyle name="Normal 2 3 6" xfId="11637"/>
    <cellStyle name="Normal 2 3 6 2" xfId="11638"/>
    <cellStyle name="Normal 2 3 7" xfId="11639"/>
    <cellStyle name="Normal 2 3 7 2" xfId="11640"/>
    <cellStyle name="Normal 2 3 8" xfId="11641"/>
    <cellStyle name="Normal 2 3 8 2" xfId="11642"/>
    <cellStyle name="Normal 2 3 9" xfId="11643"/>
    <cellStyle name="Normal 2 3 9 2" xfId="11644"/>
    <cellStyle name="Normal 2 30" xfId="11645"/>
    <cellStyle name="Normal 2 30 10" xfId="11646"/>
    <cellStyle name="Normal 2 30 10 2" xfId="11647"/>
    <cellStyle name="Normal 2 30 10 2 2" xfId="29978"/>
    <cellStyle name="Normal 2 30 10 3" xfId="11648"/>
    <cellStyle name="Normal 2 30 10 3 2" xfId="29979"/>
    <cellStyle name="Normal 2 30 10 4" xfId="11649"/>
    <cellStyle name="Normal 2 30 10 4 2" xfId="29980"/>
    <cellStyle name="Normal 2 30 10 5" xfId="11650"/>
    <cellStyle name="Normal 2 30 10 5 2" xfId="29981"/>
    <cellStyle name="Normal 2 30 10 6" xfId="29977"/>
    <cellStyle name="Normal 2 30 11" xfId="11651"/>
    <cellStyle name="Normal 2 30 11 2" xfId="11652"/>
    <cellStyle name="Normal 2 30 11 2 2" xfId="29983"/>
    <cellStyle name="Normal 2 30 11 3" xfId="11653"/>
    <cellStyle name="Normal 2 30 11 3 2" xfId="29984"/>
    <cellStyle name="Normal 2 30 11 4" xfId="11654"/>
    <cellStyle name="Normal 2 30 11 4 2" xfId="29985"/>
    <cellStyle name="Normal 2 30 11 5" xfId="11655"/>
    <cellStyle name="Normal 2 30 11 5 2" xfId="29986"/>
    <cellStyle name="Normal 2 30 11 6" xfId="29982"/>
    <cellStyle name="Normal 2 30 12" xfId="11656"/>
    <cellStyle name="Normal 2 30 12 2" xfId="11657"/>
    <cellStyle name="Normal 2 30 12 2 2" xfId="29988"/>
    <cellStyle name="Normal 2 30 12 3" xfId="11658"/>
    <cellStyle name="Normal 2 30 12 3 2" xfId="29989"/>
    <cellStyle name="Normal 2 30 12 4" xfId="11659"/>
    <cellStyle name="Normal 2 30 12 4 2" xfId="29990"/>
    <cellStyle name="Normal 2 30 12 5" xfId="11660"/>
    <cellStyle name="Normal 2 30 12 5 2" xfId="29991"/>
    <cellStyle name="Normal 2 30 12 6" xfId="29987"/>
    <cellStyle name="Normal 2 30 13" xfId="11661"/>
    <cellStyle name="Normal 2 30 13 2" xfId="11662"/>
    <cellStyle name="Normal 2 30 13 2 2" xfId="29993"/>
    <cellStyle name="Normal 2 30 13 3" xfId="11663"/>
    <cellStyle name="Normal 2 30 13 3 2" xfId="29994"/>
    <cellStyle name="Normal 2 30 13 4" xfId="11664"/>
    <cellStyle name="Normal 2 30 13 4 2" xfId="29995"/>
    <cellStyle name="Normal 2 30 13 5" xfId="11665"/>
    <cellStyle name="Normal 2 30 13 5 2" xfId="29996"/>
    <cellStyle name="Normal 2 30 13 6" xfId="29992"/>
    <cellStyle name="Normal 2 30 14" xfId="11666"/>
    <cellStyle name="Normal 2 30 14 2" xfId="11667"/>
    <cellStyle name="Normal 2 30 14 2 2" xfId="29998"/>
    <cellStyle name="Normal 2 30 14 3" xfId="11668"/>
    <cellStyle name="Normal 2 30 14 3 2" xfId="29999"/>
    <cellStyle name="Normal 2 30 14 4" xfId="11669"/>
    <cellStyle name="Normal 2 30 14 4 2" xfId="30000"/>
    <cellStyle name="Normal 2 30 14 5" xfId="11670"/>
    <cellStyle name="Normal 2 30 14 5 2" xfId="30001"/>
    <cellStyle name="Normal 2 30 14 6" xfId="29997"/>
    <cellStyle name="Normal 2 30 15" xfId="11671"/>
    <cellStyle name="Normal 2 30 15 2" xfId="11672"/>
    <cellStyle name="Normal 2 30 15 2 2" xfId="30003"/>
    <cellStyle name="Normal 2 30 15 3" xfId="11673"/>
    <cellStyle name="Normal 2 30 15 3 2" xfId="30004"/>
    <cellStyle name="Normal 2 30 15 4" xfId="11674"/>
    <cellStyle name="Normal 2 30 15 4 2" xfId="30005"/>
    <cellStyle name="Normal 2 30 15 5" xfId="11675"/>
    <cellStyle name="Normal 2 30 15 5 2" xfId="30006"/>
    <cellStyle name="Normal 2 30 15 6" xfId="30002"/>
    <cellStyle name="Normal 2 30 16" xfId="11676"/>
    <cellStyle name="Normal 2 30 16 2" xfId="11677"/>
    <cellStyle name="Normal 2 30 16 2 2" xfId="30008"/>
    <cellStyle name="Normal 2 30 16 3" xfId="11678"/>
    <cellStyle name="Normal 2 30 16 3 2" xfId="30009"/>
    <cellStyle name="Normal 2 30 16 4" xfId="11679"/>
    <cellStyle name="Normal 2 30 16 4 2" xfId="30010"/>
    <cellStyle name="Normal 2 30 16 5" xfId="11680"/>
    <cellStyle name="Normal 2 30 16 5 2" xfId="30011"/>
    <cellStyle name="Normal 2 30 16 6" xfId="30007"/>
    <cellStyle name="Normal 2 30 17" xfId="11681"/>
    <cellStyle name="Normal 2 30 17 2" xfId="11682"/>
    <cellStyle name="Normal 2 30 17 2 2" xfId="30013"/>
    <cellStyle name="Normal 2 30 17 3" xfId="11683"/>
    <cellStyle name="Normal 2 30 17 3 2" xfId="30014"/>
    <cellStyle name="Normal 2 30 17 4" xfId="11684"/>
    <cellStyle name="Normal 2 30 17 4 2" xfId="30015"/>
    <cellStyle name="Normal 2 30 17 5" xfId="11685"/>
    <cellStyle name="Normal 2 30 17 5 2" xfId="30016"/>
    <cellStyle name="Normal 2 30 17 6" xfId="30012"/>
    <cellStyle name="Normal 2 30 18" xfId="11686"/>
    <cellStyle name="Normal 2 30 18 2" xfId="11687"/>
    <cellStyle name="Normal 2 30 18 2 2" xfId="30018"/>
    <cellStyle name="Normal 2 30 18 3" xfId="11688"/>
    <cellStyle name="Normal 2 30 18 3 2" xfId="30019"/>
    <cellStyle name="Normal 2 30 18 4" xfId="11689"/>
    <cellStyle name="Normal 2 30 18 4 2" xfId="30020"/>
    <cellStyle name="Normal 2 30 18 5" xfId="11690"/>
    <cellStyle name="Normal 2 30 18 5 2" xfId="30021"/>
    <cellStyle name="Normal 2 30 18 6" xfId="30017"/>
    <cellStyle name="Normal 2 30 19" xfId="11691"/>
    <cellStyle name="Normal 2 30 19 2" xfId="11692"/>
    <cellStyle name="Normal 2 30 19 2 2" xfId="30023"/>
    <cellStyle name="Normal 2 30 19 3" xfId="11693"/>
    <cellStyle name="Normal 2 30 19 3 2" xfId="30024"/>
    <cellStyle name="Normal 2 30 19 4" xfId="11694"/>
    <cellStyle name="Normal 2 30 19 4 2" xfId="30025"/>
    <cellStyle name="Normal 2 30 19 5" xfId="11695"/>
    <cellStyle name="Normal 2 30 19 5 2" xfId="30026"/>
    <cellStyle name="Normal 2 30 19 6" xfId="30022"/>
    <cellStyle name="Normal 2 30 2" xfId="11696"/>
    <cellStyle name="Normal 2 30 2 10" xfId="11697"/>
    <cellStyle name="Normal 2 30 2 10 2" xfId="11698"/>
    <cellStyle name="Normal 2 30 2 10 2 2" xfId="30029"/>
    <cellStyle name="Normal 2 30 2 10 3" xfId="11699"/>
    <cellStyle name="Normal 2 30 2 10 3 2" xfId="30030"/>
    <cellStyle name="Normal 2 30 2 10 4" xfId="11700"/>
    <cellStyle name="Normal 2 30 2 10 4 2" xfId="30031"/>
    <cellStyle name="Normal 2 30 2 10 5" xfId="11701"/>
    <cellStyle name="Normal 2 30 2 10 5 2" xfId="30032"/>
    <cellStyle name="Normal 2 30 2 10 6" xfId="30028"/>
    <cellStyle name="Normal 2 30 2 11" xfId="11702"/>
    <cellStyle name="Normal 2 30 2 11 2" xfId="11703"/>
    <cellStyle name="Normal 2 30 2 11 2 2" xfId="30034"/>
    <cellStyle name="Normal 2 30 2 11 3" xfId="11704"/>
    <cellStyle name="Normal 2 30 2 11 3 2" xfId="30035"/>
    <cellStyle name="Normal 2 30 2 11 4" xfId="11705"/>
    <cellStyle name="Normal 2 30 2 11 4 2" xfId="30036"/>
    <cellStyle name="Normal 2 30 2 11 5" xfId="11706"/>
    <cellStyle name="Normal 2 30 2 11 5 2" xfId="30037"/>
    <cellStyle name="Normal 2 30 2 11 6" xfId="30033"/>
    <cellStyle name="Normal 2 30 2 12" xfId="11707"/>
    <cellStyle name="Normal 2 30 2 12 2" xfId="11708"/>
    <cellStyle name="Normal 2 30 2 12 2 2" xfId="30039"/>
    <cellStyle name="Normal 2 30 2 12 3" xfId="11709"/>
    <cellStyle name="Normal 2 30 2 12 3 2" xfId="30040"/>
    <cellStyle name="Normal 2 30 2 12 4" xfId="11710"/>
    <cellStyle name="Normal 2 30 2 12 4 2" xfId="30041"/>
    <cellStyle name="Normal 2 30 2 12 5" xfId="11711"/>
    <cellStyle name="Normal 2 30 2 12 5 2" xfId="30042"/>
    <cellStyle name="Normal 2 30 2 12 6" xfId="30038"/>
    <cellStyle name="Normal 2 30 2 13" xfId="11712"/>
    <cellStyle name="Normal 2 30 2 13 2" xfId="11713"/>
    <cellStyle name="Normal 2 30 2 13 2 2" xfId="30044"/>
    <cellStyle name="Normal 2 30 2 13 3" xfId="11714"/>
    <cellStyle name="Normal 2 30 2 13 3 2" xfId="30045"/>
    <cellStyle name="Normal 2 30 2 13 4" xfId="11715"/>
    <cellStyle name="Normal 2 30 2 13 4 2" xfId="30046"/>
    <cellStyle name="Normal 2 30 2 13 5" xfId="11716"/>
    <cellStyle name="Normal 2 30 2 13 5 2" xfId="30047"/>
    <cellStyle name="Normal 2 30 2 13 6" xfId="30043"/>
    <cellStyle name="Normal 2 30 2 14" xfId="11717"/>
    <cellStyle name="Normal 2 30 2 14 2" xfId="11718"/>
    <cellStyle name="Normal 2 30 2 14 2 2" xfId="30049"/>
    <cellStyle name="Normal 2 30 2 14 3" xfId="11719"/>
    <cellStyle name="Normal 2 30 2 14 3 2" xfId="30050"/>
    <cellStyle name="Normal 2 30 2 14 4" xfId="11720"/>
    <cellStyle name="Normal 2 30 2 14 4 2" xfId="30051"/>
    <cellStyle name="Normal 2 30 2 14 5" xfId="11721"/>
    <cellStyle name="Normal 2 30 2 14 5 2" xfId="30052"/>
    <cellStyle name="Normal 2 30 2 14 6" xfId="30048"/>
    <cellStyle name="Normal 2 30 2 15" xfId="11722"/>
    <cellStyle name="Normal 2 30 2 15 2" xfId="11723"/>
    <cellStyle name="Normal 2 30 2 15 2 2" xfId="30054"/>
    <cellStyle name="Normal 2 30 2 15 3" xfId="11724"/>
    <cellStyle name="Normal 2 30 2 15 3 2" xfId="30055"/>
    <cellStyle name="Normal 2 30 2 15 4" xfId="11725"/>
    <cellStyle name="Normal 2 30 2 15 4 2" xfId="30056"/>
    <cellStyle name="Normal 2 30 2 15 5" xfId="11726"/>
    <cellStyle name="Normal 2 30 2 15 5 2" xfId="30057"/>
    <cellStyle name="Normal 2 30 2 15 6" xfId="30053"/>
    <cellStyle name="Normal 2 30 2 16" xfId="11727"/>
    <cellStyle name="Normal 2 30 2 16 2" xfId="11728"/>
    <cellStyle name="Normal 2 30 2 16 2 2" xfId="30059"/>
    <cellStyle name="Normal 2 30 2 16 3" xfId="11729"/>
    <cellStyle name="Normal 2 30 2 16 3 2" xfId="30060"/>
    <cellStyle name="Normal 2 30 2 16 4" xfId="11730"/>
    <cellStyle name="Normal 2 30 2 16 4 2" xfId="30061"/>
    <cellStyle name="Normal 2 30 2 16 5" xfId="11731"/>
    <cellStyle name="Normal 2 30 2 16 5 2" xfId="30062"/>
    <cellStyle name="Normal 2 30 2 16 6" xfId="30058"/>
    <cellStyle name="Normal 2 30 2 17" xfId="11732"/>
    <cellStyle name="Normal 2 30 2 17 2" xfId="11733"/>
    <cellStyle name="Normal 2 30 2 17 2 2" xfId="30064"/>
    <cellStyle name="Normal 2 30 2 17 3" xfId="11734"/>
    <cellStyle name="Normal 2 30 2 17 3 2" xfId="30065"/>
    <cellStyle name="Normal 2 30 2 17 4" xfId="11735"/>
    <cellStyle name="Normal 2 30 2 17 4 2" xfId="30066"/>
    <cellStyle name="Normal 2 30 2 17 5" xfId="11736"/>
    <cellStyle name="Normal 2 30 2 17 5 2" xfId="30067"/>
    <cellStyle name="Normal 2 30 2 17 6" xfId="30063"/>
    <cellStyle name="Normal 2 30 2 18" xfId="11737"/>
    <cellStyle name="Normal 2 30 2 18 2" xfId="11738"/>
    <cellStyle name="Normal 2 30 2 18 2 2" xfId="30069"/>
    <cellStyle name="Normal 2 30 2 18 3" xfId="11739"/>
    <cellStyle name="Normal 2 30 2 18 3 2" xfId="30070"/>
    <cellStyle name="Normal 2 30 2 18 4" xfId="11740"/>
    <cellStyle name="Normal 2 30 2 18 4 2" xfId="30071"/>
    <cellStyle name="Normal 2 30 2 18 5" xfId="11741"/>
    <cellStyle name="Normal 2 30 2 18 5 2" xfId="30072"/>
    <cellStyle name="Normal 2 30 2 18 6" xfId="30068"/>
    <cellStyle name="Normal 2 30 2 19" xfId="11742"/>
    <cellStyle name="Normal 2 30 2 19 2" xfId="11743"/>
    <cellStyle name="Normal 2 30 2 19 2 2" xfId="30074"/>
    <cellStyle name="Normal 2 30 2 19 3" xfId="11744"/>
    <cellStyle name="Normal 2 30 2 19 3 2" xfId="30075"/>
    <cellStyle name="Normal 2 30 2 19 4" xfId="11745"/>
    <cellStyle name="Normal 2 30 2 19 4 2" xfId="30076"/>
    <cellStyle name="Normal 2 30 2 19 5" xfId="11746"/>
    <cellStyle name="Normal 2 30 2 19 5 2" xfId="30077"/>
    <cellStyle name="Normal 2 30 2 19 6" xfId="30073"/>
    <cellStyle name="Normal 2 30 2 2" xfId="11747"/>
    <cellStyle name="Normal 2 30 2 2 10" xfId="11748"/>
    <cellStyle name="Normal 2 30 2 2 10 2" xfId="11749"/>
    <cellStyle name="Normal 2 30 2 2 10 2 2" xfId="30080"/>
    <cellStyle name="Normal 2 30 2 2 10 3" xfId="11750"/>
    <cellStyle name="Normal 2 30 2 2 10 3 2" xfId="30081"/>
    <cellStyle name="Normal 2 30 2 2 10 4" xfId="11751"/>
    <cellStyle name="Normal 2 30 2 2 10 4 2" xfId="30082"/>
    <cellStyle name="Normal 2 30 2 2 10 5" xfId="11752"/>
    <cellStyle name="Normal 2 30 2 2 10 5 2" xfId="30083"/>
    <cellStyle name="Normal 2 30 2 2 10 6" xfId="30079"/>
    <cellStyle name="Normal 2 30 2 2 11" xfId="11753"/>
    <cellStyle name="Normal 2 30 2 2 11 2" xfId="11754"/>
    <cellStyle name="Normal 2 30 2 2 11 2 2" xfId="30085"/>
    <cellStyle name="Normal 2 30 2 2 11 3" xfId="11755"/>
    <cellStyle name="Normal 2 30 2 2 11 3 2" xfId="30086"/>
    <cellStyle name="Normal 2 30 2 2 11 4" xfId="11756"/>
    <cellStyle name="Normal 2 30 2 2 11 4 2" xfId="30087"/>
    <cellStyle name="Normal 2 30 2 2 11 5" xfId="11757"/>
    <cellStyle name="Normal 2 30 2 2 11 5 2" xfId="30088"/>
    <cellStyle name="Normal 2 30 2 2 11 6" xfId="30084"/>
    <cellStyle name="Normal 2 30 2 2 12" xfId="11758"/>
    <cellStyle name="Normal 2 30 2 2 12 2" xfId="11759"/>
    <cellStyle name="Normal 2 30 2 2 12 2 2" xfId="30090"/>
    <cellStyle name="Normal 2 30 2 2 12 3" xfId="11760"/>
    <cellStyle name="Normal 2 30 2 2 12 3 2" xfId="30091"/>
    <cellStyle name="Normal 2 30 2 2 12 4" xfId="11761"/>
    <cellStyle name="Normal 2 30 2 2 12 4 2" xfId="30092"/>
    <cellStyle name="Normal 2 30 2 2 12 5" xfId="11762"/>
    <cellStyle name="Normal 2 30 2 2 12 5 2" xfId="30093"/>
    <cellStyle name="Normal 2 30 2 2 12 6" xfId="30089"/>
    <cellStyle name="Normal 2 30 2 2 13" xfId="11763"/>
    <cellStyle name="Normal 2 30 2 2 13 2" xfId="11764"/>
    <cellStyle name="Normal 2 30 2 2 13 2 2" xfId="30095"/>
    <cellStyle name="Normal 2 30 2 2 13 3" xfId="11765"/>
    <cellStyle name="Normal 2 30 2 2 13 3 2" xfId="30096"/>
    <cellStyle name="Normal 2 30 2 2 13 4" xfId="11766"/>
    <cellStyle name="Normal 2 30 2 2 13 4 2" xfId="30097"/>
    <cellStyle name="Normal 2 30 2 2 13 5" xfId="11767"/>
    <cellStyle name="Normal 2 30 2 2 13 5 2" xfId="30098"/>
    <cellStyle name="Normal 2 30 2 2 13 6" xfId="30094"/>
    <cellStyle name="Normal 2 30 2 2 14" xfId="11768"/>
    <cellStyle name="Normal 2 30 2 2 14 2" xfId="11769"/>
    <cellStyle name="Normal 2 30 2 2 14 2 2" xfId="30100"/>
    <cellStyle name="Normal 2 30 2 2 14 3" xfId="11770"/>
    <cellStyle name="Normal 2 30 2 2 14 3 2" xfId="30101"/>
    <cellStyle name="Normal 2 30 2 2 14 4" xfId="11771"/>
    <cellStyle name="Normal 2 30 2 2 14 4 2" xfId="30102"/>
    <cellStyle name="Normal 2 30 2 2 14 5" xfId="11772"/>
    <cellStyle name="Normal 2 30 2 2 14 5 2" xfId="30103"/>
    <cellStyle name="Normal 2 30 2 2 14 6" xfId="30099"/>
    <cellStyle name="Normal 2 30 2 2 15" xfId="11773"/>
    <cellStyle name="Normal 2 30 2 2 15 2" xfId="11774"/>
    <cellStyle name="Normal 2 30 2 2 15 2 2" xfId="30105"/>
    <cellStyle name="Normal 2 30 2 2 15 3" xfId="11775"/>
    <cellStyle name="Normal 2 30 2 2 15 3 2" xfId="30106"/>
    <cellStyle name="Normal 2 30 2 2 15 4" xfId="11776"/>
    <cellStyle name="Normal 2 30 2 2 15 4 2" xfId="30107"/>
    <cellStyle name="Normal 2 30 2 2 15 5" xfId="11777"/>
    <cellStyle name="Normal 2 30 2 2 15 5 2" xfId="30108"/>
    <cellStyle name="Normal 2 30 2 2 15 6" xfId="30104"/>
    <cellStyle name="Normal 2 30 2 2 16" xfId="11778"/>
    <cellStyle name="Normal 2 30 2 2 16 2" xfId="11779"/>
    <cellStyle name="Normal 2 30 2 2 16 2 2" xfId="30110"/>
    <cellStyle name="Normal 2 30 2 2 16 3" xfId="11780"/>
    <cellStyle name="Normal 2 30 2 2 16 3 2" xfId="30111"/>
    <cellStyle name="Normal 2 30 2 2 16 4" xfId="11781"/>
    <cellStyle name="Normal 2 30 2 2 16 4 2" xfId="30112"/>
    <cellStyle name="Normal 2 30 2 2 16 5" xfId="11782"/>
    <cellStyle name="Normal 2 30 2 2 16 5 2" xfId="30113"/>
    <cellStyle name="Normal 2 30 2 2 16 6" xfId="30109"/>
    <cellStyle name="Normal 2 30 2 2 17" xfId="11783"/>
    <cellStyle name="Normal 2 30 2 2 17 2" xfId="30114"/>
    <cellStyle name="Normal 2 30 2 2 18" xfId="11784"/>
    <cellStyle name="Normal 2 30 2 2 18 2" xfId="30115"/>
    <cellStyle name="Normal 2 30 2 2 19" xfId="11785"/>
    <cellStyle name="Normal 2 30 2 2 19 2" xfId="30116"/>
    <cellStyle name="Normal 2 30 2 2 2" xfId="11786"/>
    <cellStyle name="Normal 2 30 2 2 2 10" xfId="11787"/>
    <cellStyle name="Normal 2 30 2 2 2 10 2" xfId="30118"/>
    <cellStyle name="Normal 2 30 2 2 2 11" xfId="11788"/>
    <cellStyle name="Normal 2 30 2 2 2 11 2" xfId="30119"/>
    <cellStyle name="Normal 2 30 2 2 2 12" xfId="30117"/>
    <cellStyle name="Normal 2 30 2 2 2 2" xfId="11789"/>
    <cellStyle name="Normal 2 30 2 2 2 2 2" xfId="11790"/>
    <cellStyle name="Normal 2 30 2 2 2 2 2 2" xfId="30121"/>
    <cellStyle name="Normal 2 30 2 2 2 2 3" xfId="11791"/>
    <cellStyle name="Normal 2 30 2 2 2 2 3 2" xfId="30122"/>
    <cellStyle name="Normal 2 30 2 2 2 2 4" xfId="11792"/>
    <cellStyle name="Normal 2 30 2 2 2 2 4 2" xfId="30123"/>
    <cellStyle name="Normal 2 30 2 2 2 2 5" xfId="11793"/>
    <cellStyle name="Normal 2 30 2 2 2 2 5 2" xfId="30124"/>
    <cellStyle name="Normal 2 30 2 2 2 2 6" xfId="30120"/>
    <cellStyle name="Normal 2 30 2 2 2 3" xfId="11794"/>
    <cellStyle name="Normal 2 30 2 2 2 3 2" xfId="11795"/>
    <cellStyle name="Normal 2 30 2 2 2 3 2 2" xfId="30126"/>
    <cellStyle name="Normal 2 30 2 2 2 3 3" xfId="11796"/>
    <cellStyle name="Normal 2 30 2 2 2 3 3 2" xfId="30127"/>
    <cellStyle name="Normal 2 30 2 2 2 3 4" xfId="11797"/>
    <cellStyle name="Normal 2 30 2 2 2 3 4 2" xfId="30128"/>
    <cellStyle name="Normal 2 30 2 2 2 3 5" xfId="11798"/>
    <cellStyle name="Normal 2 30 2 2 2 3 5 2" xfId="30129"/>
    <cellStyle name="Normal 2 30 2 2 2 3 6" xfId="30125"/>
    <cellStyle name="Normal 2 30 2 2 2 4" xfId="11799"/>
    <cellStyle name="Normal 2 30 2 2 2 4 2" xfId="11800"/>
    <cellStyle name="Normal 2 30 2 2 2 4 2 2" xfId="30131"/>
    <cellStyle name="Normal 2 30 2 2 2 4 3" xfId="11801"/>
    <cellStyle name="Normal 2 30 2 2 2 4 3 2" xfId="30132"/>
    <cellStyle name="Normal 2 30 2 2 2 4 4" xfId="11802"/>
    <cellStyle name="Normal 2 30 2 2 2 4 4 2" xfId="30133"/>
    <cellStyle name="Normal 2 30 2 2 2 4 5" xfId="11803"/>
    <cellStyle name="Normal 2 30 2 2 2 4 5 2" xfId="30134"/>
    <cellStyle name="Normal 2 30 2 2 2 4 6" xfId="30130"/>
    <cellStyle name="Normal 2 30 2 2 2 5" xfId="11804"/>
    <cellStyle name="Normal 2 30 2 2 2 5 2" xfId="11805"/>
    <cellStyle name="Normal 2 30 2 2 2 5 2 2" xfId="30136"/>
    <cellStyle name="Normal 2 30 2 2 2 5 3" xfId="11806"/>
    <cellStyle name="Normal 2 30 2 2 2 5 3 2" xfId="30137"/>
    <cellStyle name="Normal 2 30 2 2 2 5 4" xfId="11807"/>
    <cellStyle name="Normal 2 30 2 2 2 5 4 2" xfId="30138"/>
    <cellStyle name="Normal 2 30 2 2 2 5 5" xfId="11808"/>
    <cellStyle name="Normal 2 30 2 2 2 5 5 2" xfId="30139"/>
    <cellStyle name="Normal 2 30 2 2 2 5 6" xfId="30135"/>
    <cellStyle name="Normal 2 30 2 2 2 6" xfId="11809"/>
    <cellStyle name="Normal 2 30 2 2 2 6 2" xfId="11810"/>
    <cellStyle name="Normal 2 30 2 2 2 6 2 2" xfId="30141"/>
    <cellStyle name="Normal 2 30 2 2 2 6 3" xfId="11811"/>
    <cellStyle name="Normal 2 30 2 2 2 6 3 2" xfId="30142"/>
    <cellStyle name="Normal 2 30 2 2 2 6 4" xfId="11812"/>
    <cellStyle name="Normal 2 30 2 2 2 6 4 2" xfId="30143"/>
    <cellStyle name="Normal 2 30 2 2 2 6 5" xfId="11813"/>
    <cellStyle name="Normal 2 30 2 2 2 6 5 2" xfId="30144"/>
    <cellStyle name="Normal 2 30 2 2 2 6 6" xfId="30140"/>
    <cellStyle name="Normal 2 30 2 2 2 7" xfId="11814"/>
    <cellStyle name="Normal 2 30 2 2 2 7 2" xfId="11815"/>
    <cellStyle name="Normal 2 30 2 2 2 7 2 2" xfId="30146"/>
    <cellStyle name="Normal 2 30 2 2 2 7 3" xfId="11816"/>
    <cellStyle name="Normal 2 30 2 2 2 7 3 2" xfId="30147"/>
    <cellStyle name="Normal 2 30 2 2 2 7 4" xfId="11817"/>
    <cellStyle name="Normal 2 30 2 2 2 7 4 2" xfId="30148"/>
    <cellStyle name="Normal 2 30 2 2 2 7 5" xfId="11818"/>
    <cellStyle name="Normal 2 30 2 2 2 7 5 2" xfId="30149"/>
    <cellStyle name="Normal 2 30 2 2 2 7 6" xfId="30145"/>
    <cellStyle name="Normal 2 30 2 2 2 8" xfId="11819"/>
    <cellStyle name="Normal 2 30 2 2 2 8 2" xfId="30150"/>
    <cellStyle name="Normal 2 30 2 2 2 9" xfId="11820"/>
    <cellStyle name="Normal 2 30 2 2 2 9 2" xfId="30151"/>
    <cellStyle name="Normal 2 30 2 2 20" xfId="11821"/>
    <cellStyle name="Normal 2 30 2 2 20 2" xfId="30152"/>
    <cellStyle name="Normal 2 30 2 2 21" xfId="30078"/>
    <cellStyle name="Normal 2 30 2 2 3" xfId="11822"/>
    <cellStyle name="Normal 2 30 2 2 3 2" xfId="11823"/>
    <cellStyle name="Normal 2 30 2 2 3 2 2" xfId="11824"/>
    <cellStyle name="Normal 2 30 2 2 3 2 2 2" xfId="30155"/>
    <cellStyle name="Normal 2 30 2 2 3 2 3" xfId="11825"/>
    <cellStyle name="Normal 2 30 2 2 3 2 3 2" xfId="30156"/>
    <cellStyle name="Normal 2 30 2 2 3 2 4" xfId="11826"/>
    <cellStyle name="Normal 2 30 2 2 3 2 4 2" xfId="30157"/>
    <cellStyle name="Normal 2 30 2 2 3 2 5" xfId="11827"/>
    <cellStyle name="Normal 2 30 2 2 3 2 5 2" xfId="30158"/>
    <cellStyle name="Normal 2 30 2 2 3 2 6" xfId="30154"/>
    <cellStyle name="Normal 2 30 2 2 3 3" xfId="11828"/>
    <cellStyle name="Normal 2 30 2 2 3 3 2" xfId="30159"/>
    <cellStyle name="Normal 2 30 2 2 3 4" xfId="11829"/>
    <cellStyle name="Normal 2 30 2 2 3 4 2" xfId="30160"/>
    <cellStyle name="Normal 2 30 2 2 3 5" xfId="11830"/>
    <cellStyle name="Normal 2 30 2 2 3 5 2" xfId="30161"/>
    <cellStyle name="Normal 2 30 2 2 3 6" xfId="11831"/>
    <cellStyle name="Normal 2 30 2 2 3 6 2" xfId="30162"/>
    <cellStyle name="Normal 2 30 2 2 3 7" xfId="30153"/>
    <cellStyle name="Normal 2 30 2 2 4" xfId="11832"/>
    <cellStyle name="Normal 2 30 2 2 4 2" xfId="11833"/>
    <cellStyle name="Normal 2 30 2 2 4 2 2" xfId="11834"/>
    <cellStyle name="Normal 2 30 2 2 4 2 2 2" xfId="30165"/>
    <cellStyle name="Normal 2 30 2 2 4 2 3" xfId="11835"/>
    <cellStyle name="Normal 2 30 2 2 4 2 3 2" xfId="30166"/>
    <cellStyle name="Normal 2 30 2 2 4 2 4" xfId="11836"/>
    <cellStyle name="Normal 2 30 2 2 4 2 4 2" xfId="30167"/>
    <cellStyle name="Normal 2 30 2 2 4 2 5" xfId="11837"/>
    <cellStyle name="Normal 2 30 2 2 4 2 5 2" xfId="30168"/>
    <cellStyle name="Normal 2 30 2 2 4 2 6" xfId="30164"/>
    <cellStyle name="Normal 2 30 2 2 4 3" xfId="11838"/>
    <cellStyle name="Normal 2 30 2 2 4 3 2" xfId="30169"/>
    <cellStyle name="Normal 2 30 2 2 4 4" xfId="11839"/>
    <cellStyle name="Normal 2 30 2 2 4 4 2" xfId="30170"/>
    <cellStyle name="Normal 2 30 2 2 4 5" xfId="11840"/>
    <cellStyle name="Normal 2 30 2 2 4 5 2" xfId="30171"/>
    <cellStyle name="Normal 2 30 2 2 4 6" xfId="11841"/>
    <cellStyle name="Normal 2 30 2 2 4 6 2" xfId="30172"/>
    <cellStyle name="Normal 2 30 2 2 4 7" xfId="30163"/>
    <cellStyle name="Normal 2 30 2 2 5" xfId="11842"/>
    <cellStyle name="Normal 2 30 2 2 5 2" xfId="11843"/>
    <cellStyle name="Normal 2 30 2 2 5 2 2" xfId="30174"/>
    <cellStyle name="Normal 2 30 2 2 5 3" xfId="11844"/>
    <cellStyle name="Normal 2 30 2 2 5 3 2" xfId="30175"/>
    <cellStyle name="Normal 2 30 2 2 5 4" xfId="11845"/>
    <cellStyle name="Normal 2 30 2 2 5 4 2" xfId="30176"/>
    <cellStyle name="Normal 2 30 2 2 5 5" xfId="11846"/>
    <cellStyle name="Normal 2 30 2 2 5 5 2" xfId="30177"/>
    <cellStyle name="Normal 2 30 2 2 5 6" xfId="30173"/>
    <cellStyle name="Normal 2 30 2 2 6" xfId="11847"/>
    <cellStyle name="Normal 2 30 2 2 6 2" xfId="11848"/>
    <cellStyle name="Normal 2 30 2 2 6 2 2" xfId="30179"/>
    <cellStyle name="Normal 2 30 2 2 6 3" xfId="11849"/>
    <cellStyle name="Normal 2 30 2 2 6 3 2" xfId="30180"/>
    <cellStyle name="Normal 2 30 2 2 6 4" xfId="11850"/>
    <cellStyle name="Normal 2 30 2 2 6 4 2" xfId="30181"/>
    <cellStyle name="Normal 2 30 2 2 6 5" xfId="11851"/>
    <cellStyle name="Normal 2 30 2 2 6 5 2" xfId="30182"/>
    <cellStyle name="Normal 2 30 2 2 6 6" xfId="30178"/>
    <cellStyle name="Normal 2 30 2 2 7" xfId="11852"/>
    <cellStyle name="Normal 2 30 2 2 7 2" xfId="11853"/>
    <cellStyle name="Normal 2 30 2 2 7 2 2" xfId="30184"/>
    <cellStyle name="Normal 2 30 2 2 7 3" xfId="11854"/>
    <cellStyle name="Normal 2 30 2 2 7 3 2" xfId="30185"/>
    <cellStyle name="Normal 2 30 2 2 7 4" xfId="11855"/>
    <cellStyle name="Normal 2 30 2 2 7 4 2" xfId="30186"/>
    <cellStyle name="Normal 2 30 2 2 7 5" xfId="11856"/>
    <cellStyle name="Normal 2 30 2 2 7 5 2" xfId="30187"/>
    <cellStyle name="Normal 2 30 2 2 7 6" xfId="30183"/>
    <cellStyle name="Normal 2 30 2 2 8" xfId="11857"/>
    <cellStyle name="Normal 2 30 2 2 8 2" xfId="11858"/>
    <cellStyle name="Normal 2 30 2 2 8 2 2" xfId="30189"/>
    <cellStyle name="Normal 2 30 2 2 8 3" xfId="11859"/>
    <cellStyle name="Normal 2 30 2 2 8 3 2" xfId="30190"/>
    <cellStyle name="Normal 2 30 2 2 8 4" xfId="11860"/>
    <cellStyle name="Normal 2 30 2 2 8 4 2" xfId="30191"/>
    <cellStyle name="Normal 2 30 2 2 8 5" xfId="11861"/>
    <cellStyle name="Normal 2 30 2 2 8 5 2" xfId="30192"/>
    <cellStyle name="Normal 2 30 2 2 8 6" xfId="30188"/>
    <cellStyle name="Normal 2 30 2 2 9" xfId="11862"/>
    <cellStyle name="Normal 2 30 2 2 9 2" xfId="11863"/>
    <cellStyle name="Normal 2 30 2 2 9 2 2" xfId="30194"/>
    <cellStyle name="Normal 2 30 2 2 9 3" xfId="11864"/>
    <cellStyle name="Normal 2 30 2 2 9 3 2" xfId="30195"/>
    <cellStyle name="Normal 2 30 2 2 9 4" xfId="11865"/>
    <cellStyle name="Normal 2 30 2 2 9 4 2" xfId="30196"/>
    <cellStyle name="Normal 2 30 2 2 9 5" xfId="11866"/>
    <cellStyle name="Normal 2 30 2 2 9 5 2" xfId="30197"/>
    <cellStyle name="Normal 2 30 2 2 9 6" xfId="30193"/>
    <cellStyle name="Normal 2 30 2 20" xfId="11867"/>
    <cellStyle name="Normal 2 30 2 20 2" xfId="30198"/>
    <cellStyle name="Normal 2 30 2 21" xfId="11868"/>
    <cellStyle name="Normal 2 30 2 21 2" xfId="30199"/>
    <cellStyle name="Normal 2 30 2 22" xfId="11869"/>
    <cellStyle name="Normal 2 30 2 22 2" xfId="30200"/>
    <cellStyle name="Normal 2 30 2 23" xfId="11870"/>
    <cellStyle name="Normal 2 30 2 23 2" xfId="30201"/>
    <cellStyle name="Normal 2 30 2 24" xfId="30027"/>
    <cellStyle name="Normal 2 30 2 3" xfId="11871"/>
    <cellStyle name="Normal 2 30 2 3 10" xfId="11872"/>
    <cellStyle name="Normal 2 30 2 3 10 2" xfId="11873"/>
    <cellStyle name="Normal 2 30 2 3 10 2 2" xfId="30204"/>
    <cellStyle name="Normal 2 30 2 3 10 3" xfId="11874"/>
    <cellStyle name="Normal 2 30 2 3 10 3 2" xfId="30205"/>
    <cellStyle name="Normal 2 30 2 3 10 4" xfId="11875"/>
    <cellStyle name="Normal 2 30 2 3 10 4 2" xfId="30206"/>
    <cellStyle name="Normal 2 30 2 3 10 5" xfId="11876"/>
    <cellStyle name="Normal 2 30 2 3 10 5 2" xfId="30207"/>
    <cellStyle name="Normal 2 30 2 3 10 6" xfId="30203"/>
    <cellStyle name="Normal 2 30 2 3 11" xfId="11877"/>
    <cellStyle name="Normal 2 30 2 3 11 2" xfId="11878"/>
    <cellStyle name="Normal 2 30 2 3 11 2 2" xfId="30209"/>
    <cellStyle name="Normal 2 30 2 3 11 3" xfId="11879"/>
    <cellStyle name="Normal 2 30 2 3 11 3 2" xfId="30210"/>
    <cellStyle name="Normal 2 30 2 3 11 4" xfId="11880"/>
    <cellStyle name="Normal 2 30 2 3 11 4 2" xfId="30211"/>
    <cellStyle name="Normal 2 30 2 3 11 5" xfId="11881"/>
    <cellStyle name="Normal 2 30 2 3 11 5 2" xfId="30212"/>
    <cellStyle name="Normal 2 30 2 3 11 6" xfId="30208"/>
    <cellStyle name="Normal 2 30 2 3 12" xfId="11882"/>
    <cellStyle name="Normal 2 30 2 3 12 2" xfId="11883"/>
    <cellStyle name="Normal 2 30 2 3 12 2 2" xfId="30214"/>
    <cellStyle name="Normal 2 30 2 3 12 3" xfId="11884"/>
    <cellStyle name="Normal 2 30 2 3 12 3 2" xfId="30215"/>
    <cellStyle name="Normal 2 30 2 3 12 4" xfId="11885"/>
    <cellStyle name="Normal 2 30 2 3 12 4 2" xfId="30216"/>
    <cellStyle name="Normal 2 30 2 3 12 5" xfId="11886"/>
    <cellStyle name="Normal 2 30 2 3 12 5 2" xfId="30217"/>
    <cellStyle name="Normal 2 30 2 3 12 6" xfId="30213"/>
    <cellStyle name="Normal 2 30 2 3 13" xfId="11887"/>
    <cellStyle name="Normal 2 30 2 3 13 2" xfId="11888"/>
    <cellStyle name="Normal 2 30 2 3 13 2 2" xfId="30219"/>
    <cellStyle name="Normal 2 30 2 3 13 3" xfId="11889"/>
    <cellStyle name="Normal 2 30 2 3 13 3 2" xfId="30220"/>
    <cellStyle name="Normal 2 30 2 3 13 4" xfId="11890"/>
    <cellStyle name="Normal 2 30 2 3 13 4 2" xfId="30221"/>
    <cellStyle name="Normal 2 30 2 3 13 5" xfId="11891"/>
    <cellStyle name="Normal 2 30 2 3 13 5 2" xfId="30222"/>
    <cellStyle name="Normal 2 30 2 3 13 6" xfId="30218"/>
    <cellStyle name="Normal 2 30 2 3 14" xfId="11892"/>
    <cellStyle name="Normal 2 30 2 3 14 2" xfId="11893"/>
    <cellStyle name="Normal 2 30 2 3 14 2 2" xfId="30224"/>
    <cellStyle name="Normal 2 30 2 3 14 3" xfId="11894"/>
    <cellStyle name="Normal 2 30 2 3 14 3 2" xfId="30225"/>
    <cellStyle name="Normal 2 30 2 3 14 4" xfId="11895"/>
    <cellStyle name="Normal 2 30 2 3 14 4 2" xfId="30226"/>
    <cellStyle name="Normal 2 30 2 3 14 5" xfId="11896"/>
    <cellStyle name="Normal 2 30 2 3 14 5 2" xfId="30227"/>
    <cellStyle name="Normal 2 30 2 3 14 6" xfId="30223"/>
    <cellStyle name="Normal 2 30 2 3 15" xfId="11897"/>
    <cellStyle name="Normal 2 30 2 3 15 2" xfId="11898"/>
    <cellStyle name="Normal 2 30 2 3 15 2 2" xfId="30229"/>
    <cellStyle name="Normal 2 30 2 3 15 3" xfId="11899"/>
    <cellStyle name="Normal 2 30 2 3 15 3 2" xfId="30230"/>
    <cellStyle name="Normal 2 30 2 3 15 4" xfId="11900"/>
    <cellStyle name="Normal 2 30 2 3 15 4 2" xfId="30231"/>
    <cellStyle name="Normal 2 30 2 3 15 5" xfId="11901"/>
    <cellStyle name="Normal 2 30 2 3 15 5 2" xfId="30232"/>
    <cellStyle name="Normal 2 30 2 3 15 6" xfId="30228"/>
    <cellStyle name="Normal 2 30 2 3 16" xfId="11902"/>
    <cellStyle name="Normal 2 30 2 3 16 2" xfId="11903"/>
    <cellStyle name="Normal 2 30 2 3 16 2 2" xfId="30234"/>
    <cellStyle name="Normal 2 30 2 3 16 3" xfId="11904"/>
    <cellStyle name="Normal 2 30 2 3 16 3 2" xfId="30235"/>
    <cellStyle name="Normal 2 30 2 3 16 4" xfId="11905"/>
    <cellStyle name="Normal 2 30 2 3 16 4 2" xfId="30236"/>
    <cellStyle name="Normal 2 30 2 3 16 5" xfId="11906"/>
    <cellStyle name="Normal 2 30 2 3 16 5 2" xfId="30237"/>
    <cellStyle name="Normal 2 30 2 3 16 6" xfId="30233"/>
    <cellStyle name="Normal 2 30 2 3 17" xfId="11907"/>
    <cellStyle name="Normal 2 30 2 3 17 2" xfId="30238"/>
    <cellStyle name="Normal 2 30 2 3 18" xfId="11908"/>
    <cellStyle name="Normal 2 30 2 3 18 2" xfId="30239"/>
    <cellStyle name="Normal 2 30 2 3 19" xfId="11909"/>
    <cellStyle name="Normal 2 30 2 3 19 2" xfId="30240"/>
    <cellStyle name="Normal 2 30 2 3 2" xfId="11910"/>
    <cellStyle name="Normal 2 30 2 3 2 10" xfId="11911"/>
    <cellStyle name="Normal 2 30 2 3 2 10 2" xfId="30242"/>
    <cellStyle name="Normal 2 30 2 3 2 11" xfId="11912"/>
    <cellStyle name="Normal 2 30 2 3 2 11 2" xfId="30243"/>
    <cellStyle name="Normal 2 30 2 3 2 12" xfId="30241"/>
    <cellStyle name="Normal 2 30 2 3 2 2" xfId="11913"/>
    <cellStyle name="Normal 2 30 2 3 2 2 2" xfId="11914"/>
    <cellStyle name="Normal 2 30 2 3 2 2 2 2" xfId="30245"/>
    <cellStyle name="Normal 2 30 2 3 2 2 3" xfId="11915"/>
    <cellStyle name="Normal 2 30 2 3 2 2 3 2" xfId="30246"/>
    <cellStyle name="Normal 2 30 2 3 2 2 4" xfId="11916"/>
    <cellStyle name="Normal 2 30 2 3 2 2 4 2" xfId="30247"/>
    <cellStyle name="Normal 2 30 2 3 2 2 5" xfId="11917"/>
    <cellStyle name="Normal 2 30 2 3 2 2 5 2" xfId="30248"/>
    <cellStyle name="Normal 2 30 2 3 2 2 6" xfId="30244"/>
    <cellStyle name="Normal 2 30 2 3 2 3" xfId="11918"/>
    <cellStyle name="Normal 2 30 2 3 2 3 2" xfId="11919"/>
    <cellStyle name="Normal 2 30 2 3 2 3 2 2" xfId="30250"/>
    <cellStyle name="Normal 2 30 2 3 2 3 3" xfId="11920"/>
    <cellStyle name="Normal 2 30 2 3 2 3 3 2" xfId="30251"/>
    <cellStyle name="Normal 2 30 2 3 2 3 4" xfId="11921"/>
    <cellStyle name="Normal 2 30 2 3 2 3 4 2" xfId="30252"/>
    <cellStyle name="Normal 2 30 2 3 2 3 5" xfId="11922"/>
    <cellStyle name="Normal 2 30 2 3 2 3 5 2" xfId="30253"/>
    <cellStyle name="Normal 2 30 2 3 2 3 6" xfId="30249"/>
    <cellStyle name="Normal 2 30 2 3 2 4" xfId="11923"/>
    <cellStyle name="Normal 2 30 2 3 2 4 2" xfId="11924"/>
    <cellStyle name="Normal 2 30 2 3 2 4 2 2" xfId="30255"/>
    <cellStyle name="Normal 2 30 2 3 2 4 3" xfId="11925"/>
    <cellStyle name="Normal 2 30 2 3 2 4 3 2" xfId="30256"/>
    <cellStyle name="Normal 2 30 2 3 2 4 4" xfId="11926"/>
    <cellStyle name="Normal 2 30 2 3 2 4 4 2" xfId="30257"/>
    <cellStyle name="Normal 2 30 2 3 2 4 5" xfId="11927"/>
    <cellStyle name="Normal 2 30 2 3 2 4 5 2" xfId="30258"/>
    <cellStyle name="Normal 2 30 2 3 2 4 6" xfId="30254"/>
    <cellStyle name="Normal 2 30 2 3 2 5" xfId="11928"/>
    <cellStyle name="Normal 2 30 2 3 2 5 2" xfId="11929"/>
    <cellStyle name="Normal 2 30 2 3 2 5 2 2" xfId="30260"/>
    <cellStyle name="Normal 2 30 2 3 2 5 3" xfId="11930"/>
    <cellStyle name="Normal 2 30 2 3 2 5 3 2" xfId="30261"/>
    <cellStyle name="Normal 2 30 2 3 2 5 4" xfId="11931"/>
    <cellStyle name="Normal 2 30 2 3 2 5 4 2" xfId="30262"/>
    <cellStyle name="Normal 2 30 2 3 2 5 5" xfId="11932"/>
    <cellStyle name="Normal 2 30 2 3 2 5 5 2" xfId="30263"/>
    <cellStyle name="Normal 2 30 2 3 2 5 6" xfId="30259"/>
    <cellStyle name="Normal 2 30 2 3 2 6" xfId="11933"/>
    <cellStyle name="Normal 2 30 2 3 2 6 2" xfId="11934"/>
    <cellStyle name="Normal 2 30 2 3 2 6 2 2" xfId="30265"/>
    <cellStyle name="Normal 2 30 2 3 2 6 3" xfId="11935"/>
    <cellStyle name="Normal 2 30 2 3 2 6 3 2" xfId="30266"/>
    <cellStyle name="Normal 2 30 2 3 2 6 4" xfId="11936"/>
    <cellStyle name="Normal 2 30 2 3 2 6 4 2" xfId="30267"/>
    <cellStyle name="Normal 2 30 2 3 2 6 5" xfId="11937"/>
    <cellStyle name="Normal 2 30 2 3 2 6 5 2" xfId="30268"/>
    <cellStyle name="Normal 2 30 2 3 2 6 6" xfId="30264"/>
    <cellStyle name="Normal 2 30 2 3 2 7" xfId="11938"/>
    <cellStyle name="Normal 2 30 2 3 2 7 2" xfId="11939"/>
    <cellStyle name="Normal 2 30 2 3 2 7 2 2" xfId="30270"/>
    <cellStyle name="Normal 2 30 2 3 2 7 3" xfId="11940"/>
    <cellStyle name="Normal 2 30 2 3 2 7 3 2" xfId="30271"/>
    <cellStyle name="Normal 2 30 2 3 2 7 4" xfId="11941"/>
    <cellStyle name="Normal 2 30 2 3 2 7 4 2" xfId="30272"/>
    <cellStyle name="Normal 2 30 2 3 2 7 5" xfId="11942"/>
    <cellStyle name="Normal 2 30 2 3 2 7 5 2" xfId="30273"/>
    <cellStyle name="Normal 2 30 2 3 2 7 6" xfId="30269"/>
    <cellStyle name="Normal 2 30 2 3 2 8" xfId="11943"/>
    <cellStyle name="Normal 2 30 2 3 2 8 2" xfId="30274"/>
    <cellStyle name="Normal 2 30 2 3 2 9" xfId="11944"/>
    <cellStyle name="Normal 2 30 2 3 2 9 2" xfId="30275"/>
    <cellStyle name="Normal 2 30 2 3 20" xfId="11945"/>
    <cellStyle name="Normal 2 30 2 3 20 2" xfId="30276"/>
    <cellStyle name="Normal 2 30 2 3 21" xfId="30202"/>
    <cellStyle name="Normal 2 30 2 3 3" xfId="11946"/>
    <cellStyle name="Normal 2 30 2 3 3 2" xfId="11947"/>
    <cellStyle name="Normal 2 30 2 3 3 2 2" xfId="11948"/>
    <cellStyle name="Normal 2 30 2 3 3 2 2 2" xfId="30279"/>
    <cellStyle name="Normal 2 30 2 3 3 2 3" xfId="11949"/>
    <cellStyle name="Normal 2 30 2 3 3 2 3 2" xfId="30280"/>
    <cellStyle name="Normal 2 30 2 3 3 2 4" xfId="11950"/>
    <cellStyle name="Normal 2 30 2 3 3 2 4 2" xfId="30281"/>
    <cellStyle name="Normal 2 30 2 3 3 2 5" xfId="11951"/>
    <cellStyle name="Normal 2 30 2 3 3 2 5 2" xfId="30282"/>
    <cellStyle name="Normal 2 30 2 3 3 2 6" xfId="30278"/>
    <cellStyle name="Normal 2 30 2 3 3 3" xfId="11952"/>
    <cellStyle name="Normal 2 30 2 3 3 3 2" xfId="30283"/>
    <cellStyle name="Normal 2 30 2 3 3 4" xfId="11953"/>
    <cellStyle name="Normal 2 30 2 3 3 4 2" xfId="30284"/>
    <cellStyle name="Normal 2 30 2 3 3 5" xfId="11954"/>
    <cellStyle name="Normal 2 30 2 3 3 5 2" xfId="30285"/>
    <cellStyle name="Normal 2 30 2 3 3 6" xfId="11955"/>
    <cellStyle name="Normal 2 30 2 3 3 6 2" xfId="30286"/>
    <cellStyle name="Normal 2 30 2 3 3 7" xfId="30277"/>
    <cellStyle name="Normal 2 30 2 3 4" xfId="11956"/>
    <cellStyle name="Normal 2 30 2 3 4 2" xfId="11957"/>
    <cellStyle name="Normal 2 30 2 3 4 2 2" xfId="11958"/>
    <cellStyle name="Normal 2 30 2 3 4 2 2 2" xfId="30289"/>
    <cellStyle name="Normal 2 30 2 3 4 2 3" xfId="11959"/>
    <cellStyle name="Normal 2 30 2 3 4 2 3 2" xfId="30290"/>
    <cellStyle name="Normal 2 30 2 3 4 2 4" xfId="11960"/>
    <cellStyle name="Normal 2 30 2 3 4 2 4 2" xfId="30291"/>
    <cellStyle name="Normal 2 30 2 3 4 2 5" xfId="11961"/>
    <cellStyle name="Normal 2 30 2 3 4 2 5 2" xfId="30292"/>
    <cellStyle name="Normal 2 30 2 3 4 2 6" xfId="30288"/>
    <cellStyle name="Normal 2 30 2 3 4 3" xfId="11962"/>
    <cellStyle name="Normal 2 30 2 3 4 3 2" xfId="30293"/>
    <cellStyle name="Normal 2 30 2 3 4 4" xfId="11963"/>
    <cellStyle name="Normal 2 30 2 3 4 4 2" xfId="30294"/>
    <cellStyle name="Normal 2 30 2 3 4 5" xfId="11964"/>
    <cellStyle name="Normal 2 30 2 3 4 5 2" xfId="30295"/>
    <cellStyle name="Normal 2 30 2 3 4 6" xfId="11965"/>
    <cellStyle name="Normal 2 30 2 3 4 6 2" xfId="30296"/>
    <cellStyle name="Normal 2 30 2 3 4 7" xfId="30287"/>
    <cellStyle name="Normal 2 30 2 3 5" xfId="11966"/>
    <cellStyle name="Normal 2 30 2 3 5 2" xfId="11967"/>
    <cellStyle name="Normal 2 30 2 3 5 2 2" xfId="30298"/>
    <cellStyle name="Normal 2 30 2 3 5 3" xfId="11968"/>
    <cellStyle name="Normal 2 30 2 3 5 3 2" xfId="30299"/>
    <cellStyle name="Normal 2 30 2 3 5 4" xfId="11969"/>
    <cellStyle name="Normal 2 30 2 3 5 4 2" xfId="30300"/>
    <cellStyle name="Normal 2 30 2 3 5 5" xfId="11970"/>
    <cellStyle name="Normal 2 30 2 3 5 5 2" xfId="30301"/>
    <cellStyle name="Normal 2 30 2 3 5 6" xfId="30297"/>
    <cellStyle name="Normal 2 30 2 3 6" xfId="11971"/>
    <cellStyle name="Normal 2 30 2 3 6 2" xfId="11972"/>
    <cellStyle name="Normal 2 30 2 3 6 2 2" xfId="30303"/>
    <cellStyle name="Normal 2 30 2 3 6 3" xfId="11973"/>
    <cellStyle name="Normal 2 30 2 3 6 3 2" xfId="30304"/>
    <cellStyle name="Normal 2 30 2 3 6 4" xfId="11974"/>
    <cellStyle name="Normal 2 30 2 3 6 4 2" xfId="30305"/>
    <cellStyle name="Normal 2 30 2 3 6 5" xfId="11975"/>
    <cellStyle name="Normal 2 30 2 3 6 5 2" xfId="30306"/>
    <cellStyle name="Normal 2 30 2 3 6 6" xfId="30302"/>
    <cellStyle name="Normal 2 30 2 3 7" xfId="11976"/>
    <cellStyle name="Normal 2 30 2 3 7 2" xfId="11977"/>
    <cellStyle name="Normal 2 30 2 3 7 2 2" xfId="30308"/>
    <cellStyle name="Normal 2 30 2 3 7 3" xfId="11978"/>
    <cellStyle name="Normal 2 30 2 3 7 3 2" xfId="30309"/>
    <cellStyle name="Normal 2 30 2 3 7 4" xfId="11979"/>
    <cellStyle name="Normal 2 30 2 3 7 4 2" xfId="30310"/>
    <cellStyle name="Normal 2 30 2 3 7 5" xfId="11980"/>
    <cellStyle name="Normal 2 30 2 3 7 5 2" xfId="30311"/>
    <cellStyle name="Normal 2 30 2 3 7 6" xfId="30307"/>
    <cellStyle name="Normal 2 30 2 3 8" xfId="11981"/>
    <cellStyle name="Normal 2 30 2 3 8 2" xfId="11982"/>
    <cellStyle name="Normal 2 30 2 3 8 2 2" xfId="30313"/>
    <cellStyle name="Normal 2 30 2 3 8 3" xfId="11983"/>
    <cellStyle name="Normal 2 30 2 3 8 3 2" xfId="30314"/>
    <cellStyle name="Normal 2 30 2 3 8 4" xfId="11984"/>
    <cellStyle name="Normal 2 30 2 3 8 4 2" xfId="30315"/>
    <cellStyle name="Normal 2 30 2 3 8 5" xfId="11985"/>
    <cellStyle name="Normal 2 30 2 3 8 5 2" xfId="30316"/>
    <cellStyle name="Normal 2 30 2 3 8 6" xfId="30312"/>
    <cellStyle name="Normal 2 30 2 3 9" xfId="11986"/>
    <cellStyle name="Normal 2 30 2 3 9 2" xfId="11987"/>
    <cellStyle name="Normal 2 30 2 3 9 2 2" xfId="30318"/>
    <cellStyle name="Normal 2 30 2 3 9 3" xfId="11988"/>
    <cellStyle name="Normal 2 30 2 3 9 3 2" xfId="30319"/>
    <cellStyle name="Normal 2 30 2 3 9 4" xfId="11989"/>
    <cellStyle name="Normal 2 30 2 3 9 4 2" xfId="30320"/>
    <cellStyle name="Normal 2 30 2 3 9 5" xfId="11990"/>
    <cellStyle name="Normal 2 30 2 3 9 5 2" xfId="30321"/>
    <cellStyle name="Normal 2 30 2 3 9 6" xfId="30317"/>
    <cellStyle name="Normal 2 30 2 4" xfId="11991"/>
    <cellStyle name="Normal 2 30 2 4 10" xfId="11992"/>
    <cellStyle name="Normal 2 30 2 4 10 2" xfId="11993"/>
    <cellStyle name="Normal 2 30 2 4 10 2 2" xfId="30324"/>
    <cellStyle name="Normal 2 30 2 4 10 3" xfId="11994"/>
    <cellStyle name="Normal 2 30 2 4 10 3 2" xfId="30325"/>
    <cellStyle name="Normal 2 30 2 4 10 4" xfId="11995"/>
    <cellStyle name="Normal 2 30 2 4 10 4 2" xfId="30326"/>
    <cellStyle name="Normal 2 30 2 4 10 5" xfId="11996"/>
    <cellStyle name="Normal 2 30 2 4 10 5 2" xfId="30327"/>
    <cellStyle name="Normal 2 30 2 4 10 6" xfId="30323"/>
    <cellStyle name="Normal 2 30 2 4 11" xfId="11997"/>
    <cellStyle name="Normal 2 30 2 4 11 2" xfId="11998"/>
    <cellStyle name="Normal 2 30 2 4 11 2 2" xfId="30329"/>
    <cellStyle name="Normal 2 30 2 4 11 3" xfId="11999"/>
    <cellStyle name="Normal 2 30 2 4 11 3 2" xfId="30330"/>
    <cellStyle name="Normal 2 30 2 4 11 4" xfId="12000"/>
    <cellStyle name="Normal 2 30 2 4 11 4 2" xfId="30331"/>
    <cellStyle name="Normal 2 30 2 4 11 5" xfId="12001"/>
    <cellStyle name="Normal 2 30 2 4 11 5 2" xfId="30332"/>
    <cellStyle name="Normal 2 30 2 4 11 6" xfId="30328"/>
    <cellStyle name="Normal 2 30 2 4 12" xfId="12002"/>
    <cellStyle name="Normal 2 30 2 4 12 2" xfId="12003"/>
    <cellStyle name="Normal 2 30 2 4 12 2 2" xfId="30334"/>
    <cellStyle name="Normal 2 30 2 4 12 3" xfId="12004"/>
    <cellStyle name="Normal 2 30 2 4 12 3 2" xfId="30335"/>
    <cellStyle name="Normal 2 30 2 4 12 4" xfId="12005"/>
    <cellStyle name="Normal 2 30 2 4 12 4 2" xfId="30336"/>
    <cellStyle name="Normal 2 30 2 4 12 5" xfId="12006"/>
    <cellStyle name="Normal 2 30 2 4 12 5 2" xfId="30337"/>
    <cellStyle name="Normal 2 30 2 4 12 6" xfId="30333"/>
    <cellStyle name="Normal 2 30 2 4 13" xfId="12007"/>
    <cellStyle name="Normal 2 30 2 4 13 2" xfId="12008"/>
    <cellStyle name="Normal 2 30 2 4 13 2 2" xfId="30339"/>
    <cellStyle name="Normal 2 30 2 4 13 3" xfId="12009"/>
    <cellStyle name="Normal 2 30 2 4 13 3 2" xfId="30340"/>
    <cellStyle name="Normal 2 30 2 4 13 4" xfId="12010"/>
    <cellStyle name="Normal 2 30 2 4 13 4 2" xfId="30341"/>
    <cellStyle name="Normal 2 30 2 4 13 5" xfId="12011"/>
    <cellStyle name="Normal 2 30 2 4 13 5 2" xfId="30342"/>
    <cellStyle name="Normal 2 30 2 4 13 6" xfId="30338"/>
    <cellStyle name="Normal 2 30 2 4 14" xfId="12012"/>
    <cellStyle name="Normal 2 30 2 4 14 2" xfId="12013"/>
    <cellStyle name="Normal 2 30 2 4 14 2 2" xfId="30344"/>
    <cellStyle name="Normal 2 30 2 4 14 3" xfId="12014"/>
    <cellStyle name="Normal 2 30 2 4 14 3 2" xfId="30345"/>
    <cellStyle name="Normal 2 30 2 4 14 4" xfId="12015"/>
    <cellStyle name="Normal 2 30 2 4 14 4 2" xfId="30346"/>
    <cellStyle name="Normal 2 30 2 4 14 5" xfId="12016"/>
    <cellStyle name="Normal 2 30 2 4 14 5 2" xfId="30347"/>
    <cellStyle name="Normal 2 30 2 4 14 6" xfId="30343"/>
    <cellStyle name="Normal 2 30 2 4 15" xfId="12017"/>
    <cellStyle name="Normal 2 30 2 4 15 2" xfId="12018"/>
    <cellStyle name="Normal 2 30 2 4 15 2 2" xfId="30349"/>
    <cellStyle name="Normal 2 30 2 4 15 3" xfId="12019"/>
    <cellStyle name="Normal 2 30 2 4 15 3 2" xfId="30350"/>
    <cellStyle name="Normal 2 30 2 4 15 4" xfId="12020"/>
    <cellStyle name="Normal 2 30 2 4 15 4 2" xfId="30351"/>
    <cellStyle name="Normal 2 30 2 4 15 5" xfId="12021"/>
    <cellStyle name="Normal 2 30 2 4 15 5 2" xfId="30352"/>
    <cellStyle name="Normal 2 30 2 4 15 6" xfId="30348"/>
    <cellStyle name="Normal 2 30 2 4 16" xfId="12022"/>
    <cellStyle name="Normal 2 30 2 4 16 2" xfId="12023"/>
    <cellStyle name="Normal 2 30 2 4 16 2 2" xfId="30354"/>
    <cellStyle name="Normal 2 30 2 4 16 3" xfId="12024"/>
    <cellStyle name="Normal 2 30 2 4 16 3 2" xfId="30355"/>
    <cellStyle name="Normal 2 30 2 4 16 4" xfId="12025"/>
    <cellStyle name="Normal 2 30 2 4 16 4 2" xfId="30356"/>
    <cellStyle name="Normal 2 30 2 4 16 5" xfId="12026"/>
    <cellStyle name="Normal 2 30 2 4 16 5 2" xfId="30357"/>
    <cellStyle name="Normal 2 30 2 4 16 6" xfId="30353"/>
    <cellStyle name="Normal 2 30 2 4 17" xfId="12027"/>
    <cellStyle name="Normal 2 30 2 4 17 2" xfId="30358"/>
    <cellStyle name="Normal 2 30 2 4 18" xfId="12028"/>
    <cellStyle name="Normal 2 30 2 4 18 2" xfId="30359"/>
    <cellStyle name="Normal 2 30 2 4 19" xfId="12029"/>
    <cellStyle name="Normal 2 30 2 4 19 2" xfId="30360"/>
    <cellStyle name="Normal 2 30 2 4 2" xfId="12030"/>
    <cellStyle name="Normal 2 30 2 4 2 10" xfId="12031"/>
    <cellStyle name="Normal 2 30 2 4 2 10 2" xfId="30362"/>
    <cellStyle name="Normal 2 30 2 4 2 11" xfId="12032"/>
    <cellStyle name="Normal 2 30 2 4 2 11 2" xfId="30363"/>
    <cellStyle name="Normal 2 30 2 4 2 12" xfId="30361"/>
    <cellStyle name="Normal 2 30 2 4 2 2" xfId="12033"/>
    <cellStyle name="Normal 2 30 2 4 2 2 2" xfId="12034"/>
    <cellStyle name="Normal 2 30 2 4 2 2 2 2" xfId="30365"/>
    <cellStyle name="Normal 2 30 2 4 2 2 3" xfId="12035"/>
    <cellStyle name="Normal 2 30 2 4 2 2 3 2" xfId="30366"/>
    <cellStyle name="Normal 2 30 2 4 2 2 4" xfId="12036"/>
    <cellStyle name="Normal 2 30 2 4 2 2 4 2" xfId="30367"/>
    <cellStyle name="Normal 2 30 2 4 2 2 5" xfId="12037"/>
    <cellStyle name="Normal 2 30 2 4 2 2 5 2" xfId="30368"/>
    <cellStyle name="Normal 2 30 2 4 2 2 6" xfId="30364"/>
    <cellStyle name="Normal 2 30 2 4 2 3" xfId="12038"/>
    <cellStyle name="Normal 2 30 2 4 2 3 2" xfId="12039"/>
    <cellStyle name="Normal 2 30 2 4 2 3 2 2" xfId="30370"/>
    <cellStyle name="Normal 2 30 2 4 2 3 3" xfId="12040"/>
    <cellStyle name="Normal 2 30 2 4 2 3 3 2" xfId="30371"/>
    <cellStyle name="Normal 2 30 2 4 2 3 4" xfId="12041"/>
    <cellStyle name="Normal 2 30 2 4 2 3 4 2" xfId="30372"/>
    <cellStyle name="Normal 2 30 2 4 2 3 5" xfId="12042"/>
    <cellStyle name="Normal 2 30 2 4 2 3 5 2" xfId="30373"/>
    <cellStyle name="Normal 2 30 2 4 2 3 6" xfId="30369"/>
    <cellStyle name="Normal 2 30 2 4 2 4" xfId="12043"/>
    <cellStyle name="Normal 2 30 2 4 2 4 2" xfId="12044"/>
    <cellStyle name="Normal 2 30 2 4 2 4 2 2" xfId="30375"/>
    <cellStyle name="Normal 2 30 2 4 2 4 3" xfId="12045"/>
    <cellStyle name="Normal 2 30 2 4 2 4 3 2" xfId="30376"/>
    <cellStyle name="Normal 2 30 2 4 2 4 4" xfId="12046"/>
    <cellStyle name="Normal 2 30 2 4 2 4 4 2" xfId="30377"/>
    <cellStyle name="Normal 2 30 2 4 2 4 5" xfId="12047"/>
    <cellStyle name="Normal 2 30 2 4 2 4 5 2" xfId="30378"/>
    <cellStyle name="Normal 2 30 2 4 2 4 6" xfId="30374"/>
    <cellStyle name="Normal 2 30 2 4 2 5" xfId="12048"/>
    <cellStyle name="Normal 2 30 2 4 2 5 2" xfId="12049"/>
    <cellStyle name="Normal 2 30 2 4 2 5 2 2" xfId="30380"/>
    <cellStyle name="Normal 2 30 2 4 2 5 3" xfId="12050"/>
    <cellStyle name="Normal 2 30 2 4 2 5 3 2" xfId="30381"/>
    <cellStyle name="Normal 2 30 2 4 2 5 4" xfId="12051"/>
    <cellStyle name="Normal 2 30 2 4 2 5 4 2" xfId="30382"/>
    <cellStyle name="Normal 2 30 2 4 2 5 5" xfId="12052"/>
    <cellStyle name="Normal 2 30 2 4 2 5 5 2" xfId="30383"/>
    <cellStyle name="Normal 2 30 2 4 2 5 6" xfId="30379"/>
    <cellStyle name="Normal 2 30 2 4 2 6" xfId="12053"/>
    <cellStyle name="Normal 2 30 2 4 2 6 2" xfId="12054"/>
    <cellStyle name="Normal 2 30 2 4 2 6 2 2" xfId="30385"/>
    <cellStyle name="Normal 2 30 2 4 2 6 3" xfId="12055"/>
    <cellStyle name="Normal 2 30 2 4 2 6 3 2" xfId="30386"/>
    <cellStyle name="Normal 2 30 2 4 2 6 4" xfId="12056"/>
    <cellStyle name="Normal 2 30 2 4 2 6 4 2" xfId="30387"/>
    <cellStyle name="Normal 2 30 2 4 2 6 5" xfId="12057"/>
    <cellStyle name="Normal 2 30 2 4 2 6 5 2" xfId="30388"/>
    <cellStyle name="Normal 2 30 2 4 2 6 6" xfId="30384"/>
    <cellStyle name="Normal 2 30 2 4 2 7" xfId="12058"/>
    <cellStyle name="Normal 2 30 2 4 2 7 2" xfId="12059"/>
    <cellStyle name="Normal 2 30 2 4 2 7 2 2" xfId="30390"/>
    <cellStyle name="Normal 2 30 2 4 2 7 3" xfId="12060"/>
    <cellStyle name="Normal 2 30 2 4 2 7 3 2" xfId="30391"/>
    <cellStyle name="Normal 2 30 2 4 2 7 4" xfId="12061"/>
    <cellStyle name="Normal 2 30 2 4 2 7 4 2" xfId="30392"/>
    <cellStyle name="Normal 2 30 2 4 2 7 5" xfId="12062"/>
    <cellStyle name="Normal 2 30 2 4 2 7 5 2" xfId="30393"/>
    <cellStyle name="Normal 2 30 2 4 2 7 6" xfId="30389"/>
    <cellStyle name="Normal 2 30 2 4 2 8" xfId="12063"/>
    <cellStyle name="Normal 2 30 2 4 2 8 2" xfId="30394"/>
    <cellStyle name="Normal 2 30 2 4 2 9" xfId="12064"/>
    <cellStyle name="Normal 2 30 2 4 2 9 2" xfId="30395"/>
    <cellStyle name="Normal 2 30 2 4 20" xfId="12065"/>
    <cellStyle name="Normal 2 30 2 4 20 2" xfId="30396"/>
    <cellStyle name="Normal 2 30 2 4 21" xfId="30322"/>
    <cellStyle name="Normal 2 30 2 4 3" xfId="12066"/>
    <cellStyle name="Normal 2 30 2 4 3 2" xfId="12067"/>
    <cellStyle name="Normal 2 30 2 4 3 2 2" xfId="12068"/>
    <cellStyle name="Normal 2 30 2 4 3 2 2 2" xfId="30399"/>
    <cellStyle name="Normal 2 30 2 4 3 2 3" xfId="12069"/>
    <cellStyle name="Normal 2 30 2 4 3 2 3 2" xfId="30400"/>
    <cellStyle name="Normal 2 30 2 4 3 2 4" xfId="12070"/>
    <cellStyle name="Normal 2 30 2 4 3 2 4 2" xfId="30401"/>
    <cellStyle name="Normal 2 30 2 4 3 2 5" xfId="12071"/>
    <cellStyle name="Normal 2 30 2 4 3 2 5 2" xfId="30402"/>
    <cellStyle name="Normal 2 30 2 4 3 2 6" xfId="30398"/>
    <cellStyle name="Normal 2 30 2 4 3 3" xfId="12072"/>
    <cellStyle name="Normal 2 30 2 4 3 3 2" xfId="30403"/>
    <cellStyle name="Normal 2 30 2 4 3 4" xfId="12073"/>
    <cellStyle name="Normal 2 30 2 4 3 4 2" xfId="30404"/>
    <cellStyle name="Normal 2 30 2 4 3 5" xfId="12074"/>
    <cellStyle name="Normal 2 30 2 4 3 5 2" xfId="30405"/>
    <cellStyle name="Normal 2 30 2 4 3 6" xfId="12075"/>
    <cellStyle name="Normal 2 30 2 4 3 6 2" xfId="30406"/>
    <cellStyle name="Normal 2 30 2 4 3 7" xfId="30397"/>
    <cellStyle name="Normal 2 30 2 4 4" xfId="12076"/>
    <cellStyle name="Normal 2 30 2 4 4 2" xfId="12077"/>
    <cellStyle name="Normal 2 30 2 4 4 2 2" xfId="12078"/>
    <cellStyle name="Normal 2 30 2 4 4 2 2 2" xfId="30409"/>
    <cellStyle name="Normal 2 30 2 4 4 2 3" xfId="12079"/>
    <cellStyle name="Normal 2 30 2 4 4 2 3 2" xfId="30410"/>
    <cellStyle name="Normal 2 30 2 4 4 2 4" xfId="12080"/>
    <cellStyle name="Normal 2 30 2 4 4 2 4 2" xfId="30411"/>
    <cellStyle name="Normal 2 30 2 4 4 2 5" xfId="12081"/>
    <cellStyle name="Normal 2 30 2 4 4 2 5 2" xfId="30412"/>
    <cellStyle name="Normal 2 30 2 4 4 2 6" xfId="30408"/>
    <cellStyle name="Normal 2 30 2 4 4 3" xfId="12082"/>
    <cellStyle name="Normal 2 30 2 4 4 3 2" xfId="30413"/>
    <cellStyle name="Normal 2 30 2 4 4 4" xfId="12083"/>
    <cellStyle name="Normal 2 30 2 4 4 4 2" xfId="30414"/>
    <cellStyle name="Normal 2 30 2 4 4 5" xfId="12084"/>
    <cellStyle name="Normal 2 30 2 4 4 5 2" xfId="30415"/>
    <cellStyle name="Normal 2 30 2 4 4 6" xfId="12085"/>
    <cellStyle name="Normal 2 30 2 4 4 6 2" xfId="30416"/>
    <cellStyle name="Normal 2 30 2 4 4 7" xfId="30407"/>
    <cellStyle name="Normal 2 30 2 4 5" xfId="12086"/>
    <cellStyle name="Normal 2 30 2 4 5 2" xfId="12087"/>
    <cellStyle name="Normal 2 30 2 4 5 2 2" xfId="30418"/>
    <cellStyle name="Normal 2 30 2 4 5 3" xfId="12088"/>
    <cellStyle name="Normal 2 30 2 4 5 3 2" xfId="30419"/>
    <cellStyle name="Normal 2 30 2 4 5 4" xfId="12089"/>
    <cellStyle name="Normal 2 30 2 4 5 4 2" xfId="30420"/>
    <cellStyle name="Normal 2 30 2 4 5 5" xfId="12090"/>
    <cellStyle name="Normal 2 30 2 4 5 5 2" xfId="30421"/>
    <cellStyle name="Normal 2 30 2 4 5 6" xfId="30417"/>
    <cellStyle name="Normal 2 30 2 4 6" xfId="12091"/>
    <cellStyle name="Normal 2 30 2 4 6 2" xfId="12092"/>
    <cellStyle name="Normal 2 30 2 4 6 2 2" xfId="30423"/>
    <cellStyle name="Normal 2 30 2 4 6 3" xfId="12093"/>
    <cellStyle name="Normal 2 30 2 4 6 3 2" xfId="30424"/>
    <cellStyle name="Normal 2 30 2 4 6 4" xfId="12094"/>
    <cellStyle name="Normal 2 30 2 4 6 4 2" xfId="30425"/>
    <cellStyle name="Normal 2 30 2 4 6 5" xfId="12095"/>
    <cellStyle name="Normal 2 30 2 4 6 5 2" xfId="30426"/>
    <cellStyle name="Normal 2 30 2 4 6 6" xfId="30422"/>
    <cellStyle name="Normal 2 30 2 4 7" xfId="12096"/>
    <cellStyle name="Normal 2 30 2 4 7 2" xfId="12097"/>
    <cellStyle name="Normal 2 30 2 4 7 2 2" xfId="30428"/>
    <cellStyle name="Normal 2 30 2 4 7 3" xfId="12098"/>
    <cellStyle name="Normal 2 30 2 4 7 3 2" xfId="30429"/>
    <cellStyle name="Normal 2 30 2 4 7 4" xfId="12099"/>
    <cellStyle name="Normal 2 30 2 4 7 4 2" xfId="30430"/>
    <cellStyle name="Normal 2 30 2 4 7 5" xfId="12100"/>
    <cellStyle name="Normal 2 30 2 4 7 5 2" xfId="30431"/>
    <cellStyle name="Normal 2 30 2 4 7 6" xfId="30427"/>
    <cellStyle name="Normal 2 30 2 4 8" xfId="12101"/>
    <cellStyle name="Normal 2 30 2 4 8 2" xfId="12102"/>
    <cellStyle name="Normal 2 30 2 4 8 2 2" xfId="30433"/>
    <cellStyle name="Normal 2 30 2 4 8 3" xfId="12103"/>
    <cellStyle name="Normal 2 30 2 4 8 3 2" xfId="30434"/>
    <cellStyle name="Normal 2 30 2 4 8 4" xfId="12104"/>
    <cellStyle name="Normal 2 30 2 4 8 4 2" xfId="30435"/>
    <cellStyle name="Normal 2 30 2 4 8 5" xfId="12105"/>
    <cellStyle name="Normal 2 30 2 4 8 5 2" xfId="30436"/>
    <cellStyle name="Normal 2 30 2 4 8 6" xfId="30432"/>
    <cellStyle name="Normal 2 30 2 4 9" xfId="12106"/>
    <cellStyle name="Normal 2 30 2 4 9 2" xfId="12107"/>
    <cellStyle name="Normal 2 30 2 4 9 2 2" xfId="30438"/>
    <cellStyle name="Normal 2 30 2 4 9 3" xfId="12108"/>
    <cellStyle name="Normal 2 30 2 4 9 3 2" xfId="30439"/>
    <cellStyle name="Normal 2 30 2 4 9 4" xfId="12109"/>
    <cellStyle name="Normal 2 30 2 4 9 4 2" xfId="30440"/>
    <cellStyle name="Normal 2 30 2 4 9 5" xfId="12110"/>
    <cellStyle name="Normal 2 30 2 4 9 5 2" xfId="30441"/>
    <cellStyle name="Normal 2 30 2 4 9 6" xfId="30437"/>
    <cellStyle name="Normal 2 30 2 5" xfId="12111"/>
    <cellStyle name="Normal 2 30 2 5 10" xfId="12112"/>
    <cellStyle name="Normal 2 30 2 5 10 2" xfId="30443"/>
    <cellStyle name="Normal 2 30 2 5 11" xfId="12113"/>
    <cellStyle name="Normal 2 30 2 5 11 2" xfId="30444"/>
    <cellStyle name="Normal 2 30 2 5 12" xfId="30442"/>
    <cellStyle name="Normal 2 30 2 5 2" xfId="12114"/>
    <cellStyle name="Normal 2 30 2 5 2 2" xfId="12115"/>
    <cellStyle name="Normal 2 30 2 5 2 2 2" xfId="30446"/>
    <cellStyle name="Normal 2 30 2 5 2 3" xfId="12116"/>
    <cellStyle name="Normal 2 30 2 5 2 3 2" xfId="30447"/>
    <cellStyle name="Normal 2 30 2 5 2 4" xfId="12117"/>
    <cellStyle name="Normal 2 30 2 5 2 4 2" xfId="30448"/>
    <cellStyle name="Normal 2 30 2 5 2 5" xfId="12118"/>
    <cellStyle name="Normal 2 30 2 5 2 5 2" xfId="30449"/>
    <cellStyle name="Normal 2 30 2 5 2 6" xfId="30445"/>
    <cellStyle name="Normal 2 30 2 5 3" xfId="12119"/>
    <cellStyle name="Normal 2 30 2 5 3 2" xfId="12120"/>
    <cellStyle name="Normal 2 30 2 5 3 2 2" xfId="30451"/>
    <cellStyle name="Normal 2 30 2 5 3 3" xfId="12121"/>
    <cellStyle name="Normal 2 30 2 5 3 3 2" xfId="30452"/>
    <cellStyle name="Normal 2 30 2 5 3 4" xfId="12122"/>
    <cellStyle name="Normal 2 30 2 5 3 4 2" xfId="30453"/>
    <cellStyle name="Normal 2 30 2 5 3 5" xfId="12123"/>
    <cellStyle name="Normal 2 30 2 5 3 5 2" xfId="30454"/>
    <cellStyle name="Normal 2 30 2 5 3 6" xfId="30450"/>
    <cellStyle name="Normal 2 30 2 5 4" xfId="12124"/>
    <cellStyle name="Normal 2 30 2 5 4 2" xfId="12125"/>
    <cellStyle name="Normal 2 30 2 5 4 2 2" xfId="30456"/>
    <cellStyle name="Normal 2 30 2 5 4 3" xfId="12126"/>
    <cellStyle name="Normal 2 30 2 5 4 3 2" xfId="30457"/>
    <cellStyle name="Normal 2 30 2 5 4 4" xfId="12127"/>
    <cellStyle name="Normal 2 30 2 5 4 4 2" xfId="30458"/>
    <cellStyle name="Normal 2 30 2 5 4 5" xfId="12128"/>
    <cellStyle name="Normal 2 30 2 5 4 5 2" xfId="30459"/>
    <cellStyle name="Normal 2 30 2 5 4 6" xfId="30455"/>
    <cellStyle name="Normal 2 30 2 5 5" xfId="12129"/>
    <cellStyle name="Normal 2 30 2 5 5 2" xfId="12130"/>
    <cellStyle name="Normal 2 30 2 5 5 2 2" xfId="30461"/>
    <cellStyle name="Normal 2 30 2 5 5 3" xfId="12131"/>
    <cellStyle name="Normal 2 30 2 5 5 3 2" xfId="30462"/>
    <cellStyle name="Normal 2 30 2 5 5 4" xfId="12132"/>
    <cellStyle name="Normal 2 30 2 5 5 4 2" xfId="30463"/>
    <cellStyle name="Normal 2 30 2 5 5 5" xfId="12133"/>
    <cellStyle name="Normal 2 30 2 5 5 5 2" xfId="30464"/>
    <cellStyle name="Normal 2 30 2 5 5 6" xfId="30460"/>
    <cellStyle name="Normal 2 30 2 5 6" xfId="12134"/>
    <cellStyle name="Normal 2 30 2 5 6 2" xfId="12135"/>
    <cellStyle name="Normal 2 30 2 5 6 2 2" xfId="30466"/>
    <cellStyle name="Normal 2 30 2 5 6 3" xfId="12136"/>
    <cellStyle name="Normal 2 30 2 5 6 3 2" xfId="30467"/>
    <cellStyle name="Normal 2 30 2 5 6 4" xfId="12137"/>
    <cellStyle name="Normal 2 30 2 5 6 4 2" xfId="30468"/>
    <cellStyle name="Normal 2 30 2 5 6 5" xfId="12138"/>
    <cellStyle name="Normal 2 30 2 5 6 5 2" xfId="30469"/>
    <cellStyle name="Normal 2 30 2 5 6 6" xfId="30465"/>
    <cellStyle name="Normal 2 30 2 5 7" xfId="12139"/>
    <cellStyle name="Normal 2 30 2 5 7 2" xfId="12140"/>
    <cellStyle name="Normal 2 30 2 5 7 2 2" xfId="30471"/>
    <cellStyle name="Normal 2 30 2 5 7 3" xfId="12141"/>
    <cellStyle name="Normal 2 30 2 5 7 3 2" xfId="30472"/>
    <cellStyle name="Normal 2 30 2 5 7 4" xfId="12142"/>
    <cellStyle name="Normal 2 30 2 5 7 4 2" xfId="30473"/>
    <cellStyle name="Normal 2 30 2 5 7 5" xfId="12143"/>
    <cellStyle name="Normal 2 30 2 5 7 5 2" xfId="30474"/>
    <cellStyle name="Normal 2 30 2 5 7 6" xfId="30470"/>
    <cellStyle name="Normal 2 30 2 5 8" xfId="12144"/>
    <cellStyle name="Normal 2 30 2 5 8 2" xfId="30475"/>
    <cellStyle name="Normal 2 30 2 5 9" xfId="12145"/>
    <cellStyle name="Normal 2 30 2 5 9 2" xfId="30476"/>
    <cellStyle name="Normal 2 30 2 6" xfId="12146"/>
    <cellStyle name="Normal 2 30 2 6 2" xfId="12147"/>
    <cellStyle name="Normal 2 30 2 6 2 2" xfId="12148"/>
    <cellStyle name="Normal 2 30 2 6 2 2 2" xfId="30479"/>
    <cellStyle name="Normal 2 30 2 6 2 3" xfId="12149"/>
    <cellStyle name="Normal 2 30 2 6 2 3 2" xfId="30480"/>
    <cellStyle name="Normal 2 30 2 6 2 4" xfId="12150"/>
    <cellStyle name="Normal 2 30 2 6 2 4 2" xfId="30481"/>
    <cellStyle name="Normal 2 30 2 6 2 5" xfId="12151"/>
    <cellStyle name="Normal 2 30 2 6 2 5 2" xfId="30482"/>
    <cellStyle name="Normal 2 30 2 6 2 6" xfId="30478"/>
    <cellStyle name="Normal 2 30 2 6 3" xfId="12152"/>
    <cellStyle name="Normal 2 30 2 6 3 2" xfId="30483"/>
    <cellStyle name="Normal 2 30 2 6 4" xfId="12153"/>
    <cellStyle name="Normal 2 30 2 6 4 2" xfId="30484"/>
    <cellStyle name="Normal 2 30 2 6 5" xfId="12154"/>
    <cellStyle name="Normal 2 30 2 6 5 2" xfId="30485"/>
    <cellStyle name="Normal 2 30 2 6 6" xfId="12155"/>
    <cellStyle name="Normal 2 30 2 6 6 2" xfId="30486"/>
    <cellStyle name="Normal 2 30 2 6 7" xfId="30477"/>
    <cellStyle name="Normal 2 30 2 7" xfId="12156"/>
    <cellStyle name="Normal 2 30 2 7 2" xfId="12157"/>
    <cellStyle name="Normal 2 30 2 7 2 2" xfId="12158"/>
    <cellStyle name="Normal 2 30 2 7 2 2 2" xfId="30489"/>
    <cellStyle name="Normal 2 30 2 7 2 3" xfId="12159"/>
    <cellStyle name="Normal 2 30 2 7 2 3 2" xfId="30490"/>
    <cellStyle name="Normal 2 30 2 7 2 4" xfId="12160"/>
    <cellStyle name="Normal 2 30 2 7 2 4 2" xfId="30491"/>
    <cellStyle name="Normal 2 30 2 7 2 5" xfId="12161"/>
    <cellStyle name="Normal 2 30 2 7 2 5 2" xfId="30492"/>
    <cellStyle name="Normal 2 30 2 7 2 6" xfId="30488"/>
    <cellStyle name="Normal 2 30 2 7 3" xfId="12162"/>
    <cellStyle name="Normal 2 30 2 7 3 2" xfId="30493"/>
    <cellStyle name="Normal 2 30 2 7 4" xfId="12163"/>
    <cellStyle name="Normal 2 30 2 7 4 2" xfId="30494"/>
    <cellStyle name="Normal 2 30 2 7 5" xfId="12164"/>
    <cellStyle name="Normal 2 30 2 7 5 2" xfId="30495"/>
    <cellStyle name="Normal 2 30 2 7 6" xfId="12165"/>
    <cellStyle name="Normal 2 30 2 7 6 2" xfId="30496"/>
    <cellStyle name="Normal 2 30 2 7 7" xfId="30487"/>
    <cellStyle name="Normal 2 30 2 8" xfId="12166"/>
    <cellStyle name="Normal 2 30 2 8 2" xfId="12167"/>
    <cellStyle name="Normal 2 30 2 8 2 2" xfId="30498"/>
    <cellStyle name="Normal 2 30 2 8 3" xfId="12168"/>
    <cellStyle name="Normal 2 30 2 8 3 2" xfId="30499"/>
    <cellStyle name="Normal 2 30 2 8 4" xfId="12169"/>
    <cellStyle name="Normal 2 30 2 8 4 2" xfId="30500"/>
    <cellStyle name="Normal 2 30 2 8 5" xfId="12170"/>
    <cellStyle name="Normal 2 30 2 8 5 2" xfId="30501"/>
    <cellStyle name="Normal 2 30 2 8 6" xfId="30497"/>
    <cellStyle name="Normal 2 30 2 9" xfId="12171"/>
    <cellStyle name="Normal 2 30 2 9 2" xfId="12172"/>
    <cellStyle name="Normal 2 30 2 9 2 2" xfId="30503"/>
    <cellStyle name="Normal 2 30 2 9 3" xfId="12173"/>
    <cellStyle name="Normal 2 30 2 9 3 2" xfId="30504"/>
    <cellStyle name="Normal 2 30 2 9 4" xfId="12174"/>
    <cellStyle name="Normal 2 30 2 9 4 2" xfId="30505"/>
    <cellStyle name="Normal 2 30 2 9 5" xfId="12175"/>
    <cellStyle name="Normal 2 30 2 9 5 2" xfId="30506"/>
    <cellStyle name="Normal 2 30 2 9 6" xfId="30502"/>
    <cellStyle name="Normal 2 30 20" xfId="12176"/>
    <cellStyle name="Normal 2 30 20 2" xfId="12177"/>
    <cellStyle name="Normal 2 30 20 2 2" xfId="30508"/>
    <cellStyle name="Normal 2 30 20 3" xfId="12178"/>
    <cellStyle name="Normal 2 30 20 3 2" xfId="30509"/>
    <cellStyle name="Normal 2 30 20 4" xfId="12179"/>
    <cellStyle name="Normal 2 30 20 4 2" xfId="30510"/>
    <cellStyle name="Normal 2 30 20 5" xfId="12180"/>
    <cellStyle name="Normal 2 30 20 5 2" xfId="30511"/>
    <cellStyle name="Normal 2 30 20 6" xfId="30507"/>
    <cellStyle name="Normal 2 30 21" xfId="12181"/>
    <cellStyle name="Normal 2 30 21 2" xfId="12182"/>
    <cellStyle name="Normal 2 30 21 2 2" xfId="30513"/>
    <cellStyle name="Normal 2 30 21 3" xfId="12183"/>
    <cellStyle name="Normal 2 30 21 3 2" xfId="30514"/>
    <cellStyle name="Normal 2 30 21 4" xfId="12184"/>
    <cellStyle name="Normal 2 30 21 4 2" xfId="30515"/>
    <cellStyle name="Normal 2 30 21 5" xfId="12185"/>
    <cellStyle name="Normal 2 30 21 5 2" xfId="30516"/>
    <cellStyle name="Normal 2 30 21 6" xfId="30512"/>
    <cellStyle name="Normal 2 30 22" xfId="12186"/>
    <cellStyle name="Normal 2 30 22 2" xfId="12187"/>
    <cellStyle name="Normal 2 30 22 2 2" xfId="30518"/>
    <cellStyle name="Normal 2 30 22 3" xfId="12188"/>
    <cellStyle name="Normal 2 30 22 3 2" xfId="30519"/>
    <cellStyle name="Normal 2 30 22 4" xfId="12189"/>
    <cellStyle name="Normal 2 30 22 4 2" xfId="30520"/>
    <cellStyle name="Normal 2 30 22 5" xfId="12190"/>
    <cellStyle name="Normal 2 30 22 5 2" xfId="30521"/>
    <cellStyle name="Normal 2 30 22 6" xfId="30517"/>
    <cellStyle name="Normal 2 30 23" xfId="12191"/>
    <cellStyle name="Normal 2 30 23 2" xfId="12192"/>
    <cellStyle name="Normal 2 30 23 2 2" xfId="30523"/>
    <cellStyle name="Normal 2 30 23 3" xfId="12193"/>
    <cellStyle name="Normal 2 30 23 3 2" xfId="30524"/>
    <cellStyle name="Normal 2 30 23 4" xfId="12194"/>
    <cellStyle name="Normal 2 30 23 4 2" xfId="30525"/>
    <cellStyle name="Normal 2 30 23 5" xfId="12195"/>
    <cellStyle name="Normal 2 30 23 5 2" xfId="30526"/>
    <cellStyle name="Normal 2 30 23 6" xfId="30522"/>
    <cellStyle name="Normal 2 30 24" xfId="12196"/>
    <cellStyle name="Normal 2 30 24 2" xfId="30527"/>
    <cellStyle name="Normal 2 30 25" xfId="12197"/>
    <cellStyle name="Normal 2 30 25 2" xfId="30528"/>
    <cellStyle name="Normal 2 30 26" xfId="12198"/>
    <cellStyle name="Normal 2 30 26 2" xfId="30529"/>
    <cellStyle name="Normal 2 30 27" xfId="12199"/>
    <cellStyle name="Normal 2 30 27 2" xfId="30530"/>
    <cellStyle name="Normal 2 30 28" xfId="12200"/>
    <cellStyle name="Normal 2 30 28 2" xfId="30531"/>
    <cellStyle name="Normal 2 30 3" xfId="12201"/>
    <cellStyle name="Normal 2 30 3 10" xfId="12202"/>
    <cellStyle name="Normal 2 30 3 10 2" xfId="12203"/>
    <cellStyle name="Normal 2 30 3 10 2 2" xfId="30534"/>
    <cellStyle name="Normal 2 30 3 10 3" xfId="12204"/>
    <cellStyle name="Normal 2 30 3 10 3 2" xfId="30535"/>
    <cellStyle name="Normal 2 30 3 10 4" xfId="12205"/>
    <cellStyle name="Normal 2 30 3 10 4 2" xfId="30536"/>
    <cellStyle name="Normal 2 30 3 10 5" xfId="12206"/>
    <cellStyle name="Normal 2 30 3 10 5 2" xfId="30537"/>
    <cellStyle name="Normal 2 30 3 10 6" xfId="30533"/>
    <cellStyle name="Normal 2 30 3 11" xfId="12207"/>
    <cellStyle name="Normal 2 30 3 11 2" xfId="12208"/>
    <cellStyle name="Normal 2 30 3 11 2 2" xfId="30539"/>
    <cellStyle name="Normal 2 30 3 11 3" xfId="12209"/>
    <cellStyle name="Normal 2 30 3 11 3 2" xfId="30540"/>
    <cellStyle name="Normal 2 30 3 11 4" xfId="12210"/>
    <cellStyle name="Normal 2 30 3 11 4 2" xfId="30541"/>
    <cellStyle name="Normal 2 30 3 11 5" xfId="12211"/>
    <cellStyle name="Normal 2 30 3 11 5 2" xfId="30542"/>
    <cellStyle name="Normal 2 30 3 11 6" xfId="30538"/>
    <cellStyle name="Normal 2 30 3 12" xfId="12212"/>
    <cellStyle name="Normal 2 30 3 12 2" xfId="12213"/>
    <cellStyle name="Normal 2 30 3 12 2 2" xfId="30544"/>
    <cellStyle name="Normal 2 30 3 12 3" xfId="12214"/>
    <cellStyle name="Normal 2 30 3 12 3 2" xfId="30545"/>
    <cellStyle name="Normal 2 30 3 12 4" xfId="12215"/>
    <cellStyle name="Normal 2 30 3 12 4 2" xfId="30546"/>
    <cellStyle name="Normal 2 30 3 12 5" xfId="12216"/>
    <cellStyle name="Normal 2 30 3 12 5 2" xfId="30547"/>
    <cellStyle name="Normal 2 30 3 12 6" xfId="30543"/>
    <cellStyle name="Normal 2 30 3 13" xfId="12217"/>
    <cellStyle name="Normal 2 30 3 13 2" xfId="12218"/>
    <cellStyle name="Normal 2 30 3 13 2 2" xfId="30549"/>
    <cellStyle name="Normal 2 30 3 13 3" xfId="12219"/>
    <cellStyle name="Normal 2 30 3 13 3 2" xfId="30550"/>
    <cellStyle name="Normal 2 30 3 13 4" xfId="12220"/>
    <cellStyle name="Normal 2 30 3 13 4 2" xfId="30551"/>
    <cellStyle name="Normal 2 30 3 13 5" xfId="12221"/>
    <cellStyle name="Normal 2 30 3 13 5 2" xfId="30552"/>
    <cellStyle name="Normal 2 30 3 13 6" xfId="30548"/>
    <cellStyle name="Normal 2 30 3 14" xfId="12222"/>
    <cellStyle name="Normal 2 30 3 14 2" xfId="12223"/>
    <cellStyle name="Normal 2 30 3 14 2 2" xfId="30554"/>
    <cellStyle name="Normal 2 30 3 14 3" xfId="12224"/>
    <cellStyle name="Normal 2 30 3 14 3 2" xfId="30555"/>
    <cellStyle name="Normal 2 30 3 14 4" xfId="12225"/>
    <cellStyle name="Normal 2 30 3 14 4 2" xfId="30556"/>
    <cellStyle name="Normal 2 30 3 14 5" xfId="12226"/>
    <cellStyle name="Normal 2 30 3 14 5 2" xfId="30557"/>
    <cellStyle name="Normal 2 30 3 14 6" xfId="30553"/>
    <cellStyle name="Normal 2 30 3 15" xfId="12227"/>
    <cellStyle name="Normal 2 30 3 15 2" xfId="12228"/>
    <cellStyle name="Normal 2 30 3 15 2 2" xfId="30559"/>
    <cellStyle name="Normal 2 30 3 15 3" xfId="12229"/>
    <cellStyle name="Normal 2 30 3 15 3 2" xfId="30560"/>
    <cellStyle name="Normal 2 30 3 15 4" xfId="12230"/>
    <cellStyle name="Normal 2 30 3 15 4 2" xfId="30561"/>
    <cellStyle name="Normal 2 30 3 15 5" xfId="12231"/>
    <cellStyle name="Normal 2 30 3 15 5 2" xfId="30562"/>
    <cellStyle name="Normal 2 30 3 15 6" xfId="30558"/>
    <cellStyle name="Normal 2 30 3 16" xfId="12232"/>
    <cellStyle name="Normal 2 30 3 16 2" xfId="12233"/>
    <cellStyle name="Normal 2 30 3 16 2 2" xfId="30564"/>
    <cellStyle name="Normal 2 30 3 16 3" xfId="12234"/>
    <cellStyle name="Normal 2 30 3 16 3 2" xfId="30565"/>
    <cellStyle name="Normal 2 30 3 16 4" xfId="12235"/>
    <cellStyle name="Normal 2 30 3 16 4 2" xfId="30566"/>
    <cellStyle name="Normal 2 30 3 16 5" xfId="12236"/>
    <cellStyle name="Normal 2 30 3 16 5 2" xfId="30567"/>
    <cellStyle name="Normal 2 30 3 16 6" xfId="30563"/>
    <cellStyle name="Normal 2 30 3 17" xfId="12237"/>
    <cellStyle name="Normal 2 30 3 17 2" xfId="30568"/>
    <cellStyle name="Normal 2 30 3 18" xfId="12238"/>
    <cellStyle name="Normal 2 30 3 18 2" xfId="30569"/>
    <cellStyle name="Normal 2 30 3 19" xfId="12239"/>
    <cellStyle name="Normal 2 30 3 19 2" xfId="30570"/>
    <cellStyle name="Normal 2 30 3 2" xfId="12240"/>
    <cellStyle name="Normal 2 30 3 2 10" xfId="12241"/>
    <cellStyle name="Normal 2 30 3 2 10 2" xfId="30572"/>
    <cellStyle name="Normal 2 30 3 2 11" xfId="12242"/>
    <cellStyle name="Normal 2 30 3 2 11 2" xfId="30573"/>
    <cellStyle name="Normal 2 30 3 2 12" xfId="30571"/>
    <cellStyle name="Normal 2 30 3 2 2" xfId="12243"/>
    <cellStyle name="Normal 2 30 3 2 2 2" xfId="12244"/>
    <cellStyle name="Normal 2 30 3 2 2 2 2" xfId="30575"/>
    <cellStyle name="Normal 2 30 3 2 2 3" xfId="12245"/>
    <cellStyle name="Normal 2 30 3 2 2 3 2" xfId="30576"/>
    <cellStyle name="Normal 2 30 3 2 2 4" xfId="12246"/>
    <cellStyle name="Normal 2 30 3 2 2 4 2" xfId="30577"/>
    <cellStyle name="Normal 2 30 3 2 2 5" xfId="12247"/>
    <cellStyle name="Normal 2 30 3 2 2 5 2" xfId="30578"/>
    <cellStyle name="Normal 2 30 3 2 2 6" xfId="30574"/>
    <cellStyle name="Normal 2 30 3 2 3" xfId="12248"/>
    <cellStyle name="Normal 2 30 3 2 3 2" xfId="12249"/>
    <cellStyle name="Normal 2 30 3 2 3 2 2" xfId="30580"/>
    <cellStyle name="Normal 2 30 3 2 3 3" xfId="12250"/>
    <cellStyle name="Normal 2 30 3 2 3 3 2" xfId="30581"/>
    <cellStyle name="Normal 2 30 3 2 3 4" xfId="12251"/>
    <cellStyle name="Normal 2 30 3 2 3 4 2" xfId="30582"/>
    <cellStyle name="Normal 2 30 3 2 3 5" xfId="12252"/>
    <cellStyle name="Normal 2 30 3 2 3 5 2" xfId="30583"/>
    <cellStyle name="Normal 2 30 3 2 3 6" xfId="30579"/>
    <cellStyle name="Normal 2 30 3 2 4" xfId="12253"/>
    <cellStyle name="Normal 2 30 3 2 4 2" xfId="12254"/>
    <cellStyle name="Normal 2 30 3 2 4 2 2" xfId="30585"/>
    <cellStyle name="Normal 2 30 3 2 4 3" xfId="12255"/>
    <cellStyle name="Normal 2 30 3 2 4 3 2" xfId="30586"/>
    <cellStyle name="Normal 2 30 3 2 4 4" xfId="12256"/>
    <cellStyle name="Normal 2 30 3 2 4 4 2" xfId="30587"/>
    <cellStyle name="Normal 2 30 3 2 4 5" xfId="12257"/>
    <cellStyle name="Normal 2 30 3 2 4 5 2" xfId="30588"/>
    <cellStyle name="Normal 2 30 3 2 4 6" xfId="30584"/>
    <cellStyle name="Normal 2 30 3 2 5" xfId="12258"/>
    <cellStyle name="Normal 2 30 3 2 5 2" xfId="12259"/>
    <cellStyle name="Normal 2 30 3 2 5 2 2" xfId="30590"/>
    <cellStyle name="Normal 2 30 3 2 5 3" xfId="12260"/>
    <cellStyle name="Normal 2 30 3 2 5 3 2" xfId="30591"/>
    <cellStyle name="Normal 2 30 3 2 5 4" xfId="12261"/>
    <cellStyle name="Normal 2 30 3 2 5 4 2" xfId="30592"/>
    <cellStyle name="Normal 2 30 3 2 5 5" xfId="12262"/>
    <cellStyle name="Normal 2 30 3 2 5 5 2" xfId="30593"/>
    <cellStyle name="Normal 2 30 3 2 5 6" xfId="30589"/>
    <cellStyle name="Normal 2 30 3 2 6" xfId="12263"/>
    <cellStyle name="Normal 2 30 3 2 6 2" xfId="12264"/>
    <cellStyle name="Normal 2 30 3 2 6 2 2" xfId="30595"/>
    <cellStyle name="Normal 2 30 3 2 6 3" xfId="12265"/>
    <cellStyle name="Normal 2 30 3 2 6 3 2" xfId="30596"/>
    <cellStyle name="Normal 2 30 3 2 6 4" xfId="12266"/>
    <cellStyle name="Normal 2 30 3 2 6 4 2" xfId="30597"/>
    <cellStyle name="Normal 2 30 3 2 6 5" xfId="12267"/>
    <cellStyle name="Normal 2 30 3 2 6 5 2" xfId="30598"/>
    <cellStyle name="Normal 2 30 3 2 6 6" xfId="30594"/>
    <cellStyle name="Normal 2 30 3 2 7" xfId="12268"/>
    <cellStyle name="Normal 2 30 3 2 7 2" xfId="12269"/>
    <cellStyle name="Normal 2 30 3 2 7 2 2" xfId="30600"/>
    <cellStyle name="Normal 2 30 3 2 7 3" xfId="12270"/>
    <cellStyle name="Normal 2 30 3 2 7 3 2" xfId="30601"/>
    <cellStyle name="Normal 2 30 3 2 7 4" xfId="12271"/>
    <cellStyle name="Normal 2 30 3 2 7 4 2" xfId="30602"/>
    <cellStyle name="Normal 2 30 3 2 7 5" xfId="12272"/>
    <cellStyle name="Normal 2 30 3 2 7 5 2" xfId="30603"/>
    <cellStyle name="Normal 2 30 3 2 7 6" xfId="30599"/>
    <cellStyle name="Normal 2 30 3 2 8" xfId="12273"/>
    <cellStyle name="Normal 2 30 3 2 8 2" xfId="30604"/>
    <cellStyle name="Normal 2 30 3 2 9" xfId="12274"/>
    <cellStyle name="Normal 2 30 3 2 9 2" xfId="30605"/>
    <cellStyle name="Normal 2 30 3 20" xfId="12275"/>
    <cellStyle name="Normal 2 30 3 20 2" xfId="30606"/>
    <cellStyle name="Normal 2 30 3 21" xfId="30532"/>
    <cellStyle name="Normal 2 30 3 3" xfId="12276"/>
    <cellStyle name="Normal 2 30 3 3 2" xfId="12277"/>
    <cellStyle name="Normal 2 30 3 3 2 2" xfId="12278"/>
    <cellStyle name="Normal 2 30 3 3 2 2 2" xfId="30609"/>
    <cellStyle name="Normal 2 30 3 3 2 3" xfId="12279"/>
    <cellStyle name="Normal 2 30 3 3 2 3 2" xfId="30610"/>
    <cellStyle name="Normal 2 30 3 3 2 4" xfId="12280"/>
    <cellStyle name="Normal 2 30 3 3 2 4 2" xfId="30611"/>
    <cellStyle name="Normal 2 30 3 3 2 5" xfId="12281"/>
    <cellStyle name="Normal 2 30 3 3 2 5 2" xfId="30612"/>
    <cellStyle name="Normal 2 30 3 3 2 6" xfId="30608"/>
    <cellStyle name="Normal 2 30 3 3 3" xfId="12282"/>
    <cellStyle name="Normal 2 30 3 3 3 2" xfId="30613"/>
    <cellStyle name="Normal 2 30 3 3 4" xfId="12283"/>
    <cellStyle name="Normal 2 30 3 3 4 2" xfId="30614"/>
    <cellStyle name="Normal 2 30 3 3 5" xfId="12284"/>
    <cellStyle name="Normal 2 30 3 3 5 2" xfId="30615"/>
    <cellStyle name="Normal 2 30 3 3 6" xfId="12285"/>
    <cellStyle name="Normal 2 30 3 3 6 2" xfId="30616"/>
    <cellStyle name="Normal 2 30 3 3 7" xfId="30607"/>
    <cellStyle name="Normal 2 30 3 4" xfId="12286"/>
    <cellStyle name="Normal 2 30 3 4 2" xfId="12287"/>
    <cellStyle name="Normal 2 30 3 4 2 2" xfId="12288"/>
    <cellStyle name="Normal 2 30 3 4 2 2 2" xfId="30619"/>
    <cellStyle name="Normal 2 30 3 4 2 3" xfId="12289"/>
    <cellStyle name="Normal 2 30 3 4 2 3 2" xfId="30620"/>
    <cellStyle name="Normal 2 30 3 4 2 4" xfId="12290"/>
    <cellStyle name="Normal 2 30 3 4 2 4 2" xfId="30621"/>
    <cellStyle name="Normal 2 30 3 4 2 5" xfId="12291"/>
    <cellStyle name="Normal 2 30 3 4 2 5 2" xfId="30622"/>
    <cellStyle name="Normal 2 30 3 4 2 6" xfId="30618"/>
    <cellStyle name="Normal 2 30 3 4 3" xfId="12292"/>
    <cellStyle name="Normal 2 30 3 4 3 2" xfId="30623"/>
    <cellStyle name="Normal 2 30 3 4 4" xfId="12293"/>
    <cellStyle name="Normal 2 30 3 4 4 2" xfId="30624"/>
    <cellStyle name="Normal 2 30 3 4 5" xfId="12294"/>
    <cellStyle name="Normal 2 30 3 4 5 2" xfId="30625"/>
    <cellStyle name="Normal 2 30 3 4 6" xfId="12295"/>
    <cellStyle name="Normal 2 30 3 4 6 2" xfId="30626"/>
    <cellStyle name="Normal 2 30 3 4 7" xfId="30617"/>
    <cellStyle name="Normal 2 30 3 5" xfId="12296"/>
    <cellStyle name="Normal 2 30 3 5 2" xfId="12297"/>
    <cellStyle name="Normal 2 30 3 5 2 2" xfId="30628"/>
    <cellStyle name="Normal 2 30 3 5 3" xfId="12298"/>
    <cellStyle name="Normal 2 30 3 5 3 2" xfId="30629"/>
    <cellStyle name="Normal 2 30 3 5 4" xfId="12299"/>
    <cellStyle name="Normal 2 30 3 5 4 2" xfId="30630"/>
    <cellStyle name="Normal 2 30 3 5 5" xfId="12300"/>
    <cellStyle name="Normal 2 30 3 5 5 2" xfId="30631"/>
    <cellStyle name="Normal 2 30 3 5 6" xfId="30627"/>
    <cellStyle name="Normal 2 30 3 6" xfId="12301"/>
    <cellStyle name="Normal 2 30 3 6 2" xfId="12302"/>
    <cellStyle name="Normal 2 30 3 6 2 2" xfId="30633"/>
    <cellStyle name="Normal 2 30 3 6 3" xfId="12303"/>
    <cellStyle name="Normal 2 30 3 6 3 2" xfId="30634"/>
    <cellStyle name="Normal 2 30 3 6 4" xfId="12304"/>
    <cellStyle name="Normal 2 30 3 6 4 2" xfId="30635"/>
    <cellStyle name="Normal 2 30 3 6 5" xfId="12305"/>
    <cellStyle name="Normal 2 30 3 6 5 2" xfId="30636"/>
    <cellStyle name="Normal 2 30 3 6 6" xfId="30632"/>
    <cellStyle name="Normal 2 30 3 7" xfId="12306"/>
    <cellStyle name="Normal 2 30 3 7 2" xfId="12307"/>
    <cellStyle name="Normal 2 30 3 7 2 2" xfId="30638"/>
    <cellStyle name="Normal 2 30 3 7 3" xfId="12308"/>
    <cellStyle name="Normal 2 30 3 7 3 2" xfId="30639"/>
    <cellStyle name="Normal 2 30 3 7 4" xfId="12309"/>
    <cellStyle name="Normal 2 30 3 7 4 2" xfId="30640"/>
    <cellStyle name="Normal 2 30 3 7 5" xfId="12310"/>
    <cellStyle name="Normal 2 30 3 7 5 2" xfId="30641"/>
    <cellStyle name="Normal 2 30 3 7 6" xfId="30637"/>
    <cellStyle name="Normal 2 30 3 8" xfId="12311"/>
    <cellStyle name="Normal 2 30 3 8 2" xfId="12312"/>
    <cellStyle name="Normal 2 30 3 8 2 2" xfId="30643"/>
    <cellStyle name="Normal 2 30 3 8 3" xfId="12313"/>
    <cellStyle name="Normal 2 30 3 8 3 2" xfId="30644"/>
    <cellStyle name="Normal 2 30 3 8 4" xfId="12314"/>
    <cellStyle name="Normal 2 30 3 8 4 2" xfId="30645"/>
    <cellStyle name="Normal 2 30 3 8 5" xfId="12315"/>
    <cellStyle name="Normal 2 30 3 8 5 2" xfId="30646"/>
    <cellStyle name="Normal 2 30 3 8 6" xfId="30642"/>
    <cellStyle name="Normal 2 30 3 9" xfId="12316"/>
    <cellStyle name="Normal 2 30 3 9 2" xfId="12317"/>
    <cellStyle name="Normal 2 30 3 9 2 2" xfId="30648"/>
    <cellStyle name="Normal 2 30 3 9 3" xfId="12318"/>
    <cellStyle name="Normal 2 30 3 9 3 2" xfId="30649"/>
    <cellStyle name="Normal 2 30 3 9 4" xfId="12319"/>
    <cellStyle name="Normal 2 30 3 9 4 2" xfId="30650"/>
    <cellStyle name="Normal 2 30 3 9 5" xfId="12320"/>
    <cellStyle name="Normal 2 30 3 9 5 2" xfId="30651"/>
    <cellStyle name="Normal 2 30 3 9 6" xfId="30647"/>
    <cellStyle name="Normal 2 30 4" xfId="12321"/>
    <cellStyle name="Normal 2 30 4 10" xfId="12322"/>
    <cellStyle name="Normal 2 30 4 10 2" xfId="12323"/>
    <cellStyle name="Normal 2 30 4 10 2 2" xfId="30654"/>
    <cellStyle name="Normal 2 30 4 10 3" xfId="12324"/>
    <cellStyle name="Normal 2 30 4 10 3 2" xfId="30655"/>
    <cellStyle name="Normal 2 30 4 10 4" xfId="12325"/>
    <cellStyle name="Normal 2 30 4 10 4 2" xfId="30656"/>
    <cellStyle name="Normal 2 30 4 10 5" xfId="12326"/>
    <cellStyle name="Normal 2 30 4 10 5 2" xfId="30657"/>
    <cellStyle name="Normal 2 30 4 10 6" xfId="30653"/>
    <cellStyle name="Normal 2 30 4 11" xfId="12327"/>
    <cellStyle name="Normal 2 30 4 11 2" xfId="12328"/>
    <cellStyle name="Normal 2 30 4 11 2 2" xfId="30659"/>
    <cellStyle name="Normal 2 30 4 11 3" xfId="12329"/>
    <cellStyle name="Normal 2 30 4 11 3 2" xfId="30660"/>
    <cellStyle name="Normal 2 30 4 11 4" xfId="12330"/>
    <cellStyle name="Normal 2 30 4 11 4 2" xfId="30661"/>
    <cellStyle name="Normal 2 30 4 11 5" xfId="12331"/>
    <cellStyle name="Normal 2 30 4 11 5 2" xfId="30662"/>
    <cellStyle name="Normal 2 30 4 11 6" xfId="30658"/>
    <cellStyle name="Normal 2 30 4 12" xfId="12332"/>
    <cellStyle name="Normal 2 30 4 12 2" xfId="12333"/>
    <cellStyle name="Normal 2 30 4 12 2 2" xfId="30664"/>
    <cellStyle name="Normal 2 30 4 12 3" xfId="12334"/>
    <cellStyle name="Normal 2 30 4 12 3 2" xfId="30665"/>
    <cellStyle name="Normal 2 30 4 12 4" xfId="12335"/>
    <cellStyle name="Normal 2 30 4 12 4 2" xfId="30666"/>
    <cellStyle name="Normal 2 30 4 12 5" xfId="12336"/>
    <cellStyle name="Normal 2 30 4 12 5 2" xfId="30667"/>
    <cellStyle name="Normal 2 30 4 12 6" xfId="30663"/>
    <cellStyle name="Normal 2 30 4 13" xfId="12337"/>
    <cellStyle name="Normal 2 30 4 13 2" xfId="12338"/>
    <cellStyle name="Normal 2 30 4 13 2 2" xfId="30669"/>
    <cellStyle name="Normal 2 30 4 13 3" xfId="12339"/>
    <cellStyle name="Normal 2 30 4 13 3 2" xfId="30670"/>
    <cellStyle name="Normal 2 30 4 13 4" xfId="12340"/>
    <cellStyle name="Normal 2 30 4 13 4 2" xfId="30671"/>
    <cellStyle name="Normal 2 30 4 13 5" xfId="12341"/>
    <cellStyle name="Normal 2 30 4 13 5 2" xfId="30672"/>
    <cellStyle name="Normal 2 30 4 13 6" xfId="30668"/>
    <cellStyle name="Normal 2 30 4 14" xfId="12342"/>
    <cellStyle name="Normal 2 30 4 14 2" xfId="12343"/>
    <cellStyle name="Normal 2 30 4 14 2 2" xfId="30674"/>
    <cellStyle name="Normal 2 30 4 14 3" xfId="12344"/>
    <cellStyle name="Normal 2 30 4 14 3 2" xfId="30675"/>
    <cellStyle name="Normal 2 30 4 14 4" xfId="12345"/>
    <cellStyle name="Normal 2 30 4 14 4 2" xfId="30676"/>
    <cellStyle name="Normal 2 30 4 14 5" xfId="12346"/>
    <cellStyle name="Normal 2 30 4 14 5 2" xfId="30677"/>
    <cellStyle name="Normal 2 30 4 14 6" xfId="30673"/>
    <cellStyle name="Normal 2 30 4 15" xfId="12347"/>
    <cellStyle name="Normal 2 30 4 15 2" xfId="12348"/>
    <cellStyle name="Normal 2 30 4 15 2 2" xfId="30679"/>
    <cellStyle name="Normal 2 30 4 15 3" xfId="12349"/>
    <cellStyle name="Normal 2 30 4 15 3 2" xfId="30680"/>
    <cellStyle name="Normal 2 30 4 15 4" xfId="12350"/>
    <cellStyle name="Normal 2 30 4 15 4 2" xfId="30681"/>
    <cellStyle name="Normal 2 30 4 15 5" xfId="12351"/>
    <cellStyle name="Normal 2 30 4 15 5 2" xfId="30682"/>
    <cellStyle name="Normal 2 30 4 15 6" xfId="30678"/>
    <cellStyle name="Normal 2 30 4 16" xfId="12352"/>
    <cellStyle name="Normal 2 30 4 16 2" xfId="12353"/>
    <cellStyle name="Normal 2 30 4 16 2 2" xfId="30684"/>
    <cellStyle name="Normal 2 30 4 16 3" xfId="12354"/>
    <cellStyle name="Normal 2 30 4 16 3 2" xfId="30685"/>
    <cellStyle name="Normal 2 30 4 16 4" xfId="12355"/>
    <cellStyle name="Normal 2 30 4 16 4 2" xfId="30686"/>
    <cellStyle name="Normal 2 30 4 16 5" xfId="12356"/>
    <cellStyle name="Normal 2 30 4 16 5 2" xfId="30687"/>
    <cellStyle name="Normal 2 30 4 16 6" xfId="30683"/>
    <cellStyle name="Normal 2 30 4 17" xfId="12357"/>
    <cellStyle name="Normal 2 30 4 17 2" xfId="30688"/>
    <cellStyle name="Normal 2 30 4 18" xfId="12358"/>
    <cellStyle name="Normal 2 30 4 18 2" xfId="30689"/>
    <cellStyle name="Normal 2 30 4 19" xfId="12359"/>
    <cellStyle name="Normal 2 30 4 19 2" xfId="30690"/>
    <cellStyle name="Normal 2 30 4 2" xfId="12360"/>
    <cellStyle name="Normal 2 30 4 2 10" xfId="12361"/>
    <cellStyle name="Normal 2 30 4 2 10 2" xfId="30692"/>
    <cellStyle name="Normal 2 30 4 2 11" xfId="12362"/>
    <cellStyle name="Normal 2 30 4 2 11 2" xfId="30693"/>
    <cellStyle name="Normal 2 30 4 2 12" xfId="30691"/>
    <cellStyle name="Normal 2 30 4 2 2" xfId="12363"/>
    <cellStyle name="Normal 2 30 4 2 2 2" xfId="12364"/>
    <cellStyle name="Normal 2 30 4 2 2 2 2" xfId="30695"/>
    <cellStyle name="Normal 2 30 4 2 2 3" xfId="12365"/>
    <cellStyle name="Normal 2 30 4 2 2 3 2" xfId="30696"/>
    <cellStyle name="Normal 2 30 4 2 2 4" xfId="12366"/>
    <cellStyle name="Normal 2 30 4 2 2 4 2" xfId="30697"/>
    <cellStyle name="Normal 2 30 4 2 2 5" xfId="12367"/>
    <cellStyle name="Normal 2 30 4 2 2 5 2" xfId="30698"/>
    <cellStyle name="Normal 2 30 4 2 2 6" xfId="30694"/>
    <cellStyle name="Normal 2 30 4 2 3" xfId="12368"/>
    <cellStyle name="Normal 2 30 4 2 3 2" xfId="12369"/>
    <cellStyle name="Normal 2 30 4 2 3 2 2" xfId="30700"/>
    <cellStyle name="Normal 2 30 4 2 3 3" xfId="12370"/>
    <cellStyle name="Normal 2 30 4 2 3 3 2" xfId="30701"/>
    <cellStyle name="Normal 2 30 4 2 3 4" xfId="12371"/>
    <cellStyle name="Normal 2 30 4 2 3 4 2" xfId="30702"/>
    <cellStyle name="Normal 2 30 4 2 3 5" xfId="12372"/>
    <cellStyle name="Normal 2 30 4 2 3 5 2" xfId="30703"/>
    <cellStyle name="Normal 2 30 4 2 3 6" xfId="30699"/>
    <cellStyle name="Normal 2 30 4 2 4" xfId="12373"/>
    <cellStyle name="Normal 2 30 4 2 4 2" xfId="12374"/>
    <cellStyle name="Normal 2 30 4 2 4 2 2" xfId="30705"/>
    <cellStyle name="Normal 2 30 4 2 4 3" xfId="12375"/>
    <cellStyle name="Normal 2 30 4 2 4 3 2" xfId="30706"/>
    <cellStyle name="Normal 2 30 4 2 4 4" xfId="12376"/>
    <cellStyle name="Normal 2 30 4 2 4 4 2" xfId="30707"/>
    <cellStyle name="Normal 2 30 4 2 4 5" xfId="12377"/>
    <cellStyle name="Normal 2 30 4 2 4 5 2" xfId="30708"/>
    <cellStyle name="Normal 2 30 4 2 4 6" xfId="30704"/>
    <cellStyle name="Normal 2 30 4 2 5" xfId="12378"/>
    <cellStyle name="Normal 2 30 4 2 5 2" xfId="12379"/>
    <cellStyle name="Normal 2 30 4 2 5 2 2" xfId="30710"/>
    <cellStyle name="Normal 2 30 4 2 5 3" xfId="12380"/>
    <cellStyle name="Normal 2 30 4 2 5 3 2" xfId="30711"/>
    <cellStyle name="Normal 2 30 4 2 5 4" xfId="12381"/>
    <cellStyle name="Normal 2 30 4 2 5 4 2" xfId="30712"/>
    <cellStyle name="Normal 2 30 4 2 5 5" xfId="12382"/>
    <cellStyle name="Normal 2 30 4 2 5 5 2" xfId="30713"/>
    <cellStyle name="Normal 2 30 4 2 5 6" xfId="30709"/>
    <cellStyle name="Normal 2 30 4 2 6" xfId="12383"/>
    <cellStyle name="Normal 2 30 4 2 6 2" xfId="12384"/>
    <cellStyle name="Normal 2 30 4 2 6 2 2" xfId="30715"/>
    <cellStyle name="Normal 2 30 4 2 6 3" xfId="12385"/>
    <cellStyle name="Normal 2 30 4 2 6 3 2" xfId="30716"/>
    <cellStyle name="Normal 2 30 4 2 6 4" xfId="12386"/>
    <cellStyle name="Normal 2 30 4 2 6 4 2" xfId="30717"/>
    <cellStyle name="Normal 2 30 4 2 6 5" xfId="12387"/>
    <cellStyle name="Normal 2 30 4 2 6 5 2" xfId="30718"/>
    <cellStyle name="Normal 2 30 4 2 6 6" xfId="30714"/>
    <cellStyle name="Normal 2 30 4 2 7" xfId="12388"/>
    <cellStyle name="Normal 2 30 4 2 7 2" xfId="12389"/>
    <cellStyle name="Normal 2 30 4 2 7 2 2" xfId="30720"/>
    <cellStyle name="Normal 2 30 4 2 7 3" xfId="12390"/>
    <cellStyle name="Normal 2 30 4 2 7 3 2" xfId="30721"/>
    <cellStyle name="Normal 2 30 4 2 7 4" xfId="12391"/>
    <cellStyle name="Normal 2 30 4 2 7 4 2" xfId="30722"/>
    <cellStyle name="Normal 2 30 4 2 7 5" xfId="12392"/>
    <cellStyle name="Normal 2 30 4 2 7 5 2" xfId="30723"/>
    <cellStyle name="Normal 2 30 4 2 7 6" xfId="30719"/>
    <cellStyle name="Normal 2 30 4 2 8" xfId="12393"/>
    <cellStyle name="Normal 2 30 4 2 8 2" xfId="30724"/>
    <cellStyle name="Normal 2 30 4 2 9" xfId="12394"/>
    <cellStyle name="Normal 2 30 4 2 9 2" xfId="30725"/>
    <cellStyle name="Normal 2 30 4 20" xfId="12395"/>
    <cellStyle name="Normal 2 30 4 20 2" xfId="30726"/>
    <cellStyle name="Normal 2 30 4 21" xfId="30652"/>
    <cellStyle name="Normal 2 30 4 3" xfId="12396"/>
    <cellStyle name="Normal 2 30 4 3 2" xfId="12397"/>
    <cellStyle name="Normal 2 30 4 3 2 2" xfId="12398"/>
    <cellStyle name="Normal 2 30 4 3 2 2 2" xfId="30729"/>
    <cellStyle name="Normal 2 30 4 3 2 3" xfId="12399"/>
    <cellStyle name="Normal 2 30 4 3 2 3 2" xfId="30730"/>
    <cellStyle name="Normal 2 30 4 3 2 4" xfId="12400"/>
    <cellStyle name="Normal 2 30 4 3 2 4 2" xfId="30731"/>
    <cellStyle name="Normal 2 30 4 3 2 5" xfId="12401"/>
    <cellStyle name="Normal 2 30 4 3 2 5 2" xfId="30732"/>
    <cellStyle name="Normal 2 30 4 3 2 6" xfId="30728"/>
    <cellStyle name="Normal 2 30 4 3 3" xfId="12402"/>
    <cellStyle name="Normal 2 30 4 3 3 2" xfId="30733"/>
    <cellStyle name="Normal 2 30 4 3 4" xfId="12403"/>
    <cellStyle name="Normal 2 30 4 3 4 2" xfId="30734"/>
    <cellStyle name="Normal 2 30 4 3 5" xfId="12404"/>
    <cellStyle name="Normal 2 30 4 3 5 2" xfId="30735"/>
    <cellStyle name="Normal 2 30 4 3 6" xfId="12405"/>
    <cellStyle name="Normal 2 30 4 3 6 2" xfId="30736"/>
    <cellStyle name="Normal 2 30 4 3 7" xfId="30727"/>
    <cellStyle name="Normal 2 30 4 4" xfId="12406"/>
    <cellStyle name="Normal 2 30 4 4 2" xfId="12407"/>
    <cellStyle name="Normal 2 30 4 4 2 2" xfId="12408"/>
    <cellStyle name="Normal 2 30 4 4 2 2 2" xfId="30739"/>
    <cellStyle name="Normal 2 30 4 4 2 3" xfId="12409"/>
    <cellStyle name="Normal 2 30 4 4 2 3 2" xfId="30740"/>
    <cellStyle name="Normal 2 30 4 4 2 4" xfId="12410"/>
    <cellStyle name="Normal 2 30 4 4 2 4 2" xfId="30741"/>
    <cellStyle name="Normal 2 30 4 4 2 5" xfId="12411"/>
    <cellStyle name="Normal 2 30 4 4 2 5 2" xfId="30742"/>
    <cellStyle name="Normal 2 30 4 4 2 6" xfId="30738"/>
    <cellStyle name="Normal 2 30 4 4 3" xfId="12412"/>
    <cellStyle name="Normal 2 30 4 4 3 2" xfId="30743"/>
    <cellStyle name="Normal 2 30 4 4 4" xfId="12413"/>
    <cellStyle name="Normal 2 30 4 4 4 2" xfId="30744"/>
    <cellStyle name="Normal 2 30 4 4 5" xfId="12414"/>
    <cellStyle name="Normal 2 30 4 4 5 2" xfId="30745"/>
    <cellStyle name="Normal 2 30 4 4 6" xfId="12415"/>
    <cellStyle name="Normal 2 30 4 4 6 2" xfId="30746"/>
    <cellStyle name="Normal 2 30 4 4 7" xfId="30737"/>
    <cellStyle name="Normal 2 30 4 5" xfId="12416"/>
    <cellStyle name="Normal 2 30 4 5 2" xfId="12417"/>
    <cellStyle name="Normal 2 30 4 5 2 2" xfId="30748"/>
    <cellStyle name="Normal 2 30 4 5 3" xfId="12418"/>
    <cellStyle name="Normal 2 30 4 5 3 2" xfId="30749"/>
    <cellStyle name="Normal 2 30 4 5 4" xfId="12419"/>
    <cellStyle name="Normal 2 30 4 5 4 2" xfId="30750"/>
    <cellStyle name="Normal 2 30 4 5 5" xfId="12420"/>
    <cellStyle name="Normal 2 30 4 5 5 2" xfId="30751"/>
    <cellStyle name="Normal 2 30 4 5 6" xfId="30747"/>
    <cellStyle name="Normal 2 30 4 6" xfId="12421"/>
    <cellStyle name="Normal 2 30 4 6 2" xfId="12422"/>
    <cellStyle name="Normal 2 30 4 6 2 2" xfId="30753"/>
    <cellStyle name="Normal 2 30 4 6 3" xfId="12423"/>
    <cellStyle name="Normal 2 30 4 6 3 2" xfId="30754"/>
    <cellStyle name="Normal 2 30 4 6 4" xfId="12424"/>
    <cellStyle name="Normal 2 30 4 6 4 2" xfId="30755"/>
    <cellStyle name="Normal 2 30 4 6 5" xfId="12425"/>
    <cellStyle name="Normal 2 30 4 6 5 2" xfId="30756"/>
    <cellStyle name="Normal 2 30 4 6 6" xfId="30752"/>
    <cellStyle name="Normal 2 30 4 7" xfId="12426"/>
    <cellStyle name="Normal 2 30 4 7 2" xfId="12427"/>
    <cellStyle name="Normal 2 30 4 7 2 2" xfId="30758"/>
    <cellStyle name="Normal 2 30 4 7 3" xfId="12428"/>
    <cellStyle name="Normal 2 30 4 7 3 2" xfId="30759"/>
    <cellStyle name="Normal 2 30 4 7 4" xfId="12429"/>
    <cellStyle name="Normal 2 30 4 7 4 2" xfId="30760"/>
    <cellStyle name="Normal 2 30 4 7 5" xfId="12430"/>
    <cellStyle name="Normal 2 30 4 7 5 2" xfId="30761"/>
    <cellStyle name="Normal 2 30 4 7 6" xfId="30757"/>
    <cellStyle name="Normal 2 30 4 8" xfId="12431"/>
    <cellStyle name="Normal 2 30 4 8 2" xfId="12432"/>
    <cellStyle name="Normal 2 30 4 8 2 2" xfId="30763"/>
    <cellStyle name="Normal 2 30 4 8 3" xfId="12433"/>
    <cellStyle name="Normal 2 30 4 8 3 2" xfId="30764"/>
    <cellStyle name="Normal 2 30 4 8 4" xfId="12434"/>
    <cellStyle name="Normal 2 30 4 8 4 2" xfId="30765"/>
    <cellStyle name="Normal 2 30 4 8 5" xfId="12435"/>
    <cellStyle name="Normal 2 30 4 8 5 2" xfId="30766"/>
    <cellStyle name="Normal 2 30 4 8 6" xfId="30762"/>
    <cellStyle name="Normal 2 30 4 9" xfId="12436"/>
    <cellStyle name="Normal 2 30 4 9 2" xfId="12437"/>
    <cellStyle name="Normal 2 30 4 9 2 2" xfId="30768"/>
    <cellStyle name="Normal 2 30 4 9 3" xfId="12438"/>
    <cellStyle name="Normal 2 30 4 9 3 2" xfId="30769"/>
    <cellStyle name="Normal 2 30 4 9 4" xfId="12439"/>
    <cellStyle name="Normal 2 30 4 9 4 2" xfId="30770"/>
    <cellStyle name="Normal 2 30 4 9 5" xfId="12440"/>
    <cellStyle name="Normal 2 30 4 9 5 2" xfId="30771"/>
    <cellStyle name="Normal 2 30 4 9 6" xfId="30767"/>
    <cellStyle name="Normal 2 30 5" xfId="12441"/>
    <cellStyle name="Normal 2 30 5 10" xfId="12442"/>
    <cellStyle name="Normal 2 30 5 10 2" xfId="12443"/>
    <cellStyle name="Normal 2 30 5 10 2 2" xfId="30774"/>
    <cellStyle name="Normal 2 30 5 10 3" xfId="12444"/>
    <cellStyle name="Normal 2 30 5 10 3 2" xfId="30775"/>
    <cellStyle name="Normal 2 30 5 10 4" xfId="12445"/>
    <cellStyle name="Normal 2 30 5 10 4 2" xfId="30776"/>
    <cellStyle name="Normal 2 30 5 10 5" xfId="12446"/>
    <cellStyle name="Normal 2 30 5 10 5 2" xfId="30777"/>
    <cellStyle name="Normal 2 30 5 10 6" xfId="30773"/>
    <cellStyle name="Normal 2 30 5 11" xfId="12447"/>
    <cellStyle name="Normal 2 30 5 11 2" xfId="12448"/>
    <cellStyle name="Normal 2 30 5 11 2 2" xfId="30779"/>
    <cellStyle name="Normal 2 30 5 11 3" xfId="12449"/>
    <cellStyle name="Normal 2 30 5 11 3 2" xfId="30780"/>
    <cellStyle name="Normal 2 30 5 11 4" xfId="12450"/>
    <cellStyle name="Normal 2 30 5 11 4 2" xfId="30781"/>
    <cellStyle name="Normal 2 30 5 11 5" xfId="12451"/>
    <cellStyle name="Normal 2 30 5 11 5 2" xfId="30782"/>
    <cellStyle name="Normal 2 30 5 11 6" xfId="30778"/>
    <cellStyle name="Normal 2 30 5 12" xfId="12452"/>
    <cellStyle name="Normal 2 30 5 12 2" xfId="12453"/>
    <cellStyle name="Normal 2 30 5 12 2 2" xfId="30784"/>
    <cellStyle name="Normal 2 30 5 12 3" xfId="12454"/>
    <cellStyle name="Normal 2 30 5 12 3 2" xfId="30785"/>
    <cellStyle name="Normal 2 30 5 12 4" xfId="12455"/>
    <cellStyle name="Normal 2 30 5 12 4 2" xfId="30786"/>
    <cellStyle name="Normal 2 30 5 12 5" xfId="12456"/>
    <cellStyle name="Normal 2 30 5 12 5 2" xfId="30787"/>
    <cellStyle name="Normal 2 30 5 12 6" xfId="30783"/>
    <cellStyle name="Normal 2 30 5 13" xfId="12457"/>
    <cellStyle name="Normal 2 30 5 13 2" xfId="12458"/>
    <cellStyle name="Normal 2 30 5 13 2 2" xfId="30789"/>
    <cellStyle name="Normal 2 30 5 13 3" xfId="12459"/>
    <cellStyle name="Normal 2 30 5 13 3 2" xfId="30790"/>
    <cellStyle name="Normal 2 30 5 13 4" xfId="12460"/>
    <cellStyle name="Normal 2 30 5 13 4 2" xfId="30791"/>
    <cellStyle name="Normal 2 30 5 13 5" xfId="12461"/>
    <cellStyle name="Normal 2 30 5 13 5 2" xfId="30792"/>
    <cellStyle name="Normal 2 30 5 13 6" xfId="30788"/>
    <cellStyle name="Normal 2 30 5 14" xfId="12462"/>
    <cellStyle name="Normal 2 30 5 14 2" xfId="12463"/>
    <cellStyle name="Normal 2 30 5 14 2 2" xfId="30794"/>
    <cellStyle name="Normal 2 30 5 14 3" xfId="12464"/>
    <cellStyle name="Normal 2 30 5 14 3 2" xfId="30795"/>
    <cellStyle name="Normal 2 30 5 14 4" xfId="12465"/>
    <cellStyle name="Normal 2 30 5 14 4 2" xfId="30796"/>
    <cellStyle name="Normal 2 30 5 14 5" xfId="12466"/>
    <cellStyle name="Normal 2 30 5 14 5 2" xfId="30797"/>
    <cellStyle name="Normal 2 30 5 14 6" xfId="30793"/>
    <cellStyle name="Normal 2 30 5 15" xfId="12467"/>
    <cellStyle name="Normal 2 30 5 15 2" xfId="12468"/>
    <cellStyle name="Normal 2 30 5 15 2 2" xfId="30799"/>
    <cellStyle name="Normal 2 30 5 15 3" xfId="12469"/>
    <cellStyle name="Normal 2 30 5 15 3 2" xfId="30800"/>
    <cellStyle name="Normal 2 30 5 15 4" xfId="12470"/>
    <cellStyle name="Normal 2 30 5 15 4 2" xfId="30801"/>
    <cellStyle name="Normal 2 30 5 15 5" xfId="12471"/>
    <cellStyle name="Normal 2 30 5 15 5 2" xfId="30802"/>
    <cellStyle name="Normal 2 30 5 15 6" xfId="30798"/>
    <cellStyle name="Normal 2 30 5 16" xfId="12472"/>
    <cellStyle name="Normal 2 30 5 16 2" xfId="12473"/>
    <cellStyle name="Normal 2 30 5 16 2 2" xfId="30804"/>
    <cellStyle name="Normal 2 30 5 16 3" xfId="12474"/>
    <cellStyle name="Normal 2 30 5 16 3 2" xfId="30805"/>
    <cellStyle name="Normal 2 30 5 16 4" xfId="12475"/>
    <cellStyle name="Normal 2 30 5 16 4 2" xfId="30806"/>
    <cellStyle name="Normal 2 30 5 16 5" xfId="12476"/>
    <cellStyle name="Normal 2 30 5 16 5 2" xfId="30807"/>
    <cellStyle name="Normal 2 30 5 16 6" xfId="30803"/>
    <cellStyle name="Normal 2 30 5 17" xfId="12477"/>
    <cellStyle name="Normal 2 30 5 17 2" xfId="30808"/>
    <cellStyle name="Normal 2 30 5 18" xfId="12478"/>
    <cellStyle name="Normal 2 30 5 18 2" xfId="30809"/>
    <cellStyle name="Normal 2 30 5 19" xfId="12479"/>
    <cellStyle name="Normal 2 30 5 19 2" xfId="30810"/>
    <cellStyle name="Normal 2 30 5 2" xfId="12480"/>
    <cellStyle name="Normal 2 30 5 2 10" xfId="12481"/>
    <cellStyle name="Normal 2 30 5 2 10 2" xfId="30812"/>
    <cellStyle name="Normal 2 30 5 2 11" xfId="12482"/>
    <cellStyle name="Normal 2 30 5 2 11 2" xfId="30813"/>
    <cellStyle name="Normal 2 30 5 2 12" xfId="30811"/>
    <cellStyle name="Normal 2 30 5 2 2" xfId="12483"/>
    <cellStyle name="Normal 2 30 5 2 2 2" xfId="12484"/>
    <cellStyle name="Normal 2 30 5 2 2 2 2" xfId="30815"/>
    <cellStyle name="Normal 2 30 5 2 2 3" xfId="12485"/>
    <cellStyle name="Normal 2 30 5 2 2 3 2" xfId="30816"/>
    <cellStyle name="Normal 2 30 5 2 2 4" xfId="12486"/>
    <cellStyle name="Normal 2 30 5 2 2 4 2" xfId="30817"/>
    <cellStyle name="Normal 2 30 5 2 2 5" xfId="12487"/>
    <cellStyle name="Normal 2 30 5 2 2 5 2" xfId="30818"/>
    <cellStyle name="Normal 2 30 5 2 2 6" xfId="30814"/>
    <cellStyle name="Normal 2 30 5 2 3" xfId="12488"/>
    <cellStyle name="Normal 2 30 5 2 3 2" xfId="12489"/>
    <cellStyle name="Normal 2 30 5 2 3 2 2" xfId="30820"/>
    <cellStyle name="Normal 2 30 5 2 3 3" xfId="12490"/>
    <cellStyle name="Normal 2 30 5 2 3 3 2" xfId="30821"/>
    <cellStyle name="Normal 2 30 5 2 3 4" xfId="12491"/>
    <cellStyle name="Normal 2 30 5 2 3 4 2" xfId="30822"/>
    <cellStyle name="Normal 2 30 5 2 3 5" xfId="12492"/>
    <cellStyle name="Normal 2 30 5 2 3 5 2" xfId="30823"/>
    <cellStyle name="Normal 2 30 5 2 3 6" xfId="30819"/>
    <cellStyle name="Normal 2 30 5 2 4" xfId="12493"/>
    <cellStyle name="Normal 2 30 5 2 4 2" xfId="12494"/>
    <cellStyle name="Normal 2 30 5 2 4 2 2" xfId="30825"/>
    <cellStyle name="Normal 2 30 5 2 4 3" xfId="12495"/>
    <cellStyle name="Normal 2 30 5 2 4 3 2" xfId="30826"/>
    <cellStyle name="Normal 2 30 5 2 4 4" xfId="12496"/>
    <cellStyle name="Normal 2 30 5 2 4 4 2" xfId="30827"/>
    <cellStyle name="Normal 2 30 5 2 4 5" xfId="12497"/>
    <cellStyle name="Normal 2 30 5 2 4 5 2" xfId="30828"/>
    <cellStyle name="Normal 2 30 5 2 4 6" xfId="30824"/>
    <cellStyle name="Normal 2 30 5 2 5" xfId="12498"/>
    <cellStyle name="Normal 2 30 5 2 5 2" xfId="12499"/>
    <cellStyle name="Normal 2 30 5 2 5 2 2" xfId="30830"/>
    <cellStyle name="Normal 2 30 5 2 5 3" xfId="12500"/>
    <cellStyle name="Normal 2 30 5 2 5 3 2" xfId="30831"/>
    <cellStyle name="Normal 2 30 5 2 5 4" xfId="12501"/>
    <cellStyle name="Normal 2 30 5 2 5 4 2" xfId="30832"/>
    <cellStyle name="Normal 2 30 5 2 5 5" xfId="12502"/>
    <cellStyle name="Normal 2 30 5 2 5 5 2" xfId="30833"/>
    <cellStyle name="Normal 2 30 5 2 5 6" xfId="30829"/>
    <cellStyle name="Normal 2 30 5 2 6" xfId="12503"/>
    <cellStyle name="Normal 2 30 5 2 6 2" xfId="12504"/>
    <cellStyle name="Normal 2 30 5 2 6 2 2" xfId="30835"/>
    <cellStyle name="Normal 2 30 5 2 6 3" xfId="12505"/>
    <cellStyle name="Normal 2 30 5 2 6 3 2" xfId="30836"/>
    <cellStyle name="Normal 2 30 5 2 6 4" xfId="12506"/>
    <cellStyle name="Normal 2 30 5 2 6 4 2" xfId="30837"/>
    <cellStyle name="Normal 2 30 5 2 6 5" xfId="12507"/>
    <cellStyle name="Normal 2 30 5 2 6 5 2" xfId="30838"/>
    <cellStyle name="Normal 2 30 5 2 6 6" xfId="30834"/>
    <cellStyle name="Normal 2 30 5 2 7" xfId="12508"/>
    <cellStyle name="Normal 2 30 5 2 7 2" xfId="12509"/>
    <cellStyle name="Normal 2 30 5 2 7 2 2" xfId="30840"/>
    <cellStyle name="Normal 2 30 5 2 7 3" xfId="12510"/>
    <cellStyle name="Normal 2 30 5 2 7 3 2" xfId="30841"/>
    <cellStyle name="Normal 2 30 5 2 7 4" xfId="12511"/>
    <cellStyle name="Normal 2 30 5 2 7 4 2" xfId="30842"/>
    <cellStyle name="Normal 2 30 5 2 7 5" xfId="12512"/>
    <cellStyle name="Normal 2 30 5 2 7 5 2" xfId="30843"/>
    <cellStyle name="Normal 2 30 5 2 7 6" xfId="30839"/>
    <cellStyle name="Normal 2 30 5 2 8" xfId="12513"/>
    <cellStyle name="Normal 2 30 5 2 8 2" xfId="30844"/>
    <cellStyle name="Normal 2 30 5 2 9" xfId="12514"/>
    <cellStyle name="Normal 2 30 5 2 9 2" xfId="30845"/>
    <cellStyle name="Normal 2 30 5 20" xfId="12515"/>
    <cellStyle name="Normal 2 30 5 20 2" xfId="30846"/>
    <cellStyle name="Normal 2 30 5 21" xfId="30772"/>
    <cellStyle name="Normal 2 30 5 3" xfId="12516"/>
    <cellStyle name="Normal 2 30 5 3 2" xfId="12517"/>
    <cellStyle name="Normal 2 30 5 3 2 2" xfId="12518"/>
    <cellStyle name="Normal 2 30 5 3 2 2 2" xfId="30849"/>
    <cellStyle name="Normal 2 30 5 3 2 3" xfId="12519"/>
    <cellStyle name="Normal 2 30 5 3 2 3 2" xfId="30850"/>
    <cellStyle name="Normal 2 30 5 3 2 4" xfId="12520"/>
    <cellStyle name="Normal 2 30 5 3 2 4 2" xfId="30851"/>
    <cellStyle name="Normal 2 30 5 3 2 5" xfId="12521"/>
    <cellStyle name="Normal 2 30 5 3 2 5 2" xfId="30852"/>
    <cellStyle name="Normal 2 30 5 3 2 6" xfId="30848"/>
    <cellStyle name="Normal 2 30 5 3 3" xfId="12522"/>
    <cellStyle name="Normal 2 30 5 3 3 2" xfId="30853"/>
    <cellStyle name="Normal 2 30 5 3 4" xfId="12523"/>
    <cellStyle name="Normal 2 30 5 3 4 2" xfId="30854"/>
    <cellStyle name="Normal 2 30 5 3 5" xfId="12524"/>
    <cellStyle name="Normal 2 30 5 3 5 2" xfId="30855"/>
    <cellStyle name="Normal 2 30 5 3 6" xfId="12525"/>
    <cellStyle name="Normal 2 30 5 3 6 2" xfId="30856"/>
    <cellStyle name="Normal 2 30 5 3 7" xfId="30847"/>
    <cellStyle name="Normal 2 30 5 4" xfId="12526"/>
    <cellStyle name="Normal 2 30 5 4 2" xfId="12527"/>
    <cellStyle name="Normal 2 30 5 4 2 2" xfId="12528"/>
    <cellStyle name="Normal 2 30 5 4 2 2 2" xfId="30859"/>
    <cellStyle name="Normal 2 30 5 4 2 3" xfId="12529"/>
    <cellStyle name="Normal 2 30 5 4 2 3 2" xfId="30860"/>
    <cellStyle name="Normal 2 30 5 4 2 4" xfId="12530"/>
    <cellStyle name="Normal 2 30 5 4 2 4 2" xfId="30861"/>
    <cellStyle name="Normal 2 30 5 4 2 5" xfId="12531"/>
    <cellStyle name="Normal 2 30 5 4 2 5 2" xfId="30862"/>
    <cellStyle name="Normal 2 30 5 4 2 6" xfId="30858"/>
    <cellStyle name="Normal 2 30 5 4 3" xfId="12532"/>
    <cellStyle name="Normal 2 30 5 4 3 2" xfId="30863"/>
    <cellStyle name="Normal 2 30 5 4 4" xfId="12533"/>
    <cellStyle name="Normal 2 30 5 4 4 2" xfId="30864"/>
    <cellStyle name="Normal 2 30 5 4 5" xfId="12534"/>
    <cellStyle name="Normal 2 30 5 4 5 2" xfId="30865"/>
    <cellStyle name="Normal 2 30 5 4 6" xfId="12535"/>
    <cellStyle name="Normal 2 30 5 4 6 2" xfId="30866"/>
    <cellStyle name="Normal 2 30 5 4 7" xfId="30857"/>
    <cellStyle name="Normal 2 30 5 5" xfId="12536"/>
    <cellStyle name="Normal 2 30 5 5 2" xfId="12537"/>
    <cellStyle name="Normal 2 30 5 5 2 2" xfId="30868"/>
    <cellStyle name="Normal 2 30 5 5 3" xfId="12538"/>
    <cellStyle name="Normal 2 30 5 5 3 2" xfId="30869"/>
    <cellStyle name="Normal 2 30 5 5 4" xfId="12539"/>
    <cellStyle name="Normal 2 30 5 5 4 2" xfId="30870"/>
    <cellStyle name="Normal 2 30 5 5 5" xfId="12540"/>
    <cellStyle name="Normal 2 30 5 5 5 2" xfId="30871"/>
    <cellStyle name="Normal 2 30 5 5 6" xfId="30867"/>
    <cellStyle name="Normal 2 30 5 6" xfId="12541"/>
    <cellStyle name="Normal 2 30 5 6 2" xfId="12542"/>
    <cellStyle name="Normal 2 30 5 6 2 2" xfId="30873"/>
    <cellStyle name="Normal 2 30 5 6 3" xfId="12543"/>
    <cellStyle name="Normal 2 30 5 6 3 2" xfId="30874"/>
    <cellStyle name="Normal 2 30 5 6 4" xfId="12544"/>
    <cellStyle name="Normal 2 30 5 6 4 2" xfId="30875"/>
    <cellStyle name="Normal 2 30 5 6 5" xfId="12545"/>
    <cellStyle name="Normal 2 30 5 6 5 2" xfId="30876"/>
    <cellStyle name="Normal 2 30 5 6 6" xfId="30872"/>
    <cellStyle name="Normal 2 30 5 7" xfId="12546"/>
    <cellStyle name="Normal 2 30 5 7 2" xfId="12547"/>
    <cellStyle name="Normal 2 30 5 7 2 2" xfId="30878"/>
    <cellStyle name="Normal 2 30 5 7 3" xfId="12548"/>
    <cellStyle name="Normal 2 30 5 7 3 2" xfId="30879"/>
    <cellStyle name="Normal 2 30 5 7 4" xfId="12549"/>
    <cellStyle name="Normal 2 30 5 7 4 2" xfId="30880"/>
    <cellStyle name="Normal 2 30 5 7 5" xfId="12550"/>
    <cellStyle name="Normal 2 30 5 7 5 2" xfId="30881"/>
    <cellStyle name="Normal 2 30 5 7 6" xfId="30877"/>
    <cellStyle name="Normal 2 30 5 8" xfId="12551"/>
    <cellStyle name="Normal 2 30 5 8 2" xfId="12552"/>
    <cellStyle name="Normal 2 30 5 8 2 2" xfId="30883"/>
    <cellStyle name="Normal 2 30 5 8 3" xfId="12553"/>
    <cellStyle name="Normal 2 30 5 8 3 2" xfId="30884"/>
    <cellStyle name="Normal 2 30 5 8 4" xfId="12554"/>
    <cellStyle name="Normal 2 30 5 8 4 2" xfId="30885"/>
    <cellStyle name="Normal 2 30 5 8 5" xfId="12555"/>
    <cellStyle name="Normal 2 30 5 8 5 2" xfId="30886"/>
    <cellStyle name="Normal 2 30 5 8 6" xfId="30882"/>
    <cellStyle name="Normal 2 30 5 9" xfId="12556"/>
    <cellStyle name="Normal 2 30 5 9 2" xfId="12557"/>
    <cellStyle name="Normal 2 30 5 9 2 2" xfId="30888"/>
    <cellStyle name="Normal 2 30 5 9 3" xfId="12558"/>
    <cellStyle name="Normal 2 30 5 9 3 2" xfId="30889"/>
    <cellStyle name="Normal 2 30 5 9 4" xfId="12559"/>
    <cellStyle name="Normal 2 30 5 9 4 2" xfId="30890"/>
    <cellStyle name="Normal 2 30 5 9 5" xfId="12560"/>
    <cellStyle name="Normal 2 30 5 9 5 2" xfId="30891"/>
    <cellStyle name="Normal 2 30 5 9 6" xfId="30887"/>
    <cellStyle name="Normal 2 30 6" xfId="12561"/>
    <cellStyle name="Normal 2 30 6 10" xfId="12562"/>
    <cellStyle name="Normal 2 30 6 10 2" xfId="12563"/>
    <cellStyle name="Normal 2 30 6 10 2 2" xfId="30894"/>
    <cellStyle name="Normal 2 30 6 10 3" xfId="12564"/>
    <cellStyle name="Normal 2 30 6 10 3 2" xfId="30895"/>
    <cellStyle name="Normal 2 30 6 10 4" xfId="12565"/>
    <cellStyle name="Normal 2 30 6 10 4 2" xfId="30896"/>
    <cellStyle name="Normal 2 30 6 10 5" xfId="12566"/>
    <cellStyle name="Normal 2 30 6 10 5 2" xfId="30897"/>
    <cellStyle name="Normal 2 30 6 10 6" xfId="30893"/>
    <cellStyle name="Normal 2 30 6 11" xfId="12567"/>
    <cellStyle name="Normal 2 30 6 11 2" xfId="12568"/>
    <cellStyle name="Normal 2 30 6 11 2 2" xfId="30899"/>
    <cellStyle name="Normal 2 30 6 11 3" xfId="12569"/>
    <cellStyle name="Normal 2 30 6 11 3 2" xfId="30900"/>
    <cellStyle name="Normal 2 30 6 11 4" xfId="12570"/>
    <cellStyle name="Normal 2 30 6 11 4 2" xfId="30901"/>
    <cellStyle name="Normal 2 30 6 11 5" xfId="12571"/>
    <cellStyle name="Normal 2 30 6 11 5 2" xfId="30902"/>
    <cellStyle name="Normal 2 30 6 11 6" xfId="30898"/>
    <cellStyle name="Normal 2 30 6 12" xfId="12572"/>
    <cellStyle name="Normal 2 30 6 12 2" xfId="12573"/>
    <cellStyle name="Normal 2 30 6 12 2 2" xfId="30904"/>
    <cellStyle name="Normal 2 30 6 12 3" xfId="12574"/>
    <cellStyle name="Normal 2 30 6 12 3 2" xfId="30905"/>
    <cellStyle name="Normal 2 30 6 12 4" xfId="12575"/>
    <cellStyle name="Normal 2 30 6 12 4 2" xfId="30906"/>
    <cellStyle name="Normal 2 30 6 12 5" xfId="12576"/>
    <cellStyle name="Normal 2 30 6 12 5 2" xfId="30907"/>
    <cellStyle name="Normal 2 30 6 12 6" xfId="30903"/>
    <cellStyle name="Normal 2 30 6 13" xfId="12577"/>
    <cellStyle name="Normal 2 30 6 13 2" xfId="12578"/>
    <cellStyle name="Normal 2 30 6 13 2 2" xfId="30909"/>
    <cellStyle name="Normal 2 30 6 13 3" xfId="12579"/>
    <cellStyle name="Normal 2 30 6 13 3 2" xfId="30910"/>
    <cellStyle name="Normal 2 30 6 13 4" xfId="12580"/>
    <cellStyle name="Normal 2 30 6 13 4 2" xfId="30911"/>
    <cellStyle name="Normal 2 30 6 13 5" xfId="12581"/>
    <cellStyle name="Normal 2 30 6 13 5 2" xfId="30912"/>
    <cellStyle name="Normal 2 30 6 13 6" xfId="30908"/>
    <cellStyle name="Normal 2 30 6 14" xfId="12582"/>
    <cellStyle name="Normal 2 30 6 14 2" xfId="12583"/>
    <cellStyle name="Normal 2 30 6 14 2 2" xfId="30914"/>
    <cellStyle name="Normal 2 30 6 14 3" xfId="12584"/>
    <cellStyle name="Normal 2 30 6 14 3 2" xfId="30915"/>
    <cellStyle name="Normal 2 30 6 14 4" xfId="12585"/>
    <cellStyle name="Normal 2 30 6 14 4 2" xfId="30916"/>
    <cellStyle name="Normal 2 30 6 14 5" xfId="12586"/>
    <cellStyle name="Normal 2 30 6 14 5 2" xfId="30917"/>
    <cellStyle name="Normal 2 30 6 14 6" xfId="30913"/>
    <cellStyle name="Normal 2 30 6 15" xfId="12587"/>
    <cellStyle name="Normal 2 30 6 15 2" xfId="12588"/>
    <cellStyle name="Normal 2 30 6 15 2 2" xfId="30919"/>
    <cellStyle name="Normal 2 30 6 15 3" xfId="12589"/>
    <cellStyle name="Normal 2 30 6 15 3 2" xfId="30920"/>
    <cellStyle name="Normal 2 30 6 15 4" xfId="12590"/>
    <cellStyle name="Normal 2 30 6 15 4 2" xfId="30921"/>
    <cellStyle name="Normal 2 30 6 15 5" xfId="12591"/>
    <cellStyle name="Normal 2 30 6 15 5 2" xfId="30922"/>
    <cellStyle name="Normal 2 30 6 15 6" xfId="30918"/>
    <cellStyle name="Normal 2 30 6 16" xfId="12592"/>
    <cellStyle name="Normal 2 30 6 16 2" xfId="12593"/>
    <cellStyle name="Normal 2 30 6 16 2 2" xfId="30924"/>
    <cellStyle name="Normal 2 30 6 16 3" xfId="12594"/>
    <cellStyle name="Normal 2 30 6 16 3 2" xfId="30925"/>
    <cellStyle name="Normal 2 30 6 16 4" xfId="12595"/>
    <cellStyle name="Normal 2 30 6 16 4 2" xfId="30926"/>
    <cellStyle name="Normal 2 30 6 16 5" xfId="12596"/>
    <cellStyle name="Normal 2 30 6 16 5 2" xfId="30927"/>
    <cellStyle name="Normal 2 30 6 16 6" xfId="30923"/>
    <cellStyle name="Normal 2 30 6 17" xfId="12597"/>
    <cellStyle name="Normal 2 30 6 17 2" xfId="30928"/>
    <cellStyle name="Normal 2 30 6 18" xfId="12598"/>
    <cellStyle name="Normal 2 30 6 18 2" xfId="30929"/>
    <cellStyle name="Normal 2 30 6 19" xfId="12599"/>
    <cellStyle name="Normal 2 30 6 19 2" xfId="30930"/>
    <cellStyle name="Normal 2 30 6 2" xfId="12600"/>
    <cellStyle name="Normal 2 30 6 20" xfId="12601"/>
    <cellStyle name="Normal 2 30 6 20 2" xfId="30931"/>
    <cellStyle name="Normal 2 30 6 21" xfId="30892"/>
    <cellStyle name="Normal 2 30 6 3" xfId="12602"/>
    <cellStyle name="Normal 2 30 6 3 2" xfId="12603"/>
    <cellStyle name="Normal 2 30 6 3 2 2" xfId="30933"/>
    <cellStyle name="Normal 2 30 6 3 3" xfId="12604"/>
    <cellStyle name="Normal 2 30 6 3 3 2" xfId="30934"/>
    <cellStyle name="Normal 2 30 6 3 4" xfId="12605"/>
    <cellStyle name="Normal 2 30 6 3 4 2" xfId="30935"/>
    <cellStyle name="Normal 2 30 6 3 5" xfId="12606"/>
    <cellStyle name="Normal 2 30 6 3 5 2" xfId="30936"/>
    <cellStyle name="Normal 2 30 6 3 6" xfId="30932"/>
    <cellStyle name="Normal 2 30 6 4" xfId="12607"/>
    <cellStyle name="Normal 2 30 6 4 2" xfId="12608"/>
    <cellStyle name="Normal 2 30 6 4 2 2" xfId="30938"/>
    <cellStyle name="Normal 2 30 6 4 3" xfId="12609"/>
    <cellStyle name="Normal 2 30 6 4 3 2" xfId="30939"/>
    <cellStyle name="Normal 2 30 6 4 4" xfId="12610"/>
    <cellStyle name="Normal 2 30 6 4 4 2" xfId="30940"/>
    <cellStyle name="Normal 2 30 6 4 5" xfId="12611"/>
    <cellStyle name="Normal 2 30 6 4 5 2" xfId="30941"/>
    <cellStyle name="Normal 2 30 6 4 6" xfId="30937"/>
    <cellStyle name="Normal 2 30 6 5" xfId="12612"/>
    <cellStyle name="Normal 2 30 6 5 2" xfId="12613"/>
    <cellStyle name="Normal 2 30 6 5 2 2" xfId="30943"/>
    <cellStyle name="Normal 2 30 6 5 3" xfId="12614"/>
    <cellStyle name="Normal 2 30 6 5 3 2" xfId="30944"/>
    <cellStyle name="Normal 2 30 6 5 4" xfId="12615"/>
    <cellStyle name="Normal 2 30 6 5 4 2" xfId="30945"/>
    <cellStyle name="Normal 2 30 6 5 5" xfId="12616"/>
    <cellStyle name="Normal 2 30 6 5 5 2" xfId="30946"/>
    <cellStyle name="Normal 2 30 6 5 6" xfId="30942"/>
    <cellStyle name="Normal 2 30 6 6" xfId="12617"/>
    <cellStyle name="Normal 2 30 6 6 2" xfId="12618"/>
    <cellStyle name="Normal 2 30 6 6 2 2" xfId="30948"/>
    <cellStyle name="Normal 2 30 6 6 3" xfId="12619"/>
    <cellStyle name="Normal 2 30 6 6 3 2" xfId="30949"/>
    <cellStyle name="Normal 2 30 6 6 4" xfId="12620"/>
    <cellStyle name="Normal 2 30 6 6 4 2" xfId="30950"/>
    <cellStyle name="Normal 2 30 6 6 5" xfId="12621"/>
    <cellStyle name="Normal 2 30 6 6 5 2" xfId="30951"/>
    <cellStyle name="Normal 2 30 6 6 6" xfId="30947"/>
    <cellStyle name="Normal 2 30 6 7" xfId="12622"/>
    <cellStyle name="Normal 2 30 6 7 2" xfId="12623"/>
    <cellStyle name="Normal 2 30 6 7 2 2" xfId="30953"/>
    <cellStyle name="Normal 2 30 6 7 3" xfId="12624"/>
    <cellStyle name="Normal 2 30 6 7 3 2" xfId="30954"/>
    <cellStyle name="Normal 2 30 6 7 4" xfId="12625"/>
    <cellStyle name="Normal 2 30 6 7 4 2" xfId="30955"/>
    <cellStyle name="Normal 2 30 6 7 5" xfId="12626"/>
    <cellStyle name="Normal 2 30 6 7 5 2" xfId="30956"/>
    <cellStyle name="Normal 2 30 6 7 6" xfId="30952"/>
    <cellStyle name="Normal 2 30 6 8" xfId="12627"/>
    <cellStyle name="Normal 2 30 6 8 2" xfId="12628"/>
    <cellStyle name="Normal 2 30 6 8 2 2" xfId="30958"/>
    <cellStyle name="Normal 2 30 6 8 3" xfId="12629"/>
    <cellStyle name="Normal 2 30 6 8 3 2" xfId="30959"/>
    <cellStyle name="Normal 2 30 6 8 4" xfId="12630"/>
    <cellStyle name="Normal 2 30 6 8 4 2" xfId="30960"/>
    <cellStyle name="Normal 2 30 6 8 5" xfId="12631"/>
    <cellStyle name="Normal 2 30 6 8 5 2" xfId="30961"/>
    <cellStyle name="Normal 2 30 6 8 6" xfId="30957"/>
    <cellStyle name="Normal 2 30 6 9" xfId="12632"/>
    <cellStyle name="Normal 2 30 6 9 2" xfId="12633"/>
    <cellStyle name="Normal 2 30 6 9 2 2" xfId="30963"/>
    <cellStyle name="Normal 2 30 6 9 3" xfId="12634"/>
    <cellStyle name="Normal 2 30 6 9 3 2" xfId="30964"/>
    <cellStyle name="Normal 2 30 6 9 4" xfId="12635"/>
    <cellStyle name="Normal 2 30 6 9 4 2" xfId="30965"/>
    <cellStyle name="Normal 2 30 6 9 5" xfId="12636"/>
    <cellStyle name="Normal 2 30 6 9 5 2" xfId="30966"/>
    <cellStyle name="Normal 2 30 6 9 6" xfId="30962"/>
    <cellStyle name="Normal 2 30 7" xfId="12637"/>
    <cellStyle name="Normal 2 30 7 2" xfId="12638"/>
    <cellStyle name="Normal 2 30 7 3" xfId="12639"/>
    <cellStyle name="Normal 2 30 7 3 2" xfId="30968"/>
    <cellStyle name="Normal 2 30 7 4" xfId="12640"/>
    <cellStyle name="Normal 2 30 7 4 2" xfId="30969"/>
    <cellStyle name="Normal 2 30 7 5" xfId="12641"/>
    <cellStyle name="Normal 2 30 7 5 2" xfId="30970"/>
    <cellStyle name="Normal 2 30 7 6" xfId="12642"/>
    <cellStyle name="Normal 2 30 7 6 2" xfId="30971"/>
    <cellStyle name="Normal 2 30 7 7" xfId="30967"/>
    <cellStyle name="Normal 2 30 8" xfId="12643"/>
    <cellStyle name="Normal 2 30 8 2" xfId="12644"/>
    <cellStyle name="Normal 2 30 8 3" xfId="12645"/>
    <cellStyle name="Normal 2 30 8 3 2" xfId="30973"/>
    <cellStyle name="Normal 2 30 8 4" xfId="12646"/>
    <cellStyle name="Normal 2 30 8 4 2" xfId="30974"/>
    <cellStyle name="Normal 2 30 8 5" xfId="12647"/>
    <cellStyle name="Normal 2 30 8 5 2" xfId="30975"/>
    <cellStyle name="Normal 2 30 8 6" xfId="12648"/>
    <cellStyle name="Normal 2 30 8 6 2" xfId="30976"/>
    <cellStyle name="Normal 2 30 8 7" xfId="30972"/>
    <cellStyle name="Normal 2 30 9" xfId="12649"/>
    <cellStyle name="Normal 2 30 9 2" xfId="12650"/>
    <cellStyle name="Normal 2 30 9 3" xfId="12651"/>
    <cellStyle name="Normal 2 30 9 3 2" xfId="30978"/>
    <cellStyle name="Normal 2 30 9 4" xfId="12652"/>
    <cellStyle name="Normal 2 30 9 4 2" xfId="30979"/>
    <cellStyle name="Normal 2 30 9 5" xfId="12653"/>
    <cellStyle name="Normal 2 30 9 5 2" xfId="30980"/>
    <cellStyle name="Normal 2 30 9 6" xfId="12654"/>
    <cellStyle name="Normal 2 30 9 6 2" xfId="30981"/>
    <cellStyle name="Normal 2 30 9 7" xfId="30977"/>
    <cellStyle name="Normal 2 31" xfId="12655"/>
    <cellStyle name="Normal 2 31 10" xfId="12656"/>
    <cellStyle name="Normal 2 31 2" xfId="12657"/>
    <cellStyle name="Normal 2 31 2 2" xfId="12658"/>
    <cellStyle name="Normal 2 31 2 3" xfId="12659"/>
    <cellStyle name="Normal 2 31 2 4" xfId="12660"/>
    <cellStyle name="Normal 2 31 2 5" xfId="12661"/>
    <cellStyle name="Normal 2 31 2 6" xfId="12662"/>
    <cellStyle name="Normal 2 31 2 7" xfId="12663"/>
    <cellStyle name="Normal 2 31 3" xfId="12664"/>
    <cellStyle name="Normal 2 31 4" xfId="12665"/>
    <cellStyle name="Normal 2 31 5" xfId="12666"/>
    <cellStyle name="Normal 2 31 6" xfId="12667"/>
    <cellStyle name="Normal 2 31 7" xfId="12668"/>
    <cellStyle name="Normal 2 31 8" xfId="12669"/>
    <cellStyle name="Normal 2 31 9" xfId="12670"/>
    <cellStyle name="Normal 2 32" xfId="12671"/>
    <cellStyle name="Normal 2 32 2" xfId="12672"/>
    <cellStyle name="Normal 2 32 3" xfId="12673"/>
    <cellStyle name="Normal 2 32 4" xfId="12674"/>
    <cellStyle name="Normal 2 32 5" xfId="12675"/>
    <cellStyle name="Normal 2 33" xfId="12676"/>
    <cellStyle name="Normal 2 33 10" xfId="12677"/>
    <cellStyle name="Normal 2 33 10 2" xfId="12678"/>
    <cellStyle name="Normal 2 33 10 2 2" xfId="30983"/>
    <cellStyle name="Normal 2 33 10 3" xfId="12679"/>
    <cellStyle name="Normal 2 33 10 3 2" xfId="30984"/>
    <cellStyle name="Normal 2 33 10 4" xfId="12680"/>
    <cellStyle name="Normal 2 33 10 4 2" xfId="30985"/>
    <cellStyle name="Normal 2 33 10 5" xfId="12681"/>
    <cellStyle name="Normal 2 33 10 5 2" xfId="30986"/>
    <cellStyle name="Normal 2 33 10 6" xfId="30982"/>
    <cellStyle name="Normal 2 33 11" xfId="12682"/>
    <cellStyle name="Normal 2 33 11 2" xfId="12683"/>
    <cellStyle name="Normal 2 33 11 2 2" xfId="30988"/>
    <cellStyle name="Normal 2 33 11 3" xfId="12684"/>
    <cellStyle name="Normal 2 33 11 3 2" xfId="30989"/>
    <cellStyle name="Normal 2 33 11 4" xfId="12685"/>
    <cellStyle name="Normal 2 33 11 4 2" xfId="30990"/>
    <cellStyle name="Normal 2 33 11 5" xfId="12686"/>
    <cellStyle name="Normal 2 33 11 5 2" xfId="30991"/>
    <cellStyle name="Normal 2 33 11 6" xfId="30987"/>
    <cellStyle name="Normal 2 33 12" xfId="12687"/>
    <cellStyle name="Normal 2 33 12 2" xfId="12688"/>
    <cellStyle name="Normal 2 33 12 2 2" xfId="30993"/>
    <cellStyle name="Normal 2 33 12 3" xfId="12689"/>
    <cellStyle name="Normal 2 33 12 3 2" xfId="30994"/>
    <cellStyle name="Normal 2 33 12 4" xfId="12690"/>
    <cellStyle name="Normal 2 33 12 4 2" xfId="30995"/>
    <cellStyle name="Normal 2 33 12 5" xfId="12691"/>
    <cellStyle name="Normal 2 33 12 5 2" xfId="30996"/>
    <cellStyle name="Normal 2 33 12 6" xfId="30992"/>
    <cellStyle name="Normal 2 33 13" xfId="12692"/>
    <cellStyle name="Normal 2 33 13 2" xfId="12693"/>
    <cellStyle name="Normal 2 33 13 2 2" xfId="30998"/>
    <cellStyle name="Normal 2 33 13 3" xfId="12694"/>
    <cellStyle name="Normal 2 33 13 3 2" xfId="30999"/>
    <cellStyle name="Normal 2 33 13 4" xfId="12695"/>
    <cellStyle name="Normal 2 33 13 4 2" xfId="31000"/>
    <cellStyle name="Normal 2 33 13 5" xfId="12696"/>
    <cellStyle name="Normal 2 33 13 5 2" xfId="31001"/>
    <cellStyle name="Normal 2 33 13 6" xfId="30997"/>
    <cellStyle name="Normal 2 33 14" xfId="12697"/>
    <cellStyle name="Normal 2 33 14 2" xfId="12698"/>
    <cellStyle name="Normal 2 33 14 2 2" xfId="31003"/>
    <cellStyle name="Normal 2 33 14 3" xfId="12699"/>
    <cellStyle name="Normal 2 33 14 3 2" xfId="31004"/>
    <cellStyle name="Normal 2 33 14 4" xfId="12700"/>
    <cellStyle name="Normal 2 33 14 4 2" xfId="31005"/>
    <cellStyle name="Normal 2 33 14 5" xfId="12701"/>
    <cellStyle name="Normal 2 33 14 5 2" xfId="31006"/>
    <cellStyle name="Normal 2 33 14 6" xfId="31002"/>
    <cellStyle name="Normal 2 33 15" xfId="12702"/>
    <cellStyle name="Normal 2 33 15 2" xfId="12703"/>
    <cellStyle name="Normal 2 33 15 2 2" xfId="31008"/>
    <cellStyle name="Normal 2 33 15 3" xfId="12704"/>
    <cellStyle name="Normal 2 33 15 3 2" xfId="31009"/>
    <cellStyle name="Normal 2 33 15 4" xfId="12705"/>
    <cellStyle name="Normal 2 33 15 4 2" xfId="31010"/>
    <cellStyle name="Normal 2 33 15 5" xfId="12706"/>
    <cellStyle name="Normal 2 33 15 5 2" xfId="31011"/>
    <cellStyle name="Normal 2 33 15 6" xfId="31007"/>
    <cellStyle name="Normal 2 33 16" xfId="12707"/>
    <cellStyle name="Normal 2 33 16 2" xfId="12708"/>
    <cellStyle name="Normal 2 33 16 2 2" xfId="31013"/>
    <cellStyle name="Normal 2 33 16 3" xfId="12709"/>
    <cellStyle name="Normal 2 33 16 3 2" xfId="31014"/>
    <cellStyle name="Normal 2 33 16 4" xfId="12710"/>
    <cellStyle name="Normal 2 33 16 4 2" xfId="31015"/>
    <cellStyle name="Normal 2 33 16 5" xfId="12711"/>
    <cellStyle name="Normal 2 33 16 5 2" xfId="31016"/>
    <cellStyle name="Normal 2 33 16 6" xfId="31012"/>
    <cellStyle name="Normal 2 33 17" xfId="12712"/>
    <cellStyle name="Normal 2 33 17 2" xfId="12713"/>
    <cellStyle name="Normal 2 33 17 2 2" xfId="31018"/>
    <cellStyle name="Normal 2 33 17 3" xfId="12714"/>
    <cellStyle name="Normal 2 33 17 3 2" xfId="31019"/>
    <cellStyle name="Normal 2 33 17 4" xfId="12715"/>
    <cellStyle name="Normal 2 33 17 4 2" xfId="31020"/>
    <cellStyle name="Normal 2 33 17 5" xfId="12716"/>
    <cellStyle name="Normal 2 33 17 5 2" xfId="31021"/>
    <cellStyle name="Normal 2 33 17 6" xfId="31017"/>
    <cellStyle name="Normal 2 33 18" xfId="12717"/>
    <cellStyle name="Normal 2 33 18 2" xfId="12718"/>
    <cellStyle name="Normal 2 33 18 2 2" xfId="31023"/>
    <cellStyle name="Normal 2 33 18 3" xfId="12719"/>
    <cellStyle name="Normal 2 33 18 3 2" xfId="31024"/>
    <cellStyle name="Normal 2 33 18 4" xfId="12720"/>
    <cellStyle name="Normal 2 33 18 4 2" xfId="31025"/>
    <cellStyle name="Normal 2 33 18 5" xfId="12721"/>
    <cellStyle name="Normal 2 33 18 5 2" xfId="31026"/>
    <cellStyle name="Normal 2 33 18 6" xfId="31022"/>
    <cellStyle name="Normal 2 33 19" xfId="12722"/>
    <cellStyle name="Normal 2 33 19 2" xfId="12723"/>
    <cellStyle name="Normal 2 33 19 2 2" xfId="31028"/>
    <cellStyle name="Normal 2 33 19 3" xfId="12724"/>
    <cellStyle name="Normal 2 33 19 3 2" xfId="31029"/>
    <cellStyle name="Normal 2 33 19 4" xfId="12725"/>
    <cellStyle name="Normal 2 33 19 4 2" xfId="31030"/>
    <cellStyle name="Normal 2 33 19 5" xfId="12726"/>
    <cellStyle name="Normal 2 33 19 5 2" xfId="31031"/>
    <cellStyle name="Normal 2 33 19 6" xfId="31027"/>
    <cellStyle name="Normal 2 33 2" xfId="12727"/>
    <cellStyle name="Normal 2 33 2 10" xfId="12728"/>
    <cellStyle name="Normal 2 33 2 10 2" xfId="12729"/>
    <cellStyle name="Normal 2 33 2 10 2 2" xfId="31034"/>
    <cellStyle name="Normal 2 33 2 10 3" xfId="12730"/>
    <cellStyle name="Normal 2 33 2 10 3 2" xfId="31035"/>
    <cellStyle name="Normal 2 33 2 10 4" xfId="12731"/>
    <cellStyle name="Normal 2 33 2 10 4 2" xfId="31036"/>
    <cellStyle name="Normal 2 33 2 10 5" xfId="12732"/>
    <cellStyle name="Normal 2 33 2 10 5 2" xfId="31037"/>
    <cellStyle name="Normal 2 33 2 10 6" xfId="31033"/>
    <cellStyle name="Normal 2 33 2 11" xfId="12733"/>
    <cellStyle name="Normal 2 33 2 11 2" xfId="12734"/>
    <cellStyle name="Normal 2 33 2 11 2 2" xfId="31039"/>
    <cellStyle name="Normal 2 33 2 11 3" xfId="12735"/>
    <cellStyle name="Normal 2 33 2 11 3 2" xfId="31040"/>
    <cellStyle name="Normal 2 33 2 11 4" xfId="12736"/>
    <cellStyle name="Normal 2 33 2 11 4 2" xfId="31041"/>
    <cellStyle name="Normal 2 33 2 11 5" xfId="12737"/>
    <cellStyle name="Normal 2 33 2 11 5 2" xfId="31042"/>
    <cellStyle name="Normal 2 33 2 11 6" xfId="31038"/>
    <cellStyle name="Normal 2 33 2 12" xfId="12738"/>
    <cellStyle name="Normal 2 33 2 12 2" xfId="12739"/>
    <cellStyle name="Normal 2 33 2 12 2 2" xfId="31044"/>
    <cellStyle name="Normal 2 33 2 12 3" xfId="12740"/>
    <cellStyle name="Normal 2 33 2 12 3 2" xfId="31045"/>
    <cellStyle name="Normal 2 33 2 12 4" xfId="12741"/>
    <cellStyle name="Normal 2 33 2 12 4 2" xfId="31046"/>
    <cellStyle name="Normal 2 33 2 12 5" xfId="12742"/>
    <cellStyle name="Normal 2 33 2 12 5 2" xfId="31047"/>
    <cellStyle name="Normal 2 33 2 12 6" xfId="31043"/>
    <cellStyle name="Normal 2 33 2 13" xfId="12743"/>
    <cellStyle name="Normal 2 33 2 13 2" xfId="12744"/>
    <cellStyle name="Normal 2 33 2 13 2 2" xfId="31049"/>
    <cellStyle name="Normal 2 33 2 13 3" xfId="12745"/>
    <cellStyle name="Normal 2 33 2 13 3 2" xfId="31050"/>
    <cellStyle name="Normal 2 33 2 13 4" xfId="12746"/>
    <cellStyle name="Normal 2 33 2 13 4 2" xfId="31051"/>
    <cellStyle name="Normal 2 33 2 13 5" xfId="12747"/>
    <cellStyle name="Normal 2 33 2 13 5 2" xfId="31052"/>
    <cellStyle name="Normal 2 33 2 13 6" xfId="31048"/>
    <cellStyle name="Normal 2 33 2 14" xfId="12748"/>
    <cellStyle name="Normal 2 33 2 14 2" xfId="12749"/>
    <cellStyle name="Normal 2 33 2 14 2 2" xfId="31054"/>
    <cellStyle name="Normal 2 33 2 14 3" xfId="12750"/>
    <cellStyle name="Normal 2 33 2 14 3 2" xfId="31055"/>
    <cellStyle name="Normal 2 33 2 14 4" xfId="12751"/>
    <cellStyle name="Normal 2 33 2 14 4 2" xfId="31056"/>
    <cellStyle name="Normal 2 33 2 14 5" xfId="12752"/>
    <cellStyle name="Normal 2 33 2 14 5 2" xfId="31057"/>
    <cellStyle name="Normal 2 33 2 14 6" xfId="31053"/>
    <cellStyle name="Normal 2 33 2 15" xfId="12753"/>
    <cellStyle name="Normal 2 33 2 15 2" xfId="12754"/>
    <cellStyle name="Normal 2 33 2 15 2 2" xfId="31059"/>
    <cellStyle name="Normal 2 33 2 15 3" xfId="12755"/>
    <cellStyle name="Normal 2 33 2 15 3 2" xfId="31060"/>
    <cellStyle name="Normal 2 33 2 15 4" xfId="12756"/>
    <cellStyle name="Normal 2 33 2 15 4 2" xfId="31061"/>
    <cellStyle name="Normal 2 33 2 15 5" xfId="12757"/>
    <cellStyle name="Normal 2 33 2 15 5 2" xfId="31062"/>
    <cellStyle name="Normal 2 33 2 15 6" xfId="31058"/>
    <cellStyle name="Normal 2 33 2 16" xfId="12758"/>
    <cellStyle name="Normal 2 33 2 16 2" xfId="12759"/>
    <cellStyle name="Normal 2 33 2 16 2 2" xfId="31064"/>
    <cellStyle name="Normal 2 33 2 16 3" xfId="12760"/>
    <cellStyle name="Normal 2 33 2 16 3 2" xfId="31065"/>
    <cellStyle name="Normal 2 33 2 16 4" xfId="12761"/>
    <cellStyle name="Normal 2 33 2 16 4 2" xfId="31066"/>
    <cellStyle name="Normal 2 33 2 16 5" xfId="12762"/>
    <cellStyle name="Normal 2 33 2 16 5 2" xfId="31067"/>
    <cellStyle name="Normal 2 33 2 16 6" xfId="31063"/>
    <cellStyle name="Normal 2 33 2 17" xfId="12763"/>
    <cellStyle name="Normal 2 33 2 17 2" xfId="31068"/>
    <cellStyle name="Normal 2 33 2 18" xfId="12764"/>
    <cellStyle name="Normal 2 33 2 18 2" xfId="31069"/>
    <cellStyle name="Normal 2 33 2 19" xfId="12765"/>
    <cellStyle name="Normal 2 33 2 19 2" xfId="31070"/>
    <cellStyle name="Normal 2 33 2 2" xfId="12766"/>
    <cellStyle name="Normal 2 33 2 20" xfId="12767"/>
    <cellStyle name="Normal 2 33 2 20 2" xfId="31071"/>
    <cellStyle name="Normal 2 33 2 21" xfId="31032"/>
    <cellStyle name="Normal 2 33 2 3" xfId="12768"/>
    <cellStyle name="Normal 2 33 2 3 2" xfId="12769"/>
    <cellStyle name="Normal 2 33 2 3 2 2" xfId="31073"/>
    <cellStyle name="Normal 2 33 2 3 3" xfId="12770"/>
    <cellStyle name="Normal 2 33 2 3 3 2" xfId="31074"/>
    <cellStyle name="Normal 2 33 2 3 4" xfId="12771"/>
    <cellStyle name="Normal 2 33 2 3 4 2" xfId="31075"/>
    <cellStyle name="Normal 2 33 2 3 5" xfId="12772"/>
    <cellStyle name="Normal 2 33 2 3 5 2" xfId="31076"/>
    <cellStyle name="Normal 2 33 2 3 6" xfId="31072"/>
    <cellStyle name="Normal 2 33 2 4" xfId="12773"/>
    <cellStyle name="Normal 2 33 2 4 2" xfId="12774"/>
    <cellStyle name="Normal 2 33 2 4 2 2" xfId="31078"/>
    <cellStyle name="Normal 2 33 2 4 3" xfId="12775"/>
    <cellStyle name="Normal 2 33 2 4 3 2" xfId="31079"/>
    <cellStyle name="Normal 2 33 2 4 4" xfId="12776"/>
    <cellStyle name="Normal 2 33 2 4 4 2" xfId="31080"/>
    <cellStyle name="Normal 2 33 2 4 5" xfId="12777"/>
    <cellStyle name="Normal 2 33 2 4 5 2" xfId="31081"/>
    <cellStyle name="Normal 2 33 2 4 6" xfId="31077"/>
    <cellStyle name="Normal 2 33 2 5" xfId="12778"/>
    <cellStyle name="Normal 2 33 2 5 2" xfId="12779"/>
    <cellStyle name="Normal 2 33 2 5 2 2" xfId="31083"/>
    <cellStyle name="Normal 2 33 2 5 3" xfId="12780"/>
    <cellStyle name="Normal 2 33 2 5 3 2" xfId="31084"/>
    <cellStyle name="Normal 2 33 2 5 4" xfId="12781"/>
    <cellStyle name="Normal 2 33 2 5 4 2" xfId="31085"/>
    <cellStyle name="Normal 2 33 2 5 5" xfId="12782"/>
    <cellStyle name="Normal 2 33 2 5 5 2" xfId="31086"/>
    <cellStyle name="Normal 2 33 2 5 6" xfId="31082"/>
    <cellStyle name="Normal 2 33 2 6" xfId="12783"/>
    <cellStyle name="Normal 2 33 2 6 2" xfId="12784"/>
    <cellStyle name="Normal 2 33 2 6 2 2" xfId="31088"/>
    <cellStyle name="Normal 2 33 2 6 3" xfId="12785"/>
    <cellStyle name="Normal 2 33 2 6 3 2" xfId="31089"/>
    <cellStyle name="Normal 2 33 2 6 4" xfId="12786"/>
    <cellStyle name="Normal 2 33 2 6 4 2" xfId="31090"/>
    <cellStyle name="Normal 2 33 2 6 5" xfId="12787"/>
    <cellStyle name="Normal 2 33 2 6 5 2" xfId="31091"/>
    <cellStyle name="Normal 2 33 2 6 6" xfId="31087"/>
    <cellStyle name="Normal 2 33 2 7" xfId="12788"/>
    <cellStyle name="Normal 2 33 2 7 2" xfId="12789"/>
    <cellStyle name="Normal 2 33 2 7 2 2" xfId="31093"/>
    <cellStyle name="Normal 2 33 2 7 3" xfId="12790"/>
    <cellStyle name="Normal 2 33 2 7 3 2" xfId="31094"/>
    <cellStyle name="Normal 2 33 2 7 4" xfId="12791"/>
    <cellStyle name="Normal 2 33 2 7 4 2" xfId="31095"/>
    <cellStyle name="Normal 2 33 2 7 5" xfId="12792"/>
    <cellStyle name="Normal 2 33 2 7 5 2" xfId="31096"/>
    <cellStyle name="Normal 2 33 2 7 6" xfId="31092"/>
    <cellStyle name="Normal 2 33 2 8" xfId="12793"/>
    <cellStyle name="Normal 2 33 2 8 2" xfId="12794"/>
    <cellStyle name="Normal 2 33 2 8 2 2" xfId="31098"/>
    <cellStyle name="Normal 2 33 2 8 3" xfId="12795"/>
    <cellStyle name="Normal 2 33 2 8 3 2" xfId="31099"/>
    <cellStyle name="Normal 2 33 2 8 4" xfId="12796"/>
    <cellStyle name="Normal 2 33 2 8 4 2" xfId="31100"/>
    <cellStyle name="Normal 2 33 2 8 5" xfId="12797"/>
    <cellStyle name="Normal 2 33 2 8 5 2" xfId="31101"/>
    <cellStyle name="Normal 2 33 2 8 6" xfId="31097"/>
    <cellStyle name="Normal 2 33 2 9" xfId="12798"/>
    <cellStyle name="Normal 2 33 2 9 2" xfId="12799"/>
    <cellStyle name="Normal 2 33 2 9 2 2" xfId="31103"/>
    <cellStyle name="Normal 2 33 2 9 3" xfId="12800"/>
    <cellStyle name="Normal 2 33 2 9 3 2" xfId="31104"/>
    <cellStyle name="Normal 2 33 2 9 4" xfId="12801"/>
    <cellStyle name="Normal 2 33 2 9 4 2" xfId="31105"/>
    <cellStyle name="Normal 2 33 2 9 5" xfId="12802"/>
    <cellStyle name="Normal 2 33 2 9 5 2" xfId="31106"/>
    <cellStyle name="Normal 2 33 2 9 6" xfId="31102"/>
    <cellStyle name="Normal 2 33 20" xfId="12803"/>
    <cellStyle name="Normal 2 33 20 2" xfId="31107"/>
    <cellStyle name="Normal 2 33 21" xfId="12804"/>
    <cellStyle name="Normal 2 33 21 2" xfId="31108"/>
    <cellStyle name="Normal 2 33 22" xfId="12805"/>
    <cellStyle name="Normal 2 33 22 2" xfId="31109"/>
    <cellStyle name="Normal 2 33 23" xfId="12806"/>
    <cellStyle name="Normal 2 33 23 2" xfId="31110"/>
    <cellStyle name="Normal 2 33 24" xfId="12807"/>
    <cellStyle name="Normal 2 33 24 2" xfId="31111"/>
    <cellStyle name="Normal 2 33 3" xfId="12808"/>
    <cellStyle name="Normal 2 33 3 2" xfId="12809"/>
    <cellStyle name="Normal 2 33 3 3" xfId="12810"/>
    <cellStyle name="Normal 2 33 3 3 2" xfId="31113"/>
    <cellStyle name="Normal 2 33 3 4" xfId="12811"/>
    <cellStyle name="Normal 2 33 3 4 2" xfId="31114"/>
    <cellStyle name="Normal 2 33 3 5" xfId="12812"/>
    <cellStyle name="Normal 2 33 3 5 2" xfId="31115"/>
    <cellStyle name="Normal 2 33 3 6" xfId="12813"/>
    <cellStyle name="Normal 2 33 3 6 2" xfId="31116"/>
    <cellStyle name="Normal 2 33 3 7" xfId="31112"/>
    <cellStyle name="Normal 2 33 4" xfId="12814"/>
    <cellStyle name="Normal 2 33 4 2" xfId="12815"/>
    <cellStyle name="Normal 2 33 4 3" xfId="12816"/>
    <cellStyle name="Normal 2 33 4 3 2" xfId="31118"/>
    <cellStyle name="Normal 2 33 4 4" xfId="12817"/>
    <cellStyle name="Normal 2 33 4 4 2" xfId="31119"/>
    <cellStyle name="Normal 2 33 4 5" xfId="12818"/>
    <cellStyle name="Normal 2 33 4 5 2" xfId="31120"/>
    <cellStyle name="Normal 2 33 4 6" xfId="12819"/>
    <cellStyle name="Normal 2 33 4 6 2" xfId="31121"/>
    <cellStyle name="Normal 2 33 4 7" xfId="31117"/>
    <cellStyle name="Normal 2 33 5" xfId="12820"/>
    <cellStyle name="Normal 2 33 5 2" xfId="12821"/>
    <cellStyle name="Normal 2 33 5 3" xfId="12822"/>
    <cellStyle name="Normal 2 33 5 3 2" xfId="31123"/>
    <cellStyle name="Normal 2 33 5 4" xfId="12823"/>
    <cellStyle name="Normal 2 33 5 4 2" xfId="31124"/>
    <cellStyle name="Normal 2 33 5 5" xfId="12824"/>
    <cellStyle name="Normal 2 33 5 5 2" xfId="31125"/>
    <cellStyle name="Normal 2 33 5 6" xfId="12825"/>
    <cellStyle name="Normal 2 33 5 6 2" xfId="31126"/>
    <cellStyle name="Normal 2 33 5 7" xfId="31122"/>
    <cellStyle name="Normal 2 33 6" xfId="12826"/>
    <cellStyle name="Normal 2 33 6 2" xfId="12827"/>
    <cellStyle name="Normal 2 33 6 2 2" xfId="31128"/>
    <cellStyle name="Normal 2 33 6 3" xfId="12828"/>
    <cellStyle name="Normal 2 33 6 3 2" xfId="31129"/>
    <cellStyle name="Normal 2 33 6 4" xfId="12829"/>
    <cellStyle name="Normal 2 33 6 4 2" xfId="31130"/>
    <cellStyle name="Normal 2 33 6 5" xfId="12830"/>
    <cellStyle name="Normal 2 33 6 5 2" xfId="31131"/>
    <cellStyle name="Normal 2 33 6 6" xfId="31127"/>
    <cellStyle name="Normal 2 33 7" xfId="12831"/>
    <cellStyle name="Normal 2 33 7 2" xfId="12832"/>
    <cellStyle name="Normal 2 33 7 2 2" xfId="31133"/>
    <cellStyle name="Normal 2 33 7 3" xfId="12833"/>
    <cellStyle name="Normal 2 33 7 3 2" xfId="31134"/>
    <cellStyle name="Normal 2 33 7 4" xfId="12834"/>
    <cellStyle name="Normal 2 33 7 4 2" xfId="31135"/>
    <cellStyle name="Normal 2 33 7 5" xfId="12835"/>
    <cellStyle name="Normal 2 33 7 5 2" xfId="31136"/>
    <cellStyle name="Normal 2 33 7 6" xfId="31132"/>
    <cellStyle name="Normal 2 33 8" xfId="12836"/>
    <cellStyle name="Normal 2 33 8 2" xfId="12837"/>
    <cellStyle name="Normal 2 33 8 2 2" xfId="31138"/>
    <cellStyle name="Normal 2 33 8 3" xfId="12838"/>
    <cellStyle name="Normal 2 33 8 3 2" xfId="31139"/>
    <cellStyle name="Normal 2 33 8 4" xfId="12839"/>
    <cellStyle name="Normal 2 33 8 4 2" xfId="31140"/>
    <cellStyle name="Normal 2 33 8 5" xfId="12840"/>
    <cellStyle name="Normal 2 33 8 5 2" xfId="31141"/>
    <cellStyle name="Normal 2 33 8 6" xfId="31137"/>
    <cellStyle name="Normal 2 33 9" xfId="12841"/>
    <cellStyle name="Normal 2 33 9 2" xfId="12842"/>
    <cellStyle name="Normal 2 33 9 2 2" xfId="31143"/>
    <cellStyle name="Normal 2 33 9 3" xfId="12843"/>
    <cellStyle name="Normal 2 33 9 3 2" xfId="31144"/>
    <cellStyle name="Normal 2 33 9 4" xfId="12844"/>
    <cellStyle name="Normal 2 33 9 4 2" xfId="31145"/>
    <cellStyle name="Normal 2 33 9 5" xfId="12845"/>
    <cellStyle name="Normal 2 33 9 5 2" xfId="31146"/>
    <cellStyle name="Normal 2 33 9 6" xfId="31142"/>
    <cellStyle name="Normal 2 34" xfId="12846"/>
    <cellStyle name="Normal 2 34 10" xfId="12847"/>
    <cellStyle name="Normal 2 34 10 2" xfId="12848"/>
    <cellStyle name="Normal 2 34 10 2 2" xfId="31148"/>
    <cellStyle name="Normal 2 34 10 3" xfId="12849"/>
    <cellStyle name="Normal 2 34 10 3 2" xfId="31149"/>
    <cellStyle name="Normal 2 34 10 4" xfId="12850"/>
    <cellStyle name="Normal 2 34 10 4 2" xfId="31150"/>
    <cellStyle name="Normal 2 34 10 5" xfId="12851"/>
    <cellStyle name="Normal 2 34 10 5 2" xfId="31151"/>
    <cellStyle name="Normal 2 34 10 6" xfId="31147"/>
    <cellStyle name="Normal 2 34 11" xfId="12852"/>
    <cellStyle name="Normal 2 34 11 2" xfId="12853"/>
    <cellStyle name="Normal 2 34 11 2 2" xfId="31153"/>
    <cellStyle name="Normal 2 34 11 3" xfId="12854"/>
    <cellStyle name="Normal 2 34 11 3 2" xfId="31154"/>
    <cellStyle name="Normal 2 34 11 4" xfId="12855"/>
    <cellStyle name="Normal 2 34 11 4 2" xfId="31155"/>
    <cellStyle name="Normal 2 34 11 5" xfId="12856"/>
    <cellStyle name="Normal 2 34 11 5 2" xfId="31156"/>
    <cellStyle name="Normal 2 34 11 6" xfId="31152"/>
    <cellStyle name="Normal 2 34 12" xfId="12857"/>
    <cellStyle name="Normal 2 34 12 2" xfId="12858"/>
    <cellStyle name="Normal 2 34 12 2 2" xfId="31158"/>
    <cellStyle name="Normal 2 34 12 3" xfId="12859"/>
    <cellStyle name="Normal 2 34 12 3 2" xfId="31159"/>
    <cellStyle name="Normal 2 34 12 4" xfId="12860"/>
    <cellStyle name="Normal 2 34 12 4 2" xfId="31160"/>
    <cellStyle name="Normal 2 34 12 5" xfId="12861"/>
    <cellStyle name="Normal 2 34 12 5 2" xfId="31161"/>
    <cellStyle name="Normal 2 34 12 6" xfId="31157"/>
    <cellStyle name="Normal 2 34 13" xfId="12862"/>
    <cellStyle name="Normal 2 34 13 2" xfId="12863"/>
    <cellStyle name="Normal 2 34 13 2 2" xfId="31163"/>
    <cellStyle name="Normal 2 34 13 3" xfId="12864"/>
    <cellStyle name="Normal 2 34 13 3 2" xfId="31164"/>
    <cellStyle name="Normal 2 34 13 4" xfId="12865"/>
    <cellStyle name="Normal 2 34 13 4 2" xfId="31165"/>
    <cellStyle name="Normal 2 34 13 5" xfId="12866"/>
    <cellStyle name="Normal 2 34 13 5 2" xfId="31166"/>
    <cellStyle name="Normal 2 34 13 6" xfId="31162"/>
    <cellStyle name="Normal 2 34 14" xfId="12867"/>
    <cellStyle name="Normal 2 34 14 2" xfId="12868"/>
    <cellStyle name="Normal 2 34 14 2 2" xfId="31168"/>
    <cellStyle name="Normal 2 34 14 3" xfId="12869"/>
    <cellStyle name="Normal 2 34 14 3 2" xfId="31169"/>
    <cellStyle name="Normal 2 34 14 4" xfId="12870"/>
    <cellStyle name="Normal 2 34 14 4 2" xfId="31170"/>
    <cellStyle name="Normal 2 34 14 5" xfId="12871"/>
    <cellStyle name="Normal 2 34 14 5 2" xfId="31171"/>
    <cellStyle name="Normal 2 34 14 6" xfId="31167"/>
    <cellStyle name="Normal 2 34 15" xfId="12872"/>
    <cellStyle name="Normal 2 34 15 2" xfId="12873"/>
    <cellStyle name="Normal 2 34 15 2 2" xfId="31173"/>
    <cellStyle name="Normal 2 34 15 3" xfId="12874"/>
    <cellStyle name="Normal 2 34 15 3 2" xfId="31174"/>
    <cellStyle name="Normal 2 34 15 4" xfId="12875"/>
    <cellStyle name="Normal 2 34 15 4 2" xfId="31175"/>
    <cellStyle name="Normal 2 34 15 5" xfId="12876"/>
    <cellStyle name="Normal 2 34 15 5 2" xfId="31176"/>
    <cellStyle name="Normal 2 34 15 6" xfId="31172"/>
    <cellStyle name="Normal 2 34 16" xfId="12877"/>
    <cellStyle name="Normal 2 34 16 2" xfId="12878"/>
    <cellStyle name="Normal 2 34 16 2 2" xfId="31178"/>
    <cellStyle name="Normal 2 34 16 3" xfId="12879"/>
    <cellStyle name="Normal 2 34 16 3 2" xfId="31179"/>
    <cellStyle name="Normal 2 34 16 4" xfId="12880"/>
    <cellStyle name="Normal 2 34 16 4 2" xfId="31180"/>
    <cellStyle name="Normal 2 34 16 5" xfId="12881"/>
    <cellStyle name="Normal 2 34 16 5 2" xfId="31181"/>
    <cellStyle name="Normal 2 34 16 6" xfId="31177"/>
    <cellStyle name="Normal 2 34 17" xfId="12882"/>
    <cellStyle name="Normal 2 34 17 2" xfId="12883"/>
    <cellStyle name="Normal 2 34 17 2 2" xfId="31183"/>
    <cellStyle name="Normal 2 34 17 3" xfId="12884"/>
    <cellStyle name="Normal 2 34 17 3 2" xfId="31184"/>
    <cellStyle name="Normal 2 34 17 4" xfId="12885"/>
    <cellStyle name="Normal 2 34 17 4 2" xfId="31185"/>
    <cellStyle name="Normal 2 34 17 5" xfId="12886"/>
    <cellStyle name="Normal 2 34 17 5 2" xfId="31186"/>
    <cellStyle name="Normal 2 34 17 6" xfId="31182"/>
    <cellStyle name="Normal 2 34 18" xfId="12887"/>
    <cellStyle name="Normal 2 34 18 2" xfId="12888"/>
    <cellStyle name="Normal 2 34 18 2 2" xfId="31188"/>
    <cellStyle name="Normal 2 34 18 3" xfId="12889"/>
    <cellStyle name="Normal 2 34 18 3 2" xfId="31189"/>
    <cellStyle name="Normal 2 34 18 4" xfId="12890"/>
    <cellStyle name="Normal 2 34 18 4 2" xfId="31190"/>
    <cellStyle name="Normal 2 34 18 5" xfId="12891"/>
    <cellStyle name="Normal 2 34 18 5 2" xfId="31191"/>
    <cellStyle name="Normal 2 34 18 6" xfId="31187"/>
    <cellStyle name="Normal 2 34 19" xfId="12892"/>
    <cellStyle name="Normal 2 34 19 2" xfId="12893"/>
    <cellStyle name="Normal 2 34 19 2 2" xfId="31193"/>
    <cellStyle name="Normal 2 34 19 3" xfId="12894"/>
    <cellStyle name="Normal 2 34 19 3 2" xfId="31194"/>
    <cellStyle name="Normal 2 34 19 4" xfId="12895"/>
    <cellStyle name="Normal 2 34 19 4 2" xfId="31195"/>
    <cellStyle name="Normal 2 34 19 5" xfId="12896"/>
    <cellStyle name="Normal 2 34 19 5 2" xfId="31196"/>
    <cellStyle name="Normal 2 34 19 6" xfId="31192"/>
    <cellStyle name="Normal 2 34 2" xfId="12897"/>
    <cellStyle name="Normal 2 34 2 10" xfId="12898"/>
    <cellStyle name="Normal 2 34 2 10 2" xfId="12899"/>
    <cellStyle name="Normal 2 34 2 10 2 2" xfId="31199"/>
    <cellStyle name="Normal 2 34 2 10 3" xfId="12900"/>
    <cellStyle name="Normal 2 34 2 10 3 2" xfId="31200"/>
    <cellStyle name="Normal 2 34 2 10 4" xfId="12901"/>
    <cellStyle name="Normal 2 34 2 10 4 2" xfId="31201"/>
    <cellStyle name="Normal 2 34 2 10 5" xfId="12902"/>
    <cellStyle name="Normal 2 34 2 10 5 2" xfId="31202"/>
    <cellStyle name="Normal 2 34 2 10 6" xfId="31198"/>
    <cellStyle name="Normal 2 34 2 11" xfId="12903"/>
    <cellStyle name="Normal 2 34 2 11 2" xfId="12904"/>
    <cellStyle name="Normal 2 34 2 11 2 2" xfId="31204"/>
    <cellStyle name="Normal 2 34 2 11 3" xfId="12905"/>
    <cellStyle name="Normal 2 34 2 11 3 2" xfId="31205"/>
    <cellStyle name="Normal 2 34 2 11 4" xfId="12906"/>
    <cellStyle name="Normal 2 34 2 11 4 2" xfId="31206"/>
    <cellStyle name="Normal 2 34 2 11 5" xfId="12907"/>
    <cellStyle name="Normal 2 34 2 11 5 2" xfId="31207"/>
    <cellStyle name="Normal 2 34 2 11 6" xfId="31203"/>
    <cellStyle name="Normal 2 34 2 12" xfId="12908"/>
    <cellStyle name="Normal 2 34 2 12 2" xfId="12909"/>
    <cellStyle name="Normal 2 34 2 12 2 2" xfId="31209"/>
    <cellStyle name="Normal 2 34 2 12 3" xfId="12910"/>
    <cellStyle name="Normal 2 34 2 12 3 2" xfId="31210"/>
    <cellStyle name="Normal 2 34 2 12 4" xfId="12911"/>
    <cellStyle name="Normal 2 34 2 12 4 2" xfId="31211"/>
    <cellStyle name="Normal 2 34 2 12 5" xfId="12912"/>
    <cellStyle name="Normal 2 34 2 12 5 2" xfId="31212"/>
    <cellStyle name="Normal 2 34 2 12 6" xfId="31208"/>
    <cellStyle name="Normal 2 34 2 13" xfId="12913"/>
    <cellStyle name="Normal 2 34 2 13 2" xfId="12914"/>
    <cellStyle name="Normal 2 34 2 13 2 2" xfId="31214"/>
    <cellStyle name="Normal 2 34 2 13 3" xfId="12915"/>
    <cellStyle name="Normal 2 34 2 13 3 2" xfId="31215"/>
    <cellStyle name="Normal 2 34 2 13 4" xfId="12916"/>
    <cellStyle name="Normal 2 34 2 13 4 2" xfId="31216"/>
    <cellStyle name="Normal 2 34 2 13 5" xfId="12917"/>
    <cellStyle name="Normal 2 34 2 13 5 2" xfId="31217"/>
    <cellStyle name="Normal 2 34 2 13 6" xfId="31213"/>
    <cellStyle name="Normal 2 34 2 14" xfId="12918"/>
    <cellStyle name="Normal 2 34 2 14 2" xfId="12919"/>
    <cellStyle name="Normal 2 34 2 14 2 2" xfId="31219"/>
    <cellStyle name="Normal 2 34 2 14 3" xfId="12920"/>
    <cellStyle name="Normal 2 34 2 14 3 2" xfId="31220"/>
    <cellStyle name="Normal 2 34 2 14 4" xfId="12921"/>
    <cellStyle name="Normal 2 34 2 14 4 2" xfId="31221"/>
    <cellStyle name="Normal 2 34 2 14 5" xfId="12922"/>
    <cellStyle name="Normal 2 34 2 14 5 2" xfId="31222"/>
    <cellStyle name="Normal 2 34 2 14 6" xfId="31218"/>
    <cellStyle name="Normal 2 34 2 15" xfId="12923"/>
    <cellStyle name="Normal 2 34 2 15 2" xfId="12924"/>
    <cellStyle name="Normal 2 34 2 15 2 2" xfId="31224"/>
    <cellStyle name="Normal 2 34 2 15 3" xfId="12925"/>
    <cellStyle name="Normal 2 34 2 15 3 2" xfId="31225"/>
    <cellStyle name="Normal 2 34 2 15 4" xfId="12926"/>
    <cellStyle name="Normal 2 34 2 15 4 2" xfId="31226"/>
    <cellStyle name="Normal 2 34 2 15 5" xfId="12927"/>
    <cellStyle name="Normal 2 34 2 15 5 2" xfId="31227"/>
    <cellStyle name="Normal 2 34 2 15 6" xfId="31223"/>
    <cellStyle name="Normal 2 34 2 16" xfId="12928"/>
    <cellStyle name="Normal 2 34 2 16 2" xfId="12929"/>
    <cellStyle name="Normal 2 34 2 16 2 2" xfId="31229"/>
    <cellStyle name="Normal 2 34 2 16 3" xfId="12930"/>
    <cellStyle name="Normal 2 34 2 16 3 2" xfId="31230"/>
    <cellStyle name="Normal 2 34 2 16 4" xfId="12931"/>
    <cellStyle name="Normal 2 34 2 16 4 2" xfId="31231"/>
    <cellStyle name="Normal 2 34 2 16 5" xfId="12932"/>
    <cellStyle name="Normal 2 34 2 16 5 2" xfId="31232"/>
    <cellStyle name="Normal 2 34 2 16 6" xfId="31228"/>
    <cellStyle name="Normal 2 34 2 17" xfId="12933"/>
    <cellStyle name="Normal 2 34 2 17 2" xfId="31233"/>
    <cellStyle name="Normal 2 34 2 18" xfId="12934"/>
    <cellStyle name="Normal 2 34 2 18 2" xfId="31234"/>
    <cellStyle name="Normal 2 34 2 19" xfId="12935"/>
    <cellStyle name="Normal 2 34 2 19 2" xfId="31235"/>
    <cellStyle name="Normal 2 34 2 2" xfId="12936"/>
    <cellStyle name="Normal 2 34 2 20" xfId="12937"/>
    <cellStyle name="Normal 2 34 2 20 2" xfId="31236"/>
    <cellStyle name="Normal 2 34 2 21" xfId="31197"/>
    <cellStyle name="Normal 2 34 2 3" xfId="12938"/>
    <cellStyle name="Normal 2 34 2 3 2" xfId="12939"/>
    <cellStyle name="Normal 2 34 2 3 2 2" xfId="31238"/>
    <cellStyle name="Normal 2 34 2 3 3" xfId="12940"/>
    <cellStyle name="Normal 2 34 2 3 3 2" xfId="31239"/>
    <cellStyle name="Normal 2 34 2 3 4" xfId="12941"/>
    <cellStyle name="Normal 2 34 2 3 4 2" xfId="31240"/>
    <cellStyle name="Normal 2 34 2 3 5" xfId="12942"/>
    <cellStyle name="Normal 2 34 2 3 5 2" xfId="31241"/>
    <cellStyle name="Normal 2 34 2 3 6" xfId="31237"/>
    <cellStyle name="Normal 2 34 2 4" xfId="12943"/>
    <cellStyle name="Normal 2 34 2 4 2" xfId="12944"/>
    <cellStyle name="Normal 2 34 2 4 2 2" xfId="31243"/>
    <cellStyle name="Normal 2 34 2 4 3" xfId="12945"/>
    <cellStyle name="Normal 2 34 2 4 3 2" xfId="31244"/>
    <cellStyle name="Normal 2 34 2 4 4" xfId="12946"/>
    <cellStyle name="Normal 2 34 2 4 4 2" xfId="31245"/>
    <cellStyle name="Normal 2 34 2 4 5" xfId="12947"/>
    <cellStyle name="Normal 2 34 2 4 5 2" xfId="31246"/>
    <cellStyle name="Normal 2 34 2 4 6" xfId="31242"/>
    <cellStyle name="Normal 2 34 2 5" xfId="12948"/>
    <cellStyle name="Normal 2 34 2 5 2" xfId="12949"/>
    <cellStyle name="Normal 2 34 2 5 2 2" xfId="31248"/>
    <cellStyle name="Normal 2 34 2 5 3" xfId="12950"/>
    <cellStyle name="Normal 2 34 2 5 3 2" xfId="31249"/>
    <cellStyle name="Normal 2 34 2 5 4" xfId="12951"/>
    <cellStyle name="Normal 2 34 2 5 4 2" xfId="31250"/>
    <cellStyle name="Normal 2 34 2 5 5" xfId="12952"/>
    <cellStyle name="Normal 2 34 2 5 5 2" xfId="31251"/>
    <cellStyle name="Normal 2 34 2 5 6" xfId="31247"/>
    <cellStyle name="Normal 2 34 2 6" xfId="12953"/>
    <cellStyle name="Normal 2 34 2 6 2" xfId="12954"/>
    <cellStyle name="Normal 2 34 2 6 2 2" xfId="31253"/>
    <cellStyle name="Normal 2 34 2 6 3" xfId="12955"/>
    <cellStyle name="Normal 2 34 2 6 3 2" xfId="31254"/>
    <cellStyle name="Normal 2 34 2 6 4" xfId="12956"/>
    <cellStyle name="Normal 2 34 2 6 4 2" xfId="31255"/>
    <cellStyle name="Normal 2 34 2 6 5" xfId="12957"/>
    <cellStyle name="Normal 2 34 2 6 5 2" xfId="31256"/>
    <cellStyle name="Normal 2 34 2 6 6" xfId="31252"/>
    <cellStyle name="Normal 2 34 2 7" xfId="12958"/>
    <cellStyle name="Normal 2 34 2 7 2" xfId="12959"/>
    <cellStyle name="Normal 2 34 2 7 2 2" xfId="31258"/>
    <cellStyle name="Normal 2 34 2 7 3" xfId="12960"/>
    <cellStyle name="Normal 2 34 2 7 3 2" xfId="31259"/>
    <cellStyle name="Normal 2 34 2 7 4" xfId="12961"/>
    <cellStyle name="Normal 2 34 2 7 4 2" xfId="31260"/>
    <cellStyle name="Normal 2 34 2 7 5" xfId="12962"/>
    <cellStyle name="Normal 2 34 2 7 5 2" xfId="31261"/>
    <cellStyle name="Normal 2 34 2 7 6" xfId="31257"/>
    <cellStyle name="Normal 2 34 2 8" xfId="12963"/>
    <cellStyle name="Normal 2 34 2 8 2" xfId="12964"/>
    <cellStyle name="Normal 2 34 2 8 2 2" xfId="31263"/>
    <cellStyle name="Normal 2 34 2 8 3" xfId="12965"/>
    <cellStyle name="Normal 2 34 2 8 3 2" xfId="31264"/>
    <cellStyle name="Normal 2 34 2 8 4" xfId="12966"/>
    <cellStyle name="Normal 2 34 2 8 4 2" xfId="31265"/>
    <cellStyle name="Normal 2 34 2 8 5" xfId="12967"/>
    <cellStyle name="Normal 2 34 2 8 5 2" xfId="31266"/>
    <cellStyle name="Normal 2 34 2 8 6" xfId="31262"/>
    <cellStyle name="Normal 2 34 2 9" xfId="12968"/>
    <cellStyle name="Normal 2 34 2 9 2" xfId="12969"/>
    <cellStyle name="Normal 2 34 2 9 2 2" xfId="31268"/>
    <cellStyle name="Normal 2 34 2 9 3" xfId="12970"/>
    <cellStyle name="Normal 2 34 2 9 3 2" xfId="31269"/>
    <cellStyle name="Normal 2 34 2 9 4" xfId="12971"/>
    <cellStyle name="Normal 2 34 2 9 4 2" xfId="31270"/>
    <cellStyle name="Normal 2 34 2 9 5" xfId="12972"/>
    <cellStyle name="Normal 2 34 2 9 5 2" xfId="31271"/>
    <cellStyle name="Normal 2 34 2 9 6" xfId="31267"/>
    <cellStyle name="Normal 2 34 20" xfId="12973"/>
    <cellStyle name="Normal 2 34 20 2" xfId="31272"/>
    <cellStyle name="Normal 2 34 21" xfId="12974"/>
    <cellStyle name="Normal 2 34 21 2" xfId="31273"/>
    <cellStyle name="Normal 2 34 22" xfId="12975"/>
    <cellStyle name="Normal 2 34 22 2" xfId="31274"/>
    <cellStyle name="Normal 2 34 23" xfId="12976"/>
    <cellStyle name="Normal 2 34 23 2" xfId="31275"/>
    <cellStyle name="Normal 2 34 24" xfId="12977"/>
    <cellStyle name="Normal 2 34 24 2" xfId="31276"/>
    <cellStyle name="Normal 2 34 3" xfId="12978"/>
    <cellStyle name="Normal 2 34 3 2" xfId="12979"/>
    <cellStyle name="Normal 2 34 3 3" xfId="12980"/>
    <cellStyle name="Normal 2 34 3 3 2" xfId="31278"/>
    <cellStyle name="Normal 2 34 3 4" xfId="12981"/>
    <cellStyle name="Normal 2 34 3 4 2" xfId="31279"/>
    <cellStyle name="Normal 2 34 3 5" xfId="12982"/>
    <cellStyle name="Normal 2 34 3 5 2" xfId="31280"/>
    <cellStyle name="Normal 2 34 3 6" xfId="12983"/>
    <cellStyle name="Normal 2 34 3 6 2" xfId="31281"/>
    <cellStyle name="Normal 2 34 3 7" xfId="31277"/>
    <cellStyle name="Normal 2 34 4" xfId="12984"/>
    <cellStyle name="Normal 2 34 4 2" xfId="12985"/>
    <cellStyle name="Normal 2 34 4 3" xfId="12986"/>
    <cellStyle name="Normal 2 34 4 3 2" xfId="31283"/>
    <cellStyle name="Normal 2 34 4 4" xfId="12987"/>
    <cellStyle name="Normal 2 34 4 4 2" xfId="31284"/>
    <cellStyle name="Normal 2 34 4 5" xfId="12988"/>
    <cellStyle name="Normal 2 34 4 5 2" xfId="31285"/>
    <cellStyle name="Normal 2 34 4 6" xfId="12989"/>
    <cellStyle name="Normal 2 34 4 6 2" xfId="31286"/>
    <cellStyle name="Normal 2 34 4 7" xfId="31282"/>
    <cellStyle name="Normal 2 34 5" xfId="12990"/>
    <cellStyle name="Normal 2 34 5 2" xfId="12991"/>
    <cellStyle name="Normal 2 34 5 3" xfId="12992"/>
    <cellStyle name="Normal 2 34 5 3 2" xfId="31288"/>
    <cellStyle name="Normal 2 34 5 4" xfId="12993"/>
    <cellStyle name="Normal 2 34 5 4 2" xfId="31289"/>
    <cellStyle name="Normal 2 34 5 5" xfId="12994"/>
    <cellStyle name="Normal 2 34 5 5 2" xfId="31290"/>
    <cellStyle name="Normal 2 34 5 6" xfId="12995"/>
    <cellStyle name="Normal 2 34 5 6 2" xfId="31291"/>
    <cellStyle name="Normal 2 34 5 7" xfId="31287"/>
    <cellStyle name="Normal 2 34 6" xfId="12996"/>
    <cellStyle name="Normal 2 34 6 2" xfId="12997"/>
    <cellStyle name="Normal 2 34 6 2 2" xfId="31293"/>
    <cellStyle name="Normal 2 34 6 3" xfId="12998"/>
    <cellStyle name="Normal 2 34 6 3 2" xfId="31294"/>
    <cellStyle name="Normal 2 34 6 4" xfId="12999"/>
    <cellStyle name="Normal 2 34 6 4 2" xfId="31295"/>
    <cellStyle name="Normal 2 34 6 5" xfId="13000"/>
    <cellStyle name="Normal 2 34 6 5 2" xfId="31296"/>
    <cellStyle name="Normal 2 34 6 6" xfId="31292"/>
    <cellStyle name="Normal 2 34 7" xfId="13001"/>
    <cellStyle name="Normal 2 34 7 2" xfId="13002"/>
    <cellStyle name="Normal 2 34 7 2 2" xfId="31298"/>
    <cellStyle name="Normal 2 34 7 3" xfId="13003"/>
    <cellStyle name="Normal 2 34 7 3 2" xfId="31299"/>
    <cellStyle name="Normal 2 34 7 4" xfId="13004"/>
    <cellStyle name="Normal 2 34 7 4 2" xfId="31300"/>
    <cellStyle name="Normal 2 34 7 5" xfId="13005"/>
    <cellStyle name="Normal 2 34 7 5 2" xfId="31301"/>
    <cellStyle name="Normal 2 34 7 6" xfId="31297"/>
    <cellStyle name="Normal 2 34 8" xfId="13006"/>
    <cellStyle name="Normal 2 34 8 2" xfId="13007"/>
    <cellStyle name="Normal 2 34 8 2 2" xfId="31303"/>
    <cellStyle name="Normal 2 34 8 3" xfId="13008"/>
    <cellStyle name="Normal 2 34 8 3 2" xfId="31304"/>
    <cellStyle name="Normal 2 34 8 4" xfId="13009"/>
    <cellStyle name="Normal 2 34 8 4 2" xfId="31305"/>
    <cellStyle name="Normal 2 34 8 5" xfId="13010"/>
    <cellStyle name="Normal 2 34 8 5 2" xfId="31306"/>
    <cellStyle name="Normal 2 34 8 6" xfId="31302"/>
    <cellStyle name="Normal 2 34 9" xfId="13011"/>
    <cellStyle name="Normal 2 34 9 2" xfId="13012"/>
    <cellStyle name="Normal 2 34 9 2 2" xfId="31308"/>
    <cellStyle name="Normal 2 34 9 3" xfId="13013"/>
    <cellStyle name="Normal 2 34 9 3 2" xfId="31309"/>
    <cellStyle name="Normal 2 34 9 4" xfId="13014"/>
    <cellStyle name="Normal 2 34 9 4 2" xfId="31310"/>
    <cellStyle name="Normal 2 34 9 5" xfId="13015"/>
    <cellStyle name="Normal 2 34 9 5 2" xfId="31311"/>
    <cellStyle name="Normal 2 34 9 6" xfId="31307"/>
    <cellStyle name="Normal 2 35" xfId="13016"/>
    <cellStyle name="Normal 2 36" xfId="13017"/>
    <cellStyle name="Normal 2 36 2" xfId="13018"/>
    <cellStyle name="Normal 2 36 3" xfId="13019"/>
    <cellStyle name="Normal 2 36 4" xfId="13020"/>
    <cellStyle name="Normal 2 36 5" xfId="13021"/>
    <cellStyle name="Normal 2 36 6" xfId="13022"/>
    <cellStyle name="Normal 2 36 7" xfId="13023"/>
    <cellStyle name="Normal 2 37" xfId="13024"/>
    <cellStyle name="Normal 2 38" xfId="13025"/>
    <cellStyle name="Normal 2 39" xfId="13026"/>
    <cellStyle name="Normal 2 4" xfId="13027"/>
    <cellStyle name="Normal 2 4 10" xfId="13028"/>
    <cellStyle name="Normal 2 4 10 2" xfId="13029"/>
    <cellStyle name="Normal 2 4 11" xfId="13030"/>
    <cellStyle name="Normal 2 4 11 2" xfId="13031"/>
    <cellStyle name="Normal 2 4 12" xfId="13032"/>
    <cellStyle name="Normal 2 4 12 2" xfId="13033"/>
    <cellStyle name="Normal 2 4 13" xfId="13034"/>
    <cellStyle name="Normal 2 4 14" xfId="13035"/>
    <cellStyle name="Normal 2 4 14 2" xfId="13036"/>
    <cellStyle name="Normal 2 4 15" xfId="13037"/>
    <cellStyle name="Normal 2 4 15 2" xfId="13038"/>
    <cellStyle name="Normal 2 4 16" xfId="13039"/>
    <cellStyle name="Normal 2 4 16 2" xfId="13040"/>
    <cellStyle name="Normal 2 4 17" xfId="13041"/>
    <cellStyle name="Normal 2 4 18" xfId="13042"/>
    <cellStyle name="Normal 2 4 19" xfId="13043"/>
    <cellStyle name="Normal 2 4 2" xfId="13044"/>
    <cellStyle name="Normal 2 4 2 2" xfId="13045"/>
    <cellStyle name="Normal 2 4 2 3" xfId="13046"/>
    <cellStyle name="Normal 2 4 2 4" xfId="13047"/>
    <cellStyle name="Normal 2 4 2 5" xfId="13048"/>
    <cellStyle name="Normal 2 4 2 6" xfId="13049"/>
    <cellStyle name="Normal 2 4 2 7" xfId="13050"/>
    <cellStyle name="Normal 2 4 2 8" xfId="40639"/>
    <cellStyle name="Normal 2 4 20" xfId="13051"/>
    <cellStyle name="Normal 2 4 21" xfId="13052"/>
    <cellStyle name="Normal 2 4 22" xfId="13053"/>
    <cellStyle name="Normal 2 4 23" xfId="13054"/>
    <cellStyle name="Normal 2 4 24" xfId="13055"/>
    <cellStyle name="Normal 2 4 25" xfId="13056"/>
    <cellStyle name="Normal 2 4 26" xfId="13057"/>
    <cellStyle name="Normal 2 4 27" xfId="13058"/>
    <cellStyle name="Normal 2 4 28" xfId="13059"/>
    <cellStyle name="Normal 2 4 29" xfId="13060"/>
    <cellStyle name="Normal 2 4 3" xfId="13061"/>
    <cellStyle name="Normal 2 4 3 2" xfId="40640"/>
    <cellStyle name="Normal 2 4 30" xfId="13062"/>
    <cellStyle name="Normal 2 4 31" xfId="13063"/>
    <cellStyle name="Normal 2 4 32" xfId="13064"/>
    <cellStyle name="Normal 2 4 4" xfId="13065"/>
    <cellStyle name="Normal 2 4 4 10" xfId="13066"/>
    <cellStyle name="Normal 2 4 4 11" xfId="13067"/>
    <cellStyle name="Normal 2 4 4 12" xfId="13068"/>
    <cellStyle name="Normal 2 4 4 13" xfId="13069"/>
    <cellStyle name="Normal 2 4 4 14" xfId="13070"/>
    <cellStyle name="Normal 2 4 4 15" xfId="13071"/>
    <cellStyle name="Normal 2 4 4 16" xfId="13072"/>
    <cellStyle name="Normal 2 4 4 17" xfId="40641"/>
    <cellStyle name="Normal 2 4 4 2" xfId="13073"/>
    <cellStyle name="Normal 2 4 4 3" xfId="13074"/>
    <cellStyle name="Normal 2 4 4 4" xfId="13075"/>
    <cellStyle name="Normal 2 4 4 5" xfId="13076"/>
    <cellStyle name="Normal 2 4 4 6" xfId="13077"/>
    <cellStyle name="Normal 2 4 4 7" xfId="13078"/>
    <cellStyle name="Normal 2 4 4 8" xfId="13079"/>
    <cellStyle name="Normal 2 4 4 9" xfId="13080"/>
    <cellStyle name="Normal 2 4 5" xfId="13081"/>
    <cellStyle name="Normal 2 4 5 10" xfId="13082"/>
    <cellStyle name="Normal 2 4 5 11" xfId="13083"/>
    <cellStyle name="Normal 2 4 5 12" xfId="13084"/>
    <cellStyle name="Normal 2 4 5 13" xfId="13085"/>
    <cellStyle name="Normal 2 4 5 14" xfId="13086"/>
    <cellStyle name="Normal 2 4 5 15" xfId="13087"/>
    <cellStyle name="Normal 2 4 5 16" xfId="13088"/>
    <cellStyle name="Normal 2 4 5 2" xfId="13089"/>
    <cellStyle name="Normal 2 4 5 3" xfId="13090"/>
    <cellStyle name="Normal 2 4 5 4" xfId="13091"/>
    <cellStyle name="Normal 2 4 5 5" xfId="13092"/>
    <cellStyle name="Normal 2 4 5 6" xfId="13093"/>
    <cellStyle name="Normal 2 4 5 7" xfId="13094"/>
    <cellStyle name="Normal 2 4 5 8" xfId="13095"/>
    <cellStyle name="Normal 2 4 5 9" xfId="13096"/>
    <cellStyle name="Normal 2 4 6" xfId="13097"/>
    <cellStyle name="Normal 2 4 6 2" xfId="13098"/>
    <cellStyle name="Normal 2 4 7" xfId="13099"/>
    <cellStyle name="Normal 2 4 7 2" xfId="13100"/>
    <cellStyle name="Normal 2 4 8" xfId="13101"/>
    <cellStyle name="Normal 2 4 8 2" xfId="13102"/>
    <cellStyle name="Normal 2 4 9" xfId="13103"/>
    <cellStyle name="Normal 2 4 9 2" xfId="13104"/>
    <cellStyle name="Normal 2 40" xfId="13105"/>
    <cellStyle name="Normal 2 41" xfId="13106"/>
    <cellStyle name="Normal 2 42" xfId="13107"/>
    <cellStyle name="Normal 2 43" xfId="13108"/>
    <cellStyle name="Normal 2 44" xfId="13109"/>
    <cellStyle name="Normal 2 45" xfId="13110"/>
    <cellStyle name="Normal 2 45 10" xfId="13111"/>
    <cellStyle name="Normal 2 45 11" xfId="13112"/>
    <cellStyle name="Normal 2 45 12" xfId="13113"/>
    <cellStyle name="Normal 2 45 13" xfId="13114"/>
    <cellStyle name="Normal 2 45 14" xfId="13115"/>
    <cellStyle name="Normal 2 45 15" xfId="13116"/>
    <cellStyle name="Normal 2 45 16" xfId="13117"/>
    <cellStyle name="Normal 2 45 2" xfId="13118"/>
    <cellStyle name="Normal 2 45 3" xfId="13119"/>
    <cellStyle name="Normal 2 45 4" xfId="13120"/>
    <cellStyle name="Normal 2 45 5" xfId="13121"/>
    <cellStyle name="Normal 2 45 6" xfId="13122"/>
    <cellStyle name="Normal 2 45 7" xfId="13123"/>
    <cellStyle name="Normal 2 45 8" xfId="13124"/>
    <cellStyle name="Normal 2 45 9" xfId="13125"/>
    <cellStyle name="Normal 2 46" xfId="13126"/>
    <cellStyle name="Normal 2 46 10" xfId="13127"/>
    <cellStyle name="Normal 2 46 11" xfId="13128"/>
    <cellStyle name="Normal 2 46 12" xfId="13129"/>
    <cellStyle name="Normal 2 46 13" xfId="13130"/>
    <cellStyle name="Normal 2 46 14" xfId="13131"/>
    <cellStyle name="Normal 2 46 15" xfId="13132"/>
    <cellStyle name="Normal 2 46 16" xfId="13133"/>
    <cellStyle name="Normal 2 46 2" xfId="13134"/>
    <cellStyle name="Normal 2 46 2 10" xfId="13135"/>
    <cellStyle name="Normal 2 46 2 10 2" xfId="31313"/>
    <cellStyle name="Normal 2 46 2 11" xfId="13136"/>
    <cellStyle name="Normal 2 46 2 11 2" xfId="31314"/>
    <cellStyle name="Normal 2 46 2 12" xfId="31312"/>
    <cellStyle name="Normal 2 46 2 2" xfId="13137"/>
    <cellStyle name="Normal 2 46 2 2 2" xfId="13138"/>
    <cellStyle name="Normal 2 46 2 2 2 2" xfId="31316"/>
    <cellStyle name="Normal 2 46 2 2 3" xfId="13139"/>
    <cellStyle name="Normal 2 46 2 2 3 2" xfId="31317"/>
    <cellStyle name="Normal 2 46 2 2 4" xfId="13140"/>
    <cellStyle name="Normal 2 46 2 2 4 2" xfId="31318"/>
    <cellStyle name="Normal 2 46 2 2 5" xfId="13141"/>
    <cellStyle name="Normal 2 46 2 2 5 2" xfId="31319"/>
    <cellStyle name="Normal 2 46 2 2 6" xfId="31315"/>
    <cellStyle name="Normal 2 46 2 3" xfId="13142"/>
    <cellStyle name="Normal 2 46 2 3 2" xfId="13143"/>
    <cellStyle name="Normal 2 46 2 3 2 2" xfId="31321"/>
    <cellStyle name="Normal 2 46 2 3 3" xfId="13144"/>
    <cellStyle name="Normal 2 46 2 3 3 2" xfId="31322"/>
    <cellStyle name="Normal 2 46 2 3 4" xfId="13145"/>
    <cellStyle name="Normal 2 46 2 3 4 2" xfId="31323"/>
    <cellStyle name="Normal 2 46 2 3 5" xfId="13146"/>
    <cellStyle name="Normal 2 46 2 3 5 2" xfId="31324"/>
    <cellStyle name="Normal 2 46 2 3 6" xfId="31320"/>
    <cellStyle name="Normal 2 46 2 4" xfId="13147"/>
    <cellStyle name="Normal 2 46 2 4 2" xfId="13148"/>
    <cellStyle name="Normal 2 46 2 4 2 2" xfId="31326"/>
    <cellStyle name="Normal 2 46 2 4 3" xfId="13149"/>
    <cellStyle name="Normal 2 46 2 4 3 2" xfId="31327"/>
    <cellStyle name="Normal 2 46 2 4 4" xfId="13150"/>
    <cellStyle name="Normal 2 46 2 4 4 2" xfId="31328"/>
    <cellStyle name="Normal 2 46 2 4 5" xfId="13151"/>
    <cellStyle name="Normal 2 46 2 4 5 2" xfId="31329"/>
    <cellStyle name="Normal 2 46 2 4 6" xfId="31325"/>
    <cellStyle name="Normal 2 46 2 5" xfId="13152"/>
    <cellStyle name="Normal 2 46 2 5 2" xfId="13153"/>
    <cellStyle name="Normal 2 46 2 5 2 2" xfId="31331"/>
    <cellStyle name="Normal 2 46 2 5 3" xfId="13154"/>
    <cellStyle name="Normal 2 46 2 5 3 2" xfId="31332"/>
    <cellStyle name="Normal 2 46 2 5 4" xfId="13155"/>
    <cellStyle name="Normal 2 46 2 5 4 2" xfId="31333"/>
    <cellStyle name="Normal 2 46 2 5 5" xfId="13156"/>
    <cellStyle name="Normal 2 46 2 5 5 2" xfId="31334"/>
    <cellStyle name="Normal 2 46 2 5 6" xfId="31330"/>
    <cellStyle name="Normal 2 46 2 6" xfId="13157"/>
    <cellStyle name="Normal 2 46 2 6 2" xfId="13158"/>
    <cellStyle name="Normal 2 46 2 6 2 2" xfId="31336"/>
    <cellStyle name="Normal 2 46 2 6 3" xfId="13159"/>
    <cellStyle name="Normal 2 46 2 6 3 2" xfId="31337"/>
    <cellStyle name="Normal 2 46 2 6 4" xfId="13160"/>
    <cellStyle name="Normal 2 46 2 6 4 2" xfId="31338"/>
    <cellStyle name="Normal 2 46 2 6 5" xfId="13161"/>
    <cellStyle name="Normal 2 46 2 6 5 2" xfId="31339"/>
    <cellStyle name="Normal 2 46 2 6 6" xfId="31335"/>
    <cellStyle name="Normal 2 46 2 7" xfId="13162"/>
    <cellStyle name="Normal 2 46 2 7 2" xfId="13163"/>
    <cellStyle name="Normal 2 46 2 7 2 2" xfId="31341"/>
    <cellStyle name="Normal 2 46 2 7 3" xfId="13164"/>
    <cellStyle name="Normal 2 46 2 7 3 2" xfId="31342"/>
    <cellStyle name="Normal 2 46 2 7 4" xfId="13165"/>
    <cellStyle name="Normal 2 46 2 7 4 2" xfId="31343"/>
    <cellStyle name="Normal 2 46 2 7 5" xfId="13166"/>
    <cellStyle name="Normal 2 46 2 7 5 2" xfId="31344"/>
    <cellStyle name="Normal 2 46 2 7 6" xfId="31340"/>
    <cellStyle name="Normal 2 46 2 8" xfId="13167"/>
    <cellStyle name="Normal 2 46 2 8 2" xfId="31345"/>
    <cellStyle name="Normal 2 46 2 9" xfId="13168"/>
    <cellStyle name="Normal 2 46 2 9 2" xfId="31346"/>
    <cellStyle name="Normal 2 46 3" xfId="13169"/>
    <cellStyle name="Normal 2 46 4" xfId="13170"/>
    <cellStyle name="Normal 2 46 5" xfId="13171"/>
    <cellStyle name="Normal 2 46 6" xfId="13172"/>
    <cellStyle name="Normal 2 46 7" xfId="13173"/>
    <cellStyle name="Normal 2 46 8" xfId="13174"/>
    <cellStyle name="Normal 2 46 9" xfId="13175"/>
    <cellStyle name="Normal 2 47" xfId="13176"/>
    <cellStyle name="Normal 2 47 10" xfId="13177"/>
    <cellStyle name="Normal 2 47 11" xfId="13178"/>
    <cellStyle name="Normal 2 47 12" xfId="13179"/>
    <cellStyle name="Normal 2 47 13" xfId="13180"/>
    <cellStyle name="Normal 2 47 14" xfId="13181"/>
    <cellStyle name="Normal 2 47 15" xfId="13182"/>
    <cellStyle name="Normal 2 47 16" xfId="13183"/>
    <cellStyle name="Normal 2 47 2" xfId="13184"/>
    <cellStyle name="Normal 2 47 2 10" xfId="13185"/>
    <cellStyle name="Normal 2 47 2 10 2" xfId="31348"/>
    <cellStyle name="Normal 2 47 2 11" xfId="13186"/>
    <cellStyle name="Normal 2 47 2 11 2" xfId="31349"/>
    <cellStyle name="Normal 2 47 2 12" xfId="31347"/>
    <cellStyle name="Normal 2 47 2 2" xfId="13187"/>
    <cellStyle name="Normal 2 47 2 2 2" xfId="13188"/>
    <cellStyle name="Normal 2 47 2 2 2 2" xfId="31351"/>
    <cellStyle name="Normal 2 47 2 2 3" xfId="13189"/>
    <cellStyle name="Normal 2 47 2 2 3 2" xfId="31352"/>
    <cellStyle name="Normal 2 47 2 2 4" xfId="13190"/>
    <cellStyle name="Normal 2 47 2 2 4 2" xfId="31353"/>
    <cellStyle name="Normal 2 47 2 2 5" xfId="13191"/>
    <cellStyle name="Normal 2 47 2 2 5 2" xfId="31354"/>
    <cellStyle name="Normal 2 47 2 2 6" xfId="31350"/>
    <cellStyle name="Normal 2 47 2 3" xfId="13192"/>
    <cellStyle name="Normal 2 47 2 3 2" xfId="13193"/>
    <cellStyle name="Normal 2 47 2 3 2 2" xfId="31356"/>
    <cellStyle name="Normal 2 47 2 3 3" xfId="13194"/>
    <cellStyle name="Normal 2 47 2 3 3 2" xfId="31357"/>
    <cellStyle name="Normal 2 47 2 3 4" xfId="13195"/>
    <cellStyle name="Normal 2 47 2 3 4 2" xfId="31358"/>
    <cellStyle name="Normal 2 47 2 3 5" xfId="13196"/>
    <cellStyle name="Normal 2 47 2 3 5 2" xfId="31359"/>
    <cellStyle name="Normal 2 47 2 3 6" xfId="31355"/>
    <cellStyle name="Normal 2 47 2 4" xfId="13197"/>
    <cellStyle name="Normal 2 47 2 4 2" xfId="13198"/>
    <cellStyle name="Normal 2 47 2 4 2 2" xfId="31361"/>
    <cellStyle name="Normal 2 47 2 4 3" xfId="13199"/>
    <cellStyle name="Normal 2 47 2 4 3 2" xfId="31362"/>
    <cellStyle name="Normal 2 47 2 4 4" xfId="13200"/>
    <cellStyle name="Normal 2 47 2 4 4 2" xfId="31363"/>
    <cellStyle name="Normal 2 47 2 4 5" xfId="13201"/>
    <cellStyle name="Normal 2 47 2 4 5 2" xfId="31364"/>
    <cellStyle name="Normal 2 47 2 4 6" xfId="31360"/>
    <cellStyle name="Normal 2 47 2 5" xfId="13202"/>
    <cellStyle name="Normal 2 47 2 5 2" xfId="13203"/>
    <cellStyle name="Normal 2 47 2 5 2 2" xfId="31366"/>
    <cellStyle name="Normal 2 47 2 5 3" xfId="13204"/>
    <cellStyle name="Normal 2 47 2 5 3 2" xfId="31367"/>
    <cellStyle name="Normal 2 47 2 5 4" xfId="13205"/>
    <cellStyle name="Normal 2 47 2 5 4 2" xfId="31368"/>
    <cellStyle name="Normal 2 47 2 5 5" xfId="13206"/>
    <cellStyle name="Normal 2 47 2 5 5 2" xfId="31369"/>
    <cellStyle name="Normal 2 47 2 5 6" xfId="31365"/>
    <cellStyle name="Normal 2 47 2 6" xfId="13207"/>
    <cellStyle name="Normal 2 47 2 6 2" xfId="13208"/>
    <cellStyle name="Normal 2 47 2 6 2 2" xfId="31371"/>
    <cellStyle name="Normal 2 47 2 6 3" xfId="13209"/>
    <cellStyle name="Normal 2 47 2 6 3 2" xfId="31372"/>
    <cellStyle name="Normal 2 47 2 6 4" xfId="13210"/>
    <cellStyle name="Normal 2 47 2 6 4 2" xfId="31373"/>
    <cellStyle name="Normal 2 47 2 6 5" xfId="13211"/>
    <cellStyle name="Normal 2 47 2 6 5 2" xfId="31374"/>
    <cellStyle name="Normal 2 47 2 6 6" xfId="31370"/>
    <cellStyle name="Normal 2 47 2 7" xfId="13212"/>
    <cellStyle name="Normal 2 47 2 7 2" xfId="13213"/>
    <cellStyle name="Normal 2 47 2 7 2 2" xfId="31376"/>
    <cellStyle name="Normal 2 47 2 7 3" xfId="13214"/>
    <cellStyle name="Normal 2 47 2 7 3 2" xfId="31377"/>
    <cellStyle name="Normal 2 47 2 7 4" xfId="13215"/>
    <cellStyle name="Normal 2 47 2 7 4 2" xfId="31378"/>
    <cellStyle name="Normal 2 47 2 7 5" xfId="13216"/>
    <cellStyle name="Normal 2 47 2 7 5 2" xfId="31379"/>
    <cellStyle name="Normal 2 47 2 7 6" xfId="31375"/>
    <cellStyle name="Normal 2 47 2 8" xfId="13217"/>
    <cellStyle name="Normal 2 47 2 8 2" xfId="31380"/>
    <cellStyle name="Normal 2 47 2 9" xfId="13218"/>
    <cellStyle name="Normal 2 47 2 9 2" xfId="31381"/>
    <cellStyle name="Normal 2 47 3" xfId="13219"/>
    <cellStyle name="Normal 2 47 4" xfId="13220"/>
    <cellStyle name="Normal 2 47 5" xfId="13221"/>
    <cellStyle name="Normal 2 47 6" xfId="13222"/>
    <cellStyle name="Normal 2 47 7" xfId="13223"/>
    <cellStyle name="Normal 2 47 8" xfId="13224"/>
    <cellStyle name="Normal 2 47 9" xfId="13225"/>
    <cellStyle name="Normal 2 48" xfId="13226"/>
    <cellStyle name="Normal 2 48 10" xfId="13227"/>
    <cellStyle name="Normal 2 48 11" xfId="13228"/>
    <cellStyle name="Normal 2 48 12" xfId="13229"/>
    <cellStyle name="Normal 2 48 13" xfId="13230"/>
    <cellStyle name="Normal 2 48 14" xfId="13231"/>
    <cellStyle name="Normal 2 48 15" xfId="13232"/>
    <cellStyle name="Normal 2 48 16" xfId="13233"/>
    <cellStyle name="Normal 2 48 2" xfId="13234"/>
    <cellStyle name="Normal 2 48 2 10" xfId="13235"/>
    <cellStyle name="Normal 2 48 2 10 2" xfId="31383"/>
    <cellStyle name="Normal 2 48 2 11" xfId="13236"/>
    <cellStyle name="Normal 2 48 2 11 2" xfId="31384"/>
    <cellStyle name="Normal 2 48 2 12" xfId="31382"/>
    <cellStyle name="Normal 2 48 2 2" xfId="13237"/>
    <cellStyle name="Normal 2 48 2 2 2" xfId="13238"/>
    <cellStyle name="Normal 2 48 2 2 2 2" xfId="31386"/>
    <cellStyle name="Normal 2 48 2 2 3" xfId="13239"/>
    <cellStyle name="Normal 2 48 2 2 3 2" xfId="31387"/>
    <cellStyle name="Normal 2 48 2 2 4" xfId="13240"/>
    <cellStyle name="Normal 2 48 2 2 4 2" xfId="31388"/>
    <cellStyle name="Normal 2 48 2 2 5" xfId="13241"/>
    <cellStyle name="Normal 2 48 2 2 5 2" xfId="31389"/>
    <cellStyle name="Normal 2 48 2 2 6" xfId="31385"/>
    <cellStyle name="Normal 2 48 2 3" xfId="13242"/>
    <cellStyle name="Normal 2 48 2 3 2" xfId="13243"/>
    <cellStyle name="Normal 2 48 2 3 2 2" xfId="31391"/>
    <cellStyle name="Normal 2 48 2 3 3" xfId="13244"/>
    <cellStyle name="Normal 2 48 2 3 3 2" xfId="31392"/>
    <cellStyle name="Normal 2 48 2 3 4" xfId="13245"/>
    <cellStyle name="Normal 2 48 2 3 4 2" xfId="31393"/>
    <cellStyle name="Normal 2 48 2 3 5" xfId="13246"/>
    <cellStyle name="Normal 2 48 2 3 5 2" xfId="31394"/>
    <cellStyle name="Normal 2 48 2 3 6" xfId="31390"/>
    <cellStyle name="Normal 2 48 2 4" xfId="13247"/>
    <cellStyle name="Normal 2 48 2 4 2" xfId="13248"/>
    <cellStyle name="Normal 2 48 2 4 2 2" xfId="31396"/>
    <cellStyle name="Normal 2 48 2 4 3" xfId="13249"/>
    <cellStyle name="Normal 2 48 2 4 3 2" xfId="31397"/>
    <cellStyle name="Normal 2 48 2 4 4" xfId="13250"/>
    <cellStyle name="Normal 2 48 2 4 4 2" xfId="31398"/>
    <cellStyle name="Normal 2 48 2 4 5" xfId="13251"/>
    <cellStyle name="Normal 2 48 2 4 5 2" xfId="31399"/>
    <cellStyle name="Normal 2 48 2 4 6" xfId="31395"/>
    <cellStyle name="Normal 2 48 2 5" xfId="13252"/>
    <cellStyle name="Normal 2 48 2 5 2" xfId="13253"/>
    <cellStyle name="Normal 2 48 2 5 2 2" xfId="31401"/>
    <cellStyle name="Normal 2 48 2 5 3" xfId="13254"/>
    <cellStyle name="Normal 2 48 2 5 3 2" xfId="31402"/>
    <cellStyle name="Normal 2 48 2 5 4" xfId="13255"/>
    <cellStyle name="Normal 2 48 2 5 4 2" xfId="31403"/>
    <cellStyle name="Normal 2 48 2 5 5" xfId="13256"/>
    <cellStyle name="Normal 2 48 2 5 5 2" xfId="31404"/>
    <cellStyle name="Normal 2 48 2 5 6" xfId="31400"/>
    <cellStyle name="Normal 2 48 2 6" xfId="13257"/>
    <cellStyle name="Normal 2 48 2 6 2" xfId="13258"/>
    <cellStyle name="Normal 2 48 2 6 2 2" xfId="31406"/>
    <cellStyle name="Normal 2 48 2 6 3" xfId="13259"/>
    <cellStyle name="Normal 2 48 2 6 3 2" xfId="31407"/>
    <cellStyle name="Normal 2 48 2 6 4" xfId="13260"/>
    <cellStyle name="Normal 2 48 2 6 4 2" xfId="31408"/>
    <cellStyle name="Normal 2 48 2 6 5" xfId="13261"/>
    <cellStyle name="Normal 2 48 2 6 5 2" xfId="31409"/>
    <cellStyle name="Normal 2 48 2 6 6" xfId="31405"/>
    <cellStyle name="Normal 2 48 2 7" xfId="13262"/>
    <cellStyle name="Normal 2 48 2 7 2" xfId="13263"/>
    <cellStyle name="Normal 2 48 2 7 2 2" xfId="31411"/>
    <cellStyle name="Normal 2 48 2 7 3" xfId="13264"/>
    <cellStyle name="Normal 2 48 2 7 3 2" xfId="31412"/>
    <cellStyle name="Normal 2 48 2 7 4" xfId="13265"/>
    <cellStyle name="Normal 2 48 2 7 4 2" xfId="31413"/>
    <cellStyle name="Normal 2 48 2 7 5" xfId="13266"/>
    <cellStyle name="Normal 2 48 2 7 5 2" xfId="31414"/>
    <cellStyle name="Normal 2 48 2 7 6" xfId="31410"/>
    <cellStyle name="Normal 2 48 2 8" xfId="13267"/>
    <cellStyle name="Normal 2 48 2 8 2" xfId="31415"/>
    <cellStyle name="Normal 2 48 2 9" xfId="13268"/>
    <cellStyle name="Normal 2 48 2 9 2" xfId="31416"/>
    <cellStyle name="Normal 2 48 3" xfId="13269"/>
    <cellStyle name="Normal 2 48 4" xfId="13270"/>
    <cellStyle name="Normal 2 48 5" xfId="13271"/>
    <cellStyle name="Normal 2 48 6" xfId="13272"/>
    <cellStyle name="Normal 2 48 7" xfId="13273"/>
    <cellStyle name="Normal 2 48 8" xfId="13274"/>
    <cellStyle name="Normal 2 48 9" xfId="13275"/>
    <cellStyle name="Normal 2 49" xfId="13276"/>
    <cellStyle name="Normal 2 49 10" xfId="13277"/>
    <cellStyle name="Normal 2 49 11" xfId="13278"/>
    <cellStyle name="Normal 2 49 12" xfId="13279"/>
    <cellStyle name="Normal 2 49 13" xfId="13280"/>
    <cellStyle name="Normal 2 49 14" xfId="13281"/>
    <cellStyle name="Normal 2 49 15" xfId="13282"/>
    <cellStyle name="Normal 2 49 16" xfId="13283"/>
    <cellStyle name="Normal 2 49 2" xfId="13284"/>
    <cellStyle name="Normal 2 49 2 10" xfId="13285"/>
    <cellStyle name="Normal 2 49 2 10 2" xfId="31418"/>
    <cellStyle name="Normal 2 49 2 11" xfId="13286"/>
    <cellStyle name="Normal 2 49 2 11 2" xfId="31419"/>
    <cellStyle name="Normal 2 49 2 12" xfId="31417"/>
    <cellStyle name="Normal 2 49 2 2" xfId="13287"/>
    <cellStyle name="Normal 2 49 2 2 2" xfId="13288"/>
    <cellStyle name="Normal 2 49 2 2 2 2" xfId="31421"/>
    <cellStyle name="Normal 2 49 2 2 3" xfId="13289"/>
    <cellStyle name="Normal 2 49 2 2 3 2" xfId="31422"/>
    <cellStyle name="Normal 2 49 2 2 4" xfId="13290"/>
    <cellStyle name="Normal 2 49 2 2 4 2" xfId="31423"/>
    <cellStyle name="Normal 2 49 2 2 5" xfId="13291"/>
    <cellStyle name="Normal 2 49 2 2 5 2" xfId="31424"/>
    <cellStyle name="Normal 2 49 2 2 6" xfId="31420"/>
    <cellStyle name="Normal 2 49 2 3" xfId="13292"/>
    <cellStyle name="Normal 2 49 2 3 2" xfId="13293"/>
    <cellStyle name="Normal 2 49 2 3 2 2" xfId="31426"/>
    <cellStyle name="Normal 2 49 2 3 3" xfId="13294"/>
    <cellStyle name="Normal 2 49 2 3 3 2" xfId="31427"/>
    <cellStyle name="Normal 2 49 2 3 4" xfId="13295"/>
    <cellStyle name="Normal 2 49 2 3 4 2" xfId="31428"/>
    <cellStyle name="Normal 2 49 2 3 5" xfId="13296"/>
    <cellStyle name="Normal 2 49 2 3 5 2" xfId="31429"/>
    <cellStyle name="Normal 2 49 2 3 6" xfId="31425"/>
    <cellStyle name="Normal 2 49 2 4" xfId="13297"/>
    <cellStyle name="Normal 2 49 2 4 2" xfId="13298"/>
    <cellStyle name="Normal 2 49 2 4 2 2" xfId="31431"/>
    <cellStyle name="Normal 2 49 2 4 3" xfId="13299"/>
    <cellStyle name="Normal 2 49 2 4 3 2" xfId="31432"/>
    <cellStyle name="Normal 2 49 2 4 4" xfId="13300"/>
    <cellStyle name="Normal 2 49 2 4 4 2" xfId="31433"/>
    <cellStyle name="Normal 2 49 2 4 5" xfId="13301"/>
    <cellStyle name="Normal 2 49 2 4 5 2" xfId="31434"/>
    <cellStyle name="Normal 2 49 2 4 6" xfId="31430"/>
    <cellStyle name="Normal 2 49 2 5" xfId="13302"/>
    <cellStyle name="Normal 2 49 2 5 2" xfId="13303"/>
    <cellStyle name="Normal 2 49 2 5 2 2" xfId="31436"/>
    <cellStyle name="Normal 2 49 2 5 3" xfId="13304"/>
    <cellStyle name="Normal 2 49 2 5 3 2" xfId="31437"/>
    <cellStyle name="Normal 2 49 2 5 4" xfId="13305"/>
    <cellStyle name="Normal 2 49 2 5 4 2" xfId="31438"/>
    <cellStyle name="Normal 2 49 2 5 5" xfId="13306"/>
    <cellStyle name="Normal 2 49 2 5 5 2" xfId="31439"/>
    <cellStyle name="Normal 2 49 2 5 6" xfId="31435"/>
    <cellStyle name="Normal 2 49 2 6" xfId="13307"/>
    <cellStyle name="Normal 2 49 2 6 2" xfId="13308"/>
    <cellStyle name="Normal 2 49 2 6 2 2" xfId="31441"/>
    <cellStyle name="Normal 2 49 2 6 3" xfId="13309"/>
    <cellStyle name="Normal 2 49 2 6 3 2" xfId="31442"/>
    <cellStyle name="Normal 2 49 2 6 4" xfId="13310"/>
    <cellStyle name="Normal 2 49 2 6 4 2" xfId="31443"/>
    <cellStyle name="Normal 2 49 2 6 5" xfId="13311"/>
    <cellStyle name="Normal 2 49 2 6 5 2" xfId="31444"/>
    <cellStyle name="Normal 2 49 2 6 6" xfId="31440"/>
    <cellStyle name="Normal 2 49 2 7" xfId="13312"/>
    <cellStyle name="Normal 2 49 2 7 2" xfId="13313"/>
    <cellStyle name="Normal 2 49 2 7 2 2" xfId="31446"/>
    <cellStyle name="Normal 2 49 2 7 3" xfId="13314"/>
    <cellStyle name="Normal 2 49 2 7 3 2" xfId="31447"/>
    <cellStyle name="Normal 2 49 2 7 4" xfId="13315"/>
    <cellStyle name="Normal 2 49 2 7 4 2" xfId="31448"/>
    <cellStyle name="Normal 2 49 2 7 5" xfId="13316"/>
    <cellStyle name="Normal 2 49 2 7 5 2" xfId="31449"/>
    <cellStyle name="Normal 2 49 2 7 6" xfId="31445"/>
    <cellStyle name="Normal 2 49 2 8" xfId="13317"/>
    <cellStyle name="Normal 2 49 2 8 2" xfId="31450"/>
    <cellStyle name="Normal 2 49 2 9" xfId="13318"/>
    <cellStyle name="Normal 2 49 2 9 2" xfId="31451"/>
    <cellStyle name="Normal 2 49 3" xfId="13319"/>
    <cellStyle name="Normal 2 49 4" xfId="13320"/>
    <cellStyle name="Normal 2 49 5" xfId="13321"/>
    <cellStyle name="Normal 2 49 6" xfId="13322"/>
    <cellStyle name="Normal 2 49 7" xfId="13323"/>
    <cellStyle name="Normal 2 49 8" xfId="13324"/>
    <cellStyle name="Normal 2 49 9" xfId="13325"/>
    <cellStyle name="Normal 2 5" xfId="13326"/>
    <cellStyle name="Normal 2 5 10" xfId="13327"/>
    <cellStyle name="Normal 2 5 10 2" xfId="41661"/>
    <cellStyle name="Normal 2 5 10 2 2" xfId="41662"/>
    <cellStyle name="Normal 2 5 10 2 3" xfId="41663"/>
    <cellStyle name="Normal 2 5 10 2 4" xfId="41664"/>
    <cellStyle name="Normal 2 5 10 3" xfId="41665"/>
    <cellStyle name="Normal 2 5 10 3 2" xfId="41666"/>
    <cellStyle name="Normal 2 5 10 3 3" xfId="41667"/>
    <cellStyle name="Normal 2 5 10 3 4" xfId="41668"/>
    <cellStyle name="Normal 2 5 10 4" xfId="41669"/>
    <cellStyle name="Normal 2 5 10 5" xfId="41670"/>
    <cellStyle name="Normal 2 5 10 6" xfId="41671"/>
    <cellStyle name="Normal 2 5 10 7" xfId="41672"/>
    <cellStyle name="Normal 2 5 10 8" xfId="41673"/>
    <cellStyle name="Normal 2 5 10 9" xfId="41674"/>
    <cellStyle name="Normal 2 5 11" xfId="13328"/>
    <cellStyle name="Normal 2 5 11 2" xfId="41675"/>
    <cellStyle name="Normal 2 5 11 2 2" xfId="41676"/>
    <cellStyle name="Normal 2 5 11 2 3" xfId="41677"/>
    <cellStyle name="Normal 2 5 11 2 4" xfId="41678"/>
    <cellStyle name="Normal 2 5 11 3" xfId="41679"/>
    <cellStyle name="Normal 2 5 11 4" xfId="41680"/>
    <cellStyle name="Normal 2 5 11 5" xfId="41681"/>
    <cellStyle name="Normal 2 5 11 6" xfId="41682"/>
    <cellStyle name="Normal 2 5 12" xfId="13329"/>
    <cellStyle name="Normal 2 5 12 2" xfId="41683"/>
    <cellStyle name="Normal 2 5 12 3" xfId="41684"/>
    <cellStyle name="Normal 2 5 12 4" xfId="41685"/>
    <cellStyle name="Normal 2 5 13" xfId="13330"/>
    <cellStyle name="Normal 2 5 13 2" xfId="41686"/>
    <cellStyle name="Normal 2 5 13 3" xfId="41687"/>
    <cellStyle name="Normal 2 5 13 4" xfId="41688"/>
    <cellStyle name="Normal 2 5 14" xfId="13331"/>
    <cellStyle name="Normal 2 5 14 2" xfId="41689"/>
    <cellStyle name="Normal 2 5 15" xfId="13332"/>
    <cellStyle name="Normal 2 5 15 2" xfId="41690"/>
    <cellStyle name="Normal 2 5 16" xfId="13333"/>
    <cellStyle name="Normal 2 5 16 2" xfId="41691"/>
    <cellStyle name="Normal 2 5 17" xfId="13334"/>
    <cellStyle name="Normal 2 5 17 2" xfId="46004"/>
    <cellStyle name="Normal 2 5 18" xfId="13335"/>
    <cellStyle name="Normal 2 5 18 2" xfId="46161"/>
    <cellStyle name="Normal 2 5 19" xfId="13336"/>
    <cellStyle name="Normal 2 5 19 2" xfId="45972"/>
    <cellStyle name="Normal 2 5 2" xfId="13337"/>
    <cellStyle name="Normal 2 5 2 10" xfId="13338"/>
    <cellStyle name="Normal 2 5 2 10 2" xfId="41692"/>
    <cellStyle name="Normal 2 5 2 10 3" xfId="41693"/>
    <cellStyle name="Normal 2 5 2 10 4" xfId="41694"/>
    <cellStyle name="Normal 2 5 2 11" xfId="40642"/>
    <cellStyle name="Normal 2 5 2 11 2" xfId="41695"/>
    <cellStyle name="Normal 2 5 2 12" xfId="41696"/>
    <cellStyle name="Normal 2 5 2 12 2" xfId="41697"/>
    <cellStyle name="Normal 2 5 2 13" xfId="41698"/>
    <cellStyle name="Normal 2 5 2 13 2" xfId="41699"/>
    <cellStyle name="Normal 2 5 2 14" xfId="41700"/>
    <cellStyle name="Normal 2 5 2 15" xfId="41701"/>
    <cellStyle name="Normal 2 5 2 16" xfId="41702"/>
    <cellStyle name="Normal 2 5 2 17" xfId="41703"/>
    <cellStyle name="Normal 2 5 2 18" xfId="41704"/>
    <cellStyle name="Normal 2 5 2 19" xfId="41705"/>
    <cellStyle name="Normal 2 5 2 2" xfId="13339"/>
    <cellStyle name="Normal 2 5 2 2 10" xfId="41706"/>
    <cellStyle name="Normal 2 5 2 2 11" xfId="41707"/>
    <cellStyle name="Normal 2 5 2 2 12" xfId="41708"/>
    <cellStyle name="Normal 2 5 2 2 13" xfId="41709"/>
    <cellStyle name="Normal 2 5 2 2 14" xfId="41710"/>
    <cellStyle name="Normal 2 5 2 2 2" xfId="13340"/>
    <cellStyle name="Normal 2 5 2 2 2 10" xfId="41711"/>
    <cellStyle name="Normal 2 5 2 2 2 11" xfId="41712"/>
    <cellStyle name="Normal 2 5 2 2 2 2" xfId="41713"/>
    <cellStyle name="Normal 2 5 2 2 2 2 2" xfId="41714"/>
    <cellStyle name="Normal 2 5 2 2 2 2 2 2" xfId="41715"/>
    <cellStyle name="Normal 2 5 2 2 2 2 2 3" xfId="41716"/>
    <cellStyle name="Normal 2 5 2 2 2 2 2 4" xfId="41717"/>
    <cellStyle name="Normal 2 5 2 2 2 2 3" xfId="41718"/>
    <cellStyle name="Normal 2 5 2 2 2 2 3 2" xfId="41719"/>
    <cellStyle name="Normal 2 5 2 2 2 2 3 3" xfId="41720"/>
    <cellStyle name="Normal 2 5 2 2 2 2 3 4" xfId="41721"/>
    <cellStyle name="Normal 2 5 2 2 2 2 4" xfId="41722"/>
    <cellStyle name="Normal 2 5 2 2 2 2 5" xfId="41723"/>
    <cellStyle name="Normal 2 5 2 2 2 2 6" xfId="41724"/>
    <cellStyle name="Normal 2 5 2 2 2 2 7" xfId="41725"/>
    <cellStyle name="Normal 2 5 2 2 2 2 8" xfId="41726"/>
    <cellStyle name="Normal 2 5 2 2 2 3" xfId="41727"/>
    <cellStyle name="Normal 2 5 2 2 2 3 2" xfId="41728"/>
    <cellStyle name="Normal 2 5 2 2 2 3 3" xfId="41729"/>
    <cellStyle name="Normal 2 5 2 2 2 3 4" xfId="41730"/>
    <cellStyle name="Normal 2 5 2 2 2 3 5" xfId="41731"/>
    <cellStyle name="Normal 2 5 2 2 2 4" xfId="41732"/>
    <cellStyle name="Normal 2 5 2 2 2 4 2" xfId="41733"/>
    <cellStyle name="Normal 2 5 2 2 2 4 3" xfId="41734"/>
    <cellStyle name="Normal 2 5 2 2 2 4 4" xfId="41735"/>
    <cellStyle name="Normal 2 5 2 2 2 5" xfId="41736"/>
    <cellStyle name="Normal 2 5 2 2 2 5 2" xfId="41737"/>
    <cellStyle name="Normal 2 5 2 2 2 5 3" xfId="41738"/>
    <cellStyle name="Normal 2 5 2 2 2 5 4" xfId="41739"/>
    <cellStyle name="Normal 2 5 2 2 2 6" xfId="41740"/>
    <cellStyle name="Normal 2 5 2 2 2 7" xfId="41741"/>
    <cellStyle name="Normal 2 5 2 2 2 8" xfId="41742"/>
    <cellStyle name="Normal 2 5 2 2 2 9" xfId="41743"/>
    <cellStyle name="Normal 2 5 2 2 3" xfId="13341"/>
    <cellStyle name="Normal 2 5 2 2 3 10" xfId="41744"/>
    <cellStyle name="Normal 2 5 2 2 3 2" xfId="41745"/>
    <cellStyle name="Normal 2 5 2 2 3 2 2" xfId="41746"/>
    <cellStyle name="Normal 2 5 2 2 3 2 3" xfId="41747"/>
    <cellStyle name="Normal 2 5 2 2 3 2 4" xfId="41748"/>
    <cellStyle name="Normal 2 5 2 2 3 2 5" xfId="41749"/>
    <cellStyle name="Normal 2 5 2 2 3 3" xfId="41750"/>
    <cellStyle name="Normal 2 5 2 2 3 3 2" xfId="41751"/>
    <cellStyle name="Normal 2 5 2 2 3 3 3" xfId="41752"/>
    <cellStyle name="Normal 2 5 2 2 3 3 4" xfId="41753"/>
    <cellStyle name="Normal 2 5 2 2 3 4" xfId="41754"/>
    <cellStyle name="Normal 2 5 2 2 3 4 2" xfId="41755"/>
    <cellStyle name="Normal 2 5 2 2 3 4 3" xfId="41756"/>
    <cellStyle name="Normal 2 5 2 2 3 4 4" xfId="41757"/>
    <cellStyle name="Normal 2 5 2 2 3 5" xfId="41758"/>
    <cellStyle name="Normal 2 5 2 2 3 6" xfId="41759"/>
    <cellStyle name="Normal 2 5 2 2 3 7" xfId="41760"/>
    <cellStyle name="Normal 2 5 2 2 3 8" xfId="41761"/>
    <cellStyle name="Normal 2 5 2 2 3 9" xfId="41762"/>
    <cellStyle name="Normal 2 5 2 2 4" xfId="13342"/>
    <cellStyle name="Normal 2 5 2 2 4 2" xfId="41763"/>
    <cellStyle name="Normal 2 5 2 2 4 2 2" xfId="41764"/>
    <cellStyle name="Normal 2 5 2 2 4 2 3" xfId="41765"/>
    <cellStyle name="Normal 2 5 2 2 4 2 4" xfId="41766"/>
    <cellStyle name="Normal 2 5 2 2 4 3" xfId="41767"/>
    <cellStyle name="Normal 2 5 2 2 4 3 2" xfId="41768"/>
    <cellStyle name="Normal 2 5 2 2 4 3 3" xfId="41769"/>
    <cellStyle name="Normal 2 5 2 2 4 3 4" xfId="41770"/>
    <cellStyle name="Normal 2 5 2 2 4 4" xfId="41771"/>
    <cellStyle name="Normal 2 5 2 2 4 5" xfId="41772"/>
    <cellStyle name="Normal 2 5 2 2 4 6" xfId="41773"/>
    <cellStyle name="Normal 2 5 2 2 4 7" xfId="41774"/>
    <cellStyle name="Normal 2 5 2 2 4 8" xfId="41775"/>
    <cellStyle name="Normal 2 5 2 2 4 9" xfId="41776"/>
    <cellStyle name="Normal 2 5 2 2 5" xfId="13343"/>
    <cellStyle name="Normal 2 5 2 2 5 2" xfId="41777"/>
    <cellStyle name="Normal 2 5 2 2 5 3" xfId="41778"/>
    <cellStyle name="Normal 2 5 2 2 5 4" xfId="41779"/>
    <cellStyle name="Normal 2 5 2 2 5 5" xfId="41780"/>
    <cellStyle name="Normal 2 5 2 2 5 6" xfId="41781"/>
    <cellStyle name="Normal 2 5 2 2 6" xfId="13344"/>
    <cellStyle name="Normal 2 5 2 2 6 2" xfId="41782"/>
    <cellStyle name="Normal 2 5 2 2 6 3" xfId="41783"/>
    <cellStyle name="Normal 2 5 2 2 6 4" xfId="41784"/>
    <cellStyle name="Normal 2 5 2 2 7" xfId="13345"/>
    <cellStyle name="Normal 2 5 2 2 7 2" xfId="41785"/>
    <cellStyle name="Normal 2 5 2 2 7 3" xfId="41786"/>
    <cellStyle name="Normal 2 5 2 2 7 4" xfId="41787"/>
    <cellStyle name="Normal 2 5 2 2 8" xfId="41788"/>
    <cellStyle name="Normal 2 5 2 2 8 2" xfId="41789"/>
    <cellStyle name="Normal 2 5 2 2 9" xfId="41790"/>
    <cellStyle name="Normal 2 5 2 20" xfId="41791"/>
    <cellStyle name="Normal 2 5 2 21" xfId="41792"/>
    <cellStyle name="Normal 2 5 2 3" xfId="13346"/>
    <cellStyle name="Normal 2 5 2 3 10" xfId="41793"/>
    <cellStyle name="Normal 2 5 2 3 11" xfId="41794"/>
    <cellStyle name="Normal 2 5 2 3 2" xfId="41795"/>
    <cellStyle name="Normal 2 5 2 3 2 2" xfId="41796"/>
    <cellStyle name="Normal 2 5 2 3 2 2 2" xfId="41797"/>
    <cellStyle name="Normal 2 5 2 3 2 2 3" xfId="41798"/>
    <cellStyle name="Normal 2 5 2 3 2 2 4" xfId="41799"/>
    <cellStyle name="Normal 2 5 2 3 2 3" xfId="41800"/>
    <cellStyle name="Normal 2 5 2 3 2 3 2" xfId="41801"/>
    <cellStyle name="Normal 2 5 2 3 2 3 3" xfId="41802"/>
    <cellStyle name="Normal 2 5 2 3 2 3 4" xfId="41803"/>
    <cellStyle name="Normal 2 5 2 3 2 4" xfId="41804"/>
    <cellStyle name="Normal 2 5 2 3 2 5" xfId="41805"/>
    <cellStyle name="Normal 2 5 2 3 2 6" xfId="41806"/>
    <cellStyle name="Normal 2 5 2 3 2 7" xfId="41807"/>
    <cellStyle name="Normal 2 5 2 3 2 8" xfId="41808"/>
    <cellStyle name="Normal 2 5 2 3 3" xfId="41809"/>
    <cellStyle name="Normal 2 5 2 3 3 2" xfId="41810"/>
    <cellStyle name="Normal 2 5 2 3 3 3" xfId="41811"/>
    <cellStyle name="Normal 2 5 2 3 3 4" xfId="41812"/>
    <cellStyle name="Normal 2 5 2 3 3 5" xfId="41813"/>
    <cellStyle name="Normal 2 5 2 3 4" xfId="41814"/>
    <cellStyle name="Normal 2 5 2 3 4 2" xfId="41815"/>
    <cellStyle name="Normal 2 5 2 3 4 3" xfId="41816"/>
    <cellStyle name="Normal 2 5 2 3 4 4" xfId="41817"/>
    <cellStyle name="Normal 2 5 2 3 5" xfId="41818"/>
    <cellStyle name="Normal 2 5 2 3 5 2" xfId="41819"/>
    <cellStyle name="Normal 2 5 2 3 5 3" xfId="41820"/>
    <cellStyle name="Normal 2 5 2 3 5 4" xfId="41821"/>
    <cellStyle name="Normal 2 5 2 3 6" xfId="41822"/>
    <cellStyle name="Normal 2 5 2 3 7" xfId="41823"/>
    <cellStyle name="Normal 2 5 2 3 8" xfId="41824"/>
    <cellStyle name="Normal 2 5 2 3 9" xfId="41825"/>
    <cellStyle name="Normal 2 5 2 4" xfId="13347"/>
    <cellStyle name="Normal 2 5 2 4 10" xfId="41826"/>
    <cellStyle name="Normal 2 5 2 4 11" xfId="41827"/>
    <cellStyle name="Normal 2 5 2 4 2" xfId="41828"/>
    <cellStyle name="Normal 2 5 2 4 2 2" xfId="41829"/>
    <cellStyle name="Normal 2 5 2 4 2 2 2" xfId="41830"/>
    <cellStyle name="Normal 2 5 2 4 2 2 3" xfId="41831"/>
    <cellStyle name="Normal 2 5 2 4 2 2 4" xfId="41832"/>
    <cellStyle name="Normal 2 5 2 4 2 3" xfId="41833"/>
    <cellStyle name="Normal 2 5 2 4 2 3 2" xfId="41834"/>
    <cellStyle name="Normal 2 5 2 4 2 3 3" xfId="41835"/>
    <cellStyle name="Normal 2 5 2 4 2 3 4" xfId="41836"/>
    <cellStyle name="Normal 2 5 2 4 2 4" xfId="41837"/>
    <cellStyle name="Normal 2 5 2 4 2 5" xfId="41838"/>
    <cellStyle name="Normal 2 5 2 4 2 6" xfId="41839"/>
    <cellStyle name="Normal 2 5 2 4 2 7" xfId="41840"/>
    <cellStyle name="Normal 2 5 2 4 2 8" xfId="41841"/>
    <cellStyle name="Normal 2 5 2 4 3" xfId="41842"/>
    <cellStyle name="Normal 2 5 2 4 3 2" xfId="41843"/>
    <cellStyle name="Normal 2 5 2 4 3 3" xfId="41844"/>
    <cellStyle name="Normal 2 5 2 4 3 4" xfId="41845"/>
    <cellStyle name="Normal 2 5 2 4 3 5" xfId="41846"/>
    <cellStyle name="Normal 2 5 2 4 4" xfId="41847"/>
    <cellStyle name="Normal 2 5 2 4 4 2" xfId="41848"/>
    <cellStyle name="Normal 2 5 2 4 4 3" xfId="41849"/>
    <cellStyle name="Normal 2 5 2 4 4 4" xfId="41850"/>
    <cellStyle name="Normal 2 5 2 4 5" xfId="41851"/>
    <cellStyle name="Normal 2 5 2 4 5 2" xfId="41852"/>
    <cellStyle name="Normal 2 5 2 4 5 3" xfId="41853"/>
    <cellStyle name="Normal 2 5 2 4 5 4" xfId="41854"/>
    <cellStyle name="Normal 2 5 2 4 6" xfId="41855"/>
    <cellStyle name="Normal 2 5 2 4 7" xfId="41856"/>
    <cellStyle name="Normal 2 5 2 4 8" xfId="41857"/>
    <cellStyle name="Normal 2 5 2 4 9" xfId="41858"/>
    <cellStyle name="Normal 2 5 2 5" xfId="13348"/>
    <cellStyle name="Normal 2 5 2 5 10" xfId="41859"/>
    <cellStyle name="Normal 2 5 2 5 11" xfId="41860"/>
    <cellStyle name="Normal 2 5 2 5 2" xfId="41861"/>
    <cellStyle name="Normal 2 5 2 5 2 2" xfId="41862"/>
    <cellStyle name="Normal 2 5 2 5 2 2 2" xfId="41863"/>
    <cellStyle name="Normal 2 5 2 5 2 2 3" xfId="41864"/>
    <cellStyle name="Normal 2 5 2 5 2 2 4" xfId="41865"/>
    <cellStyle name="Normal 2 5 2 5 2 3" xfId="41866"/>
    <cellStyle name="Normal 2 5 2 5 2 3 2" xfId="41867"/>
    <cellStyle name="Normal 2 5 2 5 2 3 3" xfId="41868"/>
    <cellStyle name="Normal 2 5 2 5 2 3 4" xfId="41869"/>
    <cellStyle name="Normal 2 5 2 5 2 4" xfId="41870"/>
    <cellStyle name="Normal 2 5 2 5 2 5" xfId="41871"/>
    <cellStyle name="Normal 2 5 2 5 2 6" xfId="41872"/>
    <cellStyle name="Normal 2 5 2 5 2 7" xfId="41873"/>
    <cellStyle name="Normal 2 5 2 5 2 8" xfId="41874"/>
    <cellStyle name="Normal 2 5 2 5 3" xfId="41875"/>
    <cellStyle name="Normal 2 5 2 5 3 2" xfId="41876"/>
    <cellStyle name="Normal 2 5 2 5 3 3" xfId="41877"/>
    <cellStyle name="Normal 2 5 2 5 3 4" xfId="41878"/>
    <cellStyle name="Normal 2 5 2 5 3 5" xfId="41879"/>
    <cellStyle name="Normal 2 5 2 5 4" xfId="41880"/>
    <cellStyle name="Normal 2 5 2 5 4 2" xfId="41881"/>
    <cellStyle name="Normal 2 5 2 5 4 3" xfId="41882"/>
    <cellStyle name="Normal 2 5 2 5 4 4" xfId="41883"/>
    <cellStyle name="Normal 2 5 2 5 5" xfId="41884"/>
    <cellStyle name="Normal 2 5 2 5 5 2" xfId="41885"/>
    <cellStyle name="Normal 2 5 2 5 5 3" xfId="41886"/>
    <cellStyle name="Normal 2 5 2 5 5 4" xfId="41887"/>
    <cellStyle name="Normal 2 5 2 5 6" xfId="41888"/>
    <cellStyle name="Normal 2 5 2 5 7" xfId="41889"/>
    <cellStyle name="Normal 2 5 2 5 8" xfId="41890"/>
    <cellStyle name="Normal 2 5 2 5 9" xfId="41891"/>
    <cellStyle name="Normal 2 5 2 6" xfId="13349"/>
    <cellStyle name="Normal 2 5 2 6 10" xfId="41892"/>
    <cellStyle name="Normal 2 5 2 6 2" xfId="41893"/>
    <cellStyle name="Normal 2 5 2 6 2 2" xfId="41894"/>
    <cellStyle name="Normal 2 5 2 6 2 3" xfId="41895"/>
    <cellStyle name="Normal 2 5 2 6 2 4" xfId="41896"/>
    <cellStyle name="Normal 2 5 2 6 2 5" xfId="41897"/>
    <cellStyle name="Normal 2 5 2 6 3" xfId="41898"/>
    <cellStyle name="Normal 2 5 2 6 3 2" xfId="41899"/>
    <cellStyle name="Normal 2 5 2 6 3 3" xfId="41900"/>
    <cellStyle name="Normal 2 5 2 6 3 4" xfId="41901"/>
    <cellStyle name="Normal 2 5 2 6 4" xfId="41902"/>
    <cellStyle name="Normal 2 5 2 6 4 2" xfId="41903"/>
    <cellStyle name="Normal 2 5 2 6 4 3" xfId="41904"/>
    <cellStyle name="Normal 2 5 2 6 4 4" xfId="41905"/>
    <cellStyle name="Normal 2 5 2 6 5" xfId="41906"/>
    <cellStyle name="Normal 2 5 2 6 6" xfId="41907"/>
    <cellStyle name="Normal 2 5 2 6 7" xfId="41908"/>
    <cellStyle name="Normal 2 5 2 6 8" xfId="41909"/>
    <cellStyle name="Normal 2 5 2 6 9" xfId="41910"/>
    <cellStyle name="Normal 2 5 2 7" xfId="13350"/>
    <cellStyle name="Normal 2 5 2 7 2" xfId="41911"/>
    <cellStyle name="Normal 2 5 2 7 2 2" xfId="41912"/>
    <cellStyle name="Normal 2 5 2 7 2 3" xfId="41913"/>
    <cellStyle name="Normal 2 5 2 7 2 4" xfId="41914"/>
    <cellStyle name="Normal 2 5 2 7 3" xfId="41915"/>
    <cellStyle name="Normal 2 5 2 7 3 2" xfId="41916"/>
    <cellStyle name="Normal 2 5 2 7 3 3" xfId="41917"/>
    <cellStyle name="Normal 2 5 2 7 3 4" xfId="41918"/>
    <cellStyle name="Normal 2 5 2 7 4" xfId="41919"/>
    <cellStyle name="Normal 2 5 2 7 5" xfId="41920"/>
    <cellStyle name="Normal 2 5 2 7 6" xfId="41921"/>
    <cellStyle name="Normal 2 5 2 7 7" xfId="41922"/>
    <cellStyle name="Normal 2 5 2 7 8" xfId="41923"/>
    <cellStyle name="Normal 2 5 2 7 9" xfId="41924"/>
    <cellStyle name="Normal 2 5 2 8" xfId="13351"/>
    <cellStyle name="Normal 2 5 2 8 2" xfId="41925"/>
    <cellStyle name="Normal 2 5 2 8 2 2" xfId="41926"/>
    <cellStyle name="Normal 2 5 2 8 2 3" xfId="41927"/>
    <cellStyle name="Normal 2 5 2 8 2 4" xfId="41928"/>
    <cellStyle name="Normal 2 5 2 8 3" xfId="41929"/>
    <cellStyle name="Normal 2 5 2 8 4" xfId="41930"/>
    <cellStyle name="Normal 2 5 2 8 5" xfId="41931"/>
    <cellStyle name="Normal 2 5 2 8 6" xfId="41932"/>
    <cellStyle name="Normal 2 5 2 9" xfId="13352"/>
    <cellStyle name="Normal 2 5 2 9 2" xfId="41933"/>
    <cellStyle name="Normal 2 5 2 9 3" xfId="41934"/>
    <cellStyle name="Normal 2 5 2 9 4" xfId="41935"/>
    <cellStyle name="Normal 2 5 20" xfId="13353"/>
    <cellStyle name="Normal 2 5 20 2" xfId="46234"/>
    <cellStyle name="Normal 2 5 21" xfId="13354"/>
    <cellStyle name="Normal 2 5 21 2" xfId="46317"/>
    <cellStyle name="Normal 2 5 22" xfId="13355"/>
    <cellStyle name="Normal 2 5 22 2" xfId="46270"/>
    <cellStyle name="Normal 2 5 23" xfId="13356"/>
    <cellStyle name="Normal 2 5 24" xfId="13357"/>
    <cellStyle name="Normal 2 5 25" xfId="13358"/>
    <cellStyle name="Normal 2 5 26" xfId="13359"/>
    <cellStyle name="Normal 2 5 27" xfId="13360"/>
    <cellStyle name="Normal 2 5 28" xfId="13361"/>
    <cellStyle name="Normal 2 5 29" xfId="13362"/>
    <cellStyle name="Normal 2 5 3" xfId="13363"/>
    <cellStyle name="Normal 2 5 3 10" xfId="41936"/>
    <cellStyle name="Normal 2 5 3 10 2" xfId="41937"/>
    <cellStyle name="Normal 2 5 3 10 3" xfId="41938"/>
    <cellStyle name="Normal 2 5 3 10 4" xfId="41939"/>
    <cellStyle name="Normal 2 5 3 11" xfId="41940"/>
    <cellStyle name="Normal 2 5 3 11 2" xfId="41941"/>
    <cellStyle name="Normal 2 5 3 12" xfId="41942"/>
    <cellStyle name="Normal 2 5 3 12 2" xfId="41943"/>
    <cellStyle name="Normal 2 5 3 13" xfId="41944"/>
    <cellStyle name="Normal 2 5 3 13 2" xfId="41945"/>
    <cellStyle name="Normal 2 5 3 14" xfId="41946"/>
    <cellStyle name="Normal 2 5 3 15" xfId="41947"/>
    <cellStyle name="Normal 2 5 3 16" xfId="41948"/>
    <cellStyle name="Normal 2 5 3 17" xfId="41949"/>
    <cellStyle name="Normal 2 5 3 18" xfId="41950"/>
    <cellStyle name="Normal 2 5 3 19" xfId="41951"/>
    <cellStyle name="Normal 2 5 3 2" xfId="13364"/>
    <cellStyle name="Normal 2 5 3 2 10" xfId="41952"/>
    <cellStyle name="Normal 2 5 3 2 11" xfId="41953"/>
    <cellStyle name="Normal 2 5 3 2 12" xfId="41954"/>
    <cellStyle name="Normal 2 5 3 2 2" xfId="41955"/>
    <cellStyle name="Normal 2 5 3 2 2 10" xfId="41956"/>
    <cellStyle name="Normal 2 5 3 2 2 2" xfId="41957"/>
    <cellStyle name="Normal 2 5 3 2 2 2 2" xfId="41958"/>
    <cellStyle name="Normal 2 5 3 2 2 2 3" xfId="41959"/>
    <cellStyle name="Normal 2 5 3 2 2 2 4" xfId="41960"/>
    <cellStyle name="Normal 2 5 3 2 2 2 5" xfId="41961"/>
    <cellStyle name="Normal 2 5 3 2 2 3" xfId="41962"/>
    <cellStyle name="Normal 2 5 3 2 2 3 2" xfId="41963"/>
    <cellStyle name="Normal 2 5 3 2 2 3 3" xfId="41964"/>
    <cellStyle name="Normal 2 5 3 2 2 3 4" xfId="41965"/>
    <cellStyle name="Normal 2 5 3 2 2 4" xfId="41966"/>
    <cellStyle name="Normal 2 5 3 2 2 4 2" xfId="41967"/>
    <cellStyle name="Normal 2 5 3 2 2 4 3" xfId="41968"/>
    <cellStyle name="Normal 2 5 3 2 2 4 4" xfId="41969"/>
    <cellStyle name="Normal 2 5 3 2 2 5" xfId="41970"/>
    <cellStyle name="Normal 2 5 3 2 2 6" xfId="41971"/>
    <cellStyle name="Normal 2 5 3 2 2 7" xfId="41972"/>
    <cellStyle name="Normal 2 5 3 2 2 8" xfId="41973"/>
    <cellStyle name="Normal 2 5 3 2 2 9" xfId="41974"/>
    <cellStyle name="Normal 2 5 3 2 3" xfId="41975"/>
    <cellStyle name="Normal 2 5 3 2 3 2" xfId="41976"/>
    <cellStyle name="Normal 2 5 3 2 3 2 2" xfId="41977"/>
    <cellStyle name="Normal 2 5 3 2 3 2 3" xfId="41978"/>
    <cellStyle name="Normal 2 5 3 2 3 2 4" xfId="41979"/>
    <cellStyle name="Normal 2 5 3 2 3 3" xfId="41980"/>
    <cellStyle name="Normal 2 5 3 2 3 3 2" xfId="41981"/>
    <cellStyle name="Normal 2 5 3 2 3 3 3" xfId="41982"/>
    <cellStyle name="Normal 2 5 3 2 3 3 4" xfId="41983"/>
    <cellStyle name="Normal 2 5 3 2 3 4" xfId="41984"/>
    <cellStyle name="Normal 2 5 3 2 3 5" xfId="41985"/>
    <cellStyle name="Normal 2 5 3 2 3 6" xfId="41986"/>
    <cellStyle name="Normal 2 5 3 2 3 7" xfId="41987"/>
    <cellStyle name="Normal 2 5 3 2 3 8" xfId="41988"/>
    <cellStyle name="Normal 2 5 3 2 4" xfId="41989"/>
    <cellStyle name="Normal 2 5 3 2 4 2" xfId="41990"/>
    <cellStyle name="Normal 2 5 3 2 4 3" xfId="41991"/>
    <cellStyle name="Normal 2 5 3 2 4 4" xfId="41992"/>
    <cellStyle name="Normal 2 5 3 2 4 5" xfId="41993"/>
    <cellStyle name="Normal 2 5 3 2 4 6" xfId="41994"/>
    <cellStyle name="Normal 2 5 3 2 5" xfId="41995"/>
    <cellStyle name="Normal 2 5 3 2 5 2" xfId="41996"/>
    <cellStyle name="Normal 2 5 3 2 5 3" xfId="41997"/>
    <cellStyle name="Normal 2 5 3 2 5 4" xfId="41998"/>
    <cellStyle name="Normal 2 5 3 2 6" xfId="41999"/>
    <cellStyle name="Normal 2 5 3 2 6 2" xfId="42000"/>
    <cellStyle name="Normal 2 5 3 2 6 3" xfId="42001"/>
    <cellStyle name="Normal 2 5 3 2 6 4" xfId="42002"/>
    <cellStyle name="Normal 2 5 3 2 7" xfId="42003"/>
    <cellStyle name="Normal 2 5 3 2 8" xfId="42004"/>
    <cellStyle name="Normal 2 5 3 2 9" xfId="42005"/>
    <cellStyle name="Normal 2 5 3 3" xfId="13365"/>
    <cellStyle name="Normal 2 5 3 3 10" xfId="42006"/>
    <cellStyle name="Normal 2 5 3 3 11" xfId="42007"/>
    <cellStyle name="Normal 2 5 3 3 2" xfId="42008"/>
    <cellStyle name="Normal 2 5 3 3 2 2" xfId="42009"/>
    <cellStyle name="Normal 2 5 3 3 2 2 2" xfId="42010"/>
    <cellStyle name="Normal 2 5 3 3 2 2 3" xfId="42011"/>
    <cellStyle name="Normal 2 5 3 3 2 2 4" xfId="42012"/>
    <cellStyle name="Normal 2 5 3 3 2 3" xfId="42013"/>
    <cellStyle name="Normal 2 5 3 3 2 3 2" xfId="42014"/>
    <cellStyle name="Normal 2 5 3 3 2 3 3" xfId="42015"/>
    <cellStyle name="Normal 2 5 3 3 2 3 4" xfId="42016"/>
    <cellStyle name="Normal 2 5 3 3 2 4" xfId="42017"/>
    <cellStyle name="Normal 2 5 3 3 2 5" xfId="42018"/>
    <cellStyle name="Normal 2 5 3 3 2 6" xfId="42019"/>
    <cellStyle name="Normal 2 5 3 3 2 7" xfId="42020"/>
    <cellStyle name="Normal 2 5 3 3 2 8" xfId="42021"/>
    <cellStyle name="Normal 2 5 3 3 3" xfId="42022"/>
    <cellStyle name="Normal 2 5 3 3 3 2" xfId="42023"/>
    <cellStyle name="Normal 2 5 3 3 3 3" xfId="42024"/>
    <cellStyle name="Normal 2 5 3 3 3 4" xfId="42025"/>
    <cellStyle name="Normal 2 5 3 3 3 5" xfId="42026"/>
    <cellStyle name="Normal 2 5 3 3 4" xfId="42027"/>
    <cellStyle name="Normal 2 5 3 3 4 2" xfId="42028"/>
    <cellStyle name="Normal 2 5 3 3 4 3" xfId="42029"/>
    <cellStyle name="Normal 2 5 3 3 4 4" xfId="42030"/>
    <cellStyle name="Normal 2 5 3 3 5" xfId="42031"/>
    <cellStyle name="Normal 2 5 3 3 5 2" xfId="42032"/>
    <cellStyle name="Normal 2 5 3 3 5 3" xfId="42033"/>
    <cellStyle name="Normal 2 5 3 3 5 4" xfId="42034"/>
    <cellStyle name="Normal 2 5 3 3 6" xfId="42035"/>
    <cellStyle name="Normal 2 5 3 3 7" xfId="42036"/>
    <cellStyle name="Normal 2 5 3 3 8" xfId="42037"/>
    <cellStyle name="Normal 2 5 3 3 9" xfId="42038"/>
    <cellStyle name="Normal 2 5 3 4" xfId="13366"/>
    <cellStyle name="Normal 2 5 3 4 10" xfId="42039"/>
    <cellStyle name="Normal 2 5 3 4 11" xfId="42040"/>
    <cellStyle name="Normal 2 5 3 4 2" xfId="42041"/>
    <cellStyle name="Normal 2 5 3 4 2 2" xfId="42042"/>
    <cellStyle name="Normal 2 5 3 4 2 2 2" xfId="42043"/>
    <cellStyle name="Normal 2 5 3 4 2 2 3" xfId="42044"/>
    <cellStyle name="Normal 2 5 3 4 2 2 4" xfId="42045"/>
    <cellStyle name="Normal 2 5 3 4 2 3" xfId="42046"/>
    <cellStyle name="Normal 2 5 3 4 2 3 2" xfId="42047"/>
    <cellStyle name="Normal 2 5 3 4 2 3 3" xfId="42048"/>
    <cellStyle name="Normal 2 5 3 4 2 3 4" xfId="42049"/>
    <cellStyle name="Normal 2 5 3 4 2 4" xfId="42050"/>
    <cellStyle name="Normal 2 5 3 4 2 5" xfId="42051"/>
    <cellStyle name="Normal 2 5 3 4 2 6" xfId="42052"/>
    <cellStyle name="Normal 2 5 3 4 2 7" xfId="42053"/>
    <cellStyle name="Normal 2 5 3 4 2 8" xfId="42054"/>
    <cellStyle name="Normal 2 5 3 4 3" xfId="42055"/>
    <cellStyle name="Normal 2 5 3 4 3 2" xfId="42056"/>
    <cellStyle name="Normal 2 5 3 4 3 3" xfId="42057"/>
    <cellStyle name="Normal 2 5 3 4 3 4" xfId="42058"/>
    <cellStyle name="Normal 2 5 3 4 3 5" xfId="42059"/>
    <cellStyle name="Normal 2 5 3 4 4" xfId="42060"/>
    <cellStyle name="Normal 2 5 3 4 4 2" xfId="42061"/>
    <cellStyle name="Normal 2 5 3 4 4 3" xfId="42062"/>
    <cellStyle name="Normal 2 5 3 4 4 4" xfId="42063"/>
    <cellStyle name="Normal 2 5 3 4 5" xfId="42064"/>
    <cellStyle name="Normal 2 5 3 4 5 2" xfId="42065"/>
    <cellStyle name="Normal 2 5 3 4 5 3" xfId="42066"/>
    <cellStyle name="Normal 2 5 3 4 5 4" xfId="42067"/>
    <cellStyle name="Normal 2 5 3 4 6" xfId="42068"/>
    <cellStyle name="Normal 2 5 3 4 7" xfId="42069"/>
    <cellStyle name="Normal 2 5 3 4 8" xfId="42070"/>
    <cellStyle name="Normal 2 5 3 4 9" xfId="42071"/>
    <cellStyle name="Normal 2 5 3 5" xfId="13367"/>
    <cellStyle name="Normal 2 5 3 5 10" xfId="42072"/>
    <cellStyle name="Normal 2 5 3 5 11" xfId="42073"/>
    <cellStyle name="Normal 2 5 3 5 2" xfId="42074"/>
    <cellStyle name="Normal 2 5 3 5 2 2" xfId="42075"/>
    <cellStyle name="Normal 2 5 3 5 2 2 2" xfId="42076"/>
    <cellStyle name="Normal 2 5 3 5 2 2 3" xfId="42077"/>
    <cellStyle name="Normal 2 5 3 5 2 2 4" xfId="42078"/>
    <cellStyle name="Normal 2 5 3 5 2 3" xfId="42079"/>
    <cellStyle name="Normal 2 5 3 5 2 3 2" xfId="42080"/>
    <cellStyle name="Normal 2 5 3 5 2 3 3" xfId="42081"/>
    <cellStyle name="Normal 2 5 3 5 2 3 4" xfId="42082"/>
    <cellStyle name="Normal 2 5 3 5 2 4" xfId="42083"/>
    <cellStyle name="Normal 2 5 3 5 2 5" xfId="42084"/>
    <cellStyle name="Normal 2 5 3 5 2 6" xfId="42085"/>
    <cellStyle name="Normal 2 5 3 5 2 7" xfId="42086"/>
    <cellStyle name="Normal 2 5 3 5 2 8" xfId="42087"/>
    <cellStyle name="Normal 2 5 3 5 3" xfId="42088"/>
    <cellStyle name="Normal 2 5 3 5 3 2" xfId="42089"/>
    <cellStyle name="Normal 2 5 3 5 3 3" xfId="42090"/>
    <cellStyle name="Normal 2 5 3 5 3 4" xfId="42091"/>
    <cellStyle name="Normal 2 5 3 5 3 5" xfId="42092"/>
    <cellStyle name="Normal 2 5 3 5 4" xfId="42093"/>
    <cellStyle name="Normal 2 5 3 5 4 2" xfId="42094"/>
    <cellStyle name="Normal 2 5 3 5 4 3" xfId="42095"/>
    <cellStyle name="Normal 2 5 3 5 4 4" xfId="42096"/>
    <cellStyle name="Normal 2 5 3 5 5" xfId="42097"/>
    <cellStyle name="Normal 2 5 3 5 5 2" xfId="42098"/>
    <cellStyle name="Normal 2 5 3 5 5 3" xfId="42099"/>
    <cellStyle name="Normal 2 5 3 5 5 4" xfId="42100"/>
    <cellStyle name="Normal 2 5 3 5 6" xfId="42101"/>
    <cellStyle name="Normal 2 5 3 5 7" xfId="42102"/>
    <cellStyle name="Normal 2 5 3 5 8" xfId="42103"/>
    <cellStyle name="Normal 2 5 3 5 9" xfId="42104"/>
    <cellStyle name="Normal 2 5 3 6" xfId="40643"/>
    <cellStyle name="Normal 2 5 3 6 10" xfId="42105"/>
    <cellStyle name="Normal 2 5 3 6 2" xfId="42106"/>
    <cellStyle name="Normal 2 5 3 6 2 2" xfId="42107"/>
    <cellStyle name="Normal 2 5 3 6 2 3" xfId="42108"/>
    <cellStyle name="Normal 2 5 3 6 2 4" xfId="42109"/>
    <cellStyle name="Normal 2 5 3 6 2 5" xfId="42110"/>
    <cellStyle name="Normal 2 5 3 6 3" xfId="42111"/>
    <cellStyle name="Normal 2 5 3 6 3 2" xfId="42112"/>
    <cellStyle name="Normal 2 5 3 6 3 3" xfId="42113"/>
    <cellStyle name="Normal 2 5 3 6 3 4" xfId="42114"/>
    <cellStyle name="Normal 2 5 3 6 4" xfId="42115"/>
    <cellStyle name="Normal 2 5 3 6 4 2" xfId="42116"/>
    <cellStyle name="Normal 2 5 3 6 4 3" xfId="42117"/>
    <cellStyle name="Normal 2 5 3 6 4 4" xfId="42118"/>
    <cellStyle name="Normal 2 5 3 6 5" xfId="42119"/>
    <cellStyle name="Normal 2 5 3 6 6" xfId="42120"/>
    <cellStyle name="Normal 2 5 3 6 7" xfId="42121"/>
    <cellStyle name="Normal 2 5 3 6 8" xfId="42122"/>
    <cellStyle name="Normal 2 5 3 6 9" xfId="42123"/>
    <cellStyle name="Normal 2 5 3 7" xfId="42124"/>
    <cellStyle name="Normal 2 5 3 7 2" xfId="42125"/>
    <cellStyle name="Normal 2 5 3 7 2 2" xfId="42126"/>
    <cellStyle name="Normal 2 5 3 7 2 3" xfId="42127"/>
    <cellStyle name="Normal 2 5 3 7 2 4" xfId="42128"/>
    <cellStyle name="Normal 2 5 3 7 3" xfId="42129"/>
    <cellStyle name="Normal 2 5 3 7 3 2" xfId="42130"/>
    <cellStyle name="Normal 2 5 3 7 3 3" xfId="42131"/>
    <cellStyle name="Normal 2 5 3 7 3 4" xfId="42132"/>
    <cellStyle name="Normal 2 5 3 7 4" xfId="42133"/>
    <cellStyle name="Normal 2 5 3 7 5" xfId="42134"/>
    <cellStyle name="Normal 2 5 3 7 6" xfId="42135"/>
    <cellStyle name="Normal 2 5 3 7 7" xfId="42136"/>
    <cellStyle name="Normal 2 5 3 7 8" xfId="42137"/>
    <cellStyle name="Normal 2 5 3 7 9" xfId="42138"/>
    <cellStyle name="Normal 2 5 3 8" xfId="42139"/>
    <cellStyle name="Normal 2 5 3 8 2" xfId="42140"/>
    <cellStyle name="Normal 2 5 3 8 2 2" xfId="42141"/>
    <cellStyle name="Normal 2 5 3 8 2 3" xfId="42142"/>
    <cellStyle name="Normal 2 5 3 8 2 4" xfId="42143"/>
    <cellStyle name="Normal 2 5 3 8 3" xfId="42144"/>
    <cellStyle name="Normal 2 5 3 8 4" xfId="42145"/>
    <cellStyle name="Normal 2 5 3 8 5" xfId="42146"/>
    <cellStyle name="Normal 2 5 3 8 6" xfId="42147"/>
    <cellStyle name="Normal 2 5 3 9" xfId="42148"/>
    <cellStyle name="Normal 2 5 3 9 2" xfId="42149"/>
    <cellStyle name="Normal 2 5 3 9 3" xfId="42150"/>
    <cellStyle name="Normal 2 5 3 9 4" xfId="42151"/>
    <cellStyle name="Normal 2 5 30" xfId="13368"/>
    <cellStyle name="Normal 2 5 31" xfId="13369"/>
    <cellStyle name="Normal 2 5 4" xfId="13370"/>
    <cellStyle name="Normal 2 5 4 10" xfId="42152"/>
    <cellStyle name="Normal 2 5 4 11" xfId="42153"/>
    <cellStyle name="Normal 2 5 4 12" xfId="42154"/>
    <cellStyle name="Normal 2 5 4 2" xfId="40644"/>
    <cellStyle name="Normal 2 5 4 2 10" xfId="42155"/>
    <cellStyle name="Normal 2 5 4 2 2" xfId="42156"/>
    <cellStyle name="Normal 2 5 4 2 2 2" xfId="42157"/>
    <cellStyle name="Normal 2 5 4 2 2 3" xfId="42158"/>
    <cellStyle name="Normal 2 5 4 2 2 4" xfId="42159"/>
    <cellStyle name="Normal 2 5 4 2 2 5" xfId="42160"/>
    <cellStyle name="Normal 2 5 4 2 3" xfId="42161"/>
    <cellStyle name="Normal 2 5 4 2 3 2" xfId="42162"/>
    <cellStyle name="Normal 2 5 4 2 3 3" xfId="42163"/>
    <cellStyle name="Normal 2 5 4 2 3 4" xfId="42164"/>
    <cellStyle name="Normal 2 5 4 2 4" xfId="42165"/>
    <cellStyle name="Normal 2 5 4 2 4 2" xfId="42166"/>
    <cellStyle name="Normal 2 5 4 2 4 3" xfId="42167"/>
    <cellStyle name="Normal 2 5 4 2 4 4" xfId="42168"/>
    <cellStyle name="Normal 2 5 4 2 5" xfId="42169"/>
    <cellStyle name="Normal 2 5 4 2 6" xfId="42170"/>
    <cellStyle name="Normal 2 5 4 2 7" xfId="42171"/>
    <cellStyle name="Normal 2 5 4 2 8" xfId="42172"/>
    <cellStyle name="Normal 2 5 4 2 9" xfId="42173"/>
    <cellStyle name="Normal 2 5 4 3" xfId="42174"/>
    <cellStyle name="Normal 2 5 4 3 2" xfId="42175"/>
    <cellStyle name="Normal 2 5 4 3 2 2" xfId="42176"/>
    <cellStyle name="Normal 2 5 4 3 2 3" xfId="42177"/>
    <cellStyle name="Normal 2 5 4 3 2 4" xfId="42178"/>
    <cellStyle name="Normal 2 5 4 3 3" xfId="42179"/>
    <cellStyle name="Normal 2 5 4 3 3 2" xfId="42180"/>
    <cellStyle name="Normal 2 5 4 3 3 3" xfId="42181"/>
    <cellStyle name="Normal 2 5 4 3 3 4" xfId="42182"/>
    <cellStyle name="Normal 2 5 4 3 4" xfId="42183"/>
    <cellStyle name="Normal 2 5 4 3 5" xfId="42184"/>
    <cellStyle name="Normal 2 5 4 3 6" xfId="42185"/>
    <cellStyle name="Normal 2 5 4 3 7" xfId="42186"/>
    <cellStyle name="Normal 2 5 4 3 8" xfId="42187"/>
    <cellStyle name="Normal 2 5 4 4" xfId="42188"/>
    <cellStyle name="Normal 2 5 4 4 2" xfId="42189"/>
    <cellStyle name="Normal 2 5 4 4 3" xfId="42190"/>
    <cellStyle name="Normal 2 5 4 4 4" xfId="42191"/>
    <cellStyle name="Normal 2 5 4 4 5" xfId="42192"/>
    <cellStyle name="Normal 2 5 4 4 6" xfId="42193"/>
    <cellStyle name="Normal 2 5 4 5" xfId="42194"/>
    <cellStyle name="Normal 2 5 4 5 2" xfId="42195"/>
    <cellStyle name="Normal 2 5 4 5 3" xfId="42196"/>
    <cellStyle name="Normal 2 5 4 5 4" xfId="42197"/>
    <cellStyle name="Normal 2 5 4 6" xfId="42198"/>
    <cellStyle name="Normal 2 5 4 6 2" xfId="42199"/>
    <cellStyle name="Normal 2 5 4 6 3" xfId="42200"/>
    <cellStyle name="Normal 2 5 4 6 4" xfId="42201"/>
    <cellStyle name="Normal 2 5 4 7" xfId="42202"/>
    <cellStyle name="Normal 2 5 4 8" xfId="42203"/>
    <cellStyle name="Normal 2 5 4 9" xfId="42204"/>
    <cellStyle name="Normal 2 5 5" xfId="13371"/>
    <cellStyle name="Normal 2 5 5 10" xfId="42205"/>
    <cellStyle name="Normal 2 5 5 11" xfId="42206"/>
    <cellStyle name="Normal 2 5 5 2" xfId="42207"/>
    <cellStyle name="Normal 2 5 5 2 2" xfId="42208"/>
    <cellStyle name="Normal 2 5 5 2 2 2" xfId="42209"/>
    <cellStyle name="Normal 2 5 5 2 2 3" xfId="42210"/>
    <cellStyle name="Normal 2 5 5 2 2 4" xfId="42211"/>
    <cellStyle name="Normal 2 5 5 2 3" xfId="42212"/>
    <cellStyle name="Normal 2 5 5 2 3 2" xfId="42213"/>
    <cellStyle name="Normal 2 5 5 2 3 3" xfId="42214"/>
    <cellStyle name="Normal 2 5 5 2 3 4" xfId="42215"/>
    <cellStyle name="Normal 2 5 5 2 4" xfId="42216"/>
    <cellStyle name="Normal 2 5 5 2 5" xfId="42217"/>
    <cellStyle name="Normal 2 5 5 2 6" xfId="42218"/>
    <cellStyle name="Normal 2 5 5 2 7" xfId="42219"/>
    <cellStyle name="Normal 2 5 5 2 8" xfId="42220"/>
    <cellStyle name="Normal 2 5 5 3" xfId="42221"/>
    <cellStyle name="Normal 2 5 5 3 2" xfId="42222"/>
    <cellStyle name="Normal 2 5 5 3 3" xfId="42223"/>
    <cellStyle name="Normal 2 5 5 3 4" xfId="42224"/>
    <cellStyle name="Normal 2 5 5 3 5" xfId="42225"/>
    <cellStyle name="Normal 2 5 5 4" xfId="42226"/>
    <cellStyle name="Normal 2 5 5 4 2" xfId="42227"/>
    <cellStyle name="Normal 2 5 5 4 3" xfId="42228"/>
    <cellStyle name="Normal 2 5 5 4 4" xfId="42229"/>
    <cellStyle name="Normal 2 5 5 5" xfId="42230"/>
    <cellStyle name="Normal 2 5 5 5 2" xfId="42231"/>
    <cellStyle name="Normal 2 5 5 5 3" xfId="42232"/>
    <cellStyle name="Normal 2 5 5 5 4" xfId="42233"/>
    <cellStyle name="Normal 2 5 5 6" xfId="42234"/>
    <cellStyle name="Normal 2 5 5 7" xfId="42235"/>
    <cellStyle name="Normal 2 5 5 8" xfId="42236"/>
    <cellStyle name="Normal 2 5 5 9" xfId="42237"/>
    <cellStyle name="Normal 2 5 6" xfId="13372"/>
    <cellStyle name="Normal 2 5 6 10" xfId="42238"/>
    <cellStyle name="Normal 2 5 6 11" xfId="42239"/>
    <cellStyle name="Normal 2 5 6 2" xfId="42240"/>
    <cellStyle name="Normal 2 5 6 2 2" xfId="42241"/>
    <cellStyle name="Normal 2 5 6 2 2 2" xfId="42242"/>
    <cellStyle name="Normal 2 5 6 2 2 3" xfId="42243"/>
    <cellStyle name="Normal 2 5 6 2 2 4" xfId="42244"/>
    <cellStyle name="Normal 2 5 6 2 3" xfId="42245"/>
    <cellStyle name="Normal 2 5 6 2 3 2" xfId="42246"/>
    <cellStyle name="Normal 2 5 6 2 3 3" xfId="42247"/>
    <cellStyle name="Normal 2 5 6 2 3 4" xfId="42248"/>
    <cellStyle name="Normal 2 5 6 2 4" xfId="42249"/>
    <cellStyle name="Normal 2 5 6 2 5" xfId="42250"/>
    <cellStyle name="Normal 2 5 6 2 6" xfId="42251"/>
    <cellStyle name="Normal 2 5 6 2 7" xfId="42252"/>
    <cellStyle name="Normal 2 5 6 2 8" xfId="42253"/>
    <cellStyle name="Normal 2 5 6 3" xfId="42254"/>
    <cellStyle name="Normal 2 5 6 3 2" xfId="42255"/>
    <cellStyle name="Normal 2 5 6 3 3" xfId="42256"/>
    <cellStyle name="Normal 2 5 6 3 4" xfId="42257"/>
    <cellStyle name="Normal 2 5 6 3 5" xfId="42258"/>
    <cellStyle name="Normal 2 5 6 4" xfId="42259"/>
    <cellStyle name="Normal 2 5 6 4 2" xfId="42260"/>
    <cellStyle name="Normal 2 5 6 4 3" xfId="42261"/>
    <cellStyle name="Normal 2 5 6 4 4" xfId="42262"/>
    <cellStyle name="Normal 2 5 6 5" xfId="42263"/>
    <cellStyle name="Normal 2 5 6 5 2" xfId="42264"/>
    <cellStyle name="Normal 2 5 6 5 3" xfId="42265"/>
    <cellStyle name="Normal 2 5 6 5 4" xfId="42266"/>
    <cellStyle name="Normal 2 5 6 6" xfId="42267"/>
    <cellStyle name="Normal 2 5 6 7" xfId="42268"/>
    <cellStyle name="Normal 2 5 6 8" xfId="42269"/>
    <cellStyle name="Normal 2 5 6 9" xfId="42270"/>
    <cellStyle name="Normal 2 5 7" xfId="13373"/>
    <cellStyle name="Normal 2 5 7 10" xfId="42271"/>
    <cellStyle name="Normal 2 5 7 11" xfId="42272"/>
    <cellStyle name="Normal 2 5 7 2" xfId="42273"/>
    <cellStyle name="Normal 2 5 7 2 2" xfId="42274"/>
    <cellStyle name="Normal 2 5 7 2 2 2" xfId="42275"/>
    <cellStyle name="Normal 2 5 7 2 2 3" xfId="42276"/>
    <cellStyle name="Normal 2 5 7 2 2 4" xfId="42277"/>
    <cellStyle name="Normal 2 5 7 2 3" xfId="42278"/>
    <cellStyle name="Normal 2 5 7 2 3 2" xfId="42279"/>
    <cellStyle name="Normal 2 5 7 2 3 3" xfId="42280"/>
    <cellStyle name="Normal 2 5 7 2 3 4" xfId="42281"/>
    <cellStyle name="Normal 2 5 7 2 4" xfId="42282"/>
    <cellStyle name="Normal 2 5 7 2 5" xfId="42283"/>
    <cellStyle name="Normal 2 5 7 2 6" xfId="42284"/>
    <cellStyle name="Normal 2 5 7 2 7" xfId="42285"/>
    <cellStyle name="Normal 2 5 7 2 8" xfId="42286"/>
    <cellStyle name="Normal 2 5 7 3" xfId="42287"/>
    <cellStyle name="Normal 2 5 7 3 2" xfId="42288"/>
    <cellStyle name="Normal 2 5 7 3 3" xfId="42289"/>
    <cellStyle name="Normal 2 5 7 3 4" xfId="42290"/>
    <cellStyle name="Normal 2 5 7 3 5" xfId="42291"/>
    <cellStyle name="Normal 2 5 7 4" xfId="42292"/>
    <cellStyle name="Normal 2 5 7 4 2" xfId="42293"/>
    <cellStyle name="Normal 2 5 7 4 3" xfId="42294"/>
    <cellStyle name="Normal 2 5 7 4 4" xfId="42295"/>
    <cellStyle name="Normal 2 5 7 5" xfId="42296"/>
    <cellStyle name="Normal 2 5 7 5 2" xfId="42297"/>
    <cellStyle name="Normal 2 5 7 5 3" xfId="42298"/>
    <cellStyle name="Normal 2 5 7 5 4" xfId="42299"/>
    <cellStyle name="Normal 2 5 7 6" xfId="42300"/>
    <cellStyle name="Normal 2 5 7 7" xfId="42301"/>
    <cellStyle name="Normal 2 5 7 8" xfId="42302"/>
    <cellStyle name="Normal 2 5 7 9" xfId="42303"/>
    <cellStyle name="Normal 2 5 8" xfId="13374"/>
    <cellStyle name="Normal 2 5 8 10" xfId="42304"/>
    <cellStyle name="Normal 2 5 8 11" xfId="42305"/>
    <cellStyle name="Normal 2 5 8 2" xfId="42306"/>
    <cellStyle name="Normal 2 5 8 2 2" xfId="42307"/>
    <cellStyle name="Normal 2 5 8 2 2 2" xfId="42308"/>
    <cellStyle name="Normal 2 5 8 2 2 3" xfId="42309"/>
    <cellStyle name="Normal 2 5 8 2 2 4" xfId="42310"/>
    <cellStyle name="Normal 2 5 8 2 3" xfId="42311"/>
    <cellStyle name="Normal 2 5 8 2 3 2" xfId="42312"/>
    <cellStyle name="Normal 2 5 8 2 3 3" xfId="42313"/>
    <cellStyle name="Normal 2 5 8 2 3 4" xfId="42314"/>
    <cellStyle name="Normal 2 5 8 2 4" xfId="42315"/>
    <cellStyle name="Normal 2 5 8 2 5" xfId="42316"/>
    <cellStyle name="Normal 2 5 8 2 6" xfId="42317"/>
    <cellStyle name="Normal 2 5 8 2 7" xfId="42318"/>
    <cellStyle name="Normal 2 5 8 2 8" xfId="42319"/>
    <cellStyle name="Normal 2 5 8 3" xfId="42320"/>
    <cellStyle name="Normal 2 5 8 3 2" xfId="42321"/>
    <cellStyle name="Normal 2 5 8 3 3" xfId="42322"/>
    <cellStyle name="Normal 2 5 8 3 4" xfId="42323"/>
    <cellStyle name="Normal 2 5 8 3 5" xfId="42324"/>
    <cellStyle name="Normal 2 5 8 4" xfId="42325"/>
    <cellStyle name="Normal 2 5 8 4 2" xfId="42326"/>
    <cellStyle name="Normal 2 5 8 4 3" xfId="42327"/>
    <cellStyle name="Normal 2 5 8 4 4" xfId="42328"/>
    <cellStyle name="Normal 2 5 8 5" xfId="42329"/>
    <cellStyle name="Normal 2 5 8 5 2" xfId="42330"/>
    <cellStyle name="Normal 2 5 8 5 3" xfId="42331"/>
    <cellStyle name="Normal 2 5 8 5 4" xfId="42332"/>
    <cellStyle name="Normal 2 5 8 6" xfId="42333"/>
    <cellStyle name="Normal 2 5 8 7" xfId="42334"/>
    <cellStyle name="Normal 2 5 8 8" xfId="42335"/>
    <cellStyle name="Normal 2 5 8 9" xfId="42336"/>
    <cellStyle name="Normal 2 5 9" xfId="13375"/>
    <cellStyle name="Normal 2 5 9 10" xfId="42337"/>
    <cellStyle name="Normal 2 5 9 2" xfId="42338"/>
    <cellStyle name="Normal 2 5 9 2 2" xfId="42339"/>
    <cellStyle name="Normal 2 5 9 2 3" xfId="42340"/>
    <cellStyle name="Normal 2 5 9 2 4" xfId="42341"/>
    <cellStyle name="Normal 2 5 9 2 5" xfId="42342"/>
    <cellStyle name="Normal 2 5 9 3" xfId="42343"/>
    <cellStyle name="Normal 2 5 9 3 2" xfId="42344"/>
    <cellStyle name="Normal 2 5 9 3 3" xfId="42345"/>
    <cellStyle name="Normal 2 5 9 3 4" xfId="42346"/>
    <cellStyle name="Normal 2 5 9 4" xfId="42347"/>
    <cellStyle name="Normal 2 5 9 4 2" xfId="42348"/>
    <cellStyle name="Normal 2 5 9 4 3" xfId="42349"/>
    <cellStyle name="Normal 2 5 9 4 4" xfId="42350"/>
    <cellStyle name="Normal 2 5 9 5" xfId="42351"/>
    <cellStyle name="Normal 2 5 9 6" xfId="42352"/>
    <cellStyle name="Normal 2 5 9 7" xfId="42353"/>
    <cellStyle name="Normal 2 5 9 8" xfId="42354"/>
    <cellStyle name="Normal 2 5 9 9" xfId="42355"/>
    <cellStyle name="Normal 2 50" xfId="13376"/>
    <cellStyle name="Normal 2 51" xfId="13377"/>
    <cellStyle name="Normal 2 52" xfId="13378"/>
    <cellStyle name="Normal 2 53" xfId="13379"/>
    <cellStyle name="Normal 2 54" xfId="13380"/>
    <cellStyle name="Normal 2 55" xfId="13381"/>
    <cellStyle name="Normal 2 56" xfId="13382"/>
    <cellStyle name="Normal 2 57" xfId="13383"/>
    <cellStyle name="Normal 2 58" xfId="13384"/>
    <cellStyle name="Normal 2 59" xfId="13385"/>
    <cellStyle name="Normal 2 6" xfId="13386"/>
    <cellStyle name="Normal 2 6 10" xfId="13387"/>
    <cellStyle name="Normal 2 6 10 2" xfId="42356"/>
    <cellStyle name="Normal 2 6 10 3" xfId="42357"/>
    <cellStyle name="Normal 2 6 10 4" xfId="42358"/>
    <cellStyle name="Normal 2 6 11" xfId="13388"/>
    <cellStyle name="Normal 2 6 11 2" xfId="42359"/>
    <cellStyle name="Normal 2 6 11 3" xfId="42360"/>
    <cellStyle name="Normal 2 6 11 4" xfId="42361"/>
    <cellStyle name="Normal 2 6 12" xfId="13389"/>
    <cellStyle name="Normal 2 6 12 2" xfId="42362"/>
    <cellStyle name="Normal 2 6 13" xfId="13390"/>
    <cellStyle name="Normal 2 6 13 2" xfId="42363"/>
    <cellStyle name="Normal 2 6 14" xfId="13391"/>
    <cellStyle name="Normal 2 6 14 2" xfId="42364"/>
    <cellStyle name="Normal 2 6 15" xfId="13392"/>
    <cellStyle name="Normal 2 6 15 2" xfId="46005"/>
    <cellStyle name="Normal 2 6 16" xfId="13393"/>
    <cellStyle name="Normal 2 6 16 2" xfId="46162"/>
    <cellStyle name="Normal 2 6 17" xfId="13394"/>
    <cellStyle name="Normal 2 6 17 2" xfId="45973"/>
    <cellStyle name="Normal 2 6 18" xfId="13395"/>
    <cellStyle name="Normal 2 6 18 2" xfId="46235"/>
    <cellStyle name="Normal 2 6 19" xfId="13396"/>
    <cellStyle name="Normal 2 6 19 2" xfId="46318"/>
    <cellStyle name="Normal 2 6 2" xfId="13397"/>
    <cellStyle name="Normal 2 6 2 10" xfId="13398"/>
    <cellStyle name="Normal 2 6 2 10 2" xfId="42365"/>
    <cellStyle name="Normal 2 6 2 10 3" xfId="42366"/>
    <cellStyle name="Normal 2 6 2 10 4" xfId="42367"/>
    <cellStyle name="Normal 2 6 2 11" xfId="40645"/>
    <cellStyle name="Normal 2 6 2 11 2" xfId="42368"/>
    <cellStyle name="Normal 2 6 2 12" xfId="42369"/>
    <cellStyle name="Normal 2 6 2 12 2" xfId="42370"/>
    <cellStyle name="Normal 2 6 2 13" xfId="42371"/>
    <cellStyle name="Normal 2 6 2 13 2" xfId="42372"/>
    <cellStyle name="Normal 2 6 2 14" xfId="42373"/>
    <cellStyle name="Normal 2 6 2 15" xfId="42374"/>
    <cellStyle name="Normal 2 6 2 16" xfId="42375"/>
    <cellStyle name="Normal 2 6 2 17" xfId="42376"/>
    <cellStyle name="Normal 2 6 2 18" xfId="42377"/>
    <cellStyle name="Normal 2 6 2 19" xfId="42378"/>
    <cellStyle name="Normal 2 6 2 2" xfId="13399"/>
    <cellStyle name="Normal 2 6 2 2 10" xfId="42379"/>
    <cellStyle name="Normal 2 6 2 2 11" xfId="42380"/>
    <cellStyle name="Normal 2 6 2 2 12" xfId="42381"/>
    <cellStyle name="Normal 2 6 2 2 2" xfId="13400"/>
    <cellStyle name="Normal 2 6 2 2 2 10" xfId="42382"/>
    <cellStyle name="Normal 2 6 2 2 2 2" xfId="42383"/>
    <cellStyle name="Normal 2 6 2 2 2 2 2" xfId="42384"/>
    <cellStyle name="Normal 2 6 2 2 2 2 3" xfId="42385"/>
    <cellStyle name="Normal 2 6 2 2 2 2 4" xfId="42386"/>
    <cellStyle name="Normal 2 6 2 2 2 2 5" xfId="42387"/>
    <cellStyle name="Normal 2 6 2 2 2 3" xfId="42388"/>
    <cellStyle name="Normal 2 6 2 2 2 3 2" xfId="42389"/>
    <cellStyle name="Normal 2 6 2 2 2 3 3" xfId="42390"/>
    <cellStyle name="Normal 2 6 2 2 2 3 4" xfId="42391"/>
    <cellStyle name="Normal 2 6 2 2 2 4" xfId="42392"/>
    <cellStyle name="Normal 2 6 2 2 2 4 2" xfId="42393"/>
    <cellStyle name="Normal 2 6 2 2 2 4 3" xfId="42394"/>
    <cellStyle name="Normal 2 6 2 2 2 4 4" xfId="42395"/>
    <cellStyle name="Normal 2 6 2 2 2 5" xfId="42396"/>
    <cellStyle name="Normal 2 6 2 2 2 6" xfId="42397"/>
    <cellStyle name="Normal 2 6 2 2 2 7" xfId="42398"/>
    <cellStyle name="Normal 2 6 2 2 2 8" xfId="42399"/>
    <cellStyle name="Normal 2 6 2 2 2 9" xfId="42400"/>
    <cellStyle name="Normal 2 6 2 2 3" xfId="13401"/>
    <cellStyle name="Normal 2 6 2 2 3 2" xfId="42401"/>
    <cellStyle name="Normal 2 6 2 2 3 2 2" xfId="42402"/>
    <cellStyle name="Normal 2 6 2 2 3 2 3" xfId="42403"/>
    <cellStyle name="Normal 2 6 2 2 3 2 4" xfId="42404"/>
    <cellStyle name="Normal 2 6 2 2 3 3" xfId="42405"/>
    <cellStyle name="Normal 2 6 2 2 3 3 2" xfId="42406"/>
    <cellStyle name="Normal 2 6 2 2 3 3 3" xfId="42407"/>
    <cellStyle name="Normal 2 6 2 2 3 3 4" xfId="42408"/>
    <cellStyle name="Normal 2 6 2 2 3 4" xfId="42409"/>
    <cellStyle name="Normal 2 6 2 2 3 5" xfId="42410"/>
    <cellStyle name="Normal 2 6 2 2 3 6" xfId="42411"/>
    <cellStyle name="Normal 2 6 2 2 3 7" xfId="42412"/>
    <cellStyle name="Normal 2 6 2 2 3 8" xfId="42413"/>
    <cellStyle name="Normal 2 6 2 2 4" xfId="13402"/>
    <cellStyle name="Normal 2 6 2 2 4 2" xfId="42414"/>
    <cellStyle name="Normal 2 6 2 2 4 3" xfId="42415"/>
    <cellStyle name="Normal 2 6 2 2 4 4" xfId="42416"/>
    <cellStyle name="Normal 2 6 2 2 4 5" xfId="42417"/>
    <cellStyle name="Normal 2 6 2 2 4 6" xfId="42418"/>
    <cellStyle name="Normal 2 6 2 2 5" xfId="13403"/>
    <cellStyle name="Normal 2 6 2 2 5 2" xfId="42419"/>
    <cellStyle name="Normal 2 6 2 2 5 3" xfId="42420"/>
    <cellStyle name="Normal 2 6 2 2 5 4" xfId="42421"/>
    <cellStyle name="Normal 2 6 2 2 6" xfId="13404"/>
    <cellStyle name="Normal 2 6 2 2 6 2" xfId="42422"/>
    <cellStyle name="Normal 2 6 2 2 6 3" xfId="42423"/>
    <cellStyle name="Normal 2 6 2 2 6 4" xfId="42424"/>
    <cellStyle name="Normal 2 6 2 2 7" xfId="13405"/>
    <cellStyle name="Normal 2 6 2 2 7 2" xfId="46067"/>
    <cellStyle name="Normal 2 6 2 2 8" xfId="42425"/>
    <cellStyle name="Normal 2 6 2 2 9" xfId="42426"/>
    <cellStyle name="Normal 2 6 2 3" xfId="13406"/>
    <cellStyle name="Normal 2 6 2 3 10" xfId="42427"/>
    <cellStyle name="Normal 2 6 2 3 11" xfId="42428"/>
    <cellStyle name="Normal 2 6 2 3 2" xfId="42429"/>
    <cellStyle name="Normal 2 6 2 3 2 2" xfId="42430"/>
    <cellStyle name="Normal 2 6 2 3 2 2 2" xfId="42431"/>
    <cellStyle name="Normal 2 6 2 3 2 2 3" xfId="42432"/>
    <cellStyle name="Normal 2 6 2 3 2 2 4" xfId="42433"/>
    <cellStyle name="Normal 2 6 2 3 2 3" xfId="42434"/>
    <cellStyle name="Normal 2 6 2 3 2 3 2" xfId="42435"/>
    <cellStyle name="Normal 2 6 2 3 2 3 3" xfId="42436"/>
    <cellStyle name="Normal 2 6 2 3 2 3 4" xfId="42437"/>
    <cellStyle name="Normal 2 6 2 3 2 4" xfId="42438"/>
    <cellStyle name="Normal 2 6 2 3 2 5" xfId="42439"/>
    <cellStyle name="Normal 2 6 2 3 2 6" xfId="42440"/>
    <cellStyle name="Normal 2 6 2 3 2 7" xfId="42441"/>
    <cellStyle name="Normal 2 6 2 3 2 8" xfId="42442"/>
    <cellStyle name="Normal 2 6 2 3 3" xfId="42443"/>
    <cellStyle name="Normal 2 6 2 3 3 2" xfId="42444"/>
    <cellStyle name="Normal 2 6 2 3 3 3" xfId="42445"/>
    <cellStyle name="Normal 2 6 2 3 3 4" xfId="42446"/>
    <cellStyle name="Normal 2 6 2 3 3 5" xfId="42447"/>
    <cellStyle name="Normal 2 6 2 3 4" xfId="42448"/>
    <cellStyle name="Normal 2 6 2 3 4 2" xfId="42449"/>
    <cellStyle name="Normal 2 6 2 3 4 3" xfId="42450"/>
    <cellStyle name="Normal 2 6 2 3 4 4" xfId="42451"/>
    <cellStyle name="Normal 2 6 2 3 5" xfId="42452"/>
    <cellStyle name="Normal 2 6 2 3 5 2" xfId="42453"/>
    <cellStyle name="Normal 2 6 2 3 5 3" xfId="42454"/>
    <cellStyle name="Normal 2 6 2 3 5 4" xfId="42455"/>
    <cellStyle name="Normal 2 6 2 3 6" xfId="42456"/>
    <cellStyle name="Normal 2 6 2 3 7" xfId="42457"/>
    <cellStyle name="Normal 2 6 2 3 8" xfId="42458"/>
    <cellStyle name="Normal 2 6 2 3 9" xfId="42459"/>
    <cellStyle name="Normal 2 6 2 4" xfId="13407"/>
    <cellStyle name="Normal 2 6 2 4 10" xfId="42460"/>
    <cellStyle name="Normal 2 6 2 4 11" xfId="42461"/>
    <cellStyle name="Normal 2 6 2 4 2" xfId="42462"/>
    <cellStyle name="Normal 2 6 2 4 2 2" xfId="42463"/>
    <cellStyle name="Normal 2 6 2 4 2 2 2" xfId="42464"/>
    <cellStyle name="Normal 2 6 2 4 2 2 3" xfId="42465"/>
    <cellStyle name="Normal 2 6 2 4 2 2 4" xfId="42466"/>
    <cellStyle name="Normal 2 6 2 4 2 3" xfId="42467"/>
    <cellStyle name="Normal 2 6 2 4 2 3 2" xfId="42468"/>
    <cellStyle name="Normal 2 6 2 4 2 3 3" xfId="42469"/>
    <cellStyle name="Normal 2 6 2 4 2 3 4" xfId="42470"/>
    <cellStyle name="Normal 2 6 2 4 2 4" xfId="42471"/>
    <cellStyle name="Normal 2 6 2 4 2 5" xfId="42472"/>
    <cellStyle name="Normal 2 6 2 4 2 6" xfId="42473"/>
    <cellStyle name="Normal 2 6 2 4 2 7" xfId="42474"/>
    <cellStyle name="Normal 2 6 2 4 2 8" xfId="42475"/>
    <cellStyle name="Normal 2 6 2 4 3" xfId="42476"/>
    <cellStyle name="Normal 2 6 2 4 3 2" xfId="42477"/>
    <cellStyle name="Normal 2 6 2 4 3 3" xfId="42478"/>
    <cellStyle name="Normal 2 6 2 4 3 4" xfId="42479"/>
    <cellStyle name="Normal 2 6 2 4 3 5" xfId="42480"/>
    <cellStyle name="Normal 2 6 2 4 4" xfId="42481"/>
    <cellStyle name="Normal 2 6 2 4 4 2" xfId="42482"/>
    <cellStyle name="Normal 2 6 2 4 4 3" xfId="42483"/>
    <cellStyle name="Normal 2 6 2 4 4 4" xfId="42484"/>
    <cellStyle name="Normal 2 6 2 4 5" xfId="42485"/>
    <cellStyle name="Normal 2 6 2 4 5 2" xfId="42486"/>
    <cellStyle name="Normal 2 6 2 4 5 3" xfId="42487"/>
    <cellStyle name="Normal 2 6 2 4 5 4" xfId="42488"/>
    <cellStyle name="Normal 2 6 2 4 6" xfId="42489"/>
    <cellStyle name="Normal 2 6 2 4 7" xfId="42490"/>
    <cellStyle name="Normal 2 6 2 4 8" xfId="42491"/>
    <cellStyle name="Normal 2 6 2 4 9" xfId="42492"/>
    <cellStyle name="Normal 2 6 2 5" xfId="13408"/>
    <cellStyle name="Normal 2 6 2 5 10" xfId="42493"/>
    <cellStyle name="Normal 2 6 2 5 11" xfId="42494"/>
    <cellStyle name="Normal 2 6 2 5 2" xfId="42495"/>
    <cellStyle name="Normal 2 6 2 5 2 2" xfId="42496"/>
    <cellStyle name="Normal 2 6 2 5 2 2 2" xfId="42497"/>
    <cellStyle name="Normal 2 6 2 5 2 2 3" xfId="42498"/>
    <cellStyle name="Normal 2 6 2 5 2 2 4" xfId="42499"/>
    <cellStyle name="Normal 2 6 2 5 2 3" xfId="42500"/>
    <cellStyle name="Normal 2 6 2 5 2 3 2" xfId="42501"/>
    <cellStyle name="Normal 2 6 2 5 2 3 3" xfId="42502"/>
    <cellStyle name="Normal 2 6 2 5 2 3 4" xfId="42503"/>
    <cellStyle name="Normal 2 6 2 5 2 4" xfId="42504"/>
    <cellStyle name="Normal 2 6 2 5 2 5" xfId="42505"/>
    <cellStyle name="Normal 2 6 2 5 2 6" xfId="42506"/>
    <cellStyle name="Normal 2 6 2 5 2 7" xfId="42507"/>
    <cellStyle name="Normal 2 6 2 5 2 8" xfId="42508"/>
    <cellStyle name="Normal 2 6 2 5 3" xfId="42509"/>
    <cellStyle name="Normal 2 6 2 5 3 2" xfId="42510"/>
    <cellStyle name="Normal 2 6 2 5 3 3" xfId="42511"/>
    <cellStyle name="Normal 2 6 2 5 3 4" xfId="42512"/>
    <cellStyle name="Normal 2 6 2 5 3 5" xfId="42513"/>
    <cellStyle name="Normal 2 6 2 5 4" xfId="42514"/>
    <cellStyle name="Normal 2 6 2 5 4 2" xfId="42515"/>
    <cellStyle name="Normal 2 6 2 5 4 3" xfId="42516"/>
    <cellStyle name="Normal 2 6 2 5 4 4" xfId="42517"/>
    <cellStyle name="Normal 2 6 2 5 5" xfId="42518"/>
    <cellStyle name="Normal 2 6 2 5 5 2" xfId="42519"/>
    <cellStyle name="Normal 2 6 2 5 5 3" xfId="42520"/>
    <cellStyle name="Normal 2 6 2 5 5 4" xfId="42521"/>
    <cellStyle name="Normal 2 6 2 5 6" xfId="42522"/>
    <cellStyle name="Normal 2 6 2 5 7" xfId="42523"/>
    <cellStyle name="Normal 2 6 2 5 8" xfId="42524"/>
    <cellStyle name="Normal 2 6 2 5 9" xfId="42525"/>
    <cellStyle name="Normal 2 6 2 6" xfId="13409"/>
    <cellStyle name="Normal 2 6 2 6 10" xfId="42526"/>
    <cellStyle name="Normal 2 6 2 6 2" xfId="42527"/>
    <cellStyle name="Normal 2 6 2 6 2 2" xfId="42528"/>
    <cellStyle name="Normal 2 6 2 6 2 3" xfId="42529"/>
    <cellStyle name="Normal 2 6 2 6 2 4" xfId="42530"/>
    <cellStyle name="Normal 2 6 2 6 2 5" xfId="42531"/>
    <cellStyle name="Normal 2 6 2 6 3" xfId="42532"/>
    <cellStyle name="Normal 2 6 2 6 3 2" xfId="42533"/>
    <cellStyle name="Normal 2 6 2 6 3 3" xfId="42534"/>
    <cellStyle name="Normal 2 6 2 6 3 4" xfId="42535"/>
    <cellStyle name="Normal 2 6 2 6 4" xfId="42536"/>
    <cellStyle name="Normal 2 6 2 6 4 2" xfId="42537"/>
    <cellStyle name="Normal 2 6 2 6 4 3" xfId="42538"/>
    <cellStyle name="Normal 2 6 2 6 4 4" xfId="42539"/>
    <cellStyle name="Normal 2 6 2 6 5" xfId="42540"/>
    <cellStyle name="Normal 2 6 2 6 6" xfId="42541"/>
    <cellStyle name="Normal 2 6 2 6 7" xfId="42542"/>
    <cellStyle name="Normal 2 6 2 6 8" xfId="42543"/>
    <cellStyle name="Normal 2 6 2 6 9" xfId="42544"/>
    <cellStyle name="Normal 2 6 2 7" xfId="13410"/>
    <cellStyle name="Normal 2 6 2 7 2" xfId="42545"/>
    <cellStyle name="Normal 2 6 2 7 2 2" xfId="42546"/>
    <cellStyle name="Normal 2 6 2 7 2 3" xfId="42547"/>
    <cellStyle name="Normal 2 6 2 7 2 4" xfId="42548"/>
    <cellStyle name="Normal 2 6 2 7 3" xfId="42549"/>
    <cellStyle name="Normal 2 6 2 7 3 2" xfId="42550"/>
    <cellStyle name="Normal 2 6 2 7 3 3" xfId="42551"/>
    <cellStyle name="Normal 2 6 2 7 3 4" xfId="42552"/>
    <cellStyle name="Normal 2 6 2 7 4" xfId="42553"/>
    <cellStyle name="Normal 2 6 2 7 5" xfId="42554"/>
    <cellStyle name="Normal 2 6 2 7 6" xfId="42555"/>
    <cellStyle name="Normal 2 6 2 7 7" xfId="42556"/>
    <cellStyle name="Normal 2 6 2 7 8" xfId="42557"/>
    <cellStyle name="Normal 2 6 2 7 9" xfId="42558"/>
    <cellStyle name="Normal 2 6 2 8" xfId="13411"/>
    <cellStyle name="Normal 2 6 2 8 2" xfId="42559"/>
    <cellStyle name="Normal 2 6 2 8 2 2" xfId="42560"/>
    <cellStyle name="Normal 2 6 2 8 2 3" xfId="42561"/>
    <cellStyle name="Normal 2 6 2 8 2 4" xfId="42562"/>
    <cellStyle name="Normal 2 6 2 8 3" xfId="42563"/>
    <cellStyle name="Normal 2 6 2 8 4" xfId="42564"/>
    <cellStyle name="Normal 2 6 2 8 5" xfId="42565"/>
    <cellStyle name="Normal 2 6 2 8 6" xfId="42566"/>
    <cellStyle name="Normal 2 6 2 9" xfId="13412"/>
    <cellStyle name="Normal 2 6 2 9 2" xfId="42567"/>
    <cellStyle name="Normal 2 6 2 9 3" xfId="42568"/>
    <cellStyle name="Normal 2 6 2 9 4" xfId="42569"/>
    <cellStyle name="Normal 2 6 20" xfId="13413"/>
    <cellStyle name="Normal 2 6 20 2" xfId="46271"/>
    <cellStyle name="Normal 2 6 21" xfId="13414"/>
    <cellStyle name="Normal 2 6 22" xfId="13415"/>
    <cellStyle name="Normal 2 6 23" xfId="13416"/>
    <cellStyle name="Normal 2 6 24" xfId="13417"/>
    <cellStyle name="Normal 2 6 25" xfId="13418"/>
    <cellStyle name="Normal 2 6 26" xfId="13419"/>
    <cellStyle name="Normal 2 6 27" xfId="13420"/>
    <cellStyle name="Normal 2 6 28" xfId="13421"/>
    <cellStyle name="Normal 2 6 29" xfId="13422"/>
    <cellStyle name="Normal 2 6 3" xfId="13423"/>
    <cellStyle name="Normal 2 6 3 10" xfId="42570"/>
    <cellStyle name="Normal 2 6 3 11" xfId="42571"/>
    <cellStyle name="Normal 2 6 3 12" xfId="42572"/>
    <cellStyle name="Normal 2 6 3 2" xfId="13424"/>
    <cellStyle name="Normal 2 6 3 2 10" xfId="42573"/>
    <cellStyle name="Normal 2 6 3 2 2" xfId="42574"/>
    <cellStyle name="Normal 2 6 3 2 2 2" xfId="42575"/>
    <cellStyle name="Normal 2 6 3 2 2 3" xfId="42576"/>
    <cellStyle name="Normal 2 6 3 2 2 4" xfId="42577"/>
    <cellStyle name="Normal 2 6 3 2 2 5" xfId="42578"/>
    <cellStyle name="Normal 2 6 3 2 3" xfId="42579"/>
    <cellStyle name="Normal 2 6 3 2 3 2" xfId="42580"/>
    <cellStyle name="Normal 2 6 3 2 3 3" xfId="42581"/>
    <cellStyle name="Normal 2 6 3 2 3 4" xfId="42582"/>
    <cellStyle name="Normal 2 6 3 2 4" xfId="42583"/>
    <cellStyle name="Normal 2 6 3 2 4 2" xfId="42584"/>
    <cellStyle name="Normal 2 6 3 2 4 3" xfId="42585"/>
    <cellStyle name="Normal 2 6 3 2 4 4" xfId="42586"/>
    <cellStyle name="Normal 2 6 3 2 5" xfId="42587"/>
    <cellStyle name="Normal 2 6 3 2 6" xfId="42588"/>
    <cellStyle name="Normal 2 6 3 2 7" xfId="42589"/>
    <cellStyle name="Normal 2 6 3 2 8" xfId="42590"/>
    <cellStyle name="Normal 2 6 3 2 9" xfId="42591"/>
    <cellStyle name="Normal 2 6 3 3" xfId="13425"/>
    <cellStyle name="Normal 2 6 3 3 2" xfId="42592"/>
    <cellStyle name="Normal 2 6 3 3 2 2" xfId="42593"/>
    <cellStyle name="Normal 2 6 3 3 2 3" xfId="42594"/>
    <cellStyle name="Normal 2 6 3 3 2 4" xfId="42595"/>
    <cellStyle name="Normal 2 6 3 3 3" xfId="42596"/>
    <cellStyle name="Normal 2 6 3 3 3 2" xfId="42597"/>
    <cellStyle name="Normal 2 6 3 3 3 3" xfId="42598"/>
    <cellStyle name="Normal 2 6 3 3 3 4" xfId="42599"/>
    <cellStyle name="Normal 2 6 3 3 4" xfId="42600"/>
    <cellStyle name="Normal 2 6 3 3 5" xfId="42601"/>
    <cellStyle name="Normal 2 6 3 3 6" xfId="42602"/>
    <cellStyle name="Normal 2 6 3 3 7" xfId="42603"/>
    <cellStyle name="Normal 2 6 3 3 8" xfId="42604"/>
    <cellStyle name="Normal 2 6 3 4" xfId="13426"/>
    <cellStyle name="Normal 2 6 3 4 2" xfId="42605"/>
    <cellStyle name="Normal 2 6 3 4 3" xfId="42606"/>
    <cellStyle name="Normal 2 6 3 4 4" xfId="42607"/>
    <cellStyle name="Normal 2 6 3 4 5" xfId="42608"/>
    <cellStyle name="Normal 2 6 3 4 6" xfId="42609"/>
    <cellStyle name="Normal 2 6 3 5" xfId="13427"/>
    <cellStyle name="Normal 2 6 3 5 2" xfId="42610"/>
    <cellStyle name="Normal 2 6 3 5 3" xfId="42611"/>
    <cellStyle name="Normal 2 6 3 5 4" xfId="42612"/>
    <cellStyle name="Normal 2 6 3 6" xfId="40646"/>
    <cellStyle name="Normal 2 6 3 6 2" xfId="42613"/>
    <cellStyle name="Normal 2 6 3 6 3" xfId="42614"/>
    <cellStyle name="Normal 2 6 3 6 4" xfId="42615"/>
    <cellStyle name="Normal 2 6 3 7" xfId="42616"/>
    <cellStyle name="Normal 2 6 3 8" xfId="42617"/>
    <cellStyle name="Normal 2 6 3 9" xfId="42618"/>
    <cellStyle name="Normal 2 6 30" xfId="13428"/>
    <cellStyle name="Normal 2 6 31" xfId="13429"/>
    <cellStyle name="Normal 2 6 4" xfId="13430"/>
    <cellStyle name="Normal 2 6 4 10" xfId="42619"/>
    <cellStyle name="Normal 2 6 4 11" xfId="42620"/>
    <cellStyle name="Normal 2 6 4 2" xfId="40647"/>
    <cellStyle name="Normal 2 6 4 2 2" xfId="42621"/>
    <cellStyle name="Normal 2 6 4 2 2 2" xfId="42622"/>
    <cellStyle name="Normal 2 6 4 2 2 3" xfId="42623"/>
    <cellStyle name="Normal 2 6 4 2 2 4" xfId="42624"/>
    <cellStyle name="Normal 2 6 4 2 3" xfId="42625"/>
    <cellStyle name="Normal 2 6 4 2 3 2" xfId="42626"/>
    <cellStyle name="Normal 2 6 4 2 3 3" xfId="42627"/>
    <cellStyle name="Normal 2 6 4 2 3 4" xfId="42628"/>
    <cellStyle name="Normal 2 6 4 2 4" xfId="42629"/>
    <cellStyle name="Normal 2 6 4 2 5" xfId="42630"/>
    <cellStyle name="Normal 2 6 4 2 6" xfId="42631"/>
    <cellStyle name="Normal 2 6 4 2 7" xfId="42632"/>
    <cellStyle name="Normal 2 6 4 2 8" xfId="42633"/>
    <cellStyle name="Normal 2 6 4 3" xfId="42634"/>
    <cellStyle name="Normal 2 6 4 3 2" xfId="42635"/>
    <cellStyle name="Normal 2 6 4 3 3" xfId="42636"/>
    <cellStyle name="Normal 2 6 4 3 4" xfId="42637"/>
    <cellStyle name="Normal 2 6 4 3 5" xfId="42638"/>
    <cellStyle name="Normal 2 6 4 4" xfId="42639"/>
    <cellStyle name="Normal 2 6 4 4 2" xfId="42640"/>
    <cellStyle name="Normal 2 6 4 4 3" xfId="42641"/>
    <cellStyle name="Normal 2 6 4 4 4" xfId="42642"/>
    <cellStyle name="Normal 2 6 4 5" xfId="42643"/>
    <cellStyle name="Normal 2 6 4 5 2" xfId="42644"/>
    <cellStyle name="Normal 2 6 4 5 3" xfId="42645"/>
    <cellStyle name="Normal 2 6 4 5 4" xfId="42646"/>
    <cellStyle name="Normal 2 6 4 6" xfId="42647"/>
    <cellStyle name="Normal 2 6 4 7" xfId="42648"/>
    <cellStyle name="Normal 2 6 4 8" xfId="42649"/>
    <cellStyle name="Normal 2 6 4 9" xfId="42650"/>
    <cellStyle name="Normal 2 6 5" xfId="13431"/>
    <cellStyle name="Normal 2 6 5 10" xfId="42651"/>
    <cellStyle name="Normal 2 6 5 11" xfId="42652"/>
    <cellStyle name="Normal 2 6 5 2" xfId="42653"/>
    <cellStyle name="Normal 2 6 5 2 2" xfId="42654"/>
    <cellStyle name="Normal 2 6 5 2 2 2" xfId="42655"/>
    <cellStyle name="Normal 2 6 5 2 2 3" xfId="42656"/>
    <cellStyle name="Normal 2 6 5 2 2 4" xfId="42657"/>
    <cellStyle name="Normal 2 6 5 2 3" xfId="42658"/>
    <cellStyle name="Normal 2 6 5 2 3 2" xfId="42659"/>
    <cellStyle name="Normal 2 6 5 2 3 3" xfId="42660"/>
    <cellStyle name="Normal 2 6 5 2 3 4" xfId="42661"/>
    <cellStyle name="Normal 2 6 5 2 4" xfId="42662"/>
    <cellStyle name="Normal 2 6 5 2 5" xfId="42663"/>
    <cellStyle name="Normal 2 6 5 2 6" xfId="42664"/>
    <cellStyle name="Normal 2 6 5 2 7" xfId="42665"/>
    <cellStyle name="Normal 2 6 5 2 8" xfId="42666"/>
    <cellStyle name="Normal 2 6 5 3" xfId="42667"/>
    <cellStyle name="Normal 2 6 5 3 2" xfId="42668"/>
    <cellStyle name="Normal 2 6 5 3 3" xfId="42669"/>
    <cellStyle name="Normal 2 6 5 3 4" xfId="42670"/>
    <cellStyle name="Normal 2 6 5 3 5" xfId="42671"/>
    <cellStyle name="Normal 2 6 5 4" xfId="42672"/>
    <cellStyle name="Normal 2 6 5 4 2" xfId="42673"/>
    <cellStyle name="Normal 2 6 5 4 3" xfId="42674"/>
    <cellStyle name="Normal 2 6 5 4 4" xfId="42675"/>
    <cellStyle name="Normal 2 6 5 5" xfId="42676"/>
    <cellStyle name="Normal 2 6 5 5 2" xfId="42677"/>
    <cellStyle name="Normal 2 6 5 5 3" xfId="42678"/>
    <cellStyle name="Normal 2 6 5 5 4" xfId="42679"/>
    <cellStyle name="Normal 2 6 5 6" xfId="42680"/>
    <cellStyle name="Normal 2 6 5 7" xfId="42681"/>
    <cellStyle name="Normal 2 6 5 8" xfId="42682"/>
    <cellStyle name="Normal 2 6 5 9" xfId="42683"/>
    <cellStyle name="Normal 2 6 6" xfId="13432"/>
    <cellStyle name="Normal 2 6 6 10" xfId="42684"/>
    <cellStyle name="Normal 2 6 6 11" xfId="42685"/>
    <cellStyle name="Normal 2 6 6 2" xfId="42686"/>
    <cellStyle name="Normal 2 6 6 2 2" xfId="42687"/>
    <cellStyle name="Normal 2 6 6 2 2 2" xfId="42688"/>
    <cellStyle name="Normal 2 6 6 2 2 3" xfId="42689"/>
    <cellStyle name="Normal 2 6 6 2 2 4" xfId="42690"/>
    <cellStyle name="Normal 2 6 6 2 3" xfId="42691"/>
    <cellStyle name="Normal 2 6 6 2 3 2" xfId="42692"/>
    <cellStyle name="Normal 2 6 6 2 3 3" xfId="42693"/>
    <cellStyle name="Normal 2 6 6 2 3 4" xfId="42694"/>
    <cellStyle name="Normal 2 6 6 2 4" xfId="42695"/>
    <cellStyle name="Normal 2 6 6 2 5" xfId="42696"/>
    <cellStyle name="Normal 2 6 6 2 6" xfId="42697"/>
    <cellStyle name="Normal 2 6 6 2 7" xfId="42698"/>
    <cellStyle name="Normal 2 6 6 2 8" xfId="42699"/>
    <cellStyle name="Normal 2 6 6 3" xfId="42700"/>
    <cellStyle name="Normal 2 6 6 3 2" xfId="42701"/>
    <cellStyle name="Normal 2 6 6 3 3" xfId="42702"/>
    <cellStyle name="Normal 2 6 6 3 4" xfId="42703"/>
    <cellStyle name="Normal 2 6 6 3 5" xfId="42704"/>
    <cellStyle name="Normal 2 6 6 4" xfId="42705"/>
    <cellStyle name="Normal 2 6 6 4 2" xfId="42706"/>
    <cellStyle name="Normal 2 6 6 4 3" xfId="42707"/>
    <cellStyle name="Normal 2 6 6 4 4" xfId="42708"/>
    <cellStyle name="Normal 2 6 6 5" xfId="42709"/>
    <cellStyle name="Normal 2 6 6 5 2" xfId="42710"/>
    <cellStyle name="Normal 2 6 6 5 3" xfId="42711"/>
    <cellStyle name="Normal 2 6 6 5 4" xfId="42712"/>
    <cellStyle name="Normal 2 6 6 6" xfId="42713"/>
    <cellStyle name="Normal 2 6 6 7" xfId="42714"/>
    <cellStyle name="Normal 2 6 6 8" xfId="42715"/>
    <cellStyle name="Normal 2 6 6 9" xfId="42716"/>
    <cellStyle name="Normal 2 6 7" xfId="13433"/>
    <cellStyle name="Normal 2 6 7 10" xfId="42717"/>
    <cellStyle name="Normal 2 6 7 2" xfId="42718"/>
    <cellStyle name="Normal 2 6 7 2 2" xfId="42719"/>
    <cellStyle name="Normal 2 6 7 2 3" xfId="42720"/>
    <cellStyle name="Normal 2 6 7 2 4" xfId="42721"/>
    <cellStyle name="Normal 2 6 7 2 5" xfId="42722"/>
    <cellStyle name="Normal 2 6 7 3" xfId="42723"/>
    <cellStyle name="Normal 2 6 7 3 2" xfId="42724"/>
    <cellStyle name="Normal 2 6 7 3 3" xfId="42725"/>
    <cellStyle name="Normal 2 6 7 3 4" xfId="42726"/>
    <cellStyle name="Normal 2 6 7 4" xfId="42727"/>
    <cellStyle name="Normal 2 6 7 4 2" xfId="42728"/>
    <cellStyle name="Normal 2 6 7 4 3" xfId="42729"/>
    <cellStyle name="Normal 2 6 7 4 4" xfId="42730"/>
    <cellStyle name="Normal 2 6 7 5" xfId="42731"/>
    <cellStyle name="Normal 2 6 7 6" xfId="42732"/>
    <cellStyle name="Normal 2 6 7 7" xfId="42733"/>
    <cellStyle name="Normal 2 6 7 8" xfId="42734"/>
    <cellStyle name="Normal 2 6 7 9" xfId="42735"/>
    <cellStyle name="Normal 2 6 8" xfId="13434"/>
    <cellStyle name="Normal 2 6 8 2" xfId="42736"/>
    <cellStyle name="Normal 2 6 8 2 2" xfId="42737"/>
    <cellStyle name="Normal 2 6 8 2 3" xfId="42738"/>
    <cellStyle name="Normal 2 6 8 2 4" xfId="42739"/>
    <cellStyle name="Normal 2 6 8 3" xfId="42740"/>
    <cellStyle name="Normal 2 6 8 3 2" xfId="42741"/>
    <cellStyle name="Normal 2 6 8 3 3" xfId="42742"/>
    <cellStyle name="Normal 2 6 8 3 4" xfId="42743"/>
    <cellStyle name="Normal 2 6 8 4" xfId="42744"/>
    <cellStyle name="Normal 2 6 8 5" xfId="42745"/>
    <cellStyle name="Normal 2 6 8 6" xfId="42746"/>
    <cellStyle name="Normal 2 6 8 7" xfId="42747"/>
    <cellStyle name="Normal 2 6 8 8" xfId="42748"/>
    <cellStyle name="Normal 2 6 8 9" xfId="42749"/>
    <cellStyle name="Normal 2 6 9" xfId="13435"/>
    <cellStyle name="Normal 2 6 9 2" xfId="42750"/>
    <cellStyle name="Normal 2 6 9 2 2" xfId="42751"/>
    <cellStyle name="Normal 2 6 9 2 3" xfId="42752"/>
    <cellStyle name="Normal 2 6 9 2 4" xfId="42753"/>
    <cellStyle name="Normal 2 6 9 3" xfId="42754"/>
    <cellStyle name="Normal 2 6 9 4" xfId="42755"/>
    <cellStyle name="Normal 2 6 9 5" xfId="42756"/>
    <cellStyle name="Normal 2 6 9 6" xfId="42757"/>
    <cellStyle name="Normal 2 60" xfId="13436"/>
    <cellStyle name="Normal 2 61" xfId="13437"/>
    <cellStyle name="Normal 2 62" xfId="13438"/>
    <cellStyle name="Normal 2 63" xfId="13439"/>
    <cellStyle name="Normal 2 64" xfId="13440"/>
    <cellStyle name="Normal 2 65" xfId="13441"/>
    <cellStyle name="Normal 2 66" xfId="13442"/>
    <cellStyle name="Normal 2 67" xfId="13443"/>
    <cellStyle name="Normal 2 68" xfId="13444"/>
    <cellStyle name="Normal 2 69" xfId="13445"/>
    <cellStyle name="Normal 2 7" xfId="13446"/>
    <cellStyle name="Normal 2 7 10" xfId="13447"/>
    <cellStyle name="Normal 2 7 10 2" xfId="42758"/>
    <cellStyle name="Normal 2 7 10 2 2" xfId="42759"/>
    <cellStyle name="Normal 2 7 10 2 3" xfId="42760"/>
    <cellStyle name="Normal 2 7 10 2 4" xfId="42761"/>
    <cellStyle name="Normal 2 7 10 3" xfId="42762"/>
    <cellStyle name="Normal 2 7 10 4" xfId="42763"/>
    <cellStyle name="Normal 2 7 10 5" xfId="42764"/>
    <cellStyle name="Normal 2 7 10 6" xfId="42765"/>
    <cellStyle name="Normal 2 7 11" xfId="13448"/>
    <cellStyle name="Normal 2 7 11 2" xfId="42766"/>
    <cellStyle name="Normal 2 7 11 3" xfId="42767"/>
    <cellStyle name="Normal 2 7 11 4" xfId="42768"/>
    <cellStyle name="Normal 2 7 12" xfId="13449"/>
    <cellStyle name="Normal 2 7 12 2" xfId="42769"/>
    <cellStyle name="Normal 2 7 12 3" xfId="42770"/>
    <cellStyle name="Normal 2 7 12 4" xfId="42771"/>
    <cellStyle name="Normal 2 7 13" xfId="13450"/>
    <cellStyle name="Normal 2 7 13 2" xfId="42772"/>
    <cellStyle name="Normal 2 7 14" xfId="13451"/>
    <cellStyle name="Normal 2 7 14 2" xfId="42773"/>
    <cellStyle name="Normal 2 7 15" xfId="13452"/>
    <cellStyle name="Normal 2 7 15 2" xfId="42774"/>
    <cellStyle name="Normal 2 7 16" xfId="13453"/>
    <cellStyle name="Normal 2 7 16 2" xfId="46006"/>
    <cellStyle name="Normal 2 7 17" xfId="13454"/>
    <cellStyle name="Normal 2 7 17 2" xfId="46163"/>
    <cellStyle name="Normal 2 7 18" xfId="13455"/>
    <cellStyle name="Normal 2 7 18 2" xfId="45974"/>
    <cellStyle name="Normal 2 7 19" xfId="13456"/>
    <cellStyle name="Normal 2 7 19 2" xfId="46236"/>
    <cellStyle name="Normal 2 7 2" xfId="13457"/>
    <cellStyle name="Normal 2 7 2 10" xfId="13458"/>
    <cellStyle name="Normal 2 7 2 10 2" xfId="42775"/>
    <cellStyle name="Normal 2 7 2 10 3" xfId="42776"/>
    <cellStyle name="Normal 2 7 2 10 4" xfId="42777"/>
    <cellStyle name="Normal 2 7 2 11" xfId="40648"/>
    <cellStyle name="Normal 2 7 2 11 2" xfId="42778"/>
    <cellStyle name="Normal 2 7 2 12" xfId="42779"/>
    <cellStyle name="Normal 2 7 2 12 2" xfId="42780"/>
    <cellStyle name="Normal 2 7 2 13" xfId="42781"/>
    <cellStyle name="Normal 2 7 2 13 2" xfId="42782"/>
    <cellStyle name="Normal 2 7 2 14" xfId="42783"/>
    <cellStyle name="Normal 2 7 2 15" xfId="42784"/>
    <cellStyle name="Normal 2 7 2 16" xfId="42785"/>
    <cellStyle name="Normal 2 7 2 17" xfId="42786"/>
    <cellStyle name="Normal 2 7 2 18" xfId="42787"/>
    <cellStyle name="Normal 2 7 2 19" xfId="42788"/>
    <cellStyle name="Normal 2 7 2 2" xfId="13459"/>
    <cellStyle name="Normal 2 7 2 2 10" xfId="42789"/>
    <cellStyle name="Normal 2 7 2 2 11" xfId="42790"/>
    <cellStyle name="Normal 2 7 2 2 12" xfId="42791"/>
    <cellStyle name="Normal 2 7 2 2 2" xfId="13460"/>
    <cellStyle name="Normal 2 7 2 2 2 10" xfId="42792"/>
    <cellStyle name="Normal 2 7 2 2 2 2" xfId="42793"/>
    <cellStyle name="Normal 2 7 2 2 2 2 2" xfId="42794"/>
    <cellStyle name="Normal 2 7 2 2 2 2 3" xfId="42795"/>
    <cellStyle name="Normal 2 7 2 2 2 2 4" xfId="42796"/>
    <cellStyle name="Normal 2 7 2 2 2 2 5" xfId="42797"/>
    <cellStyle name="Normal 2 7 2 2 2 3" xfId="42798"/>
    <cellStyle name="Normal 2 7 2 2 2 3 2" xfId="42799"/>
    <cellStyle name="Normal 2 7 2 2 2 3 3" xfId="42800"/>
    <cellStyle name="Normal 2 7 2 2 2 3 4" xfId="42801"/>
    <cellStyle name="Normal 2 7 2 2 2 4" xfId="42802"/>
    <cellStyle name="Normal 2 7 2 2 2 4 2" xfId="42803"/>
    <cellStyle name="Normal 2 7 2 2 2 4 3" xfId="42804"/>
    <cellStyle name="Normal 2 7 2 2 2 4 4" xfId="42805"/>
    <cellStyle name="Normal 2 7 2 2 2 5" xfId="42806"/>
    <cellStyle name="Normal 2 7 2 2 2 6" xfId="42807"/>
    <cellStyle name="Normal 2 7 2 2 2 7" xfId="42808"/>
    <cellStyle name="Normal 2 7 2 2 2 8" xfId="42809"/>
    <cellStyle name="Normal 2 7 2 2 2 9" xfId="42810"/>
    <cellStyle name="Normal 2 7 2 2 3" xfId="13461"/>
    <cellStyle name="Normal 2 7 2 2 3 2" xfId="42811"/>
    <cellStyle name="Normal 2 7 2 2 3 2 2" xfId="42812"/>
    <cellStyle name="Normal 2 7 2 2 3 2 3" xfId="42813"/>
    <cellStyle name="Normal 2 7 2 2 3 2 4" xfId="42814"/>
    <cellStyle name="Normal 2 7 2 2 3 3" xfId="42815"/>
    <cellStyle name="Normal 2 7 2 2 3 3 2" xfId="42816"/>
    <cellStyle name="Normal 2 7 2 2 3 3 3" xfId="42817"/>
    <cellStyle name="Normal 2 7 2 2 3 3 4" xfId="42818"/>
    <cellStyle name="Normal 2 7 2 2 3 4" xfId="42819"/>
    <cellStyle name="Normal 2 7 2 2 3 5" xfId="42820"/>
    <cellStyle name="Normal 2 7 2 2 3 6" xfId="42821"/>
    <cellStyle name="Normal 2 7 2 2 3 7" xfId="42822"/>
    <cellStyle name="Normal 2 7 2 2 3 8" xfId="42823"/>
    <cellStyle name="Normal 2 7 2 2 4" xfId="13462"/>
    <cellStyle name="Normal 2 7 2 2 4 2" xfId="42824"/>
    <cellStyle name="Normal 2 7 2 2 4 3" xfId="42825"/>
    <cellStyle name="Normal 2 7 2 2 4 4" xfId="42826"/>
    <cellStyle name="Normal 2 7 2 2 4 5" xfId="42827"/>
    <cellStyle name="Normal 2 7 2 2 4 6" xfId="42828"/>
    <cellStyle name="Normal 2 7 2 2 5" xfId="13463"/>
    <cellStyle name="Normal 2 7 2 2 5 2" xfId="42829"/>
    <cellStyle name="Normal 2 7 2 2 5 3" xfId="42830"/>
    <cellStyle name="Normal 2 7 2 2 5 4" xfId="42831"/>
    <cellStyle name="Normal 2 7 2 2 6" xfId="13464"/>
    <cellStyle name="Normal 2 7 2 2 6 2" xfId="42832"/>
    <cellStyle name="Normal 2 7 2 2 6 3" xfId="42833"/>
    <cellStyle name="Normal 2 7 2 2 6 4" xfId="42834"/>
    <cellStyle name="Normal 2 7 2 2 7" xfId="13465"/>
    <cellStyle name="Normal 2 7 2 2 7 2" xfId="46066"/>
    <cellStyle name="Normal 2 7 2 2 8" xfId="42835"/>
    <cellStyle name="Normal 2 7 2 2 9" xfId="42836"/>
    <cellStyle name="Normal 2 7 2 3" xfId="13466"/>
    <cellStyle name="Normal 2 7 2 3 10" xfId="42837"/>
    <cellStyle name="Normal 2 7 2 3 11" xfId="42838"/>
    <cellStyle name="Normal 2 7 2 3 2" xfId="42839"/>
    <cellStyle name="Normal 2 7 2 3 2 2" xfId="42840"/>
    <cellStyle name="Normal 2 7 2 3 2 2 2" xfId="42841"/>
    <cellStyle name="Normal 2 7 2 3 2 2 3" xfId="42842"/>
    <cellStyle name="Normal 2 7 2 3 2 2 4" xfId="42843"/>
    <cellStyle name="Normal 2 7 2 3 2 3" xfId="42844"/>
    <cellStyle name="Normal 2 7 2 3 2 3 2" xfId="42845"/>
    <cellStyle name="Normal 2 7 2 3 2 3 3" xfId="42846"/>
    <cellStyle name="Normal 2 7 2 3 2 3 4" xfId="42847"/>
    <cellStyle name="Normal 2 7 2 3 2 4" xfId="42848"/>
    <cellStyle name="Normal 2 7 2 3 2 5" xfId="42849"/>
    <cellStyle name="Normal 2 7 2 3 2 6" xfId="42850"/>
    <cellStyle name="Normal 2 7 2 3 2 7" xfId="42851"/>
    <cellStyle name="Normal 2 7 2 3 2 8" xfId="42852"/>
    <cellStyle name="Normal 2 7 2 3 3" xfId="42853"/>
    <cellStyle name="Normal 2 7 2 3 3 2" xfId="42854"/>
    <cellStyle name="Normal 2 7 2 3 3 3" xfId="42855"/>
    <cellStyle name="Normal 2 7 2 3 3 4" xfId="42856"/>
    <cellStyle name="Normal 2 7 2 3 3 5" xfId="42857"/>
    <cellStyle name="Normal 2 7 2 3 4" xfId="42858"/>
    <cellStyle name="Normal 2 7 2 3 4 2" xfId="42859"/>
    <cellStyle name="Normal 2 7 2 3 4 3" xfId="42860"/>
    <cellStyle name="Normal 2 7 2 3 4 4" xfId="42861"/>
    <cellStyle name="Normal 2 7 2 3 5" xfId="42862"/>
    <cellStyle name="Normal 2 7 2 3 5 2" xfId="42863"/>
    <cellStyle name="Normal 2 7 2 3 5 3" xfId="42864"/>
    <cellStyle name="Normal 2 7 2 3 5 4" xfId="42865"/>
    <cellStyle name="Normal 2 7 2 3 6" xfId="42866"/>
    <cellStyle name="Normal 2 7 2 3 7" xfId="42867"/>
    <cellStyle name="Normal 2 7 2 3 8" xfId="42868"/>
    <cellStyle name="Normal 2 7 2 3 9" xfId="42869"/>
    <cellStyle name="Normal 2 7 2 4" xfId="13467"/>
    <cellStyle name="Normal 2 7 2 4 10" xfId="42870"/>
    <cellStyle name="Normal 2 7 2 4 11" xfId="42871"/>
    <cellStyle name="Normal 2 7 2 4 2" xfId="42872"/>
    <cellStyle name="Normal 2 7 2 4 2 2" xfId="42873"/>
    <cellStyle name="Normal 2 7 2 4 2 2 2" xfId="42874"/>
    <cellStyle name="Normal 2 7 2 4 2 2 3" xfId="42875"/>
    <cellStyle name="Normal 2 7 2 4 2 2 4" xfId="42876"/>
    <cellStyle name="Normal 2 7 2 4 2 3" xfId="42877"/>
    <cellStyle name="Normal 2 7 2 4 2 3 2" xfId="42878"/>
    <cellStyle name="Normal 2 7 2 4 2 3 3" xfId="42879"/>
    <cellStyle name="Normal 2 7 2 4 2 3 4" xfId="42880"/>
    <cellStyle name="Normal 2 7 2 4 2 4" xfId="42881"/>
    <cellStyle name="Normal 2 7 2 4 2 5" xfId="42882"/>
    <cellStyle name="Normal 2 7 2 4 2 6" xfId="42883"/>
    <cellStyle name="Normal 2 7 2 4 2 7" xfId="42884"/>
    <cellStyle name="Normal 2 7 2 4 2 8" xfId="42885"/>
    <cellStyle name="Normal 2 7 2 4 3" xfId="42886"/>
    <cellStyle name="Normal 2 7 2 4 3 2" xfId="42887"/>
    <cellStyle name="Normal 2 7 2 4 3 3" xfId="42888"/>
    <cellStyle name="Normal 2 7 2 4 3 4" xfId="42889"/>
    <cellStyle name="Normal 2 7 2 4 3 5" xfId="42890"/>
    <cellStyle name="Normal 2 7 2 4 4" xfId="42891"/>
    <cellStyle name="Normal 2 7 2 4 4 2" xfId="42892"/>
    <cellStyle name="Normal 2 7 2 4 4 3" xfId="42893"/>
    <cellStyle name="Normal 2 7 2 4 4 4" xfId="42894"/>
    <cellStyle name="Normal 2 7 2 4 5" xfId="42895"/>
    <cellStyle name="Normal 2 7 2 4 5 2" xfId="42896"/>
    <cellStyle name="Normal 2 7 2 4 5 3" xfId="42897"/>
    <cellStyle name="Normal 2 7 2 4 5 4" xfId="42898"/>
    <cellStyle name="Normal 2 7 2 4 6" xfId="42899"/>
    <cellStyle name="Normal 2 7 2 4 7" xfId="42900"/>
    <cellStyle name="Normal 2 7 2 4 8" xfId="42901"/>
    <cellStyle name="Normal 2 7 2 4 9" xfId="42902"/>
    <cellStyle name="Normal 2 7 2 5" xfId="13468"/>
    <cellStyle name="Normal 2 7 2 5 10" xfId="42903"/>
    <cellStyle name="Normal 2 7 2 5 11" xfId="42904"/>
    <cellStyle name="Normal 2 7 2 5 2" xfId="42905"/>
    <cellStyle name="Normal 2 7 2 5 2 2" xfId="42906"/>
    <cellStyle name="Normal 2 7 2 5 2 2 2" xfId="42907"/>
    <cellStyle name="Normal 2 7 2 5 2 2 3" xfId="42908"/>
    <cellStyle name="Normal 2 7 2 5 2 2 4" xfId="42909"/>
    <cellStyle name="Normal 2 7 2 5 2 3" xfId="42910"/>
    <cellStyle name="Normal 2 7 2 5 2 3 2" xfId="42911"/>
    <cellStyle name="Normal 2 7 2 5 2 3 3" xfId="42912"/>
    <cellStyle name="Normal 2 7 2 5 2 3 4" xfId="42913"/>
    <cellStyle name="Normal 2 7 2 5 2 4" xfId="42914"/>
    <cellStyle name="Normal 2 7 2 5 2 5" xfId="42915"/>
    <cellStyle name="Normal 2 7 2 5 2 6" xfId="42916"/>
    <cellStyle name="Normal 2 7 2 5 2 7" xfId="42917"/>
    <cellStyle name="Normal 2 7 2 5 2 8" xfId="42918"/>
    <cellStyle name="Normal 2 7 2 5 3" xfId="42919"/>
    <cellStyle name="Normal 2 7 2 5 3 2" xfId="42920"/>
    <cellStyle name="Normal 2 7 2 5 3 3" xfId="42921"/>
    <cellStyle name="Normal 2 7 2 5 3 4" xfId="42922"/>
    <cellStyle name="Normal 2 7 2 5 3 5" xfId="42923"/>
    <cellStyle name="Normal 2 7 2 5 4" xfId="42924"/>
    <cellStyle name="Normal 2 7 2 5 4 2" xfId="42925"/>
    <cellStyle name="Normal 2 7 2 5 4 3" xfId="42926"/>
    <cellStyle name="Normal 2 7 2 5 4 4" xfId="42927"/>
    <cellStyle name="Normal 2 7 2 5 5" xfId="42928"/>
    <cellStyle name="Normal 2 7 2 5 5 2" xfId="42929"/>
    <cellStyle name="Normal 2 7 2 5 5 3" xfId="42930"/>
    <cellStyle name="Normal 2 7 2 5 5 4" xfId="42931"/>
    <cellStyle name="Normal 2 7 2 5 6" xfId="42932"/>
    <cellStyle name="Normal 2 7 2 5 7" xfId="42933"/>
    <cellStyle name="Normal 2 7 2 5 8" xfId="42934"/>
    <cellStyle name="Normal 2 7 2 5 9" xfId="42935"/>
    <cellStyle name="Normal 2 7 2 6" xfId="13469"/>
    <cellStyle name="Normal 2 7 2 6 10" xfId="42936"/>
    <cellStyle name="Normal 2 7 2 6 2" xfId="42937"/>
    <cellStyle name="Normal 2 7 2 6 2 2" xfId="42938"/>
    <cellStyle name="Normal 2 7 2 6 2 3" xfId="42939"/>
    <cellStyle name="Normal 2 7 2 6 2 4" xfId="42940"/>
    <cellStyle name="Normal 2 7 2 6 2 5" xfId="42941"/>
    <cellStyle name="Normal 2 7 2 6 3" xfId="42942"/>
    <cellStyle name="Normal 2 7 2 6 3 2" xfId="42943"/>
    <cellStyle name="Normal 2 7 2 6 3 3" xfId="42944"/>
    <cellStyle name="Normal 2 7 2 6 3 4" xfId="42945"/>
    <cellStyle name="Normal 2 7 2 6 4" xfId="42946"/>
    <cellStyle name="Normal 2 7 2 6 4 2" xfId="42947"/>
    <cellStyle name="Normal 2 7 2 6 4 3" xfId="42948"/>
    <cellStyle name="Normal 2 7 2 6 4 4" xfId="42949"/>
    <cellStyle name="Normal 2 7 2 6 5" xfId="42950"/>
    <cellStyle name="Normal 2 7 2 6 6" xfId="42951"/>
    <cellStyle name="Normal 2 7 2 6 7" xfId="42952"/>
    <cellStyle name="Normal 2 7 2 6 8" xfId="42953"/>
    <cellStyle name="Normal 2 7 2 6 9" xfId="42954"/>
    <cellStyle name="Normal 2 7 2 7" xfId="13470"/>
    <cellStyle name="Normal 2 7 2 7 2" xfId="42955"/>
    <cellStyle name="Normal 2 7 2 7 2 2" xfId="42956"/>
    <cellStyle name="Normal 2 7 2 7 2 3" xfId="42957"/>
    <cellStyle name="Normal 2 7 2 7 2 4" xfId="42958"/>
    <cellStyle name="Normal 2 7 2 7 3" xfId="42959"/>
    <cellStyle name="Normal 2 7 2 7 3 2" xfId="42960"/>
    <cellStyle name="Normal 2 7 2 7 3 3" xfId="42961"/>
    <cellStyle name="Normal 2 7 2 7 3 4" xfId="42962"/>
    <cellStyle name="Normal 2 7 2 7 4" xfId="42963"/>
    <cellStyle name="Normal 2 7 2 7 5" xfId="42964"/>
    <cellStyle name="Normal 2 7 2 7 6" xfId="42965"/>
    <cellStyle name="Normal 2 7 2 7 7" xfId="42966"/>
    <cellStyle name="Normal 2 7 2 7 8" xfId="42967"/>
    <cellStyle name="Normal 2 7 2 7 9" xfId="42968"/>
    <cellStyle name="Normal 2 7 2 8" xfId="13471"/>
    <cellStyle name="Normal 2 7 2 8 2" xfId="42969"/>
    <cellStyle name="Normal 2 7 2 8 2 2" xfId="42970"/>
    <cellStyle name="Normal 2 7 2 8 2 3" xfId="42971"/>
    <cellStyle name="Normal 2 7 2 8 2 4" xfId="42972"/>
    <cellStyle name="Normal 2 7 2 8 3" xfId="42973"/>
    <cellStyle name="Normal 2 7 2 8 4" xfId="42974"/>
    <cellStyle name="Normal 2 7 2 8 5" xfId="42975"/>
    <cellStyle name="Normal 2 7 2 8 6" xfId="42976"/>
    <cellStyle name="Normal 2 7 2 9" xfId="13472"/>
    <cellStyle name="Normal 2 7 2 9 2" xfId="42977"/>
    <cellStyle name="Normal 2 7 2 9 3" xfId="42978"/>
    <cellStyle name="Normal 2 7 2 9 4" xfId="42979"/>
    <cellStyle name="Normal 2 7 20" xfId="13473"/>
    <cellStyle name="Normal 2 7 20 2" xfId="46319"/>
    <cellStyle name="Normal 2 7 21" xfId="13474"/>
    <cellStyle name="Normal 2 7 21 2" xfId="46272"/>
    <cellStyle name="Normal 2 7 22" xfId="13475"/>
    <cellStyle name="Normal 2 7 23" xfId="13476"/>
    <cellStyle name="Normal 2 7 24" xfId="13477"/>
    <cellStyle name="Normal 2 7 25" xfId="13478"/>
    <cellStyle name="Normal 2 7 26" xfId="13479"/>
    <cellStyle name="Normal 2 7 27" xfId="13480"/>
    <cellStyle name="Normal 2 7 28" xfId="13481"/>
    <cellStyle name="Normal 2 7 29" xfId="13482"/>
    <cellStyle name="Normal 2 7 3" xfId="13483"/>
    <cellStyle name="Normal 2 7 3 10" xfId="42980"/>
    <cellStyle name="Normal 2 7 3 11" xfId="42981"/>
    <cellStyle name="Normal 2 7 3 12" xfId="42982"/>
    <cellStyle name="Normal 2 7 3 2" xfId="13484"/>
    <cellStyle name="Normal 2 7 3 2 10" xfId="42983"/>
    <cellStyle name="Normal 2 7 3 2 2" xfId="42984"/>
    <cellStyle name="Normal 2 7 3 2 2 2" xfId="42985"/>
    <cellStyle name="Normal 2 7 3 2 2 3" xfId="42986"/>
    <cellStyle name="Normal 2 7 3 2 2 4" xfId="42987"/>
    <cellStyle name="Normal 2 7 3 2 2 5" xfId="42988"/>
    <cellStyle name="Normal 2 7 3 2 3" xfId="42989"/>
    <cellStyle name="Normal 2 7 3 2 3 2" xfId="42990"/>
    <cellStyle name="Normal 2 7 3 2 3 3" xfId="42991"/>
    <cellStyle name="Normal 2 7 3 2 3 4" xfId="42992"/>
    <cellStyle name="Normal 2 7 3 2 4" xfId="42993"/>
    <cellStyle name="Normal 2 7 3 2 4 2" xfId="42994"/>
    <cellStyle name="Normal 2 7 3 2 4 3" xfId="42995"/>
    <cellStyle name="Normal 2 7 3 2 4 4" xfId="42996"/>
    <cellStyle name="Normal 2 7 3 2 5" xfId="42997"/>
    <cellStyle name="Normal 2 7 3 2 6" xfId="42998"/>
    <cellStyle name="Normal 2 7 3 2 7" xfId="42999"/>
    <cellStyle name="Normal 2 7 3 2 8" xfId="43000"/>
    <cellStyle name="Normal 2 7 3 2 9" xfId="43001"/>
    <cellStyle name="Normal 2 7 3 3" xfId="13485"/>
    <cellStyle name="Normal 2 7 3 3 2" xfId="43002"/>
    <cellStyle name="Normal 2 7 3 3 2 2" xfId="43003"/>
    <cellStyle name="Normal 2 7 3 3 2 3" xfId="43004"/>
    <cellStyle name="Normal 2 7 3 3 2 4" xfId="43005"/>
    <cellStyle name="Normal 2 7 3 3 3" xfId="43006"/>
    <cellStyle name="Normal 2 7 3 3 3 2" xfId="43007"/>
    <cellStyle name="Normal 2 7 3 3 3 3" xfId="43008"/>
    <cellStyle name="Normal 2 7 3 3 3 4" xfId="43009"/>
    <cellStyle name="Normal 2 7 3 3 4" xfId="43010"/>
    <cellStyle name="Normal 2 7 3 3 5" xfId="43011"/>
    <cellStyle name="Normal 2 7 3 3 6" xfId="43012"/>
    <cellStyle name="Normal 2 7 3 3 7" xfId="43013"/>
    <cellStyle name="Normal 2 7 3 3 8" xfId="43014"/>
    <cellStyle name="Normal 2 7 3 4" xfId="13486"/>
    <cellStyle name="Normal 2 7 3 4 2" xfId="43015"/>
    <cellStyle name="Normal 2 7 3 4 3" xfId="43016"/>
    <cellStyle name="Normal 2 7 3 4 4" xfId="43017"/>
    <cellStyle name="Normal 2 7 3 4 5" xfId="43018"/>
    <cellStyle name="Normal 2 7 3 4 6" xfId="43019"/>
    <cellStyle name="Normal 2 7 3 5" xfId="13487"/>
    <cellStyle name="Normal 2 7 3 5 2" xfId="43020"/>
    <cellStyle name="Normal 2 7 3 5 3" xfId="43021"/>
    <cellStyle name="Normal 2 7 3 5 4" xfId="43022"/>
    <cellStyle name="Normal 2 7 3 6" xfId="40649"/>
    <cellStyle name="Normal 2 7 3 6 2" xfId="43023"/>
    <cellStyle name="Normal 2 7 3 6 3" xfId="43024"/>
    <cellStyle name="Normal 2 7 3 6 4" xfId="43025"/>
    <cellStyle name="Normal 2 7 3 7" xfId="43026"/>
    <cellStyle name="Normal 2 7 3 8" xfId="43027"/>
    <cellStyle name="Normal 2 7 3 9" xfId="43028"/>
    <cellStyle name="Normal 2 7 30" xfId="13488"/>
    <cellStyle name="Normal 2 7 31" xfId="13489"/>
    <cellStyle name="Normal 2 7 4" xfId="13490"/>
    <cellStyle name="Normal 2 7 4 10" xfId="43029"/>
    <cellStyle name="Normal 2 7 4 11" xfId="43030"/>
    <cellStyle name="Normal 2 7 4 2" xfId="40650"/>
    <cellStyle name="Normal 2 7 4 2 2" xfId="43031"/>
    <cellStyle name="Normal 2 7 4 2 2 2" xfId="43032"/>
    <cellStyle name="Normal 2 7 4 2 2 3" xfId="43033"/>
    <cellStyle name="Normal 2 7 4 2 2 4" xfId="43034"/>
    <cellStyle name="Normal 2 7 4 2 3" xfId="43035"/>
    <cellStyle name="Normal 2 7 4 2 3 2" xfId="43036"/>
    <cellStyle name="Normal 2 7 4 2 3 3" xfId="43037"/>
    <cellStyle name="Normal 2 7 4 2 3 4" xfId="43038"/>
    <cellStyle name="Normal 2 7 4 2 4" xfId="43039"/>
    <cellStyle name="Normal 2 7 4 2 5" xfId="43040"/>
    <cellStyle name="Normal 2 7 4 2 6" xfId="43041"/>
    <cellStyle name="Normal 2 7 4 2 7" xfId="43042"/>
    <cellStyle name="Normal 2 7 4 2 8" xfId="43043"/>
    <cellStyle name="Normal 2 7 4 3" xfId="43044"/>
    <cellStyle name="Normal 2 7 4 3 2" xfId="43045"/>
    <cellStyle name="Normal 2 7 4 3 3" xfId="43046"/>
    <cellStyle name="Normal 2 7 4 3 4" xfId="43047"/>
    <cellStyle name="Normal 2 7 4 3 5" xfId="43048"/>
    <cellStyle name="Normal 2 7 4 4" xfId="43049"/>
    <cellStyle name="Normal 2 7 4 4 2" xfId="43050"/>
    <cellStyle name="Normal 2 7 4 4 3" xfId="43051"/>
    <cellStyle name="Normal 2 7 4 4 4" xfId="43052"/>
    <cellStyle name="Normal 2 7 4 5" xfId="43053"/>
    <cellStyle name="Normal 2 7 4 5 2" xfId="43054"/>
    <cellStyle name="Normal 2 7 4 5 3" xfId="43055"/>
    <cellStyle name="Normal 2 7 4 5 4" xfId="43056"/>
    <cellStyle name="Normal 2 7 4 6" xfId="43057"/>
    <cellStyle name="Normal 2 7 4 7" xfId="43058"/>
    <cellStyle name="Normal 2 7 4 8" xfId="43059"/>
    <cellStyle name="Normal 2 7 4 9" xfId="43060"/>
    <cellStyle name="Normal 2 7 5" xfId="13491"/>
    <cellStyle name="Normal 2 7 5 10" xfId="43061"/>
    <cellStyle name="Normal 2 7 5 11" xfId="43062"/>
    <cellStyle name="Normal 2 7 5 2" xfId="43063"/>
    <cellStyle name="Normal 2 7 5 2 2" xfId="43064"/>
    <cellStyle name="Normal 2 7 5 2 2 2" xfId="43065"/>
    <cellStyle name="Normal 2 7 5 2 2 3" xfId="43066"/>
    <cellStyle name="Normal 2 7 5 2 2 4" xfId="43067"/>
    <cellStyle name="Normal 2 7 5 2 3" xfId="43068"/>
    <cellStyle name="Normal 2 7 5 2 3 2" xfId="43069"/>
    <cellStyle name="Normal 2 7 5 2 3 3" xfId="43070"/>
    <cellStyle name="Normal 2 7 5 2 3 4" xfId="43071"/>
    <cellStyle name="Normal 2 7 5 2 4" xfId="43072"/>
    <cellStyle name="Normal 2 7 5 2 5" xfId="43073"/>
    <cellStyle name="Normal 2 7 5 2 6" xfId="43074"/>
    <cellStyle name="Normal 2 7 5 2 7" xfId="43075"/>
    <cellStyle name="Normal 2 7 5 2 8" xfId="43076"/>
    <cellStyle name="Normal 2 7 5 3" xfId="43077"/>
    <cellStyle name="Normal 2 7 5 3 2" xfId="43078"/>
    <cellStyle name="Normal 2 7 5 3 3" xfId="43079"/>
    <cellStyle name="Normal 2 7 5 3 4" xfId="43080"/>
    <cellStyle name="Normal 2 7 5 3 5" xfId="43081"/>
    <cellStyle name="Normal 2 7 5 4" xfId="43082"/>
    <cellStyle name="Normal 2 7 5 4 2" xfId="43083"/>
    <cellStyle name="Normal 2 7 5 4 3" xfId="43084"/>
    <cellStyle name="Normal 2 7 5 4 4" xfId="43085"/>
    <cellStyle name="Normal 2 7 5 5" xfId="43086"/>
    <cellStyle name="Normal 2 7 5 5 2" xfId="43087"/>
    <cellStyle name="Normal 2 7 5 5 3" xfId="43088"/>
    <cellStyle name="Normal 2 7 5 5 4" xfId="43089"/>
    <cellStyle name="Normal 2 7 5 6" xfId="43090"/>
    <cellStyle name="Normal 2 7 5 7" xfId="43091"/>
    <cellStyle name="Normal 2 7 5 8" xfId="43092"/>
    <cellStyle name="Normal 2 7 5 9" xfId="43093"/>
    <cellStyle name="Normal 2 7 6" xfId="13492"/>
    <cellStyle name="Normal 2 7 6 10" xfId="43094"/>
    <cellStyle name="Normal 2 7 6 11" xfId="43095"/>
    <cellStyle name="Normal 2 7 6 2" xfId="43096"/>
    <cellStyle name="Normal 2 7 6 2 2" xfId="43097"/>
    <cellStyle name="Normal 2 7 6 2 2 2" xfId="43098"/>
    <cellStyle name="Normal 2 7 6 2 2 3" xfId="43099"/>
    <cellStyle name="Normal 2 7 6 2 2 4" xfId="43100"/>
    <cellStyle name="Normal 2 7 6 2 3" xfId="43101"/>
    <cellStyle name="Normal 2 7 6 2 3 2" xfId="43102"/>
    <cellStyle name="Normal 2 7 6 2 3 3" xfId="43103"/>
    <cellStyle name="Normal 2 7 6 2 3 4" xfId="43104"/>
    <cellStyle name="Normal 2 7 6 2 4" xfId="43105"/>
    <cellStyle name="Normal 2 7 6 2 5" xfId="43106"/>
    <cellStyle name="Normal 2 7 6 2 6" xfId="43107"/>
    <cellStyle name="Normal 2 7 6 2 7" xfId="43108"/>
    <cellStyle name="Normal 2 7 6 2 8" xfId="43109"/>
    <cellStyle name="Normal 2 7 6 3" xfId="43110"/>
    <cellStyle name="Normal 2 7 6 3 2" xfId="43111"/>
    <cellStyle name="Normal 2 7 6 3 3" xfId="43112"/>
    <cellStyle name="Normal 2 7 6 3 4" xfId="43113"/>
    <cellStyle name="Normal 2 7 6 3 5" xfId="43114"/>
    <cellStyle name="Normal 2 7 6 4" xfId="43115"/>
    <cellStyle name="Normal 2 7 6 4 2" xfId="43116"/>
    <cellStyle name="Normal 2 7 6 4 3" xfId="43117"/>
    <cellStyle name="Normal 2 7 6 4 4" xfId="43118"/>
    <cellStyle name="Normal 2 7 6 5" xfId="43119"/>
    <cellStyle name="Normal 2 7 6 5 2" xfId="43120"/>
    <cellStyle name="Normal 2 7 6 5 3" xfId="43121"/>
    <cellStyle name="Normal 2 7 6 5 4" xfId="43122"/>
    <cellStyle name="Normal 2 7 6 6" xfId="43123"/>
    <cellStyle name="Normal 2 7 6 7" xfId="43124"/>
    <cellStyle name="Normal 2 7 6 8" xfId="43125"/>
    <cellStyle name="Normal 2 7 6 9" xfId="43126"/>
    <cellStyle name="Normal 2 7 7" xfId="13493"/>
    <cellStyle name="Normal 2 7 7 10" xfId="43127"/>
    <cellStyle name="Normal 2 7 7 11" xfId="43128"/>
    <cellStyle name="Normal 2 7 7 2" xfId="43129"/>
    <cellStyle name="Normal 2 7 7 2 2" xfId="43130"/>
    <cellStyle name="Normal 2 7 7 2 2 2" xfId="43131"/>
    <cellStyle name="Normal 2 7 7 2 2 3" xfId="43132"/>
    <cellStyle name="Normal 2 7 7 2 2 4" xfId="43133"/>
    <cellStyle name="Normal 2 7 7 2 3" xfId="43134"/>
    <cellStyle name="Normal 2 7 7 2 3 2" xfId="43135"/>
    <cellStyle name="Normal 2 7 7 2 3 3" xfId="43136"/>
    <cellStyle name="Normal 2 7 7 2 3 4" xfId="43137"/>
    <cellStyle name="Normal 2 7 7 2 4" xfId="43138"/>
    <cellStyle name="Normal 2 7 7 2 5" xfId="43139"/>
    <cellStyle name="Normal 2 7 7 2 6" xfId="43140"/>
    <cellStyle name="Normal 2 7 7 2 7" xfId="43141"/>
    <cellStyle name="Normal 2 7 7 2 8" xfId="43142"/>
    <cellStyle name="Normal 2 7 7 3" xfId="43143"/>
    <cellStyle name="Normal 2 7 7 3 2" xfId="43144"/>
    <cellStyle name="Normal 2 7 7 3 3" xfId="43145"/>
    <cellStyle name="Normal 2 7 7 3 4" xfId="43146"/>
    <cellStyle name="Normal 2 7 7 3 5" xfId="43147"/>
    <cellStyle name="Normal 2 7 7 4" xfId="43148"/>
    <cellStyle name="Normal 2 7 7 4 2" xfId="43149"/>
    <cellStyle name="Normal 2 7 7 4 3" xfId="43150"/>
    <cellStyle name="Normal 2 7 7 4 4" xfId="43151"/>
    <cellStyle name="Normal 2 7 7 5" xfId="43152"/>
    <cellStyle name="Normal 2 7 7 5 2" xfId="43153"/>
    <cellStyle name="Normal 2 7 7 5 3" xfId="43154"/>
    <cellStyle name="Normal 2 7 7 5 4" xfId="43155"/>
    <cellStyle name="Normal 2 7 7 6" xfId="43156"/>
    <cellStyle name="Normal 2 7 7 7" xfId="43157"/>
    <cellStyle name="Normal 2 7 7 8" xfId="43158"/>
    <cellStyle name="Normal 2 7 7 9" xfId="43159"/>
    <cellStyle name="Normal 2 7 8" xfId="13494"/>
    <cellStyle name="Normal 2 7 8 10" xfId="43160"/>
    <cellStyle name="Normal 2 7 8 2" xfId="43161"/>
    <cellStyle name="Normal 2 7 8 2 2" xfId="43162"/>
    <cellStyle name="Normal 2 7 8 2 3" xfId="43163"/>
    <cellStyle name="Normal 2 7 8 2 4" xfId="43164"/>
    <cellStyle name="Normal 2 7 8 2 5" xfId="43165"/>
    <cellStyle name="Normal 2 7 8 3" xfId="43166"/>
    <cellStyle name="Normal 2 7 8 3 2" xfId="43167"/>
    <cellStyle name="Normal 2 7 8 3 3" xfId="43168"/>
    <cellStyle name="Normal 2 7 8 3 4" xfId="43169"/>
    <cellStyle name="Normal 2 7 8 4" xfId="43170"/>
    <cellStyle name="Normal 2 7 8 4 2" xfId="43171"/>
    <cellStyle name="Normal 2 7 8 4 3" xfId="43172"/>
    <cellStyle name="Normal 2 7 8 4 4" xfId="43173"/>
    <cellStyle name="Normal 2 7 8 5" xfId="43174"/>
    <cellStyle name="Normal 2 7 8 6" xfId="43175"/>
    <cellStyle name="Normal 2 7 8 7" xfId="43176"/>
    <cellStyle name="Normal 2 7 8 8" xfId="43177"/>
    <cellStyle name="Normal 2 7 8 9" xfId="43178"/>
    <cellStyle name="Normal 2 7 9" xfId="13495"/>
    <cellStyle name="Normal 2 7 9 2" xfId="43179"/>
    <cellStyle name="Normal 2 7 9 2 2" xfId="43180"/>
    <cellStyle name="Normal 2 7 9 2 3" xfId="43181"/>
    <cellStyle name="Normal 2 7 9 2 4" xfId="43182"/>
    <cellStyle name="Normal 2 7 9 3" xfId="43183"/>
    <cellStyle name="Normal 2 7 9 3 2" xfId="43184"/>
    <cellStyle name="Normal 2 7 9 3 3" xfId="43185"/>
    <cellStyle name="Normal 2 7 9 3 4" xfId="43186"/>
    <cellStyle name="Normal 2 7 9 4" xfId="43187"/>
    <cellStyle name="Normal 2 7 9 5" xfId="43188"/>
    <cellStyle name="Normal 2 7 9 6" xfId="43189"/>
    <cellStyle name="Normal 2 7 9 7" xfId="43190"/>
    <cellStyle name="Normal 2 7 9 8" xfId="43191"/>
    <cellStyle name="Normal 2 7 9 9" xfId="43192"/>
    <cellStyle name="Normal 2 70" xfId="13496"/>
    <cellStyle name="Normal 2 71" xfId="13497"/>
    <cellStyle name="Normal 2 72" xfId="13498"/>
    <cellStyle name="Normal 2 73" xfId="13499"/>
    <cellStyle name="Normal 2 74" xfId="13500"/>
    <cellStyle name="Normal 2 75" xfId="13501"/>
    <cellStyle name="Normal 2 76" xfId="13502"/>
    <cellStyle name="Normal 2 77" xfId="13503"/>
    <cellStyle name="Normal 2 78" xfId="13504"/>
    <cellStyle name="Normal 2 79" xfId="13505"/>
    <cellStyle name="Normal 2 8" xfId="13506"/>
    <cellStyle name="Normal 2 8 10" xfId="13507"/>
    <cellStyle name="Normal 2 8 11" xfId="13508"/>
    <cellStyle name="Normal 2 8 12" xfId="13509"/>
    <cellStyle name="Normal 2 8 13" xfId="40651"/>
    <cellStyle name="Normal 2 8 2" xfId="13510"/>
    <cellStyle name="Normal 2 8 2 2" xfId="13511"/>
    <cellStyle name="Normal 2 8 2 2 2" xfId="40652"/>
    <cellStyle name="Normal 2 8 2 3" xfId="13512"/>
    <cellStyle name="Normal 2 8 2 4" xfId="13513"/>
    <cellStyle name="Normal 2 8 2 5" xfId="13514"/>
    <cellStyle name="Normal 2 8 2 6" xfId="13515"/>
    <cellStyle name="Normal 2 8 2 7" xfId="13516"/>
    <cellStyle name="Normal 2 8 3" xfId="13517"/>
    <cellStyle name="Normal 2 8 3 2" xfId="40653"/>
    <cellStyle name="Normal 2 8 4" xfId="13518"/>
    <cellStyle name="Normal 2 8 4 2" xfId="40654"/>
    <cellStyle name="Normal 2 8 5" xfId="13519"/>
    <cellStyle name="Normal 2 8 5 2" xfId="41016"/>
    <cellStyle name="Normal 2 8 6" xfId="13520"/>
    <cellStyle name="Normal 2 8 6 2" xfId="41015"/>
    <cellStyle name="Normal 2 8 7" xfId="13521"/>
    <cellStyle name="Normal 2 8 8" xfId="13522"/>
    <cellStyle name="Normal 2 8 9" xfId="13523"/>
    <cellStyle name="Normal 2 80" xfId="13524"/>
    <cellStyle name="Normal 2 81" xfId="13525"/>
    <cellStyle name="Normal 2 82" xfId="13526"/>
    <cellStyle name="Normal 2 83" xfId="13527"/>
    <cellStyle name="Normal 2 84" xfId="13528"/>
    <cellStyle name="Normal 2 85" xfId="13529"/>
    <cellStyle name="Normal 2 86" xfId="13530"/>
    <cellStyle name="Normal 2 87" xfId="13531"/>
    <cellStyle name="Normal 2 88" xfId="13532"/>
    <cellStyle name="Normal 2 89" xfId="13533"/>
    <cellStyle name="Normal 2 9" xfId="13534"/>
    <cellStyle name="Normal 2 9 10" xfId="13535"/>
    <cellStyle name="Normal 2 9 10 2" xfId="46327"/>
    <cellStyle name="Normal 2 9 11" xfId="13536"/>
    <cellStyle name="Normal 2 9 11 2" xfId="46279"/>
    <cellStyle name="Normal 2 9 12" xfId="13537"/>
    <cellStyle name="Normal 2 9 13" xfId="40655"/>
    <cellStyle name="Normal 2 9 2" xfId="13538"/>
    <cellStyle name="Normal 2 9 2 2" xfId="13539"/>
    <cellStyle name="Normal 2 9 2 2 2" xfId="40656"/>
    <cellStyle name="Normal 2 9 2 2 2 2" xfId="46123"/>
    <cellStyle name="Normal 2 9 2 2 3" xfId="43193"/>
    <cellStyle name="Normal 2 9 2 2 4" xfId="43194"/>
    <cellStyle name="Normal 2 9 2 3" xfId="13540"/>
    <cellStyle name="Normal 2 9 2 3 2" xfId="43195"/>
    <cellStyle name="Normal 2 9 2 3 3" xfId="43196"/>
    <cellStyle name="Normal 2 9 2 3 4" xfId="43197"/>
    <cellStyle name="Normal 2 9 2 4" xfId="13541"/>
    <cellStyle name="Normal 2 9 2 4 2" xfId="46033"/>
    <cellStyle name="Normal 2 9 2 5" xfId="13542"/>
    <cellStyle name="Normal 2 9 2 5 2" xfId="46185"/>
    <cellStyle name="Normal 2 9 2 6" xfId="13543"/>
    <cellStyle name="Normal 2 9 2 6 2" xfId="46256"/>
    <cellStyle name="Normal 2 9 2 7" xfId="13544"/>
    <cellStyle name="Normal 2 9 2 7 2" xfId="46339"/>
    <cellStyle name="Normal 2 9 2 8" xfId="43198"/>
    <cellStyle name="Normal 2 9 3" xfId="13545"/>
    <cellStyle name="Normal 2 9 3 2" xfId="40657"/>
    <cellStyle name="Normal 2 9 3 2 2" xfId="46110"/>
    <cellStyle name="Normal 2 9 3 3" xfId="43199"/>
    <cellStyle name="Normal 2 9 3 4" xfId="43200"/>
    <cellStyle name="Normal 2 9 3 5" xfId="43201"/>
    <cellStyle name="Normal 2 9 4" xfId="13546"/>
    <cellStyle name="Normal 2 9 4 2" xfId="40658"/>
    <cellStyle name="Normal 2 9 4 2 2" xfId="46149"/>
    <cellStyle name="Normal 2 9 4 3" xfId="43202"/>
    <cellStyle name="Normal 2 9 4 4" xfId="43203"/>
    <cellStyle name="Normal 2 9 5" xfId="13547"/>
    <cellStyle name="Normal 2 9 5 2" xfId="43204"/>
    <cellStyle name="Normal 2 9 5 3" xfId="43205"/>
    <cellStyle name="Normal 2 9 5 4" xfId="43206"/>
    <cellStyle name="Normal 2 9 6" xfId="13548"/>
    <cellStyle name="Normal 2 9 6 2" xfId="46070"/>
    <cellStyle name="Normal 2 9 7" xfId="13549"/>
    <cellStyle name="Normal 2 9 7 2" xfId="46017"/>
    <cellStyle name="Normal 2 9 8" xfId="13550"/>
    <cellStyle name="Normal 2 9 8 2" xfId="46171"/>
    <cellStyle name="Normal 2 9 9" xfId="13551"/>
    <cellStyle name="Normal 2 9 9 2" xfId="46243"/>
    <cellStyle name="Normal 2 90" xfId="13552"/>
    <cellStyle name="Normal 2 91" xfId="13553"/>
    <cellStyle name="Normal 2 92" xfId="13554"/>
    <cellStyle name="Normal 2 93" xfId="13555"/>
    <cellStyle name="Normal 2 94" xfId="13556"/>
    <cellStyle name="Normal 2 95" xfId="13557"/>
    <cellStyle name="Normal 2 96" xfId="13558"/>
    <cellStyle name="Normal 2 97" xfId="13559"/>
    <cellStyle name="Normal 2 98" xfId="13560"/>
    <cellStyle name="Normal 2 99" xfId="13561"/>
    <cellStyle name="Normal 20" xfId="13562"/>
    <cellStyle name="Normal 20 2" xfId="13563"/>
    <cellStyle name="Normal 20 3" xfId="13564"/>
    <cellStyle name="Normal 21" xfId="13565"/>
    <cellStyle name="Normal 21 2" xfId="13566"/>
    <cellStyle name="Normal 21 3" xfId="13567"/>
    <cellStyle name="Normal 22" xfId="13568"/>
    <cellStyle name="Normal 22 2" xfId="13569"/>
    <cellStyle name="Normal 22 3" xfId="13570"/>
    <cellStyle name="Normal 23" xfId="13571"/>
    <cellStyle name="Normal 23 2" xfId="13572"/>
    <cellStyle name="Normal 24" xfId="13573"/>
    <cellStyle name="Normal 24 2" xfId="13574"/>
    <cellStyle name="Normal 25" xfId="13575"/>
    <cellStyle name="Normal 25 2" xfId="13576"/>
    <cellStyle name="Normal 26" xfId="13577"/>
    <cellStyle name="Normal 26 2" xfId="13578"/>
    <cellStyle name="Normal 26 3" xfId="13579"/>
    <cellStyle name="Normal 27" xfId="13580"/>
    <cellStyle name="Normal 27 2" xfId="13581"/>
    <cellStyle name="Normal 28" xfId="13582"/>
    <cellStyle name="Normal 28 2" xfId="13583"/>
    <cellStyle name="Normal 29" xfId="13584"/>
    <cellStyle name="Normal 29 10" xfId="13585"/>
    <cellStyle name="Normal 29 11" xfId="13586"/>
    <cellStyle name="Normal 29 12" xfId="13587"/>
    <cellStyle name="Normal 29 13" xfId="13588"/>
    <cellStyle name="Normal 29 14" xfId="13589"/>
    <cellStyle name="Normal 29 15" xfId="13590"/>
    <cellStyle name="Normal 29 16" xfId="13591"/>
    <cellStyle name="Normal 29 17" xfId="13592"/>
    <cellStyle name="Normal 29 2" xfId="13593"/>
    <cellStyle name="Normal 29 3" xfId="13594"/>
    <cellStyle name="Normal 29 4" xfId="13595"/>
    <cellStyle name="Normal 29 5" xfId="13596"/>
    <cellStyle name="Normal 29 6" xfId="13597"/>
    <cellStyle name="Normal 29 7" xfId="13598"/>
    <cellStyle name="Normal 29 8" xfId="13599"/>
    <cellStyle name="Normal 29 9" xfId="13600"/>
    <cellStyle name="Normal 3" xfId="13601"/>
    <cellStyle name="Normal 3 10" xfId="13602"/>
    <cellStyle name="Normal 3 10 10" xfId="13603"/>
    <cellStyle name="Normal 3 10 11" xfId="13604"/>
    <cellStyle name="Normal 3 10 12" xfId="13605"/>
    <cellStyle name="Normal 3 10 13" xfId="13606"/>
    <cellStyle name="Normal 3 10 14" xfId="13607"/>
    <cellStyle name="Normal 3 10 15" xfId="13608"/>
    <cellStyle name="Normal 3 10 16" xfId="13609"/>
    <cellStyle name="Normal 3 10 17" xfId="13610"/>
    <cellStyle name="Normal 3 10 18" xfId="13611"/>
    <cellStyle name="Normal 3 10 19" xfId="13612"/>
    <cellStyle name="Normal 3 10 2" xfId="13613"/>
    <cellStyle name="Normal 3 10 2 10" xfId="13614"/>
    <cellStyle name="Normal 3 10 2 11" xfId="13615"/>
    <cellStyle name="Normal 3 10 2 12" xfId="13616"/>
    <cellStyle name="Normal 3 10 2 13" xfId="13617"/>
    <cellStyle name="Normal 3 10 2 14" xfId="13618"/>
    <cellStyle name="Normal 3 10 2 15" xfId="13619"/>
    <cellStyle name="Normal 3 10 2 16" xfId="13620"/>
    <cellStyle name="Normal 3 10 2 17" xfId="40659"/>
    <cellStyle name="Normal 3 10 2 18" xfId="46001"/>
    <cellStyle name="Normal 3 10 2 2" xfId="13621"/>
    <cellStyle name="Normal 3 10 2 2 2" xfId="46103"/>
    <cellStyle name="Normal 3 10 2 3" xfId="13622"/>
    <cellStyle name="Normal 3 10 2 3 2" xfId="46233"/>
    <cellStyle name="Normal 3 10 2 4" xfId="13623"/>
    <cellStyle name="Normal 3 10 2 5" xfId="13624"/>
    <cellStyle name="Normal 3 10 2 6" xfId="13625"/>
    <cellStyle name="Normal 3 10 2 7" xfId="13626"/>
    <cellStyle name="Normal 3 10 2 8" xfId="13627"/>
    <cellStyle name="Normal 3 10 2 9" xfId="13628"/>
    <cellStyle name="Normal 3 10 20" xfId="13629"/>
    <cellStyle name="Normal 3 10 21" xfId="45989"/>
    <cellStyle name="Normal 3 10 3" xfId="13630"/>
    <cellStyle name="Normal 3 10 3 2" xfId="13631"/>
    <cellStyle name="Normal 3 10 3 3" xfId="40660"/>
    <cellStyle name="Normal 3 10 3 4" xfId="46048"/>
    <cellStyle name="Normal 3 10 4" xfId="13632"/>
    <cellStyle name="Normal 3 10 4 2" xfId="13633"/>
    <cellStyle name="Normal 3 10 4 3" xfId="40661"/>
    <cellStyle name="Normal 3 10 4 4" xfId="46215"/>
    <cellStyle name="Normal 3 10 5" xfId="13634"/>
    <cellStyle name="Normal 3 10 5 2" xfId="13635"/>
    <cellStyle name="Normal 3 10 5 3" xfId="46365"/>
    <cellStyle name="Normal 3 10 6" xfId="13636"/>
    <cellStyle name="Normal 3 10 6 2" xfId="13637"/>
    <cellStyle name="Normal 3 10 6 3" xfId="46302"/>
    <cellStyle name="Normal 3 10 7" xfId="13638"/>
    <cellStyle name="Normal 3 10 8" xfId="13639"/>
    <cellStyle name="Normal 3 10 9" xfId="13640"/>
    <cellStyle name="Normal 3 11" xfId="13641"/>
    <cellStyle name="Normal 3 11 10" xfId="13642"/>
    <cellStyle name="Normal 3 11 11" xfId="13643"/>
    <cellStyle name="Normal 3 11 12" xfId="13644"/>
    <cellStyle name="Normal 3 11 13" xfId="13645"/>
    <cellStyle name="Normal 3 11 14" xfId="13646"/>
    <cellStyle name="Normal 3 11 15" xfId="13647"/>
    <cellStyle name="Normal 3 11 16" xfId="13648"/>
    <cellStyle name="Normal 3 11 17" xfId="13649"/>
    <cellStyle name="Normal 3 11 18" xfId="13650"/>
    <cellStyle name="Normal 3 11 19" xfId="13651"/>
    <cellStyle name="Normal 3 11 2" xfId="13652"/>
    <cellStyle name="Normal 3 11 2 10" xfId="13653"/>
    <cellStyle name="Normal 3 11 2 11" xfId="13654"/>
    <cellStyle name="Normal 3 11 2 12" xfId="13655"/>
    <cellStyle name="Normal 3 11 2 13" xfId="13656"/>
    <cellStyle name="Normal 3 11 2 14" xfId="13657"/>
    <cellStyle name="Normal 3 11 2 15" xfId="13658"/>
    <cellStyle name="Normal 3 11 2 16" xfId="13659"/>
    <cellStyle name="Normal 3 11 2 17" xfId="40662"/>
    <cellStyle name="Normal 3 11 2 18" xfId="46133"/>
    <cellStyle name="Normal 3 11 2 2" xfId="13660"/>
    <cellStyle name="Normal 3 11 2 3" xfId="13661"/>
    <cellStyle name="Normal 3 11 2 4" xfId="13662"/>
    <cellStyle name="Normal 3 11 2 5" xfId="13663"/>
    <cellStyle name="Normal 3 11 2 6" xfId="13664"/>
    <cellStyle name="Normal 3 11 2 7" xfId="13665"/>
    <cellStyle name="Normal 3 11 2 8" xfId="13666"/>
    <cellStyle name="Normal 3 11 2 9" xfId="13667"/>
    <cellStyle name="Normal 3 11 20" xfId="13668"/>
    <cellStyle name="Normal 3 11 21" xfId="45977"/>
    <cellStyle name="Normal 3 11 3" xfId="13669"/>
    <cellStyle name="Normal 3 11 3 2" xfId="13670"/>
    <cellStyle name="Normal 3 11 3 3" xfId="40663"/>
    <cellStyle name="Normal 3 11 3 4" xfId="46201"/>
    <cellStyle name="Normal 3 11 4" xfId="13671"/>
    <cellStyle name="Normal 3 11 4 2" xfId="13672"/>
    <cellStyle name="Normal 3 11 4 3" xfId="40664"/>
    <cellStyle name="Normal 3 11 4 4" xfId="46351"/>
    <cellStyle name="Normal 3 11 5" xfId="13673"/>
    <cellStyle name="Normal 3 11 5 2" xfId="13674"/>
    <cellStyle name="Normal 3 11 6" xfId="13675"/>
    <cellStyle name="Normal 3 11 6 2" xfId="13676"/>
    <cellStyle name="Normal 3 11 7" xfId="13677"/>
    <cellStyle name="Normal 3 11 8" xfId="13678"/>
    <cellStyle name="Normal 3 11 9" xfId="13679"/>
    <cellStyle name="Normal 3 12" xfId="13680"/>
    <cellStyle name="Normal 3 12 2" xfId="13681"/>
    <cellStyle name="Normal 3 12 2 2" xfId="46138"/>
    <cellStyle name="Normal 3 12 3" xfId="13682"/>
    <cellStyle name="Normal 3 12 3 2" xfId="46230"/>
    <cellStyle name="Normal 3 12 4" xfId="13683"/>
    <cellStyle name="Normal 3 12 4 2" xfId="46380"/>
    <cellStyle name="Normal 3 12 5" xfId="13684"/>
    <cellStyle name="Normal 3 12 6" xfId="45999"/>
    <cellStyle name="Normal 3 13" xfId="13685"/>
    <cellStyle name="Normal 3 13 2" xfId="13686"/>
    <cellStyle name="Normal 3 13 2 2" xfId="46391"/>
    <cellStyle name="Normal 3 13 3" xfId="13687"/>
    <cellStyle name="Normal 3 13 4" xfId="13688"/>
    <cellStyle name="Normal 3 13 5" xfId="13689"/>
    <cellStyle name="Normal 3 13 6" xfId="46087"/>
    <cellStyle name="Normal 3 14" xfId="13690"/>
    <cellStyle name="Normal 3 14 2" xfId="13691"/>
    <cellStyle name="Normal 3 14 2 10" xfId="13692"/>
    <cellStyle name="Normal 3 14 2 11" xfId="13693"/>
    <cellStyle name="Normal 3 14 2 12" xfId="13694"/>
    <cellStyle name="Normal 3 14 2 13" xfId="13695"/>
    <cellStyle name="Normal 3 14 2 14" xfId="13696"/>
    <cellStyle name="Normal 3 14 2 15" xfId="13697"/>
    <cellStyle name="Normal 3 14 2 16" xfId="46386"/>
    <cellStyle name="Normal 3 14 2 2" xfId="13698"/>
    <cellStyle name="Normal 3 14 2 3" xfId="13699"/>
    <cellStyle name="Normal 3 14 2 4" xfId="13700"/>
    <cellStyle name="Normal 3 14 2 5" xfId="13701"/>
    <cellStyle name="Normal 3 14 2 6" xfId="13702"/>
    <cellStyle name="Normal 3 14 2 7" xfId="13703"/>
    <cellStyle name="Normal 3 14 2 8" xfId="13704"/>
    <cellStyle name="Normal 3 14 2 9" xfId="13705"/>
    <cellStyle name="Normal 3 14 3" xfId="13706"/>
    <cellStyle name="Normal 3 14 3 10" xfId="13707"/>
    <cellStyle name="Normal 3 14 3 11" xfId="13708"/>
    <cellStyle name="Normal 3 14 3 12" xfId="13709"/>
    <cellStyle name="Normal 3 14 3 13" xfId="13710"/>
    <cellStyle name="Normal 3 14 3 14" xfId="13711"/>
    <cellStyle name="Normal 3 14 3 15" xfId="13712"/>
    <cellStyle name="Normal 3 14 3 2" xfId="13713"/>
    <cellStyle name="Normal 3 14 3 3" xfId="13714"/>
    <cellStyle name="Normal 3 14 3 4" xfId="13715"/>
    <cellStyle name="Normal 3 14 3 5" xfId="13716"/>
    <cellStyle name="Normal 3 14 3 6" xfId="13717"/>
    <cellStyle name="Normal 3 14 3 7" xfId="13718"/>
    <cellStyle name="Normal 3 14 3 8" xfId="13719"/>
    <cellStyle name="Normal 3 14 3 9" xfId="13720"/>
    <cellStyle name="Normal 3 14 4" xfId="13721"/>
    <cellStyle name="Normal 3 14 4 10" xfId="13722"/>
    <cellStyle name="Normal 3 14 4 11" xfId="13723"/>
    <cellStyle name="Normal 3 14 4 12" xfId="13724"/>
    <cellStyle name="Normal 3 14 4 13" xfId="13725"/>
    <cellStyle name="Normal 3 14 4 14" xfId="13726"/>
    <cellStyle name="Normal 3 14 4 15" xfId="13727"/>
    <cellStyle name="Normal 3 14 4 2" xfId="13728"/>
    <cellStyle name="Normal 3 14 4 3" xfId="13729"/>
    <cellStyle name="Normal 3 14 4 4" xfId="13730"/>
    <cellStyle name="Normal 3 14 4 5" xfId="13731"/>
    <cellStyle name="Normal 3 14 4 6" xfId="13732"/>
    <cellStyle name="Normal 3 14 4 7" xfId="13733"/>
    <cellStyle name="Normal 3 14 4 8" xfId="13734"/>
    <cellStyle name="Normal 3 14 4 9" xfId="13735"/>
    <cellStyle name="Normal 3 14 5" xfId="13736"/>
    <cellStyle name="Normal 3 14 5 10" xfId="13737"/>
    <cellStyle name="Normal 3 14 5 11" xfId="13738"/>
    <cellStyle name="Normal 3 14 5 12" xfId="13739"/>
    <cellStyle name="Normal 3 14 5 13" xfId="13740"/>
    <cellStyle name="Normal 3 14 5 14" xfId="13741"/>
    <cellStyle name="Normal 3 14 5 15" xfId="13742"/>
    <cellStyle name="Normal 3 14 5 2" xfId="13743"/>
    <cellStyle name="Normal 3 14 5 3" xfId="13744"/>
    <cellStyle name="Normal 3 14 5 4" xfId="13745"/>
    <cellStyle name="Normal 3 14 5 5" xfId="13746"/>
    <cellStyle name="Normal 3 14 5 6" xfId="13747"/>
    <cellStyle name="Normal 3 14 5 7" xfId="13748"/>
    <cellStyle name="Normal 3 14 5 8" xfId="13749"/>
    <cellStyle name="Normal 3 14 5 9" xfId="13750"/>
    <cellStyle name="Normal 3 14 6" xfId="46055"/>
    <cellStyle name="Normal 3 15" xfId="13751"/>
    <cellStyle name="Normal 3 15 2" xfId="13752"/>
    <cellStyle name="Normal 3 15 2 10" xfId="13753"/>
    <cellStyle name="Normal 3 15 2 11" xfId="13754"/>
    <cellStyle name="Normal 3 15 2 12" xfId="13755"/>
    <cellStyle name="Normal 3 15 2 13" xfId="13756"/>
    <cellStyle name="Normal 3 15 2 14" xfId="13757"/>
    <cellStyle name="Normal 3 15 2 15" xfId="13758"/>
    <cellStyle name="Normal 3 15 2 16" xfId="46383"/>
    <cellStyle name="Normal 3 15 2 2" xfId="13759"/>
    <cellStyle name="Normal 3 15 2 3" xfId="13760"/>
    <cellStyle name="Normal 3 15 2 4" xfId="13761"/>
    <cellStyle name="Normal 3 15 2 5" xfId="13762"/>
    <cellStyle name="Normal 3 15 2 6" xfId="13763"/>
    <cellStyle name="Normal 3 15 2 7" xfId="13764"/>
    <cellStyle name="Normal 3 15 2 8" xfId="13765"/>
    <cellStyle name="Normal 3 15 2 9" xfId="13766"/>
    <cellStyle name="Normal 3 15 3" xfId="13767"/>
    <cellStyle name="Normal 3 15 3 10" xfId="13768"/>
    <cellStyle name="Normal 3 15 3 11" xfId="13769"/>
    <cellStyle name="Normal 3 15 3 12" xfId="13770"/>
    <cellStyle name="Normal 3 15 3 13" xfId="13771"/>
    <cellStyle name="Normal 3 15 3 14" xfId="13772"/>
    <cellStyle name="Normal 3 15 3 15" xfId="13773"/>
    <cellStyle name="Normal 3 15 3 2" xfId="13774"/>
    <cellStyle name="Normal 3 15 3 3" xfId="13775"/>
    <cellStyle name="Normal 3 15 3 4" xfId="13776"/>
    <cellStyle name="Normal 3 15 3 5" xfId="13777"/>
    <cellStyle name="Normal 3 15 3 6" xfId="13778"/>
    <cellStyle name="Normal 3 15 3 7" xfId="13779"/>
    <cellStyle name="Normal 3 15 3 8" xfId="13780"/>
    <cellStyle name="Normal 3 15 3 9" xfId="13781"/>
    <cellStyle name="Normal 3 15 4" xfId="13782"/>
    <cellStyle name="Normal 3 15 4 10" xfId="13783"/>
    <cellStyle name="Normal 3 15 4 11" xfId="13784"/>
    <cellStyle name="Normal 3 15 4 12" xfId="13785"/>
    <cellStyle name="Normal 3 15 4 13" xfId="13786"/>
    <cellStyle name="Normal 3 15 4 14" xfId="13787"/>
    <cellStyle name="Normal 3 15 4 15" xfId="13788"/>
    <cellStyle name="Normal 3 15 4 2" xfId="13789"/>
    <cellStyle name="Normal 3 15 4 3" xfId="13790"/>
    <cellStyle name="Normal 3 15 4 4" xfId="13791"/>
    <cellStyle name="Normal 3 15 4 5" xfId="13792"/>
    <cellStyle name="Normal 3 15 4 6" xfId="13793"/>
    <cellStyle name="Normal 3 15 4 7" xfId="13794"/>
    <cellStyle name="Normal 3 15 4 8" xfId="13795"/>
    <cellStyle name="Normal 3 15 4 9" xfId="13796"/>
    <cellStyle name="Normal 3 15 5" xfId="13797"/>
    <cellStyle name="Normal 3 15 5 10" xfId="13798"/>
    <cellStyle name="Normal 3 15 5 11" xfId="13799"/>
    <cellStyle name="Normal 3 15 5 12" xfId="13800"/>
    <cellStyle name="Normal 3 15 5 13" xfId="13801"/>
    <cellStyle name="Normal 3 15 5 14" xfId="13802"/>
    <cellStyle name="Normal 3 15 5 15" xfId="13803"/>
    <cellStyle name="Normal 3 15 5 2" xfId="13804"/>
    <cellStyle name="Normal 3 15 5 3" xfId="13805"/>
    <cellStyle name="Normal 3 15 5 4" xfId="13806"/>
    <cellStyle name="Normal 3 15 5 5" xfId="13807"/>
    <cellStyle name="Normal 3 15 5 6" xfId="13808"/>
    <cellStyle name="Normal 3 15 5 7" xfId="13809"/>
    <cellStyle name="Normal 3 15 5 8" xfId="13810"/>
    <cellStyle name="Normal 3 15 5 9" xfId="13811"/>
    <cellStyle name="Normal 3 15 6" xfId="46051"/>
    <cellStyle name="Normal 3 16" xfId="13812"/>
    <cellStyle name="Normal 3 16 2" xfId="13813"/>
    <cellStyle name="Normal 3 16 2 10" xfId="13814"/>
    <cellStyle name="Normal 3 16 2 11" xfId="13815"/>
    <cellStyle name="Normal 3 16 2 12" xfId="13816"/>
    <cellStyle name="Normal 3 16 2 13" xfId="13817"/>
    <cellStyle name="Normal 3 16 2 14" xfId="13818"/>
    <cellStyle name="Normal 3 16 2 15" xfId="13819"/>
    <cellStyle name="Normal 3 16 2 2" xfId="13820"/>
    <cellStyle name="Normal 3 16 2 3" xfId="13821"/>
    <cellStyle name="Normal 3 16 2 4" xfId="13822"/>
    <cellStyle name="Normal 3 16 2 5" xfId="13823"/>
    <cellStyle name="Normal 3 16 2 6" xfId="13824"/>
    <cellStyle name="Normal 3 16 2 7" xfId="13825"/>
    <cellStyle name="Normal 3 16 2 8" xfId="13826"/>
    <cellStyle name="Normal 3 16 2 9" xfId="13827"/>
    <cellStyle name="Normal 3 16 3" xfId="13828"/>
    <cellStyle name="Normal 3 16 3 10" xfId="13829"/>
    <cellStyle name="Normal 3 16 3 11" xfId="13830"/>
    <cellStyle name="Normal 3 16 3 12" xfId="13831"/>
    <cellStyle name="Normal 3 16 3 13" xfId="13832"/>
    <cellStyle name="Normal 3 16 3 14" xfId="13833"/>
    <cellStyle name="Normal 3 16 3 15" xfId="13834"/>
    <cellStyle name="Normal 3 16 3 2" xfId="13835"/>
    <cellStyle name="Normal 3 16 3 3" xfId="13836"/>
    <cellStyle name="Normal 3 16 3 4" xfId="13837"/>
    <cellStyle name="Normal 3 16 3 5" xfId="13838"/>
    <cellStyle name="Normal 3 16 3 6" xfId="13839"/>
    <cellStyle name="Normal 3 16 3 7" xfId="13840"/>
    <cellStyle name="Normal 3 16 3 8" xfId="13841"/>
    <cellStyle name="Normal 3 16 3 9" xfId="13842"/>
    <cellStyle name="Normal 3 16 4" xfId="13843"/>
    <cellStyle name="Normal 3 16 4 10" xfId="13844"/>
    <cellStyle name="Normal 3 16 4 11" xfId="13845"/>
    <cellStyle name="Normal 3 16 4 12" xfId="13846"/>
    <cellStyle name="Normal 3 16 4 13" xfId="13847"/>
    <cellStyle name="Normal 3 16 4 14" xfId="13848"/>
    <cellStyle name="Normal 3 16 4 15" xfId="13849"/>
    <cellStyle name="Normal 3 16 4 2" xfId="13850"/>
    <cellStyle name="Normal 3 16 4 3" xfId="13851"/>
    <cellStyle name="Normal 3 16 4 4" xfId="13852"/>
    <cellStyle name="Normal 3 16 4 5" xfId="13853"/>
    <cellStyle name="Normal 3 16 4 6" xfId="13854"/>
    <cellStyle name="Normal 3 16 4 7" xfId="13855"/>
    <cellStyle name="Normal 3 16 4 8" xfId="13856"/>
    <cellStyle name="Normal 3 16 4 9" xfId="13857"/>
    <cellStyle name="Normal 3 16 5" xfId="13858"/>
    <cellStyle name="Normal 3 16 5 10" xfId="13859"/>
    <cellStyle name="Normal 3 16 5 11" xfId="13860"/>
    <cellStyle name="Normal 3 16 5 12" xfId="13861"/>
    <cellStyle name="Normal 3 16 5 13" xfId="13862"/>
    <cellStyle name="Normal 3 16 5 14" xfId="13863"/>
    <cellStyle name="Normal 3 16 5 15" xfId="13864"/>
    <cellStyle name="Normal 3 16 5 2" xfId="13865"/>
    <cellStyle name="Normal 3 16 5 3" xfId="13866"/>
    <cellStyle name="Normal 3 16 5 4" xfId="13867"/>
    <cellStyle name="Normal 3 16 5 5" xfId="13868"/>
    <cellStyle name="Normal 3 16 5 6" xfId="13869"/>
    <cellStyle name="Normal 3 16 5 7" xfId="13870"/>
    <cellStyle name="Normal 3 16 5 8" xfId="13871"/>
    <cellStyle name="Normal 3 16 5 9" xfId="13872"/>
    <cellStyle name="Normal 3 16 6" xfId="46002"/>
    <cellStyle name="Normal 3 17" xfId="13873"/>
    <cellStyle name="Normal 3 17 2" xfId="13874"/>
    <cellStyle name="Normal 3 17 2 10" xfId="13875"/>
    <cellStyle name="Normal 3 17 2 11" xfId="13876"/>
    <cellStyle name="Normal 3 17 2 12" xfId="13877"/>
    <cellStyle name="Normal 3 17 2 13" xfId="13878"/>
    <cellStyle name="Normal 3 17 2 14" xfId="13879"/>
    <cellStyle name="Normal 3 17 2 15" xfId="13880"/>
    <cellStyle name="Normal 3 17 2 2" xfId="13881"/>
    <cellStyle name="Normal 3 17 2 3" xfId="13882"/>
    <cellStyle name="Normal 3 17 2 4" xfId="13883"/>
    <cellStyle name="Normal 3 17 2 5" xfId="13884"/>
    <cellStyle name="Normal 3 17 2 6" xfId="13885"/>
    <cellStyle name="Normal 3 17 2 7" xfId="13886"/>
    <cellStyle name="Normal 3 17 2 8" xfId="13887"/>
    <cellStyle name="Normal 3 17 2 9" xfId="13888"/>
    <cellStyle name="Normal 3 17 3" xfId="13889"/>
    <cellStyle name="Normal 3 17 3 10" xfId="13890"/>
    <cellStyle name="Normal 3 17 3 11" xfId="13891"/>
    <cellStyle name="Normal 3 17 3 12" xfId="13892"/>
    <cellStyle name="Normal 3 17 3 13" xfId="13893"/>
    <cellStyle name="Normal 3 17 3 14" xfId="13894"/>
    <cellStyle name="Normal 3 17 3 15" xfId="13895"/>
    <cellStyle name="Normal 3 17 3 2" xfId="13896"/>
    <cellStyle name="Normal 3 17 3 3" xfId="13897"/>
    <cellStyle name="Normal 3 17 3 4" xfId="13898"/>
    <cellStyle name="Normal 3 17 3 5" xfId="13899"/>
    <cellStyle name="Normal 3 17 3 6" xfId="13900"/>
    <cellStyle name="Normal 3 17 3 7" xfId="13901"/>
    <cellStyle name="Normal 3 17 3 8" xfId="13902"/>
    <cellStyle name="Normal 3 17 3 9" xfId="13903"/>
    <cellStyle name="Normal 3 17 4" xfId="13904"/>
    <cellStyle name="Normal 3 17 4 10" xfId="13905"/>
    <cellStyle name="Normal 3 17 4 11" xfId="13906"/>
    <cellStyle name="Normal 3 17 4 12" xfId="13907"/>
    <cellStyle name="Normal 3 17 4 13" xfId="13908"/>
    <cellStyle name="Normal 3 17 4 14" xfId="13909"/>
    <cellStyle name="Normal 3 17 4 15" xfId="13910"/>
    <cellStyle name="Normal 3 17 4 2" xfId="13911"/>
    <cellStyle name="Normal 3 17 4 3" xfId="13912"/>
    <cellStyle name="Normal 3 17 4 4" xfId="13913"/>
    <cellStyle name="Normal 3 17 4 5" xfId="13914"/>
    <cellStyle name="Normal 3 17 4 6" xfId="13915"/>
    <cellStyle name="Normal 3 17 4 7" xfId="13916"/>
    <cellStyle name="Normal 3 17 4 8" xfId="13917"/>
    <cellStyle name="Normal 3 17 4 9" xfId="13918"/>
    <cellStyle name="Normal 3 17 5" xfId="13919"/>
    <cellStyle name="Normal 3 17 5 10" xfId="13920"/>
    <cellStyle name="Normal 3 17 5 11" xfId="13921"/>
    <cellStyle name="Normal 3 17 5 12" xfId="13922"/>
    <cellStyle name="Normal 3 17 5 13" xfId="13923"/>
    <cellStyle name="Normal 3 17 5 14" xfId="13924"/>
    <cellStyle name="Normal 3 17 5 15" xfId="13925"/>
    <cellStyle name="Normal 3 17 5 2" xfId="13926"/>
    <cellStyle name="Normal 3 17 5 3" xfId="13927"/>
    <cellStyle name="Normal 3 17 5 4" xfId="13928"/>
    <cellStyle name="Normal 3 17 5 5" xfId="13929"/>
    <cellStyle name="Normal 3 17 5 6" xfId="13930"/>
    <cellStyle name="Normal 3 17 5 7" xfId="13931"/>
    <cellStyle name="Normal 3 17 5 8" xfId="13932"/>
    <cellStyle name="Normal 3 17 5 9" xfId="13933"/>
    <cellStyle name="Normal 3 17 6" xfId="46159"/>
    <cellStyle name="Normal 3 18" xfId="13934"/>
    <cellStyle name="Normal 3 18 2" xfId="13935"/>
    <cellStyle name="Normal 3 18 2 10" xfId="13936"/>
    <cellStyle name="Normal 3 18 2 11" xfId="13937"/>
    <cellStyle name="Normal 3 18 2 12" xfId="13938"/>
    <cellStyle name="Normal 3 18 2 13" xfId="13939"/>
    <cellStyle name="Normal 3 18 2 14" xfId="13940"/>
    <cellStyle name="Normal 3 18 2 15" xfId="13941"/>
    <cellStyle name="Normal 3 18 2 2" xfId="13942"/>
    <cellStyle name="Normal 3 18 2 3" xfId="13943"/>
    <cellStyle name="Normal 3 18 2 4" xfId="13944"/>
    <cellStyle name="Normal 3 18 2 5" xfId="13945"/>
    <cellStyle name="Normal 3 18 2 6" xfId="13946"/>
    <cellStyle name="Normal 3 18 2 7" xfId="13947"/>
    <cellStyle name="Normal 3 18 2 8" xfId="13948"/>
    <cellStyle name="Normal 3 18 2 9" xfId="13949"/>
    <cellStyle name="Normal 3 18 3" xfId="13950"/>
    <cellStyle name="Normal 3 18 3 10" xfId="13951"/>
    <cellStyle name="Normal 3 18 3 11" xfId="13952"/>
    <cellStyle name="Normal 3 18 3 12" xfId="13953"/>
    <cellStyle name="Normal 3 18 3 13" xfId="13954"/>
    <cellStyle name="Normal 3 18 3 14" xfId="13955"/>
    <cellStyle name="Normal 3 18 3 15" xfId="13956"/>
    <cellStyle name="Normal 3 18 3 2" xfId="13957"/>
    <cellStyle name="Normal 3 18 3 3" xfId="13958"/>
    <cellStyle name="Normal 3 18 3 4" xfId="13959"/>
    <cellStyle name="Normal 3 18 3 5" xfId="13960"/>
    <cellStyle name="Normal 3 18 3 6" xfId="13961"/>
    <cellStyle name="Normal 3 18 3 7" xfId="13962"/>
    <cellStyle name="Normal 3 18 3 8" xfId="13963"/>
    <cellStyle name="Normal 3 18 3 9" xfId="13964"/>
    <cellStyle name="Normal 3 18 4" xfId="13965"/>
    <cellStyle name="Normal 3 18 4 10" xfId="13966"/>
    <cellStyle name="Normal 3 18 4 11" xfId="13967"/>
    <cellStyle name="Normal 3 18 4 12" xfId="13968"/>
    <cellStyle name="Normal 3 18 4 13" xfId="13969"/>
    <cellStyle name="Normal 3 18 4 14" xfId="13970"/>
    <cellStyle name="Normal 3 18 4 15" xfId="13971"/>
    <cellStyle name="Normal 3 18 4 2" xfId="13972"/>
    <cellStyle name="Normal 3 18 4 3" xfId="13973"/>
    <cellStyle name="Normal 3 18 4 4" xfId="13974"/>
    <cellStyle name="Normal 3 18 4 5" xfId="13975"/>
    <cellStyle name="Normal 3 18 4 6" xfId="13976"/>
    <cellStyle name="Normal 3 18 4 7" xfId="13977"/>
    <cellStyle name="Normal 3 18 4 8" xfId="13978"/>
    <cellStyle name="Normal 3 18 4 9" xfId="13979"/>
    <cellStyle name="Normal 3 18 5" xfId="13980"/>
    <cellStyle name="Normal 3 18 5 10" xfId="13981"/>
    <cellStyle name="Normal 3 18 5 11" xfId="13982"/>
    <cellStyle name="Normal 3 18 5 12" xfId="13983"/>
    <cellStyle name="Normal 3 18 5 13" xfId="13984"/>
    <cellStyle name="Normal 3 18 5 14" xfId="13985"/>
    <cellStyle name="Normal 3 18 5 15" xfId="13986"/>
    <cellStyle name="Normal 3 18 5 2" xfId="13987"/>
    <cellStyle name="Normal 3 18 5 3" xfId="13988"/>
    <cellStyle name="Normal 3 18 5 4" xfId="13989"/>
    <cellStyle name="Normal 3 18 5 5" xfId="13990"/>
    <cellStyle name="Normal 3 18 5 6" xfId="13991"/>
    <cellStyle name="Normal 3 18 5 7" xfId="13992"/>
    <cellStyle name="Normal 3 18 5 8" xfId="13993"/>
    <cellStyle name="Normal 3 18 5 9" xfId="13994"/>
    <cellStyle name="Normal 3 18 6" xfId="45968"/>
    <cellStyle name="Normal 3 19" xfId="13995"/>
    <cellStyle name="Normal 3 19 10" xfId="40665"/>
    <cellStyle name="Normal 3 19 11" xfId="31452"/>
    <cellStyle name="Normal 3 19 2" xfId="13996"/>
    <cellStyle name="Normal 3 19 2 10" xfId="13997"/>
    <cellStyle name="Normal 3 19 2 11" xfId="13998"/>
    <cellStyle name="Normal 3 19 2 12" xfId="13999"/>
    <cellStyle name="Normal 3 19 2 13" xfId="14000"/>
    <cellStyle name="Normal 3 19 2 14" xfId="14001"/>
    <cellStyle name="Normal 3 19 2 15" xfId="14002"/>
    <cellStyle name="Normal 3 19 2 2" xfId="14003"/>
    <cellStyle name="Normal 3 19 2 2 4" xfId="43207"/>
    <cellStyle name="Normal 3 19 2 3" xfId="14004"/>
    <cellStyle name="Normal 3 19 2 4" xfId="14005"/>
    <cellStyle name="Normal 3 19 2 5" xfId="14006"/>
    <cellStyle name="Normal 3 19 2 6" xfId="14007"/>
    <cellStyle name="Normal 3 19 2 7" xfId="14008"/>
    <cellStyle name="Normal 3 19 2 8" xfId="14009"/>
    <cellStyle name="Normal 3 19 2 9" xfId="14010"/>
    <cellStyle name="Normal 3 19 3" xfId="14011"/>
    <cellStyle name="Normal 3 19 3 10" xfId="14012"/>
    <cellStyle name="Normal 3 19 3 11" xfId="14013"/>
    <cellStyle name="Normal 3 19 3 12" xfId="14014"/>
    <cellStyle name="Normal 3 19 3 13" xfId="14015"/>
    <cellStyle name="Normal 3 19 3 14" xfId="14016"/>
    <cellStyle name="Normal 3 19 3 15" xfId="14017"/>
    <cellStyle name="Normal 3 19 3 2" xfId="14018"/>
    <cellStyle name="Normal 3 19 3 3" xfId="14019"/>
    <cellStyle name="Normal 3 19 3 4" xfId="14020"/>
    <cellStyle name="Normal 3 19 3 5" xfId="14021"/>
    <cellStyle name="Normal 3 19 3 6" xfId="14022"/>
    <cellStyle name="Normal 3 19 3 7" xfId="14023"/>
    <cellStyle name="Normal 3 19 3 8" xfId="14024"/>
    <cellStyle name="Normal 3 19 3 9" xfId="14025"/>
    <cellStyle name="Normal 3 19 4" xfId="14026"/>
    <cellStyle name="Normal 3 19 4 10" xfId="14027"/>
    <cellStyle name="Normal 3 19 4 11" xfId="14028"/>
    <cellStyle name="Normal 3 19 4 12" xfId="14029"/>
    <cellStyle name="Normal 3 19 4 13" xfId="14030"/>
    <cellStyle name="Normal 3 19 4 14" xfId="14031"/>
    <cellStyle name="Normal 3 19 4 15" xfId="14032"/>
    <cellStyle name="Normal 3 19 4 2" xfId="14033"/>
    <cellStyle name="Normal 3 19 4 3" xfId="14034"/>
    <cellStyle name="Normal 3 19 4 4" xfId="14035"/>
    <cellStyle name="Normal 3 19 4 5" xfId="14036"/>
    <cellStyle name="Normal 3 19 4 6" xfId="14037"/>
    <cellStyle name="Normal 3 19 4 7" xfId="14038"/>
    <cellStyle name="Normal 3 19 4 8" xfId="14039"/>
    <cellStyle name="Normal 3 19 4 9" xfId="14040"/>
    <cellStyle name="Normal 3 19 5" xfId="14041"/>
    <cellStyle name="Normal 3 19 5 10" xfId="14042"/>
    <cellStyle name="Normal 3 19 5 11" xfId="14043"/>
    <cellStyle name="Normal 3 19 5 12" xfId="14044"/>
    <cellStyle name="Normal 3 19 5 13" xfId="14045"/>
    <cellStyle name="Normal 3 19 5 14" xfId="14046"/>
    <cellStyle name="Normal 3 19 5 15" xfId="14047"/>
    <cellStyle name="Normal 3 19 5 2" xfId="14048"/>
    <cellStyle name="Normal 3 19 5 3" xfId="14049"/>
    <cellStyle name="Normal 3 19 5 4" xfId="14050"/>
    <cellStyle name="Normal 3 19 5 5" xfId="14051"/>
    <cellStyle name="Normal 3 19 5 6" xfId="14052"/>
    <cellStyle name="Normal 3 19 5 7" xfId="14053"/>
    <cellStyle name="Normal 3 19 5 8" xfId="14054"/>
    <cellStyle name="Normal 3 19 5 9" xfId="14055"/>
    <cellStyle name="Normal 3 19 6" xfId="14056"/>
    <cellStyle name="Normal 3 19 6 2" xfId="31453"/>
    <cellStyle name="Normal 3 19 7" xfId="14057"/>
    <cellStyle name="Normal 3 19 7 2" xfId="31454"/>
    <cellStyle name="Normal 3 19 8" xfId="14058"/>
    <cellStyle name="Normal 3 19 8 2" xfId="31455"/>
    <cellStyle name="Normal 3 19 9" xfId="14059"/>
    <cellStyle name="Normal 3 19 9 2" xfId="31456"/>
    <cellStyle name="Normal 3 2" xfId="14060"/>
    <cellStyle name="Normal 3 2 10" xfId="14061"/>
    <cellStyle name="Normal 3 2 10 2" xfId="43208"/>
    <cellStyle name="Normal 3 2 10 3" xfId="43209"/>
    <cellStyle name="Normal 3 2 10 4" xfId="43210"/>
    <cellStyle name="Normal 3 2 11" xfId="14062"/>
    <cellStyle name="Normal 3 2 11 2" xfId="43211"/>
    <cellStyle name="Normal 3 2 12" xfId="14063"/>
    <cellStyle name="Normal 3 2 12 2" xfId="43212"/>
    <cellStyle name="Normal 3 2 13" xfId="14064"/>
    <cellStyle name="Normal 3 2 13 2" xfId="43213"/>
    <cellStyle name="Normal 3 2 14" xfId="14065"/>
    <cellStyle name="Normal 3 2 14 2" xfId="46008"/>
    <cellStyle name="Normal 3 2 15" xfId="14066"/>
    <cellStyle name="Normal 3 2 15 2" xfId="46164"/>
    <cellStyle name="Normal 3 2 16" xfId="14067"/>
    <cellStyle name="Normal 3 2 16 2" xfId="45975"/>
    <cellStyle name="Normal 3 2 17" xfId="14068"/>
    <cellStyle name="Normal 3 2 17 2" xfId="46237"/>
    <cellStyle name="Normal 3 2 18" xfId="14069"/>
    <cellStyle name="Normal 3 2 18 2" xfId="46320"/>
    <cellStyle name="Normal 3 2 19" xfId="41111"/>
    <cellStyle name="Normal 3 2 19 2" xfId="46273"/>
    <cellStyle name="Normal 3 2 2" xfId="14070"/>
    <cellStyle name="Normal 3 2 2 10" xfId="14071"/>
    <cellStyle name="Normal 3 2 2 10 2" xfId="46241"/>
    <cellStyle name="Normal 3 2 2 11" xfId="43214"/>
    <cellStyle name="Normal 3 2 2 12" xfId="43215"/>
    <cellStyle name="Normal 3 2 2 2" xfId="14072"/>
    <cellStyle name="Normal 3 2 2 2 10" xfId="43216"/>
    <cellStyle name="Normal 3 2 2 2 2" xfId="14073"/>
    <cellStyle name="Normal 3 2 2 2 2 2" xfId="43217"/>
    <cellStyle name="Normal 3 2 2 2 2 3" xfId="43218"/>
    <cellStyle name="Normal 3 2 2 2 2 4" xfId="43219"/>
    <cellStyle name="Normal 3 2 2 2 2 5" xfId="43220"/>
    <cellStyle name="Normal 3 2 2 2 3" xfId="14074"/>
    <cellStyle name="Normal 3 2 2 2 3 2" xfId="43221"/>
    <cellStyle name="Normal 3 2 2 2 3 3" xfId="43222"/>
    <cellStyle name="Normal 3 2 2 2 3 4" xfId="43223"/>
    <cellStyle name="Normal 3 2 2 2 4" xfId="14075"/>
    <cellStyle name="Normal 3 2 2 2 4 2" xfId="43224"/>
    <cellStyle name="Normal 3 2 2 2 4 3" xfId="43225"/>
    <cellStyle name="Normal 3 2 2 2 4 4" xfId="43226"/>
    <cellStyle name="Normal 3 2 2 2 5" xfId="14076"/>
    <cellStyle name="Normal 3 2 2 2 5 2" xfId="46085"/>
    <cellStyle name="Normal 3 2 2 2 6" xfId="14077"/>
    <cellStyle name="Normal 3 2 2 2 6 2" xfId="46046"/>
    <cellStyle name="Normal 3 2 2 2 7" xfId="14078"/>
    <cellStyle name="Normal 3 2 2 2 7 2" xfId="46199"/>
    <cellStyle name="Normal 3 2 2 2 8" xfId="43227"/>
    <cellStyle name="Normal 3 2 2 2 9" xfId="43228"/>
    <cellStyle name="Normal 3 2 2 3" xfId="14079"/>
    <cellStyle name="Normal 3 2 2 3 2" xfId="43229"/>
    <cellStyle name="Normal 3 2 2 3 2 2" xfId="43230"/>
    <cellStyle name="Normal 3 2 2 3 2 3" xfId="43231"/>
    <cellStyle name="Normal 3 2 2 3 2 4" xfId="43232"/>
    <cellStyle name="Normal 3 2 2 3 3" xfId="43233"/>
    <cellStyle name="Normal 3 2 2 3 3 2" xfId="43234"/>
    <cellStyle name="Normal 3 2 2 3 3 3" xfId="43235"/>
    <cellStyle name="Normal 3 2 2 3 3 4" xfId="43236"/>
    <cellStyle name="Normal 3 2 2 3 4" xfId="43237"/>
    <cellStyle name="Normal 3 2 2 3 5" xfId="43238"/>
    <cellStyle name="Normal 3 2 2 3 6" xfId="43239"/>
    <cellStyle name="Normal 3 2 2 3 7" xfId="43240"/>
    <cellStyle name="Normal 3 2 2 3 8" xfId="43241"/>
    <cellStyle name="Normal 3 2 2 4" xfId="14080"/>
    <cellStyle name="Normal 3 2 2 4 2" xfId="43242"/>
    <cellStyle name="Normal 3 2 2 4 3" xfId="43243"/>
    <cellStyle name="Normal 3 2 2 4 4" xfId="43244"/>
    <cellStyle name="Normal 3 2 2 4 5" xfId="43245"/>
    <cellStyle name="Normal 3 2 2 4 6" xfId="43246"/>
    <cellStyle name="Normal 3 2 2 5" xfId="14081"/>
    <cellStyle name="Normal 3 2 2 5 2" xfId="43247"/>
    <cellStyle name="Normal 3 2 2 5 3" xfId="43248"/>
    <cellStyle name="Normal 3 2 2 5 4" xfId="43249"/>
    <cellStyle name="Normal 3 2 2 6" xfId="14082"/>
    <cellStyle name="Normal 3 2 2 6 2" xfId="43250"/>
    <cellStyle name="Normal 3 2 2 6 3" xfId="43251"/>
    <cellStyle name="Normal 3 2 2 6 4" xfId="43252"/>
    <cellStyle name="Normal 3 2 2 7" xfId="14083"/>
    <cellStyle name="Normal 3 2 2 7 2" xfId="46068"/>
    <cellStyle name="Normal 3 2 2 8" xfId="14084"/>
    <cellStyle name="Normal 3 2 2 8 2" xfId="46014"/>
    <cellStyle name="Normal 3 2 2 9" xfId="14085"/>
    <cellStyle name="Normal 3 2 2 9 2" xfId="46169"/>
    <cellStyle name="Normal 3 2 3" xfId="14086"/>
    <cellStyle name="Normal 3 2 3 10" xfId="43253"/>
    <cellStyle name="Normal 3 2 3 11" xfId="43254"/>
    <cellStyle name="Normal 3 2 3 2" xfId="14087"/>
    <cellStyle name="Normal 3 2 3 2 2" xfId="14088"/>
    <cellStyle name="Normal 3 2 3 2 2 2" xfId="43255"/>
    <cellStyle name="Normal 3 2 3 2 2 3" xfId="43256"/>
    <cellStyle name="Normal 3 2 3 2 2 4" xfId="43257"/>
    <cellStyle name="Normal 3 2 3 2 3" xfId="43258"/>
    <cellStyle name="Normal 3 2 3 2 3 2" xfId="43259"/>
    <cellStyle name="Normal 3 2 3 2 3 3" xfId="43260"/>
    <cellStyle name="Normal 3 2 3 2 3 4" xfId="43261"/>
    <cellStyle name="Normal 3 2 3 2 4" xfId="43262"/>
    <cellStyle name="Normal 3 2 3 2 5" xfId="43263"/>
    <cellStyle name="Normal 3 2 3 2 6" xfId="43264"/>
    <cellStyle name="Normal 3 2 3 2 7" xfId="43265"/>
    <cellStyle name="Normal 3 2 3 2 8" xfId="43266"/>
    <cellStyle name="Normal 3 2 3 3" xfId="14089"/>
    <cellStyle name="Normal 3 2 3 3 2" xfId="14090"/>
    <cellStyle name="Normal 3 2 3 3 2 2" xfId="46109"/>
    <cellStyle name="Normal 3 2 3 3 3" xfId="43267"/>
    <cellStyle name="Normal 3 2 3 3 4" xfId="43268"/>
    <cellStyle name="Normal 3 2 3 3 5" xfId="43269"/>
    <cellStyle name="Normal 3 2 3 4" xfId="14091"/>
    <cellStyle name="Normal 3 2 3 4 2" xfId="14092"/>
    <cellStyle name="Normal 3 2 3 4 2 2" xfId="46148"/>
    <cellStyle name="Normal 3 2 3 4 3" xfId="43270"/>
    <cellStyle name="Normal 3 2 3 4 4" xfId="43271"/>
    <cellStyle name="Normal 3 2 3 5" xfId="14093"/>
    <cellStyle name="Normal 3 2 3 5 2" xfId="14094"/>
    <cellStyle name="Normal 3 2 3 5 2 2" xfId="46094"/>
    <cellStyle name="Normal 3 2 3 5 3" xfId="43272"/>
    <cellStyle name="Normal 3 2 3 5 4" xfId="43273"/>
    <cellStyle name="Normal 3 2 3 6" xfId="43274"/>
    <cellStyle name="Normal 3 2 3 7" xfId="43275"/>
    <cellStyle name="Normal 3 2 3 8" xfId="43276"/>
    <cellStyle name="Normal 3 2 3 9" xfId="43277"/>
    <cellStyle name="Normal 3 2 4" xfId="14095"/>
    <cellStyle name="Normal 3 2 4 10" xfId="14096"/>
    <cellStyle name="Normal 3 2 4 10 2" xfId="46330"/>
    <cellStyle name="Normal 3 2 4 11" xfId="14097"/>
    <cellStyle name="Normal 3 2 4 11 2" xfId="46282"/>
    <cellStyle name="Normal 3 2 4 12" xfId="14098"/>
    <cellStyle name="Normal 3 2 4 13" xfId="14099"/>
    <cellStyle name="Normal 3 2 4 14" xfId="14100"/>
    <cellStyle name="Normal 3 2 4 15" xfId="14101"/>
    <cellStyle name="Normal 3 2 4 16" xfId="14102"/>
    <cellStyle name="Normal 3 2 4 17" xfId="14103"/>
    <cellStyle name="Normal 3 2 4 18" xfId="14104"/>
    <cellStyle name="Normal 3 2 4 19" xfId="14105"/>
    <cellStyle name="Normal 3 2 4 2" xfId="14106"/>
    <cellStyle name="Normal 3 2 4 2 10" xfId="14107"/>
    <cellStyle name="Normal 3 2 4 2 11" xfId="14108"/>
    <cellStyle name="Normal 3 2 4 2 12" xfId="14109"/>
    <cellStyle name="Normal 3 2 4 2 13" xfId="14110"/>
    <cellStyle name="Normal 3 2 4 2 14" xfId="14111"/>
    <cellStyle name="Normal 3 2 4 2 15" xfId="14112"/>
    <cellStyle name="Normal 3 2 4 2 16" xfId="14113"/>
    <cellStyle name="Normal 3 2 4 2 2" xfId="14114"/>
    <cellStyle name="Normal 3 2 4 2 2 2" xfId="43278"/>
    <cellStyle name="Normal 3 2 4 2 2 3" xfId="43279"/>
    <cellStyle name="Normal 3 2 4 2 2 4" xfId="43280"/>
    <cellStyle name="Normal 3 2 4 2 3" xfId="14115"/>
    <cellStyle name="Normal 3 2 4 2 3 2" xfId="43281"/>
    <cellStyle name="Normal 3 2 4 2 3 3" xfId="43282"/>
    <cellStyle name="Normal 3 2 4 2 3 4" xfId="43283"/>
    <cellStyle name="Normal 3 2 4 2 4" xfId="14116"/>
    <cellStyle name="Normal 3 2 4 2 4 2" xfId="46037"/>
    <cellStyle name="Normal 3 2 4 2 5" xfId="14117"/>
    <cellStyle name="Normal 3 2 4 2 5 2" xfId="46189"/>
    <cellStyle name="Normal 3 2 4 2 6" xfId="14118"/>
    <cellStyle name="Normal 3 2 4 2 6 2" xfId="46260"/>
    <cellStyle name="Normal 3 2 4 2 7" xfId="14119"/>
    <cellStyle name="Normal 3 2 4 2 7 2" xfId="46343"/>
    <cellStyle name="Normal 3 2 4 2 8" xfId="14120"/>
    <cellStyle name="Normal 3 2 4 2 8 2" xfId="46294"/>
    <cellStyle name="Normal 3 2 4 2 9" xfId="14121"/>
    <cellStyle name="Normal 3 2 4 3" xfId="14122"/>
    <cellStyle name="Normal 3 2 4 3 2" xfId="14123"/>
    <cellStyle name="Normal 3 2 4 3 2 2" xfId="46114"/>
    <cellStyle name="Normal 3 2 4 3 3" xfId="43284"/>
    <cellStyle name="Normal 3 2 4 3 4" xfId="43285"/>
    <cellStyle name="Normal 3 2 4 3 5" xfId="43286"/>
    <cellStyle name="Normal 3 2 4 4" xfId="14124"/>
    <cellStyle name="Normal 3 2 4 4 2" xfId="14125"/>
    <cellStyle name="Normal 3 2 4 4 2 2" xfId="46153"/>
    <cellStyle name="Normal 3 2 4 4 3" xfId="43287"/>
    <cellStyle name="Normal 3 2 4 4 4" xfId="43288"/>
    <cellStyle name="Normal 3 2 4 5" xfId="14126"/>
    <cellStyle name="Normal 3 2 4 5 2" xfId="14127"/>
    <cellStyle name="Normal 3 2 4 5 2 2" xfId="46097"/>
    <cellStyle name="Normal 3 2 4 5 3" xfId="43289"/>
    <cellStyle name="Normal 3 2 4 5 4" xfId="43290"/>
    <cellStyle name="Normal 3 2 4 6" xfId="14128"/>
    <cellStyle name="Normal 3 2 4 6 2" xfId="14129"/>
    <cellStyle name="Normal 3 2 4 6 3" xfId="46073"/>
    <cellStyle name="Normal 3 2 4 7" xfId="14130"/>
    <cellStyle name="Normal 3 2 4 7 2" xfId="46021"/>
    <cellStyle name="Normal 3 2 4 8" xfId="14131"/>
    <cellStyle name="Normal 3 2 4 8 2" xfId="46174"/>
    <cellStyle name="Normal 3 2 4 9" xfId="14132"/>
    <cellStyle name="Normal 3 2 4 9 2" xfId="46246"/>
    <cellStyle name="Normal 3 2 5" xfId="14133"/>
    <cellStyle name="Normal 3 2 5 10" xfId="14134"/>
    <cellStyle name="Normal 3 2 5 10 2" xfId="46332"/>
    <cellStyle name="Normal 3 2 5 11" xfId="14135"/>
    <cellStyle name="Normal 3 2 5 11 2" xfId="46284"/>
    <cellStyle name="Normal 3 2 5 12" xfId="14136"/>
    <cellStyle name="Normal 3 2 5 13" xfId="14137"/>
    <cellStyle name="Normal 3 2 5 14" xfId="14138"/>
    <cellStyle name="Normal 3 2 5 15" xfId="14139"/>
    <cellStyle name="Normal 3 2 5 16" xfId="14140"/>
    <cellStyle name="Normal 3 2 5 2" xfId="14141"/>
    <cellStyle name="Normal 3 2 5 2 2" xfId="43291"/>
    <cellStyle name="Normal 3 2 5 2 2 2" xfId="43292"/>
    <cellStyle name="Normal 3 2 5 2 2 3" xfId="43293"/>
    <cellStyle name="Normal 3 2 5 2 2 4" xfId="43294"/>
    <cellStyle name="Normal 3 2 5 2 3" xfId="43295"/>
    <cellStyle name="Normal 3 2 5 2 3 2" xfId="43296"/>
    <cellStyle name="Normal 3 2 5 2 3 3" xfId="43297"/>
    <cellStyle name="Normal 3 2 5 2 3 4" xfId="43298"/>
    <cellStyle name="Normal 3 2 5 2 4" xfId="43299"/>
    <cellStyle name="Normal 3 2 5 2 5" xfId="43300"/>
    <cellStyle name="Normal 3 2 5 2 6" xfId="43301"/>
    <cellStyle name="Normal 3 2 5 2 7" xfId="43302"/>
    <cellStyle name="Normal 3 2 5 2 8" xfId="43303"/>
    <cellStyle name="Normal 3 2 5 3" xfId="14142"/>
    <cellStyle name="Normal 3 2 5 3 2" xfId="43304"/>
    <cellStyle name="Normal 3 2 5 3 3" xfId="43305"/>
    <cellStyle name="Normal 3 2 5 3 4" xfId="43306"/>
    <cellStyle name="Normal 3 2 5 3 5" xfId="43307"/>
    <cellStyle name="Normal 3 2 5 4" xfId="14143"/>
    <cellStyle name="Normal 3 2 5 4 2" xfId="43308"/>
    <cellStyle name="Normal 3 2 5 4 3" xfId="43309"/>
    <cellStyle name="Normal 3 2 5 4 4" xfId="43310"/>
    <cellStyle name="Normal 3 2 5 5" xfId="14144"/>
    <cellStyle name="Normal 3 2 5 5 2" xfId="43311"/>
    <cellStyle name="Normal 3 2 5 5 3" xfId="43312"/>
    <cellStyle name="Normal 3 2 5 5 4" xfId="43313"/>
    <cellStyle name="Normal 3 2 5 6" xfId="14145"/>
    <cellStyle name="Normal 3 2 5 6 2" xfId="46076"/>
    <cellStyle name="Normal 3 2 5 7" xfId="14146"/>
    <cellStyle name="Normal 3 2 5 7 2" xfId="46024"/>
    <cellStyle name="Normal 3 2 5 8" xfId="14147"/>
    <cellStyle name="Normal 3 2 5 8 2" xfId="46176"/>
    <cellStyle name="Normal 3 2 5 9" xfId="14148"/>
    <cellStyle name="Normal 3 2 5 9 2" xfId="46248"/>
    <cellStyle name="Normal 3 2 6" xfId="14149"/>
    <cellStyle name="Normal 3 2 6 10" xfId="43314"/>
    <cellStyle name="Normal 3 2 6 2" xfId="14150"/>
    <cellStyle name="Normal 3 2 6 2 2" xfId="43315"/>
    <cellStyle name="Normal 3 2 6 2 3" xfId="43316"/>
    <cellStyle name="Normal 3 2 6 2 4" xfId="43317"/>
    <cellStyle name="Normal 3 2 6 2 5" xfId="43318"/>
    <cellStyle name="Normal 3 2 6 3" xfId="43319"/>
    <cellStyle name="Normal 3 2 6 3 2" xfId="43320"/>
    <cellStyle name="Normal 3 2 6 3 3" xfId="43321"/>
    <cellStyle name="Normal 3 2 6 3 4" xfId="43322"/>
    <cellStyle name="Normal 3 2 6 4" xfId="43323"/>
    <cellStyle name="Normal 3 2 6 4 2" xfId="43324"/>
    <cellStyle name="Normal 3 2 6 4 3" xfId="43325"/>
    <cellStyle name="Normal 3 2 6 4 4" xfId="43326"/>
    <cellStyle name="Normal 3 2 6 5" xfId="43327"/>
    <cellStyle name="Normal 3 2 6 6" xfId="43328"/>
    <cellStyle name="Normal 3 2 6 7" xfId="43329"/>
    <cellStyle name="Normal 3 2 6 8" xfId="43330"/>
    <cellStyle name="Normal 3 2 6 9" xfId="43331"/>
    <cellStyle name="Normal 3 2 7" xfId="14151"/>
    <cellStyle name="Normal 3 2 7 2" xfId="14152"/>
    <cellStyle name="Normal 3 2 7 2 2" xfId="43332"/>
    <cellStyle name="Normal 3 2 7 2 3" xfId="43333"/>
    <cellStyle name="Normal 3 2 7 2 4" xfId="43334"/>
    <cellStyle name="Normal 3 2 7 3" xfId="43335"/>
    <cellStyle name="Normal 3 2 7 3 2" xfId="43336"/>
    <cellStyle name="Normal 3 2 7 3 3" xfId="43337"/>
    <cellStyle name="Normal 3 2 7 3 4" xfId="43338"/>
    <cellStyle name="Normal 3 2 7 4" xfId="43339"/>
    <cellStyle name="Normal 3 2 7 5" xfId="43340"/>
    <cellStyle name="Normal 3 2 7 6" xfId="43341"/>
    <cellStyle name="Normal 3 2 7 7" xfId="43342"/>
    <cellStyle name="Normal 3 2 7 8" xfId="43343"/>
    <cellStyle name="Normal 3 2 7 9" xfId="43344"/>
    <cellStyle name="Normal 3 2 8" xfId="14153"/>
    <cellStyle name="Normal 3 2 8 2" xfId="14154"/>
    <cellStyle name="Normal 3 2 8 2 2" xfId="43345"/>
    <cellStyle name="Normal 3 2 8 2 3" xfId="43346"/>
    <cellStyle name="Normal 3 2 8 2 4" xfId="43347"/>
    <cellStyle name="Normal 3 2 8 3" xfId="43348"/>
    <cellStyle name="Normal 3 2 8 4" xfId="43349"/>
    <cellStyle name="Normal 3 2 8 5" xfId="43350"/>
    <cellStyle name="Normal 3 2 8 6" xfId="43351"/>
    <cellStyle name="Normal 3 2 9" xfId="14155"/>
    <cellStyle name="Normal 3 2 9 2" xfId="14156"/>
    <cellStyle name="Normal 3 2 9 2 2" xfId="46137"/>
    <cellStyle name="Normal 3 2 9 3" xfId="43352"/>
    <cellStyle name="Normal 3 2 9 4" xfId="43353"/>
    <cellStyle name="Normal 3 20" xfId="14157"/>
    <cellStyle name="Normal 3 20 2" xfId="14158"/>
    <cellStyle name="Normal 3 20 3" xfId="14159"/>
    <cellStyle name="Normal 3 20 3 2" xfId="31458"/>
    <cellStyle name="Normal 3 20 4" xfId="14160"/>
    <cellStyle name="Normal 3 20 4 2" xfId="31459"/>
    <cellStyle name="Normal 3 20 5" xfId="14161"/>
    <cellStyle name="Normal 3 20 5 2" xfId="31460"/>
    <cellStyle name="Normal 3 20 6" xfId="14162"/>
    <cellStyle name="Normal 3 20 6 2" xfId="31461"/>
    <cellStyle name="Normal 3 20 7" xfId="40666"/>
    <cellStyle name="Normal 3 20 8" xfId="31457"/>
    <cellStyle name="Normal 3 21" xfId="14163"/>
    <cellStyle name="Normal 3 21 2" xfId="40667"/>
    <cellStyle name="Normal 3 21 3" xfId="46269"/>
    <cellStyle name="Normal 3 22" xfId="14164"/>
    <cellStyle name="Normal 3 22 2" xfId="40668"/>
    <cellStyle name="Normal 3 23" xfId="14165"/>
    <cellStyle name="Normal 3 24" xfId="14166"/>
    <cellStyle name="Normal 3 25" xfId="14167"/>
    <cellStyle name="Normal 3 26" xfId="14168"/>
    <cellStyle name="Normal 3 27" xfId="14169"/>
    <cellStyle name="Normal 3 28" xfId="14170"/>
    <cellStyle name="Normal 3 29" xfId="14171"/>
    <cellStyle name="Normal 3 3" xfId="14172"/>
    <cellStyle name="Normal 3 3 10" xfId="14173"/>
    <cellStyle name="Normal 3 3 10 10" xfId="14174"/>
    <cellStyle name="Normal 3 3 10 11" xfId="14175"/>
    <cellStyle name="Normal 3 3 10 12" xfId="14176"/>
    <cellStyle name="Normal 3 3 10 13" xfId="14177"/>
    <cellStyle name="Normal 3 3 10 14" xfId="14178"/>
    <cellStyle name="Normal 3 3 10 15" xfId="14179"/>
    <cellStyle name="Normal 3 3 10 16" xfId="46238"/>
    <cellStyle name="Normal 3 3 10 2" xfId="14180"/>
    <cellStyle name="Normal 3 3 10 3" xfId="14181"/>
    <cellStyle name="Normal 3 3 10 4" xfId="14182"/>
    <cellStyle name="Normal 3 3 10 5" xfId="14183"/>
    <cellStyle name="Normal 3 3 10 6" xfId="14184"/>
    <cellStyle name="Normal 3 3 10 7" xfId="14185"/>
    <cellStyle name="Normal 3 3 10 8" xfId="14186"/>
    <cellStyle name="Normal 3 3 10 9" xfId="14187"/>
    <cellStyle name="Normal 3 3 11" xfId="14188"/>
    <cellStyle name="Normal 3 3 11 10" xfId="14189"/>
    <cellStyle name="Normal 3 3 11 11" xfId="14190"/>
    <cellStyle name="Normal 3 3 11 12" xfId="14191"/>
    <cellStyle name="Normal 3 3 11 13" xfId="14192"/>
    <cellStyle name="Normal 3 3 11 14" xfId="14193"/>
    <cellStyle name="Normal 3 3 11 15" xfId="14194"/>
    <cellStyle name="Normal 3 3 11 16" xfId="46322"/>
    <cellStyle name="Normal 3 3 11 2" xfId="14195"/>
    <cellStyle name="Normal 3 3 11 3" xfId="14196"/>
    <cellStyle name="Normal 3 3 11 4" xfId="14197"/>
    <cellStyle name="Normal 3 3 11 5" xfId="14198"/>
    <cellStyle name="Normal 3 3 11 6" xfId="14199"/>
    <cellStyle name="Normal 3 3 11 7" xfId="14200"/>
    <cellStyle name="Normal 3 3 11 8" xfId="14201"/>
    <cellStyle name="Normal 3 3 11 9" xfId="14202"/>
    <cellStyle name="Normal 3 3 12" xfId="14203"/>
    <cellStyle name="Normal 3 3 12 2" xfId="46274"/>
    <cellStyle name="Normal 3 3 13" xfId="14204"/>
    <cellStyle name="Normal 3 3 14" xfId="14205"/>
    <cellStyle name="Normal 3 3 15" xfId="14206"/>
    <cellStyle name="Normal 3 3 16" xfId="14207"/>
    <cellStyle name="Normal 3 3 17" xfId="14208"/>
    <cellStyle name="Normal 3 3 2" xfId="14209"/>
    <cellStyle name="Normal 3 3 2 10" xfId="14210"/>
    <cellStyle name="Normal 3 3 2 10 2" xfId="46299"/>
    <cellStyle name="Normal 3 3 2 11" xfId="14211"/>
    <cellStyle name="Normal 3 3 2 12" xfId="14212"/>
    <cellStyle name="Normal 3 3 2 13" xfId="14213"/>
    <cellStyle name="Normal 3 3 2 14" xfId="14214"/>
    <cellStyle name="Normal 3 3 2 15" xfId="14215"/>
    <cellStyle name="Normal 3 3 2 16" xfId="14216"/>
    <cellStyle name="Normal 3 3 2 17" xfId="14217"/>
    <cellStyle name="Normal 3 3 2 18" xfId="14218"/>
    <cellStyle name="Normal 3 3 2 19" xfId="14219"/>
    <cellStyle name="Normal 3 3 2 2" xfId="14220"/>
    <cellStyle name="Normal 3 3 2 2 10" xfId="14221"/>
    <cellStyle name="Normal 3 3 2 2 11" xfId="14222"/>
    <cellStyle name="Normal 3 3 2 2 12" xfId="14223"/>
    <cellStyle name="Normal 3 3 2 2 13" xfId="14224"/>
    <cellStyle name="Normal 3 3 2 2 14" xfId="14225"/>
    <cellStyle name="Normal 3 3 2 2 15" xfId="14226"/>
    <cellStyle name="Normal 3 3 2 2 16" xfId="14227"/>
    <cellStyle name="Normal 3 3 2 2 17" xfId="14228"/>
    <cellStyle name="Normal 3 3 2 2 18" xfId="14229"/>
    <cellStyle name="Normal 3 3 2 2 19" xfId="14230"/>
    <cellStyle name="Normal 3 3 2 2 2" xfId="14231"/>
    <cellStyle name="Normal 3 3 2 2 2 2" xfId="14232"/>
    <cellStyle name="Normal 3 3 2 2 2 3" xfId="14233"/>
    <cellStyle name="Normal 3 3 2 2 2 4" xfId="14234"/>
    <cellStyle name="Normal 3 3 2 2 2 5" xfId="14235"/>
    <cellStyle name="Normal 3 3 2 2 2 6" xfId="14236"/>
    <cellStyle name="Normal 3 3 2 2 2 7" xfId="14237"/>
    <cellStyle name="Normal 3 3 2 2 2 8" xfId="46132"/>
    <cellStyle name="Normal 3 3 2 2 20" xfId="14238"/>
    <cellStyle name="Normal 3 3 2 2 21" xfId="14239"/>
    <cellStyle name="Normal 3 3 2 2 22" xfId="45998"/>
    <cellStyle name="Normal 3 3 2 2 3" xfId="14240"/>
    <cellStyle name="Normal 3 3 2 2 3 2" xfId="46229"/>
    <cellStyle name="Normal 3 3 2 2 4" xfId="14241"/>
    <cellStyle name="Normal 3 3 2 2 4 2" xfId="46379"/>
    <cellStyle name="Normal 3 3 2 2 5" xfId="14242"/>
    <cellStyle name="Normal 3 3 2 2 5 2" xfId="46316"/>
    <cellStyle name="Normal 3 3 2 2 6" xfId="14243"/>
    <cellStyle name="Normal 3 3 2 2 7" xfId="14244"/>
    <cellStyle name="Normal 3 3 2 2 8" xfId="14245"/>
    <cellStyle name="Normal 3 3 2 2 9" xfId="14246"/>
    <cellStyle name="Normal 3 3 2 20" xfId="14247"/>
    <cellStyle name="Normal 3 3 2 21" xfId="14248"/>
    <cellStyle name="Normal 3 3 2 22" xfId="14249"/>
    <cellStyle name="Normal 3 3 2 23" xfId="14250"/>
    <cellStyle name="Normal 3 3 2 24" xfId="14251"/>
    <cellStyle name="Normal 3 3 2 25" xfId="40669"/>
    <cellStyle name="Normal 3 3 2 3" xfId="14252"/>
    <cellStyle name="Normal 3 3 2 3 2" xfId="14253"/>
    <cellStyle name="Normal 3 3 2 3 2 2" xfId="46158"/>
    <cellStyle name="Normal 3 3 2 3 3" xfId="43354"/>
    <cellStyle name="Normal 3 3 2 3 4" xfId="43355"/>
    <cellStyle name="Normal 3 3 2 4" xfId="14254"/>
    <cellStyle name="Normal 3 3 2 4 2" xfId="14255"/>
    <cellStyle name="Normal 3 3 2 4 2 2" xfId="46101"/>
    <cellStyle name="Normal 3 3 2 4 3" xfId="43356"/>
    <cellStyle name="Normal 3 3 2 4 4" xfId="43357"/>
    <cellStyle name="Normal 3 3 2 5" xfId="14256"/>
    <cellStyle name="Normal 3 3 2 5 2" xfId="14257"/>
    <cellStyle name="Normal 3 3 2 5 3" xfId="46082"/>
    <cellStyle name="Normal 3 3 2 6" xfId="14258"/>
    <cellStyle name="Normal 3 3 2 6 2" xfId="14259"/>
    <cellStyle name="Normal 3 3 2 6 3" xfId="46043"/>
    <cellStyle name="Normal 3 3 2 7" xfId="14260"/>
    <cellStyle name="Normal 3 3 2 7 2" xfId="46196"/>
    <cellStyle name="Normal 3 3 2 8" xfId="14261"/>
    <cellStyle name="Normal 3 3 2 8 2" xfId="46265"/>
    <cellStyle name="Normal 3 3 2 9" xfId="14262"/>
    <cellStyle name="Normal 3 3 2 9 2" xfId="46348"/>
    <cellStyle name="Normal 3 3 3" xfId="14263"/>
    <cellStyle name="Normal 3 3 3 10" xfId="14264"/>
    <cellStyle name="Normal 3 3 3 11" xfId="14265"/>
    <cellStyle name="Normal 3 3 3 12" xfId="14266"/>
    <cellStyle name="Normal 3 3 3 13" xfId="14267"/>
    <cellStyle name="Normal 3 3 3 14" xfId="14268"/>
    <cellStyle name="Normal 3 3 3 15" xfId="14269"/>
    <cellStyle name="Normal 3 3 3 16" xfId="14270"/>
    <cellStyle name="Normal 3 3 3 17" xfId="14271"/>
    <cellStyle name="Normal 3 3 3 18" xfId="14272"/>
    <cellStyle name="Normal 3 3 3 19" xfId="14273"/>
    <cellStyle name="Normal 3 3 3 2" xfId="14274"/>
    <cellStyle name="Normal 3 3 3 2 2" xfId="14275"/>
    <cellStyle name="Normal 3 3 3 2 2 2" xfId="46120"/>
    <cellStyle name="Normal 3 3 3 2 3" xfId="43358"/>
    <cellStyle name="Normal 3 3 3 2 4" xfId="43359"/>
    <cellStyle name="Normal 3 3 3 20" xfId="40670"/>
    <cellStyle name="Normal 3 3 3 3" xfId="14276"/>
    <cellStyle name="Normal 3 3 3 3 2" xfId="14277"/>
    <cellStyle name="Normal 3 3 3 3 2 2" xfId="46078"/>
    <cellStyle name="Normal 3 3 3 3 3" xfId="43360"/>
    <cellStyle name="Normal 3 3 3 3 4" xfId="43361"/>
    <cellStyle name="Normal 3 3 3 4" xfId="14278"/>
    <cellStyle name="Normal 3 3 3 4 2" xfId="14279"/>
    <cellStyle name="Normal 3 3 3 4 3" xfId="46028"/>
    <cellStyle name="Normal 3 3 3 5" xfId="14280"/>
    <cellStyle name="Normal 3 3 3 5 2" xfId="14281"/>
    <cellStyle name="Normal 3 3 3 5 3" xfId="46180"/>
    <cellStyle name="Normal 3 3 3 6" xfId="14282"/>
    <cellStyle name="Normal 3 3 3 6 2" xfId="14283"/>
    <cellStyle name="Normal 3 3 3 6 3" xfId="46251"/>
    <cellStyle name="Normal 3 3 3 7" xfId="14284"/>
    <cellStyle name="Normal 3 3 3 7 2" xfId="46334"/>
    <cellStyle name="Normal 3 3 3 8" xfId="14285"/>
    <cellStyle name="Normal 3 3 3 8 2" xfId="46286"/>
    <cellStyle name="Normal 3 3 3 9" xfId="14286"/>
    <cellStyle name="Normal 3 3 4" xfId="14287"/>
    <cellStyle name="Normal 3 3 4 10" xfId="14288"/>
    <cellStyle name="Normal 3 3 4 11" xfId="14289"/>
    <cellStyle name="Normal 3 3 4 12" xfId="14290"/>
    <cellStyle name="Normal 3 3 4 13" xfId="14291"/>
    <cellStyle name="Normal 3 3 4 14" xfId="14292"/>
    <cellStyle name="Normal 3 3 4 15" xfId="14293"/>
    <cellStyle name="Normal 3 3 4 16" xfId="14294"/>
    <cellStyle name="Normal 3 3 4 17" xfId="40671"/>
    <cellStyle name="Normal 3 3 4 18" xfId="45990"/>
    <cellStyle name="Normal 3 3 4 2" xfId="14295"/>
    <cellStyle name="Normal 3 3 4 2 2" xfId="46104"/>
    <cellStyle name="Normal 3 3 4 3" xfId="14296"/>
    <cellStyle name="Normal 3 3 4 3 2" xfId="46049"/>
    <cellStyle name="Normal 3 3 4 4" xfId="14297"/>
    <cellStyle name="Normal 3 3 4 4 2" xfId="46216"/>
    <cellStyle name="Normal 3 3 4 5" xfId="14298"/>
    <cellStyle name="Normal 3 3 4 5 2" xfId="46366"/>
    <cellStyle name="Normal 3 3 4 6" xfId="14299"/>
    <cellStyle name="Normal 3 3 4 6 2" xfId="46303"/>
    <cellStyle name="Normal 3 3 4 7" xfId="14300"/>
    <cellStyle name="Normal 3 3 4 8" xfId="14301"/>
    <cellStyle name="Normal 3 3 4 9" xfId="14302"/>
    <cellStyle name="Normal 3 3 5" xfId="14303"/>
    <cellStyle name="Normal 3 3 5 10" xfId="14304"/>
    <cellStyle name="Normal 3 3 5 11" xfId="14305"/>
    <cellStyle name="Normal 3 3 5 12" xfId="14306"/>
    <cellStyle name="Normal 3 3 5 13" xfId="14307"/>
    <cellStyle name="Normal 3 3 5 14" xfId="14308"/>
    <cellStyle name="Normal 3 3 5 15" xfId="14309"/>
    <cellStyle name="Normal 3 3 5 16" xfId="14310"/>
    <cellStyle name="Normal 3 3 5 17" xfId="45978"/>
    <cellStyle name="Normal 3 3 5 2" xfId="14311"/>
    <cellStyle name="Normal 3 3 5 2 2" xfId="46142"/>
    <cellStyle name="Normal 3 3 5 3" xfId="14312"/>
    <cellStyle name="Normal 3 3 5 3 2" xfId="46202"/>
    <cellStyle name="Normal 3 3 5 4" xfId="14313"/>
    <cellStyle name="Normal 3 3 5 4 2" xfId="46352"/>
    <cellStyle name="Normal 3 3 5 5" xfId="14314"/>
    <cellStyle name="Normal 3 3 5 6" xfId="14315"/>
    <cellStyle name="Normal 3 3 5 7" xfId="14316"/>
    <cellStyle name="Normal 3 3 5 8" xfId="14317"/>
    <cellStyle name="Normal 3 3 5 9" xfId="14318"/>
    <cellStyle name="Normal 3 3 6" xfId="14319"/>
    <cellStyle name="Normal 3 3 6 2" xfId="14320"/>
    <cellStyle name="Normal 3 3 6 2 2" xfId="46089"/>
    <cellStyle name="Normal 3 3 6 3" xfId="43362"/>
    <cellStyle name="Normal 3 3 6 4" xfId="43363"/>
    <cellStyle name="Normal 3 3 7" xfId="14321"/>
    <cellStyle name="Normal 3 3 7 2" xfId="14322"/>
    <cellStyle name="Normal 3 3 7 3" xfId="46061"/>
    <cellStyle name="Normal 3 3 8" xfId="14323"/>
    <cellStyle name="Normal 3 3 8 2" xfId="14324"/>
    <cellStyle name="Normal 3 3 8 3" xfId="46009"/>
    <cellStyle name="Normal 3 3 9" xfId="14325"/>
    <cellStyle name="Normal 3 3 9 10" xfId="14326"/>
    <cellStyle name="Normal 3 3 9 11" xfId="14327"/>
    <cellStyle name="Normal 3 3 9 12" xfId="14328"/>
    <cellStyle name="Normal 3 3 9 13" xfId="14329"/>
    <cellStyle name="Normal 3 3 9 14" xfId="14330"/>
    <cellStyle name="Normal 3 3 9 15" xfId="14331"/>
    <cellStyle name="Normal 3 3 9 16" xfId="46165"/>
    <cellStyle name="Normal 3 3 9 2" xfId="14332"/>
    <cellStyle name="Normal 3 3 9 3" xfId="14333"/>
    <cellStyle name="Normal 3 3 9 4" xfId="14334"/>
    <cellStyle name="Normal 3 3 9 5" xfId="14335"/>
    <cellStyle name="Normal 3 3 9 6" xfId="14336"/>
    <cellStyle name="Normal 3 3 9 7" xfId="14337"/>
    <cellStyle name="Normal 3 3 9 8" xfId="14338"/>
    <cellStyle name="Normal 3 3 9 9" xfId="14339"/>
    <cellStyle name="Normal 3 30" xfId="14340"/>
    <cellStyle name="Normal 3 31" xfId="14341"/>
    <cellStyle name="Normal 3 32" xfId="14342"/>
    <cellStyle name="Normal 3 33" xfId="14343"/>
    <cellStyle name="Normal 3 34" xfId="14344"/>
    <cellStyle name="Normal 3 35" xfId="14345"/>
    <cellStyle name="Normal 3 36" xfId="14346"/>
    <cellStyle name="Normal 3 37" xfId="14347"/>
    <cellStyle name="Normal 3 38" xfId="14348"/>
    <cellStyle name="Normal 3 39" xfId="14349"/>
    <cellStyle name="Normal 3 4" xfId="14350"/>
    <cellStyle name="Normal 3 4 10" xfId="14351"/>
    <cellStyle name="Normal 3 4 11" xfId="14352"/>
    <cellStyle name="Normal 3 4 2" xfId="14353"/>
    <cellStyle name="Normal 3 4 2 10" xfId="14354"/>
    <cellStyle name="Normal 3 4 2 11" xfId="14355"/>
    <cellStyle name="Normal 3 4 2 12" xfId="14356"/>
    <cellStyle name="Normal 3 4 2 13" xfId="14357"/>
    <cellStyle name="Normal 3 4 2 14" xfId="14358"/>
    <cellStyle name="Normal 3 4 2 15" xfId="14359"/>
    <cellStyle name="Normal 3 4 2 16" xfId="14360"/>
    <cellStyle name="Normal 3 4 2 17" xfId="14361"/>
    <cellStyle name="Normal 3 4 2 18" xfId="14362"/>
    <cellStyle name="Normal 3 4 2 19" xfId="14363"/>
    <cellStyle name="Normal 3 4 2 2" xfId="14364"/>
    <cellStyle name="Normal 3 4 2 2 2" xfId="14365"/>
    <cellStyle name="Normal 3 4 2 2 3" xfId="14366"/>
    <cellStyle name="Normal 3 4 2 2 4" xfId="14367"/>
    <cellStyle name="Normal 3 4 2 2 5" xfId="14368"/>
    <cellStyle name="Normal 3 4 2 2 6" xfId="14369"/>
    <cellStyle name="Normal 3 4 2 2 7" xfId="14370"/>
    <cellStyle name="Normal 3 4 2 20" xfId="14371"/>
    <cellStyle name="Normal 3 4 2 21" xfId="14372"/>
    <cellStyle name="Normal 3 4 2 22" xfId="40672"/>
    <cellStyle name="Normal 3 4 2 3" xfId="14373"/>
    <cellStyle name="Normal 3 4 2 4" xfId="14374"/>
    <cellStyle name="Normal 3 4 2 5" xfId="14375"/>
    <cellStyle name="Normal 3 4 2 6" xfId="14376"/>
    <cellStyle name="Normal 3 4 2 7" xfId="14377"/>
    <cellStyle name="Normal 3 4 2 8" xfId="14378"/>
    <cellStyle name="Normal 3 4 2 9" xfId="14379"/>
    <cellStyle name="Normal 3 4 3" xfId="14380"/>
    <cellStyle name="Normal 3 4 3 10" xfId="14381"/>
    <cellStyle name="Normal 3 4 3 11" xfId="14382"/>
    <cellStyle name="Normal 3 4 3 12" xfId="14383"/>
    <cellStyle name="Normal 3 4 3 13" xfId="14384"/>
    <cellStyle name="Normal 3 4 3 14" xfId="14385"/>
    <cellStyle name="Normal 3 4 3 15" xfId="14386"/>
    <cellStyle name="Normal 3 4 3 16" xfId="14387"/>
    <cellStyle name="Normal 3 4 3 17" xfId="40673"/>
    <cellStyle name="Normal 3 4 3 18" xfId="46056"/>
    <cellStyle name="Normal 3 4 3 2" xfId="14388"/>
    <cellStyle name="Normal 3 4 3 3" xfId="14389"/>
    <cellStyle name="Normal 3 4 3 4" xfId="14390"/>
    <cellStyle name="Normal 3 4 3 5" xfId="14391"/>
    <cellStyle name="Normal 3 4 3 6" xfId="14392"/>
    <cellStyle name="Normal 3 4 3 7" xfId="14393"/>
    <cellStyle name="Normal 3 4 3 8" xfId="14394"/>
    <cellStyle name="Normal 3 4 3 9" xfId="14395"/>
    <cellStyle name="Normal 3 4 4" xfId="14396"/>
    <cellStyle name="Normal 3 4 4 2" xfId="40674"/>
    <cellStyle name="Normal 3 4 4 3" xfId="45969"/>
    <cellStyle name="Normal 3 4 5" xfId="14397"/>
    <cellStyle name="Normal 3 4 6" xfId="14398"/>
    <cellStyle name="Normal 3 4 7" xfId="14399"/>
    <cellStyle name="Normal 3 4 8" xfId="14400"/>
    <cellStyle name="Normal 3 4 9" xfId="14401"/>
    <cellStyle name="Normal 3 40" xfId="14402"/>
    <cellStyle name="Normal 3 41" xfId="14403"/>
    <cellStyle name="Normal 3 42" xfId="14404"/>
    <cellStyle name="Normal 3 43" xfId="14405"/>
    <cellStyle name="Normal 3 44" xfId="14406"/>
    <cellStyle name="Normal 3 45" xfId="14407"/>
    <cellStyle name="Normal 3 46" xfId="14408"/>
    <cellStyle name="Normal 3 47" xfId="14409"/>
    <cellStyle name="Normal 3 48" xfId="14410"/>
    <cellStyle name="Normal 3 49" xfId="14411"/>
    <cellStyle name="Normal 3 5" xfId="14412"/>
    <cellStyle name="Normal 3 5 10" xfId="14413"/>
    <cellStyle name="Normal 3 5 10 2" xfId="46326"/>
    <cellStyle name="Normal 3 5 11" xfId="14414"/>
    <cellStyle name="Normal 3 5 11 2" xfId="46278"/>
    <cellStyle name="Normal 3 5 2" xfId="14415"/>
    <cellStyle name="Normal 3 5 2 10" xfId="14416"/>
    <cellStyle name="Normal 3 5 2 11" xfId="14417"/>
    <cellStyle name="Normal 3 5 2 12" xfId="14418"/>
    <cellStyle name="Normal 3 5 2 13" xfId="14419"/>
    <cellStyle name="Normal 3 5 2 14" xfId="14420"/>
    <cellStyle name="Normal 3 5 2 15" xfId="14421"/>
    <cellStyle name="Normal 3 5 2 16" xfId="14422"/>
    <cellStyle name="Normal 3 5 2 17" xfId="14423"/>
    <cellStyle name="Normal 3 5 2 18" xfId="14424"/>
    <cellStyle name="Normal 3 5 2 19" xfId="14425"/>
    <cellStyle name="Normal 3 5 2 2" xfId="14426"/>
    <cellStyle name="Normal 3 5 2 2 2" xfId="14427"/>
    <cellStyle name="Normal 3 5 2 2 2 2" xfId="46121"/>
    <cellStyle name="Normal 3 5 2 2 3" xfId="14428"/>
    <cellStyle name="Normal 3 5 2 2 3 2" xfId="46206"/>
    <cellStyle name="Normal 3 5 2 2 4" xfId="14429"/>
    <cellStyle name="Normal 3 5 2 2 4 2" xfId="46356"/>
    <cellStyle name="Normal 3 5 2 2 5" xfId="14430"/>
    <cellStyle name="Normal 3 5 2 2 6" xfId="14431"/>
    <cellStyle name="Normal 3 5 2 2 7" xfId="14432"/>
    <cellStyle name="Normal 3 5 2 2 8" xfId="45980"/>
    <cellStyle name="Normal 3 5 2 20" xfId="14433"/>
    <cellStyle name="Normal 3 5 2 21" xfId="14434"/>
    <cellStyle name="Normal 3 5 2 22" xfId="40675"/>
    <cellStyle name="Normal 3 5 2 3" xfId="14435"/>
    <cellStyle name="Normal 3 5 2 3 2" xfId="43364"/>
    <cellStyle name="Normal 3 5 2 3 3" xfId="43365"/>
    <cellStyle name="Normal 3 5 2 3 4" xfId="43366"/>
    <cellStyle name="Normal 3 5 2 4" xfId="14436"/>
    <cellStyle name="Normal 3 5 2 4 2" xfId="46029"/>
    <cellStyle name="Normal 3 5 2 5" xfId="14437"/>
    <cellStyle name="Normal 3 5 2 5 2" xfId="46181"/>
    <cellStyle name="Normal 3 5 2 6" xfId="14438"/>
    <cellStyle name="Normal 3 5 2 6 2" xfId="46252"/>
    <cellStyle name="Normal 3 5 2 7" xfId="14439"/>
    <cellStyle name="Normal 3 5 2 7 2" xfId="46335"/>
    <cellStyle name="Normal 3 5 2 8" xfId="14440"/>
    <cellStyle name="Normal 3 5 2 8 2" xfId="46288"/>
    <cellStyle name="Normal 3 5 2 9" xfId="14441"/>
    <cellStyle name="Normal 3 5 3" xfId="14442"/>
    <cellStyle name="Normal 3 5 3 10" xfId="14443"/>
    <cellStyle name="Normal 3 5 3 11" xfId="14444"/>
    <cellStyle name="Normal 3 5 3 12" xfId="14445"/>
    <cellStyle name="Normal 3 5 3 13" xfId="14446"/>
    <cellStyle name="Normal 3 5 3 14" xfId="14447"/>
    <cellStyle name="Normal 3 5 3 15" xfId="14448"/>
    <cellStyle name="Normal 3 5 3 16" xfId="14449"/>
    <cellStyle name="Normal 3 5 3 17" xfId="40676"/>
    <cellStyle name="Normal 3 5 3 18" xfId="45991"/>
    <cellStyle name="Normal 3 5 3 2" xfId="14450"/>
    <cellStyle name="Normal 3 5 3 2 2" xfId="46107"/>
    <cellStyle name="Normal 3 5 3 3" xfId="14451"/>
    <cellStyle name="Normal 3 5 3 3 2" xfId="46217"/>
    <cellStyle name="Normal 3 5 3 4" xfId="14452"/>
    <cellStyle name="Normal 3 5 3 4 2" xfId="46367"/>
    <cellStyle name="Normal 3 5 3 5" xfId="14453"/>
    <cellStyle name="Normal 3 5 3 5 2" xfId="46304"/>
    <cellStyle name="Normal 3 5 3 6" xfId="14454"/>
    <cellStyle name="Normal 3 5 3 7" xfId="14455"/>
    <cellStyle name="Normal 3 5 3 8" xfId="14456"/>
    <cellStyle name="Normal 3 5 3 9" xfId="14457"/>
    <cellStyle name="Normal 3 5 4" xfId="14458"/>
    <cellStyle name="Normal 3 5 4 2" xfId="40677"/>
    <cellStyle name="Normal 3 5 4 2 2" xfId="46146"/>
    <cellStyle name="Normal 3 5 4 3" xfId="43367"/>
    <cellStyle name="Normal 3 5 4 4" xfId="43368"/>
    <cellStyle name="Normal 3 5 5" xfId="14459"/>
    <cellStyle name="Normal 3 5 5 2" xfId="43369"/>
    <cellStyle name="Normal 3 5 5 3" xfId="43370"/>
    <cellStyle name="Normal 3 5 5 4" xfId="43371"/>
    <cellStyle name="Normal 3 5 6" xfId="14460"/>
    <cellStyle name="Normal 3 5 6 2" xfId="46069"/>
    <cellStyle name="Normal 3 5 7" xfId="14461"/>
    <cellStyle name="Normal 3 5 7 2" xfId="46015"/>
    <cellStyle name="Normal 3 5 8" xfId="14462"/>
    <cellStyle name="Normal 3 5 8 2" xfId="46170"/>
    <cellStyle name="Normal 3 5 9" xfId="14463"/>
    <cellStyle name="Normal 3 5 9 2" xfId="46242"/>
    <cellStyle name="Normal 3 50" xfId="14464"/>
    <cellStyle name="Normal 3 51" xfId="14465"/>
    <cellStyle name="Normal 3 52" xfId="14466"/>
    <cellStyle name="Normal 3 53" xfId="14467"/>
    <cellStyle name="Normal 3 54" xfId="14468"/>
    <cellStyle name="Normal 3 55" xfId="14469"/>
    <cellStyle name="Normal 3 56" xfId="14470"/>
    <cellStyle name="Normal 3 57" xfId="14471"/>
    <cellStyle name="Normal 3 58" xfId="14472"/>
    <cellStyle name="Normal 3 59" xfId="41110"/>
    <cellStyle name="Normal 3 6" xfId="14473"/>
    <cellStyle name="Normal 3 6 10" xfId="14474"/>
    <cellStyle name="Normal 3 6 10 2" xfId="46329"/>
    <cellStyle name="Normal 3 6 11" xfId="14475"/>
    <cellStyle name="Normal 3 6 11 2" xfId="46281"/>
    <cellStyle name="Normal 3 6 2" xfId="14476"/>
    <cellStyle name="Normal 3 6 2 10" xfId="14477"/>
    <cellStyle name="Normal 3 6 2 11" xfId="14478"/>
    <cellStyle name="Normal 3 6 2 12" xfId="14479"/>
    <cellStyle name="Normal 3 6 2 13" xfId="14480"/>
    <cellStyle name="Normal 3 6 2 14" xfId="14481"/>
    <cellStyle name="Normal 3 6 2 15" xfId="14482"/>
    <cellStyle name="Normal 3 6 2 16" xfId="14483"/>
    <cellStyle name="Normal 3 6 2 17" xfId="14484"/>
    <cellStyle name="Normal 3 6 2 18" xfId="14485"/>
    <cellStyle name="Normal 3 6 2 19" xfId="14486"/>
    <cellStyle name="Normal 3 6 2 2" xfId="14487"/>
    <cellStyle name="Normal 3 6 2 2 2" xfId="14488"/>
    <cellStyle name="Normal 3 6 2 2 2 2" xfId="46125"/>
    <cellStyle name="Normal 3 6 2 2 3" xfId="14489"/>
    <cellStyle name="Normal 3 6 2 2 3 2" xfId="46209"/>
    <cellStyle name="Normal 3 6 2 2 4" xfId="14490"/>
    <cellStyle name="Normal 3 6 2 2 4 2" xfId="46359"/>
    <cellStyle name="Normal 3 6 2 2 5" xfId="14491"/>
    <cellStyle name="Normal 3 6 2 2 6" xfId="14492"/>
    <cellStyle name="Normal 3 6 2 2 7" xfId="14493"/>
    <cellStyle name="Normal 3 6 2 2 8" xfId="45983"/>
    <cellStyle name="Normal 3 6 2 20" xfId="14494"/>
    <cellStyle name="Normal 3 6 2 21" xfId="14495"/>
    <cellStyle name="Normal 3 6 2 22" xfId="40678"/>
    <cellStyle name="Normal 3 6 2 3" xfId="14496"/>
    <cellStyle name="Normal 3 6 2 3 2" xfId="43372"/>
    <cellStyle name="Normal 3 6 2 3 3" xfId="43373"/>
    <cellStyle name="Normal 3 6 2 3 4" xfId="43374"/>
    <cellStyle name="Normal 3 6 2 4" xfId="14497"/>
    <cellStyle name="Normal 3 6 2 4 2" xfId="46035"/>
    <cellStyle name="Normal 3 6 2 5" xfId="14498"/>
    <cellStyle name="Normal 3 6 2 5 2" xfId="46187"/>
    <cellStyle name="Normal 3 6 2 6" xfId="14499"/>
    <cellStyle name="Normal 3 6 2 6 2" xfId="46258"/>
    <cellStyle name="Normal 3 6 2 7" xfId="14500"/>
    <cellStyle name="Normal 3 6 2 7 2" xfId="46341"/>
    <cellStyle name="Normal 3 6 2 8" xfId="14501"/>
    <cellStyle name="Normal 3 6 2 8 2" xfId="46292"/>
    <cellStyle name="Normal 3 6 2 9" xfId="14502"/>
    <cellStyle name="Normal 3 6 3" xfId="14503"/>
    <cellStyle name="Normal 3 6 3 10" xfId="14504"/>
    <cellStyle name="Normal 3 6 3 11" xfId="14505"/>
    <cellStyle name="Normal 3 6 3 12" xfId="14506"/>
    <cellStyle name="Normal 3 6 3 13" xfId="14507"/>
    <cellStyle name="Normal 3 6 3 14" xfId="14508"/>
    <cellStyle name="Normal 3 6 3 15" xfId="14509"/>
    <cellStyle name="Normal 3 6 3 16" xfId="14510"/>
    <cellStyle name="Normal 3 6 3 17" xfId="40679"/>
    <cellStyle name="Normal 3 6 3 18" xfId="45994"/>
    <cellStyle name="Normal 3 6 3 2" xfId="14511"/>
    <cellStyle name="Normal 3 6 3 2 2" xfId="46112"/>
    <cellStyle name="Normal 3 6 3 3" xfId="14512"/>
    <cellStyle name="Normal 3 6 3 3 2" xfId="46221"/>
    <cellStyle name="Normal 3 6 3 4" xfId="14513"/>
    <cellStyle name="Normal 3 6 3 4 2" xfId="46371"/>
    <cellStyle name="Normal 3 6 3 5" xfId="14514"/>
    <cellStyle name="Normal 3 6 3 5 2" xfId="46308"/>
    <cellStyle name="Normal 3 6 3 6" xfId="14515"/>
    <cellStyle name="Normal 3 6 3 7" xfId="14516"/>
    <cellStyle name="Normal 3 6 3 8" xfId="14517"/>
    <cellStyle name="Normal 3 6 3 9" xfId="14518"/>
    <cellStyle name="Normal 3 6 4" xfId="14519"/>
    <cellStyle name="Normal 3 6 4 2" xfId="40680"/>
    <cellStyle name="Normal 3 6 4 2 2" xfId="46151"/>
    <cellStyle name="Normal 3 6 4 3" xfId="43375"/>
    <cellStyle name="Normal 3 6 4 4" xfId="43376"/>
    <cellStyle name="Normal 3 6 5" xfId="14520"/>
    <cellStyle name="Normal 3 6 5 2" xfId="43377"/>
    <cellStyle name="Normal 3 6 5 3" xfId="43378"/>
    <cellStyle name="Normal 3 6 5 4" xfId="43379"/>
    <cellStyle name="Normal 3 6 6" xfId="14521"/>
    <cellStyle name="Normal 3 6 6 2" xfId="46072"/>
    <cellStyle name="Normal 3 6 7" xfId="14522"/>
    <cellStyle name="Normal 3 6 7 2" xfId="46019"/>
    <cellStyle name="Normal 3 6 8" xfId="14523"/>
    <cellStyle name="Normal 3 6 8 2" xfId="46173"/>
    <cellStyle name="Normal 3 6 9" xfId="14524"/>
    <cellStyle name="Normal 3 6 9 2" xfId="46245"/>
    <cellStyle name="Normal 3 7" xfId="14525"/>
    <cellStyle name="Normal 3 7 10" xfId="14526"/>
    <cellStyle name="Normal 3 7 10 2" xfId="46331"/>
    <cellStyle name="Normal 3 7 11" xfId="14527"/>
    <cellStyle name="Normal 3 7 11 2" xfId="46283"/>
    <cellStyle name="Normal 3 7 2" xfId="14528"/>
    <cellStyle name="Normal 3 7 2 10" xfId="14529"/>
    <cellStyle name="Normal 3 7 2 11" xfId="14530"/>
    <cellStyle name="Normal 3 7 2 12" xfId="14531"/>
    <cellStyle name="Normal 3 7 2 13" xfId="14532"/>
    <cellStyle name="Normal 3 7 2 14" xfId="14533"/>
    <cellStyle name="Normal 3 7 2 15" xfId="14534"/>
    <cellStyle name="Normal 3 7 2 16" xfId="14535"/>
    <cellStyle name="Normal 3 7 2 17" xfId="14536"/>
    <cellStyle name="Normal 3 7 2 18" xfId="14537"/>
    <cellStyle name="Normal 3 7 2 19" xfId="14538"/>
    <cellStyle name="Normal 3 7 2 2" xfId="14539"/>
    <cellStyle name="Normal 3 7 2 2 2" xfId="14540"/>
    <cellStyle name="Normal 3 7 2 2 2 2" xfId="46127"/>
    <cellStyle name="Normal 3 7 2 2 3" xfId="14541"/>
    <cellStyle name="Normal 3 7 2 2 3 2" xfId="46211"/>
    <cellStyle name="Normal 3 7 2 2 4" xfId="14542"/>
    <cellStyle name="Normal 3 7 2 2 4 2" xfId="46361"/>
    <cellStyle name="Normal 3 7 2 2 5" xfId="14543"/>
    <cellStyle name="Normal 3 7 2 2 6" xfId="14544"/>
    <cellStyle name="Normal 3 7 2 2 7" xfId="14545"/>
    <cellStyle name="Normal 3 7 2 2 8" xfId="45985"/>
    <cellStyle name="Normal 3 7 2 20" xfId="14546"/>
    <cellStyle name="Normal 3 7 2 21" xfId="14547"/>
    <cellStyle name="Normal 3 7 2 22" xfId="40681"/>
    <cellStyle name="Normal 3 7 2 3" xfId="14548"/>
    <cellStyle name="Normal 3 7 2 3 2" xfId="43380"/>
    <cellStyle name="Normal 3 7 2 3 3" xfId="43381"/>
    <cellStyle name="Normal 3 7 2 3 4" xfId="43382"/>
    <cellStyle name="Normal 3 7 2 4" xfId="14549"/>
    <cellStyle name="Normal 3 7 2 4 2" xfId="46038"/>
    <cellStyle name="Normal 3 7 2 5" xfId="14550"/>
    <cellStyle name="Normal 3 7 2 5 2" xfId="46190"/>
    <cellStyle name="Normal 3 7 2 6" xfId="14551"/>
    <cellStyle name="Normal 3 7 2 6 2" xfId="46261"/>
    <cellStyle name="Normal 3 7 2 7" xfId="14552"/>
    <cellStyle name="Normal 3 7 2 7 2" xfId="46344"/>
    <cellStyle name="Normal 3 7 2 8" xfId="14553"/>
    <cellStyle name="Normal 3 7 2 8 2" xfId="46295"/>
    <cellStyle name="Normal 3 7 2 9" xfId="14554"/>
    <cellStyle name="Normal 3 7 3" xfId="14555"/>
    <cellStyle name="Normal 3 7 3 10" xfId="14556"/>
    <cellStyle name="Normal 3 7 3 11" xfId="14557"/>
    <cellStyle name="Normal 3 7 3 12" xfId="14558"/>
    <cellStyle name="Normal 3 7 3 13" xfId="14559"/>
    <cellStyle name="Normal 3 7 3 14" xfId="14560"/>
    <cellStyle name="Normal 3 7 3 15" xfId="14561"/>
    <cellStyle name="Normal 3 7 3 16" xfId="14562"/>
    <cellStyle name="Normal 3 7 3 17" xfId="40682"/>
    <cellStyle name="Normal 3 7 3 18" xfId="45996"/>
    <cellStyle name="Normal 3 7 3 2" xfId="14563"/>
    <cellStyle name="Normal 3 7 3 2 2" xfId="46115"/>
    <cellStyle name="Normal 3 7 3 3" xfId="14564"/>
    <cellStyle name="Normal 3 7 3 3 2" xfId="46223"/>
    <cellStyle name="Normal 3 7 3 4" xfId="14565"/>
    <cellStyle name="Normal 3 7 3 4 2" xfId="46373"/>
    <cellStyle name="Normal 3 7 3 5" xfId="14566"/>
    <cellStyle name="Normal 3 7 3 5 2" xfId="46310"/>
    <cellStyle name="Normal 3 7 3 6" xfId="14567"/>
    <cellStyle name="Normal 3 7 3 7" xfId="14568"/>
    <cellStyle name="Normal 3 7 3 8" xfId="14569"/>
    <cellStyle name="Normal 3 7 3 9" xfId="14570"/>
    <cellStyle name="Normal 3 7 4" xfId="14571"/>
    <cellStyle name="Normal 3 7 4 2" xfId="40683"/>
    <cellStyle name="Normal 3 7 4 2 2" xfId="46154"/>
    <cellStyle name="Normal 3 7 4 3" xfId="43383"/>
    <cellStyle name="Normal 3 7 4 4" xfId="43384"/>
    <cellStyle name="Normal 3 7 5" xfId="14572"/>
    <cellStyle name="Normal 3 7 5 2" xfId="43385"/>
    <cellStyle name="Normal 3 7 5 3" xfId="43386"/>
    <cellStyle name="Normal 3 7 5 4" xfId="43387"/>
    <cellStyle name="Normal 3 7 6" xfId="14573"/>
    <cellStyle name="Normal 3 7 6 2" xfId="46074"/>
    <cellStyle name="Normal 3 7 7" xfId="14574"/>
    <cellStyle name="Normal 3 7 7 2" xfId="46022"/>
    <cellStyle name="Normal 3 7 8" xfId="14575"/>
    <cellStyle name="Normal 3 7 8 2" xfId="46175"/>
    <cellStyle name="Normal 3 7 9" xfId="14576"/>
    <cellStyle name="Normal 3 7 9 2" xfId="46247"/>
    <cellStyle name="Normal 3 8" xfId="14577"/>
    <cellStyle name="Normal 3 8 10" xfId="14578"/>
    <cellStyle name="Normal 3 8 10 2" xfId="14579"/>
    <cellStyle name="Normal 3 8 10 2 2" xfId="14580"/>
    <cellStyle name="Normal 3 8 10 2 2 2" xfId="31464"/>
    <cellStyle name="Normal 3 8 10 2 3" xfId="14581"/>
    <cellStyle name="Normal 3 8 10 2 3 2" xfId="31465"/>
    <cellStyle name="Normal 3 8 10 2 4" xfId="14582"/>
    <cellStyle name="Normal 3 8 10 2 4 2" xfId="31466"/>
    <cellStyle name="Normal 3 8 10 2 5" xfId="14583"/>
    <cellStyle name="Normal 3 8 10 2 5 2" xfId="31467"/>
    <cellStyle name="Normal 3 8 10 2 6" xfId="31463"/>
    <cellStyle name="Normal 3 8 10 3" xfId="14584"/>
    <cellStyle name="Normal 3 8 10 3 2" xfId="31468"/>
    <cellStyle name="Normal 3 8 10 4" xfId="14585"/>
    <cellStyle name="Normal 3 8 10 4 2" xfId="31469"/>
    <cellStyle name="Normal 3 8 10 5" xfId="14586"/>
    <cellStyle name="Normal 3 8 10 5 2" xfId="31470"/>
    <cellStyle name="Normal 3 8 10 6" xfId="14587"/>
    <cellStyle name="Normal 3 8 10 6 2" xfId="31471"/>
    <cellStyle name="Normal 3 8 10 7" xfId="31462"/>
    <cellStyle name="Normal 3 8 11" xfId="14588"/>
    <cellStyle name="Normal 3 8 11 2" xfId="14589"/>
    <cellStyle name="Normal 3 8 11 2 2" xfId="31473"/>
    <cellStyle name="Normal 3 8 11 3" xfId="14590"/>
    <cellStyle name="Normal 3 8 11 3 2" xfId="31474"/>
    <cellStyle name="Normal 3 8 11 4" xfId="14591"/>
    <cellStyle name="Normal 3 8 11 4 2" xfId="31475"/>
    <cellStyle name="Normal 3 8 11 5" xfId="14592"/>
    <cellStyle name="Normal 3 8 11 5 2" xfId="31476"/>
    <cellStyle name="Normal 3 8 11 6" xfId="31472"/>
    <cellStyle name="Normal 3 8 12" xfId="14593"/>
    <cellStyle name="Normal 3 8 12 2" xfId="14594"/>
    <cellStyle name="Normal 3 8 12 2 2" xfId="31478"/>
    <cellStyle name="Normal 3 8 12 3" xfId="14595"/>
    <cellStyle name="Normal 3 8 12 3 2" xfId="31479"/>
    <cellStyle name="Normal 3 8 12 4" xfId="14596"/>
    <cellStyle name="Normal 3 8 12 4 2" xfId="31480"/>
    <cellStyle name="Normal 3 8 12 5" xfId="14597"/>
    <cellStyle name="Normal 3 8 12 5 2" xfId="31481"/>
    <cellStyle name="Normal 3 8 12 6" xfId="31477"/>
    <cellStyle name="Normal 3 8 13" xfId="14598"/>
    <cellStyle name="Normal 3 8 13 2" xfId="14599"/>
    <cellStyle name="Normal 3 8 13 2 2" xfId="31483"/>
    <cellStyle name="Normal 3 8 13 3" xfId="14600"/>
    <cellStyle name="Normal 3 8 13 3 2" xfId="31484"/>
    <cellStyle name="Normal 3 8 13 4" xfId="14601"/>
    <cellStyle name="Normal 3 8 13 4 2" xfId="31485"/>
    <cellStyle name="Normal 3 8 13 5" xfId="14602"/>
    <cellStyle name="Normal 3 8 13 5 2" xfId="31486"/>
    <cellStyle name="Normal 3 8 13 6" xfId="31482"/>
    <cellStyle name="Normal 3 8 14" xfId="14603"/>
    <cellStyle name="Normal 3 8 14 2" xfId="14604"/>
    <cellStyle name="Normal 3 8 14 2 2" xfId="31488"/>
    <cellStyle name="Normal 3 8 14 3" xfId="14605"/>
    <cellStyle name="Normal 3 8 14 3 2" xfId="31489"/>
    <cellStyle name="Normal 3 8 14 4" xfId="14606"/>
    <cellStyle name="Normal 3 8 14 4 2" xfId="31490"/>
    <cellStyle name="Normal 3 8 14 5" xfId="14607"/>
    <cellStyle name="Normal 3 8 14 5 2" xfId="31491"/>
    <cellStyle name="Normal 3 8 14 6" xfId="31487"/>
    <cellStyle name="Normal 3 8 15" xfId="14608"/>
    <cellStyle name="Normal 3 8 15 2" xfId="14609"/>
    <cellStyle name="Normal 3 8 15 2 2" xfId="31493"/>
    <cellStyle name="Normal 3 8 15 3" xfId="14610"/>
    <cellStyle name="Normal 3 8 15 3 2" xfId="31494"/>
    <cellStyle name="Normal 3 8 15 4" xfId="14611"/>
    <cellStyle name="Normal 3 8 15 4 2" xfId="31495"/>
    <cellStyle name="Normal 3 8 15 5" xfId="14612"/>
    <cellStyle name="Normal 3 8 15 5 2" xfId="31496"/>
    <cellStyle name="Normal 3 8 15 6" xfId="31492"/>
    <cellStyle name="Normal 3 8 16" xfId="14613"/>
    <cellStyle name="Normal 3 8 16 2" xfId="14614"/>
    <cellStyle name="Normal 3 8 16 2 2" xfId="31498"/>
    <cellStyle name="Normal 3 8 16 3" xfId="14615"/>
    <cellStyle name="Normal 3 8 16 3 2" xfId="31499"/>
    <cellStyle name="Normal 3 8 16 4" xfId="14616"/>
    <cellStyle name="Normal 3 8 16 4 2" xfId="31500"/>
    <cellStyle name="Normal 3 8 16 5" xfId="14617"/>
    <cellStyle name="Normal 3 8 16 5 2" xfId="31501"/>
    <cellStyle name="Normal 3 8 16 6" xfId="31497"/>
    <cellStyle name="Normal 3 8 17" xfId="14618"/>
    <cellStyle name="Normal 3 8 17 2" xfId="14619"/>
    <cellStyle name="Normal 3 8 17 2 2" xfId="31503"/>
    <cellStyle name="Normal 3 8 17 3" xfId="14620"/>
    <cellStyle name="Normal 3 8 17 3 2" xfId="31504"/>
    <cellStyle name="Normal 3 8 17 4" xfId="14621"/>
    <cellStyle name="Normal 3 8 17 4 2" xfId="31505"/>
    <cellStyle name="Normal 3 8 17 5" xfId="14622"/>
    <cellStyle name="Normal 3 8 17 5 2" xfId="31506"/>
    <cellStyle name="Normal 3 8 17 6" xfId="31502"/>
    <cellStyle name="Normal 3 8 18" xfId="14623"/>
    <cellStyle name="Normal 3 8 18 2" xfId="14624"/>
    <cellStyle name="Normal 3 8 18 2 2" xfId="31508"/>
    <cellStyle name="Normal 3 8 18 3" xfId="14625"/>
    <cellStyle name="Normal 3 8 18 3 2" xfId="31509"/>
    <cellStyle name="Normal 3 8 18 4" xfId="14626"/>
    <cellStyle name="Normal 3 8 18 4 2" xfId="31510"/>
    <cellStyle name="Normal 3 8 18 5" xfId="14627"/>
    <cellStyle name="Normal 3 8 18 5 2" xfId="31511"/>
    <cellStyle name="Normal 3 8 18 6" xfId="31507"/>
    <cellStyle name="Normal 3 8 19" xfId="14628"/>
    <cellStyle name="Normal 3 8 19 2" xfId="14629"/>
    <cellStyle name="Normal 3 8 19 2 2" xfId="31513"/>
    <cellStyle name="Normal 3 8 19 3" xfId="14630"/>
    <cellStyle name="Normal 3 8 19 3 2" xfId="31514"/>
    <cellStyle name="Normal 3 8 19 4" xfId="14631"/>
    <cellStyle name="Normal 3 8 19 4 2" xfId="31515"/>
    <cellStyle name="Normal 3 8 19 5" xfId="14632"/>
    <cellStyle name="Normal 3 8 19 5 2" xfId="31516"/>
    <cellStyle name="Normal 3 8 19 6" xfId="31512"/>
    <cellStyle name="Normal 3 8 2" xfId="14633"/>
    <cellStyle name="Normal 3 8 2 10" xfId="14634"/>
    <cellStyle name="Normal 3 8 2 11" xfId="14635"/>
    <cellStyle name="Normal 3 8 2 12" xfId="14636"/>
    <cellStyle name="Normal 3 8 2 13" xfId="14637"/>
    <cellStyle name="Normal 3 8 2 14" xfId="14638"/>
    <cellStyle name="Normal 3 8 2 15" xfId="14639"/>
    <cellStyle name="Normal 3 8 2 16" xfId="14640"/>
    <cellStyle name="Normal 3 8 2 17" xfId="14641"/>
    <cellStyle name="Normal 3 8 2 18" xfId="14642"/>
    <cellStyle name="Normal 3 8 2 19" xfId="14643"/>
    <cellStyle name="Normal 3 8 2 2" xfId="14644"/>
    <cellStyle name="Normal 3 8 2 2 2" xfId="14645"/>
    <cellStyle name="Normal 3 8 2 2 3" xfId="14646"/>
    <cellStyle name="Normal 3 8 2 2 4" xfId="14647"/>
    <cellStyle name="Normal 3 8 2 2 5" xfId="14648"/>
    <cellStyle name="Normal 3 8 2 2 6" xfId="14649"/>
    <cellStyle name="Normal 3 8 2 2 7" xfId="14650"/>
    <cellStyle name="Normal 3 8 2 2 8" xfId="46129"/>
    <cellStyle name="Normal 3 8 2 20" xfId="14651"/>
    <cellStyle name="Normal 3 8 2 21" xfId="14652"/>
    <cellStyle name="Normal 3 8 2 22" xfId="40684"/>
    <cellStyle name="Normal 3 8 2 23" xfId="31517"/>
    <cellStyle name="Normal 3 8 2 3" xfId="14653"/>
    <cellStyle name="Normal 3 8 2 3 2" xfId="46226"/>
    <cellStyle name="Normal 3 8 2 4" xfId="14654"/>
    <cellStyle name="Normal 3 8 2 4 2" xfId="46376"/>
    <cellStyle name="Normal 3 8 2 5" xfId="14655"/>
    <cellStyle name="Normal 3 8 2 5 2" xfId="46313"/>
    <cellStyle name="Normal 3 8 2 6" xfId="14656"/>
    <cellStyle name="Normal 3 8 2 7" xfId="14657"/>
    <cellStyle name="Normal 3 8 2 8" xfId="14658"/>
    <cellStyle name="Normal 3 8 2 9" xfId="14659"/>
    <cellStyle name="Normal 3 8 20" xfId="14660"/>
    <cellStyle name="Normal 3 8 20 2" xfId="14661"/>
    <cellStyle name="Normal 3 8 20 2 2" xfId="31519"/>
    <cellStyle name="Normal 3 8 20 3" xfId="14662"/>
    <cellStyle name="Normal 3 8 20 3 2" xfId="31520"/>
    <cellStyle name="Normal 3 8 20 4" xfId="14663"/>
    <cellStyle name="Normal 3 8 20 4 2" xfId="31521"/>
    <cellStyle name="Normal 3 8 20 5" xfId="14664"/>
    <cellStyle name="Normal 3 8 20 5 2" xfId="31522"/>
    <cellStyle name="Normal 3 8 20 6" xfId="31518"/>
    <cellStyle name="Normal 3 8 21" xfId="14665"/>
    <cellStyle name="Normal 3 8 21 2" xfId="14666"/>
    <cellStyle name="Normal 3 8 21 2 2" xfId="31524"/>
    <cellStyle name="Normal 3 8 21 3" xfId="14667"/>
    <cellStyle name="Normal 3 8 21 3 2" xfId="31525"/>
    <cellStyle name="Normal 3 8 21 4" xfId="14668"/>
    <cellStyle name="Normal 3 8 21 4 2" xfId="31526"/>
    <cellStyle name="Normal 3 8 21 5" xfId="14669"/>
    <cellStyle name="Normal 3 8 21 5 2" xfId="31527"/>
    <cellStyle name="Normal 3 8 21 6" xfId="31523"/>
    <cellStyle name="Normal 3 8 22" xfId="14670"/>
    <cellStyle name="Normal 3 8 22 2" xfId="31528"/>
    <cellStyle name="Normal 3 8 23" xfId="14671"/>
    <cellStyle name="Normal 3 8 23 2" xfId="31529"/>
    <cellStyle name="Normal 3 8 24" xfId="14672"/>
    <cellStyle name="Normal 3 8 24 2" xfId="31530"/>
    <cellStyle name="Normal 3 8 25" xfId="14673"/>
    <cellStyle name="Normal 3 8 25 2" xfId="31531"/>
    <cellStyle name="Normal 3 8 26" xfId="14674"/>
    <cellStyle name="Normal 3 8 26 2" xfId="31532"/>
    <cellStyle name="Normal 3 8 3" xfId="14675"/>
    <cellStyle name="Normal 3 8 3 10" xfId="14676"/>
    <cellStyle name="Normal 3 8 3 11" xfId="14677"/>
    <cellStyle name="Normal 3 8 3 12" xfId="14678"/>
    <cellStyle name="Normal 3 8 3 13" xfId="14679"/>
    <cellStyle name="Normal 3 8 3 14" xfId="14680"/>
    <cellStyle name="Normal 3 8 3 15" xfId="14681"/>
    <cellStyle name="Normal 3 8 3 16" xfId="14682"/>
    <cellStyle name="Normal 3 8 3 17" xfId="40685"/>
    <cellStyle name="Normal 3 8 3 18" xfId="45987"/>
    <cellStyle name="Normal 3 8 3 2" xfId="14683"/>
    <cellStyle name="Normal 3 8 3 2 2" xfId="46156"/>
    <cellStyle name="Normal 3 8 3 3" xfId="14684"/>
    <cellStyle name="Normal 3 8 3 3 2" xfId="46213"/>
    <cellStyle name="Normal 3 8 3 4" xfId="14685"/>
    <cellStyle name="Normal 3 8 3 4 2" xfId="46363"/>
    <cellStyle name="Normal 3 8 3 5" xfId="14686"/>
    <cellStyle name="Normal 3 8 3 6" xfId="14687"/>
    <cellStyle name="Normal 3 8 3 7" xfId="14688"/>
    <cellStyle name="Normal 3 8 3 8" xfId="14689"/>
    <cellStyle name="Normal 3 8 3 9" xfId="14690"/>
    <cellStyle name="Normal 3 8 4" xfId="14691"/>
    <cellStyle name="Normal 3 8 4 10" xfId="14692"/>
    <cellStyle name="Normal 3 8 4 10 2" xfId="14693"/>
    <cellStyle name="Normal 3 8 4 10 2 2" xfId="31534"/>
    <cellStyle name="Normal 3 8 4 10 3" xfId="14694"/>
    <cellStyle name="Normal 3 8 4 10 3 2" xfId="31535"/>
    <cellStyle name="Normal 3 8 4 10 4" xfId="14695"/>
    <cellStyle name="Normal 3 8 4 10 4 2" xfId="31536"/>
    <cellStyle name="Normal 3 8 4 10 5" xfId="14696"/>
    <cellStyle name="Normal 3 8 4 10 5 2" xfId="31537"/>
    <cellStyle name="Normal 3 8 4 10 6" xfId="31533"/>
    <cellStyle name="Normal 3 8 4 11" xfId="14697"/>
    <cellStyle name="Normal 3 8 4 11 2" xfId="14698"/>
    <cellStyle name="Normal 3 8 4 11 2 2" xfId="31539"/>
    <cellStyle name="Normal 3 8 4 11 3" xfId="14699"/>
    <cellStyle name="Normal 3 8 4 11 3 2" xfId="31540"/>
    <cellStyle name="Normal 3 8 4 11 4" xfId="14700"/>
    <cellStyle name="Normal 3 8 4 11 4 2" xfId="31541"/>
    <cellStyle name="Normal 3 8 4 11 5" xfId="14701"/>
    <cellStyle name="Normal 3 8 4 11 5 2" xfId="31542"/>
    <cellStyle name="Normal 3 8 4 11 6" xfId="31538"/>
    <cellStyle name="Normal 3 8 4 12" xfId="14702"/>
    <cellStyle name="Normal 3 8 4 12 2" xfId="14703"/>
    <cellStyle name="Normal 3 8 4 12 2 2" xfId="31544"/>
    <cellStyle name="Normal 3 8 4 12 3" xfId="14704"/>
    <cellStyle name="Normal 3 8 4 12 3 2" xfId="31545"/>
    <cellStyle name="Normal 3 8 4 12 4" xfId="14705"/>
    <cellStyle name="Normal 3 8 4 12 4 2" xfId="31546"/>
    <cellStyle name="Normal 3 8 4 12 5" xfId="14706"/>
    <cellStyle name="Normal 3 8 4 12 5 2" xfId="31547"/>
    <cellStyle name="Normal 3 8 4 12 6" xfId="31543"/>
    <cellStyle name="Normal 3 8 4 13" xfId="14707"/>
    <cellStyle name="Normal 3 8 4 13 2" xfId="14708"/>
    <cellStyle name="Normal 3 8 4 13 2 2" xfId="31549"/>
    <cellStyle name="Normal 3 8 4 13 3" xfId="14709"/>
    <cellStyle name="Normal 3 8 4 13 3 2" xfId="31550"/>
    <cellStyle name="Normal 3 8 4 13 4" xfId="14710"/>
    <cellStyle name="Normal 3 8 4 13 4 2" xfId="31551"/>
    <cellStyle name="Normal 3 8 4 13 5" xfId="14711"/>
    <cellStyle name="Normal 3 8 4 13 5 2" xfId="31552"/>
    <cellStyle name="Normal 3 8 4 13 6" xfId="31548"/>
    <cellStyle name="Normal 3 8 4 14" xfId="14712"/>
    <cellStyle name="Normal 3 8 4 14 2" xfId="14713"/>
    <cellStyle name="Normal 3 8 4 14 2 2" xfId="31554"/>
    <cellStyle name="Normal 3 8 4 14 3" xfId="14714"/>
    <cellStyle name="Normal 3 8 4 14 3 2" xfId="31555"/>
    <cellStyle name="Normal 3 8 4 14 4" xfId="14715"/>
    <cellStyle name="Normal 3 8 4 14 4 2" xfId="31556"/>
    <cellStyle name="Normal 3 8 4 14 5" xfId="14716"/>
    <cellStyle name="Normal 3 8 4 14 5 2" xfId="31557"/>
    <cellStyle name="Normal 3 8 4 14 6" xfId="31553"/>
    <cellStyle name="Normal 3 8 4 15" xfId="14717"/>
    <cellStyle name="Normal 3 8 4 15 2" xfId="14718"/>
    <cellStyle name="Normal 3 8 4 15 2 2" xfId="31559"/>
    <cellStyle name="Normal 3 8 4 15 3" xfId="14719"/>
    <cellStyle name="Normal 3 8 4 15 3 2" xfId="31560"/>
    <cellStyle name="Normal 3 8 4 15 4" xfId="14720"/>
    <cellStyle name="Normal 3 8 4 15 4 2" xfId="31561"/>
    <cellStyle name="Normal 3 8 4 15 5" xfId="14721"/>
    <cellStyle name="Normal 3 8 4 15 5 2" xfId="31562"/>
    <cellStyle name="Normal 3 8 4 15 6" xfId="31558"/>
    <cellStyle name="Normal 3 8 4 16" xfId="14722"/>
    <cellStyle name="Normal 3 8 4 16 2" xfId="14723"/>
    <cellStyle name="Normal 3 8 4 16 2 2" xfId="31564"/>
    <cellStyle name="Normal 3 8 4 16 3" xfId="14724"/>
    <cellStyle name="Normal 3 8 4 16 3 2" xfId="31565"/>
    <cellStyle name="Normal 3 8 4 16 4" xfId="14725"/>
    <cellStyle name="Normal 3 8 4 16 4 2" xfId="31566"/>
    <cellStyle name="Normal 3 8 4 16 5" xfId="14726"/>
    <cellStyle name="Normal 3 8 4 16 5 2" xfId="31567"/>
    <cellStyle name="Normal 3 8 4 16 6" xfId="31563"/>
    <cellStyle name="Normal 3 8 4 17" xfId="40686"/>
    <cellStyle name="Normal 3 8 4 2" xfId="14727"/>
    <cellStyle name="Normal 3 8 4 2 2" xfId="46099"/>
    <cellStyle name="Normal 3 8 4 3" xfId="14728"/>
    <cellStyle name="Normal 3 8 4 3 2" xfId="14729"/>
    <cellStyle name="Normal 3 8 4 3 2 2" xfId="31569"/>
    <cellStyle name="Normal 3 8 4 3 3" xfId="14730"/>
    <cellStyle name="Normal 3 8 4 3 3 2" xfId="31570"/>
    <cellStyle name="Normal 3 8 4 3 4" xfId="14731"/>
    <cellStyle name="Normal 3 8 4 3 4 2" xfId="31571"/>
    <cellStyle name="Normal 3 8 4 3 5" xfId="14732"/>
    <cellStyle name="Normal 3 8 4 3 5 2" xfId="31572"/>
    <cellStyle name="Normal 3 8 4 3 6" xfId="31568"/>
    <cellStyle name="Normal 3 8 4 4" xfId="14733"/>
    <cellStyle name="Normal 3 8 4 4 2" xfId="14734"/>
    <cellStyle name="Normal 3 8 4 4 2 2" xfId="31574"/>
    <cellStyle name="Normal 3 8 4 4 3" xfId="14735"/>
    <cellStyle name="Normal 3 8 4 4 3 2" xfId="31575"/>
    <cellStyle name="Normal 3 8 4 4 4" xfId="14736"/>
    <cellStyle name="Normal 3 8 4 4 4 2" xfId="31576"/>
    <cellStyle name="Normal 3 8 4 4 5" xfId="14737"/>
    <cellStyle name="Normal 3 8 4 4 5 2" xfId="31577"/>
    <cellStyle name="Normal 3 8 4 4 6" xfId="31573"/>
    <cellStyle name="Normal 3 8 4 5" xfId="14738"/>
    <cellStyle name="Normal 3 8 4 5 2" xfId="14739"/>
    <cellStyle name="Normal 3 8 4 5 2 2" xfId="31579"/>
    <cellStyle name="Normal 3 8 4 5 3" xfId="14740"/>
    <cellStyle name="Normal 3 8 4 5 3 2" xfId="31580"/>
    <cellStyle name="Normal 3 8 4 5 4" xfId="14741"/>
    <cellStyle name="Normal 3 8 4 5 4 2" xfId="31581"/>
    <cellStyle name="Normal 3 8 4 5 5" xfId="14742"/>
    <cellStyle name="Normal 3 8 4 5 5 2" xfId="31582"/>
    <cellStyle name="Normal 3 8 4 5 6" xfId="31578"/>
    <cellStyle name="Normal 3 8 4 6" xfId="14743"/>
    <cellStyle name="Normal 3 8 4 6 2" xfId="14744"/>
    <cellStyle name="Normal 3 8 4 6 2 2" xfId="31584"/>
    <cellStyle name="Normal 3 8 4 6 3" xfId="14745"/>
    <cellStyle name="Normal 3 8 4 6 3 2" xfId="31585"/>
    <cellStyle name="Normal 3 8 4 6 4" xfId="14746"/>
    <cellStyle name="Normal 3 8 4 6 4 2" xfId="31586"/>
    <cellStyle name="Normal 3 8 4 6 5" xfId="14747"/>
    <cellStyle name="Normal 3 8 4 6 5 2" xfId="31587"/>
    <cellStyle name="Normal 3 8 4 6 6" xfId="31583"/>
    <cellStyle name="Normal 3 8 4 7" xfId="14748"/>
    <cellStyle name="Normal 3 8 4 7 2" xfId="14749"/>
    <cellStyle name="Normal 3 8 4 7 2 2" xfId="31589"/>
    <cellStyle name="Normal 3 8 4 7 3" xfId="14750"/>
    <cellStyle name="Normal 3 8 4 7 3 2" xfId="31590"/>
    <cellStyle name="Normal 3 8 4 7 4" xfId="14751"/>
    <cellStyle name="Normal 3 8 4 7 4 2" xfId="31591"/>
    <cellStyle name="Normal 3 8 4 7 5" xfId="14752"/>
    <cellStyle name="Normal 3 8 4 7 5 2" xfId="31592"/>
    <cellStyle name="Normal 3 8 4 7 6" xfId="31588"/>
    <cellStyle name="Normal 3 8 4 8" xfId="14753"/>
    <cellStyle name="Normal 3 8 4 8 2" xfId="14754"/>
    <cellStyle name="Normal 3 8 4 8 2 2" xfId="31594"/>
    <cellStyle name="Normal 3 8 4 8 3" xfId="14755"/>
    <cellStyle name="Normal 3 8 4 8 3 2" xfId="31595"/>
    <cellStyle name="Normal 3 8 4 8 4" xfId="14756"/>
    <cellStyle name="Normal 3 8 4 8 4 2" xfId="31596"/>
    <cellStyle name="Normal 3 8 4 8 5" xfId="14757"/>
    <cellStyle name="Normal 3 8 4 8 5 2" xfId="31597"/>
    <cellStyle name="Normal 3 8 4 8 6" xfId="31593"/>
    <cellStyle name="Normal 3 8 4 9" xfId="14758"/>
    <cellStyle name="Normal 3 8 4 9 2" xfId="14759"/>
    <cellStyle name="Normal 3 8 4 9 2 2" xfId="31599"/>
    <cellStyle name="Normal 3 8 4 9 3" xfId="14760"/>
    <cellStyle name="Normal 3 8 4 9 3 2" xfId="31600"/>
    <cellStyle name="Normal 3 8 4 9 4" xfId="14761"/>
    <cellStyle name="Normal 3 8 4 9 4 2" xfId="31601"/>
    <cellStyle name="Normal 3 8 4 9 5" xfId="14762"/>
    <cellStyle name="Normal 3 8 4 9 5 2" xfId="31602"/>
    <cellStyle name="Normal 3 8 4 9 6" xfId="31598"/>
    <cellStyle name="Normal 3 8 5" xfId="14763"/>
    <cellStyle name="Normal 3 8 5 2" xfId="14764"/>
    <cellStyle name="Normal 3 8 5 3" xfId="46079"/>
    <cellStyle name="Normal 3 8 6" xfId="14765"/>
    <cellStyle name="Normal 3 8 6 2" xfId="14766"/>
    <cellStyle name="Normal 3 8 6 3" xfId="46041"/>
    <cellStyle name="Normal 3 8 7" xfId="14767"/>
    <cellStyle name="Normal 3 8 7 2" xfId="14768"/>
    <cellStyle name="Normal 3 8 7 3" xfId="46193"/>
    <cellStyle name="Normal 3 8 8" xfId="14769"/>
    <cellStyle name="Normal 3 8 8 2" xfId="14770"/>
    <cellStyle name="Normal 3 8 8 2 2" xfId="14771"/>
    <cellStyle name="Normal 3 8 8 2 2 2" xfId="31605"/>
    <cellStyle name="Normal 3 8 8 2 3" xfId="14772"/>
    <cellStyle name="Normal 3 8 8 2 3 2" xfId="31606"/>
    <cellStyle name="Normal 3 8 8 2 4" xfId="14773"/>
    <cellStyle name="Normal 3 8 8 2 4 2" xfId="31607"/>
    <cellStyle name="Normal 3 8 8 2 5" xfId="14774"/>
    <cellStyle name="Normal 3 8 8 2 5 2" xfId="31608"/>
    <cellStyle name="Normal 3 8 8 2 6" xfId="31604"/>
    <cellStyle name="Normal 3 8 8 3" xfId="14775"/>
    <cellStyle name="Normal 3 8 8 3 2" xfId="31609"/>
    <cellStyle name="Normal 3 8 8 4" xfId="14776"/>
    <cellStyle name="Normal 3 8 8 4 2" xfId="31610"/>
    <cellStyle name="Normal 3 8 8 5" xfId="14777"/>
    <cellStyle name="Normal 3 8 8 5 2" xfId="31611"/>
    <cellStyle name="Normal 3 8 8 6" xfId="14778"/>
    <cellStyle name="Normal 3 8 8 6 2" xfId="31612"/>
    <cellStyle name="Normal 3 8 8 7" xfId="31603"/>
    <cellStyle name="Normal 3 8 9" xfId="14779"/>
    <cellStyle name="Normal 3 8 9 2" xfId="14780"/>
    <cellStyle name="Normal 3 8 9 2 2" xfId="14781"/>
    <cellStyle name="Normal 3 8 9 2 2 2" xfId="31615"/>
    <cellStyle name="Normal 3 8 9 2 3" xfId="14782"/>
    <cellStyle name="Normal 3 8 9 2 3 2" xfId="31616"/>
    <cellStyle name="Normal 3 8 9 2 4" xfId="14783"/>
    <cellStyle name="Normal 3 8 9 2 4 2" xfId="31617"/>
    <cellStyle name="Normal 3 8 9 2 5" xfId="14784"/>
    <cellStyle name="Normal 3 8 9 2 5 2" xfId="31618"/>
    <cellStyle name="Normal 3 8 9 2 6" xfId="31614"/>
    <cellStyle name="Normal 3 8 9 3" xfId="14785"/>
    <cellStyle name="Normal 3 8 9 3 2" xfId="31619"/>
    <cellStyle name="Normal 3 8 9 4" xfId="14786"/>
    <cellStyle name="Normal 3 8 9 4 2" xfId="31620"/>
    <cellStyle name="Normal 3 8 9 5" xfId="14787"/>
    <cellStyle name="Normal 3 8 9 5 2" xfId="31621"/>
    <cellStyle name="Normal 3 8 9 6" xfId="14788"/>
    <cellStyle name="Normal 3 8 9 6 2" xfId="31622"/>
    <cellStyle name="Normal 3 8 9 7" xfId="31613"/>
    <cellStyle name="Normal 3 9" xfId="14789"/>
    <cellStyle name="Normal 3 9 10" xfId="14790"/>
    <cellStyle name="Normal 3 9 10 2" xfId="14791"/>
    <cellStyle name="Normal 3 9 10 2 2" xfId="14792"/>
    <cellStyle name="Normal 3 9 10 2 2 2" xfId="31625"/>
    <cellStyle name="Normal 3 9 10 2 3" xfId="14793"/>
    <cellStyle name="Normal 3 9 10 2 3 2" xfId="31626"/>
    <cellStyle name="Normal 3 9 10 2 4" xfId="14794"/>
    <cellStyle name="Normal 3 9 10 2 4 2" xfId="31627"/>
    <cellStyle name="Normal 3 9 10 2 5" xfId="14795"/>
    <cellStyle name="Normal 3 9 10 2 5 2" xfId="31628"/>
    <cellStyle name="Normal 3 9 10 2 6" xfId="31624"/>
    <cellStyle name="Normal 3 9 10 3" xfId="14796"/>
    <cellStyle name="Normal 3 9 10 3 2" xfId="31629"/>
    <cellStyle name="Normal 3 9 10 4" xfId="14797"/>
    <cellStyle name="Normal 3 9 10 4 2" xfId="31630"/>
    <cellStyle name="Normal 3 9 10 5" xfId="14798"/>
    <cellStyle name="Normal 3 9 10 5 2" xfId="31631"/>
    <cellStyle name="Normal 3 9 10 6" xfId="14799"/>
    <cellStyle name="Normal 3 9 10 6 2" xfId="31632"/>
    <cellStyle name="Normal 3 9 10 7" xfId="31623"/>
    <cellStyle name="Normal 3 9 11" xfId="14800"/>
    <cellStyle name="Normal 3 9 11 2" xfId="14801"/>
    <cellStyle name="Normal 3 9 11 2 2" xfId="31634"/>
    <cellStyle name="Normal 3 9 11 3" xfId="14802"/>
    <cellStyle name="Normal 3 9 11 3 2" xfId="31635"/>
    <cellStyle name="Normal 3 9 11 4" xfId="14803"/>
    <cellStyle name="Normal 3 9 11 4 2" xfId="31636"/>
    <cellStyle name="Normal 3 9 11 5" xfId="14804"/>
    <cellStyle name="Normal 3 9 11 5 2" xfId="31637"/>
    <cellStyle name="Normal 3 9 11 6" xfId="31633"/>
    <cellStyle name="Normal 3 9 12" xfId="14805"/>
    <cellStyle name="Normal 3 9 12 2" xfId="14806"/>
    <cellStyle name="Normal 3 9 12 2 2" xfId="31639"/>
    <cellStyle name="Normal 3 9 12 3" xfId="14807"/>
    <cellStyle name="Normal 3 9 12 3 2" xfId="31640"/>
    <cellStyle name="Normal 3 9 12 4" xfId="14808"/>
    <cellStyle name="Normal 3 9 12 4 2" xfId="31641"/>
    <cellStyle name="Normal 3 9 12 5" xfId="14809"/>
    <cellStyle name="Normal 3 9 12 5 2" xfId="31642"/>
    <cellStyle name="Normal 3 9 12 6" xfId="31638"/>
    <cellStyle name="Normal 3 9 13" xfId="14810"/>
    <cellStyle name="Normal 3 9 13 2" xfId="14811"/>
    <cellStyle name="Normal 3 9 13 2 2" xfId="31644"/>
    <cellStyle name="Normal 3 9 13 3" xfId="14812"/>
    <cellStyle name="Normal 3 9 13 3 2" xfId="31645"/>
    <cellStyle name="Normal 3 9 13 4" xfId="14813"/>
    <cellStyle name="Normal 3 9 13 4 2" xfId="31646"/>
    <cellStyle name="Normal 3 9 13 5" xfId="14814"/>
    <cellStyle name="Normal 3 9 13 5 2" xfId="31647"/>
    <cellStyle name="Normal 3 9 13 6" xfId="31643"/>
    <cellStyle name="Normal 3 9 14" xfId="14815"/>
    <cellStyle name="Normal 3 9 14 2" xfId="14816"/>
    <cellStyle name="Normal 3 9 14 2 2" xfId="31649"/>
    <cellStyle name="Normal 3 9 14 3" xfId="14817"/>
    <cellStyle name="Normal 3 9 14 3 2" xfId="31650"/>
    <cellStyle name="Normal 3 9 14 4" xfId="14818"/>
    <cellStyle name="Normal 3 9 14 4 2" xfId="31651"/>
    <cellStyle name="Normal 3 9 14 5" xfId="14819"/>
    <cellStyle name="Normal 3 9 14 5 2" xfId="31652"/>
    <cellStyle name="Normal 3 9 14 6" xfId="31648"/>
    <cellStyle name="Normal 3 9 15" xfId="14820"/>
    <cellStyle name="Normal 3 9 15 2" xfId="14821"/>
    <cellStyle name="Normal 3 9 15 2 2" xfId="31654"/>
    <cellStyle name="Normal 3 9 15 3" xfId="14822"/>
    <cellStyle name="Normal 3 9 15 3 2" xfId="31655"/>
    <cellStyle name="Normal 3 9 15 4" xfId="14823"/>
    <cellStyle name="Normal 3 9 15 4 2" xfId="31656"/>
    <cellStyle name="Normal 3 9 15 5" xfId="14824"/>
    <cellStyle name="Normal 3 9 15 5 2" xfId="31657"/>
    <cellStyle name="Normal 3 9 15 6" xfId="31653"/>
    <cellStyle name="Normal 3 9 16" xfId="14825"/>
    <cellStyle name="Normal 3 9 16 2" xfId="14826"/>
    <cellStyle name="Normal 3 9 16 2 2" xfId="31659"/>
    <cellStyle name="Normal 3 9 16 3" xfId="14827"/>
    <cellStyle name="Normal 3 9 16 3 2" xfId="31660"/>
    <cellStyle name="Normal 3 9 16 4" xfId="14828"/>
    <cellStyle name="Normal 3 9 16 4 2" xfId="31661"/>
    <cellStyle name="Normal 3 9 16 5" xfId="14829"/>
    <cellStyle name="Normal 3 9 16 5 2" xfId="31662"/>
    <cellStyle name="Normal 3 9 16 6" xfId="31658"/>
    <cellStyle name="Normal 3 9 17" xfId="14830"/>
    <cellStyle name="Normal 3 9 17 2" xfId="14831"/>
    <cellStyle name="Normal 3 9 17 2 2" xfId="31664"/>
    <cellStyle name="Normal 3 9 17 3" xfId="14832"/>
    <cellStyle name="Normal 3 9 17 3 2" xfId="31665"/>
    <cellStyle name="Normal 3 9 17 4" xfId="14833"/>
    <cellStyle name="Normal 3 9 17 4 2" xfId="31666"/>
    <cellStyle name="Normal 3 9 17 5" xfId="14834"/>
    <cellStyle name="Normal 3 9 17 5 2" xfId="31667"/>
    <cellStyle name="Normal 3 9 17 6" xfId="31663"/>
    <cellStyle name="Normal 3 9 18" xfId="14835"/>
    <cellStyle name="Normal 3 9 18 2" xfId="14836"/>
    <cellStyle name="Normal 3 9 18 2 2" xfId="31669"/>
    <cellStyle name="Normal 3 9 18 3" xfId="14837"/>
    <cellStyle name="Normal 3 9 18 3 2" xfId="31670"/>
    <cellStyle name="Normal 3 9 18 4" xfId="14838"/>
    <cellStyle name="Normal 3 9 18 4 2" xfId="31671"/>
    <cellStyle name="Normal 3 9 18 5" xfId="14839"/>
    <cellStyle name="Normal 3 9 18 5 2" xfId="31672"/>
    <cellStyle name="Normal 3 9 18 6" xfId="31668"/>
    <cellStyle name="Normal 3 9 19" xfId="14840"/>
    <cellStyle name="Normal 3 9 19 2" xfId="14841"/>
    <cellStyle name="Normal 3 9 19 2 2" xfId="31674"/>
    <cellStyle name="Normal 3 9 19 3" xfId="14842"/>
    <cellStyle name="Normal 3 9 19 3 2" xfId="31675"/>
    <cellStyle name="Normal 3 9 19 4" xfId="14843"/>
    <cellStyle name="Normal 3 9 19 4 2" xfId="31676"/>
    <cellStyle name="Normal 3 9 19 5" xfId="14844"/>
    <cellStyle name="Normal 3 9 19 5 2" xfId="31677"/>
    <cellStyle name="Normal 3 9 19 6" xfId="31673"/>
    <cellStyle name="Normal 3 9 2" xfId="14845"/>
    <cellStyle name="Normal 3 9 2 10" xfId="14846"/>
    <cellStyle name="Normal 3 9 2 11" xfId="14847"/>
    <cellStyle name="Normal 3 9 2 12" xfId="14848"/>
    <cellStyle name="Normal 3 9 2 13" xfId="14849"/>
    <cellStyle name="Normal 3 9 2 14" xfId="14850"/>
    <cellStyle name="Normal 3 9 2 15" xfId="14851"/>
    <cellStyle name="Normal 3 9 2 16" xfId="14852"/>
    <cellStyle name="Normal 3 9 2 17" xfId="14853"/>
    <cellStyle name="Normal 3 9 2 18" xfId="14854"/>
    <cellStyle name="Normal 3 9 2 19" xfId="14855"/>
    <cellStyle name="Normal 3 9 2 2" xfId="14856"/>
    <cellStyle name="Normal 3 9 2 2 2" xfId="14857"/>
    <cellStyle name="Normal 3 9 2 2 3" xfId="14858"/>
    <cellStyle name="Normal 3 9 2 2 4" xfId="14859"/>
    <cellStyle name="Normal 3 9 2 2 5" xfId="14860"/>
    <cellStyle name="Normal 3 9 2 2 6" xfId="14861"/>
    <cellStyle name="Normal 3 9 2 2 7" xfId="14862"/>
    <cellStyle name="Normal 3 9 2 2 8" xfId="46118"/>
    <cellStyle name="Normal 3 9 2 20" xfId="14863"/>
    <cellStyle name="Normal 3 9 2 21" xfId="14864"/>
    <cellStyle name="Normal 3 9 2 22" xfId="40687"/>
    <cellStyle name="Normal 3 9 2 23" xfId="31678"/>
    <cellStyle name="Normal 3 9 2 3" xfId="14865"/>
    <cellStyle name="Normal 3 9 2 3 2" xfId="46204"/>
    <cellStyle name="Normal 3 9 2 4" xfId="14866"/>
    <cellStyle name="Normal 3 9 2 4 2" xfId="46354"/>
    <cellStyle name="Normal 3 9 2 5" xfId="14867"/>
    <cellStyle name="Normal 3 9 2 6" xfId="14868"/>
    <cellStyle name="Normal 3 9 2 7" xfId="14869"/>
    <cellStyle name="Normal 3 9 2 8" xfId="14870"/>
    <cellStyle name="Normal 3 9 2 9" xfId="14871"/>
    <cellStyle name="Normal 3 9 20" xfId="14872"/>
    <cellStyle name="Normal 3 9 20 2" xfId="14873"/>
    <cellStyle name="Normal 3 9 20 2 2" xfId="31680"/>
    <cellStyle name="Normal 3 9 20 3" xfId="14874"/>
    <cellStyle name="Normal 3 9 20 3 2" xfId="31681"/>
    <cellStyle name="Normal 3 9 20 4" xfId="14875"/>
    <cellStyle name="Normal 3 9 20 4 2" xfId="31682"/>
    <cellStyle name="Normal 3 9 20 5" xfId="14876"/>
    <cellStyle name="Normal 3 9 20 5 2" xfId="31683"/>
    <cellStyle name="Normal 3 9 20 6" xfId="31679"/>
    <cellStyle name="Normal 3 9 21" xfId="14877"/>
    <cellStyle name="Normal 3 9 21 2" xfId="14878"/>
    <cellStyle name="Normal 3 9 21 2 2" xfId="31685"/>
    <cellStyle name="Normal 3 9 21 3" xfId="14879"/>
    <cellStyle name="Normal 3 9 21 3 2" xfId="31686"/>
    <cellStyle name="Normal 3 9 21 4" xfId="14880"/>
    <cellStyle name="Normal 3 9 21 4 2" xfId="31687"/>
    <cellStyle name="Normal 3 9 21 5" xfId="14881"/>
    <cellStyle name="Normal 3 9 21 5 2" xfId="31688"/>
    <cellStyle name="Normal 3 9 21 6" xfId="31684"/>
    <cellStyle name="Normal 3 9 22" xfId="14882"/>
    <cellStyle name="Normal 3 9 22 2" xfId="31689"/>
    <cellStyle name="Normal 3 9 23" xfId="14883"/>
    <cellStyle name="Normal 3 9 23 2" xfId="31690"/>
    <cellStyle name="Normal 3 9 24" xfId="14884"/>
    <cellStyle name="Normal 3 9 24 2" xfId="31691"/>
    <cellStyle name="Normal 3 9 25" xfId="14885"/>
    <cellStyle name="Normal 3 9 25 2" xfId="31692"/>
    <cellStyle name="Normal 3 9 26" xfId="14886"/>
    <cellStyle name="Normal 3 9 26 2" xfId="31693"/>
    <cellStyle name="Normal 3 9 3" xfId="14887"/>
    <cellStyle name="Normal 3 9 3 10" xfId="14888"/>
    <cellStyle name="Normal 3 9 3 11" xfId="14889"/>
    <cellStyle name="Normal 3 9 3 12" xfId="14890"/>
    <cellStyle name="Normal 3 9 3 13" xfId="14891"/>
    <cellStyle name="Normal 3 9 3 14" xfId="14892"/>
    <cellStyle name="Normal 3 9 3 15" xfId="14893"/>
    <cellStyle name="Normal 3 9 3 16" xfId="14894"/>
    <cellStyle name="Normal 3 9 3 17" xfId="40688"/>
    <cellStyle name="Normal 3 9 3 18" xfId="46000"/>
    <cellStyle name="Normal 3 9 3 2" xfId="14895"/>
    <cellStyle name="Normal 3 9 3 2 2" xfId="46102"/>
    <cellStyle name="Normal 3 9 3 3" xfId="14896"/>
    <cellStyle name="Normal 3 9 3 3 2" xfId="46232"/>
    <cellStyle name="Normal 3 9 3 4" xfId="14897"/>
    <cellStyle name="Normal 3 9 3 4 2" xfId="46382"/>
    <cellStyle name="Normal 3 9 3 5" xfId="14898"/>
    <cellStyle name="Normal 3 9 3 6" xfId="14899"/>
    <cellStyle name="Normal 3 9 3 7" xfId="14900"/>
    <cellStyle name="Normal 3 9 3 8" xfId="14901"/>
    <cellStyle name="Normal 3 9 3 9" xfId="14902"/>
    <cellStyle name="Normal 3 9 4" xfId="14903"/>
    <cellStyle name="Normal 3 9 4 10" xfId="14904"/>
    <cellStyle name="Normal 3 9 4 10 2" xfId="14905"/>
    <cellStyle name="Normal 3 9 4 10 2 2" xfId="31695"/>
    <cellStyle name="Normal 3 9 4 10 3" xfId="14906"/>
    <cellStyle name="Normal 3 9 4 10 3 2" xfId="31696"/>
    <cellStyle name="Normal 3 9 4 10 4" xfId="14907"/>
    <cellStyle name="Normal 3 9 4 10 4 2" xfId="31697"/>
    <cellStyle name="Normal 3 9 4 10 5" xfId="14908"/>
    <cellStyle name="Normal 3 9 4 10 5 2" xfId="31698"/>
    <cellStyle name="Normal 3 9 4 10 6" xfId="31694"/>
    <cellStyle name="Normal 3 9 4 11" xfId="14909"/>
    <cellStyle name="Normal 3 9 4 11 2" xfId="14910"/>
    <cellStyle name="Normal 3 9 4 11 2 2" xfId="31700"/>
    <cellStyle name="Normal 3 9 4 11 3" xfId="14911"/>
    <cellStyle name="Normal 3 9 4 11 3 2" xfId="31701"/>
    <cellStyle name="Normal 3 9 4 11 4" xfId="14912"/>
    <cellStyle name="Normal 3 9 4 11 4 2" xfId="31702"/>
    <cellStyle name="Normal 3 9 4 11 5" xfId="14913"/>
    <cellStyle name="Normal 3 9 4 11 5 2" xfId="31703"/>
    <cellStyle name="Normal 3 9 4 11 6" xfId="31699"/>
    <cellStyle name="Normal 3 9 4 12" xfId="14914"/>
    <cellStyle name="Normal 3 9 4 12 2" xfId="14915"/>
    <cellStyle name="Normal 3 9 4 12 2 2" xfId="31705"/>
    <cellStyle name="Normal 3 9 4 12 3" xfId="14916"/>
    <cellStyle name="Normal 3 9 4 12 3 2" xfId="31706"/>
    <cellStyle name="Normal 3 9 4 12 4" xfId="14917"/>
    <cellStyle name="Normal 3 9 4 12 4 2" xfId="31707"/>
    <cellStyle name="Normal 3 9 4 12 5" xfId="14918"/>
    <cellStyle name="Normal 3 9 4 12 5 2" xfId="31708"/>
    <cellStyle name="Normal 3 9 4 12 6" xfId="31704"/>
    <cellStyle name="Normal 3 9 4 13" xfId="14919"/>
    <cellStyle name="Normal 3 9 4 13 2" xfId="14920"/>
    <cellStyle name="Normal 3 9 4 13 2 2" xfId="31710"/>
    <cellStyle name="Normal 3 9 4 13 3" xfId="14921"/>
    <cellStyle name="Normal 3 9 4 13 3 2" xfId="31711"/>
    <cellStyle name="Normal 3 9 4 13 4" xfId="14922"/>
    <cellStyle name="Normal 3 9 4 13 4 2" xfId="31712"/>
    <cellStyle name="Normal 3 9 4 13 5" xfId="14923"/>
    <cellStyle name="Normal 3 9 4 13 5 2" xfId="31713"/>
    <cellStyle name="Normal 3 9 4 13 6" xfId="31709"/>
    <cellStyle name="Normal 3 9 4 14" xfId="14924"/>
    <cellStyle name="Normal 3 9 4 14 2" xfId="14925"/>
    <cellStyle name="Normal 3 9 4 14 2 2" xfId="31715"/>
    <cellStyle name="Normal 3 9 4 14 3" xfId="14926"/>
    <cellStyle name="Normal 3 9 4 14 3 2" xfId="31716"/>
    <cellStyle name="Normal 3 9 4 14 4" xfId="14927"/>
    <cellStyle name="Normal 3 9 4 14 4 2" xfId="31717"/>
    <cellStyle name="Normal 3 9 4 14 5" xfId="14928"/>
    <cellStyle name="Normal 3 9 4 14 5 2" xfId="31718"/>
    <cellStyle name="Normal 3 9 4 14 6" xfId="31714"/>
    <cellStyle name="Normal 3 9 4 15" xfId="14929"/>
    <cellStyle name="Normal 3 9 4 15 2" xfId="14930"/>
    <cellStyle name="Normal 3 9 4 15 2 2" xfId="31720"/>
    <cellStyle name="Normal 3 9 4 15 3" xfId="14931"/>
    <cellStyle name="Normal 3 9 4 15 3 2" xfId="31721"/>
    <cellStyle name="Normal 3 9 4 15 4" xfId="14932"/>
    <cellStyle name="Normal 3 9 4 15 4 2" xfId="31722"/>
    <cellStyle name="Normal 3 9 4 15 5" xfId="14933"/>
    <cellStyle name="Normal 3 9 4 15 5 2" xfId="31723"/>
    <cellStyle name="Normal 3 9 4 15 6" xfId="31719"/>
    <cellStyle name="Normal 3 9 4 16" xfId="14934"/>
    <cellStyle name="Normal 3 9 4 16 2" xfId="14935"/>
    <cellStyle name="Normal 3 9 4 16 2 2" xfId="31725"/>
    <cellStyle name="Normal 3 9 4 16 3" xfId="14936"/>
    <cellStyle name="Normal 3 9 4 16 3 2" xfId="31726"/>
    <cellStyle name="Normal 3 9 4 16 4" xfId="14937"/>
    <cellStyle name="Normal 3 9 4 16 4 2" xfId="31727"/>
    <cellStyle name="Normal 3 9 4 16 5" xfId="14938"/>
    <cellStyle name="Normal 3 9 4 16 5 2" xfId="31728"/>
    <cellStyle name="Normal 3 9 4 16 6" xfId="31724"/>
    <cellStyle name="Normal 3 9 4 17" xfId="40689"/>
    <cellStyle name="Normal 3 9 4 2" xfId="14939"/>
    <cellStyle name="Normal 3 9 4 3" xfId="14940"/>
    <cellStyle name="Normal 3 9 4 3 2" xfId="14941"/>
    <cellStyle name="Normal 3 9 4 3 2 2" xfId="31730"/>
    <cellStyle name="Normal 3 9 4 3 3" xfId="14942"/>
    <cellStyle name="Normal 3 9 4 3 3 2" xfId="31731"/>
    <cellStyle name="Normal 3 9 4 3 4" xfId="14943"/>
    <cellStyle name="Normal 3 9 4 3 4 2" xfId="31732"/>
    <cellStyle name="Normal 3 9 4 3 5" xfId="14944"/>
    <cellStyle name="Normal 3 9 4 3 5 2" xfId="31733"/>
    <cellStyle name="Normal 3 9 4 3 6" xfId="31729"/>
    <cellStyle name="Normal 3 9 4 4" xfId="14945"/>
    <cellStyle name="Normal 3 9 4 4 2" xfId="14946"/>
    <cellStyle name="Normal 3 9 4 4 2 2" xfId="31735"/>
    <cellStyle name="Normal 3 9 4 4 3" xfId="14947"/>
    <cellStyle name="Normal 3 9 4 4 3 2" xfId="31736"/>
    <cellStyle name="Normal 3 9 4 4 4" xfId="14948"/>
    <cellStyle name="Normal 3 9 4 4 4 2" xfId="31737"/>
    <cellStyle name="Normal 3 9 4 4 5" xfId="14949"/>
    <cellStyle name="Normal 3 9 4 4 5 2" xfId="31738"/>
    <cellStyle name="Normal 3 9 4 4 6" xfId="31734"/>
    <cellStyle name="Normal 3 9 4 5" xfId="14950"/>
    <cellStyle name="Normal 3 9 4 5 2" xfId="14951"/>
    <cellStyle name="Normal 3 9 4 5 2 2" xfId="31740"/>
    <cellStyle name="Normal 3 9 4 5 3" xfId="14952"/>
    <cellStyle name="Normal 3 9 4 5 3 2" xfId="31741"/>
    <cellStyle name="Normal 3 9 4 5 4" xfId="14953"/>
    <cellStyle name="Normal 3 9 4 5 4 2" xfId="31742"/>
    <cellStyle name="Normal 3 9 4 5 5" xfId="14954"/>
    <cellStyle name="Normal 3 9 4 5 5 2" xfId="31743"/>
    <cellStyle name="Normal 3 9 4 5 6" xfId="31739"/>
    <cellStyle name="Normal 3 9 4 6" xfId="14955"/>
    <cellStyle name="Normal 3 9 4 6 2" xfId="14956"/>
    <cellStyle name="Normal 3 9 4 6 2 2" xfId="31745"/>
    <cellStyle name="Normal 3 9 4 6 3" xfId="14957"/>
    <cellStyle name="Normal 3 9 4 6 3 2" xfId="31746"/>
    <cellStyle name="Normal 3 9 4 6 4" xfId="14958"/>
    <cellStyle name="Normal 3 9 4 6 4 2" xfId="31747"/>
    <cellStyle name="Normal 3 9 4 6 5" xfId="14959"/>
    <cellStyle name="Normal 3 9 4 6 5 2" xfId="31748"/>
    <cellStyle name="Normal 3 9 4 6 6" xfId="31744"/>
    <cellStyle name="Normal 3 9 4 7" xfId="14960"/>
    <cellStyle name="Normal 3 9 4 7 2" xfId="14961"/>
    <cellStyle name="Normal 3 9 4 7 2 2" xfId="31750"/>
    <cellStyle name="Normal 3 9 4 7 3" xfId="14962"/>
    <cellStyle name="Normal 3 9 4 7 3 2" xfId="31751"/>
    <cellStyle name="Normal 3 9 4 7 4" xfId="14963"/>
    <cellStyle name="Normal 3 9 4 7 4 2" xfId="31752"/>
    <cellStyle name="Normal 3 9 4 7 5" xfId="14964"/>
    <cellStyle name="Normal 3 9 4 7 5 2" xfId="31753"/>
    <cellStyle name="Normal 3 9 4 7 6" xfId="31749"/>
    <cellStyle name="Normal 3 9 4 8" xfId="14965"/>
    <cellStyle name="Normal 3 9 4 8 2" xfId="14966"/>
    <cellStyle name="Normal 3 9 4 8 2 2" xfId="31755"/>
    <cellStyle name="Normal 3 9 4 8 3" xfId="14967"/>
    <cellStyle name="Normal 3 9 4 8 3 2" xfId="31756"/>
    <cellStyle name="Normal 3 9 4 8 4" xfId="14968"/>
    <cellStyle name="Normal 3 9 4 8 4 2" xfId="31757"/>
    <cellStyle name="Normal 3 9 4 8 5" xfId="14969"/>
    <cellStyle name="Normal 3 9 4 8 5 2" xfId="31758"/>
    <cellStyle name="Normal 3 9 4 8 6" xfId="31754"/>
    <cellStyle name="Normal 3 9 4 9" xfId="14970"/>
    <cellStyle name="Normal 3 9 4 9 2" xfId="14971"/>
    <cellStyle name="Normal 3 9 4 9 2 2" xfId="31760"/>
    <cellStyle name="Normal 3 9 4 9 3" xfId="14972"/>
    <cellStyle name="Normal 3 9 4 9 3 2" xfId="31761"/>
    <cellStyle name="Normal 3 9 4 9 4" xfId="14973"/>
    <cellStyle name="Normal 3 9 4 9 4 2" xfId="31762"/>
    <cellStyle name="Normal 3 9 4 9 5" xfId="14974"/>
    <cellStyle name="Normal 3 9 4 9 5 2" xfId="31763"/>
    <cellStyle name="Normal 3 9 4 9 6" xfId="31759"/>
    <cellStyle name="Normal 3 9 5" xfId="14975"/>
    <cellStyle name="Normal 3 9 5 2" xfId="14976"/>
    <cellStyle name="Normal 3 9 5 3" xfId="46026"/>
    <cellStyle name="Normal 3 9 6" xfId="14977"/>
    <cellStyle name="Normal 3 9 6 2" xfId="14978"/>
    <cellStyle name="Normal 3 9 6 3" xfId="46178"/>
    <cellStyle name="Normal 3 9 7" xfId="14979"/>
    <cellStyle name="Normal 3 9 7 2" xfId="14980"/>
    <cellStyle name="Normal 3 9 7 3" xfId="46249"/>
    <cellStyle name="Normal 3 9 8" xfId="14981"/>
    <cellStyle name="Normal 3 9 8 2" xfId="14982"/>
    <cellStyle name="Normal 3 9 8 2 2" xfId="14983"/>
    <cellStyle name="Normal 3 9 8 2 2 2" xfId="31766"/>
    <cellStyle name="Normal 3 9 8 2 3" xfId="14984"/>
    <cellStyle name="Normal 3 9 8 2 3 2" xfId="31767"/>
    <cellStyle name="Normal 3 9 8 2 4" xfId="14985"/>
    <cellStyle name="Normal 3 9 8 2 4 2" xfId="31768"/>
    <cellStyle name="Normal 3 9 8 2 5" xfId="14986"/>
    <cellStyle name="Normal 3 9 8 2 5 2" xfId="31769"/>
    <cellStyle name="Normal 3 9 8 2 6" xfId="31765"/>
    <cellStyle name="Normal 3 9 8 3" xfId="14987"/>
    <cellStyle name="Normal 3 9 8 3 2" xfId="31770"/>
    <cellStyle name="Normal 3 9 8 4" xfId="14988"/>
    <cellStyle name="Normal 3 9 8 4 2" xfId="31771"/>
    <cellStyle name="Normal 3 9 8 5" xfId="14989"/>
    <cellStyle name="Normal 3 9 8 5 2" xfId="31772"/>
    <cellStyle name="Normal 3 9 8 6" xfId="14990"/>
    <cellStyle name="Normal 3 9 8 6 2" xfId="31773"/>
    <cellStyle name="Normal 3 9 8 7" xfId="31764"/>
    <cellStyle name="Normal 3 9 9" xfId="14991"/>
    <cellStyle name="Normal 3 9 9 2" xfId="14992"/>
    <cellStyle name="Normal 3 9 9 2 2" xfId="14993"/>
    <cellStyle name="Normal 3 9 9 2 2 2" xfId="31776"/>
    <cellStyle name="Normal 3 9 9 2 3" xfId="14994"/>
    <cellStyle name="Normal 3 9 9 2 3 2" xfId="31777"/>
    <cellStyle name="Normal 3 9 9 2 4" xfId="14995"/>
    <cellStyle name="Normal 3 9 9 2 4 2" xfId="31778"/>
    <cellStyle name="Normal 3 9 9 2 5" xfId="14996"/>
    <cellStyle name="Normal 3 9 9 2 5 2" xfId="31779"/>
    <cellStyle name="Normal 3 9 9 2 6" xfId="31775"/>
    <cellStyle name="Normal 3 9 9 3" xfId="14997"/>
    <cellStyle name="Normal 3 9 9 3 2" xfId="31780"/>
    <cellStyle name="Normal 3 9 9 4" xfId="14998"/>
    <cellStyle name="Normal 3 9 9 4 2" xfId="31781"/>
    <cellStyle name="Normal 3 9 9 5" xfId="14999"/>
    <cellStyle name="Normal 3 9 9 5 2" xfId="31782"/>
    <cellStyle name="Normal 3 9 9 6" xfId="15000"/>
    <cellStyle name="Normal 3 9 9 6 2" xfId="31783"/>
    <cellStyle name="Normal 3 9 9 7" xfId="31774"/>
    <cellStyle name="Normal 30" xfId="15001"/>
    <cellStyle name="Normal 31" xfId="15002"/>
    <cellStyle name="Normal 32" xfId="15003"/>
    <cellStyle name="Normal 33" xfId="15004"/>
    <cellStyle name="Normal 34" xfId="15005"/>
    <cellStyle name="Normal 34 2" xfId="31784"/>
    <cellStyle name="Normal 35" xfId="15006"/>
    <cellStyle name="Normal 35 2" xfId="31785"/>
    <cellStyle name="Normal 36" xfId="29072"/>
    <cellStyle name="Normal 37" xfId="41054"/>
    <cellStyle name="Normal 38" xfId="21"/>
    <cellStyle name="Normal 38 2" xfId="29358"/>
    <cellStyle name="Normal 39" xfId="41055"/>
    <cellStyle name="Normal 4" xfId="15007"/>
    <cellStyle name="Normal 4 10" xfId="15008"/>
    <cellStyle name="Normal 4 10 2" xfId="15009"/>
    <cellStyle name="Normal 4 10 2 2" xfId="15010"/>
    <cellStyle name="Normal 4 10 2 3" xfId="15011"/>
    <cellStyle name="Normal 4 10 2 4" xfId="15012"/>
    <cellStyle name="Normal 4 10 2 5" xfId="15013"/>
    <cellStyle name="Normal 4 10 2 6" xfId="15014"/>
    <cellStyle name="Normal 4 10 2 7" xfId="15015"/>
    <cellStyle name="Normal 4 10 3" xfId="15016"/>
    <cellStyle name="Normal 4 10 4" xfId="15017"/>
    <cellStyle name="Normal 4 10 5" xfId="15018"/>
    <cellStyle name="Normal 4 10 6" xfId="15019"/>
    <cellStyle name="Normal 4 10 7" xfId="15020"/>
    <cellStyle name="Normal 4 10 8" xfId="15021"/>
    <cellStyle name="Normal 4 10 9" xfId="40691"/>
    <cellStyle name="Normal 4 11" xfId="15022"/>
    <cellStyle name="Normal 4 11 10" xfId="15023"/>
    <cellStyle name="Normal 4 11 10 2" xfId="15024"/>
    <cellStyle name="Normal 4 11 10 2 2" xfId="31787"/>
    <cellStyle name="Normal 4 11 10 3" xfId="15025"/>
    <cellStyle name="Normal 4 11 10 3 2" xfId="31788"/>
    <cellStyle name="Normal 4 11 10 4" xfId="15026"/>
    <cellStyle name="Normal 4 11 10 4 2" xfId="31789"/>
    <cellStyle name="Normal 4 11 10 5" xfId="15027"/>
    <cellStyle name="Normal 4 11 10 5 2" xfId="31790"/>
    <cellStyle name="Normal 4 11 10 6" xfId="31786"/>
    <cellStyle name="Normal 4 11 11" xfId="15028"/>
    <cellStyle name="Normal 4 11 11 2" xfId="15029"/>
    <cellStyle name="Normal 4 11 11 2 2" xfId="31792"/>
    <cellStyle name="Normal 4 11 11 3" xfId="15030"/>
    <cellStyle name="Normal 4 11 11 3 2" xfId="31793"/>
    <cellStyle name="Normal 4 11 11 4" xfId="15031"/>
    <cellStyle name="Normal 4 11 11 4 2" xfId="31794"/>
    <cellStyle name="Normal 4 11 11 5" xfId="15032"/>
    <cellStyle name="Normal 4 11 11 5 2" xfId="31795"/>
    <cellStyle name="Normal 4 11 11 6" xfId="31791"/>
    <cellStyle name="Normal 4 11 12" xfId="15033"/>
    <cellStyle name="Normal 4 11 12 2" xfId="15034"/>
    <cellStyle name="Normal 4 11 12 2 2" xfId="31797"/>
    <cellStyle name="Normal 4 11 12 3" xfId="15035"/>
    <cellStyle name="Normal 4 11 12 3 2" xfId="31798"/>
    <cellStyle name="Normal 4 11 12 4" xfId="15036"/>
    <cellStyle name="Normal 4 11 12 4 2" xfId="31799"/>
    <cellStyle name="Normal 4 11 12 5" xfId="15037"/>
    <cellStyle name="Normal 4 11 12 5 2" xfId="31800"/>
    <cellStyle name="Normal 4 11 12 6" xfId="31796"/>
    <cellStyle name="Normal 4 11 13" xfId="15038"/>
    <cellStyle name="Normal 4 11 13 2" xfId="15039"/>
    <cellStyle name="Normal 4 11 13 2 2" xfId="31802"/>
    <cellStyle name="Normal 4 11 13 3" xfId="15040"/>
    <cellStyle name="Normal 4 11 13 3 2" xfId="31803"/>
    <cellStyle name="Normal 4 11 13 4" xfId="15041"/>
    <cellStyle name="Normal 4 11 13 4 2" xfId="31804"/>
    <cellStyle name="Normal 4 11 13 5" xfId="15042"/>
    <cellStyle name="Normal 4 11 13 5 2" xfId="31805"/>
    <cellStyle name="Normal 4 11 13 6" xfId="31801"/>
    <cellStyle name="Normal 4 11 14" xfId="15043"/>
    <cellStyle name="Normal 4 11 14 2" xfId="15044"/>
    <cellStyle name="Normal 4 11 14 2 2" xfId="31807"/>
    <cellStyle name="Normal 4 11 14 3" xfId="15045"/>
    <cellStyle name="Normal 4 11 14 3 2" xfId="31808"/>
    <cellStyle name="Normal 4 11 14 4" xfId="15046"/>
    <cellStyle name="Normal 4 11 14 4 2" xfId="31809"/>
    <cellStyle name="Normal 4 11 14 5" xfId="15047"/>
    <cellStyle name="Normal 4 11 14 5 2" xfId="31810"/>
    <cellStyle name="Normal 4 11 14 6" xfId="31806"/>
    <cellStyle name="Normal 4 11 15" xfId="15048"/>
    <cellStyle name="Normal 4 11 15 2" xfId="15049"/>
    <cellStyle name="Normal 4 11 15 2 2" xfId="31812"/>
    <cellStyle name="Normal 4 11 15 3" xfId="15050"/>
    <cellStyle name="Normal 4 11 15 3 2" xfId="31813"/>
    <cellStyle name="Normal 4 11 15 4" xfId="15051"/>
    <cellStyle name="Normal 4 11 15 4 2" xfId="31814"/>
    <cellStyle name="Normal 4 11 15 5" xfId="15052"/>
    <cellStyle name="Normal 4 11 15 5 2" xfId="31815"/>
    <cellStyle name="Normal 4 11 15 6" xfId="31811"/>
    <cellStyle name="Normal 4 11 16" xfId="15053"/>
    <cellStyle name="Normal 4 11 16 2" xfId="15054"/>
    <cellStyle name="Normal 4 11 16 2 2" xfId="31817"/>
    <cellStyle name="Normal 4 11 16 3" xfId="15055"/>
    <cellStyle name="Normal 4 11 16 3 2" xfId="31818"/>
    <cellStyle name="Normal 4 11 16 4" xfId="15056"/>
    <cellStyle name="Normal 4 11 16 4 2" xfId="31819"/>
    <cellStyle name="Normal 4 11 16 5" xfId="15057"/>
    <cellStyle name="Normal 4 11 16 5 2" xfId="31820"/>
    <cellStyle name="Normal 4 11 16 6" xfId="31816"/>
    <cellStyle name="Normal 4 11 17" xfId="15058"/>
    <cellStyle name="Normal 4 11 17 2" xfId="15059"/>
    <cellStyle name="Normal 4 11 17 2 2" xfId="31822"/>
    <cellStyle name="Normal 4 11 17 3" xfId="15060"/>
    <cellStyle name="Normal 4 11 17 3 2" xfId="31823"/>
    <cellStyle name="Normal 4 11 17 4" xfId="15061"/>
    <cellStyle name="Normal 4 11 17 4 2" xfId="31824"/>
    <cellStyle name="Normal 4 11 17 5" xfId="15062"/>
    <cellStyle name="Normal 4 11 17 5 2" xfId="31825"/>
    <cellStyle name="Normal 4 11 17 6" xfId="31821"/>
    <cellStyle name="Normal 4 11 18" xfId="15063"/>
    <cellStyle name="Normal 4 11 18 2" xfId="15064"/>
    <cellStyle name="Normal 4 11 18 2 2" xfId="31827"/>
    <cellStyle name="Normal 4 11 18 3" xfId="15065"/>
    <cellStyle name="Normal 4 11 18 3 2" xfId="31828"/>
    <cellStyle name="Normal 4 11 18 4" xfId="15066"/>
    <cellStyle name="Normal 4 11 18 4 2" xfId="31829"/>
    <cellStyle name="Normal 4 11 18 5" xfId="15067"/>
    <cellStyle name="Normal 4 11 18 5 2" xfId="31830"/>
    <cellStyle name="Normal 4 11 18 6" xfId="31826"/>
    <cellStyle name="Normal 4 11 19" xfId="15068"/>
    <cellStyle name="Normal 4 11 19 2" xfId="31831"/>
    <cellStyle name="Normal 4 11 2" xfId="15069"/>
    <cellStyle name="Normal 4 11 2 2" xfId="15070"/>
    <cellStyle name="Normal 4 11 2 3" xfId="15071"/>
    <cellStyle name="Normal 4 11 2 4" xfId="15072"/>
    <cellStyle name="Normal 4 11 2 5" xfId="15073"/>
    <cellStyle name="Normal 4 11 2 6" xfId="15074"/>
    <cellStyle name="Normal 4 11 2 7" xfId="15075"/>
    <cellStyle name="Normal 4 11 2 8" xfId="31832"/>
    <cellStyle name="Normal 4 11 20" xfId="15076"/>
    <cellStyle name="Normal 4 11 20 2" xfId="31833"/>
    <cellStyle name="Normal 4 11 21" xfId="15077"/>
    <cellStyle name="Normal 4 11 21 2" xfId="31834"/>
    <cellStyle name="Normal 4 11 22" xfId="15078"/>
    <cellStyle name="Normal 4 11 22 2" xfId="31835"/>
    <cellStyle name="Normal 4 11 23" xfId="15079"/>
    <cellStyle name="Normal 4 11 23 2" xfId="31836"/>
    <cellStyle name="Normal 4 11 24" xfId="40692"/>
    <cellStyle name="Normal 4 11 3" xfId="15080"/>
    <cellStyle name="Normal 4 11 4" xfId="15081"/>
    <cellStyle name="Normal 4 11 4 10" xfId="15082"/>
    <cellStyle name="Normal 4 11 4 10 2" xfId="31838"/>
    <cellStyle name="Normal 4 11 4 11" xfId="15083"/>
    <cellStyle name="Normal 4 11 4 11 2" xfId="31839"/>
    <cellStyle name="Normal 4 11 4 12" xfId="31837"/>
    <cellStyle name="Normal 4 11 4 2" xfId="15084"/>
    <cellStyle name="Normal 4 11 4 2 2" xfId="15085"/>
    <cellStyle name="Normal 4 11 4 2 2 2" xfId="31841"/>
    <cellStyle name="Normal 4 11 4 2 3" xfId="15086"/>
    <cellStyle name="Normal 4 11 4 2 3 2" xfId="31842"/>
    <cellStyle name="Normal 4 11 4 2 4" xfId="15087"/>
    <cellStyle name="Normal 4 11 4 2 4 2" xfId="31843"/>
    <cellStyle name="Normal 4 11 4 2 5" xfId="15088"/>
    <cellStyle name="Normal 4 11 4 2 5 2" xfId="31844"/>
    <cellStyle name="Normal 4 11 4 2 6" xfId="31840"/>
    <cellStyle name="Normal 4 11 4 3" xfId="15089"/>
    <cellStyle name="Normal 4 11 4 3 2" xfId="15090"/>
    <cellStyle name="Normal 4 11 4 3 2 2" xfId="31846"/>
    <cellStyle name="Normal 4 11 4 3 3" xfId="15091"/>
    <cellStyle name="Normal 4 11 4 3 3 2" xfId="31847"/>
    <cellStyle name="Normal 4 11 4 3 4" xfId="15092"/>
    <cellStyle name="Normal 4 11 4 3 4 2" xfId="31848"/>
    <cellStyle name="Normal 4 11 4 3 5" xfId="15093"/>
    <cellStyle name="Normal 4 11 4 3 5 2" xfId="31849"/>
    <cellStyle name="Normal 4 11 4 3 6" xfId="31845"/>
    <cellStyle name="Normal 4 11 4 4" xfId="15094"/>
    <cellStyle name="Normal 4 11 4 4 2" xfId="15095"/>
    <cellStyle name="Normal 4 11 4 4 2 2" xfId="31851"/>
    <cellStyle name="Normal 4 11 4 4 3" xfId="15096"/>
    <cellStyle name="Normal 4 11 4 4 3 2" xfId="31852"/>
    <cellStyle name="Normal 4 11 4 4 4" xfId="15097"/>
    <cellStyle name="Normal 4 11 4 4 4 2" xfId="31853"/>
    <cellStyle name="Normal 4 11 4 4 5" xfId="15098"/>
    <cellStyle name="Normal 4 11 4 4 5 2" xfId="31854"/>
    <cellStyle name="Normal 4 11 4 4 6" xfId="31850"/>
    <cellStyle name="Normal 4 11 4 5" xfId="15099"/>
    <cellStyle name="Normal 4 11 4 5 2" xfId="15100"/>
    <cellStyle name="Normal 4 11 4 5 2 2" xfId="31856"/>
    <cellStyle name="Normal 4 11 4 5 3" xfId="15101"/>
    <cellStyle name="Normal 4 11 4 5 3 2" xfId="31857"/>
    <cellStyle name="Normal 4 11 4 5 4" xfId="15102"/>
    <cellStyle name="Normal 4 11 4 5 4 2" xfId="31858"/>
    <cellStyle name="Normal 4 11 4 5 5" xfId="15103"/>
    <cellStyle name="Normal 4 11 4 5 5 2" xfId="31859"/>
    <cellStyle name="Normal 4 11 4 5 6" xfId="31855"/>
    <cellStyle name="Normal 4 11 4 6" xfId="15104"/>
    <cellStyle name="Normal 4 11 4 6 2" xfId="15105"/>
    <cellStyle name="Normal 4 11 4 6 2 2" xfId="31861"/>
    <cellStyle name="Normal 4 11 4 6 3" xfId="15106"/>
    <cellStyle name="Normal 4 11 4 6 3 2" xfId="31862"/>
    <cellStyle name="Normal 4 11 4 6 4" xfId="15107"/>
    <cellStyle name="Normal 4 11 4 6 4 2" xfId="31863"/>
    <cellStyle name="Normal 4 11 4 6 5" xfId="15108"/>
    <cellStyle name="Normal 4 11 4 6 5 2" xfId="31864"/>
    <cellStyle name="Normal 4 11 4 6 6" xfId="31860"/>
    <cellStyle name="Normal 4 11 4 7" xfId="15109"/>
    <cellStyle name="Normal 4 11 4 7 2" xfId="15110"/>
    <cellStyle name="Normal 4 11 4 7 2 2" xfId="31866"/>
    <cellStyle name="Normal 4 11 4 7 3" xfId="15111"/>
    <cellStyle name="Normal 4 11 4 7 3 2" xfId="31867"/>
    <cellStyle name="Normal 4 11 4 7 4" xfId="15112"/>
    <cellStyle name="Normal 4 11 4 7 4 2" xfId="31868"/>
    <cellStyle name="Normal 4 11 4 7 5" xfId="15113"/>
    <cellStyle name="Normal 4 11 4 7 5 2" xfId="31869"/>
    <cellStyle name="Normal 4 11 4 7 6" xfId="31865"/>
    <cellStyle name="Normal 4 11 4 8" xfId="15114"/>
    <cellStyle name="Normal 4 11 4 8 2" xfId="31870"/>
    <cellStyle name="Normal 4 11 4 9" xfId="15115"/>
    <cellStyle name="Normal 4 11 4 9 2" xfId="31871"/>
    <cellStyle name="Normal 4 11 5" xfId="15116"/>
    <cellStyle name="Normal 4 11 5 2" xfId="15117"/>
    <cellStyle name="Normal 4 11 5 2 2" xfId="15118"/>
    <cellStyle name="Normal 4 11 5 2 2 2" xfId="31874"/>
    <cellStyle name="Normal 4 11 5 2 3" xfId="15119"/>
    <cellStyle name="Normal 4 11 5 2 3 2" xfId="31875"/>
    <cellStyle name="Normal 4 11 5 2 4" xfId="15120"/>
    <cellStyle name="Normal 4 11 5 2 4 2" xfId="31876"/>
    <cellStyle name="Normal 4 11 5 2 5" xfId="15121"/>
    <cellStyle name="Normal 4 11 5 2 5 2" xfId="31877"/>
    <cellStyle name="Normal 4 11 5 2 6" xfId="31873"/>
    <cellStyle name="Normal 4 11 5 3" xfId="15122"/>
    <cellStyle name="Normal 4 11 5 3 2" xfId="31878"/>
    <cellStyle name="Normal 4 11 5 4" xfId="15123"/>
    <cellStyle name="Normal 4 11 5 4 2" xfId="31879"/>
    <cellStyle name="Normal 4 11 5 5" xfId="15124"/>
    <cellStyle name="Normal 4 11 5 5 2" xfId="31880"/>
    <cellStyle name="Normal 4 11 5 6" xfId="15125"/>
    <cellStyle name="Normal 4 11 5 6 2" xfId="31881"/>
    <cellStyle name="Normal 4 11 5 7" xfId="31872"/>
    <cellStyle name="Normal 4 11 6" xfId="15126"/>
    <cellStyle name="Normal 4 11 6 2" xfId="15127"/>
    <cellStyle name="Normal 4 11 6 2 2" xfId="15128"/>
    <cellStyle name="Normal 4 11 6 2 2 2" xfId="31884"/>
    <cellStyle name="Normal 4 11 6 2 3" xfId="15129"/>
    <cellStyle name="Normal 4 11 6 2 3 2" xfId="31885"/>
    <cellStyle name="Normal 4 11 6 2 4" xfId="15130"/>
    <cellStyle name="Normal 4 11 6 2 4 2" xfId="31886"/>
    <cellStyle name="Normal 4 11 6 2 5" xfId="15131"/>
    <cellStyle name="Normal 4 11 6 2 5 2" xfId="31887"/>
    <cellStyle name="Normal 4 11 6 2 6" xfId="31883"/>
    <cellStyle name="Normal 4 11 6 3" xfId="15132"/>
    <cellStyle name="Normal 4 11 6 3 2" xfId="31888"/>
    <cellStyle name="Normal 4 11 6 4" xfId="15133"/>
    <cellStyle name="Normal 4 11 6 4 2" xfId="31889"/>
    <cellStyle name="Normal 4 11 6 5" xfId="15134"/>
    <cellStyle name="Normal 4 11 6 5 2" xfId="31890"/>
    <cellStyle name="Normal 4 11 6 6" xfId="15135"/>
    <cellStyle name="Normal 4 11 6 6 2" xfId="31891"/>
    <cellStyle name="Normal 4 11 6 7" xfId="31882"/>
    <cellStyle name="Normal 4 11 7" xfId="15136"/>
    <cellStyle name="Normal 4 11 7 2" xfId="15137"/>
    <cellStyle name="Normal 4 11 7 2 2" xfId="31893"/>
    <cellStyle name="Normal 4 11 7 3" xfId="15138"/>
    <cellStyle name="Normal 4 11 7 3 2" xfId="31894"/>
    <cellStyle name="Normal 4 11 7 4" xfId="15139"/>
    <cellStyle name="Normal 4 11 7 4 2" xfId="31895"/>
    <cellStyle name="Normal 4 11 7 5" xfId="15140"/>
    <cellStyle name="Normal 4 11 7 5 2" xfId="31896"/>
    <cellStyle name="Normal 4 11 7 6" xfId="31892"/>
    <cellStyle name="Normal 4 11 8" xfId="15141"/>
    <cellStyle name="Normal 4 11 8 2" xfId="15142"/>
    <cellStyle name="Normal 4 11 8 2 2" xfId="31898"/>
    <cellStyle name="Normal 4 11 8 3" xfId="15143"/>
    <cellStyle name="Normal 4 11 8 3 2" xfId="31899"/>
    <cellStyle name="Normal 4 11 8 4" xfId="15144"/>
    <cellStyle name="Normal 4 11 8 4 2" xfId="31900"/>
    <cellStyle name="Normal 4 11 8 5" xfId="15145"/>
    <cellStyle name="Normal 4 11 8 5 2" xfId="31901"/>
    <cellStyle name="Normal 4 11 8 6" xfId="31897"/>
    <cellStyle name="Normal 4 11 9" xfId="15146"/>
    <cellStyle name="Normal 4 11 9 2" xfId="15147"/>
    <cellStyle name="Normal 4 11 9 2 2" xfId="31903"/>
    <cellStyle name="Normal 4 11 9 3" xfId="15148"/>
    <cellStyle name="Normal 4 11 9 3 2" xfId="31904"/>
    <cellStyle name="Normal 4 11 9 4" xfId="15149"/>
    <cellStyle name="Normal 4 11 9 4 2" xfId="31905"/>
    <cellStyle name="Normal 4 11 9 5" xfId="15150"/>
    <cellStyle name="Normal 4 11 9 5 2" xfId="31906"/>
    <cellStyle name="Normal 4 11 9 6" xfId="31902"/>
    <cellStyle name="Normal 4 12" xfId="15151"/>
    <cellStyle name="Normal 4 12 10" xfId="15152"/>
    <cellStyle name="Normal 4 12 11" xfId="15153"/>
    <cellStyle name="Normal 4 12 12" xfId="15154"/>
    <cellStyle name="Normal 4 12 13" xfId="15155"/>
    <cellStyle name="Normal 4 12 14" xfId="15156"/>
    <cellStyle name="Normal 4 12 15" xfId="15157"/>
    <cellStyle name="Normal 4 12 16" xfId="15158"/>
    <cellStyle name="Normal 4 12 17" xfId="40693"/>
    <cellStyle name="Normal 4 12 2" xfId="15159"/>
    <cellStyle name="Normal 4 12 2 10" xfId="15160"/>
    <cellStyle name="Normal 4 12 2 10 2" xfId="15161"/>
    <cellStyle name="Normal 4 12 2 10 2 2" xfId="31909"/>
    <cellStyle name="Normal 4 12 2 10 3" xfId="15162"/>
    <cellStyle name="Normal 4 12 2 10 3 2" xfId="31910"/>
    <cellStyle name="Normal 4 12 2 10 4" xfId="15163"/>
    <cellStyle name="Normal 4 12 2 10 4 2" xfId="31911"/>
    <cellStyle name="Normal 4 12 2 10 5" xfId="15164"/>
    <cellStyle name="Normal 4 12 2 10 5 2" xfId="31912"/>
    <cellStyle name="Normal 4 12 2 10 6" xfId="31908"/>
    <cellStyle name="Normal 4 12 2 11" xfId="15165"/>
    <cellStyle name="Normal 4 12 2 11 2" xfId="15166"/>
    <cellStyle name="Normal 4 12 2 11 2 2" xfId="31914"/>
    <cellStyle name="Normal 4 12 2 11 3" xfId="15167"/>
    <cellStyle name="Normal 4 12 2 11 3 2" xfId="31915"/>
    <cellStyle name="Normal 4 12 2 11 4" xfId="15168"/>
    <cellStyle name="Normal 4 12 2 11 4 2" xfId="31916"/>
    <cellStyle name="Normal 4 12 2 11 5" xfId="15169"/>
    <cellStyle name="Normal 4 12 2 11 5 2" xfId="31917"/>
    <cellStyle name="Normal 4 12 2 11 6" xfId="31913"/>
    <cellStyle name="Normal 4 12 2 12" xfId="15170"/>
    <cellStyle name="Normal 4 12 2 12 2" xfId="15171"/>
    <cellStyle name="Normal 4 12 2 12 2 2" xfId="31919"/>
    <cellStyle name="Normal 4 12 2 12 3" xfId="15172"/>
    <cellStyle name="Normal 4 12 2 12 3 2" xfId="31920"/>
    <cellStyle name="Normal 4 12 2 12 4" xfId="15173"/>
    <cellStyle name="Normal 4 12 2 12 4 2" xfId="31921"/>
    <cellStyle name="Normal 4 12 2 12 5" xfId="15174"/>
    <cellStyle name="Normal 4 12 2 12 5 2" xfId="31922"/>
    <cellStyle name="Normal 4 12 2 12 6" xfId="31918"/>
    <cellStyle name="Normal 4 12 2 13" xfId="15175"/>
    <cellStyle name="Normal 4 12 2 13 2" xfId="15176"/>
    <cellStyle name="Normal 4 12 2 13 2 2" xfId="31924"/>
    <cellStyle name="Normal 4 12 2 13 3" xfId="15177"/>
    <cellStyle name="Normal 4 12 2 13 3 2" xfId="31925"/>
    <cellStyle name="Normal 4 12 2 13 4" xfId="15178"/>
    <cellStyle name="Normal 4 12 2 13 4 2" xfId="31926"/>
    <cellStyle name="Normal 4 12 2 13 5" xfId="15179"/>
    <cellStyle name="Normal 4 12 2 13 5 2" xfId="31927"/>
    <cellStyle name="Normal 4 12 2 13 6" xfId="31923"/>
    <cellStyle name="Normal 4 12 2 14" xfId="15180"/>
    <cellStyle name="Normal 4 12 2 14 2" xfId="15181"/>
    <cellStyle name="Normal 4 12 2 14 2 2" xfId="31929"/>
    <cellStyle name="Normal 4 12 2 14 3" xfId="15182"/>
    <cellStyle name="Normal 4 12 2 14 3 2" xfId="31930"/>
    <cellStyle name="Normal 4 12 2 14 4" xfId="15183"/>
    <cellStyle name="Normal 4 12 2 14 4 2" xfId="31931"/>
    <cellStyle name="Normal 4 12 2 14 5" xfId="15184"/>
    <cellStyle name="Normal 4 12 2 14 5 2" xfId="31932"/>
    <cellStyle name="Normal 4 12 2 14 6" xfId="31928"/>
    <cellStyle name="Normal 4 12 2 15" xfId="15185"/>
    <cellStyle name="Normal 4 12 2 15 2" xfId="15186"/>
    <cellStyle name="Normal 4 12 2 15 2 2" xfId="31934"/>
    <cellStyle name="Normal 4 12 2 15 3" xfId="15187"/>
    <cellStyle name="Normal 4 12 2 15 3 2" xfId="31935"/>
    <cellStyle name="Normal 4 12 2 15 4" xfId="15188"/>
    <cellStyle name="Normal 4 12 2 15 4 2" xfId="31936"/>
    <cellStyle name="Normal 4 12 2 15 5" xfId="15189"/>
    <cellStyle name="Normal 4 12 2 15 5 2" xfId="31937"/>
    <cellStyle name="Normal 4 12 2 15 6" xfId="31933"/>
    <cellStyle name="Normal 4 12 2 16" xfId="15190"/>
    <cellStyle name="Normal 4 12 2 16 2" xfId="15191"/>
    <cellStyle name="Normal 4 12 2 16 2 2" xfId="31939"/>
    <cellStyle name="Normal 4 12 2 16 3" xfId="15192"/>
    <cellStyle name="Normal 4 12 2 16 3 2" xfId="31940"/>
    <cellStyle name="Normal 4 12 2 16 4" xfId="15193"/>
    <cellStyle name="Normal 4 12 2 16 4 2" xfId="31941"/>
    <cellStyle name="Normal 4 12 2 16 5" xfId="15194"/>
    <cellStyle name="Normal 4 12 2 16 5 2" xfId="31942"/>
    <cellStyle name="Normal 4 12 2 16 6" xfId="31938"/>
    <cellStyle name="Normal 4 12 2 17" xfId="15195"/>
    <cellStyle name="Normal 4 12 2 17 2" xfId="31943"/>
    <cellStyle name="Normal 4 12 2 18" xfId="15196"/>
    <cellStyle name="Normal 4 12 2 18 2" xfId="31944"/>
    <cellStyle name="Normal 4 12 2 19" xfId="15197"/>
    <cellStyle name="Normal 4 12 2 19 2" xfId="31945"/>
    <cellStyle name="Normal 4 12 2 2" xfId="15198"/>
    <cellStyle name="Normal 4 12 2 20" xfId="15199"/>
    <cellStyle name="Normal 4 12 2 20 2" xfId="31946"/>
    <cellStyle name="Normal 4 12 2 21" xfId="31907"/>
    <cellStyle name="Normal 4 12 2 3" xfId="15200"/>
    <cellStyle name="Normal 4 12 2 3 2" xfId="15201"/>
    <cellStyle name="Normal 4 12 2 3 2 2" xfId="31948"/>
    <cellStyle name="Normal 4 12 2 3 3" xfId="15202"/>
    <cellStyle name="Normal 4 12 2 3 3 2" xfId="31949"/>
    <cellStyle name="Normal 4 12 2 3 4" xfId="15203"/>
    <cellStyle name="Normal 4 12 2 3 4 2" xfId="31950"/>
    <cellStyle name="Normal 4 12 2 3 5" xfId="15204"/>
    <cellStyle name="Normal 4 12 2 3 5 2" xfId="31951"/>
    <cellStyle name="Normal 4 12 2 3 6" xfId="31947"/>
    <cellStyle name="Normal 4 12 2 4" xfId="15205"/>
    <cellStyle name="Normal 4 12 2 4 2" xfId="15206"/>
    <cellStyle name="Normal 4 12 2 4 2 2" xfId="31953"/>
    <cellStyle name="Normal 4 12 2 4 3" xfId="15207"/>
    <cellStyle name="Normal 4 12 2 4 3 2" xfId="31954"/>
    <cellStyle name="Normal 4 12 2 4 4" xfId="15208"/>
    <cellStyle name="Normal 4 12 2 4 4 2" xfId="31955"/>
    <cellStyle name="Normal 4 12 2 4 5" xfId="15209"/>
    <cellStyle name="Normal 4 12 2 4 5 2" xfId="31956"/>
    <cellStyle name="Normal 4 12 2 4 6" xfId="31952"/>
    <cellStyle name="Normal 4 12 2 5" xfId="15210"/>
    <cellStyle name="Normal 4 12 2 5 2" xfId="15211"/>
    <cellStyle name="Normal 4 12 2 5 2 2" xfId="31958"/>
    <cellStyle name="Normal 4 12 2 5 3" xfId="15212"/>
    <cellStyle name="Normal 4 12 2 5 3 2" xfId="31959"/>
    <cellStyle name="Normal 4 12 2 5 4" xfId="15213"/>
    <cellStyle name="Normal 4 12 2 5 4 2" xfId="31960"/>
    <cellStyle name="Normal 4 12 2 5 5" xfId="15214"/>
    <cellStyle name="Normal 4 12 2 5 5 2" xfId="31961"/>
    <cellStyle name="Normal 4 12 2 5 6" xfId="31957"/>
    <cellStyle name="Normal 4 12 2 6" xfId="15215"/>
    <cellStyle name="Normal 4 12 2 6 2" xfId="15216"/>
    <cellStyle name="Normal 4 12 2 6 2 2" xfId="31963"/>
    <cellStyle name="Normal 4 12 2 6 3" xfId="15217"/>
    <cellStyle name="Normal 4 12 2 6 3 2" xfId="31964"/>
    <cellStyle name="Normal 4 12 2 6 4" xfId="15218"/>
    <cellStyle name="Normal 4 12 2 6 4 2" xfId="31965"/>
    <cellStyle name="Normal 4 12 2 6 5" xfId="15219"/>
    <cellStyle name="Normal 4 12 2 6 5 2" xfId="31966"/>
    <cellStyle name="Normal 4 12 2 6 6" xfId="31962"/>
    <cellStyle name="Normal 4 12 2 7" xfId="15220"/>
    <cellStyle name="Normal 4 12 2 7 2" xfId="15221"/>
    <cellStyle name="Normal 4 12 2 7 2 2" xfId="31968"/>
    <cellStyle name="Normal 4 12 2 7 3" xfId="15222"/>
    <cellStyle name="Normal 4 12 2 7 3 2" xfId="31969"/>
    <cellStyle name="Normal 4 12 2 7 4" xfId="15223"/>
    <cellStyle name="Normal 4 12 2 7 4 2" xfId="31970"/>
    <cellStyle name="Normal 4 12 2 7 5" xfId="15224"/>
    <cellStyle name="Normal 4 12 2 7 5 2" xfId="31971"/>
    <cellStyle name="Normal 4 12 2 7 6" xfId="31967"/>
    <cellStyle name="Normal 4 12 2 8" xfId="15225"/>
    <cellStyle name="Normal 4 12 2 8 2" xfId="15226"/>
    <cellStyle name="Normal 4 12 2 8 2 2" xfId="31973"/>
    <cellStyle name="Normal 4 12 2 8 3" xfId="15227"/>
    <cellStyle name="Normal 4 12 2 8 3 2" xfId="31974"/>
    <cellStyle name="Normal 4 12 2 8 4" xfId="15228"/>
    <cellStyle name="Normal 4 12 2 8 4 2" xfId="31975"/>
    <cellStyle name="Normal 4 12 2 8 5" xfId="15229"/>
    <cellStyle name="Normal 4 12 2 8 5 2" xfId="31976"/>
    <cellStyle name="Normal 4 12 2 8 6" xfId="31972"/>
    <cellStyle name="Normal 4 12 2 9" xfId="15230"/>
    <cellStyle name="Normal 4 12 2 9 2" xfId="15231"/>
    <cellStyle name="Normal 4 12 2 9 2 2" xfId="31978"/>
    <cellStyle name="Normal 4 12 2 9 3" xfId="15232"/>
    <cellStyle name="Normal 4 12 2 9 3 2" xfId="31979"/>
    <cellStyle name="Normal 4 12 2 9 4" xfId="15233"/>
    <cellStyle name="Normal 4 12 2 9 4 2" xfId="31980"/>
    <cellStyle name="Normal 4 12 2 9 5" xfId="15234"/>
    <cellStyle name="Normal 4 12 2 9 5 2" xfId="31981"/>
    <cellStyle name="Normal 4 12 2 9 6" xfId="31977"/>
    <cellStyle name="Normal 4 12 3" xfId="15235"/>
    <cellStyle name="Normal 4 12 4" xfId="15236"/>
    <cellStyle name="Normal 4 12 5" xfId="15237"/>
    <cellStyle name="Normal 4 12 6" xfId="15238"/>
    <cellStyle name="Normal 4 12 7" xfId="15239"/>
    <cellStyle name="Normal 4 12 8" xfId="15240"/>
    <cellStyle name="Normal 4 12 9" xfId="15241"/>
    <cellStyle name="Normal 4 13" xfId="15242"/>
    <cellStyle name="Normal 4 13 10" xfId="15243"/>
    <cellStyle name="Normal 4 13 11" xfId="15244"/>
    <cellStyle name="Normal 4 13 12" xfId="15245"/>
    <cellStyle name="Normal 4 13 13" xfId="15246"/>
    <cellStyle name="Normal 4 13 14" xfId="15247"/>
    <cellStyle name="Normal 4 13 15" xfId="15248"/>
    <cellStyle name="Normal 4 13 16" xfId="15249"/>
    <cellStyle name="Normal 4 13 17" xfId="15250"/>
    <cellStyle name="Normal 4 13 18" xfId="40694"/>
    <cellStyle name="Normal 4 13 2" xfId="15251"/>
    <cellStyle name="Normal 4 13 2 2" xfId="15252"/>
    <cellStyle name="Normal 4 13 3" xfId="15253"/>
    <cellStyle name="Normal 4 13 4" xfId="15254"/>
    <cellStyle name="Normal 4 13 5" xfId="15255"/>
    <cellStyle name="Normal 4 13 6" xfId="15256"/>
    <cellStyle name="Normal 4 13 7" xfId="15257"/>
    <cellStyle name="Normal 4 13 8" xfId="15258"/>
    <cellStyle name="Normal 4 13 9" xfId="15259"/>
    <cellStyle name="Normal 4 14" xfId="15260"/>
    <cellStyle name="Normal 4 14 2" xfId="40695"/>
    <cellStyle name="Normal 4 15" xfId="15261"/>
    <cellStyle name="Normal 4 15 2" xfId="40696"/>
    <cellStyle name="Normal 4 16" xfId="15262"/>
    <cellStyle name="Normal 4 16 2" xfId="40697"/>
    <cellStyle name="Normal 4 17" xfId="15263"/>
    <cellStyle name="Normal 4 17 2" xfId="40698"/>
    <cellStyle name="Normal 4 18" xfId="15264"/>
    <cellStyle name="Normal 4 18 2" xfId="40699"/>
    <cellStyle name="Normal 4 19" xfId="15265"/>
    <cellStyle name="Normal 4 19 10" xfId="15266"/>
    <cellStyle name="Normal 4 19 10 2" xfId="15267"/>
    <cellStyle name="Normal 4 19 10 2 2" xfId="31984"/>
    <cellStyle name="Normal 4 19 10 3" xfId="15268"/>
    <cellStyle name="Normal 4 19 10 3 2" xfId="31985"/>
    <cellStyle name="Normal 4 19 10 4" xfId="15269"/>
    <cellStyle name="Normal 4 19 10 4 2" xfId="31986"/>
    <cellStyle name="Normal 4 19 10 5" xfId="15270"/>
    <cellStyle name="Normal 4 19 10 5 2" xfId="31987"/>
    <cellStyle name="Normal 4 19 10 6" xfId="31983"/>
    <cellStyle name="Normal 4 19 11" xfId="15271"/>
    <cellStyle name="Normal 4 19 11 2" xfId="15272"/>
    <cellStyle name="Normal 4 19 11 2 2" xfId="31989"/>
    <cellStyle name="Normal 4 19 11 3" xfId="15273"/>
    <cellStyle name="Normal 4 19 11 3 2" xfId="31990"/>
    <cellStyle name="Normal 4 19 11 4" xfId="15274"/>
    <cellStyle name="Normal 4 19 11 4 2" xfId="31991"/>
    <cellStyle name="Normal 4 19 11 5" xfId="15275"/>
    <cellStyle name="Normal 4 19 11 5 2" xfId="31992"/>
    <cellStyle name="Normal 4 19 11 6" xfId="31988"/>
    <cellStyle name="Normal 4 19 12" xfId="15276"/>
    <cellStyle name="Normal 4 19 12 2" xfId="15277"/>
    <cellStyle name="Normal 4 19 12 2 2" xfId="31994"/>
    <cellStyle name="Normal 4 19 12 3" xfId="15278"/>
    <cellStyle name="Normal 4 19 12 3 2" xfId="31995"/>
    <cellStyle name="Normal 4 19 12 4" xfId="15279"/>
    <cellStyle name="Normal 4 19 12 4 2" xfId="31996"/>
    <cellStyle name="Normal 4 19 12 5" xfId="15280"/>
    <cellStyle name="Normal 4 19 12 5 2" xfId="31997"/>
    <cellStyle name="Normal 4 19 12 6" xfId="31993"/>
    <cellStyle name="Normal 4 19 13" xfId="15281"/>
    <cellStyle name="Normal 4 19 13 2" xfId="15282"/>
    <cellStyle name="Normal 4 19 13 2 2" xfId="31999"/>
    <cellStyle name="Normal 4 19 13 3" xfId="15283"/>
    <cellStyle name="Normal 4 19 13 3 2" xfId="32000"/>
    <cellStyle name="Normal 4 19 13 4" xfId="15284"/>
    <cellStyle name="Normal 4 19 13 4 2" xfId="32001"/>
    <cellStyle name="Normal 4 19 13 5" xfId="15285"/>
    <cellStyle name="Normal 4 19 13 5 2" xfId="32002"/>
    <cellStyle name="Normal 4 19 13 6" xfId="31998"/>
    <cellStyle name="Normal 4 19 14" xfId="15286"/>
    <cellStyle name="Normal 4 19 14 2" xfId="15287"/>
    <cellStyle name="Normal 4 19 14 2 2" xfId="32004"/>
    <cellStyle name="Normal 4 19 14 3" xfId="15288"/>
    <cellStyle name="Normal 4 19 14 3 2" xfId="32005"/>
    <cellStyle name="Normal 4 19 14 4" xfId="15289"/>
    <cellStyle name="Normal 4 19 14 4 2" xfId="32006"/>
    <cellStyle name="Normal 4 19 14 5" xfId="15290"/>
    <cellStyle name="Normal 4 19 14 5 2" xfId="32007"/>
    <cellStyle name="Normal 4 19 14 6" xfId="32003"/>
    <cellStyle name="Normal 4 19 15" xfId="15291"/>
    <cellStyle name="Normal 4 19 15 2" xfId="15292"/>
    <cellStyle name="Normal 4 19 15 2 2" xfId="32009"/>
    <cellStyle name="Normal 4 19 15 3" xfId="15293"/>
    <cellStyle name="Normal 4 19 15 3 2" xfId="32010"/>
    <cellStyle name="Normal 4 19 15 4" xfId="15294"/>
    <cellStyle name="Normal 4 19 15 4 2" xfId="32011"/>
    <cellStyle name="Normal 4 19 15 5" xfId="15295"/>
    <cellStyle name="Normal 4 19 15 5 2" xfId="32012"/>
    <cellStyle name="Normal 4 19 15 6" xfId="32008"/>
    <cellStyle name="Normal 4 19 16" xfId="15296"/>
    <cellStyle name="Normal 4 19 16 2" xfId="32013"/>
    <cellStyle name="Normal 4 19 17" xfId="15297"/>
    <cellStyle name="Normal 4 19 17 2" xfId="32014"/>
    <cellStyle name="Normal 4 19 18" xfId="15298"/>
    <cellStyle name="Normal 4 19 18 2" xfId="32015"/>
    <cellStyle name="Normal 4 19 19" xfId="15299"/>
    <cellStyle name="Normal 4 19 19 2" xfId="32016"/>
    <cellStyle name="Normal 4 19 2" xfId="15300"/>
    <cellStyle name="Normal 4 19 2 2" xfId="15301"/>
    <cellStyle name="Normal 4 19 2 2 2" xfId="15302"/>
    <cellStyle name="Normal 4 19 2 2 2 2" xfId="32019"/>
    <cellStyle name="Normal 4 19 2 2 3" xfId="15303"/>
    <cellStyle name="Normal 4 19 2 2 3 2" xfId="32020"/>
    <cellStyle name="Normal 4 19 2 2 4" xfId="15304"/>
    <cellStyle name="Normal 4 19 2 2 4 2" xfId="32021"/>
    <cellStyle name="Normal 4 19 2 2 5" xfId="15305"/>
    <cellStyle name="Normal 4 19 2 2 5 2" xfId="32022"/>
    <cellStyle name="Normal 4 19 2 2 6" xfId="32018"/>
    <cellStyle name="Normal 4 19 2 3" xfId="15306"/>
    <cellStyle name="Normal 4 19 2 3 2" xfId="32023"/>
    <cellStyle name="Normal 4 19 2 4" xfId="15307"/>
    <cellStyle name="Normal 4 19 2 4 2" xfId="32024"/>
    <cellStyle name="Normal 4 19 2 5" xfId="15308"/>
    <cellStyle name="Normal 4 19 2 5 2" xfId="32025"/>
    <cellStyle name="Normal 4 19 2 6" xfId="15309"/>
    <cellStyle name="Normal 4 19 2 6 2" xfId="32026"/>
    <cellStyle name="Normal 4 19 2 7" xfId="32017"/>
    <cellStyle name="Normal 4 19 20" xfId="40700"/>
    <cellStyle name="Normal 4 19 21" xfId="31982"/>
    <cellStyle name="Normal 4 19 3" xfId="15310"/>
    <cellStyle name="Normal 4 19 3 2" xfId="15311"/>
    <cellStyle name="Normal 4 19 3 2 2" xfId="15312"/>
    <cellStyle name="Normal 4 19 3 2 2 2" xfId="32029"/>
    <cellStyle name="Normal 4 19 3 2 3" xfId="15313"/>
    <cellStyle name="Normal 4 19 3 2 3 2" xfId="32030"/>
    <cellStyle name="Normal 4 19 3 2 4" xfId="15314"/>
    <cellStyle name="Normal 4 19 3 2 4 2" xfId="32031"/>
    <cellStyle name="Normal 4 19 3 2 5" xfId="15315"/>
    <cellStyle name="Normal 4 19 3 2 5 2" xfId="32032"/>
    <cellStyle name="Normal 4 19 3 2 6" xfId="32028"/>
    <cellStyle name="Normal 4 19 3 3" xfId="15316"/>
    <cellStyle name="Normal 4 19 3 3 2" xfId="32033"/>
    <cellStyle name="Normal 4 19 3 4" xfId="15317"/>
    <cellStyle name="Normal 4 19 3 4 2" xfId="32034"/>
    <cellStyle name="Normal 4 19 3 5" xfId="15318"/>
    <cellStyle name="Normal 4 19 3 5 2" xfId="32035"/>
    <cellStyle name="Normal 4 19 3 6" xfId="15319"/>
    <cellStyle name="Normal 4 19 3 6 2" xfId="32036"/>
    <cellStyle name="Normal 4 19 3 7" xfId="32027"/>
    <cellStyle name="Normal 4 19 4" xfId="15320"/>
    <cellStyle name="Normal 4 19 4 2" xfId="15321"/>
    <cellStyle name="Normal 4 19 4 2 2" xfId="15322"/>
    <cellStyle name="Normal 4 19 4 2 2 2" xfId="32039"/>
    <cellStyle name="Normal 4 19 4 2 3" xfId="15323"/>
    <cellStyle name="Normal 4 19 4 2 3 2" xfId="32040"/>
    <cellStyle name="Normal 4 19 4 2 4" xfId="15324"/>
    <cellStyle name="Normal 4 19 4 2 4 2" xfId="32041"/>
    <cellStyle name="Normal 4 19 4 2 5" xfId="15325"/>
    <cellStyle name="Normal 4 19 4 2 5 2" xfId="32042"/>
    <cellStyle name="Normal 4 19 4 2 6" xfId="32038"/>
    <cellStyle name="Normal 4 19 4 3" xfId="15326"/>
    <cellStyle name="Normal 4 19 4 3 2" xfId="32043"/>
    <cellStyle name="Normal 4 19 4 4" xfId="15327"/>
    <cellStyle name="Normal 4 19 4 4 2" xfId="32044"/>
    <cellStyle name="Normal 4 19 4 5" xfId="15328"/>
    <cellStyle name="Normal 4 19 4 5 2" xfId="32045"/>
    <cellStyle name="Normal 4 19 4 6" xfId="15329"/>
    <cellStyle name="Normal 4 19 4 6 2" xfId="32046"/>
    <cellStyle name="Normal 4 19 4 7" xfId="32037"/>
    <cellStyle name="Normal 4 19 5" xfId="15330"/>
    <cellStyle name="Normal 4 19 5 2" xfId="15331"/>
    <cellStyle name="Normal 4 19 5 2 2" xfId="32048"/>
    <cellStyle name="Normal 4 19 5 3" xfId="15332"/>
    <cellStyle name="Normal 4 19 5 3 2" xfId="32049"/>
    <cellStyle name="Normal 4 19 5 4" xfId="15333"/>
    <cellStyle name="Normal 4 19 5 4 2" xfId="32050"/>
    <cellStyle name="Normal 4 19 5 5" xfId="15334"/>
    <cellStyle name="Normal 4 19 5 5 2" xfId="32051"/>
    <cellStyle name="Normal 4 19 5 6" xfId="32047"/>
    <cellStyle name="Normal 4 19 6" xfId="15335"/>
    <cellStyle name="Normal 4 19 6 2" xfId="15336"/>
    <cellStyle name="Normal 4 19 6 2 2" xfId="32053"/>
    <cellStyle name="Normal 4 19 6 3" xfId="15337"/>
    <cellStyle name="Normal 4 19 6 3 2" xfId="32054"/>
    <cellStyle name="Normal 4 19 6 4" xfId="15338"/>
    <cellStyle name="Normal 4 19 6 4 2" xfId="32055"/>
    <cellStyle name="Normal 4 19 6 5" xfId="15339"/>
    <cellStyle name="Normal 4 19 6 5 2" xfId="32056"/>
    <cellStyle name="Normal 4 19 6 6" xfId="32052"/>
    <cellStyle name="Normal 4 19 7" xfId="15340"/>
    <cellStyle name="Normal 4 19 7 2" xfId="15341"/>
    <cellStyle name="Normal 4 19 7 2 2" xfId="32058"/>
    <cellStyle name="Normal 4 19 7 3" xfId="15342"/>
    <cellStyle name="Normal 4 19 7 3 2" xfId="32059"/>
    <cellStyle name="Normal 4 19 7 4" xfId="15343"/>
    <cellStyle name="Normal 4 19 7 4 2" xfId="32060"/>
    <cellStyle name="Normal 4 19 7 5" xfId="15344"/>
    <cellStyle name="Normal 4 19 7 5 2" xfId="32061"/>
    <cellStyle name="Normal 4 19 7 6" xfId="32057"/>
    <cellStyle name="Normal 4 19 8" xfId="15345"/>
    <cellStyle name="Normal 4 19 8 2" xfId="15346"/>
    <cellStyle name="Normal 4 19 8 2 2" xfId="32063"/>
    <cellStyle name="Normal 4 19 8 3" xfId="15347"/>
    <cellStyle name="Normal 4 19 8 3 2" xfId="32064"/>
    <cellStyle name="Normal 4 19 8 4" xfId="15348"/>
    <cellStyle name="Normal 4 19 8 4 2" xfId="32065"/>
    <cellStyle name="Normal 4 19 8 5" xfId="15349"/>
    <cellStyle name="Normal 4 19 8 5 2" xfId="32066"/>
    <cellStyle name="Normal 4 19 8 6" xfId="32062"/>
    <cellStyle name="Normal 4 19 9" xfId="15350"/>
    <cellStyle name="Normal 4 19 9 2" xfId="15351"/>
    <cellStyle name="Normal 4 19 9 2 2" xfId="32068"/>
    <cellStyle name="Normal 4 19 9 3" xfId="15352"/>
    <cellStyle name="Normal 4 19 9 3 2" xfId="32069"/>
    <cellStyle name="Normal 4 19 9 4" xfId="15353"/>
    <cellStyle name="Normal 4 19 9 4 2" xfId="32070"/>
    <cellStyle name="Normal 4 19 9 5" xfId="15354"/>
    <cellStyle name="Normal 4 19 9 5 2" xfId="32071"/>
    <cellStyle name="Normal 4 19 9 6" xfId="32067"/>
    <cellStyle name="Normal 4 2" xfId="15355"/>
    <cellStyle name="Normal 4 2 10" xfId="15356"/>
    <cellStyle name="Normal 4 2 11" xfId="15357"/>
    <cellStyle name="Normal 4 2 12" xfId="40690"/>
    <cellStyle name="Normal 4 2 2" xfId="15358"/>
    <cellStyle name="Normal 4 2 2 2" xfId="15359"/>
    <cellStyle name="Normal 4 2 2 2 2" xfId="40701"/>
    <cellStyle name="Normal 4 2 2 3" xfId="15360"/>
    <cellStyle name="Normal 4 2 2 3 2" xfId="41036"/>
    <cellStyle name="Normal 4 2 2 4" xfId="15361"/>
    <cellStyle name="Normal 4 2 2 5" xfId="15362"/>
    <cellStyle name="Normal 4 2 2 6" xfId="15363"/>
    <cellStyle name="Normal 4 2 2 7" xfId="15364"/>
    <cellStyle name="Normal 4 2 3" xfId="15365"/>
    <cellStyle name="Normal 4 2 3 2" xfId="41035"/>
    <cellStyle name="Normal 4 2 4" xfId="15366"/>
    <cellStyle name="Normal 4 2 5" xfId="15367"/>
    <cellStyle name="Normal 4 2 6" xfId="15368"/>
    <cellStyle name="Normal 4 2 7" xfId="15369"/>
    <cellStyle name="Normal 4 2 8" xfId="15370"/>
    <cellStyle name="Normal 4 2 9" xfId="15371"/>
    <cellStyle name="Normal 4 20" xfId="15372"/>
    <cellStyle name="Normal 4 20 10" xfId="15373"/>
    <cellStyle name="Normal 4 20 10 2" xfId="15374"/>
    <cellStyle name="Normal 4 20 10 2 2" xfId="32074"/>
    <cellStyle name="Normal 4 20 10 3" xfId="15375"/>
    <cellStyle name="Normal 4 20 10 3 2" xfId="32075"/>
    <cellStyle name="Normal 4 20 10 4" xfId="15376"/>
    <cellStyle name="Normal 4 20 10 4 2" xfId="32076"/>
    <cellStyle name="Normal 4 20 10 5" xfId="15377"/>
    <cellStyle name="Normal 4 20 10 5 2" xfId="32077"/>
    <cellStyle name="Normal 4 20 10 6" xfId="32073"/>
    <cellStyle name="Normal 4 20 11" xfId="15378"/>
    <cellStyle name="Normal 4 20 11 2" xfId="15379"/>
    <cellStyle name="Normal 4 20 11 2 2" xfId="32079"/>
    <cellStyle name="Normal 4 20 11 3" xfId="15380"/>
    <cellStyle name="Normal 4 20 11 3 2" xfId="32080"/>
    <cellStyle name="Normal 4 20 11 4" xfId="15381"/>
    <cellStyle name="Normal 4 20 11 4 2" xfId="32081"/>
    <cellStyle name="Normal 4 20 11 5" xfId="15382"/>
    <cellStyle name="Normal 4 20 11 5 2" xfId="32082"/>
    <cellStyle name="Normal 4 20 11 6" xfId="32078"/>
    <cellStyle name="Normal 4 20 12" xfId="15383"/>
    <cellStyle name="Normal 4 20 12 2" xfId="15384"/>
    <cellStyle name="Normal 4 20 12 2 2" xfId="32084"/>
    <cellStyle name="Normal 4 20 12 3" xfId="15385"/>
    <cellStyle name="Normal 4 20 12 3 2" xfId="32085"/>
    <cellStyle name="Normal 4 20 12 4" xfId="15386"/>
    <cellStyle name="Normal 4 20 12 4 2" xfId="32086"/>
    <cellStyle name="Normal 4 20 12 5" xfId="15387"/>
    <cellStyle name="Normal 4 20 12 5 2" xfId="32087"/>
    <cellStyle name="Normal 4 20 12 6" xfId="32083"/>
    <cellStyle name="Normal 4 20 13" xfId="15388"/>
    <cellStyle name="Normal 4 20 13 2" xfId="15389"/>
    <cellStyle name="Normal 4 20 13 2 2" xfId="32089"/>
    <cellStyle name="Normal 4 20 13 3" xfId="15390"/>
    <cellStyle name="Normal 4 20 13 3 2" xfId="32090"/>
    <cellStyle name="Normal 4 20 13 4" xfId="15391"/>
    <cellStyle name="Normal 4 20 13 4 2" xfId="32091"/>
    <cellStyle name="Normal 4 20 13 5" xfId="15392"/>
    <cellStyle name="Normal 4 20 13 5 2" xfId="32092"/>
    <cellStyle name="Normal 4 20 13 6" xfId="32088"/>
    <cellStyle name="Normal 4 20 14" xfId="15393"/>
    <cellStyle name="Normal 4 20 14 2" xfId="15394"/>
    <cellStyle name="Normal 4 20 14 2 2" xfId="32094"/>
    <cellStyle name="Normal 4 20 14 3" xfId="15395"/>
    <cellStyle name="Normal 4 20 14 3 2" xfId="32095"/>
    <cellStyle name="Normal 4 20 14 4" xfId="15396"/>
    <cellStyle name="Normal 4 20 14 4 2" xfId="32096"/>
    <cellStyle name="Normal 4 20 14 5" xfId="15397"/>
    <cellStyle name="Normal 4 20 14 5 2" xfId="32097"/>
    <cellStyle name="Normal 4 20 14 6" xfId="32093"/>
    <cellStyle name="Normal 4 20 15" xfId="15398"/>
    <cellStyle name="Normal 4 20 15 2" xfId="15399"/>
    <cellStyle name="Normal 4 20 15 2 2" xfId="32099"/>
    <cellStyle name="Normal 4 20 15 3" xfId="15400"/>
    <cellStyle name="Normal 4 20 15 3 2" xfId="32100"/>
    <cellStyle name="Normal 4 20 15 4" xfId="15401"/>
    <cellStyle name="Normal 4 20 15 4 2" xfId="32101"/>
    <cellStyle name="Normal 4 20 15 5" xfId="15402"/>
    <cellStyle name="Normal 4 20 15 5 2" xfId="32102"/>
    <cellStyle name="Normal 4 20 15 6" xfId="32098"/>
    <cellStyle name="Normal 4 20 16" xfId="15403"/>
    <cellStyle name="Normal 4 20 16 2" xfId="32103"/>
    <cellStyle name="Normal 4 20 17" xfId="15404"/>
    <cellStyle name="Normal 4 20 17 2" xfId="32104"/>
    <cellStyle name="Normal 4 20 18" xfId="15405"/>
    <cellStyle name="Normal 4 20 18 2" xfId="32105"/>
    <cellStyle name="Normal 4 20 19" xfId="15406"/>
    <cellStyle name="Normal 4 20 19 2" xfId="32106"/>
    <cellStyle name="Normal 4 20 2" xfId="15407"/>
    <cellStyle name="Normal 4 20 2 2" xfId="15408"/>
    <cellStyle name="Normal 4 20 2 2 2" xfId="15409"/>
    <cellStyle name="Normal 4 20 2 2 2 2" xfId="32109"/>
    <cellStyle name="Normal 4 20 2 2 3" xfId="15410"/>
    <cellStyle name="Normal 4 20 2 2 3 2" xfId="32110"/>
    <cellStyle name="Normal 4 20 2 2 4" xfId="15411"/>
    <cellStyle name="Normal 4 20 2 2 4 2" xfId="32111"/>
    <cellStyle name="Normal 4 20 2 2 5" xfId="15412"/>
    <cellStyle name="Normal 4 20 2 2 5 2" xfId="32112"/>
    <cellStyle name="Normal 4 20 2 2 6" xfId="32108"/>
    <cellStyle name="Normal 4 20 2 3" xfId="15413"/>
    <cellStyle name="Normal 4 20 2 3 2" xfId="32113"/>
    <cellStyle name="Normal 4 20 2 4" xfId="15414"/>
    <cellStyle name="Normal 4 20 2 4 2" xfId="32114"/>
    <cellStyle name="Normal 4 20 2 5" xfId="15415"/>
    <cellStyle name="Normal 4 20 2 5 2" xfId="32115"/>
    <cellStyle name="Normal 4 20 2 6" xfId="15416"/>
    <cellStyle name="Normal 4 20 2 6 2" xfId="32116"/>
    <cellStyle name="Normal 4 20 2 7" xfId="32107"/>
    <cellStyle name="Normal 4 20 20" xfId="40702"/>
    <cellStyle name="Normal 4 20 21" xfId="32072"/>
    <cellStyle name="Normal 4 20 3" xfId="15417"/>
    <cellStyle name="Normal 4 20 3 2" xfId="15418"/>
    <cellStyle name="Normal 4 20 3 2 2" xfId="15419"/>
    <cellStyle name="Normal 4 20 3 2 2 2" xfId="32119"/>
    <cellStyle name="Normal 4 20 3 2 3" xfId="15420"/>
    <cellStyle name="Normal 4 20 3 2 3 2" xfId="32120"/>
    <cellStyle name="Normal 4 20 3 2 4" xfId="15421"/>
    <cellStyle name="Normal 4 20 3 2 4 2" xfId="32121"/>
    <cellStyle name="Normal 4 20 3 2 5" xfId="15422"/>
    <cellStyle name="Normal 4 20 3 2 5 2" xfId="32122"/>
    <cellStyle name="Normal 4 20 3 2 6" xfId="32118"/>
    <cellStyle name="Normal 4 20 3 3" xfId="15423"/>
    <cellStyle name="Normal 4 20 3 3 2" xfId="32123"/>
    <cellStyle name="Normal 4 20 3 4" xfId="15424"/>
    <cellStyle name="Normal 4 20 3 4 2" xfId="32124"/>
    <cellStyle name="Normal 4 20 3 5" xfId="15425"/>
    <cellStyle name="Normal 4 20 3 5 2" xfId="32125"/>
    <cellStyle name="Normal 4 20 3 6" xfId="15426"/>
    <cellStyle name="Normal 4 20 3 6 2" xfId="32126"/>
    <cellStyle name="Normal 4 20 3 7" xfId="32117"/>
    <cellStyle name="Normal 4 20 4" xfId="15427"/>
    <cellStyle name="Normal 4 20 4 2" xfId="15428"/>
    <cellStyle name="Normal 4 20 4 2 2" xfId="15429"/>
    <cellStyle name="Normal 4 20 4 2 2 2" xfId="32129"/>
    <cellStyle name="Normal 4 20 4 2 3" xfId="15430"/>
    <cellStyle name="Normal 4 20 4 2 3 2" xfId="32130"/>
    <cellStyle name="Normal 4 20 4 2 4" xfId="15431"/>
    <cellStyle name="Normal 4 20 4 2 4 2" xfId="32131"/>
    <cellStyle name="Normal 4 20 4 2 5" xfId="15432"/>
    <cellStyle name="Normal 4 20 4 2 5 2" xfId="32132"/>
    <cellStyle name="Normal 4 20 4 2 6" xfId="32128"/>
    <cellStyle name="Normal 4 20 4 3" xfId="15433"/>
    <cellStyle name="Normal 4 20 4 3 2" xfId="32133"/>
    <cellStyle name="Normal 4 20 4 4" xfId="15434"/>
    <cellStyle name="Normal 4 20 4 4 2" xfId="32134"/>
    <cellStyle name="Normal 4 20 4 5" xfId="15435"/>
    <cellStyle name="Normal 4 20 4 5 2" xfId="32135"/>
    <cellStyle name="Normal 4 20 4 6" xfId="15436"/>
    <cellStyle name="Normal 4 20 4 6 2" xfId="32136"/>
    <cellStyle name="Normal 4 20 4 7" xfId="32127"/>
    <cellStyle name="Normal 4 20 5" xfId="15437"/>
    <cellStyle name="Normal 4 20 5 2" xfId="15438"/>
    <cellStyle name="Normal 4 20 5 2 2" xfId="32138"/>
    <cellStyle name="Normal 4 20 5 3" xfId="15439"/>
    <cellStyle name="Normal 4 20 5 3 2" xfId="32139"/>
    <cellStyle name="Normal 4 20 5 4" xfId="15440"/>
    <cellStyle name="Normal 4 20 5 4 2" xfId="32140"/>
    <cellStyle name="Normal 4 20 5 5" xfId="15441"/>
    <cellStyle name="Normal 4 20 5 5 2" xfId="32141"/>
    <cellStyle name="Normal 4 20 5 6" xfId="32137"/>
    <cellStyle name="Normal 4 20 6" xfId="15442"/>
    <cellStyle name="Normal 4 20 6 2" xfId="15443"/>
    <cellStyle name="Normal 4 20 6 2 2" xfId="32143"/>
    <cellStyle name="Normal 4 20 6 3" xfId="15444"/>
    <cellStyle name="Normal 4 20 6 3 2" xfId="32144"/>
    <cellStyle name="Normal 4 20 6 4" xfId="15445"/>
    <cellStyle name="Normal 4 20 6 4 2" xfId="32145"/>
    <cellStyle name="Normal 4 20 6 5" xfId="15446"/>
    <cellStyle name="Normal 4 20 6 5 2" xfId="32146"/>
    <cellStyle name="Normal 4 20 6 6" xfId="32142"/>
    <cellStyle name="Normal 4 20 7" xfId="15447"/>
    <cellStyle name="Normal 4 20 7 2" xfId="15448"/>
    <cellStyle name="Normal 4 20 7 2 2" xfId="32148"/>
    <cellStyle name="Normal 4 20 7 3" xfId="15449"/>
    <cellStyle name="Normal 4 20 7 3 2" xfId="32149"/>
    <cellStyle name="Normal 4 20 7 4" xfId="15450"/>
    <cellStyle name="Normal 4 20 7 4 2" xfId="32150"/>
    <cellStyle name="Normal 4 20 7 5" xfId="15451"/>
    <cellStyle name="Normal 4 20 7 5 2" xfId="32151"/>
    <cellStyle name="Normal 4 20 7 6" xfId="32147"/>
    <cellStyle name="Normal 4 20 8" xfId="15452"/>
    <cellStyle name="Normal 4 20 8 2" xfId="15453"/>
    <cellStyle name="Normal 4 20 8 2 2" xfId="32153"/>
    <cellStyle name="Normal 4 20 8 3" xfId="15454"/>
    <cellStyle name="Normal 4 20 8 3 2" xfId="32154"/>
    <cellStyle name="Normal 4 20 8 4" xfId="15455"/>
    <cellStyle name="Normal 4 20 8 4 2" xfId="32155"/>
    <cellStyle name="Normal 4 20 8 5" xfId="15456"/>
    <cellStyle name="Normal 4 20 8 5 2" xfId="32156"/>
    <cellStyle name="Normal 4 20 8 6" xfId="32152"/>
    <cellStyle name="Normal 4 20 9" xfId="15457"/>
    <cellStyle name="Normal 4 20 9 2" xfId="15458"/>
    <cellStyle name="Normal 4 20 9 2 2" xfId="32158"/>
    <cellStyle name="Normal 4 20 9 3" xfId="15459"/>
    <cellStyle name="Normal 4 20 9 3 2" xfId="32159"/>
    <cellStyle name="Normal 4 20 9 4" xfId="15460"/>
    <cellStyle name="Normal 4 20 9 4 2" xfId="32160"/>
    <cellStyle name="Normal 4 20 9 5" xfId="15461"/>
    <cellStyle name="Normal 4 20 9 5 2" xfId="32161"/>
    <cellStyle name="Normal 4 20 9 6" xfId="32157"/>
    <cellStyle name="Normal 4 21" xfId="15462"/>
    <cellStyle name="Normal 4 21 10" xfId="15463"/>
    <cellStyle name="Normal 4 21 10 2" xfId="15464"/>
    <cellStyle name="Normal 4 21 10 2 2" xfId="32164"/>
    <cellStyle name="Normal 4 21 10 3" xfId="15465"/>
    <cellStyle name="Normal 4 21 10 3 2" xfId="32165"/>
    <cellStyle name="Normal 4 21 10 4" xfId="15466"/>
    <cellStyle name="Normal 4 21 10 4 2" xfId="32166"/>
    <cellStyle name="Normal 4 21 10 5" xfId="15467"/>
    <cellStyle name="Normal 4 21 10 5 2" xfId="32167"/>
    <cellStyle name="Normal 4 21 10 6" xfId="32163"/>
    <cellStyle name="Normal 4 21 11" xfId="15468"/>
    <cellStyle name="Normal 4 21 11 2" xfId="15469"/>
    <cellStyle name="Normal 4 21 11 2 2" xfId="32169"/>
    <cellStyle name="Normal 4 21 11 3" xfId="15470"/>
    <cellStyle name="Normal 4 21 11 3 2" xfId="32170"/>
    <cellStyle name="Normal 4 21 11 4" xfId="15471"/>
    <cellStyle name="Normal 4 21 11 4 2" xfId="32171"/>
    <cellStyle name="Normal 4 21 11 5" xfId="15472"/>
    <cellStyle name="Normal 4 21 11 5 2" xfId="32172"/>
    <cellStyle name="Normal 4 21 11 6" xfId="32168"/>
    <cellStyle name="Normal 4 21 12" xfId="15473"/>
    <cellStyle name="Normal 4 21 12 2" xfId="15474"/>
    <cellStyle name="Normal 4 21 12 2 2" xfId="32174"/>
    <cellStyle name="Normal 4 21 12 3" xfId="15475"/>
    <cellStyle name="Normal 4 21 12 3 2" xfId="32175"/>
    <cellStyle name="Normal 4 21 12 4" xfId="15476"/>
    <cellStyle name="Normal 4 21 12 4 2" xfId="32176"/>
    <cellStyle name="Normal 4 21 12 5" xfId="15477"/>
    <cellStyle name="Normal 4 21 12 5 2" xfId="32177"/>
    <cellStyle name="Normal 4 21 12 6" xfId="32173"/>
    <cellStyle name="Normal 4 21 13" xfId="15478"/>
    <cellStyle name="Normal 4 21 13 2" xfId="15479"/>
    <cellStyle name="Normal 4 21 13 2 2" xfId="32179"/>
    <cellStyle name="Normal 4 21 13 3" xfId="15480"/>
    <cellStyle name="Normal 4 21 13 3 2" xfId="32180"/>
    <cellStyle name="Normal 4 21 13 4" xfId="15481"/>
    <cellStyle name="Normal 4 21 13 4 2" xfId="32181"/>
    <cellStyle name="Normal 4 21 13 5" xfId="15482"/>
    <cellStyle name="Normal 4 21 13 5 2" xfId="32182"/>
    <cellStyle name="Normal 4 21 13 6" xfId="32178"/>
    <cellStyle name="Normal 4 21 14" xfId="15483"/>
    <cellStyle name="Normal 4 21 14 2" xfId="15484"/>
    <cellStyle name="Normal 4 21 14 2 2" xfId="32184"/>
    <cellStyle name="Normal 4 21 14 3" xfId="15485"/>
    <cellStyle name="Normal 4 21 14 3 2" xfId="32185"/>
    <cellStyle name="Normal 4 21 14 4" xfId="15486"/>
    <cellStyle name="Normal 4 21 14 4 2" xfId="32186"/>
    <cellStyle name="Normal 4 21 14 5" xfId="15487"/>
    <cellStyle name="Normal 4 21 14 5 2" xfId="32187"/>
    <cellStyle name="Normal 4 21 14 6" xfId="32183"/>
    <cellStyle name="Normal 4 21 15" xfId="15488"/>
    <cellStyle name="Normal 4 21 15 2" xfId="15489"/>
    <cellStyle name="Normal 4 21 15 2 2" xfId="32189"/>
    <cellStyle name="Normal 4 21 15 3" xfId="15490"/>
    <cellStyle name="Normal 4 21 15 3 2" xfId="32190"/>
    <cellStyle name="Normal 4 21 15 4" xfId="15491"/>
    <cellStyle name="Normal 4 21 15 4 2" xfId="32191"/>
    <cellStyle name="Normal 4 21 15 5" xfId="15492"/>
    <cellStyle name="Normal 4 21 15 5 2" xfId="32192"/>
    <cellStyle name="Normal 4 21 15 6" xfId="32188"/>
    <cellStyle name="Normal 4 21 16" xfId="15493"/>
    <cellStyle name="Normal 4 21 16 2" xfId="32193"/>
    <cellStyle name="Normal 4 21 17" xfId="15494"/>
    <cellStyle name="Normal 4 21 17 2" xfId="32194"/>
    <cellStyle name="Normal 4 21 18" xfId="15495"/>
    <cellStyle name="Normal 4 21 18 2" xfId="32195"/>
    <cellStyle name="Normal 4 21 19" xfId="15496"/>
    <cellStyle name="Normal 4 21 19 2" xfId="32196"/>
    <cellStyle name="Normal 4 21 2" xfId="15497"/>
    <cellStyle name="Normal 4 21 2 2" xfId="15498"/>
    <cellStyle name="Normal 4 21 2 2 2" xfId="15499"/>
    <cellStyle name="Normal 4 21 2 2 2 2" xfId="32199"/>
    <cellStyle name="Normal 4 21 2 2 3" xfId="15500"/>
    <cellStyle name="Normal 4 21 2 2 3 2" xfId="32200"/>
    <cellStyle name="Normal 4 21 2 2 4" xfId="15501"/>
    <cellStyle name="Normal 4 21 2 2 4 2" xfId="32201"/>
    <cellStyle name="Normal 4 21 2 2 5" xfId="15502"/>
    <cellStyle name="Normal 4 21 2 2 5 2" xfId="32202"/>
    <cellStyle name="Normal 4 21 2 2 6" xfId="32198"/>
    <cellStyle name="Normal 4 21 2 3" xfId="15503"/>
    <cellStyle name="Normal 4 21 2 3 2" xfId="32203"/>
    <cellStyle name="Normal 4 21 2 4" xfId="15504"/>
    <cellStyle name="Normal 4 21 2 4 2" xfId="32204"/>
    <cellStyle name="Normal 4 21 2 5" xfId="15505"/>
    <cellStyle name="Normal 4 21 2 5 2" xfId="32205"/>
    <cellStyle name="Normal 4 21 2 6" xfId="15506"/>
    <cellStyle name="Normal 4 21 2 6 2" xfId="32206"/>
    <cellStyle name="Normal 4 21 2 7" xfId="32197"/>
    <cellStyle name="Normal 4 21 20" xfId="41034"/>
    <cellStyle name="Normal 4 21 21" xfId="32162"/>
    <cellStyle name="Normal 4 21 3" xfId="15507"/>
    <cellStyle name="Normal 4 21 3 2" xfId="15508"/>
    <cellStyle name="Normal 4 21 3 2 2" xfId="15509"/>
    <cellStyle name="Normal 4 21 3 2 2 2" xfId="32209"/>
    <cellStyle name="Normal 4 21 3 2 3" xfId="15510"/>
    <cellStyle name="Normal 4 21 3 2 3 2" xfId="32210"/>
    <cellStyle name="Normal 4 21 3 2 4" xfId="15511"/>
    <cellStyle name="Normal 4 21 3 2 4 2" xfId="32211"/>
    <cellStyle name="Normal 4 21 3 2 5" xfId="15512"/>
    <cellStyle name="Normal 4 21 3 2 5 2" xfId="32212"/>
    <cellStyle name="Normal 4 21 3 2 6" xfId="32208"/>
    <cellStyle name="Normal 4 21 3 3" xfId="15513"/>
    <cellStyle name="Normal 4 21 3 3 2" xfId="32213"/>
    <cellStyle name="Normal 4 21 3 4" xfId="15514"/>
    <cellStyle name="Normal 4 21 3 4 2" xfId="32214"/>
    <cellStyle name="Normal 4 21 3 5" xfId="15515"/>
    <cellStyle name="Normal 4 21 3 5 2" xfId="32215"/>
    <cellStyle name="Normal 4 21 3 6" xfId="15516"/>
    <cellStyle name="Normal 4 21 3 6 2" xfId="32216"/>
    <cellStyle name="Normal 4 21 3 7" xfId="32207"/>
    <cellStyle name="Normal 4 21 4" xfId="15517"/>
    <cellStyle name="Normal 4 21 4 2" xfId="15518"/>
    <cellStyle name="Normal 4 21 4 2 2" xfId="15519"/>
    <cellStyle name="Normal 4 21 4 2 2 2" xfId="32219"/>
    <cellStyle name="Normal 4 21 4 2 3" xfId="15520"/>
    <cellStyle name="Normal 4 21 4 2 3 2" xfId="32220"/>
    <cellStyle name="Normal 4 21 4 2 4" xfId="15521"/>
    <cellStyle name="Normal 4 21 4 2 4 2" xfId="32221"/>
    <cellStyle name="Normal 4 21 4 2 5" xfId="15522"/>
    <cellStyle name="Normal 4 21 4 2 5 2" xfId="32222"/>
    <cellStyle name="Normal 4 21 4 2 6" xfId="32218"/>
    <cellStyle name="Normal 4 21 4 3" xfId="15523"/>
    <cellStyle name="Normal 4 21 4 3 2" xfId="32223"/>
    <cellStyle name="Normal 4 21 4 4" xfId="15524"/>
    <cellStyle name="Normal 4 21 4 4 2" xfId="32224"/>
    <cellStyle name="Normal 4 21 4 5" xfId="15525"/>
    <cellStyle name="Normal 4 21 4 5 2" xfId="32225"/>
    <cellStyle name="Normal 4 21 4 6" xfId="15526"/>
    <cellStyle name="Normal 4 21 4 6 2" xfId="32226"/>
    <cellStyle name="Normal 4 21 4 7" xfId="32217"/>
    <cellStyle name="Normal 4 21 5" xfId="15527"/>
    <cellStyle name="Normal 4 21 5 2" xfId="15528"/>
    <cellStyle name="Normal 4 21 5 2 2" xfId="32228"/>
    <cellStyle name="Normal 4 21 5 3" xfId="15529"/>
    <cellStyle name="Normal 4 21 5 3 2" xfId="32229"/>
    <cellStyle name="Normal 4 21 5 4" xfId="15530"/>
    <cellStyle name="Normal 4 21 5 4 2" xfId="32230"/>
    <cellStyle name="Normal 4 21 5 5" xfId="15531"/>
    <cellStyle name="Normal 4 21 5 5 2" xfId="32231"/>
    <cellStyle name="Normal 4 21 5 6" xfId="32227"/>
    <cellStyle name="Normal 4 21 6" xfId="15532"/>
    <cellStyle name="Normal 4 21 6 2" xfId="15533"/>
    <cellStyle name="Normal 4 21 6 2 2" xfId="32233"/>
    <cellStyle name="Normal 4 21 6 3" xfId="15534"/>
    <cellStyle name="Normal 4 21 6 3 2" xfId="32234"/>
    <cellStyle name="Normal 4 21 6 4" xfId="15535"/>
    <cellStyle name="Normal 4 21 6 4 2" xfId="32235"/>
    <cellStyle name="Normal 4 21 6 5" xfId="15536"/>
    <cellStyle name="Normal 4 21 6 5 2" xfId="32236"/>
    <cellStyle name="Normal 4 21 6 6" xfId="32232"/>
    <cellStyle name="Normal 4 21 7" xfId="15537"/>
    <cellStyle name="Normal 4 21 7 2" xfId="15538"/>
    <cellStyle name="Normal 4 21 7 2 2" xfId="32238"/>
    <cellStyle name="Normal 4 21 7 3" xfId="15539"/>
    <cellStyle name="Normal 4 21 7 3 2" xfId="32239"/>
    <cellStyle name="Normal 4 21 7 4" xfId="15540"/>
    <cellStyle name="Normal 4 21 7 4 2" xfId="32240"/>
    <cellStyle name="Normal 4 21 7 5" xfId="15541"/>
    <cellStyle name="Normal 4 21 7 5 2" xfId="32241"/>
    <cellStyle name="Normal 4 21 7 6" xfId="32237"/>
    <cellStyle name="Normal 4 21 8" xfId="15542"/>
    <cellStyle name="Normal 4 21 8 2" xfId="15543"/>
    <cellStyle name="Normal 4 21 8 2 2" xfId="32243"/>
    <cellStyle name="Normal 4 21 8 3" xfId="15544"/>
    <cellStyle name="Normal 4 21 8 3 2" xfId="32244"/>
    <cellStyle name="Normal 4 21 8 4" xfId="15545"/>
    <cellStyle name="Normal 4 21 8 4 2" xfId="32245"/>
    <cellStyle name="Normal 4 21 8 5" xfId="15546"/>
    <cellStyle name="Normal 4 21 8 5 2" xfId="32246"/>
    <cellStyle name="Normal 4 21 8 6" xfId="32242"/>
    <cellStyle name="Normal 4 21 9" xfId="15547"/>
    <cellStyle name="Normal 4 21 9 2" xfId="15548"/>
    <cellStyle name="Normal 4 21 9 2 2" xfId="32248"/>
    <cellStyle name="Normal 4 21 9 3" xfId="15549"/>
    <cellStyle name="Normal 4 21 9 3 2" xfId="32249"/>
    <cellStyle name="Normal 4 21 9 4" xfId="15550"/>
    <cellStyle name="Normal 4 21 9 4 2" xfId="32250"/>
    <cellStyle name="Normal 4 21 9 5" xfId="15551"/>
    <cellStyle name="Normal 4 21 9 5 2" xfId="32251"/>
    <cellStyle name="Normal 4 21 9 6" xfId="32247"/>
    <cellStyle name="Normal 4 22" xfId="15552"/>
    <cellStyle name="Normal 4 22 10" xfId="15553"/>
    <cellStyle name="Normal 4 22 10 2" xfId="15554"/>
    <cellStyle name="Normal 4 22 10 2 2" xfId="32254"/>
    <cellStyle name="Normal 4 22 10 3" xfId="15555"/>
    <cellStyle name="Normal 4 22 10 3 2" xfId="32255"/>
    <cellStyle name="Normal 4 22 10 4" xfId="15556"/>
    <cellStyle name="Normal 4 22 10 4 2" xfId="32256"/>
    <cellStyle name="Normal 4 22 10 5" xfId="15557"/>
    <cellStyle name="Normal 4 22 10 5 2" xfId="32257"/>
    <cellStyle name="Normal 4 22 10 6" xfId="32253"/>
    <cellStyle name="Normal 4 22 11" xfId="15558"/>
    <cellStyle name="Normal 4 22 11 2" xfId="15559"/>
    <cellStyle name="Normal 4 22 11 2 2" xfId="32259"/>
    <cellStyle name="Normal 4 22 11 3" xfId="15560"/>
    <cellStyle name="Normal 4 22 11 3 2" xfId="32260"/>
    <cellStyle name="Normal 4 22 11 4" xfId="15561"/>
    <cellStyle name="Normal 4 22 11 4 2" xfId="32261"/>
    <cellStyle name="Normal 4 22 11 5" xfId="15562"/>
    <cellStyle name="Normal 4 22 11 5 2" xfId="32262"/>
    <cellStyle name="Normal 4 22 11 6" xfId="32258"/>
    <cellStyle name="Normal 4 22 12" xfId="15563"/>
    <cellStyle name="Normal 4 22 12 2" xfId="15564"/>
    <cellStyle name="Normal 4 22 12 2 2" xfId="32264"/>
    <cellStyle name="Normal 4 22 12 3" xfId="15565"/>
    <cellStyle name="Normal 4 22 12 3 2" xfId="32265"/>
    <cellStyle name="Normal 4 22 12 4" xfId="15566"/>
    <cellStyle name="Normal 4 22 12 4 2" xfId="32266"/>
    <cellStyle name="Normal 4 22 12 5" xfId="15567"/>
    <cellStyle name="Normal 4 22 12 5 2" xfId="32267"/>
    <cellStyle name="Normal 4 22 12 6" xfId="32263"/>
    <cellStyle name="Normal 4 22 13" xfId="15568"/>
    <cellStyle name="Normal 4 22 13 2" xfId="15569"/>
    <cellStyle name="Normal 4 22 13 2 2" xfId="32269"/>
    <cellStyle name="Normal 4 22 13 3" xfId="15570"/>
    <cellStyle name="Normal 4 22 13 3 2" xfId="32270"/>
    <cellStyle name="Normal 4 22 13 4" xfId="15571"/>
    <cellStyle name="Normal 4 22 13 4 2" xfId="32271"/>
    <cellStyle name="Normal 4 22 13 5" xfId="15572"/>
    <cellStyle name="Normal 4 22 13 5 2" xfId="32272"/>
    <cellStyle name="Normal 4 22 13 6" xfId="32268"/>
    <cellStyle name="Normal 4 22 14" xfId="15573"/>
    <cellStyle name="Normal 4 22 14 2" xfId="15574"/>
    <cellStyle name="Normal 4 22 14 2 2" xfId="32274"/>
    <cellStyle name="Normal 4 22 14 3" xfId="15575"/>
    <cellStyle name="Normal 4 22 14 3 2" xfId="32275"/>
    <cellStyle name="Normal 4 22 14 4" xfId="15576"/>
    <cellStyle name="Normal 4 22 14 4 2" xfId="32276"/>
    <cellStyle name="Normal 4 22 14 5" xfId="15577"/>
    <cellStyle name="Normal 4 22 14 5 2" xfId="32277"/>
    <cellStyle name="Normal 4 22 14 6" xfId="32273"/>
    <cellStyle name="Normal 4 22 15" xfId="15578"/>
    <cellStyle name="Normal 4 22 15 2" xfId="15579"/>
    <cellStyle name="Normal 4 22 15 2 2" xfId="32279"/>
    <cellStyle name="Normal 4 22 15 3" xfId="15580"/>
    <cellStyle name="Normal 4 22 15 3 2" xfId="32280"/>
    <cellStyle name="Normal 4 22 15 4" xfId="15581"/>
    <cellStyle name="Normal 4 22 15 4 2" xfId="32281"/>
    <cellStyle name="Normal 4 22 15 5" xfId="15582"/>
    <cellStyle name="Normal 4 22 15 5 2" xfId="32282"/>
    <cellStyle name="Normal 4 22 15 6" xfId="32278"/>
    <cellStyle name="Normal 4 22 16" xfId="15583"/>
    <cellStyle name="Normal 4 22 16 2" xfId="32283"/>
    <cellStyle name="Normal 4 22 17" xfId="15584"/>
    <cellStyle name="Normal 4 22 17 2" xfId="32284"/>
    <cellStyle name="Normal 4 22 18" xfId="15585"/>
    <cellStyle name="Normal 4 22 18 2" xfId="32285"/>
    <cellStyle name="Normal 4 22 19" xfId="15586"/>
    <cellStyle name="Normal 4 22 19 2" xfId="32286"/>
    <cellStyle name="Normal 4 22 2" xfId="15587"/>
    <cellStyle name="Normal 4 22 2 2" xfId="15588"/>
    <cellStyle name="Normal 4 22 2 2 2" xfId="15589"/>
    <cellStyle name="Normal 4 22 2 2 2 2" xfId="32289"/>
    <cellStyle name="Normal 4 22 2 2 3" xfId="15590"/>
    <cellStyle name="Normal 4 22 2 2 3 2" xfId="32290"/>
    <cellStyle name="Normal 4 22 2 2 4" xfId="15591"/>
    <cellStyle name="Normal 4 22 2 2 4 2" xfId="32291"/>
    <cellStyle name="Normal 4 22 2 2 5" xfId="15592"/>
    <cellStyle name="Normal 4 22 2 2 5 2" xfId="32292"/>
    <cellStyle name="Normal 4 22 2 2 6" xfId="32288"/>
    <cellStyle name="Normal 4 22 2 3" xfId="15593"/>
    <cellStyle name="Normal 4 22 2 3 2" xfId="32293"/>
    <cellStyle name="Normal 4 22 2 4" xfId="15594"/>
    <cellStyle name="Normal 4 22 2 4 2" xfId="32294"/>
    <cellStyle name="Normal 4 22 2 5" xfId="15595"/>
    <cellStyle name="Normal 4 22 2 5 2" xfId="32295"/>
    <cellStyle name="Normal 4 22 2 6" xfId="15596"/>
    <cellStyle name="Normal 4 22 2 6 2" xfId="32296"/>
    <cellStyle name="Normal 4 22 2 7" xfId="32287"/>
    <cellStyle name="Normal 4 22 20" xfId="32252"/>
    <cellStyle name="Normal 4 22 3" xfId="15597"/>
    <cellStyle name="Normal 4 22 3 2" xfId="15598"/>
    <cellStyle name="Normal 4 22 3 2 2" xfId="15599"/>
    <cellStyle name="Normal 4 22 3 2 2 2" xfId="32299"/>
    <cellStyle name="Normal 4 22 3 2 3" xfId="15600"/>
    <cellStyle name="Normal 4 22 3 2 3 2" xfId="32300"/>
    <cellStyle name="Normal 4 22 3 2 4" xfId="15601"/>
    <cellStyle name="Normal 4 22 3 2 4 2" xfId="32301"/>
    <cellStyle name="Normal 4 22 3 2 5" xfId="15602"/>
    <cellStyle name="Normal 4 22 3 2 5 2" xfId="32302"/>
    <cellStyle name="Normal 4 22 3 2 6" xfId="32298"/>
    <cellStyle name="Normal 4 22 3 3" xfId="15603"/>
    <cellStyle name="Normal 4 22 3 3 2" xfId="32303"/>
    <cellStyle name="Normal 4 22 3 4" xfId="15604"/>
    <cellStyle name="Normal 4 22 3 4 2" xfId="32304"/>
    <cellStyle name="Normal 4 22 3 5" xfId="15605"/>
    <cellStyle name="Normal 4 22 3 5 2" xfId="32305"/>
    <cellStyle name="Normal 4 22 3 6" xfId="15606"/>
    <cellStyle name="Normal 4 22 3 6 2" xfId="32306"/>
    <cellStyle name="Normal 4 22 3 7" xfId="32297"/>
    <cellStyle name="Normal 4 22 4" xfId="15607"/>
    <cellStyle name="Normal 4 22 4 2" xfId="15608"/>
    <cellStyle name="Normal 4 22 4 2 2" xfId="15609"/>
    <cellStyle name="Normal 4 22 4 2 2 2" xfId="32309"/>
    <cellStyle name="Normal 4 22 4 2 3" xfId="15610"/>
    <cellStyle name="Normal 4 22 4 2 3 2" xfId="32310"/>
    <cellStyle name="Normal 4 22 4 2 4" xfId="15611"/>
    <cellStyle name="Normal 4 22 4 2 4 2" xfId="32311"/>
    <cellStyle name="Normal 4 22 4 2 5" xfId="15612"/>
    <cellStyle name="Normal 4 22 4 2 5 2" xfId="32312"/>
    <cellStyle name="Normal 4 22 4 2 6" xfId="32308"/>
    <cellStyle name="Normal 4 22 4 3" xfId="15613"/>
    <cellStyle name="Normal 4 22 4 3 2" xfId="32313"/>
    <cellStyle name="Normal 4 22 4 4" xfId="15614"/>
    <cellStyle name="Normal 4 22 4 4 2" xfId="32314"/>
    <cellStyle name="Normal 4 22 4 5" xfId="15615"/>
    <cellStyle name="Normal 4 22 4 5 2" xfId="32315"/>
    <cellStyle name="Normal 4 22 4 6" xfId="15616"/>
    <cellStyle name="Normal 4 22 4 6 2" xfId="32316"/>
    <cellStyle name="Normal 4 22 4 7" xfId="32307"/>
    <cellStyle name="Normal 4 22 5" xfId="15617"/>
    <cellStyle name="Normal 4 22 5 2" xfId="15618"/>
    <cellStyle name="Normal 4 22 5 2 2" xfId="32318"/>
    <cellStyle name="Normal 4 22 5 3" xfId="15619"/>
    <cellStyle name="Normal 4 22 5 3 2" xfId="32319"/>
    <cellStyle name="Normal 4 22 5 4" xfId="15620"/>
    <cellStyle name="Normal 4 22 5 4 2" xfId="32320"/>
    <cellStyle name="Normal 4 22 5 5" xfId="15621"/>
    <cellStyle name="Normal 4 22 5 5 2" xfId="32321"/>
    <cellStyle name="Normal 4 22 5 6" xfId="32317"/>
    <cellStyle name="Normal 4 22 6" xfId="15622"/>
    <cellStyle name="Normal 4 22 6 2" xfId="15623"/>
    <cellStyle name="Normal 4 22 6 2 2" xfId="32323"/>
    <cellStyle name="Normal 4 22 6 3" xfId="15624"/>
    <cellStyle name="Normal 4 22 6 3 2" xfId="32324"/>
    <cellStyle name="Normal 4 22 6 4" xfId="15625"/>
    <cellStyle name="Normal 4 22 6 4 2" xfId="32325"/>
    <cellStyle name="Normal 4 22 6 5" xfId="15626"/>
    <cellStyle name="Normal 4 22 6 5 2" xfId="32326"/>
    <cellStyle name="Normal 4 22 6 6" xfId="32322"/>
    <cellStyle name="Normal 4 22 7" xfId="15627"/>
    <cellStyle name="Normal 4 22 7 2" xfId="15628"/>
    <cellStyle name="Normal 4 22 7 2 2" xfId="32328"/>
    <cellStyle name="Normal 4 22 7 3" xfId="15629"/>
    <cellStyle name="Normal 4 22 7 3 2" xfId="32329"/>
    <cellStyle name="Normal 4 22 7 4" xfId="15630"/>
    <cellStyle name="Normal 4 22 7 4 2" xfId="32330"/>
    <cellStyle name="Normal 4 22 7 5" xfId="15631"/>
    <cellStyle name="Normal 4 22 7 5 2" xfId="32331"/>
    <cellStyle name="Normal 4 22 7 6" xfId="32327"/>
    <cellStyle name="Normal 4 22 8" xfId="15632"/>
    <cellStyle name="Normal 4 22 8 2" xfId="15633"/>
    <cellStyle name="Normal 4 22 8 2 2" xfId="32333"/>
    <cellStyle name="Normal 4 22 8 3" xfId="15634"/>
    <cellStyle name="Normal 4 22 8 3 2" xfId="32334"/>
    <cellStyle name="Normal 4 22 8 4" xfId="15635"/>
    <cellStyle name="Normal 4 22 8 4 2" xfId="32335"/>
    <cellStyle name="Normal 4 22 8 5" xfId="15636"/>
    <cellStyle name="Normal 4 22 8 5 2" xfId="32336"/>
    <cellStyle name="Normal 4 22 8 6" xfId="32332"/>
    <cellStyle name="Normal 4 22 9" xfId="15637"/>
    <cellStyle name="Normal 4 22 9 2" xfId="15638"/>
    <cellStyle name="Normal 4 22 9 2 2" xfId="32338"/>
    <cellStyle name="Normal 4 22 9 3" xfId="15639"/>
    <cellStyle name="Normal 4 22 9 3 2" xfId="32339"/>
    <cellStyle name="Normal 4 22 9 4" xfId="15640"/>
    <cellStyle name="Normal 4 22 9 4 2" xfId="32340"/>
    <cellStyle name="Normal 4 22 9 5" xfId="15641"/>
    <cellStyle name="Normal 4 22 9 5 2" xfId="32341"/>
    <cellStyle name="Normal 4 22 9 6" xfId="32337"/>
    <cellStyle name="Normal 4 23" xfId="15642"/>
    <cellStyle name="Normal 4 23 2" xfId="15643"/>
    <cellStyle name="Normal 4 23 3" xfId="15644"/>
    <cellStyle name="Normal 4 23 3 2" xfId="32343"/>
    <cellStyle name="Normal 4 23 4" xfId="15645"/>
    <cellStyle name="Normal 4 23 4 2" xfId="32344"/>
    <cellStyle name="Normal 4 23 5" xfId="15646"/>
    <cellStyle name="Normal 4 23 5 2" xfId="32345"/>
    <cellStyle name="Normal 4 23 6" xfId="15647"/>
    <cellStyle name="Normal 4 23 6 2" xfId="32346"/>
    <cellStyle name="Normal 4 23 7" xfId="32342"/>
    <cellStyle name="Normal 4 24" xfId="15648"/>
    <cellStyle name="Normal 4 25" xfId="15649"/>
    <cellStyle name="Normal 4 26" xfId="15650"/>
    <cellStyle name="Normal 4 27" xfId="15651"/>
    <cellStyle name="Normal 4 28" xfId="15652"/>
    <cellStyle name="Normal 4 29" xfId="15653"/>
    <cellStyle name="Normal 4 3" xfId="15654"/>
    <cellStyle name="Normal 4 3 10" xfId="15655"/>
    <cellStyle name="Normal 4 3 11" xfId="15656"/>
    <cellStyle name="Normal 4 3 2" xfId="15657"/>
    <cellStyle name="Normal 4 3 2 2" xfId="15658"/>
    <cellStyle name="Normal 4 3 2 3" xfId="15659"/>
    <cellStyle name="Normal 4 3 2 4" xfId="15660"/>
    <cellStyle name="Normal 4 3 2 5" xfId="15661"/>
    <cellStyle name="Normal 4 3 2 6" xfId="15662"/>
    <cellStyle name="Normal 4 3 2 7" xfId="15663"/>
    <cellStyle name="Normal 4 3 2 8" xfId="40703"/>
    <cellStyle name="Normal 4 3 3" xfId="15664"/>
    <cellStyle name="Normal 4 3 3 2" xfId="41017"/>
    <cellStyle name="Normal 4 3 4" xfId="15665"/>
    <cellStyle name="Normal 4 3 4 2" xfId="41014"/>
    <cellStyle name="Normal 4 3 5" xfId="15666"/>
    <cellStyle name="Normal 4 3 6" xfId="15667"/>
    <cellStyle name="Normal 4 3 7" xfId="15668"/>
    <cellStyle name="Normal 4 3 8" xfId="15669"/>
    <cellStyle name="Normal 4 3 9" xfId="15670"/>
    <cellStyle name="Normal 4 30" xfId="15671"/>
    <cellStyle name="Normal 4 31" xfId="15672"/>
    <cellStyle name="Normal 4 32" xfId="15673"/>
    <cellStyle name="Normal 4 33" xfId="15674"/>
    <cellStyle name="Normal 4 34" xfId="15675"/>
    <cellStyle name="Normal 4 35" xfId="15676"/>
    <cellStyle name="Normal 4 36" xfId="15677"/>
    <cellStyle name="Normal 4 37" xfId="15678"/>
    <cellStyle name="Normal 4 38" xfId="15679"/>
    <cellStyle name="Normal 4 39" xfId="15680"/>
    <cellStyle name="Normal 4 39 2" xfId="32347"/>
    <cellStyle name="Normal 4 4" xfId="15681"/>
    <cellStyle name="Normal 4 4 10" xfId="15682"/>
    <cellStyle name="Normal 4 4 10 2" xfId="15683"/>
    <cellStyle name="Normal 4 4 10 3" xfId="15684"/>
    <cellStyle name="Normal 4 4 10 3 2" xfId="32349"/>
    <cellStyle name="Normal 4 4 10 4" xfId="15685"/>
    <cellStyle name="Normal 4 4 10 4 2" xfId="32350"/>
    <cellStyle name="Normal 4 4 10 5" xfId="15686"/>
    <cellStyle name="Normal 4 4 10 5 2" xfId="32351"/>
    <cellStyle name="Normal 4 4 10 6" xfId="15687"/>
    <cellStyle name="Normal 4 4 10 6 2" xfId="32352"/>
    <cellStyle name="Normal 4 4 10 7" xfId="32348"/>
    <cellStyle name="Normal 4 4 11" xfId="15688"/>
    <cellStyle name="Normal 4 4 11 2" xfId="15689"/>
    <cellStyle name="Normal 4 4 11 2 2" xfId="32354"/>
    <cellStyle name="Normal 4 4 11 3" xfId="15690"/>
    <cellStyle name="Normal 4 4 11 3 2" xfId="32355"/>
    <cellStyle name="Normal 4 4 11 4" xfId="15691"/>
    <cellStyle name="Normal 4 4 11 4 2" xfId="32356"/>
    <cellStyle name="Normal 4 4 11 5" xfId="15692"/>
    <cellStyle name="Normal 4 4 11 5 2" xfId="32357"/>
    <cellStyle name="Normal 4 4 11 6" xfId="32353"/>
    <cellStyle name="Normal 4 4 12" xfId="15693"/>
    <cellStyle name="Normal 4 4 12 2" xfId="15694"/>
    <cellStyle name="Normal 4 4 12 2 2" xfId="32359"/>
    <cellStyle name="Normal 4 4 12 3" xfId="15695"/>
    <cellStyle name="Normal 4 4 12 3 2" xfId="32360"/>
    <cellStyle name="Normal 4 4 12 4" xfId="15696"/>
    <cellStyle name="Normal 4 4 12 4 2" xfId="32361"/>
    <cellStyle name="Normal 4 4 12 5" xfId="15697"/>
    <cellStyle name="Normal 4 4 12 5 2" xfId="32362"/>
    <cellStyle name="Normal 4 4 12 6" xfId="32358"/>
    <cellStyle name="Normal 4 4 13" xfId="15698"/>
    <cellStyle name="Normal 4 4 13 2" xfId="15699"/>
    <cellStyle name="Normal 4 4 13 2 2" xfId="32364"/>
    <cellStyle name="Normal 4 4 13 3" xfId="15700"/>
    <cellStyle name="Normal 4 4 13 3 2" xfId="32365"/>
    <cellStyle name="Normal 4 4 13 4" xfId="15701"/>
    <cellStyle name="Normal 4 4 13 4 2" xfId="32366"/>
    <cellStyle name="Normal 4 4 13 5" xfId="15702"/>
    <cellStyle name="Normal 4 4 13 5 2" xfId="32367"/>
    <cellStyle name="Normal 4 4 13 6" xfId="32363"/>
    <cellStyle name="Normal 4 4 14" xfId="15703"/>
    <cellStyle name="Normal 4 4 14 2" xfId="15704"/>
    <cellStyle name="Normal 4 4 14 2 2" xfId="32369"/>
    <cellStyle name="Normal 4 4 14 3" xfId="15705"/>
    <cellStyle name="Normal 4 4 14 3 2" xfId="32370"/>
    <cellStyle name="Normal 4 4 14 4" xfId="15706"/>
    <cellStyle name="Normal 4 4 14 4 2" xfId="32371"/>
    <cellStyle name="Normal 4 4 14 5" xfId="15707"/>
    <cellStyle name="Normal 4 4 14 5 2" xfId="32372"/>
    <cellStyle name="Normal 4 4 14 6" xfId="32368"/>
    <cellStyle name="Normal 4 4 15" xfId="15708"/>
    <cellStyle name="Normal 4 4 15 2" xfId="15709"/>
    <cellStyle name="Normal 4 4 15 2 2" xfId="32374"/>
    <cellStyle name="Normal 4 4 15 3" xfId="15710"/>
    <cellStyle name="Normal 4 4 15 3 2" xfId="32375"/>
    <cellStyle name="Normal 4 4 15 4" xfId="15711"/>
    <cellStyle name="Normal 4 4 15 4 2" xfId="32376"/>
    <cellStyle name="Normal 4 4 15 5" xfId="15712"/>
    <cellStyle name="Normal 4 4 15 5 2" xfId="32377"/>
    <cellStyle name="Normal 4 4 15 6" xfId="32373"/>
    <cellStyle name="Normal 4 4 16" xfId="15713"/>
    <cellStyle name="Normal 4 4 16 2" xfId="15714"/>
    <cellStyle name="Normal 4 4 16 2 2" xfId="32379"/>
    <cellStyle name="Normal 4 4 16 3" xfId="15715"/>
    <cellStyle name="Normal 4 4 16 3 2" xfId="32380"/>
    <cellStyle name="Normal 4 4 16 4" xfId="15716"/>
    <cellStyle name="Normal 4 4 16 4 2" xfId="32381"/>
    <cellStyle name="Normal 4 4 16 5" xfId="15717"/>
    <cellStyle name="Normal 4 4 16 5 2" xfId="32382"/>
    <cellStyle name="Normal 4 4 16 6" xfId="32378"/>
    <cellStyle name="Normal 4 4 17" xfId="15718"/>
    <cellStyle name="Normal 4 4 17 2" xfId="15719"/>
    <cellStyle name="Normal 4 4 17 2 2" xfId="32384"/>
    <cellStyle name="Normal 4 4 17 3" xfId="15720"/>
    <cellStyle name="Normal 4 4 17 3 2" xfId="32385"/>
    <cellStyle name="Normal 4 4 17 4" xfId="15721"/>
    <cellStyle name="Normal 4 4 17 4 2" xfId="32386"/>
    <cellStyle name="Normal 4 4 17 5" xfId="15722"/>
    <cellStyle name="Normal 4 4 17 5 2" xfId="32387"/>
    <cellStyle name="Normal 4 4 17 6" xfId="32383"/>
    <cellStyle name="Normal 4 4 18" xfId="15723"/>
    <cellStyle name="Normal 4 4 18 2" xfId="15724"/>
    <cellStyle name="Normal 4 4 18 2 2" xfId="32389"/>
    <cellStyle name="Normal 4 4 18 3" xfId="15725"/>
    <cellStyle name="Normal 4 4 18 3 2" xfId="32390"/>
    <cellStyle name="Normal 4 4 18 4" xfId="15726"/>
    <cellStyle name="Normal 4 4 18 4 2" xfId="32391"/>
    <cellStyle name="Normal 4 4 18 5" xfId="15727"/>
    <cellStyle name="Normal 4 4 18 5 2" xfId="32392"/>
    <cellStyle name="Normal 4 4 18 6" xfId="32388"/>
    <cellStyle name="Normal 4 4 19" xfId="15728"/>
    <cellStyle name="Normal 4 4 19 2" xfId="15729"/>
    <cellStyle name="Normal 4 4 19 2 2" xfId="32394"/>
    <cellStyle name="Normal 4 4 19 3" xfId="15730"/>
    <cellStyle name="Normal 4 4 19 3 2" xfId="32395"/>
    <cellStyle name="Normal 4 4 19 4" xfId="15731"/>
    <cellStyle name="Normal 4 4 19 4 2" xfId="32396"/>
    <cellStyle name="Normal 4 4 19 5" xfId="15732"/>
    <cellStyle name="Normal 4 4 19 5 2" xfId="32397"/>
    <cellStyle name="Normal 4 4 19 6" xfId="32393"/>
    <cellStyle name="Normal 4 4 2" xfId="15733"/>
    <cellStyle name="Normal 4 4 2 10" xfId="15734"/>
    <cellStyle name="Normal 4 4 2 10 2" xfId="15735"/>
    <cellStyle name="Normal 4 4 2 10 2 2" xfId="32400"/>
    <cellStyle name="Normal 4 4 2 10 3" xfId="15736"/>
    <cellStyle name="Normal 4 4 2 10 3 2" xfId="32401"/>
    <cellStyle name="Normal 4 4 2 10 4" xfId="15737"/>
    <cellStyle name="Normal 4 4 2 10 4 2" xfId="32402"/>
    <cellStyle name="Normal 4 4 2 10 5" xfId="15738"/>
    <cellStyle name="Normal 4 4 2 10 5 2" xfId="32403"/>
    <cellStyle name="Normal 4 4 2 10 6" xfId="32399"/>
    <cellStyle name="Normal 4 4 2 11" xfId="15739"/>
    <cellStyle name="Normal 4 4 2 11 2" xfId="15740"/>
    <cellStyle name="Normal 4 4 2 11 2 2" xfId="32405"/>
    <cellStyle name="Normal 4 4 2 11 3" xfId="15741"/>
    <cellStyle name="Normal 4 4 2 11 3 2" xfId="32406"/>
    <cellStyle name="Normal 4 4 2 11 4" xfId="15742"/>
    <cellStyle name="Normal 4 4 2 11 4 2" xfId="32407"/>
    <cellStyle name="Normal 4 4 2 11 5" xfId="15743"/>
    <cellStyle name="Normal 4 4 2 11 5 2" xfId="32408"/>
    <cellStyle name="Normal 4 4 2 11 6" xfId="32404"/>
    <cellStyle name="Normal 4 4 2 12" xfId="15744"/>
    <cellStyle name="Normal 4 4 2 12 2" xfId="15745"/>
    <cellStyle name="Normal 4 4 2 12 2 2" xfId="32410"/>
    <cellStyle name="Normal 4 4 2 12 3" xfId="15746"/>
    <cellStyle name="Normal 4 4 2 12 3 2" xfId="32411"/>
    <cellStyle name="Normal 4 4 2 12 4" xfId="15747"/>
    <cellStyle name="Normal 4 4 2 12 4 2" xfId="32412"/>
    <cellStyle name="Normal 4 4 2 12 5" xfId="15748"/>
    <cellStyle name="Normal 4 4 2 12 5 2" xfId="32413"/>
    <cellStyle name="Normal 4 4 2 12 6" xfId="32409"/>
    <cellStyle name="Normal 4 4 2 13" xfId="15749"/>
    <cellStyle name="Normal 4 4 2 13 2" xfId="15750"/>
    <cellStyle name="Normal 4 4 2 13 2 2" xfId="32415"/>
    <cellStyle name="Normal 4 4 2 13 3" xfId="15751"/>
    <cellStyle name="Normal 4 4 2 13 3 2" xfId="32416"/>
    <cellStyle name="Normal 4 4 2 13 4" xfId="15752"/>
    <cellStyle name="Normal 4 4 2 13 4 2" xfId="32417"/>
    <cellStyle name="Normal 4 4 2 13 5" xfId="15753"/>
    <cellStyle name="Normal 4 4 2 13 5 2" xfId="32418"/>
    <cellStyle name="Normal 4 4 2 13 6" xfId="32414"/>
    <cellStyle name="Normal 4 4 2 14" xfId="15754"/>
    <cellStyle name="Normal 4 4 2 14 2" xfId="15755"/>
    <cellStyle name="Normal 4 4 2 14 2 2" xfId="32420"/>
    <cellStyle name="Normal 4 4 2 14 3" xfId="15756"/>
    <cellStyle name="Normal 4 4 2 14 3 2" xfId="32421"/>
    <cellStyle name="Normal 4 4 2 14 4" xfId="15757"/>
    <cellStyle name="Normal 4 4 2 14 4 2" xfId="32422"/>
    <cellStyle name="Normal 4 4 2 14 5" xfId="15758"/>
    <cellStyle name="Normal 4 4 2 14 5 2" xfId="32423"/>
    <cellStyle name="Normal 4 4 2 14 6" xfId="32419"/>
    <cellStyle name="Normal 4 4 2 15" xfId="15759"/>
    <cellStyle name="Normal 4 4 2 15 2" xfId="15760"/>
    <cellStyle name="Normal 4 4 2 15 2 2" xfId="32425"/>
    <cellStyle name="Normal 4 4 2 15 3" xfId="15761"/>
    <cellStyle name="Normal 4 4 2 15 3 2" xfId="32426"/>
    <cellStyle name="Normal 4 4 2 15 4" xfId="15762"/>
    <cellStyle name="Normal 4 4 2 15 4 2" xfId="32427"/>
    <cellStyle name="Normal 4 4 2 15 5" xfId="15763"/>
    <cellStyle name="Normal 4 4 2 15 5 2" xfId="32428"/>
    <cellStyle name="Normal 4 4 2 15 6" xfId="32424"/>
    <cellStyle name="Normal 4 4 2 16" xfId="15764"/>
    <cellStyle name="Normal 4 4 2 16 2" xfId="15765"/>
    <cellStyle name="Normal 4 4 2 16 2 2" xfId="32430"/>
    <cellStyle name="Normal 4 4 2 16 3" xfId="15766"/>
    <cellStyle name="Normal 4 4 2 16 3 2" xfId="32431"/>
    <cellStyle name="Normal 4 4 2 16 4" xfId="15767"/>
    <cellStyle name="Normal 4 4 2 16 4 2" xfId="32432"/>
    <cellStyle name="Normal 4 4 2 16 5" xfId="15768"/>
    <cellStyle name="Normal 4 4 2 16 5 2" xfId="32433"/>
    <cellStyle name="Normal 4 4 2 16 6" xfId="32429"/>
    <cellStyle name="Normal 4 4 2 17" xfId="15769"/>
    <cellStyle name="Normal 4 4 2 17 2" xfId="15770"/>
    <cellStyle name="Normal 4 4 2 17 2 2" xfId="32435"/>
    <cellStyle name="Normal 4 4 2 17 3" xfId="15771"/>
    <cellStyle name="Normal 4 4 2 17 3 2" xfId="32436"/>
    <cellStyle name="Normal 4 4 2 17 4" xfId="15772"/>
    <cellStyle name="Normal 4 4 2 17 4 2" xfId="32437"/>
    <cellStyle name="Normal 4 4 2 17 5" xfId="15773"/>
    <cellStyle name="Normal 4 4 2 17 5 2" xfId="32438"/>
    <cellStyle name="Normal 4 4 2 17 6" xfId="32434"/>
    <cellStyle name="Normal 4 4 2 18" xfId="15774"/>
    <cellStyle name="Normal 4 4 2 18 2" xfId="15775"/>
    <cellStyle name="Normal 4 4 2 18 2 2" xfId="32440"/>
    <cellStyle name="Normal 4 4 2 18 3" xfId="15776"/>
    <cellStyle name="Normal 4 4 2 18 3 2" xfId="32441"/>
    <cellStyle name="Normal 4 4 2 18 4" xfId="15777"/>
    <cellStyle name="Normal 4 4 2 18 4 2" xfId="32442"/>
    <cellStyle name="Normal 4 4 2 18 5" xfId="15778"/>
    <cellStyle name="Normal 4 4 2 18 5 2" xfId="32443"/>
    <cellStyle name="Normal 4 4 2 18 6" xfId="32439"/>
    <cellStyle name="Normal 4 4 2 19" xfId="15779"/>
    <cellStyle name="Normal 4 4 2 19 2" xfId="15780"/>
    <cellStyle name="Normal 4 4 2 19 2 2" xfId="32445"/>
    <cellStyle name="Normal 4 4 2 19 3" xfId="15781"/>
    <cellStyle name="Normal 4 4 2 19 3 2" xfId="32446"/>
    <cellStyle name="Normal 4 4 2 19 4" xfId="15782"/>
    <cellStyle name="Normal 4 4 2 19 4 2" xfId="32447"/>
    <cellStyle name="Normal 4 4 2 19 5" xfId="15783"/>
    <cellStyle name="Normal 4 4 2 19 5 2" xfId="32448"/>
    <cellStyle name="Normal 4 4 2 19 6" xfId="32444"/>
    <cellStyle name="Normal 4 4 2 2" xfId="15784"/>
    <cellStyle name="Normal 4 4 2 2 10" xfId="15785"/>
    <cellStyle name="Normal 4 4 2 2 10 2" xfId="15786"/>
    <cellStyle name="Normal 4 4 2 2 10 2 2" xfId="32451"/>
    <cellStyle name="Normal 4 4 2 2 10 3" xfId="15787"/>
    <cellStyle name="Normal 4 4 2 2 10 3 2" xfId="32452"/>
    <cellStyle name="Normal 4 4 2 2 10 4" xfId="15788"/>
    <cellStyle name="Normal 4 4 2 2 10 4 2" xfId="32453"/>
    <cellStyle name="Normal 4 4 2 2 10 5" xfId="15789"/>
    <cellStyle name="Normal 4 4 2 2 10 5 2" xfId="32454"/>
    <cellStyle name="Normal 4 4 2 2 10 6" xfId="32450"/>
    <cellStyle name="Normal 4 4 2 2 11" xfId="15790"/>
    <cellStyle name="Normal 4 4 2 2 11 2" xfId="15791"/>
    <cellStyle name="Normal 4 4 2 2 11 2 2" xfId="32456"/>
    <cellStyle name="Normal 4 4 2 2 11 3" xfId="15792"/>
    <cellStyle name="Normal 4 4 2 2 11 3 2" xfId="32457"/>
    <cellStyle name="Normal 4 4 2 2 11 4" xfId="15793"/>
    <cellStyle name="Normal 4 4 2 2 11 4 2" xfId="32458"/>
    <cellStyle name="Normal 4 4 2 2 11 5" xfId="15794"/>
    <cellStyle name="Normal 4 4 2 2 11 5 2" xfId="32459"/>
    <cellStyle name="Normal 4 4 2 2 11 6" xfId="32455"/>
    <cellStyle name="Normal 4 4 2 2 12" xfId="15795"/>
    <cellStyle name="Normal 4 4 2 2 12 2" xfId="15796"/>
    <cellStyle name="Normal 4 4 2 2 12 2 2" xfId="32461"/>
    <cellStyle name="Normal 4 4 2 2 12 3" xfId="15797"/>
    <cellStyle name="Normal 4 4 2 2 12 3 2" xfId="32462"/>
    <cellStyle name="Normal 4 4 2 2 12 4" xfId="15798"/>
    <cellStyle name="Normal 4 4 2 2 12 4 2" xfId="32463"/>
    <cellStyle name="Normal 4 4 2 2 12 5" xfId="15799"/>
    <cellStyle name="Normal 4 4 2 2 12 5 2" xfId="32464"/>
    <cellStyle name="Normal 4 4 2 2 12 6" xfId="32460"/>
    <cellStyle name="Normal 4 4 2 2 13" xfId="15800"/>
    <cellStyle name="Normal 4 4 2 2 13 2" xfId="15801"/>
    <cellStyle name="Normal 4 4 2 2 13 2 2" xfId="32466"/>
    <cellStyle name="Normal 4 4 2 2 13 3" xfId="15802"/>
    <cellStyle name="Normal 4 4 2 2 13 3 2" xfId="32467"/>
    <cellStyle name="Normal 4 4 2 2 13 4" xfId="15803"/>
    <cellStyle name="Normal 4 4 2 2 13 4 2" xfId="32468"/>
    <cellStyle name="Normal 4 4 2 2 13 5" xfId="15804"/>
    <cellStyle name="Normal 4 4 2 2 13 5 2" xfId="32469"/>
    <cellStyle name="Normal 4 4 2 2 13 6" xfId="32465"/>
    <cellStyle name="Normal 4 4 2 2 14" xfId="15805"/>
    <cellStyle name="Normal 4 4 2 2 14 2" xfId="15806"/>
    <cellStyle name="Normal 4 4 2 2 14 2 2" xfId="32471"/>
    <cellStyle name="Normal 4 4 2 2 14 3" xfId="15807"/>
    <cellStyle name="Normal 4 4 2 2 14 3 2" xfId="32472"/>
    <cellStyle name="Normal 4 4 2 2 14 4" xfId="15808"/>
    <cellStyle name="Normal 4 4 2 2 14 4 2" xfId="32473"/>
    <cellStyle name="Normal 4 4 2 2 14 5" xfId="15809"/>
    <cellStyle name="Normal 4 4 2 2 14 5 2" xfId="32474"/>
    <cellStyle name="Normal 4 4 2 2 14 6" xfId="32470"/>
    <cellStyle name="Normal 4 4 2 2 15" xfId="15810"/>
    <cellStyle name="Normal 4 4 2 2 15 2" xfId="15811"/>
    <cellStyle name="Normal 4 4 2 2 15 2 2" xfId="32476"/>
    <cellStyle name="Normal 4 4 2 2 15 3" xfId="15812"/>
    <cellStyle name="Normal 4 4 2 2 15 3 2" xfId="32477"/>
    <cellStyle name="Normal 4 4 2 2 15 4" xfId="15813"/>
    <cellStyle name="Normal 4 4 2 2 15 4 2" xfId="32478"/>
    <cellStyle name="Normal 4 4 2 2 15 5" xfId="15814"/>
    <cellStyle name="Normal 4 4 2 2 15 5 2" xfId="32479"/>
    <cellStyle name="Normal 4 4 2 2 15 6" xfId="32475"/>
    <cellStyle name="Normal 4 4 2 2 16" xfId="15815"/>
    <cellStyle name="Normal 4 4 2 2 16 2" xfId="15816"/>
    <cellStyle name="Normal 4 4 2 2 16 2 2" xfId="32481"/>
    <cellStyle name="Normal 4 4 2 2 16 3" xfId="15817"/>
    <cellStyle name="Normal 4 4 2 2 16 3 2" xfId="32482"/>
    <cellStyle name="Normal 4 4 2 2 16 4" xfId="15818"/>
    <cellStyle name="Normal 4 4 2 2 16 4 2" xfId="32483"/>
    <cellStyle name="Normal 4 4 2 2 16 5" xfId="15819"/>
    <cellStyle name="Normal 4 4 2 2 16 5 2" xfId="32484"/>
    <cellStyle name="Normal 4 4 2 2 16 6" xfId="32480"/>
    <cellStyle name="Normal 4 4 2 2 17" xfId="15820"/>
    <cellStyle name="Normal 4 4 2 2 17 2" xfId="32485"/>
    <cellStyle name="Normal 4 4 2 2 18" xfId="15821"/>
    <cellStyle name="Normal 4 4 2 2 18 2" xfId="32486"/>
    <cellStyle name="Normal 4 4 2 2 19" xfId="15822"/>
    <cellStyle name="Normal 4 4 2 2 19 2" xfId="32487"/>
    <cellStyle name="Normal 4 4 2 2 2" xfId="15823"/>
    <cellStyle name="Normal 4 4 2 2 2 10" xfId="15824"/>
    <cellStyle name="Normal 4 4 2 2 2 10 2" xfId="32489"/>
    <cellStyle name="Normal 4 4 2 2 2 11" xfId="15825"/>
    <cellStyle name="Normal 4 4 2 2 2 11 2" xfId="32490"/>
    <cellStyle name="Normal 4 4 2 2 2 12" xfId="32488"/>
    <cellStyle name="Normal 4 4 2 2 2 2" xfId="15826"/>
    <cellStyle name="Normal 4 4 2 2 2 2 2" xfId="15827"/>
    <cellStyle name="Normal 4 4 2 2 2 2 2 2" xfId="32492"/>
    <cellStyle name="Normal 4 4 2 2 2 2 3" xfId="15828"/>
    <cellStyle name="Normal 4 4 2 2 2 2 3 2" xfId="32493"/>
    <cellStyle name="Normal 4 4 2 2 2 2 4" xfId="15829"/>
    <cellStyle name="Normal 4 4 2 2 2 2 4 2" xfId="32494"/>
    <cellStyle name="Normal 4 4 2 2 2 2 5" xfId="15830"/>
    <cellStyle name="Normal 4 4 2 2 2 2 5 2" xfId="32495"/>
    <cellStyle name="Normal 4 4 2 2 2 2 6" xfId="32491"/>
    <cellStyle name="Normal 4 4 2 2 2 3" xfId="15831"/>
    <cellStyle name="Normal 4 4 2 2 2 3 2" xfId="15832"/>
    <cellStyle name="Normal 4 4 2 2 2 3 2 2" xfId="32497"/>
    <cellStyle name="Normal 4 4 2 2 2 3 3" xfId="15833"/>
    <cellStyle name="Normal 4 4 2 2 2 3 3 2" xfId="32498"/>
    <cellStyle name="Normal 4 4 2 2 2 3 4" xfId="15834"/>
    <cellStyle name="Normal 4 4 2 2 2 3 4 2" xfId="32499"/>
    <cellStyle name="Normal 4 4 2 2 2 3 5" xfId="15835"/>
    <cellStyle name="Normal 4 4 2 2 2 3 5 2" xfId="32500"/>
    <cellStyle name="Normal 4 4 2 2 2 3 6" xfId="32496"/>
    <cellStyle name="Normal 4 4 2 2 2 4" xfId="15836"/>
    <cellStyle name="Normal 4 4 2 2 2 4 2" xfId="15837"/>
    <cellStyle name="Normal 4 4 2 2 2 4 2 2" xfId="32502"/>
    <cellStyle name="Normal 4 4 2 2 2 4 3" xfId="15838"/>
    <cellStyle name="Normal 4 4 2 2 2 4 3 2" xfId="32503"/>
    <cellStyle name="Normal 4 4 2 2 2 4 4" xfId="15839"/>
    <cellStyle name="Normal 4 4 2 2 2 4 4 2" xfId="32504"/>
    <cellStyle name="Normal 4 4 2 2 2 4 5" xfId="15840"/>
    <cellStyle name="Normal 4 4 2 2 2 4 5 2" xfId="32505"/>
    <cellStyle name="Normal 4 4 2 2 2 4 6" xfId="32501"/>
    <cellStyle name="Normal 4 4 2 2 2 5" xfId="15841"/>
    <cellStyle name="Normal 4 4 2 2 2 5 2" xfId="15842"/>
    <cellStyle name="Normal 4 4 2 2 2 5 2 2" xfId="32507"/>
    <cellStyle name="Normal 4 4 2 2 2 5 3" xfId="15843"/>
    <cellStyle name="Normal 4 4 2 2 2 5 3 2" xfId="32508"/>
    <cellStyle name="Normal 4 4 2 2 2 5 4" xfId="15844"/>
    <cellStyle name="Normal 4 4 2 2 2 5 4 2" xfId="32509"/>
    <cellStyle name="Normal 4 4 2 2 2 5 5" xfId="15845"/>
    <cellStyle name="Normal 4 4 2 2 2 5 5 2" xfId="32510"/>
    <cellStyle name="Normal 4 4 2 2 2 5 6" xfId="32506"/>
    <cellStyle name="Normal 4 4 2 2 2 6" xfId="15846"/>
    <cellStyle name="Normal 4 4 2 2 2 6 2" xfId="15847"/>
    <cellStyle name="Normal 4 4 2 2 2 6 2 2" xfId="32512"/>
    <cellStyle name="Normal 4 4 2 2 2 6 3" xfId="15848"/>
    <cellStyle name="Normal 4 4 2 2 2 6 3 2" xfId="32513"/>
    <cellStyle name="Normal 4 4 2 2 2 6 4" xfId="15849"/>
    <cellStyle name="Normal 4 4 2 2 2 6 4 2" xfId="32514"/>
    <cellStyle name="Normal 4 4 2 2 2 6 5" xfId="15850"/>
    <cellStyle name="Normal 4 4 2 2 2 6 5 2" xfId="32515"/>
    <cellStyle name="Normal 4 4 2 2 2 6 6" xfId="32511"/>
    <cellStyle name="Normal 4 4 2 2 2 7" xfId="15851"/>
    <cellStyle name="Normal 4 4 2 2 2 7 2" xfId="15852"/>
    <cellStyle name="Normal 4 4 2 2 2 7 2 2" xfId="32517"/>
    <cellStyle name="Normal 4 4 2 2 2 7 3" xfId="15853"/>
    <cellStyle name="Normal 4 4 2 2 2 7 3 2" xfId="32518"/>
    <cellStyle name="Normal 4 4 2 2 2 7 4" xfId="15854"/>
    <cellStyle name="Normal 4 4 2 2 2 7 4 2" xfId="32519"/>
    <cellStyle name="Normal 4 4 2 2 2 7 5" xfId="15855"/>
    <cellStyle name="Normal 4 4 2 2 2 7 5 2" xfId="32520"/>
    <cellStyle name="Normal 4 4 2 2 2 7 6" xfId="32516"/>
    <cellStyle name="Normal 4 4 2 2 2 8" xfId="15856"/>
    <cellStyle name="Normal 4 4 2 2 2 8 2" xfId="32521"/>
    <cellStyle name="Normal 4 4 2 2 2 9" xfId="15857"/>
    <cellStyle name="Normal 4 4 2 2 2 9 2" xfId="32522"/>
    <cellStyle name="Normal 4 4 2 2 20" xfId="15858"/>
    <cellStyle name="Normal 4 4 2 2 20 2" xfId="32523"/>
    <cellStyle name="Normal 4 4 2 2 21" xfId="40706"/>
    <cellStyle name="Normal 4 4 2 2 22" xfId="32449"/>
    <cellStyle name="Normal 4 4 2 2 3" xfId="15859"/>
    <cellStyle name="Normal 4 4 2 2 3 2" xfId="15860"/>
    <cellStyle name="Normal 4 4 2 2 3 2 2" xfId="15861"/>
    <cellStyle name="Normal 4 4 2 2 3 2 2 2" xfId="32526"/>
    <cellStyle name="Normal 4 4 2 2 3 2 3" xfId="15862"/>
    <cellStyle name="Normal 4 4 2 2 3 2 3 2" xfId="32527"/>
    <cellStyle name="Normal 4 4 2 2 3 2 4" xfId="15863"/>
    <cellStyle name="Normal 4 4 2 2 3 2 4 2" xfId="32528"/>
    <cellStyle name="Normal 4 4 2 2 3 2 5" xfId="15864"/>
    <cellStyle name="Normal 4 4 2 2 3 2 5 2" xfId="32529"/>
    <cellStyle name="Normal 4 4 2 2 3 2 6" xfId="32525"/>
    <cellStyle name="Normal 4 4 2 2 3 3" xfId="15865"/>
    <cellStyle name="Normal 4 4 2 2 3 3 2" xfId="32530"/>
    <cellStyle name="Normal 4 4 2 2 3 4" xfId="15866"/>
    <cellStyle name="Normal 4 4 2 2 3 4 2" xfId="32531"/>
    <cellStyle name="Normal 4 4 2 2 3 5" xfId="15867"/>
    <cellStyle name="Normal 4 4 2 2 3 5 2" xfId="32532"/>
    <cellStyle name="Normal 4 4 2 2 3 6" xfId="15868"/>
    <cellStyle name="Normal 4 4 2 2 3 6 2" xfId="32533"/>
    <cellStyle name="Normal 4 4 2 2 3 7" xfId="32524"/>
    <cellStyle name="Normal 4 4 2 2 4" xfId="15869"/>
    <cellStyle name="Normal 4 4 2 2 4 2" xfId="15870"/>
    <cellStyle name="Normal 4 4 2 2 4 2 2" xfId="15871"/>
    <cellStyle name="Normal 4 4 2 2 4 2 2 2" xfId="32536"/>
    <cellStyle name="Normal 4 4 2 2 4 2 3" xfId="15872"/>
    <cellStyle name="Normal 4 4 2 2 4 2 3 2" xfId="32537"/>
    <cellStyle name="Normal 4 4 2 2 4 2 4" xfId="15873"/>
    <cellStyle name="Normal 4 4 2 2 4 2 4 2" xfId="32538"/>
    <cellStyle name="Normal 4 4 2 2 4 2 5" xfId="15874"/>
    <cellStyle name="Normal 4 4 2 2 4 2 5 2" xfId="32539"/>
    <cellStyle name="Normal 4 4 2 2 4 2 6" xfId="32535"/>
    <cellStyle name="Normal 4 4 2 2 4 3" xfId="15875"/>
    <cellStyle name="Normal 4 4 2 2 4 3 2" xfId="32540"/>
    <cellStyle name="Normal 4 4 2 2 4 4" xfId="15876"/>
    <cellStyle name="Normal 4 4 2 2 4 4 2" xfId="32541"/>
    <cellStyle name="Normal 4 4 2 2 4 5" xfId="15877"/>
    <cellStyle name="Normal 4 4 2 2 4 5 2" xfId="32542"/>
    <cellStyle name="Normal 4 4 2 2 4 6" xfId="15878"/>
    <cellStyle name="Normal 4 4 2 2 4 6 2" xfId="32543"/>
    <cellStyle name="Normal 4 4 2 2 4 7" xfId="32534"/>
    <cellStyle name="Normal 4 4 2 2 5" xfId="15879"/>
    <cellStyle name="Normal 4 4 2 2 5 2" xfId="15880"/>
    <cellStyle name="Normal 4 4 2 2 5 2 2" xfId="32545"/>
    <cellStyle name="Normal 4 4 2 2 5 3" xfId="15881"/>
    <cellStyle name="Normal 4 4 2 2 5 3 2" xfId="32546"/>
    <cellStyle name="Normal 4 4 2 2 5 4" xfId="15882"/>
    <cellStyle name="Normal 4 4 2 2 5 4 2" xfId="32547"/>
    <cellStyle name="Normal 4 4 2 2 5 5" xfId="15883"/>
    <cellStyle name="Normal 4 4 2 2 5 5 2" xfId="32548"/>
    <cellStyle name="Normal 4 4 2 2 5 6" xfId="32544"/>
    <cellStyle name="Normal 4 4 2 2 6" xfId="15884"/>
    <cellStyle name="Normal 4 4 2 2 6 2" xfId="15885"/>
    <cellStyle name="Normal 4 4 2 2 6 2 2" xfId="32550"/>
    <cellStyle name="Normal 4 4 2 2 6 3" xfId="15886"/>
    <cellStyle name="Normal 4 4 2 2 6 3 2" xfId="32551"/>
    <cellStyle name="Normal 4 4 2 2 6 4" xfId="15887"/>
    <cellStyle name="Normal 4 4 2 2 6 4 2" xfId="32552"/>
    <cellStyle name="Normal 4 4 2 2 6 5" xfId="15888"/>
    <cellStyle name="Normal 4 4 2 2 6 5 2" xfId="32553"/>
    <cellStyle name="Normal 4 4 2 2 6 6" xfId="32549"/>
    <cellStyle name="Normal 4 4 2 2 7" xfId="15889"/>
    <cellStyle name="Normal 4 4 2 2 7 2" xfId="15890"/>
    <cellStyle name="Normal 4 4 2 2 7 2 2" xfId="32555"/>
    <cellStyle name="Normal 4 4 2 2 7 3" xfId="15891"/>
    <cellStyle name="Normal 4 4 2 2 7 3 2" xfId="32556"/>
    <cellStyle name="Normal 4 4 2 2 7 4" xfId="15892"/>
    <cellStyle name="Normal 4 4 2 2 7 4 2" xfId="32557"/>
    <cellStyle name="Normal 4 4 2 2 7 5" xfId="15893"/>
    <cellStyle name="Normal 4 4 2 2 7 5 2" xfId="32558"/>
    <cellStyle name="Normal 4 4 2 2 7 6" xfId="32554"/>
    <cellStyle name="Normal 4 4 2 2 8" xfId="15894"/>
    <cellStyle name="Normal 4 4 2 2 8 2" xfId="15895"/>
    <cellStyle name="Normal 4 4 2 2 8 2 2" xfId="32560"/>
    <cellStyle name="Normal 4 4 2 2 8 3" xfId="15896"/>
    <cellStyle name="Normal 4 4 2 2 8 3 2" xfId="32561"/>
    <cellStyle name="Normal 4 4 2 2 8 4" xfId="15897"/>
    <cellStyle name="Normal 4 4 2 2 8 4 2" xfId="32562"/>
    <cellStyle name="Normal 4 4 2 2 8 5" xfId="15898"/>
    <cellStyle name="Normal 4 4 2 2 8 5 2" xfId="32563"/>
    <cellStyle name="Normal 4 4 2 2 8 6" xfId="32559"/>
    <cellStyle name="Normal 4 4 2 2 9" xfId="15899"/>
    <cellStyle name="Normal 4 4 2 2 9 2" xfId="15900"/>
    <cellStyle name="Normal 4 4 2 2 9 2 2" xfId="32565"/>
    <cellStyle name="Normal 4 4 2 2 9 3" xfId="15901"/>
    <cellStyle name="Normal 4 4 2 2 9 3 2" xfId="32566"/>
    <cellStyle name="Normal 4 4 2 2 9 4" xfId="15902"/>
    <cellStyle name="Normal 4 4 2 2 9 4 2" xfId="32567"/>
    <cellStyle name="Normal 4 4 2 2 9 5" xfId="15903"/>
    <cellStyle name="Normal 4 4 2 2 9 5 2" xfId="32568"/>
    <cellStyle name="Normal 4 4 2 2 9 6" xfId="32564"/>
    <cellStyle name="Normal 4 4 2 20" xfId="15904"/>
    <cellStyle name="Normal 4 4 2 20 2" xfId="32569"/>
    <cellStyle name="Normal 4 4 2 21" xfId="15905"/>
    <cellStyle name="Normal 4 4 2 21 2" xfId="32570"/>
    <cellStyle name="Normal 4 4 2 22" xfId="15906"/>
    <cellStyle name="Normal 4 4 2 22 2" xfId="32571"/>
    <cellStyle name="Normal 4 4 2 23" xfId="15907"/>
    <cellStyle name="Normal 4 4 2 23 2" xfId="32572"/>
    <cellStyle name="Normal 4 4 2 24" xfId="40705"/>
    <cellStyle name="Normal 4 4 2 25" xfId="32398"/>
    <cellStyle name="Normal 4 4 2 3" xfId="15908"/>
    <cellStyle name="Normal 4 4 2 3 10" xfId="15909"/>
    <cellStyle name="Normal 4 4 2 3 10 2" xfId="15910"/>
    <cellStyle name="Normal 4 4 2 3 10 2 2" xfId="32575"/>
    <cellStyle name="Normal 4 4 2 3 10 3" xfId="15911"/>
    <cellStyle name="Normal 4 4 2 3 10 3 2" xfId="32576"/>
    <cellStyle name="Normal 4 4 2 3 10 4" xfId="15912"/>
    <cellStyle name="Normal 4 4 2 3 10 4 2" xfId="32577"/>
    <cellStyle name="Normal 4 4 2 3 10 5" xfId="15913"/>
    <cellStyle name="Normal 4 4 2 3 10 5 2" xfId="32578"/>
    <cellStyle name="Normal 4 4 2 3 10 6" xfId="32574"/>
    <cellStyle name="Normal 4 4 2 3 11" xfId="15914"/>
    <cellStyle name="Normal 4 4 2 3 11 2" xfId="15915"/>
    <cellStyle name="Normal 4 4 2 3 11 2 2" xfId="32580"/>
    <cellStyle name="Normal 4 4 2 3 11 3" xfId="15916"/>
    <cellStyle name="Normal 4 4 2 3 11 3 2" xfId="32581"/>
    <cellStyle name="Normal 4 4 2 3 11 4" xfId="15917"/>
    <cellStyle name="Normal 4 4 2 3 11 4 2" xfId="32582"/>
    <cellStyle name="Normal 4 4 2 3 11 5" xfId="15918"/>
    <cellStyle name="Normal 4 4 2 3 11 5 2" xfId="32583"/>
    <cellStyle name="Normal 4 4 2 3 11 6" xfId="32579"/>
    <cellStyle name="Normal 4 4 2 3 12" xfId="15919"/>
    <cellStyle name="Normal 4 4 2 3 12 2" xfId="15920"/>
    <cellStyle name="Normal 4 4 2 3 12 2 2" xfId="32585"/>
    <cellStyle name="Normal 4 4 2 3 12 3" xfId="15921"/>
    <cellStyle name="Normal 4 4 2 3 12 3 2" xfId="32586"/>
    <cellStyle name="Normal 4 4 2 3 12 4" xfId="15922"/>
    <cellStyle name="Normal 4 4 2 3 12 4 2" xfId="32587"/>
    <cellStyle name="Normal 4 4 2 3 12 5" xfId="15923"/>
    <cellStyle name="Normal 4 4 2 3 12 5 2" xfId="32588"/>
    <cellStyle name="Normal 4 4 2 3 12 6" xfId="32584"/>
    <cellStyle name="Normal 4 4 2 3 13" xfId="15924"/>
    <cellStyle name="Normal 4 4 2 3 13 2" xfId="15925"/>
    <cellStyle name="Normal 4 4 2 3 13 2 2" xfId="32590"/>
    <cellStyle name="Normal 4 4 2 3 13 3" xfId="15926"/>
    <cellStyle name="Normal 4 4 2 3 13 3 2" xfId="32591"/>
    <cellStyle name="Normal 4 4 2 3 13 4" xfId="15927"/>
    <cellStyle name="Normal 4 4 2 3 13 4 2" xfId="32592"/>
    <cellStyle name="Normal 4 4 2 3 13 5" xfId="15928"/>
    <cellStyle name="Normal 4 4 2 3 13 5 2" xfId="32593"/>
    <cellStyle name="Normal 4 4 2 3 13 6" xfId="32589"/>
    <cellStyle name="Normal 4 4 2 3 14" xfId="15929"/>
    <cellStyle name="Normal 4 4 2 3 14 2" xfId="15930"/>
    <cellStyle name="Normal 4 4 2 3 14 2 2" xfId="32595"/>
    <cellStyle name="Normal 4 4 2 3 14 3" xfId="15931"/>
    <cellStyle name="Normal 4 4 2 3 14 3 2" xfId="32596"/>
    <cellStyle name="Normal 4 4 2 3 14 4" xfId="15932"/>
    <cellStyle name="Normal 4 4 2 3 14 4 2" xfId="32597"/>
    <cellStyle name="Normal 4 4 2 3 14 5" xfId="15933"/>
    <cellStyle name="Normal 4 4 2 3 14 5 2" xfId="32598"/>
    <cellStyle name="Normal 4 4 2 3 14 6" xfId="32594"/>
    <cellStyle name="Normal 4 4 2 3 15" xfId="15934"/>
    <cellStyle name="Normal 4 4 2 3 15 2" xfId="15935"/>
    <cellStyle name="Normal 4 4 2 3 15 2 2" xfId="32600"/>
    <cellStyle name="Normal 4 4 2 3 15 3" xfId="15936"/>
    <cellStyle name="Normal 4 4 2 3 15 3 2" xfId="32601"/>
    <cellStyle name="Normal 4 4 2 3 15 4" xfId="15937"/>
    <cellStyle name="Normal 4 4 2 3 15 4 2" xfId="32602"/>
    <cellStyle name="Normal 4 4 2 3 15 5" xfId="15938"/>
    <cellStyle name="Normal 4 4 2 3 15 5 2" xfId="32603"/>
    <cellStyle name="Normal 4 4 2 3 15 6" xfId="32599"/>
    <cellStyle name="Normal 4 4 2 3 16" xfId="15939"/>
    <cellStyle name="Normal 4 4 2 3 16 2" xfId="15940"/>
    <cellStyle name="Normal 4 4 2 3 16 2 2" xfId="32605"/>
    <cellStyle name="Normal 4 4 2 3 16 3" xfId="15941"/>
    <cellStyle name="Normal 4 4 2 3 16 3 2" xfId="32606"/>
    <cellStyle name="Normal 4 4 2 3 16 4" xfId="15942"/>
    <cellStyle name="Normal 4 4 2 3 16 4 2" xfId="32607"/>
    <cellStyle name="Normal 4 4 2 3 16 5" xfId="15943"/>
    <cellStyle name="Normal 4 4 2 3 16 5 2" xfId="32608"/>
    <cellStyle name="Normal 4 4 2 3 16 6" xfId="32604"/>
    <cellStyle name="Normal 4 4 2 3 17" xfId="15944"/>
    <cellStyle name="Normal 4 4 2 3 17 2" xfId="32609"/>
    <cellStyle name="Normal 4 4 2 3 18" xfId="15945"/>
    <cellStyle name="Normal 4 4 2 3 18 2" xfId="32610"/>
    <cellStyle name="Normal 4 4 2 3 19" xfId="15946"/>
    <cellStyle name="Normal 4 4 2 3 19 2" xfId="32611"/>
    <cellStyle name="Normal 4 4 2 3 2" xfId="15947"/>
    <cellStyle name="Normal 4 4 2 3 2 10" xfId="15948"/>
    <cellStyle name="Normal 4 4 2 3 2 10 2" xfId="32613"/>
    <cellStyle name="Normal 4 4 2 3 2 11" xfId="15949"/>
    <cellStyle name="Normal 4 4 2 3 2 11 2" xfId="32614"/>
    <cellStyle name="Normal 4 4 2 3 2 12" xfId="32612"/>
    <cellStyle name="Normal 4 4 2 3 2 2" xfId="15950"/>
    <cellStyle name="Normal 4 4 2 3 2 2 2" xfId="15951"/>
    <cellStyle name="Normal 4 4 2 3 2 2 2 2" xfId="32616"/>
    <cellStyle name="Normal 4 4 2 3 2 2 3" xfId="15952"/>
    <cellStyle name="Normal 4 4 2 3 2 2 3 2" xfId="32617"/>
    <cellStyle name="Normal 4 4 2 3 2 2 4" xfId="15953"/>
    <cellStyle name="Normal 4 4 2 3 2 2 4 2" xfId="32618"/>
    <cellStyle name="Normal 4 4 2 3 2 2 5" xfId="15954"/>
    <cellStyle name="Normal 4 4 2 3 2 2 5 2" xfId="32619"/>
    <cellStyle name="Normal 4 4 2 3 2 2 6" xfId="32615"/>
    <cellStyle name="Normal 4 4 2 3 2 3" xfId="15955"/>
    <cellStyle name="Normal 4 4 2 3 2 3 2" xfId="15956"/>
    <cellStyle name="Normal 4 4 2 3 2 3 2 2" xfId="32621"/>
    <cellStyle name="Normal 4 4 2 3 2 3 3" xfId="15957"/>
    <cellStyle name="Normal 4 4 2 3 2 3 3 2" xfId="32622"/>
    <cellStyle name="Normal 4 4 2 3 2 3 4" xfId="15958"/>
    <cellStyle name="Normal 4 4 2 3 2 3 4 2" xfId="32623"/>
    <cellStyle name="Normal 4 4 2 3 2 3 5" xfId="15959"/>
    <cellStyle name="Normal 4 4 2 3 2 3 5 2" xfId="32624"/>
    <cellStyle name="Normal 4 4 2 3 2 3 6" xfId="32620"/>
    <cellStyle name="Normal 4 4 2 3 2 4" xfId="15960"/>
    <cellStyle name="Normal 4 4 2 3 2 4 2" xfId="15961"/>
    <cellStyle name="Normal 4 4 2 3 2 4 2 2" xfId="32626"/>
    <cellStyle name="Normal 4 4 2 3 2 4 3" xfId="15962"/>
    <cellStyle name="Normal 4 4 2 3 2 4 3 2" xfId="32627"/>
    <cellStyle name="Normal 4 4 2 3 2 4 4" xfId="15963"/>
    <cellStyle name="Normal 4 4 2 3 2 4 4 2" xfId="32628"/>
    <cellStyle name="Normal 4 4 2 3 2 4 5" xfId="15964"/>
    <cellStyle name="Normal 4 4 2 3 2 4 5 2" xfId="32629"/>
    <cellStyle name="Normal 4 4 2 3 2 4 6" xfId="32625"/>
    <cellStyle name="Normal 4 4 2 3 2 5" xfId="15965"/>
    <cellStyle name="Normal 4 4 2 3 2 5 2" xfId="15966"/>
    <cellStyle name="Normal 4 4 2 3 2 5 2 2" xfId="32631"/>
    <cellStyle name="Normal 4 4 2 3 2 5 3" xfId="15967"/>
    <cellStyle name="Normal 4 4 2 3 2 5 3 2" xfId="32632"/>
    <cellStyle name="Normal 4 4 2 3 2 5 4" xfId="15968"/>
    <cellStyle name="Normal 4 4 2 3 2 5 4 2" xfId="32633"/>
    <cellStyle name="Normal 4 4 2 3 2 5 5" xfId="15969"/>
    <cellStyle name="Normal 4 4 2 3 2 5 5 2" xfId="32634"/>
    <cellStyle name="Normal 4 4 2 3 2 5 6" xfId="32630"/>
    <cellStyle name="Normal 4 4 2 3 2 6" xfId="15970"/>
    <cellStyle name="Normal 4 4 2 3 2 6 2" xfId="15971"/>
    <cellStyle name="Normal 4 4 2 3 2 6 2 2" xfId="32636"/>
    <cellStyle name="Normal 4 4 2 3 2 6 3" xfId="15972"/>
    <cellStyle name="Normal 4 4 2 3 2 6 3 2" xfId="32637"/>
    <cellStyle name="Normal 4 4 2 3 2 6 4" xfId="15973"/>
    <cellStyle name="Normal 4 4 2 3 2 6 4 2" xfId="32638"/>
    <cellStyle name="Normal 4 4 2 3 2 6 5" xfId="15974"/>
    <cellStyle name="Normal 4 4 2 3 2 6 5 2" xfId="32639"/>
    <cellStyle name="Normal 4 4 2 3 2 6 6" xfId="32635"/>
    <cellStyle name="Normal 4 4 2 3 2 7" xfId="15975"/>
    <cellStyle name="Normal 4 4 2 3 2 7 2" xfId="15976"/>
    <cellStyle name="Normal 4 4 2 3 2 7 2 2" xfId="32641"/>
    <cellStyle name="Normal 4 4 2 3 2 7 3" xfId="15977"/>
    <cellStyle name="Normal 4 4 2 3 2 7 3 2" xfId="32642"/>
    <cellStyle name="Normal 4 4 2 3 2 7 4" xfId="15978"/>
    <cellStyle name="Normal 4 4 2 3 2 7 4 2" xfId="32643"/>
    <cellStyle name="Normal 4 4 2 3 2 7 5" xfId="15979"/>
    <cellStyle name="Normal 4 4 2 3 2 7 5 2" xfId="32644"/>
    <cellStyle name="Normal 4 4 2 3 2 7 6" xfId="32640"/>
    <cellStyle name="Normal 4 4 2 3 2 8" xfId="15980"/>
    <cellStyle name="Normal 4 4 2 3 2 8 2" xfId="32645"/>
    <cellStyle name="Normal 4 4 2 3 2 9" xfId="15981"/>
    <cellStyle name="Normal 4 4 2 3 2 9 2" xfId="32646"/>
    <cellStyle name="Normal 4 4 2 3 20" xfId="15982"/>
    <cellStyle name="Normal 4 4 2 3 20 2" xfId="32647"/>
    <cellStyle name="Normal 4 4 2 3 21" xfId="32573"/>
    <cellStyle name="Normal 4 4 2 3 3" xfId="15983"/>
    <cellStyle name="Normal 4 4 2 3 3 2" xfId="15984"/>
    <cellStyle name="Normal 4 4 2 3 3 2 2" xfId="15985"/>
    <cellStyle name="Normal 4 4 2 3 3 2 2 2" xfId="32650"/>
    <cellStyle name="Normal 4 4 2 3 3 2 3" xfId="15986"/>
    <cellStyle name="Normal 4 4 2 3 3 2 3 2" xfId="32651"/>
    <cellStyle name="Normal 4 4 2 3 3 2 4" xfId="15987"/>
    <cellStyle name="Normal 4 4 2 3 3 2 4 2" xfId="32652"/>
    <cellStyle name="Normal 4 4 2 3 3 2 5" xfId="15988"/>
    <cellStyle name="Normal 4 4 2 3 3 2 5 2" xfId="32653"/>
    <cellStyle name="Normal 4 4 2 3 3 2 6" xfId="32649"/>
    <cellStyle name="Normal 4 4 2 3 3 3" xfId="15989"/>
    <cellStyle name="Normal 4 4 2 3 3 3 2" xfId="32654"/>
    <cellStyle name="Normal 4 4 2 3 3 4" xfId="15990"/>
    <cellStyle name="Normal 4 4 2 3 3 4 2" xfId="32655"/>
    <cellStyle name="Normal 4 4 2 3 3 5" xfId="15991"/>
    <cellStyle name="Normal 4 4 2 3 3 5 2" xfId="32656"/>
    <cellStyle name="Normal 4 4 2 3 3 6" xfId="15992"/>
    <cellStyle name="Normal 4 4 2 3 3 6 2" xfId="32657"/>
    <cellStyle name="Normal 4 4 2 3 3 7" xfId="32648"/>
    <cellStyle name="Normal 4 4 2 3 4" xfId="15993"/>
    <cellStyle name="Normal 4 4 2 3 4 2" xfId="15994"/>
    <cellStyle name="Normal 4 4 2 3 4 2 2" xfId="15995"/>
    <cellStyle name="Normal 4 4 2 3 4 2 2 2" xfId="32660"/>
    <cellStyle name="Normal 4 4 2 3 4 2 3" xfId="15996"/>
    <cellStyle name="Normal 4 4 2 3 4 2 3 2" xfId="32661"/>
    <cellStyle name="Normal 4 4 2 3 4 2 4" xfId="15997"/>
    <cellStyle name="Normal 4 4 2 3 4 2 4 2" xfId="32662"/>
    <cellStyle name="Normal 4 4 2 3 4 2 5" xfId="15998"/>
    <cellStyle name="Normal 4 4 2 3 4 2 5 2" xfId="32663"/>
    <cellStyle name="Normal 4 4 2 3 4 2 6" xfId="32659"/>
    <cellStyle name="Normal 4 4 2 3 4 3" xfId="15999"/>
    <cellStyle name="Normal 4 4 2 3 4 3 2" xfId="32664"/>
    <cellStyle name="Normal 4 4 2 3 4 4" xfId="16000"/>
    <cellStyle name="Normal 4 4 2 3 4 4 2" xfId="32665"/>
    <cellStyle name="Normal 4 4 2 3 4 5" xfId="16001"/>
    <cellStyle name="Normal 4 4 2 3 4 5 2" xfId="32666"/>
    <cellStyle name="Normal 4 4 2 3 4 6" xfId="16002"/>
    <cellStyle name="Normal 4 4 2 3 4 6 2" xfId="32667"/>
    <cellStyle name="Normal 4 4 2 3 4 7" xfId="32658"/>
    <cellStyle name="Normal 4 4 2 3 5" xfId="16003"/>
    <cellStyle name="Normal 4 4 2 3 5 2" xfId="16004"/>
    <cellStyle name="Normal 4 4 2 3 5 2 2" xfId="32669"/>
    <cellStyle name="Normal 4 4 2 3 5 3" xfId="16005"/>
    <cellStyle name="Normal 4 4 2 3 5 3 2" xfId="32670"/>
    <cellStyle name="Normal 4 4 2 3 5 4" xfId="16006"/>
    <cellStyle name="Normal 4 4 2 3 5 4 2" xfId="32671"/>
    <cellStyle name="Normal 4 4 2 3 5 5" xfId="16007"/>
    <cellStyle name="Normal 4 4 2 3 5 5 2" xfId="32672"/>
    <cellStyle name="Normal 4 4 2 3 5 6" xfId="32668"/>
    <cellStyle name="Normal 4 4 2 3 6" xfId="16008"/>
    <cellStyle name="Normal 4 4 2 3 6 2" xfId="16009"/>
    <cellStyle name="Normal 4 4 2 3 6 2 2" xfId="32674"/>
    <cellStyle name="Normal 4 4 2 3 6 3" xfId="16010"/>
    <cellStyle name="Normal 4 4 2 3 6 3 2" xfId="32675"/>
    <cellStyle name="Normal 4 4 2 3 6 4" xfId="16011"/>
    <cellStyle name="Normal 4 4 2 3 6 4 2" xfId="32676"/>
    <cellStyle name="Normal 4 4 2 3 6 5" xfId="16012"/>
    <cellStyle name="Normal 4 4 2 3 6 5 2" xfId="32677"/>
    <cellStyle name="Normal 4 4 2 3 6 6" xfId="32673"/>
    <cellStyle name="Normal 4 4 2 3 7" xfId="16013"/>
    <cellStyle name="Normal 4 4 2 3 7 2" xfId="16014"/>
    <cellStyle name="Normal 4 4 2 3 7 2 2" xfId="32679"/>
    <cellStyle name="Normal 4 4 2 3 7 3" xfId="16015"/>
    <cellStyle name="Normal 4 4 2 3 7 3 2" xfId="32680"/>
    <cellStyle name="Normal 4 4 2 3 7 4" xfId="16016"/>
    <cellStyle name="Normal 4 4 2 3 7 4 2" xfId="32681"/>
    <cellStyle name="Normal 4 4 2 3 7 5" xfId="16017"/>
    <cellStyle name="Normal 4 4 2 3 7 5 2" xfId="32682"/>
    <cellStyle name="Normal 4 4 2 3 7 6" xfId="32678"/>
    <cellStyle name="Normal 4 4 2 3 8" xfId="16018"/>
    <cellStyle name="Normal 4 4 2 3 8 2" xfId="16019"/>
    <cellStyle name="Normal 4 4 2 3 8 2 2" xfId="32684"/>
    <cellStyle name="Normal 4 4 2 3 8 3" xfId="16020"/>
    <cellStyle name="Normal 4 4 2 3 8 3 2" xfId="32685"/>
    <cellStyle name="Normal 4 4 2 3 8 4" xfId="16021"/>
    <cellStyle name="Normal 4 4 2 3 8 4 2" xfId="32686"/>
    <cellStyle name="Normal 4 4 2 3 8 5" xfId="16022"/>
    <cellStyle name="Normal 4 4 2 3 8 5 2" xfId="32687"/>
    <cellStyle name="Normal 4 4 2 3 8 6" xfId="32683"/>
    <cellStyle name="Normal 4 4 2 3 9" xfId="16023"/>
    <cellStyle name="Normal 4 4 2 3 9 2" xfId="16024"/>
    <cellStyle name="Normal 4 4 2 3 9 2 2" xfId="32689"/>
    <cellStyle name="Normal 4 4 2 3 9 3" xfId="16025"/>
    <cellStyle name="Normal 4 4 2 3 9 3 2" xfId="32690"/>
    <cellStyle name="Normal 4 4 2 3 9 4" xfId="16026"/>
    <cellStyle name="Normal 4 4 2 3 9 4 2" xfId="32691"/>
    <cellStyle name="Normal 4 4 2 3 9 5" xfId="16027"/>
    <cellStyle name="Normal 4 4 2 3 9 5 2" xfId="32692"/>
    <cellStyle name="Normal 4 4 2 3 9 6" xfId="32688"/>
    <cellStyle name="Normal 4 4 2 4" xfId="16028"/>
    <cellStyle name="Normal 4 4 2 4 10" xfId="16029"/>
    <cellStyle name="Normal 4 4 2 4 10 2" xfId="16030"/>
    <cellStyle name="Normal 4 4 2 4 10 2 2" xfId="32695"/>
    <cellStyle name="Normal 4 4 2 4 10 3" xfId="16031"/>
    <cellStyle name="Normal 4 4 2 4 10 3 2" xfId="32696"/>
    <cellStyle name="Normal 4 4 2 4 10 4" xfId="16032"/>
    <cellStyle name="Normal 4 4 2 4 10 4 2" xfId="32697"/>
    <cellStyle name="Normal 4 4 2 4 10 5" xfId="16033"/>
    <cellStyle name="Normal 4 4 2 4 10 5 2" xfId="32698"/>
    <cellStyle name="Normal 4 4 2 4 10 6" xfId="32694"/>
    <cellStyle name="Normal 4 4 2 4 11" xfId="16034"/>
    <cellStyle name="Normal 4 4 2 4 11 2" xfId="16035"/>
    <cellStyle name="Normal 4 4 2 4 11 2 2" xfId="32700"/>
    <cellStyle name="Normal 4 4 2 4 11 3" xfId="16036"/>
    <cellStyle name="Normal 4 4 2 4 11 3 2" xfId="32701"/>
    <cellStyle name="Normal 4 4 2 4 11 4" xfId="16037"/>
    <cellStyle name="Normal 4 4 2 4 11 4 2" xfId="32702"/>
    <cellStyle name="Normal 4 4 2 4 11 5" xfId="16038"/>
    <cellStyle name="Normal 4 4 2 4 11 5 2" xfId="32703"/>
    <cellStyle name="Normal 4 4 2 4 11 6" xfId="32699"/>
    <cellStyle name="Normal 4 4 2 4 12" xfId="16039"/>
    <cellStyle name="Normal 4 4 2 4 12 2" xfId="16040"/>
    <cellStyle name="Normal 4 4 2 4 12 2 2" xfId="32705"/>
    <cellStyle name="Normal 4 4 2 4 12 3" xfId="16041"/>
    <cellStyle name="Normal 4 4 2 4 12 3 2" xfId="32706"/>
    <cellStyle name="Normal 4 4 2 4 12 4" xfId="16042"/>
    <cellStyle name="Normal 4 4 2 4 12 4 2" xfId="32707"/>
    <cellStyle name="Normal 4 4 2 4 12 5" xfId="16043"/>
    <cellStyle name="Normal 4 4 2 4 12 5 2" xfId="32708"/>
    <cellStyle name="Normal 4 4 2 4 12 6" xfId="32704"/>
    <cellStyle name="Normal 4 4 2 4 13" xfId="16044"/>
    <cellStyle name="Normal 4 4 2 4 13 2" xfId="16045"/>
    <cellStyle name="Normal 4 4 2 4 13 2 2" xfId="32710"/>
    <cellStyle name="Normal 4 4 2 4 13 3" xfId="16046"/>
    <cellStyle name="Normal 4 4 2 4 13 3 2" xfId="32711"/>
    <cellStyle name="Normal 4 4 2 4 13 4" xfId="16047"/>
    <cellStyle name="Normal 4 4 2 4 13 4 2" xfId="32712"/>
    <cellStyle name="Normal 4 4 2 4 13 5" xfId="16048"/>
    <cellStyle name="Normal 4 4 2 4 13 5 2" xfId="32713"/>
    <cellStyle name="Normal 4 4 2 4 13 6" xfId="32709"/>
    <cellStyle name="Normal 4 4 2 4 14" xfId="16049"/>
    <cellStyle name="Normal 4 4 2 4 14 2" xfId="16050"/>
    <cellStyle name="Normal 4 4 2 4 14 2 2" xfId="32715"/>
    <cellStyle name="Normal 4 4 2 4 14 3" xfId="16051"/>
    <cellStyle name="Normal 4 4 2 4 14 3 2" xfId="32716"/>
    <cellStyle name="Normal 4 4 2 4 14 4" xfId="16052"/>
    <cellStyle name="Normal 4 4 2 4 14 4 2" xfId="32717"/>
    <cellStyle name="Normal 4 4 2 4 14 5" xfId="16053"/>
    <cellStyle name="Normal 4 4 2 4 14 5 2" xfId="32718"/>
    <cellStyle name="Normal 4 4 2 4 14 6" xfId="32714"/>
    <cellStyle name="Normal 4 4 2 4 15" xfId="16054"/>
    <cellStyle name="Normal 4 4 2 4 15 2" xfId="16055"/>
    <cellStyle name="Normal 4 4 2 4 15 2 2" xfId="32720"/>
    <cellStyle name="Normal 4 4 2 4 15 3" xfId="16056"/>
    <cellStyle name="Normal 4 4 2 4 15 3 2" xfId="32721"/>
    <cellStyle name="Normal 4 4 2 4 15 4" xfId="16057"/>
    <cellStyle name="Normal 4 4 2 4 15 4 2" xfId="32722"/>
    <cellStyle name="Normal 4 4 2 4 15 5" xfId="16058"/>
    <cellStyle name="Normal 4 4 2 4 15 5 2" xfId="32723"/>
    <cellStyle name="Normal 4 4 2 4 15 6" xfId="32719"/>
    <cellStyle name="Normal 4 4 2 4 16" xfId="16059"/>
    <cellStyle name="Normal 4 4 2 4 16 2" xfId="16060"/>
    <cellStyle name="Normal 4 4 2 4 16 2 2" xfId="32725"/>
    <cellStyle name="Normal 4 4 2 4 16 3" xfId="16061"/>
    <cellStyle name="Normal 4 4 2 4 16 3 2" xfId="32726"/>
    <cellStyle name="Normal 4 4 2 4 16 4" xfId="16062"/>
    <cellStyle name="Normal 4 4 2 4 16 4 2" xfId="32727"/>
    <cellStyle name="Normal 4 4 2 4 16 5" xfId="16063"/>
    <cellStyle name="Normal 4 4 2 4 16 5 2" xfId="32728"/>
    <cellStyle name="Normal 4 4 2 4 16 6" xfId="32724"/>
    <cellStyle name="Normal 4 4 2 4 17" xfId="16064"/>
    <cellStyle name="Normal 4 4 2 4 17 2" xfId="32729"/>
    <cellStyle name="Normal 4 4 2 4 18" xfId="16065"/>
    <cellStyle name="Normal 4 4 2 4 18 2" xfId="32730"/>
    <cellStyle name="Normal 4 4 2 4 19" xfId="16066"/>
    <cellStyle name="Normal 4 4 2 4 19 2" xfId="32731"/>
    <cellStyle name="Normal 4 4 2 4 2" xfId="16067"/>
    <cellStyle name="Normal 4 4 2 4 2 10" xfId="16068"/>
    <cellStyle name="Normal 4 4 2 4 2 10 2" xfId="32733"/>
    <cellStyle name="Normal 4 4 2 4 2 11" xfId="16069"/>
    <cellStyle name="Normal 4 4 2 4 2 11 2" xfId="32734"/>
    <cellStyle name="Normal 4 4 2 4 2 12" xfId="32732"/>
    <cellStyle name="Normal 4 4 2 4 2 2" xfId="16070"/>
    <cellStyle name="Normal 4 4 2 4 2 2 2" xfId="16071"/>
    <cellStyle name="Normal 4 4 2 4 2 2 2 2" xfId="32736"/>
    <cellStyle name="Normal 4 4 2 4 2 2 3" xfId="16072"/>
    <cellStyle name="Normal 4 4 2 4 2 2 3 2" xfId="32737"/>
    <cellStyle name="Normal 4 4 2 4 2 2 4" xfId="16073"/>
    <cellStyle name="Normal 4 4 2 4 2 2 4 2" xfId="32738"/>
    <cellStyle name="Normal 4 4 2 4 2 2 5" xfId="16074"/>
    <cellStyle name="Normal 4 4 2 4 2 2 5 2" xfId="32739"/>
    <cellStyle name="Normal 4 4 2 4 2 2 6" xfId="32735"/>
    <cellStyle name="Normal 4 4 2 4 2 3" xfId="16075"/>
    <cellStyle name="Normal 4 4 2 4 2 3 2" xfId="16076"/>
    <cellStyle name="Normal 4 4 2 4 2 3 2 2" xfId="32741"/>
    <cellStyle name="Normal 4 4 2 4 2 3 3" xfId="16077"/>
    <cellStyle name="Normal 4 4 2 4 2 3 3 2" xfId="32742"/>
    <cellStyle name="Normal 4 4 2 4 2 3 4" xfId="16078"/>
    <cellStyle name="Normal 4 4 2 4 2 3 4 2" xfId="32743"/>
    <cellStyle name="Normal 4 4 2 4 2 3 5" xfId="16079"/>
    <cellStyle name="Normal 4 4 2 4 2 3 5 2" xfId="32744"/>
    <cellStyle name="Normal 4 4 2 4 2 3 6" xfId="32740"/>
    <cellStyle name="Normal 4 4 2 4 2 4" xfId="16080"/>
    <cellStyle name="Normal 4 4 2 4 2 4 2" xfId="16081"/>
    <cellStyle name="Normal 4 4 2 4 2 4 2 2" xfId="32746"/>
    <cellStyle name="Normal 4 4 2 4 2 4 3" xfId="16082"/>
    <cellStyle name="Normal 4 4 2 4 2 4 3 2" xfId="32747"/>
    <cellStyle name="Normal 4 4 2 4 2 4 4" xfId="16083"/>
    <cellStyle name="Normal 4 4 2 4 2 4 4 2" xfId="32748"/>
    <cellStyle name="Normal 4 4 2 4 2 4 5" xfId="16084"/>
    <cellStyle name="Normal 4 4 2 4 2 4 5 2" xfId="32749"/>
    <cellStyle name="Normal 4 4 2 4 2 4 6" xfId="32745"/>
    <cellStyle name="Normal 4 4 2 4 2 5" xfId="16085"/>
    <cellStyle name="Normal 4 4 2 4 2 5 2" xfId="16086"/>
    <cellStyle name="Normal 4 4 2 4 2 5 2 2" xfId="32751"/>
    <cellStyle name="Normal 4 4 2 4 2 5 3" xfId="16087"/>
    <cellStyle name="Normal 4 4 2 4 2 5 3 2" xfId="32752"/>
    <cellStyle name="Normal 4 4 2 4 2 5 4" xfId="16088"/>
    <cellStyle name="Normal 4 4 2 4 2 5 4 2" xfId="32753"/>
    <cellStyle name="Normal 4 4 2 4 2 5 5" xfId="16089"/>
    <cellStyle name="Normal 4 4 2 4 2 5 5 2" xfId="32754"/>
    <cellStyle name="Normal 4 4 2 4 2 5 6" xfId="32750"/>
    <cellStyle name="Normal 4 4 2 4 2 6" xfId="16090"/>
    <cellStyle name="Normal 4 4 2 4 2 6 2" xfId="16091"/>
    <cellStyle name="Normal 4 4 2 4 2 6 2 2" xfId="32756"/>
    <cellStyle name="Normal 4 4 2 4 2 6 3" xfId="16092"/>
    <cellStyle name="Normal 4 4 2 4 2 6 3 2" xfId="32757"/>
    <cellStyle name="Normal 4 4 2 4 2 6 4" xfId="16093"/>
    <cellStyle name="Normal 4 4 2 4 2 6 4 2" xfId="32758"/>
    <cellStyle name="Normal 4 4 2 4 2 6 5" xfId="16094"/>
    <cellStyle name="Normal 4 4 2 4 2 6 5 2" xfId="32759"/>
    <cellStyle name="Normal 4 4 2 4 2 6 6" xfId="32755"/>
    <cellStyle name="Normal 4 4 2 4 2 7" xfId="16095"/>
    <cellStyle name="Normal 4 4 2 4 2 7 2" xfId="16096"/>
    <cellStyle name="Normal 4 4 2 4 2 7 2 2" xfId="32761"/>
    <cellStyle name="Normal 4 4 2 4 2 7 3" xfId="16097"/>
    <cellStyle name="Normal 4 4 2 4 2 7 3 2" xfId="32762"/>
    <cellStyle name="Normal 4 4 2 4 2 7 4" xfId="16098"/>
    <cellStyle name="Normal 4 4 2 4 2 7 4 2" xfId="32763"/>
    <cellStyle name="Normal 4 4 2 4 2 7 5" xfId="16099"/>
    <cellStyle name="Normal 4 4 2 4 2 7 5 2" xfId="32764"/>
    <cellStyle name="Normal 4 4 2 4 2 7 6" xfId="32760"/>
    <cellStyle name="Normal 4 4 2 4 2 8" xfId="16100"/>
    <cellStyle name="Normal 4 4 2 4 2 8 2" xfId="32765"/>
    <cellStyle name="Normal 4 4 2 4 2 9" xfId="16101"/>
    <cellStyle name="Normal 4 4 2 4 2 9 2" xfId="32766"/>
    <cellStyle name="Normal 4 4 2 4 20" xfId="16102"/>
    <cellStyle name="Normal 4 4 2 4 20 2" xfId="32767"/>
    <cellStyle name="Normal 4 4 2 4 21" xfId="32693"/>
    <cellStyle name="Normal 4 4 2 4 3" xfId="16103"/>
    <cellStyle name="Normal 4 4 2 4 3 2" xfId="16104"/>
    <cellStyle name="Normal 4 4 2 4 3 2 2" xfId="16105"/>
    <cellStyle name="Normal 4 4 2 4 3 2 2 2" xfId="32770"/>
    <cellStyle name="Normal 4 4 2 4 3 2 3" xfId="16106"/>
    <cellStyle name="Normal 4 4 2 4 3 2 3 2" xfId="32771"/>
    <cellStyle name="Normal 4 4 2 4 3 2 4" xfId="16107"/>
    <cellStyle name="Normal 4 4 2 4 3 2 4 2" xfId="32772"/>
    <cellStyle name="Normal 4 4 2 4 3 2 5" xfId="16108"/>
    <cellStyle name="Normal 4 4 2 4 3 2 5 2" xfId="32773"/>
    <cellStyle name="Normal 4 4 2 4 3 2 6" xfId="32769"/>
    <cellStyle name="Normal 4 4 2 4 3 3" xfId="16109"/>
    <cellStyle name="Normal 4 4 2 4 3 3 2" xfId="32774"/>
    <cellStyle name="Normal 4 4 2 4 3 4" xfId="16110"/>
    <cellStyle name="Normal 4 4 2 4 3 4 2" xfId="32775"/>
    <cellStyle name="Normal 4 4 2 4 3 5" xfId="16111"/>
    <cellStyle name="Normal 4 4 2 4 3 5 2" xfId="32776"/>
    <cellStyle name="Normal 4 4 2 4 3 6" xfId="16112"/>
    <cellStyle name="Normal 4 4 2 4 3 6 2" xfId="32777"/>
    <cellStyle name="Normal 4 4 2 4 3 7" xfId="32768"/>
    <cellStyle name="Normal 4 4 2 4 4" xfId="16113"/>
    <cellStyle name="Normal 4 4 2 4 4 2" xfId="16114"/>
    <cellStyle name="Normal 4 4 2 4 4 2 2" xfId="16115"/>
    <cellStyle name="Normal 4 4 2 4 4 2 2 2" xfId="32780"/>
    <cellStyle name="Normal 4 4 2 4 4 2 3" xfId="16116"/>
    <cellStyle name="Normal 4 4 2 4 4 2 3 2" xfId="32781"/>
    <cellStyle name="Normal 4 4 2 4 4 2 4" xfId="16117"/>
    <cellStyle name="Normal 4 4 2 4 4 2 4 2" xfId="32782"/>
    <cellStyle name="Normal 4 4 2 4 4 2 5" xfId="16118"/>
    <cellStyle name="Normal 4 4 2 4 4 2 5 2" xfId="32783"/>
    <cellStyle name="Normal 4 4 2 4 4 2 6" xfId="32779"/>
    <cellStyle name="Normal 4 4 2 4 4 3" xfId="16119"/>
    <cellStyle name="Normal 4 4 2 4 4 3 2" xfId="32784"/>
    <cellStyle name="Normal 4 4 2 4 4 4" xfId="16120"/>
    <cellStyle name="Normal 4 4 2 4 4 4 2" xfId="32785"/>
    <cellStyle name="Normal 4 4 2 4 4 5" xfId="16121"/>
    <cellStyle name="Normal 4 4 2 4 4 5 2" xfId="32786"/>
    <cellStyle name="Normal 4 4 2 4 4 6" xfId="16122"/>
    <cellStyle name="Normal 4 4 2 4 4 6 2" xfId="32787"/>
    <cellStyle name="Normal 4 4 2 4 4 7" xfId="32778"/>
    <cellStyle name="Normal 4 4 2 4 5" xfId="16123"/>
    <cellStyle name="Normal 4 4 2 4 5 2" xfId="16124"/>
    <cellStyle name="Normal 4 4 2 4 5 2 2" xfId="32789"/>
    <cellStyle name="Normal 4 4 2 4 5 3" xfId="16125"/>
    <cellStyle name="Normal 4 4 2 4 5 3 2" xfId="32790"/>
    <cellStyle name="Normal 4 4 2 4 5 4" xfId="16126"/>
    <cellStyle name="Normal 4 4 2 4 5 4 2" xfId="32791"/>
    <cellStyle name="Normal 4 4 2 4 5 5" xfId="16127"/>
    <cellStyle name="Normal 4 4 2 4 5 5 2" xfId="32792"/>
    <cellStyle name="Normal 4 4 2 4 5 6" xfId="32788"/>
    <cellStyle name="Normal 4 4 2 4 6" xfId="16128"/>
    <cellStyle name="Normal 4 4 2 4 6 2" xfId="16129"/>
    <cellStyle name="Normal 4 4 2 4 6 2 2" xfId="32794"/>
    <cellStyle name="Normal 4 4 2 4 6 3" xfId="16130"/>
    <cellStyle name="Normal 4 4 2 4 6 3 2" xfId="32795"/>
    <cellStyle name="Normal 4 4 2 4 6 4" xfId="16131"/>
    <cellStyle name="Normal 4 4 2 4 6 4 2" xfId="32796"/>
    <cellStyle name="Normal 4 4 2 4 6 5" xfId="16132"/>
    <cellStyle name="Normal 4 4 2 4 6 5 2" xfId="32797"/>
    <cellStyle name="Normal 4 4 2 4 6 6" xfId="32793"/>
    <cellStyle name="Normal 4 4 2 4 7" xfId="16133"/>
    <cellStyle name="Normal 4 4 2 4 7 2" xfId="16134"/>
    <cellStyle name="Normal 4 4 2 4 7 2 2" xfId="32799"/>
    <cellStyle name="Normal 4 4 2 4 7 3" xfId="16135"/>
    <cellStyle name="Normal 4 4 2 4 7 3 2" xfId="32800"/>
    <cellStyle name="Normal 4 4 2 4 7 4" xfId="16136"/>
    <cellStyle name="Normal 4 4 2 4 7 4 2" xfId="32801"/>
    <cellStyle name="Normal 4 4 2 4 7 5" xfId="16137"/>
    <cellStyle name="Normal 4 4 2 4 7 5 2" xfId="32802"/>
    <cellStyle name="Normal 4 4 2 4 7 6" xfId="32798"/>
    <cellStyle name="Normal 4 4 2 4 8" xfId="16138"/>
    <cellStyle name="Normal 4 4 2 4 8 2" xfId="16139"/>
    <cellStyle name="Normal 4 4 2 4 8 2 2" xfId="32804"/>
    <cellStyle name="Normal 4 4 2 4 8 3" xfId="16140"/>
    <cellStyle name="Normal 4 4 2 4 8 3 2" xfId="32805"/>
    <cellStyle name="Normal 4 4 2 4 8 4" xfId="16141"/>
    <cellStyle name="Normal 4 4 2 4 8 4 2" xfId="32806"/>
    <cellStyle name="Normal 4 4 2 4 8 5" xfId="16142"/>
    <cellStyle name="Normal 4 4 2 4 8 5 2" xfId="32807"/>
    <cellStyle name="Normal 4 4 2 4 8 6" xfId="32803"/>
    <cellStyle name="Normal 4 4 2 4 9" xfId="16143"/>
    <cellStyle name="Normal 4 4 2 4 9 2" xfId="16144"/>
    <cellStyle name="Normal 4 4 2 4 9 2 2" xfId="32809"/>
    <cellStyle name="Normal 4 4 2 4 9 3" xfId="16145"/>
    <cellStyle name="Normal 4 4 2 4 9 3 2" xfId="32810"/>
    <cellStyle name="Normal 4 4 2 4 9 4" xfId="16146"/>
    <cellStyle name="Normal 4 4 2 4 9 4 2" xfId="32811"/>
    <cellStyle name="Normal 4 4 2 4 9 5" xfId="16147"/>
    <cellStyle name="Normal 4 4 2 4 9 5 2" xfId="32812"/>
    <cellStyle name="Normal 4 4 2 4 9 6" xfId="32808"/>
    <cellStyle name="Normal 4 4 2 5" xfId="16148"/>
    <cellStyle name="Normal 4 4 2 5 10" xfId="16149"/>
    <cellStyle name="Normal 4 4 2 5 10 2" xfId="32814"/>
    <cellStyle name="Normal 4 4 2 5 11" xfId="16150"/>
    <cellStyle name="Normal 4 4 2 5 11 2" xfId="32815"/>
    <cellStyle name="Normal 4 4 2 5 12" xfId="32813"/>
    <cellStyle name="Normal 4 4 2 5 2" xfId="16151"/>
    <cellStyle name="Normal 4 4 2 5 2 2" xfId="16152"/>
    <cellStyle name="Normal 4 4 2 5 2 2 2" xfId="32817"/>
    <cellStyle name="Normal 4 4 2 5 2 3" xfId="16153"/>
    <cellStyle name="Normal 4 4 2 5 2 3 2" xfId="32818"/>
    <cellStyle name="Normal 4 4 2 5 2 4" xfId="16154"/>
    <cellStyle name="Normal 4 4 2 5 2 4 2" xfId="32819"/>
    <cellStyle name="Normal 4 4 2 5 2 5" xfId="16155"/>
    <cellStyle name="Normal 4 4 2 5 2 5 2" xfId="32820"/>
    <cellStyle name="Normal 4 4 2 5 2 6" xfId="32816"/>
    <cellStyle name="Normal 4 4 2 5 3" xfId="16156"/>
    <cellStyle name="Normal 4 4 2 5 3 2" xfId="16157"/>
    <cellStyle name="Normal 4 4 2 5 3 2 2" xfId="32822"/>
    <cellStyle name="Normal 4 4 2 5 3 3" xfId="16158"/>
    <cellStyle name="Normal 4 4 2 5 3 3 2" xfId="32823"/>
    <cellStyle name="Normal 4 4 2 5 3 4" xfId="16159"/>
    <cellStyle name="Normal 4 4 2 5 3 4 2" xfId="32824"/>
    <cellStyle name="Normal 4 4 2 5 3 5" xfId="16160"/>
    <cellStyle name="Normal 4 4 2 5 3 5 2" xfId="32825"/>
    <cellStyle name="Normal 4 4 2 5 3 6" xfId="32821"/>
    <cellStyle name="Normal 4 4 2 5 4" xfId="16161"/>
    <cellStyle name="Normal 4 4 2 5 4 2" xfId="16162"/>
    <cellStyle name="Normal 4 4 2 5 4 2 2" xfId="32827"/>
    <cellStyle name="Normal 4 4 2 5 4 3" xfId="16163"/>
    <cellStyle name="Normal 4 4 2 5 4 3 2" xfId="32828"/>
    <cellStyle name="Normal 4 4 2 5 4 4" xfId="16164"/>
    <cellStyle name="Normal 4 4 2 5 4 4 2" xfId="32829"/>
    <cellStyle name="Normal 4 4 2 5 4 5" xfId="16165"/>
    <cellStyle name="Normal 4 4 2 5 4 5 2" xfId="32830"/>
    <cellStyle name="Normal 4 4 2 5 4 6" xfId="32826"/>
    <cellStyle name="Normal 4 4 2 5 5" xfId="16166"/>
    <cellStyle name="Normal 4 4 2 5 5 2" xfId="16167"/>
    <cellStyle name="Normal 4 4 2 5 5 2 2" xfId="32832"/>
    <cellStyle name="Normal 4 4 2 5 5 3" xfId="16168"/>
    <cellStyle name="Normal 4 4 2 5 5 3 2" xfId="32833"/>
    <cellStyle name="Normal 4 4 2 5 5 4" xfId="16169"/>
    <cellStyle name="Normal 4 4 2 5 5 4 2" xfId="32834"/>
    <cellStyle name="Normal 4 4 2 5 5 5" xfId="16170"/>
    <cellStyle name="Normal 4 4 2 5 5 5 2" xfId="32835"/>
    <cellStyle name="Normal 4 4 2 5 5 6" xfId="32831"/>
    <cellStyle name="Normal 4 4 2 5 6" xfId="16171"/>
    <cellStyle name="Normal 4 4 2 5 6 2" xfId="16172"/>
    <cellStyle name="Normal 4 4 2 5 6 2 2" xfId="32837"/>
    <cellStyle name="Normal 4 4 2 5 6 3" xfId="16173"/>
    <cellStyle name="Normal 4 4 2 5 6 3 2" xfId="32838"/>
    <cellStyle name="Normal 4 4 2 5 6 4" xfId="16174"/>
    <cellStyle name="Normal 4 4 2 5 6 4 2" xfId="32839"/>
    <cellStyle name="Normal 4 4 2 5 6 5" xfId="16175"/>
    <cellStyle name="Normal 4 4 2 5 6 5 2" xfId="32840"/>
    <cellStyle name="Normal 4 4 2 5 6 6" xfId="32836"/>
    <cellStyle name="Normal 4 4 2 5 7" xfId="16176"/>
    <cellStyle name="Normal 4 4 2 5 7 2" xfId="16177"/>
    <cellStyle name="Normal 4 4 2 5 7 2 2" xfId="32842"/>
    <cellStyle name="Normal 4 4 2 5 7 3" xfId="16178"/>
    <cellStyle name="Normal 4 4 2 5 7 3 2" xfId="32843"/>
    <cellStyle name="Normal 4 4 2 5 7 4" xfId="16179"/>
    <cellStyle name="Normal 4 4 2 5 7 4 2" xfId="32844"/>
    <cellStyle name="Normal 4 4 2 5 7 5" xfId="16180"/>
    <cellStyle name="Normal 4 4 2 5 7 5 2" xfId="32845"/>
    <cellStyle name="Normal 4 4 2 5 7 6" xfId="32841"/>
    <cellStyle name="Normal 4 4 2 5 8" xfId="16181"/>
    <cellStyle name="Normal 4 4 2 5 8 2" xfId="32846"/>
    <cellStyle name="Normal 4 4 2 5 9" xfId="16182"/>
    <cellStyle name="Normal 4 4 2 5 9 2" xfId="32847"/>
    <cellStyle name="Normal 4 4 2 6" xfId="16183"/>
    <cellStyle name="Normal 4 4 2 6 2" xfId="16184"/>
    <cellStyle name="Normal 4 4 2 6 2 2" xfId="16185"/>
    <cellStyle name="Normal 4 4 2 6 2 2 2" xfId="32850"/>
    <cellStyle name="Normal 4 4 2 6 2 3" xfId="16186"/>
    <cellStyle name="Normal 4 4 2 6 2 3 2" xfId="32851"/>
    <cellStyle name="Normal 4 4 2 6 2 4" xfId="16187"/>
    <cellStyle name="Normal 4 4 2 6 2 4 2" xfId="32852"/>
    <cellStyle name="Normal 4 4 2 6 2 5" xfId="16188"/>
    <cellStyle name="Normal 4 4 2 6 2 5 2" xfId="32853"/>
    <cellStyle name="Normal 4 4 2 6 2 6" xfId="32849"/>
    <cellStyle name="Normal 4 4 2 6 3" xfId="16189"/>
    <cellStyle name="Normal 4 4 2 6 3 2" xfId="32854"/>
    <cellStyle name="Normal 4 4 2 6 4" xfId="16190"/>
    <cellStyle name="Normal 4 4 2 6 4 2" xfId="32855"/>
    <cellStyle name="Normal 4 4 2 6 5" xfId="16191"/>
    <cellStyle name="Normal 4 4 2 6 5 2" xfId="32856"/>
    <cellStyle name="Normal 4 4 2 6 6" xfId="16192"/>
    <cellStyle name="Normal 4 4 2 6 6 2" xfId="32857"/>
    <cellStyle name="Normal 4 4 2 6 7" xfId="32848"/>
    <cellStyle name="Normal 4 4 2 7" xfId="16193"/>
    <cellStyle name="Normal 4 4 2 7 2" xfId="16194"/>
    <cellStyle name="Normal 4 4 2 7 2 2" xfId="16195"/>
    <cellStyle name="Normal 4 4 2 7 2 2 2" xfId="32860"/>
    <cellStyle name="Normal 4 4 2 7 2 3" xfId="16196"/>
    <cellStyle name="Normal 4 4 2 7 2 3 2" xfId="32861"/>
    <cellStyle name="Normal 4 4 2 7 2 4" xfId="16197"/>
    <cellStyle name="Normal 4 4 2 7 2 4 2" xfId="32862"/>
    <cellStyle name="Normal 4 4 2 7 2 5" xfId="16198"/>
    <cellStyle name="Normal 4 4 2 7 2 5 2" xfId="32863"/>
    <cellStyle name="Normal 4 4 2 7 2 6" xfId="32859"/>
    <cellStyle name="Normal 4 4 2 7 3" xfId="16199"/>
    <cellStyle name="Normal 4 4 2 7 3 2" xfId="32864"/>
    <cellStyle name="Normal 4 4 2 7 4" xfId="16200"/>
    <cellStyle name="Normal 4 4 2 7 4 2" xfId="32865"/>
    <cellStyle name="Normal 4 4 2 7 5" xfId="16201"/>
    <cellStyle name="Normal 4 4 2 7 5 2" xfId="32866"/>
    <cellStyle name="Normal 4 4 2 7 6" xfId="16202"/>
    <cellStyle name="Normal 4 4 2 7 6 2" xfId="32867"/>
    <cellStyle name="Normal 4 4 2 7 7" xfId="32858"/>
    <cellStyle name="Normal 4 4 2 8" xfId="16203"/>
    <cellStyle name="Normal 4 4 2 8 2" xfId="16204"/>
    <cellStyle name="Normal 4 4 2 8 2 2" xfId="32869"/>
    <cellStyle name="Normal 4 4 2 8 3" xfId="16205"/>
    <cellStyle name="Normal 4 4 2 8 3 2" xfId="32870"/>
    <cellStyle name="Normal 4 4 2 8 4" xfId="16206"/>
    <cellStyle name="Normal 4 4 2 8 4 2" xfId="32871"/>
    <cellStyle name="Normal 4 4 2 8 5" xfId="16207"/>
    <cellStyle name="Normal 4 4 2 8 5 2" xfId="32872"/>
    <cellStyle name="Normal 4 4 2 8 6" xfId="32868"/>
    <cellStyle name="Normal 4 4 2 9" xfId="16208"/>
    <cellStyle name="Normal 4 4 2 9 2" xfId="16209"/>
    <cellStyle name="Normal 4 4 2 9 2 2" xfId="32874"/>
    <cellStyle name="Normal 4 4 2 9 3" xfId="16210"/>
    <cellStyle name="Normal 4 4 2 9 3 2" xfId="32875"/>
    <cellStyle name="Normal 4 4 2 9 4" xfId="16211"/>
    <cellStyle name="Normal 4 4 2 9 4 2" xfId="32876"/>
    <cellStyle name="Normal 4 4 2 9 5" xfId="16212"/>
    <cellStyle name="Normal 4 4 2 9 5 2" xfId="32877"/>
    <cellStyle name="Normal 4 4 2 9 6" xfId="32873"/>
    <cellStyle name="Normal 4 4 20" xfId="16213"/>
    <cellStyle name="Normal 4 4 20 2" xfId="16214"/>
    <cellStyle name="Normal 4 4 20 2 2" xfId="32879"/>
    <cellStyle name="Normal 4 4 20 3" xfId="16215"/>
    <cellStyle name="Normal 4 4 20 3 2" xfId="32880"/>
    <cellStyle name="Normal 4 4 20 4" xfId="16216"/>
    <cellStyle name="Normal 4 4 20 4 2" xfId="32881"/>
    <cellStyle name="Normal 4 4 20 5" xfId="16217"/>
    <cellStyle name="Normal 4 4 20 5 2" xfId="32882"/>
    <cellStyle name="Normal 4 4 20 6" xfId="32878"/>
    <cellStyle name="Normal 4 4 21" xfId="16218"/>
    <cellStyle name="Normal 4 4 21 2" xfId="16219"/>
    <cellStyle name="Normal 4 4 21 2 2" xfId="32884"/>
    <cellStyle name="Normal 4 4 21 3" xfId="16220"/>
    <cellStyle name="Normal 4 4 21 3 2" xfId="32885"/>
    <cellStyle name="Normal 4 4 21 4" xfId="16221"/>
    <cellStyle name="Normal 4 4 21 4 2" xfId="32886"/>
    <cellStyle name="Normal 4 4 21 5" xfId="16222"/>
    <cellStyle name="Normal 4 4 21 5 2" xfId="32887"/>
    <cellStyle name="Normal 4 4 21 6" xfId="32883"/>
    <cellStyle name="Normal 4 4 22" xfId="16223"/>
    <cellStyle name="Normal 4 4 22 2" xfId="16224"/>
    <cellStyle name="Normal 4 4 22 2 2" xfId="32889"/>
    <cellStyle name="Normal 4 4 22 3" xfId="16225"/>
    <cellStyle name="Normal 4 4 22 3 2" xfId="32890"/>
    <cellStyle name="Normal 4 4 22 4" xfId="16226"/>
    <cellStyle name="Normal 4 4 22 4 2" xfId="32891"/>
    <cellStyle name="Normal 4 4 22 5" xfId="16227"/>
    <cellStyle name="Normal 4 4 22 5 2" xfId="32892"/>
    <cellStyle name="Normal 4 4 22 6" xfId="32888"/>
    <cellStyle name="Normal 4 4 23" xfId="16228"/>
    <cellStyle name="Normal 4 4 23 2" xfId="16229"/>
    <cellStyle name="Normal 4 4 23 2 2" xfId="32894"/>
    <cellStyle name="Normal 4 4 23 3" xfId="16230"/>
    <cellStyle name="Normal 4 4 23 3 2" xfId="32895"/>
    <cellStyle name="Normal 4 4 23 4" xfId="16231"/>
    <cellStyle name="Normal 4 4 23 4 2" xfId="32896"/>
    <cellStyle name="Normal 4 4 23 5" xfId="16232"/>
    <cellStyle name="Normal 4 4 23 5 2" xfId="32897"/>
    <cellStyle name="Normal 4 4 23 6" xfId="32893"/>
    <cellStyle name="Normal 4 4 24" xfId="16233"/>
    <cellStyle name="Normal 4 4 24 2" xfId="16234"/>
    <cellStyle name="Normal 4 4 24 2 2" xfId="32899"/>
    <cellStyle name="Normal 4 4 24 3" xfId="16235"/>
    <cellStyle name="Normal 4 4 24 3 2" xfId="32900"/>
    <cellStyle name="Normal 4 4 24 4" xfId="16236"/>
    <cellStyle name="Normal 4 4 24 4 2" xfId="32901"/>
    <cellStyle name="Normal 4 4 24 5" xfId="16237"/>
    <cellStyle name="Normal 4 4 24 5 2" xfId="32902"/>
    <cellStyle name="Normal 4 4 24 6" xfId="32898"/>
    <cellStyle name="Normal 4 4 25" xfId="16238"/>
    <cellStyle name="Normal 4 4 25 2" xfId="32903"/>
    <cellStyle name="Normal 4 4 26" xfId="16239"/>
    <cellStyle name="Normal 4 4 26 2" xfId="32904"/>
    <cellStyle name="Normal 4 4 27" xfId="16240"/>
    <cellStyle name="Normal 4 4 27 2" xfId="32905"/>
    <cellStyle name="Normal 4 4 28" xfId="16241"/>
    <cellStyle name="Normal 4 4 28 2" xfId="32906"/>
    <cellStyle name="Normal 4 4 29" xfId="16242"/>
    <cellStyle name="Normal 4 4 29 2" xfId="32907"/>
    <cellStyle name="Normal 4 4 3" xfId="16243"/>
    <cellStyle name="Normal 4 4 3 10" xfId="16244"/>
    <cellStyle name="Normal 4 4 3 10 2" xfId="16245"/>
    <cellStyle name="Normal 4 4 3 10 2 2" xfId="32910"/>
    <cellStyle name="Normal 4 4 3 10 3" xfId="16246"/>
    <cellStyle name="Normal 4 4 3 10 3 2" xfId="32911"/>
    <cellStyle name="Normal 4 4 3 10 4" xfId="16247"/>
    <cellStyle name="Normal 4 4 3 10 4 2" xfId="32912"/>
    <cellStyle name="Normal 4 4 3 10 5" xfId="16248"/>
    <cellStyle name="Normal 4 4 3 10 5 2" xfId="32913"/>
    <cellStyle name="Normal 4 4 3 10 6" xfId="32909"/>
    <cellStyle name="Normal 4 4 3 11" xfId="16249"/>
    <cellStyle name="Normal 4 4 3 11 2" xfId="16250"/>
    <cellStyle name="Normal 4 4 3 11 2 2" xfId="32915"/>
    <cellStyle name="Normal 4 4 3 11 3" xfId="16251"/>
    <cellStyle name="Normal 4 4 3 11 3 2" xfId="32916"/>
    <cellStyle name="Normal 4 4 3 11 4" xfId="16252"/>
    <cellStyle name="Normal 4 4 3 11 4 2" xfId="32917"/>
    <cellStyle name="Normal 4 4 3 11 5" xfId="16253"/>
    <cellStyle name="Normal 4 4 3 11 5 2" xfId="32918"/>
    <cellStyle name="Normal 4 4 3 11 6" xfId="32914"/>
    <cellStyle name="Normal 4 4 3 12" xfId="16254"/>
    <cellStyle name="Normal 4 4 3 12 2" xfId="16255"/>
    <cellStyle name="Normal 4 4 3 12 2 2" xfId="32920"/>
    <cellStyle name="Normal 4 4 3 12 3" xfId="16256"/>
    <cellStyle name="Normal 4 4 3 12 3 2" xfId="32921"/>
    <cellStyle name="Normal 4 4 3 12 4" xfId="16257"/>
    <cellStyle name="Normal 4 4 3 12 4 2" xfId="32922"/>
    <cellStyle name="Normal 4 4 3 12 5" xfId="16258"/>
    <cellStyle name="Normal 4 4 3 12 5 2" xfId="32923"/>
    <cellStyle name="Normal 4 4 3 12 6" xfId="32919"/>
    <cellStyle name="Normal 4 4 3 13" xfId="16259"/>
    <cellStyle name="Normal 4 4 3 13 2" xfId="16260"/>
    <cellStyle name="Normal 4 4 3 13 2 2" xfId="32925"/>
    <cellStyle name="Normal 4 4 3 13 3" xfId="16261"/>
    <cellStyle name="Normal 4 4 3 13 3 2" xfId="32926"/>
    <cellStyle name="Normal 4 4 3 13 4" xfId="16262"/>
    <cellStyle name="Normal 4 4 3 13 4 2" xfId="32927"/>
    <cellStyle name="Normal 4 4 3 13 5" xfId="16263"/>
    <cellStyle name="Normal 4 4 3 13 5 2" xfId="32928"/>
    <cellStyle name="Normal 4 4 3 13 6" xfId="32924"/>
    <cellStyle name="Normal 4 4 3 14" xfId="16264"/>
    <cellStyle name="Normal 4 4 3 14 2" xfId="16265"/>
    <cellStyle name="Normal 4 4 3 14 2 2" xfId="32930"/>
    <cellStyle name="Normal 4 4 3 14 3" xfId="16266"/>
    <cellStyle name="Normal 4 4 3 14 3 2" xfId="32931"/>
    <cellStyle name="Normal 4 4 3 14 4" xfId="16267"/>
    <cellStyle name="Normal 4 4 3 14 4 2" xfId="32932"/>
    <cellStyle name="Normal 4 4 3 14 5" xfId="16268"/>
    <cellStyle name="Normal 4 4 3 14 5 2" xfId="32933"/>
    <cellStyle name="Normal 4 4 3 14 6" xfId="32929"/>
    <cellStyle name="Normal 4 4 3 15" xfId="16269"/>
    <cellStyle name="Normal 4 4 3 15 2" xfId="16270"/>
    <cellStyle name="Normal 4 4 3 15 2 2" xfId="32935"/>
    <cellStyle name="Normal 4 4 3 15 3" xfId="16271"/>
    <cellStyle name="Normal 4 4 3 15 3 2" xfId="32936"/>
    <cellStyle name="Normal 4 4 3 15 4" xfId="16272"/>
    <cellStyle name="Normal 4 4 3 15 4 2" xfId="32937"/>
    <cellStyle name="Normal 4 4 3 15 5" xfId="16273"/>
    <cellStyle name="Normal 4 4 3 15 5 2" xfId="32938"/>
    <cellStyle name="Normal 4 4 3 15 6" xfId="32934"/>
    <cellStyle name="Normal 4 4 3 16" xfId="16274"/>
    <cellStyle name="Normal 4 4 3 16 2" xfId="16275"/>
    <cellStyle name="Normal 4 4 3 16 2 2" xfId="32940"/>
    <cellStyle name="Normal 4 4 3 16 3" xfId="16276"/>
    <cellStyle name="Normal 4 4 3 16 3 2" xfId="32941"/>
    <cellStyle name="Normal 4 4 3 16 4" xfId="16277"/>
    <cellStyle name="Normal 4 4 3 16 4 2" xfId="32942"/>
    <cellStyle name="Normal 4 4 3 16 5" xfId="16278"/>
    <cellStyle name="Normal 4 4 3 16 5 2" xfId="32943"/>
    <cellStyle name="Normal 4 4 3 16 6" xfId="32939"/>
    <cellStyle name="Normal 4 4 3 17" xfId="16279"/>
    <cellStyle name="Normal 4 4 3 17 2" xfId="32944"/>
    <cellStyle name="Normal 4 4 3 18" xfId="16280"/>
    <cellStyle name="Normal 4 4 3 18 2" xfId="32945"/>
    <cellStyle name="Normal 4 4 3 19" xfId="16281"/>
    <cellStyle name="Normal 4 4 3 19 2" xfId="32946"/>
    <cellStyle name="Normal 4 4 3 2" xfId="16282"/>
    <cellStyle name="Normal 4 4 3 2 10" xfId="16283"/>
    <cellStyle name="Normal 4 4 3 2 10 2" xfId="32948"/>
    <cellStyle name="Normal 4 4 3 2 11" xfId="16284"/>
    <cellStyle name="Normal 4 4 3 2 11 2" xfId="32949"/>
    <cellStyle name="Normal 4 4 3 2 12" xfId="32947"/>
    <cellStyle name="Normal 4 4 3 2 2" xfId="16285"/>
    <cellStyle name="Normal 4 4 3 2 2 2" xfId="16286"/>
    <cellStyle name="Normal 4 4 3 2 2 2 2" xfId="32951"/>
    <cellStyle name="Normal 4 4 3 2 2 3" xfId="16287"/>
    <cellStyle name="Normal 4 4 3 2 2 3 2" xfId="32952"/>
    <cellStyle name="Normal 4 4 3 2 2 4" xfId="16288"/>
    <cellStyle name="Normal 4 4 3 2 2 4 2" xfId="32953"/>
    <cellStyle name="Normal 4 4 3 2 2 5" xfId="16289"/>
    <cellStyle name="Normal 4 4 3 2 2 5 2" xfId="32954"/>
    <cellStyle name="Normal 4 4 3 2 2 6" xfId="32950"/>
    <cellStyle name="Normal 4 4 3 2 3" xfId="16290"/>
    <cellStyle name="Normal 4 4 3 2 3 2" xfId="16291"/>
    <cellStyle name="Normal 4 4 3 2 3 2 2" xfId="32956"/>
    <cellStyle name="Normal 4 4 3 2 3 3" xfId="16292"/>
    <cellStyle name="Normal 4 4 3 2 3 3 2" xfId="32957"/>
    <cellStyle name="Normal 4 4 3 2 3 4" xfId="16293"/>
    <cellStyle name="Normal 4 4 3 2 3 4 2" xfId="32958"/>
    <cellStyle name="Normal 4 4 3 2 3 5" xfId="16294"/>
    <cellStyle name="Normal 4 4 3 2 3 5 2" xfId="32959"/>
    <cellStyle name="Normal 4 4 3 2 3 6" xfId="32955"/>
    <cellStyle name="Normal 4 4 3 2 4" xfId="16295"/>
    <cellStyle name="Normal 4 4 3 2 4 2" xfId="16296"/>
    <cellStyle name="Normal 4 4 3 2 4 2 2" xfId="32961"/>
    <cellStyle name="Normal 4 4 3 2 4 3" xfId="16297"/>
    <cellStyle name="Normal 4 4 3 2 4 3 2" xfId="32962"/>
    <cellStyle name="Normal 4 4 3 2 4 4" xfId="16298"/>
    <cellStyle name="Normal 4 4 3 2 4 4 2" xfId="32963"/>
    <cellStyle name="Normal 4 4 3 2 4 5" xfId="16299"/>
    <cellStyle name="Normal 4 4 3 2 4 5 2" xfId="32964"/>
    <cellStyle name="Normal 4 4 3 2 4 6" xfId="32960"/>
    <cellStyle name="Normal 4 4 3 2 5" xfId="16300"/>
    <cellStyle name="Normal 4 4 3 2 5 2" xfId="16301"/>
    <cellStyle name="Normal 4 4 3 2 5 2 2" xfId="32966"/>
    <cellStyle name="Normal 4 4 3 2 5 3" xfId="16302"/>
    <cellStyle name="Normal 4 4 3 2 5 3 2" xfId="32967"/>
    <cellStyle name="Normal 4 4 3 2 5 4" xfId="16303"/>
    <cellStyle name="Normal 4 4 3 2 5 4 2" xfId="32968"/>
    <cellStyle name="Normal 4 4 3 2 5 5" xfId="16304"/>
    <cellStyle name="Normal 4 4 3 2 5 5 2" xfId="32969"/>
    <cellStyle name="Normal 4 4 3 2 5 6" xfId="32965"/>
    <cellStyle name="Normal 4 4 3 2 6" xfId="16305"/>
    <cellStyle name="Normal 4 4 3 2 6 2" xfId="16306"/>
    <cellStyle name="Normal 4 4 3 2 6 2 2" xfId="32971"/>
    <cellStyle name="Normal 4 4 3 2 6 3" xfId="16307"/>
    <cellStyle name="Normal 4 4 3 2 6 3 2" xfId="32972"/>
    <cellStyle name="Normal 4 4 3 2 6 4" xfId="16308"/>
    <cellStyle name="Normal 4 4 3 2 6 4 2" xfId="32973"/>
    <cellStyle name="Normal 4 4 3 2 6 5" xfId="16309"/>
    <cellStyle name="Normal 4 4 3 2 6 5 2" xfId="32974"/>
    <cellStyle name="Normal 4 4 3 2 6 6" xfId="32970"/>
    <cellStyle name="Normal 4 4 3 2 7" xfId="16310"/>
    <cellStyle name="Normal 4 4 3 2 7 2" xfId="16311"/>
    <cellStyle name="Normal 4 4 3 2 7 2 2" xfId="32976"/>
    <cellStyle name="Normal 4 4 3 2 7 3" xfId="16312"/>
    <cellStyle name="Normal 4 4 3 2 7 3 2" xfId="32977"/>
    <cellStyle name="Normal 4 4 3 2 7 4" xfId="16313"/>
    <cellStyle name="Normal 4 4 3 2 7 4 2" xfId="32978"/>
    <cellStyle name="Normal 4 4 3 2 7 5" xfId="16314"/>
    <cellStyle name="Normal 4 4 3 2 7 5 2" xfId="32979"/>
    <cellStyle name="Normal 4 4 3 2 7 6" xfId="32975"/>
    <cellStyle name="Normal 4 4 3 2 8" xfId="16315"/>
    <cellStyle name="Normal 4 4 3 2 8 2" xfId="32980"/>
    <cellStyle name="Normal 4 4 3 2 9" xfId="16316"/>
    <cellStyle name="Normal 4 4 3 2 9 2" xfId="32981"/>
    <cellStyle name="Normal 4 4 3 20" xfId="16317"/>
    <cellStyle name="Normal 4 4 3 20 2" xfId="32982"/>
    <cellStyle name="Normal 4 4 3 21" xfId="40707"/>
    <cellStyle name="Normal 4 4 3 22" xfId="32908"/>
    <cellStyle name="Normal 4 4 3 3" xfId="16318"/>
    <cellStyle name="Normal 4 4 3 3 2" xfId="16319"/>
    <cellStyle name="Normal 4 4 3 3 2 2" xfId="16320"/>
    <cellStyle name="Normal 4 4 3 3 2 2 2" xfId="32985"/>
    <cellStyle name="Normal 4 4 3 3 2 3" xfId="16321"/>
    <cellStyle name="Normal 4 4 3 3 2 3 2" xfId="32986"/>
    <cellStyle name="Normal 4 4 3 3 2 4" xfId="16322"/>
    <cellStyle name="Normal 4 4 3 3 2 4 2" xfId="32987"/>
    <cellStyle name="Normal 4 4 3 3 2 5" xfId="16323"/>
    <cellStyle name="Normal 4 4 3 3 2 5 2" xfId="32988"/>
    <cellStyle name="Normal 4 4 3 3 2 6" xfId="32984"/>
    <cellStyle name="Normal 4 4 3 3 3" xfId="16324"/>
    <cellStyle name="Normal 4 4 3 3 3 2" xfId="32989"/>
    <cellStyle name="Normal 4 4 3 3 4" xfId="16325"/>
    <cellStyle name="Normal 4 4 3 3 4 2" xfId="32990"/>
    <cellStyle name="Normal 4 4 3 3 5" xfId="16326"/>
    <cellStyle name="Normal 4 4 3 3 5 2" xfId="32991"/>
    <cellStyle name="Normal 4 4 3 3 6" xfId="16327"/>
    <cellStyle name="Normal 4 4 3 3 6 2" xfId="32992"/>
    <cellStyle name="Normal 4 4 3 3 7" xfId="32983"/>
    <cellStyle name="Normal 4 4 3 4" xfId="16328"/>
    <cellStyle name="Normal 4 4 3 4 2" xfId="16329"/>
    <cellStyle name="Normal 4 4 3 4 2 2" xfId="16330"/>
    <cellStyle name="Normal 4 4 3 4 2 2 2" xfId="32995"/>
    <cellStyle name="Normal 4 4 3 4 2 3" xfId="16331"/>
    <cellStyle name="Normal 4 4 3 4 2 3 2" xfId="32996"/>
    <cellStyle name="Normal 4 4 3 4 2 4" xfId="16332"/>
    <cellStyle name="Normal 4 4 3 4 2 4 2" xfId="32997"/>
    <cellStyle name="Normal 4 4 3 4 2 5" xfId="16333"/>
    <cellStyle name="Normal 4 4 3 4 2 5 2" xfId="32998"/>
    <cellStyle name="Normal 4 4 3 4 2 6" xfId="32994"/>
    <cellStyle name="Normal 4 4 3 4 3" xfId="16334"/>
    <cellStyle name="Normal 4 4 3 4 3 2" xfId="32999"/>
    <cellStyle name="Normal 4 4 3 4 4" xfId="16335"/>
    <cellStyle name="Normal 4 4 3 4 4 2" xfId="33000"/>
    <cellStyle name="Normal 4 4 3 4 5" xfId="16336"/>
    <cellStyle name="Normal 4 4 3 4 5 2" xfId="33001"/>
    <cellStyle name="Normal 4 4 3 4 6" xfId="16337"/>
    <cellStyle name="Normal 4 4 3 4 6 2" xfId="33002"/>
    <cellStyle name="Normal 4 4 3 4 7" xfId="32993"/>
    <cellStyle name="Normal 4 4 3 5" xfId="16338"/>
    <cellStyle name="Normal 4 4 3 5 2" xfId="16339"/>
    <cellStyle name="Normal 4 4 3 5 2 2" xfId="33004"/>
    <cellStyle name="Normal 4 4 3 5 3" xfId="16340"/>
    <cellStyle name="Normal 4 4 3 5 3 2" xfId="33005"/>
    <cellStyle name="Normal 4 4 3 5 4" xfId="16341"/>
    <cellStyle name="Normal 4 4 3 5 4 2" xfId="33006"/>
    <cellStyle name="Normal 4 4 3 5 5" xfId="16342"/>
    <cellStyle name="Normal 4 4 3 5 5 2" xfId="33007"/>
    <cellStyle name="Normal 4 4 3 5 6" xfId="33003"/>
    <cellStyle name="Normal 4 4 3 6" xfId="16343"/>
    <cellStyle name="Normal 4 4 3 6 2" xfId="16344"/>
    <cellStyle name="Normal 4 4 3 6 2 2" xfId="33009"/>
    <cellStyle name="Normal 4 4 3 6 3" xfId="16345"/>
    <cellStyle name="Normal 4 4 3 6 3 2" xfId="33010"/>
    <cellStyle name="Normal 4 4 3 6 4" xfId="16346"/>
    <cellStyle name="Normal 4 4 3 6 4 2" xfId="33011"/>
    <cellStyle name="Normal 4 4 3 6 5" xfId="16347"/>
    <cellStyle name="Normal 4 4 3 6 5 2" xfId="33012"/>
    <cellStyle name="Normal 4 4 3 6 6" xfId="33008"/>
    <cellStyle name="Normal 4 4 3 7" xfId="16348"/>
    <cellStyle name="Normal 4 4 3 7 2" xfId="16349"/>
    <cellStyle name="Normal 4 4 3 7 2 2" xfId="33014"/>
    <cellStyle name="Normal 4 4 3 7 3" xfId="16350"/>
    <cellStyle name="Normal 4 4 3 7 3 2" xfId="33015"/>
    <cellStyle name="Normal 4 4 3 7 4" xfId="16351"/>
    <cellStyle name="Normal 4 4 3 7 4 2" xfId="33016"/>
    <cellStyle name="Normal 4 4 3 7 5" xfId="16352"/>
    <cellStyle name="Normal 4 4 3 7 5 2" xfId="33017"/>
    <cellStyle name="Normal 4 4 3 7 6" xfId="33013"/>
    <cellStyle name="Normal 4 4 3 8" xfId="16353"/>
    <cellStyle name="Normal 4 4 3 8 2" xfId="16354"/>
    <cellStyle name="Normal 4 4 3 8 2 2" xfId="33019"/>
    <cellStyle name="Normal 4 4 3 8 3" xfId="16355"/>
    <cellStyle name="Normal 4 4 3 8 3 2" xfId="33020"/>
    <cellStyle name="Normal 4 4 3 8 4" xfId="16356"/>
    <cellStyle name="Normal 4 4 3 8 4 2" xfId="33021"/>
    <cellStyle name="Normal 4 4 3 8 5" xfId="16357"/>
    <cellStyle name="Normal 4 4 3 8 5 2" xfId="33022"/>
    <cellStyle name="Normal 4 4 3 8 6" xfId="33018"/>
    <cellStyle name="Normal 4 4 3 9" xfId="16358"/>
    <cellStyle name="Normal 4 4 3 9 2" xfId="16359"/>
    <cellStyle name="Normal 4 4 3 9 2 2" xfId="33024"/>
    <cellStyle name="Normal 4 4 3 9 3" xfId="16360"/>
    <cellStyle name="Normal 4 4 3 9 3 2" xfId="33025"/>
    <cellStyle name="Normal 4 4 3 9 4" xfId="16361"/>
    <cellStyle name="Normal 4 4 3 9 4 2" xfId="33026"/>
    <cellStyle name="Normal 4 4 3 9 5" xfId="16362"/>
    <cellStyle name="Normal 4 4 3 9 5 2" xfId="33027"/>
    <cellStyle name="Normal 4 4 3 9 6" xfId="33023"/>
    <cellStyle name="Normal 4 4 30" xfId="40704"/>
    <cellStyle name="Normal 4 4 31" xfId="45976"/>
    <cellStyle name="Normal 4 4 4" xfId="16363"/>
    <cellStyle name="Normal 4 4 4 10" xfId="16364"/>
    <cellStyle name="Normal 4 4 4 10 2" xfId="16365"/>
    <cellStyle name="Normal 4 4 4 10 2 2" xfId="33030"/>
    <cellStyle name="Normal 4 4 4 10 3" xfId="16366"/>
    <cellStyle name="Normal 4 4 4 10 3 2" xfId="33031"/>
    <cellStyle name="Normal 4 4 4 10 4" xfId="16367"/>
    <cellStyle name="Normal 4 4 4 10 4 2" xfId="33032"/>
    <cellStyle name="Normal 4 4 4 10 5" xfId="16368"/>
    <cellStyle name="Normal 4 4 4 10 5 2" xfId="33033"/>
    <cellStyle name="Normal 4 4 4 10 6" xfId="33029"/>
    <cellStyle name="Normal 4 4 4 11" xfId="16369"/>
    <cellStyle name="Normal 4 4 4 11 2" xfId="16370"/>
    <cellStyle name="Normal 4 4 4 11 2 2" xfId="33035"/>
    <cellStyle name="Normal 4 4 4 11 3" xfId="16371"/>
    <cellStyle name="Normal 4 4 4 11 3 2" xfId="33036"/>
    <cellStyle name="Normal 4 4 4 11 4" xfId="16372"/>
    <cellStyle name="Normal 4 4 4 11 4 2" xfId="33037"/>
    <cellStyle name="Normal 4 4 4 11 5" xfId="16373"/>
    <cellStyle name="Normal 4 4 4 11 5 2" xfId="33038"/>
    <cellStyle name="Normal 4 4 4 11 6" xfId="33034"/>
    <cellStyle name="Normal 4 4 4 12" xfId="16374"/>
    <cellStyle name="Normal 4 4 4 12 2" xfId="16375"/>
    <cellStyle name="Normal 4 4 4 12 2 2" xfId="33040"/>
    <cellStyle name="Normal 4 4 4 12 3" xfId="16376"/>
    <cellStyle name="Normal 4 4 4 12 3 2" xfId="33041"/>
    <cellStyle name="Normal 4 4 4 12 4" xfId="16377"/>
    <cellStyle name="Normal 4 4 4 12 4 2" xfId="33042"/>
    <cellStyle name="Normal 4 4 4 12 5" xfId="16378"/>
    <cellStyle name="Normal 4 4 4 12 5 2" xfId="33043"/>
    <cellStyle name="Normal 4 4 4 12 6" xfId="33039"/>
    <cellStyle name="Normal 4 4 4 13" xfId="16379"/>
    <cellStyle name="Normal 4 4 4 13 2" xfId="16380"/>
    <cellStyle name="Normal 4 4 4 13 2 2" xfId="33045"/>
    <cellStyle name="Normal 4 4 4 13 3" xfId="16381"/>
    <cellStyle name="Normal 4 4 4 13 3 2" xfId="33046"/>
    <cellStyle name="Normal 4 4 4 13 4" xfId="16382"/>
    <cellStyle name="Normal 4 4 4 13 4 2" xfId="33047"/>
    <cellStyle name="Normal 4 4 4 13 5" xfId="16383"/>
    <cellStyle name="Normal 4 4 4 13 5 2" xfId="33048"/>
    <cellStyle name="Normal 4 4 4 13 6" xfId="33044"/>
    <cellStyle name="Normal 4 4 4 14" xfId="16384"/>
    <cellStyle name="Normal 4 4 4 14 2" xfId="16385"/>
    <cellStyle name="Normal 4 4 4 14 2 2" xfId="33050"/>
    <cellStyle name="Normal 4 4 4 14 3" xfId="16386"/>
    <cellStyle name="Normal 4 4 4 14 3 2" xfId="33051"/>
    <cellStyle name="Normal 4 4 4 14 4" xfId="16387"/>
    <cellStyle name="Normal 4 4 4 14 4 2" xfId="33052"/>
    <cellStyle name="Normal 4 4 4 14 5" xfId="16388"/>
    <cellStyle name="Normal 4 4 4 14 5 2" xfId="33053"/>
    <cellStyle name="Normal 4 4 4 14 6" xfId="33049"/>
    <cellStyle name="Normal 4 4 4 15" xfId="16389"/>
    <cellStyle name="Normal 4 4 4 15 2" xfId="16390"/>
    <cellStyle name="Normal 4 4 4 15 2 2" xfId="33055"/>
    <cellStyle name="Normal 4 4 4 15 3" xfId="16391"/>
    <cellStyle name="Normal 4 4 4 15 3 2" xfId="33056"/>
    <cellStyle name="Normal 4 4 4 15 4" xfId="16392"/>
    <cellStyle name="Normal 4 4 4 15 4 2" xfId="33057"/>
    <cellStyle name="Normal 4 4 4 15 5" xfId="16393"/>
    <cellStyle name="Normal 4 4 4 15 5 2" xfId="33058"/>
    <cellStyle name="Normal 4 4 4 15 6" xfId="33054"/>
    <cellStyle name="Normal 4 4 4 16" xfId="16394"/>
    <cellStyle name="Normal 4 4 4 16 2" xfId="16395"/>
    <cellStyle name="Normal 4 4 4 16 2 2" xfId="33060"/>
    <cellStyle name="Normal 4 4 4 16 3" xfId="16396"/>
    <cellStyle name="Normal 4 4 4 16 3 2" xfId="33061"/>
    <cellStyle name="Normal 4 4 4 16 4" xfId="16397"/>
    <cellStyle name="Normal 4 4 4 16 4 2" xfId="33062"/>
    <cellStyle name="Normal 4 4 4 16 5" xfId="16398"/>
    <cellStyle name="Normal 4 4 4 16 5 2" xfId="33063"/>
    <cellStyle name="Normal 4 4 4 16 6" xfId="33059"/>
    <cellStyle name="Normal 4 4 4 17" xfId="16399"/>
    <cellStyle name="Normal 4 4 4 17 2" xfId="33064"/>
    <cellStyle name="Normal 4 4 4 18" xfId="16400"/>
    <cellStyle name="Normal 4 4 4 18 2" xfId="33065"/>
    <cellStyle name="Normal 4 4 4 19" xfId="16401"/>
    <cellStyle name="Normal 4 4 4 19 2" xfId="33066"/>
    <cellStyle name="Normal 4 4 4 2" xfId="16402"/>
    <cellStyle name="Normal 4 4 4 2 10" xfId="16403"/>
    <cellStyle name="Normal 4 4 4 2 10 2" xfId="33068"/>
    <cellStyle name="Normal 4 4 4 2 11" xfId="16404"/>
    <cellStyle name="Normal 4 4 4 2 11 2" xfId="33069"/>
    <cellStyle name="Normal 4 4 4 2 12" xfId="33067"/>
    <cellStyle name="Normal 4 4 4 2 2" xfId="16405"/>
    <cellStyle name="Normal 4 4 4 2 2 2" xfId="16406"/>
    <cellStyle name="Normal 4 4 4 2 2 2 2" xfId="33071"/>
    <cellStyle name="Normal 4 4 4 2 2 3" xfId="16407"/>
    <cellStyle name="Normal 4 4 4 2 2 3 2" xfId="33072"/>
    <cellStyle name="Normal 4 4 4 2 2 4" xfId="16408"/>
    <cellStyle name="Normal 4 4 4 2 2 4 2" xfId="33073"/>
    <cellStyle name="Normal 4 4 4 2 2 5" xfId="16409"/>
    <cellStyle name="Normal 4 4 4 2 2 5 2" xfId="33074"/>
    <cellStyle name="Normal 4 4 4 2 2 6" xfId="33070"/>
    <cellStyle name="Normal 4 4 4 2 3" xfId="16410"/>
    <cellStyle name="Normal 4 4 4 2 3 2" xfId="16411"/>
    <cellStyle name="Normal 4 4 4 2 3 2 2" xfId="33076"/>
    <cellStyle name="Normal 4 4 4 2 3 3" xfId="16412"/>
    <cellStyle name="Normal 4 4 4 2 3 3 2" xfId="33077"/>
    <cellStyle name="Normal 4 4 4 2 3 4" xfId="16413"/>
    <cellStyle name="Normal 4 4 4 2 3 4 2" xfId="33078"/>
    <cellStyle name="Normal 4 4 4 2 3 5" xfId="16414"/>
    <cellStyle name="Normal 4 4 4 2 3 5 2" xfId="33079"/>
    <cellStyle name="Normal 4 4 4 2 3 6" xfId="33075"/>
    <cellStyle name="Normal 4 4 4 2 4" xfId="16415"/>
    <cellStyle name="Normal 4 4 4 2 4 2" xfId="16416"/>
    <cellStyle name="Normal 4 4 4 2 4 2 2" xfId="33081"/>
    <cellStyle name="Normal 4 4 4 2 4 3" xfId="16417"/>
    <cellStyle name="Normal 4 4 4 2 4 3 2" xfId="33082"/>
    <cellStyle name="Normal 4 4 4 2 4 4" xfId="16418"/>
    <cellStyle name="Normal 4 4 4 2 4 4 2" xfId="33083"/>
    <cellStyle name="Normal 4 4 4 2 4 5" xfId="16419"/>
    <cellStyle name="Normal 4 4 4 2 4 5 2" xfId="33084"/>
    <cellStyle name="Normal 4 4 4 2 4 6" xfId="33080"/>
    <cellStyle name="Normal 4 4 4 2 5" xfId="16420"/>
    <cellStyle name="Normal 4 4 4 2 5 2" xfId="16421"/>
    <cellStyle name="Normal 4 4 4 2 5 2 2" xfId="33086"/>
    <cellStyle name="Normal 4 4 4 2 5 3" xfId="16422"/>
    <cellStyle name="Normal 4 4 4 2 5 3 2" xfId="33087"/>
    <cellStyle name="Normal 4 4 4 2 5 4" xfId="16423"/>
    <cellStyle name="Normal 4 4 4 2 5 4 2" xfId="33088"/>
    <cellStyle name="Normal 4 4 4 2 5 5" xfId="16424"/>
    <cellStyle name="Normal 4 4 4 2 5 5 2" xfId="33089"/>
    <cellStyle name="Normal 4 4 4 2 5 6" xfId="33085"/>
    <cellStyle name="Normal 4 4 4 2 6" xfId="16425"/>
    <cellStyle name="Normal 4 4 4 2 6 2" xfId="16426"/>
    <cellStyle name="Normal 4 4 4 2 6 2 2" xfId="33091"/>
    <cellStyle name="Normal 4 4 4 2 6 3" xfId="16427"/>
    <cellStyle name="Normal 4 4 4 2 6 3 2" xfId="33092"/>
    <cellStyle name="Normal 4 4 4 2 6 4" xfId="16428"/>
    <cellStyle name="Normal 4 4 4 2 6 4 2" xfId="33093"/>
    <cellStyle name="Normal 4 4 4 2 6 5" xfId="16429"/>
    <cellStyle name="Normal 4 4 4 2 6 5 2" xfId="33094"/>
    <cellStyle name="Normal 4 4 4 2 6 6" xfId="33090"/>
    <cellStyle name="Normal 4 4 4 2 7" xfId="16430"/>
    <cellStyle name="Normal 4 4 4 2 7 2" xfId="16431"/>
    <cellStyle name="Normal 4 4 4 2 7 2 2" xfId="33096"/>
    <cellStyle name="Normal 4 4 4 2 7 3" xfId="16432"/>
    <cellStyle name="Normal 4 4 4 2 7 3 2" xfId="33097"/>
    <cellStyle name="Normal 4 4 4 2 7 4" xfId="16433"/>
    <cellStyle name="Normal 4 4 4 2 7 4 2" xfId="33098"/>
    <cellStyle name="Normal 4 4 4 2 7 5" xfId="16434"/>
    <cellStyle name="Normal 4 4 4 2 7 5 2" xfId="33099"/>
    <cellStyle name="Normal 4 4 4 2 7 6" xfId="33095"/>
    <cellStyle name="Normal 4 4 4 2 8" xfId="16435"/>
    <cellStyle name="Normal 4 4 4 2 8 2" xfId="33100"/>
    <cellStyle name="Normal 4 4 4 2 9" xfId="16436"/>
    <cellStyle name="Normal 4 4 4 2 9 2" xfId="33101"/>
    <cellStyle name="Normal 4 4 4 20" xfId="16437"/>
    <cellStyle name="Normal 4 4 4 20 2" xfId="33102"/>
    <cellStyle name="Normal 4 4 4 21" xfId="40708"/>
    <cellStyle name="Normal 4 4 4 22" xfId="33028"/>
    <cellStyle name="Normal 4 4 4 3" xfId="16438"/>
    <cellStyle name="Normal 4 4 4 3 2" xfId="16439"/>
    <cellStyle name="Normal 4 4 4 3 2 2" xfId="16440"/>
    <cellStyle name="Normal 4 4 4 3 2 2 2" xfId="33105"/>
    <cellStyle name="Normal 4 4 4 3 2 3" xfId="16441"/>
    <cellStyle name="Normal 4 4 4 3 2 3 2" xfId="33106"/>
    <cellStyle name="Normal 4 4 4 3 2 4" xfId="16442"/>
    <cellStyle name="Normal 4 4 4 3 2 4 2" xfId="33107"/>
    <cellStyle name="Normal 4 4 4 3 2 5" xfId="16443"/>
    <cellStyle name="Normal 4 4 4 3 2 5 2" xfId="33108"/>
    <cellStyle name="Normal 4 4 4 3 2 6" xfId="33104"/>
    <cellStyle name="Normal 4 4 4 3 3" xfId="16444"/>
    <cellStyle name="Normal 4 4 4 3 3 2" xfId="33109"/>
    <cellStyle name="Normal 4 4 4 3 4" xfId="16445"/>
    <cellStyle name="Normal 4 4 4 3 4 2" xfId="33110"/>
    <cellStyle name="Normal 4 4 4 3 5" xfId="16446"/>
    <cellStyle name="Normal 4 4 4 3 5 2" xfId="33111"/>
    <cellStyle name="Normal 4 4 4 3 6" xfId="16447"/>
    <cellStyle name="Normal 4 4 4 3 6 2" xfId="33112"/>
    <cellStyle name="Normal 4 4 4 3 7" xfId="33103"/>
    <cellStyle name="Normal 4 4 4 4" xfId="16448"/>
    <cellStyle name="Normal 4 4 4 4 2" xfId="16449"/>
    <cellStyle name="Normal 4 4 4 4 2 2" xfId="16450"/>
    <cellStyle name="Normal 4 4 4 4 2 2 2" xfId="33115"/>
    <cellStyle name="Normal 4 4 4 4 2 3" xfId="16451"/>
    <cellStyle name="Normal 4 4 4 4 2 3 2" xfId="33116"/>
    <cellStyle name="Normal 4 4 4 4 2 4" xfId="16452"/>
    <cellStyle name="Normal 4 4 4 4 2 4 2" xfId="33117"/>
    <cellStyle name="Normal 4 4 4 4 2 5" xfId="16453"/>
    <cellStyle name="Normal 4 4 4 4 2 5 2" xfId="33118"/>
    <cellStyle name="Normal 4 4 4 4 2 6" xfId="33114"/>
    <cellStyle name="Normal 4 4 4 4 3" xfId="16454"/>
    <cellStyle name="Normal 4 4 4 4 3 2" xfId="33119"/>
    <cellStyle name="Normal 4 4 4 4 4" xfId="16455"/>
    <cellStyle name="Normal 4 4 4 4 4 2" xfId="33120"/>
    <cellStyle name="Normal 4 4 4 4 5" xfId="16456"/>
    <cellStyle name="Normal 4 4 4 4 5 2" xfId="33121"/>
    <cellStyle name="Normal 4 4 4 4 6" xfId="16457"/>
    <cellStyle name="Normal 4 4 4 4 6 2" xfId="33122"/>
    <cellStyle name="Normal 4 4 4 4 7" xfId="33113"/>
    <cellStyle name="Normal 4 4 4 5" xfId="16458"/>
    <cellStyle name="Normal 4 4 4 5 2" xfId="16459"/>
    <cellStyle name="Normal 4 4 4 5 2 2" xfId="33124"/>
    <cellStyle name="Normal 4 4 4 5 3" xfId="16460"/>
    <cellStyle name="Normal 4 4 4 5 3 2" xfId="33125"/>
    <cellStyle name="Normal 4 4 4 5 4" xfId="16461"/>
    <cellStyle name="Normal 4 4 4 5 4 2" xfId="33126"/>
    <cellStyle name="Normal 4 4 4 5 5" xfId="16462"/>
    <cellStyle name="Normal 4 4 4 5 5 2" xfId="33127"/>
    <cellStyle name="Normal 4 4 4 5 6" xfId="33123"/>
    <cellStyle name="Normal 4 4 4 6" xfId="16463"/>
    <cellStyle name="Normal 4 4 4 6 2" xfId="16464"/>
    <cellStyle name="Normal 4 4 4 6 2 2" xfId="33129"/>
    <cellStyle name="Normal 4 4 4 6 3" xfId="16465"/>
    <cellStyle name="Normal 4 4 4 6 3 2" xfId="33130"/>
    <cellStyle name="Normal 4 4 4 6 4" xfId="16466"/>
    <cellStyle name="Normal 4 4 4 6 4 2" xfId="33131"/>
    <cellStyle name="Normal 4 4 4 6 5" xfId="16467"/>
    <cellStyle name="Normal 4 4 4 6 5 2" xfId="33132"/>
    <cellStyle name="Normal 4 4 4 6 6" xfId="33128"/>
    <cellStyle name="Normal 4 4 4 7" xfId="16468"/>
    <cellStyle name="Normal 4 4 4 7 2" xfId="16469"/>
    <cellStyle name="Normal 4 4 4 7 2 2" xfId="33134"/>
    <cellStyle name="Normal 4 4 4 7 3" xfId="16470"/>
    <cellStyle name="Normal 4 4 4 7 3 2" xfId="33135"/>
    <cellStyle name="Normal 4 4 4 7 4" xfId="16471"/>
    <cellStyle name="Normal 4 4 4 7 4 2" xfId="33136"/>
    <cellStyle name="Normal 4 4 4 7 5" xfId="16472"/>
    <cellStyle name="Normal 4 4 4 7 5 2" xfId="33137"/>
    <cellStyle name="Normal 4 4 4 7 6" xfId="33133"/>
    <cellStyle name="Normal 4 4 4 8" xfId="16473"/>
    <cellStyle name="Normal 4 4 4 8 2" xfId="16474"/>
    <cellStyle name="Normal 4 4 4 8 2 2" xfId="33139"/>
    <cellStyle name="Normal 4 4 4 8 3" xfId="16475"/>
    <cellStyle name="Normal 4 4 4 8 3 2" xfId="33140"/>
    <cellStyle name="Normal 4 4 4 8 4" xfId="16476"/>
    <cellStyle name="Normal 4 4 4 8 4 2" xfId="33141"/>
    <cellStyle name="Normal 4 4 4 8 5" xfId="16477"/>
    <cellStyle name="Normal 4 4 4 8 5 2" xfId="33142"/>
    <cellStyle name="Normal 4 4 4 8 6" xfId="33138"/>
    <cellStyle name="Normal 4 4 4 9" xfId="16478"/>
    <cellStyle name="Normal 4 4 4 9 2" xfId="16479"/>
    <cellStyle name="Normal 4 4 4 9 2 2" xfId="33144"/>
    <cellStyle name="Normal 4 4 4 9 3" xfId="16480"/>
    <cellStyle name="Normal 4 4 4 9 3 2" xfId="33145"/>
    <cellStyle name="Normal 4 4 4 9 4" xfId="16481"/>
    <cellStyle name="Normal 4 4 4 9 4 2" xfId="33146"/>
    <cellStyle name="Normal 4 4 4 9 5" xfId="16482"/>
    <cellStyle name="Normal 4 4 4 9 5 2" xfId="33147"/>
    <cellStyle name="Normal 4 4 4 9 6" xfId="33143"/>
    <cellStyle name="Normal 4 4 5" xfId="16483"/>
    <cellStyle name="Normal 4 4 5 10" xfId="16484"/>
    <cellStyle name="Normal 4 4 5 10 2" xfId="16485"/>
    <cellStyle name="Normal 4 4 5 10 2 2" xfId="33150"/>
    <cellStyle name="Normal 4 4 5 10 3" xfId="16486"/>
    <cellStyle name="Normal 4 4 5 10 3 2" xfId="33151"/>
    <cellStyle name="Normal 4 4 5 10 4" xfId="16487"/>
    <cellStyle name="Normal 4 4 5 10 4 2" xfId="33152"/>
    <cellStyle name="Normal 4 4 5 10 5" xfId="16488"/>
    <cellStyle name="Normal 4 4 5 10 5 2" xfId="33153"/>
    <cellStyle name="Normal 4 4 5 10 6" xfId="33149"/>
    <cellStyle name="Normal 4 4 5 11" xfId="16489"/>
    <cellStyle name="Normal 4 4 5 11 2" xfId="16490"/>
    <cellStyle name="Normal 4 4 5 11 2 2" xfId="33155"/>
    <cellStyle name="Normal 4 4 5 11 3" xfId="16491"/>
    <cellStyle name="Normal 4 4 5 11 3 2" xfId="33156"/>
    <cellStyle name="Normal 4 4 5 11 4" xfId="16492"/>
    <cellStyle name="Normal 4 4 5 11 4 2" xfId="33157"/>
    <cellStyle name="Normal 4 4 5 11 5" xfId="16493"/>
    <cellStyle name="Normal 4 4 5 11 5 2" xfId="33158"/>
    <cellStyle name="Normal 4 4 5 11 6" xfId="33154"/>
    <cellStyle name="Normal 4 4 5 12" xfId="16494"/>
    <cellStyle name="Normal 4 4 5 12 2" xfId="16495"/>
    <cellStyle name="Normal 4 4 5 12 2 2" xfId="33160"/>
    <cellStyle name="Normal 4 4 5 12 3" xfId="16496"/>
    <cellStyle name="Normal 4 4 5 12 3 2" xfId="33161"/>
    <cellStyle name="Normal 4 4 5 12 4" xfId="16497"/>
    <cellStyle name="Normal 4 4 5 12 4 2" xfId="33162"/>
    <cellStyle name="Normal 4 4 5 12 5" xfId="16498"/>
    <cellStyle name="Normal 4 4 5 12 5 2" xfId="33163"/>
    <cellStyle name="Normal 4 4 5 12 6" xfId="33159"/>
    <cellStyle name="Normal 4 4 5 13" xfId="16499"/>
    <cellStyle name="Normal 4 4 5 13 2" xfId="16500"/>
    <cellStyle name="Normal 4 4 5 13 2 2" xfId="33165"/>
    <cellStyle name="Normal 4 4 5 13 3" xfId="16501"/>
    <cellStyle name="Normal 4 4 5 13 3 2" xfId="33166"/>
    <cellStyle name="Normal 4 4 5 13 4" xfId="16502"/>
    <cellStyle name="Normal 4 4 5 13 4 2" xfId="33167"/>
    <cellStyle name="Normal 4 4 5 13 5" xfId="16503"/>
    <cellStyle name="Normal 4 4 5 13 5 2" xfId="33168"/>
    <cellStyle name="Normal 4 4 5 13 6" xfId="33164"/>
    <cellStyle name="Normal 4 4 5 14" xfId="16504"/>
    <cellStyle name="Normal 4 4 5 14 2" xfId="16505"/>
    <cellStyle name="Normal 4 4 5 14 2 2" xfId="33170"/>
    <cellStyle name="Normal 4 4 5 14 3" xfId="16506"/>
    <cellStyle name="Normal 4 4 5 14 3 2" xfId="33171"/>
    <cellStyle name="Normal 4 4 5 14 4" xfId="16507"/>
    <cellStyle name="Normal 4 4 5 14 4 2" xfId="33172"/>
    <cellStyle name="Normal 4 4 5 14 5" xfId="16508"/>
    <cellStyle name="Normal 4 4 5 14 5 2" xfId="33173"/>
    <cellStyle name="Normal 4 4 5 14 6" xfId="33169"/>
    <cellStyle name="Normal 4 4 5 15" xfId="16509"/>
    <cellStyle name="Normal 4 4 5 15 2" xfId="16510"/>
    <cellStyle name="Normal 4 4 5 15 2 2" xfId="33175"/>
    <cellStyle name="Normal 4 4 5 15 3" xfId="16511"/>
    <cellStyle name="Normal 4 4 5 15 3 2" xfId="33176"/>
    <cellStyle name="Normal 4 4 5 15 4" xfId="16512"/>
    <cellStyle name="Normal 4 4 5 15 4 2" xfId="33177"/>
    <cellStyle name="Normal 4 4 5 15 5" xfId="16513"/>
    <cellStyle name="Normal 4 4 5 15 5 2" xfId="33178"/>
    <cellStyle name="Normal 4 4 5 15 6" xfId="33174"/>
    <cellStyle name="Normal 4 4 5 16" xfId="16514"/>
    <cellStyle name="Normal 4 4 5 16 2" xfId="16515"/>
    <cellStyle name="Normal 4 4 5 16 2 2" xfId="33180"/>
    <cellStyle name="Normal 4 4 5 16 3" xfId="16516"/>
    <cellStyle name="Normal 4 4 5 16 3 2" xfId="33181"/>
    <cellStyle name="Normal 4 4 5 16 4" xfId="16517"/>
    <cellStyle name="Normal 4 4 5 16 4 2" xfId="33182"/>
    <cellStyle name="Normal 4 4 5 16 5" xfId="16518"/>
    <cellStyle name="Normal 4 4 5 16 5 2" xfId="33183"/>
    <cellStyle name="Normal 4 4 5 16 6" xfId="33179"/>
    <cellStyle name="Normal 4 4 5 17" xfId="16519"/>
    <cellStyle name="Normal 4 4 5 17 2" xfId="33184"/>
    <cellStyle name="Normal 4 4 5 18" xfId="16520"/>
    <cellStyle name="Normal 4 4 5 18 2" xfId="33185"/>
    <cellStyle name="Normal 4 4 5 19" xfId="16521"/>
    <cellStyle name="Normal 4 4 5 19 2" xfId="33186"/>
    <cellStyle name="Normal 4 4 5 2" xfId="16522"/>
    <cellStyle name="Normal 4 4 5 2 10" xfId="16523"/>
    <cellStyle name="Normal 4 4 5 2 10 2" xfId="33188"/>
    <cellStyle name="Normal 4 4 5 2 11" xfId="16524"/>
    <cellStyle name="Normal 4 4 5 2 11 2" xfId="33189"/>
    <cellStyle name="Normal 4 4 5 2 12" xfId="33187"/>
    <cellStyle name="Normal 4 4 5 2 2" xfId="16525"/>
    <cellStyle name="Normal 4 4 5 2 2 2" xfId="16526"/>
    <cellStyle name="Normal 4 4 5 2 2 2 2" xfId="33191"/>
    <cellStyle name="Normal 4 4 5 2 2 3" xfId="16527"/>
    <cellStyle name="Normal 4 4 5 2 2 3 2" xfId="33192"/>
    <cellStyle name="Normal 4 4 5 2 2 4" xfId="16528"/>
    <cellStyle name="Normal 4 4 5 2 2 4 2" xfId="33193"/>
    <cellStyle name="Normal 4 4 5 2 2 5" xfId="16529"/>
    <cellStyle name="Normal 4 4 5 2 2 5 2" xfId="33194"/>
    <cellStyle name="Normal 4 4 5 2 2 6" xfId="33190"/>
    <cellStyle name="Normal 4 4 5 2 3" xfId="16530"/>
    <cellStyle name="Normal 4 4 5 2 3 2" xfId="16531"/>
    <cellStyle name="Normal 4 4 5 2 3 2 2" xfId="33196"/>
    <cellStyle name="Normal 4 4 5 2 3 3" xfId="16532"/>
    <cellStyle name="Normal 4 4 5 2 3 3 2" xfId="33197"/>
    <cellStyle name="Normal 4 4 5 2 3 4" xfId="16533"/>
    <cellStyle name="Normal 4 4 5 2 3 4 2" xfId="33198"/>
    <cellStyle name="Normal 4 4 5 2 3 5" xfId="16534"/>
    <cellStyle name="Normal 4 4 5 2 3 5 2" xfId="33199"/>
    <cellStyle name="Normal 4 4 5 2 3 6" xfId="33195"/>
    <cellStyle name="Normal 4 4 5 2 4" xfId="16535"/>
    <cellStyle name="Normal 4 4 5 2 4 2" xfId="16536"/>
    <cellStyle name="Normal 4 4 5 2 4 2 2" xfId="33201"/>
    <cellStyle name="Normal 4 4 5 2 4 3" xfId="16537"/>
    <cellStyle name="Normal 4 4 5 2 4 3 2" xfId="33202"/>
    <cellStyle name="Normal 4 4 5 2 4 4" xfId="16538"/>
    <cellStyle name="Normal 4 4 5 2 4 4 2" xfId="33203"/>
    <cellStyle name="Normal 4 4 5 2 4 5" xfId="16539"/>
    <cellStyle name="Normal 4 4 5 2 4 5 2" xfId="33204"/>
    <cellStyle name="Normal 4 4 5 2 4 6" xfId="33200"/>
    <cellStyle name="Normal 4 4 5 2 5" xfId="16540"/>
    <cellStyle name="Normal 4 4 5 2 5 2" xfId="16541"/>
    <cellStyle name="Normal 4 4 5 2 5 2 2" xfId="33206"/>
    <cellStyle name="Normal 4 4 5 2 5 3" xfId="16542"/>
    <cellStyle name="Normal 4 4 5 2 5 3 2" xfId="33207"/>
    <cellStyle name="Normal 4 4 5 2 5 4" xfId="16543"/>
    <cellStyle name="Normal 4 4 5 2 5 4 2" xfId="33208"/>
    <cellStyle name="Normal 4 4 5 2 5 5" xfId="16544"/>
    <cellStyle name="Normal 4 4 5 2 5 5 2" xfId="33209"/>
    <cellStyle name="Normal 4 4 5 2 5 6" xfId="33205"/>
    <cellStyle name="Normal 4 4 5 2 6" xfId="16545"/>
    <cellStyle name="Normal 4 4 5 2 6 2" xfId="16546"/>
    <cellStyle name="Normal 4 4 5 2 6 2 2" xfId="33211"/>
    <cellStyle name="Normal 4 4 5 2 6 3" xfId="16547"/>
    <cellStyle name="Normal 4 4 5 2 6 3 2" xfId="33212"/>
    <cellStyle name="Normal 4 4 5 2 6 4" xfId="16548"/>
    <cellStyle name="Normal 4 4 5 2 6 4 2" xfId="33213"/>
    <cellStyle name="Normal 4 4 5 2 6 5" xfId="16549"/>
    <cellStyle name="Normal 4 4 5 2 6 5 2" xfId="33214"/>
    <cellStyle name="Normal 4 4 5 2 6 6" xfId="33210"/>
    <cellStyle name="Normal 4 4 5 2 7" xfId="16550"/>
    <cellStyle name="Normal 4 4 5 2 7 2" xfId="16551"/>
    <cellStyle name="Normal 4 4 5 2 7 2 2" xfId="33216"/>
    <cellStyle name="Normal 4 4 5 2 7 3" xfId="16552"/>
    <cellStyle name="Normal 4 4 5 2 7 3 2" xfId="33217"/>
    <cellStyle name="Normal 4 4 5 2 7 4" xfId="16553"/>
    <cellStyle name="Normal 4 4 5 2 7 4 2" xfId="33218"/>
    <cellStyle name="Normal 4 4 5 2 7 5" xfId="16554"/>
    <cellStyle name="Normal 4 4 5 2 7 5 2" xfId="33219"/>
    <cellStyle name="Normal 4 4 5 2 7 6" xfId="33215"/>
    <cellStyle name="Normal 4 4 5 2 8" xfId="16555"/>
    <cellStyle name="Normal 4 4 5 2 8 2" xfId="33220"/>
    <cellStyle name="Normal 4 4 5 2 9" xfId="16556"/>
    <cellStyle name="Normal 4 4 5 2 9 2" xfId="33221"/>
    <cellStyle name="Normal 4 4 5 20" xfId="16557"/>
    <cellStyle name="Normal 4 4 5 20 2" xfId="33222"/>
    <cellStyle name="Normal 4 4 5 21" xfId="33148"/>
    <cellStyle name="Normal 4 4 5 3" xfId="16558"/>
    <cellStyle name="Normal 4 4 5 3 2" xfId="16559"/>
    <cellStyle name="Normal 4 4 5 3 2 2" xfId="16560"/>
    <cellStyle name="Normal 4 4 5 3 2 2 2" xfId="33225"/>
    <cellStyle name="Normal 4 4 5 3 2 3" xfId="16561"/>
    <cellStyle name="Normal 4 4 5 3 2 3 2" xfId="33226"/>
    <cellStyle name="Normal 4 4 5 3 2 4" xfId="16562"/>
    <cellStyle name="Normal 4 4 5 3 2 4 2" xfId="33227"/>
    <cellStyle name="Normal 4 4 5 3 2 5" xfId="16563"/>
    <cellStyle name="Normal 4 4 5 3 2 5 2" xfId="33228"/>
    <cellStyle name="Normal 4 4 5 3 2 6" xfId="33224"/>
    <cellStyle name="Normal 4 4 5 3 3" xfId="16564"/>
    <cellStyle name="Normal 4 4 5 3 3 2" xfId="33229"/>
    <cellStyle name="Normal 4 4 5 3 4" xfId="16565"/>
    <cellStyle name="Normal 4 4 5 3 4 2" xfId="33230"/>
    <cellStyle name="Normal 4 4 5 3 5" xfId="16566"/>
    <cellStyle name="Normal 4 4 5 3 5 2" xfId="33231"/>
    <cellStyle name="Normal 4 4 5 3 6" xfId="16567"/>
    <cellStyle name="Normal 4 4 5 3 6 2" xfId="33232"/>
    <cellStyle name="Normal 4 4 5 3 7" xfId="33223"/>
    <cellStyle name="Normal 4 4 5 4" xfId="16568"/>
    <cellStyle name="Normal 4 4 5 4 2" xfId="16569"/>
    <cellStyle name="Normal 4 4 5 4 2 2" xfId="16570"/>
    <cellStyle name="Normal 4 4 5 4 2 2 2" xfId="33235"/>
    <cellStyle name="Normal 4 4 5 4 2 3" xfId="16571"/>
    <cellStyle name="Normal 4 4 5 4 2 3 2" xfId="33236"/>
    <cellStyle name="Normal 4 4 5 4 2 4" xfId="16572"/>
    <cellStyle name="Normal 4 4 5 4 2 4 2" xfId="33237"/>
    <cellStyle name="Normal 4 4 5 4 2 5" xfId="16573"/>
    <cellStyle name="Normal 4 4 5 4 2 5 2" xfId="33238"/>
    <cellStyle name="Normal 4 4 5 4 2 6" xfId="33234"/>
    <cellStyle name="Normal 4 4 5 4 3" xfId="16574"/>
    <cellStyle name="Normal 4 4 5 4 3 2" xfId="33239"/>
    <cellStyle name="Normal 4 4 5 4 4" xfId="16575"/>
    <cellStyle name="Normal 4 4 5 4 4 2" xfId="33240"/>
    <cellStyle name="Normal 4 4 5 4 5" xfId="16576"/>
    <cellStyle name="Normal 4 4 5 4 5 2" xfId="33241"/>
    <cellStyle name="Normal 4 4 5 4 6" xfId="16577"/>
    <cellStyle name="Normal 4 4 5 4 6 2" xfId="33242"/>
    <cellStyle name="Normal 4 4 5 4 7" xfId="33233"/>
    <cellStyle name="Normal 4 4 5 5" xfId="16578"/>
    <cellStyle name="Normal 4 4 5 5 2" xfId="16579"/>
    <cellStyle name="Normal 4 4 5 5 2 2" xfId="33244"/>
    <cellStyle name="Normal 4 4 5 5 3" xfId="16580"/>
    <cellStyle name="Normal 4 4 5 5 3 2" xfId="33245"/>
    <cellStyle name="Normal 4 4 5 5 4" xfId="16581"/>
    <cellStyle name="Normal 4 4 5 5 4 2" xfId="33246"/>
    <cellStyle name="Normal 4 4 5 5 5" xfId="16582"/>
    <cellStyle name="Normal 4 4 5 5 5 2" xfId="33247"/>
    <cellStyle name="Normal 4 4 5 5 6" xfId="33243"/>
    <cellStyle name="Normal 4 4 5 6" xfId="16583"/>
    <cellStyle name="Normal 4 4 5 6 2" xfId="16584"/>
    <cellStyle name="Normal 4 4 5 6 2 2" xfId="33249"/>
    <cellStyle name="Normal 4 4 5 6 3" xfId="16585"/>
    <cellStyle name="Normal 4 4 5 6 3 2" xfId="33250"/>
    <cellStyle name="Normal 4 4 5 6 4" xfId="16586"/>
    <cellStyle name="Normal 4 4 5 6 4 2" xfId="33251"/>
    <cellStyle name="Normal 4 4 5 6 5" xfId="16587"/>
    <cellStyle name="Normal 4 4 5 6 5 2" xfId="33252"/>
    <cellStyle name="Normal 4 4 5 6 6" xfId="33248"/>
    <cellStyle name="Normal 4 4 5 7" xfId="16588"/>
    <cellStyle name="Normal 4 4 5 7 2" xfId="16589"/>
    <cellStyle name="Normal 4 4 5 7 2 2" xfId="33254"/>
    <cellStyle name="Normal 4 4 5 7 3" xfId="16590"/>
    <cellStyle name="Normal 4 4 5 7 3 2" xfId="33255"/>
    <cellStyle name="Normal 4 4 5 7 4" xfId="16591"/>
    <cellStyle name="Normal 4 4 5 7 4 2" xfId="33256"/>
    <cellStyle name="Normal 4 4 5 7 5" xfId="16592"/>
    <cellStyle name="Normal 4 4 5 7 5 2" xfId="33257"/>
    <cellStyle name="Normal 4 4 5 7 6" xfId="33253"/>
    <cellStyle name="Normal 4 4 5 8" xfId="16593"/>
    <cellStyle name="Normal 4 4 5 8 2" xfId="16594"/>
    <cellStyle name="Normal 4 4 5 8 2 2" xfId="33259"/>
    <cellStyle name="Normal 4 4 5 8 3" xfId="16595"/>
    <cellStyle name="Normal 4 4 5 8 3 2" xfId="33260"/>
    <cellStyle name="Normal 4 4 5 8 4" xfId="16596"/>
    <cellStyle name="Normal 4 4 5 8 4 2" xfId="33261"/>
    <cellStyle name="Normal 4 4 5 8 5" xfId="16597"/>
    <cellStyle name="Normal 4 4 5 8 5 2" xfId="33262"/>
    <cellStyle name="Normal 4 4 5 8 6" xfId="33258"/>
    <cellStyle name="Normal 4 4 5 9" xfId="16598"/>
    <cellStyle name="Normal 4 4 5 9 2" xfId="16599"/>
    <cellStyle name="Normal 4 4 5 9 2 2" xfId="33264"/>
    <cellStyle name="Normal 4 4 5 9 3" xfId="16600"/>
    <cellStyle name="Normal 4 4 5 9 3 2" xfId="33265"/>
    <cellStyle name="Normal 4 4 5 9 4" xfId="16601"/>
    <cellStyle name="Normal 4 4 5 9 4 2" xfId="33266"/>
    <cellStyle name="Normal 4 4 5 9 5" xfId="16602"/>
    <cellStyle name="Normal 4 4 5 9 5 2" xfId="33267"/>
    <cellStyle name="Normal 4 4 5 9 6" xfId="33263"/>
    <cellStyle name="Normal 4 4 6" xfId="16603"/>
    <cellStyle name="Normal 4 4 6 10" xfId="16604"/>
    <cellStyle name="Normal 4 4 6 11" xfId="16605"/>
    <cellStyle name="Normal 4 4 6 12" xfId="16606"/>
    <cellStyle name="Normal 4 4 6 13" xfId="16607"/>
    <cellStyle name="Normal 4 4 6 14" xfId="16608"/>
    <cellStyle name="Normal 4 4 6 15" xfId="16609"/>
    <cellStyle name="Normal 4 4 6 16" xfId="16610"/>
    <cellStyle name="Normal 4 4 6 2" xfId="16611"/>
    <cellStyle name="Normal 4 4 6 3" xfId="16612"/>
    <cellStyle name="Normal 4 4 6 4" xfId="16613"/>
    <cellStyle name="Normal 4 4 6 5" xfId="16614"/>
    <cellStyle name="Normal 4 4 6 6" xfId="16615"/>
    <cellStyle name="Normal 4 4 6 7" xfId="16616"/>
    <cellStyle name="Normal 4 4 6 8" xfId="16617"/>
    <cellStyle name="Normal 4 4 6 9" xfId="16618"/>
    <cellStyle name="Normal 4 4 7" xfId="16619"/>
    <cellStyle name="Normal 4 4 7 10" xfId="16620"/>
    <cellStyle name="Normal 4 4 7 11" xfId="16621"/>
    <cellStyle name="Normal 4 4 7 12" xfId="16622"/>
    <cellStyle name="Normal 4 4 7 13" xfId="16623"/>
    <cellStyle name="Normal 4 4 7 14" xfId="16624"/>
    <cellStyle name="Normal 4 4 7 15" xfId="16625"/>
    <cellStyle name="Normal 4 4 7 16" xfId="16626"/>
    <cellStyle name="Normal 4 4 7 2" xfId="16627"/>
    <cellStyle name="Normal 4 4 7 3" xfId="16628"/>
    <cellStyle name="Normal 4 4 7 4" xfId="16629"/>
    <cellStyle name="Normal 4 4 7 5" xfId="16630"/>
    <cellStyle name="Normal 4 4 7 6" xfId="16631"/>
    <cellStyle name="Normal 4 4 7 7" xfId="16632"/>
    <cellStyle name="Normal 4 4 7 8" xfId="16633"/>
    <cellStyle name="Normal 4 4 7 9" xfId="16634"/>
    <cellStyle name="Normal 4 4 8" xfId="16635"/>
    <cellStyle name="Normal 4 4 8 10" xfId="16636"/>
    <cellStyle name="Normal 4 4 8 10 2" xfId="16637"/>
    <cellStyle name="Normal 4 4 8 10 2 2" xfId="33270"/>
    <cellStyle name="Normal 4 4 8 10 3" xfId="16638"/>
    <cellStyle name="Normal 4 4 8 10 3 2" xfId="33271"/>
    <cellStyle name="Normal 4 4 8 10 4" xfId="16639"/>
    <cellStyle name="Normal 4 4 8 10 4 2" xfId="33272"/>
    <cellStyle name="Normal 4 4 8 10 5" xfId="16640"/>
    <cellStyle name="Normal 4 4 8 10 5 2" xfId="33273"/>
    <cellStyle name="Normal 4 4 8 10 6" xfId="33269"/>
    <cellStyle name="Normal 4 4 8 11" xfId="16641"/>
    <cellStyle name="Normal 4 4 8 11 2" xfId="16642"/>
    <cellStyle name="Normal 4 4 8 11 2 2" xfId="33275"/>
    <cellStyle name="Normal 4 4 8 11 3" xfId="16643"/>
    <cellStyle name="Normal 4 4 8 11 3 2" xfId="33276"/>
    <cellStyle name="Normal 4 4 8 11 4" xfId="16644"/>
    <cellStyle name="Normal 4 4 8 11 4 2" xfId="33277"/>
    <cellStyle name="Normal 4 4 8 11 5" xfId="16645"/>
    <cellStyle name="Normal 4 4 8 11 5 2" xfId="33278"/>
    <cellStyle name="Normal 4 4 8 11 6" xfId="33274"/>
    <cellStyle name="Normal 4 4 8 12" xfId="16646"/>
    <cellStyle name="Normal 4 4 8 12 2" xfId="16647"/>
    <cellStyle name="Normal 4 4 8 12 2 2" xfId="33280"/>
    <cellStyle name="Normal 4 4 8 12 3" xfId="16648"/>
    <cellStyle name="Normal 4 4 8 12 3 2" xfId="33281"/>
    <cellStyle name="Normal 4 4 8 12 4" xfId="16649"/>
    <cellStyle name="Normal 4 4 8 12 4 2" xfId="33282"/>
    <cellStyle name="Normal 4 4 8 12 5" xfId="16650"/>
    <cellStyle name="Normal 4 4 8 12 5 2" xfId="33283"/>
    <cellStyle name="Normal 4 4 8 12 6" xfId="33279"/>
    <cellStyle name="Normal 4 4 8 13" xfId="16651"/>
    <cellStyle name="Normal 4 4 8 13 2" xfId="16652"/>
    <cellStyle name="Normal 4 4 8 13 2 2" xfId="33285"/>
    <cellStyle name="Normal 4 4 8 13 3" xfId="16653"/>
    <cellStyle name="Normal 4 4 8 13 3 2" xfId="33286"/>
    <cellStyle name="Normal 4 4 8 13 4" xfId="16654"/>
    <cellStyle name="Normal 4 4 8 13 4 2" xfId="33287"/>
    <cellStyle name="Normal 4 4 8 13 5" xfId="16655"/>
    <cellStyle name="Normal 4 4 8 13 5 2" xfId="33288"/>
    <cellStyle name="Normal 4 4 8 13 6" xfId="33284"/>
    <cellStyle name="Normal 4 4 8 14" xfId="16656"/>
    <cellStyle name="Normal 4 4 8 14 2" xfId="16657"/>
    <cellStyle name="Normal 4 4 8 14 2 2" xfId="33290"/>
    <cellStyle name="Normal 4 4 8 14 3" xfId="16658"/>
    <cellStyle name="Normal 4 4 8 14 3 2" xfId="33291"/>
    <cellStyle name="Normal 4 4 8 14 4" xfId="16659"/>
    <cellStyle name="Normal 4 4 8 14 4 2" xfId="33292"/>
    <cellStyle name="Normal 4 4 8 14 5" xfId="16660"/>
    <cellStyle name="Normal 4 4 8 14 5 2" xfId="33293"/>
    <cellStyle name="Normal 4 4 8 14 6" xfId="33289"/>
    <cellStyle name="Normal 4 4 8 15" xfId="16661"/>
    <cellStyle name="Normal 4 4 8 15 2" xfId="16662"/>
    <cellStyle name="Normal 4 4 8 15 2 2" xfId="33295"/>
    <cellStyle name="Normal 4 4 8 15 3" xfId="16663"/>
    <cellStyle name="Normal 4 4 8 15 3 2" xfId="33296"/>
    <cellStyle name="Normal 4 4 8 15 4" xfId="16664"/>
    <cellStyle name="Normal 4 4 8 15 4 2" xfId="33297"/>
    <cellStyle name="Normal 4 4 8 15 5" xfId="16665"/>
    <cellStyle name="Normal 4 4 8 15 5 2" xfId="33298"/>
    <cellStyle name="Normal 4 4 8 15 6" xfId="33294"/>
    <cellStyle name="Normal 4 4 8 16" xfId="16666"/>
    <cellStyle name="Normal 4 4 8 16 2" xfId="16667"/>
    <cellStyle name="Normal 4 4 8 16 2 2" xfId="33300"/>
    <cellStyle name="Normal 4 4 8 16 3" xfId="16668"/>
    <cellStyle name="Normal 4 4 8 16 3 2" xfId="33301"/>
    <cellStyle name="Normal 4 4 8 16 4" xfId="16669"/>
    <cellStyle name="Normal 4 4 8 16 4 2" xfId="33302"/>
    <cellStyle name="Normal 4 4 8 16 5" xfId="16670"/>
    <cellStyle name="Normal 4 4 8 16 5 2" xfId="33303"/>
    <cellStyle name="Normal 4 4 8 16 6" xfId="33299"/>
    <cellStyle name="Normal 4 4 8 17" xfId="16671"/>
    <cellStyle name="Normal 4 4 8 17 2" xfId="33304"/>
    <cellStyle name="Normal 4 4 8 18" xfId="16672"/>
    <cellStyle name="Normal 4 4 8 18 2" xfId="33305"/>
    <cellStyle name="Normal 4 4 8 19" xfId="16673"/>
    <cellStyle name="Normal 4 4 8 19 2" xfId="33306"/>
    <cellStyle name="Normal 4 4 8 2" xfId="16674"/>
    <cellStyle name="Normal 4 4 8 20" xfId="16675"/>
    <cellStyle name="Normal 4 4 8 20 2" xfId="33307"/>
    <cellStyle name="Normal 4 4 8 21" xfId="33268"/>
    <cellStyle name="Normal 4 4 8 3" xfId="16676"/>
    <cellStyle name="Normal 4 4 8 3 2" xfId="16677"/>
    <cellStyle name="Normal 4 4 8 3 2 2" xfId="33309"/>
    <cellStyle name="Normal 4 4 8 3 3" xfId="16678"/>
    <cellStyle name="Normal 4 4 8 3 3 2" xfId="33310"/>
    <cellStyle name="Normal 4 4 8 3 4" xfId="16679"/>
    <cellStyle name="Normal 4 4 8 3 4 2" xfId="33311"/>
    <cellStyle name="Normal 4 4 8 3 5" xfId="16680"/>
    <cellStyle name="Normal 4 4 8 3 5 2" xfId="33312"/>
    <cellStyle name="Normal 4 4 8 3 6" xfId="33308"/>
    <cellStyle name="Normal 4 4 8 4" xfId="16681"/>
    <cellStyle name="Normal 4 4 8 4 2" xfId="16682"/>
    <cellStyle name="Normal 4 4 8 4 2 2" xfId="33314"/>
    <cellStyle name="Normal 4 4 8 4 3" xfId="16683"/>
    <cellStyle name="Normal 4 4 8 4 3 2" xfId="33315"/>
    <cellStyle name="Normal 4 4 8 4 4" xfId="16684"/>
    <cellStyle name="Normal 4 4 8 4 4 2" xfId="33316"/>
    <cellStyle name="Normal 4 4 8 4 5" xfId="16685"/>
    <cellStyle name="Normal 4 4 8 4 5 2" xfId="33317"/>
    <cellStyle name="Normal 4 4 8 4 6" xfId="33313"/>
    <cellStyle name="Normal 4 4 8 5" xfId="16686"/>
    <cellStyle name="Normal 4 4 8 5 2" xfId="16687"/>
    <cellStyle name="Normal 4 4 8 5 2 2" xfId="33319"/>
    <cellStyle name="Normal 4 4 8 5 3" xfId="16688"/>
    <cellStyle name="Normal 4 4 8 5 3 2" xfId="33320"/>
    <cellStyle name="Normal 4 4 8 5 4" xfId="16689"/>
    <cellStyle name="Normal 4 4 8 5 4 2" xfId="33321"/>
    <cellStyle name="Normal 4 4 8 5 5" xfId="16690"/>
    <cellStyle name="Normal 4 4 8 5 5 2" xfId="33322"/>
    <cellStyle name="Normal 4 4 8 5 6" xfId="33318"/>
    <cellStyle name="Normal 4 4 8 6" xfId="16691"/>
    <cellStyle name="Normal 4 4 8 6 2" xfId="16692"/>
    <cellStyle name="Normal 4 4 8 6 2 2" xfId="33324"/>
    <cellStyle name="Normal 4 4 8 6 3" xfId="16693"/>
    <cellStyle name="Normal 4 4 8 6 3 2" xfId="33325"/>
    <cellStyle name="Normal 4 4 8 6 4" xfId="16694"/>
    <cellStyle name="Normal 4 4 8 6 4 2" xfId="33326"/>
    <cellStyle name="Normal 4 4 8 6 5" xfId="16695"/>
    <cellStyle name="Normal 4 4 8 6 5 2" xfId="33327"/>
    <cellStyle name="Normal 4 4 8 6 6" xfId="33323"/>
    <cellStyle name="Normal 4 4 8 7" xfId="16696"/>
    <cellStyle name="Normal 4 4 8 7 2" xfId="16697"/>
    <cellStyle name="Normal 4 4 8 7 2 2" xfId="33329"/>
    <cellStyle name="Normal 4 4 8 7 3" xfId="16698"/>
    <cellStyle name="Normal 4 4 8 7 3 2" xfId="33330"/>
    <cellStyle name="Normal 4 4 8 7 4" xfId="16699"/>
    <cellStyle name="Normal 4 4 8 7 4 2" xfId="33331"/>
    <cellStyle name="Normal 4 4 8 7 5" xfId="16700"/>
    <cellStyle name="Normal 4 4 8 7 5 2" xfId="33332"/>
    <cellStyle name="Normal 4 4 8 7 6" xfId="33328"/>
    <cellStyle name="Normal 4 4 8 8" xfId="16701"/>
    <cellStyle name="Normal 4 4 8 8 2" xfId="16702"/>
    <cellStyle name="Normal 4 4 8 8 2 2" xfId="33334"/>
    <cellStyle name="Normal 4 4 8 8 3" xfId="16703"/>
    <cellStyle name="Normal 4 4 8 8 3 2" xfId="33335"/>
    <cellStyle name="Normal 4 4 8 8 4" xfId="16704"/>
    <cellStyle name="Normal 4 4 8 8 4 2" xfId="33336"/>
    <cellStyle name="Normal 4 4 8 8 5" xfId="16705"/>
    <cellStyle name="Normal 4 4 8 8 5 2" xfId="33337"/>
    <cellStyle name="Normal 4 4 8 8 6" xfId="33333"/>
    <cellStyle name="Normal 4 4 8 9" xfId="16706"/>
    <cellStyle name="Normal 4 4 8 9 2" xfId="16707"/>
    <cellStyle name="Normal 4 4 8 9 2 2" xfId="33339"/>
    <cellStyle name="Normal 4 4 8 9 3" xfId="16708"/>
    <cellStyle name="Normal 4 4 8 9 3 2" xfId="33340"/>
    <cellStyle name="Normal 4 4 8 9 4" xfId="16709"/>
    <cellStyle name="Normal 4 4 8 9 4 2" xfId="33341"/>
    <cellStyle name="Normal 4 4 8 9 5" xfId="16710"/>
    <cellStyle name="Normal 4 4 8 9 5 2" xfId="33342"/>
    <cellStyle name="Normal 4 4 8 9 6" xfId="33338"/>
    <cellStyle name="Normal 4 4 9" xfId="16711"/>
    <cellStyle name="Normal 4 4 9 2" xfId="16712"/>
    <cellStyle name="Normal 4 4 9 3" xfId="16713"/>
    <cellStyle name="Normal 4 4 9 3 2" xfId="33344"/>
    <cellStyle name="Normal 4 4 9 4" xfId="16714"/>
    <cellStyle name="Normal 4 4 9 4 2" xfId="33345"/>
    <cellStyle name="Normal 4 4 9 5" xfId="16715"/>
    <cellStyle name="Normal 4 4 9 5 2" xfId="33346"/>
    <cellStyle name="Normal 4 4 9 6" xfId="16716"/>
    <cellStyle name="Normal 4 4 9 6 2" xfId="33347"/>
    <cellStyle name="Normal 4 4 9 7" xfId="33343"/>
    <cellStyle name="Normal 4 40" xfId="16717"/>
    <cellStyle name="Normal 4 40 2" xfId="33348"/>
    <cellStyle name="Normal 4 5" xfId="16718"/>
    <cellStyle name="Normal 4 5 10" xfId="16719"/>
    <cellStyle name="Normal 4 5 10 2" xfId="16720"/>
    <cellStyle name="Normal 4 5 10 2 2" xfId="33350"/>
    <cellStyle name="Normal 4 5 10 3" xfId="16721"/>
    <cellStyle name="Normal 4 5 10 3 2" xfId="33351"/>
    <cellStyle name="Normal 4 5 10 4" xfId="16722"/>
    <cellStyle name="Normal 4 5 10 4 2" xfId="33352"/>
    <cellStyle name="Normal 4 5 10 5" xfId="16723"/>
    <cellStyle name="Normal 4 5 10 5 2" xfId="33353"/>
    <cellStyle name="Normal 4 5 10 6" xfId="33349"/>
    <cellStyle name="Normal 4 5 11" xfId="16724"/>
    <cellStyle name="Normal 4 5 11 2" xfId="16725"/>
    <cellStyle name="Normal 4 5 11 2 2" xfId="33355"/>
    <cellStyle name="Normal 4 5 11 3" xfId="16726"/>
    <cellStyle name="Normal 4 5 11 3 2" xfId="33356"/>
    <cellStyle name="Normal 4 5 11 4" xfId="16727"/>
    <cellStyle name="Normal 4 5 11 4 2" xfId="33357"/>
    <cellStyle name="Normal 4 5 11 5" xfId="16728"/>
    <cellStyle name="Normal 4 5 11 5 2" xfId="33358"/>
    <cellStyle name="Normal 4 5 11 6" xfId="33354"/>
    <cellStyle name="Normal 4 5 12" xfId="16729"/>
    <cellStyle name="Normal 4 5 12 2" xfId="16730"/>
    <cellStyle name="Normal 4 5 12 2 2" xfId="33360"/>
    <cellStyle name="Normal 4 5 12 3" xfId="16731"/>
    <cellStyle name="Normal 4 5 12 3 2" xfId="33361"/>
    <cellStyle name="Normal 4 5 12 4" xfId="16732"/>
    <cellStyle name="Normal 4 5 12 4 2" xfId="33362"/>
    <cellStyle name="Normal 4 5 12 5" xfId="16733"/>
    <cellStyle name="Normal 4 5 12 5 2" xfId="33363"/>
    <cellStyle name="Normal 4 5 12 6" xfId="33359"/>
    <cellStyle name="Normal 4 5 13" xfId="16734"/>
    <cellStyle name="Normal 4 5 13 2" xfId="16735"/>
    <cellStyle name="Normal 4 5 13 2 2" xfId="33365"/>
    <cellStyle name="Normal 4 5 13 3" xfId="16736"/>
    <cellStyle name="Normal 4 5 13 3 2" xfId="33366"/>
    <cellStyle name="Normal 4 5 13 4" xfId="16737"/>
    <cellStyle name="Normal 4 5 13 4 2" xfId="33367"/>
    <cellStyle name="Normal 4 5 13 5" xfId="16738"/>
    <cellStyle name="Normal 4 5 13 5 2" xfId="33368"/>
    <cellStyle name="Normal 4 5 13 6" xfId="33364"/>
    <cellStyle name="Normal 4 5 14" xfId="16739"/>
    <cellStyle name="Normal 4 5 14 2" xfId="16740"/>
    <cellStyle name="Normal 4 5 14 2 2" xfId="33370"/>
    <cellStyle name="Normal 4 5 14 3" xfId="16741"/>
    <cellStyle name="Normal 4 5 14 3 2" xfId="33371"/>
    <cellStyle name="Normal 4 5 14 4" xfId="16742"/>
    <cellStyle name="Normal 4 5 14 4 2" xfId="33372"/>
    <cellStyle name="Normal 4 5 14 5" xfId="16743"/>
    <cellStyle name="Normal 4 5 14 5 2" xfId="33373"/>
    <cellStyle name="Normal 4 5 14 6" xfId="33369"/>
    <cellStyle name="Normal 4 5 15" xfId="16744"/>
    <cellStyle name="Normal 4 5 15 2" xfId="16745"/>
    <cellStyle name="Normal 4 5 15 2 2" xfId="33375"/>
    <cellStyle name="Normal 4 5 15 3" xfId="16746"/>
    <cellStyle name="Normal 4 5 15 3 2" xfId="33376"/>
    <cellStyle name="Normal 4 5 15 4" xfId="16747"/>
    <cellStyle name="Normal 4 5 15 4 2" xfId="33377"/>
    <cellStyle name="Normal 4 5 15 5" xfId="16748"/>
    <cellStyle name="Normal 4 5 15 5 2" xfId="33378"/>
    <cellStyle name="Normal 4 5 15 6" xfId="33374"/>
    <cellStyle name="Normal 4 5 16" xfId="16749"/>
    <cellStyle name="Normal 4 5 16 2" xfId="16750"/>
    <cellStyle name="Normal 4 5 16 2 2" xfId="33380"/>
    <cellStyle name="Normal 4 5 16 3" xfId="16751"/>
    <cellStyle name="Normal 4 5 16 3 2" xfId="33381"/>
    <cellStyle name="Normal 4 5 16 4" xfId="16752"/>
    <cellStyle name="Normal 4 5 16 4 2" xfId="33382"/>
    <cellStyle name="Normal 4 5 16 5" xfId="16753"/>
    <cellStyle name="Normal 4 5 16 5 2" xfId="33383"/>
    <cellStyle name="Normal 4 5 16 6" xfId="33379"/>
    <cellStyle name="Normal 4 5 17" xfId="16754"/>
    <cellStyle name="Normal 4 5 17 2" xfId="16755"/>
    <cellStyle name="Normal 4 5 17 2 2" xfId="33385"/>
    <cellStyle name="Normal 4 5 17 3" xfId="16756"/>
    <cellStyle name="Normal 4 5 17 3 2" xfId="33386"/>
    <cellStyle name="Normal 4 5 17 4" xfId="16757"/>
    <cellStyle name="Normal 4 5 17 4 2" xfId="33387"/>
    <cellStyle name="Normal 4 5 17 5" xfId="16758"/>
    <cellStyle name="Normal 4 5 17 5 2" xfId="33388"/>
    <cellStyle name="Normal 4 5 17 6" xfId="33384"/>
    <cellStyle name="Normal 4 5 18" xfId="16759"/>
    <cellStyle name="Normal 4 5 18 2" xfId="16760"/>
    <cellStyle name="Normal 4 5 18 2 2" xfId="33390"/>
    <cellStyle name="Normal 4 5 18 3" xfId="16761"/>
    <cellStyle name="Normal 4 5 18 3 2" xfId="33391"/>
    <cellStyle name="Normal 4 5 18 4" xfId="16762"/>
    <cellStyle name="Normal 4 5 18 4 2" xfId="33392"/>
    <cellStyle name="Normal 4 5 18 5" xfId="16763"/>
    <cellStyle name="Normal 4 5 18 5 2" xfId="33393"/>
    <cellStyle name="Normal 4 5 18 6" xfId="33389"/>
    <cellStyle name="Normal 4 5 19" xfId="16764"/>
    <cellStyle name="Normal 4 5 19 2" xfId="16765"/>
    <cellStyle name="Normal 4 5 19 2 2" xfId="33395"/>
    <cellStyle name="Normal 4 5 19 3" xfId="16766"/>
    <cellStyle name="Normal 4 5 19 3 2" xfId="33396"/>
    <cellStyle name="Normal 4 5 19 4" xfId="16767"/>
    <cellStyle name="Normal 4 5 19 4 2" xfId="33397"/>
    <cellStyle name="Normal 4 5 19 5" xfId="16768"/>
    <cellStyle name="Normal 4 5 19 5 2" xfId="33398"/>
    <cellStyle name="Normal 4 5 19 6" xfId="33394"/>
    <cellStyle name="Normal 4 5 2" xfId="16769"/>
    <cellStyle name="Normal 4 5 2 10" xfId="16770"/>
    <cellStyle name="Normal 4 5 2 10 2" xfId="16771"/>
    <cellStyle name="Normal 4 5 2 10 2 2" xfId="33401"/>
    <cellStyle name="Normal 4 5 2 10 3" xfId="16772"/>
    <cellStyle name="Normal 4 5 2 10 3 2" xfId="33402"/>
    <cellStyle name="Normal 4 5 2 10 4" xfId="16773"/>
    <cellStyle name="Normal 4 5 2 10 4 2" xfId="33403"/>
    <cellStyle name="Normal 4 5 2 10 5" xfId="16774"/>
    <cellStyle name="Normal 4 5 2 10 5 2" xfId="33404"/>
    <cellStyle name="Normal 4 5 2 10 6" xfId="33400"/>
    <cellStyle name="Normal 4 5 2 11" xfId="16775"/>
    <cellStyle name="Normal 4 5 2 11 2" xfId="16776"/>
    <cellStyle name="Normal 4 5 2 11 2 2" xfId="33406"/>
    <cellStyle name="Normal 4 5 2 11 3" xfId="16777"/>
    <cellStyle name="Normal 4 5 2 11 3 2" xfId="33407"/>
    <cellStyle name="Normal 4 5 2 11 4" xfId="16778"/>
    <cellStyle name="Normal 4 5 2 11 4 2" xfId="33408"/>
    <cellStyle name="Normal 4 5 2 11 5" xfId="16779"/>
    <cellStyle name="Normal 4 5 2 11 5 2" xfId="33409"/>
    <cellStyle name="Normal 4 5 2 11 6" xfId="33405"/>
    <cellStyle name="Normal 4 5 2 12" xfId="16780"/>
    <cellStyle name="Normal 4 5 2 12 2" xfId="16781"/>
    <cellStyle name="Normal 4 5 2 12 2 2" xfId="33411"/>
    <cellStyle name="Normal 4 5 2 12 3" xfId="16782"/>
    <cellStyle name="Normal 4 5 2 12 3 2" xfId="33412"/>
    <cellStyle name="Normal 4 5 2 12 4" xfId="16783"/>
    <cellStyle name="Normal 4 5 2 12 4 2" xfId="33413"/>
    <cellStyle name="Normal 4 5 2 12 5" xfId="16784"/>
    <cellStyle name="Normal 4 5 2 12 5 2" xfId="33414"/>
    <cellStyle name="Normal 4 5 2 12 6" xfId="33410"/>
    <cellStyle name="Normal 4 5 2 13" xfId="16785"/>
    <cellStyle name="Normal 4 5 2 13 2" xfId="16786"/>
    <cellStyle name="Normal 4 5 2 13 2 2" xfId="33416"/>
    <cellStyle name="Normal 4 5 2 13 3" xfId="16787"/>
    <cellStyle name="Normal 4 5 2 13 3 2" xfId="33417"/>
    <cellStyle name="Normal 4 5 2 13 4" xfId="16788"/>
    <cellStyle name="Normal 4 5 2 13 4 2" xfId="33418"/>
    <cellStyle name="Normal 4 5 2 13 5" xfId="16789"/>
    <cellStyle name="Normal 4 5 2 13 5 2" xfId="33419"/>
    <cellStyle name="Normal 4 5 2 13 6" xfId="33415"/>
    <cellStyle name="Normal 4 5 2 14" xfId="16790"/>
    <cellStyle name="Normal 4 5 2 14 2" xfId="16791"/>
    <cellStyle name="Normal 4 5 2 14 2 2" xfId="33421"/>
    <cellStyle name="Normal 4 5 2 14 3" xfId="16792"/>
    <cellStyle name="Normal 4 5 2 14 3 2" xfId="33422"/>
    <cellStyle name="Normal 4 5 2 14 4" xfId="16793"/>
    <cellStyle name="Normal 4 5 2 14 4 2" xfId="33423"/>
    <cellStyle name="Normal 4 5 2 14 5" xfId="16794"/>
    <cellStyle name="Normal 4 5 2 14 5 2" xfId="33424"/>
    <cellStyle name="Normal 4 5 2 14 6" xfId="33420"/>
    <cellStyle name="Normal 4 5 2 15" xfId="16795"/>
    <cellStyle name="Normal 4 5 2 15 2" xfId="16796"/>
    <cellStyle name="Normal 4 5 2 15 2 2" xfId="33426"/>
    <cellStyle name="Normal 4 5 2 15 3" xfId="16797"/>
    <cellStyle name="Normal 4 5 2 15 3 2" xfId="33427"/>
    <cellStyle name="Normal 4 5 2 15 4" xfId="16798"/>
    <cellStyle name="Normal 4 5 2 15 4 2" xfId="33428"/>
    <cellStyle name="Normal 4 5 2 15 5" xfId="16799"/>
    <cellStyle name="Normal 4 5 2 15 5 2" xfId="33429"/>
    <cellStyle name="Normal 4 5 2 15 6" xfId="33425"/>
    <cellStyle name="Normal 4 5 2 16" xfId="16800"/>
    <cellStyle name="Normal 4 5 2 16 2" xfId="16801"/>
    <cellStyle name="Normal 4 5 2 16 2 2" xfId="33431"/>
    <cellStyle name="Normal 4 5 2 16 3" xfId="16802"/>
    <cellStyle name="Normal 4 5 2 16 3 2" xfId="33432"/>
    <cellStyle name="Normal 4 5 2 16 4" xfId="16803"/>
    <cellStyle name="Normal 4 5 2 16 4 2" xfId="33433"/>
    <cellStyle name="Normal 4 5 2 16 5" xfId="16804"/>
    <cellStyle name="Normal 4 5 2 16 5 2" xfId="33434"/>
    <cellStyle name="Normal 4 5 2 16 6" xfId="33430"/>
    <cellStyle name="Normal 4 5 2 17" xfId="16805"/>
    <cellStyle name="Normal 4 5 2 17 2" xfId="33435"/>
    <cellStyle name="Normal 4 5 2 18" xfId="16806"/>
    <cellStyle name="Normal 4 5 2 18 2" xfId="33436"/>
    <cellStyle name="Normal 4 5 2 19" xfId="16807"/>
    <cellStyle name="Normal 4 5 2 19 2" xfId="33437"/>
    <cellStyle name="Normal 4 5 2 2" xfId="16808"/>
    <cellStyle name="Normal 4 5 2 2 10" xfId="16809"/>
    <cellStyle name="Normal 4 5 2 2 10 2" xfId="33439"/>
    <cellStyle name="Normal 4 5 2 2 11" xfId="16810"/>
    <cellStyle name="Normal 4 5 2 2 11 2" xfId="33440"/>
    <cellStyle name="Normal 4 5 2 2 12" xfId="33438"/>
    <cellStyle name="Normal 4 5 2 2 2" xfId="16811"/>
    <cellStyle name="Normal 4 5 2 2 2 2" xfId="16812"/>
    <cellStyle name="Normal 4 5 2 2 2 2 2" xfId="33442"/>
    <cellStyle name="Normal 4 5 2 2 2 3" xfId="16813"/>
    <cellStyle name="Normal 4 5 2 2 2 3 2" xfId="33443"/>
    <cellStyle name="Normal 4 5 2 2 2 4" xfId="16814"/>
    <cellStyle name="Normal 4 5 2 2 2 4 2" xfId="33444"/>
    <cellStyle name="Normal 4 5 2 2 2 5" xfId="16815"/>
    <cellStyle name="Normal 4 5 2 2 2 5 2" xfId="33445"/>
    <cellStyle name="Normal 4 5 2 2 2 6" xfId="33441"/>
    <cellStyle name="Normal 4 5 2 2 3" xfId="16816"/>
    <cellStyle name="Normal 4 5 2 2 3 2" xfId="16817"/>
    <cellStyle name="Normal 4 5 2 2 3 2 2" xfId="33447"/>
    <cellStyle name="Normal 4 5 2 2 3 3" xfId="16818"/>
    <cellStyle name="Normal 4 5 2 2 3 3 2" xfId="33448"/>
    <cellStyle name="Normal 4 5 2 2 3 4" xfId="16819"/>
    <cellStyle name="Normal 4 5 2 2 3 4 2" xfId="33449"/>
    <cellStyle name="Normal 4 5 2 2 3 5" xfId="16820"/>
    <cellStyle name="Normal 4 5 2 2 3 5 2" xfId="33450"/>
    <cellStyle name="Normal 4 5 2 2 3 6" xfId="33446"/>
    <cellStyle name="Normal 4 5 2 2 4" xfId="16821"/>
    <cellStyle name="Normal 4 5 2 2 4 2" xfId="16822"/>
    <cellStyle name="Normal 4 5 2 2 4 2 2" xfId="33452"/>
    <cellStyle name="Normal 4 5 2 2 4 3" xfId="16823"/>
    <cellStyle name="Normal 4 5 2 2 4 3 2" xfId="33453"/>
    <cellStyle name="Normal 4 5 2 2 4 4" xfId="16824"/>
    <cellStyle name="Normal 4 5 2 2 4 4 2" xfId="33454"/>
    <cellStyle name="Normal 4 5 2 2 4 5" xfId="16825"/>
    <cellStyle name="Normal 4 5 2 2 4 5 2" xfId="33455"/>
    <cellStyle name="Normal 4 5 2 2 4 6" xfId="33451"/>
    <cellStyle name="Normal 4 5 2 2 5" xfId="16826"/>
    <cellStyle name="Normal 4 5 2 2 5 2" xfId="16827"/>
    <cellStyle name="Normal 4 5 2 2 5 2 2" xfId="33457"/>
    <cellStyle name="Normal 4 5 2 2 5 3" xfId="16828"/>
    <cellStyle name="Normal 4 5 2 2 5 3 2" xfId="33458"/>
    <cellStyle name="Normal 4 5 2 2 5 4" xfId="16829"/>
    <cellStyle name="Normal 4 5 2 2 5 4 2" xfId="33459"/>
    <cellStyle name="Normal 4 5 2 2 5 5" xfId="16830"/>
    <cellStyle name="Normal 4 5 2 2 5 5 2" xfId="33460"/>
    <cellStyle name="Normal 4 5 2 2 5 6" xfId="33456"/>
    <cellStyle name="Normal 4 5 2 2 6" xfId="16831"/>
    <cellStyle name="Normal 4 5 2 2 6 2" xfId="16832"/>
    <cellStyle name="Normal 4 5 2 2 6 2 2" xfId="33462"/>
    <cellStyle name="Normal 4 5 2 2 6 3" xfId="16833"/>
    <cellStyle name="Normal 4 5 2 2 6 3 2" xfId="33463"/>
    <cellStyle name="Normal 4 5 2 2 6 4" xfId="16834"/>
    <cellStyle name="Normal 4 5 2 2 6 4 2" xfId="33464"/>
    <cellStyle name="Normal 4 5 2 2 6 5" xfId="16835"/>
    <cellStyle name="Normal 4 5 2 2 6 5 2" xfId="33465"/>
    <cellStyle name="Normal 4 5 2 2 6 6" xfId="33461"/>
    <cellStyle name="Normal 4 5 2 2 7" xfId="16836"/>
    <cellStyle name="Normal 4 5 2 2 7 2" xfId="16837"/>
    <cellStyle name="Normal 4 5 2 2 7 2 2" xfId="33467"/>
    <cellStyle name="Normal 4 5 2 2 7 3" xfId="16838"/>
    <cellStyle name="Normal 4 5 2 2 7 3 2" xfId="33468"/>
    <cellStyle name="Normal 4 5 2 2 7 4" xfId="16839"/>
    <cellStyle name="Normal 4 5 2 2 7 4 2" xfId="33469"/>
    <cellStyle name="Normal 4 5 2 2 7 5" xfId="16840"/>
    <cellStyle name="Normal 4 5 2 2 7 5 2" xfId="33470"/>
    <cellStyle name="Normal 4 5 2 2 7 6" xfId="33466"/>
    <cellStyle name="Normal 4 5 2 2 8" xfId="16841"/>
    <cellStyle name="Normal 4 5 2 2 8 2" xfId="33471"/>
    <cellStyle name="Normal 4 5 2 2 9" xfId="16842"/>
    <cellStyle name="Normal 4 5 2 2 9 2" xfId="33472"/>
    <cellStyle name="Normal 4 5 2 20" xfId="16843"/>
    <cellStyle name="Normal 4 5 2 20 2" xfId="33473"/>
    <cellStyle name="Normal 4 5 2 21" xfId="40710"/>
    <cellStyle name="Normal 4 5 2 22" xfId="33399"/>
    <cellStyle name="Normal 4 5 2 3" xfId="16844"/>
    <cellStyle name="Normal 4 5 2 3 2" xfId="16845"/>
    <cellStyle name="Normal 4 5 2 3 2 2" xfId="16846"/>
    <cellStyle name="Normal 4 5 2 3 2 2 2" xfId="33476"/>
    <cellStyle name="Normal 4 5 2 3 2 3" xfId="16847"/>
    <cellStyle name="Normal 4 5 2 3 2 3 2" xfId="33477"/>
    <cellStyle name="Normal 4 5 2 3 2 4" xfId="16848"/>
    <cellStyle name="Normal 4 5 2 3 2 4 2" xfId="33478"/>
    <cellStyle name="Normal 4 5 2 3 2 5" xfId="16849"/>
    <cellStyle name="Normal 4 5 2 3 2 5 2" xfId="33479"/>
    <cellStyle name="Normal 4 5 2 3 2 6" xfId="33475"/>
    <cellStyle name="Normal 4 5 2 3 3" xfId="16850"/>
    <cellStyle name="Normal 4 5 2 3 3 2" xfId="33480"/>
    <cellStyle name="Normal 4 5 2 3 4" xfId="16851"/>
    <cellStyle name="Normal 4 5 2 3 4 2" xfId="33481"/>
    <cellStyle name="Normal 4 5 2 3 5" xfId="16852"/>
    <cellStyle name="Normal 4 5 2 3 5 2" xfId="33482"/>
    <cellStyle name="Normal 4 5 2 3 6" xfId="16853"/>
    <cellStyle name="Normal 4 5 2 3 6 2" xfId="33483"/>
    <cellStyle name="Normal 4 5 2 3 7" xfId="33474"/>
    <cellStyle name="Normal 4 5 2 4" xfId="16854"/>
    <cellStyle name="Normal 4 5 2 4 2" xfId="16855"/>
    <cellStyle name="Normal 4 5 2 4 2 2" xfId="16856"/>
    <cellStyle name="Normal 4 5 2 4 2 2 2" xfId="33486"/>
    <cellStyle name="Normal 4 5 2 4 2 3" xfId="16857"/>
    <cellStyle name="Normal 4 5 2 4 2 3 2" xfId="33487"/>
    <cellStyle name="Normal 4 5 2 4 2 4" xfId="16858"/>
    <cellStyle name="Normal 4 5 2 4 2 4 2" xfId="33488"/>
    <cellStyle name="Normal 4 5 2 4 2 5" xfId="16859"/>
    <cellStyle name="Normal 4 5 2 4 2 5 2" xfId="33489"/>
    <cellStyle name="Normal 4 5 2 4 2 6" xfId="33485"/>
    <cellStyle name="Normal 4 5 2 4 3" xfId="16860"/>
    <cellStyle name="Normal 4 5 2 4 3 2" xfId="33490"/>
    <cellStyle name="Normal 4 5 2 4 4" xfId="16861"/>
    <cellStyle name="Normal 4 5 2 4 4 2" xfId="33491"/>
    <cellStyle name="Normal 4 5 2 4 5" xfId="16862"/>
    <cellStyle name="Normal 4 5 2 4 5 2" xfId="33492"/>
    <cellStyle name="Normal 4 5 2 4 6" xfId="16863"/>
    <cellStyle name="Normal 4 5 2 4 6 2" xfId="33493"/>
    <cellStyle name="Normal 4 5 2 4 7" xfId="33484"/>
    <cellStyle name="Normal 4 5 2 5" xfId="16864"/>
    <cellStyle name="Normal 4 5 2 5 2" xfId="16865"/>
    <cellStyle name="Normal 4 5 2 5 2 2" xfId="33495"/>
    <cellStyle name="Normal 4 5 2 5 3" xfId="16866"/>
    <cellStyle name="Normal 4 5 2 5 3 2" xfId="33496"/>
    <cellStyle name="Normal 4 5 2 5 4" xfId="16867"/>
    <cellStyle name="Normal 4 5 2 5 4 2" xfId="33497"/>
    <cellStyle name="Normal 4 5 2 5 5" xfId="16868"/>
    <cellStyle name="Normal 4 5 2 5 5 2" xfId="33498"/>
    <cellStyle name="Normal 4 5 2 5 6" xfId="33494"/>
    <cellStyle name="Normal 4 5 2 6" xfId="16869"/>
    <cellStyle name="Normal 4 5 2 6 2" xfId="16870"/>
    <cellStyle name="Normal 4 5 2 6 2 2" xfId="33500"/>
    <cellStyle name="Normal 4 5 2 6 3" xfId="16871"/>
    <cellStyle name="Normal 4 5 2 6 3 2" xfId="33501"/>
    <cellStyle name="Normal 4 5 2 6 4" xfId="16872"/>
    <cellStyle name="Normal 4 5 2 6 4 2" xfId="33502"/>
    <cellStyle name="Normal 4 5 2 6 5" xfId="16873"/>
    <cellStyle name="Normal 4 5 2 6 5 2" xfId="33503"/>
    <cellStyle name="Normal 4 5 2 6 6" xfId="33499"/>
    <cellStyle name="Normal 4 5 2 7" xfId="16874"/>
    <cellStyle name="Normal 4 5 2 7 2" xfId="16875"/>
    <cellStyle name="Normal 4 5 2 7 2 2" xfId="33505"/>
    <cellStyle name="Normal 4 5 2 7 3" xfId="16876"/>
    <cellStyle name="Normal 4 5 2 7 3 2" xfId="33506"/>
    <cellStyle name="Normal 4 5 2 7 4" xfId="16877"/>
    <cellStyle name="Normal 4 5 2 7 4 2" xfId="33507"/>
    <cellStyle name="Normal 4 5 2 7 5" xfId="16878"/>
    <cellStyle name="Normal 4 5 2 7 5 2" xfId="33508"/>
    <cellStyle name="Normal 4 5 2 7 6" xfId="33504"/>
    <cellStyle name="Normal 4 5 2 8" xfId="16879"/>
    <cellStyle name="Normal 4 5 2 8 2" xfId="16880"/>
    <cellStyle name="Normal 4 5 2 8 2 2" xfId="33510"/>
    <cellStyle name="Normal 4 5 2 8 3" xfId="16881"/>
    <cellStyle name="Normal 4 5 2 8 3 2" xfId="33511"/>
    <cellStyle name="Normal 4 5 2 8 4" xfId="16882"/>
    <cellStyle name="Normal 4 5 2 8 4 2" xfId="33512"/>
    <cellStyle name="Normal 4 5 2 8 5" xfId="16883"/>
    <cellStyle name="Normal 4 5 2 8 5 2" xfId="33513"/>
    <cellStyle name="Normal 4 5 2 8 6" xfId="33509"/>
    <cellStyle name="Normal 4 5 2 9" xfId="16884"/>
    <cellStyle name="Normal 4 5 2 9 2" xfId="16885"/>
    <cellStyle name="Normal 4 5 2 9 2 2" xfId="33515"/>
    <cellStyle name="Normal 4 5 2 9 3" xfId="16886"/>
    <cellStyle name="Normal 4 5 2 9 3 2" xfId="33516"/>
    <cellStyle name="Normal 4 5 2 9 4" xfId="16887"/>
    <cellStyle name="Normal 4 5 2 9 4 2" xfId="33517"/>
    <cellStyle name="Normal 4 5 2 9 5" xfId="16888"/>
    <cellStyle name="Normal 4 5 2 9 5 2" xfId="33518"/>
    <cellStyle name="Normal 4 5 2 9 6" xfId="33514"/>
    <cellStyle name="Normal 4 5 20" xfId="16889"/>
    <cellStyle name="Normal 4 5 20 2" xfId="16890"/>
    <cellStyle name="Normal 4 5 20 2 2" xfId="33520"/>
    <cellStyle name="Normal 4 5 20 3" xfId="16891"/>
    <cellStyle name="Normal 4 5 20 3 2" xfId="33521"/>
    <cellStyle name="Normal 4 5 20 4" xfId="16892"/>
    <cellStyle name="Normal 4 5 20 4 2" xfId="33522"/>
    <cellStyle name="Normal 4 5 20 5" xfId="16893"/>
    <cellStyle name="Normal 4 5 20 5 2" xfId="33523"/>
    <cellStyle name="Normal 4 5 20 6" xfId="33519"/>
    <cellStyle name="Normal 4 5 21" xfId="16894"/>
    <cellStyle name="Normal 4 5 21 2" xfId="16895"/>
    <cellStyle name="Normal 4 5 21 2 2" xfId="33525"/>
    <cellStyle name="Normal 4 5 21 3" xfId="16896"/>
    <cellStyle name="Normal 4 5 21 3 2" xfId="33526"/>
    <cellStyle name="Normal 4 5 21 4" xfId="16897"/>
    <cellStyle name="Normal 4 5 21 4 2" xfId="33527"/>
    <cellStyle name="Normal 4 5 21 5" xfId="16898"/>
    <cellStyle name="Normal 4 5 21 5 2" xfId="33528"/>
    <cellStyle name="Normal 4 5 21 6" xfId="33524"/>
    <cellStyle name="Normal 4 5 22" xfId="16899"/>
    <cellStyle name="Normal 4 5 22 2" xfId="16900"/>
    <cellStyle name="Normal 4 5 22 2 2" xfId="33530"/>
    <cellStyle name="Normal 4 5 22 3" xfId="16901"/>
    <cellStyle name="Normal 4 5 22 3 2" xfId="33531"/>
    <cellStyle name="Normal 4 5 22 4" xfId="16902"/>
    <cellStyle name="Normal 4 5 22 4 2" xfId="33532"/>
    <cellStyle name="Normal 4 5 22 5" xfId="16903"/>
    <cellStyle name="Normal 4 5 22 5 2" xfId="33533"/>
    <cellStyle name="Normal 4 5 22 6" xfId="33529"/>
    <cellStyle name="Normal 4 5 23" xfId="16904"/>
    <cellStyle name="Normal 4 5 23 2" xfId="16905"/>
    <cellStyle name="Normal 4 5 23 2 2" xfId="33535"/>
    <cellStyle name="Normal 4 5 23 3" xfId="16906"/>
    <cellStyle name="Normal 4 5 23 3 2" xfId="33536"/>
    <cellStyle name="Normal 4 5 23 4" xfId="16907"/>
    <cellStyle name="Normal 4 5 23 4 2" xfId="33537"/>
    <cellStyle name="Normal 4 5 23 5" xfId="16908"/>
    <cellStyle name="Normal 4 5 23 5 2" xfId="33538"/>
    <cellStyle name="Normal 4 5 23 6" xfId="33534"/>
    <cellStyle name="Normal 4 5 24" xfId="16909"/>
    <cellStyle name="Normal 4 5 24 2" xfId="33539"/>
    <cellStyle name="Normal 4 5 25" xfId="16910"/>
    <cellStyle name="Normal 4 5 25 2" xfId="33540"/>
    <cellStyle name="Normal 4 5 26" xfId="16911"/>
    <cellStyle name="Normal 4 5 26 2" xfId="33541"/>
    <cellStyle name="Normal 4 5 27" xfId="16912"/>
    <cellStyle name="Normal 4 5 27 2" xfId="33542"/>
    <cellStyle name="Normal 4 5 28" xfId="16913"/>
    <cellStyle name="Normal 4 5 28 2" xfId="33543"/>
    <cellStyle name="Normal 4 5 29" xfId="40709"/>
    <cellStyle name="Normal 4 5 3" xfId="16914"/>
    <cellStyle name="Normal 4 5 3 10" xfId="16915"/>
    <cellStyle name="Normal 4 5 3 10 2" xfId="16916"/>
    <cellStyle name="Normal 4 5 3 10 2 2" xfId="33546"/>
    <cellStyle name="Normal 4 5 3 10 3" xfId="16917"/>
    <cellStyle name="Normal 4 5 3 10 3 2" xfId="33547"/>
    <cellStyle name="Normal 4 5 3 10 4" xfId="16918"/>
    <cellStyle name="Normal 4 5 3 10 4 2" xfId="33548"/>
    <cellStyle name="Normal 4 5 3 10 5" xfId="16919"/>
    <cellStyle name="Normal 4 5 3 10 5 2" xfId="33549"/>
    <cellStyle name="Normal 4 5 3 10 6" xfId="33545"/>
    <cellStyle name="Normal 4 5 3 11" xfId="16920"/>
    <cellStyle name="Normal 4 5 3 11 2" xfId="16921"/>
    <cellStyle name="Normal 4 5 3 11 2 2" xfId="33551"/>
    <cellStyle name="Normal 4 5 3 11 3" xfId="16922"/>
    <cellStyle name="Normal 4 5 3 11 3 2" xfId="33552"/>
    <cellStyle name="Normal 4 5 3 11 4" xfId="16923"/>
    <cellStyle name="Normal 4 5 3 11 4 2" xfId="33553"/>
    <cellStyle name="Normal 4 5 3 11 5" xfId="16924"/>
    <cellStyle name="Normal 4 5 3 11 5 2" xfId="33554"/>
    <cellStyle name="Normal 4 5 3 11 6" xfId="33550"/>
    <cellStyle name="Normal 4 5 3 12" xfId="16925"/>
    <cellStyle name="Normal 4 5 3 12 2" xfId="16926"/>
    <cellStyle name="Normal 4 5 3 12 2 2" xfId="33556"/>
    <cellStyle name="Normal 4 5 3 12 3" xfId="16927"/>
    <cellStyle name="Normal 4 5 3 12 3 2" xfId="33557"/>
    <cellStyle name="Normal 4 5 3 12 4" xfId="16928"/>
    <cellStyle name="Normal 4 5 3 12 4 2" xfId="33558"/>
    <cellStyle name="Normal 4 5 3 12 5" xfId="16929"/>
    <cellStyle name="Normal 4 5 3 12 5 2" xfId="33559"/>
    <cellStyle name="Normal 4 5 3 12 6" xfId="33555"/>
    <cellStyle name="Normal 4 5 3 13" xfId="16930"/>
    <cellStyle name="Normal 4 5 3 13 2" xfId="16931"/>
    <cellStyle name="Normal 4 5 3 13 2 2" xfId="33561"/>
    <cellStyle name="Normal 4 5 3 13 3" xfId="16932"/>
    <cellStyle name="Normal 4 5 3 13 3 2" xfId="33562"/>
    <cellStyle name="Normal 4 5 3 13 4" xfId="16933"/>
    <cellStyle name="Normal 4 5 3 13 4 2" xfId="33563"/>
    <cellStyle name="Normal 4 5 3 13 5" xfId="16934"/>
    <cellStyle name="Normal 4 5 3 13 5 2" xfId="33564"/>
    <cellStyle name="Normal 4 5 3 13 6" xfId="33560"/>
    <cellStyle name="Normal 4 5 3 14" xfId="16935"/>
    <cellStyle name="Normal 4 5 3 14 2" xfId="16936"/>
    <cellStyle name="Normal 4 5 3 14 2 2" xfId="33566"/>
    <cellStyle name="Normal 4 5 3 14 3" xfId="16937"/>
    <cellStyle name="Normal 4 5 3 14 3 2" xfId="33567"/>
    <cellStyle name="Normal 4 5 3 14 4" xfId="16938"/>
    <cellStyle name="Normal 4 5 3 14 4 2" xfId="33568"/>
    <cellStyle name="Normal 4 5 3 14 5" xfId="16939"/>
    <cellStyle name="Normal 4 5 3 14 5 2" xfId="33569"/>
    <cellStyle name="Normal 4 5 3 14 6" xfId="33565"/>
    <cellStyle name="Normal 4 5 3 15" xfId="16940"/>
    <cellStyle name="Normal 4 5 3 15 2" xfId="16941"/>
    <cellStyle name="Normal 4 5 3 15 2 2" xfId="33571"/>
    <cellStyle name="Normal 4 5 3 15 3" xfId="16942"/>
    <cellStyle name="Normal 4 5 3 15 3 2" xfId="33572"/>
    <cellStyle name="Normal 4 5 3 15 4" xfId="16943"/>
    <cellStyle name="Normal 4 5 3 15 4 2" xfId="33573"/>
    <cellStyle name="Normal 4 5 3 15 5" xfId="16944"/>
    <cellStyle name="Normal 4 5 3 15 5 2" xfId="33574"/>
    <cellStyle name="Normal 4 5 3 15 6" xfId="33570"/>
    <cellStyle name="Normal 4 5 3 16" xfId="16945"/>
    <cellStyle name="Normal 4 5 3 16 2" xfId="16946"/>
    <cellStyle name="Normal 4 5 3 16 2 2" xfId="33576"/>
    <cellStyle name="Normal 4 5 3 16 3" xfId="16947"/>
    <cellStyle name="Normal 4 5 3 16 3 2" xfId="33577"/>
    <cellStyle name="Normal 4 5 3 16 4" xfId="16948"/>
    <cellStyle name="Normal 4 5 3 16 4 2" xfId="33578"/>
    <cellStyle name="Normal 4 5 3 16 5" xfId="16949"/>
    <cellStyle name="Normal 4 5 3 16 5 2" xfId="33579"/>
    <cellStyle name="Normal 4 5 3 16 6" xfId="33575"/>
    <cellStyle name="Normal 4 5 3 17" xfId="16950"/>
    <cellStyle name="Normal 4 5 3 17 2" xfId="33580"/>
    <cellStyle name="Normal 4 5 3 18" xfId="16951"/>
    <cellStyle name="Normal 4 5 3 18 2" xfId="33581"/>
    <cellStyle name="Normal 4 5 3 19" xfId="16952"/>
    <cellStyle name="Normal 4 5 3 19 2" xfId="33582"/>
    <cellStyle name="Normal 4 5 3 2" xfId="16953"/>
    <cellStyle name="Normal 4 5 3 2 10" xfId="16954"/>
    <cellStyle name="Normal 4 5 3 2 10 2" xfId="33584"/>
    <cellStyle name="Normal 4 5 3 2 11" xfId="16955"/>
    <cellStyle name="Normal 4 5 3 2 11 2" xfId="33585"/>
    <cellStyle name="Normal 4 5 3 2 12" xfId="33583"/>
    <cellStyle name="Normal 4 5 3 2 2" xfId="16956"/>
    <cellStyle name="Normal 4 5 3 2 2 2" xfId="16957"/>
    <cellStyle name="Normal 4 5 3 2 2 2 2" xfId="33587"/>
    <cellStyle name="Normal 4 5 3 2 2 3" xfId="16958"/>
    <cellStyle name="Normal 4 5 3 2 2 3 2" xfId="33588"/>
    <cellStyle name="Normal 4 5 3 2 2 4" xfId="16959"/>
    <cellStyle name="Normal 4 5 3 2 2 4 2" xfId="33589"/>
    <cellStyle name="Normal 4 5 3 2 2 5" xfId="16960"/>
    <cellStyle name="Normal 4 5 3 2 2 5 2" xfId="33590"/>
    <cellStyle name="Normal 4 5 3 2 2 6" xfId="33586"/>
    <cellStyle name="Normal 4 5 3 2 3" xfId="16961"/>
    <cellStyle name="Normal 4 5 3 2 3 2" xfId="16962"/>
    <cellStyle name="Normal 4 5 3 2 3 2 2" xfId="33592"/>
    <cellStyle name="Normal 4 5 3 2 3 3" xfId="16963"/>
    <cellStyle name="Normal 4 5 3 2 3 3 2" xfId="33593"/>
    <cellStyle name="Normal 4 5 3 2 3 4" xfId="16964"/>
    <cellStyle name="Normal 4 5 3 2 3 4 2" xfId="33594"/>
    <cellStyle name="Normal 4 5 3 2 3 5" xfId="16965"/>
    <cellStyle name="Normal 4 5 3 2 3 5 2" xfId="33595"/>
    <cellStyle name="Normal 4 5 3 2 3 6" xfId="33591"/>
    <cellStyle name="Normal 4 5 3 2 4" xfId="16966"/>
    <cellStyle name="Normal 4 5 3 2 4 2" xfId="16967"/>
    <cellStyle name="Normal 4 5 3 2 4 2 2" xfId="33597"/>
    <cellStyle name="Normal 4 5 3 2 4 3" xfId="16968"/>
    <cellStyle name="Normal 4 5 3 2 4 3 2" xfId="33598"/>
    <cellStyle name="Normal 4 5 3 2 4 4" xfId="16969"/>
    <cellStyle name="Normal 4 5 3 2 4 4 2" xfId="33599"/>
    <cellStyle name="Normal 4 5 3 2 4 5" xfId="16970"/>
    <cellStyle name="Normal 4 5 3 2 4 5 2" xfId="33600"/>
    <cellStyle name="Normal 4 5 3 2 4 6" xfId="33596"/>
    <cellStyle name="Normal 4 5 3 2 5" xfId="16971"/>
    <cellStyle name="Normal 4 5 3 2 5 2" xfId="16972"/>
    <cellStyle name="Normal 4 5 3 2 5 2 2" xfId="33602"/>
    <cellStyle name="Normal 4 5 3 2 5 3" xfId="16973"/>
    <cellStyle name="Normal 4 5 3 2 5 3 2" xfId="33603"/>
    <cellStyle name="Normal 4 5 3 2 5 4" xfId="16974"/>
    <cellStyle name="Normal 4 5 3 2 5 4 2" xfId="33604"/>
    <cellStyle name="Normal 4 5 3 2 5 5" xfId="16975"/>
    <cellStyle name="Normal 4 5 3 2 5 5 2" xfId="33605"/>
    <cellStyle name="Normal 4 5 3 2 5 6" xfId="33601"/>
    <cellStyle name="Normal 4 5 3 2 6" xfId="16976"/>
    <cellStyle name="Normal 4 5 3 2 6 2" xfId="16977"/>
    <cellStyle name="Normal 4 5 3 2 6 2 2" xfId="33607"/>
    <cellStyle name="Normal 4 5 3 2 6 3" xfId="16978"/>
    <cellStyle name="Normal 4 5 3 2 6 3 2" xfId="33608"/>
    <cellStyle name="Normal 4 5 3 2 6 4" xfId="16979"/>
    <cellStyle name="Normal 4 5 3 2 6 4 2" xfId="33609"/>
    <cellStyle name="Normal 4 5 3 2 6 5" xfId="16980"/>
    <cellStyle name="Normal 4 5 3 2 6 5 2" xfId="33610"/>
    <cellStyle name="Normal 4 5 3 2 6 6" xfId="33606"/>
    <cellStyle name="Normal 4 5 3 2 7" xfId="16981"/>
    <cellStyle name="Normal 4 5 3 2 7 2" xfId="16982"/>
    <cellStyle name="Normal 4 5 3 2 7 2 2" xfId="33612"/>
    <cellStyle name="Normal 4 5 3 2 7 3" xfId="16983"/>
    <cellStyle name="Normal 4 5 3 2 7 3 2" xfId="33613"/>
    <cellStyle name="Normal 4 5 3 2 7 4" xfId="16984"/>
    <cellStyle name="Normal 4 5 3 2 7 4 2" xfId="33614"/>
    <cellStyle name="Normal 4 5 3 2 7 5" xfId="16985"/>
    <cellStyle name="Normal 4 5 3 2 7 5 2" xfId="33615"/>
    <cellStyle name="Normal 4 5 3 2 7 6" xfId="33611"/>
    <cellStyle name="Normal 4 5 3 2 8" xfId="16986"/>
    <cellStyle name="Normal 4 5 3 2 8 2" xfId="33616"/>
    <cellStyle name="Normal 4 5 3 2 9" xfId="16987"/>
    <cellStyle name="Normal 4 5 3 2 9 2" xfId="33617"/>
    <cellStyle name="Normal 4 5 3 20" xfId="16988"/>
    <cellStyle name="Normal 4 5 3 20 2" xfId="33618"/>
    <cellStyle name="Normal 4 5 3 21" xfId="40711"/>
    <cellStyle name="Normal 4 5 3 22" xfId="33544"/>
    <cellStyle name="Normal 4 5 3 3" xfId="16989"/>
    <cellStyle name="Normal 4 5 3 3 2" xfId="16990"/>
    <cellStyle name="Normal 4 5 3 3 2 2" xfId="16991"/>
    <cellStyle name="Normal 4 5 3 3 2 2 2" xfId="33621"/>
    <cellStyle name="Normal 4 5 3 3 2 3" xfId="16992"/>
    <cellStyle name="Normal 4 5 3 3 2 3 2" xfId="33622"/>
    <cellStyle name="Normal 4 5 3 3 2 4" xfId="16993"/>
    <cellStyle name="Normal 4 5 3 3 2 4 2" xfId="33623"/>
    <cellStyle name="Normal 4 5 3 3 2 5" xfId="16994"/>
    <cellStyle name="Normal 4 5 3 3 2 5 2" xfId="33624"/>
    <cellStyle name="Normal 4 5 3 3 2 6" xfId="33620"/>
    <cellStyle name="Normal 4 5 3 3 3" xfId="16995"/>
    <cellStyle name="Normal 4 5 3 3 3 2" xfId="33625"/>
    <cellStyle name="Normal 4 5 3 3 4" xfId="16996"/>
    <cellStyle name="Normal 4 5 3 3 4 2" xfId="33626"/>
    <cellStyle name="Normal 4 5 3 3 5" xfId="16997"/>
    <cellStyle name="Normal 4 5 3 3 5 2" xfId="33627"/>
    <cellStyle name="Normal 4 5 3 3 6" xfId="16998"/>
    <cellStyle name="Normal 4 5 3 3 6 2" xfId="33628"/>
    <cellStyle name="Normal 4 5 3 3 7" xfId="33619"/>
    <cellStyle name="Normal 4 5 3 4" xfId="16999"/>
    <cellStyle name="Normal 4 5 3 4 2" xfId="17000"/>
    <cellStyle name="Normal 4 5 3 4 2 2" xfId="17001"/>
    <cellStyle name="Normal 4 5 3 4 2 2 2" xfId="33631"/>
    <cellStyle name="Normal 4 5 3 4 2 3" xfId="17002"/>
    <cellStyle name="Normal 4 5 3 4 2 3 2" xfId="33632"/>
    <cellStyle name="Normal 4 5 3 4 2 4" xfId="17003"/>
    <cellStyle name="Normal 4 5 3 4 2 4 2" xfId="33633"/>
    <cellStyle name="Normal 4 5 3 4 2 5" xfId="17004"/>
    <cellStyle name="Normal 4 5 3 4 2 5 2" xfId="33634"/>
    <cellStyle name="Normal 4 5 3 4 2 6" xfId="33630"/>
    <cellStyle name="Normal 4 5 3 4 3" xfId="17005"/>
    <cellStyle name="Normal 4 5 3 4 3 2" xfId="33635"/>
    <cellStyle name="Normal 4 5 3 4 4" xfId="17006"/>
    <cellStyle name="Normal 4 5 3 4 4 2" xfId="33636"/>
    <cellStyle name="Normal 4 5 3 4 5" xfId="17007"/>
    <cellStyle name="Normal 4 5 3 4 5 2" xfId="33637"/>
    <cellStyle name="Normal 4 5 3 4 6" xfId="17008"/>
    <cellStyle name="Normal 4 5 3 4 6 2" xfId="33638"/>
    <cellStyle name="Normal 4 5 3 4 7" xfId="33629"/>
    <cellStyle name="Normal 4 5 3 5" xfId="17009"/>
    <cellStyle name="Normal 4 5 3 5 2" xfId="17010"/>
    <cellStyle name="Normal 4 5 3 5 2 2" xfId="33640"/>
    <cellStyle name="Normal 4 5 3 5 3" xfId="17011"/>
    <cellStyle name="Normal 4 5 3 5 3 2" xfId="33641"/>
    <cellStyle name="Normal 4 5 3 5 4" xfId="17012"/>
    <cellStyle name="Normal 4 5 3 5 4 2" xfId="33642"/>
    <cellStyle name="Normal 4 5 3 5 5" xfId="17013"/>
    <cellStyle name="Normal 4 5 3 5 5 2" xfId="33643"/>
    <cellStyle name="Normal 4 5 3 5 6" xfId="33639"/>
    <cellStyle name="Normal 4 5 3 6" xfId="17014"/>
    <cellStyle name="Normal 4 5 3 6 2" xfId="17015"/>
    <cellStyle name="Normal 4 5 3 6 2 2" xfId="33645"/>
    <cellStyle name="Normal 4 5 3 6 3" xfId="17016"/>
    <cellStyle name="Normal 4 5 3 6 3 2" xfId="33646"/>
    <cellStyle name="Normal 4 5 3 6 4" xfId="17017"/>
    <cellStyle name="Normal 4 5 3 6 4 2" xfId="33647"/>
    <cellStyle name="Normal 4 5 3 6 5" xfId="17018"/>
    <cellStyle name="Normal 4 5 3 6 5 2" xfId="33648"/>
    <cellStyle name="Normal 4 5 3 6 6" xfId="33644"/>
    <cellStyle name="Normal 4 5 3 7" xfId="17019"/>
    <cellStyle name="Normal 4 5 3 7 2" xfId="17020"/>
    <cellStyle name="Normal 4 5 3 7 2 2" xfId="33650"/>
    <cellStyle name="Normal 4 5 3 7 3" xfId="17021"/>
    <cellStyle name="Normal 4 5 3 7 3 2" xfId="33651"/>
    <cellStyle name="Normal 4 5 3 7 4" xfId="17022"/>
    <cellStyle name="Normal 4 5 3 7 4 2" xfId="33652"/>
    <cellStyle name="Normal 4 5 3 7 5" xfId="17023"/>
    <cellStyle name="Normal 4 5 3 7 5 2" xfId="33653"/>
    <cellStyle name="Normal 4 5 3 7 6" xfId="33649"/>
    <cellStyle name="Normal 4 5 3 8" xfId="17024"/>
    <cellStyle name="Normal 4 5 3 8 2" xfId="17025"/>
    <cellStyle name="Normal 4 5 3 8 2 2" xfId="33655"/>
    <cellStyle name="Normal 4 5 3 8 3" xfId="17026"/>
    <cellStyle name="Normal 4 5 3 8 3 2" xfId="33656"/>
    <cellStyle name="Normal 4 5 3 8 4" xfId="17027"/>
    <cellStyle name="Normal 4 5 3 8 4 2" xfId="33657"/>
    <cellStyle name="Normal 4 5 3 8 5" xfId="17028"/>
    <cellStyle name="Normal 4 5 3 8 5 2" xfId="33658"/>
    <cellStyle name="Normal 4 5 3 8 6" xfId="33654"/>
    <cellStyle name="Normal 4 5 3 9" xfId="17029"/>
    <cellStyle name="Normal 4 5 3 9 2" xfId="17030"/>
    <cellStyle name="Normal 4 5 3 9 2 2" xfId="33660"/>
    <cellStyle name="Normal 4 5 3 9 3" xfId="17031"/>
    <cellStyle name="Normal 4 5 3 9 3 2" xfId="33661"/>
    <cellStyle name="Normal 4 5 3 9 4" xfId="17032"/>
    <cellStyle name="Normal 4 5 3 9 4 2" xfId="33662"/>
    <cellStyle name="Normal 4 5 3 9 5" xfId="17033"/>
    <cellStyle name="Normal 4 5 3 9 5 2" xfId="33663"/>
    <cellStyle name="Normal 4 5 3 9 6" xfId="33659"/>
    <cellStyle name="Normal 4 5 4" xfId="17034"/>
    <cellStyle name="Normal 4 5 4 10" xfId="17035"/>
    <cellStyle name="Normal 4 5 4 10 2" xfId="17036"/>
    <cellStyle name="Normal 4 5 4 10 2 2" xfId="33666"/>
    <cellStyle name="Normal 4 5 4 10 3" xfId="17037"/>
    <cellStyle name="Normal 4 5 4 10 3 2" xfId="33667"/>
    <cellStyle name="Normal 4 5 4 10 4" xfId="17038"/>
    <cellStyle name="Normal 4 5 4 10 4 2" xfId="33668"/>
    <cellStyle name="Normal 4 5 4 10 5" xfId="17039"/>
    <cellStyle name="Normal 4 5 4 10 5 2" xfId="33669"/>
    <cellStyle name="Normal 4 5 4 10 6" xfId="33665"/>
    <cellStyle name="Normal 4 5 4 11" xfId="17040"/>
    <cellStyle name="Normal 4 5 4 11 2" xfId="17041"/>
    <cellStyle name="Normal 4 5 4 11 2 2" xfId="33671"/>
    <cellStyle name="Normal 4 5 4 11 3" xfId="17042"/>
    <cellStyle name="Normal 4 5 4 11 3 2" xfId="33672"/>
    <cellStyle name="Normal 4 5 4 11 4" xfId="17043"/>
    <cellStyle name="Normal 4 5 4 11 4 2" xfId="33673"/>
    <cellStyle name="Normal 4 5 4 11 5" xfId="17044"/>
    <cellStyle name="Normal 4 5 4 11 5 2" xfId="33674"/>
    <cellStyle name="Normal 4 5 4 11 6" xfId="33670"/>
    <cellStyle name="Normal 4 5 4 12" xfId="17045"/>
    <cellStyle name="Normal 4 5 4 12 2" xfId="17046"/>
    <cellStyle name="Normal 4 5 4 12 2 2" xfId="33676"/>
    <cellStyle name="Normal 4 5 4 12 3" xfId="17047"/>
    <cellStyle name="Normal 4 5 4 12 3 2" xfId="33677"/>
    <cellStyle name="Normal 4 5 4 12 4" xfId="17048"/>
    <cellStyle name="Normal 4 5 4 12 4 2" xfId="33678"/>
    <cellStyle name="Normal 4 5 4 12 5" xfId="17049"/>
    <cellStyle name="Normal 4 5 4 12 5 2" xfId="33679"/>
    <cellStyle name="Normal 4 5 4 12 6" xfId="33675"/>
    <cellStyle name="Normal 4 5 4 13" xfId="17050"/>
    <cellStyle name="Normal 4 5 4 13 2" xfId="17051"/>
    <cellStyle name="Normal 4 5 4 13 2 2" xfId="33681"/>
    <cellStyle name="Normal 4 5 4 13 3" xfId="17052"/>
    <cellStyle name="Normal 4 5 4 13 3 2" xfId="33682"/>
    <cellStyle name="Normal 4 5 4 13 4" xfId="17053"/>
    <cellStyle name="Normal 4 5 4 13 4 2" xfId="33683"/>
    <cellStyle name="Normal 4 5 4 13 5" xfId="17054"/>
    <cellStyle name="Normal 4 5 4 13 5 2" xfId="33684"/>
    <cellStyle name="Normal 4 5 4 13 6" xfId="33680"/>
    <cellStyle name="Normal 4 5 4 14" xfId="17055"/>
    <cellStyle name="Normal 4 5 4 14 2" xfId="17056"/>
    <cellStyle name="Normal 4 5 4 14 2 2" xfId="33686"/>
    <cellStyle name="Normal 4 5 4 14 3" xfId="17057"/>
    <cellStyle name="Normal 4 5 4 14 3 2" xfId="33687"/>
    <cellStyle name="Normal 4 5 4 14 4" xfId="17058"/>
    <cellStyle name="Normal 4 5 4 14 4 2" xfId="33688"/>
    <cellStyle name="Normal 4 5 4 14 5" xfId="17059"/>
    <cellStyle name="Normal 4 5 4 14 5 2" xfId="33689"/>
    <cellStyle name="Normal 4 5 4 14 6" xfId="33685"/>
    <cellStyle name="Normal 4 5 4 15" xfId="17060"/>
    <cellStyle name="Normal 4 5 4 15 2" xfId="17061"/>
    <cellStyle name="Normal 4 5 4 15 2 2" xfId="33691"/>
    <cellStyle name="Normal 4 5 4 15 3" xfId="17062"/>
    <cellStyle name="Normal 4 5 4 15 3 2" xfId="33692"/>
    <cellStyle name="Normal 4 5 4 15 4" xfId="17063"/>
    <cellStyle name="Normal 4 5 4 15 4 2" xfId="33693"/>
    <cellStyle name="Normal 4 5 4 15 5" xfId="17064"/>
    <cellStyle name="Normal 4 5 4 15 5 2" xfId="33694"/>
    <cellStyle name="Normal 4 5 4 15 6" xfId="33690"/>
    <cellStyle name="Normal 4 5 4 16" xfId="17065"/>
    <cellStyle name="Normal 4 5 4 16 2" xfId="17066"/>
    <cellStyle name="Normal 4 5 4 16 2 2" xfId="33696"/>
    <cellStyle name="Normal 4 5 4 16 3" xfId="17067"/>
    <cellStyle name="Normal 4 5 4 16 3 2" xfId="33697"/>
    <cellStyle name="Normal 4 5 4 16 4" xfId="17068"/>
    <cellStyle name="Normal 4 5 4 16 4 2" xfId="33698"/>
    <cellStyle name="Normal 4 5 4 16 5" xfId="17069"/>
    <cellStyle name="Normal 4 5 4 16 5 2" xfId="33699"/>
    <cellStyle name="Normal 4 5 4 16 6" xfId="33695"/>
    <cellStyle name="Normal 4 5 4 17" xfId="17070"/>
    <cellStyle name="Normal 4 5 4 17 2" xfId="33700"/>
    <cellStyle name="Normal 4 5 4 18" xfId="17071"/>
    <cellStyle name="Normal 4 5 4 18 2" xfId="33701"/>
    <cellStyle name="Normal 4 5 4 19" xfId="17072"/>
    <cellStyle name="Normal 4 5 4 19 2" xfId="33702"/>
    <cellStyle name="Normal 4 5 4 2" xfId="17073"/>
    <cellStyle name="Normal 4 5 4 2 10" xfId="17074"/>
    <cellStyle name="Normal 4 5 4 2 10 2" xfId="33704"/>
    <cellStyle name="Normal 4 5 4 2 11" xfId="17075"/>
    <cellStyle name="Normal 4 5 4 2 11 2" xfId="33705"/>
    <cellStyle name="Normal 4 5 4 2 12" xfId="33703"/>
    <cellStyle name="Normal 4 5 4 2 2" xfId="17076"/>
    <cellStyle name="Normal 4 5 4 2 2 2" xfId="17077"/>
    <cellStyle name="Normal 4 5 4 2 2 2 2" xfId="33707"/>
    <cellStyle name="Normal 4 5 4 2 2 3" xfId="17078"/>
    <cellStyle name="Normal 4 5 4 2 2 3 2" xfId="33708"/>
    <cellStyle name="Normal 4 5 4 2 2 4" xfId="17079"/>
    <cellStyle name="Normal 4 5 4 2 2 4 2" xfId="33709"/>
    <cellStyle name="Normal 4 5 4 2 2 5" xfId="17080"/>
    <cellStyle name="Normal 4 5 4 2 2 5 2" xfId="33710"/>
    <cellStyle name="Normal 4 5 4 2 2 6" xfId="33706"/>
    <cellStyle name="Normal 4 5 4 2 3" xfId="17081"/>
    <cellStyle name="Normal 4 5 4 2 3 2" xfId="17082"/>
    <cellStyle name="Normal 4 5 4 2 3 2 2" xfId="33712"/>
    <cellStyle name="Normal 4 5 4 2 3 3" xfId="17083"/>
    <cellStyle name="Normal 4 5 4 2 3 3 2" xfId="33713"/>
    <cellStyle name="Normal 4 5 4 2 3 4" xfId="17084"/>
    <cellStyle name="Normal 4 5 4 2 3 4 2" xfId="33714"/>
    <cellStyle name="Normal 4 5 4 2 3 5" xfId="17085"/>
    <cellStyle name="Normal 4 5 4 2 3 5 2" xfId="33715"/>
    <cellStyle name="Normal 4 5 4 2 3 6" xfId="33711"/>
    <cellStyle name="Normal 4 5 4 2 4" xfId="17086"/>
    <cellStyle name="Normal 4 5 4 2 4 2" xfId="17087"/>
    <cellStyle name="Normal 4 5 4 2 4 2 2" xfId="33717"/>
    <cellStyle name="Normal 4 5 4 2 4 3" xfId="17088"/>
    <cellStyle name="Normal 4 5 4 2 4 3 2" xfId="33718"/>
    <cellStyle name="Normal 4 5 4 2 4 4" xfId="17089"/>
    <cellStyle name="Normal 4 5 4 2 4 4 2" xfId="33719"/>
    <cellStyle name="Normal 4 5 4 2 4 5" xfId="17090"/>
    <cellStyle name="Normal 4 5 4 2 4 5 2" xfId="33720"/>
    <cellStyle name="Normal 4 5 4 2 4 6" xfId="33716"/>
    <cellStyle name="Normal 4 5 4 2 5" xfId="17091"/>
    <cellStyle name="Normal 4 5 4 2 5 2" xfId="17092"/>
    <cellStyle name="Normal 4 5 4 2 5 2 2" xfId="33722"/>
    <cellStyle name="Normal 4 5 4 2 5 3" xfId="17093"/>
    <cellStyle name="Normal 4 5 4 2 5 3 2" xfId="33723"/>
    <cellStyle name="Normal 4 5 4 2 5 4" xfId="17094"/>
    <cellStyle name="Normal 4 5 4 2 5 4 2" xfId="33724"/>
    <cellStyle name="Normal 4 5 4 2 5 5" xfId="17095"/>
    <cellStyle name="Normal 4 5 4 2 5 5 2" xfId="33725"/>
    <cellStyle name="Normal 4 5 4 2 5 6" xfId="33721"/>
    <cellStyle name="Normal 4 5 4 2 6" xfId="17096"/>
    <cellStyle name="Normal 4 5 4 2 6 2" xfId="17097"/>
    <cellStyle name="Normal 4 5 4 2 6 2 2" xfId="33727"/>
    <cellStyle name="Normal 4 5 4 2 6 3" xfId="17098"/>
    <cellStyle name="Normal 4 5 4 2 6 3 2" xfId="33728"/>
    <cellStyle name="Normal 4 5 4 2 6 4" xfId="17099"/>
    <cellStyle name="Normal 4 5 4 2 6 4 2" xfId="33729"/>
    <cellStyle name="Normal 4 5 4 2 6 5" xfId="17100"/>
    <cellStyle name="Normal 4 5 4 2 6 5 2" xfId="33730"/>
    <cellStyle name="Normal 4 5 4 2 6 6" xfId="33726"/>
    <cellStyle name="Normal 4 5 4 2 7" xfId="17101"/>
    <cellStyle name="Normal 4 5 4 2 7 2" xfId="17102"/>
    <cellStyle name="Normal 4 5 4 2 7 2 2" xfId="33732"/>
    <cellStyle name="Normal 4 5 4 2 7 3" xfId="17103"/>
    <cellStyle name="Normal 4 5 4 2 7 3 2" xfId="33733"/>
    <cellStyle name="Normal 4 5 4 2 7 4" xfId="17104"/>
    <cellStyle name="Normal 4 5 4 2 7 4 2" xfId="33734"/>
    <cellStyle name="Normal 4 5 4 2 7 5" xfId="17105"/>
    <cellStyle name="Normal 4 5 4 2 7 5 2" xfId="33735"/>
    <cellStyle name="Normal 4 5 4 2 7 6" xfId="33731"/>
    <cellStyle name="Normal 4 5 4 2 8" xfId="17106"/>
    <cellStyle name="Normal 4 5 4 2 8 2" xfId="33736"/>
    <cellStyle name="Normal 4 5 4 2 9" xfId="17107"/>
    <cellStyle name="Normal 4 5 4 2 9 2" xfId="33737"/>
    <cellStyle name="Normal 4 5 4 20" xfId="17108"/>
    <cellStyle name="Normal 4 5 4 20 2" xfId="33738"/>
    <cellStyle name="Normal 4 5 4 21" xfId="40712"/>
    <cellStyle name="Normal 4 5 4 22" xfId="33664"/>
    <cellStyle name="Normal 4 5 4 3" xfId="17109"/>
    <cellStyle name="Normal 4 5 4 3 2" xfId="17110"/>
    <cellStyle name="Normal 4 5 4 3 2 2" xfId="17111"/>
    <cellStyle name="Normal 4 5 4 3 2 2 2" xfId="33741"/>
    <cellStyle name="Normal 4 5 4 3 2 3" xfId="17112"/>
    <cellStyle name="Normal 4 5 4 3 2 3 2" xfId="33742"/>
    <cellStyle name="Normal 4 5 4 3 2 4" xfId="17113"/>
    <cellStyle name="Normal 4 5 4 3 2 4 2" xfId="33743"/>
    <cellStyle name="Normal 4 5 4 3 2 5" xfId="17114"/>
    <cellStyle name="Normal 4 5 4 3 2 5 2" xfId="33744"/>
    <cellStyle name="Normal 4 5 4 3 2 6" xfId="33740"/>
    <cellStyle name="Normal 4 5 4 3 3" xfId="17115"/>
    <cellStyle name="Normal 4 5 4 3 3 2" xfId="33745"/>
    <cellStyle name="Normal 4 5 4 3 4" xfId="17116"/>
    <cellStyle name="Normal 4 5 4 3 4 2" xfId="33746"/>
    <cellStyle name="Normal 4 5 4 3 5" xfId="17117"/>
    <cellStyle name="Normal 4 5 4 3 5 2" xfId="33747"/>
    <cellStyle name="Normal 4 5 4 3 6" xfId="17118"/>
    <cellStyle name="Normal 4 5 4 3 6 2" xfId="33748"/>
    <cellStyle name="Normal 4 5 4 3 7" xfId="33739"/>
    <cellStyle name="Normal 4 5 4 4" xfId="17119"/>
    <cellStyle name="Normal 4 5 4 4 2" xfId="17120"/>
    <cellStyle name="Normal 4 5 4 4 2 2" xfId="17121"/>
    <cellStyle name="Normal 4 5 4 4 2 2 2" xfId="33751"/>
    <cellStyle name="Normal 4 5 4 4 2 3" xfId="17122"/>
    <cellStyle name="Normal 4 5 4 4 2 3 2" xfId="33752"/>
    <cellStyle name="Normal 4 5 4 4 2 4" xfId="17123"/>
    <cellStyle name="Normal 4 5 4 4 2 4 2" xfId="33753"/>
    <cellStyle name="Normal 4 5 4 4 2 5" xfId="17124"/>
    <cellStyle name="Normal 4 5 4 4 2 5 2" xfId="33754"/>
    <cellStyle name="Normal 4 5 4 4 2 6" xfId="33750"/>
    <cellStyle name="Normal 4 5 4 4 3" xfId="17125"/>
    <cellStyle name="Normal 4 5 4 4 3 2" xfId="33755"/>
    <cellStyle name="Normal 4 5 4 4 4" xfId="17126"/>
    <cellStyle name="Normal 4 5 4 4 4 2" xfId="33756"/>
    <cellStyle name="Normal 4 5 4 4 5" xfId="17127"/>
    <cellStyle name="Normal 4 5 4 4 5 2" xfId="33757"/>
    <cellStyle name="Normal 4 5 4 4 6" xfId="17128"/>
    <cellStyle name="Normal 4 5 4 4 6 2" xfId="33758"/>
    <cellStyle name="Normal 4 5 4 4 7" xfId="33749"/>
    <cellStyle name="Normal 4 5 4 5" xfId="17129"/>
    <cellStyle name="Normal 4 5 4 5 2" xfId="17130"/>
    <cellStyle name="Normal 4 5 4 5 2 2" xfId="33760"/>
    <cellStyle name="Normal 4 5 4 5 3" xfId="17131"/>
    <cellStyle name="Normal 4 5 4 5 3 2" xfId="33761"/>
    <cellStyle name="Normal 4 5 4 5 4" xfId="17132"/>
    <cellStyle name="Normal 4 5 4 5 4 2" xfId="33762"/>
    <cellStyle name="Normal 4 5 4 5 5" xfId="17133"/>
    <cellStyle name="Normal 4 5 4 5 5 2" xfId="33763"/>
    <cellStyle name="Normal 4 5 4 5 6" xfId="33759"/>
    <cellStyle name="Normal 4 5 4 6" xfId="17134"/>
    <cellStyle name="Normal 4 5 4 6 2" xfId="17135"/>
    <cellStyle name="Normal 4 5 4 6 2 2" xfId="33765"/>
    <cellStyle name="Normal 4 5 4 6 3" xfId="17136"/>
    <cellStyle name="Normal 4 5 4 6 3 2" xfId="33766"/>
    <cellStyle name="Normal 4 5 4 6 4" xfId="17137"/>
    <cellStyle name="Normal 4 5 4 6 4 2" xfId="33767"/>
    <cellStyle name="Normal 4 5 4 6 5" xfId="17138"/>
    <cellStyle name="Normal 4 5 4 6 5 2" xfId="33768"/>
    <cellStyle name="Normal 4 5 4 6 6" xfId="33764"/>
    <cellStyle name="Normal 4 5 4 7" xfId="17139"/>
    <cellStyle name="Normal 4 5 4 7 2" xfId="17140"/>
    <cellStyle name="Normal 4 5 4 7 2 2" xfId="33770"/>
    <cellStyle name="Normal 4 5 4 7 3" xfId="17141"/>
    <cellStyle name="Normal 4 5 4 7 3 2" xfId="33771"/>
    <cellStyle name="Normal 4 5 4 7 4" xfId="17142"/>
    <cellStyle name="Normal 4 5 4 7 4 2" xfId="33772"/>
    <cellStyle name="Normal 4 5 4 7 5" xfId="17143"/>
    <cellStyle name="Normal 4 5 4 7 5 2" xfId="33773"/>
    <cellStyle name="Normal 4 5 4 7 6" xfId="33769"/>
    <cellStyle name="Normal 4 5 4 8" xfId="17144"/>
    <cellStyle name="Normal 4 5 4 8 2" xfId="17145"/>
    <cellStyle name="Normal 4 5 4 8 2 2" xfId="33775"/>
    <cellStyle name="Normal 4 5 4 8 3" xfId="17146"/>
    <cellStyle name="Normal 4 5 4 8 3 2" xfId="33776"/>
    <cellStyle name="Normal 4 5 4 8 4" xfId="17147"/>
    <cellStyle name="Normal 4 5 4 8 4 2" xfId="33777"/>
    <cellStyle name="Normal 4 5 4 8 5" xfId="17148"/>
    <cellStyle name="Normal 4 5 4 8 5 2" xfId="33778"/>
    <cellStyle name="Normal 4 5 4 8 6" xfId="33774"/>
    <cellStyle name="Normal 4 5 4 9" xfId="17149"/>
    <cellStyle name="Normal 4 5 4 9 2" xfId="17150"/>
    <cellStyle name="Normal 4 5 4 9 2 2" xfId="33780"/>
    <cellStyle name="Normal 4 5 4 9 3" xfId="17151"/>
    <cellStyle name="Normal 4 5 4 9 3 2" xfId="33781"/>
    <cellStyle name="Normal 4 5 4 9 4" xfId="17152"/>
    <cellStyle name="Normal 4 5 4 9 4 2" xfId="33782"/>
    <cellStyle name="Normal 4 5 4 9 5" xfId="17153"/>
    <cellStyle name="Normal 4 5 4 9 5 2" xfId="33783"/>
    <cellStyle name="Normal 4 5 4 9 6" xfId="33779"/>
    <cellStyle name="Normal 4 5 5" xfId="17154"/>
    <cellStyle name="Normal 4 5 5 10" xfId="17155"/>
    <cellStyle name="Normal 4 5 5 11" xfId="17156"/>
    <cellStyle name="Normal 4 5 5 12" xfId="17157"/>
    <cellStyle name="Normal 4 5 5 13" xfId="17158"/>
    <cellStyle name="Normal 4 5 5 14" xfId="17159"/>
    <cellStyle name="Normal 4 5 5 15" xfId="17160"/>
    <cellStyle name="Normal 4 5 5 16" xfId="17161"/>
    <cellStyle name="Normal 4 5 5 2" xfId="17162"/>
    <cellStyle name="Normal 4 5 5 3" xfId="17163"/>
    <cellStyle name="Normal 4 5 5 4" xfId="17164"/>
    <cellStyle name="Normal 4 5 5 5" xfId="17165"/>
    <cellStyle name="Normal 4 5 5 6" xfId="17166"/>
    <cellStyle name="Normal 4 5 5 7" xfId="17167"/>
    <cellStyle name="Normal 4 5 5 8" xfId="17168"/>
    <cellStyle name="Normal 4 5 5 9" xfId="17169"/>
    <cellStyle name="Normal 4 5 6" xfId="17170"/>
    <cellStyle name="Normal 4 5 6 10" xfId="17171"/>
    <cellStyle name="Normal 4 5 6 11" xfId="17172"/>
    <cellStyle name="Normal 4 5 6 12" xfId="17173"/>
    <cellStyle name="Normal 4 5 6 13" xfId="17174"/>
    <cellStyle name="Normal 4 5 6 14" xfId="17175"/>
    <cellStyle name="Normal 4 5 6 15" xfId="17176"/>
    <cellStyle name="Normal 4 5 6 16" xfId="17177"/>
    <cellStyle name="Normal 4 5 6 2" xfId="17178"/>
    <cellStyle name="Normal 4 5 6 3" xfId="17179"/>
    <cellStyle name="Normal 4 5 6 4" xfId="17180"/>
    <cellStyle name="Normal 4 5 6 5" xfId="17181"/>
    <cellStyle name="Normal 4 5 6 6" xfId="17182"/>
    <cellStyle name="Normal 4 5 6 7" xfId="17183"/>
    <cellStyle name="Normal 4 5 6 8" xfId="17184"/>
    <cellStyle name="Normal 4 5 6 9" xfId="17185"/>
    <cellStyle name="Normal 4 5 7" xfId="17186"/>
    <cellStyle name="Normal 4 5 7 10" xfId="17187"/>
    <cellStyle name="Normal 4 5 7 10 2" xfId="17188"/>
    <cellStyle name="Normal 4 5 7 10 2 2" xfId="33786"/>
    <cellStyle name="Normal 4 5 7 10 3" xfId="17189"/>
    <cellStyle name="Normal 4 5 7 10 3 2" xfId="33787"/>
    <cellStyle name="Normal 4 5 7 10 4" xfId="17190"/>
    <cellStyle name="Normal 4 5 7 10 4 2" xfId="33788"/>
    <cellStyle name="Normal 4 5 7 10 5" xfId="17191"/>
    <cellStyle name="Normal 4 5 7 10 5 2" xfId="33789"/>
    <cellStyle name="Normal 4 5 7 10 6" xfId="33785"/>
    <cellStyle name="Normal 4 5 7 11" xfId="17192"/>
    <cellStyle name="Normal 4 5 7 11 2" xfId="17193"/>
    <cellStyle name="Normal 4 5 7 11 2 2" xfId="33791"/>
    <cellStyle name="Normal 4 5 7 11 3" xfId="17194"/>
    <cellStyle name="Normal 4 5 7 11 3 2" xfId="33792"/>
    <cellStyle name="Normal 4 5 7 11 4" xfId="17195"/>
    <cellStyle name="Normal 4 5 7 11 4 2" xfId="33793"/>
    <cellStyle name="Normal 4 5 7 11 5" xfId="17196"/>
    <cellStyle name="Normal 4 5 7 11 5 2" xfId="33794"/>
    <cellStyle name="Normal 4 5 7 11 6" xfId="33790"/>
    <cellStyle name="Normal 4 5 7 12" xfId="17197"/>
    <cellStyle name="Normal 4 5 7 12 2" xfId="17198"/>
    <cellStyle name="Normal 4 5 7 12 2 2" xfId="33796"/>
    <cellStyle name="Normal 4 5 7 12 3" xfId="17199"/>
    <cellStyle name="Normal 4 5 7 12 3 2" xfId="33797"/>
    <cellStyle name="Normal 4 5 7 12 4" xfId="17200"/>
    <cellStyle name="Normal 4 5 7 12 4 2" xfId="33798"/>
    <cellStyle name="Normal 4 5 7 12 5" xfId="17201"/>
    <cellStyle name="Normal 4 5 7 12 5 2" xfId="33799"/>
    <cellStyle name="Normal 4 5 7 12 6" xfId="33795"/>
    <cellStyle name="Normal 4 5 7 13" xfId="17202"/>
    <cellStyle name="Normal 4 5 7 13 2" xfId="17203"/>
    <cellStyle name="Normal 4 5 7 13 2 2" xfId="33801"/>
    <cellStyle name="Normal 4 5 7 13 3" xfId="17204"/>
    <cellStyle name="Normal 4 5 7 13 3 2" xfId="33802"/>
    <cellStyle name="Normal 4 5 7 13 4" xfId="17205"/>
    <cellStyle name="Normal 4 5 7 13 4 2" xfId="33803"/>
    <cellStyle name="Normal 4 5 7 13 5" xfId="17206"/>
    <cellStyle name="Normal 4 5 7 13 5 2" xfId="33804"/>
    <cellStyle name="Normal 4 5 7 13 6" xfId="33800"/>
    <cellStyle name="Normal 4 5 7 14" xfId="17207"/>
    <cellStyle name="Normal 4 5 7 14 2" xfId="17208"/>
    <cellStyle name="Normal 4 5 7 14 2 2" xfId="33806"/>
    <cellStyle name="Normal 4 5 7 14 3" xfId="17209"/>
    <cellStyle name="Normal 4 5 7 14 3 2" xfId="33807"/>
    <cellStyle name="Normal 4 5 7 14 4" xfId="17210"/>
    <cellStyle name="Normal 4 5 7 14 4 2" xfId="33808"/>
    <cellStyle name="Normal 4 5 7 14 5" xfId="17211"/>
    <cellStyle name="Normal 4 5 7 14 5 2" xfId="33809"/>
    <cellStyle name="Normal 4 5 7 14 6" xfId="33805"/>
    <cellStyle name="Normal 4 5 7 15" xfId="17212"/>
    <cellStyle name="Normal 4 5 7 15 2" xfId="17213"/>
    <cellStyle name="Normal 4 5 7 15 2 2" xfId="33811"/>
    <cellStyle name="Normal 4 5 7 15 3" xfId="17214"/>
    <cellStyle name="Normal 4 5 7 15 3 2" xfId="33812"/>
    <cellStyle name="Normal 4 5 7 15 4" xfId="17215"/>
    <cellStyle name="Normal 4 5 7 15 4 2" xfId="33813"/>
    <cellStyle name="Normal 4 5 7 15 5" xfId="17216"/>
    <cellStyle name="Normal 4 5 7 15 5 2" xfId="33814"/>
    <cellStyle name="Normal 4 5 7 15 6" xfId="33810"/>
    <cellStyle name="Normal 4 5 7 16" xfId="17217"/>
    <cellStyle name="Normal 4 5 7 16 2" xfId="17218"/>
    <cellStyle name="Normal 4 5 7 16 2 2" xfId="33816"/>
    <cellStyle name="Normal 4 5 7 16 3" xfId="17219"/>
    <cellStyle name="Normal 4 5 7 16 3 2" xfId="33817"/>
    <cellStyle name="Normal 4 5 7 16 4" xfId="17220"/>
    <cellStyle name="Normal 4 5 7 16 4 2" xfId="33818"/>
    <cellStyle name="Normal 4 5 7 16 5" xfId="17221"/>
    <cellStyle name="Normal 4 5 7 16 5 2" xfId="33819"/>
    <cellStyle name="Normal 4 5 7 16 6" xfId="33815"/>
    <cellStyle name="Normal 4 5 7 17" xfId="17222"/>
    <cellStyle name="Normal 4 5 7 17 2" xfId="33820"/>
    <cellStyle name="Normal 4 5 7 18" xfId="17223"/>
    <cellStyle name="Normal 4 5 7 18 2" xfId="33821"/>
    <cellStyle name="Normal 4 5 7 19" xfId="17224"/>
    <cellStyle name="Normal 4 5 7 19 2" xfId="33822"/>
    <cellStyle name="Normal 4 5 7 2" xfId="17225"/>
    <cellStyle name="Normal 4 5 7 20" xfId="17226"/>
    <cellStyle name="Normal 4 5 7 20 2" xfId="33823"/>
    <cellStyle name="Normal 4 5 7 21" xfId="33784"/>
    <cellStyle name="Normal 4 5 7 3" xfId="17227"/>
    <cellStyle name="Normal 4 5 7 3 2" xfId="17228"/>
    <cellStyle name="Normal 4 5 7 3 2 2" xfId="33825"/>
    <cellStyle name="Normal 4 5 7 3 3" xfId="17229"/>
    <cellStyle name="Normal 4 5 7 3 3 2" xfId="33826"/>
    <cellStyle name="Normal 4 5 7 3 4" xfId="17230"/>
    <cellStyle name="Normal 4 5 7 3 4 2" xfId="33827"/>
    <cellStyle name="Normal 4 5 7 3 5" xfId="17231"/>
    <cellStyle name="Normal 4 5 7 3 5 2" xfId="33828"/>
    <cellStyle name="Normal 4 5 7 3 6" xfId="33824"/>
    <cellStyle name="Normal 4 5 7 4" xfId="17232"/>
    <cellStyle name="Normal 4 5 7 4 2" xfId="17233"/>
    <cellStyle name="Normal 4 5 7 4 2 2" xfId="33830"/>
    <cellStyle name="Normal 4 5 7 4 3" xfId="17234"/>
    <cellStyle name="Normal 4 5 7 4 3 2" xfId="33831"/>
    <cellStyle name="Normal 4 5 7 4 4" xfId="17235"/>
    <cellStyle name="Normal 4 5 7 4 4 2" xfId="33832"/>
    <cellStyle name="Normal 4 5 7 4 5" xfId="17236"/>
    <cellStyle name="Normal 4 5 7 4 5 2" xfId="33833"/>
    <cellStyle name="Normal 4 5 7 4 6" xfId="33829"/>
    <cellStyle name="Normal 4 5 7 5" xfId="17237"/>
    <cellStyle name="Normal 4 5 7 5 2" xfId="17238"/>
    <cellStyle name="Normal 4 5 7 5 2 2" xfId="33835"/>
    <cellStyle name="Normal 4 5 7 5 3" xfId="17239"/>
    <cellStyle name="Normal 4 5 7 5 3 2" xfId="33836"/>
    <cellStyle name="Normal 4 5 7 5 4" xfId="17240"/>
    <cellStyle name="Normal 4 5 7 5 4 2" xfId="33837"/>
    <cellStyle name="Normal 4 5 7 5 5" xfId="17241"/>
    <cellStyle name="Normal 4 5 7 5 5 2" xfId="33838"/>
    <cellStyle name="Normal 4 5 7 5 6" xfId="33834"/>
    <cellStyle name="Normal 4 5 7 6" xfId="17242"/>
    <cellStyle name="Normal 4 5 7 6 2" xfId="17243"/>
    <cellStyle name="Normal 4 5 7 6 2 2" xfId="33840"/>
    <cellStyle name="Normal 4 5 7 6 3" xfId="17244"/>
    <cellStyle name="Normal 4 5 7 6 3 2" xfId="33841"/>
    <cellStyle name="Normal 4 5 7 6 4" xfId="17245"/>
    <cellStyle name="Normal 4 5 7 6 4 2" xfId="33842"/>
    <cellStyle name="Normal 4 5 7 6 5" xfId="17246"/>
    <cellStyle name="Normal 4 5 7 6 5 2" xfId="33843"/>
    <cellStyle name="Normal 4 5 7 6 6" xfId="33839"/>
    <cellStyle name="Normal 4 5 7 7" xfId="17247"/>
    <cellStyle name="Normal 4 5 7 7 2" xfId="17248"/>
    <cellStyle name="Normal 4 5 7 7 2 2" xfId="33845"/>
    <cellStyle name="Normal 4 5 7 7 3" xfId="17249"/>
    <cellStyle name="Normal 4 5 7 7 3 2" xfId="33846"/>
    <cellStyle name="Normal 4 5 7 7 4" xfId="17250"/>
    <cellStyle name="Normal 4 5 7 7 4 2" xfId="33847"/>
    <cellStyle name="Normal 4 5 7 7 5" xfId="17251"/>
    <cellStyle name="Normal 4 5 7 7 5 2" xfId="33848"/>
    <cellStyle name="Normal 4 5 7 7 6" xfId="33844"/>
    <cellStyle name="Normal 4 5 7 8" xfId="17252"/>
    <cellStyle name="Normal 4 5 7 8 2" xfId="17253"/>
    <cellStyle name="Normal 4 5 7 8 2 2" xfId="33850"/>
    <cellStyle name="Normal 4 5 7 8 3" xfId="17254"/>
    <cellStyle name="Normal 4 5 7 8 3 2" xfId="33851"/>
    <cellStyle name="Normal 4 5 7 8 4" xfId="17255"/>
    <cellStyle name="Normal 4 5 7 8 4 2" xfId="33852"/>
    <cellStyle name="Normal 4 5 7 8 5" xfId="17256"/>
    <cellStyle name="Normal 4 5 7 8 5 2" xfId="33853"/>
    <cellStyle name="Normal 4 5 7 8 6" xfId="33849"/>
    <cellStyle name="Normal 4 5 7 9" xfId="17257"/>
    <cellStyle name="Normal 4 5 7 9 2" xfId="17258"/>
    <cellStyle name="Normal 4 5 7 9 2 2" xfId="33855"/>
    <cellStyle name="Normal 4 5 7 9 3" xfId="17259"/>
    <cellStyle name="Normal 4 5 7 9 3 2" xfId="33856"/>
    <cellStyle name="Normal 4 5 7 9 4" xfId="17260"/>
    <cellStyle name="Normal 4 5 7 9 4 2" xfId="33857"/>
    <cellStyle name="Normal 4 5 7 9 5" xfId="17261"/>
    <cellStyle name="Normal 4 5 7 9 5 2" xfId="33858"/>
    <cellStyle name="Normal 4 5 7 9 6" xfId="33854"/>
    <cellStyle name="Normal 4 5 8" xfId="17262"/>
    <cellStyle name="Normal 4 5 8 2" xfId="17263"/>
    <cellStyle name="Normal 4 5 8 3" xfId="17264"/>
    <cellStyle name="Normal 4 5 8 3 2" xfId="33860"/>
    <cellStyle name="Normal 4 5 8 4" xfId="17265"/>
    <cellStyle name="Normal 4 5 8 4 2" xfId="33861"/>
    <cellStyle name="Normal 4 5 8 5" xfId="17266"/>
    <cellStyle name="Normal 4 5 8 5 2" xfId="33862"/>
    <cellStyle name="Normal 4 5 8 6" xfId="17267"/>
    <cellStyle name="Normal 4 5 8 6 2" xfId="33863"/>
    <cellStyle name="Normal 4 5 8 7" xfId="33859"/>
    <cellStyle name="Normal 4 5 9" xfId="17268"/>
    <cellStyle name="Normal 4 5 9 2" xfId="17269"/>
    <cellStyle name="Normal 4 5 9 3" xfId="17270"/>
    <cellStyle name="Normal 4 5 9 3 2" xfId="33865"/>
    <cellStyle name="Normal 4 5 9 4" xfId="17271"/>
    <cellStyle name="Normal 4 5 9 4 2" xfId="33866"/>
    <cellStyle name="Normal 4 5 9 5" xfId="17272"/>
    <cellStyle name="Normal 4 5 9 5 2" xfId="33867"/>
    <cellStyle name="Normal 4 5 9 6" xfId="17273"/>
    <cellStyle name="Normal 4 5 9 6 2" xfId="33868"/>
    <cellStyle name="Normal 4 5 9 7" xfId="33864"/>
    <cellStyle name="Normal 4 6" xfId="17274"/>
    <cellStyle name="Normal 4 6 10" xfId="17275"/>
    <cellStyle name="Normal 4 6 10 2" xfId="17276"/>
    <cellStyle name="Normal 4 6 10 2 2" xfId="33870"/>
    <cellStyle name="Normal 4 6 10 3" xfId="17277"/>
    <cellStyle name="Normal 4 6 10 3 2" xfId="33871"/>
    <cellStyle name="Normal 4 6 10 4" xfId="17278"/>
    <cellStyle name="Normal 4 6 10 4 2" xfId="33872"/>
    <cellStyle name="Normal 4 6 10 5" xfId="17279"/>
    <cellStyle name="Normal 4 6 10 5 2" xfId="33873"/>
    <cellStyle name="Normal 4 6 10 6" xfId="33869"/>
    <cellStyle name="Normal 4 6 11" xfId="17280"/>
    <cellStyle name="Normal 4 6 11 2" xfId="17281"/>
    <cellStyle name="Normal 4 6 11 2 2" xfId="33875"/>
    <cellStyle name="Normal 4 6 11 3" xfId="17282"/>
    <cellStyle name="Normal 4 6 11 3 2" xfId="33876"/>
    <cellStyle name="Normal 4 6 11 4" xfId="17283"/>
    <cellStyle name="Normal 4 6 11 4 2" xfId="33877"/>
    <cellStyle name="Normal 4 6 11 5" xfId="17284"/>
    <cellStyle name="Normal 4 6 11 5 2" xfId="33878"/>
    <cellStyle name="Normal 4 6 11 6" xfId="33874"/>
    <cellStyle name="Normal 4 6 12" xfId="17285"/>
    <cellStyle name="Normal 4 6 12 2" xfId="17286"/>
    <cellStyle name="Normal 4 6 12 2 2" xfId="33880"/>
    <cellStyle name="Normal 4 6 12 3" xfId="17287"/>
    <cellStyle name="Normal 4 6 12 3 2" xfId="33881"/>
    <cellStyle name="Normal 4 6 12 4" xfId="17288"/>
    <cellStyle name="Normal 4 6 12 4 2" xfId="33882"/>
    <cellStyle name="Normal 4 6 12 5" xfId="17289"/>
    <cellStyle name="Normal 4 6 12 5 2" xfId="33883"/>
    <cellStyle name="Normal 4 6 12 6" xfId="33879"/>
    <cellStyle name="Normal 4 6 13" xfId="17290"/>
    <cellStyle name="Normal 4 6 13 2" xfId="17291"/>
    <cellStyle name="Normal 4 6 13 2 2" xfId="33885"/>
    <cellStyle name="Normal 4 6 13 3" xfId="17292"/>
    <cellStyle name="Normal 4 6 13 3 2" xfId="33886"/>
    <cellStyle name="Normal 4 6 13 4" xfId="17293"/>
    <cellStyle name="Normal 4 6 13 4 2" xfId="33887"/>
    <cellStyle name="Normal 4 6 13 5" xfId="17294"/>
    <cellStyle name="Normal 4 6 13 5 2" xfId="33888"/>
    <cellStyle name="Normal 4 6 13 6" xfId="33884"/>
    <cellStyle name="Normal 4 6 14" xfId="17295"/>
    <cellStyle name="Normal 4 6 14 2" xfId="17296"/>
    <cellStyle name="Normal 4 6 14 2 2" xfId="33890"/>
    <cellStyle name="Normal 4 6 14 3" xfId="17297"/>
    <cellStyle name="Normal 4 6 14 3 2" xfId="33891"/>
    <cellStyle name="Normal 4 6 14 4" xfId="17298"/>
    <cellStyle name="Normal 4 6 14 4 2" xfId="33892"/>
    <cellStyle name="Normal 4 6 14 5" xfId="17299"/>
    <cellStyle name="Normal 4 6 14 5 2" xfId="33893"/>
    <cellStyle name="Normal 4 6 14 6" xfId="33889"/>
    <cellStyle name="Normal 4 6 15" xfId="17300"/>
    <cellStyle name="Normal 4 6 15 2" xfId="17301"/>
    <cellStyle name="Normal 4 6 15 2 2" xfId="33895"/>
    <cellStyle name="Normal 4 6 15 3" xfId="17302"/>
    <cellStyle name="Normal 4 6 15 3 2" xfId="33896"/>
    <cellStyle name="Normal 4 6 15 4" xfId="17303"/>
    <cellStyle name="Normal 4 6 15 4 2" xfId="33897"/>
    <cellStyle name="Normal 4 6 15 5" xfId="17304"/>
    <cellStyle name="Normal 4 6 15 5 2" xfId="33898"/>
    <cellStyle name="Normal 4 6 15 6" xfId="33894"/>
    <cellStyle name="Normal 4 6 16" xfId="17305"/>
    <cellStyle name="Normal 4 6 16 2" xfId="17306"/>
    <cellStyle name="Normal 4 6 16 2 2" xfId="33900"/>
    <cellStyle name="Normal 4 6 16 3" xfId="17307"/>
    <cellStyle name="Normal 4 6 16 3 2" xfId="33901"/>
    <cellStyle name="Normal 4 6 16 4" xfId="17308"/>
    <cellStyle name="Normal 4 6 16 4 2" xfId="33902"/>
    <cellStyle name="Normal 4 6 16 5" xfId="17309"/>
    <cellStyle name="Normal 4 6 16 5 2" xfId="33903"/>
    <cellStyle name="Normal 4 6 16 6" xfId="33899"/>
    <cellStyle name="Normal 4 6 17" xfId="17310"/>
    <cellStyle name="Normal 4 6 17 2" xfId="17311"/>
    <cellStyle name="Normal 4 6 17 2 2" xfId="33905"/>
    <cellStyle name="Normal 4 6 17 3" xfId="17312"/>
    <cellStyle name="Normal 4 6 17 3 2" xfId="33906"/>
    <cellStyle name="Normal 4 6 17 4" xfId="17313"/>
    <cellStyle name="Normal 4 6 17 4 2" xfId="33907"/>
    <cellStyle name="Normal 4 6 17 5" xfId="17314"/>
    <cellStyle name="Normal 4 6 17 5 2" xfId="33908"/>
    <cellStyle name="Normal 4 6 17 6" xfId="33904"/>
    <cellStyle name="Normal 4 6 18" xfId="17315"/>
    <cellStyle name="Normal 4 6 18 2" xfId="17316"/>
    <cellStyle name="Normal 4 6 18 2 2" xfId="33910"/>
    <cellStyle name="Normal 4 6 18 3" xfId="17317"/>
    <cellStyle name="Normal 4 6 18 3 2" xfId="33911"/>
    <cellStyle name="Normal 4 6 18 4" xfId="17318"/>
    <cellStyle name="Normal 4 6 18 4 2" xfId="33912"/>
    <cellStyle name="Normal 4 6 18 5" xfId="17319"/>
    <cellStyle name="Normal 4 6 18 5 2" xfId="33913"/>
    <cellStyle name="Normal 4 6 18 6" xfId="33909"/>
    <cellStyle name="Normal 4 6 19" xfId="17320"/>
    <cellStyle name="Normal 4 6 19 2" xfId="17321"/>
    <cellStyle name="Normal 4 6 19 2 2" xfId="33915"/>
    <cellStyle name="Normal 4 6 19 3" xfId="17322"/>
    <cellStyle name="Normal 4 6 19 3 2" xfId="33916"/>
    <cellStyle name="Normal 4 6 19 4" xfId="17323"/>
    <cellStyle name="Normal 4 6 19 4 2" xfId="33917"/>
    <cellStyle name="Normal 4 6 19 5" xfId="17324"/>
    <cellStyle name="Normal 4 6 19 5 2" xfId="33918"/>
    <cellStyle name="Normal 4 6 19 6" xfId="33914"/>
    <cellStyle name="Normal 4 6 2" xfId="17325"/>
    <cellStyle name="Normal 4 6 2 10" xfId="17326"/>
    <cellStyle name="Normal 4 6 2 11" xfId="17327"/>
    <cellStyle name="Normal 4 6 2 12" xfId="17328"/>
    <cellStyle name="Normal 4 6 2 13" xfId="17329"/>
    <cellStyle name="Normal 4 6 2 14" xfId="17330"/>
    <cellStyle name="Normal 4 6 2 15" xfId="17331"/>
    <cellStyle name="Normal 4 6 2 16" xfId="17332"/>
    <cellStyle name="Normal 4 6 2 17" xfId="17333"/>
    <cellStyle name="Normal 4 6 2 18" xfId="17334"/>
    <cellStyle name="Normal 4 6 2 19" xfId="17335"/>
    <cellStyle name="Normal 4 6 2 2" xfId="17336"/>
    <cellStyle name="Normal 4 6 2 2 2" xfId="17337"/>
    <cellStyle name="Normal 4 6 2 2 3" xfId="17338"/>
    <cellStyle name="Normal 4 6 2 2 4" xfId="17339"/>
    <cellStyle name="Normal 4 6 2 2 5" xfId="17340"/>
    <cellStyle name="Normal 4 6 2 2 6" xfId="17341"/>
    <cellStyle name="Normal 4 6 2 2 7" xfId="17342"/>
    <cellStyle name="Normal 4 6 2 20" xfId="17343"/>
    <cellStyle name="Normal 4 6 2 21" xfId="17344"/>
    <cellStyle name="Normal 4 6 2 22" xfId="33919"/>
    <cellStyle name="Normal 4 6 2 3" xfId="17345"/>
    <cellStyle name="Normal 4 6 2 4" xfId="17346"/>
    <cellStyle name="Normal 4 6 2 5" xfId="17347"/>
    <cellStyle name="Normal 4 6 2 6" xfId="17348"/>
    <cellStyle name="Normal 4 6 2 7" xfId="17349"/>
    <cellStyle name="Normal 4 6 2 8" xfId="17350"/>
    <cellStyle name="Normal 4 6 2 9" xfId="17351"/>
    <cellStyle name="Normal 4 6 20" xfId="17352"/>
    <cellStyle name="Normal 4 6 20 2" xfId="17353"/>
    <cellStyle name="Normal 4 6 20 2 2" xfId="33921"/>
    <cellStyle name="Normal 4 6 20 3" xfId="17354"/>
    <cellStyle name="Normal 4 6 20 3 2" xfId="33922"/>
    <cellStyle name="Normal 4 6 20 4" xfId="17355"/>
    <cellStyle name="Normal 4 6 20 4 2" xfId="33923"/>
    <cellStyle name="Normal 4 6 20 5" xfId="17356"/>
    <cellStyle name="Normal 4 6 20 5 2" xfId="33924"/>
    <cellStyle name="Normal 4 6 20 6" xfId="33920"/>
    <cellStyle name="Normal 4 6 21" xfId="17357"/>
    <cellStyle name="Normal 4 6 21 2" xfId="33925"/>
    <cellStyle name="Normal 4 6 22" xfId="17358"/>
    <cellStyle name="Normal 4 6 22 2" xfId="33926"/>
    <cellStyle name="Normal 4 6 23" xfId="17359"/>
    <cellStyle name="Normal 4 6 23 2" xfId="33927"/>
    <cellStyle name="Normal 4 6 24" xfId="17360"/>
    <cellStyle name="Normal 4 6 24 2" xfId="33928"/>
    <cellStyle name="Normal 4 6 25" xfId="17361"/>
    <cellStyle name="Normal 4 6 25 2" xfId="33929"/>
    <cellStyle name="Normal 4 6 26" xfId="40713"/>
    <cellStyle name="Normal 4 6 3" xfId="17362"/>
    <cellStyle name="Normal 4 6 3 10" xfId="17363"/>
    <cellStyle name="Normal 4 6 3 11" xfId="17364"/>
    <cellStyle name="Normal 4 6 3 12" xfId="17365"/>
    <cellStyle name="Normal 4 6 3 13" xfId="17366"/>
    <cellStyle name="Normal 4 6 3 14" xfId="17367"/>
    <cellStyle name="Normal 4 6 3 15" xfId="17368"/>
    <cellStyle name="Normal 4 6 3 16" xfId="17369"/>
    <cellStyle name="Normal 4 6 3 2" xfId="17370"/>
    <cellStyle name="Normal 4 6 3 3" xfId="17371"/>
    <cellStyle name="Normal 4 6 3 4" xfId="17372"/>
    <cellStyle name="Normal 4 6 3 5" xfId="17373"/>
    <cellStyle name="Normal 4 6 3 6" xfId="17374"/>
    <cellStyle name="Normal 4 6 3 7" xfId="17375"/>
    <cellStyle name="Normal 4 6 3 8" xfId="17376"/>
    <cellStyle name="Normal 4 6 3 9" xfId="17377"/>
    <cellStyle name="Normal 4 6 4" xfId="17378"/>
    <cellStyle name="Normal 4 6 4 10" xfId="17379"/>
    <cellStyle name="Normal 4 6 4 10 2" xfId="17380"/>
    <cellStyle name="Normal 4 6 4 10 2 2" xfId="33932"/>
    <cellStyle name="Normal 4 6 4 10 3" xfId="17381"/>
    <cellStyle name="Normal 4 6 4 10 3 2" xfId="33933"/>
    <cellStyle name="Normal 4 6 4 10 4" xfId="17382"/>
    <cellStyle name="Normal 4 6 4 10 4 2" xfId="33934"/>
    <cellStyle name="Normal 4 6 4 10 5" xfId="17383"/>
    <cellStyle name="Normal 4 6 4 10 5 2" xfId="33935"/>
    <cellStyle name="Normal 4 6 4 10 6" xfId="33931"/>
    <cellStyle name="Normal 4 6 4 11" xfId="17384"/>
    <cellStyle name="Normal 4 6 4 11 2" xfId="17385"/>
    <cellStyle name="Normal 4 6 4 11 2 2" xfId="33937"/>
    <cellStyle name="Normal 4 6 4 11 3" xfId="17386"/>
    <cellStyle name="Normal 4 6 4 11 3 2" xfId="33938"/>
    <cellStyle name="Normal 4 6 4 11 4" xfId="17387"/>
    <cellStyle name="Normal 4 6 4 11 4 2" xfId="33939"/>
    <cellStyle name="Normal 4 6 4 11 5" xfId="17388"/>
    <cellStyle name="Normal 4 6 4 11 5 2" xfId="33940"/>
    <cellStyle name="Normal 4 6 4 11 6" xfId="33936"/>
    <cellStyle name="Normal 4 6 4 12" xfId="17389"/>
    <cellStyle name="Normal 4 6 4 12 2" xfId="17390"/>
    <cellStyle name="Normal 4 6 4 12 2 2" xfId="33942"/>
    <cellStyle name="Normal 4 6 4 12 3" xfId="17391"/>
    <cellStyle name="Normal 4 6 4 12 3 2" xfId="33943"/>
    <cellStyle name="Normal 4 6 4 12 4" xfId="17392"/>
    <cellStyle name="Normal 4 6 4 12 4 2" xfId="33944"/>
    <cellStyle name="Normal 4 6 4 12 5" xfId="17393"/>
    <cellStyle name="Normal 4 6 4 12 5 2" xfId="33945"/>
    <cellStyle name="Normal 4 6 4 12 6" xfId="33941"/>
    <cellStyle name="Normal 4 6 4 13" xfId="17394"/>
    <cellStyle name="Normal 4 6 4 13 2" xfId="17395"/>
    <cellStyle name="Normal 4 6 4 13 2 2" xfId="33947"/>
    <cellStyle name="Normal 4 6 4 13 3" xfId="17396"/>
    <cellStyle name="Normal 4 6 4 13 3 2" xfId="33948"/>
    <cellStyle name="Normal 4 6 4 13 4" xfId="17397"/>
    <cellStyle name="Normal 4 6 4 13 4 2" xfId="33949"/>
    <cellStyle name="Normal 4 6 4 13 5" xfId="17398"/>
    <cellStyle name="Normal 4 6 4 13 5 2" xfId="33950"/>
    <cellStyle name="Normal 4 6 4 13 6" xfId="33946"/>
    <cellStyle name="Normal 4 6 4 14" xfId="17399"/>
    <cellStyle name="Normal 4 6 4 14 2" xfId="17400"/>
    <cellStyle name="Normal 4 6 4 14 2 2" xfId="33952"/>
    <cellStyle name="Normal 4 6 4 14 3" xfId="17401"/>
    <cellStyle name="Normal 4 6 4 14 3 2" xfId="33953"/>
    <cellStyle name="Normal 4 6 4 14 4" xfId="17402"/>
    <cellStyle name="Normal 4 6 4 14 4 2" xfId="33954"/>
    <cellStyle name="Normal 4 6 4 14 5" xfId="17403"/>
    <cellStyle name="Normal 4 6 4 14 5 2" xfId="33955"/>
    <cellStyle name="Normal 4 6 4 14 6" xfId="33951"/>
    <cellStyle name="Normal 4 6 4 15" xfId="17404"/>
    <cellStyle name="Normal 4 6 4 15 2" xfId="17405"/>
    <cellStyle name="Normal 4 6 4 15 2 2" xfId="33957"/>
    <cellStyle name="Normal 4 6 4 15 3" xfId="17406"/>
    <cellStyle name="Normal 4 6 4 15 3 2" xfId="33958"/>
    <cellStyle name="Normal 4 6 4 15 4" xfId="17407"/>
    <cellStyle name="Normal 4 6 4 15 4 2" xfId="33959"/>
    <cellStyle name="Normal 4 6 4 15 5" xfId="17408"/>
    <cellStyle name="Normal 4 6 4 15 5 2" xfId="33960"/>
    <cellStyle name="Normal 4 6 4 15 6" xfId="33956"/>
    <cellStyle name="Normal 4 6 4 16" xfId="17409"/>
    <cellStyle name="Normal 4 6 4 16 2" xfId="17410"/>
    <cellStyle name="Normal 4 6 4 16 2 2" xfId="33962"/>
    <cellStyle name="Normal 4 6 4 16 3" xfId="17411"/>
    <cellStyle name="Normal 4 6 4 16 3 2" xfId="33963"/>
    <cellStyle name="Normal 4 6 4 16 4" xfId="17412"/>
    <cellStyle name="Normal 4 6 4 16 4 2" xfId="33964"/>
    <cellStyle name="Normal 4 6 4 16 5" xfId="17413"/>
    <cellStyle name="Normal 4 6 4 16 5 2" xfId="33965"/>
    <cellStyle name="Normal 4 6 4 16 6" xfId="33961"/>
    <cellStyle name="Normal 4 6 4 17" xfId="17414"/>
    <cellStyle name="Normal 4 6 4 17 2" xfId="33966"/>
    <cellStyle name="Normal 4 6 4 18" xfId="17415"/>
    <cellStyle name="Normal 4 6 4 18 2" xfId="33967"/>
    <cellStyle name="Normal 4 6 4 19" xfId="17416"/>
    <cellStyle name="Normal 4 6 4 19 2" xfId="33968"/>
    <cellStyle name="Normal 4 6 4 2" xfId="17417"/>
    <cellStyle name="Normal 4 6 4 20" xfId="17418"/>
    <cellStyle name="Normal 4 6 4 20 2" xfId="33969"/>
    <cellStyle name="Normal 4 6 4 21" xfId="33930"/>
    <cellStyle name="Normal 4 6 4 3" xfId="17419"/>
    <cellStyle name="Normal 4 6 4 3 2" xfId="17420"/>
    <cellStyle name="Normal 4 6 4 3 2 2" xfId="33971"/>
    <cellStyle name="Normal 4 6 4 3 3" xfId="17421"/>
    <cellStyle name="Normal 4 6 4 3 3 2" xfId="33972"/>
    <cellStyle name="Normal 4 6 4 3 4" xfId="17422"/>
    <cellStyle name="Normal 4 6 4 3 4 2" xfId="33973"/>
    <cellStyle name="Normal 4 6 4 3 5" xfId="17423"/>
    <cellStyle name="Normal 4 6 4 3 5 2" xfId="33974"/>
    <cellStyle name="Normal 4 6 4 3 6" xfId="33970"/>
    <cellStyle name="Normal 4 6 4 4" xfId="17424"/>
    <cellStyle name="Normal 4 6 4 4 2" xfId="17425"/>
    <cellStyle name="Normal 4 6 4 4 2 2" xfId="33976"/>
    <cellStyle name="Normal 4 6 4 4 3" xfId="17426"/>
    <cellStyle name="Normal 4 6 4 4 3 2" xfId="33977"/>
    <cellStyle name="Normal 4 6 4 4 4" xfId="17427"/>
    <cellStyle name="Normal 4 6 4 4 4 2" xfId="33978"/>
    <cellStyle name="Normal 4 6 4 4 5" xfId="17428"/>
    <cellStyle name="Normal 4 6 4 4 5 2" xfId="33979"/>
    <cellStyle name="Normal 4 6 4 4 6" xfId="33975"/>
    <cellStyle name="Normal 4 6 4 5" xfId="17429"/>
    <cellStyle name="Normal 4 6 4 5 2" xfId="17430"/>
    <cellStyle name="Normal 4 6 4 5 2 2" xfId="33981"/>
    <cellStyle name="Normal 4 6 4 5 3" xfId="17431"/>
    <cellStyle name="Normal 4 6 4 5 3 2" xfId="33982"/>
    <cellStyle name="Normal 4 6 4 5 4" xfId="17432"/>
    <cellStyle name="Normal 4 6 4 5 4 2" xfId="33983"/>
    <cellStyle name="Normal 4 6 4 5 5" xfId="17433"/>
    <cellStyle name="Normal 4 6 4 5 5 2" xfId="33984"/>
    <cellStyle name="Normal 4 6 4 5 6" xfId="33980"/>
    <cellStyle name="Normal 4 6 4 6" xfId="17434"/>
    <cellStyle name="Normal 4 6 4 6 2" xfId="17435"/>
    <cellStyle name="Normal 4 6 4 6 2 2" xfId="33986"/>
    <cellStyle name="Normal 4 6 4 6 3" xfId="17436"/>
    <cellStyle name="Normal 4 6 4 6 3 2" xfId="33987"/>
    <cellStyle name="Normal 4 6 4 6 4" xfId="17437"/>
    <cellStyle name="Normal 4 6 4 6 4 2" xfId="33988"/>
    <cellStyle name="Normal 4 6 4 6 5" xfId="17438"/>
    <cellStyle name="Normal 4 6 4 6 5 2" xfId="33989"/>
    <cellStyle name="Normal 4 6 4 6 6" xfId="33985"/>
    <cellStyle name="Normal 4 6 4 7" xfId="17439"/>
    <cellStyle name="Normal 4 6 4 7 2" xfId="17440"/>
    <cellStyle name="Normal 4 6 4 7 2 2" xfId="33991"/>
    <cellStyle name="Normal 4 6 4 7 3" xfId="17441"/>
    <cellStyle name="Normal 4 6 4 7 3 2" xfId="33992"/>
    <cellStyle name="Normal 4 6 4 7 4" xfId="17442"/>
    <cellStyle name="Normal 4 6 4 7 4 2" xfId="33993"/>
    <cellStyle name="Normal 4 6 4 7 5" xfId="17443"/>
    <cellStyle name="Normal 4 6 4 7 5 2" xfId="33994"/>
    <cellStyle name="Normal 4 6 4 7 6" xfId="33990"/>
    <cellStyle name="Normal 4 6 4 8" xfId="17444"/>
    <cellStyle name="Normal 4 6 4 8 2" xfId="17445"/>
    <cellStyle name="Normal 4 6 4 8 2 2" xfId="33996"/>
    <cellStyle name="Normal 4 6 4 8 3" xfId="17446"/>
    <cellStyle name="Normal 4 6 4 8 3 2" xfId="33997"/>
    <cellStyle name="Normal 4 6 4 8 4" xfId="17447"/>
    <cellStyle name="Normal 4 6 4 8 4 2" xfId="33998"/>
    <cellStyle name="Normal 4 6 4 8 5" xfId="17448"/>
    <cellStyle name="Normal 4 6 4 8 5 2" xfId="33999"/>
    <cellStyle name="Normal 4 6 4 8 6" xfId="33995"/>
    <cellStyle name="Normal 4 6 4 9" xfId="17449"/>
    <cellStyle name="Normal 4 6 4 9 2" xfId="17450"/>
    <cellStyle name="Normal 4 6 4 9 2 2" xfId="34001"/>
    <cellStyle name="Normal 4 6 4 9 3" xfId="17451"/>
    <cellStyle name="Normal 4 6 4 9 3 2" xfId="34002"/>
    <cellStyle name="Normal 4 6 4 9 4" xfId="17452"/>
    <cellStyle name="Normal 4 6 4 9 4 2" xfId="34003"/>
    <cellStyle name="Normal 4 6 4 9 5" xfId="17453"/>
    <cellStyle name="Normal 4 6 4 9 5 2" xfId="34004"/>
    <cellStyle name="Normal 4 6 4 9 6" xfId="34000"/>
    <cellStyle name="Normal 4 6 5" xfId="17454"/>
    <cellStyle name="Normal 4 6 5 2" xfId="17455"/>
    <cellStyle name="Normal 4 6 5 3" xfId="17456"/>
    <cellStyle name="Normal 4 6 5 3 2" xfId="34006"/>
    <cellStyle name="Normal 4 6 5 4" xfId="17457"/>
    <cellStyle name="Normal 4 6 5 4 2" xfId="34007"/>
    <cellStyle name="Normal 4 6 5 5" xfId="17458"/>
    <cellStyle name="Normal 4 6 5 5 2" xfId="34008"/>
    <cellStyle name="Normal 4 6 5 6" xfId="17459"/>
    <cellStyle name="Normal 4 6 5 6 2" xfId="34009"/>
    <cellStyle name="Normal 4 6 5 7" xfId="34005"/>
    <cellStyle name="Normal 4 6 6" xfId="17460"/>
    <cellStyle name="Normal 4 6 6 2" xfId="17461"/>
    <cellStyle name="Normal 4 6 6 3" xfId="17462"/>
    <cellStyle name="Normal 4 6 6 3 2" xfId="34011"/>
    <cellStyle name="Normal 4 6 6 4" xfId="17463"/>
    <cellStyle name="Normal 4 6 6 4 2" xfId="34012"/>
    <cellStyle name="Normal 4 6 6 5" xfId="17464"/>
    <cellStyle name="Normal 4 6 6 5 2" xfId="34013"/>
    <cellStyle name="Normal 4 6 6 6" xfId="17465"/>
    <cellStyle name="Normal 4 6 6 6 2" xfId="34014"/>
    <cellStyle name="Normal 4 6 6 7" xfId="34010"/>
    <cellStyle name="Normal 4 6 7" xfId="17466"/>
    <cellStyle name="Normal 4 6 7 2" xfId="17467"/>
    <cellStyle name="Normal 4 6 7 2 2" xfId="34016"/>
    <cellStyle name="Normal 4 6 7 3" xfId="17468"/>
    <cellStyle name="Normal 4 6 7 3 2" xfId="34017"/>
    <cellStyle name="Normal 4 6 7 4" xfId="17469"/>
    <cellStyle name="Normal 4 6 7 4 2" xfId="34018"/>
    <cellStyle name="Normal 4 6 7 5" xfId="17470"/>
    <cellStyle name="Normal 4 6 7 5 2" xfId="34019"/>
    <cellStyle name="Normal 4 6 7 6" xfId="34015"/>
    <cellStyle name="Normal 4 6 8" xfId="17471"/>
    <cellStyle name="Normal 4 6 8 2" xfId="17472"/>
    <cellStyle name="Normal 4 6 8 2 2" xfId="34021"/>
    <cellStyle name="Normal 4 6 8 3" xfId="17473"/>
    <cellStyle name="Normal 4 6 8 3 2" xfId="34022"/>
    <cellStyle name="Normal 4 6 8 4" xfId="17474"/>
    <cellStyle name="Normal 4 6 8 4 2" xfId="34023"/>
    <cellStyle name="Normal 4 6 8 5" xfId="17475"/>
    <cellStyle name="Normal 4 6 8 5 2" xfId="34024"/>
    <cellStyle name="Normal 4 6 8 6" xfId="34020"/>
    <cellStyle name="Normal 4 6 9" xfId="17476"/>
    <cellStyle name="Normal 4 6 9 2" xfId="17477"/>
    <cellStyle name="Normal 4 6 9 2 2" xfId="34026"/>
    <cellStyle name="Normal 4 6 9 3" xfId="17478"/>
    <cellStyle name="Normal 4 6 9 3 2" xfId="34027"/>
    <cellStyle name="Normal 4 6 9 4" xfId="17479"/>
    <cellStyle name="Normal 4 6 9 4 2" xfId="34028"/>
    <cellStyle name="Normal 4 6 9 5" xfId="17480"/>
    <cellStyle name="Normal 4 6 9 5 2" xfId="34029"/>
    <cellStyle name="Normal 4 6 9 6" xfId="34025"/>
    <cellStyle name="Normal 4 7" xfId="17481"/>
    <cellStyle name="Normal 4 7 10" xfId="17482"/>
    <cellStyle name="Normal 4 7 10 2" xfId="17483"/>
    <cellStyle name="Normal 4 7 10 2 2" xfId="34031"/>
    <cellStyle name="Normal 4 7 10 3" xfId="17484"/>
    <cellStyle name="Normal 4 7 10 3 2" xfId="34032"/>
    <cellStyle name="Normal 4 7 10 4" xfId="17485"/>
    <cellStyle name="Normal 4 7 10 4 2" xfId="34033"/>
    <cellStyle name="Normal 4 7 10 5" xfId="17486"/>
    <cellStyle name="Normal 4 7 10 5 2" xfId="34034"/>
    <cellStyle name="Normal 4 7 10 6" xfId="34030"/>
    <cellStyle name="Normal 4 7 11" xfId="17487"/>
    <cellStyle name="Normal 4 7 11 2" xfId="17488"/>
    <cellStyle name="Normal 4 7 11 2 2" xfId="34036"/>
    <cellStyle name="Normal 4 7 11 3" xfId="17489"/>
    <cellStyle name="Normal 4 7 11 3 2" xfId="34037"/>
    <cellStyle name="Normal 4 7 11 4" xfId="17490"/>
    <cellStyle name="Normal 4 7 11 4 2" xfId="34038"/>
    <cellStyle name="Normal 4 7 11 5" xfId="17491"/>
    <cellStyle name="Normal 4 7 11 5 2" xfId="34039"/>
    <cellStyle name="Normal 4 7 11 6" xfId="34035"/>
    <cellStyle name="Normal 4 7 12" xfId="17492"/>
    <cellStyle name="Normal 4 7 12 2" xfId="17493"/>
    <cellStyle name="Normal 4 7 12 2 2" xfId="34041"/>
    <cellStyle name="Normal 4 7 12 3" xfId="17494"/>
    <cellStyle name="Normal 4 7 12 3 2" xfId="34042"/>
    <cellStyle name="Normal 4 7 12 4" xfId="17495"/>
    <cellStyle name="Normal 4 7 12 4 2" xfId="34043"/>
    <cellStyle name="Normal 4 7 12 5" xfId="17496"/>
    <cellStyle name="Normal 4 7 12 5 2" xfId="34044"/>
    <cellStyle name="Normal 4 7 12 6" xfId="34040"/>
    <cellStyle name="Normal 4 7 13" xfId="17497"/>
    <cellStyle name="Normal 4 7 13 2" xfId="17498"/>
    <cellStyle name="Normal 4 7 13 2 2" xfId="34046"/>
    <cellStyle name="Normal 4 7 13 3" xfId="17499"/>
    <cellStyle name="Normal 4 7 13 3 2" xfId="34047"/>
    <cellStyle name="Normal 4 7 13 4" xfId="17500"/>
    <cellStyle name="Normal 4 7 13 4 2" xfId="34048"/>
    <cellStyle name="Normal 4 7 13 5" xfId="17501"/>
    <cellStyle name="Normal 4 7 13 5 2" xfId="34049"/>
    <cellStyle name="Normal 4 7 13 6" xfId="34045"/>
    <cellStyle name="Normal 4 7 14" xfId="17502"/>
    <cellStyle name="Normal 4 7 14 2" xfId="17503"/>
    <cellStyle name="Normal 4 7 14 2 2" xfId="34051"/>
    <cellStyle name="Normal 4 7 14 3" xfId="17504"/>
    <cellStyle name="Normal 4 7 14 3 2" xfId="34052"/>
    <cellStyle name="Normal 4 7 14 4" xfId="17505"/>
    <cellStyle name="Normal 4 7 14 4 2" xfId="34053"/>
    <cellStyle name="Normal 4 7 14 5" xfId="17506"/>
    <cellStyle name="Normal 4 7 14 5 2" xfId="34054"/>
    <cellStyle name="Normal 4 7 14 6" xfId="34050"/>
    <cellStyle name="Normal 4 7 15" xfId="17507"/>
    <cellStyle name="Normal 4 7 15 2" xfId="17508"/>
    <cellStyle name="Normal 4 7 15 2 2" xfId="34056"/>
    <cellStyle name="Normal 4 7 15 3" xfId="17509"/>
    <cellStyle name="Normal 4 7 15 3 2" xfId="34057"/>
    <cellStyle name="Normal 4 7 15 4" xfId="17510"/>
    <cellStyle name="Normal 4 7 15 4 2" xfId="34058"/>
    <cellStyle name="Normal 4 7 15 5" xfId="17511"/>
    <cellStyle name="Normal 4 7 15 5 2" xfId="34059"/>
    <cellStyle name="Normal 4 7 15 6" xfId="34055"/>
    <cellStyle name="Normal 4 7 16" xfId="17512"/>
    <cellStyle name="Normal 4 7 16 2" xfId="17513"/>
    <cellStyle name="Normal 4 7 16 2 2" xfId="34061"/>
    <cellStyle name="Normal 4 7 16 3" xfId="17514"/>
    <cellStyle name="Normal 4 7 16 3 2" xfId="34062"/>
    <cellStyle name="Normal 4 7 16 4" xfId="17515"/>
    <cellStyle name="Normal 4 7 16 4 2" xfId="34063"/>
    <cellStyle name="Normal 4 7 16 5" xfId="17516"/>
    <cellStyle name="Normal 4 7 16 5 2" xfId="34064"/>
    <cellStyle name="Normal 4 7 16 6" xfId="34060"/>
    <cellStyle name="Normal 4 7 17" xfId="17517"/>
    <cellStyle name="Normal 4 7 17 2" xfId="17518"/>
    <cellStyle name="Normal 4 7 17 2 2" xfId="34066"/>
    <cellStyle name="Normal 4 7 17 3" xfId="17519"/>
    <cellStyle name="Normal 4 7 17 3 2" xfId="34067"/>
    <cellStyle name="Normal 4 7 17 4" xfId="17520"/>
    <cellStyle name="Normal 4 7 17 4 2" xfId="34068"/>
    <cellStyle name="Normal 4 7 17 5" xfId="17521"/>
    <cellStyle name="Normal 4 7 17 5 2" xfId="34069"/>
    <cellStyle name="Normal 4 7 17 6" xfId="34065"/>
    <cellStyle name="Normal 4 7 18" xfId="17522"/>
    <cellStyle name="Normal 4 7 18 2" xfId="17523"/>
    <cellStyle name="Normal 4 7 18 2 2" xfId="34071"/>
    <cellStyle name="Normal 4 7 18 3" xfId="17524"/>
    <cellStyle name="Normal 4 7 18 3 2" xfId="34072"/>
    <cellStyle name="Normal 4 7 18 4" xfId="17525"/>
    <cellStyle name="Normal 4 7 18 4 2" xfId="34073"/>
    <cellStyle name="Normal 4 7 18 5" xfId="17526"/>
    <cellStyle name="Normal 4 7 18 5 2" xfId="34074"/>
    <cellStyle name="Normal 4 7 18 6" xfId="34070"/>
    <cellStyle name="Normal 4 7 19" xfId="17527"/>
    <cellStyle name="Normal 4 7 19 2" xfId="17528"/>
    <cellStyle name="Normal 4 7 19 2 2" xfId="34076"/>
    <cellStyle name="Normal 4 7 19 3" xfId="17529"/>
    <cellStyle name="Normal 4 7 19 3 2" xfId="34077"/>
    <cellStyle name="Normal 4 7 19 4" xfId="17530"/>
    <cellStyle name="Normal 4 7 19 4 2" xfId="34078"/>
    <cellStyle name="Normal 4 7 19 5" xfId="17531"/>
    <cellStyle name="Normal 4 7 19 5 2" xfId="34079"/>
    <cellStyle name="Normal 4 7 19 6" xfId="34075"/>
    <cellStyle name="Normal 4 7 2" xfId="17532"/>
    <cellStyle name="Normal 4 7 2 10" xfId="17533"/>
    <cellStyle name="Normal 4 7 2 11" xfId="17534"/>
    <cellStyle name="Normal 4 7 2 12" xfId="17535"/>
    <cellStyle name="Normal 4 7 2 13" xfId="17536"/>
    <cellStyle name="Normal 4 7 2 14" xfId="17537"/>
    <cellStyle name="Normal 4 7 2 15" xfId="17538"/>
    <cellStyle name="Normal 4 7 2 16" xfId="17539"/>
    <cellStyle name="Normal 4 7 2 17" xfId="17540"/>
    <cellStyle name="Normal 4 7 2 18" xfId="17541"/>
    <cellStyle name="Normal 4 7 2 19" xfId="17542"/>
    <cellStyle name="Normal 4 7 2 2" xfId="17543"/>
    <cellStyle name="Normal 4 7 2 2 2" xfId="17544"/>
    <cellStyle name="Normal 4 7 2 2 3" xfId="17545"/>
    <cellStyle name="Normal 4 7 2 2 4" xfId="17546"/>
    <cellStyle name="Normal 4 7 2 2 5" xfId="17547"/>
    <cellStyle name="Normal 4 7 2 2 6" xfId="17548"/>
    <cellStyle name="Normal 4 7 2 2 7" xfId="17549"/>
    <cellStyle name="Normal 4 7 2 20" xfId="17550"/>
    <cellStyle name="Normal 4 7 2 21" xfId="17551"/>
    <cellStyle name="Normal 4 7 2 22" xfId="34080"/>
    <cellStyle name="Normal 4 7 2 3" xfId="17552"/>
    <cellStyle name="Normal 4 7 2 4" xfId="17553"/>
    <cellStyle name="Normal 4 7 2 5" xfId="17554"/>
    <cellStyle name="Normal 4 7 2 6" xfId="17555"/>
    <cellStyle name="Normal 4 7 2 7" xfId="17556"/>
    <cellStyle name="Normal 4 7 2 8" xfId="17557"/>
    <cellStyle name="Normal 4 7 2 9" xfId="17558"/>
    <cellStyle name="Normal 4 7 20" xfId="17559"/>
    <cellStyle name="Normal 4 7 20 2" xfId="17560"/>
    <cellStyle name="Normal 4 7 20 2 2" xfId="34082"/>
    <cellStyle name="Normal 4 7 20 3" xfId="17561"/>
    <cellStyle name="Normal 4 7 20 3 2" xfId="34083"/>
    <cellStyle name="Normal 4 7 20 4" xfId="17562"/>
    <cellStyle name="Normal 4 7 20 4 2" xfId="34084"/>
    <cellStyle name="Normal 4 7 20 5" xfId="17563"/>
    <cellStyle name="Normal 4 7 20 5 2" xfId="34085"/>
    <cellStyle name="Normal 4 7 20 6" xfId="34081"/>
    <cellStyle name="Normal 4 7 21" xfId="17564"/>
    <cellStyle name="Normal 4 7 21 2" xfId="34086"/>
    <cellStyle name="Normal 4 7 22" xfId="17565"/>
    <cellStyle name="Normal 4 7 22 2" xfId="34087"/>
    <cellStyle name="Normal 4 7 23" xfId="17566"/>
    <cellStyle name="Normal 4 7 23 2" xfId="34088"/>
    <cellStyle name="Normal 4 7 24" xfId="17567"/>
    <cellStyle name="Normal 4 7 24 2" xfId="34089"/>
    <cellStyle name="Normal 4 7 25" xfId="17568"/>
    <cellStyle name="Normal 4 7 25 2" xfId="34090"/>
    <cellStyle name="Normal 4 7 26" xfId="40714"/>
    <cellStyle name="Normal 4 7 3" xfId="17569"/>
    <cellStyle name="Normal 4 7 3 10" xfId="17570"/>
    <cellStyle name="Normal 4 7 3 11" xfId="17571"/>
    <cellStyle name="Normal 4 7 3 12" xfId="17572"/>
    <cellStyle name="Normal 4 7 3 13" xfId="17573"/>
    <cellStyle name="Normal 4 7 3 14" xfId="17574"/>
    <cellStyle name="Normal 4 7 3 15" xfId="17575"/>
    <cellStyle name="Normal 4 7 3 16" xfId="17576"/>
    <cellStyle name="Normal 4 7 3 2" xfId="17577"/>
    <cellStyle name="Normal 4 7 3 3" xfId="17578"/>
    <cellStyle name="Normal 4 7 3 4" xfId="17579"/>
    <cellStyle name="Normal 4 7 3 5" xfId="17580"/>
    <cellStyle name="Normal 4 7 3 6" xfId="17581"/>
    <cellStyle name="Normal 4 7 3 7" xfId="17582"/>
    <cellStyle name="Normal 4 7 3 8" xfId="17583"/>
    <cellStyle name="Normal 4 7 3 9" xfId="17584"/>
    <cellStyle name="Normal 4 7 4" xfId="17585"/>
    <cellStyle name="Normal 4 7 4 10" xfId="17586"/>
    <cellStyle name="Normal 4 7 4 10 2" xfId="17587"/>
    <cellStyle name="Normal 4 7 4 10 2 2" xfId="34093"/>
    <cellStyle name="Normal 4 7 4 10 3" xfId="17588"/>
    <cellStyle name="Normal 4 7 4 10 3 2" xfId="34094"/>
    <cellStyle name="Normal 4 7 4 10 4" xfId="17589"/>
    <cellStyle name="Normal 4 7 4 10 4 2" xfId="34095"/>
    <cellStyle name="Normal 4 7 4 10 5" xfId="17590"/>
    <cellStyle name="Normal 4 7 4 10 5 2" xfId="34096"/>
    <cellStyle name="Normal 4 7 4 10 6" xfId="34092"/>
    <cellStyle name="Normal 4 7 4 11" xfId="17591"/>
    <cellStyle name="Normal 4 7 4 11 2" xfId="17592"/>
    <cellStyle name="Normal 4 7 4 11 2 2" xfId="34098"/>
    <cellStyle name="Normal 4 7 4 11 3" xfId="17593"/>
    <cellStyle name="Normal 4 7 4 11 3 2" xfId="34099"/>
    <cellStyle name="Normal 4 7 4 11 4" xfId="17594"/>
    <cellStyle name="Normal 4 7 4 11 4 2" xfId="34100"/>
    <cellStyle name="Normal 4 7 4 11 5" xfId="17595"/>
    <cellStyle name="Normal 4 7 4 11 5 2" xfId="34101"/>
    <cellStyle name="Normal 4 7 4 11 6" xfId="34097"/>
    <cellStyle name="Normal 4 7 4 12" xfId="17596"/>
    <cellStyle name="Normal 4 7 4 12 2" xfId="17597"/>
    <cellStyle name="Normal 4 7 4 12 2 2" xfId="34103"/>
    <cellStyle name="Normal 4 7 4 12 3" xfId="17598"/>
    <cellStyle name="Normal 4 7 4 12 3 2" xfId="34104"/>
    <cellStyle name="Normal 4 7 4 12 4" xfId="17599"/>
    <cellStyle name="Normal 4 7 4 12 4 2" xfId="34105"/>
    <cellStyle name="Normal 4 7 4 12 5" xfId="17600"/>
    <cellStyle name="Normal 4 7 4 12 5 2" xfId="34106"/>
    <cellStyle name="Normal 4 7 4 12 6" xfId="34102"/>
    <cellStyle name="Normal 4 7 4 13" xfId="17601"/>
    <cellStyle name="Normal 4 7 4 13 2" xfId="17602"/>
    <cellStyle name="Normal 4 7 4 13 2 2" xfId="34108"/>
    <cellStyle name="Normal 4 7 4 13 3" xfId="17603"/>
    <cellStyle name="Normal 4 7 4 13 3 2" xfId="34109"/>
    <cellStyle name="Normal 4 7 4 13 4" xfId="17604"/>
    <cellStyle name="Normal 4 7 4 13 4 2" xfId="34110"/>
    <cellStyle name="Normal 4 7 4 13 5" xfId="17605"/>
    <cellStyle name="Normal 4 7 4 13 5 2" xfId="34111"/>
    <cellStyle name="Normal 4 7 4 13 6" xfId="34107"/>
    <cellStyle name="Normal 4 7 4 14" xfId="17606"/>
    <cellStyle name="Normal 4 7 4 14 2" xfId="17607"/>
    <cellStyle name="Normal 4 7 4 14 2 2" xfId="34113"/>
    <cellStyle name="Normal 4 7 4 14 3" xfId="17608"/>
    <cellStyle name="Normal 4 7 4 14 3 2" xfId="34114"/>
    <cellStyle name="Normal 4 7 4 14 4" xfId="17609"/>
    <cellStyle name="Normal 4 7 4 14 4 2" xfId="34115"/>
    <cellStyle name="Normal 4 7 4 14 5" xfId="17610"/>
    <cellStyle name="Normal 4 7 4 14 5 2" xfId="34116"/>
    <cellStyle name="Normal 4 7 4 14 6" xfId="34112"/>
    <cellStyle name="Normal 4 7 4 15" xfId="17611"/>
    <cellStyle name="Normal 4 7 4 15 2" xfId="17612"/>
    <cellStyle name="Normal 4 7 4 15 2 2" xfId="34118"/>
    <cellStyle name="Normal 4 7 4 15 3" xfId="17613"/>
    <cellStyle name="Normal 4 7 4 15 3 2" xfId="34119"/>
    <cellStyle name="Normal 4 7 4 15 4" xfId="17614"/>
    <cellStyle name="Normal 4 7 4 15 4 2" xfId="34120"/>
    <cellStyle name="Normal 4 7 4 15 5" xfId="17615"/>
    <cellStyle name="Normal 4 7 4 15 5 2" xfId="34121"/>
    <cellStyle name="Normal 4 7 4 15 6" xfId="34117"/>
    <cellStyle name="Normal 4 7 4 16" xfId="17616"/>
    <cellStyle name="Normal 4 7 4 16 2" xfId="17617"/>
    <cellStyle name="Normal 4 7 4 16 2 2" xfId="34123"/>
    <cellStyle name="Normal 4 7 4 16 3" xfId="17618"/>
    <cellStyle name="Normal 4 7 4 16 3 2" xfId="34124"/>
    <cellStyle name="Normal 4 7 4 16 4" xfId="17619"/>
    <cellStyle name="Normal 4 7 4 16 4 2" xfId="34125"/>
    <cellStyle name="Normal 4 7 4 16 5" xfId="17620"/>
    <cellStyle name="Normal 4 7 4 16 5 2" xfId="34126"/>
    <cellStyle name="Normal 4 7 4 16 6" xfId="34122"/>
    <cellStyle name="Normal 4 7 4 17" xfId="17621"/>
    <cellStyle name="Normal 4 7 4 17 2" xfId="34127"/>
    <cellStyle name="Normal 4 7 4 18" xfId="17622"/>
    <cellStyle name="Normal 4 7 4 18 2" xfId="34128"/>
    <cellStyle name="Normal 4 7 4 19" xfId="17623"/>
    <cellStyle name="Normal 4 7 4 19 2" xfId="34129"/>
    <cellStyle name="Normal 4 7 4 2" xfId="17624"/>
    <cellStyle name="Normal 4 7 4 20" xfId="17625"/>
    <cellStyle name="Normal 4 7 4 20 2" xfId="34130"/>
    <cellStyle name="Normal 4 7 4 21" xfId="34091"/>
    <cellStyle name="Normal 4 7 4 3" xfId="17626"/>
    <cellStyle name="Normal 4 7 4 3 2" xfId="17627"/>
    <cellStyle name="Normal 4 7 4 3 2 2" xfId="34132"/>
    <cellStyle name="Normal 4 7 4 3 3" xfId="17628"/>
    <cellStyle name="Normal 4 7 4 3 3 2" xfId="34133"/>
    <cellStyle name="Normal 4 7 4 3 4" xfId="17629"/>
    <cellStyle name="Normal 4 7 4 3 4 2" xfId="34134"/>
    <cellStyle name="Normal 4 7 4 3 5" xfId="17630"/>
    <cellStyle name="Normal 4 7 4 3 5 2" xfId="34135"/>
    <cellStyle name="Normal 4 7 4 3 6" xfId="34131"/>
    <cellStyle name="Normal 4 7 4 4" xfId="17631"/>
    <cellStyle name="Normal 4 7 4 4 2" xfId="17632"/>
    <cellStyle name="Normal 4 7 4 4 2 2" xfId="34137"/>
    <cellStyle name="Normal 4 7 4 4 3" xfId="17633"/>
    <cellStyle name="Normal 4 7 4 4 3 2" xfId="34138"/>
    <cellStyle name="Normal 4 7 4 4 4" xfId="17634"/>
    <cellStyle name="Normal 4 7 4 4 4 2" xfId="34139"/>
    <cellStyle name="Normal 4 7 4 4 5" xfId="17635"/>
    <cellStyle name="Normal 4 7 4 4 5 2" xfId="34140"/>
    <cellStyle name="Normal 4 7 4 4 6" xfId="34136"/>
    <cellStyle name="Normal 4 7 4 5" xfId="17636"/>
    <cellStyle name="Normal 4 7 4 5 2" xfId="17637"/>
    <cellStyle name="Normal 4 7 4 5 2 2" xfId="34142"/>
    <cellStyle name="Normal 4 7 4 5 3" xfId="17638"/>
    <cellStyle name="Normal 4 7 4 5 3 2" xfId="34143"/>
    <cellStyle name="Normal 4 7 4 5 4" xfId="17639"/>
    <cellStyle name="Normal 4 7 4 5 4 2" xfId="34144"/>
    <cellStyle name="Normal 4 7 4 5 5" xfId="17640"/>
    <cellStyle name="Normal 4 7 4 5 5 2" xfId="34145"/>
    <cellStyle name="Normal 4 7 4 5 6" xfId="34141"/>
    <cellStyle name="Normal 4 7 4 6" xfId="17641"/>
    <cellStyle name="Normal 4 7 4 6 2" xfId="17642"/>
    <cellStyle name="Normal 4 7 4 6 2 2" xfId="34147"/>
    <cellStyle name="Normal 4 7 4 6 3" xfId="17643"/>
    <cellStyle name="Normal 4 7 4 6 3 2" xfId="34148"/>
    <cellStyle name="Normal 4 7 4 6 4" xfId="17644"/>
    <cellStyle name="Normal 4 7 4 6 4 2" xfId="34149"/>
    <cellStyle name="Normal 4 7 4 6 5" xfId="17645"/>
    <cellStyle name="Normal 4 7 4 6 5 2" xfId="34150"/>
    <cellStyle name="Normal 4 7 4 6 6" xfId="34146"/>
    <cellStyle name="Normal 4 7 4 7" xfId="17646"/>
    <cellStyle name="Normal 4 7 4 7 2" xfId="17647"/>
    <cellStyle name="Normal 4 7 4 7 2 2" xfId="34152"/>
    <cellStyle name="Normal 4 7 4 7 3" xfId="17648"/>
    <cellStyle name="Normal 4 7 4 7 3 2" xfId="34153"/>
    <cellStyle name="Normal 4 7 4 7 4" xfId="17649"/>
    <cellStyle name="Normal 4 7 4 7 4 2" xfId="34154"/>
    <cellStyle name="Normal 4 7 4 7 5" xfId="17650"/>
    <cellStyle name="Normal 4 7 4 7 5 2" xfId="34155"/>
    <cellStyle name="Normal 4 7 4 7 6" xfId="34151"/>
    <cellStyle name="Normal 4 7 4 8" xfId="17651"/>
    <cellStyle name="Normal 4 7 4 8 2" xfId="17652"/>
    <cellStyle name="Normal 4 7 4 8 2 2" xfId="34157"/>
    <cellStyle name="Normal 4 7 4 8 3" xfId="17653"/>
    <cellStyle name="Normal 4 7 4 8 3 2" xfId="34158"/>
    <cellStyle name="Normal 4 7 4 8 4" xfId="17654"/>
    <cellStyle name="Normal 4 7 4 8 4 2" xfId="34159"/>
    <cellStyle name="Normal 4 7 4 8 5" xfId="17655"/>
    <cellStyle name="Normal 4 7 4 8 5 2" xfId="34160"/>
    <cellStyle name="Normal 4 7 4 8 6" xfId="34156"/>
    <cellStyle name="Normal 4 7 4 9" xfId="17656"/>
    <cellStyle name="Normal 4 7 4 9 2" xfId="17657"/>
    <cellStyle name="Normal 4 7 4 9 2 2" xfId="34162"/>
    <cellStyle name="Normal 4 7 4 9 3" xfId="17658"/>
    <cellStyle name="Normal 4 7 4 9 3 2" xfId="34163"/>
    <cellStyle name="Normal 4 7 4 9 4" xfId="17659"/>
    <cellStyle name="Normal 4 7 4 9 4 2" xfId="34164"/>
    <cellStyle name="Normal 4 7 4 9 5" xfId="17660"/>
    <cellStyle name="Normal 4 7 4 9 5 2" xfId="34165"/>
    <cellStyle name="Normal 4 7 4 9 6" xfId="34161"/>
    <cellStyle name="Normal 4 7 5" xfId="17661"/>
    <cellStyle name="Normal 4 7 5 2" xfId="17662"/>
    <cellStyle name="Normal 4 7 5 3" xfId="17663"/>
    <cellStyle name="Normal 4 7 5 3 2" xfId="34167"/>
    <cellStyle name="Normal 4 7 5 4" xfId="17664"/>
    <cellStyle name="Normal 4 7 5 4 2" xfId="34168"/>
    <cellStyle name="Normal 4 7 5 5" xfId="17665"/>
    <cellStyle name="Normal 4 7 5 5 2" xfId="34169"/>
    <cellStyle name="Normal 4 7 5 6" xfId="17666"/>
    <cellStyle name="Normal 4 7 5 6 2" xfId="34170"/>
    <cellStyle name="Normal 4 7 5 7" xfId="34166"/>
    <cellStyle name="Normal 4 7 6" xfId="17667"/>
    <cellStyle name="Normal 4 7 6 2" xfId="17668"/>
    <cellStyle name="Normal 4 7 6 3" xfId="17669"/>
    <cellStyle name="Normal 4 7 6 3 2" xfId="34172"/>
    <cellStyle name="Normal 4 7 6 4" xfId="17670"/>
    <cellStyle name="Normal 4 7 6 4 2" xfId="34173"/>
    <cellStyle name="Normal 4 7 6 5" xfId="17671"/>
    <cellStyle name="Normal 4 7 6 5 2" xfId="34174"/>
    <cellStyle name="Normal 4 7 6 6" xfId="17672"/>
    <cellStyle name="Normal 4 7 6 6 2" xfId="34175"/>
    <cellStyle name="Normal 4 7 6 7" xfId="34171"/>
    <cellStyle name="Normal 4 7 7" xfId="17673"/>
    <cellStyle name="Normal 4 7 7 2" xfId="17674"/>
    <cellStyle name="Normal 4 7 7 2 2" xfId="34177"/>
    <cellStyle name="Normal 4 7 7 3" xfId="17675"/>
    <cellStyle name="Normal 4 7 7 3 2" xfId="34178"/>
    <cellStyle name="Normal 4 7 7 4" xfId="17676"/>
    <cellStyle name="Normal 4 7 7 4 2" xfId="34179"/>
    <cellStyle name="Normal 4 7 7 5" xfId="17677"/>
    <cellStyle name="Normal 4 7 7 5 2" xfId="34180"/>
    <cellStyle name="Normal 4 7 7 6" xfId="34176"/>
    <cellStyle name="Normal 4 7 8" xfId="17678"/>
    <cellStyle name="Normal 4 7 8 2" xfId="17679"/>
    <cellStyle name="Normal 4 7 8 2 2" xfId="34182"/>
    <cellStyle name="Normal 4 7 8 3" xfId="17680"/>
    <cellStyle name="Normal 4 7 8 3 2" xfId="34183"/>
    <cellStyle name="Normal 4 7 8 4" xfId="17681"/>
    <cellStyle name="Normal 4 7 8 4 2" xfId="34184"/>
    <cellStyle name="Normal 4 7 8 5" xfId="17682"/>
    <cellStyle name="Normal 4 7 8 5 2" xfId="34185"/>
    <cellStyle name="Normal 4 7 8 6" xfId="34181"/>
    <cellStyle name="Normal 4 7 9" xfId="17683"/>
    <cellStyle name="Normal 4 7 9 2" xfId="17684"/>
    <cellStyle name="Normal 4 7 9 2 2" xfId="34187"/>
    <cellStyle name="Normal 4 7 9 3" xfId="17685"/>
    <cellStyle name="Normal 4 7 9 3 2" xfId="34188"/>
    <cellStyle name="Normal 4 7 9 4" xfId="17686"/>
    <cellStyle name="Normal 4 7 9 4 2" xfId="34189"/>
    <cellStyle name="Normal 4 7 9 5" xfId="17687"/>
    <cellStyle name="Normal 4 7 9 5 2" xfId="34190"/>
    <cellStyle name="Normal 4 7 9 6" xfId="34186"/>
    <cellStyle name="Normal 4 8" xfId="17688"/>
    <cellStyle name="Normal 4 8 10" xfId="17689"/>
    <cellStyle name="Normal 4 8 10 2" xfId="17690"/>
    <cellStyle name="Normal 4 8 10 2 2" xfId="34192"/>
    <cellStyle name="Normal 4 8 10 3" xfId="17691"/>
    <cellStyle name="Normal 4 8 10 3 2" xfId="34193"/>
    <cellStyle name="Normal 4 8 10 4" xfId="17692"/>
    <cellStyle name="Normal 4 8 10 4 2" xfId="34194"/>
    <cellStyle name="Normal 4 8 10 5" xfId="17693"/>
    <cellStyle name="Normal 4 8 10 5 2" xfId="34195"/>
    <cellStyle name="Normal 4 8 10 6" xfId="34191"/>
    <cellStyle name="Normal 4 8 11" xfId="17694"/>
    <cellStyle name="Normal 4 8 11 2" xfId="17695"/>
    <cellStyle name="Normal 4 8 11 2 2" xfId="34197"/>
    <cellStyle name="Normal 4 8 11 3" xfId="17696"/>
    <cellStyle name="Normal 4 8 11 3 2" xfId="34198"/>
    <cellStyle name="Normal 4 8 11 4" xfId="17697"/>
    <cellStyle name="Normal 4 8 11 4 2" xfId="34199"/>
    <cellStyle name="Normal 4 8 11 5" xfId="17698"/>
    <cellStyle name="Normal 4 8 11 5 2" xfId="34200"/>
    <cellStyle name="Normal 4 8 11 6" xfId="34196"/>
    <cellStyle name="Normal 4 8 12" xfId="17699"/>
    <cellStyle name="Normal 4 8 12 2" xfId="17700"/>
    <cellStyle name="Normal 4 8 12 2 2" xfId="34202"/>
    <cellStyle name="Normal 4 8 12 3" xfId="17701"/>
    <cellStyle name="Normal 4 8 12 3 2" xfId="34203"/>
    <cellStyle name="Normal 4 8 12 4" xfId="17702"/>
    <cellStyle name="Normal 4 8 12 4 2" xfId="34204"/>
    <cellStyle name="Normal 4 8 12 5" xfId="17703"/>
    <cellStyle name="Normal 4 8 12 5 2" xfId="34205"/>
    <cellStyle name="Normal 4 8 12 6" xfId="34201"/>
    <cellStyle name="Normal 4 8 13" xfId="17704"/>
    <cellStyle name="Normal 4 8 13 2" xfId="17705"/>
    <cellStyle name="Normal 4 8 13 2 2" xfId="34207"/>
    <cellStyle name="Normal 4 8 13 3" xfId="17706"/>
    <cellStyle name="Normal 4 8 13 3 2" xfId="34208"/>
    <cellStyle name="Normal 4 8 13 4" xfId="17707"/>
    <cellStyle name="Normal 4 8 13 4 2" xfId="34209"/>
    <cellStyle name="Normal 4 8 13 5" xfId="17708"/>
    <cellStyle name="Normal 4 8 13 5 2" xfId="34210"/>
    <cellStyle name="Normal 4 8 13 6" xfId="34206"/>
    <cellStyle name="Normal 4 8 14" xfId="17709"/>
    <cellStyle name="Normal 4 8 14 2" xfId="17710"/>
    <cellStyle name="Normal 4 8 14 2 2" xfId="34212"/>
    <cellStyle name="Normal 4 8 14 3" xfId="17711"/>
    <cellStyle name="Normal 4 8 14 3 2" xfId="34213"/>
    <cellStyle name="Normal 4 8 14 4" xfId="17712"/>
    <cellStyle name="Normal 4 8 14 4 2" xfId="34214"/>
    <cellStyle name="Normal 4 8 14 5" xfId="17713"/>
    <cellStyle name="Normal 4 8 14 5 2" xfId="34215"/>
    <cellStyle name="Normal 4 8 14 6" xfId="34211"/>
    <cellStyle name="Normal 4 8 15" xfId="17714"/>
    <cellStyle name="Normal 4 8 15 2" xfId="17715"/>
    <cellStyle name="Normal 4 8 15 2 2" xfId="34217"/>
    <cellStyle name="Normal 4 8 15 3" xfId="17716"/>
    <cellStyle name="Normal 4 8 15 3 2" xfId="34218"/>
    <cellStyle name="Normal 4 8 15 4" xfId="17717"/>
    <cellStyle name="Normal 4 8 15 4 2" xfId="34219"/>
    <cellStyle name="Normal 4 8 15 5" xfId="17718"/>
    <cellStyle name="Normal 4 8 15 5 2" xfId="34220"/>
    <cellStyle name="Normal 4 8 15 6" xfId="34216"/>
    <cellStyle name="Normal 4 8 16" xfId="17719"/>
    <cellStyle name="Normal 4 8 16 2" xfId="17720"/>
    <cellStyle name="Normal 4 8 16 2 2" xfId="34222"/>
    <cellStyle name="Normal 4 8 16 3" xfId="17721"/>
    <cellStyle name="Normal 4 8 16 3 2" xfId="34223"/>
    <cellStyle name="Normal 4 8 16 4" xfId="17722"/>
    <cellStyle name="Normal 4 8 16 4 2" xfId="34224"/>
    <cellStyle name="Normal 4 8 16 5" xfId="17723"/>
    <cellStyle name="Normal 4 8 16 5 2" xfId="34225"/>
    <cellStyle name="Normal 4 8 16 6" xfId="34221"/>
    <cellStyle name="Normal 4 8 17" xfId="17724"/>
    <cellStyle name="Normal 4 8 17 2" xfId="17725"/>
    <cellStyle name="Normal 4 8 17 2 2" xfId="34227"/>
    <cellStyle name="Normal 4 8 17 3" xfId="17726"/>
    <cellStyle name="Normal 4 8 17 3 2" xfId="34228"/>
    <cellStyle name="Normal 4 8 17 4" xfId="17727"/>
    <cellStyle name="Normal 4 8 17 4 2" xfId="34229"/>
    <cellStyle name="Normal 4 8 17 5" xfId="17728"/>
    <cellStyle name="Normal 4 8 17 5 2" xfId="34230"/>
    <cellStyle name="Normal 4 8 17 6" xfId="34226"/>
    <cellStyle name="Normal 4 8 18" xfId="17729"/>
    <cellStyle name="Normal 4 8 18 2" xfId="17730"/>
    <cellStyle name="Normal 4 8 18 2 2" xfId="34232"/>
    <cellStyle name="Normal 4 8 18 3" xfId="17731"/>
    <cellStyle name="Normal 4 8 18 3 2" xfId="34233"/>
    <cellStyle name="Normal 4 8 18 4" xfId="17732"/>
    <cellStyle name="Normal 4 8 18 4 2" xfId="34234"/>
    <cellStyle name="Normal 4 8 18 5" xfId="17733"/>
    <cellStyle name="Normal 4 8 18 5 2" xfId="34235"/>
    <cellStyle name="Normal 4 8 18 6" xfId="34231"/>
    <cellStyle name="Normal 4 8 19" xfId="17734"/>
    <cellStyle name="Normal 4 8 19 2" xfId="17735"/>
    <cellStyle name="Normal 4 8 19 2 2" xfId="34237"/>
    <cellStyle name="Normal 4 8 19 3" xfId="17736"/>
    <cellStyle name="Normal 4 8 19 3 2" xfId="34238"/>
    <cellStyle name="Normal 4 8 19 4" xfId="17737"/>
    <cellStyle name="Normal 4 8 19 4 2" xfId="34239"/>
    <cellStyle name="Normal 4 8 19 5" xfId="17738"/>
    <cellStyle name="Normal 4 8 19 5 2" xfId="34240"/>
    <cellStyle name="Normal 4 8 19 6" xfId="34236"/>
    <cellStyle name="Normal 4 8 2" xfId="17739"/>
    <cellStyle name="Normal 4 8 2 10" xfId="17740"/>
    <cellStyle name="Normal 4 8 2 11" xfId="17741"/>
    <cellStyle name="Normal 4 8 2 12" xfId="17742"/>
    <cellStyle name="Normal 4 8 2 13" xfId="17743"/>
    <cellStyle name="Normal 4 8 2 14" xfId="17744"/>
    <cellStyle name="Normal 4 8 2 15" xfId="17745"/>
    <cellStyle name="Normal 4 8 2 16" xfId="17746"/>
    <cellStyle name="Normal 4 8 2 17" xfId="17747"/>
    <cellStyle name="Normal 4 8 2 18" xfId="17748"/>
    <cellStyle name="Normal 4 8 2 19" xfId="17749"/>
    <cellStyle name="Normal 4 8 2 2" xfId="17750"/>
    <cellStyle name="Normal 4 8 2 2 2" xfId="17751"/>
    <cellStyle name="Normal 4 8 2 2 3" xfId="17752"/>
    <cellStyle name="Normal 4 8 2 2 4" xfId="17753"/>
    <cellStyle name="Normal 4 8 2 2 5" xfId="17754"/>
    <cellStyle name="Normal 4 8 2 2 6" xfId="17755"/>
    <cellStyle name="Normal 4 8 2 2 7" xfId="17756"/>
    <cellStyle name="Normal 4 8 2 20" xfId="17757"/>
    <cellStyle name="Normal 4 8 2 21" xfId="17758"/>
    <cellStyle name="Normal 4 8 2 22" xfId="34241"/>
    <cellStyle name="Normal 4 8 2 3" xfId="17759"/>
    <cellStyle name="Normal 4 8 2 4" xfId="17760"/>
    <cellStyle name="Normal 4 8 2 5" xfId="17761"/>
    <cellStyle name="Normal 4 8 2 6" xfId="17762"/>
    <cellStyle name="Normal 4 8 2 7" xfId="17763"/>
    <cellStyle name="Normal 4 8 2 8" xfId="17764"/>
    <cellStyle name="Normal 4 8 2 9" xfId="17765"/>
    <cellStyle name="Normal 4 8 20" xfId="17766"/>
    <cellStyle name="Normal 4 8 20 2" xfId="17767"/>
    <cellStyle name="Normal 4 8 20 2 2" xfId="34243"/>
    <cellStyle name="Normal 4 8 20 3" xfId="17768"/>
    <cellStyle name="Normal 4 8 20 3 2" xfId="34244"/>
    <cellStyle name="Normal 4 8 20 4" xfId="17769"/>
    <cellStyle name="Normal 4 8 20 4 2" xfId="34245"/>
    <cellStyle name="Normal 4 8 20 5" xfId="17770"/>
    <cellStyle name="Normal 4 8 20 5 2" xfId="34246"/>
    <cellStyle name="Normal 4 8 20 6" xfId="34242"/>
    <cellStyle name="Normal 4 8 21" xfId="17771"/>
    <cellStyle name="Normal 4 8 21 2" xfId="34247"/>
    <cellStyle name="Normal 4 8 22" xfId="17772"/>
    <cellStyle name="Normal 4 8 22 2" xfId="34248"/>
    <cellStyle name="Normal 4 8 23" xfId="17773"/>
    <cellStyle name="Normal 4 8 23 2" xfId="34249"/>
    <cellStyle name="Normal 4 8 24" xfId="17774"/>
    <cellStyle name="Normal 4 8 24 2" xfId="34250"/>
    <cellStyle name="Normal 4 8 25" xfId="17775"/>
    <cellStyle name="Normal 4 8 25 2" xfId="34251"/>
    <cellStyle name="Normal 4 8 26" xfId="40715"/>
    <cellStyle name="Normal 4 8 3" xfId="17776"/>
    <cellStyle name="Normal 4 8 3 10" xfId="17777"/>
    <cellStyle name="Normal 4 8 3 11" xfId="17778"/>
    <cellStyle name="Normal 4 8 3 12" xfId="17779"/>
    <cellStyle name="Normal 4 8 3 13" xfId="17780"/>
    <cellStyle name="Normal 4 8 3 14" xfId="17781"/>
    <cellStyle name="Normal 4 8 3 15" xfId="17782"/>
    <cellStyle name="Normal 4 8 3 16" xfId="17783"/>
    <cellStyle name="Normal 4 8 3 2" xfId="17784"/>
    <cellStyle name="Normal 4 8 3 3" xfId="17785"/>
    <cellStyle name="Normal 4 8 3 4" xfId="17786"/>
    <cellStyle name="Normal 4 8 3 5" xfId="17787"/>
    <cellStyle name="Normal 4 8 3 6" xfId="17788"/>
    <cellStyle name="Normal 4 8 3 7" xfId="17789"/>
    <cellStyle name="Normal 4 8 3 8" xfId="17790"/>
    <cellStyle name="Normal 4 8 3 9" xfId="17791"/>
    <cellStyle name="Normal 4 8 4" xfId="17792"/>
    <cellStyle name="Normal 4 8 4 10" xfId="17793"/>
    <cellStyle name="Normal 4 8 4 10 2" xfId="17794"/>
    <cellStyle name="Normal 4 8 4 10 2 2" xfId="34254"/>
    <cellStyle name="Normal 4 8 4 10 3" xfId="17795"/>
    <cellStyle name="Normal 4 8 4 10 3 2" xfId="34255"/>
    <cellStyle name="Normal 4 8 4 10 4" xfId="17796"/>
    <cellStyle name="Normal 4 8 4 10 4 2" xfId="34256"/>
    <cellStyle name="Normal 4 8 4 10 5" xfId="17797"/>
    <cellStyle name="Normal 4 8 4 10 5 2" xfId="34257"/>
    <cellStyle name="Normal 4 8 4 10 6" xfId="34253"/>
    <cellStyle name="Normal 4 8 4 11" xfId="17798"/>
    <cellStyle name="Normal 4 8 4 11 2" xfId="17799"/>
    <cellStyle name="Normal 4 8 4 11 2 2" xfId="34259"/>
    <cellStyle name="Normal 4 8 4 11 3" xfId="17800"/>
    <cellStyle name="Normal 4 8 4 11 3 2" xfId="34260"/>
    <cellStyle name="Normal 4 8 4 11 4" xfId="17801"/>
    <cellStyle name="Normal 4 8 4 11 4 2" xfId="34261"/>
    <cellStyle name="Normal 4 8 4 11 5" xfId="17802"/>
    <cellStyle name="Normal 4 8 4 11 5 2" xfId="34262"/>
    <cellStyle name="Normal 4 8 4 11 6" xfId="34258"/>
    <cellStyle name="Normal 4 8 4 12" xfId="17803"/>
    <cellStyle name="Normal 4 8 4 12 2" xfId="17804"/>
    <cellStyle name="Normal 4 8 4 12 2 2" xfId="34264"/>
    <cellStyle name="Normal 4 8 4 12 3" xfId="17805"/>
    <cellStyle name="Normal 4 8 4 12 3 2" xfId="34265"/>
    <cellStyle name="Normal 4 8 4 12 4" xfId="17806"/>
    <cellStyle name="Normal 4 8 4 12 4 2" xfId="34266"/>
    <cellStyle name="Normal 4 8 4 12 5" xfId="17807"/>
    <cellStyle name="Normal 4 8 4 12 5 2" xfId="34267"/>
    <cellStyle name="Normal 4 8 4 12 6" xfId="34263"/>
    <cellStyle name="Normal 4 8 4 13" xfId="17808"/>
    <cellStyle name="Normal 4 8 4 13 2" xfId="17809"/>
    <cellStyle name="Normal 4 8 4 13 2 2" xfId="34269"/>
    <cellStyle name="Normal 4 8 4 13 3" xfId="17810"/>
    <cellStyle name="Normal 4 8 4 13 3 2" xfId="34270"/>
    <cellStyle name="Normal 4 8 4 13 4" xfId="17811"/>
    <cellStyle name="Normal 4 8 4 13 4 2" xfId="34271"/>
    <cellStyle name="Normal 4 8 4 13 5" xfId="17812"/>
    <cellStyle name="Normal 4 8 4 13 5 2" xfId="34272"/>
    <cellStyle name="Normal 4 8 4 13 6" xfId="34268"/>
    <cellStyle name="Normal 4 8 4 14" xfId="17813"/>
    <cellStyle name="Normal 4 8 4 14 2" xfId="17814"/>
    <cellStyle name="Normal 4 8 4 14 2 2" xfId="34274"/>
    <cellStyle name="Normal 4 8 4 14 3" xfId="17815"/>
    <cellStyle name="Normal 4 8 4 14 3 2" xfId="34275"/>
    <cellStyle name="Normal 4 8 4 14 4" xfId="17816"/>
    <cellStyle name="Normal 4 8 4 14 4 2" xfId="34276"/>
    <cellStyle name="Normal 4 8 4 14 5" xfId="17817"/>
    <cellStyle name="Normal 4 8 4 14 5 2" xfId="34277"/>
    <cellStyle name="Normal 4 8 4 14 6" xfId="34273"/>
    <cellStyle name="Normal 4 8 4 15" xfId="17818"/>
    <cellStyle name="Normal 4 8 4 15 2" xfId="17819"/>
    <cellStyle name="Normal 4 8 4 15 2 2" xfId="34279"/>
    <cellStyle name="Normal 4 8 4 15 3" xfId="17820"/>
    <cellStyle name="Normal 4 8 4 15 3 2" xfId="34280"/>
    <cellStyle name="Normal 4 8 4 15 4" xfId="17821"/>
    <cellStyle name="Normal 4 8 4 15 4 2" xfId="34281"/>
    <cellStyle name="Normal 4 8 4 15 5" xfId="17822"/>
    <cellStyle name="Normal 4 8 4 15 5 2" xfId="34282"/>
    <cellStyle name="Normal 4 8 4 15 6" xfId="34278"/>
    <cellStyle name="Normal 4 8 4 16" xfId="17823"/>
    <cellStyle name="Normal 4 8 4 16 2" xfId="17824"/>
    <cellStyle name="Normal 4 8 4 16 2 2" xfId="34284"/>
    <cellStyle name="Normal 4 8 4 16 3" xfId="17825"/>
    <cellStyle name="Normal 4 8 4 16 3 2" xfId="34285"/>
    <cellStyle name="Normal 4 8 4 16 4" xfId="17826"/>
    <cellStyle name="Normal 4 8 4 16 4 2" xfId="34286"/>
    <cellStyle name="Normal 4 8 4 16 5" xfId="17827"/>
    <cellStyle name="Normal 4 8 4 16 5 2" xfId="34287"/>
    <cellStyle name="Normal 4 8 4 16 6" xfId="34283"/>
    <cellStyle name="Normal 4 8 4 17" xfId="17828"/>
    <cellStyle name="Normal 4 8 4 17 2" xfId="34288"/>
    <cellStyle name="Normal 4 8 4 18" xfId="17829"/>
    <cellStyle name="Normal 4 8 4 18 2" xfId="34289"/>
    <cellStyle name="Normal 4 8 4 19" xfId="17830"/>
    <cellStyle name="Normal 4 8 4 19 2" xfId="34290"/>
    <cellStyle name="Normal 4 8 4 2" xfId="17831"/>
    <cellStyle name="Normal 4 8 4 20" xfId="17832"/>
    <cellStyle name="Normal 4 8 4 20 2" xfId="34291"/>
    <cellStyle name="Normal 4 8 4 21" xfId="34252"/>
    <cellStyle name="Normal 4 8 4 3" xfId="17833"/>
    <cellStyle name="Normal 4 8 4 3 2" xfId="17834"/>
    <cellStyle name="Normal 4 8 4 3 2 2" xfId="34293"/>
    <cellStyle name="Normal 4 8 4 3 3" xfId="17835"/>
    <cellStyle name="Normal 4 8 4 3 3 2" xfId="34294"/>
    <cellStyle name="Normal 4 8 4 3 4" xfId="17836"/>
    <cellStyle name="Normal 4 8 4 3 4 2" xfId="34295"/>
    <cellStyle name="Normal 4 8 4 3 5" xfId="17837"/>
    <cellStyle name="Normal 4 8 4 3 5 2" xfId="34296"/>
    <cellStyle name="Normal 4 8 4 3 6" xfId="34292"/>
    <cellStyle name="Normal 4 8 4 4" xfId="17838"/>
    <cellStyle name="Normal 4 8 4 4 2" xfId="17839"/>
    <cellStyle name="Normal 4 8 4 4 2 2" xfId="34298"/>
    <cellStyle name="Normal 4 8 4 4 3" xfId="17840"/>
    <cellStyle name="Normal 4 8 4 4 3 2" xfId="34299"/>
    <cellStyle name="Normal 4 8 4 4 4" xfId="17841"/>
    <cellStyle name="Normal 4 8 4 4 4 2" xfId="34300"/>
    <cellStyle name="Normal 4 8 4 4 5" xfId="17842"/>
    <cellStyle name="Normal 4 8 4 4 5 2" xfId="34301"/>
    <cellStyle name="Normal 4 8 4 4 6" xfId="34297"/>
    <cellStyle name="Normal 4 8 4 5" xfId="17843"/>
    <cellStyle name="Normal 4 8 4 5 2" xfId="17844"/>
    <cellStyle name="Normal 4 8 4 5 2 2" xfId="34303"/>
    <cellStyle name="Normal 4 8 4 5 3" xfId="17845"/>
    <cellStyle name="Normal 4 8 4 5 3 2" xfId="34304"/>
    <cellStyle name="Normal 4 8 4 5 4" xfId="17846"/>
    <cellStyle name="Normal 4 8 4 5 4 2" xfId="34305"/>
    <cellStyle name="Normal 4 8 4 5 5" xfId="17847"/>
    <cellStyle name="Normal 4 8 4 5 5 2" xfId="34306"/>
    <cellStyle name="Normal 4 8 4 5 6" xfId="34302"/>
    <cellStyle name="Normal 4 8 4 6" xfId="17848"/>
    <cellStyle name="Normal 4 8 4 6 2" xfId="17849"/>
    <cellStyle name="Normal 4 8 4 6 2 2" xfId="34308"/>
    <cellStyle name="Normal 4 8 4 6 3" xfId="17850"/>
    <cellStyle name="Normal 4 8 4 6 3 2" xfId="34309"/>
    <cellStyle name="Normal 4 8 4 6 4" xfId="17851"/>
    <cellStyle name="Normal 4 8 4 6 4 2" xfId="34310"/>
    <cellStyle name="Normal 4 8 4 6 5" xfId="17852"/>
    <cellStyle name="Normal 4 8 4 6 5 2" xfId="34311"/>
    <cellStyle name="Normal 4 8 4 6 6" xfId="34307"/>
    <cellStyle name="Normal 4 8 4 7" xfId="17853"/>
    <cellStyle name="Normal 4 8 4 7 2" xfId="17854"/>
    <cellStyle name="Normal 4 8 4 7 2 2" xfId="34313"/>
    <cellStyle name="Normal 4 8 4 7 3" xfId="17855"/>
    <cellStyle name="Normal 4 8 4 7 3 2" xfId="34314"/>
    <cellStyle name="Normal 4 8 4 7 4" xfId="17856"/>
    <cellStyle name="Normal 4 8 4 7 4 2" xfId="34315"/>
    <cellStyle name="Normal 4 8 4 7 5" xfId="17857"/>
    <cellStyle name="Normal 4 8 4 7 5 2" xfId="34316"/>
    <cellStyle name="Normal 4 8 4 7 6" xfId="34312"/>
    <cellStyle name="Normal 4 8 4 8" xfId="17858"/>
    <cellStyle name="Normal 4 8 4 8 2" xfId="17859"/>
    <cellStyle name="Normal 4 8 4 8 2 2" xfId="34318"/>
    <cellStyle name="Normal 4 8 4 8 3" xfId="17860"/>
    <cellStyle name="Normal 4 8 4 8 3 2" xfId="34319"/>
    <cellStyle name="Normal 4 8 4 8 4" xfId="17861"/>
    <cellStyle name="Normal 4 8 4 8 4 2" xfId="34320"/>
    <cellStyle name="Normal 4 8 4 8 5" xfId="17862"/>
    <cellStyle name="Normal 4 8 4 8 5 2" xfId="34321"/>
    <cellStyle name="Normal 4 8 4 8 6" xfId="34317"/>
    <cellStyle name="Normal 4 8 4 9" xfId="17863"/>
    <cellStyle name="Normal 4 8 4 9 2" xfId="17864"/>
    <cellStyle name="Normal 4 8 4 9 2 2" xfId="34323"/>
    <cellStyle name="Normal 4 8 4 9 3" xfId="17865"/>
    <cellStyle name="Normal 4 8 4 9 3 2" xfId="34324"/>
    <cellStyle name="Normal 4 8 4 9 4" xfId="17866"/>
    <cellStyle name="Normal 4 8 4 9 4 2" xfId="34325"/>
    <cellStyle name="Normal 4 8 4 9 5" xfId="17867"/>
    <cellStyle name="Normal 4 8 4 9 5 2" xfId="34326"/>
    <cellStyle name="Normal 4 8 4 9 6" xfId="34322"/>
    <cellStyle name="Normal 4 8 5" xfId="17868"/>
    <cellStyle name="Normal 4 8 5 2" xfId="17869"/>
    <cellStyle name="Normal 4 8 5 3" xfId="17870"/>
    <cellStyle name="Normal 4 8 5 3 2" xfId="34328"/>
    <cellStyle name="Normal 4 8 5 4" xfId="17871"/>
    <cellStyle name="Normal 4 8 5 4 2" xfId="34329"/>
    <cellStyle name="Normal 4 8 5 5" xfId="17872"/>
    <cellStyle name="Normal 4 8 5 5 2" xfId="34330"/>
    <cellStyle name="Normal 4 8 5 6" xfId="17873"/>
    <cellStyle name="Normal 4 8 5 6 2" xfId="34331"/>
    <cellStyle name="Normal 4 8 5 7" xfId="34327"/>
    <cellStyle name="Normal 4 8 6" xfId="17874"/>
    <cellStyle name="Normal 4 8 6 2" xfId="17875"/>
    <cellStyle name="Normal 4 8 6 3" xfId="17876"/>
    <cellStyle name="Normal 4 8 6 3 2" xfId="34333"/>
    <cellStyle name="Normal 4 8 6 4" xfId="17877"/>
    <cellStyle name="Normal 4 8 6 4 2" xfId="34334"/>
    <cellStyle name="Normal 4 8 6 5" xfId="17878"/>
    <cellStyle name="Normal 4 8 6 5 2" xfId="34335"/>
    <cellStyle name="Normal 4 8 6 6" xfId="17879"/>
    <cellStyle name="Normal 4 8 6 6 2" xfId="34336"/>
    <cellStyle name="Normal 4 8 6 7" xfId="34332"/>
    <cellStyle name="Normal 4 8 7" xfId="17880"/>
    <cellStyle name="Normal 4 8 7 2" xfId="17881"/>
    <cellStyle name="Normal 4 8 7 2 2" xfId="34338"/>
    <cellStyle name="Normal 4 8 7 3" xfId="17882"/>
    <cellStyle name="Normal 4 8 7 3 2" xfId="34339"/>
    <cellStyle name="Normal 4 8 7 4" xfId="17883"/>
    <cellStyle name="Normal 4 8 7 4 2" xfId="34340"/>
    <cellStyle name="Normal 4 8 7 5" xfId="17884"/>
    <cellStyle name="Normal 4 8 7 5 2" xfId="34341"/>
    <cellStyle name="Normal 4 8 7 6" xfId="34337"/>
    <cellStyle name="Normal 4 8 8" xfId="17885"/>
    <cellStyle name="Normal 4 8 8 2" xfId="17886"/>
    <cellStyle name="Normal 4 8 8 2 2" xfId="34343"/>
    <cellStyle name="Normal 4 8 8 3" xfId="17887"/>
    <cellStyle name="Normal 4 8 8 3 2" xfId="34344"/>
    <cellStyle name="Normal 4 8 8 4" xfId="17888"/>
    <cellStyle name="Normal 4 8 8 4 2" xfId="34345"/>
    <cellStyle name="Normal 4 8 8 5" xfId="17889"/>
    <cellStyle name="Normal 4 8 8 5 2" xfId="34346"/>
    <cellStyle name="Normal 4 8 8 6" xfId="34342"/>
    <cellStyle name="Normal 4 8 9" xfId="17890"/>
    <cellStyle name="Normal 4 8 9 2" xfId="17891"/>
    <cellStyle name="Normal 4 8 9 2 2" xfId="34348"/>
    <cellStyle name="Normal 4 8 9 3" xfId="17892"/>
    <cellStyle name="Normal 4 8 9 3 2" xfId="34349"/>
    <cellStyle name="Normal 4 8 9 4" xfId="17893"/>
    <cellStyle name="Normal 4 8 9 4 2" xfId="34350"/>
    <cellStyle name="Normal 4 8 9 5" xfId="17894"/>
    <cellStyle name="Normal 4 8 9 5 2" xfId="34351"/>
    <cellStyle name="Normal 4 8 9 6" xfId="34347"/>
    <cellStyle name="Normal 4 9" xfId="17895"/>
    <cellStyle name="Normal 4 9 2" xfId="17896"/>
    <cellStyle name="Normal 4 9 2 2" xfId="17897"/>
    <cellStyle name="Normal 4 9 2 3" xfId="17898"/>
    <cellStyle name="Normal 4 9 2 4" xfId="17899"/>
    <cellStyle name="Normal 4 9 2 5" xfId="17900"/>
    <cellStyle name="Normal 4 9 2 6" xfId="17901"/>
    <cellStyle name="Normal 4 9 2 7" xfId="17902"/>
    <cellStyle name="Normal 4 9 3" xfId="17903"/>
    <cellStyle name="Normal 4 9 4" xfId="17904"/>
    <cellStyle name="Normal 4 9 5" xfId="17905"/>
    <cellStyle name="Normal 4 9 6" xfId="17906"/>
    <cellStyle name="Normal 4 9 7" xfId="17907"/>
    <cellStyle name="Normal 4 9 8" xfId="17908"/>
    <cellStyle name="Normal 4 9 9" xfId="40716"/>
    <cellStyle name="Normal 40" xfId="5"/>
    <cellStyle name="Normal 41" xfId="41063"/>
    <cellStyle name="Normal 41 2" xfId="41125"/>
    <cellStyle name="Normal 42" xfId="41064"/>
    <cellStyle name="Normal 43" xfId="41068"/>
    <cellStyle name="Normal 44" xfId="41072"/>
    <cellStyle name="Normal 45" xfId="41121"/>
    <cellStyle name="Normal 46" xfId="41124"/>
    <cellStyle name="Normal 47" xfId="43388"/>
    <cellStyle name="Normal 48" xfId="45956"/>
    <cellStyle name="Normal 5" xfId="17909"/>
    <cellStyle name="Normal 5 10" xfId="17910"/>
    <cellStyle name="Normal 5 10 2" xfId="40718"/>
    <cellStyle name="Normal 5 10 2 2" xfId="43389"/>
    <cellStyle name="Normal 5 10 2 3" xfId="43390"/>
    <cellStyle name="Normal 5 10 2 4" xfId="43391"/>
    <cellStyle name="Normal 5 10 3" xfId="43392"/>
    <cellStyle name="Normal 5 10 4" xfId="43393"/>
    <cellStyle name="Normal 5 10 5" xfId="43394"/>
    <cellStyle name="Normal 5 10 6" xfId="43395"/>
    <cellStyle name="Normal 5 11" xfId="17911"/>
    <cellStyle name="Normal 5 11 2" xfId="40719"/>
    <cellStyle name="Normal 5 11 2 2" xfId="46134"/>
    <cellStyle name="Normal 5 11 3" xfId="43396"/>
    <cellStyle name="Normal 5 11 4" xfId="43397"/>
    <cellStyle name="Normal 5 12" xfId="17912"/>
    <cellStyle name="Normal 5 12 2" xfId="40720"/>
    <cellStyle name="Normal 5 12 2 2" xfId="46139"/>
    <cellStyle name="Normal 5 12 3" xfId="43398"/>
    <cellStyle name="Normal 5 12 4" xfId="43399"/>
    <cellStyle name="Normal 5 13" xfId="17913"/>
    <cellStyle name="Normal 5 13 2" xfId="40721"/>
    <cellStyle name="Normal 5 13 2 2" xfId="46392"/>
    <cellStyle name="Normal 5 13 3" xfId="46088"/>
    <cellStyle name="Normal 5 14" xfId="17914"/>
    <cellStyle name="Normal 5 14 2" xfId="40722"/>
    <cellStyle name="Normal 5 14 2 2" xfId="46389"/>
    <cellStyle name="Normal 5 14 3" xfId="46059"/>
    <cellStyle name="Normal 5 15" xfId="17915"/>
    <cellStyle name="Normal 5 15 2" xfId="40723"/>
    <cellStyle name="Normal 5 15 2 2" xfId="46384"/>
    <cellStyle name="Normal 5 15 3" xfId="46052"/>
    <cellStyle name="Normal 5 16" xfId="17916"/>
    <cellStyle name="Normal 5 16 2" xfId="40724"/>
    <cellStyle name="Normal 5 16 3" xfId="46003"/>
    <cellStyle name="Normal 5 17" xfId="17917"/>
    <cellStyle name="Normal 5 17 2" xfId="40725"/>
    <cellStyle name="Normal 5 17 3" xfId="46160"/>
    <cellStyle name="Normal 5 18" xfId="17918"/>
    <cellStyle name="Normal 5 18 2" xfId="40726"/>
    <cellStyle name="Normal 5 18 3" xfId="45971"/>
    <cellStyle name="Normal 5 19" xfId="17919"/>
    <cellStyle name="Normal 5 19 10" xfId="17920"/>
    <cellStyle name="Normal 5 19 10 2" xfId="17921"/>
    <cellStyle name="Normal 5 19 10 2 2" xfId="34353"/>
    <cellStyle name="Normal 5 19 10 3" xfId="17922"/>
    <cellStyle name="Normal 5 19 10 3 2" xfId="34354"/>
    <cellStyle name="Normal 5 19 10 4" xfId="17923"/>
    <cellStyle name="Normal 5 19 10 4 2" xfId="34355"/>
    <cellStyle name="Normal 5 19 10 5" xfId="17924"/>
    <cellStyle name="Normal 5 19 10 5 2" xfId="34356"/>
    <cellStyle name="Normal 5 19 10 6" xfId="34352"/>
    <cellStyle name="Normal 5 19 11" xfId="17925"/>
    <cellStyle name="Normal 5 19 11 2" xfId="17926"/>
    <cellStyle name="Normal 5 19 11 2 2" xfId="34358"/>
    <cellStyle name="Normal 5 19 11 3" xfId="17927"/>
    <cellStyle name="Normal 5 19 11 3 2" xfId="34359"/>
    <cellStyle name="Normal 5 19 11 4" xfId="17928"/>
    <cellStyle name="Normal 5 19 11 4 2" xfId="34360"/>
    <cellStyle name="Normal 5 19 11 5" xfId="17929"/>
    <cellStyle name="Normal 5 19 11 5 2" xfId="34361"/>
    <cellStyle name="Normal 5 19 11 6" xfId="34357"/>
    <cellStyle name="Normal 5 19 12" xfId="17930"/>
    <cellStyle name="Normal 5 19 12 2" xfId="17931"/>
    <cellStyle name="Normal 5 19 12 2 2" xfId="34363"/>
    <cellStyle name="Normal 5 19 12 3" xfId="17932"/>
    <cellStyle name="Normal 5 19 12 3 2" xfId="34364"/>
    <cellStyle name="Normal 5 19 12 4" xfId="17933"/>
    <cellStyle name="Normal 5 19 12 4 2" xfId="34365"/>
    <cellStyle name="Normal 5 19 12 5" xfId="17934"/>
    <cellStyle name="Normal 5 19 12 5 2" xfId="34366"/>
    <cellStyle name="Normal 5 19 12 6" xfId="34362"/>
    <cellStyle name="Normal 5 19 13" xfId="17935"/>
    <cellStyle name="Normal 5 19 13 2" xfId="17936"/>
    <cellStyle name="Normal 5 19 13 2 2" xfId="34368"/>
    <cellStyle name="Normal 5 19 13 3" xfId="17937"/>
    <cellStyle name="Normal 5 19 13 3 2" xfId="34369"/>
    <cellStyle name="Normal 5 19 13 4" xfId="17938"/>
    <cellStyle name="Normal 5 19 13 4 2" xfId="34370"/>
    <cellStyle name="Normal 5 19 13 5" xfId="17939"/>
    <cellStyle name="Normal 5 19 13 5 2" xfId="34371"/>
    <cellStyle name="Normal 5 19 13 6" xfId="34367"/>
    <cellStyle name="Normal 5 19 14" xfId="17940"/>
    <cellStyle name="Normal 5 19 14 2" xfId="17941"/>
    <cellStyle name="Normal 5 19 14 2 2" xfId="34373"/>
    <cellStyle name="Normal 5 19 14 3" xfId="17942"/>
    <cellStyle name="Normal 5 19 14 3 2" xfId="34374"/>
    <cellStyle name="Normal 5 19 14 4" xfId="17943"/>
    <cellStyle name="Normal 5 19 14 4 2" xfId="34375"/>
    <cellStyle name="Normal 5 19 14 5" xfId="17944"/>
    <cellStyle name="Normal 5 19 14 5 2" xfId="34376"/>
    <cellStyle name="Normal 5 19 14 6" xfId="34372"/>
    <cellStyle name="Normal 5 19 15" xfId="17945"/>
    <cellStyle name="Normal 5 19 15 2" xfId="17946"/>
    <cellStyle name="Normal 5 19 15 2 2" xfId="34378"/>
    <cellStyle name="Normal 5 19 15 3" xfId="17947"/>
    <cellStyle name="Normal 5 19 15 3 2" xfId="34379"/>
    <cellStyle name="Normal 5 19 15 4" xfId="17948"/>
    <cellStyle name="Normal 5 19 15 4 2" xfId="34380"/>
    <cellStyle name="Normal 5 19 15 5" xfId="17949"/>
    <cellStyle name="Normal 5 19 15 5 2" xfId="34381"/>
    <cellStyle name="Normal 5 19 15 6" xfId="34377"/>
    <cellStyle name="Normal 5 19 16" xfId="17950"/>
    <cellStyle name="Normal 5 19 16 2" xfId="17951"/>
    <cellStyle name="Normal 5 19 16 2 2" xfId="34383"/>
    <cellStyle name="Normal 5 19 16 3" xfId="17952"/>
    <cellStyle name="Normal 5 19 16 3 2" xfId="34384"/>
    <cellStyle name="Normal 5 19 16 4" xfId="17953"/>
    <cellStyle name="Normal 5 19 16 4 2" xfId="34385"/>
    <cellStyle name="Normal 5 19 16 5" xfId="17954"/>
    <cellStyle name="Normal 5 19 16 5 2" xfId="34386"/>
    <cellStyle name="Normal 5 19 16 6" xfId="34382"/>
    <cellStyle name="Normal 5 19 17" xfId="17955"/>
    <cellStyle name="Normal 5 19 17 2" xfId="34387"/>
    <cellStyle name="Normal 5 19 18" xfId="17956"/>
    <cellStyle name="Normal 5 19 18 2" xfId="34388"/>
    <cellStyle name="Normal 5 19 19" xfId="17957"/>
    <cellStyle name="Normal 5 19 19 2" xfId="34389"/>
    <cellStyle name="Normal 5 19 2" xfId="17958"/>
    <cellStyle name="Normal 5 19 2 2" xfId="17959"/>
    <cellStyle name="Normal 5 19 2 3" xfId="17960"/>
    <cellStyle name="Normal 5 19 2 3 2" xfId="34391"/>
    <cellStyle name="Normal 5 19 2 4" xfId="17961"/>
    <cellStyle name="Normal 5 19 2 4 2" xfId="34392"/>
    <cellStyle name="Normal 5 19 2 5" xfId="17962"/>
    <cellStyle name="Normal 5 19 2 5 2" xfId="34393"/>
    <cellStyle name="Normal 5 19 2 6" xfId="17963"/>
    <cellStyle name="Normal 5 19 2 6 2" xfId="34394"/>
    <cellStyle name="Normal 5 19 2 7" xfId="34390"/>
    <cellStyle name="Normal 5 19 20" xfId="17964"/>
    <cellStyle name="Normal 5 19 20 2" xfId="34395"/>
    <cellStyle name="Normal 5 19 21" xfId="17965"/>
    <cellStyle name="Normal 5 19 21 2" xfId="34396"/>
    <cellStyle name="Normal 5 19 3" xfId="17966"/>
    <cellStyle name="Normal 5 19 3 2" xfId="17967"/>
    <cellStyle name="Normal 5 19 3 2 2" xfId="17968"/>
    <cellStyle name="Normal 5 19 3 2 2 2" xfId="34399"/>
    <cellStyle name="Normal 5 19 3 2 3" xfId="17969"/>
    <cellStyle name="Normal 5 19 3 2 3 2" xfId="34400"/>
    <cellStyle name="Normal 5 19 3 2 4" xfId="17970"/>
    <cellStyle name="Normal 5 19 3 2 4 2" xfId="34401"/>
    <cellStyle name="Normal 5 19 3 2 5" xfId="17971"/>
    <cellStyle name="Normal 5 19 3 2 5 2" xfId="34402"/>
    <cellStyle name="Normal 5 19 3 2 6" xfId="34398"/>
    <cellStyle name="Normal 5 19 3 3" xfId="17972"/>
    <cellStyle name="Normal 5 19 3 3 2" xfId="34403"/>
    <cellStyle name="Normal 5 19 3 4" xfId="17973"/>
    <cellStyle name="Normal 5 19 3 4 2" xfId="34404"/>
    <cellStyle name="Normal 5 19 3 5" xfId="17974"/>
    <cellStyle name="Normal 5 19 3 5 2" xfId="34405"/>
    <cellStyle name="Normal 5 19 3 6" xfId="17975"/>
    <cellStyle name="Normal 5 19 3 6 2" xfId="34406"/>
    <cellStyle name="Normal 5 19 3 7" xfId="34397"/>
    <cellStyle name="Normal 5 19 4" xfId="17976"/>
    <cellStyle name="Normal 5 19 4 2" xfId="17977"/>
    <cellStyle name="Normal 5 19 4 2 2" xfId="17978"/>
    <cellStyle name="Normal 5 19 4 2 2 2" xfId="34409"/>
    <cellStyle name="Normal 5 19 4 2 3" xfId="17979"/>
    <cellStyle name="Normal 5 19 4 2 3 2" xfId="34410"/>
    <cellStyle name="Normal 5 19 4 2 4" xfId="17980"/>
    <cellStyle name="Normal 5 19 4 2 4 2" xfId="34411"/>
    <cellStyle name="Normal 5 19 4 2 5" xfId="17981"/>
    <cellStyle name="Normal 5 19 4 2 5 2" xfId="34412"/>
    <cellStyle name="Normal 5 19 4 2 6" xfId="34408"/>
    <cellStyle name="Normal 5 19 4 3" xfId="17982"/>
    <cellStyle name="Normal 5 19 4 3 2" xfId="34413"/>
    <cellStyle name="Normal 5 19 4 4" xfId="17983"/>
    <cellStyle name="Normal 5 19 4 4 2" xfId="34414"/>
    <cellStyle name="Normal 5 19 4 5" xfId="17984"/>
    <cellStyle name="Normal 5 19 4 5 2" xfId="34415"/>
    <cellStyle name="Normal 5 19 4 6" xfId="17985"/>
    <cellStyle name="Normal 5 19 4 6 2" xfId="34416"/>
    <cellStyle name="Normal 5 19 4 7" xfId="34407"/>
    <cellStyle name="Normal 5 19 5" xfId="17986"/>
    <cellStyle name="Normal 5 19 5 2" xfId="17987"/>
    <cellStyle name="Normal 5 19 5 2 2" xfId="17988"/>
    <cellStyle name="Normal 5 19 5 2 2 2" xfId="34418"/>
    <cellStyle name="Normal 5 19 5 2 3" xfId="17989"/>
    <cellStyle name="Normal 5 19 5 2 3 2" xfId="34419"/>
    <cellStyle name="Normal 5 19 5 2 4" xfId="17990"/>
    <cellStyle name="Normal 5 19 5 2 4 2" xfId="34420"/>
    <cellStyle name="Normal 5 19 5 2 5" xfId="17991"/>
    <cellStyle name="Normal 5 19 5 2 5 2" xfId="34421"/>
    <cellStyle name="Normal 5 19 5 2 6" xfId="34417"/>
    <cellStyle name="Normal 5 19 6" xfId="17992"/>
    <cellStyle name="Normal 5 19 6 2" xfId="17993"/>
    <cellStyle name="Normal 5 19 6 2 2" xfId="34423"/>
    <cellStyle name="Normal 5 19 6 3" xfId="17994"/>
    <cellStyle name="Normal 5 19 6 3 2" xfId="34424"/>
    <cellStyle name="Normal 5 19 6 4" xfId="17995"/>
    <cellStyle name="Normal 5 19 6 4 2" xfId="34425"/>
    <cellStyle name="Normal 5 19 6 5" xfId="17996"/>
    <cellStyle name="Normal 5 19 6 5 2" xfId="34426"/>
    <cellStyle name="Normal 5 19 6 6" xfId="34422"/>
    <cellStyle name="Normal 5 19 7" xfId="17997"/>
    <cellStyle name="Normal 5 19 7 2" xfId="17998"/>
    <cellStyle name="Normal 5 19 7 2 2" xfId="34428"/>
    <cellStyle name="Normal 5 19 7 3" xfId="17999"/>
    <cellStyle name="Normal 5 19 7 3 2" xfId="34429"/>
    <cellStyle name="Normal 5 19 7 4" xfId="18000"/>
    <cellStyle name="Normal 5 19 7 4 2" xfId="34430"/>
    <cellStyle name="Normal 5 19 7 5" xfId="18001"/>
    <cellStyle name="Normal 5 19 7 5 2" xfId="34431"/>
    <cellStyle name="Normal 5 19 7 6" xfId="34427"/>
    <cellStyle name="Normal 5 19 8" xfId="18002"/>
    <cellStyle name="Normal 5 19 8 2" xfId="18003"/>
    <cellStyle name="Normal 5 19 8 2 2" xfId="34433"/>
    <cellStyle name="Normal 5 19 8 3" xfId="18004"/>
    <cellStyle name="Normal 5 19 8 3 2" xfId="34434"/>
    <cellStyle name="Normal 5 19 8 4" xfId="18005"/>
    <cellStyle name="Normal 5 19 8 4 2" xfId="34435"/>
    <cellStyle name="Normal 5 19 8 5" xfId="18006"/>
    <cellStyle name="Normal 5 19 8 5 2" xfId="34436"/>
    <cellStyle name="Normal 5 19 8 6" xfId="34432"/>
    <cellStyle name="Normal 5 19 9" xfId="18007"/>
    <cellStyle name="Normal 5 19 9 2" xfId="18008"/>
    <cellStyle name="Normal 5 19 9 2 2" xfId="34438"/>
    <cellStyle name="Normal 5 19 9 3" xfId="18009"/>
    <cellStyle name="Normal 5 19 9 3 2" xfId="34439"/>
    <cellStyle name="Normal 5 19 9 4" xfId="18010"/>
    <cellStyle name="Normal 5 19 9 4 2" xfId="34440"/>
    <cellStyle name="Normal 5 19 9 5" xfId="18011"/>
    <cellStyle name="Normal 5 19 9 5 2" xfId="34441"/>
    <cellStyle name="Normal 5 19 9 6" xfId="34437"/>
    <cellStyle name="Normal 5 2" xfId="18012"/>
    <cellStyle name="Normal 5 2 10" xfId="18013"/>
    <cellStyle name="Normal 5 2 10 2" xfId="18014"/>
    <cellStyle name="Normal 5 2 10 2 2" xfId="46141"/>
    <cellStyle name="Normal 5 2 10 3" xfId="18015"/>
    <cellStyle name="Normal 5 2 10 3 2" xfId="34443"/>
    <cellStyle name="Normal 5 2 10 4" xfId="18016"/>
    <cellStyle name="Normal 5 2 10 4 2" xfId="34444"/>
    <cellStyle name="Normal 5 2 10 5" xfId="18017"/>
    <cellStyle name="Normal 5 2 10 5 2" xfId="34445"/>
    <cellStyle name="Normal 5 2 10 6" xfId="18018"/>
    <cellStyle name="Normal 5 2 10 6 2" xfId="34446"/>
    <cellStyle name="Normal 5 2 10 7" xfId="34442"/>
    <cellStyle name="Normal 5 2 11" xfId="18019"/>
    <cellStyle name="Normal 5 2 11 2" xfId="18020"/>
    <cellStyle name="Normal 5 2 11 2 2" xfId="34448"/>
    <cellStyle name="Normal 5 2 11 3" xfId="18021"/>
    <cellStyle name="Normal 5 2 11 3 2" xfId="34449"/>
    <cellStyle name="Normal 5 2 11 4" xfId="18022"/>
    <cellStyle name="Normal 5 2 11 4 2" xfId="34450"/>
    <cellStyle name="Normal 5 2 11 5" xfId="18023"/>
    <cellStyle name="Normal 5 2 11 5 2" xfId="34451"/>
    <cellStyle name="Normal 5 2 11 6" xfId="34447"/>
    <cellStyle name="Normal 5 2 12" xfId="18024"/>
    <cellStyle name="Normal 5 2 12 2" xfId="18025"/>
    <cellStyle name="Normal 5 2 12 2 2" xfId="34453"/>
    <cellStyle name="Normal 5 2 12 3" xfId="18026"/>
    <cellStyle name="Normal 5 2 12 3 2" xfId="34454"/>
    <cellStyle name="Normal 5 2 12 4" xfId="18027"/>
    <cellStyle name="Normal 5 2 12 4 2" xfId="34455"/>
    <cellStyle name="Normal 5 2 12 5" xfId="18028"/>
    <cellStyle name="Normal 5 2 12 5 2" xfId="34456"/>
    <cellStyle name="Normal 5 2 12 6" xfId="34452"/>
    <cellStyle name="Normal 5 2 13" xfId="18029"/>
    <cellStyle name="Normal 5 2 13 2" xfId="18030"/>
    <cellStyle name="Normal 5 2 13 2 2" xfId="34458"/>
    <cellStyle name="Normal 5 2 13 3" xfId="18031"/>
    <cellStyle name="Normal 5 2 13 3 2" xfId="34459"/>
    <cellStyle name="Normal 5 2 13 4" xfId="18032"/>
    <cellStyle name="Normal 5 2 13 4 2" xfId="34460"/>
    <cellStyle name="Normal 5 2 13 5" xfId="18033"/>
    <cellStyle name="Normal 5 2 13 5 2" xfId="34461"/>
    <cellStyle name="Normal 5 2 13 6" xfId="34457"/>
    <cellStyle name="Normal 5 2 14" xfId="18034"/>
    <cellStyle name="Normal 5 2 14 2" xfId="18035"/>
    <cellStyle name="Normal 5 2 14 2 2" xfId="34463"/>
    <cellStyle name="Normal 5 2 14 3" xfId="18036"/>
    <cellStyle name="Normal 5 2 14 3 2" xfId="34464"/>
    <cellStyle name="Normal 5 2 14 4" xfId="18037"/>
    <cellStyle name="Normal 5 2 14 4 2" xfId="34465"/>
    <cellStyle name="Normal 5 2 14 5" xfId="18038"/>
    <cellStyle name="Normal 5 2 14 5 2" xfId="34466"/>
    <cellStyle name="Normal 5 2 14 6" xfId="34462"/>
    <cellStyle name="Normal 5 2 15" xfId="18039"/>
    <cellStyle name="Normal 5 2 15 2" xfId="18040"/>
    <cellStyle name="Normal 5 2 15 2 2" xfId="34468"/>
    <cellStyle name="Normal 5 2 15 3" xfId="18041"/>
    <cellStyle name="Normal 5 2 15 3 2" xfId="34469"/>
    <cellStyle name="Normal 5 2 15 4" xfId="18042"/>
    <cellStyle name="Normal 5 2 15 4 2" xfId="34470"/>
    <cellStyle name="Normal 5 2 15 5" xfId="18043"/>
    <cellStyle name="Normal 5 2 15 5 2" xfId="34471"/>
    <cellStyle name="Normal 5 2 15 6" xfId="34467"/>
    <cellStyle name="Normal 5 2 16" xfId="18044"/>
    <cellStyle name="Normal 5 2 16 2" xfId="18045"/>
    <cellStyle name="Normal 5 2 16 2 2" xfId="34473"/>
    <cellStyle name="Normal 5 2 16 3" xfId="18046"/>
    <cellStyle name="Normal 5 2 16 3 2" xfId="34474"/>
    <cellStyle name="Normal 5 2 16 4" xfId="18047"/>
    <cellStyle name="Normal 5 2 16 4 2" xfId="34475"/>
    <cellStyle name="Normal 5 2 16 5" xfId="18048"/>
    <cellStyle name="Normal 5 2 16 5 2" xfId="34476"/>
    <cellStyle name="Normal 5 2 16 6" xfId="34472"/>
    <cellStyle name="Normal 5 2 17" xfId="18049"/>
    <cellStyle name="Normal 5 2 17 2" xfId="18050"/>
    <cellStyle name="Normal 5 2 17 2 2" xfId="34478"/>
    <cellStyle name="Normal 5 2 17 3" xfId="18051"/>
    <cellStyle name="Normal 5 2 17 3 2" xfId="34479"/>
    <cellStyle name="Normal 5 2 17 4" xfId="18052"/>
    <cellStyle name="Normal 5 2 17 4 2" xfId="34480"/>
    <cellStyle name="Normal 5 2 17 5" xfId="18053"/>
    <cellStyle name="Normal 5 2 17 5 2" xfId="34481"/>
    <cellStyle name="Normal 5 2 17 6" xfId="34477"/>
    <cellStyle name="Normal 5 2 18" xfId="18054"/>
    <cellStyle name="Normal 5 2 18 2" xfId="18055"/>
    <cellStyle name="Normal 5 2 18 2 2" xfId="34483"/>
    <cellStyle name="Normal 5 2 18 3" xfId="18056"/>
    <cellStyle name="Normal 5 2 18 3 2" xfId="34484"/>
    <cellStyle name="Normal 5 2 18 4" xfId="18057"/>
    <cellStyle name="Normal 5 2 18 4 2" xfId="34485"/>
    <cellStyle name="Normal 5 2 18 5" xfId="18058"/>
    <cellStyle name="Normal 5 2 18 5 2" xfId="34486"/>
    <cellStyle name="Normal 5 2 18 6" xfId="34482"/>
    <cellStyle name="Normal 5 2 19" xfId="18059"/>
    <cellStyle name="Normal 5 2 19 2" xfId="18060"/>
    <cellStyle name="Normal 5 2 19 2 2" xfId="34488"/>
    <cellStyle name="Normal 5 2 19 3" xfId="18061"/>
    <cellStyle name="Normal 5 2 19 3 2" xfId="34489"/>
    <cellStyle name="Normal 5 2 19 4" xfId="18062"/>
    <cellStyle name="Normal 5 2 19 4 2" xfId="34490"/>
    <cellStyle name="Normal 5 2 19 5" xfId="18063"/>
    <cellStyle name="Normal 5 2 19 5 2" xfId="34491"/>
    <cellStyle name="Normal 5 2 19 6" xfId="34487"/>
    <cellStyle name="Normal 5 2 2" xfId="18064"/>
    <cellStyle name="Normal 5 2 2 10" xfId="18065"/>
    <cellStyle name="Normal 5 2 2 10 2" xfId="18066"/>
    <cellStyle name="Normal 5 2 2 10 2 2" xfId="34494"/>
    <cellStyle name="Normal 5 2 2 10 3" xfId="18067"/>
    <cellStyle name="Normal 5 2 2 10 3 2" xfId="34495"/>
    <cellStyle name="Normal 5 2 2 10 4" xfId="18068"/>
    <cellStyle name="Normal 5 2 2 10 4 2" xfId="34496"/>
    <cellStyle name="Normal 5 2 2 10 5" xfId="18069"/>
    <cellStyle name="Normal 5 2 2 10 5 2" xfId="34497"/>
    <cellStyle name="Normal 5 2 2 10 6" xfId="34493"/>
    <cellStyle name="Normal 5 2 2 11" xfId="18070"/>
    <cellStyle name="Normal 5 2 2 11 2" xfId="18071"/>
    <cellStyle name="Normal 5 2 2 11 2 2" xfId="34499"/>
    <cellStyle name="Normal 5 2 2 11 3" xfId="18072"/>
    <cellStyle name="Normal 5 2 2 11 3 2" xfId="34500"/>
    <cellStyle name="Normal 5 2 2 11 4" xfId="18073"/>
    <cellStyle name="Normal 5 2 2 11 4 2" xfId="34501"/>
    <cellStyle name="Normal 5 2 2 11 5" xfId="18074"/>
    <cellStyle name="Normal 5 2 2 11 5 2" xfId="34502"/>
    <cellStyle name="Normal 5 2 2 11 6" xfId="34498"/>
    <cellStyle name="Normal 5 2 2 12" xfId="18075"/>
    <cellStyle name="Normal 5 2 2 12 2" xfId="18076"/>
    <cellStyle name="Normal 5 2 2 12 2 2" xfId="34504"/>
    <cellStyle name="Normal 5 2 2 12 3" xfId="18077"/>
    <cellStyle name="Normal 5 2 2 12 3 2" xfId="34505"/>
    <cellStyle name="Normal 5 2 2 12 4" xfId="18078"/>
    <cellStyle name="Normal 5 2 2 12 4 2" xfId="34506"/>
    <cellStyle name="Normal 5 2 2 12 5" xfId="18079"/>
    <cellStyle name="Normal 5 2 2 12 5 2" xfId="34507"/>
    <cellStyle name="Normal 5 2 2 12 6" xfId="34503"/>
    <cellStyle name="Normal 5 2 2 13" xfId="18080"/>
    <cellStyle name="Normal 5 2 2 13 2" xfId="18081"/>
    <cellStyle name="Normal 5 2 2 13 2 2" xfId="34509"/>
    <cellStyle name="Normal 5 2 2 13 3" xfId="18082"/>
    <cellStyle name="Normal 5 2 2 13 3 2" xfId="34510"/>
    <cellStyle name="Normal 5 2 2 13 4" xfId="18083"/>
    <cellStyle name="Normal 5 2 2 13 4 2" xfId="34511"/>
    <cellStyle name="Normal 5 2 2 13 5" xfId="18084"/>
    <cellStyle name="Normal 5 2 2 13 5 2" xfId="34512"/>
    <cellStyle name="Normal 5 2 2 13 6" xfId="34508"/>
    <cellStyle name="Normal 5 2 2 14" xfId="18085"/>
    <cellStyle name="Normal 5 2 2 14 2" xfId="18086"/>
    <cellStyle name="Normal 5 2 2 14 2 2" xfId="34514"/>
    <cellStyle name="Normal 5 2 2 14 3" xfId="18087"/>
    <cellStyle name="Normal 5 2 2 14 3 2" xfId="34515"/>
    <cellStyle name="Normal 5 2 2 14 4" xfId="18088"/>
    <cellStyle name="Normal 5 2 2 14 4 2" xfId="34516"/>
    <cellStyle name="Normal 5 2 2 14 5" xfId="18089"/>
    <cellStyle name="Normal 5 2 2 14 5 2" xfId="34517"/>
    <cellStyle name="Normal 5 2 2 14 6" xfId="34513"/>
    <cellStyle name="Normal 5 2 2 15" xfId="18090"/>
    <cellStyle name="Normal 5 2 2 15 2" xfId="18091"/>
    <cellStyle name="Normal 5 2 2 15 2 2" xfId="34519"/>
    <cellStyle name="Normal 5 2 2 15 3" xfId="18092"/>
    <cellStyle name="Normal 5 2 2 15 3 2" xfId="34520"/>
    <cellStyle name="Normal 5 2 2 15 4" xfId="18093"/>
    <cellStyle name="Normal 5 2 2 15 4 2" xfId="34521"/>
    <cellStyle name="Normal 5 2 2 15 5" xfId="18094"/>
    <cellStyle name="Normal 5 2 2 15 5 2" xfId="34522"/>
    <cellStyle name="Normal 5 2 2 15 6" xfId="34518"/>
    <cellStyle name="Normal 5 2 2 16" xfId="18095"/>
    <cellStyle name="Normal 5 2 2 16 2" xfId="18096"/>
    <cellStyle name="Normal 5 2 2 16 2 2" xfId="34524"/>
    <cellStyle name="Normal 5 2 2 16 3" xfId="18097"/>
    <cellStyle name="Normal 5 2 2 16 3 2" xfId="34525"/>
    <cellStyle name="Normal 5 2 2 16 4" xfId="18098"/>
    <cellStyle name="Normal 5 2 2 16 4 2" xfId="34526"/>
    <cellStyle name="Normal 5 2 2 16 5" xfId="18099"/>
    <cellStyle name="Normal 5 2 2 16 5 2" xfId="34527"/>
    <cellStyle name="Normal 5 2 2 16 6" xfId="34523"/>
    <cellStyle name="Normal 5 2 2 17" xfId="18100"/>
    <cellStyle name="Normal 5 2 2 17 2" xfId="18101"/>
    <cellStyle name="Normal 5 2 2 17 2 2" xfId="34529"/>
    <cellStyle name="Normal 5 2 2 17 3" xfId="18102"/>
    <cellStyle name="Normal 5 2 2 17 3 2" xfId="34530"/>
    <cellStyle name="Normal 5 2 2 17 4" xfId="18103"/>
    <cellStyle name="Normal 5 2 2 17 4 2" xfId="34531"/>
    <cellStyle name="Normal 5 2 2 17 5" xfId="18104"/>
    <cellStyle name="Normal 5 2 2 17 5 2" xfId="34532"/>
    <cellStyle name="Normal 5 2 2 17 6" xfId="34528"/>
    <cellStyle name="Normal 5 2 2 18" xfId="18105"/>
    <cellStyle name="Normal 5 2 2 18 2" xfId="18106"/>
    <cellStyle name="Normal 5 2 2 18 2 2" xfId="34534"/>
    <cellStyle name="Normal 5 2 2 18 3" xfId="18107"/>
    <cellStyle name="Normal 5 2 2 18 3 2" xfId="34535"/>
    <cellStyle name="Normal 5 2 2 18 4" xfId="18108"/>
    <cellStyle name="Normal 5 2 2 18 4 2" xfId="34536"/>
    <cellStyle name="Normal 5 2 2 18 5" xfId="18109"/>
    <cellStyle name="Normal 5 2 2 18 5 2" xfId="34537"/>
    <cellStyle name="Normal 5 2 2 18 6" xfId="34533"/>
    <cellStyle name="Normal 5 2 2 19" xfId="18110"/>
    <cellStyle name="Normal 5 2 2 19 2" xfId="18111"/>
    <cellStyle name="Normal 5 2 2 19 2 2" xfId="34539"/>
    <cellStyle name="Normal 5 2 2 19 3" xfId="18112"/>
    <cellStyle name="Normal 5 2 2 19 3 2" xfId="34540"/>
    <cellStyle name="Normal 5 2 2 19 4" xfId="18113"/>
    <cellStyle name="Normal 5 2 2 19 4 2" xfId="34541"/>
    <cellStyle name="Normal 5 2 2 19 5" xfId="18114"/>
    <cellStyle name="Normal 5 2 2 19 5 2" xfId="34542"/>
    <cellStyle name="Normal 5 2 2 19 6" xfId="34538"/>
    <cellStyle name="Normal 5 2 2 2" xfId="18115"/>
    <cellStyle name="Normal 5 2 2 2 10" xfId="18116"/>
    <cellStyle name="Normal 5 2 2 2 10 2" xfId="18117"/>
    <cellStyle name="Normal 5 2 2 2 10 2 2" xfId="34545"/>
    <cellStyle name="Normal 5 2 2 2 10 3" xfId="18118"/>
    <cellStyle name="Normal 5 2 2 2 10 3 2" xfId="34546"/>
    <cellStyle name="Normal 5 2 2 2 10 4" xfId="18119"/>
    <cellStyle name="Normal 5 2 2 2 10 4 2" xfId="34547"/>
    <cellStyle name="Normal 5 2 2 2 10 5" xfId="18120"/>
    <cellStyle name="Normal 5 2 2 2 10 5 2" xfId="34548"/>
    <cellStyle name="Normal 5 2 2 2 10 6" xfId="34544"/>
    <cellStyle name="Normal 5 2 2 2 11" xfId="18121"/>
    <cellStyle name="Normal 5 2 2 2 11 2" xfId="18122"/>
    <cellStyle name="Normal 5 2 2 2 11 2 2" xfId="34550"/>
    <cellStyle name="Normal 5 2 2 2 11 3" xfId="18123"/>
    <cellStyle name="Normal 5 2 2 2 11 3 2" xfId="34551"/>
    <cellStyle name="Normal 5 2 2 2 11 4" xfId="18124"/>
    <cellStyle name="Normal 5 2 2 2 11 4 2" xfId="34552"/>
    <cellStyle name="Normal 5 2 2 2 11 5" xfId="18125"/>
    <cellStyle name="Normal 5 2 2 2 11 5 2" xfId="34553"/>
    <cellStyle name="Normal 5 2 2 2 11 6" xfId="34549"/>
    <cellStyle name="Normal 5 2 2 2 12" xfId="18126"/>
    <cellStyle name="Normal 5 2 2 2 12 2" xfId="18127"/>
    <cellStyle name="Normal 5 2 2 2 12 2 2" xfId="34555"/>
    <cellStyle name="Normal 5 2 2 2 12 3" xfId="18128"/>
    <cellStyle name="Normal 5 2 2 2 12 3 2" xfId="34556"/>
    <cellStyle name="Normal 5 2 2 2 12 4" xfId="18129"/>
    <cellStyle name="Normal 5 2 2 2 12 4 2" xfId="34557"/>
    <cellStyle name="Normal 5 2 2 2 12 5" xfId="18130"/>
    <cellStyle name="Normal 5 2 2 2 12 5 2" xfId="34558"/>
    <cellStyle name="Normal 5 2 2 2 12 6" xfId="34554"/>
    <cellStyle name="Normal 5 2 2 2 13" xfId="18131"/>
    <cellStyle name="Normal 5 2 2 2 13 2" xfId="18132"/>
    <cellStyle name="Normal 5 2 2 2 13 2 2" xfId="34560"/>
    <cellStyle name="Normal 5 2 2 2 13 3" xfId="18133"/>
    <cellStyle name="Normal 5 2 2 2 13 3 2" xfId="34561"/>
    <cellStyle name="Normal 5 2 2 2 13 4" xfId="18134"/>
    <cellStyle name="Normal 5 2 2 2 13 4 2" xfId="34562"/>
    <cellStyle name="Normal 5 2 2 2 13 5" xfId="18135"/>
    <cellStyle name="Normal 5 2 2 2 13 5 2" xfId="34563"/>
    <cellStyle name="Normal 5 2 2 2 13 6" xfId="34559"/>
    <cellStyle name="Normal 5 2 2 2 14" xfId="18136"/>
    <cellStyle name="Normal 5 2 2 2 14 2" xfId="18137"/>
    <cellStyle name="Normal 5 2 2 2 14 2 2" xfId="34565"/>
    <cellStyle name="Normal 5 2 2 2 14 3" xfId="18138"/>
    <cellStyle name="Normal 5 2 2 2 14 3 2" xfId="34566"/>
    <cellStyle name="Normal 5 2 2 2 14 4" xfId="18139"/>
    <cellStyle name="Normal 5 2 2 2 14 4 2" xfId="34567"/>
    <cellStyle name="Normal 5 2 2 2 14 5" xfId="18140"/>
    <cellStyle name="Normal 5 2 2 2 14 5 2" xfId="34568"/>
    <cellStyle name="Normal 5 2 2 2 14 6" xfId="34564"/>
    <cellStyle name="Normal 5 2 2 2 15" xfId="18141"/>
    <cellStyle name="Normal 5 2 2 2 15 2" xfId="18142"/>
    <cellStyle name="Normal 5 2 2 2 15 2 2" xfId="34570"/>
    <cellStyle name="Normal 5 2 2 2 15 3" xfId="18143"/>
    <cellStyle name="Normal 5 2 2 2 15 3 2" xfId="34571"/>
    <cellStyle name="Normal 5 2 2 2 15 4" xfId="18144"/>
    <cellStyle name="Normal 5 2 2 2 15 4 2" xfId="34572"/>
    <cellStyle name="Normal 5 2 2 2 15 5" xfId="18145"/>
    <cellStyle name="Normal 5 2 2 2 15 5 2" xfId="34573"/>
    <cellStyle name="Normal 5 2 2 2 15 6" xfId="34569"/>
    <cellStyle name="Normal 5 2 2 2 16" xfId="18146"/>
    <cellStyle name="Normal 5 2 2 2 16 2" xfId="18147"/>
    <cellStyle name="Normal 5 2 2 2 16 2 2" xfId="34575"/>
    <cellStyle name="Normal 5 2 2 2 16 3" xfId="18148"/>
    <cellStyle name="Normal 5 2 2 2 16 3 2" xfId="34576"/>
    <cellStyle name="Normal 5 2 2 2 16 4" xfId="18149"/>
    <cellStyle name="Normal 5 2 2 2 16 4 2" xfId="34577"/>
    <cellStyle name="Normal 5 2 2 2 16 5" xfId="18150"/>
    <cellStyle name="Normal 5 2 2 2 16 5 2" xfId="34578"/>
    <cellStyle name="Normal 5 2 2 2 16 6" xfId="34574"/>
    <cellStyle name="Normal 5 2 2 2 17" xfId="18151"/>
    <cellStyle name="Normal 5 2 2 2 17 2" xfId="34579"/>
    <cellStyle name="Normal 5 2 2 2 18" xfId="18152"/>
    <cellStyle name="Normal 5 2 2 2 18 2" xfId="34580"/>
    <cellStyle name="Normal 5 2 2 2 19" xfId="18153"/>
    <cellStyle name="Normal 5 2 2 2 19 2" xfId="34581"/>
    <cellStyle name="Normal 5 2 2 2 2" xfId="18154"/>
    <cellStyle name="Normal 5 2 2 2 2 10" xfId="18155"/>
    <cellStyle name="Normal 5 2 2 2 2 10 2" xfId="34583"/>
    <cellStyle name="Normal 5 2 2 2 2 11" xfId="18156"/>
    <cellStyle name="Normal 5 2 2 2 2 11 2" xfId="34584"/>
    <cellStyle name="Normal 5 2 2 2 2 12" xfId="34582"/>
    <cellStyle name="Normal 5 2 2 2 2 2" xfId="18157"/>
    <cellStyle name="Normal 5 2 2 2 2 2 2" xfId="18158"/>
    <cellStyle name="Normal 5 2 2 2 2 2 2 2" xfId="34586"/>
    <cellStyle name="Normal 5 2 2 2 2 2 3" xfId="18159"/>
    <cellStyle name="Normal 5 2 2 2 2 2 3 2" xfId="34587"/>
    <cellStyle name="Normal 5 2 2 2 2 2 4" xfId="18160"/>
    <cellStyle name="Normal 5 2 2 2 2 2 4 2" xfId="34588"/>
    <cellStyle name="Normal 5 2 2 2 2 2 5" xfId="18161"/>
    <cellStyle name="Normal 5 2 2 2 2 2 5 2" xfId="34589"/>
    <cellStyle name="Normal 5 2 2 2 2 2 6" xfId="34585"/>
    <cellStyle name="Normal 5 2 2 2 2 3" xfId="18162"/>
    <cellStyle name="Normal 5 2 2 2 2 3 2" xfId="18163"/>
    <cellStyle name="Normal 5 2 2 2 2 3 2 2" xfId="34591"/>
    <cellStyle name="Normal 5 2 2 2 2 3 3" xfId="18164"/>
    <cellStyle name="Normal 5 2 2 2 2 3 3 2" xfId="34592"/>
    <cellStyle name="Normal 5 2 2 2 2 3 4" xfId="18165"/>
    <cellStyle name="Normal 5 2 2 2 2 3 4 2" xfId="34593"/>
    <cellStyle name="Normal 5 2 2 2 2 3 5" xfId="18166"/>
    <cellStyle name="Normal 5 2 2 2 2 3 5 2" xfId="34594"/>
    <cellStyle name="Normal 5 2 2 2 2 3 6" xfId="34590"/>
    <cellStyle name="Normal 5 2 2 2 2 4" xfId="18167"/>
    <cellStyle name="Normal 5 2 2 2 2 4 2" xfId="18168"/>
    <cellStyle name="Normal 5 2 2 2 2 4 2 2" xfId="34596"/>
    <cellStyle name="Normal 5 2 2 2 2 4 3" xfId="18169"/>
    <cellStyle name="Normal 5 2 2 2 2 4 3 2" xfId="34597"/>
    <cellStyle name="Normal 5 2 2 2 2 4 4" xfId="18170"/>
    <cellStyle name="Normal 5 2 2 2 2 4 4 2" xfId="34598"/>
    <cellStyle name="Normal 5 2 2 2 2 4 5" xfId="18171"/>
    <cellStyle name="Normal 5 2 2 2 2 4 5 2" xfId="34599"/>
    <cellStyle name="Normal 5 2 2 2 2 4 6" xfId="34595"/>
    <cellStyle name="Normal 5 2 2 2 2 5" xfId="18172"/>
    <cellStyle name="Normal 5 2 2 2 2 5 2" xfId="18173"/>
    <cellStyle name="Normal 5 2 2 2 2 5 2 2" xfId="34601"/>
    <cellStyle name="Normal 5 2 2 2 2 5 3" xfId="18174"/>
    <cellStyle name="Normal 5 2 2 2 2 5 3 2" xfId="34602"/>
    <cellStyle name="Normal 5 2 2 2 2 5 4" xfId="18175"/>
    <cellStyle name="Normal 5 2 2 2 2 5 4 2" xfId="34603"/>
    <cellStyle name="Normal 5 2 2 2 2 5 5" xfId="18176"/>
    <cellStyle name="Normal 5 2 2 2 2 5 5 2" xfId="34604"/>
    <cellStyle name="Normal 5 2 2 2 2 5 6" xfId="34600"/>
    <cellStyle name="Normal 5 2 2 2 2 6" xfId="18177"/>
    <cellStyle name="Normal 5 2 2 2 2 6 2" xfId="18178"/>
    <cellStyle name="Normal 5 2 2 2 2 6 2 2" xfId="34606"/>
    <cellStyle name="Normal 5 2 2 2 2 6 3" xfId="18179"/>
    <cellStyle name="Normal 5 2 2 2 2 6 3 2" xfId="34607"/>
    <cellStyle name="Normal 5 2 2 2 2 6 4" xfId="18180"/>
    <cellStyle name="Normal 5 2 2 2 2 6 4 2" xfId="34608"/>
    <cellStyle name="Normal 5 2 2 2 2 6 5" xfId="18181"/>
    <cellStyle name="Normal 5 2 2 2 2 6 5 2" xfId="34609"/>
    <cellStyle name="Normal 5 2 2 2 2 6 6" xfId="34605"/>
    <cellStyle name="Normal 5 2 2 2 2 7" xfId="18182"/>
    <cellStyle name="Normal 5 2 2 2 2 7 2" xfId="18183"/>
    <cellStyle name="Normal 5 2 2 2 2 7 2 2" xfId="34611"/>
    <cellStyle name="Normal 5 2 2 2 2 7 3" xfId="18184"/>
    <cellStyle name="Normal 5 2 2 2 2 7 3 2" xfId="34612"/>
    <cellStyle name="Normal 5 2 2 2 2 7 4" xfId="18185"/>
    <cellStyle name="Normal 5 2 2 2 2 7 4 2" xfId="34613"/>
    <cellStyle name="Normal 5 2 2 2 2 7 5" xfId="18186"/>
    <cellStyle name="Normal 5 2 2 2 2 7 5 2" xfId="34614"/>
    <cellStyle name="Normal 5 2 2 2 2 7 6" xfId="34610"/>
    <cellStyle name="Normal 5 2 2 2 2 8" xfId="18187"/>
    <cellStyle name="Normal 5 2 2 2 2 8 2" xfId="34615"/>
    <cellStyle name="Normal 5 2 2 2 2 9" xfId="18188"/>
    <cellStyle name="Normal 5 2 2 2 2 9 2" xfId="34616"/>
    <cellStyle name="Normal 5 2 2 2 20" xfId="18189"/>
    <cellStyle name="Normal 5 2 2 2 20 2" xfId="34617"/>
    <cellStyle name="Normal 5 2 2 2 21" xfId="34543"/>
    <cellStyle name="Normal 5 2 2 2 3" xfId="18190"/>
    <cellStyle name="Normal 5 2 2 2 3 2" xfId="18191"/>
    <cellStyle name="Normal 5 2 2 2 3 2 2" xfId="18192"/>
    <cellStyle name="Normal 5 2 2 2 3 2 2 2" xfId="34620"/>
    <cellStyle name="Normal 5 2 2 2 3 2 3" xfId="18193"/>
    <cellStyle name="Normal 5 2 2 2 3 2 3 2" xfId="34621"/>
    <cellStyle name="Normal 5 2 2 2 3 2 4" xfId="18194"/>
    <cellStyle name="Normal 5 2 2 2 3 2 4 2" xfId="34622"/>
    <cellStyle name="Normal 5 2 2 2 3 2 5" xfId="18195"/>
    <cellStyle name="Normal 5 2 2 2 3 2 5 2" xfId="34623"/>
    <cellStyle name="Normal 5 2 2 2 3 2 6" xfId="34619"/>
    <cellStyle name="Normal 5 2 2 2 3 3" xfId="18196"/>
    <cellStyle name="Normal 5 2 2 2 3 3 2" xfId="34624"/>
    <cellStyle name="Normal 5 2 2 2 3 4" xfId="18197"/>
    <cellStyle name="Normal 5 2 2 2 3 4 2" xfId="34625"/>
    <cellStyle name="Normal 5 2 2 2 3 5" xfId="18198"/>
    <cellStyle name="Normal 5 2 2 2 3 5 2" xfId="34626"/>
    <cellStyle name="Normal 5 2 2 2 3 6" xfId="18199"/>
    <cellStyle name="Normal 5 2 2 2 3 6 2" xfId="34627"/>
    <cellStyle name="Normal 5 2 2 2 3 7" xfId="34618"/>
    <cellStyle name="Normal 5 2 2 2 4" xfId="18200"/>
    <cellStyle name="Normal 5 2 2 2 4 2" xfId="18201"/>
    <cellStyle name="Normal 5 2 2 2 4 2 2" xfId="18202"/>
    <cellStyle name="Normal 5 2 2 2 4 2 2 2" xfId="34630"/>
    <cellStyle name="Normal 5 2 2 2 4 2 3" xfId="18203"/>
    <cellStyle name="Normal 5 2 2 2 4 2 3 2" xfId="34631"/>
    <cellStyle name="Normal 5 2 2 2 4 2 4" xfId="18204"/>
    <cellStyle name="Normal 5 2 2 2 4 2 4 2" xfId="34632"/>
    <cellStyle name="Normal 5 2 2 2 4 2 5" xfId="18205"/>
    <cellStyle name="Normal 5 2 2 2 4 2 5 2" xfId="34633"/>
    <cellStyle name="Normal 5 2 2 2 4 2 6" xfId="34629"/>
    <cellStyle name="Normal 5 2 2 2 4 3" xfId="18206"/>
    <cellStyle name="Normal 5 2 2 2 4 3 2" xfId="34634"/>
    <cellStyle name="Normal 5 2 2 2 4 4" xfId="18207"/>
    <cellStyle name="Normal 5 2 2 2 4 4 2" xfId="34635"/>
    <cellStyle name="Normal 5 2 2 2 4 5" xfId="18208"/>
    <cellStyle name="Normal 5 2 2 2 4 5 2" xfId="34636"/>
    <cellStyle name="Normal 5 2 2 2 4 6" xfId="18209"/>
    <cellStyle name="Normal 5 2 2 2 4 6 2" xfId="34637"/>
    <cellStyle name="Normal 5 2 2 2 4 7" xfId="34628"/>
    <cellStyle name="Normal 5 2 2 2 5" xfId="18210"/>
    <cellStyle name="Normal 5 2 2 2 5 2" xfId="18211"/>
    <cellStyle name="Normal 5 2 2 2 5 2 2" xfId="34639"/>
    <cellStyle name="Normal 5 2 2 2 5 3" xfId="18212"/>
    <cellStyle name="Normal 5 2 2 2 5 3 2" xfId="34640"/>
    <cellStyle name="Normal 5 2 2 2 5 4" xfId="18213"/>
    <cellStyle name="Normal 5 2 2 2 5 4 2" xfId="34641"/>
    <cellStyle name="Normal 5 2 2 2 5 5" xfId="18214"/>
    <cellStyle name="Normal 5 2 2 2 5 5 2" xfId="34642"/>
    <cellStyle name="Normal 5 2 2 2 5 6" xfId="34638"/>
    <cellStyle name="Normal 5 2 2 2 6" xfId="18215"/>
    <cellStyle name="Normal 5 2 2 2 6 2" xfId="18216"/>
    <cellStyle name="Normal 5 2 2 2 6 2 2" xfId="34644"/>
    <cellStyle name="Normal 5 2 2 2 6 3" xfId="18217"/>
    <cellStyle name="Normal 5 2 2 2 6 3 2" xfId="34645"/>
    <cellStyle name="Normal 5 2 2 2 6 4" xfId="18218"/>
    <cellStyle name="Normal 5 2 2 2 6 4 2" xfId="34646"/>
    <cellStyle name="Normal 5 2 2 2 6 5" xfId="18219"/>
    <cellStyle name="Normal 5 2 2 2 6 5 2" xfId="34647"/>
    <cellStyle name="Normal 5 2 2 2 6 6" xfId="34643"/>
    <cellStyle name="Normal 5 2 2 2 7" xfId="18220"/>
    <cellStyle name="Normal 5 2 2 2 7 2" xfId="18221"/>
    <cellStyle name="Normal 5 2 2 2 7 2 2" xfId="34649"/>
    <cellStyle name="Normal 5 2 2 2 7 3" xfId="18222"/>
    <cellStyle name="Normal 5 2 2 2 7 3 2" xfId="34650"/>
    <cellStyle name="Normal 5 2 2 2 7 4" xfId="18223"/>
    <cellStyle name="Normal 5 2 2 2 7 4 2" xfId="34651"/>
    <cellStyle name="Normal 5 2 2 2 7 5" xfId="18224"/>
    <cellStyle name="Normal 5 2 2 2 7 5 2" xfId="34652"/>
    <cellStyle name="Normal 5 2 2 2 7 6" xfId="34648"/>
    <cellStyle name="Normal 5 2 2 2 8" xfId="18225"/>
    <cellStyle name="Normal 5 2 2 2 8 2" xfId="18226"/>
    <cellStyle name="Normal 5 2 2 2 8 2 2" xfId="34654"/>
    <cellStyle name="Normal 5 2 2 2 8 3" xfId="18227"/>
    <cellStyle name="Normal 5 2 2 2 8 3 2" xfId="34655"/>
    <cellStyle name="Normal 5 2 2 2 8 4" xfId="18228"/>
    <cellStyle name="Normal 5 2 2 2 8 4 2" xfId="34656"/>
    <cellStyle name="Normal 5 2 2 2 8 5" xfId="18229"/>
    <cellStyle name="Normal 5 2 2 2 8 5 2" xfId="34657"/>
    <cellStyle name="Normal 5 2 2 2 8 6" xfId="34653"/>
    <cellStyle name="Normal 5 2 2 2 9" xfId="18230"/>
    <cellStyle name="Normal 5 2 2 2 9 2" xfId="18231"/>
    <cellStyle name="Normal 5 2 2 2 9 2 2" xfId="34659"/>
    <cellStyle name="Normal 5 2 2 2 9 3" xfId="18232"/>
    <cellStyle name="Normal 5 2 2 2 9 3 2" xfId="34660"/>
    <cellStyle name="Normal 5 2 2 2 9 4" xfId="18233"/>
    <cellStyle name="Normal 5 2 2 2 9 4 2" xfId="34661"/>
    <cellStyle name="Normal 5 2 2 2 9 5" xfId="18234"/>
    <cellStyle name="Normal 5 2 2 2 9 5 2" xfId="34662"/>
    <cellStyle name="Normal 5 2 2 2 9 6" xfId="34658"/>
    <cellStyle name="Normal 5 2 2 20" xfId="18235"/>
    <cellStyle name="Normal 5 2 2 20 2" xfId="34663"/>
    <cellStyle name="Normal 5 2 2 21" xfId="18236"/>
    <cellStyle name="Normal 5 2 2 21 2" xfId="34664"/>
    <cellStyle name="Normal 5 2 2 22" xfId="18237"/>
    <cellStyle name="Normal 5 2 2 22 2" xfId="34665"/>
    <cellStyle name="Normal 5 2 2 23" xfId="18238"/>
    <cellStyle name="Normal 5 2 2 23 2" xfId="34666"/>
    <cellStyle name="Normal 5 2 2 24" xfId="40727"/>
    <cellStyle name="Normal 5 2 2 25" xfId="34492"/>
    <cellStyle name="Normal 5 2 2 3" xfId="18239"/>
    <cellStyle name="Normal 5 2 2 3 10" xfId="18240"/>
    <cellStyle name="Normal 5 2 2 3 10 2" xfId="18241"/>
    <cellStyle name="Normal 5 2 2 3 10 2 2" xfId="34669"/>
    <cellStyle name="Normal 5 2 2 3 10 3" xfId="18242"/>
    <cellStyle name="Normal 5 2 2 3 10 3 2" xfId="34670"/>
    <cellStyle name="Normal 5 2 2 3 10 4" xfId="18243"/>
    <cellStyle name="Normal 5 2 2 3 10 4 2" xfId="34671"/>
    <cellStyle name="Normal 5 2 2 3 10 5" xfId="18244"/>
    <cellStyle name="Normal 5 2 2 3 10 5 2" xfId="34672"/>
    <cellStyle name="Normal 5 2 2 3 10 6" xfId="34668"/>
    <cellStyle name="Normal 5 2 2 3 11" xfId="18245"/>
    <cellStyle name="Normal 5 2 2 3 11 2" xfId="18246"/>
    <cellStyle name="Normal 5 2 2 3 11 2 2" xfId="34674"/>
    <cellStyle name="Normal 5 2 2 3 11 3" xfId="18247"/>
    <cellStyle name="Normal 5 2 2 3 11 3 2" xfId="34675"/>
    <cellStyle name="Normal 5 2 2 3 11 4" xfId="18248"/>
    <cellStyle name="Normal 5 2 2 3 11 4 2" xfId="34676"/>
    <cellStyle name="Normal 5 2 2 3 11 5" xfId="18249"/>
    <cellStyle name="Normal 5 2 2 3 11 5 2" xfId="34677"/>
    <cellStyle name="Normal 5 2 2 3 11 6" xfId="34673"/>
    <cellStyle name="Normal 5 2 2 3 12" xfId="18250"/>
    <cellStyle name="Normal 5 2 2 3 12 2" xfId="18251"/>
    <cellStyle name="Normal 5 2 2 3 12 2 2" xfId="34679"/>
    <cellStyle name="Normal 5 2 2 3 12 3" xfId="18252"/>
    <cellStyle name="Normal 5 2 2 3 12 3 2" xfId="34680"/>
    <cellStyle name="Normal 5 2 2 3 12 4" xfId="18253"/>
    <cellStyle name="Normal 5 2 2 3 12 4 2" xfId="34681"/>
    <cellStyle name="Normal 5 2 2 3 12 5" xfId="18254"/>
    <cellStyle name="Normal 5 2 2 3 12 5 2" xfId="34682"/>
    <cellStyle name="Normal 5 2 2 3 12 6" xfId="34678"/>
    <cellStyle name="Normal 5 2 2 3 13" xfId="18255"/>
    <cellStyle name="Normal 5 2 2 3 13 2" xfId="18256"/>
    <cellStyle name="Normal 5 2 2 3 13 2 2" xfId="34684"/>
    <cellStyle name="Normal 5 2 2 3 13 3" xfId="18257"/>
    <cellStyle name="Normal 5 2 2 3 13 3 2" xfId="34685"/>
    <cellStyle name="Normal 5 2 2 3 13 4" xfId="18258"/>
    <cellStyle name="Normal 5 2 2 3 13 4 2" xfId="34686"/>
    <cellStyle name="Normal 5 2 2 3 13 5" xfId="18259"/>
    <cellStyle name="Normal 5 2 2 3 13 5 2" xfId="34687"/>
    <cellStyle name="Normal 5 2 2 3 13 6" xfId="34683"/>
    <cellStyle name="Normal 5 2 2 3 14" xfId="18260"/>
    <cellStyle name="Normal 5 2 2 3 14 2" xfId="18261"/>
    <cellStyle name="Normal 5 2 2 3 14 2 2" xfId="34689"/>
    <cellStyle name="Normal 5 2 2 3 14 3" xfId="18262"/>
    <cellStyle name="Normal 5 2 2 3 14 3 2" xfId="34690"/>
    <cellStyle name="Normal 5 2 2 3 14 4" xfId="18263"/>
    <cellStyle name="Normal 5 2 2 3 14 4 2" xfId="34691"/>
    <cellStyle name="Normal 5 2 2 3 14 5" xfId="18264"/>
    <cellStyle name="Normal 5 2 2 3 14 5 2" xfId="34692"/>
    <cellStyle name="Normal 5 2 2 3 14 6" xfId="34688"/>
    <cellStyle name="Normal 5 2 2 3 15" xfId="18265"/>
    <cellStyle name="Normal 5 2 2 3 15 2" xfId="18266"/>
    <cellStyle name="Normal 5 2 2 3 15 2 2" xfId="34694"/>
    <cellStyle name="Normal 5 2 2 3 15 3" xfId="18267"/>
    <cellStyle name="Normal 5 2 2 3 15 3 2" xfId="34695"/>
    <cellStyle name="Normal 5 2 2 3 15 4" xfId="18268"/>
    <cellStyle name="Normal 5 2 2 3 15 4 2" xfId="34696"/>
    <cellStyle name="Normal 5 2 2 3 15 5" xfId="18269"/>
    <cellStyle name="Normal 5 2 2 3 15 5 2" xfId="34697"/>
    <cellStyle name="Normal 5 2 2 3 15 6" xfId="34693"/>
    <cellStyle name="Normal 5 2 2 3 16" xfId="18270"/>
    <cellStyle name="Normal 5 2 2 3 16 2" xfId="18271"/>
    <cellStyle name="Normal 5 2 2 3 16 2 2" xfId="34699"/>
    <cellStyle name="Normal 5 2 2 3 16 3" xfId="18272"/>
    <cellStyle name="Normal 5 2 2 3 16 3 2" xfId="34700"/>
    <cellStyle name="Normal 5 2 2 3 16 4" xfId="18273"/>
    <cellStyle name="Normal 5 2 2 3 16 4 2" xfId="34701"/>
    <cellStyle name="Normal 5 2 2 3 16 5" xfId="18274"/>
    <cellStyle name="Normal 5 2 2 3 16 5 2" xfId="34702"/>
    <cellStyle name="Normal 5 2 2 3 16 6" xfId="34698"/>
    <cellStyle name="Normal 5 2 2 3 17" xfId="18275"/>
    <cellStyle name="Normal 5 2 2 3 17 2" xfId="34703"/>
    <cellStyle name="Normal 5 2 2 3 18" xfId="18276"/>
    <cellStyle name="Normal 5 2 2 3 18 2" xfId="34704"/>
    <cellStyle name="Normal 5 2 2 3 19" xfId="18277"/>
    <cellStyle name="Normal 5 2 2 3 19 2" xfId="34705"/>
    <cellStyle name="Normal 5 2 2 3 2" xfId="18278"/>
    <cellStyle name="Normal 5 2 2 3 2 10" xfId="18279"/>
    <cellStyle name="Normal 5 2 2 3 2 10 2" xfId="34707"/>
    <cellStyle name="Normal 5 2 2 3 2 11" xfId="18280"/>
    <cellStyle name="Normal 5 2 2 3 2 11 2" xfId="34708"/>
    <cellStyle name="Normal 5 2 2 3 2 12" xfId="34706"/>
    <cellStyle name="Normal 5 2 2 3 2 2" xfId="18281"/>
    <cellStyle name="Normal 5 2 2 3 2 2 2" xfId="18282"/>
    <cellStyle name="Normal 5 2 2 3 2 2 2 2" xfId="34710"/>
    <cellStyle name="Normal 5 2 2 3 2 2 3" xfId="18283"/>
    <cellStyle name="Normal 5 2 2 3 2 2 3 2" xfId="34711"/>
    <cellStyle name="Normal 5 2 2 3 2 2 4" xfId="18284"/>
    <cellStyle name="Normal 5 2 2 3 2 2 4 2" xfId="34712"/>
    <cellStyle name="Normal 5 2 2 3 2 2 5" xfId="18285"/>
    <cellStyle name="Normal 5 2 2 3 2 2 5 2" xfId="34713"/>
    <cellStyle name="Normal 5 2 2 3 2 2 6" xfId="34709"/>
    <cellStyle name="Normal 5 2 2 3 2 3" xfId="18286"/>
    <cellStyle name="Normal 5 2 2 3 2 3 2" xfId="18287"/>
    <cellStyle name="Normal 5 2 2 3 2 3 2 2" xfId="34715"/>
    <cellStyle name="Normal 5 2 2 3 2 3 3" xfId="18288"/>
    <cellStyle name="Normal 5 2 2 3 2 3 3 2" xfId="34716"/>
    <cellStyle name="Normal 5 2 2 3 2 3 4" xfId="18289"/>
    <cellStyle name="Normal 5 2 2 3 2 3 4 2" xfId="34717"/>
    <cellStyle name="Normal 5 2 2 3 2 3 5" xfId="18290"/>
    <cellStyle name="Normal 5 2 2 3 2 3 5 2" xfId="34718"/>
    <cellStyle name="Normal 5 2 2 3 2 3 6" xfId="34714"/>
    <cellStyle name="Normal 5 2 2 3 2 4" xfId="18291"/>
    <cellStyle name="Normal 5 2 2 3 2 4 2" xfId="18292"/>
    <cellStyle name="Normal 5 2 2 3 2 4 2 2" xfId="34720"/>
    <cellStyle name="Normal 5 2 2 3 2 4 3" xfId="18293"/>
    <cellStyle name="Normal 5 2 2 3 2 4 3 2" xfId="34721"/>
    <cellStyle name="Normal 5 2 2 3 2 4 4" xfId="18294"/>
    <cellStyle name="Normal 5 2 2 3 2 4 4 2" xfId="34722"/>
    <cellStyle name="Normal 5 2 2 3 2 4 5" xfId="18295"/>
    <cellStyle name="Normal 5 2 2 3 2 4 5 2" xfId="34723"/>
    <cellStyle name="Normal 5 2 2 3 2 4 6" xfId="34719"/>
    <cellStyle name="Normal 5 2 2 3 2 5" xfId="18296"/>
    <cellStyle name="Normal 5 2 2 3 2 5 2" xfId="18297"/>
    <cellStyle name="Normal 5 2 2 3 2 5 2 2" xfId="34725"/>
    <cellStyle name="Normal 5 2 2 3 2 5 3" xfId="18298"/>
    <cellStyle name="Normal 5 2 2 3 2 5 3 2" xfId="34726"/>
    <cellStyle name="Normal 5 2 2 3 2 5 4" xfId="18299"/>
    <cellStyle name="Normal 5 2 2 3 2 5 4 2" xfId="34727"/>
    <cellStyle name="Normal 5 2 2 3 2 5 5" xfId="18300"/>
    <cellStyle name="Normal 5 2 2 3 2 5 5 2" xfId="34728"/>
    <cellStyle name="Normal 5 2 2 3 2 5 6" xfId="34724"/>
    <cellStyle name="Normal 5 2 2 3 2 6" xfId="18301"/>
    <cellStyle name="Normal 5 2 2 3 2 6 2" xfId="18302"/>
    <cellStyle name="Normal 5 2 2 3 2 6 2 2" xfId="34730"/>
    <cellStyle name="Normal 5 2 2 3 2 6 3" xfId="18303"/>
    <cellStyle name="Normal 5 2 2 3 2 6 3 2" xfId="34731"/>
    <cellStyle name="Normal 5 2 2 3 2 6 4" xfId="18304"/>
    <cellStyle name="Normal 5 2 2 3 2 6 4 2" xfId="34732"/>
    <cellStyle name="Normal 5 2 2 3 2 6 5" xfId="18305"/>
    <cellStyle name="Normal 5 2 2 3 2 6 5 2" xfId="34733"/>
    <cellStyle name="Normal 5 2 2 3 2 6 6" xfId="34729"/>
    <cellStyle name="Normal 5 2 2 3 2 7" xfId="18306"/>
    <cellStyle name="Normal 5 2 2 3 2 7 2" xfId="18307"/>
    <cellStyle name="Normal 5 2 2 3 2 7 2 2" xfId="34735"/>
    <cellStyle name="Normal 5 2 2 3 2 7 3" xfId="18308"/>
    <cellStyle name="Normal 5 2 2 3 2 7 3 2" xfId="34736"/>
    <cellStyle name="Normal 5 2 2 3 2 7 4" xfId="18309"/>
    <cellStyle name="Normal 5 2 2 3 2 7 4 2" xfId="34737"/>
    <cellStyle name="Normal 5 2 2 3 2 7 5" xfId="18310"/>
    <cellStyle name="Normal 5 2 2 3 2 7 5 2" xfId="34738"/>
    <cellStyle name="Normal 5 2 2 3 2 7 6" xfId="34734"/>
    <cellStyle name="Normal 5 2 2 3 2 8" xfId="18311"/>
    <cellStyle name="Normal 5 2 2 3 2 8 2" xfId="34739"/>
    <cellStyle name="Normal 5 2 2 3 2 9" xfId="18312"/>
    <cellStyle name="Normal 5 2 2 3 2 9 2" xfId="34740"/>
    <cellStyle name="Normal 5 2 2 3 20" xfId="18313"/>
    <cellStyle name="Normal 5 2 2 3 20 2" xfId="34741"/>
    <cellStyle name="Normal 5 2 2 3 21" xfId="34667"/>
    <cellStyle name="Normal 5 2 2 3 3" xfId="18314"/>
    <cellStyle name="Normal 5 2 2 3 3 2" xfId="18315"/>
    <cellStyle name="Normal 5 2 2 3 3 2 2" xfId="18316"/>
    <cellStyle name="Normal 5 2 2 3 3 2 2 2" xfId="34744"/>
    <cellStyle name="Normal 5 2 2 3 3 2 3" xfId="18317"/>
    <cellStyle name="Normal 5 2 2 3 3 2 3 2" xfId="34745"/>
    <cellStyle name="Normal 5 2 2 3 3 2 4" xfId="18318"/>
    <cellStyle name="Normal 5 2 2 3 3 2 4 2" xfId="34746"/>
    <cellStyle name="Normal 5 2 2 3 3 2 5" xfId="18319"/>
    <cellStyle name="Normal 5 2 2 3 3 2 5 2" xfId="34747"/>
    <cellStyle name="Normal 5 2 2 3 3 2 6" xfId="34743"/>
    <cellStyle name="Normal 5 2 2 3 3 3" xfId="18320"/>
    <cellStyle name="Normal 5 2 2 3 3 3 2" xfId="34748"/>
    <cellStyle name="Normal 5 2 2 3 3 4" xfId="18321"/>
    <cellStyle name="Normal 5 2 2 3 3 4 2" xfId="34749"/>
    <cellStyle name="Normal 5 2 2 3 3 5" xfId="18322"/>
    <cellStyle name="Normal 5 2 2 3 3 5 2" xfId="34750"/>
    <cellStyle name="Normal 5 2 2 3 3 6" xfId="18323"/>
    <cellStyle name="Normal 5 2 2 3 3 6 2" xfId="34751"/>
    <cellStyle name="Normal 5 2 2 3 3 7" xfId="34742"/>
    <cellStyle name="Normal 5 2 2 3 4" xfId="18324"/>
    <cellStyle name="Normal 5 2 2 3 4 2" xfId="18325"/>
    <cellStyle name="Normal 5 2 2 3 4 2 2" xfId="18326"/>
    <cellStyle name="Normal 5 2 2 3 4 2 2 2" xfId="34754"/>
    <cellStyle name="Normal 5 2 2 3 4 2 3" xfId="18327"/>
    <cellStyle name="Normal 5 2 2 3 4 2 3 2" xfId="34755"/>
    <cellStyle name="Normal 5 2 2 3 4 2 4" xfId="18328"/>
    <cellStyle name="Normal 5 2 2 3 4 2 4 2" xfId="34756"/>
    <cellStyle name="Normal 5 2 2 3 4 2 5" xfId="18329"/>
    <cellStyle name="Normal 5 2 2 3 4 2 5 2" xfId="34757"/>
    <cellStyle name="Normal 5 2 2 3 4 2 6" xfId="34753"/>
    <cellStyle name="Normal 5 2 2 3 4 3" xfId="18330"/>
    <cellStyle name="Normal 5 2 2 3 4 3 2" xfId="34758"/>
    <cellStyle name="Normal 5 2 2 3 4 4" xfId="18331"/>
    <cellStyle name="Normal 5 2 2 3 4 4 2" xfId="34759"/>
    <cellStyle name="Normal 5 2 2 3 4 5" xfId="18332"/>
    <cellStyle name="Normal 5 2 2 3 4 5 2" xfId="34760"/>
    <cellStyle name="Normal 5 2 2 3 4 6" xfId="18333"/>
    <cellStyle name="Normal 5 2 2 3 4 6 2" xfId="34761"/>
    <cellStyle name="Normal 5 2 2 3 4 7" xfId="34752"/>
    <cellStyle name="Normal 5 2 2 3 5" xfId="18334"/>
    <cellStyle name="Normal 5 2 2 3 5 2" xfId="18335"/>
    <cellStyle name="Normal 5 2 2 3 5 2 2" xfId="34763"/>
    <cellStyle name="Normal 5 2 2 3 5 3" xfId="18336"/>
    <cellStyle name="Normal 5 2 2 3 5 3 2" xfId="34764"/>
    <cellStyle name="Normal 5 2 2 3 5 4" xfId="18337"/>
    <cellStyle name="Normal 5 2 2 3 5 4 2" xfId="34765"/>
    <cellStyle name="Normal 5 2 2 3 5 5" xfId="18338"/>
    <cellStyle name="Normal 5 2 2 3 5 5 2" xfId="34766"/>
    <cellStyle name="Normal 5 2 2 3 5 6" xfId="34762"/>
    <cellStyle name="Normal 5 2 2 3 6" xfId="18339"/>
    <cellStyle name="Normal 5 2 2 3 6 2" xfId="18340"/>
    <cellStyle name="Normal 5 2 2 3 6 2 2" xfId="34768"/>
    <cellStyle name="Normal 5 2 2 3 6 3" xfId="18341"/>
    <cellStyle name="Normal 5 2 2 3 6 3 2" xfId="34769"/>
    <cellStyle name="Normal 5 2 2 3 6 4" xfId="18342"/>
    <cellStyle name="Normal 5 2 2 3 6 4 2" xfId="34770"/>
    <cellStyle name="Normal 5 2 2 3 6 5" xfId="18343"/>
    <cellStyle name="Normal 5 2 2 3 6 5 2" xfId="34771"/>
    <cellStyle name="Normal 5 2 2 3 6 6" xfId="34767"/>
    <cellStyle name="Normal 5 2 2 3 7" xfId="18344"/>
    <cellStyle name="Normal 5 2 2 3 7 2" xfId="18345"/>
    <cellStyle name="Normal 5 2 2 3 7 2 2" xfId="34773"/>
    <cellStyle name="Normal 5 2 2 3 7 3" xfId="18346"/>
    <cellStyle name="Normal 5 2 2 3 7 3 2" xfId="34774"/>
    <cellStyle name="Normal 5 2 2 3 7 4" xfId="18347"/>
    <cellStyle name="Normal 5 2 2 3 7 4 2" xfId="34775"/>
    <cellStyle name="Normal 5 2 2 3 7 5" xfId="18348"/>
    <cellStyle name="Normal 5 2 2 3 7 5 2" xfId="34776"/>
    <cellStyle name="Normal 5 2 2 3 7 6" xfId="34772"/>
    <cellStyle name="Normal 5 2 2 3 8" xfId="18349"/>
    <cellStyle name="Normal 5 2 2 3 8 2" xfId="18350"/>
    <cellStyle name="Normal 5 2 2 3 8 2 2" xfId="34778"/>
    <cellStyle name="Normal 5 2 2 3 8 3" xfId="18351"/>
    <cellStyle name="Normal 5 2 2 3 8 3 2" xfId="34779"/>
    <cellStyle name="Normal 5 2 2 3 8 4" xfId="18352"/>
    <cellStyle name="Normal 5 2 2 3 8 4 2" xfId="34780"/>
    <cellStyle name="Normal 5 2 2 3 8 5" xfId="18353"/>
    <cellStyle name="Normal 5 2 2 3 8 5 2" xfId="34781"/>
    <cellStyle name="Normal 5 2 2 3 8 6" xfId="34777"/>
    <cellStyle name="Normal 5 2 2 3 9" xfId="18354"/>
    <cellStyle name="Normal 5 2 2 3 9 2" xfId="18355"/>
    <cellStyle name="Normal 5 2 2 3 9 2 2" xfId="34783"/>
    <cellStyle name="Normal 5 2 2 3 9 3" xfId="18356"/>
    <cellStyle name="Normal 5 2 2 3 9 3 2" xfId="34784"/>
    <cellStyle name="Normal 5 2 2 3 9 4" xfId="18357"/>
    <cellStyle name="Normal 5 2 2 3 9 4 2" xfId="34785"/>
    <cellStyle name="Normal 5 2 2 3 9 5" xfId="18358"/>
    <cellStyle name="Normal 5 2 2 3 9 5 2" xfId="34786"/>
    <cellStyle name="Normal 5 2 2 3 9 6" xfId="34782"/>
    <cellStyle name="Normal 5 2 2 4" xfId="18359"/>
    <cellStyle name="Normal 5 2 2 4 10" xfId="18360"/>
    <cellStyle name="Normal 5 2 2 4 10 2" xfId="18361"/>
    <cellStyle name="Normal 5 2 2 4 10 2 2" xfId="34789"/>
    <cellStyle name="Normal 5 2 2 4 10 3" xfId="18362"/>
    <cellStyle name="Normal 5 2 2 4 10 3 2" xfId="34790"/>
    <cellStyle name="Normal 5 2 2 4 10 4" xfId="18363"/>
    <cellStyle name="Normal 5 2 2 4 10 4 2" xfId="34791"/>
    <cellStyle name="Normal 5 2 2 4 10 5" xfId="18364"/>
    <cellStyle name="Normal 5 2 2 4 10 5 2" xfId="34792"/>
    <cellStyle name="Normal 5 2 2 4 10 6" xfId="34788"/>
    <cellStyle name="Normal 5 2 2 4 11" xfId="18365"/>
    <cellStyle name="Normal 5 2 2 4 11 2" xfId="18366"/>
    <cellStyle name="Normal 5 2 2 4 11 2 2" xfId="34794"/>
    <cellStyle name="Normal 5 2 2 4 11 3" xfId="18367"/>
    <cellStyle name="Normal 5 2 2 4 11 3 2" xfId="34795"/>
    <cellStyle name="Normal 5 2 2 4 11 4" xfId="18368"/>
    <cellStyle name="Normal 5 2 2 4 11 4 2" xfId="34796"/>
    <cellStyle name="Normal 5 2 2 4 11 5" xfId="18369"/>
    <cellStyle name="Normal 5 2 2 4 11 5 2" xfId="34797"/>
    <cellStyle name="Normal 5 2 2 4 11 6" xfId="34793"/>
    <cellStyle name="Normal 5 2 2 4 12" xfId="18370"/>
    <cellStyle name="Normal 5 2 2 4 12 2" xfId="18371"/>
    <cellStyle name="Normal 5 2 2 4 12 2 2" xfId="34799"/>
    <cellStyle name="Normal 5 2 2 4 12 3" xfId="18372"/>
    <cellStyle name="Normal 5 2 2 4 12 3 2" xfId="34800"/>
    <cellStyle name="Normal 5 2 2 4 12 4" xfId="18373"/>
    <cellStyle name="Normal 5 2 2 4 12 4 2" xfId="34801"/>
    <cellStyle name="Normal 5 2 2 4 12 5" xfId="18374"/>
    <cellStyle name="Normal 5 2 2 4 12 5 2" xfId="34802"/>
    <cellStyle name="Normal 5 2 2 4 12 6" xfId="34798"/>
    <cellStyle name="Normal 5 2 2 4 13" xfId="18375"/>
    <cellStyle name="Normal 5 2 2 4 13 2" xfId="18376"/>
    <cellStyle name="Normal 5 2 2 4 13 2 2" xfId="34804"/>
    <cellStyle name="Normal 5 2 2 4 13 3" xfId="18377"/>
    <cellStyle name="Normal 5 2 2 4 13 3 2" xfId="34805"/>
    <cellStyle name="Normal 5 2 2 4 13 4" xfId="18378"/>
    <cellStyle name="Normal 5 2 2 4 13 4 2" xfId="34806"/>
    <cellStyle name="Normal 5 2 2 4 13 5" xfId="18379"/>
    <cellStyle name="Normal 5 2 2 4 13 5 2" xfId="34807"/>
    <cellStyle name="Normal 5 2 2 4 13 6" xfId="34803"/>
    <cellStyle name="Normal 5 2 2 4 14" xfId="18380"/>
    <cellStyle name="Normal 5 2 2 4 14 2" xfId="18381"/>
    <cellStyle name="Normal 5 2 2 4 14 2 2" xfId="34809"/>
    <cellStyle name="Normal 5 2 2 4 14 3" xfId="18382"/>
    <cellStyle name="Normal 5 2 2 4 14 3 2" xfId="34810"/>
    <cellStyle name="Normal 5 2 2 4 14 4" xfId="18383"/>
    <cellStyle name="Normal 5 2 2 4 14 4 2" xfId="34811"/>
    <cellStyle name="Normal 5 2 2 4 14 5" xfId="18384"/>
    <cellStyle name="Normal 5 2 2 4 14 5 2" xfId="34812"/>
    <cellStyle name="Normal 5 2 2 4 14 6" xfId="34808"/>
    <cellStyle name="Normal 5 2 2 4 15" xfId="18385"/>
    <cellStyle name="Normal 5 2 2 4 15 2" xfId="18386"/>
    <cellStyle name="Normal 5 2 2 4 15 2 2" xfId="34814"/>
    <cellStyle name="Normal 5 2 2 4 15 3" xfId="18387"/>
    <cellStyle name="Normal 5 2 2 4 15 3 2" xfId="34815"/>
    <cellStyle name="Normal 5 2 2 4 15 4" xfId="18388"/>
    <cellStyle name="Normal 5 2 2 4 15 4 2" xfId="34816"/>
    <cellStyle name="Normal 5 2 2 4 15 5" xfId="18389"/>
    <cellStyle name="Normal 5 2 2 4 15 5 2" xfId="34817"/>
    <cellStyle name="Normal 5 2 2 4 15 6" xfId="34813"/>
    <cellStyle name="Normal 5 2 2 4 16" xfId="18390"/>
    <cellStyle name="Normal 5 2 2 4 16 2" xfId="18391"/>
    <cellStyle name="Normal 5 2 2 4 16 2 2" xfId="34819"/>
    <cellStyle name="Normal 5 2 2 4 16 3" xfId="18392"/>
    <cellStyle name="Normal 5 2 2 4 16 3 2" xfId="34820"/>
    <cellStyle name="Normal 5 2 2 4 16 4" xfId="18393"/>
    <cellStyle name="Normal 5 2 2 4 16 4 2" xfId="34821"/>
    <cellStyle name="Normal 5 2 2 4 16 5" xfId="18394"/>
    <cellStyle name="Normal 5 2 2 4 16 5 2" xfId="34822"/>
    <cellStyle name="Normal 5 2 2 4 16 6" xfId="34818"/>
    <cellStyle name="Normal 5 2 2 4 17" xfId="18395"/>
    <cellStyle name="Normal 5 2 2 4 17 2" xfId="34823"/>
    <cellStyle name="Normal 5 2 2 4 18" xfId="18396"/>
    <cellStyle name="Normal 5 2 2 4 18 2" xfId="34824"/>
    <cellStyle name="Normal 5 2 2 4 19" xfId="18397"/>
    <cellStyle name="Normal 5 2 2 4 19 2" xfId="34825"/>
    <cellStyle name="Normal 5 2 2 4 2" xfId="18398"/>
    <cellStyle name="Normal 5 2 2 4 2 10" xfId="18399"/>
    <cellStyle name="Normal 5 2 2 4 2 10 2" xfId="34827"/>
    <cellStyle name="Normal 5 2 2 4 2 11" xfId="18400"/>
    <cellStyle name="Normal 5 2 2 4 2 11 2" xfId="34828"/>
    <cellStyle name="Normal 5 2 2 4 2 12" xfId="34826"/>
    <cellStyle name="Normal 5 2 2 4 2 2" xfId="18401"/>
    <cellStyle name="Normal 5 2 2 4 2 2 2" xfId="18402"/>
    <cellStyle name="Normal 5 2 2 4 2 2 2 2" xfId="34830"/>
    <cellStyle name="Normal 5 2 2 4 2 2 3" xfId="18403"/>
    <cellStyle name="Normal 5 2 2 4 2 2 3 2" xfId="34831"/>
    <cellStyle name="Normal 5 2 2 4 2 2 4" xfId="18404"/>
    <cellStyle name="Normal 5 2 2 4 2 2 4 2" xfId="34832"/>
    <cellStyle name="Normal 5 2 2 4 2 2 5" xfId="18405"/>
    <cellStyle name="Normal 5 2 2 4 2 2 5 2" xfId="34833"/>
    <cellStyle name="Normal 5 2 2 4 2 2 6" xfId="34829"/>
    <cellStyle name="Normal 5 2 2 4 2 3" xfId="18406"/>
    <cellStyle name="Normal 5 2 2 4 2 3 2" xfId="18407"/>
    <cellStyle name="Normal 5 2 2 4 2 3 2 2" xfId="34835"/>
    <cellStyle name="Normal 5 2 2 4 2 3 3" xfId="18408"/>
    <cellStyle name="Normal 5 2 2 4 2 3 3 2" xfId="34836"/>
    <cellStyle name="Normal 5 2 2 4 2 3 4" xfId="18409"/>
    <cellStyle name="Normal 5 2 2 4 2 3 4 2" xfId="34837"/>
    <cellStyle name="Normal 5 2 2 4 2 3 5" xfId="18410"/>
    <cellStyle name="Normal 5 2 2 4 2 3 5 2" xfId="34838"/>
    <cellStyle name="Normal 5 2 2 4 2 3 6" xfId="34834"/>
    <cellStyle name="Normal 5 2 2 4 2 4" xfId="18411"/>
    <cellStyle name="Normal 5 2 2 4 2 4 2" xfId="18412"/>
    <cellStyle name="Normal 5 2 2 4 2 4 2 2" xfId="34840"/>
    <cellStyle name="Normal 5 2 2 4 2 4 3" xfId="18413"/>
    <cellStyle name="Normal 5 2 2 4 2 4 3 2" xfId="34841"/>
    <cellStyle name="Normal 5 2 2 4 2 4 4" xfId="18414"/>
    <cellStyle name="Normal 5 2 2 4 2 4 4 2" xfId="34842"/>
    <cellStyle name="Normal 5 2 2 4 2 4 5" xfId="18415"/>
    <cellStyle name="Normal 5 2 2 4 2 4 5 2" xfId="34843"/>
    <cellStyle name="Normal 5 2 2 4 2 4 6" xfId="34839"/>
    <cellStyle name="Normal 5 2 2 4 2 5" xfId="18416"/>
    <cellStyle name="Normal 5 2 2 4 2 5 2" xfId="18417"/>
    <cellStyle name="Normal 5 2 2 4 2 5 2 2" xfId="34845"/>
    <cellStyle name="Normal 5 2 2 4 2 5 3" xfId="18418"/>
    <cellStyle name="Normal 5 2 2 4 2 5 3 2" xfId="34846"/>
    <cellStyle name="Normal 5 2 2 4 2 5 4" xfId="18419"/>
    <cellStyle name="Normal 5 2 2 4 2 5 4 2" xfId="34847"/>
    <cellStyle name="Normal 5 2 2 4 2 5 5" xfId="18420"/>
    <cellStyle name="Normal 5 2 2 4 2 5 5 2" xfId="34848"/>
    <cellStyle name="Normal 5 2 2 4 2 5 6" xfId="34844"/>
    <cellStyle name="Normal 5 2 2 4 2 6" xfId="18421"/>
    <cellStyle name="Normal 5 2 2 4 2 6 2" xfId="18422"/>
    <cellStyle name="Normal 5 2 2 4 2 6 2 2" xfId="34850"/>
    <cellStyle name="Normal 5 2 2 4 2 6 3" xfId="18423"/>
    <cellStyle name="Normal 5 2 2 4 2 6 3 2" xfId="34851"/>
    <cellStyle name="Normal 5 2 2 4 2 6 4" xfId="18424"/>
    <cellStyle name="Normal 5 2 2 4 2 6 4 2" xfId="34852"/>
    <cellStyle name="Normal 5 2 2 4 2 6 5" xfId="18425"/>
    <cellStyle name="Normal 5 2 2 4 2 6 5 2" xfId="34853"/>
    <cellStyle name="Normal 5 2 2 4 2 6 6" xfId="34849"/>
    <cellStyle name="Normal 5 2 2 4 2 7" xfId="18426"/>
    <cellStyle name="Normal 5 2 2 4 2 7 2" xfId="18427"/>
    <cellStyle name="Normal 5 2 2 4 2 7 2 2" xfId="34855"/>
    <cellStyle name="Normal 5 2 2 4 2 7 3" xfId="18428"/>
    <cellStyle name="Normal 5 2 2 4 2 7 3 2" xfId="34856"/>
    <cellStyle name="Normal 5 2 2 4 2 7 4" xfId="18429"/>
    <cellStyle name="Normal 5 2 2 4 2 7 4 2" xfId="34857"/>
    <cellStyle name="Normal 5 2 2 4 2 7 5" xfId="18430"/>
    <cellStyle name="Normal 5 2 2 4 2 7 5 2" xfId="34858"/>
    <cellStyle name="Normal 5 2 2 4 2 7 6" xfId="34854"/>
    <cellStyle name="Normal 5 2 2 4 2 8" xfId="18431"/>
    <cellStyle name="Normal 5 2 2 4 2 8 2" xfId="34859"/>
    <cellStyle name="Normal 5 2 2 4 2 9" xfId="18432"/>
    <cellStyle name="Normal 5 2 2 4 2 9 2" xfId="34860"/>
    <cellStyle name="Normal 5 2 2 4 20" xfId="18433"/>
    <cellStyle name="Normal 5 2 2 4 20 2" xfId="34861"/>
    <cellStyle name="Normal 5 2 2 4 21" xfId="34787"/>
    <cellStyle name="Normal 5 2 2 4 3" xfId="18434"/>
    <cellStyle name="Normal 5 2 2 4 3 2" xfId="18435"/>
    <cellStyle name="Normal 5 2 2 4 3 2 2" xfId="18436"/>
    <cellStyle name="Normal 5 2 2 4 3 2 2 2" xfId="34864"/>
    <cellStyle name="Normal 5 2 2 4 3 2 3" xfId="18437"/>
    <cellStyle name="Normal 5 2 2 4 3 2 3 2" xfId="34865"/>
    <cellStyle name="Normal 5 2 2 4 3 2 4" xfId="18438"/>
    <cellStyle name="Normal 5 2 2 4 3 2 4 2" xfId="34866"/>
    <cellStyle name="Normal 5 2 2 4 3 2 5" xfId="18439"/>
    <cellStyle name="Normal 5 2 2 4 3 2 5 2" xfId="34867"/>
    <cellStyle name="Normal 5 2 2 4 3 2 6" xfId="34863"/>
    <cellStyle name="Normal 5 2 2 4 3 3" xfId="18440"/>
    <cellStyle name="Normal 5 2 2 4 3 3 2" xfId="34868"/>
    <cellStyle name="Normal 5 2 2 4 3 4" xfId="18441"/>
    <cellStyle name="Normal 5 2 2 4 3 4 2" xfId="34869"/>
    <cellStyle name="Normal 5 2 2 4 3 5" xfId="18442"/>
    <cellStyle name="Normal 5 2 2 4 3 5 2" xfId="34870"/>
    <cellStyle name="Normal 5 2 2 4 3 6" xfId="18443"/>
    <cellStyle name="Normal 5 2 2 4 3 6 2" xfId="34871"/>
    <cellStyle name="Normal 5 2 2 4 3 7" xfId="34862"/>
    <cellStyle name="Normal 5 2 2 4 4" xfId="18444"/>
    <cellStyle name="Normal 5 2 2 4 4 2" xfId="18445"/>
    <cellStyle name="Normal 5 2 2 4 4 2 2" xfId="18446"/>
    <cellStyle name="Normal 5 2 2 4 4 2 2 2" xfId="34874"/>
    <cellStyle name="Normal 5 2 2 4 4 2 3" xfId="18447"/>
    <cellStyle name="Normal 5 2 2 4 4 2 3 2" xfId="34875"/>
    <cellStyle name="Normal 5 2 2 4 4 2 4" xfId="18448"/>
    <cellStyle name="Normal 5 2 2 4 4 2 4 2" xfId="34876"/>
    <cellStyle name="Normal 5 2 2 4 4 2 5" xfId="18449"/>
    <cellStyle name="Normal 5 2 2 4 4 2 5 2" xfId="34877"/>
    <cellStyle name="Normal 5 2 2 4 4 2 6" xfId="34873"/>
    <cellStyle name="Normal 5 2 2 4 4 3" xfId="18450"/>
    <cellStyle name="Normal 5 2 2 4 4 3 2" xfId="34878"/>
    <cellStyle name="Normal 5 2 2 4 4 4" xfId="18451"/>
    <cellStyle name="Normal 5 2 2 4 4 4 2" xfId="34879"/>
    <cellStyle name="Normal 5 2 2 4 4 5" xfId="18452"/>
    <cellStyle name="Normal 5 2 2 4 4 5 2" xfId="34880"/>
    <cellStyle name="Normal 5 2 2 4 4 6" xfId="18453"/>
    <cellStyle name="Normal 5 2 2 4 4 6 2" xfId="34881"/>
    <cellStyle name="Normal 5 2 2 4 4 7" xfId="34872"/>
    <cellStyle name="Normal 5 2 2 4 5" xfId="18454"/>
    <cellStyle name="Normal 5 2 2 4 5 2" xfId="18455"/>
    <cellStyle name="Normal 5 2 2 4 5 2 2" xfId="34883"/>
    <cellStyle name="Normal 5 2 2 4 5 3" xfId="18456"/>
    <cellStyle name="Normal 5 2 2 4 5 3 2" xfId="34884"/>
    <cellStyle name="Normal 5 2 2 4 5 4" xfId="18457"/>
    <cellStyle name="Normal 5 2 2 4 5 4 2" xfId="34885"/>
    <cellStyle name="Normal 5 2 2 4 5 5" xfId="18458"/>
    <cellStyle name="Normal 5 2 2 4 5 5 2" xfId="34886"/>
    <cellStyle name="Normal 5 2 2 4 5 6" xfId="34882"/>
    <cellStyle name="Normal 5 2 2 4 6" xfId="18459"/>
    <cellStyle name="Normal 5 2 2 4 6 2" xfId="18460"/>
    <cellStyle name="Normal 5 2 2 4 6 2 2" xfId="34888"/>
    <cellStyle name="Normal 5 2 2 4 6 3" xfId="18461"/>
    <cellStyle name="Normal 5 2 2 4 6 3 2" xfId="34889"/>
    <cellStyle name="Normal 5 2 2 4 6 4" xfId="18462"/>
    <cellStyle name="Normal 5 2 2 4 6 4 2" xfId="34890"/>
    <cellStyle name="Normal 5 2 2 4 6 5" xfId="18463"/>
    <cellStyle name="Normal 5 2 2 4 6 5 2" xfId="34891"/>
    <cellStyle name="Normal 5 2 2 4 6 6" xfId="34887"/>
    <cellStyle name="Normal 5 2 2 4 7" xfId="18464"/>
    <cellStyle name="Normal 5 2 2 4 7 2" xfId="18465"/>
    <cellStyle name="Normal 5 2 2 4 7 2 2" xfId="34893"/>
    <cellStyle name="Normal 5 2 2 4 7 3" xfId="18466"/>
    <cellStyle name="Normal 5 2 2 4 7 3 2" xfId="34894"/>
    <cellStyle name="Normal 5 2 2 4 7 4" xfId="18467"/>
    <cellStyle name="Normal 5 2 2 4 7 4 2" xfId="34895"/>
    <cellStyle name="Normal 5 2 2 4 7 5" xfId="18468"/>
    <cellStyle name="Normal 5 2 2 4 7 5 2" xfId="34896"/>
    <cellStyle name="Normal 5 2 2 4 7 6" xfId="34892"/>
    <cellStyle name="Normal 5 2 2 4 8" xfId="18469"/>
    <cellStyle name="Normal 5 2 2 4 8 2" xfId="18470"/>
    <cellStyle name="Normal 5 2 2 4 8 2 2" xfId="34898"/>
    <cellStyle name="Normal 5 2 2 4 8 3" xfId="18471"/>
    <cellStyle name="Normal 5 2 2 4 8 3 2" xfId="34899"/>
    <cellStyle name="Normal 5 2 2 4 8 4" xfId="18472"/>
    <cellStyle name="Normal 5 2 2 4 8 4 2" xfId="34900"/>
    <cellStyle name="Normal 5 2 2 4 8 5" xfId="18473"/>
    <cellStyle name="Normal 5 2 2 4 8 5 2" xfId="34901"/>
    <cellStyle name="Normal 5 2 2 4 8 6" xfId="34897"/>
    <cellStyle name="Normal 5 2 2 4 9" xfId="18474"/>
    <cellStyle name="Normal 5 2 2 4 9 2" xfId="18475"/>
    <cellStyle name="Normal 5 2 2 4 9 2 2" xfId="34903"/>
    <cellStyle name="Normal 5 2 2 4 9 3" xfId="18476"/>
    <cellStyle name="Normal 5 2 2 4 9 3 2" xfId="34904"/>
    <cellStyle name="Normal 5 2 2 4 9 4" xfId="18477"/>
    <cellStyle name="Normal 5 2 2 4 9 4 2" xfId="34905"/>
    <cellStyle name="Normal 5 2 2 4 9 5" xfId="18478"/>
    <cellStyle name="Normal 5 2 2 4 9 5 2" xfId="34906"/>
    <cellStyle name="Normal 5 2 2 4 9 6" xfId="34902"/>
    <cellStyle name="Normal 5 2 2 5" xfId="18479"/>
    <cellStyle name="Normal 5 2 2 5 10" xfId="18480"/>
    <cellStyle name="Normal 5 2 2 5 10 2" xfId="34908"/>
    <cellStyle name="Normal 5 2 2 5 11" xfId="18481"/>
    <cellStyle name="Normal 5 2 2 5 11 2" xfId="34909"/>
    <cellStyle name="Normal 5 2 2 5 12" xfId="34907"/>
    <cellStyle name="Normal 5 2 2 5 2" xfId="18482"/>
    <cellStyle name="Normal 5 2 2 5 2 2" xfId="18483"/>
    <cellStyle name="Normal 5 2 2 5 2 2 2" xfId="34911"/>
    <cellStyle name="Normal 5 2 2 5 2 3" xfId="18484"/>
    <cellStyle name="Normal 5 2 2 5 2 3 2" xfId="34912"/>
    <cellStyle name="Normal 5 2 2 5 2 4" xfId="18485"/>
    <cellStyle name="Normal 5 2 2 5 2 4 2" xfId="34913"/>
    <cellStyle name="Normal 5 2 2 5 2 5" xfId="18486"/>
    <cellStyle name="Normal 5 2 2 5 2 5 2" xfId="34914"/>
    <cellStyle name="Normal 5 2 2 5 2 6" xfId="34910"/>
    <cellStyle name="Normal 5 2 2 5 3" xfId="18487"/>
    <cellStyle name="Normal 5 2 2 5 3 2" xfId="18488"/>
    <cellStyle name="Normal 5 2 2 5 3 2 2" xfId="34916"/>
    <cellStyle name="Normal 5 2 2 5 3 3" xfId="18489"/>
    <cellStyle name="Normal 5 2 2 5 3 3 2" xfId="34917"/>
    <cellStyle name="Normal 5 2 2 5 3 4" xfId="18490"/>
    <cellStyle name="Normal 5 2 2 5 3 4 2" xfId="34918"/>
    <cellStyle name="Normal 5 2 2 5 3 5" xfId="18491"/>
    <cellStyle name="Normal 5 2 2 5 3 5 2" xfId="34919"/>
    <cellStyle name="Normal 5 2 2 5 3 6" xfId="34915"/>
    <cellStyle name="Normal 5 2 2 5 4" xfId="18492"/>
    <cellStyle name="Normal 5 2 2 5 4 2" xfId="18493"/>
    <cellStyle name="Normal 5 2 2 5 4 2 2" xfId="34921"/>
    <cellStyle name="Normal 5 2 2 5 4 3" xfId="18494"/>
    <cellStyle name="Normal 5 2 2 5 4 3 2" xfId="34922"/>
    <cellStyle name="Normal 5 2 2 5 4 4" xfId="18495"/>
    <cellStyle name="Normal 5 2 2 5 4 4 2" xfId="34923"/>
    <cellStyle name="Normal 5 2 2 5 4 5" xfId="18496"/>
    <cellStyle name="Normal 5 2 2 5 4 5 2" xfId="34924"/>
    <cellStyle name="Normal 5 2 2 5 4 6" xfId="34920"/>
    <cellStyle name="Normal 5 2 2 5 5" xfId="18497"/>
    <cellStyle name="Normal 5 2 2 5 5 2" xfId="18498"/>
    <cellStyle name="Normal 5 2 2 5 5 2 2" xfId="34926"/>
    <cellStyle name="Normal 5 2 2 5 5 3" xfId="18499"/>
    <cellStyle name="Normal 5 2 2 5 5 3 2" xfId="34927"/>
    <cellStyle name="Normal 5 2 2 5 5 4" xfId="18500"/>
    <cellStyle name="Normal 5 2 2 5 5 4 2" xfId="34928"/>
    <cellStyle name="Normal 5 2 2 5 5 5" xfId="18501"/>
    <cellStyle name="Normal 5 2 2 5 5 5 2" xfId="34929"/>
    <cellStyle name="Normal 5 2 2 5 5 6" xfId="34925"/>
    <cellStyle name="Normal 5 2 2 5 6" xfId="18502"/>
    <cellStyle name="Normal 5 2 2 5 6 2" xfId="18503"/>
    <cellStyle name="Normal 5 2 2 5 6 2 2" xfId="34931"/>
    <cellStyle name="Normal 5 2 2 5 6 3" xfId="18504"/>
    <cellStyle name="Normal 5 2 2 5 6 3 2" xfId="34932"/>
    <cellStyle name="Normal 5 2 2 5 6 4" xfId="18505"/>
    <cellStyle name="Normal 5 2 2 5 6 4 2" xfId="34933"/>
    <cellStyle name="Normal 5 2 2 5 6 5" xfId="18506"/>
    <cellStyle name="Normal 5 2 2 5 6 5 2" xfId="34934"/>
    <cellStyle name="Normal 5 2 2 5 6 6" xfId="34930"/>
    <cellStyle name="Normal 5 2 2 5 7" xfId="18507"/>
    <cellStyle name="Normal 5 2 2 5 7 2" xfId="18508"/>
    <cellStyle name="Normal 5 2 2 5 7 2 2" xfId="34936"/>
    <cellStyle name="Normal 5 2 2 5 7 3" xfId="18509"/>
    <cellStyle name="Normal 5 2 2 5 7 3 2" xfId="34937"/>
    <cellStyle name="Normal 5 2 2 5 7 4" xfId="18510"/>
    <cellStyle name="Normal 5 2 2 5 7 4 2" xfId="34938"/>
    <cellStyle name="Normal 5 2 2 5 7 5" xfId="18511"/>
    <cellStyle name="Normal 5 2 2 5 7 5 2" xfId="34939"/>
    <cellStyle name="Normal 5 2 2 5 7 6" xfId="34935"/>
    <cellStyle name="Normal 5 2 2 5 8" xfId="18512"/>
    <cellStyle name="Normal 5 2 2 5 8 2" xfId="34940"/>
    <cellStyle name="Normal 5 2 2 5 9" xfId="18513"/>
    <cellStyle name="Normal 5 2 2 5 9 2" xfId="34941"/>
    <cellStyle name="Normal 5 2 2 6" xfId="18514"/>
    <cellStyle name="Normal 5 2 2 6 2" xfId="18515"/>
    <cellStyle name="Normal 5 2 2 6 2 2" xfId="18516"/>
    <cellStyle name="Normal 5 2 2 6 2 2 2" xfId="34944"/>
    <cellStyle name="Normal 5 2 2 6 2 3" xfId="18517"/>
    <cellStyle name="Normal 5 2 2 6 2 3 2" xfId="34945"/>
    <cellStyle name="Normal 5 2 2 6 2 4" xfId="18518"/>
    <cellStyle name="Normal 5 2 2 6 2 4 2" xfId="34946"/>
    <cellStyle name="Normal 5 2 2 6 2 5" xfId="18519"/>
    <cellStyle name="Normal 5 2 2 6 2 5 2" xfId="34947"/>
    <cellStyle name="Normal 5 2 2 6 2 6" xfId="34943"/>
    <cellStyle name="Normal 5 2 2 6 3" xfId="18520"/>
    <cellStyle name="Normal 5 2 2 6 3 2" xfId="34948"/>
    <cellStyle name="Normal 5 2 2 6 4" xfId="18521"/>
    <cellStyle name="Normal 5 2 2 6 4 2" xfId="34949"/>
    <cellStyle name="Normal 5 2 2 6 5" xfId="18522"/>
    <cellStyle name="Normal 5 2 2 6 5 2" xfId="34950"/>
    <cellStyle name="Normal 5 2 2 6 6" xfId="18523"/>
    <cellStyle name="Normal 5 2 2 6 6 2" xfId="34951"/>
    <cellStyle name="Normal 5 2 2 6 7" xfId="34942"/>
    <cellStyle name="Normal 5 2 2 7" xfId="18524"/>
    <cellStyle name="Normal 5 2 2 7 2" xfId="18525"/>
    <cellStyle name="Normal 5 2 2 7 2 2" xfId="18526"/>
    <cellStyle name="Normal 5 2 2 7 2 2 2" xfId="34954"/>
    <cellStyle name="Normal 5 2 2 7 2 3" xfId="18527"/>
    <cellStyle name="Normal 5 2 2 7 2 3 2" xfId="34955"/>
    <cellStyle name="Normal 5 2 2 7 2 4" xfId="18528"/>
    <cellStyle name="Normal 5 2 2 7 2 4 2" xfId="34956"/>
    <cellStyle name="Normal 5 2 2 7 2 5" xfId="18529"/>
    <cellStyle name="Normal 5 2 2 7 2 5 2" xfId="34957"/>
    <cellStyle name="Normal 5 2 2 7 2 6" xfId="34953"/>
    <cellStyle name="Normal 5 2 2 7 3" xfId="18530"/>
    <cellStyle name="Normal 5 2 2 7 3 2" xfId="34958"/>
    <cellStyle name="Normal 5 2 2 7 4" xfId="18531"/>
    <cellStyle name="Normal 5 2 2 7 4 2" xfId="34959"/>
    <cellStyle name="Normal 5 2 2 7 5" xfId="18532"/>
    <cellStyle name="Normal 5 2 2 7 5 2" xfId="34960"/>
    <cellStyle name="Normal 5 2 2 7 6" xfId="18533"/>
    <cellStyle name="Normal 5 2 2 7 6 2" xfId="34961"/>
    <cellStyle name="Normal 5 2 2 7 7" xfId="34952"/>
    <cellStyle name="Normal 5 2 2 8" xfId="18534"/>
    <cellStyle name="Normal 5 2 2 8 2" xfId="18535"/>
    <cellStyle name="Normal 5 2 2 8 2 2" xfId="34963"/>
    <cellStyle name="Normal 5 2 2 8 3" xfId="18536"/>
    <cellStyle name="Normal 5 2 2 8 3 2" xfId="34964"/>
    <cellStyle name="Normal 5 2 2 8 4" xfId="18537"/>
    <cellStyle name="Normal 5 2 2 8 4 2" xfId="34965"/>
    <cellStyle name="Normal 5 2 2 8 5" xfId="18538"/>
    <cellStyle name="Normal 5 2 2 8 5 2" xfId="34966"/>
    <cellStyle name="Normal 5 2 2 8 6" xfId="34962"/>
    <cellStyle name="Normal 5 2 2 9" xfId="18539"/>
    <cellStyle name="Normal 5 2 2 9 2" xfId="18540"/>
    <cellStyle name="Normal 5 2 2 9 2 2" xfId="34968"/>
    <cellStyle name="Normal 5 2 2 9 3" xfId="18541"/>
    <cellStyle name="Normal 5 2 2 9 3 2" xfId="34969"/>
    <cellStyle name="Normal 5 2 2 9 4" xfId="18542"/>
    <cellStyle name="Normal 5 2 2 9 4 2" xfId="34970"/>
    <cellStyle name="Normal 5 2 2 9 5" xfId="18543"/>
    <cellStyle name="Normal 5 2 2 9 5 2" xfId="34971"/>
    <cellStyle name="Normal 5 2 2 9 6" xfId="34967"/>
    <cellStyle name="Normal 5 2 20" xfId="18544"/>
    <cellStyle name="Normal 5 2 20 2" xfId="18545"/>
    <cellStyle name="Normal 5 2 20 2 2" xfId="34973"/>
    <cellStyle name="Normal 5 2 20 3" xfId="18546"/>
    <cellStyle name="Normal 5 2 20 3 2" xfId="34974"/>
    <cellStyle name="Normal 5 2 20 4" xfId="18547"/>
    <cellStyle name="Normal 5 2 20 4 2" xfId="34975"/>
    <cellStyle name="Normal 5 2 20 5" xfId="18548"/>
    <cellStyle name="Normal 5 2 20 5 2" xfId="34976"/>
    <cellStyle name="Normal 5 2 20 6" xfId="34972"/>
    <cellStyle name="Normal 5 2 21" xfId="18549"/>
    <cellStyle name="Normal 5 2 21 2" xfId="18550"/>
    <cellStyle name="Normal 5 2 21 2 2" xfId="34978"/>
    <cellStyle name="Normal 5 2 21 3" xfId="18551"/>
    <cellStyle name="Normal 5 2 21 3 2" xfId="34979"/>
    <cellStyle name="Normal 5 2 21 4" xfId="18552"/>
    <cellStyle name="Normal 5 2 21 4 2" xfId="34980"/>
    <cellStyle name="Normal 5 2 21 5" xfId="18553"/>
    <cellStyle name="Normal 5 2 21 5 2" xfId="34981"/>
    <cellStyle name="Normal 5 2 21 6" xfId="34977"/>
    <cellStyle name="Normal 5 2 22" xfId="18554"/>
    <cellStyle name="Normal 5 2 22 2" xfId="18555"/>
    <cellStyle name="Normal 5 2 22 2 2" xfId="34983"/>
    <cellStyle name="Normal 5 2 22 3" xfId="18556"/>
    <cellStyle name="Normal 5 2 22 3 2" xfId="34984"/>
    <cellStyle name="Normal 5 2 22 4" xfId="18557"/>
    <cellStyle name="Normal 5 2 22 4 2" xfId="34985"/>
    <cellStyle name="Normal 5 2 22 5" xfId="18558"/>
    <cellStyle name="Normal 5 2 22 5 2" xfId="34986"/>
    <cellStyle name="Normal 5 2 22 6" xfId="34982"/>
    <cellStyle name="Normal 5 2 23" xfId="18559"/>
    <cellStyle name="Normal 5 2 23 2" xfId="18560"/>
    <cellStyle name="Normal 5 2 23 2 2" xfId="34988"/>
    <cellStyle name="Normal 5 2 23 3" xfId="18561"/>
    <cellStyle name="Normal 5 2 23 3 2" xfId="34989"/>
    <cellStyle name="Normal 5 2 23 4" xfId="18562"/>
    <cellStyle name="Normal 5 2 23 4 2" xfId="34990"/>
    <cellStyle name="Normal 5 2 23 5" xfId="18563"/>
    <cellStyle name="Normal 5 2 23 5 2" xfId="34991"/>
    <cellStyle name="Normal 5 2 23 6" xfId="34987"/>
    <cellStyle name="Normal 5 2 24" xfId="18564"/>
    <cellStyle name="Normal 5 2 24 2" xfId="18565"/>
    <cellStyle name="Normal 5 2 24 2 2" xfId="34993"/>
    <cellStyle name="Normal 5 2 24 3" xfId="18566"/>
    <cellStyle name="Normal 5 2 24 3 2" xfId="34994"/>
    <cellStyle name="Normal 5 2 24 4" xfId="18567"/>
    <cellStyle name="Normal 5 2 24 4 2" xfId="34995"/>
    <cellStyle name="Normal 5 2 24 5" xfId="18568"/>
    <cellStyle name="Normal 5 2 24 5 2" xfId="34996"/>
    <cellStyle name="Normal 5 2 24 6" xfId="34992"/>
    <cellStyle name="Normal 5 2 25" xfId="18569"/>
    <cellStyle name="Normal 5 2 25 2" xfId="34997"/>
    <cellStyle name="Normal 5 2 26" xfId="18570"/>
    <cellStyle name="Normal 5 2 26 2" xfId="34998"/>
    <cellStyle name="Normal 5 2 27" xfId="18571"/>
    <cellStyle name="Normal 5 2 27 2" xfId="34999"/>
    <cellStyle name="Normal 5 2 28" xfId="18572"/>
    <cellStyle name="Normal 5 2 28 2" xfId="35000"/>
    <cellStyle name="Normal 5 2 29" xfId="18573"/>
    <cellStyle name="Normal 5 2 29 2" xfId="35001"/>
    <cellStyle name="Normal 5 2 3" xfId="18574"/>
    <cellStyle name="Normal 5 2 3 10" xfId="18575"/>
    <cellStyle name="Normal 5 2 3 10 2" xfId="18576"/>
    <cellStyle name="Normal 5 2 3 10 2 2" xfId="35004"/>
    <cellStyle name="Normal 5 2 3 10 3" xfId="18577"/>
    <cellStyle name="Normal 5 2 3 10 3 2" xfId="35005"/>
    <cellStyle name="Normal 5 2 3 10 4" xfId="18578"/>
    <cellStyle name="Normal 5 2 3 10 4 2" xfId="35006"/>
    <cellStyle name="Normal 5 2 3 10 5" xfId="18579"/>
    <cellStyle name="Normal 5 2 3 10 5 2" xfId="35007"/>
    <cellStyle name="Normal 5 2 3 10 6" xfId="35003"/>
    <cellStyle name="Normal 5 2 3 11" xfId="18580"/>
    <cellStyle name="Normal 5 2 3 11 2" xfId="18581"/>
    <cellStyle name="Normal 5 2 3 11 2 2" xfId="35009"/>
    <cellStyle name="Normal 5 2 3 11 3" xfId="18582"/>
    <cellStyle name="Normal 5 2 3 11 3 2" xfId="35010"/>
    <cellStyle name="Normal 5 2 3 11 4" xfId="18583"/>
    <cellStyle name="Normal 5 2 3 11 4 2" xfId="35011"/>
    <cellStyle name="Normal 5 2 3 11 5" xfId="18584"/>
    <cellStyle name="Normal 5 2 3 11 5 2" xfId="35012"/>
    <cellStyle name="Normal 5 2 3 11 6" xfId="35008"/>
    <cellStyle name="Normal 5 2 3 12" xfId="18585"/>
    <cellStyle name="Normal 5 2 3 12 2" xfId="18586"/>
    <cellStyle name="Normal 5 2 3 12 2 2" xfId="35014"/>
    <cellStyle name="Normal 5 2 3 12 3" xfId="18587"/>
    <cellStyle name="Normal 5 2 3 12 3 2" xfId="35015"/>
    <cellStyle name="Normal 5 2 3 12 4" xfId="18588"/>
    <cellStyle name="Normal 5 2 3 12 4 2" xfId="35016"/>
    <cellStyle name="Normal 5 2 3 12 5" xfId="18589"/>
    <cellStyle name="Normal 5 2 3 12 5 2" xfId="35017"/>
    <cellStyle name="Normal 5 2 3 12 6" xfId="35013"/>
    <cellStyle name="Normal 5 2 3 13" xfId="18590"/>
    <cellStyle name="Normal 5 2 3 13 2" xfId="18591"/>
    <cellStyle name="Normal 5 2 3 13 2 2" xfId="35019"/>
    <cellStyle name="Normal 5 2 3 13 3" xfId="18592"/>
    <cellStyle name="Normal 5 2 3 13 3 2" xfId="35020"/>
    <cellStyle name="Normal 5 2 3 13 4" xfId="18593"/>
    <cellStyle name="Normal 5 2 3 13 4 2" xfId="35021"/>
    <cellStyle name="Normal 5 2 3 13 5" xfId="18594"/>
    <cellStyle name="Normal 5 2 3 13 5 2" xfId="35022"/>
    <cellStyle name="Normal 5 2 3 13 6" xfId="35018"/>
    <cellStyle name="Normal 5 2 3 14" xfId="18595"/>
    <cellStyle name="Normal 5 2 3 14 2" xfId="18596"/>
    <cellStyle name="Normal 5 2 3 14 2 2" xfId="35024"/>
    <cellStyle name="Normal 5 2 3 14 3" xfId="18597"/>
    <cellStyle name="Normal 5 2 3 14 3 2" xfId="35025"/>
    <cellStyle name="Normal 5 2 3 14 4" xfId="18598"/>
    <cellStyle name="Normal 5 2 3 14 4 2" xfId="35026"/>
    <cellStyle name="Normal 5 2 3 14 5" xfId="18599"/>
    <cellStyle name="Normal 5 2 3 14 5 2" xfId="35027"/>
    <cellStyle name="Normal 5 2 3 14 6" xfId="35023"/>
    <cellStyle name="Normal 5 2 3 15" xfId="18600"/>
    <cellStyle name="Normal 5 2 3 15 2" xfId="18601"/>
    <cellStyle name="Normal 5 2 3 15 2 2" xfId="35029"/>
    <cellStyle name="Normal 5 2 3 15 3" xfId="18602"/>
    <cellStyle name="Normal 5 2 3 15 3 2" xfId="35030"/>
    <cellStyle name="Normal 5 2 3 15 4" xfId="18603"/>
    <cellStyle name="Normal 5 2 3 15 4 2" xfId="35031"/>
    <cellStyle name="Normal 5 2 3 15 5" xfId="18604"/>
    <cellStyle name="Normal 5 2 3 15 5 2" xfId="35032"/>
    <cellStyle name="Normal 5 2 3 15 6" xfId="35028"/>
    <cellStyle name="Normal 5 2 3 16" xfId="18605"/>
    <cellStyle name="Normal 5 2 3 16 2" xfId="18606"/>
    <cellStyle name="Normal 5 2 3 16 2 2" xfId="35034"/>
    <cellStyle name="Normal 5 2 3 16 3" xfId="18607"/>
    <cellStyle name="Normal 5 2 3 16 3 2" xfId="35035"/>
    <cellStyle name="Normal 5 2 3 16 4" xfId="18608"/>
    <cellStyle name="Normal 5 2 3 16 4 2" xfId="35036"/>
    <cellStyle name="Normal 5 2 3 16 5" xfId="18609"/>
    <cellStyle name="Normal 5 2 3 16 5 2" xfId="35037"/>
    <cellStyle name="Normal 5 2 3 16 6" xfId="35033"/>
    <cellStyle name="Normal 5 2 3 17" xfId="18610"/>
    <cellStyle name="Normal 5 2 3 17 2" xfId="35038"/>
    <cellStyle name="Normal 5 2 3 18" xfId="18611"/>
    <cellStyle name="Normal 5 2 3 18 2" xfId="35039"/>
    <cellStyle name="Normal 5 2 3 19" xfId="18612"/>
    <cellStyle name="Normal 5 2 3 19 2" xfId="35040"/>
    <cellStyle name="Normal 5 2 3 2" xfId="18613"/>
    <cellStyle name="Normal 5 2 3 2 10" xfId="18614"/>
    <cellStyle name="Normal 5 2 3 2 10 2" xfId="35042"/>
    <cellStyle name="Normal 5 2 3 2 11" xfId="18615"/>
    <cellStyle name="Normal 5 2 3 2 11 2" xfId="35043"/>
    <cellStyle name="Normal 5 2 3 2 12" xfId="35041"/>
    <cellStyle name="Normal 5 2 3 2 2" xfId="18616"/>
    <cellStyle name="Normal 5 2 3 2 2 2" xfId="18617"/>
    <cellStyle name="Normal 5 2 3 2 2 2 2" xfId="35045"/>
    <cellStyle name="Normal 5 2 3 2 2 3" xfId="18618"/>
    <cellStyle name="Normal 5 2 3 2 2 3 2" xfId="35046"/>
    <cellStyle name="Normal 5 2 3 2 2 4" xfId="18619"/>
    <cellStyle name="Normal 5 2 3 2 2 4 2" xfId="35047"/>
    <cellStyle name="Normal 5 2 3 2 2 5" xfId="18620"/>
    <cellStyle name="Normal 5 2 3 2 2 5 2" xfId="35048"/>
    <cellStyle name="Normal 5 2 3 2 2 6" xfId="35044"/>
    <cellStyle name="Normal 5 2 3 2 3" xfId="18621"/>
    <cellStyle name="Normal 5 2 3 2 3 2" xfId="18622"/>
    <cellStyle name="Normal 5 2 3 2 3 2 2" xfId="35050"/>
    <cellStyle name="Normal 5 2 3 2 3 3" xfId="18623"/>
    <cellStyle name="Normal 5 2 3 2 3 3 2" xfId="35051"/>
    <cellStyle name="Normal 5 2 3 2 3 4" xfId="18624"/>
    <cellStyle name="Normal 5 2 3 2 3 4 2" xfId="35052"/>
    <cellStyle name="Normal 5 2 3 2 3 5" xfId="18625"/>
    <cellStyle name="Normal 5 2 3 2 3 5 2" xfId="35053"/>
    <cellStyle name="Normal 5 2 3 2 3 6" xfId="35049"/>
    <cellStyle name="Normal 5 2 3 2 4" xfId="18626"/>
    <cellStyle name="Normal 5 2 3 2 4 2" xfId="18627"/>
    <cellStyle name="Normal 5 2 3 2 4 2 2" xfId="35055"/>
    <cellStyle name="Normal 5 2 3 2 4 3" xfId="18628"/>
    <cellStyle name="Normal 5 2 3 2 4 3 2" xfId="35056"/>
    <cellStyle name="Normal 5 2 3 2 4 4" xfId="18629"/>
    <cellStyle name="Normal 5 2 3 2 4 4 2" xfId="35057"/>
    <cellStyle name="Normal 5 2 3 2 4 5" xfId="18630"/>
    <cellStyle name="Normal 5 2 3 2 4 5 2" xfId="35058"/>
    <cellStyle name="Normal 5 2 3 2 4 6" xfId="35054"/>
    <cellStyle name="Normal 5 2 3 2 5" xfId="18631"/>
    <cellStyle name="Normal 5 2 3 2 5 2" xfId="18632"/>
    <cellStyle name="Normal 5 2 3 2 5 2 2" xfId="35060"/>
    <cellStyle name="Normal 5 2 3 2 5 3" xfId="18633"/>
    <cellStyle name="Normal 5 2 3 2 5 3 2" xfId="35061"/>
    <cellStyle name="Normal 5 2 3 2 5 4" xfId="18634"/>
    <cellStyle name="Normal 5 2 3 2 5 4 2" xfId="35062"/>
    <cellStyle name="Normal 5 2 3 2 5 5" xfId="18635"/>
    <cellStyle name="Normal 5 2 3 2 5 5 2" xfId="35063"/>
    <cellStyle name="Normal 5 2 3 2 5 6" xfId="35059"/>
    <cellStyle name="Normal 5 2 3 2 6" xfId="18636"/>
    <cellStyle name="Normal 5 2 3 2 6 2" xfId="18637"/>
    <cellStyle name="Normal 5 2 3 2 6 2 2" xfId="35065"/>
    <cellStyle name="Normal 5 2 3 2 6 3" xfId="18638"/>
    <cellStyle name="Normal 5 2 3 2 6 3 2" xfId="35066"/>
    <cellStyle name="Normal 5 2 3 2 6 4" xfId="18639"/>
    <cellStyle name="Normal 5 2 3 2 6 4 2" xfId="35067"/>
    <cellStyle name="Normal 5 2 3 2 6 5" xfId="18640"/>
    <cellStyle name="Normal 5 2 3 2 6 5 2" xfId="35068"/>
    <cellStyle name="Normal 5 2 3 2 6 6" xfId="35064"/>
    <cellStyle name="Normal 5 2 3 2 7" xfId="18641"/>
    <cellStyle name="Normal 5 2 3 2 7 2" xfId="18642"/>
    <cellStyle name="Normal 5 2 3 2 7 2 2" xfId="35070"/>
    <cellStyle name="Normal 5 2 3 2 7 3" xfId="18643"/>
    <cellStyle name="Normal 5 2 3 2 7 3 2" xfId="35071"/>
    <cellStyle name="Normal 5 2 3 2 7 4" xfId="18644"/>
    <cellStyle name="Normal 5 2 3 2 7 4 2" xfId="35072"/>
    <cellStyle name="Normal 5 2 3 2 7 5" xfId="18645"/>
    <cellStyle name="Normal 5 2 3 2 7 5 2" xfId="35073"/>
    <cellStyle name="Normal 5 2 3 2 7 6" xfId="35069"/>
    <cellStyle name="Normal 5 2 3 2 8" xfId="18646"/>
    <cellStyle name="Normal 5 2 3 2 8 2" xfId="35074"/>
    <cellStyle name="Normal 5 2 3 2 9" xfId="18647"/>
    <cellStyle name="Normal 5 2 3 2 9 2" xfId="35075"/>
    <cellStyle name="Normal 5 2 3 20" xfId="18648"/>
    <cellStyle name="Normal 5 2 3 20 2" xfId="35076"/>
    <cellStyle name="Normal 5 2 3 21" xfId="40728"/>
    <cellStyle name="Normal 5 2 3 22" xfId="35002"/>
    <cellStyle name="Normal 5 2 3 3" xfId="18649"/>
    <cellStyle name="Normal 5 2 3 3 2" xfId="18650"/>
    <cellStyle name="Normal 5 2 3 3 2 2" xfId="18651"/>
    <cellStyle name="Normal 5 2 3 3 2 2 2" xfId="35079"/>
    <cellStyle name="Normal 5 2 3 3 2 3" xfId="18652"/>
    <cellStyle name="Normal 5 2 3 3 2 3 2" xfId="35080"/>
    <cellStyle name="Normal 5 2 3 3 2 4" xfId="18653"/>
    <cellStyle name="Normal 5 2 3 3 2 4 2" xfId="35081"/>
    <cellStyle name="Normal 5 2 3 3 2 5" xfId="18654"/>
    <cellStyle name="Normal 5 2 3 3 2 5 2" xfId="35082"/>
    <cellStyle name="Normal 5 2 3 3 2 6" xfId="35078"/>
    <cellStyle name="Normal 5 2 3 3 3" xfId="18655"/>
    <cellStyle name="Normal 5 2 3 3 3 2" xfId="35083"/>
    <cellStyle name="Normal 5 2 3 3 4" xfId="18656"/>
    <cellStyle name="Normal 5 2 3 3 4 2" xfId="35084"/>
    <cellStyle name="Normal 5 2 3 3 5" xfId="18657"/>
    <cellStyle name="Normal 5 2 3 3 5 2" xfId="35085"/>
    <cellStyle name="Normal 5 2 3 3 6" xfId="18658"/>
    <cellStyle name="Normal 5 2 3 3 6 2" xfId="35086"/>
    <cellStyle name="Normal 5 2 3 3 7" xfId="35077"/>
    <cellStyle name="Normal 5 2 3 4" xfId="18659"/>
    <cellStyle name="Normal 5 2 3 4 2" xfId="18660"/>
    <cellStyle name="Normal 5 2 3 4 2 2" xfId="18661"/>
    <cellStyle name="Normal 5 2 3 4 2 2 2" xfId="35089"/>
    <cellStyle name="Normal 5 2 3 4 2 3" xfId="18662"/>
    <cellStyle name="Normal 5 2 3 4 2 3 2" xfId="35090"/>
    <cellStyle name="Normal 5 2 3 4 2 4" xfId="18663"/>
    <cellStyle name="Normal 5 2 3 4 2 4 2" xfId="35091"/>
    <cellStyle name="Normal 5 2 3 4 2 5" xfId="18664"/>
    <cellStyle name="Normal 5 2 3 4 2 5 2" xfId="35092"/>
    <cellStyle name="Normal 5 2 3 4 2 6" xfId="35088"/>
    <cellStyle name="Normal 5 2 3 4 3" xfId="18665"/>
    <cellStyle name="Normal 5 2 3 4 3 2" xfId="35093"/>
    <cellStyle name="Normal 5 2 3 4 4" xfId="18666"/>
    <cellStyle name="Normal 5 2 3 4 4 2" xfId="35094"/>
    <cellStyle name="Normal 5 2 3 4 5" xfId="18667"/>
    <cellStyle name="Normal 5 2 3 4 5 2" xfId="35095"/>
    <cellStyle name="Normal 5 2 3 4 6" xfId="18668"/>
    <cellStyle name="Normal 5 2 3 4 6 2" xfId="35096"/>
    <cellStyle name="Normal 5 2 3 4 7" xfId="35087"/>
    <cellStyle name="Normal 5 2 3 5" xfId="18669"/>
    <cellStyle name="Normal 5 2 3 5 2" xfId="18670"/>
    <cellStyle name="Normal 5 2 3 5 2 2" xfId="35098"/>
    <cellStyle name="Normal 5 2 3 5 3" xfId="18671"/>
    <cellStyle name="Normal 5 2 3 5 3 2" xfId="35099"/>
    <cellStyle name="Normal 5 2 3 5 4" xfId="18672"/>
    <cellStyle name="Normal 5 2 3 5 4 2" xfId="35100"/>
    <cellStyle name="Normal 5 2 3 5 5" xfId="18673"/>
    <cellStyle name="Normal 5 2 3 5 5 2" xfId="35101"/>
    <cellStyle name="Normal 5 2 3 5 6" xfId="35097"/>
    <cellStyle name="Normal 5 2 3 6" xfId="18674"/>
    <cellStyle name="Normal 5 2 3 6 2" xfId="18675"/>
    <cellStyle name="Normal 5 2 3 6 2 2" xfId="35103"/>
    <cellStyle name="Normal 5 2 3 6 3" xfId="18676"/>
    <cellStyle name="Normal 5 2 3 6 3 2" xfId="35104"/>
    <cellStyle name="Normal 5 2 3 6 4" xfId="18677"/>
    <cellStyle name="Normal 5 2 3 6 4 2" xfId="35105"/>
    <cellStyle name="Normal 5 2 3 6 5" xfId="18678"/>
    <cellStyle name="Normal 5 2 3 6 5 2" xfId="35106"/>
    <cellStyle name="Normal 5 2 3 6 6" xfId="35102"/>
    <cellStyle name="Normal 5 2 3 7" xfId="18679"/>
    <cellStyle name="Normal 5 2 3 7 2" xfId="18680"/>
    <cellStyle name="Normal 5 2 3 7 2 2" xfId="35108"/>
    <cellStyle name="Normal 5 2 3 7 3" xfId="18681"/>
    <cellStyle name="Normal 5 2 3 7 3 2" xfId="35109"/>
    <cellStyle name="Normal 5 2 3 7 4" xfId="18682"/>
    <cellStyle name="Normal 5 2 3 7 4 2" xfId="35110"/>
    <cellStyle name="Normal 5 2 3 7 5" xfId="18683"/>
    <cellStyle name="Normal 5 2 3 7 5 2" xfId="35111"/>
    <cellStyle name="Normal 5 2 3 7 6" xfId="35107"/>
    <cellStyle name="Normal 5 2 3 8" xfId="18684"/>
    <cellStyle name="Normal 5 2 3 8 2" xfId="18685"/>
    <cellStyle name="Normal 5 2 3 8 2 2" xfId="35113"/>
    <cellStyle name="Normal 5 2 3 8 3" xfId="18686"/>
    <cellStyle name="Normal 5 2 3 8 3 2" xfId="35114"/>
    <cellStyle name="Normal 5 2 3 8 4" xfId="18687"/>
    <cellStyle name="Normal 5 2 3 8 4 2" xfId="35115"/>
    <cellStyle name="Normal 5 2 3 8 5" xfId="18688"/>
    <cellStyle name="Normal 5 2 3 8 5 2" xfId="35116"/>
    <cellStyle name="Normal 5 2 3 8 6" xfId="35112"/>
    <cellStyle name="Normal 5 2 3 9" xfId="18689"/>
    <cellStyle name="Normal 5 2 3 9 2" xfId="18690"/>
    <cellStyle name="Normal 5 2 3 9 2 2" xfId="35118"/>
    <cellStyle name="Normal 5 2 3 9 3" xfId="18691"/>
    <cellStyle name="Normal 5 2 3 9 3 2" xfId="35119"/>
    <cellStyle name="Normal 5 2 3 9 4" xfId="18692"/>
    <cellStyle name="Normal 5 2 3 9 4 2" xfId="35120"/>
    <cellStyle name="Normal 5 2 3 9 5" xfId="18693"/>
    <cellStyle name="Normal 5 2 3 9 5 2" xfId="35121"/>
    <cellStyle name="Normal 5 2 3 9 6" xfId="35117"/>
    <cellStyle name="Normal 5 2 30" xfId="40717"/>
    <cellStyle name="Normal 5 2 4" xfId="18694"/>
    <cellStyle name="Normal 5 2 4 10" xfId="18695"/>
    <cellStyle name="Normal 5 2 4 10 2" xfId="18696"/>
    <cellStyle name="Normal 5 2 4 10 2 2" xfId="35124"/>
    <cellStyle name="Normal 5 2 4 10 3" xfId="18697"/>
    <cellStyle name="Normal 5 2 4 10 3 2" xfId="35125"/>
    <cellStyle name="Normal 5 2 4 10 4" xfId="18698"/>
    <cellStyle name="Normal 5 2 4 10 4 2" xfId="35126"/>
    <cellStyle name="Normal 5 2 4 10 5" xfId="18699"/>
    <cellStyle name="Normal 5 2 4 10 5 2" xfId="35127"/>
    <cellStyle name="Normal 5 2 4 10 6" xfId="35123"/>
    <cellStyle name="Normal 5 2 4 11" xfId="18700"/>
    <cellStyle name="Normal 5 2 4 11 2" xfId="18701"/>
    <cellStyle name="Normal 5 2 4 11 2 2" xfId="35129"/>
    <cellStyle name="Normal 5 2 4 11 3" xfId="18702"/>
    <cellStyle name="Normal 5 2 4 11 3 2" xfId="35130"/>
    <cellStyle name="Normal 5 2 4 11 4" xfId="18703"/>
    <cellStyle name="Normal 5 2 4 11 4 2" xfId="35131"/>
    <cellStyle name="Normal 5 2 4 11 5" xfId="18704"/>
    <cellStyle name="Normal 5 2 4 11 5 2" xfId="35132"/>
    <cellStyle name="Normal 5 2 4 11 6" xfId="35128"/>
    <cellStyle name="Normal 5 2 4 12" xfId="18705"/>
    <cellStyle name="Normal 5 2 4 12 2" xfId="18706"/>
    <cellStyle name="Normal 5 2 4 12 2 2" xfId="35134"/>
    <cellStyle name="Normal 5 2 4 12 3" xfId="18707"/>
    <cellStyle name="Normal 5 2 4 12 3 2" xfId="35135"/>
    <cellStyle name="Normal 5 2 4 12 4" xfId="18708"/>
    <cellStyle name="Normal 5 2 4 12 4 2" xfId="35136"/>
    <cellStyle name="Normal 5 2 4 12 5" xfId="18709"/>
    <cellStyle name="Normal 5 2 4 12 5 2" xfId="35137"/>
    <cellStyle name="Normal 5 2 4 12 6" xfId="35133"/>
    <cellStyle name="Normal 5 2 4 13" xfId="18710"/>
    <cellStyle name="Normal 5 2 4 13 2" xfId="18711"/>
    <cellStyle name="Normal 5 2 4 13 2 2" xfId="35139"/>
    <cellStyle name="Normal 5 2 4 13 3" xfId="18712"/>
    <cellStyle name="Normal 5 2 4 13 3 2" xfId="35140"/>
    <cellStyle name="Normal 5 2 4 13 4" xfId="18713"/>
    <cellStyle name="Normal 5 2 4 13 4 2" xfId="35141"/>
    <cellStyle name="Normal 5 2 4 13 5" xfId="18714"/>
    <cellStyle name="Normal 5 2 4 13 5 2" xfId="35142"/>
    <cellStyle name="Normal 5 2 4 13 6" xfId="35138"/>
    <cellStyle name="Normal 5 2 4 14" xfId="18715"/>
    <cellStyle name="Normal 5 2 4 14 2" xfId="18716"/>
    <cellStyle name="Normal 5 2 4 14 2 2" xfId="35144"/>
    <cellStyle name="Normal 5 2 4 14 3" xfId="18717"/>
    <cellStyle name="Normal 5 2 4 14 3 2" xfId="35145"/>
    <cellStyle name="Normal 5 2 4 14 4" xfId="18718"/>
    <cellStyle name="Normal 5 2 4 14 4 2" xfId="35146"/>
    <cellStyle name="Normal 5 2 4 14 5" xfId="18719"/>
    <cellStyle name="Normal 5 2 4 14 5 2" xfId="35147"/>
    <cellStyle name="Normal 5 2 4 14 6" xfId="35143"/>
    <cellStyle name="Normal 5 2 4 15" xfId="18720"/>
    <cellStyle name="Normal 5 2 4 15 2" xfId="18721"/>
    <cellStyle name="Normal 5 2 4 15 2 2" xfId="35149"/>
    <cellStyle name="Normal 5 2 4 15 3" xfId="18722"/>
    <cellStyle name="Normal 5 2 4 15 3 2" xfId="35150"/>
    <cellStyle name="Normal 5 2 4 15 4" xfId="18723"/>
    <cellStyle name="Normal 5 2 4 15 4 2" xfId="35151"/>
    <cellStyle name="Normal 5 2 4 15 5" xfId="18724"/>
    <cellStyle name="Normal 5 2 4 15 5 2" xfId="35152"/>
    <cellStyle name="Normal 5 2 4 15 6" xfId="35148"/>
    <cellStyle name="Normal 5 2 4 16" xfId="18725"/>
    <cellStyle name="Normal 5 2 4 16 2" xfId="18726"/>
    <cellStyle name="Normal 5 2 4 16 2 2" xfId="35154"/>
    <cellStyle name="Normal 5 2 4 16 3" xfId="18727"/>
    <cellStyle name="Normal 5 2 4 16 3 2" xfId="35155"/>
    <cellStyle name="Normal 5 2 4 16 4" xfId="18728"/>
    <cellStyle name="Normal 5 2 4 16 4 2" xfId="35156"/>
    <cellStyle name="Normal 5 2 4 16 5" xfId="18729"/>
    <cellStyle name="Normal 5 2 4 16 5 2" xfId="35157"/>
    <cellStyle name="Normal 5 2 4 16 6" xfId="35153"/>
    <cellStyle name="Normal 5 2 4 17" xfId="18730"/>
    <cellStyle name="Normal 5 2 4 17 2" xfId="35158"/>
    <cellStyle name="Normal 5 2 4 18" xfId="18731"/>
    <cellStyle name="Normal 5 2 4 18 2" xfId="35159"/>
    <cellStyle name="Normal 5 2 4 19" xfId="18732"/>
    <cellStyle name="Normal 5 2 4 19 2" xfId="35160"/>
    <cellStyle name="Normal 5 2 4 2" xfId="18733"/>
    <cellStyle name="Normal 5 2 4 2 10" xfId="18734"/>
    <cellStyle name="Normal 5 2 4 2 10 2" xfId="35162"/>
    <cellStyle name="Normal 5 2 4 2 11" xfId="18735"/>
    <cellStyle name="Normal 5 2 4 2 11 2" xfId="35163"/>
    <cellStyle name="Normal 5 2 4 2 12" xfId="35161"/>
    <cellStyle name="Normal 5 2 4 2 2" xfId="18736"/>
    <cellStyle name="Normal 5 2 4 2 2 2" xfId="18737"/>
    <cellStyle name="Normal 5 2 4 2 2 2 2" xfId="35165"/>
    <cellStyle name="Normal 5 2 4 2 2 3" xfId="18738"/>
    <cellStyle name="Normal 5 2 4 2 2 3 2" xfId="35166"/>
    <cellStyle name="Normal 5 2 4 2 2 4" xfId="18739"/>
    <cellStyle name="Normal 5 2 4 2 2 4 2" xfId="35167"/>
    <cellStyle name="Normal 5 2 4 2 2 5" xfId="18740"/>
    <cellStyle name="Normal 5 2 4 2 2 5 2" xfId="35168"/>
    <cellStyle name="Normal 5 2 4 2 2 6" xfId="35164"/>
    <cellStyle name="Normal 5 2 4 2 3" xfId="18741"/>
    <cellStyle name="Normal 5 2 4 2 3 2" xfId="18742"/>
    <cellStyle name="Normal 5 2 4 2 3 2 2" xfId="35170"/>
    <cellStyle name="Normal 5 2 4 2 3 3" xfId="18743"/>
    <cellStyle name="Normal 5 2 4 2 3 3 2" xfId="35171"/>
    <cellStyle name="Normal 5 2 4 2 3 4" xfId="18744"/>
    <cellStyle name="Normal 5 2 4 2 3 4 2" xfId="35172"/>
    <cellStyle name="Normal 5 2 4 2 3 5" xfId="18745"/>
    <cellStyle name="Normal 5 2 4 2 3 5 2" xfId="35173"/>
    <cellStyle name="Normal 5 2 4 2 3 6" xfId="35169"/>
    <cellStyle name="Normal 5 2 4 2 4" xfId="18746"/>
    <cellStyle name="Normal 5 2 4 2 4 2" xfId="18747"/>
    <cellStyle name="Normal 5 2 4 2 4 2 2" xfId="35175"/>
    <cellStyle name="Normal 5 2 4 2 4 3" xfId="18748"/>
    <cellStyle name="Normal 5 2 4 2 4 3 2" xfId="35176"/>
    <cellStyle name="Normal 5 2 4 2 4 4" xfId="18749"/>
    <cellStyle name="Normal 5 2 4 2 4 4 2" xfId="35177"/>
    <cellStyle name="Normal 5 2 4 2 4 5" xfId="18750"/>
    <cellStyle name="Normal 5 2 4 2 4 5 2" xfId="35178"/>
    <cellStyle name="Normal 5 2 4 2 4 6" xfId="35174"/>
    <cellStyle name="Normal 5 2 4 2 5" xfId="18751"/>
    <cellStyle name="Normal 5 2 4 2 5 2" xfId="18752"/>
    <cellStyle name="Normal 5 2 4 2 5 2 2" xfId="35180"/>
    <cellStyle name="Normal 5 2 4 2 5 3" xfId="18753"/>
    <cellStyle name="Normal 5 2 4 2 5 3 2" xfId="35181"/>
    <cellStyle name="Normal 5 2 4 2 5 4" xfId="18754"/>
    <cellStyle name="Normal 5 2 4 2 5 4 2" xfId="35182"/>
    <cellStyle name="Normal 5 2 4 2 5 5" xfId="18755"/>
    <cellStyle name="Normal 5 2 4 2 5 5 2" xfId="35183"/>
    <cellStyle name="Normal 5 2 4 2 5 6" xfId="35179"/>
    <cellStyle name="Normal 5 2 4 2 6" xfId="18756"/>
    <cellStyle name="Normal 5 2 4 2 6 2" xfId="18757"/>
    <cellStyle name="Normal 5 2 4 2 6 2 2" xfId="35185"/>
    <cellStyle name="Normal 5 2 4 2 6 3" xfId="18758"/>
    <cellStyle name="Normal 5 2 4 2 6 3 2" xfId="35186"/>
    <cellStyle name="Normal 5 2 4 2 6 4" xfId="18759"/>
    <cellStyle name="Normal 5 2 4 2 6 4 2" xfId="35187"/>
    <cellStyle name="Normal 5 2 4 2 6 5" xfId="18760"/>
    <cellStyle name="Normal 5 2 4 2 6 5 2" xfId="35188"/>
    <cellStyle name="Normal 5 2 4 2 6 6" xfId="35184"/>
    <cellStyle name="Normal 5 2 4 2 7" xfId="18761"/>
    <cellStyle name="Normal 5 2 4 2 7 2" xfId="18762"/>
    <cellStyle name="Normal 5 2 4 2 7 2 2" xfId="35190"/>
    <cellStyle name="Normal 5 2 4 2 7 3" xfId="18763"/>
    <cellStyle name="Normal 5 2 4 2 7 3 2" xfId="35191"/>
    <cellStyle name="Normal 5 2 4 2 7 4" xfId="18764"/>
    <cellStyle name="Normal 5 2 4 2 7 4 2" xfId="35192"/>
    <cellStyle name="Normal 5 2 4 2 7 5" xfId="18765"/>
    <cellStyle name="Normal 5 2 4 2 7 5 2" xfId="35193"/>
    <cellStyle name="Normal 5 2 4 2 7 6" xfId="35189"/>
    <cellStyle name="Normal 5 2 4 2 8" xfId="18766"/>
    <cellStyle name="Normal 5 2 4 2 8 2" xfId="35194"/>
    <cellStyle name="Normal 5 2 4 2 9" xfId="18767"/>
    <cellStyle name="Normal 5 2 4 2 9 2" xfId="35195"/>
    <cellStyle name="Normal 5 2 4 20" xfId="18768"/>
    <cellStyle name="Normal 5 2 4 20 2" xfId="35196"/>
    <cellStyle name="Normal 5 2 4 21" xfId="40729"/>
    <cellStyle name="Normal 5 2 4 22" xfId="35122"/>
    <cellStyle name="Normal 5 2 4 3" xfId="18769"/>
    <cellStyle name="Normal 5 2 4 3 2" xfId="18770"/>
    <cellStyle name="Normal 5 2 4 3 2 2" xfId="18771"/>
    <cellStyle name="Normal 5 2 4 3 2 2 2" xfId="35199"/>
    <cellStyle name="Normal 5 2 4 3 2 3" xfId="18772"/>
    <cellStyle name="Normal 5 2 4 3 2 3 2" xfId="35200"/>
    <cellStyle name="Normal 5 2 4 3 2 4" xfId="18773"/>
    <cellStyle name="Normal 5 2 4 3 2 4 2" xfId="35201"/>
    <cellStyle name="Normal 5 2 4 3 2 5" xfId="18774"/>
    <cellStyle name="Normal 5 2 4 3 2 5 2" xfId="35202"/>
    <cellStyle name="Normal 5 2 4 3 2 6" xfId="35198"/>
    <cellStyle name="Normal 5 2 4 3 3" xfId="18775"/>
    <cellStyle name="Normal 5 2 4 3 3 2" xfId="35203"/>
    <cellStyle name="Normal 5 2 4 3 4" xfId="18776"/>
    <cellStyle name="Normal 5 2 4 3 4 2" xfId="35204"/>
    <cellStyle name="Normal 5 2 4 3 5" xfId="18777"/>
    <cellStyle name="Normal 5 2 4 3 5 2" xfId="35205"/>
    <cellStyle name="Normal 5 2 4 3 6" xfId="18778"/>
    <cellStyle name="Normal 5 2 4 3 6 2" xfId="35206"/>
    <cellStyle name="Normal 5 2 4 3 7" xfId="35197"/>
    <cellStyle name="Normal 5 2 4 4" xfId="18779"/>
    <cellStyle name="Normal 5 2 4 4 2" xfId="18780"/>
    <cellStyle name="Normal 5 2 4 4 2 2" xfId="18781"/>
    <cellStyle name="Normal 5 2 4 4 2 2 2" xfId="35209"/>
    <cellStyle name="Normal 5 2 4 4 2 3" xfId="18782"/>
    <cellStyle name="Normal 5 2 4 4 2 3 2" xfId="35210"/>
    <cellStyle name="Normal 5 2 4 4 2 4" xfId="18783"/>
    <cellStyle name="Normal 5 2 4 4 2 4 2" xfId="35211"/>
    <cellStyle name="Normal 5 2 4 4 2 5" xfId="18784"/>
    <cellStyle name="Normal 5 2 4 4 2 5 2" xfId="35212"/>
    <cellStyle name="Normal 5 2 4 4 2 6" xfId="35208"/>
    <cellStyle name="Normal 5 2 4 4 3" xfId="18785"/>
    <cellStyle name="Normal 5 2 4 4 3 2" xfId="35213"/>
    <cellStyle name="Normal 5 2 4 4 4" xfId="18786"/>
    <cellStyle name="Normal 5 2 4 4 4 2" xfId="35214"/>
    <cellStyle name="Normal 5 2 4 4 5" xfId="18787"/>
    <cellStyle name="Normal 5 2 4 4 5 2" xfId="35215"/>
    <cellStyle name="Normal 5 2 4 4 6" xfId="18788"/>
    <cellStyle name="Normal 5 2 4 4 6 2" xfId="35216"/>
    <cellStyle name="Normal 5 2 4 4 7" xfId="35207"/>
    <cellStyle name="Normal 5 2 4 5" xfId="18789"/>
    <cellStyle name="Normal 5 2 4 5 2" xfId="18790"/>
    <cellStyle name="Normal 5 2 4 5 2 2" xfId="35218"/>
    <cellStyle name="Normal 5 2 4 5 3" xfId="18791"/>
    <cellStyle name="Normal 5 2 4 5 3 2" xfId="35219"/>
    <cellStyle name="Normal 5 2 4 5 4" xfId="18792"/>
    <cellStyle name="Normal 5 2 4 5 4 2" xfId="35220"/>
    <cellStyle name="Normal 5 2 4 5 5" xfId="18793"/>
    <cellStyle name="Normal 5 2 4 5 5 2" xfId="35221"/>
    <cellStyle name="Normal 5 2 4 5 6" xfId="35217"/>
    <cellStyle name="Normal 5 2 4 6" xfId="18794"/>
    <cellStyle name="Normal 5 2 4 6 2" xfId="18795"/>
    <cellStyle name="Normal 5 2 4 6 2 2" xfId="35223"/>
    <cellStyle name="Normal 5 2 4 6 3" xfId="18796"/>
    <cellStyle name="Normal 5 2 4 6 3 2" xfId="35224"/>
    <cellStyle name="Normal 5 2 4 6 4" xfId="18797"/>
    <cellStyle name="Normal 5 2 4 6 4 2" xfId="35225"/>
    <cellStyle name="Normal 5 2 4 6 5" xfId="18798"/>
    <cellStyle name="Normal 5 2 4 6 5 2" xfId="35226"/>
    <cellStyle name="Normal 5 2 4 6 6" xfId="35222"/>
    <cellStyle name="Normal 5 2 4 7" xfId="18799"/>
    <cellStyle name="Normal 5 2 4 7 2" xfId="18800"/>
    <cellStyle name="Normal 5 2 4 7 2 2" xfId="35228"/>
    <cellStyle name="Normal 5 2 4 7 3" xfId="18801"/>
    <cellStyle name="Normal 5 2 4 7 3 2" xfId="35229"/>
    <cellStyle name="Normal 5 2 4 7 4" xfId="18802"/>
    <cellStyle name="Normal 5 2 4 7 4 2" xfId="35230"/>
    <cellStyle name="Normal 5 2 4 7 5" xfId="18803"/>
    <cellStyle name="Normal 5 2 4 7 5 2" xfId="35231"/>
    <cellStyle name="Normal 5 2 4 7 6" xfId="35227"/>
    <cellStyle name="Normal 5 2 4 8" xfId="18804"/>
    <cellStyle name="Normal 5 2 4 8 2" xfId="18805"/>
    <cellStyle name="Normal 5 2 4 8 2 2" xfId="35233"/>
    <cellStyle name="Normal 5 2 4 8 3" xfId="18806"/>
    <cellStyle name="Normal 5 2 4 8 3 2" xfId="35234"/>
    <cellStyle name="Normal 5 2 4 8 4" xfId="18807"/>
    <cellStyle name="Normal 5 2 4 8 4 2" xfId="35235"/>
    <cellStyle name="Normal 5 2 4 8 5" xfId="18808"/>
    <cellStyle name="Normal 5 2 4 8 5 2" xfId="35236"/>
    <cellStyle name="Normal 5 2 4 8 6" xfId="35232"/>
    <cellStyle name="Normal 5 2 4 9" xfId="18809"/>
    <cellStyle name="Normal 5 2 4 9 2" xfId="18810"/>
    <cellStyle name="Normal 5 2 4 9 2 2" xfId="35238"/>
    <cellStyle name="Normal 5 2 4 9 3" xfId="18811"/>
    <cellStyle name="Normal 5 2 4 9 3 2" xfId="35239"/>
    <cellStyle name="Normal 5 2 4 9 4" xfId="18812"/>
    <cellStyle name="Normal 5 2 4 9 4 2" xfId="35240"/>
    <cellStyle name="Normal 5 2 4 9 5" xfId="18813"/>
    <cellStyle name="Normal 5 2 4 9 5 2" xfId="35241"/>
    <cellStyle name="Normal 5 2 4 9 6" xfId="35237"/>
    <cellStyle name="Normal 5 2 5" xfId="18814"/>
    <cellStyle name="Normal 5 2 5 10" xfId="18815"/>
    <cellStyle name="Normal 5 2 5 10 2" xfId="18816"/>
    <cellStyle name="Normal 5 2 5 10 2 2" xfId="35244"/>
    <cellStyle name="Normal 5 2 5 10 3" xfId="18817"/>
    <cellStyle name="Normal 5 2 5 10 3 2" xfId="35245"/>
    <cellStyle name="Normal 5 2 5 10 4" xfId="18818"/>
    <cellStyle name="Normal 5 2 5 10 4 2" xfId="35246"/>
    <cellStyle name="Normal 5 2 5 10 5" xfId="18819"/>
    <cellStyle name="Normal 5 2 5 10 5 2" xfId="35247"/>
    <cellStyle name="Normal 5 2 5 10 6" xfId="35243"/>
    <cellStyle name="Normal 5 2 5 11" xfId="18820"/>
    <cellStyle name="Normal 5 2 5 11 2" xfId="18821"/>
    <cellStyle name="Normal 5 2 5 11 2 2" xfId="35249"/>
    <cellStyle name="Normal 5 2 5 11 3" xfId="18822"/>
    <cellStyle name="Normal 5 2 5 11 3 2" xfId="35250"/>
    <cellStyle name="Normal 5 2 5 11 4" xfId="18823"/>
    <cellStyle name="Normal 5 2 5 11 4 2" xfId="35251"/>
    <cellStyle name="Normal 5 2 5 11 5" xfId="18824"/>
    <cellStyle name="Normal 5 2 5 11 5 2" xfId="35252"/>
    <cellStyle name="Normal 5 2 5 11 6" xfId="35248"/>
    <cellStyle name="Normal 5 2 5 12" xfId="18825"/>
    <cellStyle name="Normal 5 2 5 12 2" xfId="18826"/>
    <cellStyle name="Normal 5 2 5 12 2 2" xfId="35254"/>
    <cellStyle name="Normal 5 2 5 12 3" xfId="18827"/>
    <cellStyle name="Normal 5 2 5 12 3 2" xfId="35255"/>
    <cellStyle name="Normal 5 2 5 12 4" xfId="18828"/>
    <cellStyle name="Normal 5 2 5 12 4 2" xfId="35256"/>
    <cellStyle name="Normal 5 2 5 12 5" xfId="18829"/>
    <cellStyle name="Normal 5 2 5 12 5 2" xfId="35257"/>
    <cellStyle name="Normal 5 2 5 12 6" xfId="35253"/>
    <cellStyle name="Normal 5 2 5 13" xfId="18830"/>
    <cellStyle name="Normal 5 2 5 13 2" xfId="18831"/>
    <cellStyle name="Normal 5 2 5 13 2 2" xfId="35259"/>
    <cellStyle name="Normal 5 2 5 13 3" xfId="18832"/>
    <cellStyle name="Normal 5 2 5 13 3 2" xfId="35260"/>
    <cellStyle name="Normal 5 2 5 13 4" xfId="18833"/>
    <cellStyle name="Normal 5 2 5 13 4 2" xfId="35261"/>
    <cellStyle name="Normal 5 2 5 13 5" xfId="18834"/>
    <cellStyle name="Normal 5 2 5 13 5 2" xfId="35262"/>
    <cellStyle name="Normal 5 2 5 13 6" xfId="35258"/>
    <cellStyle name="Normal 5 2 5 14" xfId="18835"/>
    <cellStyle name="Normal 5 2 5 14 2" xfId="18836"/>
    <cellStyle name="Normal 5 2 5 14 2 2" xfId="35264"/>
    <cellStyle name="Normal 5 2 5 14 3" xfId="18837"/>
    <cellStyle name="Normal 5 2 5 14 3 2" xfId="35265"/>
    <cellStyle name="Normal 5 2 5 14 4" xfId="18838"/>
    <cellStyle name="Normal 5 2 5 14 4 2" xfId="35266"/>
    <cellStyle name="Normal 5 2 5 14 5" xfId="18839"/>
    <cellStyle name="Normal 5 2 5 14 5 2" xfId="35267"/>
    <cellStyle name="Normal 5 2 5 14 6" xfId="35263"/>
    <cellStyle name="Normal 5 2 5 15" xfId="18840"/>
    <cellStyle name="Normal 5 2 5 15 2" xfId="18841"/>
    <cellStyle name="Normal 5 2 5 15 2 2" xfId="35269"/>
    <cellStyle name="Normal 5 2 5 15 3" xfId="18842"/>
    <cellStyle name="Normal 5 2 5 15 3 2" xfId="35270"/>
    <cellStyle name="Normal 5 2 5 15 4" xfId="18843"/>
    <cellStyle name="Normal 5 2 5 15 4 2" xfId="35271"/>
    <cellStyle name="Normal 5 2 5 15 5" xfId="18844"/>
    <cellStyle name="Normal 5 2 5 15 5 2" xfId="35272"/>
    <cellStyle name="Normal 5 2 5 15 6" xfId="35268"/>
    <cellStyle name="Normal 5 2 5 16" xfId="18845"/>
    <cellStyle name="Normal 5 2 5 16 2" xfId="18846"/>
    <cellStyle name="Normal 5 2 5 16 2 2" xfId="35274"/>
    <cellStyle name="Normal 5 2 5 16 3" xfId="18847"/>
    <cellStyle name="Normal 5 2 5 16 3 2" xfId="35275"/>
    <cellStyle name="Normal 5 2 5 16 4" xfId="18848"/>
    <cellStyle name="Normal 5 2 5 16 4 2" xfId="35276"/>
    <cellStyle name="Normal 5 2 5 16 5" xfId="18849"/>
    <cellStyle name="Normal 5 2 5 16 5 2" xfId="35277"/>
    <cellStyle name="Normal 5 2 5 16 6" xfId="35273"/>
    <cellStyle name="Normal 5 2 5 17" xfId="18850"/>
    <cellStyle name="Normal 5 2 5 17 2" xfId="35278"/>
    <cellStyle name="Normal 5 2 5 18" xfId="18851"/>
    <cellStyle name="Normal 5 2 5 18 2" xfId="35279"/>
    <cellStyle name="Normal 5 2 5 19" xfId="18852"/>
    <cellStyle name="Normal 5 2 5 19 2" xfId="35280"/>
    <cellStyle name="Normal 5 2 5 2" xfId="18853"/>
    <cellStyle name="Normal 5 2 5 2 10" xfId="18854"/>
    <cellStyle name="Normal 5 2 5 2 10 2" xfId="35282"/>
    <cellStyle name="Normal 5 2 5 2 11" xfId="18855"/>
    <cellStyle name="Normal 5 2 5 2 11 2" xfId="35283"/>
    <cellStyle name="Normal 5 2 5 2 12" xfId="35281"/>
    <cellStyle name="Normal 5 2 5 2 2" xfId="18856"/>
    <cellStyle name="Normal 5 2 5 2 2 2" xfId="18857"/>
    <cellStyle name="Normal 5 2 5 2 2 2 2" xfId="35285"/>
    <cellStyle name="Normal 5 2 5 2 2 3" xfId="18858"/>
    <cellStyle name="Normal 5 2 5 2 2 3 2" xfId="35286"/>
    <cellStyle name="Normal 5 2 5 2 2 4" xfId="18859"/>
    <cellStyle name="Normal 5 2 5 2 2 4 2" xfId="35287"/>
    <cellStyle name="Normal 5 2 5 2 2 5" xfId="18860"/>
    <cellStyle name="Normal 5 2 5 2 2 5 2" xfId="35288"/>
    <cellStyle name="Normal 5 2 5 2 2 6" xfId="35284"/>
    <cellStyle name="Normal 5 2 5 2 3" xfId="18861"/>
    <cellStyle name="Normal 5 2 5 2 3 2" xfId="18862"/>
    <cellStyle name="Normal 5 2 5 2 3 2 2" xfId="35290"/>
    <cellStyle name="Normal 5 2 5 2 3 3" xfId="18863"/>
    <cellStyle name="Normal 5 2 5 2 3 3 2" xfId="35291"/>
    <cellStyle name="Normal 5 2 5 2 3 4" xfId="18864"/>
    <cellStyle name="Normal 5 2 5 2 3 4 2" xfId="35292"/>
    <cellStyle name="Normal 5 2 5 2 3 5" xfId="18865"/>
    <cellStyle name="Normal 5 2 5 2 3 5 2" xfId="35293"/>
    <cellStyle name="Normal 5 2 5 2 3 6" xfId="35289"/>
    <cellStyle name="Normal 5 2 5 2 4" xfId="18866"/>
    <cellStyle name="Normal 5 2 5 2 4 2" xfId="18867"/>
    <cellStyle name="Normal 5 2 5 2 4 2 2" xfId="35295"/>
    <cellStyle name="Normal 5 2 5 2 4 3" xfId="18868"/>
    <cellStyle name="Normal 5 2 5 2 4 3 2" xfId="35296"/>
    <cellStyle name="Normal 5 2 5 2 4 4" xfId="18869"/>
    <cellStyle name="Normal 5 2 5 2 4 4 2" xfId="35297"/>
    <cellStyle name="Normal 5 2 5 2 4 5" xfId="18870"/>
    <cellStyle name="Normal 5 2 5 2 4 5 2" xfId="35298"/>
    <cellStyle name="Normal 5 2 5 2 4 6" xfId="35294"/>
    <cellStyle name="Normal 5 2 5 2 5" xfId="18871"/>
    <cellStyle name="Normal 5 2 5 2 5 2" xfId="18872"/>
    <cellStyle name="Normal 5 2 5 2 5 2 2" xfId="35300"/>
    <cellStyle name="Normal 5 2 5 2 5 3" xfId="18873"/>
    <cellStyle name="Normal 5 2 5 2 5 3 2" xfId="35301"/>
    <cellStyle name="Normal 5 2 5 2 5 4" xfId="18874"/>
    <cellStyle name="Normal 5 2 5 2 5 4 2" xfId="35302"/>
    <cellStyle name="Normal 5 2 5 2 5 5" xfId="18875"/>
    <cellStyle name="Normal 5 2 5 2 5 5 2" xfId="35303"/>
    <cellStyle name="Normal 5 2 5 2 5 6" xfId="35299"/>
    <cellStyle name="Normal 5 2 5 2 6" xfId="18876"/>
    <cellStyle name="Normal 5 2 5 2 6 2" xfId="18877"/>
    <cellStyle name="Normal 5 2 5 2 6 2 2" xfId="35305"/>
    <cellStyle name="Normal 5 2 5 2 6 3" xfId="18878"/>
    <cellStyle name="Normal 5 2 5 2 6 3 2" xfId="35306"/>
    <cellStyle name="Normal 5 2 5 2 6 4" xfId="18879"/>
    <cellStyle name="Normal 5 2 5 2 6 4 2" xfId="35307"/>
    <cellStyle name="Normal 5 2 5 2 6 5" xfId="18880"/>
    <cellStyle name="Normal 5 2 5 2 6 5 2" xfId="35308"/>
    <cellStyle name="Normal 5 2 5 2 6 6" xfId="35304"/>
    <cellStyle name="Normal 5 2 5 2 7" xfId="18881"/>
    <cellStyle name="Normal 5 2 5 2 7 2" xfId="18882"/>
    <cellStyle name="Normal 5 2 5 2 7 2 2" xfId="35310"/>
    <cellStyle name="Normal 5 2 5 2 7 3" xfId="18883"/>
    <cellStyle name="Normal 5 2 5 2 7 3 2" xfId="35311"/>
    <cellStyle name="Normal 5 2 5 2 7 4" xfId="18884"/>
    <cellStyle name="Normal 5 2 5 2 7 4 2" xfId="35312"/>
    <cellStyle name="Normal 5 2 5 2 7 5" xfId="18885"/>
    <cellStyle name="Normal 5 2 5 2 7 5 2" xfId="35313"/>
    <cellStyle name="Normal 5 2 5 2 7 6" xfId="35309"/>
    <cellStyle name="Normal 5 2 5 2 8" xfId="18886"/>
    <cellStyle name="Normal 5 2 5 2 8 2" xfId="35314"/>
    <cellStyle name="Normal 5 2 5 2 9" xfId="18887"/>
    <cellStyle name="Normal 5 2 5 2 9 2" xfId="35315"/>
    <cellStyle name="Normal 5 2 5 20" xfId="18888"/>
    <cellStyle name="Normal 5 2 5 20 2" xfId="35316"/>
    <cellStyle name="Normal 5 2 5 21" xfId="35242"/>
    <cellStyle name="Normal 5 2 5 3" xfId="18889"/>
    <cellStyle name="Normal 5 2 5 3 2" xfId="18890"/>
    <cellStyle name="Normal 5 2 5 3 2 2" xfId="18891"/>
    <cellStyle name="Normal 5 2 5 3 2 2 2" xfId="35319"/>
    <cellStyle name="Normal 5 2 5 3 2 3" xfId="18892"/>
    <cellStyle name="Normal 5 2 5 3 2 3 2" xfId="35320"/>
    <cellStyle name="Normal 5 2 5 3 2 4" xfId="18893"/>
    <cellStyle name="Normal 5 2 5 3 2 4 2" xfId="35321"/>
    <cellStyle name="Normal 5 2 5 3 2 5" xfId="18894"/>
    <cellStyle name="Normal 5 2 5 3 2 5 2" xfId="35322"/>
    <cellStyle name="Normal 5 2 5 3 2 6" xfId="35318"/>
    <cellStyle name="Normal 5 2 5 3 3" xfId="18895"/>
    <cellStyle name="Normal 5 2 5 3 3 2" xfId="35323"/>
    <cellStyle name="Normal 5 2 5 3 4" xfId="18896"/>
    <cellStyle name="Normal 5 2 5 3 4 2" xfId="35324"/>
    <cellStyle name="Normal 5 2 5 3 5" xfId="18897"/>
    <cellStyle name="Normal 5 2 5 3 5 2" xfId="35325"/>
    <cellStyle name="Normal 5 2 5 3 6" xfId="18898"/>
    <cellStyle name="Normal 5 2 5 3 6 2" xfId="35326"/>
    <cellStyle name="Normal 5 2 5 3 7" xfId="35317"/>
    <cellStyle name="Normal 5 2 5 4" xfId="18899"/>
    <cellStyle name="Normal 5 2 5 4 2" xfId="18900"/>
    <cellStyle name="Normal 5 2 5 4 2 2" xfId="18901"/>
    <cellStyle name="Normal 5 2 5 4 2 2 2" xfId="35329"/>
    <cellStyle name="Normal 5 2 5 4 2 3" xfId="18902"/>
    <cellStyle name="Normal 5 2 5 4 2 3 2" xfId="35330"/>
    <cellStyle name="Normal 5 2 5 4 2 4" xfId="18903"/>
    <cellStyle name="Normal 5 2 5 4 2 4 2" xfId="35331"/>
    <cellStyle name="Normal 5 2 5 4 2 5" xfId="18904"/>
    <cellStyle name="Normal 5 2 5 4 2 5 2" xfId="35332"/>
    <cellStyle name="Normal 5 2 5 4 2 6" xfId="35328"/>
    <cellStyle name="Normal 5 2 5 4 3" xfId="18905"/>
    <cellStyle name="Normal 5 2 5 4 3 2" xfId="35333"/>
    <cellStyle name="Normal 5 2 5 4 4" xfId="18906"/>
    <cellStyle name="Normal 5 2 5 4 4 2" xfId="35334"/>
    <cellStyle name="Normal 5 2 5 4 5" xfId="18907"/>
    <cellStyle name="Normal 5 2 5 4 5 2" xfId="35335"/>
    <cellStyle name="Normal 5 2 5 4 6" xfId="18908"/>
    <cellStyle name="Normal 5 2 5 4 6 2" xfId="35336"/>
    <cellStyle name="Normal 5 2 5 4 7" xfId="35327"/>
    <cellStyle name="Normal 5 2 5 5" xfId="18909"/>
    <cellStyle name="Normal 5 2 5 5 2" xfId="18910"/>
    <cellStyle name="Normal 5 2 5 5 2 2" xfId="35338"/>
    <cellStyle name="Normal 5 2 5 5 3" xfId="18911"/>
    <cellStyle name="Normal 5 2 5 5 3 2" xfId="35339"/>
    <cellStyle name="Normal 5 2 5 5 4" xfId="18912"/>
    <cellStyle name="Normal 5 2 5 5 4 2" xfId="35340"/>
    <cellStyle name="Normal 5 2 5 5 5" xfId="18913"/>
    <cellStyle name="Normal 5 2 5 5 5 2" xfId="35341"/>
    <cellStyle name="Normal 5 2 5 5 6" xfId="35337"/>
    <cellStyle name="Normal 5 2 5 6" xfId="18914"/>
    <cellStyle name="Normal 5 2 5 6 2" xfId="18915"/>
    <cellStyle name="Normal 5 2 5 6 2 2" xfId="35343"/>
    <cellStyle name="Normal 5 2 5 6 3" xfId="18916"/>
    <cellStyle name="Normal 5 2 5 6 3 2" xfId="35344"/>
    <cellStyle name="Normal 5 2 5 6 4" xfId="18917"/>
    <cellStyle name="Normal 5 2 5 6 4 2" xfId="35345"/>
    <cellStyle name="Normal 5 2 5 6 5" xfId="18918"/>
    <cellStyle name="Normal 5 2 5 6 5 2" xfId="35346"/>
    <cellStyle name="Normal 5 2 5 6 6" xfId="35342"/>
    <cellStyle name="Normal 5 2 5 7" xfId="18919"/>
    <cellStyle name="Normal 5 2 5 7 2" xfId="18920"/>
    <cellStyle name="Normal 5 2 5 7 2 2" xfId="35348"/>
    <cellStyle name="Normal 5 2 5 7 3" xfId="18921"/>
    <cellStyle name="Normal 5 2 5 7 3 2" xfId="35349"/>
    <cellStyle name="Normal 5 2 5 7 4" xfId="18922"/>
    <cellStyle name="Normal 5 2 5 7 4 2" xfId="35350"/>
    <cellStyle name="Normal 5 2 5 7 5" xfId="18923"/>
    <cellStyle name="Normal 5 2 5 7 5 2" xfId="35351"/>
    <cellStyle name="Normal 5 2 5 7 6" xfId="35347"/>
    <cellStyle name="Normal 5 2 5 8" xfId="18924"/>
    <cellStyle name="Normal 5 2 5 8 2" xfId="18925"/>
    <cellStyle name="Normal 5 2 5 8 2 2" xfId="35353"/>
    <cellStyle name="Normal 5 2 5 8 3" xfId="18926"/>
    <cellStyle name="Normal 5 2 5 8 3 2" xfId="35354"/>
    <cellStyle name="Normal 5 2 5 8 4" xfId="18927"/>
    <cellStyle name="Normal 5 2 5 8 4 2" xfId="35355"/>
    <cellStyle name="Normal 5 2 5 8 5" xfId="18928"/>
    <cellStyle name="Normal 5 2 5 8 5 2" xfId="35356"/>
    <cellStyle name="Normal 5 2 5 8 6" xfId="35352"/>
    <cellStyle name="Normal 5 2 5 9" xfId="18929"/>
    <cellStyle name="Normal 5 2 5 9 2" xfId="18930"/>
    <cellStyle name="Normal 5 2 5 9 2 2" xfId="35358"/>
    <cellStyle name="Normal 5 2 5 9 3" xfId="18931"/>
    <cellStyle name="Normal 5 2 5 9 3 2" xfId="35359"/>
    <cellStyle name="Normal 5 2 5 9 4" xfId="18932"/>
    <cellStyle name="Normal 5 2 5 9 4 2" xfId="35360"/>
    <cellStyle name="Normal 5 2 5 9 5" xfId="18933"/>
    <cellStyle name="Normal 5 2 5 9 5 2" xfId="35361"/>
    <cellStyle name="Normal 5 2 5 9 6" xfId="35357"/>
    <cellStyle name="Normal 5 2 6" xfId="18934"/>
    <cellStyle name="Normal 5 2 6 10" xfId="43400"/>
    <cellStyle name="Normal 5 2 6 2" xfId="43401"/>
    <cellStyle name="Normal 5 2 6 2 2" xfId="43402"/>
    <cellStyle name="Normal 5 2 6 2 3" xfId="43403"/>
    <cellStyle name="Normal 5 2 6 2 4" xfId="43404"/>
    <cellStyle name="Normal 5 2 6 2 5" xfId="43405"/>
    <cellStyle name="Normal 5 2 6 3" xfId="43406"/>
    <cellStyle name="Normal 5 2 6 3 2" xfId="43407"/>
    <cellStyle name="Normal 5 2 6 3 3" xfId="43408"/>
    <cellStyle name="Normal 5 2 6 3 4" xfId="43409"/>
    <cellStyle name="Normal 5 2 6 4" xfId="43410"/>
    <cellStyle name="Normal 5 2 6 4 2" xfId="43411"/>
    <cellStyle name="Normal 5 2 6 4 3" xfId="43412"/>
    <cellStyle name="Normal 5 2 6 4 4" xfId="43413"/>
    <cellStyle name="Normal 5 2 6 5" xfId="43414"/>
    <cellStyle name="Normal 5 2 6 6" xfId="43415"/>
    <cellStyle name="Normal 5 2 6 7" xfId="43416"/>
    <cellStyle name="Normal 5 2 6 8" xfId="43417"/>
    <cellStyle name="Normal 5 2 6 9" xfId="43418"/>
    <cellStyle name="Normal 5 2 7" xfId="18935"/>
    <cellStyle name="Normal 5 2 7 2" xfId="43419"/>
    <cellStyle name="Normal 5 2 7 2 2" xfId="43420"/>
    <cellStyle name="Normal 5 2 7 2 3" xfId="43421"/>
    <cellStyle name="Normal 5 2 7 2 4" xfId="43422"/>
    <cellStyle name="Normal 5 2 7 3" xfId="43423"/>
    <cellStyle name="Normal 5 2 7 3 2" xfId="43424"/>
    <cellStyle name="Normal 5 2 7 3 3" xfId="43425"/>
    <cellStyle name="Normal 5 2 7 3 4" xfId="43426"/>
    <cellStyle name="Normal 5 2 7 4" xfId="43427"/>
    <cellStyle name="Normal 5 2 7 5" xfId="43428"/>
    <cellStyle name="Normal 5 2 7 6" xfId="43429"/>
    <cellStyle name="Normal 5 2 7 7" xfId="43430"/>
    <cellStyle name="Normal 5 2 7 8" xfId="43431"/>
    <cellStyle name="Normal 5 2 7 9" xfId="43432"/>
    <cellStyle name="Normal 5 2 8" xfId="18936"/>
    <cellStyle name="Normal 5 2 8 10" xfId="18937"/>
    <cellStyle name="Normal 5 2 8 10 2" xfId="18938"/>
    <cellStyle name="Normal 5 2 8 10 2 2" xfId="35364"/>
    <cellStyle name="Normal 5 2 8 10 3" xfId="18939"/>
    <cellStyle name="Normal 5 2 8 10 3 2" xfId="35365"/>
    <cellStyle name="Normal 5 2 8 10 4" xfId="18940"/>
    <cellStyle name="Normal 5 2 8 10 4 2" xfId="35366"/>
    <cellStyle name="Normal 5 2 8 10 5" xfId="18941"/>
    <cellStyle name="Normal 5 2 8 10 5 2" xfId="35367"/>
    <cellStyle name="Normal 5 2 8 10 6" xfId="35363"/>
    <cellStyle name="Normal 5 2 8 11" xfId="18942"/>
    <cellStyle name="Normal 5 2 8 11 2" xfId="18943"/>
    <cellStyle name="Normal 5 2 8 11 2 2" xfId="35369"/>
    <cellStyle name="Normal 5 2 8 11 3" xfId="18944"/>
    <cellStyle name="Normal 5 2 8 11 3 2" xfId="35370"/>
    <cellStyle name="Normal 5 2 8 11 4" xfId="18945"/>
    <cellStyle name="Normal 5 2 8 11 4 2" xfId="35371"/>
    <cellStyle name="Normal 5 2 8 11 5" xfId="18946"/>
    <cellStyle name="Normal 5 2 8 11 5 2" xfId="35372"/>
    <cellStyle name="Normal 5 2 8 11 6" xfId="35368"/>
    <cellStyle name="Normal 5 2 8 12" xfId="18947"/>
    <cellStyle name="Normal 5 2 8 12 2" xfId="18948"/>
    <cellStyle name="Normal 5 2 8 12 2 2" xfId="35374"/>
    <cellStyle name="Normal 5 2 8 12 3" xfId="18949"/>
    <cellStyle name="Normal 5 2 8 12 3 2" xfId="35375"/>
    <cellStyle name="Normal 5 2 8 12 4" xfId="18950"/>
    <cellStyle name="Normal 5 2 8 12 4 2" xfId="35376"/>
    <cellStyle name="Normal 5 2 8 12 5" xfId="18951"/>
    <cellStyle name="Normal 5 2 8 12 5 2" xfId="35377"/>
    <cellStyle name="Normal 5 2 8 12 6" xfId="35373"/>
    <cellStyle name="Normal 5 2 8 13" xfId="18952"/>
    <cellStyle name="Normal 5 2 8 13 2" xfId="18953"/>
    <cellStyle name="Normal 5 2 8 13 2 2" xfId="35379"/>
    <cellStyle name="Normal 5 2 8 13 3" xfId="18954"/>
    <cellStyle name="Normal 5 2 8 13 3 2" xfId="35380"/>
    <cellStyle name="Normal 5 2 8 13 4" xfId="18955"/>
    <cellStyle name="Normal 5 2 8 13 4 2" xfId="35381"/>
    <cellStyle name="Normal 5 2 8 13 5" xfId="18956"/>
    <cellStyle name="Normal 5 2 8 13 5 2" xfId="35382"/>
    <cellStyle name="Normal 5 2 8 13 6" xfId="35378"/>
    <cellStyle name="Normal 5 2 8 14" xfId="18957"/>
    <cellStyle name="Normal 5 2 8 14 2" xfId="18958"/>
    <cellStyle name="Normal 5 2 8 14 2 2" xfId="35384"/>
    <cellStyle name="Normal 5 2 8 14 3" xfId="18959"/>
    <cellStyle name="Normal 5 2 8 14 3 2" xfId="35385"/>
    <cellStyle name="Normal 5 2 8 14 4" xfId="18960"/>
    <cellStyle name="Normal 5 2 8 14 4 2" xfId="35386"/>
    <cellStyle name="Normal 5 2 8 14 5" xfId="18961"/>
    <cellStyle name="Normal 5 2 8 14 5 2" xfId="35387"/>
    <cellStyle name="Normal 5 2 8 14 6" xfId="35383"/>
    <cellStyle name="Normal 5 2 8 15" xfId="18962"/>
    <cellStyle name="Normal 5 2 8 15 2" xfId="18963"/>
    <cellStyle name="Normal 5 2 8 15 2 2" xfId="35389"/>
    <cellStyle name="Normal 5 2 8 15 3" xfId="18964"/>
    <cellStyle name="Normal 5 2 8 15 3 2" xfId="35390"/>
    <cellStyle name="Normal 5 2 8 15 4" xfId="18965"/>
    <cellStyle name="Normal 5 2 8 15 4 2" xfId="35391"/>
    <cellStyle name="Normal 5 2 8 15 5" xfId="18966"/>
    <cellStyle name="Normal 5 2 8 15 5 2" xfId="35392"/>
    <cellStyle name="Normal 5 2 8 15 6" xfId="35388"/>
    <cellStyle name="Normal 5 2 8 16" xfId="18967"/>
    <cellStyle name="Normal 5 2 8 16 2" xfId="18968"/>
    <cellStyle name="Normal 5 2 8 16 2 2" xfId="35394"/>
    <cellStyle name="Normal 5 2 8 16 3" xfId="18969"/>
    <cellStyle name="Normal 5 2 8 16 3 2" xfId="35395"/>
    <cellStyle name="Normal 5 2 8 16 4" xfId="18970"/>
    <cellStyle name="Normal 5 2 8 16 4 2" xfId="35396"/>
    <cellStyle name="Normal 5 2 8 16 5" xfId="18971"/>
    <cellStyle name="Normal 5 2 8 16 5 2" xfId="35397"/>
    <cellStyle name="Normal 5 2 8 16 6" xfId="35393"/>
    <cellStyle name="Normal 5 2 8 17" xfId="18972"/>
    <cellStyle name="Normal 5 2 8 17 2" xfId="35398"/>
    <cellStyle name="Normal 5 2 8 18" xfId="18973"/>
    <cellStyle name="Normal 5 2 8 18 2" xfId="35399"/>
    <cellStyle name="Normal 5 2 8 19" xfId="18974"/>
    <cellStyle name="Normal 5 2 8 19 2" xfId="35400"/>
    <cellStyle name="Normal 5 2 8 2" xfId="18975"/>
    <cellStyle name="Normal 5 2 8 2 2" xfId="43433"/>
    <cellStyle name="Normal 5 2 8 2 3" xfId="43434"/>
    <cellStyle name="Normal 5 2 8 2 4" xfId="43435"/>
    <cellStyle name="Normal 5 2 8 20" xfId="18976"/>
    <cellStyle name="Normal 5 2 8 20 2" xfId="35401"/>
    <cellStyle name="Normal 5 2 8 21" xfId="35362"/>
    <cellStyle name="Normal 5 2 8 3" xfId="18977"/>
    <cellStyle name="Normal 5 2 8 3 2" xfId="18978"/>
    <cellStyle name="Normal 5 2 8 3 2 2" xfId="35403"/>
    <cellStyle name="Normal 5 2 8 3 3" xfId="18979"/>
    <cellStyle name="Normal 5 2 8 3 3 2" xfId="35404"/>
    <cellStyle name="Normal 5 2 8 3 4" xfId="18980"/>
    <cellStyle name="Normal 5 2 8 3 4 2" xfId="35405"/>
    <cellStyle name="Normal 5 2 8 3 5" xfId="18981"/>
    <cellStyle name="Normal 5 2 8 3 5 2" xfId="35406"/>
    <cellStyle name="Normal 5 2 8 3 6" xfId="35402"/>
    <cellStyle name="Normal 5 2 8 4" xfId="18982"/>
    <cellStyle name="Normal 5 2 8 4 2" xfId="18983"/>
    <cellStyle name="Normal 5 2 8 4 2 2" xfId="35408"/>
    <cellStyle name="Normal 5 2 8 4 3" xfId="18984"/>
    <cellStyle name="Normal 5 2 8 4 3 2" xfId="35409"/>
    <cellStyle name="Normal 5 2 8 4 4" xfId="18985"/>
    <cellStyle name="Normal 5 2 8 4 4 2" xfId="35410"/>
    <cellStyle name="Normal 5 2 8 4 5" xfId="18986"/>
    <cellStyle name="Normal 5 2 8 4 5 2" xfId="35411"/>
    <cellStyle name="Normal 5 2 8 4 6" xfId="35407"/>
    <cellStyle name="Normal 5 2 8 5" xfId="18987"/>
    <cellStyle name="Normal 5 2 8 5 2" xfId="18988"/>
    <cellStyle name="Normal 5 2 8 5 2 2" xfId="35413"/>
    <cellStyle name="Normal 5 2 8 5 3" xfId="18989"/>
    <cellStyle name="Normal 5 2 8 5 3 2" xfId="35414"/>
    <cellStyle name="Normal 5 2 8 5 4" xfId="18990"/>
    <cellStyle name="Normal 5 2 8 5 4 2" xfId="35415"/>
    <cellStyle name="Normal 5 2 8 5 5" xfId="18991"/>
    <cellStyle name="Normal 5 2 8 5 5 2" xfId="35416"/>
    <cellStyle name="Normal 5 2 8 5 6" xfId="35412"/>
    <cellStyle name="Normal 5 2 8 6" xfId="18992"/>
    <cellStyle name="Normal 5 2 8 6 2" xfId="18993"/>
    <cellStyle name="Normal 5 2 8 6 2 2" xfId="35418"/>
    <cellStyle name="Normal 5 2 8 6 3" xfId="18994"/>
    <cellStyle name="Normal 5 2 8 6 3 2" xfId="35419"/>
    <cellStyle name="Normal 5 2 8 6 4" xfId="18995"/>
    <cellStyle name="Normal 5 2 8 6 4 2" xfId="35420"/>
    <cellStyle name="Normal 5 2 8 6 5" xfId="18996"/>
    <cellStyle name="Normal 5 2 8 6 5 2" xfId="35421"/>
    <cellStyle name="Normal 5 2 8 6 6" xfId="35417"/>
    <cellStyle name="Normal 5 2 8 7" xfId="18997"/>
    <cellStyle name="Normal 5 2 8 7 2" xfId="18998"/>
    <cellStyle name="Normal 5 2 8 7 2 2" xfId="35423"/>
    <cellStyle name="Normal 5 2 8 7 3" xfId="18999"/>
    <cellStyle name="Normal 5 2 8 7 3 2" xfId="35424"/>
    <cellStyle name="Normal 5 2 8 7 4" xfId="19000"/>
    <cellStyle name="Normal 5 2 8 7 4 2" xfId="35425"/>
    <cellStyle name="Normal 5 2 8 7 5" xfId="19001"/>
    <cellStyle name="Normal 5 2 8 7 5 2" xfId="35426"/>
    <cellStyle name="Normal 5 2 8 7 6" xfId="35422"/>
    <cellStyle name="Normal 5 2 8 8" xfId="19002"/>
    <cellStyle name="Normal 5 2 8 8 2" xfId="19003"/>
    <cellStyle name="Normal 5 2 8 8 2 2" xfId="35428"/>
    <cellStyle name="Normal 5 2 8 8 3" xfId="19004"/>
    <cellStyle name="Normal 5 2 8 8 3 2" xfId="35429"/>
    <cellStyle name="Normal 5 2 8 8 4" xfId="19005"/>
    <cellStyle name="Normal 5 2 8 8 4 2" xfId="35430"/>
    <cellStyle name="Normal 5 2 8 8 5" xfId="19006"/>
    <cellStyle name="Normal 5 2 8 8 5 2" xfId="35431"/>
    <cellStyle name="Normal 5 2 8 8 6" xfId="35427"/>
    <cellStyle name="Normal 5 2 8 9" xfId="19007"/>
    <cellStyle name="Normal 5 2 8 9 2" xfId="19008"/>
    <cellStyle name="Normal 5 2 8 9 2 2" xfId="35433"/>
    <cellStyle name="Normal 5 2 8 9 3" xfId="19009"/>
    <cellStyle name="Normal 5 2 8 9 3 2" xfId="35434"/>
    <cellStyle name="Normal 5 2 8 9 4" xfId="19010"/>
    <cellStyle name="Normal 5 2 8 9 4 2" xfId="35435"/>
    <cellStyle name="Normal 5 2 8 9 5" xfId="19011"/>
    <cellStyle name="Normal 5 2 8 9 5 2" xfId="35436"/>
    <cellStyle name="Normal 5 2 8 9 6" xfId="35432"/>
    <cellStyle name="Normal 5 2 9" xfId="19012"/>
    <cellStyle name="Normal 5 2 9 2" xfId="19013"/>
    <cellStyle name="Normal 5 2 9 2 2" xfId="46136"/>
    <cellStyle name="Normal 5 2 9 3" xfId="19014"/>
    <cellStyle name="Normal 5 2 9 3 2" xfId="35438"/>
    <cellStyle name="Normal 5 2 9 4" xfId="19015"/>
    <cellStyle name="Normal 5 2 9 4 2" xfId="35439"/>
    <cellStyle name="Normal 5 2 9 5" xfId="19016"/>
    <cellStyle name="Normal 5 2 9 5 2" xfId="35440"/>
    <cellStyle name="Normal 5 2 9 6" xfId="19017"/>
    <cellStyle name="Normal 5 2 9 6 2" xfId="35441"/>
    <cellStyle name="Normal 5 2 9 7" xfId="35437"/>
    <cellStyle name="Normal 5 20" xfId="19018"/>
    <cellStyle name="Normal 5 20 10" xfId="19019"/>
    <cellStyle name="Normal 5 20 10 2" xfId="35442"/>
    <cellStyle name="Normal 5 20 2" xfId="19020"/>
    <cellStyle name="Normal 5 20 2 2" xfId="19021"/>
    <cellStyle name="Normal 5 20 2 2 2" xfId="35444"/>
    <cellStyle name="Normal 5 20 2 3" xfId="19022"/>
    <cellStyle name="Normal 5 20 2 3 2" xfId="35445"/>
    <cellStyle name="Normal 5 20 2 4" xfId="19023"/>
    <cellStyle name="Normal 5 20 2 4 2" xfId="35446"/>
    <cellStyle name="Normal 5 20 2 5" xfId="19024"/>
    <cellStyle name="Normal 5 20 2 5 2" xfId="35447"/>
    <cellStyle name="Normal 5 20 2 6" xfId="35443"/>
    <cellStyle name="Normal 5 20 3" xfId="19025"/>
    <cellStyle name="Normal 5 20 3 2" xfId="19026"/>
    <cellStyle name="Normal 5 20 3 2 2" xfId="35449"/>
    <cellStyle name="Normal 5 20 3 3" xfId="19027"/>
    <cellStyle name="Normal 5 20 3 3 2" xfId="35450"/>
    <cellStyle name="Normal 5 20 3 4" xfId="19028"/>
    <cellStyle name="Normal 5 20 3 4 2" xfId="35451"/>
    <cellStyle name="Normal 5 20 3 5" xfId="19029"/>
    <cellStyle name="Normal 5 20 3 5 2" xfId="35452"/>
    <cellStyle name="Normal 5 20 3 6" xfId="35448"/>
    <cellStyle name="Normal 5 20 4" xfId="19030"/>
    <cellStyle name="Normal 5 20 4 2" xfId="19031"/>
    <cellStyle name="Normal 5 20 4 2 2" xfId="35454"/>
    <cellStyle name="Normal 5 20 4 3" xfId="19032"/>
    <cellStyle name="Normal 5 20 4 3 2" xfId="35455"/>
    <cellStyle name="Normal 5 20 4 4" xfId="19033"/>
    <cellStyle name="Normal 5 20 4 4 2" xfId="35456"/>
    <cellStyle name="Normal 5 20 4 5" xfId="19034"/>
    <cellStyle name="Normal 5 20 4 5 2" xfId="35457"/>
    <cellStyle name="Normal 5 20 4 6" xfId="35453"/>
    <cellStyle name="Normal 5 20 5" xfId="19035"/>
    <cellStyle name="Normal 5 20 5 2" xfId="19036"/>
    <cellStyle name="Normal 5 20 5 2 2" xfId="35459"/>
    <cellStyle name="Normal 5 20 5 3" xfId="19037"/>
    <cellStyle name="Normal 5 20 5 3 2" xfId="35460"/>
    <cellStyle name="Normal 5 20 5 4" xfId="19038"/>
    <cellStyle name="Normal 5 20 5 4 2" xfId="35461"/>
    <cellStyle name="Normal 5 20 5 5" xfId="19039"/>
    <cellStyle name="Normal 5 20 5 5 2" xfId="35462"/>
    <cellStyle name="Normal 5 20 5 6" xfId="35458"/>
    <cellStyle name="Normal 5 20 6" xfId="19040"/>
    <cellStyle name="Normal 5 20 6 2" xfId="35463"/>
    <cellStyle name="Normal 5 20 7" xfId="19041"/>
    <cellStyle name="Normal 5 20 7 2" xfId="35464"/>
    <cellStyle name="Normal 5 20 8" xfId="19042"/>
    <cellStyle name="Normal 5 20 8 2" xfId="35465"/>
    <cellStyle name="Normal 5 20 9" xfId="19043"/>
    <cellStyle name="Normal 5 20 9 2" xfId="35466"/>
    <cellStyle name="Normal 5 21" xfId="19044"/>
    <cellStyle name="Normal 5 21 10" xfId="19045"/>
    <cellStyle name="Normal 5 21 10 2" xfId="35467"/>
    <cellStyle name="Normal 5 21 11" xfId="41018"/>
    <cellStyle name="Normal 5 21 2" xfId="19046"/>
    <cellStyle name="Normal 5 21 2 2" xfId="19047"/>
    <cellStyle name="Normal 5 21 2 2 2" xfId="35469"/>
    <cellStyle name="Normal 5 21 2 3" xfId="19048"/>
    <cellStyle name="Normal 5 21 2 3 2" xfId="35470"/>
    <cellStyle name="Normal 5 21 2 4" xfId="19049"/>
    <cellStyle name="Normal 5 21 2 4 2" xfId="35471"/>
    <cellStyle name="Normal 5 21 2 5" xfId="19050"/>
    <cellStyle name="Normal 5 21 2 5 2" xfId="35472"/>
    <cellStyle name="Normal 5 21 2 6" xfId="35468"/>
    <cellStyle name="Normal 5 21 3" xfId="19051"/>
    <cellStyle name="Normal 5 21 3 2" xfId="19052"/>
    <cellStyle name="Normal 5 21 3 2 2" xfId="35474"/>
    <cellStyle name="Normal 5 21 3 3" xfId="19053"/>
    <cellStyle name="Normal 5 21 3 3 2" xfId="35475"/>
    <cellStyle name="Normal 5 21 3 4" xfId="19054"/>
    <cellStyle name="Normal 5 21 3 4 2" xfId="35476"/>
    <cellStyle name="Normal 5 21 3 5" xfId="19055"/>
    <cellStyle name="Normal 5 21 3 5 2" xfId="35477"/>
    <cellStyle name="Normal 5 21 3 6" xfId="35473"/>
    <cellStyle name="Normal 5 21 4" xfId="19056"/>
    <cellStyle name="Normal 5 21 4 2" xfId="19057"/>
    <cellStyle name="Normal 5 21 4 2 2" xfId="35479"/>
    <cellStyle name="Normal 5 21 4 3" xfId="19058"/>
    <cellStyle name="Normal 5 21 4 3 2" xfId="35480"/>
    <cellStyle name="Normal 5 21 4 4" xfId="19059"/>
    <cellStyle name="Normal 5 21 4 4 2" xfId="35481"/>
    <cellStyle name="Normal 5 21 4 5" xfId="19060"/>
    <cellStyle name="Normal 5 21 4 5 2" xfId="35482"/>
    <cellStyle name="Normal 5 21 4 6" xfId="35478"/>
    <cellStyle name="Normal 5 21 5" xfId="19061"/>
    <cellStyle name="Normal 5 21 5 2" xfId="19062"/>
    <cellStyle name="Normal 5 21 5 2 2" xfId="35484"/>
    <cellStyle name="Normal 5 21 5 3" xfId="19063"/>
    <cellStyle name="Normal 5 21 5 3 2" xfId="35485"/>
    <cellStyle name="Normal 5 21 5 4" xfId="19064"/>
    <cellStyle name="Normal 5 21 5 4 2" xfId="35486"/>
    <cellStyle name="Normal 5 21 5 5" xfId="19065"/>
    <cellStyle name="Normal 5 21 5 5 2" xfId="35487"/>
    <cellStyle name="Normal 5 21 5 6" xfId="35483"/>
    <cellStyle name="Normal 5 21 6" xfId="19066"/>
    <cellStyle name="Normal 5 21 6 2" xfId="35488"/>
    <cellStyle name="Normal 5 21 7" xfId="19067"/>
    <cellStyle name="Normal 5 21 7 2" xfId="35489"/>
    <cellStyle name="Normal 5 21 8" xfId="19068"/>
    <cellStyle name="Normal 5 21 8 2" xfId="35490"/>
    <cellStyle name="Normal 5 21 9" xfId="19069"/>
    <cellStyle name="Normal 5 21 9 2" xfId="35491"/>
    <cellStyle name="Normal 5 22" xfId="19070"/>
    <cellStyle name="Normal 5 22 10" xfId="19071"/>
    <cellStyle name="Normal 5 22 10 2" xfId="35492"/>
    <cellStyle name="Normal 5 22 11" xfId="41013"/>
    <cellStyle name="Normal 5 22 2" xfId="19072"/>
    <cellStyle name="Normal 5 22 2 2" xfId="19073"/>
    <cellStyle name="Normal 5 22 2 2 2" xfId="35494"/>
    <cellStyle name="Normal 5 22 2 3" xfId="19074"/>
    <cellStyle name="Normal 5 22 2 3 2" xfId="35495"/>
    <cellStyle name="Normal 5 22 2 4" xfId="19075"/>
    <cellStyle name="Normal 5 22 2 4 2" xfId="35496"/>
    <cellStyle name="Normal 5 22 2 5" xfId="19076"/>
    <cellStyle name="Normal 5 22 2 5 2" xfId="35497"/>
    <cellStyle name="Normal 5 22 2 6" xfId="35493"/>
    <cellStyle name="Normal 5 22 3" xfId="19077"/>
    <cellStyle name="Normal 5 22 3 2" xfId="19078"/>
    <cellStyle name="Normal 5 22 3 2 2" xfId="35499"/>
    <cellStyle name="Normal 5 22 3 3" xfId="19079"/>
    <cellStyle name="Normal 5 22 3 3 2" xfId="35500"/>
    <cellStyle name="Normal 5 22 3 4" xfId="19080"/>
    <cellStyle name="Normal 5 22 3 4 2" xfId="35501"/>
    <cellStyle name="Normal 5 22 3 5" xfId="19081"/>
    <cellStyle name="Normal 5 22 3 5 2" xfId="35502"/>
    <cellStyle name="Normal 5 22 3 6" xfId="35498"/>
    <cellStyle name="Normal 5 22 4" xfId="19082"/>
    <cellStyle name="Normal 5 22 4 2" xfId="19083"/>
    <cellStyle name="Normal 5 22 4 2 2" xfId="35504"/>
    <cellStyle name="Normal 5 22 4 3" xfId="19084"/>
    <cellStyle name="Normal 5 22 4 3 2" xfId="35505"/>
    <cellStyle name="Normal 5 22 4 4" xfId="19085"/>
    <cellStyle name="Normal 5 22 4 4 2" xfId="35506"/>
    <cellStyle name="Normal 5 22 4 5" xfId="19086"/>
    <cellStyle name="Normal 5 22 4 5 2" xfId="35507"/>
    <cellStyle name="Normal 5 22 4 6" xfId="35503"/>
    <cellStyle name="Normal 5 22 5" xfId="19087"/>
    <cellStyle name="Normal 5 22 5 2" xfId="19088"/>
    <cellStyle name="Normal 5 22 5 2 2" xfId="35509"/>
    <cellStyle name="Normal 5 22 5 3" xfId="19089"/>
    <cellStyle name="Normal 5 22 5 3 2" xfId="35510"/>
    <cellStyle name="Normal 5 22 5 4" xfId="19090"/>
    <cellStyle name="Normal 5 22 5 4 2" xfId="35511"/>
    <cellStyle name="Normal 5 22 5 5" xfId="19091"/>
    <cellStyle name="Normal 5 22 5 5 2" xfId="35512"/>
    <cellStyle name="Normal 5 22 5 6" xfId="35508"/>
    <cellStyle name="Normal 5 22 6" xfId="19092"/>
    <cellStyle name="Normal 5 22 6 2" xfId="35513"/>
    <cellStyle name="Normal 5 22 7" xfId="19093"/>
    <cellStyle name="Normal 5 22 7 2" xfId="35514"/>
    <cellStyle name="Normal 5 22 8" xfId="19094"/>
    <cellStyle name="Normal 5 22 8 2" xfId="35515"/>
    <cellStyle name="Normal 5 22 9" xfId="19095"/>
    <cellStyle name="Normal 5 22 9 2" xfId="35516"/>
    <cellStyle name="Normal 5 23" xfId="19096"/>
    <cellStyle name="Normal 5 23 2" xfId="19097"/>
    <cellStyle name="Normal 5 23 2 2" xfId="19098"/>
    <cellStyle name="Normal 5 23 2 2 2" xfId="35518"/>
    <cellStyle name="Normal 5 23 2 3" xfId="19099"/>
    <cellStyle name="Normal 5 23 2 3 2" xfId="35519"/>
    <cellStyle name="Normal 5 23 2 4" xfId="19100"/>
    <cellStyle name="Normal 5 23 2 4 2" xfId="35520"/>
    <cellStyle name="Normal 5 23 2 5" xfId="19101"/>
    <cellStyle name="Normal 5 23 2 5 2" xfId="35521"/>
    <cellStyle name="Normal 5 23 2 6" xfId="35517"/>
    <cellStyle name="Normal 5 23 3" xfId="19102"/>
    <cellStyle name="Normal 5 23 3 2" xfId="35522"/>
    <cellStyle name="Normal 5 23 4" xfId="19103"/>
    <cellStyle name="Normal 5 23 4 2" xfId="35523"/>
    <cellStyle name="Normal 5 23 5" xfId="19104"/>
    <cellStyle name="Normal 5 23 5 2" xfId="35524"/>
    <cellStyle name="Normal 5 23 6" xfId="19105"/>
    <cellStyle name="Normal 5 23 6 2" xfId="35525"/>
    <cellStyle name="Normal 5 23 7" xfId="19106"/>
    <cellStyle name="Normal 5 23 7 2" xfId="35526"/>
    <cellStyle name="Normal 5 23 8" xfId="41037"/>
    <cellStyle name="Normal 5 24" xfId="19107"/>
    <cellStyle name="Normal 5 24 2" xfId="19108"/>
    <cellStyle name="Normal 5 24 2 2" xfId="19109"/>
    <cellStyle name="Normal 5 24 2 2 2" xfId="35528"/>
    <cellStyle name="Normal 5 24 2 3" xfId="19110"/>
    <cellStyle name="Normal 5 24 2 3 2" xfId="35529"/>
    <cellStyle name="Normal 5 24 2 4" xfId="19111"/>
    <cellStyle name="Normal 5 24 2 4 2" xfId="35530"/>
    <cellStyle name="Normal 5 24 2 5" xfId="19112"/>
    <cellStyle name="Normal 5 24 2 5 2" xfId="35531"/>
    <cellStyle name="Normal 5 24 2 6" xfId="35527"/>
    <cellStyle name="Normal 5 24 3" xfId="19113"/>
    <cellStyle name="Normal 5 24 3 2" xfId="35532"/>
    <cellStyle name="Normal 5 24 4" xfId="19114"/>
    <cellStyle name="Normal 5 24 4 2" xfId="35533"/>
    <cellStyle name="Normal 5 24 5" xfId="19115"/>
    <cellStyle name="Normal 5 24 5 2" xfId="35534"/>
    <cellStyle name="Normal 5 24 6" xfId="19116"/>
    <cellStyle name="Normal 5 24 6 2" xfId="35535"/>
    <cellStyle name="Normal 5 24 7" xfId="19117"/>
    <cellStyle name="Normal 5 24 7 2" xfId="35536"/>
    <cellStyle name="Normal 5 25" xfId="19118"/>
    <cellStyle name="Normal 5 25 2" xfId="19119"/>
    <cellStyle name="Normal 5 25 2 2" xfId="19120"/>
    <cellStyle name="Normal 5 25 2 2 2" xfId="35538"/>
    <cellStyle name="Normal 5 25 2 3" xfId="19121"/>
    <cellStyle name="Normal 5 25 2 3 2" xfId="35539"/>
    <cellStyle name="Normal 5 25 2 4" xfId="19122"/>
    <cellStyle name="Normal 5 25 2 4 2" xfId="35540"/>
    <cellStyle name="Normal 5 25 2 5" xfId="19123"/>
    <cellStyle name="Normal 5 25 2 5 2" xfId="35541"/>
    <cellStyle name="Normal 5 25 2 6" xfId="35537"/>
    <cellStyle name="Normal 5 25 3" xfId="19124"/>
    <cellStyle name="Normal 5 25 3 2" xfId="35542"/>
    <cellStyle name="Normal 5 25 4" xfId="19125"/>
    <cellStyle name="Normal 5 25 4 2" xfId="35543"/>
    <cellStyle name="Normal 5 25 5" xfId="19126"/>
    <cellStyle name="Normal 5 25 5 2" xfId="35544"/>
    <cellStyle name="Normal 5 25 6" xfId="19127"/>
    <cellStyle name="Normal 5 25 6 2" xfId="35545"/>
    <cellStyle name="Normal 5 25 7" xfId="19128"/>
    <cellStyle name="Normal 5 25 7 2" xfId="35546"/>
    <cellStyle name="Normal 5 26" xfId="19129"/>
    <cellStyle name="Normal 5 26 2" xfId="19130"/>
    <cellStyle name="Normal 5 26 2 2" xfId="35547"/>
    <cellStyle name="Normal 5 26 3" xfId="19131"/>
    <cellStyle name="Normal 5 26 3 2" xfId="35548"/>
    <cellStyle name="Normal 5 26 4" xfId="19132"/>
    <cellStyle name="Normal 5 26 4 2" xfId="35549"/>
    <cellStyle name="Normal 5 26 5" xfId="19133"/>
    <cellStyle name="Normal 5 26 5 2" xfId="35550"/>
    <cellStyle name="Normal 5 26 6" xfId="19134"/>
    <cellStyle name="Normal 5 26 6 2" xfId="35551"/>
    <cellStyle name="Normal 5 26 7" xfId="19135"/>
    <cellStyle name="Normal 5 26 7 2" xfId="35552"/>
    <cellStyle name="Normal 5 27" xfId="19136"/>
    <cellStyle name="Normal 5 27 2" xfId="19137"/>
    <cellStyle name="Normal 5 27 2 2" xfId="35553"/>
    <cellStyle name="Normal 5 27 3" xfId="19138"/>
    <cellStyle name="Normal 5 27 3 2" xfId="35554"/>
    <cellStyle name="Normal 5 27 4" xfId="19139"/>
    <cellStyle name="Normal 5 27 4 2" xfId="35555"/>
    <cellStyle name="Normal 5 27 5" xfId="19140"/>
    <cellStyle name="Normal 5 27 5 2" xfId="35556"/>
    <cellStyle name="Normal 5 27 6" xfId="19141"/>
    <cellStyle name="Normal 5 27 6 2" xfId="35557"/>
    <cellStyle name="Normal 5 27 7" xfId="19142"/>
    <cellStyle name="Normal 5 27 7 2" xfId="35558"/>
    <cellStyle name="Normal 5 28" xfId="19143"/>
    <cellStyle name="Normal 5 28 2" xfId="19144"/>
    <cellStyle name="Normal 5 28 2 2" xfId="35559"/>
    <cellStyle name="Normal 5 28 3" xfId="19145"/>
    <cellStyle name="Normal 5 28 3 2" xfId="35560"/>
    <cellStyle name="Normal 5 28 4" xfId="19146"/>
    <cellStyle name="Normal 5 28 4 2" xfId="35561"/>
    <cellStyle name="Normal 5 28 5" xfId="19147"/>
    <cellStyle name="Normal 5 28 5 2" xfId="35562"/>
    <cellStyle name="Normal 5 28 6" xfId="19148"/>
    <cellStyle name="Normal 5 28 6 2" xfId="35563"/>
    <cellStyle name="Normal 5 28 7" xfId="19149"/>
    <cellStyle name="Normal 5 28 7 2" xfId="35564"/>
    <cellStyle name="Normal 5 29" xfId="19150"/>
    <cellStyle name="Normal 5 29 2" xfId="19151"/>
    <cellStyle name="Normal 5 29 2 2" xfId="35565"/>
    <cellStyle name="Normal 5 29 3" xfId="19152"/>
    <cellStyle name="Normal 5 29 3 2" xfId="35566"/>
    <cellStyle name="Normal 5 29 4" xfId="19153"/>
    <cellStyle name="Normal 5 29 4 2" xfId="35567"/>
    <cellStyle name="Normal 5 29 5" xfId="19154"/>
    <cellStyle name="Normal 5 29 5 2" xfId="35568"/>
    <cellStyle name="Normal 5 29 6" xfId="19155"/>
    <cellStyle name="Normal 5 29 6 2" xfId="35569"/>
    <cellStyle name="Normal 5 29 7" xfId="19156"/>
    <cellStyle name="Normal 5 29 7 2" xfId="35570"/>
    <cellStyle name="Normal 5 3" xfId="19157"/>
    <cellStyle name="Normal 5 3 10" xfId="19158"/>
    <cellStyle name="Normal 5 3 10 2" xfId="19159"/>
    <cellStyle name="Normal 5 3 10 2 2" xfId="35572"/>
    <cellStyle name="Normal 5 3 10 3" xfId="19160"/>
    <cellStyle name="Normal 5 3 10 3 2" xfId="35573"/>
    <cellStyle name="Normal 5 3 10 4" xfId="19161"/>
    <cellStyle name="Normal 5 3 10 4 2" xfId="35574"/>
    <cellStyle name="Normal 5 3 10 5" xfId="19162"/>
    <cellStyle name="Normal 5 3 10 5 2" xfId="35575"/>
    <cellStyle name="Normal 5 3 10 6" xfId="35571"/>
    <cellStyle name="Normal 5 3 11" xfId="19163"/>
    <cellStyle name="Normal 5 3 11 2" xfId="19164"/>
    <cellStyle name="Normal 5 3 11 2 2" xfId="35577"/>
    <cellStyle name="Normal 5 3 11 3" xfId="19165"/>
    <cellStyle name="Normal 5 3 11 3 2" xfId="35578"/>
    <cellStyle name="Normal 5 3 11 4" xfId="19166"/>
    <cellStyle name="Normal 5 3 11 4 2" xfId="35579"/>
    <cellStyle name="Normal 5 3 11 5" xfId="19167"/>
    <cellStyle name="Normal 5 3 11 5 2" xfId="35580"/>
    <cellStyle name="Normal 5 3 11 6" xfId="35576"/>
    <cellStyle name="Normal 5 3 12" xfId="19168"/>
    <cellStyle name="Normal 5 3 12 2" xfId="19169"/>
    <cellStyle name="Normal 5 3 12 2 2" xfId="35582"/>
    <cellStyle name="Normal 5 3 12 3" xfId="19170"/>
    <cellStyle name="Normal 5 3 12 3 2" xfId="35583"/>
    <cellStyle name="Normal 5 3 12 4" xfId="19171"/>
    <cellStyle name="Normal 5 3 12 4 2" xfId="35584"/>
    <cellStyle name="Normal 5 3 12 5" xfId="19172"/>
    <cellStyle name="Normal 5 3 12 5 2" xfId="35585"/>
    <cellStyle name="Normal 5 3 12 6" xfId="35581"/>
    <cellStyle name="Normal 5 3 13" xfId="19173"/>
    <cellStyle name="Normal 5 3 13 2" xfId="19174"/>
    <cellStyle name="Normal 5 3 13 2 2" xfId="35587"/>
    <cellStyle name="Normal 5 3 13 3" xfId="19175"/>
    <cellStyle name="Normal 5 3 13 3 2" xfId="35588"/>
    <cellStyle name="Normal 5 3 13 4" xfId="19176"/>
    <cellStyle name="Normal 5 3 13 4 2" xfId="35589"/>
    <cellStyle name="Normal 5 3 13 5" xfId="19177"/>
    <cellStyle name="Normal 5 3 13 5 2" xfId="35590"/>
    <cellStyle name="Normal 5 3 13 6" xfId="35586"/>
    <cellStyle name="Normal 5 3 14" xfId="19178"/>
    <cellStyle name="Normal 5 3 14 2" xfId="19179"/>
    <cellStyle name="Normal 5 3 14 2 2" xfId="35592"/>
    <cellStyle name="Normal 5 3 14 3" xfId="19180"/>
    <cellStyle name="Normal 5 3 14 3 2" xfId="35593"/>
    <cellStyle name="Normal 5 3 14 4" xfId="19181"/>
    <cellStyle name="Normal 5 3 14 4 2" xfId="35594"/>
    <cellStyle name="Normal 5 3 14 5" xfId="19182"/>
    <cellStyle name="Normal 5 3 14 5 2" xfId="35595"/>
    <cellStyle name="Normal 5 3 14 6" xfId="35591"/>
    <cellStyle name="Normal 5 3 15" xfId="19183"/>
    <cellStyle name="Normal 5 3 15 2" xfId="19184"/>
    <cellStyle name="Normal 5 3 15 2 2" xfId="35597"/>
    <cellStyle name="Normal 5 3 15 3" xfId="19185"/>
    <cellStyle name="Normal 5 3 15 3 2" xfId="35598"/>
    <cellStyle name="Normal 5 3 15 4" xfId="19186"/>
    <cellStyle name="Normal 5 3 15 4 2" xfId="35599"/>
    <cellStyle name="Normal 5 3 15 5" xfId="19187"/>
    <cellStyle name="Normal 5 3 15 5 2" xfId="35600"/>
    <cellStyle name="Normal 5 3 15 6" xfId="35596"/>
    <cellStyle name="Normal 5 3 16" xfId="19188"/>
    <cellStyle name="Normal 5 3 16 2" xfId="19189"/>
    <cellStyle name="Normal 5 3 16 2 2" xfId="35602"/>
    <cellStyle name="Normal 5 3 16 3" xfId="19190"/>
    <cellStyle name="Normal 5 3 16 3 2" xfId="35603"/>
    <cellStyle name="Normal 5 3 16 4" xfId="19191"/>
    <cellStyle name="Normal 5 3 16 4 2" xfId="35604"/>
    <cellStyle name="Normal 5 3 16 5" xfId="19192"/>
    <cellStyle name="Normal 5 3 16 5 2" xfId="35605"/>
    <cellStyle name="Normal 5 3 16 6" xfId="35601"/>
    <cellStyle name="Normal 5 3 17" xfId="19193"/>
    <cellStyle name="Normal 5 3 17 2" xfId="19194"/>
    <cellStyle name="Normal 5 3 17 2 2" xfId="35607"/>
    <cellStyle name="Normal 5 3 17 3" xfId="19195"/>
    <cellStyle name="Normal 5 3 17 3 2" xfId="35608"/>
    <cellStyle name="Normal 5 3 17 4" xfId="19196"/>
    <cellStyle name="Normal 5 3 17 4 2" xfId="35609"/>
    <cellStyle name="Normal 5 3 17 5" xfId="19197"/>
    <cellStyle name="Normal 5 3 17 5 2" xfId="35610"/>
    <cellStyle name="Normal 5 3 17 6" xfId="35606"/>
    <cellStyle name="Normal 5 3 18" xfId="19198"/>
    <cellStyle name="Normal 5 3 18 2" xfId="19199"/>
    <cellStyle name="Normal 5 3 18 2 2" xfId="35612"/>
    <cellStyle name="Normal 5 3 18 3" xfId="19200"/>
    <cellStyle name="Normal 5 3 18 3 2" xfId="35613"/>
    <cellStyle name="Normal 5 3 18 4" xfId="19201"/>
    <cellStyle name="Normal 5 3 18 4 2" xfId="35614"/>
    <cellStyle name="Normal 5 3 18 5" xfId="19202"/>
    <cellStyle name="Normal 5 3 18 5 2" xfId="35615"/>
    <cellStyle name="Normal 5 3 18 6" xfId="35611"/>
    <cellStyle name="Normal 5 3 19" xfId="19203"/>
    <cellStyle name="Normal 5 3 19 2" xfId="19204"/>
    <cellStyle name="Normal 5 3 19 2 2" xfId="35617"/>
    <cellStyle name="Normal 5 3 19 3" xfId="19205"/>
    <cellStyle name="Normal 5 3 19 3 2" xfId="35618"/>
    <cellStyle name="Normal 5 3 19 4" xfId="19206"/>
    <cellStyle name="Normal 5 3 19 4 2" xfId="35619"/>
    <cellStyle name="Normal 5 3 19 5" xfId="19207"/>
    <cellStyle name="Normal 5 3 19 5 2" xfId="35620"/>
    <cellStyle name="Normal 5 3 19 6" xfId="35616"/>
    <cellStyle name="Normal 5 3 2" xfId="19208"/>
    <cellStyle name="Normal 5 3 2 10" xfId="19209"/>
    <cellStyle name="Normal 5 3 2 10 2" xfId="19210"/>
    <cellStyle name="Normal 5 3 2 10 2 2" xfId="35623"/>
    <cellStyle name="Normal 5 3 2 10 3" xfId="19211"/>
    <cellStyle name="Normal 5 3 2 10 3 2" xfId="35624"/>
    <cellStyle name="Normal 5 3 2 10 4" xfId="19212"/>
    <cellStyle name="Normal 5 3 2 10 4 2" xfId="35625"/>
    <cellStyle name="Normal 5 3 2 10 5" xfId="19213"/>
    <cellStyle name="Normal 5 3 2 10 5 2" xfId="35626"/>
    <cellStyle name="Normal 5 3 2 10 6" xfId="35622"/>
    <cellStyle name="Normal 5 3 2 11" xfId="19214"/>
    <cellStyle name="Normal 5 3 2 11 2" xfId="19215"/>
    <cellStyle name="Normal 5 3 2 11 2 2" xfId="35628"/>
    <cellStyle name="Normal 5 3 2 11 3" xfId="19216"/>
    <cellStyle name="Normal 5 3 2 11 3 2" xfId="35629"/>
    <cellStyle name="Normal 5 3 2 11 4" xfId="19217"/>
    <cellStyle name="Normal 5 3 2 11 4 2" xfId="35630"/>
    <cellStyle name="Normal 5 3 2 11 5" xfId="19218"/>
    <cellStyle name="Normal 5 3 2 11 5 2" xfId="35631"/>
    <cellStyle name="Normal 5 3 2 11 6" xfId="35627"/>
    <cellStyle name="Normal 5 3 2 12" xfId="19219"/>
    <cellStyle name="Normal 5 3 2 12 2" xfId="19220"/>
    <cellStyle name="Normal 5 3 2 12 2 2" xfId="35633"/>
    <cellStyle name="Normal 5 3 2 12 3" xfId="19221"/>
    <cellStyle name="Normal 5 3 2 12 3 2" xfId="35634"/>
    <cellStyle name="Normal 5 3 2 12 4" xfId="19222"/>
    <cellStyle name="Normal 5 3 2 12 4 2" xfId="35635"/>
    <cellStyle name="Normal 5 3 2 12 5" xfId="19223"/>
    <cellStyle name="Normal 5 3 2 12 5 2" xfId="35636"/>
    <cellStyle name="Normal 5 3 2 12 6" xfId="35632"/>
    <cellStyle name="Normal 5 3 2 13" xfId="19224"/>
    <cellStyle name="Normal 5 3 2 13 2" xfId="19225"/>
    <cellStyle name="Normal 5 3 2 13 2 2" xfId="35638"/>
    <cellStyle name="Normal 5 3 2 13 3" xfId="19226"/>
    <cellStyle name="Normal 5 3 2 13 3 2" xfId="35639"/>
    <cellStyle name="Normal 5 3 2 13 4" xfId="19227"/>
    <cellStyle name="Normal 5 3 2 13 4 2" xfId="35640"/>
    <cellStyle name="Normal 5 3 2 13 5" xfId="19228"/>
    <cellStyle name="Normal 5 3 2 13 5 2" xfId="35641"/>
    <cellStyle name="Normal 5 3 2 13 6" xfId="35637"/>
    <cellStyle name="Normal 5 3 2 14" xfId="19229"/>
    <cellStyle name="Normal 5 3 2 14 2" xfId="19230"/>
    <cellStyle name="Normal 5 3 2 14 2 2" xfId="35643"/>
    <cellStyle name="Normal 5 3 2 14 3" xfId="19231"/>
    <cellStyle name="Normal 5 3 2 14 3 2" xfId="35644"/>
    <cellStyle name="Normal 5 3 2 14 4" xfId="19232"/>
    <cellStyle name="Normal 5 3 2 14 4 2" xfId="35645"/>
    <cellStyle name="Normal 5 3 2 14 5" xfId="19233"/>
    <cellStyle name="Normal 5 3 2 14 5 2" xfId="35646"/>
    <cellStyle name="Normal 5 3 2 14 6" xfId="35642"/>
    <cellStyle name="Normal 5 3 2 15" xfId="19234"/>
    <cellStyle name="Normal 5 3 2 15 2" xfId="19235"/>
    <cellStyle name="Normal 5 3 2 15 2 2" xfId="35648"/>
    <cellStyle name="Normal 5 3 2 15 3" xfId="19236"/>
    <cellStyle name="Normal 5 3 2 15 3 2" xfId="35649"/>
    <cellStyle name="Normal 5 3 2 15 4" xfId="19237"/>
    <cellStyle name="Normal 5 3 2 15 4 2" xfId="35650"/>
    <cellStyle name="Normal 5 3 2 15 5" xfId="19238"/>
    <cellStyle name="Normal 5 3 2 15 5 2" xfId="35651"/>
    <cellStyle name="Normal 5 3 2 15 6" xfId="35647"/>
    <cellStyle name="Normal 5 3 2 16" xfId="19239"/>
    <cellStyle name="Normal 5 3 2 16 2" xfId="19240"/>
    <cellStyle name="Normal 5 3 2 16 2 2" xfId="35653"/>
    <cellStyle name="Normal 5 3 2 16 3" xfId="19241"/>
    <cellStyle name="Normal 5 3 2 16 3 2" xfId="35654"/>
    <cellStyle name="Normal 5 3 2 16 4" xfId="19242"/>
    <cellStyle name="Normal 5 3 2 16 4 2" xfId="35655"/>
    <cellStyle name="Normal 5 3 2 16 5" xfId="19243"/>
    <cellStyle name="Normal 5 3 2 16 5 2" xfId="35656"/>
    <cellStyle name="Normal 5 3 2 16 6" xfId="35652"/>
    <cellStyle name="Normal 5 3 2 17" xfId="19244"/>
    <cellStyle name="Normal 5 3 2 17 2" xfId="35657"/>
    <cellStyle name="Normal 5 3 2 18" xfId="19245"/>
    <cellStyle name="Normal 5 3 2 18 2" xfId="35658"/>
    <cellStyle name="Normal 5 3 2 19" xfId="19246"/>
    <cellStyle name="Normal 5 3 2 19 2" xfId="35659"/>
    <cellStyle name="Normal 5 3 2 2" xfId="19247"/>
    <cellStyle name="Normal 5 3 2 2 10" xfId="19248"/>
    <cellStyle name="Normal 5 3 2 2 10 2" xfId="35661"/>
    <cellStyle name="Normal 5 3 2 2 11" xfId="19249"/>
    <cellStyle name="Normal 5 3 2 2 11 2" xfId="35662"/>
    <cellStyle name="Normal 5 3 2 2 12" xfId="40732"/>
    <cellStyle name="Normal 5 3 2 2 13" xfId="35660"/>
    <cellStyle name="Normal 5 3 2 2 2" xfId="19250"/>
    <cellStyle name="Normal 5 3 2 2 2 2" xfId="19251"/>
    <cellStyle name="Normal 5 3 2 2 2 2 2" xfId="35664"/>
    <cellStyle name="Normal 5 3 2 2 2 3" xfId="19252"/>
    <cellStyle name="Normal 5 3 2 2 2 3 2" xfId="35665"/>
    <cellStyle name="Normal 5 3 2 2 2 4" xfId="19253"/>
    <cellStyle name="Normal 5 3 2 2 2 4 2" xfId="35666"/>
    <cellStyle name="Normal 5 3 2 2 2 5" xfId="19254"/>
    <cellStyle name="Normal 5 3 2 2 2 5 2" xfId="35667"/>
    <cellStyle name="Normal 5 3 2 2 2 6" xfId="35663"/>
    <cellStyle name="Normal 5 3 2 2 3" xfId="19255"/>
    <cellStyle name="Normal 5 3 2 2 3 2" xfId="19256"/>
    <cellStyle name="Normal 5 3 2 2 3 2 2" xfId="35669"/>
    <cellStyle name="Normal 5 3 2 2 3 3" xfId="19257"/>
    <cellStyle name="Normal 5 3 2 2 3 3 2" xfId="35670"/>
    <cellStyle name="Normal 5 3 2 2 3 4" xfId="19258"/>
    <cellStyle name="Normal 5 3 2 2 3 4 2" xfId="35671"/>
    <cellStyle name="Normal 5 3 2 2 3 5" xfId="19259"/>
    <cellStyle name="Normal 5 3 2 2 3 5 2" xfId="35672"/>
    <cellStyle name="Normal 5 3 2 2 3 6" xfId="35668"/>
    <cellStyle name="Normal 5 3 2 2 4" xfId="19260"/>
    <cellStyle name="Normal 5 3 2 2 4 2" xfId="19261"/>
    <cellStyle name="Normal 5 3 2 2 4 2 2" xfId="35674"/>
    <cellStyle name="Normal 5 3 2 2 4 3" xfId="19262"/>
    <cellStyle name="Normal 5 3 2 2 4 3 2" xfId="35675"/>
    <cellStyle name="Normal 5 3 2 2 4 4" xfId="19263"/>
    <cellStyle name="Normal 5 3 2 2 4 4 2" xfId="35676"/>
    <cellStyle name="Normal 5 3 2 2 4 5" xfId="19264"/>
    <cellStyle name="Normal 5 3 2 2 4 5 2" xfId="35677"/>
    <cellStyle name="Normal 5 3 2 2 4 6" xfId="35673"/>
    <cellStyle name="Normal 5 3 2 2 5" xfId="19265"/>
    <cellStyle name="Normal 5 3 2 2 5 2" xfId="19266"/>
    <cellStyle name="Normal 5 3 2 2 5 2 2" xfId="35679"/>
    <cellStyle name="Normal 5 3 2 2 5 3" xfId="19267"/>
    <cellStyle name="Normal 5 3 2 2 5 3 2" xfId="35680"/>
    <cellStyle name="Normal 5 3 2 2 5 4" xfId="19268"/>
    <cellStyle name="Normal 5 3 2 2 5 4 2" xfId="35681"/>
    <cellStyle name="Normal 5 3 2 2 5 5" xfId="19269"/>
    <cellStyle name="Normal 5 3 2 2 5 5 2" xfId="35682"/>
    <cellStyle name="Normal 5 3 2 2 5 6" xfId="35678"/>
    <cellStyle name="Normal 5 3 2 2 6" xfId="19270"/>
    <cellStyle name="Normal 5 3 2 2 6 2" xfId="19271"/>
    <cellStyle name="Normal 5 3 2 2 6 2 2" xfId="35684"/>
    <cellStyle name="Normal 5 3 2 2 6 3" xfId="19272"/>
    <cellStyle name="Normal 5 3 2 2 6 3 2" xfId="35685"/>
    <cellStyle name="Normal 5 3 2 2 6 4" xfId="19273"/>
    <cellStyle name="Normal 5 3 2 2 6 4 2" xfId="35686"/>
    <cellStyle name="Normal 5 3 2 2 6 5" xfId="19274"/>
    <cellStyle name="Normal 5 3 2 2 6 5 2" xfId="35687"/>
    <cellStyle name="Normal 5 3 2 2 6 6" xfId="35683"/>
    <cellStyle name="Normal 5 3 2 2 7" xfId="19275"/>
    <cellStyle name="Normal 5 3 2 2 7 2" xfId="19276"/>
    <cellStyle name="Normal 5 3 2 2 7 2 2" xfId="35689"/>
    <cellStyle name="Normal 5 3 2 2 7 3" xfId="19277"/>
    <cellStyle name="Normal 5 3 2 2 7 3 2" xfId="35690"/>
    <cellStyle name="Normal 5 3 2 2 7 4" xfId="19278"/>
    <cellStyle name="Normal 5 3 2 2 7 4 2" xfId="35691"/>
    <cellStyle name="Normal 5 3 2 2 7 5" xfId="19279"/>
    <cellStyle name="Normal 5 3 2 2 7 5 2" xfId="35692"/>
    <cellStyle name="Normal 5 3 2 2 7 6" xfId="35688"/>
    <cellStyle name="Normal 5 3 2 2 8" xfId="19280"/>
    <cellStyle name="Normal 5 3 2 2 8 2" xfId="35693"/>
    <cellStyle name="Normal 5 3 2 2 9" xfId="19281"/>
    <cellStyle name="Normal 5 3 2 2 9 2" xfId="35694"/>
    <cellStyle name="Normal 5 3 2 20" xfId="19282"/>
    <cellStyle name="Normal 5 3 2 20 2" xfId="35695"/>
    <cellStyle name="Normal 5 3 2 21" xfId="40731"/>
    <cellStyle name="Normal 5 3 2 22" xfId="35621"/>
    <cellStyle name="Normal 5 3 2 3" xfId="19283"/>
    <cellStyle name="Normal 5 3 2 3 2" xfId="19284"/>
    <cellStyle name="Normal 5 3 2 3 2 2" xfId="19285"/>
    <cellStyle name="Normal 5 3 2 3 2 2 2" xfId="35698"/>
    <cellStyle name="Normal 5 3 2 3 2 3" xfId="19286"/>
    <cellStyle name="Normal 5 3 2 3 2 3 2" xfId="35699"/>
    <cellStyle name="Normal 5 3 2 3 2 4" xfId="19287"/>
    <cellStyle name="Normal 5 3 2 3 2 4 2" xfId="35700"/>
    <cellStyle name="Normal 5 3 2 3 2 5" xfId="19288"/>
    <cellStyle name="Normal 5 3 2 3 2 5 2" xfId="35701"/>
    <cellStyle name="Normal 5 3 2 3 2 6" xfId="35697"/>
    <cellStyle name="Normal 5 3 2 3 3" xfId="19289"/>
    <cellStyle name="Normal 5 3 2 3 3 2" xfId="35702"/>
    <cellStyle name="Normal 5 3 2 3 4" xfId="19290"/>
    <cellStyle name="Normal 5 3 2 3 4 2" xfId="35703"/>
    <cellStyle name="Normal 5 3 2 3 5" xfId="19291"/>
    <cellStyle name="Normal 5 3 2 3 5 2" xfId="35704"/>
    <cellStyle name="Normal 5 3 2 3 6" xfId="19292"/>
    <cellStyle name="Normal 5 3 2 3 6 2" xfId="35705"/>
    <cellStyle name="Normal 5 3 2 3 7" xfId="35696"/>
    <cellStyle name="Normal 5 3 2 4" xfId="19293"/>
    <cellStyle name="Normal 5 3 2 4 2" xfId="19294"/>
    <cellStyle name="Normal 5 3 2 4 2 2" xfId="19295"/>
    <cellStyle name="Normal 5 3 2 4 2 2 2" xfId="35708"/>
    <cellStyle name="Normal 5 3 2 4 2 3" xfId="19296"/>
    <cellStyle name="Normal 5 3 2 4 2 3 2" xfId="35709"/>
    <cellStyle name="Normal 5 3 2 4 2 4" xfId="19297"/>
    <cellStyle name="Normal 5 3 2 4 2 4 2" xfId="35710"/>
    <cellStyle name="Normal 5 3 2 4 2 5" xfId="19298"/>
    <cellStyle name="Normal 5 3 2 4 2 5 2" xfId="35711"/>
    <cellStyle name="Normal 5 3 2 4 2 6" xfId="35707"/>
    <cellStyle name="Normal 5 3 2 4 3" xfId="19299"/>
    <cellStyle name="Normal 5 3 2 4 3 2" xfId="35712"/>
    <cellStyle name="Normal 5 3 2 4 4" xfId="19300"/>
    <cellStyle name="Normal 5 3 2 4 4 2" xfId="35713"/>
    <cellStyle name="Normal 5 3 2 4 5" xfId="19301"/>
    <cellStyle name="Normal 5 3 2 4 5 2" xfId="35714"/>
    <cellStyle name="Normal 5 3 2 4 6" xfId="19302"/>
    <cellStyle name="Normal 5 3 2 4 6 2" xfId="35715"/>
    <cellStyle name="Normal 5 3 2 4 7" xfId="35706"/>
    <cellStyle name="Normal 5 3 2 5" xfId="19303"/>
    <cellStyle name="Normal 5 3 2 5 2" xfId="19304"/>
    <cellStyle name="Normal 5 3 2 5 2 2" xfId="35717"/>
    <cellStyle name="Normal 5 3 2 5 3" xfId="19305"/>
    <cellStyle name="Normal 5 3 2 5 3 2" xfId="35718"/>
    <cellStyle name="Normal 5 3 2 5 4" xfId="19306"/>
    <cellStyle name="Normal 5 3 2 5 4 2" xfId="35719"/>
    <cellStyle name="Normal 5 3 2 5 5" xfId="19307"/>
    <cellStyle name="Normal 5 3 2 5 5 2" xfId="35720"/>
    <cellStyle name="Normal 5 3 2 5 6" xfId="35716"/>
    <cellStyle name="Normal 5 3 2 6" xfId="19308"/>
    <cellStyle name="Normal 5 3 2 6 2" xfId="19309"/>
    <cellStyle name="Normal 5 3 2 6 2 2" xfId="35722"/>
    <cellStyle name="Normal 5 3 2 6 3" xfId="19310"/>
    <cellStyle name="Normal 5 3 2 6 3 2" xfId="35723"/>
    <cellStyle name="Normal 5 3 2 6 4" xfId="19311"/>
    <cellStyle name="Normal 5 3 2 6 4 2" xfId="35724"/>
    <cellStyle name="Normal 5 3 2 6 5" xfId="19312"/>
    <cellStyle name="Normal 5 3 2 6 5 2" xfId="35725"/>
    <cellStyle name="Normal 5 3 2 6 6" xfId="35721"/>
    <cellStyle name="Normal 5 3 2 7" xfId="19313"/>
    <cellStyle name="Normal 5 3 2 7 2" xfId="19314"/>
    <cellStyle name="Normal 5 3 2 7 2 2" xfId="35727"/>
    <cellStyle name="Normal 5 3 2 7 3" xfId="19315"/>
    <cellStyle name="Normal 5 3 2 7 3 2" xfId="35728"/>
    <cellStyle name="Normal 5 3 2 7 4" xfId="19316"/>
    <cellStyle name="Normal 5 3 2 7 4 2" xfId="35729"/>
    <cellStyle name="Normal 5 3 2 7 5" xfId="19317"/>
    <cellStyle name="Normal 5 3 2 7 5 2" xfId="35730"/>
    <cellStyle name="Normal 5 3 2 7 6" xfId="35726"/>
    <cellStyle name="Normal 5 3 2 8" xfId="19318"/>
    <cellStyle name="Normal 5 3 2 8 2" xfId="19319"/>
    <cellStyle name="Normal 5 3 2 8 2 2" xfId="35732"/>
    <cellStyle name="Normal 5 3 2 8 3" xfId="19320"/>
    <cellStyle name="Normal 5 3 2 8 3 2" xfId="35733"/>
    <cellStyle name="Normal 5 3 2 8 4" xfId="19321"/>
    <cellStyle name="Normal 5 3 2 8 4 2" xfId="35734"/>
    <cellStyle name="Normal 5 3 2 8 5" xfId="19322"/>
    <cellStyle name="Normal 5 3 2 8 5 2" xfId="35735"/>
    <cellStyle name="Normal 5 3 2 8 6" xfId="35731"/>
    <cellStyle name="Normal 5 3 2 9" xfId="19323"/>
    <cellStyle name="Normal 5 3 2 9 2" xfId="19324"/>
    <cellStyle name="Normal 5 3 2 9 2 2" xfId="35737"/>
    <cellStyle name="Normal 5 3 2 9 3" xfId="19325"/>
    <cellStyle name="Normal 5 3 2 9 3 2" xfId="35738"/>
    <cellStyle name="Normal 5 3 2 9 4" xfId="19326"/>
    <cellStyle name="Normal 5 3 2 9 4 2" xfId="35739"/>
    <cellStyle name="Normal 5 3 2 9 5" xfId="19327"/>
    <cellStyle name="Normal 5 3 2 9 5 2" xfId="35740"/>
    <cellStyle name="Normal 5 3 2 9 6" xfId="35736"/>
    <cellStyle name="Normal 5 3 20" xfId="19328"/>
    <cellStyle name="Normal 5 3 20 2" xfId="19329"/>
    <cellStyle name="Normal 5 3 20 2 2" xfId="35742"/>
    <cellStyle name="Normal 5 3 20 3" xfId="19330"/>
    <cellStyle name="Normal 5 3 20 3 2" xfId="35743"/>
    <cellStyle name="Normal 5 3 20 4" xfId="19331"/>
    <cellStyle name="Normal 5 3 20 4 2" xfId="35744"/>
    <cellStyle name="Normal 5 3 20 5" xfId="19332"/>
    <cellStyle name="Normal 5 3 20 5 2" xfId="35745"/>
    <cellStyle name="Normal 5 3 20 6" xfId="35741"/>
    <cellStyle name="Normal 5 3 21" xfId="19333"/>
    <cellStyle name="Normal 5 3 21 2" xfId="19334"/>
    <cellStyle name="Normal 5 3 21 2 2" xfId="35747"/>
    <cellStyle name="Normal 5 3 21 3" xfId="19335"/>
    <cellStyle name="Normal 5 3 21 3 2" xfId="35748"/>
    <cellStyle name="Normal 5 3 21 4" xfId="19336"/>
    <cellStyle name="Normal 5 3 21 4 2" xfId="35749"/>
    <cellStyle name="Normal 5 3 21 5" xfId="19337"/>
    <cellStyle name="Normal 5 3 21 5 2" xfId="35750"/>
    <cellStyle name="Normal 5 3 21 6" xfId="35746"/>
    <cellStyle name="Normal 5 3 22" xfId="19338"/>
    <cellStyle name="Normal 5 3 22 2" xfId="19339"/>
    <cellStyle name="Normal 5 3 22 2 2" xfId="35752"/>
    <cellStyle name="Normal 5 3 22 3" xfId="19340"/>
    <cellStyle name="Normal 5 3 22 3 2" xfId="35753"/>
    <cellStyle name="Normal 5 3 22 4" xfId="19341"/>
    <cellStyle name="Normal 5 3 22 4 2" xfId="35754"/>
    <cellStyle name="Normal 5 3 22 5" xfId="19342"/>
    <cellStyle name="Normal 5 3 22 5 2" xfId="35755"/>
    <cellStyle name="Normal 5 3 22 6" xfId="35751"/>
    <cellStyle name="Normal 5 3 23" xfId="19343"/>
    <cellStyle name="Normal 5 3 23 2" xfId="19344"/>
    <cellStyle name="Normal 5 3 23 2 2" xfId="35757"/>
    <cellStyle name="Normal 5 3 23 3" xfId="19345"/>
    <cellStyle name="Normal 5 3 23 3 2" xfId="35758"/>
    <cellStyle name="Normal 5 3 23 4" xfId="19346"/>
    <cellStyle name="Normal 5 3 23 4 2" xfId="35759"/>
    <cellStyle name="Normal 5 3 23 5" xfId="19347"/>
    <cellStyle name="Normal 5 3 23 5 2" xfId="35760"/>
    <cellStyle name="Normal 5 3 23 6" xfId="35756"/>
    <cellStyle name="Normal 5 3 24" xfId="19348"/>
    <cellStyle name="Normal 5 3 24 2" xfId="35761"/>
    <cellStyle name="Normal 5 3 25" xfId="19349"/>
    <cellStyle name="Normal 5 3 25 2" xfId="35762"/>
    <cellStyle name="Normal 5 3 26" xfId="19350"/>
    <cellStyle name="Normal 5 3 26 2" xfId="35763"/>
    <cellStyle name="Normal 5 3 27" xfId="19351"/>
    <cellStyle name="Normal 5 3 27 2" xfId="35764"/>
    <cellStyle name="Normal 5 3 28" xfId="19352"/>
    <cellStyle name="Normal 5 3 28 2" xfId="35765"/>
    <cellStyle name="Normal 5 3 29" xfId="40730"/>
    <cellStyle name="Normal 5 3 3" xfId="19353"/>
    <cellStyle name="Normal 5 3 3 10" xfId="19354"/>
    <cellStyle name="Normal 5 3 3 10 2" xfId="19355"/>
    <cellStyle name="Normal 5 3 3 10 2 2" xfId="35768"/>
    <cellStyle name="Normal 5 3 3 10 3" xfId="19356"/>
    <cellStyle name="Normal 5 3 3 10 3 2" xfId="35769"/>
    <cellStyle name="Normal 5 3 3 10 4" xfId="19357"/>
    <cellStyle name="Normal 5 3 3 10 4 2" xfId="35770"/>
    <cellStyle name="Normal 5 3 3 10 5" xfId="19358"/>
    <cellStyle name="Normal 5 3 3 10 5 2" xfId="35771"/>
    <cellStyle name="Normal 5 3 3 10 6" xfId="35767"/>
    <cellStyle name="Normal 5 3 3 11" xfId="19359"/>
    <cellStyle name="Normal 5 3 3 11 2" xfId="19360"/>
    <cellStyle name="Normal 5 3 3 11 2 2" xfId="35773"/>
    <cellStyle name="Normal 5 3 3 11 3" xfId="19361"/>
    <cellStyle name="Normal 5 3 3 11 3 2" xfId="35774"/>
    <cellStyle name="Normal 5 3 3 11 4" xfId="19362"/>
    <cellStyle name="Normal 5 3 3 11 4 2" xfId="35775"/>
    <cellStyle name="Normal 5 3 3 11 5" xfId="19363"/>
    <cellStyle name="Normal 5 3 3 11 5 2" xfId="35776"/>
    <cellStyle name="Normal 5 3 3 11 6" xfId="35772"/>
    <cellStyle name="Normal 5 3 3 12" xfId="19364"/>
    <cellStyle name="Normal 5 3 3 12 2" xfId="19365"/>
    <cellStyle name="Normal 5 3 3 12 2 2" xfId="35778"/>
    <cellStyle name="Normal 5 3 3 12 3" xfId="19366"/>
    <cellStyle name="Normal 5 3 3 12 3 2" xfId="35779"/>
    <cellStyle name="Normal 5 3 3 12 4" xfId="19367"/>
    <cellStyle name="Normal 5 3 3 12 4 2" xfId="35780"/>
    <cellStyle name="Normal 5 3 3 12 5" xfId="19368"/>
    <cellStyle name="Normal 5 3 3 12 5 2" xfId="35781"/>
    <cellStyle name="Normal 5 3 3 12 6" xfId="35777"/>
    <cellStyle name="Normal 5 3 3 13" xfId="19369"/>
    <cellStyle name="Normal 5 3 3 13 2" xfId="19370"/>
    <cellStyle name="Normal 5 3 3 13 2 2" xfId="35783"/>
    <cellStyle name="Normal 5 3 3 13 3" xfId="19371"/>
    <cellStyle name="Normal 5 3 3 13 3 2" xfId="35784"/>
    <cellStyle name="Normal 5 3 3 13 4" xfId="19372"/>
    <cellStyle name="Normal 5 3 3 13 4 2" xfId="35785"/>
    <cellStyle name="Normal 5 3 3 13 5" xfId="19373"/>
    <cellStyle name="Normal 5 3 3 13 5 2" xfId="35786"/>
    <cellStyle name="Normal 5 3 3 13 6" xfId="35782"/>
    <cellStyle name="Normal 5 3 3 14" xfId="19374"/>
    <cellStyle name="Normal 5 3 3 14 2" xfId="19375"/>
    <cellStyle name="Normal 5 3 3 14 2 2" xfId="35788"/>
    <cellStyle name="Normal 5 3 3 14 3" xfId="19376"/>
    <cellStyle name="Normal 5 3 3 14 3 2" xfId="35789"/>
    <cellStyle name="Normal 5 3 3 14 4" xfId="19377"/>
    <cellStyle name="Normal 5 3 3 14 4 2" xfId="35790"/>
    <cellStyle name="Normal 5 3 3 14 5" xfId="19378"/>
    <cellStyle name="Normal 5 3 3 14 5 2" xfId="35791"/>
    <cellStyle name="Normal 5 3 3 14 6" xfId="35787"/>
    <cellStyle name="Normal 5 3 3 15" xfId="19379"/>
    <cellStyle name="Normal 5 3 3 15 2" xfId="19380"/>
    <cellStyle name="Normal 5 3 3 15 2 2" xfId="35793"/>
    <cellStyle name="Normal 5 3 3 15 3" xfId="19381"/>
    <cellStyle name="Normal 5 3 3 15 3 2" xfId="35794"/>
    <cellStyle name="Normal 5 3 3 15 4" xfId="19382"/>
    <cellStyle name="Normal 5 3 3 15 4 2" xfId="35795"/>
    <cellStyle name="Normal 5 3 3 15 5" xfId="19383"/>
    <cellStyle name="Normal 5 3 3 15 5 2" xfId="35796"/>
    <cellStyle name="Normal 5 3 3 15 6" xfId="35792"/>
    <cellStyle name="Normal 5 3 3 16" xfId="19384"/>
    <cellStyle name="Normal 5 3 3 16 2" xfId="19385"/>
    <cellStyle name="Normal 5 3 3 16 2 2" xfId="35798"/>
    <cellStyle name="Normal 5 3 3 16 3" xfId="19386"/>
    <cellStyle name="Normal 5 3 3 16 3 2" xfId="35799"/>
    <cellStyle name="Normal 5 3 3 16 4" xfId="19387"/>
    <cellStyle name="Normal 5 3 3 16 4 2" xfId="35800"/>
    <cellStyle name="Normal 5 3 3 16 5" xfId="19388"/>
    <cellStyle name="Normal 5 3 3 16 5 2" xfId="35801"/>
    <cellStyle name="Normal 5 3 3 16 6" xfId="35797"/>
    <cellStyle name="Normal 5 3 3 17" xfId="19389"/>
    <cellStyle name="Normal 5 3 3 17 2" xfId="35802"/>
    <cellStyle name="Normal 5 3 3 18" xfId="19390"/>
    <cellStyle name="Normal 5 3 3 18 2" xfId="35803"/>
    <cellStyle name="Normal 5 3 3 19" xfId="19391"/>
    <cellStyle name="Normal 5 3 3 19 2" xfId="35804"/>
    <cellStyle name="Normal 5 3 3 2" xfId="19392"/>
    <cellStyle name="Normal 5 3 3 2 10" xfId="19393"/>
    <cellStyle name="Normal 5 3 3 2 10 2" xfId="35806"/>
    <cellStyle name="Normal 5 3 3 2 11" xfId="19394"/>
    <cellStyle name="Normal 5 3 3 2 11 2" xfId="35807"/>
    <cellStyle name="Normal 5 3 3 2 12" xfId="35805"/>
    <cellStyle name="Normal 5 3 3 2 2" xfId="19395"/>
    <cellStyle name="Normal 5 3 3 2 2 2" xfId="19396"/>
    <cellStyle name="Normal 5 3 3 2 2 2 2" xfId="35809"/>
    <cellStyle name="Normal 5 3 3 2 2 3" xfId="19397"/>
    <cellStyle name="Normal 5 3 3 2 2 3 2" xfId="35810"/>
    <cellStyle name="Normal 5 3 3 2 2 4" xfId="19398"/>
    <cellStyle name="Normal 5 3 3 2 2 4 2" xfId="35811"/>
    <cellStyle name="Normal 5 3 3 2 2 5" xfId="19399"/>
    <cellStyle name="Normal 5 3 3 2 2 5 2" xfId="35812"/>
    <cellStyle name="Normal 5 3 3 2 2 6" xfId="35808"/>
    <cellStyle name="Normal 5 3 3 2 3" xfId="19400"/>
    <cellStyle name="Normal 5 3 3 2 3 2" xfId="19401"/>
    <cellStyle name="Normal 5 3 3 2 3 2 2" xfId="35814"/>
    <cellStyle name="Normal 5 3 3 2 3 3" xfId="19402"/>
    <cellStyle name="Normal 5 3 3 2 3 3 2" xfId="35815"/>
    <cellStyle name="Normal 5 3 3 2 3 4" xfId="19403"/>
    <cellStyle name="Normal 5 3 3 2 3 4 2" xfId="35816"/>
    <cellStyle name="Normal 5 3 3 2 3 5" xfId="19404"/>
    <cellStyle name="Normal 5 3 3 2 3 5 2" xfId="35817"/>
    <cellStyle name="Normal 5 3 3 2 3 6" xfId="35813"/>
    <cellStyle name="Normal 5 3 3 2 4" xfId="19405"/>
    <cellStyle name="Normal 5 3 3 2 4 2" xfId="19406"/>
    <cellStyle name="Normal 5 3 3 2 4 2 2" xfId="35819"/>
    <cellStyle name="Normal 5 3 3 2 4 3" xfId="19407"/>
    <cellStyle name="Normal 5 3 3 2 4 3 2" xfId="35820"/>
    <cellStyle name="Normal 5 3 3 2 4 4" xfId="19408"/>
    <cellStyle name="Normal 5 3 3 2 4 4 2" xfId="35821"/>
    <cellStyle name="Normal 5 3 3 2 4 5" xfId="19409"/>
    <cellStyle name="Normal 5 3 3 2 4 5 2" xfId="35822"/>
    <cellStyle name="Normal 5 3 3 2 4 6" xfId="35818"/>
    <cellStyle name="Normal 5 3 3 2 5" xfId="19410"/>
    <cellStyle name="Normal 5 3 3 2 5 2" xfId="19411"/>
    <cellStyle name="Normal 5 3 3 2 5 2 2" xfId="35824"/>
    <cellStyle name="Normal 5 3 3 2 5 3" xfId="19412"/>
    <cellStyle name="Normal 5 3 3 2 5 3 2" xfId="35825"/>
    <cellStyle name="Normal 5 3 3 2 5 4" xfId="19413"/>
    <cellStyle name="Normal 5 3 3 2 5 4 2" xfId="35826"/>
    <cellStyle name="Normal 5 3 3 2 5 5" xfId="19414"/>
    <cellStyle name="Normal 5 3 3 2 5 5 2" xfId="35827"/>
    <cellStyle name="Normal 5 3 3 2 5 6" xfId="35823"/>
    <cellStyle name="Normal 5 3 3 2 6" xfId="19415"/>
    <cellStyle name="Normal 5 3 3 2 6 2" xfId="19416"/>
    <cellStyle name="Normal 5 3 3 2 6 2 2" xfId="35829"/>
    <cellStyle name="Normal 5 3 3 2 6 3" xfId="19417"/>
    <cellStyle name="Normal 5 3 3 2 6 3 2" xfId="35830"/>
    <cellStyle name="Normal 5 3 3 2 6 4" xfId="19418"/>
    <cellStyle name="Normal 5 3 3 2 6 4 2" xfId="35831"/>
    <cellStyle name="Normal 5 3 3 2 6 5" xfId="19419"/>
    <cellStyle name="Normal 5 3 3 2 6 5 2" xfId="35832"/>
    <cellStyle name="Normal 5 3 3 2 6 6" xfId="35828"/>
    <cellStyle name="Normal 5 3 3 2 7" xfId="19420"/>
    <cellStyle name="Normal 5 3 3 2 7 2" xfId="19421"/>
    <cellStyle name="Normal 5 3 3 2 7 2 2" xfId="35834"/>
    <cellStyle name="Normal 5 3 3 2 7 3" xfId="19422"/>
    <cellStyle name="Normal 5 3 3 2 7 3 2" xfId="35835"/>
    <cellStyle name="Normal 5 3 3 2 7 4" xfId="19423"/>
    <cellStyle name="Normal 5 3 3 2 7 4 2" xfId="35836"/>
    <cellStyle name="Normal 5 3 3 2 7 5" xfId="19424"/>
    <cellStyle name="Normal 5 3 3 2 7 5 2" xfId="35837"/>
    <cellStyle name="Normal 5 3 3 2 7 6" xfId="35833"/>
    <cellStyle name="Normal 5 3 3 2 8" xfId="19425"/>
    <cellStyle name="Normal 5 3 3 2 8 2" xfId="35838"/>
    <cellStyle name="Normal 5 3 3 2 9" xfId="19426"/>
    <cellStyle name="Normal 5 3 3 2 9 2" xfId="35839"/>
    <cellStyle name="Normal 5 3 3 20" xfId="19427"/>
    <cellStyle name="Normal 5 3 3 20 2" xfId="35840"/>
    <cellStyle name="Normal 5 3 3 21" xfId="40733"/>
    <cellStyle name="Normal 5 3 3 22" xfId="35766"/>
    <cellStyle name="Normal 5 3 3 3" xfId="19428"/>
    <cellStyle name="Normal 5 3 3 3 2" xfId="19429"/>
    <cellStyle name="Normal 5 3 3 3 2 2" xfId="19430"/>
    <cellStyle name="Normal 5 3 3 3 2 2 2" xfId="35843"/>
    <cellStyle name="Normal 5 3 3 3 2 3" xfId="19431"/>
    <cellStyle name="Normal 5 3 3 3 2 3 2" xfId="35844"/>
    <cellStyle name="Normal 5 3 3 3 2 4" xfId="19432"/>
    <cellStyle name="Normal 5 3 3 3 2 4 2" xfId="35845"/>
    <cellStyle name="Normal 5 3 3 3 2 5" xfId="19433"/>
    <cellStyle name="Normal 5 3 3 3 2 5 2" xfId="35846"/>
    <cellStyle name="Normal 5 3 3 3 2 6" xfId="35842"/>
    <cellStyle name="Normal 5 3 3 3 3" xfId="19434"/>
    <cellStyle name="Normal 5 3 3 3 3 2" xfId="35847"/>
    <cellStyle name="Normal 5 3 3 3 4" xfId="19435"/>
    <cellStyle name="Normal 5 3 3 3 4 2" xfId="35848"/>
    <cellStyle name="Normal 5 3 3 3 5" xfId="19436"/>
    <cellStyle name="Normal 5 3 3 3 5 2" xfId="35849"/>
    <cellStyle name="Normal 5 3 3 3 6" xfId="19437"/>
    <cellStyle name="Normal 5 3 3 3 6 2" xfId="35850"/>
    <cellStyle name="Normal 5 3 3 3 7" xfId="35841"/>
    <cellStyle name="Normal 5 3 3 4" xfId="19438"/>
    <cellStyle name="Normal 5 3 3 4 2" xfId="19439"/>
    <cellStyle name="Normal 5 3 3 4 2 2" xfId="19440"/>
    <cellStyle name="Normal 5 3 3 4 2 2 2" xfId="35853"/>
    <cellStyle name="Normal 5 3 3 4 2 3" xfId="19441"/>
    <cellStyle name="Normal 5 3 3 4 2 3 2" xfId="35854"/>
    <cellStyle name="Normal 5 3 3 4 2 4" xfId="19442"/>
    <cellStyle name="Normal 5 3 3 4 2 4 2" xfId="35855"/>
    <cellStyle name="Normal 5 3 3 4 2 5" xfId="19443"/>
    <cellStyle name="Normal 5 3 3 4 2 5 2" xfId="35856"/>
    <cellStyle name="Normal 5 3 3 4 2 6" xfId="35852"/>
    <cellStyle name="Normal 5 3 3 4 3" xfId="19444"/>
    <cellStyle name="Normal 5 3 3 4 3 2" xfId="35857"/>
    <cellStyle name="Normal 5 3 3 4 4" xfId="19445"/>
    <cellStyle name="Normal 5 3 3 4 4 2" xfId="35858"/>
    <cellStyle name="Normal 5 3 3 4 5" xfId="19446"/>
    <cellStyle name="Normal 5 3 3 4 5 2" xfId="35859"/>
    <cellStyle name="Normal 5 3 3 4 6" xfId="19447"/>
    <cellStyle name="Normal 5 3 3 4 6 2" xfId="35860"/>
    <cellStyle name="Normal 5 3 3 4 7" xfId="35851"/>
    <cellStyle name="Normal 5 3 3 5" xfId="19448"/>
    <cellStyle name="Normal 5 3 3 5 2" xfId="19449"/>
    <cellStyle name="Normal 5 3 3 5 2 2" xfId="35862"/>
    <cellStyle name="Normal 5 3 3 5 3" xfId="19450"/>
    <cellStyle name="Normal 5 3 3 5 3 2" xfId="35863"/>
    <cellStyle name="Normal 5 3 3 5 4" xfId="19451"/>
    <cellStyle name="Normal 5 3 3 5 4 2" xfId="35864"/>
    <cellStyle name="Normal 5 3 3 5 5" xfId="19452"/>
    <cellStyle name="Normal 5 3 3 5 5 2" xfId="35865"/>
    <cellStyle name="Normal 5 3 3 5 6" xfId="35861"/>
    <cellStyle name="Normal 5 3 3 6" xfId="19453"/>
    <cellStyle name="Normal 5 3 3 6 2" xfId="19454"/>
    <cellStyle name="Normal 5 3 3 6 2 2" xfId="35867"/>
    <cellStyle name="Normal 5 3 3 6 3" xfId="19455"/>
    <cellStyle name="Normal 5 3 3 6 3 2" xfId="35868"/>
    <cellStyle name="Normal 5 3 3 6 4" xfId="19456"/>
    <cellStyle name="Normal 5 3 3 6 4 2" xfId="35869"/>
    <cellStyle name="Normal 5 3 3 6 5" xfId="19457"/>
    <cellStyle name="Normal 5 3 3 6 5 2" xfId="35870"/>
    <cellStyle name="Normal 5 3 3 6 6" xfId="35866"/>
    <cellStyle name="Normal 5 3 3 7" xfId="19458"/>
    <cellStyle name="Normal 5 3 3 7 2" xfId="19459"/>
    <cellStyle name="Normal 5 3 3 7 2 2" xfId="35872"/>
    <cellStyle name="Normal 5 3 3 7 3" xfId="19460"/>
    <cellStyle name="Normal 5 3 3 7 3 2" xfId="35873"/>
    <cellStyle name="Normal 5 3 3 7 4" xfId="19461"/>
    <cellStyle name="Normal 5 3 3 7 4 2" xfId="35874"/>
    <cellStyle name="Normal 5 3 3 7 5" xfId="19462"/>
    <cellStyle name="Normal 5 3 3 7 5 2" xfId="35875"/>
    <cellStyle name="Normal 5 3 3 7 6" xfId="35871"/>
    <cellStyle name="Normal 5 3 3 8" xfId="19463"/>
    <cellStyle name="Normal 5 3 3 8 2" xfId="19464"/>
    <cellStyle name="Normal 5 3 3 8 2 2" xfId="35877"/>
    <cellStyle name="Normal 5 3 3 8 3" xfId="19465"/>
    <cellStyle name="Normal 5 3 3 8 3 2" xfId="35878"/>
    <cellStyle name="Normal 5 3 3 8 4" xfId="19466"/>
    <cellStyle name="Normal 5 3 3 8 4 2" xfId="35879"/>
    <cellStyle name="Normal 5 3 3 8 5" xfId="19467"/>
    <cellStyle name="Normal 5 3 3 8 5 2" xfId="35880"/>
    <cellStyle name="Normal 5 3 3 8 6" xfId="35876"/>
    <cellStyle name="Normal 5 3 3 9" xfId="19468"/>
    <cellStyle name="Normal 5 3 3 9 2" xfId="19469"/>
    <cellStyle name="Normal 5 3 3 9 2 2" xfId="35882"/>
    <cellStyle name="Normal 5 3 3 9 3" xfId="19470"/>
    <cellStyle name="Normal 5 3 3 9 3 2" xfId="35883"/>
    <cellStyle name="Normal 5 3 3 9 4" xfId="19471"/>
    <cellStyle name="Normal 5 3 3 9 4 2" xfId="35884"/>
    <cellStyle name="Normal 5 3 3 9 5" xfId="19472"/>
    <cellStyle name="Normal 5 3 3 9 5 2" xfId="35885"/>
    <cellStyle name="Normal 5 3 3 9 6" xfId="35881"/>
    <cellStyle name="Normal 5 3 4" xfId="19473"/>
    <cellStyle name="Normal 5 3 4 10" xfId="19474"/>
    <cellStyle name="Normal 5 3 4 10 2" xfId="19475"/>
    <cellStyle name="Normal 5 3 4 10 2 2" xfId="35888"/>
    <cellStyle name="Normal 5 3 4 10 3" xfId="19476"/>
    <cellStyle name="Normal 5 3 4 10 3 2" xfId="35889"/>
    <cellStyle name="Normal 5 3 4 10 4" xfId="19477"/>
    <cellStyle name="Normal 5 3 4 10 4 2" xfId="35890"/>
    <cellStyle name="Normal 5 3 4 10 5" xfId="19478"/>
    <cellStyle name="Normal 5 3 4 10 5 2" xfId="35891"/>
    <cellStyle name="Normal 5 3 4 10 6" xfId="35887"/>
    <cellStyle name="Normal 5 3 4 11" xfId="19479"/>
    <cellStyle name="Normal 5 3 4 11 2" xfId="19480"/>
    <cellStyle name="Normal 5 3 4 11 2 2" xfId="35893"/>
    <cellStyle name="Normal 5 3 4 11 3" xfId="19481"/>
    <cellStyle name="Normal 5 3 4 11 3 2" xfId="35894"/>
    <cellStyle name="Normal 5 3 4 11 4" xfId="19482"/>
    <cellStyle name="Normal 5 3 4 11 4 2" xfId="35895"/>
    <cellStyle name="Normal 5 3 4 11 5" xfId="19483"/>
    <cellStyle name="Normal 5 3 4 11 5 2" xfId="35896"/>
    <cellStyle name="Normal 5 3 4 11 6" xfId="35892"/>
    <cellStyle name="Normal 5 3 4 12" xfId="19484"/>
    <cellStyle name="Normal 5 3 4 12 2" xfId="19485"/>
    <cellStyle name="Normal 5 3 4 12 2 2" xfId="35898"/>
    <cellStyle name="Normal 5 3 4 12 3" xfId="19486"/>
    <cellStyle name="Normal 5 3 4 12 3 2" xfId="35899"/>
    <cellStyle name="Normal 5 3 4 12 4" xfId="19487"/>
    <cellStyle name="Normal 5 3 4 12 4 2" xfId="35900"/>
    <cellStyle name="Normal 5 3 4 12 5" xfId="19488"/>
    <cellStyle name="Normal 5 3 4 12 5 2" xfId="35901"/>
    <cellStyle name="Normal 5 3 4 12 6" xfId="35897"/>
    <cellStyle name="Normal 5 3 4 13" xfId="19489"/>
    <cellStyle name="Normal 5 3 4 13 2" xfId="19490"/>
    <cellStyle name="Normal 5 3 4 13 2 2" xfId="35903"/>
    <cellStyle name="Normal 5 3 4 13 3" xfId="19491"/>
    <cellStyle name="Normal 5 3 4 13 3 2" xfId="35904"/>
    <cellStyle name="Normal 5 3 4 13 4" xfId="19492"/>
    <cellStyle name="Normal 5 3 4 13 4 2" xfId="35905"/>
    <cellStyle name="Normal 5 3 4 13 5" xfId="19493"/>
    <cellStyle name="Normal 5 3 4 13 5 2" xfId="35906"/>
    <cellStyle name="Normal 5 3 4 13 6" xfId="35902"/>
    <cellStyle name="Normal 5 3 4 14" xfId="19494"/>
    <cellStyle name="Normal 5 3 4 14 2" xfId="19495"/>
    <cellStyle name="Normal 5 3 4 14 2 2" xfId="35908"/>
    <cellStyle name="Normal 5 3 4 14 3" xfId="19496"/>
    <cellStyle name="Normal 5 3 4 14 3 2" xfId="35909"/>
    <cellStyle name="Normal 5 3 4 14 4" xfId="19497"/>
    <cellStyle name="Normal 5 3 4 14 4 2" xfId="35910"/>
    <cellStyle name="Normal 5 3 4 14 5" xfId="19498"/>
    <cellStyle name="Normal 5 3 4 14 5 2" xfId="35911"/>
    <cellStyle name="Normal 5 3 4 14 6" xfId="35907"/>
    <cellStyle name="Normal 5 3 4 15" xfId="19499"/>
    <cellStyle name="Normal 5 3 4 15 2" xfId="19500"/>
    <cellStyle name="Normal 5 3 4 15 2 2" xfId="35913"/>
    <cellStyle name="Normal 5 3 4 15 3" xfId="19501"/>
    <cellStyle name="Normal 5 3 4 15 3 2" xfId="35914"/>
    <cellStyle name="Normal 5 3 4 15 4" xfId="19502"/>
    <cellStyle name="Normal 5 3 4 15 4 2" xfId="35915"/>
    <cellStyle name="Normal 5 3 4 15 5" xfId="19503"/>
    <cellStyle name="Normal 5 3 4 15 5 2" xfId="35916"/>
    <cellStyle name="Normal 5 3 4 15 6" xfId="35912"/>
    <cellStyle name="Normal 5 3 4 16" xfId="19504"/>
    <cellStyle name="Normal 5 3 4 16 2" xfId="19505"/>
    <cellStyle name="Normal 5 3 4 16 2 2" xfId="35918"/>
    <cellStyle name="Normal 5 3 4 16 3" xfId="19506"/>
    <cellStyle name="Normal 5 3 4 16 3 2" xfId="35919"/>
    <cellStyle name="Normal 5 3 4 16 4" xfId="19507"/>
    <cellStyle name="Normal 5 3 4 16 4 2" xfId="35920"/>
    <cellStyle name="Normal 5 3 4 16 5" xfId="19508"/>
    <cellStyle name="Normal 5 3 4 16 5 2" xfId="35921"/>
    <cellStyle name="Normal 5 3 4 16 6" xfId="35917"/>
    <cellStyle name="Normal 5 3 4 17" xfId="19509"/>
    <cellStyle name="Normal 5 3 4 17 2" xfId="35922"/>
    <cellStyle name="Normal 5 3 4 18" xfId="19510"/>
    <cellStyle name="Normal 5 3 4 18 2" xfId="35923"/>
    <cellStyle name="Normal 5 3 4 19" xfId="19511"/>
    <cellStyle name="Normal 5 3 4 19 2" xfId="35924"/>
    <cellStyle name="Normal 5 3 4 2" xfId="19512"/>
    <cellStyle name="Normal 5 3 4 2 10" xfId="19513"/>
    <cellStyle name="Normal 5 3 4 2 10 2" xfId="35926"/>
    <cellStyle name="Normal 5 3 4 2 11" xfId="19514"/>
    <cellStyle name="Normal 5 3 4 2 11 2" xfId="35927"/>
    <cellStyle name="Normal 5 3 4 2 12" xfId="35925"/>
    <cellStyle name="Normal 5 3 4 2 2" xfId="19515"/>
    <cellStyle name="Normal 5 3 4 2 2 2" xfId="19516"/>
    <cellStyle name="Normal 5 3 4 2 2 2 2" xfId="35929"/>
    <cellStyle name="Normal 5 3 4 2 2 3" xfId="19517"/>
    <cellStyle name="Normal 5 3 4 2 2 3 2" xfId="35930"/>
    <cellStyle name="Normal 5 3 4 2 2 4" xfId="19518"/>
    <cellStyle name="Normal 5 3 4 2 2 4 2" xfId="35931"/>
    <cellStyle name="Normal 5 3 4 2 2 5" xfId="19519"/>
    <cellStyle name="Normal 5 3 4 2 2 5 2" xfId="35932"/>
    <cellStyle name="Normal 5 3 4 2 2 6" xfId="35928"/>
    <cellStyle name="Normal 5 3 4 2 3" xfId="19520"/>
    <cellStyle name="Normal 5 3 4 2 3 2" xfId="19521"/>
    <cellStyle name="Normal 5 3 4 2 3 2 2" xfId="35934"/>
    <cellStyle name="Normal 5 3 4 2 3 3" xfId="19522"/>
    <cellStyle name="Normal 5 3 4 2 3 3 2" xfId="35935"/>
    <cellStyle name="Normal 5 3 4 2 3 4" xfId="19523"/>
    <cellStyle name="Normal 5 3 4 2 3 4 2" xfId="35936"/>
    <cellStyle name="Normal 5 3 4 2 3 5" xfId="19524"/>
    <cellStyle name="Normal 5 3 4 2 3 5 2" xfId="35937"/>
    <cellStyle name="Normal 5 3 4 2 3 6" xfId="35933"/>
    <cellStyle name="Normal 5 3 4 2 4" xfId="19525"/>
    <cellStyle name="Normal 5 3 4 2 4 2" xfId="19526"/>
    <cellStyle name="Normal 5 3 4 2 4 2 2" xfId="35939"/>
    <cellStyle name="Normal 5 3 4 2 4 3" xfId="19527"/>
    <cellStyle name="Normal 5 3 4 2 4 3 2" xfId="35940"/>
    <cellStyle name="Normal 5 3 4 2 4 4" xfId="19528"/>
    <cellStyle name="Normal 5 3 4 2 4 4 2" xfId="35941"/>
    <cellStyle name="Normal 5 3 4 2 4 5" xfId="19529"/>
    <cellStyle name="Normal 5 3 4 2 4 5 2" xfId="35942"/>
    <cellStyle name="Normal 5 3 4 2 4 6" xfId="35938"/>
    <cellStyle name="Normal 5 3 4 2 5" xfId="19530"/>
    <cellStyle name="Normal 5 3 4 2 5 2" xfId="19531"/>
    <cellStyle name="Normal 5 3 4 2 5 2 2" xfId="35944"/>
    <cellStyle name="Normal 5 3 4 2 5 3" xfId="19532"/>
    <cellStyle name="Normal 5 3 4 2 5 3 2" xfId="35945"/>
    <cellStyle name="Normal 5 3 4 2 5 4" xfId="19533"/>
    <cellStyle name="Normal 5 3 4 2 5 4 2" xfId="35946"/>
    <cellStyle name="Normal 5 3 4 2 5 5" xfId="19534"/>
    <cellStyle name="Normal 5 3 4 2 5 5 2" xfId="35947"/>
    <cellStyle name="Normal 5 3 4 2 5 6" xfId="35943"/>
    <cellStyle name="Normal 5 3 4 2 6" xfId="19535"/>
    <cellStyle name="Normal 5 3 4 2 6 2" xfId="19536"/>
    <cellStyle name="Normal 5 3 4 2 6 2 2" xfId="35949"/>
    <cellStyle name="Normal 5 3 4 2 6 3" xfId="19537"/>
    <cellStyle name="Normal 5 3 4 2 6 3 2" xfId="35950"/>
    <cellStyle name="Normal 5 3 4 2 6 4" xfId="19538"/>
    <cellStyle name="Normal 5 3 4 2 6 4 2" xfId="35951"/>
    <cellStyle name="Normal 5 3 4 2 6 5" xfId="19539"/>
    <cellStyle name="Normal 5 3 4 2 6 5 2" xfId="35952"/>
    <cellStyle name="Normal 5 3 4 2 6 6" xfId="35948"/>
    <cellStyle name="Normal 5 3 4 2 7" xfId="19540"/>
    <cellStyle name="Normal 5 3 4 2 7 2" xfId="19541"/>
    <cellStyle name="Normal 5 3 4 2 7 2 2" xfId="35954"/>
    <cellStyle name="Normal 5 3 4 2 7 3" xfId="19542"/>
    <cellStyle name="Normal 5 3 4 2 7 3 2" xfId="35955"/>
    <cellStyle name="Normal 5 3 4 2 7 4" xfId="19543"/>
    <cellStyle name="Normal 5 3 4 2 7 4 2" xfId="35956"/>
    <cellStyle name="Normal 5 3 4 2 7 5" xfId="19544"/>
    <cellStyle name="Normal 5 3 4 2 7 5 2" xfId="35957"/>
    <cellStyle name="Normal 5 3 4 2 7 6" xfId="35953"/>
    <cellStyle name="Normal 5 3 4 2 8" xfId="19545"/>
    <cellStyle name="Normal 5 3 4 2 8 2" xfId="35958"/>
    <cellStyle name="Normal 5 3 4 2 9" xfId="19546"/>
    <cellStyle name="Normal 5 3 4 2 9 2" xfId="35959"/>
    <cellStyle name="Normal 5 3 4 20" xfId="19547"/>
    <cellStyle name="Normal 5 3 4 20 2" xfId="35960"/>
    <cellStyle name="Normal 5 3 4 21" xfId="40734"/>
    <cellStyle name="Normal 5 3 4 22" xfId="35886"/>
    <cellStyle name="Normal 5 3 4 3" xfId="19548"/>
    <cellStyle name="Normal 5 3 4 3 2" xfId="19549"/>
    <cellStyle name="Normal 5 3 4 3 2 2" xfId="19550"/>
    <cellStyle name="Normal 5 3 4 3 2 2 2" xfId="35963"/>
    <cellStyle name="Normal 5 3 4 3 2 3" xfId="19551"/>
    <cellStyle name="Normal 5 3 4 3 2 3 2" xfId="35964"/>
    <cellStyle name="Normal 5 3 4 3 2 4" xfId="19552"/>
    <cellStyle name="Normal 5 3 4 3 2 4 2" xfId="35965"/>
    <cellStyle name="Normal 5 3 4 3 2 5" xfId="19553"/>
    <cellStyle name="Normal 5 3 4 3 2 5 2" xfId="35966"/>
    <cellStyle name="Normal 5 3 4 3 2 6" xfId="35962"/>
    <cellStyle name="Normal 5 3 4 3 3" xfId="19554"/>
    <cellStyle name="Normal 5 3 4 3 3 2" xfId="35967"/>
    <cellStyle name="Normal 5 3 4 3 4" xfId="19555"/>
    <cellStyle name="Normal 5 3 4 3 4 2" xfId="35968"/>
    <cellStyle name="Normal 5 3 4 3 5" xfId="19556"/>
    <cellStyle name="Normal 5 3 4 3 5 2" xfId="35969"/>
    <cellStyle name="Normal 5 3 4 3 6" xfId="19557"/>
    <cellStyle name="Normal 5 3 4 3 6 2" xfId="35970"/>
    <cellStyle name="Normal 5 3 4 3 7" xfId="35961"/>
    <cellStyle name="Normal 5 3 4 4" xfId="19558"/>
    <cellStyle name="Normal 5 3 4 4 2" xfId="19559"/>
    <cellStyle name="Normal 5 3 4 4 2 2" xfId="19560"/>
    <cellStyle name="Normal 5 3 4 4 2 2 2" xfId="35973"/>
    <cellStyle name="Normal 5 3 4 4 2 3" xfId="19561"/>
    <cellStyle name="Normal 5 3 4 4 2 3 2" xfId="35974"/>
    <cellStyle name="Normal 5 3 4 4 2 4" xfId="19562"/>
    <cellStyle name="Normal 5 3 4 4 2 4 2" xfId="35975"/>
    <cellStyle name="Normal 5 3 4 4 2 5" xfId="19563"/>
    <cellStyle name="Normal 5 3 4 4 2 5 2" xfId="35976"/>
    <cellStyle name="Normal 5 3 4 4 2 6" xfId="35972"/>
    <cellStyle name="Normal 5 3 4 4 3" xfId="19564"/>
    <cellStyle name="Normal 5 3 4 4 3 2" xfId="35977"/>
    <cellStyle name="Normal 5 3 4 4 4" xfId="19565"/>
    <cellStyle name="Normal 5 3 4 4 4 2" xfId="35978"/>
    <cellStyle name="Normal 5 3 4 4 5" xfId="19566"/>
    <cellStyle name="Normal 5 3 4 4 5 2" xfId="35979"/>
    <cellStyle name="Normal 5 3 4 4 6" xfId="19567"/>
    <cellStyle name="Normal 5 3 4 4 6 2" xfId="35980"/>
    <cellStyle name="Normal 5 3 4 4 7" xfId="35971"/>
    <cellStyle name="Normal 5 3 4 5" xfId="19568"/>
    <cellStyle name="Normal 5 3 4 5 2" xfId="19569"/>
    <cellStyle name="Normal 5 3 4 5 2 2" xfId="35982"/>
    <cellStyle name="Normal 5 3 4 5 3" xfId="19570"/>
    <cellStyle name="Normal 5 3 4 5 3 2" xfId="35983"/>
    <cellStyle name="Normal 5 3 4 5 4" xfId="19571"/>
    <cellStyle name="Normal 5 3 4 5 4 2" xfId="35984"/>
    <cellStyle name="Normal 5 3 4 5 5" xfId="19572"/>
    <cellStyle name="Normal 5 3 4 5 5 2" xfId="35985"/>
    <cellStyle name="Normal 5 3 4 5 6" xfId="35981"/>
    <cellStyle name="Normal 5 3 4 6" xfId="19573"/>
    <cellStyle name="Normal 5 3 4 6 2" xfId="19574"/>
    <cellStyle name="Normal 5 3 4 6 2 2" xfId="35987"/>
    <cellStyle name="Normal 5 3 4 6 3" xfId="19575"/>
    <cellStyle name="Normal 5 3 4 6 3 2" xfId="35988"/>
    <cellStyle name="Normal 5 3 4 6 4" xfId="19576"/>
    <cellStyle name="Normal 5 3 4 6 4 2" xfId="35989"/>
    <cellStyle name="Normal 5 3 4 6 5" xfId="19577"/>
    <cellStyle name="Normal 5 3 4 6 5 2" xfId="35990"/>
    <cellStyle name="Normal 5 3 4 6 6" xfId="35986"/>
    <cellStyle name="Normal 5 3 4 7" xfId="19578"/>
    <cellStyle name="Normal 5 3 4 7 2" xfId="19579"/>
    <cellStyle name="Normal 5 3 4 7 2 2" xfId="35992"/>
    <cellStyle name="Normal 5 3 4 7 3" xfId="19580"/>
    <cellStyle name="Normal 5 3 4 7 3 2" xfId="35993"/>
    <cellStyle name="Normal 5 3 4 7 4" xfId="19581"/>
    <cellStyle name="Normal 5 3 4 7 4 2" xfId="35994"/>
    <cellStyle name="Normal 5 3 4 7 5" xfId="19582"/>
    <cellStyle name="Normal 5 3 4 7 5 2" xfId="35995"/>
    <cellStyle name="Normal 5 3 4 7 6" xfId="35991"/>
    <cellStyle name="Normal 5 3 4 8" xfId="19583"/>
    <cellStyle name="Normal 5 3 4 8 2" xfId="19584"/>
    <cellStyle name="Normal 5 3 4 8 2 2" xfId="35997"/>
    <cellStyle name="Normal 5 3 4 8 3" xfId="19585"/>
    <cellStyle name="Normal 5 3 4 8 3 2" xfId="35998"/>
    <cellStyle name="Normal 5 3 4 8 4" xfId="19586"/>
    <cellStyle name="Normal 5 3 4 8 4 2" xfId="35999"/>
    <cellStyle name="Normal 5 3 4 8 5" xfId="19587"/>
    <cellStyle name="Normal 5 3 4 8 5 2" xfId="36000"/>
    <cellStyle name="Normal 5 3 4 8 6" xfId="35996"/>
    <cellStyle name="Normal 5 3 4 9" xfId="19588"/>
    <cellStyle name="Normal 5 3 4 9 2" xfId="19589"/>
    <cellStyle name="Normal 5 3 4 9 2 2" xfId="36002"/>
    <cellStyle name="Normal 5 3 4 9 3" xfId="19590"/>
    <cellStyle name="Normal 5 3 4 9 3 2" xfId="36003"/>
    <cellStyle name="Normal 5 3 4 9 4" xfId="19591"/>
    <cellStyle name="Normal 5 3 4 9 4 2" xfId="36004"/>
    <cellStyle name="Normal 5 3 4 9 5" xfId="19592"/>
    <cellStyle name="Normal 5 3 4 9 5 2" xfId="36005"/>
    <cellStyle name="Normal 5 3 4 9 6" xfId="36001"/>
    <cellStyle name="Normal 5 3 5" xfId="19593"/>
    <cellStyle name="Normal 5 3 5 2" xfId="41019"/>
    <cellStyle name="Normal 5 3 5 2 2" xfId="46144"/>
    <cellStyle name="Normal 5 3 5 3" xfId="43436"/>
    <cellStyle name="Normal 5 3 5 4" xfId="43437"/>
    <cellStyle name="Normal 5 3 6" xfId="19594"/>
    <cellStyle name="Normal 5 3 6 2" xfId="41012"/>
    <cellStyle name="Normal 5 3 6 2 2" xfId="46091"/>
    <cellStyle name="Normal 5 3 6 3" xfId="43438"/>
    <cellStyle name="Normal 5 3 6 4" xfId="43439"/>
    <cellStyle name="Normal 5 3 7" xfId="19595"/>
    <cellStyle name="Normal 5 3 7 10" xfId="19596"/>
    <cellStyle name="Normal 5 3 7 10 2" xfId="19597"/>
    <cellStyle name="Normal 5 3 7 10 2 2" xfId="36008"/>
    <cellStyle name="Normal 5 3 7 10 3" xfId="19598"/>
    <cellStyle name="Normal 5 3 7 10 3 2" xfId="36009"/>
    <cellStyle name="Normal 5 3 7 10 4" xfId="19599"/>
    <cellStyle name="Normal 5 3 7 10 4 2" xfId="36010"/>
    <cellStyle name="Normal 5 3 7 10 5" xfId="19600"/>
    <cellStyle name="Normal 5 3 7 10 5 2" xfId="36011"/>
    <cellStyle name="Normal 5 3 7 10 6" xfId="36007"/>
    <cellStyle name="Normal 5 3 7 11" xfId="19601"/>
    <cellStyle name="Normal 5 3 7 11 2" xfId="19602"/>
    <cellStyle name="Normal 5 3 7 11 2 2" xfId="36013"/>
    <cellStyle name="Normal 5 3 7 11 3" xfId="19603"/>
    <cellStyle name="Normal 5 3 7 11 3 2" xfId="36014"/>
    <cellStyle name="Normal 5 3 7 11 4" xfId="19604"/>
    <cellStyle name="Normal 5 3 7 11 4 2" xfId="36015"/>
    <cellStyle name="Normal 5 3 7 11 5" xfId="19605"/>
    <cellStyle name="Normal 5 3 7 11 5 2" xfId="36016"/>
    <cellStyle name="Normal 5 3 7 11 6" xfId="36012"/>
    <cellStyle name="Normal 5 3 7 12" xfId="19606"/>
    <cellStyle name="Normal 5 3 7 12 2" xfId="19607"/>
    <cellStyle name="Normal 5 3 7 12 2 2" xfId="36018"/>
    <cellStyle name="Normal 5 3 7 12 3" xfId="19608"/>
    <cellStyle name="Normal 5 3 7 12 3 2" xfId="36019"/>
    <cellStyle name="Normal 5 3 7 12 4" xfId="19609"/>
    <cellStyle name="Normal 5 3 7 12 4 2" xfId="36020"/>
    <cellStyle name="Normal 5 3 7 12 5" xfId="19610"/>
    <cellStyle name="Normal 5 3 7 12 5 2" xfId="36021"/>
    <cellStyle name="Normal 5 3 7 12 6" xfId="36017"/>
    <cellStyle name="Normal 5 3 7 13" xfId="19611"/>
    <cellStyle name="Normal 5 3 7 13 2" xfId="19612"/>
    <cellStyle name="Normal 5 3 7 13 2 2" xfId="36023"/>
    <cellStyle name="Normal 5 3 7 13 3" xfId="19613"/>
    <cellStyle name="Normal 5 3 7 13 3 2" xfId="36024"/>
    <cellStyle name="Normal 5 3 7 13 4" xfId="19614"/>
    <cellStyle name="Normal 5 3 7 13 4 2" xfId="36025"/>
    <cellStyle name="Normal 5 3 7 13 5" xfId="19615"/>
    <cellStyle name="Normal 5 3 7 13 5 2" xfId="36026"/>
    <cellStyle name="Normal 5 3 7 13 6" xfId="36022"/>
    <cellStyle name="Normal 5 3 7 14" xfId="19616"/>
    <cellStyle name="Normal 5 3 7 14 2" xfId="19617"/>
    <cellStyle name="Normal 5 3 7 14 2 2" xfId="36028"/>
    <cellStyle name="Normal 5 3 7 14 3" xfId="19618"/>
    <cellStyle name="Normal 5 3 7 14 3 2" xfId="36029"/>
    <cellStyle name="Normal 5 3 7 14 4" xfId="19619"/>
    <cellStyle name="Normal 5 3 7 14 4 2" xfId="36030"/>
    <cellStyle name="Normal 5 3 7 14 5" xfId="19620"/>
    <cellStyle name="Normal 5 3 7 14 5 2" xfId="36031"/>
    <cellStyle name="Normal 5 3 7 14 6" xfId="36027"/>
    <cellStyle name="Normal 5 3 7 15" xfId="19621"/>
    <cellStyle name="Normal 5 3 7 15 2" xfId="19622"/>
    <cellStyle name="Normal 5 3 7 15 2 2" xfId="36033"/>
    <cellStyle name="Normal 5 3 7 15 3" xfId="19623"/>
    <cellStyle name="Normal 5 3 7 15 3 2" xfId="36034"/>
    <cellStyle name="Normal 5 3 7 15 4" xfId="19624"/>
    <cellStyle name="Normal 5 3 7 15 4 2" xfId="36035"/>
    <cellStyle name="Normal 5 3 7 15 5" xfId="19625"/>
    <cellStyle name="Normal 5 3 7 15 5 2" xfId="36036"/>
    <cellStyle name="Normal 5 3 7 15 6" xfId="36032"/>
    <cellStyle name="Normal 5 3 7 16" xfId="19626"/>
    <cellStyle name="Normal 5 3 7 16 2" xfId="19627"/>
    <cellStyle name="Normal 5 3 7 16 2 2" xfId="36038"/>
    <cellStyle name="Normal 5 3 7 16 3" xfId="19628"/>
    <cellStyle name="Normal 5 3 7 16 3 2" xfId="36039"/>
    <cellStyle name="Normal 5 3 7 16 4" xfId="19629"/>
    <cellStyle name="Normal 5 3 7 16 4 2" xfId="36040"/>
    <cellStyle name="Normal 5 3 7 16 5" xfId="19630"/>
    <cellStyle name="Normal 5 3 7 16 5 2" xfId="36041"/>
    <cellStyle name="Normal 5 3 7 16 6" xfId="36037"/>
    <cellStyle name="Normal 5 3 7 17" xfId="19631"/>
    <cellStyle name="Normal 5 3 7 17 2" xfId="36042"/>
    <cellStyle name="Normal 5 3 7 18" xfId="19632"/>
    <cellStyle name="Normal 5 3 7 18 2" xfId="36043"/>
    <cellStyle name="Normal 5 3 7 19" xfId="19633"/>
    <cellStyle name="Normal 5 3 7 19 2" xfId="36044"/>
    <cellStyle name="Normal 5 3 7 2" xfId="19634"/>
    <cellStyle name="Normal 5 3 7 20" xfId="19635"/>
    <cellStyle name="Normal 5 3 7 20 2" xfId="36045"/>
    <cellStyle name="Normal 5 3 7 21" xfId="36006"/>
    <cellStyle name="Normal 5 3 7 3" xfId="19636"/>
    <cellStyle name="Normal 5 3 7 3 2" xfId="19637"/>
    <cellStyle name="Normal 5 3 7 3 2 2" xfId="36047"/>
    <cellStyle name="Normal 5 3 7 3 3" xfId="19638"/>
    <cellStyle name="Normal 5 3 7 3 3 2" xfId="36048"/>
    <cellStyle name="Normal 5 3 7 3 4" xfId="19639"/>
    <cellStyle name="Normal 5 3 7 3 4 2" xfId="36049"/>
    <cellStyle name="Normal 5 3 7 3 5" xfId="19640"/>
    <cellStyle name="Normal 5 3 7 3 5 2" xfId="36050"/>
    <cellStyle name="Normal 5 3 7 3 6" xfId="36046"/>
    <cellStyle name="Normal 5 3 7 4" xfId="19641"/>
    <cellStyle name="Normal 5 3 7 4 2" xfId="19642"/>
    <cellStyle name="Normal 5 3 7 4 2 2" xfId="36052"/>
    <cellStyle name="Normal 5 3 7 4 3" xfId="19643"/>
    <cellStyle name="Normal 5 3 7 4 3 2" xfId="36053"/>
    <cellStyle name="Normal 5 3 7 4 4" xfId="19644"/>
    <cellStyle name="Normal 5 3 7 4 4 2" xfId="36054"/>
    <cellStyle name="Normal 5 3 7 4 5" xfId="19645"/>
    <cellStyle name="Normal 5 3 7 4 5 2" xfId="36055"/>
    <cellStyle name="Normal 5 3 7 4 6" xfId="36051"/>
    <cellStyle name="Normal 5 3 7 5" xfId="19646"/>
    <cellStyle name="Normal 5 3 7 5 2" xfId="19647"/>
    <cellStyle name="Normal 5 3 7 5 2 2" xfId="36057"/>
    <cellStyle name="Normal 5 3 7 5 3" xfId="19648"/>
    <cellStyle name="Normal 5 3 7 5 3 2" xfId="36058"/>
    <cellStyle name="Normal 5 3 7 5 4" xfId="19649"/>
    <cellStyle name="Normal 5 3 7 5 4 2" xfId="36059"/>
    <cellStyle name="Normal 5 3 7 5 5" xfId="19650"/>
    <cellStyle name="Normal 5 3 7 5 5 2" xfId="36060"/>
    <cellStyle name="Normal 5 3 7 5 6" xfId="36056"/>
    <cellStyle name="Normal 5 3 7 6" xfId="19651"/>
    <cellStyle name="Normal 5 3 7 6 2" xfId="19652"/>
    <cellStyle name="Normal 5 3 7 6 2 2" xfId="36062"/>
    <cellStyle name="Normal 5 3 7 6 3" xfId="19653"/>
    <cellStyle name="Normal 5 3 7 6 3 2" xfId="36063"/>
    <cellStyle name="Normal 5 3 7 6 4" xfId="19654"/>
    <cellStyle name="Normal 5 3 7 6 4 2" xfId="36064"/>
    <cellStyle name="Normal 5 3 7 6 5" xfId="19655"/>
    <cellStyle name="Normal 5 3 7 6 5 2" xfId="36065"/>
    <cellStyle name="Normal 5 3 7 6 6" xfId="36061"/>
    <cellStyle name="Normal 5 3 7 7" xfId="19656"/>
    <cellStyle name="Normal 5 3 7 7 2" xfId="19657"/>
    <cellStyle name="Normal 5 3 7 7 2 2" xfId="36067"/>
    <cellStyle name="Normal 5 3 7 7 3" xfId="19658"/>
    <cellStyle name="Normal 5 3 7 7 3 2" xfId="36068"/>
    <cellStyle name="Normal 5 3 7 7 4" xfId="19659"/>
    <cellStyle name="Normal 5 3 7 7 4 2" xfId="36069"/>
    <cellStyle name="Normal 5 3 7 7 5" xfId="19660"/>
    <cellStyle name="Normal 5 3 7 7 5 2" xfId="36070"/>
    <cellStyle name="Normal 5 3 7 7 6" xfId="36066"/>
    <cellStyle name="Normal 5 3 7 8" xfId="19661"/>
    <cellStyle name="Normal 5 3 7 8 2" xfId="19662"/>
    <cellStyle name="Normal 5 3 7 8 2 2" xfId="36072"/>
    <cellStyle name="Normal 5 3 7 8 3" xfId="19663"/>
    <cellStyle name="Normal 5 3 7 8 3 2" xfId="36073"/>
    <cellStyle name="Normal 5 3 7 8 4" xfId="19664"/>
    <cellStyle name="Normal 5 3 7 8 4 2" xfId="36074"/>
    <cellStyle name="Normal 5 3 7 8 5" xfId="19665"/>
    <cellStyle name="Normal 5 3 7 8 5 2" xfId="36075"/>
    <cellStyle name="Normal 5 3 7 8 6" xfId="36071"/>
    <cellStyle name="Normal 5 3 7 9" xfId="19666"/>
    <cellStyle name="Normal 5 3 7 9 2" xfId="19667"/>
    <cellStyle name="Normal 5 3 7 9 2 2" xfId="36077"/>
    <cellStyle name="Normal 5 3 7 9 3" xfId="19668"/>
    <cellStyle name="Normal 5 3 7 9 3 2" xfId="36078"/>
    <cellStyle name="Normal 5 3 7 9 4" xfId="19669"/>
    <cellStyle name="Normal 5 3 7 9 4 2" xfId="36079"/>
    <cellStyle name="Normal 5 3 7 9 5" xfId="19670"/>
    <cellStyle name="Normal 5 3 7 9 5 2" xfId="36080"/>
    <cellStyle name="Normal 5 3 7 9 6" xfId="36076"/>
    <cellStyle name="Normal 5 3 8" xfId="19671"/>
    <cellStyle name="Normal 5 3 8 2" xfId="19672"/>
    <cellStyle name="Normal 5 3 8 3" xfId="19673"/>
    <cellStyle name="Normal 5 3 8 3 2" xfId="36082"/>
    <cellStyle name="Normal 5 3 8 4" xfId="19674"/>
    <cellStyle name="Normal 5 3 8 4 2" xfId="36083"/>
    <cellStyle name="Normal 5 3 8 5" xfId="19675"/>
    <cellStyle name="Normal 5 3 8 5 2" xfId="36084"/>
    <cellStyle name="Normal 5 3 8 6" xfId="19676"/>
    <cellStyle name="Normal 5 3 8 6 2" xfId="36085"/>
    <cellStyle name="Normal 5 3 8 7" xfId="36081"/>
    <cellStyle name="Normal 5 3 9" xfId="19677"/>
    <cellStyle name="Normal 5 3 9 2" xfId="19678"/>
    <cellStyle name="Normal 5 3 9 3" xfId="19679"/>
    <cellStyle name="Normal 5 3 9 3 2" xfId="36087"/>
    <cellStyle name="Normal 5 3 9 4" xfId="19680"/>
    <cellStyle name="Normal 5 3 9 4 2" xfId="36088"/>
    <cellStyle name="Normal 5 3 9 5" xfId="19681"/>
    <cellStyle name="Normal 5 3 9 5 2" xfId="36089"/>
    <cellStyle name="Normal 5 3 9 6" xfId="19682"/>
    <cellStyle name="Normal 5 3 9 6 2" xfId="36090"/>
    <cellStyle name="Normal 5 3 9 7" xfId="36086"/>
    <cellStyle name="Normal 5 30" xfId="19683"/>
    <cellStyle name="Normal 5 30 2" xfId="19684"/>
    <cellStyle name="Normal 5 30 2 2" xfId="36091"/>
    <cellStyle name="Normal 5 30 3" xfId="19685"/>
    <cellStyle name="Normal 5 30 3 2" xfId="36092"/>
    <cellStyle name="Normal 5 30 4" xfId="19686"/>
    <cellStyle name="Normal 5 30 4 2" xfId="36093"/>
    <cellStyle name="Normal 5 30 5" xfId="19687"/>
    <cellStyle name="Normal 5 30 5 2" xfId="36094"/>
    <cellStyle name="Normal 5 30 6" xfId="19688"/>
    <cellStyle name="Normal 5 30 6 2" xfId="36095"/>
    <cellStyle name="Normal 5 30 7" xfId="19689"/>
    <cellStyle name="Normal 5 30 7 2" xfId="36096"/>
    <cellStyle name="Normal 5 31" xfId="19690"/>
    <cellStyle name="Normal 5 31 2" xfId="19691"/>
    <cellStyle name="Normal 5 31 2 2" xfId="36097"/>
    <cellStyle name="Normal 5 31 3" xfId="19692"/>
    <cellStyle name="Normal 5 31 3 2" xfId="36098"/>
    <cellStyle name="Normal 5 31 4" xfId="19693"/>
    <cellStyle name="Normal 5 31 4 2" xfId="36099"/>
    <cellStyle name="Normal 5 31 5" xfId="19694"/>
    <cellStyle name="Normal 5 31 5 2" xfId="36100"/>
    <cellStyle name="Normal 5 31 6" xfId="19695"/>
    <cellStyle name="Normal 5 31 6 2" xfId="36101"/>
    <cellStyle name="Normal 5 31 7" xfId="19696"/>
    <cellStyle name="Normal 5 31 7 2" xfId="36102"/>
    <cellStyle name="Normal 5 32" xfId="19697"/>
    <cellStyle name="Normal 5 32 2" xfId="19698"/>
    <cellStyle name="Normal 5 32 2 2" xfId="36103"/>
    <cellStyle name="Normal 5 32 3" xfId="19699"/>
    <cellStyle name="Normal 5 32 3 2" xfId="36104"/>
    <cellStyle name="Normal 5 32 4" xfId="19700"/>
    <cellStyle name="Normal 5 32 4 2" xfId="36105"/>
    <cellStyle name="Normal 5 32 5" xfId="19701"/>
    <cellStyle name="Normal 5 32 5 2" xfId="36106"/>
    <cellStyle name="Normal 5 32 6" xfId="19702"/>
    <cellStyle name="Normal 5 32 6 2" xfId="36107"/>
    <cellStyle name="Normal 5 32 7" xfId="19703"/>
    <cellStyle name="Normal 5 32 7 2" xfId="36108"/>
    <cellStyle name="Normal 5 33" xfId="19704"/>
    <cellStyle name="Normal 5 33 2" xfId="19705"/>
    <cellStyle name="Normal 5 33 2 2" xfId="36109"/>
    <cellStyle name="Normal 5 33 3" xfId="19706"/>
    <cellStyle name="Normal 5 33 3 2" xfId="36110"/>
    <cellStyle name="Normal 5 33 4" xfId="19707"/>
    <cellStyle name="Normal 5 33 4 2" xfId="36111"/>
    <cellStyle name="Normal 5 33 5" xfId="19708"/>
    <cellStyle name="Normal 5 33 5 2" xfId="36112"/>
    <cellStyle name="Normal 5 33 6" xfId="19709"/>
    <cellStyle name="Normal 5 33 6 2" xfId="36113"/>
    <cellStyle name="Normal 5 33 7" xfId="19710"/>
    <cellStyle name="Normal 5 33 7 2" xfId="36114"/>
    <cellStyle name="Normal 5 34" xfId="19711"/>
    <cellStyle name="Normal 5 35" xfId="19712"/>
    <cellStyle name="Normal 5 36" xfId="19713"/>
    <cellStyle name="Normal 5 37" xfId="19714"/>
    <cellStyle name="Normal 5 38" xfId="19715"/>
    <cellStyle name="Normal 5 39" xfId="19716"/>
    <cellStyle name="Normal 5 4" xfId="19717"/>
    <cellStyle name="Normal 5 4 10" xfId="19718"/>
    <cellStyle name="Normal 5 4 10 2" xfId="19719"/>
    <cellStyle name="Normal 5 4 10 2 2" xfId="36116"/>
    <cellStyle name="Normal 5 4 10 3" xfId="19720"/>
    <cellStyle name="Normal 5 4 10 3 2" xfId="36117"/>
    <cellStyle name="Normal 5 4 10 4" xfId="19721"/>
    <cellStyle name="Normal 5 4 10 4 2" xfId="36118"/>
    <cellStyle name="Normal 5 4 10 5" xfId="19722"/>
    <cellStyle name="Normal 5 4 10 5 2" xfId="36119"/>
    <cellStyle name="Normal 5 4 10 6" xfId="36115"/>
    <cellStyle name="Normal 5 4 11" xfId="19723"/>
    <cellStyle name="Normal 5 4 11 2" xfId="19724"/>
    <cellStyle name="Normal 5 4 11 2 2" xfId="36121"/>
    <cellStyle name="Normal 5 4 11 3" xfId="19725"/>
    <cellStyle name="Normal 5 4 11 3 2" xfId="36122"/>
    <cellStyle name="Normal 5 4 11 4" xfId="19726"/>
    <cellStyle name="Normal 5 4 11 4 2" xfId="36123"/>
    <cellStyle name="Normal 5 4 11 5" xfId="19727"/>
    <cellStyle name="Normal 5 4 11 5 2" xfId="36124"/>
    <cellStyle name="Normal 5 4 11 6" xfId="36120"/>
    <cellStyle name="Normal 5 4 12" xfId="19728"/>
    <cellStyle name="Normal 5 4 12 2" xfId="19729"/>
    <cellStyle name="Normal 5 4 12 2 2" xfId="36126"/>
    <cellStyle name="Normal 5 4 12 3" xfId="19730"/>
    <cellStyle name="Normal 5 4 12 3 2" xfId="36127"/>
    <cellStyle name="Normal 5 4 12 4" xfId="19731"/>
    <cellStyle name="Normal 5 4 12 4 2" xfId="36128"/>
    <cellStyle name="Normal 5 4 12 5" xfId="19732"/>
    <cellStyle name="Normal 5 4 12 5 2" xfId="36129"/>
    <cellStyle name="Normal 5 4 12 6" xfId="36125"/>
    <cellStyle name="Normal 5 4 13" xfId="19733"/>
    <cellStyle name="Normal 5 4 13 2" xfId="19734"/>
    <cellStyle name="Normal 5 4 13 2 2" xfId="36131"/>
    <cellStyle name="Normal 5 4 13 3" xfId="19735"/>
    <cellStyle name="Normal 5 4 13 3 2" xfId="36132"/>
    <cellStyle name="Normal 5 4 13 4" xfId="19736"/>
    <cellStyle name="Normal 5 4 13 4 2" xfId="36133"/>
    <cellStyle name="Normal 5 4 13 5" xfId="19737"/>
    <cellStyle name="Normal 5 4 13 5 2" xfId="36134"/>
    <cellStyle name="Normal 5 4 13 6" xfId="36130"/>
    <cellStyle name="Normal 5 4 14" xfId="19738"/>
    <cellStyle name="Normal 5 4 14 2" xfId="19739"/>
    <cellStyle name="Normal 5 4 14 2 2" xfId="36136"/>
    <cellStyle name="Normal 5 4 14 3" xfId="19740"/>
    <cellStyle name="Normal 5 4 14 3 2" xfId="36137"/>
    <cellStyle name="Normal 5 4 14 4" xfId="19741"/>
    <cellStyle name="Normal 5 4 14 4 2" xfId="36138"/>
    <cellStyle name="Normal 5 4 14 5" xfId="19742"/>
    <cellStyle name="Normal 5 4 14 5 2" xfId="36139"/>
    <cellStyle name="Normal 5 4 14 6" xfId="36135"/>
    <cellStyle name="Normal 5 4 15" xfId="19743"/>
    <cellStyle name="Normal 5 4 15 2" xfId="19744"/>
    <cellStyle name="Normal 5 4 15 2 2" xfId="36141"/>
    <cellStyle name="Normal 5 4 15 3" xfId="19745"/>
    <cellStyle name="Normal 5 4 15 3 2" xfId="36142"/>
    <cellStyle name="Normal 5 4 15 4" xfId="19746"/>
    <cellStyle name="Normal 5 4 15 4 2" xfId="36143"/>
    <cellStyle name="Normal 5 4 15 5" xfId="19747"/>
    <cellStyle name="Normal 5 4 15 5 2" xfId="36144"/>
    <cellStyle name="Normal 5 4 15 6" xfId="36140"/>
    <cellStyle name="Normal 5 4 16" xfId="19748"/>
    <cellStyle name="Normal 5 4 16 2" xfId="19749"/>
    <cellStyle name="Normal 5 4 16 2 2" xfId="36146"/>
    <cellStyle name="Normal 5 4 16 3" xfId="19750"/>
    <cellStyle name="Normal 5 4 16 3 2" xfId="36147"/>
    <cellStyle name="Normal 5 4 16 4" xfId="19751"/>
    <cellStyle name="Normal 5 4 16 4 2" xfId="36148"/>
    <cellStyle name="Normal 5 4 16 5" xfId="19752"/>
    <cellStyle name="Normal 5 4 16 5 2" xfId="36149"/>
    <cellStyle name="Normal 5 4 16 6" xfId="36145"/>
    <cellStyle name="Normal 5 4 17" xfId="19753"/>
    <cellStyle name="Normal 5 4 17 2" xfId="19754"/>
    <cellStyle name="Normal 5 4 17 2 2" xfId="36151"/>
    <cellStyle name="Normal 5 4 17 3" xfId="19755"/>
    <cellStyle name="Normal 5 4 17 3 2" xfId="36152"/>
    <cellStyle name="Normal 5 4 17 4" xfId="19756"/>
    <cellStyle name="Normal 5 4 17 4 2" xfId="36153"/>
    <cellStyle name="Normal 5 4 17 5" xfId="19757"/>
    <cellStyle name="Normal 5 4 17 5 2" xfId="36154"/>
    <cellStyle name="Normal 5 4 17 6" xfId="36150"/>
    <cellStyle name="Normal 5 4 18" xfId="19758"/>
    <cellStyle name="Normal 5 4 18 2" xfId="19759"/>
    <cellStyle name="Normal 5 4 18 2 2" xfId="36156"/>
    <cellStyle name="Normal 5 4 18 3" xfId="19760"/>
    <cellStyle name="Normal 5 4 18 3 2" xfId="36157"/>
    <cellStyle name="Normal 5 4 18 4" xfId="19761"/>
    <cellStyle name="Normal 5 4 18 4 2" xfId="36158"/>
    <cellStyle name="Normal 5 4 18 5" xfId="19762"/>
    <cellStyle name="Normal 5 4 18 5 2" xfId="36159"/>
    <cellStyle name="Normal 5 4 18 6" xfId="36155"/>
    <cellStyle name="Normal 5 4 19" xfId="19763"/>
    <cellStyle name="Normal 5 4 19 2" xfId="19764"/>
    <cellStyle name="Normal 5 4 19 2 2" xfId="36161"/>
    <cellStyle name="Normal 5 4 19 3" xfId="19765"/>
    <cellStyle name="Normal 5 4 19 3 2" xfId="36162"/>
    <cellStyle name="Normal 5 4 19 4" xfId="19766"/>
    <cellStyle name="Normal 5 4 19 4 2" xfId="36163"/>
    <cellStyle name="Normal 5 4 19 5" xfId="19767"/>
    <cellStyle name="Normal 5 4 19 5 2" xfId="36164"/>
    <cellStyle name="Normal 5 4 19 6" xfId="36160"/>
    <cellStyle name="Normal 5 4 2" xfId="19768"/>
    <cellStyle name="Normal 5 4 2 10" xfId="19769"/>
    <cellStyle name="Normal 5 4 2 11" xfId="19770"/>
    <cellStyle name="Normal 5 4 2 12" xfId="19771"/>
    <cellStyle name="Normal 5 4 2 13" xfId="19772"/>
    <cellStyle name="Normal 5 4 2 14" xfId="19773"/>
    <cellStyle name="Normal 5 4 2 15" xfId="19774"/>
    <cellStyle name="Normal 5 4 2 16" xfId="19775"/>
    <cellStyle name="Normal 5 4 2 17" xfId="19776"/>
    <cellStyle name="Normal 5 4 2 18" xfId="19777"/>
    <cellStyle name="Normal 5 4 2 19" xfId="19778"/>
    <cellStyle name="Normal 5 4 2 2" xfId="19779"/>
    <cellStyle name="Normal 5 4 2 2 2" xfId="19780"/>
    <cellStyle name="Normal 5 4 2 2 2 2" xfId="46122"/>
    <cellStyle name="Normal 5 4 2 2 3" xfId="19781"/>
    <cellStyle name="Normal 5 4 2 2 3 2" xfId="46207"/>
    <cellStyle name="Normal 5 4 2 2 4" xfId="19782"/>
    <cellStyle name="Normal 5 4 2 2 4 2" xfId="46357"/>
    <cellStyle name="Normal 5 4 2 2 5" xfId="19783"/>
    <cellStyle name="Normal 5 4 2 2 6" xfId="19784"/>
    <cellStyle name="Normal 5 4 2 2 7" xfId="19785"/>
    <cellStyle name="Normal 5 4 2 2 8" xfId="45981"/>
    <cellStyle name="Normal 5 4 2 20" xfId="19786"/>
    <cellStyle name="Normal 5 4 2 21" xfId="19787"/>
    <cellStyle name="Normal 5 4 2 22" xfId="40736"/>
    <cellStyle name="Normal 5 4 2 23" xfId="36165"/>
    <cellStyle name="Normal 5 4 2 3" xfId="19788"/>
    <cellStyle name="Normal 5 4 2 3 2" xfId="43440"/>
    <cellStyle name="Normal 5 4 2 3 3" xfId="43441"/>
    <cellStyle name="Normal 5 4 2 3 4" xfId="43442"/>
    <cellStyle name="Normal 5 4 2 4" xfId="19789"/>
    <cellStyle name="Normal 5 4 2 4 2" xfId="46030"/>
    <cellStyle name="Normal 5 4 2 5" xfId="19790"/>
    <cellStyle name="Normal 5 4 2 5 2" xfId="46182"/>
    <cellStyle name="Normal 5 4 2 6" xfId="19791"/>
    <cellStyle name="Normal 5 4 2 6 2" xfId="46253"/>
    <cellStyle name="Normal 5 4 2 7" xfId="19792"/>
    <cellStyle name="Normal 5 4 2 7 2" xfId="46336"/>
    <cellStyle name="Normal 5 4 2 8" xfId="19793"/>
    <cellStyle name="Normal 5 4 2 8 2" xfId="46289"/>
    <cellStyle name="Normal 5 4 2 9" xfId="19794"/>
    <cellStyle name="Normal 5 4 20" xfId="19795"/>
    <cellStyle name="Normal 5 4 20 2" xfId="19796"/>
    <cellStyle name="Normal 5 4 20 2 2" xfId="36167"/>
    <cellStyle name="Normal 5 4 20 3" xfId="19797"/>
    <cellStyle name="Normal 5 4 20 3 2" xfId="36168"/>
    <cellStyle name="Normal 5 4 20 4" xfId="19798"/>
    <cellStyle name="Normal 5 4 20 4 2" xfId="36169"/>
    <cellStyle name="Normal 5 4 20 5" xfId="19799"/>
    <cellStyle name="Normal 5 4 20 5 2" xfId="36170"/>
    <cellStyle name="Normal 5 4 20 6" xfId="36166"/>
    <cellStyle name="Normal 5 4 21" xfId="19800"/>
    <cellStyle name="Normal 5 4 21 2" xfId="36171"/>
    <cellStyle name="Normal 5 4 22" xfId="19801"/>
    <cellStyle name="Normal 5 4 22 2" xfId="36172"/>
    <cellStyle name="Normal 5 4 23" xfId="19802"/>
    <cellStyle name="Normal 5 4 23 2" xfId="36173"/>
    <cellStyle name="Normal 5 4 24" xfId="19803"/>
    <cellStyle name="Normal 5 4 24 2" xfId="36174"/>
    <cellStyle name="Normal 5 4 25" xfId="19804"/>
    <cellStyle name="Normal 5 4 25 2" xfId="36175"/>
    <cellStyle name="Normal 5 4 26" xfId="40735"/>
    <cellStyle name="Normal 5 4 3" xfId="19805"/>
    <cellStyle name="Normal 5 4 3 10" xfId="19806"/>
    <cellStyle name="Normal 5 4 3 11" xfId="19807"/>
    <cellStyle name="Normal 5 4 3 12" xfId="19808"/>
    <cellStyle name="Normal 5 4 3 13" xfId="19809"/>
    <cellStyle name="Normal 5 4 3 14" xfId="19810"/>
    <cellStyle name="Normal 5 4 3 15" xfId="19811"/>
    <cellStyle name="Normal 5 4 3 16" xfId="19812"/>
    <cellStyle name="Normal 5 4 3 17" xfId="40737"/>
    <cellStyle name="Normal 5 4 3 18" xfId="45992"/>
    <cellStyle name="Normal 5 4 3 2" xfId="19813"/>
    <cellStyle name="Normal 5 4 3 2 2" xfId="46108"/>
    <cellStyle name="Normal 5 4 3 3" xfId="19814"/>
    <cellStyle name="Normal 5 4 3 3 2" xfId="46218"/>
    <cellStyle name="Normal 5 4 3 4" xfId="19815"/>
    <cellStyle name="Normal 5 4 3 4 2" xfId="46368"/>
    <cellStyle name="Normal 5 4 3 5" xfId="19816"/>
    <cellStyle name="Normal 5 4 3 5 2" xfId="46305"/>
    <cellStyle name="Normal 5 4 3 6" xfId="19817"/>
    <cellStyle name="Normal 5 4 3 7" xfId="19818"/>
    <cellStyle name="Normal 5 4 3 8" xfId="19819"/>
    <cellStyle name="Normal 5 4 3 9" xfId="19820"/>
    <cellStyle name="Normal 5 4 4" xfId="19821"/>
    <cellStyle name="Normal 5 4 4 10" xfId="19822"/>
    <cellStyle name="Normal 5 4 4 10 2" xfId="19823"/>
    <cellStyle name="Normal 5 4 4 10 2 2" xfId="36178"/>
    <cellStyle name="Normal 5 4 4 10 3" xfId="19824"/>
    <cellStyle name="Normal 5 4 4 10 3 2" xfId="36179"/>
    <cellStyle name="Normal 5 4 4 10 4" xfId="19825"/>
    <cellStyle name="Normal 5 4 4 10 4 2" xfId="36180"/>
    <cellStyle name="Normal 5 4 4 10 5" xfId="19826"/>
    <cellStyle name="Normal 5 4 4 10 5 2" xfId="36181"/>
    <cellStyle name="Normal 5 4 4 10 6" xfId="36177"/>
    <cellStyle name="Normal 5 4 4 11" xfId="19827"/>
    <cellStyle name="Normal 5 4 4 11 2" xfId="19828"/>
    <cellStyle name="Normal 5 4 4 11 2 2" xfId="36183"/>
    <cellStyle name="Normal 5 4 4 11 3" xfId="19829"/>
    <cellStyle name="Normal 5 4 4 11 3 2" xfId="36184"/>
    <cellStyle name="Normal 5 4 4 11 4" xfId="19830"/>
    <cellStyle name="Normal 5 4 4 11 4 2" xfId="36185"/>
    <cellStyle name="Normal 5 4 4 11 5" xfId="19831"/>
    <cellStyle name="Normal 5 4 4 11 5 2" xfId="36186"/>
    <cellStyle name="Normal 5 4 4 11 6" xfId="36182"/>
    <cellStyle name="Normal 5 4 4 12" xfId="19832"/>
    <cellStyle name="Normal 5 4 4 12 2" xfId="19833"/>
    <cellStyle name="Normal 5 4 4 12 2 2" xfId="36188"/>
    <cellStyle name="Normal 5 4 4 12 3" xfId="19834"/>
    <cellStyle name="Normal 5 4 4 12 3 2" xfId="36189"/>
    <cellStyle name="Normal 5 4 4 12 4" xfId="19835"/>
    <cellStyle name="Normal 5 4 4 12 4 2" xfId="36190"/>
    <cellStyle name="Normal 5 4 4 12 5" xfId="19836"/>
    <cellStyle name="Normal 5 4 4 12 5 2" xfId="36191"/>
    <cellStyle name="Normal 5 4 4 12 6" xfId="36187"/>
    <cellStyle name="Normal 5 4 4 13" xfId="19837"/>
    <cellStyle name="Normal 5 4 4 13 2" xfId="19838"/>
    <cellStyle name="Normal 5 4 4 13 2 2" xfId="36193"/>
    <cellStyle name="Normal 5 4 4 13 3" xfId="19839"/>
    <cellStyle name="Normal 5 4 4 13 3 2" xfId="36194"/>
    <cellStyle name="Normal 5 4 4 13 4" xfId="19840"/>
    <cellStyle name="Normal 5 4 4 13 4 2" xfId="36195"/>
    <cellStyle name="Normal 5 4 4 13 5" xfId="19841"/>
    <cellStyle name="Normal 5 4 4 13 5 2" xfId="36196"/>
    <cellStyle name="Normal 5 4 4 13 6" xfId="36192"/>
    <cellStyle name="Normal 5 4 4 14" xfId="19842"/>
    <cellStyle name="Normal 5 4 4 14 2" xfId="19843"/>
    <cellStyle name="Normal 5 4 4 14 2 2" xfId="36198"/>
    <cellStyle name="Normal 5 4 4 14 3" xfId="19844"/>
    <cellStyle name="Normal 5 4 4 14 3 2" xfId="36199"/>
    <cellStyle name="Normal 5 4 4 14 4" xfId="19845"/>
    <cellStyle name="Normal 5 4 4 14 4 2" xfId="36200"/>
    <cellStyle name="Normal 5 4 4 14 5" xfId="19846"/>
    <cellStyle name="Normal 5 4 4 14 5 2" xfId="36201"/>
    <cellStyle name="Normal 5 4 4 14 6" xfId="36197"/>
    <cellStyle name="Normal 5 4 4 15" xfId="19847"/>
    <cellStyle name="Normal 5 4 4 15 2" xfId="19848"/>
    <cellStyle name="Normal 5 4 4 15 2 2" xfId="36203"/>
    <cellStyle name="Normal 5 4 4 15 3" xfId="19849"/>
    <cellStyle name="Normal 5 4 4 15 3 2" xfId="36204"/>
    <cellStyle name="Normal 5 4 4 15 4" xfId="19850"/>
    <cellStyle name="Normal 5 4 4 15 4 2" xfId="36205"/>
    <cellStyle name="Normal 5 4 4 15 5" xfId="19851"/>
    <cellStyle name="Normal 5 4 4 15 5 2" xfId="36206"/>
    <cellStyle name="Normal 5 4 4 15 6" xfId="36202"/>
    <cellStyle name="Normal 5 4 4 16" xfId="19852"/>
    <cellStyle name="Normal 5 4 4 16 2" xfId="19853"/>
    <cellStyle name="Normal 5 4 4 16 2 2" xfId="36208"/>
    <cellStyle name="Normal 5 4 4 16 3" xfId="19854"/>
    <cellStyle name="Normal 5 4 4 16 3 2" xfId="36209"/>
    <cellStyle name="Normal 5 4 4 16 4" xfId="19855"/>
    <cellStyle name="Normal 5 4 4 16 4 2" xfId="36210"/>
    <cellStyle name="Normal 5 4 4 16 5" xfId="19856"/>
    <cellStyle name="Normal 5 4 4 16 5 2" xfId="36211"/>
    <cellStyle name="Normal 5 4 4 16 6" xfId="36207"/>
    <cellStyle name="Normal 5 4 4 17" xfId="19857"/>
    <cellStyle name="Normal 5 4 4 17 2" xfId="36212"/>
    <cellStyle name="Normal 5 4 4 18" xfId="19858"/>
    <cellStyle name="Normal 5 4 4 18 2" xfId="36213"/>
    <cellStyle name="Normal 5 4 4 19" xfId="19859"/>
    <cellStyle name="Normal 5 4 4 19 2" xfId="36214"/>
    <cellStyle name="Normal 5 4 4 2" xfId="19860"/>
    <cellStyle name="Normal 5 4 4 2 2" xfId="46147"/>
    <cellStyle name="Normal 5 4 4 20" xfId="19861"/>
    <cellStyle name="Normal 5 4 4 20 2" xfId="36215"/>
    <cellStyle name="Normal 5 4 4 21" xfId="40738"/>
    <cellStyle name="Normal 5 4 4 22" xfId="36176"/>
    <cellStyle name="Normal 5 4 4 3" xfId="19862"/>
    <cellStyle name="Normal 5 4 4 3 2" xfId="19863"/>
    <cellStyle name="Normal 5 4 4 3 2 2" xfId="36217"/>
    <cellStyle name="Normal 5 4 4 3 3" xfId="19864"/>
    <cellStyle name="Normal 5 4 4 3 3 2" xfId="36218"/>
    <cellStyle name="Normal 5 4 4 3 4" xfId="19865"/>
    <cellStyle name="Normal 5 4 4 3 4 2" xfId="36219"/>
    <cellStyle name="Normal 5 4 4 3 5" xfId="19866"/>
    <cellStyle name="Normal 5 4 4 3 5 2" xfId="36220"/>
    <cellStyle name="Normal 5 4 4 3 6" xfId="36216"/>
    <cellStyle name="Normal 5 4 4 4" xfId="19867"/>
    <cellStyle name="Normal 5 4 4 4 2" xfId="19868"/>
    <cellStyle name="Normal 5 4 4 4 2 2" xfId="36222"/>
    <cellStyle name="Normal 5 4 4 4 3" xfId="19869"/>
    <cellStyle name="Normal 5 4 4 4 3 2" xfId="36223"/>
    <cellStyle name="Normal 5 4 4 4 4" xfId="19870"/>
    <cellStyle name="Normal 5 4 4 4 4 2" xfId="36224"/>
    <cellStyle name="Normal 5 4 4 4 5" xfId="19871"/>
    <cellStyle name="Normal 5 4 4 4 5 2" xfId="36225"/>
    <cellStyle name="Normal 5 4 4 4 6" xfId="36221"/>
    <cellStyle name="Normal 5 4 4 5" xfId="19872"/>
    <cellStyle name="Normal 5 4 4 5 2" xfId="19873"/>
    <cellStyle name="Normal 5 4 4 5 2 2" xfId="36227"/>
    <cellStyle name="Normal 5 4 4 5 3" xfId="19874"/>
    <cellStyle name="Normal 5 4 4 5 3 2" xfId="36228"/>
    <cellStyle name="Normal 5 4 4 5 4" xfId="19875"/>
    <cellStyle name="Normal 5 4 4 5 4 2" xfId="36229"/>
    <cellStyle name="Normal 5 4 4 5 5" xfId="19876"/>
    <cellStyle name="Normal 5 4 4 5 5 2" xfId="36230"/>
    <cellStyle name="Normal 5 4 4 5 6" xfId="36226"/>
    <cellStyle name="Normal 5 4 4 6" xfId="19877"/>
    <cellStyle name="Normal 5 4 4 6 2" xfId="19878"/>
    <cellStyle name="Normal 5 4 4 6 2 2" xfId="36232"/>
    <cellStyle name="Normal 5 4 4 6 3" xfId="19879"/>
    <cellStyle name="Normal 5 4 4 6 3 2" xfId="36233"/>
    <cellStyle name="Normal 5 4 4 6 4" xfId="19880"/>
    <cellStyle name="Normal 5 4 4 6 4 2" xfId="36234"/>
    <cellStyle name="Normal 5 4 4 6 5" xfId="19881"/>
    <cellStyle name="Normal 5 4 4 6 5 2" xfId="36235"/>
    <cellStyle name="Normal 5 4 4 6 6" xfId="36231"/>
    <cellStyle name="Normal 5 4 4 7" xfId="19882"/>
    <cellStyle name="Normal 5 4 4 7 2" xfId="19883"/>
    <cellStyle name="Normal 5 4 4 7 2 2" xfId="36237"/>
    <cellStyle name="Normal 5 4 4 7 3" xfId="19884"/>
    <cellStyle name="Normal 5 4 4 7 3 2" xfId="36238"/>
    <cellStyle name="Normal 5 4 4 7 4" xfId="19885"/>
    <cellStyle name="Normal 5 4 4 7 4 2" xfId="36239"/>
    <cellStyle name="Normal 5 4 4 7 5" xfId="19886"/>
    <cellStyle name="Normal 5 4 4 7 5 2" xfId="36240"/>
    <cellStyle name="Normal 5 4 4 7 6" xfId="36236"/>
    <cellStyle name="Normal 5 4 4 8" xfId="19887"/>
    <cellStyle name="Normal 5 4 4 8 2" xfId="19888"/>
    <cellStyle name="Normal 5 4 4 8 2 2" xfId="36242"/>
    <cellStyle name="Normal 5 4 4 8 3" xfId="19889"/>
    <cellStyle name="Normal 5 4 4 8 3 2" xfId="36243"/>
    <cellStyle name="Normal 5 4 4 8 4" xfId="19890"/>
    <cellStyle name="Normal 5 4 4 8 4 2" xfId="36244"/>
    <cellStyle name="Normal 5 4 4 8 5" xfId="19891"/>
    <cellStyle name="Normal 5 4 4 8 5 2" xfId="36245"/>
    <cellStyle name="Normal 5 4 4 8 6" xfId="36241"/>
    <cellStyle name="Normal 5 4 4 9" xfId="19892"/>
    <cellStyle name="Normal 5 4 4 9 2" xfId="19893"/>
    <cellStyle name="Normal 5 4 4 9 2 2" xfId="36247"/>
    <cellStyle name="Normal 5 4 4 9 3" xfId="19894"/>
    <cellStyle name="Normal 5 4 4 9 3 2" xfId="36248"/>
    <cellStyle name="Normal 5 4 4 9 4" xfId="19895"/>
    <cellStyle name="Normal 5 4 4 9 4 2" xfId="36249"/>
    <cellStyle name="Normal 5 4 4 9 5" xfId="19896"/>
    <cellStyle name="Normal 5 4 4 9 5 2" xfId="36250"/>
    <cellStyle name="Normal 5 4 4 9 6" xfId="36246"/>
    <cellStyle name="Normal 5 4 5" xfId="19897"/>
    <cellStyle name="Normal 5 4 5 2" xfId="19898"/>
    <cellStyle name="Normal 5 4 5 2 2" xfId="46093"/>
    <cellStyle name="Normal 5 4 5 3" xfId="19899"/>
    <cellStyle name="Normal 5 4 5 3 2" xfId="36252"/>
    <cellStyle name="Normal 5 4 5 4" xfId="19900"/>
    <cellStyle name="Normal 5 4 5 4 2" xfId="36253"/>
    <cellStyle name="Normal 5 4 5 5" xfId="19901"/>
    <cellStyle name="Normal 5 4 5 5 2" xfId="36254"/>
    <cellStyle name="Normal 5 4 5 6" xfId="19902"/>
    <cellStyle name="Normal 5 4 5 6 2" xfId="36255"/>
    <cellStyle name="Normal 5 4 5 7" xfId="36251"/>
    <cellStyle name="Normal 5 4 6" xfId="19903"/>
    <cellStyle name="Normal 5 4 6 2" xfId="19904"/>
    <cellStyle name="Normal 5 4 6 3" xfId="19905"/>
    <cellStyle name="Normal 5 4 6 3 2" xfId="36257"/>
    <cellStyle name="Normal 5 4 6 4" xfId="19906"/>
    <cellStyle name="Normal 5 4 6 4 2" xfId="36258"/>
    <cellStyle name="Normal 5 4 6 5" xfId="19907"/>
    <cellStyle name="Normal 5 4 6 5 2" xfId="36259"/>
    <cellStyle name="Normal 5 4 6 6" xfId="19908"/>
    <cellStyle name="Normal 5 4 6 6 2" xfId="36260"/>
    <cellStyle name="Normal 5 4 6 7" xfId="36256"/>
    <cellStyle name="Normal 5 4 7" xfId="19909"/>
    <cellStyle name="Normal 5 4 7 2" xfId="19910"/>
    <cellStyle name="Normal 5 4 7 2 2" xfId="36262"/>
    <cellStyle name="Normal 5 4 7 3" xfId="19911"/>
    <cellStyle name="Normal 5 4 7 3 2" xfId="36263"/>
    <cellStyle name="Normal 5 4 7 4" xfId="19912"/>
    <cellStyle name="Normal 5 4 7 4 2" xfId="36264"/>
    <cellStyle name="Normal 5 4 7 5" xfId="19913"/>
    <cellStyle name="Normal 5 4 7 5 2" xfId="36265"/>
    <cellStyle name="Normal 5 4 7 6" xfId="36261"/>
    <cellStyle name="Normal 5 4 8" xfId="19914"/>
    <cellStyle name="Normal 5 4 8 2" xfId="19915"/>
    <cellStyle name="Normal 5 4 8 2 2" xfId="36267"/>
    <cellStyle name="Normal 5 4 8 3" xfId="19916"/>
    <cellStyle name="Normal 5 4 8 3 2" xfId="36268"/>
    <cellStyle name="Normal 5 4 8 4" xfId="19917"/>
    <cellStyle name="Normal 5 4 8 4 2" xfId="36269"/>
    <cellStyle name="Normal 5 4 8 5" xfId="19918"/>
    <cellStyle name="Normal 5 4 8 5 2" xfId="36270"/>
    <cellStyle name="Normal 5 4 8 6" xfId="36266"/>
    <cellStyle name="Normal 5 4 9" xfId="19919"/>
    <cellStyle name="Normal 5 4 9 2" xfId="19920"/>
    <cellStyle name="Normal 5 4 9 2 2" xfId="36272"/>
    <cellStyle name="Normal 5 4 9 3" xfId="19921"/>
    <cellStyle name="Normal 5 4 9 3 2" xfId="36273"/>
    <cellStyle name="Normal 5 4 9 4" xfId="19922"/>
    <cellStyle name="Normal 5 4 9 4 2" xfId="36274"/>
    <cellStyle name="Normal 5 4 9 5" xfId="19923"/>
    <cellStyle name="Normal 5 4 9 5 2" xfId="36275"/>
    <cellStyle name="Normal 5 4 9 6" xfId="36271"/>
    <cellStyle name="Normal 5 40" xfId="19924"/>
    <cellStyle name="Normal 5 41" xfId="19925"/>
    <cellStyle name="Normal 5 42" xfId="19926"/>
    <cellStyle name="Normal 5 43" xfId="19927"/>
    <cellStyle name="Normal 5 44" xfId="19928"/>
    <cellStyle name="Normal 5 45" xfId="19929"/>
    <cellStyle name="Normal 5 46" xfId="19930"/>
    <cellStyle name="Normal 5 47" xfId="19931"/>
    <cellStyle name="Normal 5 48" xfId="19932"/>
    <cellStyle name="Normal 5 49" xfId="19933"/>
    <cellStyle name="Normal 5 5" xfId="19934"/>
    <cellStyle name="Normal 5 5 10" xfId="19935"/>
    <cellStyle name="Normal 5 5 10 2" xfId="19936"/>
    <cellStyle name="Normal 5 5 10 2 2" xfId="36277"/>
    <cellStyle name="Normal 5 5 10 3" xfId="19937"/>
    <cellStyle name="Normal 5 5 10 3 2" xfId="36278"/>
    <cellStyle name="Normal 5 5 10 4" xfId="19938"/>
    <cellStyle name="Normal 5 5 10 4 2" xfId="36279"/>
    <cellStyle name="Normal 5 5 10 5" xfId="19939"/>
    <cellStyle name="Normal 5 5 10 5 2" xfId="36280"/>
    <cellStyle name="Normal 5 5 10 6" xfId="36276"/>
    <cellStyle name="Normal 5 5 11" xfId="19940"/>
    <cellStyle name="Normal 5 5 11 2" xfId="19941"/>
    <cellStyle name="Normal 5 5 11 2 2" xfId="36282"/>
    <cellStyle name="Normal 5 5 11 3" xfId="19942"/>
    <cellStyle name="Normal 5 5 11 3 2" xfId="36283"/>
    <cellStyle name="Normal 5 5 11 4" xfId="19943"/>
    <cellStyle name="Normal 5 5 11 4 2" xfId="36284"/>
    <cellStyle name="Normal 5 5 11 5" xfId="19944"/>
    <cellStyle name="Normal 5 5 11 5 2" xfId="36285"/>
    <cellStyle name="Normal 5 5 11 6" xfId="36281"/>
    <cellStyle name="Normal 5 5 12" xfId="19945"/>
    <cellStyle name="Normal 5 5 12 2" xfId="19946"/>
    <cellStyle name="Normal 5 5 12 2 2" xfId="36287"/>
    <cellStyle name="Normal 5 5 12 3" xfId="19947"/>
    <cellStyle name="Normal 5 5 12 3 2" xfId="36288"/>
    <cellStyle name="Normal 5 5 12 4" xfId="19948"/>
    <cellStyle name="Normal 5 5 12 4 2" xfId="36289"/>
    <cellStyle name="Normal 5 5 12 5" xfId="19949"/>
    <cellStyle name="Normal 5 5 12 5 2" xfId="36290"/>
    <cellStyle name="Normal 5 5 12 6" xfId="36286"/>
    <cellStyle name="Normal 5 5 13" xfId="19950"/>
    <cellStyle name="Normal 5 5 13 2" xfId="19951"/>
    <cellStyle name="Normal 5 5 13 2 2" xfId="36292"/>
    <cellStyle name="Normal 5 5 13 3" xfId="19952"/>
    <cellStyle name="Normal 5 5 13 3 2" xfId="36293"/>
    <cellStyle name="Normal 5 5 13 4" xfId="19953"/>
    <cellStyle name="Normal 5 5 13 4 2" xfId="36294"/>
    <cellStyle name="Normal 5 5 13 5" xfId="19954"/>
    <cellStyle name="Normal 5 5 13 5 2" xfId="36295"/>
    <cellStyle name="Normal 5 5 13 6" xfId="36291"/>
    <cellStyle name="Normal 5 5 14" xfId="19955"/>
    <cellStyle name="Normal 5 5 14 2" xfId="19956"/>
    <cellStyle name="Normal 5 5 14 2 2" xfId="36297"/>
    <cellStyle name="Normal 5 5 14 3" xfId="19957"/>
    <cellStyle name="Normal 5 5 14 3 2" xfId="36298"/>
    <cellStyle name="Normal 5 5 14 4" xfId="19958"/>
    <cellStyle name="Normal 5 5 14 4 2" xfId="36299"/>
    <cellStyle name="Normal 5 5 14 5" xfId="19959"/>
    <cellStyle name="Normal 5 5 14 5 2" xfId="36300"/>
    <cellStyle name="Normal 5 5 14 6" xfId="36296"/>
    <cellStyle name="Normal 5 5 15" xfId="19960"/>
    <cellStyle name="Normal 5 5 15 2" xfId="19961"/>
    <cellStyle name="Normal 5 5 15 2 2" xfId="36302"/>
    <cellStyle name="Normal 5 5 15 3" xfId="19962"/>
    <cellStyle name="Normal 5 5 15 3 2" xfId="36303"/>
    <cellStyle name="Normal 5 5 15 4" xfId="19963"/>
    <cellStyle name="Normal 5 5 15 4 2" xfId="36304"/>
    <cellStyle name="Normal 5 5 15 5" xfId="19964"/>
    <cellStyle name="Normal 5 5 15 5 2" xfId="36305"/>
    <cellStyle name="Normal 5 5 15 6" xfId="36301"/>
    <cellStyle name="Normal 5 5 16" xfId="19965"/>
    <cellStyle name="Normal 5 5 16 2" xfId="19966"/>
    <cellStyle name="Normal 5 5 16 2 2" xfId="36307"/>
    <cellStyle name="Normal 5 5 16 3" xfId="19967"/>
    <cellStyle name="Normal 5 5 16 3 2" xfId="36308"/>
    <cellStyle name="Normal 5 5 16 4" xfId="19968"/>
    <cellStyle name="Normal 5 5 16 4 2" xfId="36309"/>
    <cellStyle name="Normal 5 5 16 5" xfId="19969"/>
    <cellStyle name="Normal 5 5 16 5 2" xfId="36310"/>
    <cellStyle name="Normal 5 5 16 6" xfId="36306"/>
    <cellStyle name="Normal 5 5 17" xfId="19970"/>
    <cellStyle name="Normal 5 5 17 2" xfId="19971"/>
    <cellStyle name="Normal 5 5 17 2 2" xfId="36312"/>
    <cellStyle name="Normal 5 5 17 3" xfId="19972"/>
    <cellStyle name="Normal 5 5 17 3 2" xfId="36313"/>
    <cellStyle name="Normal 5 5 17 4" xfId="19973"/>
    <cellStyle name="Normal 5 5 17 4 2" xfId="36314"/>
    <cellStyle name="Normal 5 5 17 5" xfId="19974"/>
    <cellStyle name="Normal 5 5 17 5 2" xfId="36315"/>
    <cellStyle name="Normal 5 5 17 6" xfId="36311"/>
    <cellStyle name="Normal 5 5 18" xfId="19975"/>
    <cellStyle name="Normal 5 5 18 2" xfId="19976"/>
    <cellStyle name="Normal 5 5 18 2 2" xfId="36317"/>
    <cellStyle name="Normal 5 5 18 3" xfId="19977"/>
    <cellStyle name="Normal 5 5 18 3 2" xfId="36318"/>
    <cellStyle name="Normal 5 5 18 4" xfId="19978"/>
    <cellStyle name="Normal 5 5 18 4 2" xfId="36319"/>
    <cellStyle name="Normal 5 5 18 5" xfId="19979"/>
    <cellStyle name="Normal 5 5 18 5 2" xfId="36320"/>
    <cellStyle name="Normal 5 5 18 6" xfId="36316"/>
    <cellStyle name="Normal 5 5 19" xfId="19980"/>
    <cellStyle name="Normal 5 5 19 2" xfId="19981"/>
    <cellStyle name="Normal 5 5 19 2 2" xfId="36322"/>
    <cellStyle name="Normal 5 5 19 3" xfId="19982"/>
    <cellStyle name="Normal 5 5 19 3 2" xfId="36323"/>
    <cellStyle name="Normal 5 5 19 4" xfId="19983"/>
    <cellStyle name="Normal 5 5 19 4 2" xfId="36324"/>
    <cellStyle name="Normal 5 5 19 5" xfId="19984"/>
    <cellStyle name="Normal 5 5 19 5 2" xfId="36325"/>
    <cellStyle name="Normal 5 5 19 6" xfId="36321"/>
    <cellStyle name="Normal 5 5 2" xfId="19985"/>
    <cellStyle name="Normal 5 5 2 10" xfId="19986"/>
    <cellStyle name="Normal 5 5 2 11" xfId="19987"/>
    <cellStyle name="Normal 5 5 2 12" xfId="19988"/>
    <cellStyle name="Normal 5 5 2 13" xfId="19989"/>
    <cellStyle name="Normal 5 5 2 14" xfId="19990"/>
    <cellStyle name="Normal 5 5 2 15" xfId="19991"/>
    <cellStyle name="Normal 5 5 2 16" xfId="19992"/>
    <cellStyle name="Normal 5 5 2 17" xfId="19993"/>
    <cellStyle name="Normal 5 5 2 18" xfId="19994"/>
    <cellStyle name="Normal 5 5 2 19" xfId="19995"/>
    <cellStyle name="Normal 5 5 2 2" xfId="19996"/>
    <cellStyle name="Normal 5 5 2 2 2" xfId="19997"/>
    <cellStyle name="Normal 5 5 2 2 2 2" xfId="46124"/>
    <cellStyle name="Normal 5 5 2 2 3" xfId="19998"/>
    <cellStyle name="Normal 5 5 2 2 3 2" xfId="46208"/>
    <cellStyle name="Normal 5 5 2 2 4" xfId="19999"/>
    <cellStyle name="Normal 5 5 2 2 4 2" xfId="46358"/>
    <cellStyle name="Normal 5 5 2 2 5" xfId="20000"/>
    <cellStyle name="Normal 5 5 2 2 6" xfId="20001"/>
    <cellStyle name="Normal 5 5 2 2 7" xfId="20002"/>
    <cellStyle name="Normal 5 5 2 2 8" xfId="45982"/>
    <cellStyle name="Normal 5 5 2 20" xfId="20003"/>
    <cellStyle name="Normal 5 5 2 21" xfId="20004"/>
    <cellStyle name="Normal 5 5 2 22" xfId="40740"/>
    <cellStyle name="Normal 5 5 2 23" xfId="36326"/>
    <cellStyle name="Normal 5 5 2 3" xfId="20005"/>
    <cellStyle name="Normal 5 5 2 3 2" xfId="43443"/>
    <cellStyle name="Normal 5 5 2 3 3" xfId="43444"/>
    <cellStyle name="Normal 5 5 2 3 4" xfId="43445"/>
    <cellStyle name="Normal 5 5 2 4" xfId="20006"/>
    <cellStyle name="Normal 5 5 2 4 2" xfId="46034"/>
    <cellStyle name="Normal 5 5 2 5" xfId="20007"/>
    <cellStyle name="Normal 5 5 2 5 2" xfId="46186"/>
    <cellStyle name="Normal 5 5 2 6" xfId="20008"/>
    <cellStyle name="Normal 5 5 2 6 2" xfId="46257"/>
    <cellStyle name="Normal 5 5 2 7" xfId="20009"/>
    <cellStyle name="Normal 5 5 2 7 2" xfId="46340"/>
    <cellStyle name="Normal 5 5 2 8" xfId="20010"/>
    <cellStyle name="Normal 5 5 2 8 2" xfId="46291"/>
    <cellStyle name="Normal 5 5 2 9" xfId="20011"/>
    <cellStyle name="Normal 5 5 20" xfId="20012"/>
    <cellStyle name="Normal 5 5 20 2" xfId="20013"/>
    <cellStyle name="Normal 5 5 20 2 2" xfId="36328"/>
    <cellStyle name="Normal 5 5 20 3" xfId="20014"/>
    <cellStyle name="Normal 5 5 20 3 2" xfId="36329"/>
    <cellStyle name="Normal 5 5 20 4" xfId="20015"/>
    <cellStyle name="Normal 5 5 20 4 2" xfId="36330"/>
    <cellStyle name="Normal 5 5 20 5" xfId="20016"/>
    <cellStyle name="Normal 5 5 20 5 2" xfId="36331"/>
    <cellStyle name="Normal 5 5 20 6" xfId="36327"/>
    <cellStyle name="Normal 5 5 21" xfId="20017"/>
    <cellStyle name="Normal 5 5 21 2" xfId="36332"/>
    <cellStyle name="Normal 5 5 22" xfId="20018"/>
    <cellStyle name="Normal 5 5 22 2" xfId="36333"/>
    <cellStyle name="Normal 5 5 23" xfId="20019"/>
    <cellStyle name="Normal 5 5 23 2" xfId="36334"/>
    <cellStyle name="Normal 5 5 24" xfId="20020"/>
    <cellStyle name="Normal 5 5 24 2" xfId="36335"/>
    <cellStyle name="Normal 5 5 25" xfId="20021"/>
    <cellStyle name="Normal 5 5 25 2" xfId="36336"/>
    <cellStyle name="Normal 5 5 26" xfId="40739"/>
    <cellStyle name="Normal 5 5 3" xfId="20022"/>
    <cellStyle name="Normal 5 5 3 10" xfId="20023"/>
    <cellStyle name="Normal 5 5 3 11" xfId="20024"/>
    <cellStyle name="Normal 5 5 3 12" xfId="20025"/>
    <cellStyle name="Normal 5 5 3 13" xfId="20026"/>
    <cellStyle name="Normal 5 5 3 14" xfId="20027"/>
    <cellStyle name="Normal 5 5 3 15" xfId="20028"/>
    <cellStyle name="Normal 5 5 3 16" xfId="20029"/>
    <cellStyle name="Normal 5 5 3 17" xfId="40741"/>
    <cellStyle name="Normal 5 5 3 18" xfId="45993"/>
    <cellStyle name="Normal 5 5 3 2" xfId="20030"/>
    <cellStyle name="Normal 5 5 3 2 2" xfId="46111"/>
    <cellStyle name="Normal 5 5 3 3" xfId="20031"/>
    <cellStyle name="Normal 5 5 3 3 2" xfId="46220"/>
    <cellStyle name="Normal 5 5 3 4" xfId="20032"/>
    <cellStyle name="Normal 5 5 3 4 2" xfId="46370"/>
    <cellStyle name="Normal 5 5 3 5" xfId="20033"/>
    <cellStyle name="Normal 5 5 3 5 2" xfId="46307"/>
    <cellStyle name="Normal 5 5 3 6" xfId="20034"/>
    <cellStyle name="Normal 5 5 3 7" xfId="20035"/>
    <cellStyle name="Normal 5 5 3 8" xfId="20036"/>
    <cellStyle name="Normal 5 5 3 9" xfId="20037"/>
    <cellStyle name="Normal 5 5 4" xfId="20038"/>
    <cellStyle name="Normal 5 5 4 10" xfId="20039"/>
    <cellStyle name="Normal 5 5 4 10 2" xfId="20040"/>
    <cellStyle name="Normal 5 5 4 10 2 2" xfId="36339"/>
    <cellStyle name="Normal 5 5 4 10 3" xfId="20041"/>
    <cellStyle name="Normal 5 5 4 10 3 2" xfId="36340"/>
    <cellStyle name="Normal 5 5 4 10 4" xfId="20042"/>
    <cellStyle name="Normal 5 5 4 10 4 2" xfId="36341"/>
    <cellStyle name="Normal 5 5 4 10 5" xfId="20043"/>
    <cellStyle name="Normal 5 5 4 10 5 2" xfId="36342"/>
    <cellStyle name="Normal 5 5 4 10 6" xfId="36338"/>
    <cellStyle name="Normal 5 5 4 11" xfId="20044"/>
    <cellStyle name="Normal 5 5 4 11 2" xfId="20045"/>
    <cellStyle name="Normal 5 5 4 11 2 2" xfId="36344"/>
    <cellStyle name="Normal 5 5 4 11 3" xfId="20046"/>
    <cellStyle name="Normal 5 5 4 11 3 2" xfId="36345"/>
    <cellStyle name="Normal 5 5 4 11 4" xfId="20047"/>
    <cellStyle name="Normal 5 5 4 11 4 2" xfId="36346"/>
    <cellStyle name="Normal 5 5 4 11 5" xfId="20048"/>
    <cellStyle name="Normal 5 5 4 11 5 2" xfId="36347"/>
    <cellStyle name="Normal 5 5 4 11 6" xfId="36343"/>
    <cellStyle name="Normal 5 5 4 12" xfId="20049"/>
    <cellStyle name="Normal 5 5 4 12 2" xfId="20050"/>
    <cellStyle name="Normal 5 5 4 12 2 2" xfId="36349"/>
    <cellStyle name="Normal 5 5 4 12 3" xfId="20051"/>
    <cellStyle name="Normal 5 5 4 12 3 2" xfId="36350"/>
    <cellStyle name="Normal 5 5 4 12 4" xfId="20052"/>
    <cellStyle name="Normal 5 5 4 12 4 2" xfId="36351"/>
    <cellStyle name="Normal 5 5 4 12 5" xfId="20053"/>
    <cellStyle name="Normal 5 5 4 12 5 2" xfId="36352"/>
    <cellStyle name="Normal 5 5 4 12 6" xfId="36348"/>
    <cellStyle name="Normal 5 5 4 13" xfId="20054"/>
    <cellStyle name="Normal 5 5 4 13 2" xfId="20055"/>
    <cellStyle name="Normal 5 5 4 13 2 2" xfId="36354"/>
    <cellStyle name="Normal 5 5 4 13 3" xfId="20056"/>
    <cellStyle name="Normal 5 5 4 13 3 2" xfId="36355"/>
    <cellStyle name="Normal 5 5 4 13 4" xfId="20057"/>
    <cellStyle name="Normal 5 5 4 13 4 2" xfId="36356"/>
    <cellStyle name="Normal 5 5 4 13 5" xfId="20058"/>
    <cellStyle name="Normal 5 5 4 13 5 2" xfId="36357"/>
    <cellStyle name="Normal 5 5 4 13 6" xfId="36353"/>
    <cellStyle name="Normal 5 5 4 14" xfId="20059"/>
    <cellStyle name="Normal 5 5 4 14 2" xfId="20060"/>
    <cellStyle name="Normal 5 5 4 14 2 2" xfId="36359"/>
    <cellStyle name="Normal 5 5 4 14 3" xfId="20061"/>
    <cellStyle name="Normal 5 5 4 14 3 2" xfId="36360"/>
    <cellStyle name="Normal 5 5 4 14 4" xfId="20062"/>
    <cellStyle name="Normal 5 5 4 14 4 2" xfId="36361"/>
    <cellStyle name="Normal 5 5 4 14 5" xfId="20063"/>
    <cellStyle name="Normal 5 5 4 14 5 2" xfId="36362"/>
    <cellStyle name="Normal 5 5 4 14 6" xfId="36358"/>
    <cellStyle name="Normal 5 5 4 15" xfId="20064"/>
    <cellStyle name="Normal 5 5 4 15 2" xfId="20065"/>
    <cellStyle name="Normal 5 5 4 15 2 2" xfId="36364"/>
    <cellStyle name="Normal 5 5 4 15 3" xfId="20066"/>
    <cellStyle name="Normal 5 5 4 15 3 2" xfId="36365"/>
    <cellStyle name="Normal 5 5 4 15 4" xfId="20067"/>
    <cellStyle name="Normal 5 5 4 15 4 2" xfId="36366"/>
    <cellStyle name="Normal 5 5 4 15 5" xfId="20068"/>
    <cellStyle name="Normal 5 5 4 15 5 2" xfId="36367"/>
    <cellStyle name="Normal 5 5 4 15 6" xfId="36363"/>
    <cellStyle name="Normal 5 5 4 16" xfId="20069"/>
    <cellStyle name="Normal 5 5 4 16 2" xfId="20070"/>
    <cellStyle name="Normal 5 5 4 16 2 2" xfId="36369"/>
    <cellStyle name="Normal 5 5 4 16 3" xfId="20071"/>
    <cellStyle name="Normal 5 5 4 16 3 2" xfId="36370"/>
    <cellStyle name="Normal 5 5 4 16 4" xfId="20072"/>
    <cellStyle name="Normal 5 5 4 16 4 2" xfId="36371"/>
    <cellStyle name="Normal 5 5 4 16 5" xfId="20073"/>
    <cellStyle name="Normal 5 5 4 16 5 2" xfId="36372"/>
    <cellStyle name="Normal 5 5 4 16 6" xfId="36368"/>
    <cellStyle name="Normal 5 5 4 17" xfId="20074"/>
    <cellStyle name="Normal 5 5 4 17 2" xfId="36373"/>
    <cellStyle name="Normal 5 5 4 18" xfId="20075"/>
    <cellStyle name="Normal 5 5 4 18 2" xfId="36374"/>
    <cellStyle name="Normal 5 5 4 19" xfId="20076"/>
    <cellStyle name="Normal 5 5 4 19 2" xfId="36375"/>
    <cellStyle name="Normal 5 5 4 2" xfId="20077"/>
    <cellStyle name="Normal 5 5 4 2 2" xfId="46150"/>
    <cellStyle name="Normal 5 5 4 20" xfId="20078"/>
    <cellStyle name="Normal 5 5 4 20 2" xfId="36376"/>
    <cellStyle name="Normal 5 5 4 21" xfId="40742"/>
    <cellStyle name="Normal 5 5 4 22" xfId="36337"/>
    <cellStyle name="Normal 5 5 4 3" xfId="20079"/>
    <cellStyle name="Normal 5 5 4 3 2" xfId="20080"/>
    <cellStyle name="Normal 5 5 4 3 2 2" xfId="36378"/>
    <cellStyle name="Normal 5 5 4 3 3" xfId="20081"/>
    <cellStyle name="Normal 5 5 4 3 3 2" xfId="36379"/>
    <cellStyle name="Normal 5 5 4 3 4" xfId="20082"/>
    <cellStyle name="Normal 5 5 4 3 4 2" xfId="36380"/>
    <cellStyle name="Normal 5 5 4 3 5" xfId="20083"/>
    <cellStyle name="Normal 5 5 4 3 5 2" xfId="36381"/>
    <cellStyle name="Normal 5 5 4 3 6" xfId="36377"/>
    <cellStyle name="Normal 5 5 4 4" xfId="20084"/>
    <cellStyle name="Normal 5 5 4 4 2" xfId="20085"/>
    <cellStyle name="Normal 5 5 4 4 2 2" xfId="36383"/>
    <cellStyle name="Normal 5 5 4 4 3" xfId="20086"/>
    <cellStyle name="Normal 5 5 4 4 3 2" xfId="36384"/>
    <cellStyle name="Normal 5 5 4 4 4" xfId="20087"/>
    <cellStyle name="Normal 5 5 4 4 4 2" xfId="36385"/>
    <cellStyle name="Normal 5 5 4 4 5" xfId="20088"/>
    <cellStyle name="Normal 5 5 4 4 5 2" xfId="36386"/>
    <cellStyle name="Normal 5 5 4 4 6" xfId="36382"/>
    <cellStyle name="Normal 5 5 4 5" xfId="20089"/>
    <cellStyle name="Normal 5 5 4 5 2" xfId="20090"/>
    <cellStyle name="Normal 5 5 4 5 2 2" xfId="36388"/>
    <cellStyle name="Normal 5 5 4 5 3" xfId="20091"/>
    <cellStyle name="Normal 5 5 4 5 3 2" xfId="36389"/>
    <cellStyle name="Normal 5 5 4 5 4" xfId="20092"/>
    <cellStyle name="Normal 5 5 4 5 4 2" xfId="36390"/>
    <cellStyle name="Normal 5 5 4 5 5" xfId="20093"/>
    <cellStyle name="Normal 5 5 4 5 5 2" xfId="36391"/>
    <cellStyle name="Normal 5 5 4 5 6" xfId="36387"/>
    <cellStyle name="Normal 5 5 4 6" xfId="20094"/>
    <cellStyle name="Normal 5 5 4 6 2" xfId="20095"/>
    <cellStyle name="Normal 5 5 4 6 2 2" xfId="36393"/>
    <cellStyle name="Normal 5 5 4 6 3" xfId="20096"/>
    <cellStyle name="Normal 5 5 4 6 3 2" xfId="36394"/>
    <cellStyle name="Normal 5 5 4 6 4" xfId="20097"/>
    <cellStyle name="Normal 5 5 4 6 4 2" xfId="36395"/>
    <cellStyle name="Normal 5 5 4 6 5" xfId="20098"/>
    <cellStyle name="Normal 5 5 4 6 5 2" xfId="36396"/>
    <cellStyle name="Normal 5 5 4 6 6" xfId="36392"/>
    <cellStyle name="Normal 5 5 4 7" xfId="20099"/>
    <cellStyle name="Normal 5 5 4 7 2" xfId="20100"/>
    <cellStyle name="Normal 5 5 4 7 2 2" xfId="36398"/>
    <cellStyle name="Normal 5 5 4 7 3" xfId="20101"/>
    <cellStyle name="Normal 5 5 4 7 3 2" xfId="36399"/>
    <cellStyle name="Normal 5 5 4 7 4" xfId="20102"/>
    <cellStyle name="Normal 5 5 4 7 4 2" xfId="36400"/>
    <cellStyle name="Normal 5 5 4 7 5" xfId="20103"/>
    <cellStyle name="Normal 5 5 4 7 5 2" xfId="36401"/>
    <cellStyle name="Normal 5 5 4 7 6" xfId="36397"/>
    <cellStyle name="Normal 5 5 4 8" xfId="20104"/>
    <cellStyle name="Normal 5 5 4 8 2" xfId="20105"/>
    <cellStyle name="Normal 5 5 4 8 2 2" xfId="36403"/>
    <cellStyle name="Normal 5 5 4 8 3" xfId="20106"/>
    <cellStyle name="Normal 5 5 4 8 3 2" xfId="36404"/>
    <cellStyle name="Normal 5 5 4 8 4" xfId="20107"/>
    <cellStyle name="Normal 5 5 4 8 4 2" xfId="36405"/>
    <cellStyle name="Normal 5 5 4 8 5" xfId="20108"/>
    <cellStyle name="Normal 5 5 4 8 5 2" xfId="36406"/>
    <cellStyle name="Normal 5 5 4 8 6" xfId="36402"/>
    <cellStyle name="Normal 5 5 4 9" xfId="20109"/>
    <cellStyle name="Normal 5 5 4 9 2" xfId="20110"/>
    <cellStyle name="Normal 5 5 4 9 2 2" xfId="36408"/>
    <cellStyle name="Normal 5 5 4 9 3" xfId="20111"/>
    <cellStyle name="Normal 5 5 4 9 3 2" xfId="36409"/>
    <cellStyle name="Normal 5 5 4 9 4" xfId="20112"/>
    <cellStyle name="Normal 5 5 4 9 4 2" xfId="36410"/>
    <cellStyle name="Normal 5 5 4 9 5" xfId="20113"/>
    <cellStyle name="Normal 5 5 4 9 5 2" xfId="36411"/>
    <cellStyle name="Normal 5 5 4 9 6" xfId="36407"/>
    <cellStyle name="Normal 5 5 5" xfId="20114"/>
    <cellStyle name="Normal 5 5 5 2" xfId="20115"/>
    <cellStyle name="Normal 5 5 5 2 2" xfId="46095"/>
    <cellStyle name="Normal 5 5 5 3" xfId="20116"/>
    <cellStyle name="Normal 5 5 5 3 2" xfId="36413"/>
    <cellStyle name="Normal 5 5 5 4" xfId="20117"/>
    <cellStyle name="Normal 5 5 5 4 2" xfId="36414"/>
    <cellStyle name="Normal 5 5 5 5" xfId="20118"/>
    <cellStyle name="Normal 5 5 5 5 2" xfId="36415"/>
    <cellStyle name="Normal 5 5 5 6" xfId="20119"/>
    <cellStyle name="Normal 5 5 5 6 2" xfId="36416"/>
    <cellStyle name="Normal 5 5 5 7" xfId="36412"/>
    <cellStyle name="Normal 5 5 6" xfId="20120"/>
    <cellStyle name="Normal 5 5 6 2" xfId="20121"/>
    <cellStyle name="Normal 5 5 6 3" xfId="20122"/>
    <cellStyle name="Normal 5 5 6 3 2" xfId="36418"/>
    <cellStyle name="Normal 5 5 6 4" xfId="20123"/>
    <cellStyle name="Normal 5 5 6 4 2" xfId="36419"/>
    <cellStyle name="Normal 5 5 6 5" xfId="20124"/>
    <cellStyle name="Normal 5 5 6 5 2" xfId="36420"/>
    <cellStyle name="Normal 5 5 6 6" xfId="20125"/>
    <cellStyle name="Normal 5 5 6 6 2" xfId="36421"/>
    <cellStyle name="Normal 5 5 6 7" xfId="36417"/>
    <cellStyle name="Normal 5 5 7" xfId="20126"/>
    <cellStyle name="Normal 5 5 7 2" xfId="20127"/>
    <cellStyle name="Normal 5 5 7 2 2" xfId="36423"/>
    <cellStyle name="Normal 5 5 7 3" xfId="20128"/>
    <cellStyle name="Normal 5 5 7 3 2" xfId="36424"/>
    <cellStyle name="Normal 5 5 7 4" xfId="20129"/>
    <cellStyle name="Normal 5 5 7 4 2" xfId="36425"/>
    <cellStyle name="Normal 5 5 7 5" xfId="20130"/>
    <cellStyle name="Normal 5 5 7 5 2" xfId="36426"/>
    <cellStyle name="Normal 5 5 7 6" xfId="36422"/>
    <cellStyle name="Normal 5 5 8" xfId="20131"/>
    <cellStyle name="Normal 5 5 8 2" xfId="20132"/>
    <cellStyle name="Normal 5 5 8 2 2" xfId="36428"/>
    <cellStyle name="Normal 5 5 8 3" xfId="20133"/>
    <cellStyle name="Normal 5 5 8 3 2" xfId="36429"/>
    <cellStyle name="Normal 5 5 8 4" xfId="20134"/>
    <cellStyle name="Normal 5 5 8 4 2" xfId="36430"/>
    <cellStyle name="Normal 5 5 8 5" xfId="20135"/>
    <cellStyle name="Normal 5 5 8 5 2" xfId="36431"/>
    <cellStyle name="Normal 5 5 8 6" xfId="36427"/>
    <cellStyle name="Normal 5 5 9" xfId="20136"/>
    <cellStyle name="Normal 5 5 9 2" xfId="20137"/>
    <cellStyle name="Normal 5 5 9 2 2" xfId="36433"/>
    <cellStyle name="Normal 5 5 9 3" xfId="20138"/>
    <cellStyle name="Normal 5 5 9 3 2" xfId="36434"/>
    <cellStyle name="Normal 5 5 9 4" xfId="20139"/>
    <cellStyle name="Normal 5 5 9 4 2" xfId="36435"/>
    <cellStyle name="Normal 5 5 9 5" xfId="20140"/>
    <cellStyle name="Normal 5 5 9 5 2" xfId="36436"/>
    <cellStyle name="Normal 5 5 9 6" xfId="36432"/>
    <cellStyle name="Normal 5 50" xfId="20141"/>
    <cellStyle name="Normal 5 51" xfId="20142"/>
    <cellStyle name="Normal 5 52" xfId="20143"/>
    <cellStyle name="Normal 5 52 2" xfId="36437"/>
    <cellStyle name="Normal 5 53" xfId="20144"/>
    <cellStyle name="Normal 5 53 2" xfId="36438"/>
    <cellStyle name="Normal 5 54" xfId="20145"/>
    <cellStyle name="Normal 5 55" xfId="20146"/>
    <cellStyle name="Normal 5 56" xfId="20147"/>
    <cellStyle name="Normal 5 57" xfId="20148"/>
    <cellStyle name="Normal 5 57 2" xfId="36439"/>
    <cellStyle name="Normal 5 58" xfId="20149"/>
    <cellStyle name="Normal 5 58 2" xfId="36440"/>
    <cellStyle name="Normal 5 59" xfId="20150"/>
    <cellStyle name="Normal 5 59 2" xfId="36441"/>
    <cellStyle name="Normal 5 6" xfId="20151"/>
    <cellStyle name="Normal 5 6 10" xfId="20152"/>
    <cellStyle name="Normal 5 6 10 2" xfId="20153"/>
    <cellStyle name="Normal 5 6 10 2 2" xfId="36443"/>
    <cellStyle name="Normal 5 6 10 3" xfId="20154"/>
    <cellStyle name="Normal 5 6 10 3 2" xfId="36444"/>
    <cellStyle name="Normal 5 6 10 4" xfId="20155"/>
    <cellStyle name="Normal 5 6 10 4 2" xfId="36445"/>
    <cellStyle name="Normal 5 6 10 5" xfId="20156"/>
    <cellStyle name="Normal 5 6 10 5 2" xfId="36446"/>
    <cellStyle name="Normal 5 6 10 6" xfId="36442"/>
    <cellStyle name="Normal 5 6 11" xfId="20157"/>
    <cellStyle name="Normal 5 6 11 2" xfId="20158"/>
    <cellStyle name="Normal 5 6 11 2 2" xfId="36448"/>
    <cellStyle name="Normal 5 6 11 3" xfId="20159"/>
    <cellStyle name="Normal 5 6 11 3 2" xfId="36449"/>
    <cellStyle name="Normal 5 6 11 4" xfId="20160"/>
    <cellStyle name="Normal 5 6 11 4 2" xfId="36450"/>
    <cellStyle name="Normal 5 6 11 5" xfId="20161"/>
    <cellStyle name="Normal 5 6 11 5 2" xfId="36451"/>
    <cellStyle name="Normal 5 6 11 6" xfId="36447"/>
    <cellStyle name="Normal 5 6 12" xfId="20162"/>
    <cellStyle name="Normal 5 6 12 2" xfId="20163"/>
    <cellStyle name="Normal 5 6 12 2 2" xfId="36453"/>
    <cellStyle name="Normal 5 6 12 3" xfId="20164"/>
    <cellStyle name="Normal 5 6 12 3 2" xfId="36454"/>
    <cellStyle name="Normal 5 6 12 4" xfId="20165"/>
    <cellStyle name="Normal 5 6 12 4 2" xfId="36455"/>
    <cellStyle name="Normal 5 6 12 5" xfId="20166"/>
    <cellStyle name="Normal 5 6 12 5 2" xfId="36456"/>
    <cellStyle name="Normal 5 6 12 6" xfId="36452"/>
    <cellStyle name="Normal 5 6 13" xfId="20167"/>
    <cellStyle name="Normal 5 6 13 2" xfId="20168"/>
    <cellStyle name="Normal 5 6 13 2 2" xfId="36458"/>
    <cellStyle name="Normal 5 6 13 3" xfId="20169"/>
    <cellStyle name="Normal 5 6 13 3 2" xfId="36459"/>
    <cellStyle name="Normal 5 6 13 4" xfId="20170"/>
    <cellStyle name="Normal 5 6 13 4 2" xfId="36460"/>
    <cellStyle name="Normal 5 6 13 5" xfId="20171"/>
    <cellStyle name="Normal 5 6 13 5 2" xfId="36461"/>
    <cellStyle name="Normal 5 6 13 6" xfId="36457"/>
    <cellStyle name="Normal 5 6 14" xfId="20172"/>
    <cellStyle name="Normal 5 6 14 2" xfId="20173"/>
    <cellStyle name="Normal 5 6 14 2 2" xfId="36463"/>
    <cellStyle name="Normal 5 6 14 3" xfId="20174"/>
    <cellStyle name="Normal 5 6 14 3 2" xfId="36464"/>
    <cellStyle name="Normal 5 6 14 4" xfId="20175"/>
    <cellStyle name="Normal 5 6 14 4 2" xfId="36465"/>
    <cellStyle name="Normal 5 6 14 5" xfId="20176"/>
    <cellStyle name="Normal 5 6 14 5 2" xfId="36466"/>
    <cellStyle name="Normal 5 6 14 6" xfId="36462"/>
    <cellStyle name="Normal 5 6 15" xfId="20177"/>
    <cellStyle name="Normal 5 6 15 2" xfId="20178"/>
    <cellStyle name="Normal 5 6 15 2 2" xfId="36468"/>
    <cellStyle name="Normal 5 6 15 3" xfId="20179"/>
    <cellStyle name="Normal 5 6 15 3 2" xfId="36469"/>
    <cellStyle name="Normal 5 6 15 4" xfId="20180"/>
    <cellStyle name="Normal 5 6 15 4 2" xfId="36470"/>
    <cellStyle name="Normal 5 6 15 5" xfId="20181"/>
    <cellStyle name="Normal 5 6 15 5 2" xfId="36471"/>
    <cellStyle name="Normal 5 6 15 6" xfId="36467"/>
    <cellStyle name="Normal 5 6 16" xfId="20182"/>
    <cellStyle name="Normal 5 6 16 2" xfId="20183"/>
    <cellStyle name="Normal 5 6 16 2 2" xfId="36473"/>
    <cellStyle name="Normal 5 6 16 3" xfId="20184"/>
    <cellStyle name="Normal 5 6 16 3 2" xfId="36474"/>
    <cellStyle name="Normal 5 6 16 4" xfId="20185"/>
    <cellStyle name="Normal 5 6 16 4 2" xfId="36475"/>
    <cellStyle name="Normal 5 6 16 5" xfId="20186"/>
    <cellStyle name="Normal 5 6 16 5 2" xfId="36476"/>
    <cellStyle name="Normal 5 6 16 6" xfId="36472"/>
    <cellStyle name="Normal 5 6 17" xfId="20187"/>
    <cellStyle name="Normal 5 6 17 2" xfId="20188"/>
    <cellStyle name="Normal 5 6 17 2 2" xfId="36478"/>
    <cellStyle name="Normal 5 6 17 3" xfId="20189"/>
    <cellStyle name="Normal 5 6 17 3 2" xfId="36479"/>
    <cellStyle name="Normal 5 6 17 4" xfId="20190"/>
    <cellStyle name="Normal 5 6 17 4 2" xfId="36480"/>
    <cellStyle name="Normal 5 6 17 5" xfId="20191"/>
    <cellStyle name="Normal 5 6 17 5 2" xfId="36481"/>
    <cellStyle name="Normal 5 6 17 6" xfId="36477"/>
    <cellStyle name="Normal 5 6 18" xfId="20192"/>
    <cellStyle name="Normal 5 6 18 2" xfId="20193"/>
    <cellStyle name="Normal 5 6 18 2 2" xfId="36483"/>
    <cellStyle name="Normal 5 6 18 3" xfId="20194"/>
    <cellStyle name="Normal 5 6 18 3 2" xfId="36484"/>
    <cellStyle name="Normal 5 6 18 4" xfId="20195"/>
    <cellStyle name="Normal 5 6 18 4 2" xfId="36485"/>
    <cellStyle name="Normal 5 6 18 5" xfId="20196"/>
    <cellStyle name="Normal 5 6 18 5 2" xfId="36486"/>
    <cellStyle name="Normal 5 6 18 6" xfId="36482"/>
    <cellStyle name="Normal 5 6 19" xfId="20197"/>
    <cellStyle name="Normal 5 6 19 2" xfId="20198"/>
    <cellStyle name="Normal 5 6 19 2 2" xfId="36488"/>
    <cellStyle name="Normal 5 6 19 3" xfId="20199"/>
    <cellStyle name="Normal 5 6 19 3 2" xfId="36489"/>
    <cellStyle name="Normal 5 6 19 4" xfId="20200"/>
    <cellStyle name="Normal 5 6 19 4 2" xfId="36490"/>
    <cellStyle name="Normal 5 6 19 5" xfId="20201"/>
    <cellStyle name="Normal 5 6 19 5 2" xfId="36491"/>
    <cellStyle name="Normal 5 6 19 6" xfId="36487"/>
    <cellStyle name="Normal 5 6 2" xfId="20202"/>
    <cellStyle name="Normal 5 6 2 10" xfId="20203"/>
    <cellStyle name="Normal 5 6 2 11" xfId="20204"/>
    <cellStyle name="Normal 5 6 2 12" xfId="20205"/>
    <cellStyle name="Normal 5 6 2 13" xfId="20206"/>
    <cellStyle name="Normal 5 6 2 14" xfId="20207"/>
    <cellStyle name="Normal 5 6 2 15" xfId="20208"/>
    <cellStyle name="Normal 5 6 2 16" xfId="20209"/>
    <cellStyle name="Normal 5 6 2 17" xfId="20210"/>
    <cellStyle name="Normal 5 6 2 18" xfId="20211"/>
    <cellStyle name="Normal 5 6 2 19" xfId="20212"/>
    <cellStyle name="Normal 5 6 2 2" xfId="20213"/>
    <cellStyle name="Normal 5 6 2 2 2" xfId="20214"/>
    <cellStyle name="Normal 5 6 2 2 2 2" xfId="46126"/>
    <cellStyle name="Normal 5 6 2 2 3" xfId="20215"/>
    <cellStyle name="Normal 5 6 2 2 3 2" xfId="46210"/>
    <cellStyle name="Normal 5 6 2 2 4" xfId="20216"/>
    <cellStyle name="Normal 5 6 2 2 4 2" xfId="46360"/>
    <cellStyle name="Normal 5 6 2 2 5" xfId="20217"/>
    <cellStyle name="Normal 5 6 2 2 6" xfId="20218"/>
    <cellStyle name="Normal 5 6 2 2 7" xfId="20219"/>
    <cellStyle name="Normal 5 6 2 2 8" xfId="45984"/>
    <cellStyle name="Normal 5 6 2 20" xfId="20220"/>
    <cellStyle name="Normal 5 6 2 21" xfId="20221"/>
    <cellStyle name="Normal 5 6 2 22" xfId="36492"/>
    <cellStyle name="Normal 5 6 2 3" xfId="20222"/>
    <cellStyle name="Normal 5 6 2 3 2" xfId="43446"/>
    <cellStyle name="Normal 5 6 2 3 3" xfId="43447"/>
    <cellStyle name="Normal 5 6 2 3 4" xfId="43448"/>
    <cellStyle name="Normal 5 6 2 4" xfId="20223"/>
    <cellStyle name="Normal 5 6 2 4 2" xfId="46036"/>
    <cellStyle name="Normal 5 6 2 5" xfId="20224"/>
    <cellStyle name="Normal 5 6 2 5 2" xfId="46188"/>
    <cellStyle name="Normal 5 6 2 6" xfId="20225"/>
    <cellStyle name="Normal 5 6 2 6 2" xfId="46259"/>
    <cellStyle name="Normal 5 6 2 7" xfId="20226"/>
    <cellStyle name="Normal 5 6 2 7 2" xfId="46342"/>
    <cellStyle name="Normal 5 6 2 8" xfId="20227"/>
    <cellStyle name="Normal 5 6 2 8 2" xfId="46293"/>
    <cellStyle name="Normal 5 6 2 9" xfId="20228"/>
    <cellStyle name="Normal 5 6 20" xfId="20229"/>
    <cellStyle name="Normal 5 6 20 2" xfId="20230"/>
    <cellStyle name="Normal 5 6 20 2 2" xfId="36494"/>
    <cellStyle name="Normal 5 6 20 3" xfId="20231"/>
    <cellStyle name="Normal 5 6 20 3 2" xfId="36495"/>
    <cellStyle name="Normal 5 6 20 4" xfId="20232"/>
    <cellStyle name="Normal 5 6 20 4 2" xfId="36496"/>
    <cellStyle name="Normal 5 6 20 5" xfId="20233"/>
    <cellStyle name="Normal 5 6 20 5 2" xfId="36497"/>
    <cellStyle name="Normal 5 6 20 6" xfId="36493"/>
    <cellStyle name="Normal 5 6 21" xfId="20234"/>
    <cellStyle name="Normal 5 6 21 2" xfId="36498"/>
    <cellStyle name="Normal 5 6 22" xfId="20235"/>
    <cellStyle name="Normal 5 6 22 2" xfId="36499"/>
    <cellStyle name="Normal 5 6 23" xfId="20236"/>
    <cellStyle name="Normal 5 6 23 2" xfId="36500"/>
    <cellStyle name="Normal 5 6 24" xfId="20237"/>
    <cellStyle name="Normal 5 6 24 2" xfId="36501"/>
    <cellStyle name="Normal 5 6 25" xfId="20238"/>
    <cellStyle name="Normal 5 6 25 2" xfId="36502"/>
    <cellStyle name="Normal 5 6 26" xfId="40743"/>
    <cellStyle name="Normal 5 6 3" xfId="20239"/>
    <cellStyle name="Normal 5 6 3 10" xfId="20240"/>
    <cellStyle name="Normal 5 6 3 11" xfId="20241"/>
    <cellStyle name="Normal 5 6 3 12" xfId="20242"/>
    <cellStyle name="Normal 5 6 3 13" xfId="20243"/>
    <cellStyle name="Normal 5 6 3 14" xfId="20244"/>
    <cellStyle name="Normal 5 6 3 15" xfId="20245"/>
    <cellStyle name="Normal 5 6 3 16" xfId="20246"/>
    <cellStyle name="Normal 5 6 3 17" xfId="45995"/>
    <cellStyle name="Normal 5 6 3 2" xfId="20247"/>
    <cellStyle name="Normal 5 6 3 2 2" xfId="46113"/>
    <cellStyle name="Normal 5 6 3 3" xfId="20248"/>
    <cellStyle name="Normal 5 6 3 3 2" xfId="46222"/>
    <cellStyle name="Normal 5 6 3 4" xfId="20249"/>
    <cellStyle name="Normal 5 6 3 4 2" xfId="46372"/>
    <cellStyle name="Normal 5 6 3 5" xfId="20250"/>
    <cellStyle name="Normal 5 6 3 5 2" xfId="46309"/>
    <cellStyle name="Normal 5 6 3 6" xfId="20251"/>
    <cellStyle name="Normal 5 6 3 7" xfId="20252"/>
    <cellStyle name="Normal 5 6 3 8" xfId="20253"/>
    <cellStyle name="Normal 5 6 3 9" xfId="20254"/>
    <cellStyle name="Normal 5 6 4" xfId="20255"/>
    <cellStyle name="Normal 5 6 4 10" xfId="20256"/>
    <cellStyle name="Normal 5 6 4 10 2" xfId="20257"/>
    <cellStyle name="Normal 5 6 4 10 2 2" xfId="36505"/>
    <cellStyle name="Normal 5 6 4 10 3" xfId="20258"/>
    <cellStyle name="Normal 5 6 4 10 3 2" xfId="36506"/>
    <cellStyle name="Normal 5 6 4 10 4" xfId="20259"/>
    <cellStyle name="Normal 5 6 4 10 4 2" xfId="36507"/>
    <cellStyle name="Normal 5 6 4 10 5" xfId="20260"/>
    <cellStyle name="Normal 5 6 4 10 5 2" xfId="36508"/>
    <cellStyle name="Normal 5 6 4 10 6" xfId="36504"/>
    <cellStyle name="Normal 5 6 4 11" xfId="20261"/>
    <cellStyle name="Normal 5 6 4 11 2" xfId="20262"/>
    <cellStyle name="Normal 5 6 4 11 2 2" xfId="36510"/>
    <cellStyle name="Normal 5 6 4 11 3" xfId="20263"/>
    <cellStyle name="Normal 5 6 4 11 3 2" xfId="36511"/>
    <cellStyle name="Normal 5 6 4 11 4" xfId="20264"/>
    <cellStyle name="Normal 5 6 4 11 4 2" xfId="36512"/>
    <cellStyle name="Normal 5 6 4 11 5" xfId="20265"/>
    <cellStyle name="Normal 5 6 4 11 5 2" xfId="36513"/>
    <cellStyle name="Normal 5 6 4 11 6" xfId="36509"/>
    <cellStyle name="Normal 5 6 4 12" xfId="20266"/>
    <cellStyle name="Normal 5 6 4 12 2" xfId="20267"/>
    <cellStyle name="Normal 5 6 4 12 2 2" xfId="36515"/>
    <cellStyle name="Normal 5 6 4 12 3" xfId="20268"/>
    <cellStyle name="Normal 5 6 4 12 3 2" xfId="36516"/>
    <cellStyle name="Normal 5 6 4 12 4" xfId="20269"/>
    <cellStyle name="Normal 5 6 4 12 4 2" xfId="36517"/>
    <cellStyle name="Normal 5 6 4 12 5" xfId="20270"/>
    <cellStyle name="Normal 5 6 4 12 5 2" xfId="36518"/>
    <cellStyle name="Normal 5 6 4 12 6" xfId="36514"/>
    <cellStyle name="Normal 5 6 4 13" xfId="20271"/>
    <cellStyle name="Normal 5 6 4 13 2" xfId="20272"/>
    <cellStyle name="Normal 5 6 4 13 2 2" xfId="36520"/>
    <cellStyle name="Normal 5 6 4 13 3" xfId="20273"/>
    <cellStyle name="Normal 5 6 4 13 3 2" xfId="36521"/>
    <cellStyle name="Normal 5 6 4 13 4" xfId="20274"/>
    <cellStyle name="Normal 5 6 4 13 4 2" xfId="36522"/>
    <cellStyle name="Normal 5 6 4 13 5" xfId="20275"/>
    <cellStyle name="Normal 5 6 4 13 5 2" xfId="36523"/>
    <cellStyle name="Normal 5 6 4 13 6" xfId="36519"/>
    <cellStyle name="Normal 5 6 4 14" xfId="20276"/>
    <cellStyle name="Normal 5 6 4 14 2" xfId="20277"/>
    <cellStyle name="Normal 5 6 4 14 2 2" xfId="36525"/>
    <cellStyle name="Normal 5 6 4 14 3" xfId="20278"/>
    <cellStyle name="Normal 5 6 4 14 3 2" xfId="36526"/>
    <cellStyle name="Normal 5 6 4 14 4" xfId="20279"/>
    <cellStyle name="Normal 5 6 4 14 4 2" xfId="36527"/>
    <cellStyle name="Normal 5 6 4 14 5" xfId="20280"/>
    <cellStyle name="Normal 5 6 4 14 5 2" xfId="36528"/>
    <cellStyle name="Normal 5 6 4 14 6" xfId="36524"/>
    <cellStyle name="Normal 5 6 4 15" xfId="20281"/>
    <cellStyle name="Normal 5 6 4 15 2" xfId="20282"/>
    <cellStyle name="Normal 5 6 4 15 2 2" xfId="36530"/>
    <cellStyle name="Normal 5 6 4 15 3" xfId="20283"/>
    <cellStyle name="Normal 5 6 4 15 3 2" xfId="36531"/>
    <cellStyle name="Normal 5 6 4 15 4" xfId="20284"/>
    <cellStyle name="Normal 5 6 4 15 4 2" xfId="36532"/>
    <cellStyle name="Normal 5 6 4 15 5" xfId="20285"/>
    <cellStyle name="Normal 5 6 4 15 5 2" xfId="36533"/>
    <cellStyle name="Normal 5 6 4 15 6" xfId="36529"/>
    <cellStyle name="Normal 5 6 4 16" xfId="20286"/>
    <cellStyle name="Normal 5 6 4 16 2" xfId="20287"/>
    <cellStyle name="Normal 5 6 4 16 2 2" xfId="36535"/>
    <cellStyle name="Normal 5 6 4 16 3" xfId="20288"/>
    <cellStyle name="Normal 5 6 4 16 3 2" xfId="36536"/>
    <cellStyle name="Normal 5 6 4 16 4" xfId="20289"/>
    <cellStyle name="Normal 5 6 4 16 4 2" xfId="36537"/>
    <cellStyle name="Normal 5 6 4 16 5" xfId="20290"/>
    <cellStyle name="Normal 5 6 4 16 5 2" xfId="36538"/>
    <cellStyle name="Normal 5 6 4 16 6" xfId="36534"/>
    <cellStyle name="Normal 5 6 4 17" xfId="20291"/>
    <cellStyle name="Normal 5 6 4 17 2" xfId="36539"/>
    <cellStyle name="Normal 5 6 4 18" xfId="20292"/>
    <cellStyle name="Normal 5 6 4 18 2" xfId="36540"/>
    <cellStyle name="Normal 5 6 4 19" xfId="20293"/>
    <cellStyle name="Normal 5 6 4 19 2" xfId="36541"/>
    <cellStyle name="Normal 5 6 4 2" xfId="20294"/>
    <cellStyle name="Normal 5 6 4 2 2" xfId="46152"/>
    <cellStyle name="Normal 5 6 4 20" xfId="20295"/>
    <cellStyle name="Normal 5 6 4 20 2" xfId="36542"/>
    <cellStyle name="Normal 5 6 4 21" xfId="36503"/>
    <cellStyle name="Normal 5 6 4 3" xfId="20296"/>
    <cellStyle name="Normal 5 6 4 3 2" xfId="20297"/>
    <cellStyle name="Normal 5 6 4 3 2 2" xfId="36544"/>
    <cellStyle name="Normal 5 6 4 3 3" xfId="20298"/>
    <cellStyle name="Normal 5 6 4 3 3 2" xfId="36545"/>
    <cellStyle name="Normal 5 6 4 3 4" xfId="20299"/>
    <cellStyle name="Normal 5 6 4 3 4 2" xfId="36546"/>
    <cellStyle name="Normal 5 6 4 3 5" xfId="20300"/>
    <cellStyle name="Normal 5 6 4 3 5 2" xfId="36547"/>
    <cellStyle name="Normal 5 6 4 3 6" xfId="36543"/>
    <cellStyle name="Normal 5 6 4 4" xfId="20301"/>
    <cellStyle name="Normal 5 6 4 4 2" xfId="20302"/>
    <cellStyle name="Normal 5 6 4 4 2 2" xfId="36549"/>
    <cellStyle name="Normal 5 6 4 4 3" xfId="20303"/>
    <cellStyle name="Normal 5 6 4 4 3 2" xfId="36550"/>
    <cellStyle name="Normal 5 6 4 4 4" xfId="20304"/>
    <cellStyle name="Normal 5 6 4 4 4 2" xfId="36551"/>
    <cellStyle name="Normal 5 6 4 4 5" xfId="20305"/>
    <cellStyle name="Normal 5 6 4 4 5 2" xfId="36552"/>
    <cellStyle name="Normal 5 6 4 4 6" xfId="36548"/>
    <cellStyle name="Normal 5 6 4 5" xfId="20306"/>
    <cellStyle name="Normal 5 6 4 5 2" xfId="20307"/>
    <cellStyle name="Normal 5 6 4 5 2 2" xfId="36554"/>
    <cellStyle name="Normal 5 6 4 5 3" xfId="20308"/>
    <cellStyle name="Normal 5 6 4 5 3 2" xfId="36555"/>
    <cellStyle name="Normal 5 6 4 5 4" xfId="20309"/>
    <cellStyle name="Normal 5 6 4 5 4 2" xfId="36556"/>
    <cellStyle name="Normal 5 6 4 5 5" xfId="20310"/>
    <cellStyle name="Normal 5 6 4 5 5 2" xfId="36557"/>
    <cellStyle name="Normal 5 6 4 5 6" xfId="36553"/>
    <cellStyle name="Normal 5 6 4 6" xfId="20311"/>
    <cellStyle name="Normal 5 6 4 6 2" xfId="20312"/>
    <cellStyle name="Normal 5 6 4 6 2 2" xfId="36559"/>
    <cellStyle name="Normal 5 6 4 6 3" xfId="20313"/>
    <cellStyle name="Normal 5 6 4 6 3 2" xfId="36560"/>
    <cellStyle name="Normal 5 6 4 6 4" xfId="20314"/>
    <cellStyle name="Normal 5 6 4 6 4 2" xfId="36561"/>
    <cellStyle name="Normal 5 6 4 6 5" xfId="20315"/>
    <cellStyle name="Normal 5 6 4 6 5 2" xfId="36562"/>
    <cellStyle name="Normal 5 6 4 6 6" xfId="36558"/>
    <cellStyle name="Normal 5 6 4 7" xfId="20316"/>
    <cellStyle name="Normal 5 6 4 7 2" xfId="20317"/>
    <cellStyle name="Normal 5 6 4 7 2 2" xfId="36564"/>
    <cellStyle name="Normal 5 6 4 7 3" xfId="20318"/>
    <cellStyle name="Normal 5 6 4 7 3 2" xfId="36565"/>
    <cellStyle name="Normal 5 6 4 7 4" xfId="20319"/>
    <cellStyle name="Normal 5 6 4 7 4 2" xfId="36566"/>
    <cellStyle name="Normal 5 6 4 7 5" xfId="20320"/>
    <cellStyle name="Normal 5 6 4 7 5 2" xfId="36567"/>
    <cellStyle name="Normal 5 6 4 7 6" xfId="36563"/>
    <cellStyle name="Normal 5 6 4 8" xfId="20321"/>
    <cellStyle name="Normal 5 6 4 8 2" xfId="20322"/>
    <cellStyle name="Normal 5 6 4 8 2 2" xfId="36569"/>
    <cellStyle name="Normal 5 6 4 8 3" xfId="20323"/>
    <cellStyle name="Normal 5 6 4 8 3 2" xfId="36570"/>
    <cellStyle name="Normal 5 6 4 8 4" xfId="20324"/>
    <cellStyle name="Normal 5 6 4 8 4 2" xfId="36571"/>
    <cellStyle name="Normal 5 6 4 8 5" xfId="20325"/>
    <cellStyle name="Normal 5 6 4 8 5 2" xfId="36572"/>
    <cellStyle name="Normal 5 6 4 8 6" xfId="36568"/>
    <cellStyle name="Normal 5 6 4 9" xfId="20326"/>
    <cellStyle name="Normal 5 6 4 9 2" xfId="20327"/>
    <cellStyle name="Normal 5 6 4 9 2 2" xfId="36574"/>
    <cellStyle name="Normal 5 6 4 9 3" xfId="20328"/>
    <cellStyle name="Normal 5 6 4 9 3 2" xfId="36575"/>
    <cellStyle name="Normal 5 6 4 9 4" xfId="20329"/>
    <cellStyle name="Normal 5 6 4 9 4 2" xfId="36576"/>
    <cellStyle name="Normal 5 6 4 9 5" xfId="20330"/>
    <cellStyle name="Normal 5 6 4 9 5 2" xfId="36577"/>
    <cellStyle name="Normal 5 6 4 9 6" xfId="36573"/>
    <cellStyle name="Normal 5 6 5" xfId="20331"/>
    <cellStyle name="Normal 5 6 5 2" xfId="20332"/>
    <cellStyle name="Normal 5 6 5 2 2" xfId="46096"/>
    <cellStyle name="Normal 5 6 5 3" xfId="20333"/>
    <cellStyle name="Normal 5 6 5 3 2" xfId="36579"/>
    <cellStyle name="Normal 5 6 5 4" xfId="20334"/>
    <cellStyle name="Normal 5 6 5 4 2" xfId="36580"/>
    <cellStyle name="Normal 5 6 5 5" xfId="20335"/>
    <cellStyle name="Normal 5 6 5 5 2" xfId="36581"/>
    <cellStyle name="Normal 5 6 5 6" xfId="20336"/>
    <cellStyle name="Normal 5 6 5 6 2" xfId="36582"/>
    <cellStyle name="Normal 5 6 5 7" xfId="36578"/>
    <cellStyle name="Normal 5 6 6" xfId="20337"/>
    <cellStyle name="Normal 5 6 6 2" xfId="20338"/>
    <cellStyle name="Normal 5 6 6 3" xfId="20339"/>
    <cellStyle name="Normal 5 6 6 3 2" xfId="36584"/>
    <cellStyle name="Normal 5 6 6 4" xfId="20340"/>
    <cellStyle name="Normal 5 6 6 4 2" xfId="36585"/>
    <cellStyle name="Normal 5 6 6 5" xfId="20341"/>
    <cellStyle name="Normal 5 6 6 5 2" xfId="36586"/>
    <cellStyle name="Normal 5 6 6 6" xfId="20342"/>
    <cellStyle name="Normal 5 6 6 6 2" xfId="36587"/>
    <cellStyle name="Normal 5 6 6 7" xfId="36583"/>
    <cellStyle name="Normal 5 6 7" xfId="20343"/>
    <cellStyle name="Normal 5 6 7 2" xfId="20344"/>
    <cellStyle name="Normal 5 6 7 2 2" xfId="36589"/>
    <cellStyle name="Normal 5 6 7 3" xfId="20345"/>
    <cellStyle name="Normal 5 6 7 3 2" xfId="36590"/>
    <cellStyle name="Normal 5 6 7 4" xfId="20346"/>
    <cellStyle name="Normal 5 6 7 4 2" xfId="36591"/>
    <cellStyle name="Normal 5 6 7 5" xfId="20347"/>
    <cellStyle name="Normal 5 6 7 5 2" xfId="36592"/>
    <cellStyle name="Normal 5 6 7 6" xfId="36588"/>
    <cellStyle name="Normal 5 6 8" xfId="20348"/>
    <cellStyle name="Normal 5 6 8 2" xfId="20349"/>
    <cellStyle name="Normal 5 6 8 2 2" xfId="36594"/>
    <cellStyle name="Normal 5 6 8 3" xfId="20350"/>
    <cellStyle name="Normal 5 6 8 3 2" xfId="36595"/>
    <cellStyle name="Normal 5 6 8 4" xfId="20351"/>
    <cellStyle name="Normal 5 6 8 4 2" xfId="36596"/>
    <cellStyle name="Normal 5 6 8 5" xfId="20352"/>
    <cellStyle name="Normal 5 6 8 5 2" xfId="36597"/>
    <cellStyle name="Normal 5 6 8 6" xfId="36593"/>
    <cellStyle name="Normal 5 6 9" xfId="20353"/>
    <cellStyle name="Normal 5 6 9 2" xfId="20354"/>
    <cellStyle name="Normal 5 6 9 2 2" xfId="36599"/>
    <cellStyle name="Normal 5 6 9 3" xfId="20355"/>
    <cellStyle name="Normal 5 6 9 3 2" xfId="36600"/>
    <cellStyle name="Normal 5 6 9 4" xfId="20356"/>
    <cellStyle name="Normal 5 6 9 4 2" xfId="36601"/>
    <cellStyle name="Normal 5 6 9 5" xfId="20357"/>
    <cellStyle name="Normal 5 6 9 5 2" xfId="36602"/>
    <cellStyle name="Normal 5 6 9 6" xfId="36598"/>
    <cellStyle name="Normal 5 60" xfId="20358"/>
    <cellStyle name="Normal 5 60 2" xfId="36603"/>
    <cellStyle name="Normal 5 7" xfId="20359"/>
    <cellStyle name="Normal 5 7 10" xfId="20360"/>
    <cellStyle name="Normal 5 7 10 2" xfId="20361"/>
    <cellStyle name="Normal 5 7 10 2 2" xfId="36605"/>
    <cellStyle name="Normal 5 7 10 3" xfId="20362"/>
    <cellStyle name="Normal 5 7 10 3 2" xfId="36606"/>
    <cellStyle name="Normal 5 7 10 4" xfId="20363"/>
    <cellStyle name="Normal 5 7 10 4 2" xfId="36607"/>
    <cellStyle name="Normal 5 7 10 5" xfId="20364"/>
    <cellStyle name="Normal 5 7 10 5 2" xfId="36608"/>
    <cellStyle name="Normal 5 7 10 6" xfId="36604"/>
    <cellStyle name="Normal 5 7 11" xfId="20365"/>
    <cellStyle name="Normal 5 7 11 2" xfId="20366"/>
    <cellStyle name="Normal 5 7 11 2 2" xfId="36610"/>
    <cellStyle name="Normal 5 7 11 3" xfId="20367"/>
    <cellStyle name="Normal 5 7 11 3 2" xfId="36611"/>
    <cellStyle name="Normal 5 7 11 4" xfId="20368"/>
    <cellStyle name="Normal 5 7 11 4 2" xfId="36612"/>
    <cellStyle name="Normal 5 7 11 5" xfId="20369"/>
    <cellStyle name="Normal 5 7 11 5 2" xfId="36613"/>
    <cellStyle name="Normal 5 7 11 6" xfId="36609"/>
    <cellStyle name="Normal 5 7 12" xfId="20370"/>
    <cellStyle name="Normal 5 7 12 2" xfId="20371"/>
    <cellStyle name="Normal 5 7 12 2 2" xfId="36615"/>
    <cellStyle name="Normal 5 7 12 3" xfId="20372"/>
    <cellStyle name="Normal 5 7 12 3 2" xfId="36616"/>
    <cellStyle name="Normal 5 7 12 4" xfId="20373"/>
    <cellStyle name="Normal 5 7 12 4 2" xfId="36617"/>
    <cellStyle name="Normal 5 7 12 5" xfId="20374"/>
    <cellStyle name="Normal 5 7 12 5 2" xfId="36618"/>
    <cellStyle name="Normal 5 7 12 6" xfId="36614"/>
    <cellStyle name="Normal 5 7 13" xfId="20375"/>
    <cellStyle name="Normal 5 7 13 2" xfId="20376"/>
    <cellStyle name="Normal 5 7 13 2 2" xfId="36620"/>
    <cellStyle name="Normal 5 7 13 3" xfId="20377"/>
    <cellStyle name="Normal 5 7 13 3 2" xfId="36621"/>
    <cellStyle name="Normal 5 7 13 4" xfId="20378"/>
    <cellStyle name="Normal 5 7 13 4 2" xfId="36622"/>
    <cellStyle name="Normal 5 7 13 5" xfId="20379"/>
    <cellStyle name="Normal 5 7 13 5 2" xfId="36623"/>
    <cellStyle name="Normal 5 7 13 6" xfId="36619"/>
    <cellStyle name="Normal 5 7 14" xfId="20380"/>
    <cellStyle name="Normal 5 7 14 2" xfId="20381"/>
    <cellStyle name="Normal 5 7 14 2 2" xfId="36625"/>
    <cellStyle name="Normal 5 7 14 3" xfId="20382"/>
    <cellStyle name="Normal 5 7 14 3 2" xfId="36626"/>
    <cellStyle name="Normal 5 7 14 4" xfId="20383"/>
    <cellStyle name="Normal 5 7 14 4 2" xfId="36627"/>
    <cellStyle name="Normal 5 7 14 5" xfId="20384"/>
    <cellStyle name="Normal 5 7 14 5 2" xfId="36628"/>
    <cellStyle name="Normal 5 7 14 6" xfId="36624"/>
    <cellStyle name="Normal 5 7 15" xfId="20385"/>
    <cellStyle name="Normal 5 7 15 2" xfId="20386"/>
    <cellStyle name="Normal 5 7 15 2 2" xfId="36630"/>
    <cellStyle name="Normal 5 7 15 3" xfId="20387"/>
    <cellStyle name="Normal 5 7 15 3 2" xfId="36631"/>
    <cellStyle name="Normal 5 7 15 4" xfId="20388"/>
    <cellStyle name="Normal 5 7 15 4 2" xfId="36632"/>
    <cellStyle name="Normal 5 7 15 5" xfId="20389"/>
    <cellStyle name="Normal 5 7 15 5 2" xfId="36633"/>
    <cellStyle name="Normal 5 7 15 6" xfId="36629"/>
    <cellStyle name="Normal 5 7 16" xfId="20390"/>
    <cellStyle name="Normal 5 7 16 2" xfId="20391"/>
    <cellStyle name="Normal 5 7 16 2 2" xfId="36635"/>
    <cellStyle name="Normal 5 7 16 3" xfId="20392"/>
    <cellStyle name="Normal 5 7 16 3 2" xfId="36636"/>
    <cellStyle name="Normal 5 7 16 4" xfId="20393"/>
    <cellStyle name="Normal 5 7 16 4 2" xfId="36637"/>
    <cellStyle name="Normal 5 7 16 5" xfId="20394"/>
    <cellStyle name="Normal 5 7 16 5 2" xfId="36638"/>
    <cellStyle name="Normal 5 7 16 6" xfId="36634"/>
    <cellStyle name="Normal 5 7 17" xfId="20395"/>
    <cellStyle name="Normal 5 7 17 2" xfId="20396"/>
    <cellStyle name="Normal 5 7 17 2 2" xfId="36640"/>
    <cellStyle name="Normal 5 7 17 3" xfId="20397"/>
    <cellStyle name="Normal 5 7 17 3 2" xfId="36641"/>
    <cellStyle name="Normal 5 7 17 4" xfId="20398"/>
    <cellStyle name="Normal 5 7 17 4 2" xfId="36642"/>
    <cellStyle name="Normal 5 7 17 5" xfId="20399"/>
    <cellStyle name="Normal 5 7 17 5 2" xfId="36643"/>
    <cellStyle name="Normal 5 7 17 6" xfId="36639"/>
    <cellStyle name="Normal 5 7 18" xfId="20400"/>
    <cellStyle name="Normal 5 7 18 2" xfId="20401"/>
    <cellStyle name="Normal 5 7 18 2 2" xfId="36645"/>
    <cellStyle name="Normal 5 7 18 3" xfId="20402"/>
    <cellStyle name="Normal 5 7 18 3 2" xfId="36646"/>
    <cellStyle name="Normal 5 7 18 4" xfId="20403"/>
    <cellStyle name="Normal 5 7 18 4 2" xfId="36647"/>
    <cellStyle name="Normal 5 7 18 5" xfId="20404"/>
    <cellStyle name="Normal 5 7 18 5 2" xfId="36648"/>
    <cellStyle name="Normal 5 7 18 6" xfId="36644"/>
    <cellStyle name="Normal 5 7 19" xfId="20405"/>
    <cellStyle name="Normal 5 7 19 2" xfId="20406"/>
    <cellStyle name="Normal 5 7 19 2 2" xfId="36650"/>
    <cellStyle name="Normal 5 7 19 3" xfId="20407"/>
    <cellStyle name="Normal 5 7 19 3 2" xfId="36651"/>
    <cellStyle name="Normal 5 7 19 4" xfId="20408"/>
    <cellStyle name="Normal 5 7 19 4 2" xfId="36652"/>
    <cellStyle name="Normal 5 7 19 5" xfId="20409"/>
    <cellStyle name="Normal 5 7 19 5 2" xfId="36653"/>
    <cellStyle name="Normal 5 7 19 6" xfId="36649"/>
    <cellStyle name="Normal 5 7 2" xfId="20410"/>
    <cellStyle name="Normal 5 7 2 10" xfId="20411"/>
    <cellStyle name="Normal 5 7 2 11" xfId="20412"/>
    <cellStyle name="Normal 5 7 2 12" xfId="20413"/>
    <cellStyle name="Normal 5 7 2 13" xfId="20414"/>
    <cellStyle name="Normal 5 7 2 14" xfId="20415"/>
    <cellStyle name="Normal 5 7 2 15" xfId="20416"/>
    <cellStyle name="Normal 5 7 2 16" xfId="20417"/>
    <cellStyle name="Normal 5 7 2 17" xfId="20418"/>
    <cellStyle name="Normal 5 7 2 18" xfId="20419"/>
    <cellStyle name="Normal 5 7 2 19" xfId="20420"/>
    <cellStyle name="Normal 5 7 2 2" xfId="20421"/>
    <cellStyle name="Normal 5 7 2 2 2" xfId="20422"/>
    <cellStyle name="Normal 5 7 2 2 2 2" xfId="46128"/>
    <cellStyle name="Normal 5 7 2 2 3" xfId="20423"/>
    <cellStyle name="Normal 5 7 2 2 3 2" xfId="46212"/>
    <cellStyle name="Normal 5 7 2 2 4" xfId="20424"/>
    <cellStyle name="Normal 5 7 2 2 4 2" xfId="46362"/>
    <cellStyle name="Normal 5 7 2 2 5" xfId="20425"/>
    <cellStyle name="Normal 5 7 2 2 6" xfId="20426"/>
    <cellStyle name="Normal 5 7 2 2 7" xfId="20427"/>
    <cellStyle name="Normal 5 7 2 2 8" xfId="45986"/>
    <cellStyle name="Normal 5 7 2 20" xfId="20428"/>
    <cellStyle name="Normal 5 7 2 21" xfId="20429"/>
    <cellStyle name="Normal 5 7 2 22" xfId="36654"/>
    <cellStyle name="Normal 5 7 2 3" xfId="20430"/>
    <cellStyle name="Normal 5 7 2 3 2" xfId="43449"/>
    <cellStyle name="Normal 5 7 2 3 3" xfId="43450"/>
    <cellStyle name="Normal 5 7 2 3 4" xfId="43451"/>
    <cellStyle name="Normal 5 7 2 4" xfId="20431"/>
    <cellStyle name="Normal 5 7 2 4 2" xfId="46039"/>
    <cellStyle name="Normal 5 7 2 5" xfId="20432"/>
    <cellStyle name="Normal 5 7 2 5 2" xfId="46191"/>
    <cellStyle name="Normal 5 7 2 6" xfId="20433"/>
    <cellStyle name="Normal 5 7 2 6 2" xfId="46262"/>
    <cellStyle name="Normal 5 7 2 7" xfId="20434"/>
    <cellStyle name="Normal 5 7 2 7 2" xfId="46345"/>
    <cellStyle name="Normal 5 7 2 8" xfId="20435"/>
    <cellStyle name="Normal 5 7 2 8 2" xfId="46296"/>
    <cellStyle name="Normal 5 7 2 9" xfId="20436"/>
    <cellStyle name="Normal 5 7 20" xfId="20437"/>
    <cellStyle name="Normal 5 7 20 2" xfId="20438"/>
    <cellStyle name="Normal 5 7 20 2 2" xfId="36656"/>
    <cellStyle name="Normal 5 7 20 3" xfId="20439"/>
    <cellStyle name="Normal 5 7 20 3 2" xfId="36657"/>
    <cellStyle name="Normal 5 7 20 4" xfId="20440"/>
    <cellStyle name="Normal 5 7 20 4 2" xfId="36658"/>
    <cellStyle name="Normal 5 7 20 5" xfId="20441"/>
    <cellStyle name="Normal 5 7 20 5 2" xfId="36659"/>
    <cellStyle name="Normal 5 7 20 6" xfId="36655"/>
    <cellStyle name="Normal 5 7 21" xfId="20442"/>
    <cellStyle name="Normal 5 7 21 2" xfId="36660"/>
    <cellStyle name="Normal 5 7 22" xfId="20443"/>
    <cellStyle name="Normal 5 7 22 2" xfId="36661"/>
    <cellStyle name="Normal 5 7 23" xfId="20444"/>
    <cellStyle name="Normal 5 7 23 2" xfId="36662"/>
    <cellStyle name="Normal 5 7 24" xfId="20445"/>
    <cellStyle name="Normal 5 7 24 2" xfId="36663"/>
    <cellStyle name="Normal 5 7 25" xfId="20446"/>
    <cellStyle name="Normal 5 7 25 2" xfId="36664"/>
    <cellStyle name="Normal 5 7 26" xfId="40744"/>
    <cellStyle name="Normal 5 7 3" xfId="20447"/>
    <cellStyle name="Normal 5 7 3 10" xfId="20448"/>
    <cellStyle name="Normal 5 7 3 11" xfId="20449"/>
    <cellStyle name="Normal 5 7 3 12" xfId="20450"/>
    <cellStyle name="Normal 5 7 3 13" xfId="20451"/>
    <cellStyle name="Normal 5 7 3 14" xfId="20452"/>
    <cellStyle name="Normal 5 7 3 15" xfId="20453"/>
    <cellStyle name="Normal 5 7 3 16" xfId="20454"/>
    <cellStyle name="Normal 5 7 3 17" xfId="45997"/>
    <cellStyle name="Normal 5 7 3 2" xfId="20455"/>
    <cellStyle name="Normal 5 7 3 2 2" xfId="46116"/>
    <cellStyle name="Normal 5 7 3 3" xfId="20456"/>
    <cellStyle name="Normal 5 7 3 3 2" xfId="46224"/>
    <cellStyle name="Normal 5 7 3 4" xfId="20457"/>
    <cellStyle name="Normal 5 7 3 4 2" xfId="46374"/>
    <cellStyle name="Normal 5 7 3 5" xfId="20458"/>
    <cellStyle name="Normal 5 7 3 5 2" xfId="46311"/>
    <cellStyle name="Normal 5 7 3 6" xfId="20459"/>
    <cellStyle name="Normal 5 7 3 7" xfId="20460"/>
    <cellStyle name="Normal 5 7 3 8" xfId="20461"/>
    <cellStyle name="Normal 5 7 3 9" xfId="20462"/>
    <cellStyle name="Normal 5 7 4" xfId="20463"/>
    <cellStyle name="Normal 5 7 4 10" xfId="20464"/>
    <cellStyle name="Normal 5 7 4 10 2" xfId="20465"/>
    <cellStyle name="Normal 5 7 4 10 2 2" xfId="36667"/>
    <cellStyle name="Normal 5 7 4 10 3" xfId="20466"/>
    <cellStyle name="Normal 5 7 4 10 3 2" xfId="36668"/>
    <cellStyle name="Normal 5 7 4 10 4" xfId="20467"/>
    <cellStyle name="Normal 5 7 4 10 4 2" xfId="36669"/>
    <cellStyle name="Normal 5 7 4 10 5" xfId="20468"/>
    <cellStyle name="Normal 5 7 4 10 5 2" xfId="36670"/>
    <cellStyle name="Normal 5 7 4 10 6" xfId="36666"/>
    <cellStyle name="Normal 5 7 4 11" xfId="20469"/>
    <cellStyle name="Normal 5 7 4 11 2" xfId="20470"/>
    <cellStyle name="Normal 5 7 4 11 2 2" xfId="36672"/>
    <cellStyle name="Normal 5 7 4 11 3" xfId="20471"/>
    <cellStyle name="Normal 5 7 4 11 3 2" xfId="36673"/>
    <cellStyle name="Normal 5 7 4 11 4" xfId="20472"/>
    <cellStyle name="Normal 5 7 4 11 4 2" xfId="36674"/>
    <cellStyle name="Normal 5 7 4 11 5" xfId="20473"/>
    <cellStyle name="Normal 5 7 4 11 5 2" xfId="36675"/>
    <cellStyle name="Normal 5 7 4 11 6" xfId="36671"/>
    <cellStyle name="Normal 5 7 4 12" xfId="20474"/>
    <cellStyle name="Normal 5 7 4 12 2" xfId="20475"/>
    <cellStyle name="Normal 5 7 4 12 2 2" xfId="36677"/>
    <cellStyle name="Normal 5 7 4 12 3" xfId="20476"/>
    <cellStyle name="Normal 5 7 4 12 3 2" xfId="36678"/>
    <cellStyle name="Normal 5 7 4 12 4" xfId="20477"/>
    <cellStyle name="Normal 5 7 4 12 4 2" xfId="36679"/>
    <cellStyle name="Normal 5 7 4 12 5" xfId="20478"/>
    <cellStyle name="Normal 5 7 4 12 5 2" xfId="36680"/>
    <cellStyle name="Normal 5 7 4 12 6" xfId="36676"/>
    <cellStyle name="Normal 5 7 4 13" xfId="20479"/>
    <cellStyle name="Normal 5 7 4 13 2" xfId="20480"/>
    <cellStyle name="Normal 5 7 4 13 2 2" xfId="36682"/>
    <cellStyle name="Normal 5 7 4 13 3" xfId="20481"/>
    <cellStyle name="Normal 5 7 4 13 3 2" xfId="36683"/>
    <cellStyle name="Normal 5 7 4 13 4" xfId="20482"/>
    <cellStyle name="Normal 5 7 4 13 4 2" xfId="36684"/>
    <cellStyle name="Normal 5 7 4 13 5" xfId="20483"/>
    <cellStyle name="Normal 5 7 4 13 5 2" xfId="36685"/>
    <cellStyle name="Normal 5 7 4 13 6" xfId="36681"/>
    <cellStyle name="Normal 5 7 4 14" xfId="20484"/>
    <cellStyle name="Normal 5 7 4 14 2" xfId="20485"/>
    <cellStyle name="Normal 5 7 4 14 2 2" xfId="36687"/>
    <cellStyle name="Normal 5 7 4 14 3" xfId="20486"/>
    <cellStyle name="Normal 5 7 4 14 3 2" xfId="36688"/>
    <cellStyle name="Normal 5 7 4 14 4" xfId="20487"/>
    <cellStyle name="Normal 5 7 4 14 4 2" xfId="36689"/>
    <cellStyle name="Normal 5 7 4 14 5" xfId="20488"/>
    <cellStyle name="Normal 5 7 4 14 5 2" xfId="36690"/>
    <cellStyle name="Normal 5 7 4 14 6" xfId="36686"/>
    <cellStyle name="Normal 5 7 4 15" xfId="20489"/>
    <cellStyle name="Normal 5 7 4 15 2" xfId="20490"/>
    <cellStyle name="Normal 5 7 4 15 2 2" xfId="36692"/>
    <cellStyle name="Normal 5 7 4 15 3" xfId="20491"/>
    <cellStyle name="Normal 5 7 4 15 3 2" xfId="36693"/>
    <cellStyle name="Normal 5 7 4 15 4" xfId="20492"/>
    <cellStyle name="Normal 5 7 4 15 4 2" xfId="36694"/>
    <cellStyle name="Normal 5 7 4 15 5" xfId="20493"/>
    <cellStyle name="Normal 5 7 4 15 5 2" xfId="36695"/>
    <cellStyle name="Normal 5 7 4 15 6" xfId="36691"/>
    <cellStyle name="Normal 5 7 4 16" xfId="20494"/>
    <cellStyle name="Normal 5 7 4 16 2" xfId="20495"/>
    <cellStyle name="Normal 5 7 4 16 2 2" xfId="36697"/>
    <cellStyle name="Normal 5 7 4 16 3" xfId="20496"/>
    <cellStyle name="Normal 5 7 4 16 3 2" xfId="36698"/>
    <cellStyle name="Normal 5 7 4 16 4" xfId="20497"/>
    <cellStyle name="Normal 5 7 4 16 4 2" xfId="36699"/>
    <cellStyle name="Normal 5 7 4 16 5" xfId="20498"/>
    <cellStyle name="Normal 5 7 4 16 5 2" xfId="36700"/>
    <cellStyle name="Normal 5 7 4 16 6" xfId="36696"/>
    <cellStyle name="Normal 5 7 4 17" xfId="20499"/>
    <cellStyle name="Normal 5 7 4 17 2" xfId="36701"/>
    <cellStyle name="Normal 5 7 4 18" xfId="20500"/>
    <cellStyle name="Normal 5 7 4 18 2" xfId="36702"/>
    <cellStyle name="Normal 5 7 4 19" xfId="20501"/>
    <cellStyle name="Normal 5 7 4 19 2" xfId="36703"/>
    <cellStyle name="Normal 5 7 4 2" xfId="20502"/>
    <cellStyle name="Normal 5 7 4 2 2" xfId="46155"/>
    <cellStyle name="Normal 5 7 4 20" xfId="20503"/>
    <cellStyle name="Normal 5 7 4 20 2" xfId="36704"/>
    <cellStyle name="Normal 5 7 4 21" xfId="36665"/>
    <cellStyle name="Normal 5 7 4 3" xfId="20504"/>
    <cellStyle name="Normal 5 7 4 3 2" xfId="20505"/>
    <cellStyle name="Normal 5 7 4 3 2 2" xfId="36706"/>
    <cellStyle name="Normal 5 7 4 3 3" xfId="20506"/>
    <cellStyle name="Normal 5 7 4 3 3 2" xfId="36707"/>
    <cellStyle name="Normal 5 7 4 3 4" xfId="20507"/>
    <cellStyle name="Normal 5 7 4 3 4 2" xfId="36708"/>
    <cellStyle name="Normal 5 7 4 3 5" xfId="20508"/>
    <cellStyle name="Normal 5 7 4 3 5 2" xfId="36709"/>
    <cellStyle name="Normal 5 7 4 3 6" xfId="36705"/>
    <cellStyle name="Normal 5 7 4 4" xfId="20509"/>
    <cellStyle name="Normal 5 7 4 4 2" xfId="20510"/>
    <cellStyle name="Normal 5 7 4 4 2 2" xfId="36711"/>
    <cellStyle name="Normal 5 7 4 4 3" xfId="20511"/>
    <cellStyle name="Normal 5 7 4 4 3 2" xfId="36712"/>
    <cellStyle name="Normal 5 7 4 4 4" xfId="20512"/>
    <cellStyle name="Normal 5 7 4 4 4 2" xfId="36713"/>
    <cellStyle name="Normal 5 7 4 4 5" xfId="20513"/>
    <cellStyle name="Normal 5 7 4 4 5 2" xfId="36714"/>
    <cellStyle name="Normal 5 7 4 4 6" xfId="36710"/>
    <cellStyle name="Normal 5 7 4 5" xfId="20514"/>
    <cellStyle name="Normal 5 7 4 5 2" xfId="20515"/>
    <cellStyle name="Normal 5 7 4 5 2 2" xfId="36716"/>
    <cellStyle name="Normal 5 7 4 5 3" xfId="20516"/>
    <cellStyle name="Normal 5 7 4 5 3 2" xfId="36717"/>
    <cellStyle name="Normal 5 7 4 5 4" xfId="20517"/>
    <cellStyle name="Normal 5 7 4 5 4 2" xfId="36718"/>
    <cellStyle name="Normal 5 7 4 5 5" xfId="20518"/>
    <cellStyle name="Normal 5 7 4 5 5 2" xfId="36719"/>
    <cellStyle name="Normal 5 7 4 5 6" xfId="36715"/>
    <cellStyle name="Normal 5 7 4 6" xfId="20519"/>
    <cellStyle name="Normal 5 7 4 6 2" xfId="20520"/>
    <cellStyle name="Normal 5 7 4 6 2 2" xfId="36721"/>
    <cellStyle name="Normal 5 7 4 6 3" xfId="20521"/>
    <cellStyle name="Normal 5 7 4 6 3 2" xfId="36722"/>
    <cellStyle name="Normal 5 7 4 6 4" xfId="20522"/>
    <cellStyle name="Normal 5 7 4 6 4 2" xfId="36723"/>
    <cellStyle name="Normal 5 7 4 6 5" xfId="20523"/>
    <cellStyle name="Normal 5 7 4 6 5 2" xfId="36724"/>
    <cellStyle name="Normal 5 7 4 6 6" xfId="36720"/>
    <cellStyle name="Normal 5 7 4 7" xfId="20524"/>
    <cellStyle name="Normal 5 7 4 7 2" xfId="20525"/>
    <cellStyle name="Normal 5 7 4 7 2 2" xfId="36726"/>
    <cellStyle name="Normal 5 7 4 7 3" xfId="20526"/>
    <cellStyle name="Normal 5 7 4 7 3 2" xfId="36727"/>
    <cellStyle name="Normal 5 7 4 7 4" xfId="20527"/>
    <cellStyle name="Normal 5 7 4 7 4 2" xfId="36728"/>
    <cellStyle name="Normal 5 7 4 7 5" xfId="20528"/>
    <cellStyle name="Normal 5 7 4 7 5 2" xfId="36729"/>
    <cellStyle name="Normal 5 7 4 7 6" xfId="36725"/>
    <cellStyle name="Normal 5 7 4 8" xfId="20529"/>
    <cellStyle name="Normal 5 7 4 8 2" xfId="20530"/>
    <cellStyle name="Normal 5 7 4 8 2 2" xfId="36731"/>
    <cellStyle name="Normal 5 7 4 8 3" xfId="20531"/>
    <cellStyle name="Normal 5 7 4 8 3 2" xfId="36732"/>
    <cellStyle name="Normal 5 7 4 8 4" xfId="20532"/>
    <cellStyle name="Normal 5 7 4 8 4 2" xfId="36733"/>
    <cellStyle name="Normal 5 7 4 8 5" xfId="20533"/>
    <cellStyle name="Normal 5 7 4 8 5 2" xfId="36734"/>
    <cellStyle name="Normal 5 7 4 8 6" xfId="36730"/>
    <cellStyle name="Normal 5 7 4 9" xfId="20534"/>
    <cellStyle name="Normal 5 7 4 9 2" xfId="20535"/>
    <cellStyle name="Normal 5 7 4 9 2 2" xfId="36736"/>
    <cellStyle name="Normal 5 7 4 9 3" xfId="20536"/>
    <cellStyle name="Normal 5 7 4 9 3 2" xfId="36737"/>
    <cellStyle name="Normal 5 7 4 9 4" xfId="20537"/>
    <cellStyle name="Normal 5 7 4 9 4 2" xfId="36738"/>
    <cellStyle name="Normal 5 7 4 9 5" xfId="20538"/>
    <cellStyle name="Normal 5 7 4 9 5 2" xfId="36739"/>
    <cellStyle name="Normal 5 7 4 9 6" xfId="36735"/>
    <cellStyle name="Normal 5 7 5" xfId="20539"/>
    <cellStyle name="Normal 5 7 5 2" xfId="20540"/>
    <cellStyle name="Normal 5 7 5 2 2" xfId="46098"/>
    <cellStyle name="Normal 5 7 5 3" xfId="20541"/>
    <cellStyle name="Normal 5 7 5 3 2" xfId="36741"/>
    <cellStyle name="Normal 5 7 5 4" xfId="20542"/>
    <cellStyle name="Normal 5 7 5 4 2" xfId="36742"/>
    <cellStyle name="Normal 5 7 5 5" xfId="20543"/>
    <cellStyle name="Normal 5 7 5 5 2" xfId="36743"/>
    <cellStyle name="Normal 5 7 5 6" xfId="20544"/>
    <cellStyle name="Normal 5 7 5 6 2" xfId="36744"/>
    <cellStyle name="Normal 5 7 5 7" xfId="36740"/>
    <cellStyle name="Normal 5 7 6" xfId="20545"/>
    <cellStyle name="Normal 5 7 6 2" xfId="20546"/>
    <cellStyle name="Normal 5 7 6 3" xfId="20547"/>
    <cellStyle name="Normal 5 7 6 3 2" xfId="36746"/>
    <cellStyle name="Normal 5 7 6 4" xfId="20548"/>
    <cellStyle name="Normal 5 7 6 4 2" xfId="36747"/>
    <cellStyle name="Normal 5 7 6 5" xfId="20549"/>
    <cellStyle name="Normal 5 7 6 5 2" xfId="36748"/>
    <cellStyle name="Normal 5 7 6 6" xfId="20550"/>
    <cellStyle name="Normal 5 7 6 6 2" xfId="36749"/>
    <cellStyle name="Normal 5 7 6 7" xfId="36745"/>
    <cellStyle name="Normal 5 7 7" xfId="20551"/>
    <cellStyle name="Normal 5 7 7 2" xfId="20552"/>
    <cellStyle name="Normal 5 7 7 2 2" xfId="36751"/>
    <cellStyle name="Normal 5 7 7 3" xfId="20553"/>
    <cellStyle name="Normal 5 7 7 3 2" xfId="36752"/>
    <cellStyle name="Normal 5 7 7 4" xfId="20554"/>
    <cellStyle name="Normal 5 7 7 4 2" xfId="36753"/>
    <cellStyle name="Normal 5 7 7 5" xfId="20555"/>
    <cellStyle name="Normal 5 7 7 5 2" xfId="36754"/>
    <cellStyle name="Normal 5 7 7 6" xfId="36750"/>
    <cellStyle name="Normal 5 7 8" xfId="20556"/>
    <cellStyle name="Normal 5 7 8 2" xfId="20557"/>
    <cellStyle name="Normal 5 7 8 2 2" xfId="36756"/>
    <cellStyle name="Normal 5 7 8 3" xfId="20558"/>
    <cellStyle name="Normal 5 7 8 3 2" xfId="36757"/>
    <cellStyle name="Normal 5 7 8 4" xfId="20559"/>
    <cellStyle name="Normal 5 7 8 4 2" xfId="36758"/>
    <cellStyle name="Normal 5 7 8 5" xfId="20560"/>
    <cellStyle name="Normal 5 7 8 5 2" xfId="36759"/>
    <cellStyle name="Normal 5 7 8 6" xfId="36755"/>
    <cellStyle name="Normal 5 7 9" xfId="20561"/>
    <cellStyle name="Normal 5 7 9 2" xfId="20562"/>
    <cellStyle name="Normal 5 7 9 2 2" xfId="36761"/>
    <cellStyle name="Normal 5 7 9 3" xfId="20563"/>
    <cellStyle name="Normal 5 7 9 3 2" xfId="36762"/>
    <cellStyle name="Normal 5 7 9 4" xfId="20564"/>
    <cellStyle name="Normal 5 7 9 4 2" xfId="36763"/>
    <cellStyle name="Normal 5 7 9 5" xfId="20565"/>
    <cellStyle name="Normal 5 7 9 5 2" xfId="36764"/>
    <cellStyle name="Normal 5 7 9 6" xfId="36760"/>
    <cellStyle name="Normal 5 8" xfId="20566"/>
    <cellStyle name="Normal 5 8 10" xfId="20567"/>
    <cellStyle name="Normal 5 8 10 2" xfId="20568"/>
    <cellStyle name="Normal 5 8 10 2 2" xfId="36766"/>
    <cellStyle name="Normal 5 8 10 3" xfId="20569"/>
    <cellStyle name="Normal 5 8 10 3 2" xfId="36767"/>
    <cellStyle name="Normal 5 8 10 4" xfId="20570"/>
    <cellStyle name="Normal 5 8 10 4 2" xfId="36768"/>
    <cellStyle name="Normal 5 8 10 5" xfId="20571"/>
    <cellStyle name="Normal 5 8 10 5 2" xfId="36769"/>
    <cellStyle name="Normal 5 8 10 6" xfId="36765"/>
    <cellStyle name="Normal 5 8 11" xfId="20572"/>
    <cellStyle name="Normal 5 8 11 2" xfId="20573"/>
    <cellStyle name="Normal 5 8 11 2 2" xfId="36771"/>
    <cellStyle name="Normal 5 8 11 3" xfId="20574"/>
    <cellStyle name="Normal 5 8 11 3 2" xfId="36772"/>
    <cellStyle name="Normal 5 8 11 4" xfId="20575"/>
    <cellStyle name="Normal 5 8 11 4 2" xfId="36773"/>
    <cellStyle name="Normal 5 8 11 5" xfId="20576"/>
    <cellStyle name="Normal 5 8 11 5 2" xfId="36774"/>
    <cellStyle name="Normal 5 8 11 6" xfId="36770"/>
    <cellStyle name="Normal 5 8 12" xfId="20577"/>
    <cellStyle name="Normal 5 8 12 2" xfId="20578"/>
    <cellStyle name="Normal 5 8 12 2 2" xfId="36776"/>
    <cellStyle name="Normal 5 8 12 3" xfId="20579"/>
    <cellStyle name="Normal 5 8 12 3 2" xfId="36777"/>
    <cellStyle name="Normal 5 8 12 4" xfId="20580"/>
    <cellStyle name="Normal 5 8 12 4 2" xfId="36778"/>
    <cellStyle name="Normal 5 8 12 5" xfId="20581"/>
    <cellStyle name="Normal 5 8 12 5 2" xfId="36779"/>
    <cellStyle name="Normal 5 8 12 6" xfId="36775"/>
    <cellStyle name="Normal 5 8 13" xfId="20582"/>
    <cellStyle name="Normal 5 8 13 2" xfId="20583"/>
    <cellStyle name="Normal 5 8 13 2 2" xfId="36781"/>
    <cellStyle name="Normal 5 8 13 3" xfId="20584"/>
    <cellStyle name="Normal 5 8 13 3 2" xfId="36782"/>
    <cellStyle name="Normal 5 8 13 4" xfId="20585"/>
    <cellStyle name="Normal 5 8 13 4 2" xfId="36783"/>
    <cellStyle name="Normal 5 8 13 5" xfId="20586"/>
    <cellStyle name="Normal 5 8 13 5 2" xfId="36784"/>
    <cellStyle name="Normal 5 8 13 6" xfId="36780"/>
    <cellStyle name="Normal 5 8 14" xfId="20587"/>
    <cellStyle name="Normal 5 8 14 2" xfId="20588"/>
    <cellStyle name="Normal 5 8 14 2 2" xfId="36786"/>
    <cellStyle name="Normal 5 8 14 3" xfId="20589"/>
    <cellStyle name="Normal 5 8 14 3 2" xfId="36787"/>
    <cellStyle name="Normal 5 8 14 4" xfId="20590"/>
    <cellStyle name="Normal 5 8 14 4 2" xfId="36788"/>
    <cellStyle name="Normal 5 8 14 5" xfId="20591"/>
    <cellStyle name="Normal 5 8 14 5 2" xfId="36789"/>
    <cellStyle name="Normal 5 8 14 6" xfId="36785"/>
    <cellStyle name="Normal 5 8 15" xfId="20592"/>
    <cellStyle name="Normal 5 8 15 2" xfId="20593"/>
    <cellStyle name="Normal 5 8 15 2 2" xfId="36791"/>
    <cellStyle name="Normal 5 8 15 3" xfId="20594"/>
    <cellStyle name="Normal 5 8 15 3 2" xfId="36792"/>
    <cellStyle name="Normal 5 8 15 4" xfId="20595"/>
    <cellStyle name="Normal 5 8 15 4 2" xfId="36793"/>
    <cellStyle name="Normal 5 8 15 5" xfId="20596"/>
    <cellStyle name="Normal 5 8 15 5 2" xfId="36794"/>
    <cellStyle name="Normal 5 8 15 6" xfId="36790"/>
    <cellStyle name="Normal 5 8 16" xfId="20597"/>
    <cellStyle name="Normal 5 8 16 2" xfId="20598"/>
    <cellStyle name="Normal 5 8 16 2 2" xfId="36796"/>
    <cellStyle name="Normal 5 8 16 3" xfId="20599"/>
    <cellStyle name="Normal 5 8 16 3 2" xfId="36797"/>
    <cellStyle name="Normal 5 8 16 4" xfId="20600"/>
    <cellStyle name="Normal 5 8 16 4 2" xfId="36798"/>
    <cellStyle name="Normal 5 8 16 5" xfId="20601"/>
    <cellStyle name="Normal 5 8 16 5 2" xfId="36799"/>
    <cellStyle name="Normal 5 8 16 6" xfId="36795"/>
    <cellStyle name="Normal 5 8 17" xfId="20602"/>
    <cellStyle name="Normal 5 8 17 2" xfId="20603"/>
    <cellStyle name="Normal 5 8 17 2 2" xfId="36801"/>
    <cellStyle name="Normal 5 8 17 3" xfId="20604"/>
    <cellStyle name="Normal 5 8 17 3 2" xfId="36802"/>
    <cellStyle name="Normal 5 8 17 4" xfId="20605"/>
    <cellStyle name="Normal 5 8 17 4 2" xfId="36803"/>
    <cellStyle name="Normal 5 8 17 5" xfId="20606"/>
    <cellStyle name="Normal 5 8 17 5 2" xfId="36804"/>
    <cellStyle name="Normal 5 8 17 6" xfId="36800"/>
    <cellStyle name="Normal 5 8 18" xfId="20607"/>
    <cellStyle name="Normal 5 8 18 2" xfId="20608"/>
    <cellStyle name="Normal 5 8 18 2 2" xfId="36806"/>
    <cellStyle name="Normal 5 8 18 3" xfId="20609"/>
    <cellStyle name="Normal 5 8 18 3 2" xfId="36807"/>
    <cellStyle name="Normal 5 8 18 4" xfId="20610"/>
    <cellStyle name="Normal 5 8 18 4 2" xfId="36808"/>
    <cellStyle name="Normal 5 8 18 5" xfId="20611"/>
    <cellStyle name="Normal 5 8 18 5 2" xfId="36809"/>
    <cellStyle name="Normal 5 8 18 6" xfId="36805"/>
    <cellStyle name="Normal 5 8 19" xfId="20612"/>
    <cellStyle name="Normal 5 8 19 2" xfId="20613"/>
    <cellStyle name="Normal 5 8 19 2 2" xfId="36811"/>
    <cellStyle name="Normal 5 8 19 3" xfId="20614"/>
    <cellStyle name="Normal 5 8 19 3 2" xfId="36812"/>
    <cellStyle name="Normal 5 8 19 4" xfId="20615"/>
    <cellStyle name="Normal 5 8 19 4 2" xfId="36813"/>
    <cellStyle name="Normal 5 8 19 5" xfId="20616"/>
    <cellStyle name="Normal 5 8 19 5 2" xfId="36814"/>
    <cellStyle name="Normal 5 8 19 6" xfId="36810"/>
    <cellStyle name="Normal 5 8 2" xfId="20617"/>
    <cellStyle name="Normal 5 8 2 10" xfId="20618"/>
    <cellStyle name="Normal 5 8 2 11" xfId="20619"/>
    <cellStyle name="Normal 5 8 2 12" xfId="20620"/>
    <cellStyle name="Normal 5 8 2 13" xfId="20621"/>
    <cellStyle name="Normal 5 8 2 14" xfId="20622"/>
    <cellStyle name="Normal 5 8 2 15" xfId="20623"/>
    <cellStyle name="Normal 5 8 2 16" xfId="20624"/>
    <cellStyle name="Normal 5 8 2 17" xfId="20625"/>
    <cellStyle name="Normal 5 8 2 18" xfId="20626"/>
    <cellStyle name="Normal 5 8 2 19" xfId="20627"/>
    <cellStyle name="Normal 5 8 2 2" xfId="20628"/>
    <cellStyle name="Normal 5 8 2 2 2" xfId="20629"/>
    <cellStyle name="Normal 5 8 2 2 3" xfId="20630"/>
    <cellStyle name="Normal 5 8 2 2 4" xfId="20631"/>
    <cellStyle name="Normal 5 8 2 2 5" xfId="20632"/>
    <cellStyle name="Normal 5 8 2 2 6" xfId="20633"/>
    <cellStyle name="Normal 5 8 2 2 7" xfId="20634"/>
    <cellStyle name="Normal 5 8 2 2 8" xfId="46130"/>
    <cellStyle name="Normal 5 8 2 20" xfId="20635"/>
    <cellStyle name="Normal 5 8 2 21" xfId="20636"/>
    <cellStyle name="Normal 5 8 2 22" xfId="36815"/>
    <cellStyle name="Normal 5 8 2 3" xfId="20637"/>
    <cellStyle name="Normal 5 8 2 3 2" xfId="46227"/>
    <cellStyle name="Normal 5 8 2 4" xfId="20638"/>
    <cellStyle name="Normal 5 8 2 4 2" xfId="46377"/>
    <cellStyle name="Normal 5 8 2 5" xfId="20639"/>
    <cellStyle name="Normal 5 8 2 5 2" xfId="46314"/>
    <cellStyle name="Normal 5 8 2 6" xfId="20640"/>
    <cellStyle name="Normal 5 8 2 7" xfId="20641"/>
    <cellStyle name="Normal 5 8 2 8" xfId="20642"/>
    <cellStyle name="Normal 5 8 2 9" xfId="20643"/>
    <cellStyle name="Normal 5 8 20" xfId="20644"/>
    <cellStyle name="Normal 5 8 20 2" xfId="20645"/>
    <cellStyle name="Normal 5 8 20 2 2" xfId="36817"/>
    <cellStyle name="Normal 5 8 20 3" xfId="20646"/>
    <cellStyle name="Normal 5 8 20 3 2" xfId="36818"/>
    <cellStyle name="Normal 5 8 20 4" xfId="20647"/>
    <cellStyle name="Normal 5 8 20 4 2" xfId="36819"/>
    <cellStyle name="Normal 5 8 20 5" xfId="20648"/>
    <cellStyle name="Normal 5 8 20 5 2" xfId="36820"/>
    <cellStyle name="Normal 5 8 20 6" xfId="36816"/>
    <cellStyle name="Normal 5 8 21" xfId="20649"/>
    <cellStyle name="Normal 5 8 21 2" xfId="36821"/>
    <cellStyle name="Normal 5 8 22" xfId="20650"/>
    <cellStyle name="Normal 5 8 22 2" xfId="36822"/>
    <cellStyle name="Normal 5 8 23" xfId="20651"/>
    <cellStyle name="Normal 5 8 23 2" xfId="36823"/>
    <cellStyle name="Normal 5 8 24" xfId="20652"/>
    <cellStyle name="Normal 5 8 24 2" xfId="36824"/>
    <cellStyle name="Normal 5 8 25" xfId="20653"/>
    <cellStyle name="Normal 5 8 25 2" xfId="36825"/>
    <cellStyle name="Normal 5 8 26" xfId="40745"/>
    <cellStyle name="Normal 5 8 3" xfId="20654"/>
    <cellStyle name="Normal 5 8 3 10" xfId="20655"/>
    <cellStyle name="Normal 5 8 3 11" xfId="20656"/>
    <cellStyle name="Normal 5 8 3 12" xfId="20657"/>
    <cellStyle name="Normal 5 8 3 13" xfId="20658"/>
    <cellStyle name="Normal 5 8 3 14" xfId="20659"/>
    <cellStyle name="Normal 5 8 3 15" xfId="20660"/>
    <cellStyle name="Normal 5 8 3 16" xfId="20661"/>
    <cellStyle name="Normal 5 8 3 17" xfId="45988"/>
    <cellStyle name="Normal 5 8 3 2" xfId="20662"/>
    <cellStyle name="Normal 5 8 3 2 2" xfId="46157"/>
    <cellStyle name="Normal 5 8 3 3" xfId="20663"/>
    <cellStyle name="Normal 5 8 3 3 2" xfId="46214"/>
    <cellStyle name="Normal 5 8 3 4" xfId="20664"/>
    <cellStyle name="Normal 5 8 3 4 2" xfId="46364"/>
    <cellStyle name="Normal 5 8 3 5" xfId="20665"/>
    <cellStyle name="Normal 5 8 3 6" xfId="20666"/>
    <cellStyle name="Normal 5 8 3 7" xfId="20667"/>
    <cellStyle name="Normal 5 8 3 8" xfId="20668"/>
    <cellStyle name="Normal 5 8 3 9" xfId="20669"/>
    <cellStyle name="Normal 5 8 4" xfId="20670"/>
    <cellStyle name="Normal 5 8 4 10" xfId="20671"/>
    <cellStyle name="Normal 5 8 4 10 2" xfId="20672"/>
    <cellStyle name="Normal 5 8 4 10 2 2" xfId="36828"/>
    <cellStyle name="Normal 5 8 4 10 3" xfId="20673"/>
    <cellStyle name="Normal 5 8 4 10 3 2" xfId="36829"/>
    <cellStyle name="Normal 5 8 4 10 4" xfId="20674"/>
    <cellStyle name="Normal 5 8 4 10 4 2" xfId="36830"/>
    <cellStyle name="Normal 5 8 4 10 5" xfId="20675"/>
    <cellStyle name="Normal 5 8 4 10 5 2" xfId="36831"/>
    <cellStyle name="Normal 5 8 4 10 6" xfId="36827"/>
    <cellStyle name="Normal 5 8 4 11" xfId="20676"/>
    <cellStyle name="Normal 5 8 4 11 2" xfId="20677"/>
    <cellStyle name="Normal 5 8 4 11 2 2" xfId="36833"/>
    <cellStyle name="Normal 5 8 4 11 3" xfId="20678"/>
    <cellStyle name="Normal 5 8 4 11 3 2" xfId="36834"/>
    <cellStyle name="Normal 5 8 4 11 4" xfId="20679"/>
    <cellStyle name="Normal 5 8 4 11 4 2" xfId="36835"/>
    <cellStyle name="Normal 5 8 4 11 5" xfId="20680"/>
    <cellStyle name="Normal 5 8 4 11 5 2" xfId="36836"/>
    <cellStyle name="Normal 5 8 4 11 6" xfId="36832"/>
    <cellStyle name="Normal 5 8 4 12" xfId="20681"/>
    <cellStyle name="Normal 5 8 4 12 2" xfId="20682"/>
    <cellStyle name="Normal 5 8 4 12 2 2" xfId="36838"/>
    <cellStyle name="Normal 5 8 4 12 3" xfId="20683"/>
    <cellStyle name="Normal 5 8 4 12 3 2" xfId="36839"/>
    <cellStyle name="Normal 5 8 4 12 4" xfId="20684"/>
    <cellStyle name="Normal 5 8 4 12 4 2" xfId="36840"/>
    <cellStyle name="Normal 5 8 4 12 5" xfId="20685"/>
    <cellStyle name="Normal 5 8 4 12 5 2" xfId="36841"/>
    <cellStyle name="Normal 5 8 4 12 6" xfId="36837"/>
    <cellStyle name="Normal 5 8 4 13" xfId="20686"/>
    <cellStyle name="Normal 5 8 4 13 2" xfId="20687"/>
    <cellStyle name="Normal 5 8 4 13 2 2" xfId="36843"/>
    <cellStyle name="Normal 5 8 4 13 3" xfId="20688"/>
    <cellStyle name="Normal 5 8 4 13 3 2" xfId="36844"/>
    <cellStyle name="Normal 5 8 4 13 4" xfId="20689"/>
    <cellStyle name="Normal 5 8 4 13 4 2" xfId="36845"/>
    <cellStyle name="Normal 5 8 4 13 5" xfId="20690"/>
    <cellStyle name="Normal 5 8 4 13 5 2" xfId="36846"/>
    <cellStyle name="Normal 5 8 4 13 6" xfId="36842"/>
    <cellStyle name="Normal 5 8 4 14" xfId="20691"/>
    <cellStyle name="Normal 5 8 4 14 2" xfId="20692"/>
    <cellStyle name="Normal 5 8 4 14 2 2" xfId="36848"/>
    <cellStyle name="Normal 5 8 4 14 3" xfId="20693"/>
    <cellStyle name="Normal 5 8 4 14 3 2" xfId="36849"/>
    <cellStyle name="Normal 5 8 4 14 4" xfId="20694"/>
    <cellStyle name="Normal 5 8 4 14 4 2" xfId="36850"/>
    <cellStyle name="Normal 5 8 4 14 5" xfId="20695"/>
    <cellStyle name="Normal 5 8 4 14 5 2" xfId="36851"/>
    <cellStyle name="Normal 5 8 4 14 6" xfId="36847"/>
    <cellStyle name="Normal 5 8 4 15" xfId="20696"/>
    <cellStyle name="Normal 5 8 4 15 2" xfId="20697"/>
    <cellStyle name="Normal 5 8 4 15 2 2" xfId="36853"/>
    <cellStyle name="Normal 5 8 4 15 3" xfId="20698"/>
    <cellStyle name="Normal 5 8 4 15 3 2" xfId="36854"/>
    <cellStyle name="Normal 5 8 4 15 4" xfId="20699"/>
    <cellStyle name="Normal 5 8 4 15 4 2" xfId="36855"/>
    <cellStyle name="Normal 5 8 4 15 5" xfId="20700"/>
    <cellStyle name="Normal 5 8 4 15 5 2" xfId="36856"/>
    <cellStyle name="Normal 5 8 4 15 6" xfId="36852"/>
    <cellStyle name="Normal 5 8 4 16" xfId="20701"/>
    <cellStyle name="Normal 5 8 4 16 2" xfId="20702"/>
    <cellStyle name="Normal 5 8 4 16 2 2" xfId="36858"/>
    <cellStyle name="Normal 5 8 4 16 3" xfId="20703"/>
    <cellStyle name="Normal 5 8 4 16 3 2" xfId="36859"/>
    <cellStyle name="Normal 5 8 4 16 4" xfId="20704"/>
    <cellStyle name="Normal 5 8 4 16 4 2" xfId="36860"/>
    <cellStyle name="Normal 5 8 4 16 5" xfId="20705"/>
    <cellStyle name="Normal 5 8 4 16 5 2" xfId="36861"/>
    <cellStyle name="Normal 5 8 4 16 6" xfId="36857"/>
    <cellStyle name="Normal 5 8 4 17" xfId="20706"/>
    <cellStyle name="Normal 5 8 4 17 2" xfId="36862"/>
    <cellStyle name="Normal 5 8 4 18" xfId="20707"/>
    <cellStyle name="Normal 5 8 4 18 2" xfId="36863"/>
    <cellStyle name="Normal 5 8 4 19" xfId="20708"/>
    <cellStyle name="Normal 5 8 4 19 2" xfId="36864"/>
    <cellStyle name="Normal 5 8 4 2" xfId="20709"/>
    <cellStyle name="Normal 5 8 4 2 2" xfId="46100"/>
    <cellStyle name="Normal 5 8 4 20" xfId="20710"/>
    <cellStyle name="Normal 5 8 4 20 2" xfId="36865"/>
    <cellStyle name="Normal 5 8 4 21" xfId="36826"/>
    <cellStyle name="Normal 5 8 4 3" xfId="20711"/>
    <cellStyle name="Normal 5 8 4 3 2" xfId="20712"/>
    <cellStyle name="Normal 5 8 4 3 2 2" xfId="36867"/>
    <cellStyle name="Normal 5 8 4 3 3" xfId="20713"/>
    <cellStyle name="Normal 5 8 4 3 3 2" xfId="36868"/>
    <cellStyle name="Normal 5 8 4 3 4" xfId="20714"/>
    <cellStyle name="Normal 5 8 4 3 4 2" xfId="36869"/>
    <cellStyle name="Normal 5 8 4 3 5" xfId="20715"/>
    <cellStyle name="Normal 5 8 4 3 5 2" xfId="36870"/>
    <cellStyle name="Normal 5 8 4 3 6" xfId="36866"/>
    <cellStyle name="Normal 5 8 4 4" xfId="20716"/>
    <cellStyle name="Normal 5 8 4 4 2" xfId="20717"/>
    <cellStyle name="Normal 5 8 4 4 2 2" xfId="36872"/>
    <cellStyle name="Normal 5 8 4 4 3" xfId="20718"/>
    <cellStyle name="Normal 5 8 4 4 3 2" xfId="36873"/>
    <cellStyle name="Normal 5 8 4 4 4" xfId="20719"/>
    <cellStyle name="Normal 5 8 4 4 4 2" xfId="36874"/>
    <cellStyle name="Normal 5 8 4 4 5" xfId="20720"/>
    <cellStyle name="Normal 5 8 4 4 5 2" xfId="36875"/>
    <cellStyle name="Normal 5 8 4 4 6" xfId="36871"/>
    <cellStyle name="Normal 5 8 4 5" xfId="20721"/>
    <cellStyle name="Normal 5 8 4 5 2" xfId="20722"/>
    <cellStyle name="Normal 5 8 4 5 2 2" xfId="36877"/>
    <cellStyle name="Normal 5 8 4 5 3" xfId="20723"/>
    <cellStyle name="Normal 5 8 4 5 3 2" xfId="36878"/>
    <cellStyle name="Normal 5 8 4 5 4" xfId="20724"/>
    <cellStyle name="Normal 5 8 4 5 4 2" xfId="36879"/>
    <cellStyle name="Normal 5 8 4 5 5" xfId="20725"/>
    <cellStyle name="Normal 5 8 4 5 5 2" xfId="36880"/>
    <cellStyle name="Normal 5 8 4 5 6" xfId="36876"/>
    <cellStyle name="Normal 5 8 4 6" xfId="20726"/>
    <cellStyle name="Normal 5 8 4 6 2" xfId="20727"/>
    <cellStyle name="Normal 5 8 4 6 2 2" xfId="36882"/>
    <cellStyle name="Normal 5 8 4 6 3" xfId="20728"/>
    <cellStyle name="Normal 5 8 4 6 3 2" xfId="36883"/>
    <cellStyle name="Normal 5 8 4 6 4" xfId="20729"/>
    <cellStyle name="Normal 5 8 4 6 4 2" xfId="36884"/>
    <cellStyle name="Normal 5 8 4 6 5" xfId="20730"/>
    <cellStyle name="Normal 5 8 4 6 5 2" xfId="36885"/>
    <cellStyle name="Normal 5 8 4 6 6" xfId="36881"/>
    <cellStyle name="Normal 5 8 4 7" xfId="20731"/>
    <cellStyle name="Normal 5 8 4 7 2" xfId="20732"/>
    <cellStyle name="Normal 5 8 4 7 2 2" xfId="36887"/>
    <cellStyle name="Normal 5 8 4 7 3" xfId="20733"/>
    <cellStyle name="Normal 5 8 4 7 3 2" xfId="36888"/>
    <cellStyle name="Normal 5 8 4 7 4" xfId="20734"/>
    <cellStyle name="Normal 5 8 4 7 4 2" xfId="36889"/>
    <cellStyle name="Normal 5 8 4 7 5" xfId="20735"/>
    <cellStyle name="Normal 5 8 4 7 5 2" xfId="36890"/>
    <cellStyle name="Normal 5 8 4 7 6" xfId="36886"/>
    <cellStyle name="Normal 5 8 4 8" xfId="20736"/>
    <cellStyle name="Normal 5 8 4 8 2" xfId="20737"/>
    <cellStyle name="Normal 5 8 4 8 2 2" xfId="36892"/>
    <cellStyle name="Normal 5 8 4 8 3" xfId="20738"/>
    <cellStyle name="Normal 5 8 4 8 3 2" xfId="36893"/>
    <cellStyle name="Normal 5 8 4 8 4" xfId="20739"/>
    <cellStyle name="Normal 5 8 4 8 4 2" xfId="36894"/>
    <cellStyle name="Normal 5 8 4 8 5" xfId="20740"/>
    <cellStyle name="Normal 5 8 4 8 5 2" xfId="36895"/>
    <cellStyle name="Normal 5 8 4 8 6" xfId="36891"/>
    <cellStyle name="Normal 5 8 4 9" xfId="20741"/>
    <cellStyle name="Normal 5 8 4 9 2" xfId="20742"/>
    <cellStyle name="Normal 5 8 4 9 2 2" xfId="36897"/>
    <cellStyle name="Normal 5 8 4 9 3" xfId="20743"/>
    <cellStyle name="Normal 5 8 4 9 3 2" xfId="36898"/>
    <cellStyle name="Normal 5 8 4 9 4" xfId="20744"/>
    <cellStyle name="Normal 5 8 4 9 4 2" xfId="36899"/>
    <cellStyle name="Normal 5 8 4 9 5" xfId="20745"/>
    <cellStyle name="Normal 5 8 4 9 5 2" xfId="36900"/>
    <cellStyle name="Normal 5 8 4 9 6" xfId="36896"/>
    <cellStyle name="Normal 5 8 5" xfId="20746"/>
    <cellStyle name="Normal 5 8 5 2" xfId="20747"/>
    <cellStyle name="Normal 5 8 5 3" xfId="20748"/>
    <cellStyle name="Normal 5 8 5 3 2" xfId="36902"/>
    <cellStyle name="Normal 5 8 5 4" xfId="20749"/>
    <cellStyle name="Normal 5 8 5 4 2" xfId="36903"/>
    <cellStyle name="Normal 5 8 5 5" xfId="20750"/>
    <cellStyle name="Normal 5 8 5 5 2" xfId="36904"/>
    <cellStyle name="Normal 5 8 5 6" xfId="20751"/>
    <cellStyle name="Normal 5 8 5 6 2" xfId="36905"/>
    <cellStyle name="Normal 5 8 5 7" xfId="36901"/>
    <cellStyle name="Normal 5 8 6" xfId="20752"/>
    <cellStyle name="Normal 5 8 6 2" xfId="20753"/>
    <cellStyle name="Normal 5 8 6 3" xfId="20754"/>
    <cellStyle name="Normal 5 8 6 3 2" xfId="36907"/>
    <cellStyle name="Normal 5 8 6 4" xfId="20755"/>
    <cellStyle name="Normal 5 8 6 4 2" xfId="36908"/>
    <cellStyle name="Normal 5 8 6 5" xfId="20756"/>
    <cellStyle name="Normal 5 8 6 5 2" xfId="36909"/>
    <cellStyle name="Normal 5 8 6 6" xfId="20757"/>
    <cellStyle name="Normal 5 8 6 6 2" xfId="36910"/>
    <cellStyle name="Normal 5 8 6 7" xfId="36906"/>
    <cellStyle name="Normal 5 8 7" xfId="20758"/>
    <cellStyle name="Normal 5 8 7 2" xfId="20759"/>
    <cellStyle name="Normal 5 8 7 2 2" xfId="36912"/>
    <cellStyle name="Normal 5 8 7 3" xfId="20760"/>
    <cellStyle name="Normal 5 8 7 3 2" xfId="36913"/>
    <cellStyle name="Normal 5 8 7 4" xfId="20761"/>
    <cellStyle name="Normal 5 8 7 4 2" xfId="36914"/>
    <cellStyle name="Normal 5 8 7 5" xfId="20762"/>
    <cellStyle name="Normal 5 8 7 5 2" xfId="36915"/>
    <cellStyle name="Normal 5 8 7 6" xfId="36911"/>
    <cellStyle name="Normal 5 8 8" xfId="20763"/>
    <cellStyle name="Normal 5 8 8 2" xfId="20764"/>
    <cellStyle name="Normal 5 8 8 2 2" xfId="36917"/>
    <cellStyle name="Normal 5 8 8 3" xfId="20765"/>
    <cellStyle name="Normal 5 8 8 3 2" xfId="36918"/>
    <cellStyle name="Normal 5 8 8 4" xfId="20766"/>
    <cellStyle name="Normal 5 8 8 4 2" xfId="36919"/>
    <cellStyle name="Normal 5 8 8 5" xfId="20767"/>
    <cellStyle name="Normal 5 8 8 5 2" xfId="36920"/>
    <cellStyle name="Normal 5 8 8 6" xfId="36916"/>
    <cellStyle name="Normal 5 8 9" xfId="20768"/>
    <cellStyle name="Normal 5 8 9 2" xfId="20769"/>
    <cellStyle name="Normal 5 8 9 2 2" xfId="36922"/>
    <cellStyle name="Normal 5 8 9 3" xfId="20770"/>
    <cellStyle name="Normal 5 8 9 3 2" xfId="36923"/>
    <cellStyle name="Normal 5 8 9 4" xfId="20771"/>
    <cellStyle name="Normal 5 8 9 4 2" xfId="36924"/>
    <cellStyle name="Normal 5 8 9 5" xfId="20772"/>
    <cellStyle name="Normal 5 8 9 5 2" xfId="36925"/>
    <cellStyle name="Normal 5 8 9 6" xfId="36921"/>
    <cellStyle name="Normal 5 9" xfId="20773"/>
    <cellStyle name="Normal 5 9 10" xfId="20774"/>
    <cellStyle name="Normal 5 9 11" xfId="20775"/>
    <cellStyle name="Normal 5 9 12" xfId="20776"/>
    <cellStyle name="Normal 5 9 13" xfId="20777"/>
    <cellStyle name="Normal 5 9 14" xfId="20778"/>
    <cellStyle name="Normal 5 9 15" xfId="20779"/>
    <cellStyle name="Normal 5 9 16" xfId="20780"/>
    <cellStyle name="Normal 5 9 17" xfId="20781"/>
    <cellStyle name="Normal 5 9 18" xfId="20782"/>
    <cellStyle name="Normal 5 9 19" xfId="20783"/>
    <cellStyle name="Normal 5 9 2" xfId="20784"/>
    <cellStyle name="Normal 5 9 2 2" xfId="20785"/>
    <cellStyle name="Normal 5 9 2 2 2" xfId="46119"/>
    <cellStyle name="Normal 5 9 2 3" xfId="20786"/>
    <cellStyle name="Normal 5 9 2 3 2" xfId="46205"/>
    <cellStyle name="Normal 5 9 2 4" xfId="20787"/>
    <cellStyle name="Normal 5 9 2 4 2" xfId="46355"/>
    <cellStyle name="Normal 5 9 2 5" xfId="20788"/>
    <cellStyle name="Normal 5 9 2 6" xfId="20789"/>
    <cellStyle name="Normal 5 9 2 7" xfId="20790"/>
    <cellStyle name="Normal 5 9 2 8" xfId="45979"/>
    <cellStyle name="Normal 5 9 20" xfId="20791"/>
    <cellStyle name="Normal 5 9 21" xfId="20792"/>
    <cellStyle name="Normal 5 9 22" xfId="20793"/>
    <cellStyle name="Normal 5 9 23" xfId="20794"/>
    <cellStyle name="Normal 5 9 24" xfId="40746"/>
    <cellStyle name="Normal 5 9 3" xfId="20795"/>
    <cellStyle name="Normal 5 9 3 2" xfId="43452"/>
    <cellStyle name="Normal 5 9 3 3" xfId="43453"/>
    <cellStyle name="Normal 5 9 3 4" xfId="43454"/>
    <cellStyle name="Normal 5 9 4" xfId="20796"/>
    <cellStyle name="Normal 5 9 4 10" xfId="20797"/>
    <cellStyle name="Normal 5 9 4 10 2" xfId="36927"/>
    <cellStyle name="Normal 5 9 4 11" xfId="20798"/>
    <cellStyle name="Normal 5 9 4 11 2" xfId="36928"/>
    <cellStyle name="Normal 5 9 4 12" xfId="36926"/>
    <cellStyle name="Normal 5 9 4 2" xfId="20799"/>
    <cellStyle name="Normal 5 9 4 2 2" xfId="20800"/>
    <cellStyle name="Normal 5 9 4 2 2 2" xfId="36930"/>
    <cellStyle name="Normal 5 9 4 2 3" xfId="20801"/>
    <cellStyle name="Normal 5 9 4 2 3 2" xfId="36931"/>
    <cellStyle name="Normal 5 9 4 2 4" xfId="20802"/>
    <cellStyle name="Normal 5 9 4 2 4 2" xfId="36932"/>
    <cellStyle name="Normal 5 9 4 2 5" xfId="20803"/>
    <cellStyle name="Normal 5 9 4 2 5 2" xfId="36933"/>
    <cellStyle name="Normal 5 9 4 2 6" xfId="36929"/>
    <cellStyle name="Normal 5 9 4 3" xfId="20804"/>
    <cellStyle name="Normal 5 9 4 3 2" xfId="20805"/>
    <cellStyle name="Normal 5 9 4 3 2 2" xfId="36935"/>
    <cellStyle name="Normal 5 9 4 3 3" xfId="20806"/>
    <cellStyle name="Normal 5 9 4 3 3 2" xfId="36936"/>
    <cellStyle name="Normal 5 9 4 3 4" xfId="20807"/>
    <cellStyle name="Normal 5 9 4 3 4 2" xfId="36937"/>
    <cellStyle name="Normal 5 9 4 3 5" xfId="20808"/>
    <cellStyle name="Normal 5 9 4 3 5 2" xfId="36938"/>
    <cellStyle name="Normal 5 9 4 3 6" xfId="36934"/>
    <cellStyle name="Normal 5 9 4 4" xfId="20809"/>
    <cellStyle name="Normal 5 9 4 4 2" xfId="20810"/>
    <cellStyle name="Normal 5 9 4 4 2 2" xfId="36940"/>
    <cellStyle name="Normal 5 9 4 4 3" xfId="20811"/>
    <cellStyle name="Normal 5 9 4 4 3 2" xfId="36941"/>
    <cellStyle name="Normal 5 9 4 4 4" xfId="20812"/>
    <cellStyle name="Normal 5 9 4 4 4 2" xfId="36942"/>
    <cellStyle name="Normal 5 9 4 4 5" xfId="20813"/>
    <cellStyle name="Normal 5 9 4 4 5 2" xfId="36943"/>
    <cellStyle name="Normal 5 9 4 4 6" xfId="36939"/>
    <cellStyle name="Normal 5 9 4 5" xfId="20814"/>
    <cellStyle name="Normal 5 9 4 5 2" xfId="20815"/>
    <cellStyle name="Normal 5 9 4 5 2 2" xfId="36945"/>
    <cellStyle name="Normal 5 9 4 5 3" xfId="20816"/>
    <cellStyle name="Normal 5 9 4 5 3 2" xfId="36946"/>
    <cellStyle name="Normal 5 9 4 5 4" xfId="20817"/>
    <cellStyle name="Normal 5 9 4 5 4 2" xfId="36947"/>
    <cellStyle name="Normal 5 9 4 5 5" xfId="20818"/>
    <cellStyle name="Normal 5 9 4 5 5 2" xfId="36948"/>
    <cellStyle name="Normal 5 9 4 5 6" xfId="36944"/>
    <cellStyle name="Normal 5 9 4 6" xfId="20819"/>
    <cellStyle name="Normal 5 9 4 6 2" xfId="20820"/>
    <cellStyle name="Normal 5 9 4 6 2 2" xfId="36950"/>
    <cellStyle name="Normal 5 9 4 6 3" xfId="20821"/>
    <cellStyle name="Normal 5 9 4 6 3 2" xfId="36951"/>
    <cellStyle name="Normal 5 9 4 6 4" xfId="20822"/>
    <cellStyle name="Normal 5 9 4 6 4 2" xfId="36952"/>
    <cellStyle name="Normal 5 9 4 6 5" xfId="20823"/>
    <cellStyle name="Normal 5 9 4 6 5 2" xfId="36953"/>
    <cellStyle name="Normal 5 9 4 6 6" xfId="36949"/>
    <cellStyle name="Normal 5 9 4 7" xfId="20824"/>
    <cellStyle name="Normal 5 9 4 7 2" xfId="20825"/>
    <cellStyle name="Normal 5 9 4 7 2 2" xfId="36955"/>
    <cellStyle name="Normal 5 9 4 7 3" xfId="20826"/>
    <cellStyle name="Normal 5 9 4 7 3 2" xfId="36956"/>
    <cellStyle name="Normal 5 9 4 7 4" xfId="20827"/>
    <cellStyle name="Normal 5 9 4 7 4 2" xfId="36957"/>
    <cellStyle name="Normal 5 9 4 7 5" xfId="20828"/>
    <cellStyle name="Normal 5 9 4 7 5 2" xfId="36958"/>
    <cellStyle name="Normal 5 9 4 7 6" xfId="36954"/>
    <cellStyle name="Normal 5 9 4 8" xfId="20829"/>
    <cellStyle name="Normal 5 9 4 8 2" xfId="36959"/>
    <cellStyle name="Normal 5 9 4 9" xfId="20830"/>
    <cellStyle name="Normal 5 9 4 9 2" xfId="36960"/>
    <cellStyle name="Normal 5 9 5" xfId="20831"/>
    <cellStyle name="Normal 5 9 5 2" xfId="46027"/>
    <cellStyle name="Normal 5 9 6" xfId="20832"/>
    <cellStyle name="Normal 5 9 6 2" xfId="46179"/>
    <cellStyle name="Normal 5 9 7" xfId="20833"/>
    <cellStyle name="Normal 5 9 7 2" xfId="46250"/>
    <cellStyle name="Normal 5 9 8" xfId="20834"/>
    <cellStyle name="Normal 5 9 8 2" xfId="46333"/>
    <cellStyle name="Normal 5 9 9" xfId="20835"/>
    <cellStyle name="Normal 5 9 9 2" xfId="46285"/>
    <cellStyle name="Normal 6" xfId="20836"/>
    <cellStyle name="Normal 6 10" xfId="20837"/>
    <cellStyle name="Normal 6 10 2" xfId="40747"/>
    <cellStyle name="Normal 6 11" xfId="20838"/>
    <cellStyle name="Normal 6 11 2" xfId="40748"/>
    <cellStyle name="Normal 6 12" xfId="20839"/>
    <cellStyle name="Normal 6 12 2" xfId="40749"/>
    <cellStyle name="Normal 6 13" xfId="20840"/>
    <cellStyle name="Normal 6 13 10" xfId="20841"/>
    <cellStyle name="Normal 6 13 11" xfId="20842"/>
    <cellStyle name="Normal 6 13 12" xfId="20843"/>
    <cellStyle name="Normal 6 13 13" xfId="20844"/>
    <cellStyle name="Normal 6 13 14" xfId="20845"/>
    <cellStyle name="Normal 6 13 15" xfId="20846"/>
    <cellStyle name="Normal 6 13 16" xfId="20847"/>
    <cellStyle name="Normal 6 13 2" xfId="20848"/>
    <cellStyle name="Normal 6 13 3" xfId="20849"/>
    <cellStyle name="Normal 6 13 4" xfId="20850"/>
    <cellStyle name="Normal 6 13 5" xfId="20851"/>
    <cellStyle name="Normal 6 13 6" xfId="20852"/>
    <cellStyle name="Normal 6 13 7" xfId="20853"/>
    <cellStyle name="Normal 6 13 8" xfId="20854"/>
    <cellStyle name="Normal 6 13 9" xfId="20855"/>
    <cellStyle name="Normal 6 14" xfId="20856"/>
    <cellStyle name="Normal 6 14 2" xfId="20857"/>
    <cellStyle name="Normal 6 15" xfId="20858"/>
    <cellStyle name="Normal 6 15 2" xfId="20859"/>
    <cellStyle name="Normal 6 16" xfId="20860"/>
    <cellStyle name="Normal 6 16 2" xfId="20861"/>
    <cellStyle name="Normal 6 17" xfId="20862"/>
    <cellStyle name="Normal 6 18" xfId="20863"/>
    <cellStyle name="Normal 6 19" xfId="20864"/>
    <cellStyle name="Normal 6 2" xfId="20865"/>
    <cellStyle name="Normal 6 2 10" xfId="20866"/>
    <cellStyle name="Normal 6 2 11" xfId="20867"/>
    <cellStyle name="Normal 6 2 12" xfId="20868"/>
    <cellStyle name="Normal 6 2 13" xfId="20869"/>
    <cellStyle name="Normal 6 2 14" xfId="20870"/>
    <cellStyle name="Normal 6 2 15" xfId="20871"/>
    <cellStyle name="Normal 6 2 16" xfId="20872"/>
    <cellStyle name="Normal 6 2 17" xfId="20873"/>
    <cellStyle name="Normal 6 2 18" xfId="20874"/>
    <cellStyle name="Normal 6 2 19" xfId="20875"/>
    <cellStyle name="Normal 6 2 2" xfId="20876"/>
    <cellStyle name="Normal 6 2 2 10" xfId="20877"/>
    <cellStyle name="Normal 6 2 2 11" xfId="20878"/>
    <cellStyle name="Normal 6 2 2 12" xfId="20879"/>
    <cellStyle name="Normal 6 2 2 13" xfId="20880"/>
    <cellStyle name="Normal 6 2 2 14" xfId="20881"/>
    <cellStyle name="Normal 6 2 2 15" xfId="20882"/>
    <cellStyle name="Normal 6 2 2 16" xfId="20883"/>
    <cellStyle name="Normal 6 2 2 17" xfId="20884"/>
    <cellStyle name="Normal 6 2 2 18" xfId="20885"/>
    <cellStyle name="Normal 6 2 2 19" xfId="20886"/>
    <cellStyle name="Normal 6 2 2 2" xfId="20887"/>
    <cellStyle name="Normal 6 2 2 2 2" xfId="20888"/>
    <cellStyle name="Normal 6 2 2 2 3" xfId="20889"/>
    <cellStyle name="Normal 6 2 2 2 4" xfId="20890"/>
    <cellStyle name="Normal 6 2 2 2 5" xfId="20891"/>
    <cellStyle name="Normal 6 2 2 2 6" xfId="20892"/>
    <cellStyle name="Normal 6 2 2 2 7" xfId="20893"/>
    <cellStyle name="Normal 6 2 2 20" xfId="20894"/>
    <cellStyle name="Normal 6 2 2 21" xfId="20895"/>
    <cellStyle name="Normal 6 2 2 22" xfId="40750"/>
    <cellStyle name="Normal 6 2 2 23" xfId="43455"/>
    <cellStyle name="Normal 6 2 2 23 2" xfId="46268"/>
    <cellStyle name="Normal 6 2 2 3" xfId="20896"/>
    <cellStyle name="Normal 6 2 2 4" xfId="20897"/>
    <cellStyle name="Normal 6 2 2 5" xfId="20898"/>
    <cellStyle name="Normal 6 2 2 6" xfId="20899"/>
    <cellStyle name="Normal 6 2 2 7" xfId="20900"/>
    <cellStyle name="Normal 6 2 2 8" xfId="20901"/>
    <cellStyle name="Normal 6 2 2 9" xfId="20902"/>
    <cellStyle name="Normal 6 2 20" xfId="20903"/>
    <cellStyle name="Normal 6 2 21" xfId="20904"/>
    <cellStyle name="Normal 6 2 22" xfId="20905"/>
    <cellStyle name="Normal 6 2 23" xfId="20906"/>
    <cellStyle name="Normal 6 2 3" xfId="20907"/>
    <cellStyle name="Normal 6 2 3 2" xfId="40751"/>
    <cellStyle name="Normal 6 2 4" xfId="20908"/>
    <cellStyle name="Normal 6 2 4 2" xfId="40752"/>
    <cellStyle name="Normal 6 2 5" xfId="20909"/>
    <cellStyle name="Normal 6 2 5 2" xfId="20910"/>
    <cellStyle name="Normal 6 2 6" xfId="20911"/>
    <cellStyle name="Normal 6 2 6 2" xfId="20912"/>
    <cellStyle name="Normal 6 2 7" xfId="20913"/>
    <cellStyle name="Normal 6 2 7 2" xfId="20914"/>
    <cellStyle name="Normal 6 2 8" xfId="20915"/>
    <cellStyle name="Normal 6 2 8 2" xfId="20916"/>
    <cellStyle name="Normal 6 2 9" xfId="20917"/>
    <cellStyle name="Normal 6 20" xfId="20918"/>
    <cellStyle name="Normal 6 21" xfId="20919"/>
    <cellStyle name="Normal 6 22" xfId="20920"/>
    <cellStyle name="Normal 6 23" xfId="20921"/>
    <cellStyle name="Normal 6 24" xfId="20922"/>
    <cellStyle name="Normal 6 25" xfId="20923"/>
    <cellStyle name="Normal 6 26" xfId="20924"/>
    <cellStyle name="Normal 6 27" xfId="20925"/>
    <cellStyle name="Normal 6 28" xfId="20926"/>
    <cellStyle name="Normal 6 29" xfId="20927"/>
    <cellStyle name="Normal 6 3" xfId="20928"/>
    <cellStyle name="Normal 6 3 2" xfId="20929"/>
    <cellStyle name="Normal 6 3 2 2" xfId="20930"/>
    <cellStyle name="Normal 6 3 2 2 2" xfId="40755"/>
    <cellStyle name="Normal 6 3 2 3" xfId="20931"/>
    <cellStyle name="Normal 6 3 2 4" xfId="20932"/>
    <cellStyle name="Normal 6 3 2 5" xfId="20933"/>
    <cellStyle name="Normal 6 3 2 6" xfId="20934"/>
    <cellStyle name="Normal 6 3 2 7" xfId="20935"/>
    <cellStyle name="Normal 6 3 2 8" xfId="40754"/>
    <cellStyle name="Normal 6 3 3" xfId="20936"/>
    <cellStyle name="Normal 6 3 3 2" xfId="40756"/>
    <cellStyle name="Normal 6 3 4" xfId="20937"/>
    <cellStyle name="Normal 6 3 4 2" xfId="40757"/>
    <cellStyle name="Normal 6 3 5" xfId="20938"/>
    <cellStyle name="Normal 6 3 5 2" xfId="41020"/>
    <cellStyle name="Normal 6 3 6" xfId="20939"/>
    <cellStyle name="Normal 6 3 6 2" xfId="41011"/>
    <cellStyle name="Normal 6 3 7" xfId="20940"/>
    <cellStyle name="Normal 6 3 8" xfId="20941"/>
    <cellStyle name="Normal 6 3 9" xfId="40753"/>
    <cellStyle name="Normal 6 30" xfId="20942"/>
    <cellStyle name="Normal 6 31" xfId="20943"/>
    <cellStyle name="Normal 6 32" xfId="20944"/>
    <cellStyle name="Normal 6 33" xfId="20945"/>
    <cellStyle name="Normal 6 34" xfId="20946"/>
    <cellStyle name="Normal 6 35" xfId="20947"/>
    <cellStyle name="Normal 6 4" xfId="20948"/>
    <cellStyle name="Normal 6 4 10" xfId="20949"/>
    <cellStyle name="Normal 6 4 11" xfId="20950"/>
    <cellStyle name="Normal 6 4 12" xfId="20951"/>
    <cellStyle name="Normal 6 4 13" xfId="20952"/>
    <cellStyle name="Normal 6 4 14" xfId="20953"/>
    <cellStyle name="Normal 6 4 15" xfId="20954"/>
    <cellStyle name="Normal 6 4 16" xfId="20955"/>
    <cellStyle name="Normal 6 4 2" xfId="20956"/>
    <cellStyle name="Normal 6 4 2 10" xfId="20957"/>
    <cellStyle name="Normal 6 4 2 11" xfId="20958"/>
    <cellStyle name="Normal 6 4 2 12" xfId="20959"/>
    <cellStyle name="Normal 6 4 2 13" xfId="20960"/>
    <cellStyle name="Normal 6 4 2 14" xfId="20961"/>
    <cellStyle name="Normal 6 4 2 15" xfId="20962"/>
    <cellStyle name="Normal 6 4 2 16" xfId="20963"/>
    <cellStyle name="Normal 6 4 2 17" xfId="40758"/>
    <cellStyle name="Normal 6 4 2 2" xfId="20964"/>
    <cellStyle name="Normal 6 4 2 3" xfId="20965"/>
    <cellStyle name="Normal 6 4 2 4" xfId="20966"/>
    <cellStyle name="Normal 6 4 2 5" xfId="20967"/>
    <cellStyle name="Normal 6 4 2 6" xfId="20968"/>
    <cellStyle name="Normal 6 4 2 7" xfId="20969"/>
    <cellStyle name="Normal 6 4 2 8" xfId="20970"/>
    <cellStyle name="Normal 6 4 2 9" xfId="20971"/>
    <cellStyle name="Normal 6 4 3" xfId="20972"/>
    <cellStyle name="Normal 6 4 3 2" xfId="40759"/>
    <cellStyle name="Normal 6 4 4" xfId="20973"/>
    <cellStyle name="Normal 6 4 4 2" xfId="40760"/>
    <cellStyle name="Normal 6 4 5" xfId="20974"/>
    <cellStyle name="Normal 6 4 6" xfId="20975"/>
    <cellStyle name="Normal 6 4 7" xfId="20976"/>
    <cellStyle name="Normal 6 4 8" xfId="20977"/>
    <cellStyle name="Normal 6 4 9" xfId="20978"/>
    <cellStyle name="Normal 6 5" xfId="20979"/>
    <cellStyle name="Normal 6 5 2" xfId="40761"/>
    <cellStyle name="Normal 6 6" xfId="20980"/>
    <cellStyle name="Normal 6 6 2" xfId="40762"/>
    <cellStyle name="Normal 6 7" xfId="20981"/>
    <cellStyle name="Normal 6 7 2" xfId="40763"/>
    <cellStyle name="Normal 6 8" xfId="20982"/>
    <cellStyle name="Normal 6 8 2" xfId="40764"/>
    <cellStyle name="Normal 6 9" xfId="20983"/>
    <cellStyle name="Normal 6 9 2" xfId="40765"/>
    <cellStyle name="Normal 7" xfId="20984"/>
    <cellStyle name="Normal 7 10" xfId="20985"/>
    <cellStyle name="Normal 7 10 2" xfId="43456"/>
    <cellStyle name="Normal 7 10 3" xfId="43457"/>
    <cellStyle name="Normal 7 10 4" xfId="43458"/>
    <cellStyle name="Normal 7 11" xfId="20986"/>
    <cellStyle name="Normal 7 11 2" xfId="43459"/>
    <cellStyle name="Normal 7 12" xfId="20987"/>
    <cellStyle name="Normal 7 12 2" xfId="43460"/>
    <cellStyle name="Normal 7 13" xfId="20988"/>
    <cellStyle name="Normal 7 13 2" xfId="43461"/>
    <cellStyle name="Normal 7 14" xfId="43462"/>
    <cellStyle name="Normal 7 15" xfId="43463"/>
    <cellStyle name="Normal 7 16" xfId="43464"/>
    <cellStyle name="Normal 7 17" xfId="43465"/>
    <cellStyle name="Normal 7 18" xfId="43466"/>
    <cellStyle name="Normal 7 19" xfId="43467"/>
    <cellStyle name="Normal 7 2" xfId="20989"/>
    <cellStyle name="Normal 7 2 10" xfId="20990"/>
    <cellStyle name="Normal 7 2 10 2" xfId="20991"/>
    <cellStyle name="Normal 7 2 10 2 2" xfId="36962"/>
    <cellStyle name="Normal 7 2 10 3" xfId="20992"/>
    <cellStyle name="Normal 7 2 10 3 2" xfId="36963"/>
    <cellStyle name="Normal 7 2 10 4" xfId="20993"/>
    <cellStyle name="Normal 7 2 10 4 2" xfId="36964"/>
    <cellStyle name="Normal 7 2 10 5" xfId="20994"/>
    <cellStyle name="Normal 7 2 10 5 2" xfId="36965"/>
    <cellStyle name="Normal 7 2 10 6" xfId="36961"/>
    <cellStyle name="Normal 7 2 11" xfId="20995"/>
    <cellStyle name="Normal 7 2 11 2" xfId="20996"/>
    <cellStyle name="Normal 7 2 11 2 2" xfId="36967"/>
    <cellStyle name="Normal 7 2 11 3" xfId="20997"/>
    <cellStyle name="Normal 7 2 11 3 2" xfId="36968"/>
    <cellStyle name="Normal 7 2 11 4" xfId="20998"/>
    <cellStyle name="Normal 7 2 11 4 2" xfId="36969"/>
    <cellStyle name="Normal 7 2 11 5" xfId="20999"/>
    <cellStyle name="Normal 7 2 11 5 2" xfId="36970"/>
    <cellStyle name="Normal 7 2 11 6" xfId="36966"/>
    <cellStyle name="Normal 7 2 12" xfId="21000"/>
    <cellStyle name="Normal 7 2 12 2" xfId="21001"/>
    <cellStyle name="Normal 7 2 12 2 2" xfId="36972"/>
    <cellStyle name="Normal 7 2 12 3" xfId="21002"/>
    <cellStyle name="Normal 7 2 12 3 2" xfId="36973"/>
    <cellStyle name="Normal 7 2 12 4" xfId="21003"/>
    <cellStyle name="Normal 7 2 12 4 2" xfId="36974"/>
    <cellStyle name="Normal 7 2 12 5" xfId="21004"/>
    <cellStyle name="Normal 7 2 12 5 2" xfId="36975"/>
    <cellStyle name="Normal 7 2 12 6" xfId="36971"/>
    <cellStyle name="Normal 7 2 13" xfId="21005"/>
    <cellStyle name="Normal 7 2 13 2" xfId="21006"/>
    <cellStyle name="Normal 7 2 13 2 2" xfId="36977"/>
    <cellStyle name="Normal 7 2 13 3" xfId="21007"/>
    <cellStyle name="Normal 7 2 13 3 2" xfId="36978"/>
    <cellStyle name="Normal 7 2 13 4" xfId="21008"/>
    <cellStyle name="Normal 7 2 13 4 2" xfId="36979"/>
    <cellStyle name="Normal 7 2 13 5" xfId="21009"/>
    <cellStyle name="Normal 7 2 13 5 2" xfId="36980"/>
    <cellStyle name="Normal 7 2 13 6" xfId="36976"/>
    <cellStyle name="Normal 7 2 14" xfId="21010"/>
    <cellStyle name="Normal 7 2 14 2" xfId="21011"/>
    <cellStyle name="Normal 7 2 14 2 2" xfId="36982"/>
    <cellStyle name="Normal 7 2 14 3" xfId="21012"/>
    <cellStyle name="Normal 7 2 14 3 2" xfId="36983"/>
    <cellStyle name="Normal 7 2 14 4" xfId="21013"/>
    <cellStyle name="Normal 7 2 14 4 2" xfId="36984"/>
    <cellStyle name="Normal 7 2 14 5" xfId="21014"/>
    <cellStyle name="Normal 7 2 14 5 2" xfId="36985"/>
    <cellStyle name="Normal 7 2 14 6" xfId="36981"/>
    <cellStyle name="Normal 7 2 15" xfId="21015"/>
    <cellStyle name="Normal 7 2 15 2" xfId="21016"/>
    <cellStyle name="Normal 7 2 15 2 2" xfId="36987"/>
    <cellStyle name="Normal 7 2 15 3" xfId="21017"/>
    <cellStyle name="Normal 7 2 15 3 2" xfId="36988"/>
    <cellStyle name="Normal 7 2 15 4" xfId="21018"/>
    <cellStyle name="Normal 7 2 15 4 2" xfId="36989"/>
    <cellStyle name="Normal 7 2 15 5" xfId="21019"/>
    <cellStyle name="Normal 7 2 15 5 2" xfId="36990"/>
    <cellStyle name="Normal 7 2 15 6" xfId="36986"/>
    <cellStyle name="Normal 7 2 16" xfId="21020"/>
    <cellStyle name="Normal 7 2 16 2" xfId="21021"/>
    <cellStyle name="Normal 7 2 16 2 2" xfId="36992"/>
    <cellStyle name="Normal 7 2 16 3" xfId="21022"/>
    <cellStyle name="Normal 7 2 16 3 2" xfId="36993"/>
    <cellStyle name="Normal 7 2 16 4" xfId="21023"/>
    <cellStyle name="Normal 7 2 16 4 2" xfId="36994"/>
    <cellStyle name="Normal 7 2 16 5" xfId="21024"/>
    <cellStyle name="Normal 7 2 16 5 2" xfId="36995"/>
    <cellStyle name="Normal 7 2 16 6" xfId="36991"/>
    <cellStyle name="Normal 7 2 17" xfId="21025"/>
    <cellStyle name="Normal 7 2 17 2" xfId="21026"/>
    <cellStyle name="Normal 7 2 17 2 2" xfId="36997"/>
    <cellStyle name="Normal 7 2 17 3" xfId="21027"/>
    <cellStyle name="Normal 7 2 17 3 2" xfId="36998"/>
    <cellStyle name="Normal 7 2 17 4" xfId="21028"/>
    <cellStyle name="Normal 7 2 17 4 2" xfId="36999"/>
    <cellStyle name="Normal 7 2 17 5" xfId="21029"/>
    <cellStyle name="Normal 7 2 17 5 2" xfId="37000"/>
    <cellStyle name="Normal 7 2 17 6" xfId="36996"/>
    <cellStyle name="Normal 7 2 18" xfId="21030"/>
    <cellStyle name="Normal 7 2 18 2" xfId="21031"/>
    <cellStyle name="Normal 7 2 18 2 2" xfId="37002"/>
    <cellStyle name="Normal 7 2 18 3" xfId="21032"/>
    <cellStyle name="Normal 7 2 18 3 2" xfId="37003"/>
    <cellStyle name="Normal 7 2 18 4" xfId="21033"/>
    <cellStyle name="Normal 7 2 18 4 2" xfId="37004"/>
    <cellStyle name="Normal 7 2 18 5" xfId="21034"/>
    <cellStyle name="Normal 7 2 18 5 2" xfId="37005"/>
    <cellStyle name="Normal 7 2 18 6" xfId="37001"/>
    <cellStyle name="Normal 7 2 19" xfId="21035"/>
    <cellStyle name="Normal 7 2 19 2" xfId="37006"/>
    <cellStyle name="Normal 7 2 2" xfId="21036"/>
    <cellStyle name="Normal 7 2 2 10" xfId="43468"/>
    <cellStyle name="Normal 7 2 2 2" xfId="21037"/>
    <cellStyle name="Normal 7 2 2 2 2" xfId="43469"/>
    <cellStyle name="Normal 7 2 2 2 3" xfId="43470"/>
    <cellStyle name="Normal 7 2 2 2 4" xfId="43471"/>
    <cellStyle name="Normal 7 2 2 2 5" xfId="43472"/>
    <cellStyle name="Normal 7 2 2 3" xfId="21038"/>
    <cellStyle name="Normal 7 2 2 3 2" xfId="43473"/>
    <cellStyle name="Normal 7 2 2 3 3" xfId="43474"/>
    <cellStyle name="Normal 7 2 2 3 4" xfId="43475"/>
    <cellStyle name="Normal 7 2 2 4" xfId="21039"/>
    <cellStyle name="Normal 7 2 2 4 2" xfId="43476"/>
    <cellStyle name="Normal 7 2 2 4 3" xfId="43477"/>
    <cellStyle name="Normal 7 2 2 4 4" xfId="43478"/>
    <cellStyle name="Normal 7 2 2 5" xfId="21040"/>
    <cellStyle name="Normal 7 2 2 5 2" xfId="46083"/>
    <cellStyle name="Normal 7 2 2 6" xfId="21041"/>
    <cellStyle name="Normal 7 2 2 6 2" xfId="46044"/>
    <cellStyle name="Normal 7 2 2 7" xfId="21042"/>
    <cellStyle name="Normal 7 2 2 7 2" xfId="46197"/>
    <cellStyle name="Normal 7 2 2 8" xfId="37007"/>
    <cellStyle name="Normal 7 2 2 9" xfId="43479"/>
    <cellStyle name="Normal 7 2 20" xfId="21043"/>
    <cellStyle name="Normal 7 2 20 2" xfId="37008"/>
    <cellStyle name="Normal 7 2 21" xfId="21044"/>
    <cellStyle name="Normal 7 2 21 2" xfId="37009"/>
    <cellStyle name="Normal 7 2 22" xfId="21045"/>
    <cellStyle name="Normal 7 2 22 2" xfId="37010"/>
    <cellStyle name="Normal 7 2 23" xfId="21046"/>
    <cellStyle name="Normal 7 2 23 2" xfId="37011"/>
    <cellStyle name="Normal 7 2 3" xfId="21047"/>
    <cellStyle name="Normal 7 2 3 2" xfId="43480"/>
    <cellStyle name="Normal 7 2 3 2 2" xfId="43481"/>
    <cellStyle name="Normal 7 2 3 2 3" xfId="43482"/>
    <cellStyle name="Normal 7 2 3 2 4" xfId="43483"/>
    <cellStyle name="Normal 7 2 3 3" xfId="43484"/>
    <cellStyle name="Normal 7 2 3 3 2" xfId="43485"/>
    <cellStyle name="Normal 7 2 3 3 3" xfId="43486"/>
    <cellStyle name="Normal 7 2 3 3 4" xfId="43487"/>
    <cellStyle name="Normal 7 2 3 4" xfId="43488"/>
    <cellStyle name="Normal 7 2 3 5" xfId="43489"/>
    <cellStyle name="Normal 7 2 3 6" xfId="43490"/>
    <cellStyle name="Normal 7 2 3 7" xfId="43491"/>
    <cellStyle name="Normal 7 2 3 8" xfId="43492"/>
    <cellStyle name="Normal 7 2 4" xfId="21048"/>
    <cellStyle name="Normal 7 2 4 10" xfId="21049"/>
    <cellStyle name="Normal 7 2 4 10 2" xfId="37013"/>
    <cellStyle name="Normal 7 2 4 11" xfId="21050"/>
    <cellStyle name="Normal 7 2 4 11 2" xfId="37014"/>
    <cellStyle name="Normal 7 2 4 12" xfId="40766"/>
    <cellStyle name="Normal 7 2 4 13" xfId="37012"/>
    <cellStyle name="Normal 7 2 4 2" xfId="21051"/>
    <cellStyle name="Normal 7 2 4 2 2" xfId="21052"/>
    <cellStyle name="Normal 7 2 4 2 2 2" xfId="37016"/>
    <cellStyle name="Normal 7 2 4 2 3" xfId="21053"/>
    <cellStyle name="Normal 7 2 4 2 3 2" xfId="37017"/>
    <cellStyle name="Normal 7 2 4 2 4" xfId="21054"/>
    <cellStyle name="Normal 7 2 4 2 4 2" xfId="37018"/>
    <cellStyle name="Normal 7 2 4 2 5" xfId="21055"/>
    <cellStyle name="Normal 7 2 4 2 5 2" xfId="37019"/>
    <cellStyle name="Normal 7 2 4 2 6" xfId="37015"/>
    <cellStyle name="Normal 7 2 4 3" xfId="21056"/>
    <cellStyle name="Normal 7 2 4 3 2" xfId="21057"/>
    <cellStyle name="Normal 7 2 4 3 2 2" xfId="37021"/>
    <cellStyle name="Normal 7 2 4 3 3" xfId="21058"/>
    <cellStyle name="Normal 7 2 4 3 3 2" xfId="37022"/>
    <cellStyle name="Normal 7 2 4 3 4" xfId="21059"/>
    <cellStyle name="Normal 7 2 4 3 4 2" xfId="37023"/>
    <cellStyle name="Normal 7 2 4 3 5" xfId="21060"/>
    <cellStyle name="Normal 7 2 4 3 5 2" xfId="37024"/>
    <cellStyle name="Normal 7 2 4 3 6" xfId="37020"/>
    <cellStyle name="Normal 7 2 4 4" xfId="21061"/>
    <cellStyle name="Normal 7 2 4 4 2" xfId="21062"/>
    <cellStyle name="Normal 7 2 4 4 2 2" xfId="37026"/>
    <cellStyle name="Normal 7 2 4 4 3" xfId="21063"/>
    <cellStyle name="Normal 7 2 4 4 3 2" xfId="37027"/>
    <cellStyle name="Normal 7 2 4 4 4" xfId="21064"/>
    <cellStyle name="Normal 7 2 4 4 4 2" xfId="37028"/>
    <cellStyle name="Normal 7 2 4 4 5" xfId="21065"/>
    <cellStyle name="Normal 7 2 4 4 5 2" xfId="37029"/>
    <cellStyle name="Normal 7 2 4 4 6" xfId="37025"/>
    <cellStyle name="Normal 7 2 4 5" xfId="21066"/>
    <cellStyle name="Normal 7 2 4 5 2" xfId="21067"/>
    <cellStyle name="Normal 7 2 4 5 2 2" xfId="37031"/>
    <cellStyle name="Normal 7 2 4 5 3" xfId="21068"/>
    <cellStyle name="Normal 7 2 4 5 3 2" xfId="37032"/>
    <cellStyle name="Normal 7 2 4 5 4" xfId="21069"/>
    <cellStyle name="Normal 7 2 4 5 4 2" xfId="37033"/>
    <cellStyle name="Normal 7 2 4 5 5" xfId="21070"/>
    <cellStyle name="Normal 7 2 4 5 5 2" xfId="37034"/>
    <cellStyle name="Normal 7 2 4 5 6" xfId="37030"/>
    <cellStyle name="Normal 7 2 4 6" xfId="21071"/>
    <cellStyle name="Normal 7 2 4 6 2" xfId="21072"/>
    <cellStyle name="Normal 7 2 4 6 2 2" xfId="37036"/>
    <cellStyle name="Normal 7 2 4 6 3" xfId="21073"/>
    <cellStyle name="Normal 7 2 4 6 3 2" xfId="37037"/>
    <cellStyle name="Normal 7 2 4 6 4" xfId="21074"/>
    <cellStyle name="Normal 7 2 4 6 4 2" xfId="37038"/>
    <cellStyle name="Normal 7 2 4 6 5" xfId="21075"/>
    <cellStyle name="Normal 7 2 4 6 5 2" xfId="37039"/>
    <cellStyle name="Normal 7 2 4 6 6" xfId="37035"/>
    <cellStyle name="Normal 7 2 4 7" xfId="21076"/>
    <cellStyle name="Normal 7 2 4 7 2" xfId="21077"/>
    <cellStyle name="Normal 7 2 4 7 2 2" xfId="37041"/>
    <cellStyle name="Normal 7 2 4 7 3" xfId="21078"/>
    <cellStyle name="Normal 7 2 4 7 3 2" xfId="37042"/>
    <cellStyle name="Normal 7 2 4 7 4" xfId="21079"/>
    <cellStyle name="Normal 7 2 4 7 4 2" xfId="37043"/>
    <cellStyle name="Normal 7 2 4 7 5" xfId="21080"/>
    <cellStyle name="Normal 7 2 4 7 5 2" xfId="37044"/>
    <cellStyle name="Normal 7 2 4 7 6" xfId="37040"/>
    <cellStyle name="Normal 7 2 4 8" xfId="21081"/>
    <cellStyle name="Normal 7 2 4 8 2" xfId="37045"/>
    <cellStyle name="Normal 7 2 4 9" xfId="21082"/>
    <cellStyle name="Normal 7 2 4 9 2" xfId="37046"/>
    <cellStyle name="Normal 7 2 5" xfId="21083"/>
    <cellStyle name="Normal 7 2 5 2" xfId="21084"/>
    <cellStyle name="Normal 7 2 5 2 2" xfId="21085"/>
    <cellStyle name="Normal 7 2 5 2 2 2" xfId="37049"/>
    <cellStyle name="Normal 7 2 5 2 3" xfId="21086"/>
    <cellStyle name="Normal 7 2 5 2 3 2" xfId="37050"/>
    <cellStyle name="Normal 7 2 5 2 4" xfId="21087"/>
    <cellStyle name="Normal 7 2 5 2 4 2" xfId="37051"/>
    <cellStyle name="Normal 7 2 5 2 5" xfId="21088"/>
    <cellStyle name="Normal 7 2 5 2 5 2" xfId="37052"/>
    <cellStyle name="Normal 7 2 5 2 6" xfId="37048"/>
    <cellStyle name="Normal 7 2 5 3" xfId="21089"/>
    <cellStyle name="Normal 7 2 5 3 2" xfId="37053"/>
    <cellStyle name="Normal 7 2 5 4" xfId="21090"/>
    <cellStyle name="Normal 7 2 5 4 2" xfId="37054"/>
    <cellStyle name="Normal 7 2 5 5" xfId="21091"/>
    <cellStyle name="Normal 7 2 5 5 2" xfId="37055"/>
    <cellStyle name="Normal 7 2 5 6" xfId="21092"/>
    <cellStyle name="Normal 7 2 5 6 2" xfId="37056"/>
    <cellStyle name="Normal 7 2 5 7" xfId="37047"/>
    <cellStyle name="Normal 7 2 6" xfId="21093"/>
    <cellStyle name="Normal 7 2 6 2" xfId="21094"/>
    <cellStyle name="Normal 7 2 6 2 2" xfId="21095"/>
    <cellStyle name="Normal 7 2 6 2 2 2" xfId="37059"/>
    <cellStyle name="Normal 7 2 6 2 3" xfId="21096"/>
    <cellStyle name="Normal 7 2 6 2 3 2" xfId="37060"/>
    <cellStyle name="Normal 7 2 6 2 4" xfId="21097"/>
    <cellStyle name="Normal 7 2 6 2 4 2" xfId="37061"/>
    <cellStyle name="Normal 7 2 6 2 5" xfId="21098"/>
    <cellStyle name="Normal 7 2 6 2 5 2" xfId="37062"/>
    <cellStyle name="Normal 7 2 6 2 6" xfId="37058"/>
    <cellStyle name="Normal 7 2 6 3" xfId="21099"/>
    <cellStyle name="Normal 7 2 6 3 2" xfId="37063"/>
    <cellStyle name="Normal 7 2 6 4" xfId="21100"/>
    <cellStyle name="Normal 7 2 6 4 2" xfId="37064"/>
    <cellStyle name="Normal 7 2 6 5" xfId="21101"/>
    <cellStyle name="Normal 7 2 6 5 2" xfId="37065"/>
    <cellStyle name="Normal 7 2 6 6" xfId="21102"/>
    <cellStyle name="Normal 7 2 6 6 2" xfId="37066"/>
    <cellStyle name="Normal 7 2 6 7" xfId="37057"/>
    <cellStyle name="Normal 7 2 7" xfId="21103"/>
    <cellStyle name="Normal 7 2 7 2" xfId="21104"/>
    <cellStyle name="Normal 7 2 7 2 2" xfId="37068"/>
    <cellStyle name="Normal 7 2 7 3" xfId="21105"/>
    <cellStyle name="Normal 7 2 7 3 2" xfId="37069"/>
    <cellStyle name="Normal 7 2 7 4" xfId="21106"/>
    <cellStyle name="Normal 7 2 7 4 2" xfId="37070"/>
    <cellStyle name="Normal 7 2 7 5" xfId="21107"/>
    <cellStyle name="Normal 7 2 7 5 2" xfId="37071"/>
    <cellStyle name="Normal 7 2 7 6" xfId="37067"/>
    <cellStyle name="Normal 7 2 8" xfId="21108"/>
    <cellStyle name="Normal 7 2 8 2" xfId="21109"/>
    <cellStyle name="Normal 7 2 8 2 2" xfId="37073"/>
    <cellStyle name="Normal 7 2 8 3" xfId="21110"/>
    <cellStyle name="Normal 7 2 8 3 2" xfId="37074"/>
    <cellStyle name="Normal 7 2 8 4" xfId="21111"/>
    <cellStyle name="Normal 7 2 8 4 2" xfId="37075"/>
    <cellStyle name="Normal 7 2 8 5" xfId="21112"/>
    <cellStyle name="Normal 7 2 8 5 2" xfId="37076"/>
    <cellStyle name="Normal 7 2 8 6" xfId="37072"/>
    <cellStyle name="Normal 7 2 9" xfId="21113"/>
    <cellStyle name="Normal 7 2 9 2" xfId="21114"/>
    <cellStyle name="Normal 7 2 9 2 2" xfId="37078"/>
    <cellStyle name="Normal 7 2 9 3" xfId="21115"/>
    <cellStyle name="Normal 7 2 9 3 2" xfId="37079"/>
    <cellStyle name="Normal 7 2 9 4" xfId="21116"/>
    <cellStyle name="Normal 7 2 9 4 2" xfId="37080"/>
    <cellStyle name="Normal 7 2 9 5" xfId="21117"/>
    <cellStyle name="Normal 7 2 9 5 2" xfId="37081"/>
    <cellStyle name="Normal 7 2 9 6" xfId="37077"/>
    <cellStyle name="Normal 7 20" xfId="43493"/>
    <cellStyle name="Normal 7 3" xfId="21118"/>
    <cellStyle name="Normal 7 3 10" xfId="21119"/>
    <cellStyle name="Normal 7 3 10 2" xfId="21120"/>
    <cellStyle name="Normal 7 3 10 2 2" xfId="37083"/>
    <cellStyle name="Normal 7 3 10 3" xfId="21121"/>
    <cellStyle name="Normal 7 3 10 3 2" xfId="37084"/>
    <cellStyle name="Normal 7 3 10 4" xfId="21122"/>
    <cellStyle name="Normal 7 3 10 4 2" xfId="37085"/>
    <cellStyle name="Normal 7 3 10 5" xfId="21123"/>
    <cellStyle name="Normal 7 3 10 5 2" xfId="37086"/>
    <cellStyle name="Normal 7 3 10 6" xfId="37082"/>
    <cellStyle name="Normal 7 3 11" xfId="21124"/>
    <cellStyle name="Normal 7 3 11 2" xfId="21125"/>
    <cellStyle name="Normal 7 3 11 2 2" xfId="37088"/>
    <cellStyle name="Normal 7 3 11 3" xfId="21126"/>
    <cellStyle name="Normal 7 3 11 3 2" xfId="37089"/>
    <cellStyle name="Normal 7 3 11 4" xfId="21127"/>
    <cellStyle name="Normal 7 3 11 4 2" xfId="37090"/>
    <cellStyle name="Normal 7 3 11 5" xfId="21128"/>
    <cellStyle name="Normal 7 3 11 5 2" xfId="37091"/>
    <cellStyle name="Normal 7 3 11 6" xfId="37087"/>
    <cellStyle name="Normal 7 3 12" xfId="21129"/>
    <cellStyle name="Normal 7 3 12 2" xfId="21130"/>
    <cellStyle name="Normal 7 3 12 2 2" xfId="37093"/>
    <cellStyle name="Normal 7 3 12 3" xfId="21131"/>
    <cellStyle name="Normal 7 3 12 3 2" xfId="37094"/>
    <cellStyle name="Normal 7 3 12 4" xfId="21132"/>
    <cellStyle name="Normal 7 3 12 4 2" xfId="37095"/>
    <cellStyle name="Normal 7 3 12 5" xfId="21133"/>
    <cellStyle name="Normal 7 3 12 5 2" xfId="37096"/>
    <cellStyle name="Normal 7 3 12 6" xfId="37092"/>
    <cellStyle name="Normal 7 3 13" xfId="21134"/>
    <cellStyle name="Normal 7 3 13 2" xfId="21135"/>
    <cellStyle name="Normal 7 3 13 2 2" xfId="37098"/>
    <cellStyle name="Normal 7 3 13 3" xfId="21136"/>
    <cellStyle name="Normal 7 3 13 3 2" xfId="37099"/>
    <cellStyle name="Normal 7 3 13 4" xfId="21137"/>
    <cellStyle name="Normal 7 3 13 4 2" xfId="37100"/>
    <cellStyle name="Normal 7 3 13 5" xfId="21138"/>
    <cellStyle name="Normal 7 3 13 5 2" xfId="37101"/>
    <cellStyle name="Normal 7 3 13 6" xfId="37097"/>
    <cellStyle name="Normal 7 3 14" xfId="21139"/>
    <cellStyle name="Normal 7 3 14 2" xfId="21140"/>
    <cellStyle name="Normal 7 3 14 2 2" xfId="37103"/>
    <cellStyle name="Normal 7 3 14 3" xfId="21141"/>
    <cellStyle name="Normal 7 3 14 3 2" xfId="37104"/>
    <cellStyle name="Normal 7 3 14 4" xfId="21142"/>
    <cellStyle name="Normal 7 3 14 4 2" xfId="37105"/>
    <cellStyle name="Normal 7 3 14 5" xfId="21143"/>
    <cellStyle name="Normal 7 3 14 5 2" xfId="37106"/>
    <cellStyle name="Normal 7 3 14 6" xfId="37102"/>
    <cellStyle name="Normal 7 3 15" xfId="21144"/>
    <cellStyle name="Normal 7 3 15 2" xfId="21145"/>
    <cellStyle name="Normal 7 3 15 2 2" xfId="37108"/>
    <cellStyle name="Normal 7 3 15 3" xfId="21146"/>
    <cellStyle name="Normal 7 3 15 3 2" xfId="37109"/>
    <cellStyle name="Normal 7 3 15 4" xfId="21147"/>
    <cellStyle name="Normal 7 3 15 4 2" xfId="37110"/>
    <cellStyle name="Normal 7 3 15 5" xfId="21148"/>
    <cellStyle name="Normal 7 3 15 5 2" xfId="37111"/>
    <cellStyle name="Normal 7 3 15 6" xfId="37107"/>
    <cellStyle name="Normal 7 3 16" xfId="21149"/>
    <cellStyle name="Normal 7 3 16 2" xfId="21150"/>
    <cellStyle name="Normal 7 3 16 2 2" xfId="37113"/>
    <cellStyle name="Normal 7 3 16 3" xfId="21151"/>
    <cellStyle name="Normal 7 3 16 3 2" xfId="37114"/>
    <cellStyle name="Normal 7 3 16 4" xfId="21152"/>
    <cellStyle name="Normal 7 3 16 4 2" xfId="37115"/>
    <cellStyle name="Normal 7 3 16 5" xfId="21153"/>
    <cellStyle name="Normal 7 3 16 5 2" xfId="37116"/>
    <cellStyle name="Normal 7 3 16 6" xfId="37112"/>
    <cellStyle name="Normal 7 3 17" xfId="21154"/>
    <cellStyle name="Normal 7 3 17 2" xfId="21155"/>
    <cellStyle name="Normal 7 3 17 2 2" xfId="37118"/>
    <cellStyle name="Normal 7 3 17 3" xfId="21156"/>
    <cellStyle name="Normal 7 3 17 3 2" xfId="37119"/>
    <cellStyle name="Normal 7 3 17 4" xfId="21157"/>
    <cellStyle name="Normal 7 3 17 4 2" xfId="37120"/>
    <cellStyle name="Normal 7 3 17 5" xfId="21158"/>
    <cellStyle name="Normal 7 3 17 5 2" xfId="37121"/>
    <cellStyle name="Normal 7 3 17 6" xfId="37117"/>
    <cellStyle name="Normal 7 3 18" xfId="21159"/>
    <cellStyle name="Normal 7 3 18 2" xfId="21160"/>
    <cellStyle name="Normal 7 3 18 2 2" xfId="37123"/>
    <cellStyle name="Normal 7 3 18 3" xfId="21161"/>
    <cellStyle name="Normal 7 3 18 3 2" xfId="37124"/>
    <cellStyle name="Normal 7 3 18 4" xfId="21162"/>
    <cellStyle name="Normal 7 3 18 4 2" xfId="37125"/>
    <cellStyle name="Normal 7 3 18 5" xfId="21163"/>
    <cellStyle name="Normal 7 3 18 5 2" xfId="37126"/>
    <cellStyle name="Normal 7 3 18 6" xfId="37122"/>
    <cellStyle name="Normal 7 3 19" xfId="21164"/>
    <cellStyle name="Normal 7 3 19 2" xfId="37127"/>
    <cellStyle name="Normal 7 3 2" xfId="21165"/>
    <cellStyle name="Normal 7 3 2 2" xfId="21166"/>
    <cellStyle name="Normal 7 3 2 2 2" xfId="43494"/>
    <cellStyle name="Normal 7 3 2 2 3" xfId="43495"/>
    <cellStyle name="Normal 7 3 2 2 4" xfId="43496"/>
    <cellStyle name="Normal 7 3 2 3" xfId="21167"/>
    <cellStyle name="Normal 7 3 2 3 2" xfId="43497"/>
    <cellStyle name="Normal 7 3 2 3 3" xfId="43498"/>
    <cellStyle name="Normal 7 3 2 3 4" xfId="43499"/>
    <cellStyle name="Normal 7 3 2 4" xfId="21168"/>
    <cellStyle name="Normal 7 3 2 4 2" xfId="46031"/>
    <cellStyle name="Normal 7 3 2 5" xfId="21169"/>
    <cellStyle name="Normal 7 3 2 5 2" xfId="46183"/>
    <cellStyle name="Normal 7 3 2 6" xfId="21170"/>
    <cellStyle name="Normal 7 3 2 6 2" xfId="46254"/>
    <cellStyle name="Normal 7 3 2 7" xfId="21171"/>
    <cellStyle name="Normal 7 3 2 7 2" xfId="46337"/>
    <cellStyle name="Normal 7 3 2 8" xfId="37128"/>
    <cellStyle name="Normal 7 3 20" xfId="21172"/>
    <cellStyle name="Normal 7 3 20 2" xfId="37129"/>
    <cellStyle name="Normal 7 3 21" xfId="21173"/>
    <cellStyle name="Normal 7 3 21 2" xfId="37130"/>
    <cellStyle name="Normal 7 3 22" xfId="21174"/>
    <cellStyle name="Normal 7 3 22 2" xfId="37131"/>
    <cellStyle name="Normal 7 3 23" xfId="21175"/>
    <cellStyle name="Normal 7 3 23 2" xfId="37132"/>
    <cellStyle name="Normal 7 3 3" xfId="21176"/>
    <cellStyle name="Normal 7 3 3 2" xfId="43500"/>
    <cellStyle name="Normal 7 3 3 3" xfId="43501"/>
    <cellStyle name="Normal 7 3 3 4" xfId="43502"/>
    <cellStyle name="Normal 7 3 3 5" xfId="43503"/>
    <cellStyle name="Normal 7 3 4" xfId="21177"/>
    <cellStyle name="Normal 7 3 4 10" xfId="21178"/>
    <cellStyle name="Normal 7 3 4 10 2" xfId="37134"/>
    <cellStyle name="Normal 7 3 4 11" xfId="21179"/>
    <cellStyle name="Normal 7 3 4 11 2" xfId="37135"/>
    <cellStyle name="Normal 7 3 4 12" xfId="37133"/>
    <cellStyle name="Normal 7 3 4 2" xfId="21180"/>
    <cellStyle name="Normal 7 3 4 2 2" xfId="21181"/>
    <cellStyle name="Normal 7 3 4 2 2 2" xfId="37137"/>
    <cellStyle name="Normal 7 3 4 2 3" xfId="21182"/>
    <cellStyle name="Normal 7 3 4 2 3 2" xfId="37138"/>
    <cellStyle name="Normal 7 3 4 2 4" xfId="21183"/>
    <cellStyle name="Normal 7 3 4 2 4 2" xfId="37139"/>
    <cellStyle name="Normal 7 3 4 2 5" xfId="21184"/>
    <cellStyle name="Normal 7 3 4 2 5 2" xfId="37140"/>
    <cellStyle name="Normal 7 3 4 2 6" xfId="37136"/>
    <cellStyle name="Normal 7 3 4 3" xfId="21185"/>
    <cellStyle name="Normal 7 3 4 3 2" xfId="21186"/>
    <cellStyle name="Normal 7 3 4 3 2 2" xfId="37142"/>
    <cellStyle name="Normal 7 3 4 3 3" xfId="21187"/>
    <cellStyle name="Normal 7 3 4 3 3 2" xfId="37143"/>
    <cellStyle name="Normal 7 3 4 3 4" xfId="21188"/>
    <cellStyle name="Normal 7 3 4 3 4 2" xfId="37144"/>
    <cellStyle name="Normal 7 3 4 3 5" xfId="21189"/>
    <cellStyle name="Normal 7 3 4 3 5 2" xfId="37145"/>
    <cellStyle name="Normal 7 3 4 3 6" xfId="37141"/>
    <cellStyle name="Normal 7 3 4 4" xfId="21190"/>
    <cellStyle name="Normal 7 3 4 4 2" xfId="21191"/>
    <cellStyle name="Normal 7 3 4 4 2 2" xfId="37147"/>
    <cellStyle name="Normal 7 3 4 4 3" xfId="21192"/>
    <cellStyle name="Normal 7 3 4 4 3 2" xfId="37148"/>
    <cellStyle name="Normal 7 3 4 4 4" xfId="21193"/>
    <cellStyle name="Normal 7 3 4 4 4 2" xfId="37149"/>
    <cellStyle name="Normal 7 3 4 4 5" xfId="21194"/>
    <cellStyle name="Normal 7 3 4 4 5 2" xfId="37150"/>
    <cellStyle name="Normal 7 3 4 4 6" xfId="37146"/>
    <cellStyle name="Normal 7 3 4 5" xfId="21195"/>
    <cellStyle name="Normal 7 3 4 5 2" xfId="21196"/>
    <cellStyle name="Normal 7 3 4 5 2 2" xfId="37152"/>
    <cellStyle name="Normal 7 3 4 5 3" xfId="21197"/>
    <cellStyle name="Normal 7 3 4 5 3 2" xfId="37153"/>
    <cellStyle name="Normal 7 3 4 5 4" xfId="21198"/>
    <cellStyle name="Normal 7 3 4 5 4 2" xfId="37154"/>
    <cellStyle name="Normal 7 3 4 5 5" xfId="21199"/>
    <cellStyle name="Normal 7 3 4 5 5 2" xfId="37155"/>
    <cellStyle name="Normal 7 3 4 5 6" xfId="37151"/>
    <cellStyle name="Normal 7 3 4 6" xfId="21200"/>
    <cellStyle name="Normal 7 3 4 6 2" xfId="21201"/>
    <cellStyle name="Normal 7 3 4 6 2 2" xfId="37157"/>
    <cellStyle name="Normal 7 3 4 6 3" xfId="21202"/>
    <cellStyle name="Normal 7 3 4 6 3 2" xfId="37158"/>
    <cellStyle name="Normal 7 3 4 6 4" xfId="21203"/>
    <cellStyle name="Normal 7 3 4 6 4 2" xfId="37159"/>
    <cellStyle name="Normal 7 3 4 6 5" xfId="21204"/>
    <cellStyle name="Normal 7 3 4 6 5 2" xfId="37160"/>
    <cellStyle name="Normal 7 3 4 6 6" xfId="37156"/>
    <cellStyle name="Normal 7 3 4 7" xfId="21205"/>
    <cellStyle name="Normal 7 3 4 7 2" xfId="21206"/>
    <cellStyle name="Normal 7 3 4 7 2 2" xfId="37162"/>
    <cellStyle name="Normal 7 3 4 7 3" xfId="21207"/>
    <cellStyle name="Normal 7 3 4 7 3 2" xfId="37163"/>
    <cellStyle name="Normal 7 3 4 7 4" xfId="21208"/>
    <cellStyle name="Normal 7 3 4 7 4 2" xfId="37164"/>
    <cellStyle name="Normal 7 3 4 7 5" xfId="21209"/>
    <cellStyle name="Normal 7 3 4 7 5 2" xfId="37165"/>
    <cellStyle name="Normal 7 3 4 7 6" xfId="37161"/>
    <cellStyle name="Normal 7 3 4 8" xfId="21210"/>
    <cellStyle name="Normal 7 3 4 8 2" xfId="37166"/>
    <cellStyle name="Normal 7 3 4 9" xfId="21211"/>
    <cellStyle name="Normal 7 3 4 9 2" xfId="37167"/>
    <cellStyle name="Normal 7 3 5" xfId="21212"/>
    <cellStyle name="Normal 7 3 5 2" xfId="21213"/>
    <cellStyle name="Normal 7 3 5 2 2" xfId="21214"/>
    <cellStyle name="Normal 7 3 5 2 2 2" xfId="37170"/>
    <cellStyle name="Normal 7 3 5 2 3" xfId="21215"/>
    <cellStyle name="Normal 7 3 5 2 3 2" xfId="37171"/>
    <cellStyle name="Normal 7 3 5 2 4" xfId="21216"/>
    <cellStyle name="Normal 7 3 5 2 4 2" xfId="37172"/>
    <cellStyle name="Normal 7 3 5 2 5" xfId="21217"/>
    <cellStyle name="Normal 7 3 5 2 5 2" xfId="37173"/>
    <cellStyle name="Normal 7 3 5 2 6" xfId="37169"/>
    <cellStyle name="Normal 7 3 5 3" xfId="21218"/>
    <cellStyle name="Normal 7 3 5 3 2" xfId="37174"/>
    <cellStyle name="Normal 7 3 5 4" xfId="21219"/>
    <cellStyle name="Normal 7 3 5 4 2" xfId="37175"/>
    <cellStyle name="Normal 7 3 5 5" xfId="21220"/>
    <cellStyle name="Normal 7 3 5 5 2" xfId="37176"/>
    <cellStyle name="Normal 7 3 5 6" xfId="21221"/>
    <cellStyle name="Normal 7 3 5 6 2" xfId="37177"/>
    <cellStyle name="Normal 7 3 5 7" xfId="37168"/>
    <cellStyle name="Normal 7 3 6" xfId="21222"/>
    <cellStyle name="Normal 7 3 6 2" xfId="21223"/>
    <cellStyle name="Normal 7 3 6 2 2" xfId="21224"/>
    <cellStyle name="Normal 7 3 6 2 2 2" xfId="37180"/>
    <cellStyle name="Normal 7 3 6 2 3" xfId="21225"/>
    <cellStyle name="Normal 7 3 6 2 3 2" xfId="37181"/>
    <cellStyle name="Normal 7 3 6 2 4" xfId="21226"/>
    <cellStyle name="Normal 7 3 6 2 4 2" xfId="37182"/>
    <cellStyle name="Normal 7 3 6 2 5" xfId="21227"/>
    <cellStyle name="Normal 7 3 6 2 5 2" xfId="37183"/>
    <cellStyle name="Normal 7 3 6 2 6" xfId="37179"/>
    <cellStyle name="Normal 7 3 6 3" xfId="21228"/>
    <cellStyle name="Normal 7 3 6 3 2" xfId="37184"/>
    <cellStyle name="Normal 7 3 6 4" xfId="21229"/>
    <cellStyle name="Normal 7 3 6 4 2" xfId="37185"/>
    <cellStyle name="Normal 7 3 6 5" xfId="21230"/>
    <cellStyle name="Normal 7 3 6 5 2" xfId="37186"/>
    <cellStyle name="Normal 7 3 6 6" xfId="21231"/>
    <cellStyle name="Normal 7 3 6 6 2" xfId="37187"/>
    <cellStyle name="Normal 7 3 6 7" xfId="37178"/>
    <cellStyle name="Normal 7 3 7" xfId="21232"/>
    <cellStyle name="Normal 7 3 7 2" xfId="21233"/>
    <cellStyle name="Normal 7 3 7 2 2" xfId="37189"/>
    <cellStyle name="Normal 7 3 7 3" xfId="21234"/>
    <cellStyle name="Normal 7 3 7 3 2" xfId="37190"/>
    <cellStyle name="Normal 7 3 7 4" xfId="21235"/>
    <cellStyle name="Normal 7 3 7 4 2" xfId="37191"/>
    <cellStyle name="Normal 7 3 7 5" xfId="21236"/>
    <cellStyle name="Normal 7 3 7 5 2" xfId="37192"/>
    <cellStyle name="Normal 7 3 7 6" xfId="37188"/>
    <cellStyle name="Normal 7 3 8" xfId="21237"/>
    <cellStyle name="Normal 7 3 8 2" xfId="21238"/>
    <cellStyle name="Normal 7 3 8 2 2" xfId="37194"/>
    <cellStyle name="Normal 7 3 8 3" xfId="21239"/>
    <cellStyle name="Normal 7 3 8 3 2" xfId="37195"/>
    <cellStyle name="Normal 7 3 8 4" xfId="21240"/>
    <cellStyle name="Normal 7 3 8 4 2" xfId="37196"/>
    <cellStyle name="Normal 7 3 8 5" xfId="21241"/>
    <cellStyle name="Normal 7 3 8 5 2" xfId="37197"/>
    <cellStyle name="Normal 7 3 8 6" xfId="37193"/>
    <cellStyle name="Normal 7 3 9" xfId="21242"/>
    <cellStyle name="Normal 7 3 9 2" xfId="21243"/>
    <cellStyle name="Normal 7 3 9 2 2" xfId="37199"/>
    <cellStyle name="Normal 7 3 9 3" xfId="21244"/>
    <cellStyle name="Normal 7 3 9 3 2" xfId="37200"/>
    <cellStyle name="Normal 7 3 9 4" xfId="21245"/>
    <cellStyle name="Normal 7 3 9 4 2" xfId="37201"/>
    <cellStyle name="Normal 7 3 9 5" xfId="21246"/>
    <cellStyle name="Normal 7 3 9 5 2" xfId="37202"/>
    <cellStyle name="Normal 7 3 9 6" xfId="37198"/>
    <cellStyle name="Normal 7 4" xfId="21247"/>
    <cellStyle name="Normal 7 4 10" xfId="43504"/>
    <cellStyle name="Normal 7 4 11" xfId="43505"/>
    <cellStyle name="Normal 7 4 2" xfId="43506"/>
    <cellStyle name="Normal 7 4 2 2" xfId="43507"/>
    <cellStyle name="Normal 7 4 2 2 2" xfId="43508"/>
    <cellStyle name="Normal 7 4 2 2 3" xfId="43509"/>
    <cellStyle name="Normal 7 4 2 2 4" xfId="43510"/>
    <cellStyle name="Normal 7 4 2 3" xfId="43511"/>
    <cellStyle name="Normal 7 4 2 3 2" xfId="43512"/>
    <cellStyle name="Normal 7 4 2 3 3" xfId="43513"/>
    <cellStyle name="Normal 7 4 2 3 4" xfId="43514"/>
    <cellStyle name="Normal 7 4 2 4" xfId="43515"/>
    <cellStyle name="Normal 7 4 2 5" xfId="43516"/>
    <cellStyle name="Normal 7 4 2 6" xfId="43517"/>
    <cellStyle name="Normal 7 4 2 7" xfId="43518"/>
    <cellStyle name="Normal 7 4 2 8" xfId="43519"/>
    <cellStyle name="Normal 7 4 3" xfId="43520"/>
    <cellStyle name="Normal 7 4 3 2" xfId="43521"/>
    <cellStyle name="Normal 7 4 3 3" xfId="43522"/>
    <cellStyle name="Normal 7 4 3 4" xfId="43523"/>
    <cellStyle name="Normal 7 4 3 5" xfId="43524"/>
    <cellStyle name="Normal 7 4 4" xfId="43525"/>
    <cellStyle name="Normal 7 4 4 2" xfId="43526"/>
    <cellStyle name="Normal 7 4 4 3" xfId="43527"/>
    <cellStyle name="Normal 7 4 4 4" xfId="43528"/>
    <cellStyle name="Normal 7 4 5" xfId="43529"/>
    <cellStyle name="Normal 7 4 5 2" xfId="43530"/>
    <cellStyle name="Normal 7 4 5 3" xfId="43531"/>
    <cellStyle name="Normal 7 4 5 4" xfId="43532"/>
    <cellStyle name="Normal 7 4 6" xfId="43533"/>
    <cellStyle name="Normal 7 4 7" xfId="43534"/>
    <cellStyle name="Normal 7 4 8" xfId="43535"/>
    <cellStyle name="Normal 7 4 9" xfId="43536"/>
    <cellStyle name="Normal 7 5" xfId="21248"/>
    <cellStyle name="Normal 7 5 10" xfId="43537"/>
    <cellStyle name="Normal 7 5 11" xfId="43538"/>
    <cellStyle name="Normal 7 5 2" xfId="21249"/>
    <cellStyle name="Normal 7 5 2 2" xfId="43539"/>
    <cellStyle name="Normal 7 5 2 2 2" xfId="43540"/>
    <cellStyle name="Normal 7 5 2 2 3" xfId="43541"/>
    <cellStyle name="Normal 7 5 2 2 4" xfId="43542"/>
    <cellStyle name="Normal 7 5 2 3" xfId="43543"/>
    <cellStyle name="Normal 7 5 2 3 2" xfId="43544"/>
    <cellStyle name="Normal 7 5 2 3 3" xfId="43545"/>
    <cellStyle name="Normal 7 5 2 3 4" xfId="43546"/>
    <cellStyle name="Normal 7 5 2 4" xfId="43547"/>
    <cellStyle name="Normal 7 5 2 5" xfId="43548"/>
    <cellStyle name="Normal 7 5 2 6" xfId="43549"/>
    <cellStyle name="Normal 7 5 2 7" xfId="43550"/>
    <cellStyle name="Normal 7 5 2 8" xfId="43551"/>
    <cellStyle name="Normal 7 5 3" xfId="21250"/>
    <cellStyle name="Normal 7 5 3 2" xfId="43552"/>
    <cellStyle name="Normal 7 5 3 3" xfId="43553"/>
    <cellStyle name="Normal 7 5 3 4" xfId="43554"/>
    <cellStyle name="Normal 7 5 3 5" xfId="43555"/>
    <cellStyle name="Normal 7 5 4" xfId="21251"/>
    <cellStyle name="Normal 7 5 4 2" xfId="43556"/>
    <cellStyle name="Normal 7 5 4 3" xfId="43557"/>
    <cellStyle name="Normal 7 5 4 4" xfId="43558"/>
    <cellStyle name="Normal 7 5 5" xfId="21252"/>
    <cellStyle name="Normal 7 5 5 2" xfId="43559"/>
    <cellStyle name="Normal 7 5 5 3" xfId="43560"/>
    <cellStyle name="Normal 7 5 5 4" xfId="43561"/>
    <cellStyle name="Normal 7 5 6" xfId="21253"/>
    <cellStyle name="Normal 7 5 6 2" xfId="46075"/>
    <cellStyle name="Normal 7 5 7" xfId="21254"/>
    <cellStyle name="Normal 7 5 7 2" xfId="46023"/>
    <cellStyle name="Normal 7 5 8" xfId="43562"/>
    <cellStyle name="Normal 7 5 9" xfId="43563"/>
    <cellStyle name="Normal 7 6" xfId="21255"/>
    <cellStyle name="Normal 7 6 10" xfId="43564"/>
    <cellStyle name="Normal 7 6 2" xfId="43565"/>
    <cellStyle name="Normal 7 6 2 2" xfId="43566"/>
    <cellStyle name="Normal 7 6 2 3" xfId="43567"/>
    <cellStyle name="Normal 7 6 2 4" xfId="43568"/>
    <cellStyle name="Normal 7 6 2 5" xfId="43569"/>
    <cellStyle name="Normal 7 6 3" xfId="43570"/>
    <cellStyle name="Normal 7 6 3 2" xfId="43571"/>
    <cellStyle name="Normal 7 6 3 3" xfId="43572"/>
    <cellStyle name="Normal 7 6 3 4" xfId="43573"/>
    <cellStyle name="Normal 7 6 4" xfId="43574"/>
    <cellStyle name="Normal 7 6 4 2" xfId="43575"/>
    <cellStyle name="Normal 7 6 4 3" xfId="43576"/>
    <cellStyle name="Normal 7 6 4 4" xfId="43577"/>
    <cellStyle name="Normal 7 6 5" xfId="43578"/>
    <cellStyle name="Normal 7 6 6" xfId="43579"/>
    <cellStyle name="Normal 7 6 7" xfId="43580"/>
    <cellStyle name="Normal 7 6 8" xfId="43581"/>
    <cellStyle name="Normal 7 6 9" xfId="43582"/>
    <cellStyle name="Normal 7 7" xfId="21256"/>
    <cellStyle name="Normal 7 7 2" xfId="43583"/>
    <cellStyle name="Normal 7 7 2 2" xfId="43584"/>
    <cellStyle name="Normal 7 7 2 3" xfId="43585"/>
    <cellStyle name="Normal 7 7 2 4" xfId="43586"/>
    <cellStyle name="Normal 7 7 3" xfId="43587"/>
    <cellStyle name="Normal 7 7 3 2" xfId="43588"/>
    <cellStyle name="Normal 7 7 3 3" xfId="43589"/>
    <cellStyle name="Normal 7 7 3 4" xfId="43590"/>
    <cellStyle name="Normal 7 7 4" xfId="43591"/>
    <cellStyle name="Normal 7 7 5" xfId="43592"/>
    <cellStyle name="Normal 7 7 6" xfId="43593"/>
    <cellStyle name="Normal 7 7 7" xfId="43594"/>
    <cellStyle name="Normal 7 7 8" xfId="43595"/>
    <cellStyle name="Normal 7 7 9" xfId="43596"/>
    <cellStyle name="Normal 7 8" xfId="21257"/>
    <cellStyle name="Normal 7 8 2" xfId="43597"/>
    <cellStyle name="Normal 7 8 2 2" xfId="43598"/>
    <cellStyle name="Normal 7 8 2 3" xfId="43599"/>
    <cellStyle name="Normal 7 8 2 4" xfId="43600"/>
    <cellStyle name="Normal 7 8 3" xfId="43601"/>
    <cellStyle name="Normal 7 8 4" xfId="43602"/>
    <cellStyle name="Normal 7 8 5" xfId="43603"/>
    <cellStyle name="Normal 7 8 6" xfId="43604"/>
    <cellStyle name="Normal 7 9" xfId="21258"/>
    <cellStyle name="Normal 7 9 2" xfId="43605"/>
    <cellStyle name="Normal 7 9 3" xfId="43606"/>
    <cellStyle name="Normal 7 9 4" xfId="43607"/>
    <cellStyle name="Normal 8" xfId="21259"/>
    <cellStyle name="Normal 8 10" xfId="21260"/>
    <cellStyle name="Normal 8 10 2" xfId="40767"/>
    <cellStyle name="Normal 8 10 2 2" xfId="46140"/>
    <cellStyle name="Normal 8 10 3" xfId="43608"/>
    <cellStyle name="Normal 8 10 4" xfId="43609"/>
    <cellStyle name="Normal 8 11" xfId="21261"/>
    <cellStyle name="Normal 8 11 10" xfId="21262"/>
    <cellStyle name="Normal 8 11 10 2" xfId="21263"/>
    <cellStyle name="Normal 8 11 10 2 2" xfId="37205"/>
    <cellStyle name="Normal 8 11 10 3" xfId="21264"/>
    <cellStyle name="Normal 8 11 10 3 2" xfId="37206"/>
    <cellStyle name="Normal 8 11 10 4" xfId="21265"/>
    <cellStyle name="Normal 8 11 10 4 2" xfId="37207"/>
    <cellStyle name="Normal 8 11 10 5" xfId="21266"/>
    <cellStyle name="Normal 8 11 10 5 2" xfId="37208"/>
    <cellStyle name="Normal 8 11 10 6" xfId="37204"/>
    <cellStyle name="Normal 8 11 11" xfId="21267"/>
    <cellStyle name="Normal 8 11 11 2" xfId="21268"/>
    <cellStyle name="Normal 8 11 11 2 2" xfId="37210"/>
    <cellStyle name="Normal 8 11 11 3" xfId="21269"/>
    <cellStyle name="Normal 8 11 11 3 2" xfId="37211"/>
    <cellStyle name="Normal 8 11 11 4" xfId="21270"/>
    <cellStyle name="Normal 8 11 11 4 2" xfId="37212"/>
    <cellStyle name="Normal 8 11 11 5" xfId="21271"/>
    <cellStyle name="Normal 8 11 11 5 2" xfId="37213"/>
    <cellStyle name="Normal 8 11 11 6" xfId="37209"/>
    <cellStyle name="Normal 8 11 12" xfId="21272"/>
    <cellStyle name="Normal 8 11 12 2" xfId="21273"/>
    <cellStyle name="Normal 8 11 12 2 2" xfId="37215"/>
    <cellStyle name="Normal 8 11 12 3" xfId="21274"/>
    <cellStyle name="Normal 8 11 12 3 2" xfId="37216"/>
    <cellStyle name="Normal 8 11 12 4" xfId="21275"/>
    <cellStyle name="Normal 8 11 12 4 2" xfId="37217"/>
    <cellStyle name="Normal 8 11 12 5" xfId="21276"/>
    <cellStyle name="Normal 8 11 12 5 2" xfId="37218"/>
    <cellStyle name="Normal 8 11 12 6" xfId="37214"/>
    <cellStyle name="Normal 8 11 13" xfId="21277"/>
    <cellStyle name="Normal 8 11 13 2" xfId="21278"/>
    <cellStyle name="Normal 8 11 13 2 2" xfId="37220"/>
    <cellStyle name="Normal 8 11 13 3" xfId="21279"/>
    <cellStyle name="Normal 8 11 13 3 2" xfId="37221"/>
    <cellStyle name="Normal 8 11 13 4" xfId="21280"/>
    <cellStyle name="Normal 8 11 13 4 2" xfId="37222"/>
    <cellStyle name="Normal 8 11 13 5" xfId="21281"/>
    <cellStyle name="Normal 8 11 13 5 2" xfId="37223"/>
    <cellStyle name="Normal 8 11 13 6" xfId="37219"/>
    <cellStyle name="Normal 8 11 14" xfId="21282"/>
    <cellStyle name="Normal 8 11 14 2" xfId="21283"/>
    <cellStyle name="Normal 8 11 14 2 2" xfId="37225"/>
    <cellStyle name="Normal 8 11 14 3" xfId="21284"/>
    <cellStyle name="Normal 8 11 14 3 2" xfId="37226"/>
    <cellStyle name="Normal 8 11 14 4" xfId="21285"/>
    <cellStyle name="Normal 8 11 14 4 2" xfId="37227"/>
    <cellStyle name="Normal 8 11 14 5" xfId="21286"/>
    <cellStyle name="Normal 8 11 14 5 2" xfId="37228"/>
    <cellStyle name="Normal 8 11 14 6" xfId="37224"/>
    <cellStyle name="Normal 8 11 15" xfId="21287"/>
    <cellStyle name="Normal 8 11 15 2" xfId="21288"/>
    <cellStyle name="Normal 8 11 15 2 2" xfId="37230"/>
    <cellStyle name="Normal 8 11 15 3" xfId="21289"/>
    <cellStyle name="Normal 8 11 15 3 2" xfId="37231"/>
    <cellStyle name="Normal 8 11 15 4" xfId="21290"/>
    <cellStyle name="Normal 8 11 15 4 2" xfId="37232"/>
    <cellStyle name="Normal 8 11 15 5" xfId="21291"/>
    <cellStyle name="Normal 8 11 15 5 2" xfId="37233"/>
    <cellStyle name="Normal 8 11 15 6" xfId="37229"/>
    <cellStyle name="Normal 8 11 16" xfId="21292"/>
    <cellStyle name="Normal 8 11 16 2" xfId="21293"/>
    <cellStyle name="Normal 8 11 16 2 2" xfId="37235"/>
    <cellStyle name="Normal 8 11 16 3" xfId="21294"/>
    <cellStyle name="Normal 8 11 16 3 2" xfId="37236"/>
    <cellStyle name="Normal 8 11 16 4" xfId="21295"/>
    <cellStyle name="Normal 8 11 16 4 2" xfId="37237"/>
    <cellStyle name="Normal 8 11 16 5" xfId="21296"/>
    <cellStyle name="Normal 8 11 16 5 2" xfId="37238"/>
    <cellStyle name="Normal 8 11 16 6" xfId="37234"/>
    <cellStyle name="Normal 8 11 17" xfId="21297"/>
    <cellStyle name="Normal 8 11 18" xfId="21298"/>
    <cellStyle name="Normal 8 11 19" xfId="21299"/>
    <cellStyle name="Normal 8 11 2" xfId="21300"/>
    <cellStyle name="Normal 8 11 2 2" xfId="21301"/>
    <cellStyle name="Normal 8 11 2 3" xfId="21302"/>
    <cellStyle name="Normal 8 11 2 4" xfId="21303"/>
    <cellStyle name="Normal 8 11 2 5" xfId="21304"/>
    <cellStyle name="Normal 8 11 2 6" xfId="21305"/>
    <cellStyle name="Normal 8 11 2 7" xfId="21306"/>
    <cellStyle name="Normal 8 11 2 8" xfId="46393"/>
    <cellStyle name="Normal 8 11 20" xfId="21307"/>
    <cellStyle name="Normal 8 11 21" xfId="21308"/>
    <cellStyle name="Normal 8 11 22" xfId="37203"/>
    <cellStyle name="Normal 8 11 3" xfId="21309"/>
    <cellStyle name="Normal 8 11 3 2" xfId="21310"/>
    <cellStyle name="Normal 8 11 3 2 2" xfId="37240"/>
    <cellStyle name="Normal 8 11 3 3" xfId="21311"/>
    <cellStyle name="Normal 8 11 3 3 2" xfId="37241"/>
    <cellStyle name="Normal 8 11 3 4" xfId="21312"/>
    <cellStyle name="Normal 8 11 3 4 2" xfId="37242"/>
    <cellStyle name="Normal 8 11 3 5" xfId="21313"/>
    <cellStyle name="Normal 8 11 3 5 2" xfId="37243"/>
    <cellStyle name="Normal 8 11 3 6" xfId="37239"/>
    <cellStyle name="Normal 8 11 4" xfId="21314"/>
    <cellStyle name="Normal 8 11 4 2" xfId="21315"/>
    <cellStyle name="Normal 8 11 4 2 2" xfId="37245"/>
    <cellStyle name="Normal 8 11 4 3" xfId="21316"/>
    <cellStyle name="Normal 8 11 4 3 2" xfId="37246"/>
    <cellStyle name="Normal 8 11 4 4" xfId="21317"/>
    <cellStyle name="Normal 8 11 4 4 2" xfId="37247"/>
    <cellStyle name="Normal 8 11 4 5" xfId="21318"/>
    <cellStyle name="Normal 8 11 4 5 2" xfId="37248"/>
    <cellStyle name="Normal 8 11 4 6" xfId="37244"/>
    <cellStyle name="Normal 8 11 5" xfId="21319"/>
    <cellStyle name="Normal 8 11 5 2" xfId="21320"/>
    <cellStyle name="Normal 8 11 5 2 2" xfId="37250"/>
    <cellStyle name="Normal 8 11 5 3" xfId="21321"/>
    <cellStyle name="Normal 8 11 5 3 2" xfId="37251"/>
    <cellStyle name="Normal 8 11 5 4" xfId="21322"/>
    <cellStyle name="Normal 8 11 5 4 2" xfId="37252"/>
    <cellStyle name="Normal 8 11 5 5" xfId="21323"/>
    <cellStyle name="Normal 8 11 5 5 2" xfId="37253"/>
    <cellStyle name="Normal 8 11 5 6" xfId="37249"/>
    <cellStyle name="Normal 8 11 6" xfId="21324"/>
    <cellStyle name="Normal 8 11 6 2" xfId="21325"/>
    <cellStyle name="Normal 8 11 6 2 2" xfId="37255"/>
    <cellStyle name="Normal 8 11 6 3" xfId="21326"/>
    <cellStyle name="Normal 8 11 6 3 2" xfId="37256"/>
    <cellStyle name="Normal 8 11 6 4" xfId="21327"/>
    <cellStyle name="Normal 8 11 6 4 2" xfId="37257"/>
    <cellStyle name="Normal 8 11 6 5" xfId="21328"/>
    <cellStyle name="Normal 8 11 6 5 2" xfId="37258"/>
    <cellStyle name="Normal 8 11 6 6" xfId="37254"/>
    <cellStyle name="Normal 8 11 7" xfId="21329"/>
    <cellStyle name="Normal 8 11 7 2" xfId="21330"/>
    <cellStyle name="Normal 8 11 7 2 2" xfId="37260"/>
    <cellStyle name="Normal 8 11 7 3" xfId="21331"/>
    <cellStyle name="Normal 8 11 7 3 2" xfId="37261"/>
    <cellStyle name="Normal 8 11 7 4" xfId="21332"/>
    <cellStyle name="Normal 8 11 7 4 2" xfId="37262"/>
    <cellStyle name="Normal 8 11 7 5" xfId="21333"/>
    <cellStyle name="Normal 8 11 7 5 2" xfId="37263"/>
    <cellStyle name="Normal 8 11 7 6" xfId="37259"/>
    <cellStyle name="Normal 8 11 8" xfId="21334"/>
    <cellStyle name="Normal 8 11 8 2" xfId="21335"/>
    <cellStyle name="Normal 8 11 8 2 2" xfId="37265"/>
    <cellStyle name="Normal 8 11 8 3" xfId="21336"/>
    <cellStyle name="Normal 8 11 8 3 2" xfId="37266"/>
    <cellStyle name="Normal 8 11 8 4" xfId="21337"/>
    <cellStyle name="Normal 8 11 8 4 2" xfId="37267"/>
    <cellStyle name="Normal 8 11 8 5" xfId="21338"/>
    <cellStyle name="Normal 8 11 8 5 2" xfId="37268"/>
    <cellStyle name="Normal 8 11 8 6" xfId="37264"/>
    <cellStyle name="Normal 8 11 9" xfId="21339"/>
    <cellStyle name="Normal 8 11 9 2" xfId="21340"/>
    <cellStyle name="Normal 8 11 9 2 2" xfId="37270"/>
    <cellStyle name="Normal 8 11 9 3" xfId="21341"/>
    <cellStyle name="Normal 8 11 9 3 2" xfId="37271"/>
    <cellStyle name="Normal 8 11 9 4" xfId="21342"/>
    <cellStyle name="Normal 8 11 9 4 2" xfId="37272"/>
    <cellStyle name="Normal 8 11 9 5" xfId="21343"/>
    <cellStyle name="Normal 8 11 9 5 2" xfId="37273"/>
    <cellStyle name="Normal 8 11 9 6" xfId="37269"/>
    <cellStyle name="Normal 8 12" xfId="21344"/>
    <cellStyle name="Normal 8 12 2" xfId="21345"/>
    <cellStyle name="Normal 8 12 2 2" xfId="46390"/>
    <cellStyle name="Normal 8 12 3" xfId="46060"/>
    <cellStyle name="Normal 8 13" xfId="21346"/>
    <cellStyle name="Normal 8 13 2" xfId="21347"/>
    <cellStyle name="Normal 8 13 2 2" xfId="46385"/>
    <cellStyle name="Normal 8 13 3" xfId="46053"/>
    <cellStyle name="Normal 8 14" xfId="21348"/>
    <cellStyle name="Normal 8 14 2" xfId="21349"/>
    <cellStyle name="Normal 8 14 3" xfId="46007"/>
    <cellStyle name="Normal 8 15" xfId="21350"/>
    <cellStyle name="Normal 8 15 2" xfId="21351"/>
    <cellStyle name="Normal 8 15 2 2" xfId="21352"/>
    <cellStyle name="Normal 8 15 2 2 2" xfId="37276"/>
    <cellStyle name="Normal 8 15 2 3" xfId="21353"/>
    <cellStyle name="Normal 8 15 2 3 2" xfId="37277"/>
    <cellStyle name="Normal 8 15 2 4" xfId="21354"/>
    <cellStyle name="Normal 8 15 2 4 2" xfId="37278"/>
    <cellStyle name="Normal 8 15 2 5" xfId="21355"/>
    <cellStyle name="Normal 8 15 2 5 2" xfId="37279"/>
    <cellStyle name="Normal 8 15 2 6" xfId="37275"/>
    <cellStyle name="Normal 8 15 3" xfId="21356"/>
    <cellStyle name="Normal 8 15 3 2" xfId="37280"/>
    <cellStyle name="Normal 8 15 4" xfId="21357"/>
    <cellStyle name="Normal 8 15 4 2" xfId="37281"/>
    <cellStyle name="Normal 8 15 5" xfId="21358"/>
    <cellStyle name="Normal 8 15 5 2" xfId="37282"/>
    <cellStyle name="Normal 8 15 6" xfId="21359"/>
    <cellStyle name="Normal 8 15 6 2" xfId="37283"/>
    <cellStyle name="Normal 8 15 7" xfId="37274"/>
    <cellStyle name="Normal 8 16" xfId="21360"/>
    <cellStyle name="Normal 8 16 2" xfId="21361"/>
    <cellStyle name="Normal 8 16 2 2" xfId="21362"/>
    <cellStyle name="Normal 8 16 2 2 2" xfId="37286"/>
    <cellStyle name="Normal 8 16 2 3" xfId="21363"/>
    <cellStyle name="Normal 8 16 2 3 2" xfId="37287"/>
    <cellStyle name="Normal 8 16 2 4" xfId="21364"/>
    <cellStyle name="Normal 8 16 2 4 2" xfId="37288"/>
    <cellStyle name="Normal 8 16 2 5" xfId="21365"/>
    <cellStyle name="Normal 8 16 2 5 2" xfId="37289"/>
    <cellStyle name="Normal 8 16 2 6" xfId="37285"/>
    <cellStyle name="Normal 8 16 3" xfId="21366"/>
    <cellStyle name="Normal 8 16 3 2" xfId="37290"/>
    <cellStyle name="Normal 8 16 4" xfId="21367"/>
    <cellStyle name="Normal 8 16 4 2" xfId="37291"/>
    <cellStyle name="Normal 8 16 5" xfId="21368"/>
    <cellStyle name="Normal 8 16 5 2" xfId="37292"/>
    <cellStyle name="Normal 8 16 6" xfId="21369"/>
    <cellStyle name="Normal 8 16 6 2" xfId="37293"/>
    <cellStyle name="Normal 8 16 7" xfId="37284"/>
    <cellStyle name="Normal 8 17" xfId="21370"/>
    <cellStyle name="Normal 8 17 2" xfId="21371"/>
    <cellStyle name="Normal 8 17 2 2" xfId="21372"/>
    <cellStyle name="Normal 8 17 2 2 2" xfId="37296"/>
    <cellStyle name="Normal 8 17 2 3" xfId="21373"/>
    <cellStyle name="Normal 8 17 2 3 2" xfId="37297"/>
    <cellStyle name="Normal 8 17 2 4" xfId="21374"/>
    <cellStyle name="Normal 8 17 2 4 2" xfId="37298"/>
    <cellStyle name="Normal 8 17 2 5" xfId="21375"/>
    <cellStyle name="Normal 8 17 2 5 2" xfId="37299"/>
    <cellStyle name="Normal 8 17 2 6" xfId="37295"/>
    <cellStyle name="Normal 8 17 3" xfId="21376"/>
    <cellStyle name="Normal 8 17 3 2" xfId="37300"/>
    <cellStyle name="Normal 8 17 4" xfId="21377"/>
    <cellStyle name="Normal 8 17 4 2" xfId="37301"/>
    <cellStyle name="Normal 8 17 5" xfId="21378"/>
    <cellStyle name="Normal 8 17 5 2" xfId="37302"/>
    <cellStyle name="Normal 8 17 6" xfId="21379"/>
    <cellStyle name="Normal 8 17 6 2" xfId="37303"/>
    <cellStyle name="Normal 8 17 7" xfId="37294"/>
    <cellStyle name="Normal 8 18" xfId="21380"/>
    <cellStyle name="Normal 8 18 2" xfId="21381"/>
    <cellStyle name="Normal 8 18 2 2" xfId="37305"/>
    <cellStyle name="Normal 8 18 3" xfId="21382"/>
    <cellStyle name="Normal 8 18 3 2" xfId="37306"/>
    <cellStyle name="Normal 8 18 4" xfId="21383"/>
    <cellStyle name="Normal 8 18 4 2" xfId="37307"/>
    <cellStyle name="Normal 8 18 5" xfId="21384"/>
    <cellStyle name="Normal 8 18 5 2" xfId="37308"/>
    <cellStyle name="Normal 8 18 6" xfId="37304"/>
    <cellStyle name="Normal 8 19" xfId="21385"/>
    <cellStyle name="Normal 8 19 2" xfId="21386"/>
    <cellStyle name="Normal 8 19 2 2" xfId="37310"/>
    <cellStyle name="Normal 8 19 3" xfId="21387"/>
    <cellStyle name="Normal 8 19 3 2" xfId="37311"/>
    <cellStyle name="Normal 8 19 4" xfId="21388"/>
    <cellStyle name="Normal 8 19 4 2" xfId="37312"/>
    <cellStyle name="Normal 8 19 5" xfId="21389"/>
    <cellStyle name="Normal 8 19 5 2" xfId="37313"/>
    <cellStyle name="Normal 8 19 6" xfId="37309"/>
    <cellStyle name="Normal 8 2" xfId="21390"/>
    <cellStyle name="Normal 8 2 10" xfId="21391"/>
    <cellStyle name="Normal 8 2 10 2" xfId="46240"/>
    <cellStyle name="Normal 8 2 11" xfId="21392"/>
    <cellStyle name="Normal 8 2 11 2" xfId="46325"/>
    <cellStyle name="Normal 8 2 12" xfId="21393"/>
    <cellStyle name="Normal 8 2 12 2" xfId="46277"/>
    <cellStyle name="Normal 8 2 13" xfId="21394"/>
    <cellStyle name="Normal 8 2 14" xfId="21395"/>
    <cellStyle name="Normal 8 2 15" xfId="21396"/>
    <cellStyle name="Normal 8 2 16" xfId="21397"/>
    <cellStyle name="Normal 8 2 2" xfId="21398"/>
    <cellStyle name="Normal 8 2 2 10" xfId="21399"/>
    <cellStyle name="Normal 8 2 2 10 2" xfId="46300"/>
    <cellStyle name="Normal 8 2 2 11" xfId="21400"/>
    <cellStyle name="Normal 8 2 2 12" xfId="21401"/>
    <cellStyle name="Normal 8 2 2 13" xfId="21402"/>
    <cellStyle name="Normal 8 2 2 14" xfId="21403"/>
    <cellStyle name="Normal 8 2 2 15" xfId="21404"/>
    <cellStyle name="Normal 8 2 2 16" xfId="21405"/>
    <cellStyle name="Normal 8 2 2 17" xfId="40768"/>
    <cellStyle name="Normal 8 2 2 2" xfId="21406"/>
    <cellStyle name="Normal 8 2 2 2 2" xfId="43610"/>
    <cellStyle name="Normal 8 2 2 2 3" xfId="43611"/>
    <cellStyle name="Normal 8 2 2 2 4" xfId="43612"/>
    <cellStyle name="Normal 8 2 2 2 5" xfId="43613"/>
    <cellStyle name="Normal 8 2 2 3" xfId="21407"/>
    <cellStyle name="Normal 8 2 2 3 2" xfId="43614"/>
    <cellStyle name="Normal 8 2 2 3 3" xfId="43615"/>
    <cellStyle name="Normal 8 2 2 3 4" xfId="43616"/>
    <cellStyle name="Normal 8 2 2 4" xfId="21408"/>
    <cellStyle name="Normal 8 2 2 4 2" xfId="43617"/>
    <cellStyle name="Normal 8 2 2 4 3" xfId="43618"/>
    <cellStyle name="Normal 8 2 2 4 4" xfId="43619"/>
    <cellStyle name="Normal 8 2 2 5" xfId="21409"/>
    <cellStyle name="Normal 8 2 2 5 2" xfId="46084"/>
    <cellStyle name="Normal 8 2 2 6" xfId="21410"/>
    <cellStyle name="Normal 8 2 2 6 2" xfId="46045"/>
    <cellStyle name="Normal 8 2 2 7" xfId="21411"/>
    <cellStyle name="Normal 8 2 2 7 2" xfId="46198"/>
    <cellStyle name="Normal 8 2 2 8" xfId="21412"/>
    <cellStyle name="Normal 8 2 2 8 2" xfId="46266"/>
    <cellStyle name="Normal 8 2 2 9" xfId="21413"/>
    <cellStyle name="Normal 8 2 2 9 2" xfId="46349"/>
    <cellStyle name="Normal 8 2 3" xfId="21414"/>
    <cellStyle name="Normal 8 2 3 2" xfId="21415"/>
    <cellStyle name="Normal 8 2 3 2 2" xfId="43620"/>
    <cellStyle name="Normal 8 2 3 2 3" xfId="43621"/>
    <cellStyle name="Normal 8 2 3 2 4" xfId="43622"/>
    <cellStyle name="Normal 8 2 3 3" xfId="40769"/>
    <cellStyle name="Normal 8 2 3 3 2" xfId="43623"/>
    <cellStyle name="Normal 8 2 3 3 3" xfId="43624"/>
    <cellStyle name="Normal 8 2 3 3 4" xfId="43625"/>
    <cellStyle name="Normal 8 2 3 4" xfId="43626"/>
    <cellStyle name="Normal 8 2 3 5" xfId="43627"/>
    <cellStyle name="Normal 8 2 3 6" xfId="43628"/>
    <cellStyle name="Normal 8 2 3 7" xfId="43629"/>
    <cellStyle name="Normal 8 2 3 8" xfId="43630"/>
    <cellStyle name="Normal 8 2 4" xfId="21416"/>
    <cellStyle name="Normal 8 2 4 2" xfId="21417"/>
    <cellStyle name="Normal 8 2 4 2 2" xfId="46106"/>
    <cellStyle name="Normal 8 2 4 3" xfId="40770"/>
    <cellStyle name="Normal 8 2 4 3 2" xfId="46050"/>
    <cellStyle name="Normal 8 2 4 4" xfId="43631"/>
    <cellStyle name="Normal 8 2 4 5" xfId="43632"/>
    <cellStyle name="Normal 8 2 4 6" xfId="43633"/>
    <cellStyle name="Normal 8 2 5" xfId="21418"/>
    <cellStyle name="Normal 8 2 5 2" xfId="21419"/>
    <cellStyle name="Normal 8 2 5 2 2" xfId="46145"/>
    <cellStyle name="Normal 8 2 5 3" xfId="43634"/>
    <cellStyle name="Normal 8 2 5 4" xfId="43635"/>
    <cellStyle name="Normal 8 2 6" xfId="21420"/>
    <cellStyle name="Normal 8 2 6 2" xfId="21421"/>
    <cellStyle name="Normal 8 2 6 2 2" xfId="46092"/>
    <cellStyle name="Normal 8 2 6 3" xfId="43636"/>
    <cellStyle name="Normal 8 2 6 4" xfId="43637"/>
    <cellStyle name="Normal 8 2 7" xfId="21422"/>
    <cellStyle name="Normal 8 2 7 2" xfId="46065"/>
    <cellStyle name="Normal 8 2 8" xfId="21423"/>
    <cellStyle name="Normal 8 2 8 2" xfId="46013"/>
    <cellStyle name="Normal 8 2 9" xfId="21424"/>
    <cellStyle name="Normal 8 2 9 2" xfId="46168"/>
    <cellStyle name="Normal 8 20" xfId="21425"/>
    <cellStyle name="Normal 8 20 2" xfId="21426"/>
    <cellStyle name="Normal 8 20 2 2" xfId="37315"/>
    <cellStyle name="Normal 8 20 3" xfId="21427"/>
    <cellStyle name="Normal 8 20 3 2" xfId="37316"/>
    <cellStyle name="Normal 8 20 4" xfId="21428"/>
    <cellStyle name="Normal 8 20 4 2" xfId="37317"/>
    <cellStyle name="Normal 8 20 5" xfId="21429"/>
    <cellStyle name="Normal 8 20 5 2" xfId="37318"/>
    <cellStyle name="Normal 8 20 6" xfId="37314"/>
    <cellStyle name="Normal 8 21" xfId="21430"/>
    <cellStyle name="Normal 8 21 2" xfId="21431"/>
    <cellStyle name="Normal 8 21 2 2" xfId="37320"/>
    <cellStyle name="Normal 8 21 3" xfId="21432"/>
    <cellStyle name="Normal 8 21 3 2" xfId="37321"/>
    <cellStyle name="Normal 8 21 4" xfId="21433"/>
    <cellStyle name="Normal 8 21 4 2" xfId="37322"/>
    <cellStyle name="Normal 8 21 5" xfId="21434"/>
    <cellStyle name="Normal 8 21 5 2" xfId="37323"/>
    <cellStyle name="Normal 8 21 6" xfId="37319"/>
    <cellStyle name="Normal 8 22" xfId="21435"/>
    <cellStyle name="Normal 8 22 2" xfId="21436"/>
    <cellStyle name="Normal 8 22 2 2" xfId="37325"/>
    <cellStyle name="Normal 8 22 3" xfId="21437"/>
    <cellStyle name="Normal 8 22 3 2" xfId="37326"/>
    <cellStyle name="Normal 8 22 4" xfId="21438"/>
    <cellStyle name="Normal 8 22 4 2" xfId="37327"/>
    <cellStyle name="Normal 8 22 5" xfId="21439"/>
    <cellStyle name="Normal 8 22 5 2" xfId="37328"/>
    <cellStyle name="Normal 8 22 6" xfId="37324"/>
    <cellStyle name="Normal 8 23" xfId="21440"/>
    <cellStyle name="Normal 8 23 2" xfId="21441"/>
    <cellStyle name="Normal 8 23 2 2" xfId="37330"/>
    <cellStyle name="Normal 8 23 3" xfId="21442"/>
    <cellStyle name="Normal 8 23 3 2" xfId="37331"/>
    <cellStyle name="Normal 8 23 4" xfId="21443"/>
    <cellStyle name="Normal 8 23 4 2" xfId="37332"/>
    <cellStyle name="Normal 8 23 5" xfId="21444"/>
    <cellStyle name="Normal 8 23 5 2" xfId="37333"/>
    <cellStyle name="Normal 8 23 6" xfId="37329"/>
    <cellStyle name="Normal 8 24" xfId="21445"/>
    <cellStyle name="Normal 8 24 2" xfId="21446"/>
    <cellStyle name="Normal 8 24 2 2" xfId="37335"/>
    <cellStyle name="Normal 8 24 3" xfId="21447"/>
    <cellStyle name="Normal 8 24 3 2" xfId="37336"/>
    <cellStyle name="Normal 8 24 4" xfId="21448"/>
    <cellStyle name="Normal 8 24 4 2" xfId="37337"/>
    <cellStyle name="Normal 8 24 5" xfId="21449"/>
    <cellStyle name="Normal 8 24 5 2" xfId="37338"/>
    <cellStyle name="Normal 8 24 6" xfId="37334"/>
    <cellStyle name="Normal 8 25" xfId="21450"/>
    <cellStyle name="Normal 8 25 2" xfId="21451"/>
    <cellStyle name="Normal 8 25 2 2" xfId="37340"/>
    <cellStyle name="Normal 8 25 3" xfId="21452"/>
    <cellStyle name="Normal 8 25 3 2" xfId="37341"/>
    <cellStyle name="Normal 8 25 4" xfId="21453"/>
    <cellStyle name="Normal 8 25 4 2" xfId="37342"/>
    <cellStyle name="Normal 8 25 5" xfId="21454"/>
    <cellStyle name="Normal 8 25 5 2" xfId="37343"/>
    <cellStyle name="Normal 8 25 6" xfId="37339"/>
    <cellStyle name="Normal 8 26" xfId="21455"/>
    <cellStyle name="Normal 8 26 2" xfId="21456"/>
    <cellStyle name="Normal 8 26 2 2" xfId="37345"/>
    <cellStyle name="Normal 8 26 3" xfId="21457"/>
    <cellStyle name="Normal 8 26 3 2" xfId="37346"/>
    <cellStyle name="Normal 8 26 4" xfId="21458"/>
    <cellStyle name="Normal 8 26 4 2" xfId="37347"/>
    <cellStyle name="Normal 8 26 5" xfId="21459"/>
    <cellStyle name="Normal 8 26 5 2" xfId="37348"/>
    <cellStyle name="Normal 8 26 6" xfId="37344"/>
    <cellStyle name="Normal 8 27" xfId="21460"/>
    <cellStyle name="Normal 8 27 2" xfId="21461"/>
    <cellStyle name="Normal 8 27 2 2" xfId="37350"/>
    <cellStyle name="Normal 8 27 3" xfId="21462"/>
    <cellStyle name="Normal 8 27 3 2" xfId="37351"/>
    <cellStyle name="Normal 8 27 4" xfId="21463"/>
    <cellStyle name="Normal 8 27 4 2" xfId="37352"/>
    <cellStyle name="Normal 8 27 5" xfId="21464"/>
    <cellStyle name="Normal 8 27 5 2" xfId="37353"/>
    <cellStyle name="Normal 8 27 6" xfId="37349"/>
    <cellStyle name="Normal 8 28" xfId="21465"/>
    <cellStyle name="Normal 8 28 2" xfId="21466"/>
    <cellStyle name="Normal 8 28 2 2" xfId="37355"/>
    <cellStyle name="Normal 8 28 3" xfId="21467"/>
    <cellStyle name="Normal 8 28 3 2" xfId="37356"/>
    <cellStyle name="Normal 8 28 4" xfId="21468"/>
    <cellStyle name="Normal 8 28 4 2" xfId="37357"/>
    <cellStyle name="Normal 8 28 5" xfId="21469"/>
    <cellStyle name="Normal 8 28 5 2" xfId="37358"/>
    <cellStyle name="Normal 8 28 6" xfId="37354"/>
    <cellStyle name="Normal 8 29" xfId="21470"/>
    <cellStyle name="Normal 8 29 2" xfId="37359"/>
    <cellStyle name="Normal 8 3" xfId="21471"/>
    <cellStyle name="Normal 8 3 10" xfId="43638"/>
    <cellStyle name="Normal 8 3 11" xfId="43639"/>
    <cellStyle name="Normal 8 3 2" xfId="40772"/>
    <cellStyle name="Normal 8 3 2 2" xfId="43640"/>
    <cellStyle name="Normal 8 3 2 2 2" xfId="43641"/>
    <cellStyle name="Normal 8 3 2 2 3" xfId="43642"/>
    <cellStyle name="Normal 8 3 2 2 4" xfId="43643"/>
    <cellStyle name="Normal 8 3 2 3" xfId="43644"/>
    <cellStyle name="Normal 8 3 2 3 2" xfId="43645"/>
    <cellStyle name="Normal 8 3 2 3 3" xfId="43646"/>
    <cellStyle name="Normal 8 3 2 3 4" xfId="43647"/>
    <cellStyle name="Normal 8 3 2 4" xfId="43648"/>
    <cellStyle name="Normal 8 3 2 5" xfId="43649"/>
    <cellStyle name="Normal 8 3 2 6" xfId="43650"/>
    <cellStyle name="Normal 8 3 2 7" xfId="43651"/>
    <cellStyle name="Normal 8 3 2 8" xfId="43652"/>
    <cellStyle name="Normal 8 3 3" xfId="40773"/>
    <cellStyle name="Normal 8 3 3 2" xfId="43653"/>
    <cellStyle name="Normal 8 3 3 3" xfId="43654"/>
    <cellStyle name="Normal 8 3 3 4" xfId="43655"/>
    <cellStyle name="Normal 8 3 3 5" xfId="43656"/>
    <cellStyle name="Normal 8 3 4" xfId="40774"/>
    <cellStyle name="Normal 8 3 4 2" xfId="43657"/>
    <cellStyle name="Normal 8 3 4 3" xfId="43658"/>
    <cellStyle name="Normal 8 3 4 4" xfId="43659"/>
    <cellStyle name="Normal 8 3 5" xfId="40771"/>
    <cellStyle name="Normal 8 3 5 2" xfId="43660"/>
    <cellStyle name="Normal 8 3 5 3" xfId="43661"/>
    <cellStyle name="Normal 8 3 5 4" xfId="43662"/>
    <cellStyle name="Normal 8 3 6" xfId="43663"/>
    <cellStyle name="Normal 8 3 7" xfId="43664"/>
    <cellStyle name="Normal 8 3 8" xfId="43665"/>
    <cellStyle name="Normal 8 3 9" xfId="43666"/>
    <cellStyle name="Normal 8 30" xfId="21472"/>
    <cellStyle name="Normal 8 30 2" xfId="37360"/>
    <cellStyle name="Normal 8 31" xfId="21473"/>
    <cellStyle name="Normal 8 31 2" xfId="37361"/>
    <cellStyle name="Normal 8 32" xfId="21474"/>
    <cellStyle name="Normal 8 32 2" xfId="37362"/>
    <cellStyle name="Normal 8 33" xfId="21475"/>
    <cellStyle name="Normal 8 33 2" xfId="37363"/>
    <cellStyle name="Normal 8 4" xfId="21476"/>
    <cellStyle name="Normal 8 4 10" xfId="43667"/>
    <cellStyle name="Normal 8 4 11" xfId="43668"/>
    <cellStyle name="Normal 8 4 2" xfId="40776"/>
    <cellStyle name="Normal 8 4 2 2" xfId="43669"/>
    <cellStyle name="Normal 8 4 2 2 2" xfId="43670"/>
    <cellStyle name="Normal 8 4 2 2 3" xfId="43671"/>
    <cellStyle name="Normal 8 4 2 2 4" xfId="43672"/>
    <cellStyle name="Normal 8 4 2 3" xfId="43673"/>
    <cellStyle name="Normal 8 4 2 3 2" xfId="43674"/>
    <cellStyle name="Normal 8 4 2 3 3" xfId="43675"/>
    <cellStyle name="Normal 8 4 2 3 4" xfId="43676"/>
    <cellStyle name="Normal 8 4 2 4" xfId="43677"/>
    <cellStyle name="Normal 8 4 2 5" xfId="43678"/>
    <cellStyle name="Normal 8 4 2 6" xfId="43679"/>
    <cellStyle name="Normal 8 4 2 7" xfId="43680"/>
    <cellStyle name="Normal 8 4 2 8" xfId="43681"/>
    <cellStyle name="Normal 8 4 3" xfId="40777"/>
    <cellStyle name="Normal 8 4 3 2" xfId="43682"/>
    <cellStyle name="Normal 8 4 3 3" xfId="43683"/>
    <cellStyle name="Normal 8 4 3 4" xfId="43684"/>
    <cellStyle name="Normal 8 4 3 5" xfId="43685"/>
    <cellStyle name="Normal 8 4 4" xfId="40778"/>
    <cellStyle name="Normal 8 4 4 2" xfId="43686"/>
    <cellStyle name="Normal 8 4 4 3" xfId="43687"/>
    <cellStyle name="Normal 8 4 4 4" xfId="43688"/>
    <cellStyle name="Normal 8 4 5" xfId="40775"/>
    <cellStyle name="Normal 8 4 5 2" xfId="43689"/>
    <cellStyle name="Normal 8 4 5 3" xfId="43690"/>
    <cellStyle name="Normal 8 4 5 4" xfId="43691"/>
    <cellStyle name="Normal 8 4 6" xfId="43692"/>
    <cellStyle name="Normal 8 4 7" xfId="43693"/>
    <cellStyle name="Normal 8 4 8" xfId="43694"/>
    <cellStyle name="Normal 8 4 9" xfId="43695"/>
    <cellStyle name="Normal 8 5" xfId="21477"/>
    <cellStyle name="Normal 8 5 10" xfId="43696"/>
    <cellStyle name="Normal 8 5 11" xfId="43697"/>
    <cellStyle name="Normal 8 5 2" xfId="40779"/>
    <cellStyle name="Normal 8 5 2 2" xfId="43698"/>
    <cellStyle name="Normal 8 5 2 2 2" xfId="43699"/>
    <cellStyle name="Normal 8 5 2 2 3" xfId="43700"/>
    <cellStyle name="Normal 8 5 2 2 4" xfId="43701"/>
    <cellStyle name="Normal 8 5 2 3" xfId="43702"/>
    <cellStyle name="Normal 8 5 2 3 2" xfId="43703"/>
    <cellStyle name="Normal 8 5 2 3 3" xfId="43704"/>
    <cellStyle name="Normal 8 5 2 3 4" xfId="43705"/>
    <cellStyle name="Normal 8 5 2 4" xfId="43706"/>
    <cellStyle name="Normal 8 5 2 5" xfId="43707"/>
    <cellStyle name="Normal 8 5 2 6" xfId="43708"/>
    <cellStyle name="Normal 8 5 2 7" xfId="43709"/>
    <cellStyle name="Normal 8 5 2 8" xfId="43710"/>
    <cellStyle name="Normal 8 5 3" xfId="43711"/>
    <cellStyle name="Normal 8 5 3 2" xfId="43712"/>
    <cellStyle name="Normal 8 5 3 3" xfId="43713"/>
    <cellStyle name="Normal 8 5 3 4" xfId="43714"/>
    <cellStyle name="Normal 8 5 3 5" xfId="43715"/>
    <cellStyle name="Normal 8 5 4" xfId="43716"/>
    <cellStyle name="Normal 8 5 4 2" xfId="43717"/>
    <cellStyle name="Normal 8 5 4 3" xfId="43718"/>
    <cellStyle name="Normal 8 5 4 4" xfId="43719"/>
    <cellStyle name="Normal 8 5 5" xfId="43720"/>
    <cellStyle name="Normal 8 5 5 2" xfId="43721"/>
    <cellStyle name="Normal 8 5 5 3" xfId="43722"/>
    <cellStyle name="Normal 8 5 5 4" xfId="43723"/>
    <cellStyle name="Normal 8 5 6" xfId="43724"/>
    <cellStyle name="Normal 8 5 7" xfId="43725"/>
    <cellStyle name="Normal 8 5 8" xfId="43726"/>
    <cellStyle name="Normal 8 5 9" xfId="43727"/>
    <cellStyle name="Normal 8 6" xfId="21478"/>
    <cellStyle name="Normal 8 6 10" xfId="43728"/>
    <cellStyle name="Normal 8 6 2" xfId="40780"/>
    <cellStyle name="Normal 8 6 2 2" xfId="43729"/>
    <cellStyle name="Normal 8 6 2 3" xfId="43730"/>
    <cellStyle name="Normal 8 6 2 4" xfId="43731"/>
    <cellStyle name="Normal 8 6 2 5" xfId="43732"/>
    <cellStyle name="Normal 8 6 3" xfId="43733"/>
    <cellStyle name="Normal 8 6 3 2" xfId="43734"/>
    <cellStyle name="Normal 8 6 3 3" xfId="43735"/>
    <cellStyle name="Normal 8 6 3 4" xfId="43736"/>
    <cellStyle name="Normal 8 6 4" xfId="43737"/>
    <cellStyle name="Normal 8 6 4 2" xfId="43738"/>
    <cellStyle name="Normal 8 6 4 3" xfId="43739"/>
    <cellStyle name="Normal 8 6 4 4" xfId="43740"/>
    <cellStyle name="Normal 8 6 5" xfId="43741"/>
    <cellStyle name="Normal 8 6 6" xfId="43742"/>
    <cellStyle name="Normal 8 6 7" xfId="43743"/>
    <cellStyle name="Normal 8 6 8" xfId="43744"/>
    <cellStyle name="Normal 8 6 9" xfId="43745"/>
    <cellStyle name="Normal 8 7" xfId="21479"/>
    <cellStyle name="Normal 8 7 2" xfId="40781"/>
    <cellStyle name="Normal 8 7 2 2" xfId="43746"/>
    <cellStyle name="Normal 8 7 2 3" xfId="43747"/>
    <cellStyle name="Normal 8 7 2 4" xfId="43748"/>
    <cellStyle name="Normal 8 7 3" xfId="43749"/>
    <cellStyle name="Normal 8 7 3 2" xfId="43750"/>
    <cellStyle name="Normal 8 7 3 3" xfId="43751"/>
    <cellStyle name="Normal 8 7 3 4" xfId="43752"/>
    <cellStyle name="Normal 8 7 4" xfId="43753"/>
    <cellStyle name="Normal 8 7 5" xfId="43754"/>
    <cellStyle name="Normal 8 7 6" xfId="43755"/>
    <cellStyle name="Normal 8 7 7" xfId="43756"/>
    <cellStyle name="Normal 8 7 8" xfId="43757"/>
    <cellStyle name="Normal 8 7 9" xfId="43758"/>
    <cellStyle name="Normal 8 8" xfId="21480"/>
    <cellStyle name="Normal 8 8 2" xfId="40782"/>
    <cellStyle name="Normal 8 8 2 2" xfId="43759"/>
    <cellStyle name="Normal 8 8 2 3" xfId="43760"/>
    <cellStyle name="Normal 8 8 2 4" xfId="43761"/>
    <cellStyle name="Normal 8 8 3" xfId="43762"/>
    <cellStyle name="Normal 8 8 4" xfId="43763"/>
    <cellStyle name="Normal 8 8 5" xfId="43764"/>
    <cellStyle name="Normal 8 8 6" xfId="43765"/>
    <cellStyle name="Normal 8 9" xfId="21481"/>
    <cellStyle name="Normal 8 9 2" xfId="40783"/>
    <cellStyle name="Normal 8 9 2 2" xfId="46135"/>
    <cellStyle name="Normal 8 9 3" xfId="43766"/>
    <cellStyle name="Normal 8 9 4" xfId="43767"/>
    <cellStyle name="Normal 9" xfId="21482"/>
    <cellStyle name="Normal 9 10" xfId="21483"/>
    <cellStyle name="Normal 9 10 2" xfId="21484"/>
    <cellStyle name="Normal 9 10 2 2" xfId="37365"/>
    <cellStyle name="Normal 9 10 3" xfId="21485"/>
    <cellStyle name="Normal 9 10 3 2" xfId="37366"/>
    <cellStyle name="Normal 9 10 4" xfId="21486"/>
    <cellStyle name="Normal 9 10 4 2" xfId="37367"/>
    <cellStyle name="Normal 9 10 5" xfId="21487"/>
    <cellStyle name="Normal 9 10 5 2" xfId="37368"/>
    <cellStyle name="Normal 9 10 6" xfId="37364"/>
    <cellStyle name="Normal 9 11" xfId="21488"/>
    <cellStyle name="Normal 9 11 2" xfId="21489"/>
    <cellStyle name="Normal 9 11 2 2" xfId="37370"/>
    <cellStyle name="Normal 9 11 3" xfId="21490"/>
    <cellStyle name="Normal 9 11 3 2" xfId="37371"/>
    <cellStyle name="Normal 9 11 4" xfId="21491"/>
    <cellStyle name="Normal 9 11 4 2" xfId="37372"/>
    <cellStyle name="Normal 9 11 5" xfId="21492"/>
    <cellStyle name="Normal 9 11 5 2" xfId="37373"/>
    <cellStyle name="Normal 9 11 6" xfId="37369"/>
    <cellStyle name="Normal 9 12" xfId="21493"/>
    <cellStyle name="Normal 9 12 2" xfId="21494"/>
    <cellStyle name="Normal 9 12 2 2" xfId="37375"/>
    <cellStyle name="Normal 9 12 3" xfId="21495"/>
    <cellStyle name="Normal 9 12 3 2" xfId="37376"/>
    <cellStyle name="Normal 9 12 4" xfId="21496"/>
    <cellStyle name="Normal 9 12 4 2" xfId="37377"/>
    <cellStyle name="Normal 9 12 5" xfId="21497"/>
    <cellStyle name="Normal 9 12 5 2" xfId="37378"/>
    <cellStyle name="Normal 9 12 6" xfId="37374"/>
    <cellStyle name="Normal 9 13" xfId="21498"/>
    <cellStyle name="Normal 9 13 2" xfId="21499"/>
    <cellStyle name="Normal 9 13 2 2" xfId="37380"/>
    <cellStyle name="Normal 9 13 3" xfId="21500"/>
    <cellStyle name="Normal 9 13 3 2" xfId="37381"/>
    <cellStyle name="Normal 9 13 4" xfId="21501"/>
    <cellStyle name="Normal 9 13 4 2" xfId="37382"/>
    <cellStyle name="Normal 9 13 5" xfId="21502"/>
    <cellStyle name="Normal 9 13 5 2" xfId="37383"/>
    <cellStyle name="Normal 9 13 6" xfId="37379"/>
    <cellStyle name="Normal 9 14" xfId="21503"/>
    <cellStyle name="Normal 9 14 2" xfId="21504"/>
    <cellStyle name="Normal 9 14 2 2" xfId="37385"/>
    <cellStyle name="Normal 9 14 3" xfId="21505"/>
    <cellStyle name="Normal 9 14 3 2" xfId="37386"/>
    <cellStyle name="Normal 9 14 4" xfId="21506"/>
    <cellStyle name="Normal 9 14 4 2" xfId="37387"/>
    <cellStyle name="Normal 9 14 5" xfId="21507"/>
    <cellStyle name="Normal 9 14 5 2" xfId="37388"/>
    <cellStyle name="Normal 9 14 6" xfId="37384"/>
    <cellStyle name="Normal 9 15" xfId="21508"/>
    <cellStyle name="Normal 9 15 2" xfId="21509"/>
    <cellStyle name="Normal 9 15 2 2" xfId="37390"/>
    <cellStyle name="Normal 9 15 3" xfId="21510"/>
    <cellStyle name="Normal 9 15 3 2" xfId="37391"/>
    <cellStyle name="Normal 9 15 4" xfId="21511"/>
    <cellStyle name="Normal 9 15 4 2" xfId="37392"/>
    <cellStyle name="Normal 9 15 5" xfId="21512"/>
    <cellStyle name="Normal 9 15 5 2" xfId="37393"/>
    <cellStyle name="Normal 9 15 6" xfId="37389"/>
    <cellStyle name="Normal 9 16" xfId="21513"/>
    <cellStyle name="Normal 9 16 2" xfId="21514"/>
    <cellStyle name="Normal 9 16 2 2" xfId="37395"/>
    <cellStyle name="Normal 9 16 3" xfId="21515"/>
    <cellStyle name="Normal 9 16 3 2" xfId="37396"/>
    <cellStyle name="Normal 9 16 4" xfId="21516"/>
    <cellStyle name="Normal 9 16 4 2" xfId="37397"/>
    <cellStyle name="Normal 9 16 5" xfId="21517"/>
    <cellStyle name="Normal 9 16 5 2" xfId="37398"/>
    <cellStyle name="Normal 9 16 6" xfId="37394"/>
    <cellStyle name="Normal 9 17" xfId="21518"/>
    <cellStyle name="Normal 9 17 2" xfId="21519"/>
    <cellStyle name="Normal 9 17 2 2" xfId="37400"/>
    <cellStyle name="Normal 9 17 3" xfId="21520"/>
    <cellStyle name="Normal 9 17 3 2" xfId="37401"/>
    <cellStyle name="Normal 9 17 4" xfId="21521"/>
    <cellStyle name="Normal 9 17 4 2" xfId="37402"/>
    <cellStyle name="Normal 9 17 5" xfId="21522"/>
    <cellStyle name="Normal 9 17 5 2" xfId="37403"/>
    <cellStyle name="Normal 9 17 6" xfId="37399"/>
    <cellStyle name="Normal 9 18" xfId="21523"/>
    <cellStyle name="Normal 9 18 2" xfId="21524"/>
    <cellStyle name="Normal 9 18 2 2" xfId="37405"/>
    <cellStyle name="Normal 9 18 3" xfId="21525"/>
    <cellStyle name="Normal 9 18 3 2" xfId="37406"/>
    <cellStyle name="Normal 9 18 4" xfId="21526"/>
    <cellStyle name="Normal 9 18 4 2" xfId="37407"/>
    <cellStyle name="Normal 9 18 5" xfId="21527"/>
    <cellStyle name="Normal 9 18 5 2" xfId="37408"/>
    <cellStyle name="Normal 9 18 6" xfId="37404"/>
    <cellStyle name="Normal 9 19" xfId="21528"/>
    <cellStyle name="Normal 9 19 2" xfId="21529"/>
    <cellStyle name="Normal 9 19 2 2" xfId="37410"/>
    <cellStyle name="Normal 9 19 3" xfId="21530"/>
    <cellStyle name="Normal 9 19 3 2" xfId="37411"/>
    <cellStyle name="Normal 9 19 4" xfId="21531"/>
    <cellStyle name="Normal 9 19 4 2" xfId="37412"/>
    <cellStyle name="Normal 9 19 5" xfId="21532"/>
    <cellStyle name="Normal 9 19 5 2" xfId="37413"/>
    <cellStyle name="Normal 9 19 6" xfId="37409"/>
    <cellStyle name="Normal 9 2" xfId="21533"/>
    <cellStyle name="Normal 9 2 10" xfId="21534"/>
    <cellStyle name="Normal 9 2 10 2" xfId="21535"/>
    <cellStyle name="Normal 9 2 10 2 2" xfId="37416"/>
    <cellStyle name="Normal 9 2 10 3" xfId="21536"/>
    <cellStyle name="Normal 9 2 10 3 2" xfId="37417"/>
    <cellStyle name="Normal 9 2 10 4" xfId="21537"/>
    <cellStyle name="Normal 9 2 10 4 2" xfId="37418"/>
    <cellStyle name="Normal 9 2 10 5" xfId="21538"/>
    <cellStyle name="Normal 9 2 10 5 2" xfId="37419"/>
    <cellStyle name="Normal 9 2 10 6" xfId="37415"/>
    <cellStyle name="Normal 9 2 11" xfId="21539"/>
    <cellStyle name="Normal 9 2 11 2" xfId="21540"/>
    <cellStyle name="Normal 9 2 11 2 2" xfId="37421"/>
    <cellStyle name="Normal 9 2 11 3" xfId="21541"/>
    <cellStyle name="Normal 9 2 11 3 2" xfId="37422"/>
    <cellStyle name="Normal 9 2 11 4" xfId="21542"/>
    <cellStyle name="Normal 9 2 11 4 2" xfId="37423"/>
    <cellStyle name="Normal 9 2 11 5" xfId="21543"/>
    <cellStyle name="Normal 9 2 11 5 2" xfId="37424"/>
    <cellStyle name="Normal 9 2 11 6" xfId="37420"/>
    <cellStyle name="Normal 9 2 12" xfId="21544"/>
    <cellStyle name="Normal 9 2 12 2" xfId="21545"/>
    <cellStyle name="Normal 9 2 12 2 2" xfId="37426"/>
    <cellStyle name="Normal 9 2 12 3" xfId="21546"/>
    <cellStyle name="Normal 9 2 12 3 2" xfId="37427"/>
    <cellStyle name="Normal 9 2 12 4" xfId="21547"/>
    <cellStyle name="Normal 9 2 12 4 2" xfId="37428"/>
    <cellStyle name="Normal 9 2 12 5" xfId="21548"/>
    <cellStyle name="Normal 9 2 12 5 2" xfId="37429"/>
    <cellStyle name="Normal 9 2 12 6" xfId="37425"/>
    <cellStyle name="Normal 9 2 13" xfId="21549"/>
    <cellStyle name="Normal 9 2 13 2" xfId="21550"/>
    <cellStyle name="Normal 9 2 13 2 2" xfId="37431"/>
    <cellStyle name="Normal 9 2 13 3" xfId="21551"/>
    <cellStyle name="Normal 9 2 13 3 2" xfId="37432"/>
    <cellStyle name="Normal 9 2 13 4" xfId="21552"/>
    <cellStyle name="Normal 9 2 13 4 2" xfId="37433"/>
    <cellStyle name="Normal 9 2 13 5" xfId="21553"/>
    <cellStyle name="Normal 9 2 13 5 2" xfId="37434"/>
    <cellStyle name="Normal 9 2 13 6" xfId="37430"/>
    <cellStyle name="Normal 9 2 14" xfId="21554"/>
    <cellStyle name="Normal 9 2 14 2" xfId="21555"/>
    <cellStyle name="Normal 9 2 14 2 2" xfId="37436"/>
    <cellStyle name="Normal 9 2 14 3" xfId="21556"/>
    <cellStyle name="Normal 9 2 14 3 2" xfId="37437"/>
    <cellStyle name="Normal 9 2 14 4" xfId="21557"/>
    <cellStyle name="Normal 9 2 14 4 2" xfId="37438"/>
    <cellStyle name="Normal 9 2 14 5" xfId="21558"/>
    <cellStyle name="Normal 9 2 14 5 2" xfId="37439"/>
    <cellStyle name="Normal 9 2 14 6" xfId="37435"/>
    <cellStyle name="Normal 9 2 15" xfId="21559"/>
    <cellStyle name="Normal 9 2 15 2" xfId="21560"/>
    <cellStyle name="Normal 9 2 15 2 2" xfId="37441"/>
    <cellStyle name="Normal 9 2 15 3" xfId="21561"/>
    <cellStyle name="Normal 9 2 15 3 2" xfId="37442"/>
    <cellStyle name="Normal 9 2 15 4" xfId="21562"/>
    <cellStyle name="Normal 9 2 15 4 2" xfId="37443"/>
    <cellStyle name="Normal 9 2 15 5" xfId="21563"/>
    <cellStyle name="Normal 9 2 15 5 2" xfId="37444"/>
    <cellStyle name="Normal 9 2 15 6" xfId="37440"/>
    <cellStyle name="Normal 9 2 16" xfId="21564"/>
    <cellStyle name="Normal 9 2 16 2" xfId="21565"/>
    <cellStyle name="Normal 9 2 16 2 2" xfId="37446"/>
    <cellStyle name="Normal 9 2 16 3" xfId="21566"/>
    <cellStyle name="Normal 9 2 16 3 2" xfId="37447"/>
    <cellStyle name="Normal 9 2 16 4" xfId="21567"/>
    <cellStyle name="Normal 9 2 16 4 2" xfId="37448"/>
    <cellStyle name="Normal 9 2 16 5" xfId="21568"/>
    <cellStyle name="Normal 9 2 16 5 2" xfId="37449"/>
    <cellStyle name="Normal 9 2 16 6" xfId="37445"/>
    <cellStyle name="Normal 9 2 17" xfId="21569"/>
    <cellStyle name="Normal 9 2 17 2" xfId="37450"/>
    <cellStyle name="Normal 9 2 18" xfId="21570"/>
    <cellStyle name="Normal 9 2 18 2" xfId="37451"/>
    <cellStyle name="Normal 9 2 19" xfId="21571"/>
    <cellStyle name="Normal 9 2 19 2" xfId="37452"/>
    <cellStyle name="Normal 9 2 2" xfId="21572"/>
    <cellStyle name="Normal 9 2 2 10" xfId="43768"/>
    <cellStyle name="Normal 9 2 2 2" xfId="43769"/>
    <cellStyle name="Normal 9 2 2 2 2" xfId="43770"/>
    <cellStyle name="Normal 9 2 2 2 3" xfId="43771"/>
    <cellStyle name="Normal 9 2 2 2 4" xfId="43772"/>
    <cellStyle name="Normal 9 2 2 2 5" xfId="43773"/>
    <cellStyle name="Normal 9 2 2 3" xfId="43774"/>
    <cellStyle name="Normal 9 2 2 3 2" xfId="43775"/>
    <cellStyle name="Normal 9 2 2 3 3" xfId="43776"/>
    <cellStyle name="Normal 9 2 2 3 4" xfId="43777"/>
    <cellStyle name="Normal 9 2 2 4" xfId="43778"/>
    <cellStyle name="Normal 9 2 2 4 2" xfId="43779"/>
    <cellStyle name="Normal 9 2 2 4 3" xfId="43780"/>
    <cellStyle name="Normal 9 2 2 4 4" xfId="43781"/>
    <cellStyle name="Normal 9 2 2 5" xfId="43782"/>
    <cellStyle name="Normal 9 2 2 6" xfId="43783"/>
    <cellStyle name="Normal 9 2 2 7" xfId="43784"/>
    <cellStyle name="Normal 9 2 2 8" xfId="43785"/>
    <cellStyle name="Normal 9 2 2 9" xfId="43786"/>
    <cellStyle name="Normal 9 2 20" xfId="21573"/>
    <cellStyle name="Normal 9 2 20 2" xfId="37453"/>
    <cellStyle name="Normal 9 2 21" xfId="40784"/>
    <cellStyle name="Normal 9 2 22" xfId="37414"/>
    <cellStyle name="Normal 9 2 3" xfId="21574"/>
    <cellStyle name="Normal 9 2 3 2" xfId="21575"/>
    <cellStyle name="Normal 9 2 3 2 2" xfId="37455"/>
    <cellStyle name="Normal 9 2 3 2 3" xfId="43787"/>
    <cellStyle name="Normal 9 2 3 2 4" xfId="43788"/>
    <cellStyle name="Normal 9 2 3 3" xfId="21576"/>
    <cellStyle name="Normal 9 2 3 3 2" xfId="37456"/>
    <cellStyle name="Normal 9 2 3 3 3" xfId="43789"/>
    <cellStyle name="Normal 9 2 3 3 4" xfId="43790"/>
    <cellStyle name="Normal 9 2 3 4" xfId="21577"/>
    <cellStyle name="Normal 9 2 3 4 2" xfId="37457"/>
    <cellStyle name="Normal 9 2 3 5" xfId="21578"/>
    <cellStyle name="Normal 9 2 3 5 2" xfId="37458"/>
    <cellStyle name="Normal 9 2 3 6" xfId="37454"/>
    <cellStyle name="Normal 9 2 3 7" xfId="43791"/>
    <cellStyle name="Normal 9 2 3 8" xfId="43792"/>
    <cellStyle name="Normal 9 2 4" xfId="21579"/>
    <cellStyle name="Normal 9 2 4 2" xfId="21580"/>
    <cellStyle name="Normal 9 2 4 2 2" xfId="37460"/>
    <cellStyle name="Normal 9 2 4 3" xfId="21581"/>
    <cellStyle name="Normal 9 2 4 3 2" xfId="37461"/>
    <cellStyle name="Normal 9 2 4 4" xfId="21582"/>
    <cellStyle name="Normal 9 2 4 4 2" xfId="37462"/>
    <cellStyle name="Normal 9 2 4 5" xfId="21583"/>
    <cellStyle name="Normal 9 2 4 5 2" xfId="37463"/>
    <cellStyle name="Normal 9 2 4 6" xfId="37459"/>
    <cellStyle name="Normal 9 2 5" xfId="21584"/>
    <cellStyle name="Normal 9 2 5 2" xfId="21585"/>
    <cellStyle name="Normal 9 2 5 2 2" xfId="37465"/>
    <cellStyle name="Normal 9 2 5 3" xfId="21586"/>
    <cellStyle name="Normal 9 2 5 3 2" xfId="37466"/>
    <cellStyle name="Normal 9 2 5 4" xfId="21587"/>
    <cellStyle name="Normal 9 2 5 4 2" xfId="37467"/>
    <cellStyle name="Normal 9 2 5 5" xfId="21588"/>
    <cellStyle name="Normal 9 2 5 5 2" xfId="37468"/>
    <cellStyle name="Normal 9 2 5 6" xfId="37464"/>
    <cellStyle name="Normal 9 2 6" xfId="21589"/>
    <cellStyle name="Normal 9 2 6 2" xfId="21590"/>
    <cellStyle name="Normal 9 2 6 2 2" xfId="37470"/>
    <cellStyle name="Normal 9 2 6 3" xfId="21591"/>
    <cellStyle name="Normal 9 2 6 3 2" xfId="37471"/>
    <cellStyle name="Normal 9 2 6 4" xfId="21592"/>
    <cellStyle name="Normal 9 2 6 4 2" xfId="37472"/>
    <cellStyle name="Normal 9 2 6 5" xfId="21593"/>
    <cellStyle name="Normal 9 2 6 5 2" xfId="37473"/>
    <cellStyle name="Normal 9 2 6 6" xfId="37469"/>
    <cellStyle name="Normal 9 2 7" xfId="21594"/>
    <cellStyle name="Normal 9 2 7 2" xfId="21595"/>
    <cellStyle name="Normal 9 2 7 2 2" xfId="37475"/>
    <cellStyle name="Normal 9 2 7 3" xfId="21596"/>
    <cellStyle name="Normal 9 2 7 3 2" xfId="37476"/>
    <cellStyle name="Normal 9 2 7 4" xfId="21597"/>
    <cellStyle name="Normal 9 2 7 4 2" xfId="37477"/>
    <cellStyle name="Normal 9 2 7 5" xfId="21598"/>
    <cellStyle name="Normal 9 2 7 5 2" xfId="37478"/>
    <cellStyle name="Normal 9 2 7 6" xfId="37474"/>
    <cellStyle name="Normal 9 2 8" xfId="21599"/>
    <cellStyle name="Normal 9 2 8 2" xfId="21600"/>
    <cellStyle name="Normal 9 2 8 2 2" xfId="37480"/>
    <cellStyle name="Normal 9 2 8 3" xfId="21601"/>
    <cellStyle name="Normal 9 2 8 3 2" xfId="37481"/>
    <cellStyle name="Normal 9 2 8 4" xfId="21602"/>
    <cellStyle name="Normal 9 2 8 4 2" xfId="37482"/>
    <cellStyle name="Normal 9 2 8 5" xfId="21603"/>
    <cellStyle name="Normal 9 2 8 5 2" xfId="37483"/>
    <cellStyle name="Normal 9 2 8 6" xfId="37479"/>
    <cellStyle name="Normal 9 2 9" xfId="21604"/>
    <cellStyle name="Normal 9 2 9 2" xfId="21605"/>
    <cellStyle name="Normal 9 2 9 2 2" xfId="37485"/>
    <cellStyle name="Normal 9 2 9 3" xfId="21606"/>
    <cellStyle name="Normal 9 2 9 3 2" xfId="37486"/>
    <cellStyle name="Normal 9 2 9 4" xfId="21607"/>
    <cellStyle name="Normal 9 2 9 4 2" xfId="37487"/>
    <cellStyle name="Normal 9 2 9 5" xfId="21608"/>
    <cellStyle name="Normal 9 2 9 5 2" xfId="37488"/>
    <cellStyle name="Normal 9 2 9 6" xfId="37484"/>
    <cellStyle name="Normal 9 20" xfId="21609"/>
    <cellStyle name="Normal 9 20 2" xfId="37489"/>
    <cellStyle name="Normal 9 21" xfId="21610"/>
    <cellStyle name="Normal 9 21 2" xfId="37490"/>
    <cellStyle name="Normal 9 22" xfId="21611"/>
    <cellStyle name="Normal 9 22 2" xfId="37491"/>
    <cellStyle name="Normal 9 23" xfId="21612"/>
    <cellStyle name="Normal 9 23 2" xfId="37492"/>
    <cellStyle name="Normal 9 24" xfId="21613"/>
    <cellStyle name="Normal 9 24 2" xfId="37493"/>
    <cellStyle name="Normal 9 3" xfId="21614"/>
    <cellStyle name="Normal 9 3 10" xfId="43793"/>
    <cellStyle name="Normal 9 3 11" xfId="43794"/>
    <cellStyle name="Normal 9 3 2" xfId="21615"/>
    <cellStyle name="Normal 9 3 2 2" xfId="43795"/>
    <cellStyle name="Normal 9 3 2 2 2" xfId="43796"/>
    <cellStyle name="Normal 9 3 2 2 3" xfId="43797"/>
    <cellStyle name="Normal 9 3 2 2 4" xfId="43798"/>
    <cellStyle name="Normal 9 3 2 3" xfId="43799"/>
    <cellStyle name="Normal 9 3 2 3 2" xfId="43800"/>
    <cellStyle name="Normal 9 3 2 3 3" xfId="43801"/>
    <cellStyle name="Normal 9 3 2 3 4" xfId="43802"/>
    <cellStyle name="Normal 9 3 2 4" xfId="43803"/>
    <cellStyle name="Normal 9 3 2 5" xfId="43804"/>
    <cellStyle name="Normal 9 3 2 6" xfId="43805"/>
    <cellStyle name="Normal 9 3 2 7" xfId="43806"/>
    <cellStyle name="Normal 9 3 2 8" xfId="43807"/>
    <cellStyle name="Normal 9 3 3" xfId="21616"/>
    <cellStyle name="Normal 9 3 3 2" xfId="37495"/>
    <cellStyle name="Normal 9 3 3 3" xfId="43808"/>
    <cellStyle name="Normal 9 3 3 4" xfId="43809"/>
    <cellStyle name="Normal 9 3 3 5" xfId="43810"/>
    <cellStyle name="Normal 9 3 4" xfId="21617"/>
    <cellStyle name="Normal 9 3 4 2" xfId="37496"/>
    <cellStyle name="Normal 9 3 4 3" xfId="43811"/>
    <cellStyle name="Normal 9 3 4 4" xfId="43812"/>
    <cellStyle name="Normal 9 3 5" xfId="21618"/>
    <cellStyle name="Normal 9 3 5 2" xfId="37497"/>
    <cellStyle name="Normal 9 3 5 3" xfId="43813"/>
    <cellStyle name="Normal 9 3 5 4" xfId="43814"/>
    <cellStyle name="Normal 9 3 6" xfId="21619"/>
    <cellStyle name="Normal 9 3 6 2" xfId="37498"/>
    <cellStyle name="Normal 9 3 7" xfId="40785"/>
    <cellStyle name="Normal 9 3 7 2" xfId="46016"/>
    <cellStyle name="Normal 9 3 8" xfId="37494"/>
    <cellStyle name="Normal 9 3 9" xfId="43815"/>
    <cellStyle name="Normal 9 4" xfId="21620"/>
    <cellStyle name="Normal 9 4 10" xfId="43816"/>
    <cellStyle name="Normal 9 4 11" xfId="43817"/>
    <cellStyle name="Normal 9 4 2" xfId="21621"/>
    <cellStyle name="Normal 9 4 2 2" xfId="43818"/>
    <cellStyle name="Normal 9 4 2 2 2" xfId="43819"/>
    <cellStyle name="Normal 9 4 2 2 3" xfId="43820"/>
    <cellStyle name="Normal 9 4 2 2 4" xfId="43821"/>
    <cellStyle name="Normal 9 4 2 3" xfId="43822"/>
    <cellStyle name="Normal 9 4 2 3 2" xfId="43823"/>
    <cellStyle name="Normal 9 4 2 3 3" xfId="43824"/>
    <cellStyle name="Normal 9 4 2 3 4" xfId="43825"/>
    <cellStyle name="Normal 9 4 2 4" xfId="43826"/>
    <cellStyle name="Normal 9 4 2 5" xfId="43827"/>
    <cellStyle name="Normal 9 4 2 6" xfId="43828"/>
    <cellStyle name="Normal 9 4 2 7" xfId="43829"/>
    <cellStyle name="Normal 9 4 2 8" xfId="43830"/>
    <cellStyle name="Normal 9 4 3" xfId="21622"/>
    <cellStyle name="Normal 9 4 3 2" xfId="37500"/>
    <cellStyle name="Normal 9 4 3 3" xfId="43831"/>
    <cellStyle name="Normal 9 4 3 4" xfId="43832"/>
    <cellStyle name="Normal 9 4 3 5" xfId="43833"/>
    <cellStyle name="Normal 9 4 4" xfId="21623"/>
    <cellStyle name="Normal 9 4 4 2" xfId="37501"/>
    <cellStyle name="Normal 9 4 4 3" xfId="43834"/>
    <cellStyle name="Normal 9 4 4 4" xfId="43835"/>
    <cellStyle name="Normal 9 4 5" xfId="21624"/>
    <cellStyle name="Normal 9 4 5 2" xfId="37502"/>
    <cellStyle name="Normal 9 4 5 3" xfId="43836"/>
    <cellStyle name="Normal 9 4 5 4" xfId="43837"/>
    <cellStyle name="Normal 9 4 6" xfId="21625"/>
    <cellStyle name="Normal 9 4 6 2" xfId="37503"/>
    <cellStyle name="Normal 9 4 7" xfId="40786"/>
    <cellStyle name="Normal 9 4 7 2" xfId="46020"/>
    <cellStyle name="Normal 9 4 8" xfId="37499"/>
    <cellStyle name="Normal 9 4 9" xfId="43838"/>
    <cellStyle name="Normal 9 5" xfId="21626"/>
    <cellStyle name="Normal 9 5 10" xfId="43839"/>
    <cellStyle name="Normal 9 5 11" xfId="43840"/>
    <cellStyle name="Normal 9 5 2" xfId="21627"/>
    <cellStyle name="Normal 9 5 2 2" xfId="43841"/>
    <cellStyle name="Normal 9 5 2 2 2" xfId="43842"/>
    <cellStyle name="Normal 9 5 2 2 3" xfId="43843"/>
    <cellStyle name="Normal 9 5 2 2 4" xfId="43844"/>
    <cellStyle name="Normal 9 5 2 3" xfId="43845"/>
    <cellStyle name="Normal 9 5 2 3 2" xfId="43846"/>
    <cellStyle name="Normal 9 5 2 3 3" xfId="43847"/>
    <cellStyle name="Normal 9 5 2 3 4" xfId="43848"/>
    <cellStyle name="Normal 9 5 2 4" xfId="43849"/>
    <cellStyle name="Normal 9 5 2 5" xfId="43850"/>
    <cellStyle name="Normal 9 5 2 6" xfId="43851"/>
    <cellStyle name="Normal 9 5 2 7" xfId="43852"/>
    <cellStyle name="Normal 9 5 2 8" xfId="43853"/>
    <cellStyle name="Normal 9 5 3" xfId="21628"/>
    <cellStyle name="Normal 9 5 3 2" xfId="37505"/>
    <cellStyle name="Normal 9 5 3 3" xfId="43854"/>
    <cellStyle name="Normal 9 5 3 4" xfId="43855"/>
    <cellStyle name="Normal 9 5 3 5" xfId="43856"/>
    <cellStyle name="Normal 9 5 4" xfId="21629"/>
    <cellStyle name="Normal 9 5 4 2" xfId="37506"/>
    <cellStyle name="Normal 9 5 4 3" xfId="43857"/>
    <cellStyle name="Normal 9 5 4 4" xfId="43858"/>
    <cellStyle name="Normal 9 5 5" xfId="21630"/>
    <cellStyle name="Normal 9 5 5 2" xfId="37507"/>
    <cellStyle name="Normal 9 5 5 3" xfId="43859"/>
    <cellStyle name="Normal 9 5 5 4" xfId="43860"/>
    <cellStyle name="Normal 9 5 6" xfId="21631"/>
    <cellStyle name="Normal 9 5 6 2" xfId="37508"/>
    <cellStyle name="Normal 9 5 7" xfId="37504"/>
    <cellStyle name="Normal 9 5 8" xfId="43861"/>
    <cellStyle name="Normal 9 5 9" xfId="43862"/>
    <cellStyle name="Normal 9 6" xfId="21632"/>
    <cellStyle name="Normal 9 6 10" xfId="43863"/>
    <cellStyle name="Normal 9 6 2" xfId="21633"/>
    <cellStyle name="Normal 9 6 2 2" xfId="37510"/>
    <cellStyle name="Normal 9 6 2 3" xfId="43864"/>
    <cellStyle name="Normal 9 6 2 4" xfId="43865"/>
    <cellStyle name="Normal 9 6 2 5" xfId="43866"/>
    <cellStyle name="Normal 9 6 3" xfId="21634"/>
    <cellStyle name="Normal 9 6 3 2" xfId="37511"/>
    <cellStyle name="Normal 9 6 3 3" xfId="43867"/>
    <cellStyle name="Normal 9 6 3 4" xfId="43868"/>
    <cellStyle name="Normal 9 6 4" xfId="21635"/>
    <cellStyle name="Normal 9 6 4 2" xfId="37512"/>
    <cellStyle name="Normal 9 6 4 3" xfId="43869"/>
    <cellStyle name="Normal 9 6 4 4" xfId="43870"/>
    <cellStyle name="Normal 9 6 5" xfId="21636"/>
    <cellStyle name="Normal 9 6 5 2" xfId="37513"/>
    <cellStyle name="Normal 9 6 6" xfId="37509"/>
    <cellStyle name="Normal 9 6 7" xfId="43871"/>
    <cellStyle name="Normal 9 6 8" xfId="43872"/>
    <cellStyle name="Normal 9 6 9" xfId="43873"/>
    <cellStyle name="Normal 9 7" xfId="21637"/>
    <cellStyle name="Normal 9 7 2" xfId="21638"/>
    <cellStyle name="Normal 9 7 2 2" xfId="37515"/>
    <cellStyle name="Normal 9 7 2 3" xfId="43874"/>
    <cellStyle name="Normal 9 7 2 4" xfId="43875"/>
    <cellStyle name="Normal 9 7 3" xfId="21639"/>
    <cellStyle name="Normal 9 7 3 2" xfId="37516"/>
    <cellStyle name="Normal 9 7 3 3" xfId="43876"/>
    <cellStyle name="Normal 9 7 3 4" xfId="43877"/>
    <cellStyle name="Normal 9 7 4" xfId="21640"/>
    <cellStyle name="Normal 9 7 4 2" xfId="37517"/>
    <cellStyle name="Normal 9 7 5" xfId="21641"/>
    <cellStyle name="Normal 9 7 5 2" xfId="37518"/>
    <cellStyle name="Normal 9 7 6" xfId="37514"/>
    <cellStyle name="Normal 9 7 7" xfId="43878"/>
    <cellStyle name="Normal 9 7 8" xfId="43879"/>
    <cellStyle name="Normal 9 7 9" xfId="43880"/>
    <cellStyle name="Normal 9 8" xfId="21642"/>
    <cellStyle name="Normal 9 8 2" xfId="21643"/>
    <cellStyle name="Normal 9 8 2 2" xfId="37520"/>
    <cellStyle name="Normal 9 8 2 3" xfId="43881"/>
    <cellStyle name="Normal 9 8 2 4" xfId="43882"/>
    <cellStyle name="Normal 9 8 3" xfId="21644"/>
    <cellStyle name="Normal 9 8 3 2" xfId="37521"/>
    <cellStyle name="Normal 9 8 4" xfId="21645"/>
    <cellStyle name="Normal 9 8 4 2" xfId="37522"/>
    <cellStyle name="Normal 9 8 5" xfId="21646"/>
    <cellStyle name="Normal 9 8 5 2" xfId="37523"/>
    <cellStyle name="Normal 9 8 6" xfId="37519"/>
    <cellStyle name="Normal 9 9" xfId="21647"/>
    <cellStyle name="Normal 9 9 2" xfId="21648"/>
    <cellStyle name="Normal 9 9 2 2" xfId="37525"/>
    <cellStyle name="Normal 9 9 3" xfId="21649"/>
    <cellStyle name="Normal 9 9 3 2" xfId="37526"/>
    <cellStyle name="Normal 9 9 4" xfId="21650"/>
    <cellStyle name="Normal 9 9 4 2" xfId="37527"/>
    <cellStyle name="Normal 9 9 5" xfId="21651"/>
    <cellStyle name="Normal 9 9 5 2" xfId="37528"/>
    <cellStyle name="Normal 9 9 6" xfId="37524"/>
    <cellStyle name="Normal_Composições CEF - Emergencia 2" xfId="41070"/>
    <cellStyle name="Normal_LOTE-6" xfId="41123"/>
    <cellStyle name="Nota 10" xfId="21652"/>
    <cellStyle name="Nota 10 2" xfId="21653"/>
    <cellStyle name="Nota 10 2 2" xfId="40788"/>
    <cellStyle name="Nota 10 2 3" xfId="37529"/>
    <cellStyle name="Nota 10 3" xfId="21654"/>
    <cellStyle name="Nota 10 3 2" xfId="41021"/>
    <cellStyle name="Nota 10 3 3" xfId="37530"/>
    <cellStyle name="Nota 10 4" xfId="21655"/>
    <cellStyle name="Nota 10 4 2" xfId="41010"/>
    <cellStyle name="Nota 10 4 3" xfId="37531"/>
    <cellStyle name="Nota 10 5" xfId="21656"/>
    <cellStyle name="Nota 10 5 2" xfId="37532"/>
    <cellStyle name="Nota 10 6" xfId="21657"/>
    <cellStyle name="Nota 10 6 2" xfId="37533"/>
    <cellStyle name="Nota 10 7" xfId="21658"/>
    <cellStyle name="Nota 10 7 2" xfId="37534"/>
    <cellStyle name="Nota 10 8" xfId="29175"/>
    <cellStyle name="Nota 10 8 2" xfId="40787"/>
    <cellStyle name="Nota 100" xfId="21659"/>
    <cellStyle name="Nota 100 2" xfId="37535"/>
    <cellStyle name="Nota 101" xfId="21660"/>
    <cellStyle name="Nota 101 2" xfId="37536"/>
    <cellStyle name="Nota 102" xfId="21661"/>
    <cellStyle name="Nota 102 2" xfId="37537"/>
    <cellStyle name="Nota 103" xfId="21662"/>
    <cellStyle name="Nota 103 2" xfId="37538"/>
    <cellStyle name="Nota 104" xfId="21663"/>
    <cellStyle name="Nota 104 2" xfId="37539"/>
    <cellStyle name="Nota 105" xfId="21664"/>
    <cellStyle name="Nota 105 2" xfId="37540"/>
    <cellStyle name="Nota 106" xfId="21665"/>
    <cellStyle name="Nota 106 2" xfId="37541"/>
    <cellStyle name="Nota 107" xfId="21666"/>
    <cellStyle name="Nota 107 2" xfId="37542"/>
    <cellStyle name="Nota 108" xfId="21667"/>
    <cellStyle name="Nota 108 2" xfId="37543"/>
    <cellStyle name="Nota 109" xfId="21668"/>
    <cellStyle name="Nota 109 2" xfId="37544"/>
    <cellStyle name="Nota 11" xfId="21669"/>
    <cellStyle name="Nota 11 2" xfId="21670"/>
    <cellStyle name="Nota 11 2 2" xfId="40790"/>
    <cellStyle name="Nota 11 2 3" xfId="37545"/>
    <cellStyle name="Nota 11 3" xfId="21671"/>
    <cellStyle name="Nota 11 3 2" xfId="41022"/>
    <cellStyle name="Nota 11 3 3" xfId="37546"/>
    <cellStyle name="Nota 11 4" xfId="21672"/>
    <cellStyle name="Nota 11 4 2" xfId="41009"/>
    <cellStyle name="Nota 11 4 3" xfId="37547"/>
    <cellStyle name="Nota 11 5" xfId="21673"/>
    <cellStyle name="Nota 11 5 2" xfId="37548"/>
    <cellStyle name="Nota 11 6" xfId="21674"/>
    <cellStyle name="Nota 11 6 2" xfId="37549"/>
    <cellStyle name="Nota 11 7" xfId="21675"/>
    <cellStyle name="Nota 11 7 2" xfId="37550"/>
    <cellStyle name="Nota 11 8" xfId="29176"/>
    <cellStyle name="Nota 11 8 2" xfId="40789"/>
    <cellStyle name="Nota 110" xfId="21676"/>
    <cellStyle name="Nota 110 2" xfId="37551"/>
    <cellStyle name="Nota 111" xfId="21677"/>
    <cellStyle name="Nota 111 2" xfId="37552"/>
    <cellStyle name="Nota 112" xfId="21678"/>
    <cellStyle name="Nota 112 2" xfId="37553"/>
    <cellStyle name="Nota 113" xfId="21679"/>
    <cellStyle name="Nota 113 2" xfId="37554"/>
    <cellStyle name="Nota 114" xfId="21680"/>
    <cellStyle name="Nota 114 2" xfId="37555"/>
    <cellStyle name="Nota 115" xfId="21681"/>
    <cellStyle name="Nota 115 2" xfId="37556"/>
    <cellStyle name="Nota 116" xfId="21682"/>
    <cellStyle name="Nota 116 2" xfId="37557"/>
    <cellStyle name="Nota 117" xfId="21683"/>
    <cellStyle name="Nota 117 2" xfId="37558"/>
    <cellStyle name="Nota 118" xfId="21684"/>
    <cellStyle name="Nota 118 2" xfId="37559"/>
    <cellStyle name="Nota 119" xfId="21685"/>
    <cellStyle name="Nota 119 2" xfId="37560"/>
    <cellStyle name="Nota 12" xfId="21686"/>
    <cellStyle name="Nota 12 2" xfId="21687"/>
    <cellStyle name="Nota 12 2 2" xfId="40792"/>
    <cellStyle name="Nota 12 2 3" xfId="37561"/>
    <cellStyle name="Nota 12 3" xfId="21688"/>
    <cellStyle name="Nota 12 3 2" xfId="41023"/>
    <cellStyle name="Nota 12 3 3" xfId="37562"/>
    <cellStyle name="Nota 12 4" xfId="21689"/>
    <cellStyle name="Nota 12 4 2" xfId="41008"/>
    <cellStyle name="Nota 12 4 3" xfId="37563"/>
    <cellStyle name="Nota 12 5" xfId="21690"/>
    <cellStyle name="Nota 12 5 2" xfId="37564"/>
    <cellStyle name="Nota 12 6" xfId="21691"/>
    <cellStyle name="Nota 12 6 2" xfId="37565"/>
    <cellStyle name="Nota 12 7" xfId="21692"/>
    <cellStyle name="Nota 12 7 2" xfId="37566"/>
    <cellStyle name="Nota 12 8" xfId="29177"/>
    <cellStyle name="Nota 12 8 2" xfId="40791"/>
    <cellStyle name="Nota 120" xfId="21693"/>
    <cellStyle name="Nota 120 2" xfId="37567"/>
    <cellStyle name="Nota 121" xfId="21694"/>
    <cellStyle name="Nota 121 2" xfId="37568"/>
    <cellStyle name="Nota 122" xfId="21695"/>
    <cellStyle name="Nota 122 2" xfId="37569"/>
    <cellStyle name="Nota 123" xfId="21696"/>
    <cellStyle name="Nota 123 2" xfId="37570"/>
    <cellStyle name="Nota 124" xfId="21697"/>
    <cellStyle name="Nota 124 2" xfId="37571"/>
    <cellStyle name="Nota 125" xfId="21698"/>
    <cellStyle name="Nota 125 2" xfId="37572"/>
    <cellStyle name="Nota 126" xfId="21699"/>
    <cellStyle name="Nota 126 2" xfId="37573"/>
    <cellStyle name="Nota 127" xfId="21700"/>
    <cellStyle name="Nota 127 2" xfId="37574"/>
    <cellStyle name="Nota 128" xfId="21701"/>
    <cellStyle name="Nota 128 2" xfId="37575"/>
    <cellStyle name="Nota 129" xfId="21702"/>
    <cellStyle name="Nota 129 2" xfId="37576"/>
    <cellStyle name="Nota 13" xfId="21703"/>
    <cellStyle name="Nota 13 2" xfId="21704"/>
    <cellStyle name="Nota 13 2 2" xfId="40794"/>
    <cellStyle name="Nota 13 2 3" xfId="37577"/>
    <cellStyle name="Nota 13 3" xfId="21705"/>
    <cellStyle name="Nota 13 3 2" xfId="41024"/>
    <cellStyle name="Nota 13 3 3" xfId="37578"/>
    <cellStyle name="Nota 13 4" xfId="21706"/>
    <cellStyle name="Nota 13 4 2" xfId="41007"/>
    <cellStyle name="Nota 13 4 3" xfId="37579"/>
    <cellStyle name="Nota 13 5" xfId="21707"/>
    <cellStyle name="Nota 13 5 2" xfId="37580"/>
    <cellStyle name="Nota 13 6" xfId="21708"/>
    <cellStyle name="Nota 13 6 2" xfId="37581"/>
    <cellStyle name="Nota 13 7" xfId="21709"/>
    <cellStyle name="Nota 13 7 2" xfId="37582"/>
    <cellStyle name="Nota 13 8" xfId="29178"/>
    <cellStyle name="Nota 13 8 2" xfId="40793"/>
    <cellStyle name="Nota 130" xfId="21710"/>
    <cellStyle name="Nota 130 2" xfId="37583"/>
    <cellStyle name="Nota 131" xfId="21711"/>
    <cellStyle name="Nota 131 2" xfId="37584"/>
    <cellStyle name="Nota 132" xfId="21712"/>
    <cellStyle name="Nota 132 2" xfId="37585"/>
    <cellStyle name="Nota 133" xfId="21713"/>
    <cellStyle name="Nota 133 2" xfId="37586"/>
    <cellStyle name="Nota 134" xfId="21714"/>
    <cellStyle name="Nota 134 2" xfId="37587"/>
    <cellStyle name="Nota 135" xfId="21715"/>
    <cellStyle name="Nota 135 2" xfId="37588"/>
    <cellStyle name="Nota 136" xfId="21716"/>
    <cellStyle name="Nota 136 2" xfId="37589"/>
    <cellStyle name="Nota 137" xfId="21717"/>
    <cellStyle name="Nota 137 2" xfId="37590"/>
    <cellStyle name="Nota 138" xfId="21718"/>
    <cellStyle name="Nota 138 2" xfId="37591"/>
    <cellStyle name="Nota 139" xfId="21719"/>
    <cellStyle name="Nota 139 2" xfId="37592"/>
    <cellStyle name="Nota 14" xfId="21720"/>
    <cellStyle name="Nota 14 2" xfId="21721"/>
    <cellStyle name="Nota 14 2 2" xfId="37593"/>
    <cellStyle name="Nota 14 3" xfId="21722"/>
    <cellStyle name="Nota 14 3 2" xfId="37594"/>
    <cellStyle name="Nota 14 4" xfId="21723"/>
    <cellStyle name="Nota 14 4 2" xfId="37595"/>
    <cellStyle name="Nota 14 5" xfId="21724"/>
    <cellStyle name="Nota 14 5 2" xfId="37596"/>
    <cellStyle name="Nota 14 6" xfId="21725"/>
    <cellStyle name="Nota 14 6 2" xfId="37597"/>
    <cellStyle name="Nota 14 7" xfId="21726"/>
    <cellStyle name="Nota 14 7 2" xfId="37598"/>
    <cellStyle name="Nota 14 8" xfId="29179"/>
    <cellStyle name="Nota 14 8 2" xfId="40795"/>
    <cellStyle name="Nota 140" xfId="21727"/>
    <cellStyle name="Nota 140 2" xfId="37599"/>
    <cellStyle name="Nota 141" xfId="21728"/>
    <cellStyle name="Nota 141 2" xfId="37600"/>
    <cellStyle name="Nota 142" xfId="21729"/>
    <cellStyle name="Nota 142 2" xfId="37601"/>
    <cellStyle name="Nota 143" xfId="21730"/>
    <cellStyle name="Nota 143 2" xfId="37602"/>
    <cellStyle name="Nota 144" xfId="21731"/>
    <cellStyle name="Nota 144 2" xfId="37603"/>
    <cellStyle name="Nota 145" xfId="21732"/>
    <cellStyle name="Nota 145 2" xfId="37604"/>
    <cellStyle name="Nota 146" xfId="21733"/>
    <cellStyle name="Nota 146 2" xfId="37605"/>
    <cellStyle name="Nota 147" xfId="21734"/>
    <cellStyle name="Nota 147 2" xfId="37606"/>
    <cellStyle name="Nota 148" xfId="21735"/>
    <cellStyle name="Nota 148 2" xfId="37607"/>
    <cellStyle name="Nota 149" xfId="21736"/>
    <cellStyle name="Nota 149 2" xfId="37608"/>
    <cellStyle name="Nota 15" xfId="21737"/>
    <cellStyle name="Nota 15 2" xfId="21738"/>
    <cellStyle name="Nota 15 2 2" xfId="37609"/>
    <cellStyle name="Nota 15 3" xfId="21739"/>
    <cellStyle name="Nota 15 3 2" xfId="37610"/>
    <cellStyle name="Nota 15 4" xfId="21740"/>
    <cellStyle name="Nota 15 4 2" xfId="37611"/>
    <cellStyle name="Nota 15 5" xfId="21741"/>
    <cellStyle name="Nota 15 5 2" xfId="37612"/>
    <cellStyle name="Nota 15 6" xfId="21742"/>
    <cellStyle name="Nota 15 6 2" xfId="37613"/>
    <cellStyle name="Nota 15 7" xfId="21743"/>
    <cellStyle name="Nota 15 7 2" xfId="37614"/>
    <cellStyle name="Nota 15 8" xfId="29180"/>
    <cellStyle name="Nota 15 8 2" xfId="40796"/>
    <cellStyle name="Nota 150" xfId="21744"/>
    <cellStyle name="Nota 150 2" xfId="37615"/>
    <cellStyle name="Nota 151" xfId="21745"/>
    <cellStyle name="Nota 151 2" xfId="37616"/>
    <cellStyle name="Nota 152" xfId="21746"/>
    <cellStyle name="Nota 152 2" xfId="37617"/>
    <cellStyle name="Nota 153" xfId="21747"/>
    <cellStyle name="Nota 153 2" xfId="37618"/>
    <cellStyle name="Nota 154" xfId="21748"/>
    <cellStyle name="Nota 154 2" xfId="37619"/>
    <cellStyle name="Nota 155" xfId="21749"/>
    <cellStyle name="Nota 155 2" xfId="37620"/>
    <cellStyle name="Nota 156" xfId="21750"/>
    <cellStyle name="Nota 156 2" xfId="37621"/>
    <cellStyle name="Nota 157" xfId="21751"/>
    <cellStyle name="Nota 157 2" xfId="37622"/>
    <cellStyle name="Nota 158" xfId="21752"/>
    <cellStyle name="Nota 158 2" xfId="37623"/>
    <cellStyle name="Nota 159" xfId="21753"/>
    <cellStyle name="Nota 159 2" xfId="37624"/>
    <cellStyle name="Nota 16" xfId="21754"/>
    <cellStyle name="Nota 16 2" xfId="21755"/>
    <cellStyle name="Nota 16 2 2" xfId="37625"/>
    <cellStyle name="Nota 16 3" xfId="21756"/>
    <cellStyle name="Nota 16 3 2" xfId="37626"/>
    <cellStyle name="Nota 16 4" xfId="21757"/>
    <cellStyle name="Nota 16 4 2" xfId="37627"/>
    <cellStyle name="Nota 16 5" xfId="21758"/>
    <cellStyle name="Nota 16 5 2" xfId="37628"/>
    <cellStyle name="Nota 16 6" xfId="21759"/>
    <cellStyle name="Nota 16 6 2" xfId="37629"/>
    <cellStyle name="Nota 16 7" xfId="21760"/>
    <cellStyle name="Nota 16 7 2" xfId="37630"/>
    <cellStyle name="Nota 16 8" xfId="29181"/>
    <cellStyle name="Nota 16 8 2" xfId="40797"/>
    <cellStyle name="Nota 160" xfId="21761"/>
    <cellStyle name="Nota 160 2" xfId="37631"/>
    <cellStyle name="Nota 161" xfId="21762"/>
    <cellStyle name="Nota 161 2" xfId="37632"/>
    <cellStyle name="Nota 162" xfId="21763"/>
    <cellStyle name="Nota 162 2" xfId="37633"/>
    <cellStyle name="Nota 163" xfId="21764"/>
    <cellStyle name="Nota 163 2" xfId="37634"/>
    <cellStyle name="Nota 164" xfId="21765"/>
    <cellStyle name="Nota 164 2" xfId="37635"/>
    <cellStyle name="Nota 165" xfId="21766"/>
    <cellStyle name="Nota 165 2" xfId="37636"/>
    <cellStyle name="Nota 166" xfId="21767"/>
    <cellStyle name="Nota 166 2" xfId="37637"/>
    <cellStyle name="Nota 167" xfId="21768"/>
    <cellStyle name="Nota 167 2" xfId="37638"/>
    <cellStyle name="Nota 168" xfId="21769"/>
    <cellStyle name="Nota 168 2" xfId="37639"/>
    <cellStyle name="Nota 169" xfId="21770"/>
    <cellStyle name="Nota 169 2" xfId="37640"/>
    <cellStyle name="Nota 17" xfId="21771"/>
    <cellStyle name="Nota 17 2" xfId="21772"/>
    <cellStyle name="Nota 17 2 2" xfId="37641"/>
    <cellStyle name="Nota 17 3" xfId="21773"/>
    <cellStyle name="Nota 17 3 2" xfId="37642"/>
    <cellStyle name="Nota 17 4" xfId="21774"/>
    <cellStyle name="Nota 17 4 2" xfId="37643"/>
    <cellStyle name="Nota 17 5" xfId="21775"/>
    <cellStyle name="Nota 17 5 2" xfId="37644"/>
    <cellStyle name="Nota 17 6" xfId="21776"/>
    <cellStyle name="Nota 17 6 2" xfId="37645"/>
    <cellStyle name="Nota 17 7" xfId="21777"/>
    <cellStyle name="Nota 17 7 2" xfId="37646"/>
    <cellStyle name="Nota 17 8" xfId="29182"/>
    <cellStyle name="Nota 17 8 2" xfId="40798"/>
    <cellStyle name="Nota 170" xfId="21778"/>
    <cellStyle name="Nota 170 2" xfId="37647"/>
    <cellStyle name="Nota 171" xfId="21779"/>
    <cellStyle name="Nota 171 2" xfId="37648"/>
    <cellStyle name="Nota 172" xfId="21780"/>
    <cellStyle name="Nota 172 2" xfId="37649"/>
    <cellStyle name="Nota 173" xfId="21781"/>
    <cellStyle name="Nota 173 2" xfId="37650"/>
    <cellStyle name="Nota 174" xfId="21782"/>
    <cellStyle name="Nota 174 2" xfId="37651"/>
    <cellStyle name="Nota 175" xfId="21783"/>
    <cellStyle name="Nota 175 2" xfId="37652"/>
    <cellStyle name="Nota 176" xfId="21784"/>
    <cellStyle name="Nota 176 2" xfId="37653"/>
    <cellStyle name="Nota 177" xfId="21785"/>
    <cellStyle name="Nota 177 2" xfId="37654"/>
    <cellStyle name="Nota 178" xfId="21786"/>
    <cellStyle name="Nota 178 2" xfId="37655"/>
    <cellStyle name="Nota 179" xfId="21787"/>
    <cellStyle name="Nota 179 2" xfId="37656"/>
    <cellStyle name="Nota 18" xfId="21788"/>
    <cellStyle name="Nota 18 2" xfId="21789"/>
    <cellStyle name="Nota 18 2 2" xfId="37657"/>
    <cellStyle name="Nota 18 3" xfId="21790"/>
    <cellStyle name="Nota 18 3 2" xfId="37658"/>
    <cellStyle name="Nota 18 4" xfId="21791"/>
    <cellStyle name="Nota 18 4 2" xfId="37659"/>
    <cellStyle name="Nota 18 5" xfId="21792"/>
    <cellStyle name="Nota 18 5 2" xfId="37660"/>
    <cellStyle name="Nota 18 6" xfId="21793"/>
    <cellStyle name="Nota 18 6 2" xfId="37661"/>
    <cellStyle name="Nota 18 7" xfId="21794"/>
    <cellStyle name="Nota 18 7 2" xfId="37662"/>
    <cellStyle name="Nota 18 8" xfId="29183"/>
    <cellStyle name="Nota 18 8 2" xfId="40799"/>
    <cellStyle name="Nota 180" xfId="21795"/>
    <cellStyle name="Nota 180 2" xfId="37663"/>
    <cellStyle name="Nota 181" xfId="21796"/>
    <cellStyle name="Nota 181 2" xfId="37664"/>
    <cellStyle name="Nota 182" xfId="21797"/>
    <cellStyle name="Nota 182 2" xfId="37665"/>
    <cellStyle name="Nota 183" xfId="21798"/>
    <cellStyle name="Nota 183 2" xfId="37666"/>
    <cellStyle name="Nota 184" xfId="21799"/>
    <cellStyle name="Nota 184 2" xfId="37667"/>
    <cellStyle name="Nota 185" xfId="21800"/>
    <cellStyle name="Nota 185 2" xfId="37668"/>
    <cellStyle name="Nota 186" xfId="21801"/>
    <cellStyle name="Nota 186 2" xfId="37669"/>
    <cellStyle name="Nota 187" xfId="21802"/>
    <cellStyle name="Nota 187 2" xfId="37670"/>
    <cellStyle name="Nota 188" xfId="21803"/>
    <cellStyle name="Nota 188 2" xfId="37671"/>
    <cellStyle name="Nota 189" xfId="21804"/>
    <cellStyle name="Nota 189 2" xfId="37672"/>
    <cellStyle name="Nota 19" xfId="21805"/>
    <cellStyle name="Nota 19 2" xfId="21806"/>
    <cellStyle name="Nota 19 2 2" xfId="37673"/>
    <cellStyle name="Nota 19 3" xfId="21807"/>
    <cellStyle name="Nota 19 3 2" xfId="37674"/>
    <cellStyle name="Nota 19 4" xfId="21808"/>
    <cellStyle name="Nota 19 4 2" xfId="37675"/>
    <cellStyle name="Nota 19 5" xfId="21809"/>
    <cellStyle name="Nota 19 5 2" xfId="37676"/>
    <cellStyle name="Nota 19 6" xfId="21810"/>
    <cellStyle name="Nota 19 6 2" xfId="37677"/>
    <cellStyle name="Nota 19 7" xfId="21811"/>
    <cellStyle name="Nota 19 7 2" xfId="37678"/>
    <cellStyle name="Nota 19 8" xfId="29184"/>
    <cellStyle name="Nota 19 8 2" xfId="40800"/>
    <cellStyle name="Nota 190" xfId="21812"/>
    <cellStyle name="Nota 190 2" xfId="37679"/>
    <cellStyle name="Nota 191" xfId="21813"/>
    <cellStyle name="Nota 191 2" xfId="37680"/>
    <cellStyle name="Nota 192" xfId="21814"/>
    <cellStyle name="Nota 192 2" xfId="37681"/>
    <cellStyle name="Nota 193" xfId="21815"/>
    <cellStyle name="Nota 193 2" xfId="37682"/>
    <cellStyle name="Nota 194" xfId="21816"/>
    <cellStyle name="Nota 194 2" xfId="37683"/>
    <cellStyle name="Nota 195" xfId="21817"/>
    <cellStyle name="Nota 195 2" xfId="37684"/>
    <cellStyle name="Nota 196" xfId="21818"/>
    <cellStyle name="Nota 196 2" xfId="37685"/>
    <cellStyle name="Nota 197" xfId="21819"/>
    <cellStyle name="Nota 197 2" xfId="37686"/>
    <cellStyle name="Nota 198" xfId="21820"/>
    <cellStyle name="Nota 198 2" xfId="37687"/>
    <cellStyle name="Nota 199" xfId="21821"/>
    <cellStyle name="Nota 199 2" xfId="37688"/>
    <cellStyle name="Nota 2" xfId="21822"/>
    <cellStyle name="Nota 2 10" xfId="21823"/>
    <cellStyle name="Nota 2 10 2" xfId="29185"/>
    <cellStyle name="Nota 2 11" xfId="21824"/>
    <cellStyle name="Nota 2 11 2" xfId="29186"/>
    <cellStyle name="Nota 2 12" xfId="21825"/>
    <cellStyle name="Nota 2 12 2" xfId="29187"/>
    <cellStyle name="Nota 2 13" xfId="21826"/>
    <cellStyle name="Nota 2 13 2" xfId="29188"/>
    <cellStyle name="Nota 2 14" xfId="21827"/>
    <cellStyle name="Nota 2 14 2" xfId="29189"/>
    <cellStyle name="Nota 2 15" xfId="21828"/>
    <cellStyle name="Nota 2 15 2" xfId="29190"/>
    <cellStyle name="Nota 2 16" xfId="21829"/>
    <cellStyle name="Nota 2 16 2" xfId="29191"/>
    <cellStyle name="Nota 2 17" xfId="21830"/>
    <cellStyle name="Nota 2 17 2" xfId="29192"/>
    <cellStyle name="Nota 2 18" xfId="21831"/>
    <cellStyle name="Nota 2 18 2" xfId="29193"/>
    <cellStyle name="Nota 2 19" xfId="21832"/>
    <cellStyle name="Nota 2 19 2" xfId="29194"/>
    <cellStyle name="Nota 2 2" xfId="21833"/>
    <cellStyle name="Nota 2 2 10" xfId="21834"/>
    <cellStyle name="Nota 2 2 10 2" xfId="37689"/>
    <cellStyle name="Nota 2 2 11" xfId="21835"/>
    <cellStyle name="Nota 2 2 11 2" xfId="37690"/>
    <cellStyle name="Nota 2 2 12" xfId="21836"/>
    <cellStyle name="Nota 2 2 12 2" xfId="37691"/>
    <cellStyle name="Nota 2 2 13" xfId="21837"/>
    <cellStyle name="Nota 2 2 13 2" xfId="37692"/>
    <cellStyle name="Nota 2 2 14" xfId="21838"/>
    <cellStyle name="Nota 2 2 14 2" xfId="37693"/>
    <cellStyle name="Nota 2 2 15" xfId="21839"/>
    <cellStyle name="Nota 2 2 15 2" xfId="37694"/>
    <cellStyle name="Nota 2 2 16" xfId="21840"/>
    <cellStyle name="Nota 2 2 16 2" xfId="37695"/>
    <cellStyle name="Nota 2 2 17" xfId="21841"/>
    <cellStyle name="Nota 2 2 17 2" xfId="37696"/>
    <cellStyle name="Nota 2 2 18" xfId="21842"/>
    <cellStyle name="Nota 2 2 18 2" xfId="37697"/>
    <cellStyle name="Nota 2 2 19" xfId="21843"/>
    <cellStyle name="Nota 2 2 19 2" xfId="37698"/>
    <cellStyle name="Nota 2 2 2" xfId="21844"/>
    <cellStyle name="Nota 2 2 2 2" xfId="37699"/>
    <cellStyle name="Nota 2 2 20" xfId="21845"/>
    <cellStyle name="Nota 2 2 20 2" xfId="37700"/>
    <cellStyle name="Nota 2 2 21" xfId="21846"/>
    <cellStyle name="Nota 2 2 21 2" xfId="37701"/>
    <cellStyle name="Nota 2 2 22" xfId="21847"/>
    <cellStyle name="Nota 2 2 22 2" xfId="37702"/>
    <cellStyle name="Nota 2 2 23" xfId="21848"/>
    <cellStyle name="Nota 2 2 23 2" xfId="37703"/>
    <cellStyle name="Nota 2 2 24" xfId="21849"/>
    <cellStyle name="Nota 2 2 24 2" xfId="37704"/>
    <cellStyle name="Nota 2 2 25" xfId="21850"/>
    <cellStyle name="Nota 2 2 25 2" xfId="37705"/>
    <cellStyle name="Nota 2 2 26" xfId="21851"/>
    <cellStyle name="Nota 2 2 26 2" xfId="37706"/>
    <cellStyle name="Nota 2 2 27" xfId="21852"/>
    <cellStyle name="Nota 2 2 27 2" xfId="37707"/>
    <cellStyle name="Nota 2 2 28" xfId="29195"/>
    <cellStyle name="Nota 2 2 28 2" xfId="40801"/>
    <cellStyle name="Nota 2 2 3" xfId="21853"/>
    <cellStyle name="Nota 2 2 3 2" xfId="37708"/>
    <cellStyle name="Nota 2 2 4" xfId="21854"/>
    <cellStyle name="Nota 2 2 4 2" xfId="37709"/>
    <cellStyle name="Nota 2 2 5" xfId="21855"/>
    <cellStyle name="Nota 2 2 5 2" xfId="37710"/>
    <cellStyle name="Nota 2 2 6" xfId="21856"/>
    <cellStyle name="Nota 2 2 6 2" xfId="37711"/>
    <cellStyle name="Nota 2 2 7" xfId="21857"/>
    <cellStyle name="Nota 2 2 7 2" xfId="37712"/>
    <cellStyle name="Nota 2 2 8" xfId="21858"/>
    <cellStyle name="Nota 2 2 8 2" xfId="37713"/>
    <cellStyle name="Nota 2 2 9" xfId="21859"/>
    <cellStyle name="Nota 2 2 9 2" xfId="37714"/>
    <cellStyle name="Nota 2 20" xfId="21860"/>
    <cellStyle name="Nota 2 20 2" xfId="29196"/>
    <cellStyle name="Nota 2 21" xfId="21861"/>
    <cellStyle name="Nota 2 21 2" xfId="29197"/>
    <cellStyle name="Nota 2 22" xfId="21862"/>
    <cellStyle name="Nota 2 22 2" xfId="29198"/>
    <cellStyle name="Nota 2 23" xfId="21863"/>
    <cellStyle name="Nota 2 23 2" xfId="29199"/>
    <cellStyle name="Nota 2 24" xfId="21864"/>
    <cellStyle name="Nota 2 24 2" xfId="29200"/>
    <cellStyle name="Nota 2 25" xfId="21865"/>
    <cellStyle name="Nota 2 25 2" xfId="29201"/>
    <cellStyle name="Nota 2 26" xfId="21866"/>
    <cellStyle name="Nota 2 26 2" xfId="29202"/>
    <cellStyle name="Nota 2 27" xfId="21867"/>
    <cellStyle name="Nota 2 27 2" xfId="29203"/>
    <cellStyle name="Nota 2 28" xfId="21868"/>
    <cellStyle name="Nota 2 28 2" xfId="29204"/>
    <cellStyle name="Nota 2 29" xfId="21869"/>
    <cellStyle name="Nota 2 29 2" xfId="29205"/>
    <cellStyle name="Nota 2 3" xfId="21870"/>
    <cellStyle name="Nota 2 3 10" xfId="21871"/>
    <cellStyle name="Nota 2 3 10 2" xfId="37715"/>
    <cellStyle name="Nota 2 3 11" xfId="21872"/>
    <cellStyle name="Nota 2 3 11 2" xfId="37716"/>
    <cellStyle name="Nota 2 3 12" xfId="21873"/>
    <cellStyle name="Nota 2 3 12 2" xfId="37717"/>
    <cellStyle name="Nota 2 3 13" xfId="21874"/>
    <cellStyle name="Nota 2 3 13 2" xfId="37718"/>
    <cellStyle name="Nota 2 3 14" xfId="21875"/>
    <cellStyle name="Nota 2 3 14 2" xfId="37719"/>
    <cellStyle name="Nota 2 3 15" xfId="21876"/>
    <cellStyle name="Nota 2 3 15 2" xfId="37720"/>
    <cellStyle name="Nota 2 3 16" xfId="21877"/>
    <cellStyle name="Nota 2 3 16 2" xfId="37721"/>
    <cellStyle name="Nota 2 3 17" xfId="21878"/>
    <cellStyle name="Nota 2 3 17 2" xfId="37722"/>
    <cellStyle name="Nota 2 3 18" xfId="21879"/>
    <cellStyle name="Nota 2 3 18 2" xfId="37723"/>
    <cellStyle name="Nota 2 3 19" xfId="21880"/>
    <cellStyle name="Nota 2 3 19 2" xfId="37724"/>
    <cellStyle name="Nota 2 3 2" xfId="21881"/>
    <cellStyle name="Nota 2 3 2 2" xfId="37725"/>
    <cellStyle name="Nota 2 3 20" xfId="21882"/>
    <cellStyle name="Nota 2 3 20 2" xfId="37726"/>
    <cellStyle name="Nota 2 3 21" xfId="21883"/>
    <cellStyle name="Nota 2 3 21 2" xfId="37727"/>
    <cellStyle name="Nota 2 3 22" xfId="21884"/>
    <cellStyle name="Nota 2 3 22 2" xfId="37728"/>
    <cellStyle name="Nota 2 3 23" xfId="21885"/>
    <cellStyle name="Nota 2 3 23 2" xfId="37729"/>
    <cellStyle name="Nota 2 3 24" xfId="21886"/>
    <cellStyle name="Nota 2 3 24 2" xfId="37730"/>
    <cellStyle name="Nota 2 3 25" xfId="21887"/>
    <cellStyle name="Nota 2 3 25 2" xfId="37731"/>
    <cellStyle name="Nota 2 3 26" xfId="21888"/>
    <cellStyle name="Nota 2 3 26 2" xfId="37732"/>
    <cellStyle name="Nota 2 3 27" xfId="21889"/>
    <cellStyle name="Nota 2 3 27 2" xfId="37733"/>
    <cellStyle name="Nota 2 3 28" xfId="29206"/>
    <cellStyle name="Nota 2 3 28 2" xfId="40802"/>
    <cellStyle name="Nota 2 3 3" xfId="21890"/>
    <cellStyle name="Nota 2 3 3 2" xfId="37734"/>
    <cellStyle name="Nota 2 3 4" xfId="21891"/>
    <cellStyle name="Nota 2 3 4 2" xfId="37735"/>
    <cellStyle name="Nota 2 3 5" xfId="21892"/>
    <cellStyle name="Nota 2 3 5 2" xfId="37736"/>
    <cellStyle name="Nota 2 3 6" xfId="21893"/>
    <cellStyle name="Nota 2 3 6 2" xfId="37737"/>
    <cellStyle name="Nota 2 3 7" xfId="21894"/>
    <cellStyle name="Nota 2 3 7 2" xfId="37738"/>
    <cellStyle name="Nota 2 3 8" xfId="21895"/>
    <cellStyle name="Nota 2 3 8 2" xfId="37739"/>
    <cellStyle name="Nota 2 3 9" xfId="21896"/>
    <cellStyle name="Nota 2 3 9 2" xfId="37740"/>
    <cellStyle name="Nota 2 30" xfId="21897"/>
    <cellStyle name="Nota 2 30 2" xfId="29207"/>
    <cellStyle name="Nota 2 31" xfId="21898"/>
    <cellStyle name="Nota 2 31 10" xfId="21899"/>
    <cellStyle name="Nota 2 31 10 2" xfId="37742"/>
    <cellStyle name="Nota 2 31 11" xfId="21900"/>
    <cellStyle name="Nota 2 31 11 2" xfId="37743"/>
    <cellStyle name="Nota 2 31 12" xfId="21901"/>
    <cellStyle name="Nota 2 31 12 2" xfId="37744"/>
    <cellStyle name="Nota 2 31 13" xfId="21902"/>
    <cellStyle name="Nota 2 31 13 2" xfId="37745"/>
    <cellStyle name="Nota 2 31 14" xfId="21903"/>
    <cellStyle name="Nota 2 31 14 2" xfId="37746"/>
    <cellStyle name="Nota 2 31 15" xfId="21904"/>
    <cellStyle name="Nota 2 31 15 2" xfId="37747"/>
    <cellStyle name="Nota 2 31 16" xfId="21905"/>
    <cellStyle name="Nota 2 31 16 2" xfId="37748"/>
    <cellStyle name="Nota 2 31 17" xfId="21906"/>
    <cellStyle name="Nota 2 31 17 2" xfId="37749"/>
    <cellStyle name="Nota 2 31 18" xfId="21907"/>
    <cellStyle name="Nota 2 31 18 2" xfId="37750"/>
    <cellStyle name="Nota 2 31 19" xfId="21908"/>
    <cellStyle name="Nota 2 31 19 2" xfId="37751"/>
    <cellStyle name="Nota 2 31 2" xfId="21909"/>
    <cellStyle name="Nota 2 31 2 2" xfId="37752"/>
    <cellStyle name="Nota 2 31 20" xfId="21910"/>
    <cellStyle name="Nota 2 31 20 2" xfId="37753"/>
    <cellStyle name="Nota 2 31 21" xfId="37741"/>
    <cellStyle name="Nota 2 31 3" xfId="21911"/>
    <cellStyle name="Nota 2 31 3 2" xfId="37754"/>
    <cellStyle name="Nota 2 31 4" xfId="21912"/>
    <cellStyle name="Nota 2 31 4 2" xfId="37755"/>
    <cellStyle name="Nota 2 31 5" xfId="21913"/>
    <cellStyle name="Nota 2 31 5 2" xfId="37756"/>
    <cellStyle name="Nota 2 31 6" xfId="21914"/>
    <cellStyle name="Nota 2 31 6 2" xfId="37757"/>
    <cellStyle name="Nota 2 31 7" xfId="21915"/>
    <cellStyle name="Nota 2 31 7 2" xfId="37758"/>
    <cellStyle name="Nota 2 31 8" xfId="21916"/>
    <cellStyle name="Nota 2 31 8 2" xfId="37759"/>
    <cellStyle name="Nota 2 31 9" xfId="21917"/>
    <cellStyle name="Nota 2 31 9 2" xfId="37760"/>
    <cellStyle name="Nota 2 32" xfId="21918"/>
    <cellStyle name="Nota 2 32 10" xfId="21919"/>
    <cellStyle name="Nota 2 32 10 2" xfId="37762"/>
    <cellStyle name="Nota 2 32 11" xfId="21920"/>
    <cellStyle name="Nota 2 32 11 2" xfId="37763"/>
    <cellStyle name="Nota 2 32 12" xfId="21921"/>
    <cellStyle name="Nota 2 32 12 2" xfId="37764"/>
    <cellStyle name="Nota 2 32 13" xfId="21922"/>
    <cellStyle name="Nota 2 32 13 2" xfId="37765"/>
    <cellStyle name="Nota 2 32 14" xfId="21923"/>
    <cellStyle name="Nota 2 32 14 2" xfId="37766"/>
    <cellStyle name="Nota 2 32 15" xfId="21924"/>
    <cellStyle name="Nota 2 32 15 2" xfId="37767"/>
    <cellStyle name="Nota 2 32 16" xfId="21925"/>
    <cellStyle name="Nota 2 32 16 2" xfId="37768"/>
    <cellStyle name="Nota 2 32 17" xfId="21926"/>
    <cellStyle name="Nota 2 32 17 2" xfId="37769"/>
    <cellStyle name="Nota 2 32 18" xfId="21927"/>
    <cellStyle name="Nota 2 32 18 2" xfId="37770"/>
    <cellStyle name="Nota 2 32 19" xfId="21928"/>
    <cellStyle name="Nota 2 32 19 2" xfId="37771"/>
    <cellStyle name="Nota 2 32 2" xfId="21929"/>
    <cellStyle name="Nota 2 32 2 2" xfId="37772"/>
    <cellStyle name="Nota 2 32 20" xfId="21930"/>
    <cellStyle name="Nota 2 32 20 2" xfId="37773"/>
    <cellStyle name="Nota 2 32 21" xfId="37761"/>
    <cellStyle name="Nota 2 32 3" xfId="21931"/>
    <cellStyle name="Nota 2 32 3 2" xfId="37774"/>
    <cellStyle name="Nota 2 32 4" xfId="21932"/>
    <cellStyle name="Nota 2 32 4 2" xfId="37775"/>
    <cellStyle name="Nota 2 32 5" xfId="21933"/>
    <cellStyle name="Nota 2 32 5 2" xfId="37776"/>
    <cellStyle name="Nota 2 32 6" xfId="21934"/>
    <cellStyle name="Nota 2 32 6 2" xfId="37777"/>
    <cellStyle name="Nota 2 32 7" xfId="21935"/>
    <cellStyle name="Nota 2 32 7 2" xfId="37778"/>
    <cellStyle name="Nota 2 32 8" xfId="21936"/>
    <cellStyle name="Nota 2 32 8 2" xfId="37779"/>
    <cellStyle name="Nota 2 32 9" xfId="21937"/>
    <cellStyle name="Nota 2 32 9 2" xfId="37780"/>
    <cellStyle name="Nota 2 33" xfId="21938"/>
    <cellStyle name="Nota 2 33 10" xfId="21939"/>
    <cellStyle name="Nota 2 33 10 2" xfId="37782"/>
    <cellStyle name="Nota 2 33 11" xfId="21940"/>
    <cellStyle name="Nota 2 33 11 2" xfId="37783"/>
    <cellStyle name="Nota 2 33 12" xfId="21941"/>
    <cellStyle name="Nota 2 33 12 2" xfId="37784"/>
    <cellStyle name="Nota 2 33 13" xfId="21942"/>
    <cellStyle name="Nota 2 33 13 2" xfId="37785"/>
    <cellStyle name="Nota 2 33 14" xfId="21943"/>
    <cellStyle name="Nota 2 33 14 2" xfId="37786"/>
    <cellStyle name="Nota 2 33 15" xfId="21944"/>
    <cellStyle name="Nota 2 33 15 2" xfId="37787"/>
    <cellStyle name="Nota 2 33 16" xfId="21945"/>
    <cellStyle name="Nota 2 33 16 2" xfId="37788"/>
    <cellStyle name="Nota 2 33 17" xfId="21946"/>
    <cellStyle name="Nota 2 33 17 2" xfId="37789"/>
    <cellStyle name="Nota 2 33 18" xfId="21947"/>
    <cellStyle name="Nota 2 33 18 2" xfId="37790"/>
    <cellStyle name="Nota 2 33 19" xfId="21948"/>
    <cellStyle name="Nota 2 33 19 2" xfId="37791"/>
    <cellStyle name="Nota 2 33 2" xfId="21949"/>
    <cellStyle name="Nota 2 33 2 2" xfId="37792"/>
    <cellStyle name="Nota 2 33 20" xfId="21950"/>
    <cellStyle name="Nota 2 33 20 2" xfId="37793"/>
    <cellStyle name="Nota 2 33 21" xfId="37781"/>
    <cellStyle name="Nota 2 33 3" xfId="21951"/>
    <cellStyle name="Nota 2 33 3 2" xfId="37794"/>
    <cellStyle name="Nota 2 33 4" xfId="21952"/>
    <cellStyle name="Nota 2 33 4 2" xfId="37795"/>
    <cellStyle name="Nota 2 33 5" xfId="21953"/>
    <cellStyle name="Nota 2 33 5 2" xfId="37796"/>
    <cellStyle name="Nota 2 33 6" xfId="21954"/>
    <cellStyle name="Nota 2 33 6 2" xfId="37797"/>
    <cellStyle name="Nota 2 33 7" xfId="21955"/>
    <cellStyle name="Nota 2 33 7 2" xfId="37798"/>
    <cellStyle name="Nota 2 33 8" xfId="21956"/>
    <cellStyle name="Nota 2 33 8 2" xfId="37799"/>
    <cellStyle name="Nota 2 33 9" xfId="21957"/>
    <cellStyle name="Nota 2 33 9 2" xfId="37800"/>
    <cellStyle name="Nota 2 34" xfId="21958"/>
    <cellStyle name="Nota 2 34 10" xfId="21959"/>
    <cellStyle name="Nota 2 34 10 2" xfId="37802"/>
    <cellStyle name="Nota 2 34 11" xfId="21960"/>
    <cellStyle name="Nota 2 34 11 2" xfId="37803"/>
    <cellStyle name="Nota 2 34 12" xfId="21961"/>
    <cellStyle name="Nota 2 34 12 2" xfId="37804"/>
    <cellStyle name="Nota 2 34 13" xfId="21962"/>
    <cellStyle name="Nota 2 34 13 2" xfId="37805"/>
    <cellStyle name="Nota 2 34 14" xfId="21963"/>
    <cellStyle name="Nota 2 34 14 2" xfId="37806"/>
    <cellStyle name="Nota 2 34 15" xfId="21964"/>
    <cellStyle name="Nota 2 34 15 2" xfId="37807"/>
    <cellStyle name="Nota 2 34 16" xfId="21965"/>
    <cellStyle name="Nota 2 34 16 2" xfId="37808"/>
    <cellStyle name="Nota 2 34 17" xfId="21966"/>
    <cellStyle name="Nota 2 34 17 2" xfId="37809"/>
    <cellStyle name="Nota 2 34 18" xfId="21967"/>
    <cellStyle name="Nota 2 34 18 2" xfId="37810"/>
    <cellStyle name="Nota 2 34 19" xfId="21968"/>
    <cellStyle name="Nota 2 34 19 2" xfId="37811"/>
    <cellStyle name="Nota 2 34 2" xfId="21969"/>
    <cellStyle name="Nota 2 34 2 2" xfId="37812"/>
    <cellStyle name="Nota 2 34 20" xfId="21970"/>
    <cellStyle name="Nota 2 34 20 2" xfId="37813"/>
    <cellStyle name="Nota 2 34 21" xfId="37801"/>
    <cellStyle name="Nota 2 34 3" xfId="21971"/>
    <cellStyle name="Nota 2 34 3 2" xfId="37814"/>
    <cellStyle name="Nota 2 34 4" xfId="21972"/>
    <cellStyle name="Nota 2 34 4 2" xfId="37815"/>
    <cellStyle name="Nota 2 34 5" xfId="21973"/>
    <cellStyle name="Nota 2 34 5 2" xfId="37816"/>
    <cellStyle name="Nota 2 34 6" xfId="21974"/>
    <cellStyle name="Nota 2 34 6 2" xfId="37817"/>
    <cellStyle name="Nota 2 34 7" xfId="21975"/>
    <cellStyle name="Nota 2 34 7 2" xfId="37818"/>
    <cellStyle name="Nota 2 34 8" xfId="21976"/>
    <cellStyle name="Nota 2 34 8 2" xfId="37819"/>
    <cellStyle name="Nota 2 34 9" xfId="21977"/>
    <cellStyle name="Nota 2 34 9 2" xfId="37820"/>
    <cellStyle name="Nota 2 35" xfId="21978"/>
    <cellStyle name="Nota 2 35 2" xfId="37821"/>
    <cellStyle name="Nota 2 36" xfId="21979"/>
    <cellStyle name="Nota 2 36 2" xfId="37822"/>
    <cellStyle name="Nota 2 37" xfId="21980"/>
    <cellStyle name="Nota 2 37 2" xfId="37823"/>
    <cellStyle name="Nota 2 38" xfId="21981"/>
    <cellStyle name="Nota 2 38 2" xfId="37824"/>
    <cellStyle name="Nota 2 39" xfId="21982"/>
    <cellStyle name="Nota 2 39 2" xfId="37825"/>
    <cellStyle name="Nota 2 4" xfId="21983"/>
    <cellStyle name="Nota 2 4 2" xfId="29208"/>
    <cellStyle name="Nota 2 4 2 2" xfId="40803"/>
    <cellStyle name="Nota 2 40" xfId="21984"/>
    <cellStyle name="Nota 2 40 2" xfId="37826"/>
    <cellStyle name="Nota 2 41" xfId="21985"/>
    <cellStyle name="Nota 2 41 2" xfId="37827"/>
    <cellStyle name="Nota 2 42" xfId="21986"/>
    <cellStyle name="Nota 2 42 2" xfId="37828"/>
    <cellStyle name="Nota 2 43" xfId="21987"/>
    <cellStyle name="Nota 2 43 2" xfId="37829"/>
    <cellStyle name="Nota 2 44" xfId="21988"/>
    <cellStyle name="Nota 2 44 2" xfId="37830"/>
    <cellStyle name="Nota 2 45" xfId="21989"/>
    <cellStyle name="Nota 2 45 2" xfId="37831"/>
    <cellStyle name="Nota 2 46" xfId="21990"/>
    <cellStyle name="Nota 2 46 2" xfId="37832"/>
    <cellStyle name="Nota 2 47" xfId="21991"/>
    <cellStyle name="Nota 2 47 2" xfId="37833"/>
    <cellStyle name="Nota 2 48" xfId="21992"/>
    <cellStyle name="Nota 2 48 2" xfId="37834"/>
    <cellStyle name="Nota 2 49" xfId="29374"/>
    <cellStyle name="Nota 2 49 2" xfId="40454"/>
    <cellStyle name="Nota 2 5" xfId="21993"/>
    <cellStyle name="Nota 2 5 2" xfId="29209"/>
    <cellStyle name="Nota 2 5 2 2" xfId="40804"/>
    <cellStyle name="Nota 2 6" xfId="21994"/>
    <cellStyle name="Nota 2 6 2" xfId="29210"/>
    <cellStyle name="Nota 2 6 2 2" xfId="40805"/>
    <cellStyle name="Nota 2 7" xfId="21995"/>
    <cellStyle name="Nota 2 7 2" xfId="29211"/>
    <cellStyle name="Nota 2 7 2 2" xfId="40806"/>
    <cellStyle name="Nota 2 8" xfId="21996"/>
    <cellStyle name="Nota 2 8 2" xfId="29212"/>
    <cellStyle name="Nota 2 8 2 2" xfId="41038"/>
    <cellStyle name="Nota 2 9" xfId="21997"/>
    <cellStyle name="Nota 2 9 2" xfId="21998"/>
    <cellStyle name="Nota 2 9 2 2" xfId="29214"/>
    <cellStyle name="Nota 2 9 3" xfId="21999"/>
    <cellStyle name="Nota 2 9 3 2" xfId="29215"/>
    <cellStyle name="Nota 2 9 4" xfId="22000"/>
    <cellStyle name="Nota 2 9 4 2" xfId="29216"/>
    <cellStyle name="Nota 2 9 5" xfId="29213"/>
    <cellStyle name="Nota 20" xfId="22001"/>
    <cellStyle name="Nota 20 2" xfId="22002"/>
    <cellStyle name="Nota 20 2 2" xfId="37835"/>
    <cellStyle name="Nota 20 3" xfId="22003"/>
    <cellStyle name="Nota 20 3 2" xfId="37836"/>
    <cellStyle name="Nota 20 4" xfId="22004"/>
    <cellStyle name="Nota 20 4 2" xfId="37837"/>
    <cellStyle name="Nota 20 5" xfId="22005"/>
    <cellStyle name="Nota 20 5 2" xfId="37838"/>
    <cellStyle name="Nota 20 6" xfId="22006"/>
    <cellStyle name="Nota 20 6 2" xfId="37839"/>
    <cellStyle name="Nota 20 7" xfId="22007"/>
    <cellStyle name="Nota 20 7 2" xfId="37840"/>
    <cellStyle name="Nota 20 8" xfId="29217"/>
    <cellStyle name="Nota 20 8 2" xfId="40807"/>
    <cellStyle name="Nota 200" xfId="22008"/>
    <cellStyle name="Nota 200 2" xfId="37841"/>
    <cellStyle name="Nota 201" xfId="22009"/>
    <cellStyle name="Nota 201 2" xfId="37842"/>
    <cellStyle name="Nota 202" xfId="22010"/>
    <cellStyle name="Nota 202 2" xfId="37843"/>
    <cellStyle name="Nota 203" xfId="22011"/>
    <cellStyle name="Nota 203 2" xfId="37844"/>
    <cellStyle name="Nota 204" xfId="22012"/>
    <cellStyle name="Nota 204 2" xfId="37845"/>
    <cellStyle name="Nota 205" xfId="22013"/>
    <cellStyle name="Nota 205 2" xfId="37846"/>
    <cellStyle name="Nota 206" xfId="22014"/>
    <cellStyle name="Nota 206 2" xfId="37847"/>
    <cellStyle name="Nota 207" xfId="22015"/>
    <cellStyle name="Nota 207 2" xfId="37848"/>
    <cellStyle name="Nota 208" xfId="22016"/>
    <cellStyle name="Nota 208 2" xfId="37849"/>
    <cellStyle name="Nota 209" xfId="22017"/>
    <cellStyle name="Nota 209 2" xfId="37850"/>
    <cellStyle name="Nota 21" xfId="22018"/>
    <cellStyle name="Nota 21 2" xfId="29218"/>
    <cellStyle name="Nota 21 2 2" xfId="41025"/>
    <cellStyle name="Nota 21 3" xfId="41006"/>
    <cellStyle name="Nota 21 4" xfId="40808"/>
    <cellStyle name="Nota 210" xfId="40450"/>
    <cellStyle name="Nota 22" xfId="22019"/>
    <cellStyle name="Nota 22 2" xfId="29219"/>
    <cellStyle name="Nota 22 2 2" xfId="41026"/>
    <cellStyle name="Nota 22 3" xfId="41005"/>
    <cellStyle name="Nota 22 4" xfId="40809"/>
    <cellStyle name="Nota 23" xfId="22020"/>
    <cellStyle name="Nota 23 2" xfId="29220"/>
    <cellStyle name="Nota 23 2 2" xfId="41027"/>
    <cellStyle name="Nota 23 3" xfId="41004"/>
    <cellStyle name="Nota 23 4" xfId="40810"/>
    <cellStyle name="Nota 24" xfId="22021"/>
    <cellStyle name="Nota 24 2" xfId="29221"/>
    <cellStyle name="Nota 24 2 2" xfId="40955"/>
    <cellStyle name="Nota 25" xfId="22022"/>
    <cellStyle name="Nota 25 2" xfId="29222"/>
    <cellStyle name="Nota 25 2 2" xfId="40990"/>
    <cellStyle name="Nota 26" xfId="22023"/>
    <cellStyle name="Nota 26 2" xfId="22024"/>
    <cellStyle name="Nota 26 2 10" xfId="22025"/>
    <cellStyle name="Nota 26 2 10 2" xfId="37853"/>
    <cellStyle name="Nota 26 2 11" xfId="22026"/>
    <cellStyle name="Nota 26 2 11 2" xfId="37854"/>
    <cellStyle name="Nota 26 2 12" xfId="22027"/>
    <cellStyle name="Nota 26 2 12 2" xfId="37855"/>
    <cellStyle name="Nota 26 2 13" xfId="22028"/>
    <cellStyle name="Nota 26 2 13 2" xfId="37856"/>
    <cellStyle name="Nota 26 2 14" xfId="22029"/>
    <cellStyle name="Nota 26 2 14 2" xfId="37857"/>
    <cellStyle name="Nota 26 2 15" xfId="22030"/>
    <cellStyle name="Nota 26 2 15 2" xfId="37858"/>
    <cellStyle name="Nota 26 2 16" xfId="37852"/>
    <cellStyle name="Nota 26 2 2" xfId="22031"/>
    <cellStyle name="Nota 26 2 2 2" xfId="37859"/>
    <cellStyle name="Nota 26 2 3" xfId="22032"/>
    <cellStyle name="Nota 26 2 3 2" xfId="37860"/>
    <cellStyle name="Nota 26 2 4" xfId="22033"/>
    <cellStyle name="Nota 26 2 4 2" xfId="37861"/>
    <cellStyle name="Nota 26 2 5" xfId="22034"/>
    <cellStyle name="Nota 26 2 5 2" xfId="37862"/>
    <cellStyle name="Nota 26 2 6" xfId="22035"/>
    <cellStyle name="Nota 26 2 6 2" xfId="37863"/>
    <cellStyle name="Nota 26 2 7" xfId="22036"/>
    <cellStyle name="Nota 26 2 7 2" xfId="37864"/>
    <cellStyle name="Nota 26 2 8" xfId="22037"/>
    <cellStyle name="Nota 26 2 8 2" xfId="37865"/>
    <cellStyle name="Nota 26 2 9" xfId="22038"/>
    <cellStyle name="Nota 26 2 9 2" xfId="37866"/>
    <cellStyle name="Nota 26 3" xfId="22039"/>
    <cellStyle name="Nota 26 3 10" xfId="22040"/>
    <cellStyle name="Nota 26 3 10 2" xfId="37868"/>
    <cellStyle name="Nota 26 3 11" xfId="22041"/>
    <cellStyle name="Nota 26 3 11 2" xfId="37869"/>
    <cellStyle name="Nota 26 3 12" xfId="22042"/>
    <cellStyle name="Nota 26 3 12 2" xfId="37870"/>
    <cellStyle name="Nota 26 3 13" xfId="22043"/>
    <cellStyle name="Nota 26 3 13 2" xfId="37871"/>
    <cellStyle name="Nota 26 3 14" xfId="22044"/>
    <cellStyle name="Nota 26 3 14 2" xfId="37872"/>
    <cellStyle name="Nota 26 3 15" xfId="22045"/>
    <cellStyle name="Nota 26 3 15 2" xfId="37873"/>
    <cellStyle name="Nota 26 3 16" xfId="37867"/>
    <cellStyle name="Nota 26 3 2" xfId="22046"/>
    <cellStyle name="Nota 26 3 2 2" xfId="37874"/>
    <cellStyle name="Nota 26 3 3" xfId="22047"/>
    <cellStyle name="Nota 26 3 3 2" xfId="37875"/>
    <cellStyle name="Nota 26 3 4" xfId="22048"/>
    <cellStyle name="Nota 26 3 4 2" xfId="37876"/>
    <cellStyle name="Nota 26 3 5" xfId="22049"/>
    <cellStyle name="Nota 26 3 5 2" xfId="37877"/>
    <cellStyle name="Nota 26 3 6" xfId="22050"/>
    <cellStyle name="Nota 26 3 6 2" xfId="37878"/>
    <cellStyle name="Nota 26 3 7" xfId="22051"/>
    <cellStyle name="Nota 26 3 7 2" xfId="37879"/>
    <cellStyle name="Nota 26 3 8" xfId="22052"/>
    <cellStyle name="Nota 26 3 8 2" xfId="37880"/>
    <cellStyle name="Nota 26 3 9" xfId="22053"/>
    <cellStyle name="Nota 26 3 9 2" xfId="37881"/>
    <cellStyle name="Nota 26 4" xfId="22054"/>
    <cellStyle name="Nota 26 4 10" xfId="22055"/>
    <cellStyle name="Nota 26 4 10 2" xfId="37883"/>
    <cellStyle name="Nota 26 4 11" xfId="22056"/>
    <cellStyle name="Nota 26 4 11 2" xfId="37884"/>
    <cellStyle name="Nota 26 4 12" xfId="22057"/>
    <cellStyle name="Nota 26 4 12 2" xfId="37885"/>
    <cellStyle name="Nota 26 4 13" xfId="22058"/>
    <cellStyle name="Nota 26 4 13 2" xfId="37886"/>
    <cellStyle name="Nota 26 4 14" xfId="22059"/>
    <cellStyle name="Nota 26 4 14 2" xfId="37887"/>
    <cellStyle name="Nota 26 4 15" xfId="22060"/>
    <cellStyle name="Nota 26 4 15 2" xfId="37888"/>
    <cellStyle name="Nota 26 4 16" xfId="37882"/>
    <cellStyle name="Nota 26 4 2" xfId="22061"/>
    <cellStyle name="Nota 26 4 2 2" xfId="37889"/>
    <cellStyle name="Nota 26 4 3" xfId="22062"/>
    <cellStyle name="Nota 26 4 3 2" xfId="37890"/>
    <cellStyle name="Nota 26 4 4" xfId="22063"/>
    <cellStyle name="Nota 26 4 4 2" xfId="37891"/>
    <cellStyle name="Nota 26 4 5" xfId="22064"/>
    <cellStyle name="Nota 26 4 5 2" xfId="37892"/>
    <cellStyle name="Nota 26 4 6" xfId="22065"/>
    <cellStyle name="Nota 26 4 6 2" xfId="37893"/>
    <cellStyle name="Nota 26 4 7" xfId="22066"/>
    <cellStyle name="Nota 26 4 7 2" xfId="37894"/>
    <cellStyle name="Nota 26 4 8" xfId="22067"/>
    <cellStyle name="Nota 26 4 8 2" xfId="37895"/>
    <cellStyle name="Nota 26 4 9" xfId="22068"/>
    <cellStyle name="Nota 26 4 9 2" xfId="37896"/>
    <cellStyle name="Nota 26 5" xfId="22069"/>
    <cellStyle name="Nota 26 5 10" xfId="22070"/>
    <cellStyle name="Nota 26 5 10 2" xfId="37898"/>
    <cellStyle name="Nota 26 5 11" xfId="22071"/>
    <cellStyle name="Nota 26 5 11 2" xfId="37899"/>
    <cellStyle name="Nota 26 5 12" xfId="22072"/>
    <cellStyle name="Nota 26 5 12 2" xfId="37900"/>
    <cellStyle name="Nota 26 5 13" xfId="22073"/>
    <cellStyle name="Nota 26 5 13 2" xfId="37901"/>
    <cellStyle name="Nota 26 5 14" xfId="22074"/>
    <cellStyle name="Nota 26 5 14 2" xfId="37902"/>
    <cellStyle name="Nota 26 5 15" xfId="22075"/>
    <cellStyle name="Nota 26 5 15 2" xfId="37903"/>
    <cellStyle name="Nota 26 5 16" xfId="37897"/>
    <cellStyle name="Nota 26 5 2" xfId="22076"/>
    <cellStyle name="Nota 26 5 2 2" xfId="37904"/>
    <cellStyle name="Nota 26 5 3" xfId="22077"/>
    <cellStyle name="Nota 26 5 3 2" xfId="37905"/>
    <cellStyle name="Nota 26 5 4" xfId="22078"/>
    <cellStyle name="Nota 26 5 4 2" xfId="37906"/>
    <cellStyle name="Nota 26 5 5" xfId="22079"/>
    <cellStyle name="Nota 26 5 5 2" xfId="37907"/>
    <cellStyle name="Nota 26 5 6" xfId="22080"/>
    <cellStyle name="Nota 26 5 6 2" xfId="37908"/>
    <cellStyle name="Nota 26 5 7" xfId="22081"/>
    <cellStyle name="Nota 26 5 7 2" xfId="37909"/>
    <cellStyle name="Nota 26 5 8" xfId="22082"/>
    <cellStyle name="Nota 26 5 8 2" xfId="37910"/>
    <cellStyle name="Nota 26 5 9" xfId="22083"/>
    <cellStyle name="Nota 26 5 9 2" xfId="37911"/>
    <cellStyle name="Nota 26 6" xfId="41000"/>
    <cellStyle name="Nota 26 7" xfId="37851"/>
    <cellStyle name="Nota 27" xfId="22084"/>
    <cellStyle name="Nota 27 2" xfId="22085"/>
    <cellStyle name="Nota 27 2 10" xfId="22086"/>
    <cellStyle name="Nota 27 2 10 2" xfId="37914"/>
    <cellStyle name="Nota 27 2 11" xfId="22087"/>
    <cellStyle name="Nota 27 2 11 2" xfId="37915"/>
    <cellStyle name="Nota 27 2 12" xfId="22088"/>
    <cellStyle name="Nota 27 2 12 2" xfId="37916"/>
    <cellStyle name="Nota 27 2 13" xfId="22089"/>
    <cellStyle name="Nota 27 2 13 2" xfId="37917"/>
    <cellStyle name="Nota 27 2 14" xfId="22090"/>
    <cellStyle name="Nota 27 2 14 2" xfId="37918"/>
    <cellStyle name="Nota 27 2 15" xfId="22091"/>
    <cellStyle name="Nota 27 2 15 2" xfId="37919"/>
    <cellStyle name="Nota 27 2 16" xfId="37913"/>
    <cellStyle name="Nota 27 2 2" xfId="22092"/>
    <cellStyle name="Nota 27 2 2 2" xfId="37920"/>
    <cellStyle name="Nota 27 2 3" xfId="22093"/>
    <cellStyle name="Nota 27 2 3 2" xfId="37921"/>
    <cellStyle name="Nota 27 2 4" xfId="22094"/>
    <cellStyle name="Nota 27 2 4 2" xfId="37922"/>
    <cellStyle name="Nota 27 2 5" xfId="22095"/>
    <cellStyle name="Nota 27 2 5 2" xfId="37923"/>
    <cellStyle name="Nota 27 2 6" xfId="22096"/>
    <cellStyle name="Nota 27 2 6 2" xfId="37924"/>
    <cellStyle name="Nota 27 2 7" xfId="22097"/>
    <cellStyle name="Nota 27 2 7 2" xfId="37925"/>
    <cellStyle name="Nota 27 2 8" xfId="22098"/>
    <cellStyle name="Nota 27 2 8 2" xfId="37926"/>
    <cellStyle name="Nota 27 2 9" xfId="22099"/>
    <cellStyle name="Nota 27 2 9 2" xfId="37927"/>
    <cellStyle name="Nota 27 3" xfId="22100"/>
    <cellStyle name="Nota 27 3 10" xfId="22101"/>
    <cellStyle name="Nota 27 3 10 2" xfId="37929"/>
    <cellStyle name="Nota 27 3 11" xfId="22102"/>
    <cellStyle name="Nota 27 3 11 2" xfId="37930"/>
    <cellStyle name="Nota 27 3 12" xfId="22103"/>
    <cellStyle name="Nota 27 3 12 2" xfId="37931"/>
    <cellStyle name="Nota 27 3 13" xfId="22104"/>
    <cellStyle name="Nota 27 3 13 2" xfId="37932"/>
    <cellStyle name="Nota 27 3 14" xfId="22105"/>
    <cellStyle name="Nota 27 3 14 2" xfId="37933"/>
    <cellStyle name="Nota 27 3 15" xfId="22106"/>
    <cellStyle name="Nota 27 3 15 2" xfId="37934"/>
    <cellStyle name="Nota 27 3 16" xfId="37928"/>
    <cellStyle name="Nota 27 3 2" xfId="22107"/>
    <cellStyle name="Nota 27 3 2 2" xfId="37935"/>
    <cellStyle name="Nota 27 3 3" xfId="22108"/>
    <cellStyle name="Nota 27 3 3 2" xfId="37936"/>
    <cellStyle name="Nota 27 3 4" xfId="22109"/>
    <cellStyle name="Nota 27 3 4 2" xfId="37937"/>
    <cellStyle name="Nota 27 3 5" xfId="22110"/>
    <cellStyle name="Nota 27 3 5 2" xfId="37938"/>
    <cellStyle name="Nota 27 3 6" xfId="22111"/>
    <cellStyle name="Nota 27 3 6 2" xfId="37939"/>
    <cellStyle name="Nota 27 3 7" xfId="22112"/>
    <cellStyle name="Nota 27 3 7 2" xfId="37940"/>
    <cellStyle name="Nota 27 3 8" xfId="22113"/>
    <cellStyle name="Nota 27 3 8 2" xfId="37941"/>
    <cellStyle name="Nota 27 3 9" xfId="22114"/>
    <cellStyle name="Nota 27 3 9 2" xfId="37942"/>
    <cellStyle name="Nota 27 4" xfId="22115"/>
    <cellStyle name="Nota 27 4 10" xfId="22116"/>
    <cellStyle name="Nota 27 4 10 2" xfId="37944"/>
    <cellStyle name="Nota 27 4 11" xfId="22117"/>
    <cellStyle name="Nota 27 4 11 2" xfId="37945"/>
    <cellStyle name="Nota 27 4 12" xfId="22118"/>
    <cellStyle name="Nota 27 4 12 2" xfId="37946"/>
    <cellStyle name="Nota 27 4 13" xfId="22119"/>
    <cellStyle name="Nota 27 4 13 2" xfId="37947"/>
    <cellStyle name="Nota 27 4 14" xfId="22120"/>
    <cellStyle name="Nota 27 4 14 2" xfId="37948"/>
    <cellStyle name="Nota 27 4 15" xfId="22121"/>
    <cellStyle name="Nota 27 4 15 2" xfId="37949"/>
    <cellStyle name="Nota 27 4 16" xfId="37943"/>
    <cellStyle name="Nota 27 4 2" xfId="22122"/>
    <cellStyle name="Nota 27 4 2 2" xfId="37950"/>
    <cellStyle name="Nota 27 4 3" xfId="22123"/>
    <cellStyle name="Nota 27 4 3 2" xfId="37951"/>
    <cellStyle name="Nota 27 4 4" xfId="22124"/>
    <cellStyle name="Nota 27 4 4 2" xfId="37952"/>
    <cellStyle name="Nota 27 4 5" xfId="22125"/>
    <cellStyle name="Nota 27 4 5 2" xfId="37953"/>
    <cellStyle name="Nota 27 4 6" xfId="22126"/>
    <cellStyle name="Nota 27 4 6 2" xfId="37954"/>
    <cellStyle name="Nota 27 4 7" xfId="22127"/>
    <cellStyle name="Nota 27 4 7 2" xfId="37955"/>
    <cellStyle name="Nota 27 4 8" xfId="22128"/>
    <cellStyle name="Nota 27 4 8 2" xfId="37956"/>
    <cellStyle name="Nota 27 4 9" xfId="22129"/>
    <cellStyle name="Nota 27 4 9 2" xfId="37957"/>
    <cellStyle name="Nota 27 5" xfId="22130"/>
    <cellStyle name="Nota 27 5 10" xfId="22131"/>
    <cellStyle name="Nota 27 5 10 2" xfId="37959"/>
    <cellStyle name="Nota 27 5 11" xfId="22132"/>
    <cellStyle name="Nota 27 5 11 2" xfId="37960"/>
    <cellStyle name="Nota 27 5 12" xfId="22133"/>
    <cellStyle name="Nota 27 5 12 2" xfId="37961"/>
    <cellStyle name="Nota 27 5 13" xfId="22134"/>
    <cellStyle name="Nota 27 5 13 2" xfId="37962"/>
    <cellStyle name="Nota 27 5 14" xfId="22135"/>
    <cellStyle name="Nota 27 5 14 2" xfId="37963"/>
    <cellStyle name="Nota 27 5 15" xfId="22136"/>
    <cellStyle name="Nota 27 5 15 2" xfId="37964"/>
    <cellStyle name="Nota 27 5 16" xfId="37958"/>
    <cellStyle name="Nota 27 5 2" xfId="22137"/>
    <cellStyle name="Nota 27 5 2 2" xfId="37965"/>
    <cellStyle name="Nota 27 5 3" xfId="22138"/>
    <cellStyle name="Nota 27 5 3 2" xfId="37966"/>
    <cellStyle name="Nota 27 5 4" xfId="22139"/>
    <cellStyle name="Nota 27 5 4 2" xfId="37967"/>
    <cellStyle name="Nota 27 5 5" xfId="22140"/>
    <cellStyle name="Nota 27 5 5 2" xfId="37968"/>
    <cellStyle name="Nota 27 5 6" xfId="22141"/>
    <cellStyle name="Nota 27 5 6 2" xfId="37969"/>
    <cellStyle name="Nota 27 5 7" xfId="22142"/>
    <cellStyle name="Nota 27 5 7 2" xfId="37970"/>
    <cellStyle name="Nota 27 5 8" xfId="22143"/>
    <cellStyle name="Nota 27 5 8 2" xfId="37971"/>
    <cellStyle name="Nota 27 5 9" xfId="22144"/>
    <cellStyle name="Nota 27 5 9 2" xfId="37972"/>
    <cellStyle name="Nota 27 6" xfId="37912"/>
    <cellStyle name="Nota 28" xfId="22145"/>
    <cellStyle name="Nota 28 2" xfId="22146"/>
    <cellStyle name="Nota 28 2 10" xfId="22147"/>
    <cellStyle name="Nota 28 2 10 2" xfId="37975"/>
    <cellStyle name="Nota 28 2 11" xfId="22148"/>
    <cellStyle name="Nota 28 2 11 2" xfId="37976"/>
    <cellStyle name="Nota 28 2 12" xfId="22149"/>
    <cellStyle name="Nota 28 2 12 2" xfId="37977"/>
    <cellStyle name="Nota 28 2 13" xfId="22150"/>
    <cellStyle name="Nota 28 2 13 2" xfId="37978"/>
    <cellStyle name="Nota 28 2 14" xfId="22151"/>
    <cellStyle name="Nota 28 2 14 2" xfId="37979"/>
    <cellStyle name="Nota 28 2 15" xfId="22152"/>
    <cellStyle name="Nota 28 2 15 2" xfId="37980"/>
    <cellStyle name="Nota 28 2 16" xfId="37974"/>
    <cellStyle name="Nota 28 2 2" xfId="22153"/>
    <cellStyle name="Nota 28 2 2 2" xfId="37981"/>
    <cellStyle name="Nota 28 2 3" xfId="22154"/>
    <cellStyle name="Nota 28 2 3 2" xfId="37982"/>
    <cellStyle name="Nota 28 2 4" xfId="22155"/>
    <cellStyle name="Nota 28 2 4 2" xfId="37983"/>
    <cellStyle name="Nota 28 2 5" xfId="22156"/>
    <cellStyle name="Nota 28 2 5 2" xfId="37984"/>
    <cellStyle name="Nota 28 2 6" xfId="22157"/>
    <cellStyle name="Nota 28 2 6 2" xfId="37985"/>
    <cellStyle name="Nota 28 2 7" xfId="22158"/>
    <cellStyle name="Nota 28 2 7 2" xfId="37986"/>
    <cellStyle name="Nota 28 2 8" xfId="22159"/>
    <cellStyle name="Nota 28 2 8 2" xfId="37987"/>
    <cellStyle name="Nota 28 2 9" xfId="22160"/>
    <cellStyle name="Nota 28 2 9 2" xfId="37988"/>
    <cellStyle name="Nota 28 3" xfId="22161"/>
    <cellStyle name="Nota 28 3 10" xfId="22162"/>
    <cellStyle name="Nota 28 3 10 2" xfId="37990"/>
    <cellStyle name="Nota 28 3 11" xfId="22163"/>
    <cellStyle name="Nota 28 3 11 2" xfId="37991"/>
    <cellStyle name="Nota 28 3 12" xfId="22164"/>
    <cellStyle name="Nota 28 3 12 2" xfId="37992"/>
    <cellStyle name="Nota 28 3 13" xfId="22165"/>
    <cellStyle name="Nota 28 3 13 2" xfId="37993"/>
    <cellStyle name="Nota 28 3 14" xfId="22166"/>
    <cellStyle name="Nota 28 3 14 2" xfId="37994"/>
    <cellStyle name="Nota 28 3 15" xfId="22167"/>
    <cellStyle name="Nota 28 3 15 2" xfId="37995"/>
    <cellStyle name="Nota 28 3 16" xfId="37989"/>
    <cellStyle name="Nota 28 3 2" xfId="22168"/>
    <cellStyle name="Nota 28 3 2 2" xfId="37996"/>
    <cellStyle name="Nota 28 3 3" xfId="22169"/>
    <cellStyle name="Nota 28 3 3 2" xfId="37997"/>
    <cellStyle name="Nota 28 3 4" xfId="22170"/>
    <cellStyle name="Nota 28 3 4 2" xfId="37998"/>
    <cellStyle name="Nota 28 3 5" xfId="22171"/>
    <cellStyle name="Nota 28 3 5 2" xfId="37999"/>
    <cellStyle name="Nota 28 3 6" xfId="22172"/>
    <cellStyle name="Nota 28 3 6 2" xfId="38000"/>
    <cellStyle name="Nota 28 3 7" xfId="22173"/>
    <cellStyle name="Nota 28 3 7 2" xfId="38001"/>
    <cellStyle name="Nota 28 3 8" xfId="22174"/>
    <cellStyle name="Nota 28 3 8 2" xfId="38002"/>
    <cellStyle name="Nota 28 3 9" xfId="22175"/>
    <cellStyle name="Nota 28 3 9 2" xfId="38003"/>
    <cellStyle name="Nota 28 4" xfId="22176"/>
    <cellStyle name="Nota 28 4 10" xfId="22177"/>
    <cellStyle name="Nota 28 4 10 2" xfId="38005"/>
    <cellStyle name="Nota 28 4 11" xfId="22178"/>
    <cellStyle name="Nota 28 4 11 2" xfId="38006"/>
    <cellStyle name="Nota 28 4 12" xfId="22179"/>
    <cellStyle name="Nota 28 4 12 2" xfId="38007"/>
    <cellStyle name="Nota 28 4 13" xfId="22180"/>
    <cellStyle name="Nota 28 4 13 2" xfId="38008"/>
    <cellStyle name="Nota 28 4 14" xfId="22181"/>
    <cellStyle name="Nota 28 4 14 2" xfId="38009"/>
    <cellStyle name="Nota 28 4 15" xfId="22182"/>
    <cellStyle name="Nota 28 4 15 2" xfId="38010"/>
    <cellStyle name="Nota 28 4 16" xfId="38004"/>
    <cellStyle name="Nota 28 4 2" xfId="22183"/>
    <cellStyle name="Nota 28 4 2 2" xfId="38011"/>
    <cellStyle name="Nota 28 4 3" xfId="22184"/>
    <cellStyle name="Nota 28 4 3 2" xfId="38012"/>
    <cellStyle name="Nota 28 4 4" xfId="22185"/>
    <cellStyle name="Nota 28 4 4 2" xfId="38013"/>
    <cellStyle name="Nota 28 4 5" xfId="22186"/>
    <cellStyle name="Nota 28 4 5 2" xfId="38014"/>
    <cellStyle name="Nota 28 4 6" xfId="22187"/>
    <cellStyle name="Nota 28 4 6 2" xfId="38015"/>
    <cellStyle name="Nota 28 4 7" xfId="22188"/>
    <cellStyle name="Nota 28 4 7 2" xfId="38016"/>
    <cellStyle name="Nota 28 4 8" xfId="22189"/>
    <cellStyle name="Nota 28 4 8 2" xfId="38017"/>
    <cellStyle name="Nota 28 4 9" xfId="22190"/>
    <cellStyle name="Nota 28 4 9 2" xfId="38018"/>
    <cellStyle name="Nota 28 5" xfId="22191"/>
    <cellStyle name="Nota 28 5 10" xfId="22192"/>
    <cellStyle name="Nota 28 5 10 2" xfId="38020"/>
    <cellStyle name="Nota 28 5 11" xfId="22193"/>
    <cellStyle name="Nota 28 5 11 2" xfId="38021"/>
    <cellStyle name="Nota 28 5 12" xfId="22194"/>
    <cellStyle name="Nota 28 5 12 2" xfId="38022"/>
    <cellStyle name="Nota 28 5 13" xfId="22195"/>
    <cellStyle name="Nota 28 5 13 2" xfId="38023"/>
    <cellStyle name="Nota 28 5 14" xfId="22196"/>
    <cellStyle name="Nota 28 5 14 2" xfId="38024"/>
    <cellStyle name="Nota 28 5 15" xfId="22197"/>
    <cellStyle name="Nota 28 5 15 2" xfId="38025"/>
    <cellStyle name="Nota 28 5 16" xfId="38019"/>
    <cellStyle name="Nota 28 5 2" xfId="22198"/>
    <cellStyle name="Nota 28 5 2 2" xfId="38026"/>
    <cellStyle name="Nota 28 5 3" xfId="22199"/>
    <cellStyle name="Nota 28 5 3 2" xfId="38027"/>
    <cellStyle name="Nota 28 5 4" xfId="22200"/>
    <cellStyle name="Nota 28 5 4 2" xfId="38028"/>
    <cellStyle name="Nota 28 5 5" xfId="22201"/>
    <cellStyle name="Nota 28 5 5 2" xfId="38029"/>
    <cellStyle name="Nota 28 5 6" xfId="22202"/>
    <cellStyle name="Nota 28 5 6 2" xfId="38030"/>
    <cellStyle name="Nota 28 5 7" xfId="22203"/>
    <cellStyle name="Nota 28 5 7 2" xfId="38031"/>
    <cellStyle name="Nota 28 5 8" xfId="22204"/>
    <cellStyle name="Nota 28 5 8 2" xfId="38032"/>
    <cellStyle name="Nota 28 5 9" xfId="22205"/>
    <cellStyle name="Nota 28 5 9 2" xfId="38033"/>
    <cellStyle name="Nota 28 6" xfId="37973"/>
    <cellStyle name="Nota 29" xfId="22206"/>
    <cellStyle name="Nota 29 2" xfId="22207"/>
    <cellStyle name="Nota 29 2 10" xfId="22208"/>
    <cellStyle name="Nota 29 2 10 2" xfId="38036"/>
    <cellStyle name="Nota 29 2 11" xfId="22209"/>
    <cellStyle name="Nota 29 2 11 2" xfId="38037"/>
    <cellStyle name="Nota 29 2 12" xfId="22210"/>
    <cellStyle name="Nota 29 2 12 2" xfId="38038"/>
    <cellStyle name="Nota 29 2 13" xfId="22211"/>
    <cellStyle name="Nota 29 2 13 2" xfId="38039"/>
    <cellStyle name="Nota 29 2 14" xfId="22212"/>
    <cellStyle name="Nota 29 2 14 2" xfId="38040"/>
    <cellStyle name="Nota 29 2 15" xfId="22213"/>
    <cellStyle name="Nota 29 2 15 2" xfId="38041"/>
    <cellStyle name="Nota 29 2 16" xfId="38035"/>
    <cellStyle name="Nota 29 2 2" xfId="22214"/>
    <cellStyle name="Nota 29 2 2 2" xfId="38042"/>
    <cellStyle name="Nota 29 2 3" xfId="22215"/>
    <cellStyle name="Nota 29 2 3 2" xfId="38043"/>
    <cellStyle name="Nota 29 2 4" xfId="22216"/>
    <cellStyle name="Nota 29 2 4 2" xfId="38044"/>
    <cellStyle name="Nota 29 2 5" xfId="22217"/>
    <cellStyle name="Nota 29 2 5 2" xfId="38045"/>
    <cellStyle name="Nota 29 2 6" xfId="22218"/>
    <cellStyle name="Nota 29 2 6 2" xfId="38046"/>
    <cellStyle name="Nota 29 2 7" xfId="22219"/>
    <cellStyle name="Nota 29 2 7 2" xfId="38047"/>
    <cellStyle name="Nota 29 2 8" xfId="22220"/>
    <cellStyle name="Nota 29 2 8 2" xfId="38048"/>
    <cellStyle name="Nota 29 2 9" xfId="22221"/>
    <cellStyle name="Nota 29 2 9 2" xfId="38049"/>
    <cellStyle name="Nota 29 3" xfId="22222"/>
    <cellStyle name="Nota 29 3 10" xfId="22223"/>
    <cellStyle name="Nota 29 3 10 2" xfId="38051"/>
    <cellStyle name="Nota 29 3 11" xfId="22224"/>
    <cellStyle name="Nota 29 3 11 2" xfId="38052"/>
    <cellStyle name="Nota 29 3 12" xfId="22225"/>
    <cellStyle name="Nota 29 3 12 2" xfId="38053"/>
    <cellStyle name="Nota 29 3 13" xfId="22226"/>
    <cellStyle name="Nota 29 3 13 2" xfId="38054"/>
    <cellStyle name="Nota 29 3 14" xfId="22227"/>
    <cellStyle name="Nota 29 3 14 2" xfId="38055"/>
    <cellStyle name="Nota 29 3 15" xfId="22228"/>
    <cellStyle name="Nota 29 3 15 2" xfId="38056"/>
    <cellStyle name="Nota 29 3 16" xfId="38050"/>
    <cellStyle name="Nota 29 3 2" xfId="22229"/>
    <cellStyle name="Nota 29 3 2 2" xfId="38057"/>
    <cellStyle name="Nota 29 3 3" xfId="22230"/>
    <cellStyle name="Nota 29 3 3 2" xfId="38058"/>
    <cellStyle name="Nota 29 3 4" xfId="22231"/>
    <cellStyle name="Nota 29 3 4 2" xfId="38059"/>
    <cellStyle name="Nota 29 3 5" xfId="22232"/>
    <cellStyle name="Nota 29 3 5 2" xfId="38060"/>
    <cellStyle name="Nota 29 3 6" xfId="22233"/>
    <cellStyle name="Nota 29 3 6 2" xfId="38061"/>
    <cellStyle name="Nota 29 3 7" xfId="22234"/>
    <cellStyle name="Nota 29 3 7 2" xfId="38062"/>
    <cellStyle name="Nota 29 3 8" xfId="22235"/>
    <cellStyle name="Nota 29 3 8 2" xfId="38063"/>
    <cellStyle name="Nota 29 3 9" xfId="22236"/>
    <cellStyle name="Nota 29 3 9 2" xfId="38064"/>
    <cellStyle name="Nota 29 4" xfId="22237"/>
    <cellStyle name="Nota 29 4 10" xfId="22238"/>
    <cellStyle name="Nota 29 4 10 2" xfId="38066"/>
    <cellStyle name="Nota 29 4 11" xfId="22239"/>
    <cellStyle name="Nota 29 4 11 2" xfId="38067"/>
    <cellStyle name="Nota 29 4 12" xfId="22240"/>
    <cellStyle name="Nota 29 4 12 2" xfId="38068"/>
    <cellStyle name="Nota 29 4 13" xfId="22241"/>
    <cellStyle name="Nota 29 4 13 2" xfId="38069"/>
    <cellStyle name="Nota 29 4 14" xfId="22242"/>
    <cellStyle name="Nota 29 4 14 2" xfId="38070"/>
    <cellStyle name="Nota 29 4 15" xfId="22243"/>
    <cellStyle name="Nota 29 4 15 2" xfId="38071"/>
    <cellStyle name="Nota 29 4 16" xfId="38065"/>
    <cellStyle name="Nota 29 4 2" xfId="22244"/>
    <cellStyle name="Nota 29 4 2 2" xfId="38072"/>
    <cellStyle name="Nota 29 4 3" xfId="22245"/>
    <cellStyle name="Nota 29 4 3 2" xfId="38073"/>
    <cellStyle name="Nota 29 4 4" xfId="22246"/>
    <cellStyle name="Nota 29 4 4 2" xfId="38074"/>
    <cellStyle name="Nota 29 4 5" xfId="22247"/>
    <cellStyle name="Nota 29 4 5 2" xfId="38075"/>
    <cellStyle name="Nota 29 4 6" xfId="22248"/>
    <cellStyle name="Nota 29 4 6 2" xfId="38076"/>
    <cellStyle name="Nota 29 4 7" xfId="22249"/>
    <cellStyle name="Nota 29 4 7 2" xfId="38077"/>
    <cellStyle name="Nota 29 4 8" xfId="22250"/>
    <cellStyle name="Nota 29 4 8 2" xfId="38078"/>
    <cellStyle name="Nota 29 4 9" xfId="22251"/>
    <cellStyle name="Nota 29 4 9 2" xfId="38079"/>
    <cellStyle name="Nota 29 5" xfId="22252"/>
    <cellStyle name="Nota 29 5 10" xfId="22253"/>
    <cellStyle name="Nota 29 5 10 2" xfId="38081"/>
    <cellStyle name="Nota 29 5 11" xfId="22254"/>
    <cellStyle name="Nota 29 5 11 2" xfId="38082"/>
    <cellStyle name="Nota 29 5 12" xfId="22255"/>
    <cellStyle name="Nota 29 5 12 2" xfId="38083"/>
    <cellStyle name="Nota 29 5 13" xfId="22256"/>
    <cellStyle name="Nota 29 5 13 2" xfId="38084"/>
    <cellStyle name="Nota 29 5 14" xfId="22257"/>
    <cellStyle name="Nota 29 5 14 2" xfId="38085"/>
    <cellStyle name="Nota 29 5 15" xfId="22258"/>
    <cellStyle name="Nota 29 5 15 2" xfId="38086"/>
    <cellStyle name="Nota 29 5 16" xfId="38080"/>
    <cellStyle name="Nota 29 5 2" xfId="22259"/>
    <cellStyle name="Nota 29 5 2 2" xfId="38087"/>
    <cellStyle name="Nota 29 5 3" xfId="22260"/>
    <cellStyle name="Nota 29 5 3 2" xfId="38088"/>
    <cellStyle name="Nota 29 5 4" xfId="22261"/>
    <cellStyle name="Nota 29 5 4 2" xfId="38089"/>
    <cellStyle name="Nota 29 5 5" xfId="22262"/>
    <cellStyle name="Nota 29 5 5 2" xfId="38090"/>
    <cellStyle name="Nota 29 5 6" xfId="22263"/>
    <cellStyle name="Nota 29 5 6 2" xfId="38091"/>
    <cellStyle name="Nota 29 5 7" xfId="22264"/>
    <cellStyle name="Nota 29 5 7 2" xfId="38092"/>
    <cellStyle name="Nota 29 5 8" xfId="22265"/>
    <cellStyle name="Nota 29 5 8 2" xfId="38093"/>
    <cellStyle name="Nota 29 5 9" xfId="22266"/>
    <cellStyle name="Nota 29 5 9 2" xfId="38094"/>
    <cellStyle name="Nota 29 6" xfId="38034"/>
    <cellStyle name="Nota 3" xfId="22267"/>
    <cellStyle name="Nota 3 10" xfId="22268"/>
    <cellStyle name="Nota 3 10 10" xfId="22269"/>
    <cellStyle name="Nota 3 10 10 2" xfId="38096"/>
    <cellStyle name="Nota 3 10 11" xfId="22270"/>
    <cellStyle name="Nota 3 10 11 2" xfId="38097"/>
    <cellStyle name="Nota 3 10 12" xfId="22271"/>
    <cellStyle name="Nota 3 10 12 2" xfId="38098"/>
    <cellStyle name="Nota 3 10 13" xfId="22272"/>
    <cellStyle name="Nota 3 10 13 2" xfId="38099"/>
    <cellStyle name="Nota 3 10 14" xfId="22273"/>
    <cellStyle name="Nota 3 10 14 2" xfId="38100"/>
    <cellStyle name="Nota 3 10 15" xfId="22274"/>
    <cellStyle name="Nota 3 10 15 2" xfId="38101"/>
    <cellStyle name="Nota 3 10 16" xfId="38095"/>
    <cellStyle name="Nota 3 10 2" xfId="22275"/>
    <cellStyle name="Nota 3 10 2 2" xfId="38102"/>
    <cellStyle name="Nota 3 10 3" xfId="22276"/>
    <cellStyle name="Nota 3 10 3 2" xfId="38103"/>
    <cellStyle name="Nota 3 10 4" xfId="22277"/>
    <cellStyle name="Nota 3 10 4 2" xfId="38104"/>
    <cellStyle name="Nota 3 10 5" xfId="22278"/>
    <cellStyle name="Nota 3 10 5 2" xfId="38105"/>
    <cellStyle name="Nota 3 10 6" xfId="22279"/>
    <cellStyle name="Nota 3 10 6 2" xfId="38106"/>
    <cellStyle name="Nota 3 10 7" xfId="22280"/>
    <cellStyle name="Nota 3 10 7 2" xfId="38107"/>
    <cellStyle name="Nota 3 10 8" xfId="22281"/>
    <cellStyle name="Nota 3 10 8 2" xfId="38108"/>
    <cellStyle name="Nota 3 10 9" xfId="22282"/>
    <cellStyle name="Nota 3 10 9 2" xfId="38109"/>
    <cellStyle name="Nota 3 11" xfId="22283"/>
    <cellStyle name="Nota 3 11 10" xfId="22284"/>
    <cellStyle name="Nota 3 11 10 2" xfId="38111"/>
    <cellStyle name="Nota 3 11 11" xfId="22285"/>
    <cellStyle name="Nota 3 11 11 2" xfId="38112"/>
    <cellStyle name="Nota 3 11 12" xfId="22286"/>
    <cellStyle name="Nota 3 11 12 2" xfId="38113"/>
    <cellStyle name="Nota 3 11 13" xfId="22287"/>
    <cellStyle name="Nota 3 11 13 2" xfId="38114"/>
    <cellStyle name="Nota 3 11 14" xfId="22288"/>
    <cellStyle name="Nota 3 11 14 2" xfId="38115"/>
    <cellStyle name="Nota 3 11 15" xfId="22289"/>
    <cellStyle name="Nota 3 11 15 2" xfId="38116"/>
    <cellStyle name="Nota 3 11 16" xfId="38110"/>
    <cellStyle name="Nota 3 11 2" xfId="22290"/>
    <cellStyle name="Nota 3 11 2 2" xfId="38117"/>
    <cellStyle name="Nota 3 11 3" xfId="22291"/>
    <cellStyle name="Nota 3 11 3 2" xfId="38118"/>
    <cellStyle name="Nota 3 11 4" xfId="22292"/>
    <cellStyle name="Nota 3 11 4 2" xfId="38119"/>
    <cellStyle name="Nota 3 11 5" xfId="22293"/>
    <cellStyle name="Nota 3 11 5 2" xfId="38120"/>
    <cellStyle name="Nota 3 11 6" xfId="22294"/>
    <cellStyle name="Nota 3 11 6 2" xfId="38121"/>
    <cellStyle name="Nota 3 11 7" xfId="22295"/>
    <cellStyle name="Nota 3 11 7 2" xfId="38122"/>
    <cellStyle name="Nota 3 11 8" xfId="22296"/>
    <cellStyle name="Nota 3 11 8 2" xfId="38123"/>
    <cellStyle name="Nota 3 11 9" xfId="22297"/>
    <cellStyle name="Nota 3 11 9 2" xfId="38124"/>
    <cellStyle name="Nota 3 12" xfId="40811"/>
    <cellStyle name="Nota 3 2" xfId="22298"/>
    <cellStyle name="Nota 3 2 2" xfId="29223"/>
    <cellStyle name="Nota 3 2 2 2" xfId="40812"/>
    <cellStyle name="Nota 3 3" xfId="22299"/>
    <cellStyle name="Nota 3 3 2" xfId="29224"/>
    <cellStyle name="Nota 3 3 2 2" xfId="40813"/>
    <cellStyle name="Nota 3 4" xfId="22300"/>
    <cellStyle name="Nota 3 4 2" xfId="29225"/>
    <cellStyle name="Nota 3 4 2 2" xfId="40814"/>
    <cellStyle name="Nota 3 5" xfId="22301"/>
    <cellStyle name="Nota 3 5 2" xfId="29226"/>
    <cellStyle name="Nota 3 6" xfId="22302"/>
    <cellStyle name="Nota 3 6 2" xfId="29227"/>
    <cellStyle name="Nota 3 7" xfId="22303"/>
    <cellStyle name="Nota 3 7 2" xfId="29228"/>
    <cellStyle name="Nota 3 8" xfId="22304"/>
    <cellStyle name="Nota 3 8 10" xfId="22305"/>
    <cellStyle name="Nota 3 8 10 2" xfId="38126"/>
    <cellStyle name="Nota 3 8 11" xfId="22306"/>
    <cellStyle name="Nota 3 8 11 2" xfId="38127"/>
    <cellStyle name="Nota 3 8 12" xfId="22307"/>
    <cellStyle name="Nota 3 8 12 2" xfId="38128"/>
    <cellStyle name="Nota 3 8 13" xfId="22308"/>
    <cellStyle name="Nota 3 8 13 2" xfId="38129"/>
    <cellStyle name="Nota 3 8 14" xfId="22309"/>
    <cellStyle name="Nota 3 8 14 2" xfId="38130"/>
    <cellStyle name="Nota 3 8 15" xfId="22310"/>
    <cellStyle name="Nota 3 8 15 2" xfId="38131"/>
    <cellStyle name="Nota 3 8 16" xfId="38125"/>
    <cellStyle name="Nota 3 8 2" xfId="22311"/>
    <cellStyle name="Nota 3 8 2 2" xfId="38132"/>
    <cellStyle name="Nota 3 8 3" xfId="22312"/>
    <cellStyle name="Nota 3 8 3 2" xfId="38133"/>
    <cellStyle name="Nota 3 8 4" xfId="22313"/>
    <cellStyle name="Nota 3 8 4 2" xfId="38134"/>
    <cellStyle name="Nota 3 8 5" xfId="22314"/>
    <cellStyle name="Nota 3 8 5 2" xfId="38135"/>
    <cellStyle name="Nota 3 8 6" xfId="22315"/>
    <cellStyle name="Nota 3 8 6 2" xfId="38136"/>
    <cellStyle name="Nota 3 8 7" xfId="22316"/>
    <cellStyle name="Nota 3 8 7 2" xfId="38137"/>
    <cellStyle name="Nota 3 8 8" xfId="22317"/>
    <cellStyle name="Nota 3 8 8 2" xfId="38138"/>
    <cellStyle name="Nota 3 8 9" xfId="22318"/>
    <cellStyle name="Nota 3 8 9 2" xfId="38139"/>
    <cellStyle name="Nota 3 9" xfId="22319"/>
    <cellStyle name="Nota 3 9 10" xfId="22320"/>
    <cellStyle name="Nota 3 9 10 2" xfId="38141"/>
    <cellStyle name="Nota 3 9 11" xfId="22321"/>
    <cellStyle name="Nota 3 9 11 2" xfId="38142"/>
    <cellStyle name="Nota 3 9 12" xfId="22322"/>
    <cellStyle name="Nota 3 9 12 2" xfId="38143"/>
    <cellStyle name="Nota 3 9 13" xfId="22323"/>
    <cellStyle name="Nota 3 9 13 2" xfId="38144"/>
    <cellStyle name="Nota 3 9 14" xfId="22324"/>
    <cellStyle name="Nota 3 9 14 2" xfId="38145"/>
    <cellStyle name="Nota 3 9 15" xfId="22325"/>
    <cellStyle name="Nota 3 9 15 2" xfId="38146"/>
    <cellStyle name="Nota 3 9 16" xfId="38140"/>
    <cellStyle name="Nota 3 9 2" xfId="22326"/>
    <cellStyle name="Nota 3 9 2 2" xfId="38147"/>
    <cellStyle name="Nota 3 9 3" xfId="22327"/>
    <cellStyle name="Nota 3 9 3 2" xfId="38148"/>
    <cellStyle name="Nota 3 9 4" xfId="22328"/>
    <cellStyle name="Nota 3 9 4 2" xfId="38149"/>
    <cellStyle name="Nota 3 9 5" xfId="22329"/>
    <cellStyle name="Nota 3 9 5 2" xfId="38150"/>
    <cellStyle name="Nota 3 9 6" xfId="22330"/>
    <cellStyle name="Nota 3 9 6 2" xfId="38151"/>
    <cellStyle name="Nota 3 9 7" xfId="22331"/>
    <cellStyle name="Nota 3 9 7 2" xfId="38152"/>
    <cellStyle name="Nota 3 9 8" xfId="22332"/>
    <cellStyle name="Nota 3 9 8 2" xfId="38153"/>
    <cellStyle name="Nota 3 9 9" xfId="22333"/>
    <cellStyle name="Nota 3 9 9 2" xfId="38154"/>
    <cellStyle name="Nota 30" xfId="22334"/>
    <cellStyle name="Nota 30 2" xfId="38155"/>
    <cellStyle name="Nota 31" xfId="22335"/>
    <cellStyle name="Nota 31 2" xfId="38156"/>
    <cellStyle name="Nota 32" xfId="22336"/>
    <cellStyle name="Nota 32 2" xfId="38157"/>
    <cellStyle name="Nota 33" xfId="22337"/>
    <cellStyle name="Nota 33 10" xfId="22338"/>
    <cellStyle name="Nota 33 10 2" xfId="38159"/>
    <cellStyle name="Nota 33 11" xfId="22339"/>
    <cellStyle name="Nota 33 11 2" xfId="38160"/>
    <cellStyle name="Nota 33 12" xfId="22340"/>
    <cellStyle name="Nota 33 12 2" xfId="38161"/>
    <cellStyle name="Nota 33 13" xfId="22341"/>
    <cellStyle name="Nota 33 13 2" xfId="38162"/>
    <cellStyle name="Nota 33 14" xfId="22342"/>
    <cellStyle name="Nota 33 14 2" xfId="38163"/>
    <cellStyle name="Nota 33 15" xfId="22343"/>
    <cellStyle name="Nota 33 15 2" xfId="38164"/>
    <cellStyle name="Nota 33 16" xfId="38158"/>
    <cellStyle name="Nota 33 2" xfId="22344"/>
    <cellStyle name="Nota 33 2 2" xfId="38165"/>
    <cellStyle name="Nota 33 3" xfId="22345"/>
    <cellStyle name="Nota 33 3 2" xfId="38166"/>
    <cellStyle name="Nota 33 4" xfId="22346"/>
    <cellStyle name="Nota 33 4 2" xfId="38167"/>
    <cellStyle name="Nota 33 5" xfId="22347"/>
    <cellStyle name="Nota 33 5 2" xfId="38168"/>
    <cellStyle name="Nota 33 6" xfId="22348"/>
    <cellStyle name="Nota 33 6 2" xfId="38169"/>
    <cellStyle name="Nota 33 7" xfId="22349"/>
    <cellStyle name="Nota 33 7 2" xfId="38170"/>
    <cellStyle name="Nota 33 8" xfId="22350"/>
    <cellStyle name="Nota 33 8 2" xfId="38171"/>
    <cellStyle name="Nota 33 9" xfId="22351"/>
    <cellStyle name="Nota 33 9 2" xfId="38172"/>
    <cellStyle name="Nota 34" xfId="22352"/>
    <cellStyle name="Nota 34 2" xfId="38173"/>
    <cellStyle name="Nota 35" xfId="22353"/>
    <cellStyle name="Nota 35 2" xfId="38174"/>
    <cellStyle name="Nota 36" xfId="22354"/>
    <cellStyle name="Nota 36 2" xfId="38175"/>
    <cellStyle name="Nota 37" xfId="22355"/>
    <cellStyle name="Nota 37 2" xfId="38176"/>
    <cellStyle name="Nota 38" xfId="22356"/>
    <cellStyle name="Nota 38 2" xfId="38177"/>
    <cellStyle name="Nota 39" xfId="22357"/>
    <cellStyle name="Nota 39 2" xfId="38178"/>
    <cellStyle name="Nota 4" xfId="22358"/>
    <cellStyle name="Nota 4 10" xfId="22359"/>
    <cellStyle name="Nota 4 10 10" xfId="22360"/>
    <cellStyle name="Nota 4 10 10 2" xfId="38180"/>
    <cellStyle name="Nota 4 10 11" xfId="22361"/>
    <cellStyle name="Nota 4 10 11 2" xfId="38181"/>
    <cellStyle name="Nota 4 10 12" xfId="22362"/>
    <cellStyle name="Nota 4 10 12 2" xfId="38182"/>
    <cellStyle name="Nota 4 10 13" xfId="22363"/>
    <cellStyle name="Nota 4 10 13 2" xfId="38183"/>
    <cellStyle name="Nota 4 10 14" xfId="22364"/>
    <cellStyle name="Nota 4 10 14 2" xfId="38184"/>
    <cellStyle name="Nota 4 10 15" xfId="22365"/>
    <cellStyle name="Nota 4 10 15 2" xfId="38185"/>
    <cellStyle name="Nota 4 10 16" xfId="38179"/>
    <cellStyle name="Nota 4 10 2" xfId="22366"/>
    <cellStyle name="Nota 4 10 2 2" xfId="38186"/>
    <cellStyle name="Nota 4 10 3" xfId="22367"/>
    <cellStyle name="Nota 4 10 3 2" xfId="38187"/>
    <cellStyle name="Nota 4 10 4" xfId="22368"/>
    <cellStyle name="Nota 4 10 4 2" xfId="38188"/>
    <cellStyle name="Nota 4 10 5" xfId="22369"/>
    <cellStyle name="Nota 4 10 5 2" xfId="38189"/>
    <cellStyle name="Nota 4 10 6" xfId="22370"/>
    <cellStyle name="Nota 4 10 6 2" xfId="38190"/>
    <cellStyle name="Nota 4 10 7" xfId="22371"/>
    <cellStyle name="Nota 4 10 7 2" xfId="38191"/>
    <cellStyle name="Nota 4 10 8" xfId="22372"/>
    <cellStyle name="Nota 4 10 8 2" xfId="38192"/>
    <cellStyle name="Nota 4 10 9" xfId="22373"/>
    <cellStyle name="Nota 4 10 9 2" xfId="38193"/>
    <cellStyle name="Nota 4 11" xfId="22374"/>
    <cellStyle name="Nota 4 11 10" xfId="22375"/>
    <cellStyle name="Nota 4 11 10 2" xfId="38195"/>
    <cellStyle name="Nota 4 11 11" xfId="22376"/>
    <cellStyle name="Nota 4 11 11 2" xfId="38196"/>
    <cellStyle name="Nota 4 11 12" xfId="22377"/>
    <cellStyle name="Nota 4 11 12 2" xfId="38197"/>
    <cellStyle name="Nota 4 11 13" xfId="22378"/>
    <cellStyle name="Nota 4 11 13 2" xfId="38198"/>
    <cellStyle name="Nota 4 11 14" xfId="22379"/>
    <cellStyle name="Nota 4 11 14 2" xfId="38199"/>
    <cellStyle name="Nota 4 11 15" xfId="22380"/>
    <cellStyle name="Nota 4 11 15 2" xfId="38200"/>
    <cellStyle name="Nota 4 11 16" xfId="38194"/>
    <cellStyle name="Nota 4 11 2" xfId="22381"/>
    <cellStyle name="Nota 4 11 2 2" xfId="38201"/>
    <cellStyle name="Nota 4 11 3" xfId="22382"/>
    <cellStyle name="Nota 4 11 3 2" xfId="38202"/>
    <cellStyle name="Nota 4 11 4" xfId="22383"/>
    <cellStyle name="Nota 4 11 4 2" xfId="38203"/>
    <cellStyle name="Nota 4 11 5" xfId="22384"/>
    <cellStyle name="Nota 4 11 5 2" xfId="38204"/>
    <cellStyle name="Nota 4 11 6" xfId="22385"/>
    <cellStyle name="Nota 4 11 6 2" xfId="38205"/>
    <cellStyle name="Nota 4 11 7" xfId="22386"/>
    <cellStyle name="Nota 4 11 7 2" xfId="38206"/>
    <cellStyle name="Nota 4 11 8" xfId="22387"/>
    <cellStyle name="Nota 4 11 8 2" xfId="38207"/>
    <cellStyle name="Nota 4 11 9" xfId="22388"/>
    <cellStyle name="Nota 4 11 9 2" xfId="38208"/>
    <cellStyle name="Nota 4 12" xfId="40815"/>
    <cellStyle name="Nota 4 2" xfId="22389"/>
    <cellStyle name="Nota 4 2 2" xfId="29229"/>
    <cellStyle name="Nota 4 2 2 2" xfId="40816"/>
    <cellStyle name="Nota 4 3" xfId="22390"/>
    <cellStyle name="Nota 4 3 2" xfId="29230"/>
    <cellStyle name="Nota 4 3 2 2" xfId="40817"/>
    <cellStyle name="Nota 4 4" xfId="22391"/>
    <cellStyle name="Nota 4 4 2" xfId="29231"/>
    <cellStyle name="Nota 4 4 2 2" xfId="40818"/>
    <cellStyle name="Nota 4 5" xfId="22392"/>
    <cellStyle name="Nota 4 5 2" xfId="29232"/>
    <cellStyle name="Nota 4 6" xfId="22393"/>
    <cellStyle name="Nota 4 6 2" xfId="29233"/>
    <cellStyle name="Nota 4 7" xfId="22394"/>
    <cellStyle name="Nota 4 7 2" xfId="29234"/>
    <cellStyle name="Nota 4 8" xfId="22395"/>
    <cellStyle name="Nota 4 8 10" xfId="22396"/>
    <cellStyle name="Nota 4 8 10 2" xfId="38210"/>
    <cellStyle name="Nota 4 8 11" xfId="22397"/>
    <cellStyle name="Nota 4 8 11 2" xfId="38211"/>
    <cellStyle name="Nota 4 8 12" xfId="22398"/>
    <cellStyle name="Nota 4 8 12 2" xfId="38212"/>
    <cellStyle name="Nota 4 8 13" xfId="22399"/>
    <cellStyle name="Nota 4 8 13 2" xfId="38213"/>
    <cellStyle name="Nota 4 8 14" xfId="22400"/>
    <cellStyle name="Nota 4 8 14 2" xfId="38214"/>
    <cellStyle name="Nota 4 8 15" xfId="22401"/>
    <cellStyle name="Nota 4 8 15 2" xfId="38215"/>
    <cellStyle name="Nota 4 8 16" xfId="38209"/>
    <cellStyle name="Nota 4 8 2" xfId="22402"/>
    <cellStyle name="Nota 4 8 2 2" xfId="38216"/>
    <cellStyle name="Nota 4 8 3" xfId="22403"/>
    <cellStyle name="Nota 4 8 3 2" xfId="38217"/>
    <cellStyle name="Nota 4 8 4" xfId="22404"/>
    <cellStyle name="Nota 4 8 4 2" xfId="38218"/>
    <cellStyle name="Nota 4 8 5" xfId="22405"/>
    <cellStyle name="Nota 4 8 5 2" xfId="38219"/>
    <cellStyle name="Nota 4 8 6" xfId="22406"/>
    <cellStyle name="Nota 4 8 6 2" xfId="38220"/>
    <cellStyle name="Nota 4 8 7" xfId="22407"/>
    <cellStyle name="Nota 4 8 7 2" xfId="38221"/>
    <cellStyle name="Nota 4 8 8" xfId="22408"/>
    <cellStyle name="Nota 4 8 8 2" xfId="38222"/>
    <cellStyle name="Nota 4 8 9" xfId="22409"/>
    <cellStyle name="Nota 4 8 9 2" xfId="38223"/>
    <cellStyle name="Nota 4 9" xfId="22410"/>
    <cellStyle name="Nota 4 9 10" xfId="22411"/>
    <cellStyle name="Nota 4 9 10 2" xfId="38225"/>
    <cellStyle name="Nota 4 9 11" xfId="22412"/>
    <cellStyle name="Nota 4 9 11 2" xfId="38226"/>
    <cellStyle name="Nota 4 9 12" xfId="22413"/>
    <cellStyle name="Nota 4 9 12 2" xfId="38227"/>
    <cellStyle name="Nota 4 9 13" xfId="22414"/>
    <cellStyle name="Nota 4 9 13 2" xfId="38228"/>
    <cellStyle name="Nota 4 9 14" xfId="22415"/>
    <cellStyle name="Nota 4 9 14 2" xfId="38229"/>
    <cellStyle name="Nota 4 9 15" xfId="22416"/>
    <cellStyle name="Nota 4 9 15 2" xfId="38230"/>
    <cellStyle name="Nota 4 9 16" xfId="38224"/>
    <cellStyle name="Nota 4 9 2" xfId="22417"/>
    <cellStyle name="Nota 4 9 2 2" xfId="38231"/>
    <cellStyle name="Nota 4 9 3" xfId="22418"/>
    <cellStyle name="Nota 4 9 3 2" xfId="38232"/>
    <cellStyle name="Nota 4 9 4" xfId="22419"/>
    <cellStyle name="Nota 4 9 4 2" xfId="38233"/>
    <cellStyle name="Nota 4 9 5" xfId="22420"/>
    <cellStyle name="Nota 4 9 5 2" xfId="38234"/>
    <cellStyle name="Nota 4 9 6" xfId="22421"/>
    <cellStyle name="Nota 4 9 6 2" xfId="38235"/>
    <cellStyle name="Nota 4 9 7" xfId="22422"/>
    <cellStyle name="Nota 4 9 7 2" xfId="38236"/>
    <cellStyle name="Nota 4 9 8" xfId="22423"/>
    <cellStyle name="Nota 4 9 8 2" xfId="38237"/>
    <cellStyle name="Nota 4 9 9" xfId="22424"/>
    <cellStyle name="Nota 4 9 9 2" xfId="38238"/>
    <cellStyle name="Nota 40" xfId="22425"/>
    <cellStyle name="Nota 40 2" xfId="38239"/>
    <cellStyle name="Nota 41" xfId="22426"/>
    <cellStyle name="Nota 41 2" xfId="38240"/>
    <cellStyle name="Nota 42" xfId="22427"/>
    <cellStyle name="Nota 42 2" xfId="38241"/>
    <cellStyle name="Nota 43" xfId="22428"/>
    <cellStyle name="Nota 43 2" xfId="38242"/>
    <cellStyle name="Nota 44" xfId="22429"/>
    <cellStyle name="Nota 44 2" xfId="38243"/>
    <cellStyle name="Nota 45" xfId="22430"/>
    <cellStyle name="Nota 45 2" xfId="38244"/>
    <cellStyle name="Nota 46" xfId="22431"/>
    <cellStyle name="Nota 46 2" xfId="38245"/>
    <cellStyle name="Nota 47" xfId="22432"/>
    <cellStyle name="Nota 47 2" xfId="38246"/>
    <cellStyle name="Nota 48" xfId="22433"/>
    <cellStyle name="Nota 48 2" xfId="38247"/>
    <cellStyle name="Nota 49" xfId="22434"/>
    <cellStyle name="Nota 49 2" xfId="38248"/>
    <cellStyle name="Nota 5" xfId="22435"/>
    <cellStyle name="Nota 5 2" xfId="22436"/>
    <cellStyle name="Nota 5 2 2" xfId="29236"/>
    <cellStyle name="Nota 5 3" xfId="22437"/>
    <cellStyle name="Nota 5 3 2" xfId="29237"/>
    <cellStyle name="Nota 5 4" xfId="22438"/>
    <cellStyle name="Nota 5 4 2" xfId="29238"/>
    <cellStyle name="Nota 5 5" xfId="29235"/>
    <cellStyle name="Nota 5 5 2" xfId="40819"/>
    <cellStyle name="Nota 50" xfId="22439"/>
    <cellStyle name="Nota 50 2" xfId="38249"/>
    <cellStyle name="Nota 51" xfId="22440"/>
    <cellStyle name="Nota 51 2" xfId="38250"/>
    <cellStyle name="Nota 52" xfId="22441"/>
    <cellStyle name="Nota 52 2" xfId="38251"/>
    <cellStyle name="Nota 53" xfId="22442"/>
    <cellStyle name="Nota 53 2" xfId="38252"/>
    <cellStyle name="Nota 54" xfId="22443"/>
    <cellStyle name="Nota 54 10" xfId="22444"/>
    <cellStyle name="Nota 54 10 2" xfId="38254"/>
    <cellStyle name="Nota 54 11" xfId="22445"/>
    <cellStyle name="Nota 54 11 2" xfId="38255"/>
    <cellStyle name="Nota 54 12" xfId="22446"/>
    <cellStyle name="Nota 54 12 2" xfId="38256"/>
    <cellStyle name="Nota 54 13" xfId="22447"/>
    <cellStyle name="Nota 54 13 2" xfId="38257"/>
    <cellStyle name="Nota 54 14" xfId="22448"/>
    <cellStyle name="Nota 54 14 2" xfId="38258"/>
    <cellStyle name="Nota 54 15" xfId="22449"/>
    <cellStyle name="Nota 54 15 2" xfId="38259"/>
    <cellStyle name="Nota 54 16" xfId="38253"/>
    <cellStyle name="Nota 54 2" xfId="22450"/>
    <cellStyle name="Nota 54 2 2" xfId="38260"/>
    <cellStyle name="Nota 54 3" xfId="22451"/>
    <cellStyle name="Nota 54 3 2" xfId="38261"/>
    <cellStyle name="Nota 54 4" xfId="22452"/>
    <cellStyle name="Nota 54 4 2" xfId="38262"/>
    <cellStyle name="Nota 54 5" xfId="22453"/>
    <cellStyle name="Nota 54 5 2" xfId="38263"/>
    <cellStyle name="Nota 54 6" xfId="22454"/>
    <cellStyle name="Nota 54 6 2" xfId="38264"/>
    <cellStyle name="Nota 54 7" xfId="22455"/>
    <cellStyle name="Nota 54 7 2" xfId="38265"/>
    <cellStyle name="Nota 54 8" xfId="22456"/>
    <cellStyle name="Nota 54 8 2" xfId="38266"/>
    <cellStyle name="Nota 54 9" xfId="22457"/>
    <cellStyle name="Nota 54 9 2" xfId="38267"/>
    <cellStyle name="Nota 55" xfId="22458"/>
    <cellStyle name="Nota 55 10" xfId="22459"/>
    <cellStyle name="Nota 55 10 2" xfId="38269"/>
    <cellStyle name="Nota 55 11" xfId="22460"/>
    <cellStyle name="Nota 55 11 2" xfId="38270"/>
    <cellStyle name="Nota 55 12" xfId="22461"/>
    <cellStyle name="Nota 55 12 2" xfId="38271"/>
    <cellStyle name="Nota 55 13" xfId="22462"/>
    <cellStyle name="Nota 55 13 2" xfId="38272"/>
    <cellStyle name="Nota 55 14" xfId="22463"/>
    <cellStyle name="Nota 55 14 2" xfId="38273"/>
    <cellStyle name="Nota 55 15" xfId="22464"/>
    <cellStyle name="Nota 55 15 2" xfId="38274"/>
    <cellStyle name="Nota 55 16" xfId="38268"/>
    <cellStyle name="Nota 55 2" xfId="22465"/>
    <cellStyle name="Nota 55 2 2" xfId="38275"/>
    <cellStyle name="Nota 55 3" xfId="22466"/>
    <cellStyle name="Nota 55 3 2" xfId="38276"/>
    <cellStyle name="Nota 55 4" xfId="22467"/>
    <cellStyle name="Nota 55 4 2" xfId="38277"/>
    <cellStyle name="Nota 55 5" xfId="22468"/>
    <cellStyle name="Nota 55 5 2" xfId="38278"/>
    <cellStyle name="Nota 55 6" xfId="22469"/>
    <cellStyle name="Nota 55 6 2" xfId="38279"/>
    <cellStyle name="Nota 55 7" xfId="22470"/>
    <cellStyle name="Nota 55 7 2" xfId="38280"/>
    <cellStyle name="Nota 55 8" xfId="22471"/>
    <cellStyle name="Nota 55 8 2" xfId="38281"/>
    <cellStyle name="Nota 55 9" xfId="22472"/>
    <cellStyle name="Nota 55 9 2" xfId="38282"/>
    <cellStyle name="Nota 56" xfId="22473"/>
    <cellStyle name="Nota 56 10" xfId="22474"/>
    <cellStyle name="Nota 56 10 2" xfId="38284"/>
    <cellStyle name="Nota 56 11" xfId="22475"/>
    <cellStyle name="Nota 56 11 2" xfId="38285"/>
    <cellStyle name="Nota 56 12" xfId="22476"/>
    <cellStyle name="Nota 56 12 2" xfId="38286"/>
    <cellStyle name="Nota 56 13" xfId="22477"/>
    <cellStyle name="Nota 56 13 2" xfId="38287"/>
    <cellStyle name="Nota 56 14" xfId="22478"/>
    <cellStyle name="Nota 56 14 2" xfId="38288"/>
    <cellStyle name="Nota 56 15" xfId="22479"/>
    <cellStyle name="Nota 56 15 2" xfId="38289"/>
    <cellStyle name="Nota 56 16" xfId="38283"/>
    <cellStyle name="Nota 56 2" xfId="22480"/>
    <cellStyle name="Nota 56 2 2" xfId="38290"/>
    <cellStyle name="Nota 56 3" xfId="22481"/>
    <cellStyle name="Nota 56 3 2" xfId="38291"/>
    <cellStyle name="Nota 56 4" xfId="22482"/>
    <cellStyle name="Nota 56 4 2" xfId="38292"/>
    <cellStyle name="Nota 56 5" xfId="22483"/>
    <cellStyle name="Nota 56 5 2" xfId="38293"/>
    <cellStyle name="Nota 56 6" xfId="22484"/>
    <cellStyle name="Nota 56 6 2" xfId="38294"/>
    <cellStyle name="Nota 56 7" xfId="22485"/>
    <cellStyle name="Nota 56 7 2" xfId="38295"/>
    <cellStyle name="Nota 56 8" xfId="22486"/>
    <cellStyle name="Nota 56 8 2" xfId="38296"/>
    <cellStyle name="Nota 56 9" xfId="22487"/>
    <cellStyle name="Nota 56 9 2" xfId="38297"/>
    <cellStyle name="Nota 57" xfId="22488"/>
    <cellStyle name="Nota 57 10" xfId="22489"/>
    <cellStyle name="Nota 57 10 2" xfId="38299"/>
    <cellStyle name="Nota 57 11" xfId="22490"/>
    <cellStyle name="Nota 57 11 2" xfId="38300"/>
    <cellStyle name="Nota 57 12" xfId="22491"/>
    <cellStyle name="Nota 57 12 2" xfId="38301"/>
    <cellStyle name="Nota 57 13" xfId="22492"/>
    <cellStyle name="Nota 57 13 2" xfId="38302"/>
    <cellStyle name="Nota 57 14" xfId="22493"/>
    <cellStyle name="Nota 57 14 2" xfId="38303"/>
    <cellStyle name="Nota 57 15" xfId="22494"/>
    <cellStyle name="Nota 57 15 2" xfId="38304"/>
    <cellStyle name="Nota 57 16" xfId="38298"/>
    <cellStyle name="Nota 57 2" xfId="22495"/>
    <cellStyle name="Nota 57 2 2" xfId="38305"/>
    <cellStyle name="Nota 57 3" xfId="22496"/>
    <cellStyle name="Nota 57 3 2" xfId="38306"/>
    <cellStyle name="Nota 57 4" xfId="22497"/>
    <cellStyle name="Nota 57 4 2" xfId="38307"/>
    <cellStyle name="Nota 57 5" xfId="22498"/>
    <cellStyle name="Nota 57 5 2" xfId="38308"/>
    <cellStyle name="Nota 57 6" xfId="22499"/>
    <cellStyle name="Nota 57 6 2" xfId="38309"/>
    <cellStyle name="Nota 57 7" xfId="22500"/>
    <cellStyle name="Nota 57 7 2" xfId="38310"/>
    <cellStyle name="Nota 57 8" xfId="22501"/>
    <cellStyle name="Nota 57 8 2" xfId="38311"/>
    <cellStyle name="Nota 57 9" xfId="22502"/>
    <cellStyle name="Nota 57 9 2" xfId="38312"/>
    <cellStyle name="Nota 58" xfId="22503"/>
    <cellStyle name="Nota 58 10" xfId="22504"/>
    <cellStyle name="Nota 58 10 2" xfId="38314"/>
    <cellStyle name="Nota 58 11" xfId="22505"/>
    <cellStyle name="Nota 58 11 2" xfId="38315"/>
    <cellStyle name="Nota 58 12" xfId="22506"/>
    <cellStyle name="Nota 58 12 2" xfId="38316"/>
    <cellStyle name="Nota 58 13" xfId="22507"/>
    <cellStyle name="Nota 58 13 2" xfId="38317"/>
    <cellStyle name="Nota 58 14" xfId="22508"/>
    <cellStyle name="Nota 58 14 2" xfId="38318"/>
    <cellStyle name="Nota 58 15" xfId="22509"/>
    <cellStyle name="Nota 58 15 2" xfId="38319"/>
    <cellStyle name="Nota 58 16" xfId="38313"/>
    <cellStyle name="Nota 58 2" xfId="22510"/>
    <cellStyle name="Nota 58 2 2" xfId="38320"/>
    <cellStyle name="Nota 58 3" xfId="22511"/>
    <cellStyle name="Nota 58 3 2" xfId="38321"/>
    <cellStyle name="Nota 58 4" xfId="22512"/>
    <cellStyle name="Nota 58 4 2" xfId="38322"/>
    <cellStyle name="Nota 58 5" xfId="22513"/>
    <cellStyle name="Nota 58 5 2" xfId="38323"/>
    <cellStyle name="Nota 58 6" xfId="22514"/>
    <cellStyle name="Nota 58 6 2" xfId="38324"/>
    <cellStyle name="Nota 58 7" xfId="22515"/>
    <cellStyle name="Nota 58 7 2" xfId="38325"/>
    <cellStyle name="Nota 58 8" xfId="22516"/>
    <cellStyle name="Nota 58 8 2" xfId="38326"/>
    <cellStyle name="Nota 58 9" xfId="22517"/>
    <cellStyle name="Nota 58 9 2" xfId="38327"/>
    <cellStyle name="Nota 59" xfId="22518"/>
    <cellStyle name="Nota 59 2" xfId="38328"/>
    <cellStyle name="Nota 6" xfId="22519"/>
    <cellStyle name="Nota 6 2" xfId="22520"/>
    <cellStyle name="Nota 6 2 2" xfId="29240"/>
    <cellStyle name="Nota 6 3" xfId="22521"/>
    <cellStyle name="Nota 6 3 2" xfId="29241"/>
    <cellStyle name="Nota 6 4" xfId="22522"/>
    <cellStyle name="Nota 6 4 2" xfId="29242"/>
    <cellStyle name="Nota 6 5" xfId="29239"/>
    <cellStyle name="Nota 6 5 2" xfId="40820"/>
    <cellStyle name="Nota 60" xfId="22523"/>
    <cellStyle name="Nota 60 2" xfId="38329"/>
    <cellStyle name="Nota 61" xfId="22524"/>
    <cellStyle name="Nota 61 2" xfId="38330"/>
    <cellStyle name="Nota 62" xfId="22525"/>
    <cellStyle name="Nota 62 2" xfId="38331"/>
    <cellStyle name="Nota 63" xfId="22526"/>
    <cellStyle name="Nota 63 2" xfId="38332"/>
    <cellStyle name="Nota 64" xfId="22527"/>
    <cellStyle name="Nota 64 2" xfId="38333"/>
    <cellStyle name="Nota 65" xfId="22528"/>
    <cellStyle name="Nota 65 2" xfId="38334"/>
    <cellStyle name="Nota 66" xfId="22529"/>
    <cellStyle name="Nota 66 2" xfId="38335"/>
    <cellStyle name="Nota 67" xfId="22530"/>
    <cellStyle name="Nota 67 2" xfId="38336"/>
    <cellStyle name="Nota 68" xfId="22531"/>
    <cellStyle name="Nota 68 2" xfId="38337"/>
    <cellStyle name="Nota 69" xfId="22532"/>
    <cellStyle name="Nota 69 2" xfId="22533"/>
    <cellStyle name="Nota 69 2 2" xfId="38339"/>
    <cellStyle name="Nota 69 3" xfId="22534"/>
    <cellStyle name="Nota 69 3 2" xfId="38340"/>
    <cellStyle name="Nota 69 4" xfId="22535"/>
    <cellStyle name="Nota 69 4 2" xfId="38341"/>
    <cellStyle name="Nota 69 5" xfId="22536"/>
    <cellStyle name="Nota 69 5 2" xfId="38342"/>
    <cellStyle name="Nota 69 6" xfId="22537"/>
    <cellStyle name="Nota 69 6 2" xfId="38343"/>
    <cellStyle name="Nota 69 7" xfId="38338"/>
    <cellStyle name="Nota 7" xfId="22538"/>
    <cellStyle name="Nota 7 10" xfId="22539"/>
    <cellStyle name="Nota 7 10 2" xfId="38344"/>
    <cellStyle name="Nota 7 11" xfId="22540"/>
    <cellStyle name="Nota 7 11 2" xfId="38345"/>
    <cellStyle name="Nota 7 12" xfId="22541"/>
    <cellStyle name="Nota 7 12 2" xfId="38346"/>
    <cellStyle name="Nota 7 13" xfId="22542"/>
    <cellStyle name="Nota 7 13 2" xfId="38347"/>
    <cellStyle name="Nota 7 14" xfId="22543"/>
    <cellStyle name="Nota 7 14 2" xfId="38348"/>
    <cellStyle name="Nota 7 15" xfId="22544"/>
    <cellStyle name="Nota 7 15 2" xfId="38349"/>
    <cellStyle name="Nota 7 16" xfId="22545"/>
    <cellStyle name="Nota 7 16 2" xfId="38350"/>
    <cellStyle name="Nota 7 17" xfId="22546"/>
    <cellStyle name="Nota 7 17 2" xfId="38351"/>
    <cellStyle name="Nota 7 18" xfId="22547"/>
    <cellStyle name="Nota 7 18 2" xfId="38352"/>
    <cellStyle name="Nota 7 19" xfId="22548"/>
    <cellStyle name="Nota 7 19 2" xfId="38353"/>
    <cellStyle name="Nota 7 2" xfId="22549"/>
    <cellStyle name="Nota 7 2 2" xfId="29244"/>
    <cellStyle name="Nota 7 20" xfId="22550"/>
    <cellStyle name="Nota 7 20 2" xfId="38354"/>
    <cellStyle name="Nota 7 21" xfId="22551"/>
    <cellStyle name="Nota 7 21 2" xfId="38355"/>
    <cellStyle name="Nota 7 22" xfId="22552"/>
    <cellStyle name="Nota 7 22 2" xfId="38356"/>
    <cellStyle name="Nota 7 23" xfId="22553"/>
    <cellStyle name="Nota 7 23 2" xfId="38357"/>
    <cellStyle name="Nota 7 24" xfId="22554"/>
    <cellStyle name="Nota 7 24 2" xfId="38358"/>
    <cellStyle name="Nota 7 25" xfId="22555"/>
    <cellStyle name="Nota 7 25 2" xfId="38359"/>
    <cellStyle name="Nota 7 26" xfId="22556"/>
    <cellStyle name="Nota 7 26 2" xfId="38360"/>
    <cellStyle name="Nota 7 27" xfId="22557"/>
    <cellStyle name="Nota 7 27 2" xfId="38361"/>
    <cellStyle name="Nota 7 28" xfId="22558"/>
    <cellStyle name="Nota 7 28 2" xfId="38362"/>
    <cellStyle name="Nota 7 29" xfId="22559"/>
    <cellStyle name="Nota 7 29 2" xfId="38363"/>
    <cellStyle name="Nota 7 3" xfId="22560"/>
    <cellStyle name="Nota 7 3 2" xfId="29245"/>
    <cellStyle name="Nota 7 30" xfId="22561"/>
    <cellStyle name="Nota 7 30 2" xfId="38364"/>
    <cellStyle name="Nota 7 31" xfId="22562"/>
    <cellStyle name="Nota 7 31 2" xfId="38365"/>
    <cellStyle name="Nota 7 32" xfId="22563"/>
    <cellStyle name="Nota 7 32 2" xfId="38366"/>
    <cellStyle name="Nota 7 33" xfId="22564"/>
    <cellStyle name="Nota 7 33 2" xfId="38367"/>
    <cellStyle name="Nota 7 34" xfId="22565"/>
    <cellStyle name="Nota 7 34 2" xfId="38368"/>
    <cellStyle name="Nota 7 35" xfId="22566"/>
    <cellStyle name="Nota 7 35 2" xfId="38369"/>
    <cellStyle name="Nota 7 36" xfId="29243"/>
    <cellStyle name="Nota 7 36 2" xfId="40821"/>
    <cellStyle name="Nota 7 4" xfId="22567"/>
    <cellStyle name="Nota 7 4 2" xfId="29246"/>
    <cellStyle name="Nota 7 5" xfId="22568"/>
    <cellStyle name="Nota 7 5 2" xfId="38370"/>
    <cellStyle name="Nota 7 6" xfId="22569"/>
    <cellStyle name="Nota 7 6 2" xfId="38371"/>
    <cellStyle name="Nota 7 7" xfId="22570"/>
    <cellStyle name="Nota 7 7 2" xfId="38372"/>
    <cellStyle name="Nota 7 8" xfId="22571"/>
    <cellStyle name="Nota 7 8 2" xfId="38373"/>
    <cellStyle name="Nota 7 9" xfId="22572"/>
    <cellStyle name="Nota 7 9 2" xfId="38374"/>
    <cellStyle name="Nota 70" xfId="22573"/>
    <cellStyle name="Nota 70 2" xfId="22574"/>
    <cellStyle name="Nota 70 2 2" xfId="38376"/>
    <cellStyle name="Nota 70 3" xfId="22575"/>
    <cellStyle name="Nota 70 3 2" xfId="38377"/>
    <cellStyle name="Nota 70 4" xfId="22576"/>
    <cellStyle name="Nota 70 4 2" xfId="38378"/>
    <cellStyle name="Nota 70 5" xfId="22577"/>
    <cellStyle name="Nota 70 5 2" xfId="38379"/>
    <cellStyle name="Nota 70 6" xfId="22578"/>
    <cellStyle name="Nota 70 6 2" xfId="38380"/>
    <cellStyle name="Nota 70 7" xfId="38375"/>
    <cellStyle name="Nota 71" xfId="22579"/>
    <cellStyle name="Nota 71 2" xfId="22580"/>
    <cellStyle name="Nota 71 2 2" xfId="38382"/>
    <cellStyle name="Nota 71 3" xfId="22581"/>
    <cellStyle name="Nota 71 3 2" xfId="38383"/>
    <cellStyle name="Nota 71 4" xfId="22582"/>
    <cellStyle name="Nota 71 4 2" xfId="38384"/>
    <cellStyle name="Nota 71 5" xfId="22583"/>
    <cellStyle name="Nota 71 5 2" xfId="38385"/>
    <cellStyle name="Nota 71 6" xfId="22584"/>
    <cellStyle name="Nota 71 6 2" xfId="38386"/>
    <cellStyle name="Nota 71 7" xfId="38381"/>
    <cellStyle name="Nota 72" xfId="22585"/>
    <cellStyle name="Nota 72 2" xfId="22586"/>
    <cellStyle name="Nota 72 2 2" xfId="38388"/>
    <cellStyle name="Nota 72 3" xfId="22587"/>
    <cellStyle name="Nota 72 3 2" xfId="38389"/>
    <cellStyle name="Nota 72 4" xfId="22588"/>
    <cellStyle name="Nota 72 4 2" xfId="38390"/>
    <cellStyle name="Nota 72 5" xfId="22589"/>
    <cellStyle name="Nota 72 5 2" xfId="38391"/>
    <cellStyle name="Nota 72 6" xfId="22590"/>
    <cellStyle name="Nota 72 6 2" xfId="38392"/>
    <cellStyle name="Nota 72 7" xfId="38387"/>
    <cellStyle name="Nota 73" xfId="22591"/>
    <cellStyle name="Nota 73 2" xfId="22592"/>
    <cellStyle name="Nota 73 2 2" xfId="38394"/>
    <cellStyle name="Nota 73 3" xfId="22593"/>
    <cellStyle name="Nota 73 3 2" xfId="38395"/>
    <cellStyle name="Nota 73 4" xfId="22594"/>
    <cellStyle name="Nota 73 4 2" xfId="38396"/>
    <cellStyle name="Nota 73 5" xfId="22595"/>
    <cellStyle name="Nota 73 5 2" xfId="38397"/>
    <cellStyle name="Nota 73 6" xfId="22596"/>
    <cellStyle name="Nota 73 6 2" xfId="38398"/>
    <cellStyle name="Nota 73 7" xfId="38393"/>
    <cellStyle name="Nota 74" xfId="22597"/>
    <cellStyle name="Nota 74 2" xfId="22598"/>
    <cellStyle name="Nota 74 2 2" xfId="38400"/>
    <cellStyle name="Nota 74 3" xfId="22599"/>
    <cellStyle name="Nota 74 3 2" xfId="38401"/>
    <cellStyle name="Nota 74 4" xfId="22600"/>
    <cellStyle name="Nota 74 4 2" xfId="38402"/>
    <cellStyle name="Nota 74 5" xfId="22601"/>
    <cellStyle name="Nota 74 5 2" xfId="38403"/>
    <cellStyle name="Nota 74 6" xfId="22602"/>
    <cellStyle name="Nota 74 6 2" xfId="38404"/>
    <cellStyle name="Nota 74 7" xfId="38399"/>
    <cellStyle name="Nota 75" xfId="22603"/>
    <cellStyle name="Nota 75 2" xfId="22604"/>
    <cellStyle name="Nota 75 2 2" xfId="38406"/>
    <cellStyle name="Nota 75 3" xfId="22605"/>
    <cellStyle name="Nota 75 3 2" xfId="38407"/>
    <cellStyle name="Nota 75 4" xfId="22606"/>
    <cellStyle name="Nota 75 4 2" xfId="38408"/>
    <cellStyle name="Nota 75 5" xfId="22607"/>
    <cellStyle name="Nota 75 5 2" xfId="38409"/>
    <cellStyle name="Nota 75 6" xfId="22608"/>
    <cellStyle name="Nota 75 6 2" xfId="38410"/>
    <cellStyle name="Nota 75 7" xfId="38405"/>
    <cellStyle name="Nota 76" xfId="22609"/>
    <cellStyle name="Nota 76 2" xfId="22610"/>
    <cellStyle name="Nota 76 2 2" xfId="38412"/>
    <cellStyle name="Nota 76 3" xfId="22611"/>
    <cellStyle name="Nota 76 3 2" xfId="38413"/>
    <cellStyle name="Nota 76 4" xfId="22612"/>
    <cellStyle name="Nota 76 4 2" xfId="38414"/>
    <cellStyle name="Nota 76 5" xfId="22613"/>
    <cellStyle name="Nota 76 5 2" xfId="38415"/>
    <cellStyle name="Nota 76 6" xfId="22614"/>
    <cellStyle name="Nota 76 6 2" xfId="38416"/>
    <cellStyle name="Nota 76 7" xfId="38411"/>
    <cellStyle name="Nota 77" xfId="22615"/>
    <cellStyle name="Nota 77 2" xfId="22616"/>
    <cellStyle name="Nota 77 2 2" xfId="38418"/>
    <cellStyle name="Nota 77 3" xfId="22617"/>
    <cellStyle name="Nota 77 3 2" xfId="38419"/>
    <cellStyle name="Nota 77 4" xfId="22618"/>
    <cellStyle name="Nota 77 4 2" xfId="38420"/>
    <cellStyle name="Nota 77 5" xfId="22619"/>
    <cellStyle name="Nota 77 5 2" xfId="38421"/>
    <cellStyle name="Nota 77 6" xfId="22620"/>
    <cellStyle name="Nota 77 6 2" xfId="38422"/>
    <cellStyle name="Nota 77 7" xfId="38417"/>
    <cellStyle name="Nota 78" xfId="22621"/>
    <cellStyle name="Nota 78 2" xfId="22622"/>
    <cellStyle name="Nota 78 2 2" xfId="38424"/>
    <cellStyle name="Nota 78 3" xfId="22623"/>
    <cellStyle name="Nota 78 3 2" xfId="38425"/>
    <cellStyle name="Nota 78 4" xfId="22624"/>
    <cellStyle name="Nota 78 4 2" xfId="38426"/>
    <cellStyle name="Nota 78 5" xfId="22625"/>
    <cellStyle name="Nota 78 5 2" xfId="38427"/>
    <cellStyle name="Nota 78 6" xfId="22626"/>
    <cellStyle name="Nota 78 6 2" xfId="38428"/>
    <cellStyle name="Nota 78 7" xfId="38423"/>
    <cellStyle name="Nota 79" xfId="22627"/>
    <cellStyle name="Nota 79 2" xfId="22628"/>
    <cellStyle name="Nota 79 2 2" xfId="38430"/>
    <cellStyle name="Nota 79 3" xfId="22629"/>
    <cellStyle name="Nota 79 3 2" xfId="38431"/>
    <cellStyle name="Nota 79 4" xfId="22630"/>
    <cellStyle name="Nota 79 4 2" xfId="38432"/>
    <cellStyle name="Nota 79 5" xfId="22631"/>
    <cellStyle name="Nota 79 5 2" xfId="38433"/>
    <cellStyle name="Nota 79 6" xfId="22632"/>
    <cellStyle name="Nota 79 6 2" xfId="38434"/>
    <cellStyle name="Nota 79 7" xfId="38429"/>
    <cellStyle name="Nota 8" xfId="22633"/>
    <cellStyle name="Nota 8 10" xfId="22634"/>
    <cellStyle name="Nota 8 10 2" xfId="38435"/>
    <cellStyle name="Nota 8 11" xfId="22635"/>
    <cellStyle name="Nota 8 11 2" xfId="38436"/>
    <cellStyle name="Nota 8 12" xfId="22636"/>
    <cellStyle name="Nota 8 12 2" xfId="38437"/>
    <cellStyle name="Nota 8 13" xfId="22637"/>
    <cellStyle name="Nota 8 13 2" xfId="38438"/>
    <cellStyle name="Nota 8 14" xfId="22638"/>
    <cellStyle name="Nota 8 14 2" xfId="38439"/>
    <cellStyle name="Nota 8 15" xfId="22639"/>
    <cellStyle name="Nota 8 15 2" xfId="38440"/>
    <cellStyle name="Nota 8 16" xfId="22640"/>
    <cellStyle name="Nota 8 16 2" xfId="38441"/>
    <cellStyle name="Nota 8 17" xfId="22641"/>
    <cellStyle name="Nota 8 17 2" xfId="38442"/>
    <cellStyle name="Nota 8 18" xfId="22642"/>
    <cellStyle name="Nota 8 18 2" xfId="38443"/>
    <cellStyle name="Nota 8 19" xfId="22643"/>
    <cellStyle name="Nota 8 19 2" xfId="38444"/>
    <cellStyle name="Nota 8 2" xfId="22644"/>
    <cellStyle name="Nota 8 2 2" xfId="29248"/>
    <cellStyle name="Nota 8 20" xfId="22645"/>
    <cellStyle name="Nota 8 20 2" xfId="38445"/>
    <cellStyle name="Nota 8 21" xfId="22646"/>
    <cellStyle name="Nota 8 21 2" xfId="38446"/>
    <cellStyle name="Nota 8 22" xfId="22647"/>
    <cellStyle name="Nota 8 22 2" xfId="38447"/>
    <cellStyle name="Nota 8 23" xfId="22648"/>
    <cellStyle name="Nota 8 23 2" xfId="38448"/>
    <cellStyle name="Nota 8 24" xfId="22649"/>
    <cellStyle name="Nota 8 24 2" xfId="38449"/>
    <cellStyle name="Nota 8 25" xfId="22650"/>
    <cellStyle name="Nota 8 25 2" xfId="38450"/>
    <cellStyle name="Nota 8 26" xfId="22651"/>
    <cellStyle name="Nota 8 26 2" xfId="38451"/>
    <cellStyle name="Nota 8 27" xfId="22652"/>
    <cellStyle name="Nota 8 27 2" xfId="38452"/>
    <cellStyle name="Nota 8 28" xfId="22653"/>
    <cellStyle name="Nota 8 28 2" xfId="38453"/>
    <cellStyle name="Nota 8 29" xfId="22654"/>
    <cellStyle name="Nota 8 29 2" xfId="38454"/>
    <cellStyle name="Nota 8 3" xfId="22655"/>
    <cellStyle name="Nota 8 3 2" xfId="29249"/>
    <cellStyle name="Nota 8 30" xfId="22656"/>
    <cellStyle name="Nota 8 30 2" xfId="38455"/>
    <cellStyle name="Nota 8 31" xfId="22657"/>
    <cellStyle name="Nota 8 31 2" xfId="38456"/>
    <cellStyle name="Nota 8 32" xfId="22658"/>
    <cellStyle name="Nota 8 32 2" xfId="38457"/>
    <cellStyle name="Nota 8 33" xfId="22659"/>
    <cellStyle name="Nota 8 33 2" xfId="38458"/>
    <cellStyle name="Nota 8 34" xfId="22660"/>
    <cellStyle name="Nota 8 34 2" xfId="38459"/>
    <cellStyle name="Nota 8 35" xfId="22661"/>
    <cellStyle name="Nota 8 35 2" xfId="38460"/>
    <cellStyle name="Nota 8 36" xfId="22662"/>
    <cellStyle name="Nota 8 36 2" xfId="38461"/>
    <cellStyle name="Nota 8 37" xfId="22663"/>
    <cellStyle name="Nota 8 37 2" xfId="38462"/>
    <cellStyle name="Nota 8 38" xfId="22664"/>
    <cellStyle name="Nota 8 38 2" xfId="38463"/>
    <cellStyle name="Nota 8 39" xfId="22665"/>
    <cellStyle name="Nota 8 39 2" xfId="38464"/>
    <cellStyle name="Nota 8 4" xfId="22666"/>
    <cellStyle name="Nota 8 4 2" xfId="29250"/>
    <cellStyle name="Nota 8 40" xfId="22667"/>
    <cellStyle name="Nota 8 40 2" xfId="38465"/>
    <cellStyle name="Nota 8 41" xfId="29247"/>
    <cellStyle name="Nota 8 41 2" xfId="40822"/>
    <cellStyle name="Nota 8 5" xfId="22668"/>
    <cellStyle name="Nota 8 5 2" xfId="38466"/>
    <cellStyle name="Nota 8 6" xfId="22669"/>
    <cellStyle name="Nota 8 6 2" xfId="38467"/>
    <cellStyle name="Nota 8 7" xfId="22670"/>
    <cellStyle name="Nota 8 7 2" xfId="38468"/>
    <cellStyle name="Nota 8 8" xfId="22671"/>
    <cellStyle name="Nota 8 8 2" xfId="38469"/>
    <cellStyle name="Nota 8 9" xfId="22672"/>
    <cellStyle name="Nota 8 9 2" xfId="38470"/>
    <cellStyle name="Nota 80" xfId="22673"/>
    <cellStyle name="Nota 80 2" xfId="22674"/>
    <cellStyle name="Nota 80 2 2" xfId="38472"/>
    <cellStyle name="Nota 80 3" xfId="22675"/>
    <cellStyle name="Nota 80 3 2" xfId="38473"/>
    <cellStyle name="Nota 80 4" xfId="22676"/>
    <cellStyle name="Nota 80 4 2" xfId="38474"/>
    <cellStyle name="Nota 80 5" xfId="22677"/>
    <cellStyle name="Nota 80 5 2" xfId="38475"/>
    <cellStyle name="Nota 80 6" xfId="22678"/>
    <cellStyle name="Nota 80 6 2" xfId="38476"/>
    <cellStyle name="Nota 80 7" xfId="38471"/>
    <cellStyle name="Nota 81" xfId="22679"/>
    <cellStyle name="Nota 81 2" xfId="38477"/>
    <cellStyle name="Nota 82" xfId="22680"/>
    <cellStyle name="Nota 82 2" xfId="38478"/>
    <cellStyle name="Nota 83" xfId="22681"/>
    <cellStyle name="Nota 83 2" xfId="38479"/>
    <cellStyle name="Nota 84" xfId="22682"/>
    <cellStyle name="Nota 84 2" xfId="38480"/>
    <cellStyle name="Nota 85" xfId="22683"/>
    <cellStyle name="Nota 85 2" xfId="38481"/>
    <cellStyle name="Nota 86" xfId="22684"/>
    <cellStyle name="Nota 86 2" xfId="38482"/>
    <cellStyle name="Nota 87" xfId="22685"/>
    <cellStyle name="Nota 87 2" xfId="38483"/>
    <cellStyle name="Nota 88" xfId="22686"/>
    <cellStyle name="Nota 88 2" xfId="38484"/>
    <cellStyle name="Nota 89" xfId="22687"/>
    <cellStyle name="Nota 89 2" xfId="38485"/>
    <cellStyle name="Nota 9" xfId="22688"/>
    <cellStyle name="Nota 9 10" xfId="22689"/>
    <cellStyle name="Nota 9 10 2" xfId="38486"/>
    <cellStyle name="Nota 9 11" xfId="22690"/>
    <cellStyle name="Nota 9 11 2" xfId="38487"/>
    <cellStyle name="Nota 9 12" xfId="22691"/>
    <cellStyle name="Nota 9 12 2" xfId="38488"/>
    <cellStyle name="Nota 9 13" xfId="22692"/>
    <cellStyle name="Nota 9 13 2" xfId="38489"/>
    <cellStyle name="Nota 9 14" xfId="22693"/>
    <cellStyle name="Nota 9 14 2" xfId="38490"/>
    <cellStyle name="Nota 9 15" xfId="22694"/>
    <cellStyle name="Nota 9 15 2" xfId="38491"/>
    <cellStyle name="Nota 9 16" xfId="22695"/>
    <cellStyle name="Nota 9 16 2" xfId="38492"/>
    <cellStyle name="Nota 9 17" xfId="22696"/>
    <cellStyle name="Nota 9 17 2" xfId="38493"/>
    <cellStyle name="Nota 9 18" xfId="22697"/>
    <cellStyle name="Nota 9 18 2" xfId="38494"/>
    <cellStyle name="Nota 9 19" xfId="22698"/>
    <cellStyle name="Nota 9 19 2" xfId="38495"/>
    <cellStyle name="Nota 9 2" xfId="22699"/>
    <cellStyle name="Nota 9 2 2" xfId="38496"/>
    <cellStyle name="Nota 9 20" xfId="22700"/>
    <cellStyle name="Nota 9 20 2" xfId="38497"/>
    <cellStyle name="Nota 9 21" xfId="22701"/>
    <cellStyle name="Nota 9 21 2" xfId="38498"/>
    <cellStyle name="Nota 9 22" xfId="22702"/>
    <cellStyle name="Nota 9 22 2" xfId="38499"/>
    <cellStyle name="Nota 9 23" xfId="22703"/>
    <cellStyle name="Nota 9 23 2" xfId="38500"/>
    <cellStyle name="Nota 9 24" xfId="22704"/>
    <cellStyle name="Nota 9 24 2" xfId="38501"/>
    <cellStyle name="Nota 9 25" xfId="22705"/>
    <cellStyle name="Nota 9 25 2" xfId="38502"/>
    <cellStyle name="Nota 9 26" xfId="22706"/>
    <cellStyle name="Nota 9 26 2" xfId="38503"/>
    <cellStyle name="Nota 9 27" xfId="22707"/>
    <cellStyle name="Nota 9 27 2" xfId="38504"/>
    <cellStyle name="Nota 9 28" xfId="22708"/>
    <cellStyle name="Nota 9 28 2" xfId="38505"/>
    <cellStyle name="Nota 9 29" xfId="22709"/>
    <cellStyle name="Nota 9 29 2" xfId="38506"/>
    <cellStyle name="Nota 9 3" xfId="22710"/>
    <cellStyle name="Nota 9 3 2" xfId="38507"/>
    <cellStyle name="Nota 9 30" xfId="22711"/>
    <cellStyle name="Nota 9 30 2" xfId="38508"/>
    <cellStyle name="Nota 9 31" xfId="22712"/>
    <cellStyle name="Nota 9 31 2" xfId="38509"/>
    <cellStyle name="Nota 9 32" xfId="22713"/>
    <cellStyle name="Nota 9 32 2" xfId="38510"/>
    <cellStyle name="Nota 9 33" xfId="22714"/>
    <cellStyle name="Nota 9 33 2" xfId="38511"/>
    <cellStyle name="Nota 9 34" xfId="22715"/>
    <cellStyle name="Nota 9 34 2" xfId="38512"/>
    <cellStyle name="Nota 9 35" xfId="22716"/>
    <cellStyle name="Nota 9 35 2" xfId="38513"/>
    <cellStyle name="Nota 9 36" xfId="22717"/>
    <cellStyle name="Nota 9 36 2" xfId="38514"/>
    <cellStyle name="Nota 9 37" xfId="22718"/>
    <cellStyle name="Nota 9 37 2" xfId="38515"/>
    <cellStyle name="Nota 9 38" xfId="29251"/>
    <cellStyle name="Nota 9 38 2" xfId="40823"/>
    <cellStyle name="Nota 9 4" xfId="22719"/>
    <cellStyle name="Nota 9 4 2" xfId="38516"/>
    <cellStyle name="Nota 9 5" xfId="22720"/>
    <cellStyle name="Nota 9 5 2" xfId="38517"/>
    <cellStyle name="Nota 9 6" xfId="22721"/>
    <cellStyle name="Nota 9 6 2" xfId="38518"/>
    <cellStyle name="Nota 9 7" xfId="22722"/>
    <cellStyle name="Nota 9 7 2" xfId="38519"/>
    <cellStyle name="Nota 9 8" xfId="22723"/>
    <cellStyle name="Nota 9 8 2" xfId="38520"/>
    <cellStyle name="Nota 9 9" xfId="22724"/>
    <cellStyle name="Nota 9 9 2" xfId="38521"/>
    <cellStyle name="Nota 90" xfId="22725"/>
    <cellStyle name="Nota 90 2" xfId="38522"/>
    <cellStyle name="Nota 91" xfId="22726"/>
    <cellStyle name="Nota 91 2" xfId="38523"/>
    <cellStyle name="Nota 92" xfId="22727"/>
    <cellStyle name="Nota 92 2" xfId="38524"/>
    <cellStyle name="Nota 93" xfId="22728"/>
    <cellStyle name="Nota 93 2" xfId="38525"/>
    <cellStyle name="Nota 94" xfId="22729"/>
    <cellStyle name="Nota 94 2" xfId="38526"/>
    <cellStyle name="Nota 95" xfId="22730"/>
    <cellStyle name="Nota 95 2" xfId="38527"/>
    <cellStyle name="Nota 96" xfId="22731"/>
    <cellStyle name="Nota 96 2" xfId="38528"/>
    <cellStyle name="Nota 97" xfId="22732"/>
    <cellStyle name="Nota 97 2" xfId="38529"/>
    <cellStyle name="Nota 98" xfId="22733"/>
    <cellStyle name="Nota 98 2" xfId="38530"/>
    <cellStyle name="Nota 99" xfId="22734"/>
    <cellStyle name="Nota 99 2" xfId="38531"/>
    <cellStyle name="Note" xfId="41112"/>
    <cellStyle name="Note 2" xfId="41113"/>
    <cellStyle name="Output" xfId="41114"/>
    <cellStyle name="Output 2" xfId="41115"/>
    <cellStyle name="Percentual" xfId="22735"/>
    <cellStyle name="Ponto" xfId="22736"/>
    <cellStyle name="Porcentagem" xfId="41056" builtinId="5"/>
    <cellStyle name="Porcentagem 10" xfId="22737"/>
    <cellStyle name="Porcentagem 10 2" xfId="22738"/>
    <cellStyle name="Porcentagem 11" xfId="22739"/>
    <cellStyle name="Porcentagem 12" xfId="22740"/>
    <cellStyle name="Porcentagem 13" xfId="22741"/>
    <cellStyle name="Porcentagem 14" xfId="22742"/>
    <cellStyle name="Porcentagem 15" xfId="22743"/>
    <cellStyle name="Porcentagem 16" xfId="22744"/>
    <cellStyle name="Porcentagem 17" xfId="22745"/>
    <cellStyle name="Porcentagem 17 2" xfId="38532"/>
    <cellStyle name="Porcentagem 18" xfId="22746"/>
    <cellStyle name="Porcentagem 18 10" xfId="22747"/>
    <cellStyle name="Porcentagem 18 2" xfId="22748"/>
    <cellStyle name="Porcentagem 18 3" xfId="22749"/>
    <cellStyle name="Porcentagem 18 4" xfId="22750"/>
    <cellStyle name="Porcentagem 18 5" xfId="22751"/>
    <cellStyle name="Porcentagem 18 6" xfId="22752"/>
    <cellStyle name="Porcentagem 18 7" xfId="22753"/>
    <cellStyle name="Porcentagem 18 8" xfId="22754"/>
    <cellStyle name="Porcentagem 18 9" xfId="22755"/>
    <cellStyle name="Porcentagem 19" xfId="29252"/>
    <cellStyle name="Porcentagem 2" xfId="23"/>
    <cellStyle name="Porcentagem 2 10" xfId="22756"/>
    <cellStyle name="Porcentagem 2 10 2" xfId="43883"/>
    <cellStyle name="Porcentagem 2 10 3" xfId="43884"/>
    <cellStyle name="Porcentagem 2 10 4" xfId="43885"/>
    <cellStyle name="Porcentagem 2 11" xfId="22757"/>
    <cellStyle name="Porcentagem 2 12" xfId="22758"/>
    <cellStyle name="Porcentagem 2 13" xfId="22759"/>
    <cellStyle name="Porcentagem 2 14" xfId="22760"/>
    <cellStyle name="Porcentagem 2 15" xfId="22761"/>
    <cellStyle name="Porcentagem 2 16" xfId="22762"/>
    <cellStyle name="Porcentagem 2 17" xfId="22763"/>
    <cellStyle name="Porcentagem 2 18" xfId="22764"/>
    <cellStyle name="Porcentagem 2 19" xfId="22765"/>
    <cellStyle name="Porcentagem 2 2" xfId="22766"/>
    <cellStyle name="Porcentagem 2 2 10" xfId="22767"/>
    <cellStyle name="Porcentagem 2 2 11" xfId="22768"/>
    <cellStyle name="Porcentagem 2 2 12" xfId="22769"/>
    <cellStyle name="Porcentagem 2 2 13" xfId="22770"/>
    <cellStyle name="Porcentagem 2 2 14" xfId="22771"/>
    <cellStyle name="Porcentagem 2 2 15" xfId="22772"/>
    <cellStyle name="Porcentagem 2 2 16" xfId="22773"/>
    <cellStyle name="Porcentagem 2 2 17" xfId="22774"/>
    <cellStyle name="Porcentagem 2 2 18" xfId="22775"/>
    <cellStyle name="Porcentagem 2 2 19" xfId="22776"/>
    <cellStyle name="Porcentagem 2 2 2" xfId="22777"/>
    <cellStyle name="Porcentagem 2 2 20" xfId="22778"/>
    <cellStyle name="Porcentagem 2 2 21" xfId="22779"/>
    <cellStyle name="Porcentagem 2 2 3" xfId="22780"/>
    <cellStyle name="Porcentagem 2 2 4" xfId="22781"/>
    <cellStyle name="Porcentagem 2 2 5" xfId="22782"/>
    <cellStyle name="Porcentagem 2 2 6" xfId="22783"/>
    <cellStyle name="Porcentagem 2 2 7" xfId="22784"/>
    <cellStyle name="Porcentagem 2 2 8" xfId="22785"/>
    <cellStyle name="Porcentagem 2 2 9" xfId="22786"/>
    <cellStyle name="Porcentagem 2 20" xfId="22787"/>
    <cellStyle name="Porcentagem 2 21" xfId="22788"/>
    <cellStyle name="Porcentagem 2 22" xfId="22789"/>
    <cellStyle name="Porcentagem 2 23" xfId="22790"/>
    <cellStyle name="Porcentagem 2 24" xfId="22791"/>
    <cellStyle name="Porcentagem 2 25" xfId="22792"/>
    <cellStyle name="Porcentagem 2 26" xfId="22793"/>
    <cellStyle name="Porcentagem 2 26 2" xfId="22794"/>
    <cellStyle name="Porcentagem 2 26 3" xfId="22795"/>
    <cellStyle name="Porcentagem 2 26 4" xfId="22796"/>
    <cellStyle name="Porcentagem 2 26 5" xfId="22797"/>
    <cellStyle name="Porcentagem 2 27" xfId="22798"/>
    <cellStyle name="Porcentagem 2 27 2" xfId="22799"/>
    <cellStyle name="Porcentagem 2 27 3" xfId="22800"/>
    <cellStyle name="Porcentagem 2 27 4" xfId="22801"/>
    <cellStyle name="Porcentagem 2 27 5" xfId="22802"/>
    <cellStyle name="Porcentagem 2 28" xfId="22803"/>
    <cellStyle name="Porcentagem 2 28 2" xfId="22804"/>
    <cellStyle name="Porcentagem 2 28 3" xfId="22805"/>
    <cellStyle name="Porcentagem 2 28 4" xfId="22806"/>
    <cellStyle name="Porcentagem 2 28 5" xfId="22807"/>
    <cellStyle name="Porcentagem 2 29" xfId="22808"/>
    <cellStyle name="Porcentagem 2 29 2" xfId="22809"/>
    <cellStyle name="Porcentagem 2 29 3" xfId="22810"/>
    <cellStyle name="Porcentagem 2 29 4" xfId="22811"/>
    <cellStyle name="Porcentagem 2 29 5" xfId="22812"/>
    <cellStyle name="Porcentagem 2 3" xfId="22813"/>
    <cellStyle name="Porcentagem 2 30" xfId="22814"/>
    <cellStyle name="Porcentagem 2 30 2" xfId="22815"/>
    <cellStyle name="Porcentagem 2 30 3" xfId="22816"/>
    <cellStyle name="Porcentagem 2 30 4" xfId="22817"/>
    <cellStyle name="Porcentagem 2 30 5" xfId="22818"/>
    <cellStyle name="Porcentagem 2 31" xfId="22819"/>
    <cellStyle name="Porcentagem 2 31 2" xfId="22820"/>
    <cellStyle name="Porcentagem 2 31 3" xfId="22821"/>
    <cellStyle name="Porcentagem 2 31 4" xfId="22822"/>
    <cellStyle name="Porcentagem 2 31 5" xfId="22823"/>
    <cellStyle name="Porcentagem 2 32" xfId="22824"/>
    <cellStyle name="Porcentagem 2 32 2" xfId="22825"/>
    <cellStyle name="Porcentagem 2 32 3" xfId="22826"/>
    <cellStyle name="Porcentagem 2 32 4" xfId="22827"/>
    <cellStyle name="Porcentagem 2 32 5" xfId="22828"/>
    <cellStyle name="Porcentagem 2 33" xfId="22829"/>
    <cellStyle name="Porcentagem 2 34" xfId="22830"/>
    <cellStyle name="Porcentagem 2 35" xfId="22831"/>
    <cellStyle name="Porcentagem 2 36" xfId="22832"/>
    <cellStyle name="Porcentagem 2 37" xfId="22833"/>
    <cellStyle name="Porcentagem 2 38" xfId="22834"/>
    <cellStyle name="Porcentagem 2 39" xfId="22835"/>
    <cellStyle name="Porcentagem 2 4" xfId="22836"/>
    <cellStyle name="Porcentagem 2 40" xfId="22837"/>
    <cellStyle name="Porcentagem 2 41" xfId="22838"/>
    <cellStyle name="Porcentagem 2 41 2" xfId="22839"/>
    <cellStyle name="Porcentagem 2 42" xfId="22840"/>
    <cellStyle name="Porcentagem 2 42 2" xfId="22841"/>
    <cellStyle name="Porcentagem 2 43" xfId="22842"/>
    <cellStyle name="Porcentagem 2 43 2" xfId="22843"/>
    <cellStyle name="Porcentagem 2 44" xfId="22844"/>
    <cellStyle name="Porcentagem 2 44 2" xfId="22845"/>
    <cellStyle name="Porcentagem 2 45" xfId="22846"/>
    <cellStyle name="Porcentagem 2 45 2" xfId="22847"/>
    <cellStyle name="Porcentagem 2 46" xfId="22848"/>
    <cellStyle name="Porcentagem 2 46 2" xfId="22849"/>
    <cellStyle name="Porcentagem 2 47" xfId="22850"/>
    <cellStyle name="Porcentagem 2 47 2" xfId="22851"/>
    <cellStyle name="Porcentagem 2 48" xfId="22852"/>
    <cellStyle name="Porcentagem 2 48 2" xfId="22853"/>
    <cellStyle name="Porcentagem 2 49" xfId="22854"/>
    <cellStyle name="Porcentagem 2 49 2" xfId="22855"/>
    <cellStyle name="Porcentagem 2 5" xfId="22856"/>
    <cellStyle name="Porcentagem 2 50" xfId="22857"/>
    <cellStyle name="Porcentagem 2 50 2" xfId="22858"/>
    <cellStyle name="Porcentagem 2 51" xfId="22859"/>
    <cellStyle name="Porcentagem 2 51 2" xfId="22860"/>
    <cellStyle name="Porcentagem 2 52" xfId="22861"/>
    <cellStyle name="Porcentagem 2 52 2" xfId="22862"/>
    <cellStyle name="Porcentagem 2 53" xfId="22863"/>
    <cellStyle name="Porcentagem 2 53 2" xfId="22864"/>
    <cellStyle name="Porcentagem 2 54" xfId="22865"/>
    <cellStyle name="Porcentagem 2 54 2" xfId="22866"/>
    <cellStyle name="Porcentagem 2 55" xfId="22867"/>
    <cellStyle name="Porcentagem 2 55 2" xfId="22868"/>
    <cellStyle name="Porcentagem 2 56" xfId="22869"/>
    <cellStyle name="Porcentagem 2 56 2" xfId="22870"/>
    <cellStyle name="Porcentagem 2 57" xfId="22871"/>
    <cellStyle name="Porcentagem 2 57 2" xfId="22872"/>
    <cellStyle name="Porcentagem 2 58" xfId="22873"/>
    <cellStyle name="Porcentagem 2 58 2" xfId="22874"/>
    <cellStyle name="Porcentagem 2 59" xfId="22875"/>
    <cellStyle name="Porcentagem 2 6" xfId="22876"/>
    <cellStyle name="Porcentagem 2 60" xfId="22877"/>
    <cellStyle name="Porcentagem 2 61" xfId="22878"/>
    <cellStyle name="Porcentagem 2 62" xfId="22879"/>
    <cellStyle name="Porcentagem 2 63" xfId="22880"/>
    <cellStyle name="Porcentagem 2 64" xfId="22881"/>
    <cellStyle name="Porcentagem 2 65" xfId="22882"/>
    <cellStyle name="Porcentagem 2 66" xfId="22883"/>
    <cellStyle name="Porcentagem 2 67" xfId="22884"/>
    <cellStyle name="Porcentagem 2 68" xfId="22885"/>
    <cellStyle name="Porcentagem 2 69" xfId="22886"/>
    <cellStyle name="Porcentagem 2 7" xfId="22887"/>
    <cellStyle name="Porcentagem 2 70" xfId="22888"/>
    <cellStyle name="Porcentagem 2 71" xfId="22889"/>
    <cellStyle name="Porcentagem 2 72" xfId="22890"/>
    <cellStyle name="Porcentagem 2 73" xfId="22891"/>
    <cellStyle name="Porcentagem 2 74" xfId="22892"/>
    <cellStyle name="Porcentagem 2 75" xfId="22893"/>
    <cellStyle name="Porcentagem 2 76" xfId="22894"/>
    <cellStyle name="Porcentagem 2 77" xfId="22895"/>
    <cellStyle name="Porcentagem 2 78" xfId="22896"/>
    <cellStyle name="Porcentagem 2 79" xfId="22897"/>
    <cellStyle name="Porcentagem 2 8" xfId="22898"/>
    <cellStyle name="Porcentagem 2 80" xfId="41058"/>
    <cellStyle name="Porcentagem 2 81" xfId="41060"/>
    <cellStyle name="Porcentagem 2 9" xfId="22899"/>
    <cellStyle name="Porcentagem 20" xfId="29357"/>
    <cellStyle name="Porcentagem 21" xfId="22"/>
    <cellStyle name="Porcentagem 3" xfId="22900"/>
    <cellStyle name="Porcentagem 3 10" xfId="22901"/>
    <cellStyle name="Porcentagem 3 10 2" xfId="41047"/>
    <cellStyle name="Porcentagem 3 11" xfId="22902"/>
    <cellStyle name="Porcentagem 3 11 2" xfId="22903"/>
    <cellStyle name="Porcentagem 3 12" xfId="22904"/>
    <cellStyle name="Porcentagem 3 12 2" xfId="41048"/>
    <cellStyle name="Porcentagem 3 13" xfId="22905"/>
    <cellStyle name="Porcentagem 3 13 2" xfId="41050"/>
    <cellStyle name="Porcentagem 3 14" xfId="22906"/>
    <cellStyle name="Porcentagem 3 14 2" xfId="41046"/>
    <cellStyle name="Porcentagem 3 15" xfId="22907"/>
    <cellStyle name="Porcentagem 3 15 2" xfId="41051"/>
    <cellStyle name="Porcentagem 3 16" xfId="22908"/>
    <cellStyle name="Porcentagem 3 17" xfId="22909"/>
    <cellStyle name="Porcentagem 3 18" xfId="22910"/>
    <cellStyle name="Porcentagem 3 19" xfId="22911"/>
    <cellStyle name="Porcentagem 3 2" xfId="22912"/>
    <cellStyle name="Porcentagem 3 2 10" xfId="22913"/>
    <cellStyle name="Porcentagem 3 2 2" xfId="22914"/>
    <cellStyle name="Porcentagem 3 2 2 2" xfId="22915"/>
    <cellStyle name="Porcentagem 3 2 2 3" xfId="22916"/>
    <cellStyle name="Porcentagem 3 2 2 4" xfId="22917"/>
    <cellStyle name="Porcentagem 3 2 2 5" xfId="22918"/>
    <cellStyle name="Porcentagem 3 2 2 6" xfId="22919"/>
    <cellStyle name="Porcentagem 3 2 2 7" xfId="22920"/>
    <cellStyle name="Porcentagem 3 2 3" xfId="22921"/>
    <cellStyle name="Porcentagem 3 2 3 2" xfId="46057"/>
    <cellStyle name="Porcentagem 3 2 4" xfId="22922"/>
    <cellStyle name="Porcentagem 3 2 4 2" xfId="45970"/>
    <cellStyle name="Porcentagem 3 2 5" xfId="22923"/>
    <cellStyle name="Porcentagem 3 2 6" xfId="22924"/>
    <cellStyle name="Porcentagem 3 2 7" xfId="22925"/>
    <cellStyle name="Porcentagem 3 2 8" xfId="22926"/>
    <cellStyle name="Porcentagem 3 2 9" xfId="22927"/>
    <cellStyle name="Porcentagem 3 20" xfId="22928"/>
    <cellStyle name="Porcentagem 3 21" xfId="22929"/>
    <cellStyle name="Porcentagem 3 22" xfId="22930"/>
    <cellStyle name="Porcentagem 3 3" xfId="22931"/>
    <cellStyle name="Porcentagem 3 3 2" xfId="22932"/>
    <cellStyle name="Porcentagem 3 3 3" xfId="22933"/>
    <cellStyle name="Porcentagem 3 4" xfId="22934"/>
    <cellStyle name="Porcentagem 3 4 10" xfId="22935"/>
    <cellStyle name="Porcentagem 3 4 11" xfId="22936"/>
    <cellStyle name="Porcentagem 3 4 12" xfId="22937"/>
    <cellStyle name="Porcentagem 3 4 13" xfId="22938"/>
    <cellStyle name="Porcentagem 3 4 14" xfId="22939"/>
    <cellStyle name="Porcentagem 3 4 15" xfId="22940"/>
    <cellStyle name="Porcentagem 3 4 16" xfId="22941"/>
    <cellStyle name="Porcentagem 3 4 2" xfId="22942"/>
    <cellStyle name="Porcentagem 3 4 3" xfId="22943"/>
    <cellStyle name="Porcentagem 3 4 3 2" xfId="22944"/>
    <cellStyle name="Porcentagem 3 4 4" xfId="22945"/>
    <cellStyle name="Porcentagem 3 4 4 2" xfId="22946"/>
    <cellStyle name="Porcentagem 3 4 5" xfId="22947"/>
    <cellStyle name="Porcentagem 3 4 6" xfId="22948"/>
    <cellStyle name="Porcentagem 3 4 7" xfId="22949"/>
    <cellStyle name="Porcentagem 3 4 8" xfId="22950"/>
    <cellStyle name="Porcentagem 3 4 9" xfId="22951"/>
    <cellStyle name="Porcentagem 3 5" xfId="22952"/>
    <cellStyle name="Porcentagem 3 5 2" xfId="22953"/>
    <cellStyle name="Porcentagem 3 5 3" xfId="22954"/>
    <cellStyle name="Porcentagem 3 5 4" xfId="22955"/>
    <cellStyle name="Porcentagem 3 6" xfId="22956"/>
    <cellStyle name="Porcentagem 3 6 2" xfId="22957"/>
    <cellStyle name="Porcentagem 3 6 3" xfId="22958"/>
    <cellStyle name="Porcentagem 3 6 4" xfId="22959"/>
    <cellStyle name="Porcentagem 3 7" xfId="22960"/>
    <cellStyle name="Porcentagem 3 7 2" xfId="22961"/>
    <cellStyle name="Porcentagem 3 7 3" xfId="22962"/>
    <cellStyle name="Porcentagem 3 7 4" xfId="22963"/>
    <cellStyle name="Porcentagem 3 8" xfId="22964"/>
    <cellStyle name="Porcentagem 3 9" xfId="22965"/>
    <cellStyle name="Porcentagem 3 9 2" xfId="41049"/>
    <cellStyle name="Porcentagem 4" xfId="22966"/>
    <cellStyle name="Porcentagem 4 10" xfId="22967"/>
    <cellStyle name="Porcentagem 4 11" xfId="22968"/>
    <cellStyle name="Porcentagem 4 12" xfId="22969"/>
    <cellStyle name="Porcentagem 4 13" xfId="22970"/>
    <cellStyle name="Porcentagem 4 14" xfId="22971"/>
    <cellStyle name="Porcentagem 4 15" xfId="22972"/>
    <cellStyle name="Porcentagem 4 16" xfId="22973"/>
    <cellStyle name="Porcentagem 4 17" xfId="22974"/>
    <cellStyle name="Porcentagem 4 18" xfId="22975"/>
    <cellStyle name="Porcentagem 4 19" xfId="22976"/>
    <cellStyle name="Porcentagem 4 2" xfId="22977"/>
    <cellStyle name="Porcentagem 4 2 2" xfId="22978"/>
    <cellStyle name="Porcentagem 4 2 2 2" xfId="40824"/>
    <cellStyle name="Porcentagem 4 2 3" xfId="22979"/>
    <cellStyle name="Porcentagem 4 2 3 2" xfId="41040"/>
    <cellStyle name="Porcentagem 4 2 4" xfId="22980"/>
    <cellStyle name="Porcentagem 4 2 5" xfId="22981"/>
    <cellStyle name="Porcentagem 4 2 6" xfId="22982"/>
    <cellStyle name="Porcentagem 4 2 7" xfId="22983"/>
    <cellStyle name="Porcentagem 4 20" xfId="22984"/>
    <cellStyle name="Porcentagem 4 21" xfId="22985"/>
    <cellStyle name="Porcentagem 4 22" xfId="22986"/>
    <cellStyle name="Porcentagem 4 23" xfId="22987"/>
    <cellStyle name="Porcentagem 4 24" xfId="22988"/>
    <cellStyle name="Porcentagem 4 25" xfId="22989"/>
    <cellStyle name="Porcentagem 4 26" xfId="22990"/>
    <cellStyle name="Porcentagem 4 27" xfId="22991"/>
    <cellStyle name="Porcentagem 4 28" xfId="22992"/>
    <cellStyle name="Porcentagem 4 29" xfId="22993"/>
    <cellStyle name="Porcentagem 4 3" xfId="22994"/>
    <cellStyle name="Porcentagem 4 30" xfId="22995"/>
    <cellStyle name="Porcentagem 4 31" xfId="22996"/>
    <cellStyle name="Porcentagem 4 32" xfId="22997"/>
    <cellStyle name="Porcentagem 4 33" xfId="22998"/>
    <cellStyle name="Porcentagem 4 34" xfId="22999"/>
    <cellStyle name="Porcentagem 4 35" xfId="23000"/>
    <cellStyle name="Porcentagem 4 36" xfId="23001"/>
    <cellStyle name="Porcentagem 4 37" xfId="23002"/>
    <cellStyle name="Porcentagem 4 38" xfId="23003"/>
    <cellStyle name="Porcentagem 4 39" xfId="23004"/>
    <cellStyle name="Porcentagem 4 4" xfId="23005"/>
    <cellStyle name="Porcentagem 4 40" xfId="23006"/>
    <cellStyle name="Porcentagem 4 41" xfId="23007"/>
    <cellStyle name="Porcentagem 4 42" xfId="23008"/>
    <cellStyle name="Porcentagem 4 43" xfId="23009"/>
    <cellStyle name="Porcentagem 4 5" xfId="23010"/>
    <cellStyle name="Porcentagem 4 5 2" xfId="41028"/>
    <cellStyle name="Porcentagem 4 6" xfId="23011"/>
    <cellStyle name="Porcentagem 4 6 2" xfId="41003"/>
    <cellStyle name="Porcentagem 4 7" xfId="23012"/>
    <cellStyle name="Porcentagem 4 7 2" xfId="41039"/>
    <cellStyle name="Porcentagem 4 8" xfId="23013"/>
    <cellStyle name="Porcentagem 4 9" xfId="23014"/>
    <cellStyle name="Porcentagem 5" xfId="23015"/>
    <cellStyle name="Porcentagem 5 10" xfId="23016"/>
    <cellStyle name="Porcentagem 5 11" xfId="23017"/>
    <cellStyle name="Porcentagem 5 12" xfId="23018"/>
    <cellStyle name="Porcentagem 5 13" xfId="23019"/>
    <cellStyle name="Porcentagem 5 14" xfId="23020"/>
    <cellStyle name="Porcentagem 5 15" xfId="23021"/>
    <cellStyle name="Porcentagem 5 16" xfId="23022"/>
    <cellStyle name="Porcentagem 5 17" xfId="23023"/>
    <cellStyle name="Porcentagem 5 18" xfId="23024"/>
    <cellStyle name="Porcentagem 5 19" xfId="23025"/>
    <cellStyle name="Porcentagem 5 2" xfId="23026"/>
    <cellStyle name="Porcentagem 5 2 10" xfId="23027"/>
    <cellStyle name="Porcentagem 5 2 11" xfId="23028"/>
    <cellStyle name="Porcentagem 5 2 12" xfId="23029"/>
    <cellStyle name="Porcentagem 5 2 13" xfId="23030"/>
    <cellStyle name="Porcentagem 5 2 14" xfId="23031"/>
    <cellStyle name="Porcentagem 5 2 15" xfId="23032"/>
    <cellStyle name="Porcentagem 5 2 16" xfId="23033"/>
    <cellStyle name="Porcentagem 5 2 2" xfId="23034"/>
    <cellStyle name="Porcentagem 5 2 3" xfId="23035"/>
    <cellStyle name="Porcentagem 5 2 4" xfId="23036"/>
    <cellStyle name="Porcentagem 5 2 5" xfId="23037"/>
    <cellStyle name="Porcentagem 5 2 6" xfId="23038"/>
    <cellStyle name="Porcentagem 5 2 7" xfId="23039"/>
    <cellStyle name="Porcentagem 5 2 8" xfId="23040"/>
    <cellStyle name="Porcentagem 5 2 9" xfId="23041"/>
    <cellStyle name="Porcentagem 5 20" xfId="23042"/>
    <cellStyle name="Porcentagem 5 21" xfId="23043"/>
    <cellStyle name="Porcentagem 5 22" xfId="23044"/>
    <cellStyle name="Porcentagem 5 23" xfId="23045"/>
    <cellStyle name="Porcentagem 5 24" xfId="23046"/>
    <cellStyle name="Porcentagem 5 3" xfId="23047"/>
    <cellStyle name="Porcentagem 5 3 2" xfId="23048"/>
    <cellStyle name="Porcentagem 5 4" xfId="23049"/>
    <cellStyle name="Porcentagem 5 4 2" xfId="23050"/>
    <cellStyle name="Porcentagem 5 5" xfId="23051"/>
    <cellStyle name="Porcentagem 5 5 2" xfId="23052"/>
    <cellStyle name="Porcentagem 5 6" xfId="23053"/>
    <cellStyle name="Porcentagem 5 7" xfId="23054"/>
    <cellStyle name="Porcentagem 5 8" xfId="23055"/>
    <cellStyle name="Porcentagem 5 9" xfId="23056"/>
    <cellStyle name="Porcentagem 6" xfId="23057"/>
    <cellStyle name="Porcentagem 6 2" xfId="23058"/>
    <cellStyle name="Porcentagem 6 3" xfId="23059"/>
    <cellStyle name="Porcentagem 7" xfId="23060"/>
    <cellStyle name="Porcentagem 7 2" xfId="23061"/>
    <cellStyle name="Porcentagem 7 3" xfId="23062"/>
    <cellStyle name="Porcentagem 8" xfId="23063"/>
    <cellStyle name="Porcentagem 8 2" xfId="23064"/>
    <cellStyle name="Porcentagem 8 3" xfId="23065"/>
    <cellStyle name="Porcentagem 9" xfId="23066"/>
    <cellStyle name="Porcentagem 9 2" xfId="23067"/>
    <cellStyle name="Porcentagem 9 3" xfId="23068"/>
    <cellStyle name="Saída 10" xfId="23069"/>
    <cellStyle name="Saída 10 2" xfId="29253"/>
    <cellStyle name="Saída 10 2 2" xfId="40826"/>
    <cellStyle name="Saída 10 3" xfId="40825"/>
    <cellStyle name="Saída 100" xfId="23070"/>
    <cellStyle name="Saída 100 2" xfId="38533"/>
    <cellStyle name="Saída 101" xfId="23071"/>
    <cellStyle name="Saída 101 2" xfId="38534"/>
    <cellStyle name="Saída 102" xfId="23072"/>
    <cellStyle name="Saída 102 2" xfId="38535"/>
    <cellStyle name="Saída 103" xfId="23073"/>
    <cellStyle name="Saída 103 2" xfId="38536"/>
    <cellStyle name="Saída 104" xfId="23074"/>
    <cellStyle name="Saída 104 2" xfId="38537"/>
    <cellStyle name="Saída 105" xfId="23075"/>
    <cellStyle name="Saída 105 2" xfId="38538"/>
    <cellStyle name="Saída 106" xfId="23076"/>
    <cellStyle name="Saída 106 2" xfId="38539"/>
    <cellStyle name="Saída 107" xfId="23077"/>
    <cellStyle name="Saída 107 2" xfId="38540"/>
    <cellStyle name="Saída 108" xfId="23078"/>
    <cellStyle name="Saída 108 2" xfId="38541"/>
    <cellStyle name="Saída 109" xfId="23079"/>
    <cellStyle name="Saída 109 2" xfId="38542"/>
    <cellStyle name="Saída 11" xfId="23080"/>
    <cellStyle name="Saída 11 2" xfId="29254"/>
    <cellStyle name="Saída 11 2 2" xfId="40828"/>
    <cellStyle name="Saída 11 3" xfId="40827"/>
    <cellStyle name="Saída 110" xfId="23081"/>
    <cellStyle name="Saída 110 2" xfId="38543"/>
    <cellStyle name="Saída 111" xfId="23082"/>
    <cellStyle name="Saída 111 2" xfId="38544"/>
    <cellStyle name="Saída 112" xfId="23083"/>
    <cellStyle name="Saída 112 2" xfId="38545"/>
    <cellStyle name="Saída 113" xfId="23084"/>
    <cellStyle name="Saída 113 2" xfId="38546"/>
    <cellStyle name="Saída 114" xfId="23085"/>
    <cellStyle name="Saída 114 2" xfId="38547"/>
    <cellStyle name="Saída 115" xfId="23086"/>
    <cellStyle name="Saída 115 2" xfId="38548"/>
    <cellStyle name="Saída 116" xfId="23087"/>
    <cellStyle name="Saída 116 2" xfId="38549"/>
    <cellStyle name="Saída 117" xfId="23088"/>
    <cellStyle name="Saída 117 2" xfId="38550"/>
    <cellStyle name="Saída 118" xfId="23089"/>
    <cellStyle name="Saída 118 2" xfId="38551"/>
    <cellStyle name="Saída 119" xfId="23090"/>
    <cellStyle name="Saída 119 2" xfId="38552"/>
    <cellStyle name="Saída 12" xfId="23091"/>
    <cellStyle name="Saída 12 2" xfId="29255"/>
    <cellStyle name="Saída 12 2 2" xfId="40830"/>
    <cellStyle name="Saída 12 3" xfId="40829"/>
    <cellStyle name="Saída 120" xfId="23092"/>
    <cellStyle name="Saída 120 2" xfId="38553"/>
    <cellStyle name="Saída 121" xfId="23093"/>
    <cellStyle name="Saída 121 2" xfId="38554"/>
    <cellStyle name="Saída 122" xfId="23094"/>
    <cellStyle name="Saída 122 2" xfId="38555"/>
    <cellStyle name="Saída 123" xfId="23095"/>
    <cellStyle name="Saída 123 2" xfId="38556"/>
    <cellStyle name="Saída 124" xfId="23096"/>
    <cellStyle name="Saída 124 2" xfId="38557"/>
    <cellStyle name="Saída 125" xfId="23097"/>
    <cellStyle name="Saída 125 2" xfId="38558"/>
    <cellStyle name="Saída 126" xfId="23098"/>
    <cellStyle name="Saída 126 2" xfId="38559"/>
    <cellStyle name="Saída 127" xfId="23099"/>
    <cellStyle name="Saída 127 2" xfId="38560"/>
    <cellStyle name="Saída 128" xfId="23100"/>
    <cellStyle name="Saída 128 2" xfId="38561"/>
    <cellStyle name="Saída 129" xfId="23101"/>
    <cellStyle name="Saída 129 2" xfId="38562"/>
    <cellStyle name="Saída 13" xfId="23102"/>
    <cellStyle name="Saída 13 2" xfId="29256"/>
    <cellStyle name="Saída 13 2 2" xfId="40832"/>
    <cellStyle name="Saída 13 3" xfId="40831"/>
    <cellStyle name="Saída 130" xfId="23103"/>
    <cellStyle name="Saída 130 2" xfId="38563"/>
    <cellStyle name="Saída 131" xfId="23104"/>
    <cellStyle name="Saída 131 2" xfId="38564"/>
    <cellStyle name="Saída 132" xfId="23105"/>
    <cellStyle name="Saída 132 2" xfId="38565"/>
    <cellStyle name="Saída 133" xfId="23106"/>
    <cellStyle name="Saída 133 2" xfId="38566"/>
    <cellStyle name="Saída 134" xfId="23107"/>
    <cellStyle name="Saída 134 2" xfId="38567"/>
    <cellStyle name="Saída 135" xfId="23108"/>
    <cellStyle name="Saída 135 2" xfId="38568"/>
    <cellStyle name="Saída 136" xfId="23109"/>
    <cellStyle name="Saída 136 2" xfId="38569"/>
    <cellStyle name="Saída 137" xfId="23110"/>
    <cellStyle name="Saída 137 2" xfId="38570"/>
    <cellStyle name="Saída 138" xfId="23111"/>
    <cellStyle name="Saída 138 2" xfId="38571"/>
    <cellStyle name="Saída 139" xfId="23112"/>
    <cellStyle name="Saída 139 2" xfId="38572"/>
    <cellStyle name="Saída 14" xfId="23113"/>
    <cellStyle name="Saída 14 2" xfId="29257"/>
    <cellStyle name="Saída 14 2 2" xfId="40833"/>
    <cellStyle name="Saída 140" xfId="23114"/>
    <cellStyle name="Saída 140 2" xfId="38573"/>
    <cellStyle name="Saída 141" xfId="23115"/>
    <cellStyle name="Saída 141 2" xfId="38574"/>
    <cellStyle name="Saída 142" xfId="23116"/>
    <cellStyle name="Saída 142 2" xfId="38575"/>
    <cellStyle name="Saída 143" xfId="23117"/>
    <cellStyle name="Saída 143 2" xfId="38576"/>
    <cellStyle name="Saída 144" xfId="23118"/>
    <cellStyle name="Saída 144 2" xfId="38577"/>
    <cellStyle name="Saída 145" xfId="23119"/>
    <cellStyle name="Saída 145 2" xfId="38578"/>
    <cellStyle name="Saída 146" xfId="23120"/>
    <cellStyle name="Saída 146 2" xfId="38579"/>
    <cellStyle name="Saída 147" xfId="23121"/>
    <cellStyle name="Saída 147 2" xfId="38580"/>
    <cellStyle name="Saída 148" xfId="23122"/>
    <cellStyle name="Saída 148 2" xfId="38581"/>
    <cellStyle name="Saída 149" xfId="23123"/>
    <cellStyle name="Saída 149 2" xfId="38582"/>
    <cellStyle name="Saída 15" xfId="23124"/>
    <cellStyle name="Saída 15 2" xfId="23125"/>
    <cellStyle name="Saída 15 2 2" xfId="38583"/>
    <cellStyle name="Saída 15 3" xfId="23126"/>
    <cellStyle name="Saída 15 3 2" xfId="38584"/>
    <cellStyle name="Saída 15 4" xfId="29258"/>
    <cellStyle name="Saída 15 4 2" xfId="40834"/>
    <cellStyle name="Saída 150" xfId="23127"/>
    <cellStyle name="Saída 150 2" xfId="38585"/>
    <cellStyle name="Saída 151" xfId="23128"/>
    <cellStyle name="Saída 151 2" xfId="38586"/>
    <cellStyle name="Saída 152" xfId="23129"/>
    <cellStyle name="Saída 152 2" xfId="38587"/>
    <cellStyle name="Saída 153" xfId="23130"/>
    <cellStyle name="Saída 153 2" xfId="38588"/>
    <cellStyle name="Saída 154" xfId="23131"/>
    <cellStyle name="Saída 154 2" xfId="38589"/>
    <cellStyle name="Saída 155" xfId="23132"/>
    <cellStyle name="Saída 155 2" xfId="38590"/>
    <cellStyle name="Saída 156" xfId="23133"/>
    <cellStyle name="Saída 156 2" xfId="38591"/>
    <cellStyle name="Saída 157" xfId="23134"/>
    <cellStyle name="Saída 157 2" xfId="38592"/>
    <cellStyle name="Saída 158" xfId="23135"/>
    <cellStyle name="Saída 158 2" xfId="38593"/>
    <cellStyle name="Saída 159" xfId="23136"/>
    <cellStyle name="Saída 159 2" xfId="38594"/>
    <cellStyle name="Saída 16" xfId="23137"/>
    <cellStyle name="Saída 16 2" xfId="23138"/>
    <cellStyle name="Saída 16 2 2" xfId="38595"/>
    <cellStyle name="Saída 16 3" xfId="23139"/>
    <cellStyle name="Saída 16 3 2" xfId="38596"/>
    <cellStyle name="Saída 16 4" xfId="29259"/>
    <cellStyle name="Saída 16 4 2" xfId="40835"/>
    <cellStyle name="Saída 160" xfId="23140"/>
    <cellStyle name="Saída 160 2" xfId="38597"/>
    <cellStyle name="Saída 161" xfId="23141"/>
    <cellStyle name="Saída 161 2" xfId="38598"/>
    <cellStyle name="Saída 162" xfId="23142"/>
    <cellStyle name="Saída 162 2" xfId="38599"/>
    <cellStyle name="Saída 163" xfId="23143"/>
    <cellStyle name="Saída 163 2" xfId="38600"/>
    <cellStyle name="Saída 164" xfId="23144"/>
    <cellStyle name="Saída 164 2" xfId="38601"/>
    <cellStyle name="Saída 165" xfId="23145"/>
    <cellStyle name="Saída 165 2" xfId="38602"/>
    <cellStyle name="Saída 166" xfId="23146"/>
    <cellStyle name="Saída 166 2" xfId="38603"/>
    <cellStyle name="Saída 167" xfId="23147"/>
    <cellStyle name="Saída 167 2" xfId="38604"/>
    <cellStyle name="Saída 168" xfId="23148"/>
    <cellStyle name="Saída 168 2" xfId="38605"/>
    <cellStyle name="Saída 169" xfId="23149"/>
    <cellStyle name="Saída 169 2" xfId="38606"/>
    <cellStyle name="Saída 17" xfId="23150"/>
    <cellStyle name="Saída 17 2" xfId="23151"/>
    <cellStyle name="Saída 17 2 2" xfId="38607"/>
    <cellStyle name="Saída 17 3" xfId="23152"/>
    <cellStyle name="Saída 17 3 2" xfId="38608"/>
    <cellStyle name="Saída 17 4" xfId="29260"/>
    <cellStyle name="Saída 17 4 2" xfId="40836"/>
    <cellStyle name="Saída 170" xfId="23153"/>
    <cellStyle name="Saída 170 2" xfId="38609"/>
    <cellStyle name="Saída 171" xfId="23154"/>
    <cellStyle name="Saída 171 2" xfId="38610"/>
    <cellStyle name="Saída 172" xfId="23155"/>
    <cellStyle name="Saída 172 2" xfId="38611"/>
    <cellStyle name="Saída 173" xfId="23156"/>
    <cellStyle name="Saída 173 2" xfId="38612"/>
    <cellStyle name="Saída 174" xfId="23157"/>
    <cellStyle name="Saída 174 2" xfId="38613"/>
    <cellStyle name="Saída 175" xfId="23158"/>
    <cellStyle name="Saída 175 2" xfId="38614"/>
    <cellStyle name="Saída 176" xfId="23159"/>
    <cellStyle name="Saída 176 2" xfId="38615"/>
    <cellStyle name="Saída 177" xfId="23160"/>
    <cellStyle name="Saída 177 2" xfId="38616"/>
    <cellStyle name="Saída 178" xfId="23161"/>
    <cellStyle name="Saída 178 2" xfId="38617"/>
    <cellStyle name="Saída 179" xfId="23162"/>
    <cellStyle name="Saída 179 2" xfId="38618"/>
    <cellStyle name="Saída 18" xfId="23163"/>
    <cellStyle name="Saída 18 2" xfId="23164"/>
    <cellStyle name="Saída 18 2 2" xfId="38619"/>
    <cellStyle name="Saída 18 3" xfId="23165"/>
    <cellStyle name="Saída 18 3 2" xfId="38620"/>
    <cellStyle name="Saída 18 4" xfId="29261"/>
    <cellStyle name="Saída 18 4 2" xfId="40837"/>
    <cellStyle name="Saída 180" xfId="23166"/>
    <cellStyle name="Saída 180 2" xfId="38621"/>
    <cellStyle name="Saída 181" xfId="23167"/>
    <cellStyle name="Saída 181 2" xfId="38622"/>
    <cellStyle name="Saída 182" xfId="23168"/>
    <cellStyle name="Saída 182 2" xfId="38623"/>
    <cellStyle name="Saída 183" xfId="23169"/>
    <cellStyle name="Saída 183 2" xfId="38624"/>
    <cellStyle name="Saída 184" xfId="23170"/>
    <cellStyle name="Saída 184 2" xfId="38625"/>
    <cellStyle name="Saída 185" xfId="23171"/>
    <cellStyle name="Saída 185 2" xfId="38626"/>
    <cellStyle name="Saída 186" xfId="23172"/>
    <cellStyle name="Saída 186 2" xfId="38627"/>
    <cellStyle name="Saída 187" xfId="23173"/>
    <cellStyle name="Saída 187 2" xfId="38628"/>
    <cellStyle name="Saída 188" xfId="23174"/>
    <cellStyle name="Saída 188 2" xfId="38629"/>
    <cellStyle name="Saída 189" xfId="23175"/>
    <cellStyle name="Saída 189 2" xfId="38630"/>
    <cellStyle name="Saída 19" xfId="23176"/>
    <cellStyle name="Saída 19 2" xfId="23177"/>
    <cellStyle name="Saída 19 2 2" xfId="38631"/>
    <cellStyle name="Saída 19 3" xfId="23178"/>
    <cellStyle name="Saída 19 3 2" xfId="38632"/>
    <cellStyle name="Saída 19 4" xfId="29262"/>
    <cellStyle name="Saída 19 4 2" xfId="40838"/>
    <cellStyle name="Saída 190" xfId="23179"/>
    <cellStyle name="Saída 190 2" xfId="38633"/>
    <cellStyle name="Saída 191" xfId="40451"/>
    <cellStyle name="Saída 2" xfId="23180"/>
    <cellStyle name="Saída 2 10" xfId="23181"/>
    <cellStyle name="Saída 2 10 2" xfId="23182"/>
    <cellStyle name="Saída 2 10 2 2" xfId="38635"/>
    <cellStyle name="Saída 2 10 3" xfId="23183"/>
    <cellStyle name="Saída 2 10 3 2" xfId="38636"/>
    <cellStyle name="Saída 2 10 4" xfId="23184"/>
    <cellStyle name="Saída 2 10 4 2" xfId="38637"/>
    <cellStyle name="Saída 2 10 5" xfId="23185"/>
    <cellStyle name="Saída 2 10 5 2" xfId="38638"/>
    <cellStyle name="Saída 2 10 6" xfId="23186"/>
    <cellStyle name="Saída 2 10 6 2" xfId="38639"/>
    <cellStyle name="Saída 2 10 7" xfId="23187"/>
    <cellStyle name="Saída 2 10 7 2" xfId="38640"/>
    <cellStyle name="Saída 2 10 8" xfId="38634"/>
    <cellStyle name="Saída 2 11" xfId="23188"/>
    <cellStyle name="Saída 2 11 2" xfId="23189"/>
    <cellStyle name="Saída 2 11 2 2" xfId="38642"/>
    <cellStyle name="Saída 2 11 3" xfId="23190"/>
    <cellStyle name="Saída 2 11 3 2" xfId="38643"/>
    <cellStyle name="Saída 2 11 4" xfId="23191"/>
    <cellStyle name="Saída 2 11 4 2" xfId="38644"/>
    <cellStyle name="Saída 2 11 5" xfId="23192"/>
    <cellStyle name="Saída 2 11 5 2" xfId="38645"/>
    <cellStyle name="Saída 2 11 6" xfId="23193"/>
    <cellStyle name="Saída 2 11 6 2" xfId="38646"/>
    <cellStyle name="Saída 2 11 7" xfId="23194"/>
    <cellStyle name="Saída 2 11 7 2" xfId="38647"/>
    <cellStyle name="Saída 2 11 8" xfId="38641"/>
    <cellStyle name="Saída 2 12" xfId="23195"/>
    <cellStyle name="Saída 2 12 2" xfId="38648"/>
    <cellStyle name="Saída 2 13" xfId="23196"/>
    <cellStyle name="Saída 2 13 2" xfId="38649"/>
    <cellStyle name="Saída 2 14" xfId="23197"/>
    <cellStyle name="Saída 2 14 2" xfId="38650"/>
    <cellStyle name="Saída 2 15" xfId="23198"/>
    <cellStyle name="Saída 2 15 2" xfId="38651"/>
    <cellStyle name="Saída 2 16" xfId="23199"/>
    <cellStyle name="Saída 2 16 2" xfId="38652"/>
    <cellStyle name="Saída 2 17" xfId="23200"/>
    <cellStyle name="Saída 2 17 2" xfId="38653"/>
    <cellStyle name="Saída 2 18" xfId="23201"/>
    <cellStyle name="Saída 2 18 2" xfId="38654"/>
    <cellStyle name="Saída 2 19" xfId="23202"/>
    <cellStyle name="Saída 2 19 2" xfId="38655"/>
    <cellStyle name="Saída 2 2" xfId="23203"/>
    <cellStyle name="Saída 2 2 2" xfId="29263"/>
    <cellStyle name="Saída 2 2 2 2" xfId="40839"/>
    <cellStyle name="Saída 2 20" xfId="23204"/>
    <cellStyle name="Saída 2 20 2" xfId="38656"/>
    <cellStyle name="Saída 2 21" xfId="23205"/>
    <cellStyle name="Saída 2 21 2" xfId="38657"/>
    <cellStyle name="Saída 2 22" xfId="23206"/>
    <cellStyle name="Saída 2 22 2" xfId="38658"/>
    <cellStyle name="Saída 2 23" xfId="23207"/>
    <cellStyle name="Saída 2 23 2" xfId="38659"/>
    <cellStyle name="Saída 2 24" xfId="23208"/>
    <cellStyle name="Saída 2 24 2" xfId="38660"/>
    <cellStyle name="Saída 2 25" xfId="23209"/>
    <cellStyle name="Saída 2 25 2" xfId="38661"/>
    <cellStyle name="Saída 2 26" xfId="23210"/>
    <cellStyle name="Saída 2 26 2" xfId="38662"/>
    <cellStyle name="Saída 2 27" xfId="23211"/>
    <cellStyle name="Saída 2 27 2" xfId="38663"/>
    <cellStyle name="Saída 2 28" xfId="23212"/>
    <cellStyle name="Saída 2 28 2" xfId="38664"/>
    <cellStyle name="Saída 2 29" xfId="23213"/>
    <cellStyle name="Saída 2 29 2" xfId="38665"/>
    <cellStyle name="Saída 2 3" xfId="23214"/>
    <cellStyle name="Saída 2 3 2" xfId="29264"/>
    <cellStyle name="Saída 2 3 2 2" xfId="40840"/>
    <cellStyle name="Saída 2 30" xfId="23215"/>
    <cellStyle name="Saída 2 30 2" xfId="38666"/>
    <cellStyle name="Saída 2 31" xfId="23216"/>
    <cellStyle name="Saída 2 31 2" xfId="38667"/>
    <cellStyle name="Saída 2 32" xfId="23217"/>
    <cellStyle name="Saída 2 32 2" xfId="38668"/>
    <cellStyle name="Saída 2 33" xfId="23218"/>
    <cellStyle name="Saída 2 33 2" xfId="38669"/>
    <cellStyle name="Saída 2 34" xfId="23219"/>
    <cellStyle name="Saída 2 34 2" xfId="38670"/>
    <cellStyle name="Saída 2 35" xfId="23220"/>
    <cellStyle name="Saída 2 35 2" xfId="38671"/>
    <cellStyle name="Saída 2 36" xfId="29375"/>
    <cellStyle name="Saída 2 36 2" xfId="40455"/>
    <cellStyle name="Saída 2 4" xfId="23221"/>
    <cellStyle name="Saída 2 4 2" xfId="29265"/>
    <cellStyle name="Saída 2 4 2 2" xfId="40841"/>
    <cellStyle name="Saída 2 5" xfId="23222"/>
    <cellStyle name="Saída 2 5 2" xfId="29266"/>
    <cellStyle name="Saída 2 5 2 2" xfId="40842"/>
    <cellStyle name="Saída 2 6" xfId="23223"/>
    <cellStyle name="Saída 2 6 2" xfId="29267"/>
    <cellStyle name="Saída 2 6 2 2" xfId="40843"/>
    <cellStyle name="Saída 2 7" xfId="23224"/>
    <cellStyle name="Saída 2 7 2" xfId="29268"/>
    <cellStyle name="Saída 2 7 2 2" xfId="40844"/>
    <cellStyle name="Saída 2 8" xfId="23225"/>
    <cellStyle name="Saída 2 8 2" xfId="23226"/>
    <cellStyle name="Saída 2 8 2 2" xfId="38673"/>
    <cellStyle name="Saída 2 8 3" xfId="23227"/>
    <cellStyle name="Saída 2 8 3 2" xfId="38674"/>
    <cellStyle name="Saída 2 8 4" xfId="23228"/>
    <cellStyle name="Saída 2 8 4 2" xfId="38675"/>
    <cellStyle name="Saída 2 8 5" xfId="23229"/>
    <cellStyle name="Saída 2 8 5 2" xfId="38676"/>
    <cellStyle name="Saída 2 8 6" xfId="23230"/>
    <cellStyle name="Saída 2 8 6 2" xfId="38677"/>
    <cellStyle name="Saída 2 8 7" xfId="23231"/>
    <cellStyle name="Saída 2 8 7 2" xfId="38678"/>
    <cellStyle name="Saída 2 8 8" xfId="41041"/>
    <cellStyle name="Saída 2 8 9" xfId="38672"/>
    <cellStyle name="Saída 2 9" xfId="23232"/>
    <cellStyle name="Saída 2 9 2" xfId="23233"/>
    <cellStyle name="Saída 2 9 2 2" xfId="38680"/>
    <cellStyle name="Saída 2 9 3" xfId="23234"/>
    <cellStyle name="Saída 2 9 3 2" xfId="38681"/>
    <cellStyle name="Saída 2 9 4" xfId="23235"/>
    <cellStyle name="Saída 2 9 4 2" xfId="38682"/>
    <cellStyle name="Saída 2 9 5" xfId="23236"/>
    <cellStyle name="Saída 2 9 5 2" xfId="38683"/>
    <cellStyle name="Saída 2 9 6" xfId="23237"/>
    <cellStyle name="Saída 2 9 6 2" xfId="38684"/>
    <cellStyle name="Saída 2 9 7" xfId="23238"/>
    <cellStyle name="Saída 2 9 7 2" xfId="38685"/>
    <cellStyle name="Saída 2 9 8" xfId="38679"/>
    <cellStyle name="Saída 20" xfId="23239"/>
    <cellStyle name="Saída 20 2" xfId="23240"/>
    <cellStyle name="Saída 20 2 2" xfId="38686"/>
    <cellStyle name="Saída 20 3" xfId="23241"/>
    <cellStyle name="Saída 20 3 2" xfId="38687"/>
    <cellStyle name="Saída 20 4" xfId="29269"/>
    <cellStyle name="Saída 20 4 2" xfId="40845"/>
    <cellStyle name="Saída 21" xfId="23242"/>
    <cellStyle name="Saída 21 2" xfId="29270"/>
    <cellStyle name="Saída 21 2 2" xfId="40846"/>
    <cellStyle name="Saída 22" xfId="23243"/>
    <cellStyle name="Saída 22 2" xfId="29271"/>
    <cellStyle name="Saída 22 2 2" xfId="40847"/>
    <cellStyle name="Saída 23" xfId="23244"/>
    <cellStyle name="Saída 23 2" xfId="29272"/>
    <cellStyle name="Saída 23 2 2" xfId="40848"/>
    <cellStyle name="Saída 24" xfId="23245"/>
    <cellStyle name="Saída 24 2" xfId="29273"/>
    <cellStyle name="Saída 24 2 2" xfId="40956"/>
    <cellStyle name="Saída 25" xfId="23246"/>
    <cellStyle name="Saída 25 2" xfId="29274"/>
    <cellStyle name="Saída 25 2 2" xfId="40991"/>
    <cellStyle name="Saída 26" xfId="23247"/>
    <cellStyle name="Saída 26 10" xfId="23248"/>
    <cellStyle name="Saída 26 10 2" xfId="38689"/>
    <cellStyle name="Saída 26 11" xfId="23249"/>
    <cellStyle name="Saída 26 11 2" xfId="38690"/>
    <cellStyle name="Saída 26 12" xfId="23250"/>
    <cellStyle name="Saída 26 12 2" xfId="38691"/>
    <cellStyle name="Saída 26 13" xfId="23251"/>
    <cellStyle name="Saída 26 13 2" xfId="38692"/>
    <cellStyle name="Saída 26 14" xfId="23252"/>
    <cellStyle name="Saída 26 14 2" xfId="38693"/>
    <cellStyle name="Saída 26 15" xfId="23253"/>
    <cellStyle name="Saída 26 15 2" xfId="38694"/>
    <cellStyle name="Saída 26 16" xfId="23254"/>
    <cellStyle name="Saída 26 16 2" xfId="38695"/>
    <cellStyle name="Saída 26 17" xfId="41001"/>
    <cellStyle name="Saída 26 18" xfId="38688"/>
    <cellStyle name="Saída 26 2" xfId="23255"/>
    <cellStyle name="Saída 26 2 2" xfId="38696"/>
    <cellStyle name="Saída 26 3" xfId="23256"/>
    <cellStyle name="Saída 26 3 2" xfId="38697"/>
    <cellStyle name="Saída 26 4" xfId="23257"/>
    <cellStyle name="Saída 26 4 2" xfId="38698"/>
    <cellStyle name="Saída 26 5" xfId="23258"/>
    <cellStyle name="Saída 26 5 2" xfId="38699"/>
    <cellStyle name="Saída 26 6" xfId="23259"/>
    <cellStyle name="Saída 26 6 2" xfId="38700"/>
    <cellStyle name="Saída 26 7" xfId="23260"/>
    <cellStyle name="Saída 26 7 2" xfId="38701"/>
    <cellStyle name="Saída 26 8" xfId="23261"/>
    <cellStyle name="Saída 26 8 2" xfId="38702"/>
    <cellStyle name="Saída 26 9" xfId="23262"/>
    <cellStyle name="Saída 26 9 2" xfId="38703"/>
    <cellStyle name="Saída 27" xfId="23263"/>
    <cellStyle name="Saída 27 10" xfId="23264"/>
    <cellStyle name="Saída 27 10 2" xfId="38705"/>
    <cellStyle name="Saída 27 11" xfId="23265"/>
    <cellStyle name="Saída 27 11 2" xfId="38706"/>
    <cellStyle name="Saída 27 12" xfId="23266"/>
    <cellStyle name="Saída 27 12 2" xfId="38707"/>
    <cellStyle name="Saída 27 13" xfId="23267"/>
    <cellStyle name="Saída 27 13 2" xfId="38708"/>
    <cellStyle name="Saída 27 14" xfId="23268"/>
    <cellStyle name="Saída 27 14 2" xfId="38709"/>
    <cellStyle name="Saída 27 15" xfId="23269"/>
    <cellStyle name="Saída 27 15 2" xfId="38710"/>
    <cellStyle name="Saída 27 16" xfId="23270"/>
    <cellStyle name="Saída 27 16 2" xfId="38711"/>
    <cellStyle name="Saída 27 17" xfId="38704"/>
    <cellStyle name="Saída 27 2" xfId="23271"/>
    <cellStyle name="Saída 27 2 2" xfId="38712"/>
    <cellStyle name="Saída 27 3" xfId="23272"/>
    <cellStyle name="Saída 27 3 2" xfId="38713"/>
    <cellStyle name="Saída 27 4" xfId="23273"/>
    <cellStyle name="Saída 27 4 2" xfId="38714"/>
    <cellStyle name="Saída 27 5" xfId="23274"/>
    <cellStyle name="Saída 27 5 2" xfId="38715"/>
    <cellStyle name="Saída 27 6" xfId="23275"/>
    <cellStyle name="Saída 27 6 2" xfId="38716"/>
    <cellStyle name="Saída 27 7" xfId="23276"/>
    <cellStyle name="Saída 27 7 2" xfId="38717"/>
    <cellStyle name="Saída 27 8" xfId="23277"/>
    <cellStyle name="Saída 27 8 2" xfId="38718"/>
    <cellStyle name="Saída 27 9" xfId="23278"/>
    <cellStyle name="Saída 27 9 2" xfId="38719"/>
    <cellStyle name="Saída 28" xfId="23279"/>
    <cellStyle name="Saída 28 10" xfId="23280"/>
    <cellStyle name="Saída 28 10 2" xfId="38721"/>
    <cellStyle name="Saída 28 11" xfId="23281"/>
    <cellStyle name="Saída 28 11 2" xfId="38722"/>
    <cellStyle name="Saída 28 12" xfId="23282"/>
    <cellStyle name="Saída 28 12 2" xfId="38723"/>
    <cellStyle name="Saída 28 13" xfId="23283"/>
    <cellStyle name="Saída 28 13 2" xfId="38724"/>
    <cellStyle name="Saída 28 14" xfId="23284"/>
    <cellStyle name="Saída 28 14 2" xfId="38725"/>
    <cellStyle name="Saída 28 15" xfId="23285"/>
    <cellStyle name="Saída 28 15 2" xfId="38726"/>
    <cellStyle name="Saída 28 16" xfId="23286"/>
    <cellStyle name="Saída 28 16 2" xfId="38727"/>
    <cellStyle name="Saída 28 17" xfId="38720"/>
    <cellStyle name="Saída 28 2" xfId="23287"/>
    <cellStyle name="Saída 28 2 2" xfId="38728"/>
    <cellStyle name="Saída 28 3" xfId="23288"/>
    <cellStyle name="Saída 28 3 2" xfId="38729"/>
    <cellStyle name="Saída 28 4" xfId="23289"/>
    <cellStyle name="Saída 28 4 2" xfId="38730"/>
    <cellStyle name="Saída 28 5" xfId="23290"/>
    <cellStyle name="Saída 28 5 2" xfId="38731"/>
    <cellStyle name="Saída 28 6" xfId="23291"/>
    <cellStyle name="Saída 28 6 2" xfId="38732"/>
    <cellStyle name="Saída 28 7" xfId="23292"/>
    <cellStyle name="Saída 28 7 2" xfId="38733"/>
    <cellStyle name="Saída 28 8" xfId="23293"/>
    <cellStyle name="Saída 28 8 2" xfId="38734"/>
    <cellStyle name="Saída 28 9" xfId="23294"/>
    <cellStyle name="Saída 28 9 2" xfId="38735"/>
    <cellStyle name="Saída 29" xfId="23295"/>
    <cellStyle name="Saída 29 10" xfId="23296"/>
    <cellStyle name="Saída 29 10 2" xfId="38737"/>
    <cellStyle name="Saída 29 11" xfId="23297"/>
    <cellStyle name="Saída 29 11 2" xfId="38738"/>
    <cellStyle name="Saída 29 12" xfId="23298"/>
    <cellStyle name="Saída 29 12 2" xfId="38739"/>
    <cellStyle name="Saída 29 13" xfId="23299"/>
    <cellStyle name="Saída 29 13 2" xfId="38740"/>
    <cellStyle name="Saída 29 14" xfId="23300"/>
    <cellStyle name="Saída 29 14 2" xfId="38741"/>
    <cellStyle name="Saída 29 15" xfId="23301"/>
    <cellStyle name="Saída 29 15 2" xfId="38742"/>
    <cellStyle name="Saída 29 16" xfId="23302"/>
    <cellStyle name="Saída 29 16 2" xfId="38743"/>
    <cellStyle name="Saída 29 17" xfId="38736"/>
    <cellStyle name="Saída 29 2" xfId="23303"/>
    <cellStyle name="Saída 29 2 2" xfId="38744"/>
    <cellStyle name="Saída 29 3" xfId="23304"/>
    <cellStyle name="Saída 29 3 2" xfId="38745"/>
    <cellStyle name="Saída 29 4" xfId="23305"/>
    <cellStyle name="Saída 29 4 2" xfId="38746"/>
    <cellStyle name="Saída 29 5" xfId="23306"/>
    <cellStyle name="Saída 29 5 2" xfId="38747"/>
    <cellStyle name="Saída 29 6" xfId="23307"/>
    <cellStyle name="Saída 29 6 2" xfId="38748"/>
    <cellStyle name="Saída 29 7" xfId="23308"/>
    <cellStyle name="Saída 29 7 2" xfId="38749"/>
    <cellStyle name="Saída 29 8" xfId="23309"/>
    <cellStyle name="Saída 29 8 2" xfId="38750"/>
    <cellStyle name="Saída 29 9" xfId="23310"/>
    <cellStyle name="Saída 29 9 2" xfId="38751"/>
    <cellStyle name="Saída 3" xfId="23311"/>
    <cellStyle name="Saída 3 10" xfId="23312"/>
    <cellStyle name="Saída 3 10 2" xfId="38752"/>
    <cellStyle name="Saída 3 11" xfId="23313"/>
    <cellStyle name="Saída 3 11 2" xfId="38753"/>
    <cellStyle name="Saída 3 12" xfId="40849"/>
    <cellStyle name="Saída 3 2" xfId="23314"/>
    <cellStyle name="Saída 3 2 2" xfId="29275"/>
    <cellStyle name="Saída 3 2 2 2" xfId="40850"/>
    <cellStyle name="Saída 3 3" xfId="23315"/>
    <cellStyle name="Saída 3 3 2" xfId="29276"/>
    <cellStyle name="Saída 3 3 2 2" xfId="40851"/>
    <cellStyle name="Saída 3 4" xfId="23316"/>
    <cellStyle name="Saída 3 4 2" xfId="29277"/>
    <cellStyle name="Saída 3 4 2 2" xfId="40852"/>
    <cellStyle name="Saída 3 5" xfId="23317"/>
    <cellStyle name="Saída 3 5 2" xfId="29278"/>
    <cellStyle name="Saída 3 6" xfId="23318"/>
    <cellStyle name="Saída 3 6 2" xfId="29279"/>
    <cellStyle name="Saída 3 7" xfId="23319"/>
    <cellStyle name="Saída 3 7 2" xfId="29280"/>
    <cellStyle name="Saída 3 8" xfId="23320"/>
    <cellStyle name="Saída 3 8 2" xfId="38754"/>
    <cellStyle name="Saída 3 9" xfId="23321"/>
    <cellStyle name="Saída 3 9 2" xfId="38755"/>
    <cellStyle name="Saída 30" xfId="23322"/>
    <cellStyle name="Saída 30 2" xfId="38756"/>
    <cellStyle name="Saída 31" xfId="23323"/>
    <cellStyle name="Saída 31 2" xfId="38757"/>
    <cellStyle name="Saída 32" xfId="23324"/>
    <cellStyle name="Saída 32 2" xfId="38758"/>
    <cellStyle name="Saída 33" xfId="23325"/>
    <cellStyle name="Saída 33 2" xfId="38759"/>
    <cellStyle name="Saída 34" xfId="23326"/>
    <cellStyle name="Saída 34 2" xfId="38760"/>
    <cellStyle name="Saída 35" xfId="23327"/>
    <cellStyle name="Saída 35 2" xfId="38761"/>
    <cellStyle name="Saída 36" xfId="23328"/>
    <cellStyle name="Saída 36 2" xfId="38762"/>
    <cellStyle name="Saída 37" xfId="23329"/>
    <cellStyle name="Saída 37 2" xfId="38763"/>
    <cellStyle name="Saída 38" xfId="23330"/>
    <cellStyle name="Saída 38 2" xfId="38764"/>
    <cellStyle name="Saída 39" xfId="23331"/>
    <cellStyle name="Saída 39 2" xfId="38765"/>
    <cellStyle name="Saída 4" xfId="23332"/>
    <cellStyle name="Saída 4 10" xfId="23333"/>
    <cellStyle name="Saída 4 10 2" xfId="38766"/>
    <cellStyle name="Saída 4 11" xfId="23334"/>
    <cellStyle name="Saída 4 11 2" xfId="38767"/>
    <cellStyle name="Saída 4 12" xfId="40853"/>
    <cellStyle name="Saída 4 2" xfId="23335"/>
    <cellStyle name="Saída 4 2 2" xfId="29281"/>
    <cellStyle name="Saída 4 2 2 2" xfId="40854"/>
    <cellStyle name="Saída 4 3" xfId="23336"/>
    <cellStyle name="Saída 4 3 2" xfId="29282"/>
    <cellStyle name="Saída 4 3 2 2" xfId="40855"/>
    <cellStyle name="Saída 4 4" xfId="23337"/>
    <cellStyle name="Saída 4 4 2" xfId="29283"/>
    <cellStyle name="Saída 4 4 2 2" xfId="40856"/>
    <cellStyle name="Saída 4 5" xfId="23338"/>
    <cellStyle name="Saída 4 5 2" xfId="29284"/>
    <cellStyle name="Saída 4 6" xfId="23339"/>
    <cellStyle name="Saída 4 6 2" xfId="29285"/>
    <cellStyle name="Saída 4 7" xfId="23340"/>
    <cellStyle name="Saída 4 7 2" xfId="29286"/>
    <cellStyle name="Saída 4 8" xfId="23341"/>
    <cellStyle name="Saída 4 8 2" xfId="38768"/>
    <cellStyle name="Saída 4 9" xfId="23342"/>
    <cellStyle name="Saída 4 9 2" xfId="38769"/>
    <cellStyle name="Saída 40" xfId="23343"/>
    <cellStyle name="Saída 40 2" xfId="38770"/>
    <cellStyle name="Saída 41" xfId="23344"/>
    <cellStyle name="Saída 41 2" xfId="38771"/>
    <cellStyle name="Saída 42" xfId="23345"/>
    <cellStyle name="Saída 42 2" xfId="38772"/>
    <cellStyle name="Saída 43" xfId="23346"/>
    <cellStyle name="Saída 43 2" xfId="38773"/>
    <cellStyle name="Saída 44" xfId="23347"/>
    <cellStyle name="Saída 44 2" xfId="38774"/>
    <cellStyle name="Saída 45" xfId="23348"/>
    <cellStyle name="Saída 45 2" xfId="38775"/>
    <cellStyle name="Saída 46" xfId="23349"/>
    <cellStyle name="Saída 46 2" xfId="38776"/>
    <cellStyle name="Saída 47" xfId="23350"/>
    <cellStyle name="Saída 47 2" xfId="38777"/>
    <cellStyle name="Saída 48" xfId="23351"/>
    <cellStyle name="Saída 48 2" xfId="38778"/>
    <cellStyle name="Saída 49" xfId="23352"/>
    <cellStyle name="Saída 49 2" xfId="38779"/>
    <cellStyle name="Saída 5" xfId="23353"/>
    <cellStyle name="Saída 5 2" xfId="23354"/>
    <cellStyle name="Saída 5 2 2" xfId="29288"/>
    <cellStyle name="Saída 5 3" xfId="23355"/>
    <cellStyle name="Saída 5 3 2" xfId="29289"/>
    <cellStyle name="Saída 5 4" xfId="23356"/>
    <cellStyle name="Saída 5 4 2" xfId="29290"/>
    <cellStyle name="Saída 5 5" xfId="29287"/>
    <cellStyle name="Saída 5 5 2" xfId="40857"/>
    <cellStyle name="Saída 50" xfId="23357"/>
    <cellStyle name="Saída 50 2" xfId="38780"/>
    <cellStyle name="Saída 51" xfId="23358"/>
    <cellStyle name="Saída 51 2" xfId="38781"/>
    <cellStyle name="Saída 52" xfId="23359"/>
    <cellStyle name="Saída 52 2" xfId="38782"/>
    <cellStyle name="Saída 53" xfId="23360"/>
    <cellStyle name="Saída 53 2" xfId="38783"/>
    <cellStyle name="Saída 54" xfId="23361"/>
    <cellStyle name="Saída 54 2" xfId="38784"/>
    <cellStyle name="Saída 55" xfId="23362"/>
    <cellStyle name="Saída 55 2" xfId="38785"/>
    <cellStyle name="Saída 56" xfId="23363"/>
    <cellStyle name="Saída 56 2" xfId="38786"/>
    <cellStyle name="Saída 57" xfId="23364"/>
    <cellStyle name="Saída 57 2" xfId="38787"/>
    <cellStyle name="Saída 58" xfId="23365"/>
    <cellStyle name="Saída 58 2" xfId="38788"/>
    <cellStyle name="Saída 59" xfId="23366"/>
    <cellStyle name="Saída 59 2" xfId="38789"/>
    <cellStyle name="Saída 6" xfId="23367"/>
    <cellStyle name="Saída 6 2" xfId="23368"/>
    <cellStyle name="Saída 6 2 2" xfId="29292"/>
    <cellStyle name="Saída 6 3" xfId="23369"/>
    <cellStyle name="Saída 6 3 2" xfId="29293"/>
    <cellStyle name="Saída 6 4" xfId="23370"/>
    <cellStyle name="Saída 6 4 2" xfId="29294"/>
    <cellStyle name="Saída 6 5" xfId="29291"/>
    <cellStyle name="Saída 6 5 2" xfId="40858"/>
    <cellStyle name="Saída 60" xfId="23371"/>
    <cellStyle name="Saída 60 2" xfId="38790"/>
    <cellStyle name="Saída 61" xfId="23372"/>
    <cellStyle name="Saída 61 2" xfId="38791"/>
    <cellStyle name="Saída 62" xfId="23373"/>
    <cellStyle name="Saída 62 2" xfId="38792"/>
    <cellStyle name="Saída 63" xfId="23374"/>
    <cellStyle name="Saída 63 2" xfId="38793"/>
    <cellStyle name="Saída 64" xfId="23375"/>
    <cellStyle name="Saída 64 2" xfId="38794"/>
    <cellStyle name="Saída 65" xfId="23376"/>
    <cellStyle name="Saída 65 2" xfId="38795"/>
    <cellStyle name="Saída 66" xfId="23377"/>
    <cellStyle name="Saída 66 2" xfId="38796"/>
    <cellStyle name="Saída 67" xfId="23378"/>
    <cellStyle name="Saída 67 2" xfId="38797"/>
    <cellStyle name="Saída 68" xfId="23379"/>
    <cellStyle name="Saída 68 2" xfId="38798"/>
    <cellStyle name="Saída 69" xfId="23380"/>
    <cellStyle name="Saída 69 2" xfId="38799"/>
    <cellStyle name="Saída 7" xfId="23381"/>
    <cellStyle name="Saída 7 2" xfId="23382"/>
    <cellStyle name="Saída 7 2 2" xfId="29296"/>
    <cellStyle name="Saída 7 3" xfId="23383"/>
    <cellStyle name="Saída 7 3 2" xfId="29297"/>
    <cellStyle name="Saída 7 4" xfId="23384"/>
    <cellStyle name="Saída 7 4 2" xfId="29298"/>
    <cellStyle name="Saída 7 5" xfId="29295"/>
    <cellStyle name="Saída 7 5 2" xfId="40859"/>
    <cellStyle name="Saída 70" xfId="23385"/>
    <cellStyle name="Saída 70 2" xfId="38800"/>
    <cellStyle name="Saída 71" xfId="23386"/>
    <cellStyle name="Saída 71 2" xfId="38801"/>
    <cellStyle name="Saída 72" xfId="23387"/>
    <cellStyle name="Saída 72 2" xfId="38802"/>
    <cellStyle name="Saída 73" xfId="23388"/>
    <cellStyle name="Saída 73 2" xfId="38803"/>
    <cellStyle name="Saída 74" xfId="23389"/>
    <cellStyle name="Saída 74 2" xfId="38804"/>
    <cellStyle name="Saída 75" xfId="23390"/>
    <cellStyle name="Saída 75 2" xfId="38805"/>
    <cellStyle name="Saída 76" xfId="23391"/>
    <cellStyle name="Saída 76 2" xfId="38806"/>
    <cellStyle name="Saída 77" xfId="23392"/>
    <cellStyle name="Saída 77 2" xfId="38807"/>
    <cellStyle name="Saída 78" xfId="23393"/>
    <cellStyle name="Saída 78 2" xfId="38808"/>
    <cellStyle name="Saída 79" xfId="23394"/>
    <cellStyle name="Saída 79 2" xfId="38809"/>
    <cellStyle name="Saída 8" xfId="23395"/>
    <cellStyle name="Saída 8 2" xfId="23396"/>
    <cellStyle name="Saída 8 2 2" xfId="29300"/>
    <cellStyle name="Saída 8 3" xfId="23397"/>
    <cellStyle name="Saída 8 3 2" xfId="29301"/>
    <cellStyle name="Saída 8 4" xfId="23398"/>
    <cellStyle name="Saída 8 4 2" xfId="29302"/>
    <cellStyle name="Saída 8 5" xfId="29299"/>
    <cellStyle name="Saída 8 5 2" xfId="40860"/>
    <cellStyle name="Saída 80" xfId="23399"/>
    <cellStyle name="Saída 80 2" xfId="38810"/>
    <cellStyle name="Saída 81" xfId="23400"/>
    <cellStyle name="Saída 81 2" xfId="38811"/>
    <cellStyle name="Saída 82" xfId="23401"/>
    <cellStyle name="Saída 82 2" xfId="38812"/>
    <cellStyle name="Saída 83" xfId="23402"/>
    <cellStyle name="Saída 83 2" xfId="38813"/>
    <cellStyle name="Saída 84" xfId="23403"/>
    <cellStyle name="Saída 84 2" xfId="38814"/>
    <cellStyle name="Saída 85" xfId="23404"/>
    <cellStyle name="Saída 85 2" xfId="38815"/>
    <cellStyle name="Saída 86" xfId="23405"/>
    <cellStyle name="Saída 86 2" xfId="38816"/>
    <cellStyle name="Saída 87" xfId="23406"/>
    <cellStyle name="Saída 87 2" xfId="38817"/>
    <cellStyle name="Saída 88" xfId="23407"/>
    <cellStyle name="Saída 88 2" xfId="38818"/>
    <cellStyle name="Saída 89" xfId="23408"/>
    <cellStyle name="Saída 89 2" xfId="38819"/>
    <cellStyle name="Saída 9" xfId="23409"/>
    <cellStyle name="Saída 9 2" xfId="29303"/>
    <cellStyle name="Saída 9 2 2" xfId="40861"/>
    <cellStyle name="Saída 90" xfId="23410"/>
    <cellStyle name="Saída 90 2" xfId="38820"/>
    <cellStyle name="Saída 91" xfId="23411"/>
    <cellStyle name="Saída 91 2" xfId="38821"/>
    <cellStyle name="Saída 92" xfId="23412"/>
    <cellStyle name="Saída 92 2" xfId="38822"/>
    <cellStyle name="Saída 93" xfId="23413"/>
    <cellStyle name="Saída 93 2" xfId="38823"/>
    <cellStyle name="Saída 94" xfId="23414"/>
    <cellStyle name="Saída 94 2" xfId="38824"/>
    <cellStyle name="Saída 95" xfId="23415"/>
    <cellStyle name="Saída 95 2" xfId="38825"/>
    <cellStyle name="Saída 96" xfId="23416"/>
    <cellStyle name="Saída 96 2" xfId="38826"/>
    <cellStyle name="Saída 97" xfId="23417"/>
    <cellStyle name="Saída 97 2" xfId="38827"/>
    <cellStyle name="Saída 98" xfId="23418"/>
    <cellStyle name="Saída 98 2" xfId="38828"/>
    <cellStyle name="Saída 99" xfId="23419"/>
    <cellStyle name="Saída 99 2" xfId="38829"/>
    <cellStyle name="Separador de milhares" xfId="1" builtinId="3"/>
    <cellStyle name="Separador de milhares 10" xfId="3"/>
    <cellStyle name="Separador de milhares 10 10" xfId="43886"/>
    <cellStyle name="Separador de milhares 10 2" xfId="23420"/>
    <cellStyle name="Separador de milhares 10 2 2" xfId="23421"/>
    <cellStyle name="Separador de milhares 10 2 3" xfId="23422"/>
    <cellStyle name="Separador de milhares 10 2 3 2" xfId="46131"/>
    <cellStyle name="Separador de milhares 10 2 4" xfId="23423"/>
    <cellStyle name="Separador de milhares 10 2 4 2" xfId="46228"/>
    <cellStyle name="Separador de milhares 10 2 5" xfId="23424"/>
    <cellStyle name="Separador de milhares 10 2 5 2" xfId="46378"/>
    <cellStyle name="Separador de milhares 10 2 6" xfId="23425"/>
    <cellStyle name="Separador de milhares 10 2 6 2" xfId="46315"/>
    <cellStyle name="Separador de milhares 10 2 7" xfId="23426"/>
    <cellStyle name="Separador de milhares 10 3" xfId="23427"/>
    <cellStyle name="Separador de milhares 10 3 2" xfId="43887"/>
    <cellStyle name="Separador de milhares 10 3 3" xfId="43888"/>
    <cellStyle name="Separador de milhares 10 3 4" xfId="43889"/>
    <cellStyle name="Separador de milhares 10 4" xfId="23428"/>
    <cellStyle name="Separador de milhares 10 4 2" xfId="43890"/>
    <cellStyle name="Separador de milhares 10 4 3" xfId="43891"/>
    <cellStyle name="Separador de milhares 10 4 4" xfId="43892"/>
    <cellStyle name="Separador de milhares 10 5" xfId="23429"/>
    <cellStyle name="Separador de milhares 10 5 2" xfId="46080"/>
    <cellStyle name="Separador de milhares 10 6" xfId="23430"/>
    <cellStyle name="Separador de milhares 10 7" xfId="41062"/>
    <cellStyle name="Separador de milhares 10 7 2" xfId="46194"/>
    <cellStyle name="Separador de milhares 10 8" xfId="43893"/>
    <cellStyle name="Separador de milhares 10 9" xfId="43894"/>
    <cellStyle name="Separador de milhares 11" xfId="23431"/>
    <cellStyle name="Separador de milhares 11 2" xfId="23432"/>
    <cellStyle name="Separador de milhares 11 3" xfId="23433"/>
    <cellStyle name="Separador de milhares 12" xfId="23434"/>
    <cellStyle name="Separador de milhares 13" xfId="23435"/>
    <cellStyle name="Separador de milhares 14" xfId="23436"/>
    <cellStyle name="Separador de milhares 15" xfId="23437"/>
    <cellStyle name="Separador de milhares 16" xfId="23438"/>
    <cellStyle name="Separador de milhares 17" xfId="23439"/>
    <cellStyle name="Separador de milhares 18" xfId="23440"/>
    <cellStyle name="Separador de milhares 19" xfId="23441"/>
    <cellStyle name="Separador de milhares 2" xfId="24"/>
    <cellStyle name="Separador de milhares 2 10" xfId="23442"/>
    <cellStyle name="Separador de milhares 2 10 10" xfId="23443"/>
    <cellStyle name="Separador de milhares 2 10 11" xfId="23444"/>
    <cellStyle name="Separador de milhares 2 10 12" xfId="45957"/>
    <cellStyle name="Separador de milhares 2 10 2" xfId="23445"/>
    <cellStyle name="Separador de milhares 2 10 2 2" xfId="23446"/>
    <cellStyle name="Separador de milhares 2 10 2 2 10" xfId="43895"/>
    <cellStyle name="Separador de milhares 2 10 2 2 11" xfId="43896"/>
    <cellStyle name="Separador de milhares 2 10 2 2 2" xfId="43897"/>
    <cellStyle name="Separador de milhares 2 10 2 2 2 2" xfId="43898"/>
    <cellStyle name="Separador de milhares 2 10 2 2 2 2 2" xfId="43899"/>
    <cellStyle name="Separador de milhares 2 10 2 2 2 2 3" xfId="43900"/>
    <cellStyle name="Separador de milhares 2 10 2 2 2 2 4" xfId="43901"/>
    <cellStyle name="Separador de milhares 2 10 2 2 2 3" xfId="43902"/>
    <cellStyle name="Separador de milhares 2 10 2 2 2 3 2" xfId="43903"/>
    <cellStyle name="Separador de milhares 2 10 2 2 2 3 3" xfId="43904"/>
    <cellStyle name="Separador de milhares 2 10 2 2 2 3 4" xfId="43905"/>
    <cellStyle name="Separador de milhares 2 10 2 2 2 4" xfId="43906"/>
    <cellStyle name="Separador de milhares 2 10 2 2 2 5" xfId="43907"/>
    <cellStyle name="Separador de milhares 2 10 2 2 2 6" xfId="43908"/>
    <cellStyle name="Separador de milhares 2 10 2 2 2 7" xfId="43909"/>
    <cellStyle name="Separador de milhares 2 10 2 2 2 8" xfId="43910"/>
    <cellStyle name="Separador de milhares 2 10 2 2 3" xfId="43911"/>
    <cellStyle name="Separador de milhares 2 10 2 2 3 2" xfId="43912"/>
    <cellStyle name="Separador de milhares 2 10 2 2 3 3" xfId="43913"/>
    <cellStyle name="Separador de milhares 2 10 2 2 3 4" xfId="43914"/>
    <cellStyle name="Separador de milhares 2 10 2 2 3 5" xfId="43915"/>
    <cellStyle name="Separador de milhares 2 10 2 2 4" xfId="43916"/>
    <cellStyle name="Separador de milhares 2 10 2 2 4 2" xfId="43917"/>
    <cellStyle name="Separador de milhares 2 10 2 2 4 3" xfId="43918"/>
    <cellStyle name="Separador de milhares 2 10 2 2 4 4" xfId="43919"/>
    <cellStyle name="Separador de milhares 2 10 2 2 5" xfId="43920"/>
    <cellStyle name="Separador de milhares 2 10 2 2 5 2" xfId="43921"/>
    <cellStyle name="Separador de milhares 2 10 2 2 5 3" xfId="43922"/>
    <cellStyle name="Separador de milhares 2 10 2 2 5 4" xfId="43923"/>
    <cellStyle name="Separador de milhares 2 10 2 2 6" xfId="43924"/>
    <cellStyle name="Separador de milhares 2 10 2 2 7" xfId="43925"/>
    <cellStyle name="Separador de milhares 2 10 2 2 8" xfId="43926"/>
    <cellStyle name="Separador de milhares 2 10 2 2 9" xfId="43927"/>
    <cellStyle name="Separador de milhares 2 10 2 3" xfId="23447"/>
    <cellStyle name="Separador de milhares 2 10 2 3 2" xfId="43928"/>
    <cellStyle name="Separador de milhares 2 10 2 4" xfId="23448"/>
    <cellStyle name="Separador de milhares 2 10 2 4 2" xfId="43929"/>
    <cellStyle name="Separador de milhares 2 10 2 5" xfId="23449"/>
    <cellStyle name="Separador de milhares 2 10 2 6" xfId="23450"/>
    <cellStyle name="Separador de milhares 2 10 2 7" xfId="23451"/>
    <cellStyle name="Separador de milhares 2 10 2 8" xfId="45964"/>
    <cellStyle name="Separador de milhares 2 10 3" xfId="23452"/>
    <cellStyle name="Separador de milhares 2 10 3 10" xfId="43930"/>
    <cellStyle name="Separador de milhares 2 10 3 11" xfId="43931"/>
    <cellStyle name="Separador de milhares 2 10 3 2" xfId="43932"/>
    <cellStyle name="Separador de milhares 2 10 3 2 2" xfId="43933"/>
    <cellStyle name="Separador de milhares 2 10 3 2 2 2" xfId="43934"/>
    <cellStyle name="Separador de milhares 2 10 3 2 2 3" xfId="43935"/>
    <cellStyle name="Separador de milhares 2 10 3 2 2 4" xfId="43936"/>
    <cellStyle name="Separador de milhares 2 10 3 2 3" xfId="43937"/>
    <cellStyle name="Separador de milhares 2 10 3 2 3 2" xfId="43938"/>
    <cellStyle name="Separador de milhares 2 10 3 2 3 3" xfId="43939"/>
    <cellStyle name="Separador de milhares 2 10 3 2 3 4" xfId="43940"/>
    <cellStyle name="Separador de milhares 2 10 3 2 4" xfId="43941"/>
    <cellStyle name="Separador de milhares 2 10 3 2 5" xfId="43942"/>
    <cellStyle name="Separador de milhares 2 10 3 2 6" xfId="43943"/>
    <cellStyle name="Separador de milhares 2 10 3 2 7" xfId="43944"/>
    <cellStyle name="Separador de milhares 2 10 3 2 8" xfId="43945"/>
    <cellStyle name="Separador de milhares 2 10 3 3" xfId="43946"/>
    <cellStyle name="Separador de milhares 2 10 3 3 2" xfId="43947"/>
    <cellStyle name="Separador de milhares 2 10 3 3 3" xfId="43948"/>
    <cellStyle name="Separador de milhares 2 10 3 3 4" xfId="43949"/>
    <cellStyle name="Separador de milhares 2 10 3 3 5" xfId="43950"/>
    <cellStyle name="Separador de milhares 2 10 3 4" xfId="43951"/>
    <cellStyle name="Separador de milhares 2 10 3 4 2" xfId="43952"/>
    <cellStyle name="Separador de milhares 2 10 3 4 3" xfId="43953"/>
    <cellStyle name="Separador de milhares 2 10 3 4 4" xfId="43954"/>
    <cellStyle name="Separador de milhares 2 10 3 5" xfId="43955"/>
    <cellStyle name="Separador de milhares 2 10 3 5 2" xfId="43956"/>
    <cellStyle name="Separador de milhares 2 10 3 5 3" xfId="43957"/>
    <cellStyle name="Separador de milhares 2 10 3 5 4" xfId="43958"/>
    <cellStyle name="Separador de milhares 2 10 3 6" xfId="43959"/>
    <cellStyle name="Separador de milhares 2 10 3 7" xfId="43960"/>
    <cellStyle name="Separador de milhares 2 10 3 8" xfId="43961"/>
    <cellStyle name="Separador de milhares 2 10 3 9" xfId="43962"/>
    <cellStyle name="Separador de milhares 2 10 4" xfId="23453"/>
    <cellStyle name="Separador de milhares 2 10 4 2" xfId="43963"/>
    <cellStyle name="Separador de milhares 2 10 5" xfId="23454"/>
    <cellStyle name="Separador de milhares 2 10 5 2" xfId="43964"/>
    <cellStyle name="Separador de milhares 2 10 6" xfId="23455"/>
    <cellStyle name="Separador de milhares 2 10 7" xfId="23456"/>
    <cellStyle name="Separador de milhares 2 10 8" xfId="23457"/>
    <cellStyle name="Separador de milhares 2 10 9" xfId="23458"/>
    <cellStyle name="Separador de milhares 2 100" xfId="23459"/>
    <cellStyle name="Separador de milhares 2 100 2" xfId="23460"/>
    <cellStyle name="Separador de milhares 2 101" xfId="23461"/>
    <cellStyle name="Separador de milhares 2 101 2" xfId="23462"/>
    <cellStyle name="Separador de milhares 2 102" xfId="23463"/>
    <cellStyle name="Separador de milhares 2 102 2" xfId="23464"/>
    <cellStyle name="Separador de milhares 2 103" xfId="23465"/>
    <cellStyle name="Separador de milhares 2 103 2" xfId="23466"/>
    <cellStyle name="Separador de milhares 2 104" xfId="23467"/>
    <cellStyle name="Separador de milhares 2 104 2" xfId="23468"/>
    <cellStyle name="Separador de milhares 2 105" xfId="23469"/>
    <cellStyle name="Separador de milhares 2 105 2" xfId="23470"/>
    <cellStyle name="Separador de milhares 2 106" xfId="23471"/>
    <cellStyle name="Separador de milhares 2 106 2" xfId="23472"/>
    <cellStyle name="Separador de milhares 2 107" xfId="23473"/>
    <cellStyle name="Separador de milhares 2 107 2" xfId="23474"/>
    <cellStyle name="Separador de milhares 2 108" xfId="23475"/>
    <cellStyle name="Separador de milhares 2 108 2" xfId="23476"/>
    <cellStyle name="Separador de milhares 2 109" xfId="23477"/>
    <cellStyle name="Separador de milhares 2 109 2" xfId="23478"/>
    <cellStyle name="Separador de milhares 2 11" xfId="23479"/>
    <cellStyle name="Separador de milhares 2 11 10" xfId="23480"/>
    <cellStyle name="Separador de milhares 2 11 11" xfId="23481"/>
    <cellStyle name="Separador de milhares 2 11 2" xfId="23482"/>
    <cellStyle name="Separador de milhares 2 11 2 2" xfId="23483"/>
    <cellStyle name="Separador de milhares 2 11 2 3" xfId="23484"/>
    <cellStyle name="Separador de milhares 2 11 2 4" xfId="23485"/>
    <cellStyle name="Separador de milhares 2 11 2 5" xfId="23486"/>
    <cellStyle name="Separador de milhares 2 11 2 6" xfId="23487"/>
    <cellStyle name="Separador de milhares 2 11 2 7" xfId="23488"/>
    <cellStyle name="Separador de milhares 2 11 3" xfId="23489"/>
    <cellStyle name="Separador de milhares 2 11 4" xfId="23490"/>
    <cellStyle name="Separador de milhares 2 11 5" xfId="23491"/>
    <cellStyle name="Separador de milhares 2 11 6" xfId="23492"/>
    <cellStyle name="Separador de milhares 2 11 7" xfId="23493"/>
    <cellStyle name="Separador de milhares 2 11 8" xfId="23494"/>
    <cellStyle name="Separador de milhares 2 11 9" xfId="23495"/>
    <cellStyle name="Separador de milhares 2 110" xfId="23496"/>
    <cellStyle name="Separador de milhares 2 110 2" xfId="23497"/>
    <cellStyle name="Separador de milhares 2 111" xfId="23498"/>
    <cellStyle name="Separador de milhares 2 112" xfId="23499"/>
    <cellStyle name="Separador de milhares 2 113" xfId="23500"/>
    <cellStyle name="Separador de milhares 2 114" xfId="23501"/>
    <cellStyle name="Separador de milhares 2 115" xfId="23502"/>
    <cellStyle name="Separador de milhares 2 116" xfId="23503"/>
    <cellStyle name="Separador de milhares 2 117" xfId="23504"/>
    <cellStyle name="Separador de milhares 2 118" xfId="23505"/>
    <cellStyle name="Separador de milhares 2 119" xfId="23506"/>
    <cellStyle name="Separador de milhares 2 12" xfId="23507"/>
    <cellStyle name="Separador de milhares 2 12 10" xfId="23508"/>
    <cellStyle name="Separador de milhares 2 12 11" xfId="23509"/>
    <cellStyle name="Separador de milhares 2 12 2" xfId="23510"/>
    <cellStyle name="Separador de milhares 2 12 2 2" xfId="23511"/>
    <cellStyle name="Separador de milhares 2 12 2 3" xfId="23512"/>
    <cellStyle name="Separador de milhares 2 12 2 4" xfId="23513"/>
    <cellStyle name="Separador de milhares 2 12 2 5" xfId="23514"/>
    <cellStyle name="Separador de milhares 2 12 2 6" xfId="23515"/>
    <cellStyle name="Separador de milhares 2 12 2 7" xfId="23516"/>
    <cellStyle name="Separador de milhares 2 12 3" xfId="23517"/>
    <cellStyle name="Separador de milhares 2 12 4" xfId="23518"/>
    <cellStyle name="Separador de milhares 2 12 5" xfId="23519"/>
    <cellStyle name="Separador de milhares 2 12 6" xfId="23520"/>
    <cellStyle name="Separador de milhares 2 12 7" xfId="23521"/>
    <cellStyle name="Separador de milhares 2 12 8" xfId="23522"/>
    <cellStyle name="Separador de milhares 2 12 9" xfId="23523"/>
    <cellStyle name="Separador de milhares 2 120" xfId="23524"/>
    <cellStyle name="Separador de milhares 2 121" xfId="23525"/>
    <cellStyle name="Separador de milhares 2 122" xfId="23526"/>
    <cellStyle name="Separador de milhares 2 123" xfId="23527"/>
    <cellStyle name="Separador de milhares 2 124" xfId="23528"/>
    <cellStyle name="Separador de milhares 2 125" xfId="23529"/>
    <cellStyle name="Separador de milhares 2 126" xfId="23530"/>
    <cellStyle name="Separador de milhares 2 127" xfId="23531"/>
    <cellStyle name="Separador de milhares 2 128" xfId="23532"/>
    <cellStyle name="Separador de milhares 2 129" xfId="23533"/>
    <cellStyle name="Separador de milhares 2 13" xfId="23534"/>
    <cellStyle name="Separador de milhares 2 13 10" xfId="23535"/>
    <cellStyle name="Separador de milhares 2 13 11" xfId="23536"/>
    <cellStyle name="Separador de milhares 2 13 12" xfId="23537"/>
    <cellStyle name="Separador de milhares 2 13 13" xfId="23538"/>
    <cellStyle name="Separador de milhares 2 13 14" xfId="23539"/>
    <cellStyle name="Separador de milhares 2 13 15" xfId="23540"/>
    <cellStyle name="Separador de milhares 2 13 16" xfId="23541"/>
    <cellStyle name="Separador de milhares 2 13 17" xfId="23542"/>
    <cellStyle name="Separador de milhares 2 13 18" xfId="23543"/>
    <cellStyle name="Separador de milhares 2 13 19" xfId="23544"/>
    <cellStyle name="Separador de milhares 2 13 2" xfId="23545"/>
    <cellStyle name="Separador de milhares 2 13 20" xfId="23546"/>
    <cellStyle name="Separador de milhares 2 13 3" xfId="23547"/>
    <cellStyle name="Separador de milhares 2 13 4" xfId="23548"/>
    <cellStyle name="Separador de milhares 2 13 5" xfId="23549"/>
    <cellStyle name="Separador de milhares 2 13 6" xfId="23550"/>
    <cellStyle name="Separador de milhares 2 13 7" xfId="23551"/>
    <cellStyle name="Separador de milhares 2 13 8" xfId="23552"/>
    <cellStyle name="Separador de milhares 2 13 9" xfId="23553"/>
    <cellStyle name="Separador de milhares 2 130" xfId="23554"/>
    <cellStyle name="Separador de milhares 2 131" xfId="23555"/>
    <cellStyle name="Separador de milhares 2 132" xfId="23556"/>
    <cellStyle name="Separador de milhares 2 133" xfId="23557"/>
    <cellStyle name="Separador de milhares 2 134" xfId="23558"/>
    <cellStyle name="Separador de milhares 2 135" xfId="23559"/>
    <cellStyle name="Separador de milhares 2 136" xfId="23560"/>
    <cellStyle name="Separador de milhares 2 137" xfId="23561"/>
    <cellStyle name="Separador de milhares 2 138" xfId="23562"/>
    <cellStyle name="Separador de milhares 2 139" xfId="23563"/>
    <cellStyle name="Separador de milhares 2 14" xfId="23564"/>
    <cellStyle name="Separador de milhares 2 14 2" xfId="23565"/>
    <cellStyle name="Separador de milhares 2 14 3" xfId="23566"/>
    <cellStyle name="Separador de milhares 2 140" xfId="23567"/>
    <cellStyle name="Separador de milhares 2 141" xfId="23568"/>
    <cellStyle name="Separador de milhares 2 142" xfId="23569"/>
    <cellStyle name="Separador de milhares 2 143" xfId="23570"/>
    <cellStyle name="Separador de milhares 2 144" xfId="23571"/>
    <cellStyle name="Separador de milhares 2 145" xfId="23572"/>
    <cellStyle name="Separador de milhares 2 146" xfId="23573"/>
    <cellStyle name="Separador de milhares 2 147" xfId="23574"/>
    <cellStyle name="Separador de milhares 2 148" xfId="23575"/>
    <cellStyle name="Separador de milhares 2 149" xfId="23576"/>
    <cellStyle name="Separador de milhares 2 15" xfId="23577"/>
    <cellStyle name="Separador de milhares 2 15 2" xfId="23578"/>
    <cellStyle name="Separador de milhares 2 15 3" xfId="23579"/>
    <cellStyle name="Separador de milhares 2 150" xfId="23580"/>
    <cellStyle name="Separador de milhares 2 151" xfId="23581"/>
    <cellStyle name="Separador de milhares 2 152" xfId="23582"/>
    <cellStyle name="Separador de milhares 2 153" xfId="23583"/>
    <cellStyle name="Separador de milhares 2 154" xfId="23584"/>
    <cellStyle name="Separador de milhares 2 155" xfId="23585"/>
    <cellStyle name="Separador de milhares 2 156" xfId="23586"/>
    <cellStyle name="Separador de milhares 2 157" xfId="23587"/>
    <cellStyle name="Separador de milhares 2 158" xfId="23588"/>
    <cellStyle name="Separador de milhares 2 159" xfId="23589"/>
    <cellStyle name="Separador de milhares 2 16" xfId="23590"/>
    <cellStyle name="Separador de milhares 2 16 2" xfId="23591"/>
    <cellStyle name="Separador de milhares 2 16 3" xfId="23592"/>
    <cellStyle name="Separador de milhares 2 160" xfId="23593"/>
    <cellStyle name="Separador de milhares 2 161" xfId="23594"/>
    <cellStyle name="Separador de milhares 2 162" xfId="23595"/>
    <cellStyle name="Separador de milhares 2 163" xfId="23596"/>
    <cellStyle name="Separador de milhares 2 164" xfId="23597"/>
    <cellStyle name="Separador de milhares 2 165" xfId="23598"/>
    <cellStyle name="Separador de milhares 2 166" xfId="23599"/>
    <cellStyle name="Separador de milhares 2 167" xfId="23600"/>
    <cellStyle name="Separador de milhares 2 168" xfId="23601"/>
    <cellStyle name="Separador de milhares 2 169" xfId="23602"/>
    <cellStyle name="Separador de milhares 2 17" xfId="23603"/>
    <cellStyle name="Separador de milhares 2 17 2" xfId="23604"/>
    <cellStyle name="Separador de milhares 2 17 3" xfId="23605"/>
    <cellStyle name="Separador de milhares 2 170" xfId="23606"/>
    <cellStyle name="Separador de milhares 2 171" xfId="23607"/>
    <cellStyle name="Separador de milhares 2 172" xfId="23608"/>
    <cellStyle name="Separador de milhares 2 173" xfId="23609"/>
    <cellStyle name="Separador de milhares 2 174" xfId="23610"/>
    <cellStyle name="Separador de milhares 2 175" xfId="23611"/>
    <cellStyle name="Separador de milhares 2 176" xfId="23612"/>
    <cellStyle name="Separador de milhares 2 177" xfId="23613"/>
    <cellStyle name="Separador de milhares 2 178" xfId="23614"/>
    <cellStyle name="Separador de milhares 2 179" xfId="23615"/>
    <cellStyle name="Separador de milhares 2 18" xfId="23616"/>
    <cellStyle name="Separador de milhares 2 18 2" xfId="23617"/>
    <cellStyle name="Separador de milhares 2 18 3" xfId="23618"/>
    <cellStyle name="Separador de milhares 2 180" xfId="23619"/>
    <cellStyle name="Separador de milhares 2 181" xfId="23620"/>
    <cellStyle name="Separador de milhares 2 182" xfId="23621"/>
    <cellStyle name="Separador de milhares 2 183" xfId="23622"/>
    <cellStyle name="Separador de milhares 2 184" xfId="23623"/>
    <cellStyle name="Separador de milhares 2 185" xfId="23624"/>
    <cellStyle name="Separador de milhares 2 186" xfId="23625"/>
    <cellStyle name="Separador de milhares 2 187" xfId="23626"/>
    <cellStyle name="Separador de milhares 2 188" xfId="23627"/>
    <cellStyle name="Separador de milhares 2 189" xfId="23628"/>
    <cellStyle name="Separador de milhares 2 19" xfId="23629"/>
    <cellStyle name="Separador de milhares 2 19 2" xfId="23630"/>
    <cellStyle name="Separador de milhares 2 19 3" xfId="23631"/>
    <cellStyle name="Separador de milhares 2 190" xfId="23632"/>
    <cellStyle name="Separador de milhares 2 191" xfId="23633"/>
    <cellStyle name="Separador de milhares 2 192" xfId="23634"/>
    <cellStyle name="Separador de milhares 2 193" xfId="23635"/>
    <cellStyle name="Separador de milhares 2 194" xfId="23636"/>
    <cellStyle name="Separador de milhares 2 195" xfId="23637"/>
    <cellStyle name="Separador de milhares 2 196" xfId="23638"/>
    <cellStyle name="Separador de milhares 2 197" xfId="23639"/>
    <cellStyle name="Separador de milhares 2 198" xfId="23640"/>
    <cellStyle name="Separador de milhares 2 199" xfId="23641"/>
    <cellStyle name="Separador de milhares 2 2" xfId="23642"/>
    <cellStyle name="Separador de milhares 2 2 10" xfId="23643"/>
    <cellStyle name="Separador de milhares 2 2 10 2" xfId="23644"/>
    <cellStyle name="Separador de milhares 2 2 11" xfId="23645"/>
    <cellStyle name="Separador de milhares 2 2 11 2" xfId="23646"/>
    <cellStyle name="Separador de milhares 2 2 12" xfId="23647"/>
    <cellStyle name="Separador de milhares 2 2 12 2" xfId="23648"/>
    <cellStyle name="Separador de milhares 2 2 13" xfId="23649"/>
    <cellStyle name="Separador de milhares 2 2 13 2" xfId="23650"/>
    <cellStyle name="Separador de milhares 2 2 14" xfId="23651"/>
    <cellStyle name="Separador de milhares 2 2 15" xfId="23652"/>
    <cellStyle name="Separador de milhares 2 2 16" xfId="23653"/>
    <cellStyle name="Separador de milhares 2 2 17" xfId="23654"/>
    <cellStyle name="Separador de milhares 2 2 18" xfId="23655"/>
    <cellStyle name="Separador de milhares 2 2 19" xfId="23656"/>
    <cellStyle name="Separador de milhares 2 2 2" xfId="23657"/>
    <cellStyle name="Separador de milhares 2 2 2 10" xfId="23658"/>
    <cellStyle name="Separador de milhares 2 2 2 11" xfId="23659"/>
    <cellStyle name="Separador de milhares 2 2 2 12" xfId="23660"/>
    <cellStyle name="Separador de milhares 2 2 2 13" xfId="23661"/>
    <cellStyle name="Separador de milhares 2 2 2 14" xfId="23662"/>
    <cellStyle name="Separador de milhares 2 2 2 15" xfId="23663"/>
    <cellStyle name="Separador de milhares 2 2 2 16" xfId="23664"/>
    <cellStyle name="Separador de milhares 2 2 2 17" xfId="23665"/>
    <cellStyle name="Separador de milhares 2 2 2 18" xfId="23666"/>
    <cellStyle name="Separador de milhares 2 2 2 19" xfId="23667"/>
    <cellStyle name="Separador de milhares 2 2 2 2" xfId="23668"/>
    <cellStyle name="Separador de milhares 2 2 2 2 10" xfId="43965"/>
    <cellStyle name="Separador de milhares 2 2 2 2 11" xfId="43966"/>
    <cellStyle name="Separador de milhares 2 2 2 2 2" xfId="23669"/>
    <cellStyle name="Separador de milhares 2 2 2 2 2 2" xfId="43967"/>
    <cellStyle name="Separador de milhares 2 2 2 2 2 2 2" xfId="43968"/>
    <cellStyle name="Separador de milhares 2 2 2 2 2 2 3" xfId="43969"/>
    <cellStyle name="Separador de milhares 2 2 2 2 2 2 4" xfId="43970"/>
    <cellStyle name="Separador de milhares 2 2 2 2 2 3" xfId="43971"/>
    <cellStyle name="Separador de milhares 2 2 2 2 2 3 2" xfId="43972"/>
    <cellStyle name="Separador de milhares 2 2 2 2 2 3 3" xfId="43973"/>
    <cellStyle name="Separador de milhares 2 2 2 2 2 3 4" xfId="43974"/>
    <cellStyle name="Separador de milhares 2 2 2 2 2 4" xfId="43975"/>
    <cellStyle name="Separador de milhares 2 2 2 2 2 5" xfId="43976"/>
    <cellStyle name="Separador de milhares 2 2 2 2 2 6" xfId="43977"/>
    <cellStyle name="Separador de milhares 2 2 2 2 2 7" xfId="43978"/>
    <cellStyle name="Separador de milhares 2 2 2 2 2 8" xfId="43979"/>
    <cellStyle name="Separador de milhares 2 2 2 2 3" xfId="23670"/>
    <cellStyle name="Separador de milhares 2 2 2 2 3 2" xfId="43980"/>
    <cellStyle name="Separador de milhares 2 2 2 2 3 3" xfId="43981"/>
    <cellStyle name="Separador de milhares 2 2 2 2 3 4" xfId="43982"/>
    <cellStyle name="Separador de milhares 2 2 2 2 3 5" xfId="43983"/>
    <cellStyle name="Separador de milhares 2 2 2 2 4" xfId="23671"/>
    <cellStyle name="Separador de milhares 2 2 2 2 4 2" xfId="43984"/>
    <cellStyle name="Separador de milhares 2 2 2 2 4 3" xfId="43985"/>
    <cellStyle name="Separador de milhares 2 2 2 2 4 4" xfId="43986"/>
    <cellStyle name="Separador de milhares 2 2 2 2 5" xfId="23672"/>
    <cellStyle name="Separador de milhares 2 2 2 2 5 2" xfId="43987"/>
    <cellStyle name="Separador de milhares 2 2 2 2 5 3" xfId="43988"/>
    <cellStyle name="Separador de milhares 2 2 2 2 5 4" xfId="43989"/>
    <cellStyle name="Separador de milhares 2 2 2 2 6" xfId="23673"/>
    <cellStyle name="Separador de milhares 2 2 2 2 6 2" xfId="46063"/>
    <cellStyle name="Separador de milhares 2 2 2 2 7" xfId="23674"/>
    <cellStyle name="Separador de milhares 2 2 2 2 7 2" xfId="46011"/>
    <cellStyle name="Separador de milhares 2 2 2 2 8" xfId="43990"/>
    <cellStyle name="Separador de milhares 2 2 2 2 9" xfId="43991"/>
    <cellStyle name="Separador de milhares 2 2 2 20" xfId="23675"/>
    <cellStyle name="Separador de milhares 2 2 2 21" xfId="23676"/>
    <cellStyle name="Separador de milhares 2 2 2 22" xfId="23677"/>
    <cellStyle name="Separador de milhares 2 2 2 23" xfId="23678"/>
    <cellStyle name="Separador de milhares 2 2 2 24" xfId="45959"/>
    <cellStyle name="Separador de milhares 2 2 2 3" xfId="23679"/>
    <cellStyle name="Separador de milhares 2 2 2 3 2" xfId="43992"/>
    <cellStyle name="Separador de milhares 2 2 2 4" xfId="23680"/>
    <cellStyle name="Separador de milhares 2 2 2 4 2" xfId="43993"/>
    <cellStyle name="Separador de milhares 2 2 2 5" xfId="23681"/>
    <cellStyle name="Separador de milhares 2 2 2 6" xfId="23682"/>
    <cellStyle name="Separador de milhares 2 2 2 7" xfId="23683"/>
    <cellStyle name="Separador de milhares 2 2 2 8" xfId="23684"/>
    <cellStyle name="Separador de milhares 2 2 2 9" xfId="23685"/>
    <cellStyle name="Separador de milhares 2 2 20" xfId="23686"/>
    <cellStyle name="Separador de milhares 2 2 21" xfId="23687"/>
    <cellStyle name="Separador de milhares 2 2 22" xfId="23688"/>
    <cellStyle name="Separador de milhares 2 2 23" xfId="23689"/>
    <cellStyle name="Separador de milhares 2 2 24" xfId="45958"/>
    <cellStyle name="Separador de milhares 2 2 3" xfId="23690"/>
    <cellStyle name="Separador de milhares 2 2 3 2" xfId="41042"/>
    <cellStyle name="Separador de milhares 2 2 3 2 10" xfId="43994"/>
    <cellStyle name="Separador de milhares 2 2 3 2 11" xfId="43995"/>
    <cellStyle name="Separador de milhares 2 2 3 2 2" xfId="43996"/>
    <cellStyle name="Separador de milhares 2 2 3 2 2 2" xfId="43997"/>
    <cellStyle name="Separador de milhares 2 2 3 2 2 2 2" xfId="43998"/>
    <cellStyle name="Separador de milhares 2 2 3 2 2 2 3" xfId="43999"/>
    <cellStyle name="Separador de milhares 2 2 3 2 2 2 4" xfId="44000"/>
    <cellStyle name="Separador de milhares 2 2 3 2 2 3" xfId="44001"/>
    <cellStyle name="Separador de milhares 2 2 3 2 2 3 2" xfId="44002"/>
    <cellStyle name="Separador de milhares 2 2 3 2 2 3 3" xfId="44003"/>
    <cellStyle name="Separador de milhares 2 2 3 2 2 3 4" xfId="44004"/>
    <cellStyle name="Separador de milhares 2 2 3 2 2 4" xfId="44005"/>
    <cellStyle name="Separador de milhares 2 2 3 2 2 5" xfId="44006"/>
    <cellStyle name="Separador de milhares 2 2 3 2 2 6" xfId="44007"/>
    <cellStyle name="Separador de milhares 2 2 3 2 2 7" xfId="44008"/>
    <cellStyle name="Separador de milhares 2 2 3 2 2 8" xfId="44009"/>
    <cellStyle name="Separador de milhares 2 2 3 2 3" xfId="44010"/>
    <cellStyle name="Separador de milhares 2 2 3 2 3 2" xfId="44011"/>
    <cellStyle name="Separador de milhares 2 2 3 2 3 3" xfId="44012"/>
    <cellStyle name="Separador de milhares 2 2 3 2 3 4" xfId="44013"/>
    <cellStyle name="Separador de milhares 2 2 3 2 3 5" xfId="44014"/>
    <cellStyle name="Separador de milhares 2 2 3 2 4" xfId="44015"/>
    <cellStyle name="Separador de milhares 2 2 3 2 4 2" xfId="44016"/>
    <cellStyle name="Separador de milhares 2 2 3 2 4 3" xfId="44017"/>
    <cellStyle name="Separador de milhares 2 2 3 2 4 4" xfId="44018"/>
    <cellStyle name="Separador de milhares 2 2 3 2 5" xfId="44019"/>
    <cellStyle name="Separador de milhares 2 2 3 2 5 2" xfId="44020"/>
    <cellStyle name="Separador de milhares 2 2 3 2 5 3" xfId="44021"/>
    <cellStyle name="Separador de milhares 2 2 3 2 5 4" xfId="44022"/>
    <cellStyle name="Separador de milhares 2 2 3 2 6" xfId="44023"/>
    <cellStyle name="Separador de milhares 2 2 3 2 7" xfId="44024"/>
    <cellStyle name="Separador de milhares 2 2 3 2 8" xfId="44025"/>
    <cellStyle name="Separador de milhares 2 2 3 2 9" xfId="44026"/>
    <cellStyle name="Separador de milhares 2 2 3 3" xfId="44027"/>
    <cellStyle name="Separador de milhares 2 2 3 3 2" xfId="44028"/>
    <cellStyle name="Separador de milhares 2 2 3 4" xfId="44029"/>
    <cellStyle name="Separador de milhares 2 2 3 4 2" xfId="44030"/>
    <cellStyle name="Separador de milhares 2 2 3 5" xfId="45966"/>
    <cellStyle name="Separador de milhares 2 2 4" xfId="23691"/>
    <cellStyle name="Separador de milhares 2 2 4 10" xfId="23692"/>
    <cellStyle name="Separador de milhares 2 2 4 10 2" xfId="46323"/>
    <cellStyle name="Separador de milhares 2 2 4 11" xfId="23693"/>
    <cellStyle name="Separador de milhares 2 2 4 11 2" xfId="46275"/>
    <cellStyle name="Separador de milhares 2 2 4 12" xfId="23694"/>
    <cellStyle name="Separador de milhares 2 2 4 13" xfId="23695"/>
    <cellStyle name="Separador de milhares 2 2 4 14" xfId="23696"/>
    <cellStyle name="Separador de milhares 2 2 4 15" xfId="23697"/>
    <cellStyle name="Separador de milhares 2 2 4 16" xfId="23698"/>
    <cellStyle name="Separador de milhares 2 2 4 2" xfId="23699"/>
    <cellStyle name="Separador de milhares 2 2 4 2 2" xfId="44031"/>
    <cellStyle name="Separador de milhares 2 2 4 2 2 2" xfId="44032"/>
    <cellStyle name="Separador de milhares 2 2 4 2 2 3" xfId="44033"/>
    <cellStyle name="Separador de milhares 2 2 4 2 2 4" xfId="44034"/>
    <cellStyle name="Separador de milhares 2 2 4 2 3" xfId="44035"/>
    <cellStyle name="Separador de milhares 2 2 4 2 3 2" xfId="44036"/>
    <cellStyle name="Separador de milhares 2 2 4 2 3 3" xfId="44037"/>
    <cellStyle name="Separador de milhares 2 2 4 2 3 4" xfId="44038"/>
    <cellStyle name="Separador de milhares 2 2 4 2 4" xfId="44039"/>
    <cellStyle name="Separador de milhares 2 2 4 2 5" xfId="44040"/>
    <cellStyle name="Separador de milhares 2 2 4 2 6" xfId="44041"/>
    <cellStyle name="Separador de milhares 2 2 4 2 7" xfId="44042"/>
    <cellStyle name="Separador de milhares 2 2 4 2 8" xfId="44043"/>
    <cellStyle name="Separador de milhares 2 2 4 3" xfId="23700"/>
    <cellStyle name="Separador de milhares 2 2 4 3 2" xfId="44044"/>
    <cellStyle name="Separador de milhares 2 2 4 3 3" xfId="44045"/>
    <cellStyle name="Separador de milhares 2 2 4 3 4" xfId="44046"/>
    <cellStyle name="Separador de milhares 2 2 4 3 5" xfId="44047"/>
    <cellStyle name="Separador de milhares 2 2 4 4" xfId="23701"/>
    <cellStyle name="Separador de milhares 2 2 4 4 2" xfId="44048"/>
    <cellStyle name="Separador de milhares 2 2 4 4 3" xfId="44049"/>
    <cellStyle name="Separador de milhares 2 2 4 4 4" xfId="44050"/>
    <cellStyle name="Separador de milhares 2 2 4 5" xfId="23702"/>
    <cellStyle name="Separador de milhares 2 2 4 5 2" xfId="44051"/>
    <cellStyle name="Separador de milhares 2 2 4 5 3" xfId="44052"/>
    <cellStyle name="Separador de milhares 2 2 4 5 4" xfId="44053"/>
    <cellStyle name="Separador de milhares 2 2 4 6" xfId="23703"/>
    <cellStyle name="Separador de milhares 2 2 4 6 2" xfId="46062"/>
    <cellStyle name="Separador de milhares 2 2 4 7" xfId="23704"/>
    <cellStyle name="Separador de milhares 2 2 4 7 2" xfId="46010"/>
    <cellStyle name="Separador de milhares 2 2 4 8" xfId="23705"/>
    <cellStyle name="Separador de milhares 2 2 4 8 2" xfId="46166"/>
    <cellStyle name="Separador de milhares 2 2 4 9" xfId="23706"/>
    <cellStyle name="Separador de milhares 2 2 4 9 2" xfId="46239"/>
    <cellStyle name="Separador de milhares 2 2 5" xfId="23707"/>
    <cellStyle name="Separador de milhares 2 2 5 2" xfId="23708"/>
    <cellStyle name="Separador de milhares 2 2 5 2 2" xfId="46387"/>
    <cellStyle name="Separador de milhares 2 2 6" xfId="23709"/>
    <cellStyle name="Separador de milhares 2 2 6 2" xfId="23710"/>
    <cellStyle name="Separador de milhares 2 2 6 2 2" xfId="46321"/>
    <cellStyle name="Separador de milhares 2 2 7" xfId="23711"/>
    <cellStyle name="Separador de milhares 2 2 7 2" xfId="23712"/>
    <cellStyle name="Separador de milhares 2 2 8" xfId="23713"/>
    <cellStyle name="Separador de milhares 2 2 8 2" xfId="23714"/>
    <cellStyle name="Separador de milhares 2 2 9" xfId="23715"/>
    <cellStyle name="Separador de milhares 2 2 9 2" xfId="23716"/>
    <cellStyle name="Separador de milhares 2 20" xfId="23717"/>
    <cellStyle name="Separador de milhares 2 20 2" xfId="23718"/>
    <cellStyle name="Separador de milhares 2 20 3" xfId="23719"/>
    <cellStyle name="Separador de milhares 2 200" xfId="23720"/>
    <cellStyle name="Separador de milhares 2 201" xfId="23721"/>
    <cellStyle name="Separador de milhares 2 202" xfId="23722"/>
    <cellStyle name="Separador de milhares 2 203" xfId="23723"/>
    <cellStyle name="Separador de milhares 2 204" xfId="23724"/>
    <cellStyle name="Separador de milhares 2 205" xfId="23725"/>
    <cellStyle name="Separador de milhares 2 206" xfId="23726"/>
    <cellStyle name="Separador de milhares 2 207" xfId="23727"/>
    <cellStyle name="Separador de milhares 2 208" xfId="23728"/>
    <cellStyle name="Separador de milhares 2 209" xfId="23729"/>
    <cellStyle name="Separador de milhares 2 21" xfId="23730"/>
    <cellStyle name="Separador de milhares 2 21 2" xfId="23731"/>
    <cellStyle name="Separador de milhares 2 21 3" xfId="23732"/>
    <cellStyle name="Separador de milhares 2 210" xfId="23733"/>
    <cellStyle name="Separador de milhares 2 211" xfId="23734"/>
    <cellStyle name="Separador de milhares 2 212" xfId="23735"/>
    <cellStyle name="Separador de milhares 2 213" xfId="23736"/>
    <cellStyle name="Separador de milhares 2 214" xfId="23737"/>
    <cellStyle name="Separador de milhares 2 215" xfId="23738"/>
    <cellStyle name="Separador de milhares 2 22" xfId="23739"/>
    <cellStyle name="Separador de milhares 2 22 2" xfId="23740"/>
    <cellStyle name="Separador de milhares 2 22 3" xfId="23741"/>
    <cellStyle name="Separador de milhares 2 23" xfId="23742"/>
    <cellStyle name="Separador de milhares 2 24" xfId="23743"/>
    <cellStyle name="Separador de milhares 2 25" xfId="23744"/>
    <cellStyle name="Separador de milhares 2 26" xfId="23745"/>
    <cellStyle name="Separador de milhares 2 27" xfId="23746"/>
    <cellStyle name="Separador de milhares 2 28" xfId="23747"/>
    <cellStyle name="Separador de milhares 2 29" xfId="23748"/>
    <cellStyle name="Separador de milhares 2 3" xfId="23749"/>
    <cellStyle name="Separador de milhares 2 3 10" xfId="23750"/>
    <cellStyle name="Separador de milhares 2 3 11" xfId="23751"/>
    <cellStyle name="Separador de milhares 2 3 12" xfId="23752"/>
    <cellStyle name="Separador de milhares 2 3 13" xfId="23753"/>
    <cellStyle name="Separador de milhares 2 3 14" xfId="23754"/>
    <cellStyle name="Separador de milhares 2 3 15" xfId="23755"/>
    <cellStyle name="Separador de milhares 2 3 16" xfId="23756"/>
    <cellStyle name="Separador de milhares 2 3 17" xfId="23757"/>
    <cellStyle name="Separador de milhares 2 3 18" xfId="23758"/>
    <cellStyle name="Separador de milhares 2 3 19" xfId="23759"/>
    <cellStyle name="Separador de milhares 2 3 2" xfId="23760"/>
    <cellStyle name="Separador de milhares 2 3 2 2" xfId="44054"/>
    <cellStyle name="Separador de milhares 2 3 2 3" xfId="44055"/>
    <cellStyle name="Separador de milhares 2 3 2 4" xfId="44056"/>
    <cellStyle name="Separador de milhares 2 3 20" xfId="23761"/>
    <cellStyle name="Separador de milhares 2 3 3" xfId="23762"/>
    <cellStyle name="Separador de milhares 2 3 3 2" xfId="44057"/>
    <cellStyle name="Separador de milhares 2 3 3 3" xfId="44058"/>
    <cellStyle name="Separador de milhares 2 3 3 4" xfId="44059"/>
    <cellStyle name="Separador de milhares 2 3 4" xfId="23763"/>
    <cellStyle name="Separador de milhares 2 3 4 2" xfId="46032"/>
    <cellStyle name="Separador de milhares 2 3 5" xfId="23764"/>
    <cellStyle name="Separador de milhares 2 3 5 2" xfId="46184"/>
    <cellStyle name="Separador de milhares 2 3 6" xfId="23765"/>
    <cellStyle name="Separador de milhares 2 3 6 2" xfId="46255"/>
    <cellStyle name="Separador de milhares 2 3 7" xfId="23766"/>
    <cellStyle name="Separador de milhares 2 3 7 2" xfId="46338"/>
    <cellStyle name="Separador de milhares 2 3 8" xfId="23767"/>
    <cellStyle name="Separador de milhares 2 3 8 2" xfId="46290"/>
    <cellStyle name="Separador de milhares 2 3 9" xfId="23768"/>
    <cellStyle name="Separador de milhares 2 30" xfId="23769"/>
    <cellStyle name="Separador de milhares 2 31" xfId="23770"/>
    <cellStyle name="Separador de milhares 2 32" xfId="23771"/>
    <cellStyle name="Separador de milhares 2 33" xfId="23772"/>
    <cellStyle name="Separador de milhares 2 33 2" xfId="23773"/>
    <cellStyle name="Separador de milhares 2 33 3" xfId="23774"/>
    <cellStyle name="Separador de milhares 2 33 4" xfId="23775"/>
    <cellStyle name="Separador de milhares 2 33 5" xfId="23776"/>
    <cellStyle name="Separador de milhares 2 33 6" xfId="23777"/>
    <cellStyle name="Separador de milhares 2 33 7" xfId="23778"/>
    <cellStyle name="Separador de milhares 2 34" xfId="23779"/>
    <cellStyle name="Separador de milhares 2 35" xfId="23780"/>
    <cellStyle name="Separador de milhares 2 36" xfId="23781"/>
    <cellStyle name="Separador de milhares 2 37" xfId="23782"/>
    <cellStyle name="Separador de milhares 2 37 10" xfId="23783"/>
    <cellStyle name="Separador de milhares 2 37 11" xfId="23784"/>
    <cellStyle name="Separador de milhares 2 37 12" xfId="23785"/>
    <cellStyle name="Separador de milhares 2 37 13" xfId="23786"/>
    <cellStyle name="Separador de milhares 2 37 14" xfId="23787"/>
    <cellStyle name="Separador de milhares 2 37 15" xfId="23788"/>
    <cellStyle name="Separador de milhares 2 37 16" xfId="23789"/>
    <cellStyle name="Separador de milhares 2 37 2" xfId="23790"/>
    <cellStyle name="Separador de milhares 2 37 3" xfId="23791"/>
    <cellStyle name="Separador de milhares 2 37 4" xfId="23792"/>
    <cellStyle name="Separador de milhares 2 37 5" xfId="23793"/>
    <cellStyle name="Separador de milhares 2 37 6" xfId="23794"/>
    <cellStyle name="Separador de milhares 2 37 7" xfId="23795"/>
    <cellStyle name="Separador de milhares 2 37 8" xfId="23796"/>
    <cellStyle name="Separador de milhares 2 37 9" xfId="23797"/>
    <cellStyle name="Separador de milhares 2 38" xfId="23798"/>
    <cellStyle name="Separador de milhares 2 39" xfId="23799"/>
    <cellStyle name="Separador de milhares 2 39 10" xfId="23800"/>
    <cellStyle name="Separador de milhares 2 39 10 2" xfId="23801"/>
    <cellStyle name="Separador de milhares 2 39 10 2 2" xfId="38832"/>
    <cellStyle name="Separador de milhares 2 39 10 3" xfId="23802"/>
    <cellStyle name="Separador de milhares 2 39 10 3 2" xfId="38833"/>
    <cellStyle name="Separador de milhares 2 39 10 4" xfId="23803"/>
    <cellStyle name="Separador de milhares 2 39 10 4 2" xfId="38834"/>
    <cellStyle name="Separador de milhares 2 39 10 5" xfId="23804"/>
    <cellStyle name="Separador de milhares 2 39 10 5 2" xfId="38835"/>
    <cellStyle name="Separador de milhares 2 39 10 6" xfId="38831"/>
    <cellStyle name="Separador de milhares 2 39 11" xfId="23805"/>
    <cellStyle name="Separador de milhares 2 39 11 2" xfId="23806"/>
    <cellStyle name="Separador de milhares 2 39 11 2 2" xfId="38837"/>
    <cellStyle name="Separador de milhares 2 39 11 3" xfId="23807"/>
    <cellStyle name="Separador de milhares 2 39 11 3 2" xfId="38838"/>
    <cellStyle name="Separador de milhares 2 39 11 4" xfId="23808"/>
    <cellStyle name="Separador de milhares 2 39 11 4 2" xfId="38839"/>
    <cellStyle name="Separador de milhares 2 39 11 5" xfId="23809"/>
    <cellStyle name="Separador de milhares 2 39 11 5 2" xfId="38840"/>
    <cellStyle name="Separador de milhares 2 39 11 6" xfId="38836"/>
    <cellStyle name="Separador de milhares 2 39 12" xfId="23810"/>
    <cellStyle name="Separador de milhares 2 39 12 2" xfId="23811"/>
    <cellStyle name="Separador de milhares 2 39 12 2 2" xfId="38842"/>
    <cellStyle name="Separador de milhares 2 39 12 3" xfId="23812"/>
    <cellStyle name="Separador de milhares 2 39 12 3 2" xfId="38843"/>
    <cellStyle name="Separador de milhares 2 39 12 4" xfId="23813"/>
    <cellStyle name="Separador de milhares 2 39 12 4 2" xfId="38844"/>
    <cellStyle name="Separador de milhares 2 39 12 5" xfId="23814"/>
    <cellStyle name="Separador de milhares 2 39 12 5 2" xfId="38845"/>
    <cellStyle name="Separador de milhares 2 39 12 6" xfId="38841"/>
    <cellStyle name="Separador de milhares 2 39 13" xfId="23815"/>
    <cellStyle name="Separador de milhares 2 39 13 2" xfId="23816"/>
    <cellStyle name="Separador de milhares 2 39 13 2 2" xfId="38847"/>
    <cellStyle name="Separador de milhares 2 39 13 3" xfId="23817"/>
    <cellStyle name="Separador de milhares 2 39 13 3 2" xfId="38848"/>
    <cellStyle name="Separador de milhares 2 39 13 4" xfId="23818"/>
    <cellStyle name="Separador de milhares 2 39 13 4 2" xfId="38849"/>
    <cellStyle name="Separador de milhares 2 39 13 5" xfId="23819"/>
    <cellStyle name="Separador de milhares 2 39 13 5 2" xfId="38850"/>
    <cellStyle name="Separador de milhares 2 39 13 6" xfId="38846"/>
    <cellStyle name="Separador de milhares 2 39 14" xfId="23820"/>
    <cellStyle name="Separador de milhares 2 39 14 2" xfId="23821"/>
    <cellStyle name="Separador de milhares 2 39 14 2 2" xfId="38852"/>
    <cellStyle name="Separador de milhares 2 39 14 3" xfId="23822"/>
    <cellStyle name="Separador de milhares 2 39 14 3 2" xfId="38853"/>
    <cellStyle name="Separador de milhares 2 39 14 4" xfId="23823"/>
    <cellStyle name="Separador de milhares 2 39 14 4 2" xfId="38854"/>
    <cellStyle name="Separador de milhares 2 39 14 5" xfId="23824"/>
    <cellStyle name="Separador de milhares 2 39 14 5 2" xfId="38855"/>
    <cellStyle name="Separador de milhares 2 39 14 6" xfId="38851"/>
    <cellStyle name="Separador de milhares 2 39 15" xfId="23825"/>
    <cellStyle name="Separador de milhares 2 39 15 2" xfId="23826"/>
    <cellStyle name="Separador de milhares 2 39 15 2 2" xfId="38857"/>
    <cellStyle name="Separador de milhares 2 39 15 3" xfId="23827"/>
    <cellStyle name="Separador de milhares 2 39 15 3 2" xfId="38858"/>
    <cellStyle name="Separador de milhares 2 39 15 4" xfId="23828"/>
    <cellStyle name="Separador de milhares 2 39 15 4 2" xfId="38859"/>
    <cellStyle name="Separador de milhares 2 39 15 5" xfId="23829"/>
    <cellStyle name="Separador de milhares 2 39 15 5 2" xfId="38860"/>
    <cellStyle name="Separador de milhares 2 39 15 6" xfId="38856"/>
    <cellStyle name="Separador de milhares 2 39 16" xfId="23830"/>
    <cellStyle name="Separador de milhares 2 39 16 2" xfId="23831"/>
    <cellStyle name="Separador de milhares 2 39 16 2 2" xfId="38862"/>
    <cellStyle name="Separador de milhares 2 39 16 3" xfId="23832"/>
    <cellStyle name="Separador de milhares 2 39 16 3 2" xfId="38863"/>
    <cellStyle name="Separador de milhares 2 39 16 4" xfId="23833"/>
    <cellStyle name="Separador de milhares 2 39 16 4 2" xfId="38864"/>
    <cellStyle name="Separador de milhares 2 39 16 5" xfId="23834"/>
    <cellStyle name="Separador de milhares 2 39 16 5 2" xfId="38865"/>
    <cellStyle name="Separador de milhares 2 39 16 6" xfId="38861"/>
    <cellStyle name="Separador de milhares 2 39 17" xfId="23835"/>
    <cellStyle name="Separador de milhares 2 39 17 2" xfId="38866"/>
    <cellStyle name="Separador de milhares 2 39 18" xfId="23836"/>
    <cellStyle name="Separador de milhares 2 39 18 2" xfId="38867"/>
    <cellStyle name="Separador de milhares 2 39 19" xfId="23837"/>
    <cellStyle name="Separador de milhares 2 39 19 2" xfId="38868"/>
    <cellStyle name="Separador de milhares 2 39 2" xfId="23838"/>
    <cellStyle name="Separador de milhares 2 39 2 10" xfId="23839"/>
    <cellStyle name="Separador de milhares 2 39 2 10 2" xfId="38870"/>
    <cellStyle name="Separador de milhares 2 39 2 11" xfId="23840"/>
    <cellStyle name="Separador de milhares 2 39 2 11 2" xfId="38871"/>
    <cellStyle name="Separador de milhares 2 39 2 12" xfId="38869"/>
    <cellStyle name="Separador de milhares 2 39 2 2" xfId="23841"/>
    <cellStyle name="Separador de milhares 2 39 2 2 2" xfId="23842"/>
    <cellStyle name="Separador de milhares 2 39 2 2 2 2" xfId="38873"/>
    <cellStyle name="Separador de milhares 2 39 2 2 3" xfId="23843"/>
    <cellStyle name="Separador de milhares 2 39 2 2 3 2" xfId="38874"/>
    <cellStyle name="Separador de milhares 2 39 2 2 4" xfId="23844"/>
    <cellStyle name="Separador de milhares 2 39 2 2 4 2" xfId="38875"/>
    <cellStyle name="Separador de milhares 2 39 2 2 5" xfId="23845"/>
    <cellStyle name="Separador de milhares 2 39 2 2 5 2" xfId="38876"/>
    <cellStyle name="Separador de milhares 2 39 2 2 6" xfId="38872"/>
    <cellStyle name="Separador de milhares 2 39 2 3" xfId="23846"/>
    <cellStyle name="Separador de milhares 2 39 2 3 2" xfId="23847"/>
    <cellStyle name="Separador de milhares 2 39 2 3 2 2" xfId="38878"/>
    <cellStyle name="Separador de milhares 2 39 2 3 3" xfId="23848"/>
    <cellStyle name="Separador de milhares 2 39 2 3 3 2" xfId="38879"/>
    <cellStyle name="Separador de milhares 2 39 2 3 4" xfId="23849"/>
    <cellStyle name="Separador de milhares 2 39 2 3 4 2" xfId="38880"/>
    <cellStyle name="Separador de milhares 2 39 2 3 5" xfId="23850"/>
    <cellStyle name="Separador de milhares 2 39 2 3 5 2" xfId="38881"/>
    <cellStyle name="Separador de milhares 2 39 2 3 6" xfId="38877"/>
    <cellStyle name="Separador de milhares 2 39 2 4" xfId="23851"/>
    <cellStyle name="Separador de milhares 2 39 2 4 2" xfId="23852"/>
    <cellStyle name="Separador de milhares 2 39 2 4 2 2" xfId="38883"/>
    <cellStyle name="Separador de milhares 2 39 2 4 3" xfId="23853"/>
    <cellStyle name="Separador de milhares 2 39 2 4 3 2" xfId="38884"/>
    <cellStyle name="Separador de milhares 2 39 2 4 4" xfId="23854"/>
    <cellStyle name="Separador de milhares 2 39 2 4 4 2" xfId="38885"/>
    <cellStyle name="Separador de milhares 2 39 2 4 5" xfId="23855"/>
    <cellStyle name="Separador de milhares 2 39 2 4 5 2" xfId="38886"/>
    <cellStyle name="Separador de milhares 2 39 2 4 6" xfId="38882"/>
    <cellStyle name="Separador de milhares 2 39 2 5" xfId="23856"/>
    <cellStyle name="Separador de milhares 2 39 2 5 2" xfId="23857"/>
    <cellStyle name="Separador de milhares 2 39 2 5 2 2" xfId="38888"/>
    <cellStyle name="Separador de milhares 2 39 2 5 3" xfId="23858"/>
    <cellStyle name="Separador de milhares 2 39 2 5 3 2" xfId="38889"/>
    <cellStyle name="Separador de milhares 2 39 2 5 4" xfId="23859"/>
    <cellStyle name="Separador de milhares 2 39 2 5 4 2" xfId="38890"/>
    <cellStyle name="Separador de milhares 2 39 2 5 5" xfId="23860"/>
    <cellStyle name="Separador de milhares 2 39 2 5 5 2" xfId="38891"/>
    <cellStyle name="Separador de milhares 2 39 2 5 6" xfId="38887"/>
    <cellStyle name="Separador de milhares 2 39 2 6" xfId="23861"/>
    <cellStyle name="Separador de milhares 2 39 2 6 2" xfId="23862"/>
    <cellStyle name="Separador de milhares 2 39 2 6 2 2" xfId="38893"/>
    <cellStyle name="Separador de milhares 2 39 2 6 3" xfId="23863"/>
    <cellStyle name="Separador de milhares 2 39 2 6 3 2" xfId="38894"/>
    <cellStyle name="Separador de milhares 2 39 2 6 4" xfId="23864"/>
    <cellStyle name="Separador de milhares 2 39 2 6 4 2" xfId="38895"/>
    <cellStyle name="Separador de milhares 2 39 2 6 5" xfId="23865"/>
    <cellStyle name="Separador de milhares 2 39 2 6 5 2" xfId="38896"/>
    <cellStyle name="Separador de milhares 2 39 2 6 6" xfId="38892"/>
    <cellStyle name="Separador de milhares 2 39 2 7" xfId="23866"/>
    <cellStyle name="Separador de milhares 2 39 2 7 2" xfId="23867"/>
    <cellStyle name="Separador de milhares 2 39 2 7 2 2" xfId="38898"/>
    <cellStyle name="Separador de milhares 2 39 2 7 3" xfId="23868"/>
    <cellStyle name="Separador de milhares 2 39 2 7 3 2" xfId="38899"/>
    <cellStyle name="Separador de milhares 2 39 2 7 4" xfId="23869"/>
    <cellStyle name="Separador de milhares 2 39 2 7 4 2" xfId="38900"/>
    <cellStyle name="Separador de milhares 2 39 2 7 5" xfId="23870"/>
    <cellStyle name="Separador de milhares 2 39 2 7 5 2" xfId="38901"/>
    <cellStyle name="Separador de milhares 2 39 2 7 6" xfId="38897"/>
    <cellStyle name="Separador de milhares 2 39 2 8" xfId="23871"/>
    <cellStyle name="Separador de milhares 2 39 2 8 2" xfId="38902"/>
    <cellStyle name="Separador de milhares 2 39 2 9" xfId="23872"/>
    <cellStyle name="Separador de milhares 2 39 2 9 2" xfId="38903"/>
    <cellStyle name="Separador de milhares 2 39 20" xfId="23873"/>
    <cellStyle name="Separador de milhares 2 39 20 2" xfId="38904"/>
    <cellStyle name="Separador de milhares 2 39 21" xfId="38830"/>
    <cellStyle name="Separador de milhares 2 39 3" xfId="23874"/>
    <cellStyle name="Separador de milhares 2 39 3 2" xfId="23875"/>
    <cellStyle name="Separador de milhares 2 39 3 2 2" xfId="23876"/>
    <cellStyle name="Separador de milhares 2 39 3 2 2 2" xfId="38907"/>
    <cellStyle name="Separador de milhares 2 39 3 2 3" xfId="23877"/>
    <cellStyle name="Separador de milhares 2 39 3 2 3 2" xfId="38908"/>
    <cellStyle name="Separador de milhares 2 39 3 2 4" xfId="23878"/>
    <cellStyle name="Separador de milhares 2 39 3 2 4 2" xfId="38909"/>
    <cellStyle name="Separador de milhares 2 39 3 2 5" xfId="23879"/>
    <cellStyle name="Separador de milhares 2 39 3 2 5 2" xfId="38910"/>
    <cellStyle name="Separador de milhares 2 39 3 2 6" xfId="38906"/>
    <cellStyle name="Separador de milhares 2 39 3 3" xfId="23880"/>
    <cellStyle name="Separador de milhares 2 39 3 3 2" xfId="38911"/>
    <cellStyle name="Separador de milhares 2 39 3 4" xfId="23881"/>
    <cellStyle name="Separador de milhares 2 39 3 4 2" xfId="38912"/>
    <cellStyle name="Separador de milhares 2 39 3 5" xfId="23882"/>
    <cellStyle name="Separador de milhares 2 39 3 5 2" xfId="38913"/>
    <cellStyle name="Separador de milhares 2 39 3 6" xfId="23883"/>
    <cellStyle name="Separador de milhares 2 39 3 6 2" xfId="38914"/>
    <cellStyle name="Separador de milhares 2 39 3 7" xfId="38905"/>
    <cellStyle name="Separador de milhares 2 39 4" xfId="23884"/>
    <cellStyle name="Separador de milhares 2 39 4 2" xfId="23885"/>
    <cellStyle name="Separador de milhares 2 39 4 2 2" xfId="23886"/>
    <cellStyle name="Separador de milhares 2 39 4 2 2 2" xfId="38917"/>
    <cellStyle name="Separador de milhares 2 39 4 2 3" xfId="23887"/>
    <cellStyle name="Separador de milhares 2 39 4 2 3 2" xfId="38918"/>
    <cellStyle name="Separador de milhares 2 39 4 2 4" xfId="23888"/>
    <cellStyle name="Separador de milhares 2 39 4 2 4 2" xfId="38919"/>
    <cellStyle name="Separador de milhares 2 39 4 2 5" xfId="23889"/>
    <cellStyle name="Separador de milhares 2 39 4 2 5 2" xfId="38920"/>
    <cellStyle name="Separador de milhares 2 39 4 2 6" xfId="38916"/>
    <cellStyle name="Separador de milhares 2 39 4 3" xfId="23890"/>
    <cellStyle name="Separador de milhares 2 39 4 3 2" xfId="38921"/>
    <cellStyle name="Separador de milhares 2 39 4 4" xfId="23891"/>
    <cellStyle name="Separador de milhares 2 39 4 4 2" xfId="38922"/>
    <cellStyle name="Separador de milhares 2 39 4 5" xfId="23892"/>
    <cellStyle name="Separador de milhares 2 39 4 5 2" xfId="38923"/>
    <cellStyle name="Separador de milhares 2 39 4 6" xfId="23893"/>
    <cellStyle name="Separador de milhares 2 39 4 6 2" xfId="38924"/>
    <cellStyle name="Separador de milhares 2 39 4 7" xfId="38915"/>
    <cellStyle name="Separador de milhares 2 39 5" xfId="23894"/>
    <cellStyle name="Separador de milhares 2 39 5 2" xfId="23895"/>
    <cellStyle name="Separador de milhares 2 39 5 2 2" xfId="38926"/>
    <cellStyle name="Separador de milhares 2 39 5 3" xfId="23896"/>
    <cellStyle name="Separador de milhares 2 39 5 3 2" xfId="38927"/>
    <cellStyle name="Separador de milhares 2 39 5 4" xfId="23897"/>
    <cellStyle name="Separador de milhares 2 39 5 4 2" xfId="38928"/>
    <cellStyle name="Separador de milhares 2 39 5 5" xfId="23898"/>
    <cellStyle name="Separador de milhares 2 39 5 5 2" xfId="38929"/>
    <cellStyle name="Separador de milhares 2 39 5 6" xfId="38925"/>
    <cellStyle name="Separador de milhares 2 39 6" xfId="23899"/>
    <cellStyle name="Separador de milhares 2 39 6 2" xfId="23900"/>
    <cellStyle name="Separador de milhares 2 39 6 2 2" xfId="38931"/>
    <cellStyle name="Separador de milhares 2 39 6 3" xfId="23901"/>
    <cellStyle name="Separador de milhares 2 39 6 3 2" xfId="38932"/>
    <cellStyle name="Separador de milhares 2 39 6 4" xfId="23902"/>
    <cellStyle name="Separador de milhares 2 39 6 4 2" xfId="38933"/>
    <cellStyle name="Separador de milhares 2 39 6 5" xfId="23903"/>
    <cellStyle name="Separador de milhares 2 39 6 5 2" xfId="38934"/>
    <cellStyle name="Separador de milhares 2 39 6 6" xfId="38930"/>
    <cellStyle name="Separador de milhares 2 39 7" xfId="23904"/>
    <cellStyle name="Separador de milhares 2 39 7 2" xfId="23905"/>
    <cellStyle name="Separador de milhares 2 39 7 2 2" xfId="38936"/>
    <cellStyle name="Separador de milhares 2 39 7 3" xfId="23906"/>
    <cellStyle name="Separador de milhares 2 39 7 3 2" xfId="38937"/>
    <cellStyle name="Separador de milhares 2 39 7 4" xfId="23907"/>
    <cellStyle name="Separador de milhares 2 39 7 4 2" xfId="38938"/>
    <cellStyle name="Separador de milhares 2 39 7 5" xfId="23908"/>
    <cellStyle name="Separador de milhares 2 39 7 5 2" xfId="38939"/>
    <cellStyle name="Separador de milhares 2 39 7 6" xfId="38935"/>
    <cellStyle name="Separador de milhares 2 39 8" xfId="23909"/>
    <cellStyle name="Separador de milhares 2 39 8 2" xfId="23910"/>
    <cellStyle name="Separador de milhares 2 39 8 2 2" xfId="38941"/>
    <cellStyle name="Separador de milhares 2 39 8 3" xfId="23911"/>
    <cellStyle name="Separador de milhares 2 39 8 3 2" xfId="38942"/>
    <cellStyle name="Separador de milhares 2 39 8 4" xfId="23912"/>
    <cellStyle name="Separador de milhares 2 39 8 4 2" xfId="38943"/>
    <cellStyle name="Separador de milhares 2 39 8 5" xfId="23913"/>
    <cellStyle name="Separador de milhares 2 39 8 5 2" xfId="38944"/>
    <cellStyle name="Separador de milhares 2 39 8 6" xfId="38940"/>
    <cellStyle name="Separador de milhares 2 39 9" xfId="23914"/>
    <cellStyle name="Separador de milhares 2 39 9 2" xfId="23915"/>
    <cellStyle name="Separador de milhares 2 39 9 2 2" xfId="38946"/>
    <cellStyle name="Separador de milhares 2 39 9 3" xfId="23916"/>
    <cellStyle name="Separador de milhares 2 39 9 3 2" xfId="38947"/>
    <cellStyle name="Separador de milhares 2 39 9 4" xfId="23917"/>
    <cellStyle name="Separador de milhares 2 39 9 4 2" xfId="38948"/>
    <cellStyle name="Separador de milhares 2 39 9 5" xfId="23918"/>
    <cellStyle name="Separador de milhares 2 39 9 5 2" xfId="38949"/>
    <cellStyle name="Separador de milhares 2 39 9 6" xfId="38945"/>
    <cellStyle name="Separador de milhares 2 4" xfId="23919"/>
    <cellStyle name="Separador de milhares 2 4 10" xfId="23920"/>
    <cellStyle name="Separador de milhares 2 4 11" xfId="23921"/>
    <cellStyle name="Separador de milhares 2 4 12" xfId="23922"/>
    <cellStyle name="Separador de milhares 2 4 13" xfId="23923"/>
    <cellStyle name="Separador de milhares 2 4 14" xfId="23924"/>
    <cellStyle name="Separador de milhares 2 4 15" xfId="23925"/>
    <cellStyle name="Separador de milhares 2 4 16" xfId="23926"/>
    <cellStyle name="Separador de milhares 2 4 17" xfId="23927"/>
    <cellStyle name="Separador de milhares 2 4 18" xfId="23928"/>
    <cellStyle name="Separador de milhares 2 4 19" xfId="23929"/>
    <cellStyle name="Separador de milhares 2 4 2" xfId="23930"/>
    <cellStyle name="Separador de milhares 2 4 2 2" xfId="23931"/>
    <cellStyle name="Separador de milhares 2 4 2 3" xfId="23932"/>
    <cellStyle name="Separador de milhares 2 4 2 4" xfId="23933"/>
    <cellStyle name="Separador de milhares 2 4 2 5" xfId="23934"/>
    <cellStyle name="Separador de milhares 2 4 2 6" xfId="23935"/>
    <cellStyle name="Separador de milhares 2 4 2 7" xfId="23936"/>
    <cellStyle name="Separador de milhares 2 4 20" xfId="23937"/>
    <cellStyle name="Separador de milhares 2 4 21" xfId="23938"/>
    <cellStyle name="Separador de milhares 2 4 22" xfId="23939"/>
    <cellStyle name="Separador de milhares 2 4 23" xfId="23940"/>
    <cellStyle name="Separador de milhares 2 4 24" xfId="23941"/>
    <cellStyle name="Separador de milhares 2 4 25" xfId="23942"/>
    <cellStyle name="Separador de milhares 2 4 3" xfId="23943"/>
    <cellStyle name="Separador de milhares 2 4 3 2" xfId="46219"/>
    <cellStyle name="Separador de milhares 2 4 4" xfId="23944"/>
    <cellStyle name="Separador de milhares 2 4 4 2" xfId="46369"/>
    <cellStyle name="Separador de milhares 2 4 5" xfId="23945"/>
    <cellStyle name="Separador de milhares 2 4 5 2" xfId="46306"/>
    <cellStyle name="Separador de milhares 2 4 6" xfId="23946"/>
    <cellStyle name="Separador de milhares 2 4 7" xfId="23947"/>
    <cellStyle name="Separador de milhares 2 4 8" xfId="23948"/>
    <cellStyle name="Separador de milhares 2 4 9" xfId="23949"/>
    <cellStyle name="Separador de milhares 2 40" xfId="23950"/>
    <cellStyle name="Separador de milhares 2 40 10" xfId="23951"/>
    <cellStyle name="Separador de milhares 2 40 10 2" xfId="23952"/>
    <cellStyle name="Separador de milhares 2 40 10 2 2" xfId="38952"/>
    <cellStyle name="Separador de milhares 2 40 10 3" xfId="23953"/>
    <cellStyle name="Separador de milhares 2 40 10 3 2" xfId="38953"/>
    <cellStyle name="Separador de milhares 2 40 10 4" xfId="23954"/>
    <cellStyle name="Separador de milhares 2 40 10 4 2" xfId="38954"/>
    <cellStyle name="Separador de milhares 2 40 10 5" xfId="23955"/>
    <cellStyle name="Separador de milhares 2 40 10 5 2" xfId="38955"/>
    <cellStyle name="Separador de milhares 2 40 10 6" xfId="38951"/>
    <cellStyle name="Separador de milhares 2 40 11" xfId="23956"/>
    <cellStyle name="Separador de milhares 2 40 11 2" xfId="23957"/>
    <cellStyle name="Separador de milhares 2 40 11 2 2" xfId="38957"/>
    <cellStyle name="Separador de milhares 2 40 11 3" xfId="23958"/>
    <cellStyle name="Separador de milhares 2 40 11 3 2" xfId="38958"/>
    <cellStyle name="Separador de milhares 2 40 11 4" xfId="23959"/>
    <cellStyle name="Separador de milhares 2 40 11 4 2" xfId="38959"/>
    <cellStyle name="Separador de milhares 2 40 11 5" xfId="23960"/>
    <cellStyle name="Separador de milhares 2 40 11 5 2" xfId="38960"/>
    <cellStyle name="Separador de milhares 2 40 11 6" xfId="38956"/>
    <cellStyle name="Separador de milhares 2 40 12" xfId="23961"/>
    <cellStyle name="Separador de milhares 2 40 12 2" xfId="23962"/>
    <cellStyle name="Separador de milhares 2 40 12 2 2" xfId="38962"/>
    <cellStyle name="Separador de milhares 2 40 12 3" xfId="23963"/>
    <cellStyle name="Separador de milhares 2 40 12 3 2" xfId="38963"/>
    <cellStyle name="Separador de milhares 2 40 12 4" xfId="23964"/>
    <cellStyle name="Separador de milhares 2 40 12 4 2" xfId="38964"/>
    <cellStyle name="Separador de milhares 2 40 12 5" xfId="23965"/>
    <cellStyle name="Separador de milhares 2 40 12 5 2" xfId="38965"/>
    <cellStyle name="Separador de milhares 2 40 12 6" xfId="38961"/>
    <cellStyle name="Separador de milhares 2 40 13" xfId="23966"/>
    <cellStyle name="Separador de milhares 2 40 13 2" xfId="23967"/>
    <cellStyle name="Separador de milhares 2 40 13 2 2" xfId="38967"/>
    <cellStyle name="Separador de milhares 2 40 13 3" xfId="23968"/>
    <cellStyle name="Separador de milhares 2 40 13 3 2" xfId="38968"/>
    <cellStyle name="Separador de milhares 2 40 13 4" xfId="23969"/>
    <cellStyle name="Separador de milhares 2 40 13 4 2" xfId="38969"/>
    <cellStyle name="Separador de milhares 2 40 13 5" xfId="23970"/>
    <cellStyle name="Separador de milhares 2 40 13 5 2" xfId="38970"/>
    <cellStyle name="Separador de milhares 2 40 13 6" xfId="38966"/>
    <cellStyle name="Separador de milhares 2 40 14" xfId="23971"/>
    <cellStyle name="Separador de milhares 2 40 14 2" xfId="23972"/>
    <cellStyle name="Separador de milhares 2 40 14 2 2" xfId="38972"/>
    <cellStyle name="Separador de milhares 2 40 14 3" xfId="23973"/>
    <cellStyle name="Separador de milhares 2 40 14 3 2" xfId="38973"/>
    <cellStyle name="Separador de milhares 2 40 14 4" xfId="23974"/>
    <cellStyle name="Separador de milhares 2 40 14 4 2" xfId="38974"/>
    <cellStyle name="Separador de milhares 2 40 14 5" xfId="23975"/>
    <cellStyle name="Separador de milhares 2 40 14 5 2" xfId="38975"/>
    <cellStyle name="Separador de milhares 2 40 14 6" xfId="38971"/>
    <cellStyle name="Separador de milhares 2 40 15" xfId="23976"/>
    <cellStyle name="Separador de milhares 2 40 15 2" xfId="23977"/>
    <cellStyle name="Separador de milhares 2 40 15 2 2" xfId="38977"/>
    <cellStyle name="Separador de milhares 2 40 15 3" xfId="23978"/>
    <cellStyle name="Separador de milhares 2 40 15 3 2" xfId="38978"/>
    <cellStyle name="Separador de milhares 2 40 15 4" xfId="23979"/>
    <cellStyle name="Separador de milhares 2 40 15 4 2" xfId="38979"/>
    <cellStyle name="Separador de milhares 2 40 15 5" xfId="23980"/>
    <cellStyle name="Separador de milhares 2 40 15 5 2" xfId="38980"/>
    <cellStyle name="Separador de milhares 2 40 15 6" xfId="38976"/>
    <cellStyle name="Separador de milhares 2 40 16" xfId="23981"/>
    <cellStyle name="Separador de milhares 2 40 16 2" xfId="23982"/>
    <cellStyle name="Separador de milhares 2 40 16 2 2" xfId="38982"/>
    <cellStyle name="Separador de milhares 2 40 16 3" xfId="23983"/>
    <cellStyle name="Separador de milhares 2 40 16 3 2" xfId="38983"/>
    <cellStyle name="Separador de milhares 2 40 16 4" xfId="23984"/>
    <cellStyle name="Separador de milhares 2 40 16 4 2" xfId="38984"/>
    <cellStyle name="Separador de milhares 2 40 16 5" xfId="23985"/>
    <cellStyle name="Separador de milhares 2 40 16 5 2" xfId="38985"/>
    <cellStyle name="Separador de milhares 2 40 16 6" xfId="38981"/>
    <cellStyle name="Separador de milhares 2 40 17" xfId="23986"/>
    <cellStyle name="Separador de milhares 2 40 17 2" xfId="38986"/>
    <cellStyle name="Separador de milhares 2 40 18" xfId="23987"/>
    <cellStyle name="Separador de milhares 2 40 18 2" xfId="38987"/>
    <cellStyle name="Separador de milhares 2 40 19" xfId="23988"/>
    <cellStyle name="Separador de milhares 2 40 19 2" xfId="38988"/>
    <cellStyle name="Separador de milhares 2 40 2" xfId="23989"/>
    <cellStyle name="Separador de milhares 2 40 2 10" xfId="23990"/>
    <cellStyle name="Separador de milhares 2 40 2 10 2" xfId="38990"/>
    <cellStyle name="Separador de milhares 2 40 2 11" xfId="23991"/>
    <cellStyle name="Separador de milhares 2 40 2 11 2" xfId="38991"/>
    <cellStyle name="Separador de milhares 2 40 2 12" xfId="38989"/>
    <cellStyle name="Separador de milhares 2 40 2 2" xfId="23992"/>
    <cellStyle name="Separador de milhares 2 40 2 2 2" xfId="23993"/>
    <cellStyle name="Separador de milhares 2 40 2 2 2 2" xfId="38993"/>
    <cellStyle name="Separador de milhares 2 40 2 2 3" xfId="23994"/>
    <cellStyle name="Separador de milhares 2 40 2 2 3 2" xfId="38994"/>
    <cellStyle name="Separador de milhares 2 40 2 2 4" xfId="23995"/>
    <cellStyle name="Separador de milhares 2 40 2 2 4 2" xfId="38995"/>
    <cellStyle name="Separador de milhares 2 40 2 2 5" xfId="23996"/>
    <cellStyle name="Separador de milhares 2 40 2 2 5 2" xfId="38996"/>
    <cellStyle name="Separador de milhares 2 40 2 2 6" xfId="38992"/>
    <cellStyle name="Separador de milhares 2 40 2 3" xfId="23997"/>
    <cellStyle name="Separador de milhares 2 40 2 3 2" xfId="23998"/>
    <cellStyle name="Separador de milhares 2 40 2 3 2 2" xfId="38998"/>
    <cellStyle name="Separador de milhares 2 40 2 3 3" xfId="23999"/>
    <cellStyle name="Separador de milhares 2 40 2 3 3 2" xfId="38999"/>
    <cellStyle name="Separador de milhares 2 40 2 3 4" xfId="24000"/>
    <cellStyle name="Separador de milhares 2 40 2 3 4 2" xfId="39000"/>
    <cellStyle name="Separador de milhares 2 40 2 3 5" xfId="24001"/>
    <cellStyle name="Separador de milhares 2 40 2 3 5 2" xfId="39001"/>
    <cellStyle name="Separador de milhares 2 40 2 3 6" xfId="38997"/>
    <cellStyle name="Separador de milhares 2 40 2 4" xfId="24002"/>
    <cellStyle name="Separador de milhares 2 40 2 4 2" xfId="24003"/>
    <cellStyle name="Separador de milhares 2 40 2 4 2 2" xfId="39003"/>
    <cellStyle name="Separador de milhares 2 40 2 4 3" xfId="24004"/>
    <cellStyle name="Separador de milhares 2 40 2 4 3 2" xfId="39004"/>
    <cellStyle name="Separador de milhares 2 40 2 4 4" xfId="24005"/>
    <cellStyle name="Separador de milhares 2 40 2 4 4 2" xfId="39005"/>
    <cellStyle name="Separador de milhares 2 40 2 4 5" xfId="24006"/>
    <cellStyle name="Separador de milhares 2 40 2 4 5 2" xfId="39006"/>
    <cellStyle name="Separador de milhares 2 40 2 4 6" xfId="39002"/>
    <cellStyle name="Separador de milhares 2 40 2 5" xfId="24007"/>
    <cellStyle name="Separador de milhares 2 40 2 5 2" xfId="24008"/>
    <cellStyle name="Separador de milhares 2 40 2 5 2 2" xfId="39008"/>
    <cellStyle name="Separador de milhares 2 40 2 5 3" xfId="24009"/>
    <cellStyle name="Separador de milhares 2 40 2 5 3 2" xfId="39009"/>
    <cellStyle name="Separador de milhares 2 40 2 5 4" xfId="24010"/>
    <cellStyle name="Separador de milhares 2 40 2 5 4 2" xfId="39010"/>
    <cellStyle name="Separador de milhares 2 40 2 5 5" xfId="24011"/>
    <cellStyle name="Separador de milhares 2 40 2 5 5 2" xfId="39011"/>
    <cellStyle name="Separador de milhares 2 40 2 5 6" xfId="39007"/>
    <cellStyle name="Separador de milhares 2 40 2 6" xfId="24012"/>
    <cellStyle name="Separador de milhares 2 40 2 6 2" xfId="24013"/>
    <cellStyle name="Separador de milhares 2 40 2 6 2 2" xfId="39013"/>
    <cellStyle name="Separador de milhares 2 40 2 6 3" xfId="24014"/>
    <cellStyle name="Separador de milhares 2 40 2 6 3 2" xfId="39014"/>
    <cellStyle name="Separador de milhares 2 40 2 6 4" xfId="24015"/>
    <cellStyle name="Separador de milhares 2 40 2 6 4 2" xfId="39015"/>
    <cellStyle name="Separador de milhares 2 40 2 6 5" xfId="24016"/>
    <cellStyle name="Separador de milhares 2 40 2 6 5 2" xfId="39016"/>
    <cellStyle name="Separador de milhares 2 40 2 6 6" xfId="39012"/>
    <cellStyle name="Separador de milhares 2 40 2 7" xfId="24017"/>
    <cellStyle name="Separador de milhares 2 40 2 7 2" xfId="24018"/>
    <cellStyle name="Separador de milhares 2 40 2 7 2 2" xfId="39018"/>
    <cellStyle name="Separador de milhares 2 40 2 7 3" xfId="24019"/>
    <cellStyle name="Separador de milhares 2 40 2 7 3 2" xfId="39019"/>
    <cellStyle name="Separador de milhares 2 40 2 7 4" xfId="24020"/>
    <cellStyle name="Separador de milhares 2 40 2 7 4 2" xfId="39020"/>
    <cellStyle name="Separador de milhares 2 40 2 7 5" xfId="24021"/>
    <cellStyle name="Separador de milhares 2 40 2 7 5 2" xfId="39021"/>
    <cellStyle name="Separador de milhares 2 40 2 7 6" xfId="39017"/>
    <cellStyle name="Separador de milhares 2 40 2 8" xfId="24022"/>
    <cellStyle name="Separador de milhares 2 40 2 8 2" xfId="39022"/>
    <cellStyle name="Separador de milhares 2 40 2 9" xfId="24023"/>
    <cellStyle name="Separador de milhares 2 40 2 9 2" xfId="39023"/>
    <cellStyle name="Separador de milhares 2 40 20" xfId="24024"/>
    <cellStyle name="Separador de milhares 2 40 20 2" xfId="39024"/>
    <cellStyle name="Separador de milhares 2 40 21" xfId="38950"/>
    <cellStyle name="Separador de milhares 2 40 3" xfId="24025"/>
    <cellStyle name="Separador de milhares 2 40 3 2" xfId="24026"/>
    <cellStyle name="Separador de milhares 2 40 3 2 2" xfId="24027"/>
    <cellStyle name="Separador de milhares 2 40 3 2 2 2" xfId="39027"/>
    <cellStyle name="Separador de milhares 2 40 3 2 3" xfId="24028"/>
    <cellStyle name="Separador de milhares 2 40 3 2 3 2" xfId="39028"/>
    <cellStyle name="Separador de milhares 2 40 3 2 4" xfId="24029"/>
    <cellStyle name="Separador de milhares 2 40 3 2 4 2" xfId="39029"/>
    <cellStyle name="Separador de milhares 2 40 3 2 5" xfId="24030"/>
    <cellStyle name="Separador de milhares 2 40 3 2 5 2" xfId="39030"/>
    <cellStyle name="Separador de milhares 2 40 3 2 6" xfId="39026"/>
    <cellStyle name="Separador de milhares 2 40 3 3" xfId="24031"/>
    <cellStyle name="Separador de milhares 2 40 3 3 2" xfId="39031"/>
    <cellStyle name="Separador de milhares 2 40 3 4" xfId="24032"/>
    <cellStyle name="Separador de milhares 2 40 3 4 2" xfId="39032"/>
    <cellStyle name="Separador de milhares 2 40 3 5" xfId="24033"/>
    <cellStyle name="Separador de milhares 2 40 3 5 2" xfId="39033"/>
    <cellStyle name="Separador de milhares 2 40 3 6" xfId="24034"/>
    <cellStyle name="Separador de milhares 2 40 3 6 2" xfId="39034"/>
    <cellStyle name="Separador de milhares 2 40 3 7" xfId="39025"/>
    <cellStyle name="Separador de milhares 2 40 4" xfId="24035"/>
    <cellStyle name="Separador de milhares 2 40 4 2" xfId="24036"/>
    <cellStyle name="Separador de milhares 2 40 4 2 2" xfId="24037"/>
    <cellStyle name="Separador de milhares 2 40 4 2 2 2" xfId="39037"/>
    <cellStyle name="Separador de milhares 2 40 4 2 3" xfId="24038"/>
    <cellStyle name="Separador de milhares 2 40 4 2 3 2" xfId="39038"/>
    <cellStyle name="Separador de milhares 2 40 4 2 4" xfId="24039"/>
    <cellStyle name="Separador de milhares 2 40 4 2 4 2" xfId="39039"/>
    <cellStyle name="Separador de milhares 2 40 4 2 5" xfId="24040"/>
    <cellStyle name="Separador de milhares 2 40 4 2 5 2" xfId="39040"/>
    <cellStyle name="Separador de milhares 2 40 4 2 6" xfId="39036"/>
    <cellStyle name="Separador de milhares 2 40 4 3" xfId="24041"/>
    <cellStyle name="Separador de milhares 2 40 4 3 2" xfId="39041"/>
    <cellStyle name="Separador de milhares 2 40 4 4" xfId="24042"/>
    <cellStyle name="Separador de milhares 2 40 4 4 2" xfId="39042"/>
    <cellStyle name="Separador de milhares 2 40 4 5" xfId="24043"/>
    <cellStyle name="Separador de milhares 2 40 4 5 2" xfId="39043"/>
    <cellStyle name="Separador de milhares 2 40 4 6" xfId="24044"/>
    <cellStyle name="Separador de milhares 2 40 4 6 2" xfId="39044"/>
    <cellStyle name="Separador de milhares 2 40 4 7" xfId="39035"/>
    <cellStyle name="Separador de milhares 2 40 5" xfId="24045"/>
    <cellStyle name="Separador de milhares 2 40 5 2" xfId="24046"/>
    <cellStyle name="Separador de milhares 2 40 5 2 2" xfId="39046"/>
    <cellStyle name="Separador de milhares 2 40 5 3" xfId="24047"/>
    <cellStyle name="Separador de milhares 2 40 5 3 2" xfId="39047"/>
    <cellStyle name="Separador de milhares 2 40 5 4" xfId="24048"/>
    <cellStyle name="Separador de milhares 2 40 5 4 2" xfId="39048"/>
    <cellStyle name="Separador de milhares 2 40 5 5" xfId="24049"/>
    <cellStyle name="Separador de milhares 2 40 5 5 2" xfId="39049"/>
    <cellStyle name="Separador de milhares 2 40 5 6" xfId="39045"/>
    <cellStyle name="Separador de milhares 2 40 6" xfId="24050"/>
    <cellStyle name="Separador de milhares 2 40 6 2" xfId="24051"/>
    <cellStyle name="Separador de milhares 2 40 6 2 2" xfId="39051"/>
    <cellStyle name="Separador de milhares 2 40 6 3" xfId="24052"/>
    <cellStyle name="Separador de milhares 2 40 6 3 2" xfId="39052"/>
    <cellStyle name="Separador de milhares 2 40 6 4" xfId="24053"/>
    <cellStyle name="Separador de milhares 2 40 6 4 2" xfId="39053"/>
    <cellStyle name="Separador de milhares 2 40 6 5" xfId="24054"/>
    <cellStyle name="Separador de milhares 2 40 6 5 2" xfId="39054"/>
    <cellStyle name="Separador de milhares 2 40 6 6" xfId="39050"/>
    <cellStyle name="Separador de milhares 2 40 7" xfId="24055"/>
    <cellStyle name="Separador de milhares 2 40 7 2" xfId="24056"/>
    <cellStyle name="Separador de milhares 2 40 7 2 2" xfId="39056"/>
    <cellStyle name="Separador de milhares 2 40 7 3" xfId="24057"/>
    <cellStyle name="Separador de milhares 2 40 7 3 2" xfId="39057"/>
    <cellStyle name="Separador de milhares 2 40 7 4" xfId="24058"/>
    <cellStyle name="Separador de milhares 2 40 7 4 2" xfId="39058"/>
    <cellStyle name="Separador de milhares 2 40 7 5" xfId="24059"/>
    <cellStyle name="Separador de milhares 2 40 7 5 2" xfId="39059"/>
    <cellStyle name="Separador de milhares 2 40 7 6" xfId="39055"/>
    <cellStyle name="Separador de milhares 2 40 8" xfId="24060"/>
    <cellStyle name="Separador de milhares 2 40 8 2" xfId="24061"/>
    <cellStyle name="Separador de milhares 2 40 8 2 2" xfId="39061"/>
    <cellStyle name="Separador de milhares 2 40 8 3" xfId="24062"/>
    <cellStyle name="Separador de milhares 2 40 8 3 2" xfId="39062"/>
    <cellStyle name="Separador de milhares 2 40 8 4" xfId="24063"/>
    <cellStyle name="Separador de milhares 2 40 8 4 2" xfId="39063"/>
    <cellStyle name="Separador de milhares 2 40 8 5" xfId="24064"/>
    <cellStyle name="Separador de milhares 2 40 8 5 2" xfId="39064"/>
    <cellStyle name="Separador de milhares 2 40 8 6" xfId="39060"/>
    <cellStyle name="Separador de milhares 2 40 9" xfId="24065"/>
    <cellStyle name="Separador de milhares 2 40 9 2" xfId="24066"/>
    <cellStyle name="Separador de milhares 2 40 9 2 2" xfId="39066"/>
    <cellStyle name="Separador de milhares 2 40 9 3" xfId="24067"/>
    <cellStyle name="Separador de milhares 2 40 9 3 2" xfId="39067"/>
    <cellStyle name="Separador de milhares 2 40 9 4" xfId="24068"/>
    <cellStyle name="Separador de milhares 2 40 9 4 2" xfId="39068"/>
    <cellStyle name="Separador de milhares 2 40 9 5" xfId="24069"/>
    <cellStyle name="Separador de milhares 2 40 9 5 2" xfId="39069"/>
    <cellStyle name="Separador de milhares 2 40 9 6" xfId="39065"/>
    <cellStyle name="Separador de milhares 2 41" xfId="24070"/>
    <cellStyle name="Separador de milhares 2 42" xfId="24071"/>
    <cellStyle name="Separador de milhares 2 43" xfId="24072"/>
    <cellStyle name="Separador de milhares 2 44" xfId="24073"/>
    <cellStyle name="Separador de milhares 2 45" xfId="24074"/>
    <cellStyle name="Separador de milhares 2 46" xfId="24075"/>
    <cellStyle name="Separador de milhares 2 47" xfId="24076"/>
    <cellStyle name="Separador de milhares 2 48" xfId="24077"/>
    <cellStyle name="Separador de milhares 2 49" xfId="24078"/>
    <cellStyle name="Separador de milhares 2 5" xfId="24079"/>
    <cellStyle name="Separador de milhares 2 5 10" xfId="24080"/>
    <cellStyle name="Separador de milhares 2 5 11" xfId="24081"/>
    <cellStyle name="Separador de milhares 2 5 12" xfId="24082"/>
    <cellStyle name="Separador de milhares 2 5 13" xfId="24083"/>
    <cellStyle name="Separador de milhares 2 5 14" xfId="24084"/>
    <cellStyle name="Separador de milhares 2 5 15" xfId="24085"/>
    <cellStyle name="Separador de milhares 2 5 16" xfId="24086"/>
    <cellStyle name="Separador de milhares 2 5 17" xfId="24087"/>
    <cellStyle name="Separador de milhares 2 5 18" xfId="24088"/>
    <cellStyle name="Separador de milhares 2 5 19" xfId="24089"/>
    <cellStyle name="Separador de milhares 2 5 2" xfId="24090"/>
    <cellStyle name="Separador de milhares 2 5 2 2" xfId="24091"/>
    <cellStyle name="Separador de milhares 2 5 2 3" xfId="24092"/>
    <cellStyle name="Separador de milhares 2 5 2 4" xfId="24093"/>
    <cellStyle name="Separador de milhares 2 5 2 5" xfId="24094"/>
    <cellStyle name="Separador de milhares 2 5 2 6" xfId="24095"/>
    <cellStyle name="Separador de milhares 2 5 2 7" xfId="24096"/>
    <cellStyle name="Separador de milhares 2 5 20" xfId="24097"/>
    <cellStyle name="Separador de milhares 2 5 21" xfId="24098"/>
    <cellStyle name="Separador de milhares 2 5 22" xfId="24099"/>
    <cellStyle name="Separador de milhares 2 5 23" xfId="24100"/>
    <cellStyle name="Separador de milhares 2 5 24" xfId="24101"/>
    <cellStyle name="Separador de milhares 2 5 25" xfId="24102"/>
    <cellStyle name="Separador de milhares 2 5 26" xfId="24103"/>
    <cellStyle name="Separador de milhares 2 5 27" xfId="24104"/>
    <cellStyle name="Separador de milhares 2 5 3" xfId="24105"/>
    <cellStyle name="Separador de milhares 2 5 3 2" xfId="46203"/>
    <cellStyle name="Separador de milhares 2 5 4" xfId="24106"/>
    <cellStyle name="Separador de milhares 2 5 4 2" xfId="46353"/>
    <cellStyle name="Separador de milhares 2 5 5" xfId="24107"/>
    <cellStyle name="Separador de milhares 2 5 6" xfId="24108"/>
    <cellStyle name="Separador de milhares 2 5 7" xfId="24109"/>
    <cellStyle name="Separador de milhares 2 5 8" xfId="24110"/>
    <cellStyle name="Separador de milhares 2 5 9" xfId="24111"/>
    <cellStyle name="Separador de milhares 2 50" xfId="24112"/>
    <cellStyle name="Separador de milhares 2 51" xfId="24113"/>
    <cellStyle name="Separador de milhares 2 51 10" xfId="24114"/>
    <cellStyle name="Separador de milhares 2 51 11" xfId="24115"/>
    <cellStyle name="Separador de milhares 2 51 12" xfId="24116"/>
    <cellStyle name="Separador de milhares 2 51 13" xfId="24117"/>
    <cellStyle name="Separador de milhares 2 51 14" xfId="24118"/>
    <cellStyle name="Separador de milhares 2 51 15" xfId="24119"/>
    <cellStyle name="Separador de milhares 2 51 16" xfId="24120"/>
    <cellStyle name="Separador de milhares 2 51 2" xfId="24121"/>
    <cellStyle name="Separador de milhares 2 51 3" xfId="24122"/>
    <cellStyle name="Separador de milhares 2 51 4" xfId="24123"/>
    <cellStyle name="Separador de milhares 2 51 5" xfId="24124"/>
    <cellStyle name="Separador de milhares 2 51 6" xfId="24125"/>
    <cellStyle name="Separador de milhares 2 51 7" xfId="24126"/>
    <cellStyle name="Separador de milhares 2 51 8" xfId="24127"/>
    <cellStyle name="Separador de milhares 2 51 9" xfId="24128"/>
    <cellStyle name="Separador de milhares 2 52" xfId="24129"/>
    <cellStyle name="Separador de milhares 2 52 10" xfId="24130"/>
    <cellStyle name="Separador de milhares 2 52 11" xfId="24131"/>
    <cellStyle name="Separador de milhares 2 52 12" xfId="24132"/>
    <cellStyle name="Separador de milhares 2 52 13" xfId="24133"/>
    <cellStyle name="Separador de milhares 2 52 14" xfId="24134"/>
    <cellStyle name="Separador de milhares 2 52 15" xfId="24135"/>
    <cellStyle name="Separador de milhares 2 52 16" xfId="24136"/>
    <cellStyle name="Separador de milhares 2 52 2" xfId="24137"/>
    <cellStyle name="Separador de milhares 2 52 3" xfId="24138"/>
    <cellStyle name="Separador de milhares 2 52 4" xfId="24139"/>
    <cellStyle name="Separador de milhares 2 52 5" xfId="24140"/>
    <cellStyle name="Separador de milhares 2 52 6" xfId="24141"/>
    <cellStyle name="Separador de milhares 2 52 7" xfId="24142"/>
    <cellStyle name="Separador de milhares 2 52 8" xfId="24143"/>
    <cellStyle name="Separador de milhares 2 52 9" xfId="24144"/>
    <cellStyle name="Separador de milhares 2 53" xfId="24145"/>
    <cellStyle name="Separador de milhares 2 53 10" xfId="24146"/>
    <cellStyle name="Separador de milhares 2 53 11" xfId="24147"/>
    <cellStyle name="Separador de milhares 2 53 12" xfId="24148"/>
    <cellStyle name="Separador de milhares 2 53 13" xfId="24149"/>
    <cellStyle name="Separador de milhares 2 53 14" xfId="24150"/>
    <cellStyle name="Separador de milhares 2 53 15" xfId="24151"/>
    <cellStyle name="Separador de milhares 2 53 16" xfId="24152"/>
    <cellStyle name="Separador de milhares 2 53 2" xfId="24153"/>
    <cellStyle name="Separador de milhares 2 53 3" xfId="24154"/>
    <cellStyle name="Separador de milhares 2 53 4" xfId="24155"/>
    <cellStyle name="Separador de milhares 2 53 5" xfId="24156"/>
    <cellStyle name="Separador de milhares 2 53 6" xfId="24157"/>
    <cellStyle name="Separador de milhares 2 53 7" xfId="24158"/>
    <cellStyle name="Separador de milhares 2 53 8" xfId="24159"/>
    <cellStyle name="Separador de milhares 2 53 9" xfId="24160"/>
    <cellStyle name="Separador de milhares 2 54" xfId="24161"/>
    <cellStyle name="Separador de milhares 2 54 10" xfId="24162"/>
    <cellStyle name="Separador de milhares 2 54 11" xfId="24163"/>
    <cellStyle name="Separador de milhares 2 54 12" xfId="24164"/>
    <cellStyle name="Separador de milhares 2 54 13" xfId="24165"/>
    <cellStyle name="Separador de milhares 2 54 14" xfId="24166"/>
    <cellStyle name="Separador de milhares 2 54 15" xfId="24167"/>
    <cellStyle name="Separador de milhares 2 54 16" xfId="24168"/>
    <cellStyle name="Separador de milhares 2 54 2" xfId="24169"/>
    <cellStyle name="Separador de milhares 2 54 3" xfId="24170"/>
    <cellStyle name="Separador de milhares 2 54 4" xfId="24171"/>
    <cellStyle name="Separador de milhares 2 54 5" xfId="24172"/>
    <cellStyle name="Separador de milhares 2 54 6" xfId="24173"/>
    <cellStyle name="Separador de milhares 2 54 7" xfId="24174"/>
    <cellStyle name="Separador de milhares 2 54 8" xfId="24175"/>
    <cellStyle name="Separador de milhares 2 54 9" xfId="24176"/>
    <cellStyle name="Separador de milhares 2 55" xfId="24177"/>
    <cellStyle name="Separador de milhares 2 55 10" xfId="24178"/>
    <cellStyle name="Separador de milhares 2 55 11" xfId="24179"/>
    <cellStyle name="Separador de milhares 2 55 12" xfId="24180"/>
    <cellStyle name="Separador de milhares 2 55 13" xfId="24181"/>
    <cellStyle name="Separador de milhares 2 55 14" xfId="24182"/>
    <cellStyle name="Separador de milhares 2 55 15" xfId="24183"/>
    <cellStyle name="Separador de milhares 2 55 16" xfId="24184"/>
    <cellStyle name="Separador de milhares 2 55 2" xfId="24185"/>
    <cellStyle name="Separador de milhares 2 55 3" xfId="24186"/>
    <cellStyle name="Separador de milhares 2 55 4" xfId="24187"/>
    <cellStyle name="Separador de milhares 2 55 5" xfId="24188"/>
    <cellStyle name="Separador de milhares 2 55 6" xfId="24189"/>
    <cellStyle name="Separador de milhares 2 55 7" xfId="24190"/>
    <cellStyle name="Separador de milhares 2 55 8" xfId="24191"/>
    <cellStyle name="Separador de milhares 2 55 9" xfId="24192"/>
    <cellStyle name="Separador de milhares 2 56" xfId="24193"/>
    <cellStyle name="Separador de milhares 2 56 10" xfId="24194"/>
    <cellStyle name="Separador de milhares 2 56 11" xfId="24195"/>
    <cellStyle name="Separador de milhares 2 56 12" xfId="24196"/>
    <cellStyle name="Separador de milhares 2 56 13" xfId="24197"/>
    <cellStyle name="Separador de milhares 2 56 14" xfId="24198"/>
    <cellStyle name="Separador de milhares 2 56 15" xfId="24199"/>
    <cellStyle name="Separador de milhares 2 56 16" xfId="24200"/>
    <cellStyle name="Separador de milhares 2 56 2" xfId="24201"/>
    <cellStyle name="Separador de milhares 2 56 3" xfId="24202"/>
    <cellStyle name="Separador de milhares 2 56 4" xfId="24203"/>
    <cellStyle name="Separador de milhares 2 56 5" xfId="24204"/>
    <cellStyle name="Separador de milhares 2 56 6" xfId="24205"/>
    <cellStyle name="Separador de milhares 2 56 7" xfId="24206"/>
    <cellStyle name="Separador de milhares 2 56 8" xfId="24207"/>
    <cellStyle name="Separador de milhares 2 56 9" xfId="24208"/>
    <cellStyle name="Separador de milhares 2 57" xfId="24209"/>
    <cellStyle name="Separador de milhares 2 57 10" xfId="24210"/>
    <cellStyle name="Separador de milhares 2 57 11" xfId="24211"/>
    <cellStyle name="Separador de milhares 2 57 12" xfId="24212"/>
    <cellStyle name="Separador de milhares 2 57 13" xfId="24213"/>
    <cellStyle name="Separador de milhares 2 57 14" xfId="24214"/>
    <cellStyle name="Separador de milhares 2 57 15" xfId="24215"/>
    <cellStyle name="Separador de milhares 2 57 16" xfId="24216"/>
    <cellStyle name="Separador de milhares 2 57 2" xfId="24217"/>
    <cellStyle name="Separador de milhares 2 57 3" xfId="24218"/>
    <cellStyle name="Separador de milhares 2 57 4" xfId="24219"/>
    <cellStyle name="Separador de milhares 2 57 5" xfId="24220"/>
    <cellStyle name="Separador de milhares 2 57 6" xfId="24221"/>
    <cellStyle name="Separador de milhares 2 57 7" xfId="24222"/>
    <cellStyle name="Separador de milhares 2 57 8" xfId="24223"/>
    <cellStyle name="Separador de milhares 2 57 9" xfId="24224"/>
    <cellStyle name="Separador de milhares 2 58" xfId="24225"/>
    <cellStyle name="Separador de milhares 2 58 10" xfId="24226"/>
    <cellStyle name="Separador de milhares 2 58 11" xfId="24227"/>
    <cellStyle name="Separador de milhares 2 58 12" xfId="24228"/>
    <cellStyle name="Separador de milhares 2 58 13" xfId="24229"/>
    <cellStyle name="Separador de milhares 2 58 14" xfId="24230"/>
    <cellStyle name="Separador de milhares 2 58 15" xfId="24231"/>
    <cellStyle name="Separador de milhares 2 58 16" xfId="24232"/>
    <cellStyle name="Separador de milhares 2 58 2" xfId="24233"/>
    <cellStyle name="Separador de milhares 2 58 3" xfId="24234"/>
    <cellStyle name="Separador de milhares 2 58 4" xfId="24235"/>
    <cellStyle name="Separador de milhares 2 58 5" xfId="24236"/>
    <cellStyle name="Separador de milhares 2 58 6" xfId="24237"/>
    <cellStyle name="Separador de milhares 2 58 7" xfId="24238"/>
    <cellStyle name="Separador de milhares 2 58 8" xfId="24239"/>
    <cellStyle name="Separador de milhares 2 58 9" xfId="24240"/>
    <cellStyle name="Separador de milhares 2 59" xfId="24241"/>
    <cellStyle name="Separador de milhares 2 59 10" xfId="24242"/>
    <cellStyle name="Separador de milhares 2 59 11" xfId="24243"/>
    <cellStyle name="Separador de milhares 2 59 12" xfId="24244"/>
    <cellStyle name="Separador de milhares 2 59 13" xfId="24245"/>
    <cellStyle name="Separador de milhares 2 59 14" xfId="24246"/>
    <cellStyle name="Separador de milhares 2 59 15" xfId="24247"/>
    <cellStyle name="Separador de milhares 2 59 16" xfId="24248"/>
    <cellStyle name="Separador de milhares 2 59 2" xfId="24249"/>
    <cellStyle name="Separador de milhares 2 59 3" xfId="24250"/>
    <cellStyle name="Separador de milhares 2 59 4" xfId="24251"/>
    <cellStyle name="Separador de milhares 2 59 5" xfId="24252"/>
    <cellStyle name="Separador de milhares 2 59 6" xfId="24253"/>
    <cellStyle name="Separador de milhares 2 59 7" xfId="24254"/>
    <cellStyle name="Separador de milhares 2 59 8" xfId="24255"/>
    <cellStyle name="Separador de milhares 2 59 9" xfId="24256"/>
    <cellStyle name="Separador de milhares 2 6" xfId="24257"/>
    <cellStyle name="Separador de milhares 2 6 10" xfId="24258"/>
    <cellStyle name="Separador de milhares 2 6 11" xfId="24259"/>
    <cellStyle name="Separador de milhares 2 6 12" xfId="24260"/>
    <cellStyle name="Separador de milhares 2 6 13" xfId="24261"/>
    <cellStyle name="Separador de milhares 2 6 14" xfId="24262"/>
    <cellStyle name="Separador de milhares 2 6 15" xfId="24263"/>
    <cellStyle name="Separador de milhares 2 6 16" xfId="24264"/>
    <cellStyle name="Separador de milhares 2 6 17" xfId="24265"/>
    <cellStyle name="Separador de milhares 2 6 18" xfId="24266"/>
    <cellStyle name="Separador de milhares 2 6 19" xfId="24267"/>
    <cellStyle name="Separador de milhares 2 6 2" xfId="24268"/>
    <cellStyle name="Separador de milhares 2 6 2 2" xfId="24269"/>
    <cellStyle name="Separador de milhares 2 6 2 3" xfId="24270"/>
    <cellStyle name="Separador de milhares 2 6 2 4" xfId="24271"/>
    <cellStyle name="Separador de milhares 2 6 2 5" xfId="24272"/>
    <cellStyle name="Separador de milhares 2 6 2 6" xfId="24273"/>
    <cellStyle name="Separador de milhares 2 6 2 7" xfId="24274"/>
    <cellStyle name="Separador de milhares 2 6 20" xfId="24275"/>
    <cellStyle name="Separador de milhares 2 6 21" xfId="24276"/>
    <cellStyle name="Separador de milhares 2 6 22" xfId="24277"/>
    <cellStyle name="Separador de milhares 2 6 23" xfId="24278"/>
    <cellStyle name="Separador de milhares 2 6 24" xfId="24279"/>
    <cellStyle name="Separador de milhares 2 6 25" xfId="24280"/>
    <cellStyle name="Separador de milhares 2 6 3" xfId="24281"/>
    <cellStyle name="Separador de milhares 2 6 3 2" xfId="46231"/>
    <cellStyle name="Separador de milhares 2 6 4" xfId="24282"/>
    <cellStyle name="Separador de milhares 2 6 4 2" xfId="46381"/>
    <cellStyle name="Separador de milhares 2 6 5" xfId="24283"/>
    <cellStyle name="Separador de milhares 2 6 6" xfId="24284"/>
    <cellStyle name="Separador de milhares 2 6 7" xfId="24285"/>
    <cellStyle name="Separador de milhares 2 6 8" xfId="24286"/>
    <cellStyle name="Separador de milhares 2 6 9" xfId="24287"/>
    <cellStyle name="Separador de milhares 2 60" xfId="24288"/>
    <cellStyle name="Separador de milhares 2 61" xfId="24289"/>
    <cellStyle name="Separador de milhares 2 62" xfId="24290"/>
    <cellStyle name="Separador de milhares 2 63" xfId="24291"/>
    <cellStyle name="Separador de milhares 2 64" xfId="24292"/>
    <cellStyle name="Separador de milhares 2 65" xfId="24293"/>
    <cellStyle name="Separador de milhares 2 66" xfId="24294"/>
    <cellStyle name="Separador de milhares 2 67" xfId="24295"/>
    <cellStyle name="Separador de milhares 2 68" xfId="24296"/>
    <cellStyle name="Separador de milhares 2 69" xfId="24297"/>
    <cellStyle name="Separador de milhares 2 7" xfId="24298"/>
    <cellStyle name="Separador de milhares 2 7 10" xfId="24299"/>
    <cellStyle name="Separador de milhares 2 7 11" xfId="24300"/>
    <cellStyle name="Separador de milhares 2 7 12" xfId="24301"/>
    <cellStyle name="Separador de milhares 2 7 13" xfId="24302"/>
    <cellStyle name="Separador de milhares 2 7 14" xfId="24303"/>
    <cellStyle name="Separador de milhares 2 7 15" xfId="24304"/>
    <cellStyle name="Separador de milhares 2 7 16" xfId="24305"/>
    <cellStyle name="Separador de milhares 2 7 17" xfId="24306"/>
    <cellStyle name="Separador de milhares 2 7 18" xfId="24307"/>
    <cellStyle name="Separador de milhares 2 7 19" xfId="24308"/>
    <cellStyle name="Separador de milhares 2 7 2" xfId="24309"/>
    <cellStyle name="Separador de milhares 2 7 2 2" xfId="24310"/>
    <cellStyle name="Separador de milhares 2 7 2 3" xfId="24311"/>
    <cellStyle name="Separador de milhares 2 7 2 4" xfId="24312"/>
    <cellStyle name="Separador de milhares 2 7 2 5" xfId="24313"/>
    <cellStyle name="Separador de milhares 2 7 2 6" xfId="24314"/>
    <cellStyle name="Separador de milhares 2 7 2 7" xfId="24315"/>
    <cellStyle name="Separador de milhares 2 7 20" xfId="24316"/>
    <cellStyle name="Separador de milhares 2 7 21" xfId="24317"/>
    <cellStyle name="Separador de milhares 2 7 22" xfId="24318"/>
    <cellStyle name="Separador de milhares 2 7 23" xfId="24319"/>
    <cellStyle name="Separador de milhares 2 7 24" xfId="24320"/>
    <cellStyle name="Separador de milhares 2 7 25" xfId="24321"/>
    <cellStyle name="Separador de milhares 2 7 3" xfId="24322"/>
    <cellStyle name="Separador de milhares 2 7 4" xfId="24323"/>
    <cellStyle name="Separador de milhares 2 7 5" xfId="24324"/>
    <cellStyle name="Separador de milhares 2 7 6" xfId="24325"/>
    <cellStyle name="Separador de milhares 2 7 7" xfId="24326"/>
    <cellStyle name="Separador de milhares 2 7 8" xfId="24327"/>
    <cellStyle name="Separador de milhares 2 7 9" xfId="24328"/>
    <cellStyle name="Separador de milhares 2 70" xfId="24329"/>
    <cellStyle name="Separador de milhares 2 71" xfId="24330"/>
    <cellStyle name="Separador de milhares 2 72" xfId="24331"/>
    <cellStyle name="Separador de milhares 2 73" xfId="24332"/>
    <cellStyle name="Separador de milhares 2 74" xfId="24333"/>
    <cellStyle name="Separador de milhares 2 74 10" xfId="24334"/>
    <cellStyle name="Separador de milhares 2 74 11" xfId="24335"/>
    <cellStyle name="Separador de milhares 2 74 12" xfId="24336"/>
    <cellStyle name="Separador de milhares 2 74 13" xfId="24337"/>
    <cellStyle name="Separador de milhares 2 74 14" xfId="24338"/>
    <cellStyle name="Separador de milhares 2 74 15" xfId="24339"/>
    <cellStyle name="Separador de milhares 2 74 16" xfId="24340"/>
    <cellStyle name="Separador de milhares 2 74 2" xfId="24341"/>
    <cellStyle name="Separador de milhares 2 74 3" xfId="24342"/>
    <cellStyle name="Separador de milhares 2 74 4" xfId="24343"/>
    <cellStyle name="Separador de milhares 2 74 5" xfId="24344"/>
    <cellStyle name="Separador de milhares 2 74 6" xfId="24345"/>
    <cellStyle name="Separador de milhares 2 74 7" xfId="24346"/>
    <cellStyle name="Separador de milhares 2 74 8" xfId="24347"/>
    <cellStyle name="Separador de milhares 2 74 9" xfId="24348"/>
    <cellStyle name="Separador de milhares 2 75" xfId="24349"/>
    <cellStyle name="Separador de milhares 2 75 10" xfId="24350"/>
    <cellStyle name="Separador de milhares 2 75 11" xfId="24351"/>
    <cellStyle name="Separador de milhares 2 75 12" xfId="24352"/>
    <cellStyle name="Separador de milhares 2 75 13" xfId="24353"/>
    <cellStyle name="Separador de milhares 2 75 14" xfId="24354"/>
    <cellStyle name="Separador de milhares 2 75 15" xfId="24355"/>
    <cellStyle name="Separador de milhares 2 75 16" xfId="24356"/>
    <cellStyle name="Separador de milhares 2 75 2" xfId="24357"/>
    <cellStyle name="Separador de milhares 2 75 3" xfId="24358"/>
    <cellStyle name="Separador de milhares 2 75 4" xfId="24359"/>
    <cellStyle name="Separador de milhares 2 75 5" xfId="24360"/>
    <cellStyle name="Separador de milhares 2 75 6" xfId="24361"/>
    <cellStyle name="Separador de milhares 2 75 7" xfId="24362"/>
    <cellStyle name="Separador de milhares 2 75 8" xfId="24363"/>
    <cellStyle name="Separador de milhares 2 75 9" xfId="24364"/>
    <cellStyle name="Separador de milhares 2 76" xfId="24365"/>
    <cellStyle name="Separador de milhares 2 76 10" xfId="24366"/>
    <cellStyle name="Separador de milhares 2 76 11" xfId="24367"/>
    <cellStyle name="Separador de milhares 2 76 12" xfId="24368"/>
    <cellStyle name="Separador de milhares 2 76 13" xfId="24369"/>
    <cellStyle name="Separador de milhares 2 76 14" xfId="24370"/>
    <cellStyle name="Separador de milhares 2 76 15" xfId="24371"/>
    <cellStyle name="Separador de milhares 2 76 16" xfId="24372"/>
    <cellStyle name="Separador de milhares 2 76 2" xfId="24373"/>
    <cellStyle name="Separador de milhares 2 76 3" xfId="24374"/>
    <cellStyle name="Separador de milhares 2 76 4" xfId="24375"/>
    <cellStyle name="Separador de milhares 2 76 5" xfId="24376"/>
    <cellStyle name="Separador de milhares 2 76 6" xfId="24377"/>
    <cellStyle name="Separador de milhares 2 76 7" xfId="24378"/>
    <cellStyle name="Separador de milhares 2 76 8" xfId="24379"/>
    <cellStyle name="Separador de milhares 2 76 9" xfId="24380"/>
    <cellStyle name="Separador de milhares 2 77" xfId="24381"/>
    <cellStyle name="Separador de milhares 2 77 10" xfId="24382"/>
    <cellStyle name="Separador de milhares 2 77 11" xfId="24383"/>
    <cellStyle name="Separador de milhares 2 77 12" xfId="24384"/>
    <cellStyle name="Separador de milhares 2 77 13" xfId="24385"/>
    <cellStyle name="Separador de milhares 2 77 14" xfId="24386"/>
    <cellStyle name="Separador de milhares 2 77 15" xfId="24387"/>
    <cellStyle name="Separador de milhares 2 77 16" xfId="24388"/>
    <cellStyle name="Separador de milhares 2 77 2" xfId="24389"/>
    <cellStyle name="Separador de milhares 2 77 3" xfId="24390"/>
    <cellStyle name="Separador de milhares 2 77 4" xfId="24391"/>
    <cellStyle name="Separador de milhares 2 77 5" xfId="24392"/>
    <cellStyle name="Separador de milhares 2 77 6" xfId="24393"/>
    <cellStyle name="Separador de milhares 2 77 7" xfId="24394"/>
    <cellStyle name="Separador de milhares 2 77 8" xfId="24395"/>
    <cellStyle name="Separador de milhares 2 77 9" xfId="24396"/>
    <cellStyle name="Separador de milhares 2 78" xfId="24397"/>
    <cellStyle name="Separador de milhares 2 79" xfId="24398"/>
    <cellStyle name="Separador de milhares 2 8" xfId="24399"/>
    <cellStyle name="Separador de milhares 2 8 10" xfId="24400"/>
    <cellStyle name="Separador de milhares 2 8 11" xfId="24401"/>
    <cellStyle name="Separador de milhares 2 8 2" xfId="24402"/>
    <cellStyle name="Separador de milhares 2 8 2 2" xfId="24403"/>
    <cellStyle name="Separador de milhares 2 8 2 3" xfId="24404"/>
    <cellStyle name="Separador de milhares 2 8 2 4" xfId="24405"/>
    <cellStyle name="Separador de milhares 2 8 2 5" xfId="24406"/>
    <cellStyle name="Separador de milhares 2 8 2 6" xfId="24407"/>
    <cellStyle name="Separador de milhares 2 8 2 7" xfId="24408"/>
    <cellStyle name="Separador de milhares 2 8 3" xfId="24409"/>
    <cellStyle name="Separador de milhares 2 8 4" xfId="24410"/>
    <cellStyle name="Separador de milhares 2 8 5" xfId="24411"/>
    <cellStyle name="Separador de milhares 2 8 6" xfId="24412"/>
    <cellStyle name="Separador de milhares 2 8 7" xfId="24413"/>
    <cellStyle name="Separador de milhares 2 8 8" xfId="24414"/>
    <cellStyle name="Separador de milhares 2 8 9" xfId="24415"/>
    <cellStyle name="Separador de milhares 2 80" xfId="24416"/>
    <cellStyle name="Separador de milhares 2 81" xfId="24417"/>
    <cellStyle name="Separador de milhares 2 82" xfId="24418"/>
    <cellStyle name="Separador de milhares 2 83" xfId="24419"/>
    <cellStyle name="Separador de milhares 2 84" xfId="24420"/>
    <cellStyle name="Separador de milhares 2 85" xfId="24421"/>
    <cellStyle name="Separador de milhares 2 86" xfId="24422"/>
    <cellStyle name="Separador de milhares 2 87" xfId="24423"/>
    <cellStyle name="Separador de milhares 2 88" xfId="24424"/>
    <cellStyle name="Separador de milhares 2 89" xfId="24425"/>
    <cellStyle name="Separador de milhares 2 9" xfId="24426"/>
    <cellStyle name="Separador de milhares 2 9 10" xfId="24427"/>
    <cellStyle name="Separador de milhares 2 9 11" xfId="24428"/>
    <cellStyle name="Separador de milhares 2 9 2" xfId="24429"/>
    <cellStyle name="Separador de milhares 2 9 2 2" xfId="24430"/>
    <cellStyle name="Separador de milhares 2 9 2 3" xfId="24431"/>
    <cellStyle name="Separador de milhares 2 9 2 4" xfId="24432"/>
    <cellStyle name="Separador de milhares 2 9 2 5" xfId="24433"/>
    <cellStyle name="Separador de milhares 2 9 2 6" xfId="24434"/>
    <cellStyle name="Separador de milhares 2 9 2 7" xfId="24435"/>
    <cellStyle name="Separador de milhares 2 9 3" xfId="24436"/>
    <cellStyle name="Separador de milhares 2 9 4" xfId="24437"/>
    <cellStyle name="Separador de milhares 2 9 5" xfId="24438"/>
    <cellStyle name="Separador de milhares 2 9 6" xfId="24439"/>
    <cellStyle name="Separador de milhares 2 9 7" xfId="24440"/>
    <cellStyle name="Separador de milhares 2 9 8" xfId="24441"/>
    <cellStyle name="Separador de milhares 2 9 9" xfId="24442"/>
    <cellStyle name="Separador de milhares 2 90" xfId="24443"/>
    <cellStyle name="Separador de milhares 2 91" xfId="24444"/>
    <cellStyle name="Separador de milhares 2 92" xfId="24445"/>
    <cellStyle name="Separador de milhares 2 93" xfId="24446"/>
    <cellStyle name="Separador de milhares 2 94" xfId="24447"/>
    <cellStyle name="Separador de milhares 2 95" xfId="24448"/>
    <cellStyle name="Separador de milhares 2 96" xfId="24449"/>
    <cellStyle name="Separador de milhares 2 97" xfId="24450"/>
    <cellStyle name="Separador de milhares 2 97 2" xfId="24451"/>
    <cellStyle name="Separador de milhares 2 98" xfId="24452"/>
    <cellStyle name="Separador de milhares 2 98 2" xfId="24453"/>
    <cellStyle name="Separador de milhares 2 99" xfId="24454"/>
    <cellStyle name="Separador de milhares 2 99 2" xfId="24455"/>
    <cellStyle name="Separador de milhares 20" xfId="24456"/>
    <cellStyle name="Separador de milhares 21" xfId="24457"/>
    <cellStyle name="Separador de milhares 22" xfId="24458"/>
    <cellStyle name="Separador de milhares 23" xfId="29304"/>
    <cellStyle name="Separador de milhares 24" xfId="24459"/>
    <cellStyle name="Separador de milhares 25" xfId="24460"/>
    <cellStyle name="Separador de milhares 26" xfId="24461"/>
    <cellStyle name="Separador de milhares 27" xfId="24462"/>
    <cellStyle name="Separador de milhares 28" xfId="29356"/>
    <cellStyle name="Separador de milhares 3" xfId="24463"/>
    <cellStyle name="Separador de milhares 3 10" xfId="24464"/>
    <cellStyle name="Separador de milhares 3 10 2" xfId="24465"/>
    <cellStyle name="Separador de milhares 3 11" xfId="24466"/>
    <cellStyle name="Separador de milhares 3 11 2" xfId="24467"/>
    <cellStyle name="Separador de milhares 3 12" xfId="24468"/>
    <cellStyle name="Separador de milhares 3 12 2" xfId="24469"/>
    <cellStyle name="Separador de milhares 3 13" xfId="24470"/>
    <cellStyle name="Separador de milhares 3 13 2" xfId="24471"/>
    <cellStyle name="Separador de milhares 3 14" xfId="24472"/>
    <cellStyle name="Separador de milhares 3 14 2" xfId="24473"/>
    <cellStyle name="Separador de milhares 3 15" xfId="24474"/>
    <cellStyle name="Separador de milhares 3 15 2" xfId="24475"/>
    <cellStyle name="Separador de milhares 3 16" xfId="24476"/>
    <cellStyle name="Separador de milhares 3 16 2" xfId="24477"/>
    <cellStyle name="Separador de milhares 3 17" xfId="24478"/>
    <cellStyle name="Separador de milhares 3 18" xfId="24479"/>
    <cellStyle name="Separador de milhares 3 19" xfId="24480"/>
    <cellStyle name="Separador de milhares 3 2" xfId="24481"/>
    <cellStyle name="Separador de milhares 3 2 2" xfId="24482"/>
    <cellStyle name="Separador de milhares 3 2 3" xfId="24483"/>
    <cellStyle name="Separador de milhares 3 20" xfId="24484"/>
    <cellStyle name="Separador de milhares 3 21" xfId="24485"/>
    <cellStyle name="Separador de milhares 3 21 2" xfId="24486"/>
    <cellStyle name="Separador de milhares 3 22" xfId="24487"/>
    <cellStyle name="Separador de milhares 3 22 2" xfId="24488"/>
    <cellStyle name="Separador de milhares 3 23" xfId="24489"/>
    <cellStyle name="Separador de milhares 3 23 2" xfId="24490"/>
    <cellStyle name="Separador de milhares 3 24" xfId="24491"/>
    <cellStyle name="Separador de milhares 3 24 2" xfId="24492"/>
    <cellStyle name="Separador de milhares 3 25" xfId="24493"/>
    <cellStyle name="Separador de milhares 3 26" xfId="24494"/>
    <cellStyle name="Separador de milhares 3 27" xfId="24495"/>
    <cellStyle name="Separador de milhares 3 28" xfId="24496"/>
    <cellStyle name="Separador de milhares 3 29" xfId="24497"/>
    <cellStyle name="Separador de milhares 3 3" xfId="24498"/>
    <cellStyle name="Separador de milhares 3 3 2" xfId="24499"/>
    <cellStyle name="Separador de milhares 3 3 3" xfId="24500"/>
    <cellStyle name="Separador de milhares 3 3 4" xfId="24501"/>
    <cellStyle name="Separador de milhares 3 3 5" xfId="24502"/>
    <cellStyle name="Separador de milhares 3 3 6" xfId="24503"/>
    <cellStyle name="Separador de milhares 3 3 7" xfId="24504"/>
    <cellStyle name="Separador de milhares 3 30" xfId="24505"/>
    <cellStyle name="Separador de milhares 3 31" xfId="24506"/>
    <cellStyle name="Separador de milhares 3 32" xfId="24507"/>
    <cellStyle name="Separador de milhares 3 33" xfId="24508"/>
    <cellStyle name="Separador de milhares 3 34" xfId="24509"/>
    <cellStyle name="Separador de milhares 3 35" xfId="24510"/>
    <cellStyle name="Separador de milhares 3 36" xfId="24511"/>
    <cellStyle name="Separador de milhares 3 37" xfId="24512"/>
    <cellStyle name="Separador de milhares 3 4" xfId="24513"/>
    <cellStyle name="Separador de milhares 3 5" xfId="24514"/>
    <cellStyle name="Separador de milhares 3 6" xfId="24515"/>
    <cellStyle name="Separador de milhares 3 6 10" xfId="24516"/>
    <cellStyle name="Separador de milhares 3 6 10 2" xfId="24517"/>
    <cellStyle name="Separador de milhares 3 6 10 2 2" xfId="39072"/>
    <cellStyle name="Separador de milhares 3 6 10 3" xfId="24518"/>
    <cellStyle name="Separador de milhares 3 6 10 3 2" xfId="39073"/>
    <cellStyle name="Separador de milhares 3 6 10 4" xfId="24519"/>
    <cellStyle name="Separador de milhares 3 6 10 4 2" xfId="39074"/>
    <cellStyle name="Separador de milhares 3 6 10 5" xfId="24520"/>
    <cellStyle name="Separador de milhares 3 6 10 5 2" xfId="39075"/>
    <cellStyle name="Separador de milhares 3 6 10 6" xfId="39071"/>
    <cellStyle name="Separador de milhares 3 6 11" xfId="24521"/>
    <cellStyle name="Separador de milhares 3 6 11 2" xfId="24522"/>
    <cellStyle name="Separador de milhares 3 6 11 2 2" xfId="39077"/>
    <cellStyle name="Separador de milhares 3 6 11 3" xfId="24523"/>
    <cellStyle name="Separador de milhares 3 6 11 3 2" xfId="39078"/>
    <cellStyle name="Separador de milhares 3 6 11 4" xfId="24524"/>
    <cellStyle name="Separador de milhares 3 6 11 4 2" xfId="39079"/>
    <cellStyle name="Separador de milhares 3 6 11 5" xfId="24525"/>
    <cellStyle name="Separador de milhares 3 6 11 5 2" xfId="39080"/>
    <cellStyle name="Separador de milhares 3 6 11 6" xfId="39076"/>
    <cellStyle name="Separador de milhares 3 6 12" xfId="24526"/>
    <cellStyle name="Separador de milhares 3 6 12 2" xfId="24527"/>
    <cellStyle name="Separador de milhares 3 6 12 2 2" xfId="39082"/>
    <cellStyle name="Separador de milhares 3 6 12 3" xfId="24528"/>
    <cellStyle name="Separador de milhares 3 6 12 3 2" xfId="39083"/>
    <cellStyle name="Separador de milhares 3 6 12 4" xfId="24529"/>
    <cellStyle name="Separador de milhares 3 6 12 4 2" xfId="39084"/>
    <cellStyle name="Separador de milhares 3 6 12 5" xfId="24530"/>
    <cellStyle name="Separador de milhares 3 6 12 5 2" xfId="39085"/>
    <cellStyle name="Separador de milhares 3 6 12 6" xfId="39081"/>
    <cellStyle name="Separador de milhares 3 6 13" xfId="24531"/>
    <cellStyle name="Separador de milhares 3 6 13 2" xfId="24532"/>
    <cellStyle name="Separador de milhares 3 6 13 2 2" xfId="39087"/>
    <cellStyle name="Separador de milhares 3 6 13 3" xfId="24533"/>
    <cellStyle name="Separador de milhares 3 6 13 3 2" xfId="39088"/>
    <cellStyle name="Separador de milhares 3 6 13 4" xfId="24534"/>
    <cellStyle name="Separador de milhares 3 6 13 4 2" xfId="39089"/>
    <cellStyle name="Separador de milhares 3 6 13 5" xfId="24535"/>
    <cellStyle name="Separador de milhares 3 6 13 5 2" xfId="39090"/>
    <cellStyle name="Separador de milhares 3 6 13 6" xfId="39086"/>
    <cellStyle name="Separador de milhares 3 6 14" xfId="24536"/>
    <cellStyle name="Separador de milhares 3 6 14 2" xfId="24537"/>
    <cellStyle name="Separador de milhares 3 6 14 2 2" xfId="39092"/>
    <cellStyle name="Separador de milhares 3 6 14 3" xfId="24538"/>
    <cellStyle name="Separador de milhares 3 6 14 3 2" xfId="39093"/>
    <cellStyle name="Separador de milhares 3 6 14 4" xfId="24539"/>
    <cellStyle name="Separador de milhares 3 6 14 4 2" xfId="39094"/>
    <cellStyle name="Separador de milhares 3 6 14 5" xfId="24540"/>
    <cellStyle name="Separador de milhares 3 6 14 5 2" xfId="39095"/>
    <cellStyle name="Separador de milhares 3 6 14 6" xfId="39091"/>
    <cellStyle name="Separador de milhares 3 6 15" xfId="24541"/>
    <cellStyle name="Separador de milhares 3 6 15 2" xfId="24542"/>
    <cellStyle name="Separador de milhares 3 6 15 2 2" xfId="39097"/>
    <cellStyle name="Separador de milhares 3 6 15 3" xfId="24543"/>
    <cellStyle name="Separador de milhares 3 6 15 3 2" xfId="39098"/>
    <cellStyle name="Separador de milhares 3 6 15 4" xfId="24544"/>
    <cellStyle name="Separador de milhares 3 6 15 4 2" xfId="39099"/>
    <cellStyle name="Separador de milhares 3 6 15 5" xfId="24545"/>
    <cellStyle name="Separador de milhares 3 6 15 5 2" xfId="39100"/>
    <cellStyle name="Separador de milhares 3 6 15 6" xfId="39096"/>
    <cellStyle name="Separador de milhares 3 6 16" xfId="24546"/>
    <cellStyle name="Separador de milhares 3 6 16 2" xfId="24547"/>
    <cellStyle name="Separador de milhares 3 6 16 2 2" xfId="39102"/>
    <cellStyle name="Separador de milhares 3 6 16 3" xfId="24548"/>
    <cellStyle name="Separador de milhares 3 6 16 3 2" xfId="39103"/>
    <cellStyle name="Separador de milhares 3 6 16 4" xfId="24549"/>
    <cellStyle name="Separador de milhares 3 6 16 4 2" xfId="39104"/>
    <cellStyle name="Separador de milhares 3 6 16 5" xfId="24550"/>
    <cellStyle name="Separador de milhares 3 6 16 5 2" xfId="39105"/>
    <cellStyle name="Separador de milhares 3 6 16 6" xfId="39101"/>
    <cellStyle name="Separador de milhares 3 6 17" xfId="24551"/>
    <cellStyle name="Separador de milhares 3 6 17 2" xfId="39106"/>
    <cellStyle name="Separador de milhares 3 6 18" xfId="24552"/>
    <cellStyle name="Separador de milhares 3 6 18 2" xfId="39107"/>
    <cellStyle name="Separador de milhares 3 6 19" xfId="24553"/>
    <cellStyle name="Separador de milhares 3 6 19 2" xfId="39108"/>
    <cellStyle name="Separador de milhares 3 6 2" xfId="24554"/>
    <cellStyle name="Separador de milhares 3 6 2 10" xfId="24555"/>
    <cellStyle name="Separador de milhares 3 6 2 10 2" xfId="39110"/>
    <cellStyle name="Separador de milhares 3 6 2 11" xfId="24556"/>
    <cellStyle name="Separador de milhares 3 6 2 11 2" xfId="39111"/>
    <cellStyle name="Separador de milhares 3 6 2 12" xfId="39109"/>
    <cellStyle name="Separador de milhares 3 6 2 2" xfId="24557"/>
    <cellStyle name="Separador de milhares 3 6 2 2 2" xfId="24558"/>
    <cellStyle name="Separador de milhares 3 6 2 2 2 2" xfId="39113"/>
    <cellStyle name="Separador de milhares 3 6 2 2 3" xfId="24559"/>
    <cellStyle name="Separador de milhares 3 6 2 2 3 2" xfId="39114"/>
    <cellStyle name="Separador de milhares 3 6 2 2 4" xfId="24560"/>
    <cellStyle name="Separador de milhares 3 6 2 2 4 2" xfId="39115"/>
    <cellStyle name="Separador de milhares 3 6 2 2 5" xfId="24561"/>
    <cellStyle name="Separador de milhares 3 6 2 2 5 2" xfId="39116"/>
    <cellStyle name="Separador de milhares 3 6 2 2 6" xfId="39112"/>
    <cellStyle name="Separador de milhares 3 6 2 3" xfId="24562"/>
    <cellStyle name="Separador de milhares 3 6 2 3 2" xfId="24563"/>
    <cellStyle name="Separador de milhares 3 6 2 3 2 2" xfId="39118"/>
    <cellStyle name="Separador de milhares 3 6 2 3 3" xfId="24564"/>
    <cellStyle name="Separador de milhares 3 6 2 3 3 2" xfId="39119"/>
    <cellStyle name="Separador de milhares 3 6 2 3 4" xfId="24565"/>
    <cellStyle name="Separador de milhares 3 6 2 3 4 2" xfId="39120"/>
    <cellStyle name="Separador de milhares 3 6 2 3 5" xfId="24566"/>
    <cellStyle name="Separador de milhares 3 6 2 3 5 2" xfId="39121"/>
    <cellStyle name="Separador de milhares 3 6 2 3 6" xfId="39117"/>
    <cellStyle name="Separador de milhares 3 6 2 4" xfId="24567"/>
    <cellStyle name="Separador de milhares 3 6 2 4 2" xfId="24568"/>
    <cellStyle name="Separador de milhares 3 6 2 4 2 2" xfId="39123"/>
    <cellStyle name="Separador de milhares 3 6 2 4 3" xfId="24569"/>
    <cellStyle name="Separador de milhares 3 6 2 4 3 2" xfId="39124"/>
    <cellStyle name="Separador de milhares 3 6 2 4 4" xfId="24570"/>
    <cellStyle name="Separador de milhares 3 6 2 4 4 2" xfId="39125"/>
    <cellStyle name="Separador de milhares 3 6 2 4 5" xfId="24571"/>
    <cellStyle name="Separador de milhares 3 6 2 4 5 2" xfId="39126"/>
    <cellStyle name="Separador de milhares 3 6 2 4 6" xfId="39122"/>
    <cellStyle name="Separador de milhares 3 6 2 5" xfId="24572"/>
    <cellStyle name="Separador de milhares 3 6 2 5 2" xfId="24573"/>
    <cellStyle name="Separador de milhares 3 6 2 5 2 2" xfId="39128"/>
    <cellStyle name="Separador de milhares 3 6 2 5 3" xfId="24574"/>
    <cellStyle name="Separador de milhares 3 6 2 5 3 2" xfId="39129"/>
    <cellStyle name="Separador de milhares 3 6 2 5 4" xfId="24575"/>
    <cellStyle name="Separador de milhares 3 6 2 5 4 2" xfId="39130"/>
    <cellStyle name="Separador de milhares 3 6 2 5 5" xfId="24576"/>
    <cellStyle name="Separador de milhares 3 6 2 5 5 2" xfId="39131"/>
    <cellStyle name="Separador de milhares 3 6 2 5 6" xfId="39127"/>
    <cellStyle name="Separador de milhares 3 6 2 6" xfId="24577"/>
    <cellStyle name="Separador de milhares 3 6 2 6 2" xfId="24578"/>
    <cellStyle name="Separador de milhares 3 6 2 6 2 2" xfId="39133"/>
    <cellStyle name="Separador de milhares 3 6 2 6 3" xfId="24579"/>
    <cellStyle name="Separador de milhares 3 6 2 6 3 2" xfId="39134"/>
    <cellStyle name="Separador de milhares 3 6 2 6 4" xfId="24580"/>
    <cellStyle name="Separador de milhares 3 6 2 6 4 2" xfId="39135"/>
    <cellStyle name="Separador de milhares 3 6 2 6 5" xfId="24581"/>
    <cellStyle name="Separador de milhares 3 6 2 6 5 2" xfId="39136"/>
    <cellStyle name="Separador de milhares 3 6 2 6 6" xfId="39132"/>
    <cellStyle name="Separador de milhares 3 6 2 7" xfId="24582"/>
    <cellStyle name="Separador de milhares 3 6 2 7 2" xfId="24583"/>
    <cellStyle name="Separador de milhares 3 6 2 7 2 2" xfId="39138"/>
    <cellStyle name="Separador de milhares 3 6 2 7 3" xfId="24584"/>
    <cellStyle name="Separador de milhares 3 6 2 7 3 2" xfId="39139"/>
    <cellStyle name="Separador de milhares 3 6 2 7 4" xfId="24585"/>
    <cellStyle name="Separador de milhares 3 6 2 7 4 2" xfId="39140"/>
    <cellStyle name="Separador de milhares 3 6 2 7 5" xfId="24586"/>
    <cellStyle name="Separador de milhares 3 6 2 7 5 2" xfId="39141"/>
    <cellStyle name="Separador de milhares 3 6 2 7 6" xfId="39137"/>
    <cellStyle name="Separador de milhares 3 6 2 8" xfId="24587"/>
    <cellStyle name="Separador de milhares 3 6 2 8 2" xfId="39142"/>
    <cellStyle name="Separador de milhares 3 6 2 9" xfId="24588"/>
    <cellStyle name="Separador de milhares 3 6 2 9 2" xfId="39143"/>
    <cellStyle name="Separador de milhares 3 6 20" xfId="24589"/>
    <cellStyle name="Separador de milhares 3 6 20 2" xfId="39144"/>
    <cellStyle name="Separador de milhares 3 6 21" xfId="40998"/>
    <cellStyle name="Separador de milhares 3 6 22" xfId="39070"/>
    <cellStyle name="Separador de milhares 3 6 3" xfId="24590"/>
    <cellStyle name="Separador de milhares 3 6 3 2" xfId="24591"/>
    <cellStyle name="Separador de milhares 3 6 3 2 2" xfId="24592"/>
    <cellStyle name="Separador de milhares 3 6 3 2 2 2" xfId="39147"/>
    <cellStyle name="Separador de milhares 3 6 3 2 3" xfId="24593"/>
    <cellStyle name="Separador de milhares 3 6 3 2 3 2" xfId="39148"/>
    <cellStyle name="Separador de milhares 3 6 3 2 4" xfId="24594"/>
    <cellStyle name="Separador de milhares 3 6 3 2 4 2" xfId="39149"/>
    <cellStyle name="Separador de milhares 3 6 3 2 5" xfId="24595"/>
    <cellStyle name="Separador de milhares 3 6 3 2 5 2" xfId="39150"/>
    <cellStyle name="Separador de milhares 3 6 3 2 6" xfId="39146"/>
    <cellStyle name="Separador de milhares 3 6 3 3" xfId="24596"/>
    <cellStyle name="Separador de milhares 3 6 3 3 2" xfId="39151"/>
    <cellStyle name="Separador de milhares 3 6 3 4" xfId="24597"/>
    <cellStyle name="Separador de milhares 3 6 3 4 2" xfId="39152"/>
    <cellStyle name="Separador de milhares 3 6 3 5" xfId="24598"/>
    <cellStyle name="Separador de milhares 3 6 3 5 2" xfId="39153"/>
    <cellStyle name="Separador de milhares 3 6 3 6" xfId="24599"/>
    <cellStyle name="Separador de milhares 3 6 3 6 2" xfId="39154"/>
    <cellStyle name="Separador de milhares 3 6 3 7" xfId="39145"/>
    <cellStyle name="Separador de milhares 3 6 4" xfId="24600"/>
    <cellStyle name="Separador de milhares 3 6 4 2" xfId="24601"/>
    <cellStyle name="Separador de milhares 3 6 4 2 2" xfId="24602"/>
    <cellStyle name="Separador de milhares 3 6 4 2 2 2" xfId="39157"/>
    <cellStyle name="Separador de milhares 3 6 4 2 3" xfId="24603"/>
    <cellStyle name="Separador de milhares 3 6 4 2 3 2" xfId="39158"/>
    <cellStyle name="Separador de milhares 3 6 4 2 4" xfId="24604"/>
    <cellStyle name="Separador de milhares 3 6 4 2 4 2" xfId="39159"/>
    <cellStyle name="Separador de milhares 3 6 4 2 5" xfId="24605"/>
    <cellStyle name="Separador de milhares 3 6 4 2 5 2" xfId="39160"/>
    <cellStyle name="Separador de milhares 3 6 4 2 6" xfId="39156"/>
    <cellStyle name="Separador de milhares 3 6 4 3" xfId="24606"/>
    <cellStyle name="Separador de milhares 3 6 4 3 2" xfId="39161"/>
    <cellStyle name="Separador de milhares 3 6 4 4" xfId="24607"/>
    <cellStyle name="Separador de milhares 3 6 4 4 2" xfId="39162"/>
    <cellStyle name="Separador de milhares 3 6 4 5" xfId="24608"/>
    <cellStyle name="Separador de milhares 3 6 4 5 2" xfId="39163"/>
    <cellStyle name="Separador de milhares 3 6 4 6" xfId="24609"/>
    <cellStyle name="Separador de milhares 3 6 4 6 2" xfId="39164"/>
    <cellStyle name="Separador de milhares 3 6 4 7" xfId="39155"/>
    <cellStyle name="Separador de milhares 3 6 5" xfId="24610"/>
    <cellStyle name="Separador de milhares 3 6 5 2" xfId="24611"/>
    <cellStyle name="Separador de milhares 3 6 5 2 2" xfId="39166"/>
    <cellStyle name="Separador de milhares 3 6 5 3" xfId="24612"/>
    <cellStyle name="Separador de milhares 3 6 5 3 2" xfId="39167"/>
    <cellStyle name="Separador de milhares 3 6 5 4" xfId="24613"/>
    <cellStyle name="Separador de milhares 3 6 5 4 2" xfId="39168"/>
    <cellStyle name="Separador de milhares 3 6 5 5" xfId="24614"/>
    <cellStyle name="Separador de milhares 3 6 5 5 2" xfId="39169"/>
    <cellStyle name="Separador de milhares 3 6 5 6" xfId="39165"/>
    <cellStyle name="Separador de milhares 3 6 6" xfId="24615"/>
    <cellStyle name="Separador de milhares 3 6 6 2" xfId="24616"/>
    <cellStyle name="Separador de milhares 3 6 6 2 2" xfId="39171"/>
    <cellStyle name="Separador de milhares 3 6 6 3" xfId="24617"/>
    <cellStyle name="Separador de milhares 3 6 6 3 2" xfId="39172"/>
    <cellStyle name="Separador de milhares 3 6 6 4" xfId="24618"/>
    <cellStyle name="Separador de milhares 3 6 6 4 2" xfId="39173"/>
    <cellStyle name="Separador de milhares 3 6 6 5" xfId="24619"/>
    <cellStyle name="Separador de milhares 3 6 6 5 2" xfId="39174"/>
    <cellStyle name="Separador de milhares 3 6 6 6" xfId="39170"/>
    <cellStyle name="Separador de milhares 3 6 7" xfId="24620"/>
    <cellStyle name="Separador de milhares 3 6 7 2" xfId="24621"/>
    <cellStyle name="Separador de milhares 3 6 7 2 2" xfId="39176"/>
    <cellStyle name="Separador de milhares 3 6 7 3" xfId="24622"/>
    <cellStyle name="Separador de milhares 3 6 7 3 2" xfId="39177"/>
    <cellStyle name="Separador de milhares 3 6 7 4" xfId="24623"/>
    <cellStyle name="Separador de milhares 3 6 7 4 2" xfId="39178"/>
    <cellStyle name="Separador de milhares 3 6 7 5" xfId="24624"/>
    <cellStyle name="Separador de milhares 3 6 7 5 2" xfId="39179"/>
    <cellStyle name="Separador de milhares 3 6 7 6" xfId="39175"/>
    <cellStyle name="Separador de milhares 3 6 8" xfId="24625"/>
    <cellStyle name="Separador de milhares 3 6 8 2" xfId="24626"/>
    <cellStyle name="Separador de milhares 3 6 8 2 2" xfId="39181"/>
    <cellStyle name="Separador de milhares 3 6 8 3" xfId="24627"/>
    <cellStyle name="Separador de milhares 3 6 8 3 2" xfId="39182"/>
    <cellStyle name="Separador de milhares 3 6 8 4" xfId="24628"/>
    <cellStyle name="Separador de milhares 3 6 8 4 2" xfId="39183"/>
    <cellStyle name="Separador de milhares 3 6 8 5" xfId="24629"/>
    <cellStyle name="Separador de milhares 3 6 8 5 2" xfId="39184"/>
    <cellStyle name="Separador de milhares 3 6 8 6" xfId="39180"/>
    <cellStyle name="Separador de milhares 3 6 9" xfId="24630"/>
    <cellStyle name="Separador de milhares 3 6 9 2" xfId="24631"/>
    <cellStyle name="Separador de milhares 3 6 9 2 2" xfId="39186"/>
    <cellStyle name="Separador de milhares 3 6 9 3" xfId="24632"/>
    <cellStyle name="Separador de milhares 3 6 9 3 2" xfId="39187"/>
    <cellStyle name="Separador de milhares 3 6 9 4" xfId="24633"/>
    <cellStyle name="Separador de milhares 3 6 9 4 2" xfId="39188"/>
    <cellStyle name="Separador de milhares 3 6 9 5" xfId="24634"/>
    <cellStyle name="Separador de milhares 3 6 9 5 2" xfId="39189"/>
    <cellStyle name="Separador de milhares 3 6 9 6" xfId="39185"/>
    <cellStyle name="Separador de milhares 3 7" xfId="24635"/>
    <cellStyle name="Separador de milhares 3 7 10" xfId="24636"/>
    <cellStyle name="Separador de milhares 3 7 10 2" xfId="24637"/>
    <cellStyle name="Separador de milhares 3 7 10 2 2" xfId="39192"/>
    <cellStyle name="Separador de milhares 3 7 10 3" xfId="24638"/>
    <cellStyle name="Separador de milhares 3 7 10 3 2" xfId="39193"/>
    <cellStyle name="Separador de milhares 3 7 10 4" xfId="24639"/>
    <cellStyle name="Separador de milhares 3 7 10 4 2" xfId="39194"/>
    <cellStyle name="Separador de milhares 3 7 10 5" xfId="24640"/>
    <cellStyle name="Separador de milhares 3 7 10 5 2" xfId="39195"/>
    <cellStyle name="Separador de milhares 3 7 10 6" xfId="39191"/>
    <cellStyle name="Separador de milhares 3 7 11" xfId="24641"/>
    <cellStyle name="Separador de milhares 3 7 11 2" xfId="24642"/>
    <cellStyle name="Separador de milhares 3 7 11 2 2" xfId="39197"/>
    <cellStyle name="Separador de milhares 3 7 11 3" xfId="24643"/>
    <cellStyle name="Separador de milhares 3 7 11 3 2" xfId="39198"/>
    <cellStyle name="Separador de milhares 3 7 11 4" xfId="24644"/>
    <cellStyle name="Separador de milhares 3 7 11 4 2" xfId="39199"/>
    <cellStyle name="Separador de milhares 3 7 11 5" xfId="24645"/>
    <cellStyle name="Separador de milhares 3 7 11 5 2" xfId="39200"/>
    <cellStyle name="Separador de milhares 3 7 11 6" xfId="39196"/>
    <cellStyle name="Separador de milhares 3 7 12" xfId="24646"/>
    <cellStyle name="Separador de milhares 3 7 12 2" xfId="24647"/>
    <cellStyle name="Separador de milhares 3 7 12 2 2" xfId="39202"/>
    <cellStyle name="Separador de milhares 3 7 12 3" xfId="24648"/>
    <cellStyle name="Separador de milhares 3 7 12 3 2" xfId="39203"/>
    <cellStyle name="Separador de milhares 3 7 12 4" xfId="24649"/>
    <cellStyle name="Separador de milhares 3 7 12 4 2" xfId="39204"/>
    <cellStyle name="Separador de milhares 3 7 12 5" xfId="24650"/>
    <cellStyle name="Separador de milhares 3 7 12 5 2" xfId="39205"/>
    <cellStyle name="Separador de milhares 3 7 12 6" xfId="39201"/>
    <cellStyle name="Separador de milhares 3 7 13" xfId="24651"/>
    <cellStyle name="Separador de milhares 3 7 13 2" xfId="24652"/>
    <cellStyle name="Separador de milhares 3 7 13 2 2" xfId="39207"/>
    <cellStyle name="Separador de milhares 3 7 13 3" xfId="24653"/>
    <cellStyle name="Separador de milhares 3 7 13 3 2" xfId="39208"/>
    <cellStyle name="Separador de milhares 3 7 13 4" xfId="24654"/>
    <cellStyle name="Separador de milhares 3 7 13 4 2" xfId="39209"/>
    <cellStyle name="Separador de milhares 3 7 13 5" xfId="24655"/>
    <cellStyle name="Separador de milhares 3 7 13 5 2" xfId="39210"/>
    <cellStyle name="Separador de milhares 3 7 13 6" xfId="39206"/>
    <cellStyle name="Separador de milhares 3 7 14" xfId="24656"/>
    <cellStyle name="Separador de milhares 3 7 14 2" xfId="24657"/>
    <cellStyle name="Separador de milhares 3 7 14 2 2" xfId="39212"/>
    <cellStyle name="Separador de milhares 3 7 14 3" xfId="24658"/>
    <cellStyle name="Separador de milhares 3 7 14 3 2" xfId="39213"/>
    <cellStyle name="Separador de milhares 3 7 14 4" xfId="24659"/>
    <cellStyle name="Separador de milhares 3 7 14 4 2" xfId="39214"/>
    <cellStyle name="Separador de milhares 3 7 14 5" xfId="24660"/>
    <cellStyle name="Separador de milhares 3 7 14 5 2" xfId="39215"/>
    <cellStyle name="Separador de milhares 3 7 14 6" xfId="39211"/>
    <cellStyle name="Separador de milhares 3 7 15" xfId="24661"/>
    <cellStyle name="Separador de milhares 3 7 15 2" xfId="24662"/>
    <cellStyle name="Separador de milhares 3 7 15 2 2" xfId="39217"/>
    <cellStyle name="Separador de milhares 3 7 15 3" xfId="24663"/>
    <cellStyle name="Separador de milhares 3 7 15 3 2" xfId="39218"/>
    <cellStyle name="Separador de milhares 3 7 15 4" xfId="24664"/>
    <cellStyle name="Separador de milhares 3 7 15 4 2" xfId="39219"/>
    <cellStyle name="Separador de milhares 3 7 15 5" xfId="24665"/>
    <cellStyle name="Separador de milhares 3 7 15 5 2" xfId="39220"/>
    <cellStyle name="Separador de milhares 3 7 15 6" xfId="39216"/>
    <cellStyle name="Separador de milhares 3 7 16" xfId="24666"/>
    <cellStyle name="Separador de milhares 3 7 16 2" xfId="24667"/>
    <cellStyle name="Separador de milhares 3 7 16 2 2" xfId="39222"/>
    <cellStyle name="Separador de milhares 3 7 16 3" xfId="24668"/>
    <cellStyle name="Separador de milhares 3 7 16 3 2" xfId="39223"/>
    <cellStyle name="Separador de milhares 3 7 16 4" xfId="24669"/>
    <cellStyle name="Separador de milhares 3 7 16 4 2" xfId="39224"/>
    <cellStyle name="Separador de milhares 3 7 16 5" xfId="24670"/>
    <cellStyle name="Separador de milhares 3 7 16 5 2" xfId="39225"/>
    <cellStyle name="Separador de milhares 3 7 16 6" xfId="39221"/>
    <cellStyle name="Separador de milhares 3 7 17" xfId="24671"/>
    <cellStyle name="Separador de milhares 3 7 17 2" xfId="39226"/>
    <cellStyle name="Separador de milhares 3 7 18" xfId="24672"/>
    <cellStyle name="Separador de milhares 3 7 18 2" xfId="39227"/>
    <cellStyle name="Separador de milhares 3 7 19" xfId="24673"/>
    <cellStyle name="Separador de milhares 3 7 19 2" xfId="39228"/>
    <cellStyle name="Separador de milhares 3 7 2" xfId="24674"/>
    <cellStyle name="Separador de milhares 3 7 2 10" xfId="24675"/>
    <cellStyle name="Separador de milhares 3 7 2 10 2" xfId="39230"/>
    <cellStyle name="Separador de milhares 3 7 2 11" xfId="24676"/>
    <cellStyle name="Separador de milhares 3 7 2 11 2" xfId="39231"/>
    <cellStyle name="Separador de milhares 3 7 2 12" xfId="39229"/>
    <cellStyle name="Separador de milhares 3 7 2 2" xfId="24677"/>
    <cellStyle name="Separador de milhares 3 7 2 2 2" xfId="24678"/>
    <cellStyle name="Separador de milhares 3 7 2 2 2 2" xfId="39233"/>
    <cellStyle name="Separador de milhares 3 7 2 2 3" xfId="24679"/>
    <cellStyle name="Separador de milhares 3 7 2 2 3 2" xfId="39234"/>
    <cellStyle name="Separador de milhares 3 7 2 2 4" xfId="24680"/>
    <cellStyle name="Separador de milhares 3 7 2 2 4 2" xfId="39235"/>
    <cellStyle name="Separador de milhares 3 7 2 2 5" xfId="24681"/>
    <cellStyle name="Separador de milhares 3 7 2 2 5 2" xfId="39236"/>
    <cellStyle name="Separador de milhares 3 7 2 2 6" xfId="39232"/>
    <cellStyle name="Separador de milhares 3 7 2 3" xfId="24682"/>
    <cellStyle name="Separador de milhares 3 7 2 3 2" xfId="24683"/>
    <cellStyle name="Separador de milhares 3 7 2 3 2 2" xfId="39238"/>
    <cellStyle name="Separador de milhares 3 7 2 3 3" xfId="24684"/>
    <cellStyle name="Separador de milhares 3 7 2 3 3 2" xfId="39239"/>
    <cellStyle name="Separador de milhares 3 7 2 3 4" xfId="24685"/>
    <cellStyle name="Separador de milhares 3 7 2 3 4 2" xfId="39240"/>
    <cellStyle name="Separador de milhares 3 7 2 3 5" xfId="24686"/>
    <cellStyle name="Separador de milhares 3 7 2 3 5 2" xfId="39241"/>
    <cellStyle name="Separador de milhares 3 7 2 3 6" xfId="39237"/>
    <cellStyle name="Separador de milhares 3 7 2 4" xfId="24687"/>
    <cellStyle name="Separador de milhares 3 7 2 4 2" xfId="24688"/>
    <cellStyle name="Separador de milhares 3 7 2 4 2 2" xfId="39243"/>
    <cellStyle name="Separador de milhares 3 7 2 4 3" xfId="24689"/>
    <cellStyle name="Separador de milhares 3 7 2 4 3 2" xfId="39244"/>
    <cellStyle name="Separador de milhares 3 7 2 4 4" xfId="24690"/>
    <cellStyle name="Separador de milhares 3 7 2 4 4 2" xfId="39245"/>
    <cellStyle name="Separador de milhares 3 7 2 4 5" xfId="24691"/>
    <cellStyle name="Separador de milhares 3 7 2 4 5 2" xfId="39246"/>
    <cellStyle name="Separador de milhares 3 7 2 4 6" xfId="39242"/>
    <cellStyle name="Separador de milhares 3 7 2 5" xfId="24692"/>
    <cellStyle name="Separador de milhares 3 7 2 5 2" xfId="24693"/>
    <cellStyle name="Separador de milhares 3 7 2 5 2 2" xfId="39248"/>
    <cellStyle name="Separador de milhares 3 7 2 5 3" xfId="24694"/>
    <cellStyle name="Separador de milhares 3 7 2 5 3 2" xfId="39249"/>
    <cellStyle name="Separador de milhares 3 7 2 5 4" xfId="24695"/>
    <cellStyle name="Separador de milhares 3 7 2 5 4 2" xfId="39250"/>
    <cellStyle name="Separador de milhares 3 7 2 5 5" xfId="24696"/>
    <cellStyle name="Separador de milhares 3 7 2 5 5 2" xfId="39251"/>
    <cellStyle name="Separador de milhares 3 7 2 5 6" xfId="39247"/>
    <cellStyle name="Separador de milhares 3 7 2 6" xfId="24697"/>
    <cellStyle name="Separador de milhares 3 7 2 6 2" xfId="24698"/>
    <cellStyle name="Separador de milhares 3 7 2 6 2 2" xfId="39253"/>
    <cellStyle name="Separador de milhares 3 7 2 6 3" xfId="24699"/>
    <cellStyle name="Separador de milhares 3 7 2 6 3 2" xfId="39254"/>
    <cellStyle name="Separador de milhares 3 7 2 6 4" xfId="24700"/>
    <cellStyle name="Separador de milhares 3 7 2 6 4 2" xfId="39255"/>
    <cellStyle name="Separador de milhares 3 7 2 6 5" xfId="24701"/>
    <cellStyle name="Separador de milhares 3 7 2 6 5 2" xfId="39256"/>
    <cellStyle name="Separador de milhares 3 7 2 6 6" xfId="39252"/>
    <cellStyle name="Separador de milhares 3 7 2 7" xfId="24702"/>
    <cellStyle name="Separador de milhares 3 7 2 7 2" xfId="24703"/>
    <cellStyle name="Separador de milhares 3 7 2 7 2 2" xfId="39258"/>
    <cellStyle name="Separador de milhares 3 7 2 7 3" xfId="24704"/>
    <cellStyle name="Separador de milhares 3 7 2 7 3 2" xfId="39259"/>
    <cellStyle name="Separador de milhares 3 7 2 7 4" xfId="24705"/>
    <cellStyle name="Separador de milhares 3 7 2 7 4 2" xfId="39260"/>
    <cellStyle name="Separador de milhares 3 7 2 7 5" xfId="24706"/>
    <cellStyle name="Separador de milhares 3 7 2 7 5 2" xfId="39261"/>
    <cellStyle name="Separador de milhares 3 7 2 7 6" xfId="39257"/>
    <cellStyle name="Separador de milhares 3 7 2 8" xfId="24707"/>
    <cellStyle name="Separador de milhares 3 7 2 8 2" xfId="39262"/>
    <cellStyle name="Separador de milhares 3 7 2 9" xfId="24708"/>
    <cellStyle name="Separador de milhares 3 7 2 9 2" xfId="39263"/>
    <cellStyle name="Separador de milhares 3 7 20" xfId="24709"/>
    <cellStyle name="Separador de milhares 3 7 20 2" xfId="39264"/>
    <cellStyle name="Separador de milhares 3 7 21" xfId="41043"/>
    <cellStyle name="Separador de milhares 3 7 22" xfId="39190"/>
    <cellStyle name="Separador de milhares 3 7 3" xfId="24710"/>
    <cellStyle name="Separador de milhares 3 7 3 2" xfId="24711"/>
    <cellStyle name="Separador de milhares 3 7 3 2 2" xfId="24712"/>
    <cellStyle name="Separador de milhares 3 7 3 2 2 2" xfId="39267"/>
    <cellStyle name="Separador de milhares 3 7 3 2 3" xfId="24713"/>
    <cellStyle name="Separador de milhares 3 7 3 2 3 2" xfId="39268"/>
    <cellStyle name="Separador de milhares 3 7 3 2 4" xfId="24714"/>
    <cellStyle name="Separador de milhares 3 7 3 2 4 2" xfId="39269"/>
    <cellStyle name="Separador de milhares 3 7 3 2 5" xfId="24715"/>
    <cellStyle name="Separador de milhares 3 7 3 2 5 2" xfId="39270"/>
    <cellStyle name="Separador de milhares 3 7 3 2 6" xfId="39266"/>
    <cellStyle name="Separador de milhares 3 7 3 3" xfId="24716"/>
    <cellStyle name="Separador de milhares 3 7 3 3 2" xfId="39271"/>
    <cellStyle name="Separador de milhares 3 7 3 4" xfId="24717"/>
    <cellStyle name="Separador de milhares 3 7 3 4 2" xfId="39272"/>
    <cellStyle name="Separador de milhares 3 7 3 5" xfId="24718"/>
    <cellStyle name="Separador de milhares 3 7 3 5 2" xfId="39273"/>
    <cellStyle name="Separador de milhares 3 7 3 6" xfId="24719"/>
    <cellStyle name="Separador de milhares 3 7 3 6 2" xfId="39274"/>
    <cellStyle name="Separador de milhares 3 7 3 7" xfId="39265"/>
    <cellStyle name="Separador de milhares 3 7 4" xfId="24720"/>
    <cellStyle name="Separador de milhares 3 7 4 2" xfId="24721"/>
    <cellStyle name="Separador de milhares 3 7 4 2 2" xfId="24722"/>
    <cellStyle name="Separador de milhares 3 7 4 2 2 2" xfId="39277"/>
    <cellStyle name="Separador de milhares 3 7 4 2 3" xfId="24723"/>
    <cellStyle name="Separador de milhares 3 7 4 2 3 2" xfId="39278"/>
    <cellStyle name="Separador de milhares 3 7 4 2 4" xfId="24724"/>
    <cellStyle name="Separador de milhares 3 7 4 2 4 2" xfId="39279"/>
    <cellStyle name="Separador de milhares 3 7 4 2 5" xfId="24725"/>
    <cellStyle name="Separador de milhares 3 7 4 2 5 2" xfId="39280"/>
    <cellStyle name="Separador de milhares 3 7 4 2 6" xfId="39276"/>
    <cellStyle name="Separador de milhares 3 7 4 3" xfId="24726"/>
    <cellStyle name="Separador de milhares 3 7 4 3 2" xfId="39281"/>
    <cellStyle name="Separador de milhares 3 7 4 4" xfId="24727"/>
    <cellStyle name="Separador de milhares 3 7 4 4 2" xfId="39282"/>
    <cellStyle name="Separador de milhares 3 7 4 5" xfId="24728"/>
    <cellStyle name="Separador de milhares 3 7 4 5 2" xfId="39283"/>
    <cellStyle name="Separador de milhares 3 7 4 6" xfId="24729"/>
    <cellStyle name="Separador de milhares 3 7 4 6 2" xfId="39284"/>
    <cellStyle name="Separador de milhares 3 7 4 7" xfId="39275"/>
    <cellStyle name="Separador de milhares 3 7 5" xfId="24730"/>
    <cellStyle name="Separador de milhares 3 7 5 2" xfId="24731"/>
    <cellStyle name="Separador de milhares 3 7 5 2 2" xfId="39286"/>
    <cellStyle name="Separador de milhares 3 7 5 3" xfId="24732"/>
    <cellStyle name="Separador de milhares 3 7 5 3 2" xfId="39287"/>
    <cellStyle name="Separador de milhares 3 7 5 4" xfId="24733"/>
    <cellStyle name="Separador de milhares 3 7 5 4 2" xfId="39288"/>
    <cellStyle name="Separador de milhares 3 7 5 5" xfId="24734"/>
    <cellStyle name="Separador de milhares 3 7 5 5 2" xfId="39289"/>
    <cellStyle name="Separador de milhares 3 7 5 6" xfId="39285"/>
    <cellStyle name="Separador de milhares 3 7 6" xfId="24735"/>
    <cellStyle name="Separador de milhares 3 7 6 2" xfId="24736"/>
    <cellStyle name="Separador de milhares 3 7 6 2 2" xfId="39291"/>
    <cellStyle name="Separador de milhares 3 7 6 3" xfId="24737"/>
    <cellStyle name="Separador de milhares 3 7 6 3 2" xfId="39292"/>
    <cellStyle name="Separador de milhares 3 7 6 4" xfId="24738"/>
    <cellStyle name="Separador de milhares 3 7 6 4 2" xfId="39293"/>
    <cellStyle name="Separador de milhares 3 7 6 5" xfId="24739"/>
    <cellStyle name="Separador de milhares 3 7 6 5 2" xfId="39294"/>
    <cellStyle name="Separador de milhares 3 7 6 6" xfId="39290"/>
    <cellStyle name="Separador de milhares 3 7 7" xfId="24740"/>
    <cellStyle name="Separador de milhares 3 7 7 2" xfId="24741"/>
    <cellStyle name="Separador de milhares 3 7 7 2 2" xfId="39296"/>
    <cellStyle name="Separador de milhares 3 7 7 3" xfId="24742"/>
    <cellStyle name="Separador de milhares 3 7 7 3 2" xfId="39297"/>
    <cellStyle name="Separador de milhares 3 7 7 4" xfId="24743"/>
    <cellStyle name="Separador de milhares 3 7 7 4 2" xfId="39298"/>
    <cellStyle name="Separador de milhares 3 7 7 5" xfId="24744"/>
    <cellStyle name="Separador de milhares 3 7 7 5 2" xfId="39299"/>
    <cellStyle name="Separador de milhares 3 7 7 6" xfId="39295"/>
    <cellStyle name="Separador de milhares 3 7 8" xfId="24745"/>
    <cellStyle name="Separador de milhares 3 7 8 2" xfId="24746"/>
    <cellStyle name="Separador de milhares 3 7 8 2 2" xfId="39301"/>
    <cellStyle name="Separador de milhares 3 7 8 3" xfId="24747"/>
    <cellStyle name="Separador de milhares 3 7 8 3 2" xfId="39302"/>
    <cellStyle name="Separador de milhares 3 7 8 4" xfId="24748"/>
    <cellStyle name="Separador de milhares 3 7 8 4 2" xfId="39303"/>
    <cellStyle name="Separador de milhares 3 7 8 5" xfId="24749"/>
    <cellStyle name="Separador de milhares 3 7 8 5 2" xfId="39304"/>
    <cellStyle name="Separador de milhares 3 7 8 6" xfId="39300"/>
    <cellStyle name="Separador de milhares 3 7 9" xfId="24750"/>
    <cellStyle name="Separador de milhares 3 7 9 2" xfId="24751"/>
    <cellStyle name="Separador de milhares 3 7 9 2 2" xfId="39306"/>
    <cellStyle name="Separador de milhares 3 7 9 3" xfId="24752"/>
    <cellStyle name="Separador de milhares 3 7 9 3 2" xfId="39307"/>
    <cellStyle name="Separador de milhares 3 7 9 4" xfId="24753"/>
    <cellStyle name="Separador de milhares 3 7 9 4 2" xfId="39308"/>
    <cellStyle name="Separador de milhares 3 7 9 5" xfId="24754"/>
    <cellStyle name="Separador de milhares 3 7 9 5 2" xfId="39309"/>
    <cellStyle name="Separador de milhares 3 7 9 6" xfId="39305"/>
    <cellStyle name="Separador de milhares 3 8" xfId="24755"/>
    <cellStyle name="Separador de milhares 3 8 2" xfId="24756"/>
    <cellStyle name="Separador de milhares 3 9" xfId="24757"/>
    <cellStyle name="Separador de milhares 3 9 2" xfId="24758"/>
    <cellStyle name="Separador de milhares 30" xfId="24759"/>
    <cellStyle name="Separador de milhares 32" xfId="24760"/>
    <cellStyle name="Separador de milhares 32 2" xfId="24761"/>
    <cellStyle name="Separador de milhares 32 2 2" xfId="24762"/>
    <cellStyle name="Separador de milhares 32 2 3" xfId="24763"/>
    <cellStyle name="Separador de milhares 32 2 4" xfId="24764"/>
    <cellStyle name="Separador de milhares 32 2 5" xfId="24765"/>
    <cellStyle name="Separador de milhares 32 2 6" xfId="24766"/>
    <cellStyle name="Separador de milhares 33" xfId="24767"/>
    <cellStyle name="Separador de milhares 34" xfId="24768"/>
    <cellStyle name="Separador de milhares 35" xfId="24769"/>
    <cellStyle name="Separador de milhares 36" xfId="24770"/>
    <cellStyle name="Separador de milhares 37" xfId="24771"/>
    <cellStyle name="Separador de milhares 38" xfId="24772"/>
    <cellStyle name="Separador de milhares 39" xfId="24773"/>
    <cellStyle name="Separador de milhares 4" xfId="24774"/>
    <cellStyle name="Separador de milhares 4 10" xfId="24775"/>
    <cellStyle name="Separador de milhares 4 10 2" xfId="24776"/>
    <cellStyle name="Separador de milhares 4 10 2 2" xfId="24777"/>
    <cellStyle name="Separador de milhares 4 10 2 3" xfId="24778"/>
    <cellStyle name="Separador de milhares 4 10 2 4" xfId="24779"/>
    <cellStyle name="Separador de milhares 4 10 2 5" xfId="24780"/>
    <cellStyle name="Separador de milhares 4 10 2 6" xfId="24781"/>
    <cellStyle name="Separador de milhares 4 10 2 7" xfId="24782"/>
    <cellStyle name="Separador de milhares 4 10 2 8" xfId="39310"/>
    <cellStyle name="Separador de milhares 4 10 3" xfId="24783"/>
    <cellStyle name="Separador de milhares 4 10 3 2" xfId="39311"/>
    <cellStyle name="Separador de milhares 4 10 4" xfId="24784"/>
    <cellStyle name="Separador de milhares 4 10 4 2" xfId="39312"/>
    <cellStyle name="Separador de milhares 4 10 5" xfId="24785"/>
    <cellStyle name="Separador de milhares 4 10 5 2" xfId="39313"/>
    <cellStyle name="Separador de milhares 4 10 6" xfId="24786"/>
    <cellStyle name="Separador de milhares 4 10 6 2" xfId="39314"/>
    <cellStyle name="Separador de milhares 4 10 7" xfId="24787"/>
    <cellStyle name="Separador de milhares 4 10 7 2" xfId="39315"/>
    <cellStyle name="Separador de milhares 4 11" xfId="24788"/>
    <cellStyle name="Separador de milhares 4 11 2" xfId="24789"/>
    <cellStyle name="Separador de milhares 4 11 2 2" xfId="24790"/>
    <cellStyle name="Separador de milhares 4 11 2 3" xfId="24791"/>
    <cellStyle name="Separador de milhares 4 11 2 4" xfId="24792"/>
    <cellStyle name="Separador de milhares 4 11 2 5" xfId="24793"/>
    <cellStyle name="Separador de milhares 4 11 2 6" xfId="24794"/>
    <cellStyle name="Separador de milhares 4 11 2 7" xfId="24795"/>
    <cellStyle name="Separador de milhares 4 11 3" xfId="24796"/>
    <cellStyle name="Separador de milhares 4 11 4" xfId="24797"/>
    <cellStyle name="Separador de milhares 4 11 5" xfId="24798"/>
    <cellStyle name="Separador de milhares 4 11 6" xfId="24799"/>
    <cellStyle name="Separador de milhares 4 11 7" xfId="24800"/>
    <cellStyle name="Separador de milhares 4 12" xfId="24801"/>
    <cellStyle name="Separador de milhares 4 13" xfId="24802"/>
    <cellStyle name="Separador de milhares 4 14" xfId="24803"/>
    <cellStyle name="Separador de milhares 4 14 10" xfId="24804"/>
    <cellStyle name="Separador de milhares 4 14 11" xfId="24805"/>
    <cellStyle name="Separador de milhares 4 14 12" xfId="24806"/>
    <cellStyle name="Separador de milhares 4 14 13" xfId="24807"/>
    <cellStyle name="Separador de milhares 4 14 14" xfId="24808"/>
    <cellStyle name="Separador de milhares 4 14 15" xfId="24809"/>
    <cellStyle name="Separador de milhares 4 14 2" xfId="24810"/>
    <cellStyle name="Separador de milhares 4 14 3" xfId="24811"/>
    <cellStyle name="Separador de milhares 4 14 4" xfId="24812"/>
    <cellStyle name="Separador de milhares 4 14 5" xfId="24813"/>
    <cellStyle name="Separador de milhares 4 14 6" xfId="24814"/>
    <cellStyle name="Separador de milhares 4 14 7" xfId="24815"/>
    <cellStyle name="Separador de milhares 4 14 8" xfId="24816"/>
    <cellStyle name="Separador de milhares 4 14 9" xfId="24817"/>
    <cellStyle name="Separador de milhares 4 15" xfId="24818"/>
    <cellStyle name="Separador de milhares 4 15 10" xfId="24819"/>
    <cellStyle name="Separador de milhares 4 15 11" xfId="24820"/>
    <cellStyle name="Separador de milhares 4 15 12" xfId="24821"/>
    <cellStyle name="Separador de milhares 4 15 13" xfId="24822"/>
    <cellStyle name="Separador de milhares 4 15 14" xfId="24823"/>
    <cellStyle name="Separador de milhares 4 15 15" xfId="24824"/>
    <cellStyle name="Separador de milhares 4 15 2" xfId="24825"/>
    <cellStyle name="Separador de milhares 4 15 3" xfId="24826"/>
    <cellStyle name="Separador de milhares 4 15 4" xfId="24827"/>
    <cellStyle name="Separador de milhares 4 15 5" xfId="24828"/>
    <cellStyle name="Separador de milhares 4 15 6" xfId="24829"/>
    <cellStyle name="Separador de milhares 4 15 7" xfId="24830"/>
    <cellStyle name="Separador de milhares 4 15 8" xfId="24831"/>
    <cellStyle name="Separador de milhares 4 15 9" xfId="24832"/>
    <cellStyle name="Separador de milhares 4 16" xfId="24833"/>
    <cellStyle name="Separador de milhares 4 16 10" xfId="24834"/>
    <cellStyle name="Separador de milhares 4 16 11" xfId="24835"/>
    <cellStyle name="Separador de milhares 4 16 12" xfId="24836"/>
    <cellStyle name="Separador de milhares 4 16 13" xfId="24837"/>
    <cellStyle name="Separador de milhares 4 16 14" xfId="24838"/>
    <cellStyle name="Separador de milhares 4 16 15" xfId="24839"/>
    <cellStyle name="Separador de milhares 4 16 2" xfId="24840"/>
    <cellStyle name="Separador de milhares 4 16 3" xfId="24841"/>
    <cellStyle name="Separador de milhares 4 16 4" xfId="24842"/>
    <cellStyle name="Separador de milhares 4 16 5" xfId="24843"/>
    <cellStyle name="Separador de milhares 4 16 6" xfId="24844"/>
    <cellStyle name="Separador de milhares 4 16 7" xfId="24845"/>
    <cellStyle name="Separador de milhares 4 16 8" xfId="24846"/>
    <cellStyle name="Separador de milhares 4 16 9" xfId="24847"/>
    <cellStyle name="Separador de milhares 4 17" xfId="24848"/>
    <cellStyle name="Separador de milhares 4 18" xfId="24849"/>
    <cellStyle name="Separador de milhares 4 18 2" xfId="24850"/>
    <cellStyle name="Separador de milhares 4 18 3" xfId="24851"/>
    <cellStyle name="Separador de milhares 4 18 4" xfId="24852"/>
    <cellStyle name="Separador de milhares 4 18 5" xfId="24853"/>
    <cellStyle name="Separador de milhares 4 18 6" xfId="24854"/>
    <cellStyle name="Separador de milhares 4 18 7" xfId="24855"/>
    <cellStyle name="Separador de milhares 4 19" xfId="24856"/>
    <cellStyle name="Separador de milhares 4 19 2" xfId="24857"/>
    <cellStyle name="Separador de milhares 4 19 3" xfId="24858"/>
    <cellStyle name="Separador de milhares 4 19 4" xfId="24859"/>
    <cellStyle name="Separador de milhares 4 19 5" xfId="24860"/>
    <cellStyle name="Separador de milhares 4 19 6" xfId="24861"/>
    <cellStyle name="Separador de milhares 4 19 7" xfId="24862"/>
    <cellStyle name="Separador de milhares 4 2" xfId="24863"/>
    <cellStyle name="Separador de milhares 4 2 10" xfId="24864"/>
    <cellStyle name="Separador de milhares 4 2 10 2" xfId="24865"/>
    <cellStyle name="Separador de milhares 4 2 10 2 2" xfId="39317"/>
    <cellStyle name="Separador de milhares 4 2 10 3" xfId="24866"/>
    <cellStyle name="Separador de milhares 4 2 10 3 2" xfId="39318"/>
    <cellStyle name="Separador de milhares 4 2 10 4" xfId="24867"/>
    <cellStyle name="Separador de milhares 4 2 10 4 2" xfId="39319"/>
    <cellStyle name="Separador de milhares 4 2 10 5" xfId="24868"/>
    <cellStyle name="Separador de milhares 4 2 10 5 2" xfId="39320"/>
    <cellStyle name="Separador de milhares 4 2 10 6" xfId="39316"/>
    <cellStyle name="Separador de milhares 4 2 10 7" xfId="46324"/>
    <cellStyle name="Separador de milhares 4 2 11" xfId="24869"/>
    <cellStyle name="Separador de milhares 4 2 11 2" xfId="24870"/>
    <cellStyle name="Separador de milhares 4 2 11 2 2" xfId="39322"/>
    <cellStyle name="Separador de milhares 4 2 11 3" xfId="24871"/>
    <cellStyle name="Separador de milhares 4 2 11 3 2" xfId="39323"/>
    <cellStyle name="Separador de milhares 4 2 11 4" xfId="24872"/>
    <cellStyle name="Separador de milhares 4 2 11 4 2" xfId="39324"/>
    <cellStyle name="Separador de milhares 4 2 11 5" xfId="24873"/>
    <cellStyle name="Separador de milhares 4 2 11 5 2" xfId="39325"/>
    <cellStyle name="Separador de milhares 4 2 11 6" xfId="39321"/>
    <cellStyle name="Separador de milhares 4 2 11 7" xfId="46276"/>
    <cellStyle name="Separador de milhares 4 2 12" xfId="24874"/>
    <cellStyle name="Separador de milhares 4 2 12 2" xfId="24875"/>
    <cellStyle name="Separador de milhares 4 2 12 2 2" xfId="39327"/>
    <cellStyle name="Separador de milhares 4 2 12 3" xfId="24876"/>
    <cellStyle name="Separador de milhares 4 2 12 3 2" xfId="39328"/>
    <cellStyle name="Separador de milhares 4 2 12 4" xfId="24877"/>
    <cellStyle name="Separador de milhares 4 2 12 4 2" xfId="39329"/>
    <cellStyle name="Separador de milhares 4 2 12 5" xfId="24878"/>
    <cellStyle name="Separador de milhares 4 2 12 5 2" xfId="39330"/>
    <cellStyle name="Separador de milhares 4 2 12 6" xfId="39326"/>
    <cellStyle name="Separador de milhares 4 2 13" xfId="24879"/>
    <cellStyle name="Separador de milhares 4 2 13 2" xfId="24880"/>
    <cellStyle name="Separador de milhares 4 2 13 2 2" xfId="39332"/>
    <cellStyle name="Separador de milhares 4 2 13 3" xfId="24881"/>
    <cellStyle name="Separador de milhares 4 2 13 3 2" xfId="39333"/>
    <cellStyle name="Separador de milhares 4 2 13 4" xfId="24882"/>
    <cellStyle name="Separador de milhares 4 2 13 4 2" xfId="39334"/>
    <cellStyle name="Separador de milhares 4 2 13 5" xfId="24883"/>
    <cellStyle name="Separador de milhares 4 2 13 5 2" xfId="39335"/>
    <cellStyle name="Separador de milhares 4 2 13 6" xfId="39331"/>
    <cellStyle name="Separador de milhares 4 2 14" xfId="24884"/>
    <cellStyle name="Separador de milhares 4 2 14 2" xfId="24885"/>
    <cellStyle name="Separador de milhares 4 2 14 2 2" xfId="39337"/>
    <cellStyle name="Separador de milhares 4 2 14 3" xfId="24886"/>
    <cellStyle name="Separador de milhares 4 2 14 3 2" xfId="39338"/>
    <cellStyle name="Separador de milhares 4 2 14 4" xfId="24887"/>
    <cellStyle name="Separador de milhares 4 2 14 4 2" xfId="39339"/>
    <cellStyle name="Separador de milhares 4 2 14 5" xfId="24888"/>
    <cellStyle name="Separador de milhares 4 2 14 5 2" xfId="39340"/>
    <cellStyle name="Separador de milhares 4 2 14 6" xfId="39336"/>
    <cellStyle name="Separador de milhares 4 2 15" xfId="24889"/>
    <cellStyle name="Separador de milhares 4 2 15 2" xfId="24890"/>
    <cellStyle name="Separador de milhares 4 2 15 2 2" xfId="39342"/>
    <cellStyle name="Separador de milhares 4 2 15 3" xfId="24891"/>
    <cellStyle name="Separador de milhares 4 2 15 3 2" xfId="39343"/>
    <cellStyle name="Separador de milhares 4 2 15 4" xfId="24892"/>
    <cellStyle name="Separador de milhares 4 2 15 4 2" xfId="39344"/>
    <cellStyle name="Separador de milhares 4 2 15 5" xfId="24893"/>
    <cellStyle name="Separador de milhares 4 2 15 5 2" xfId="39345"/>
    <cellStyle name="Separador de milhares 4 2 15 6" xfId="39341"/>
    <cellStyle name="Separador de milhares 4 2 16" xfId="24894"/>
    <cellStyle name="Separador de milhares 4 2 16 2" xfId="24895"/>
    <cellStyle name="Separador de milhares 4 2 16 2 2" xfId="39347"/>
    <cellStyle name="Separador de milhares 4 2 16 3" xfId="24896"/>
    <cellStyle name="Separador de milhares 4 2 16 3 2" xfId="39348"/>
    <cellStyle name="Separador de milhares 4 2 16 4" xfId="24897"/>
    <cellStyle name="Separador de milhares 4 2 16 4 2" xfId="39349"/>
    <cellStyle name="Separador de milhares 4 2 16 5" xfId="24898"/>
    <cellStyle name="Separador de milhares 4 2 16 5 2" xfId="39350"/>
    <cellStyle name="Separador de milhares 4 2 16 6" xfId="39346"/>
    <cellStyle name="Separador de milhares 4 2 17" xfId="24899"/>
    <cellStyle name="Separador de milhares 4 2 17 2" xfId="24900"/>
    <cellStyle name="Separador de milhares 4 2 17 2 2" xfId="39352"/>
    <cellStyle name="Separador de milhares 4 2 17 3" xfId="24901"/>
    <cellStyle name="Separador de milhares 4 2 17 3 2" xfId="39353"/>
    <cellStyle name="Separador de milhares 4 2 17 4" xfId="24902"/>
    <cellStyle name="Separador de milhares 4 2 17 4 2" xfId="39354"/>
    <cellStyle name="Separador de milhares 4 2 17 5" xfId="24903"/>
    <cellStyle name="Separador de milhares 4 2 17 5 2" xfId="39355"/>
    <cellStyle name="Separador de milhares 4 2 17 6" xfId="39351"/>
    <cellStyle name="Separador de milhares 4 2 18" xfId="24904"/>
    <cellStyle name="Separador de milhares 4 2 18 2" xfId="24905"/>
    <cellStyle name="Separador de milhares 4 2 18 2 2" xfId="39357"/>
    <cellStyle name="Separador de milhares 4 2 18 3" xfId="24906"/>
    <cellStyle name="Separador de milhares 4 2 18 3 2" xfId="39358"/>
    <cellStyle name="Separador de milhares 4 2 18 4" xfId="24907"/>
    <cellStyle name="Separador de milhares 4 2 18 4 2" xfId="39359"/>
    <cellStyle name="Separador de milhares 4 2 18 5" xfId="24908"/>
    <cellStyle name="Separador de milhares 4 2 18 5 2" xfId="39360"/>
    <cellStyle name="Separador de milhares 4 2 18 6" xfId="39356"/>
    <cellStyle name="Separador de milhares 4 2 19" xfId="24909"/>
    <cellStyle name="Separador de milhares 4 2 19 2" xfId="24910"/>
    <cellStyle name="Separador de milhares 4 2 19 2 2" xfId="39362"/>
    <cellStyle name="Separador de milhares 4 2 19 3" xfId="24911"/>
    <cellStyle name="Separador de milhares 4 2 19 3 2" xfId="39363"/>
    <cellStyle name="Separador de milhares 4 2 19 4" xfId="24912"/>
    <cellStyle name="Separador de milhares 4 2 19 4 2" xfId="39364"/>
    <cellStyle name="Separador de milhares 4 2 19 5" xfId="24913"/>
    <cellStyle name="Separador de milhares 4 2 19 5 2" xfId="39365"/>
    <cellStyle name="Separador de milhares 4 2 19 6" xfId="39361"/>
    <cellStyle name="Separador de milhares 4 2 2" xfId="24914"/>
    <cellStyle name="Separador de milhares 4 2 2 2" xfId="24915"/>
    <cellStyle name="Separador de milhares 4 2 2 2 2" xfId="44060"/>
    <cellStyle name="Separador de milhares 4 2 2 2 3" xfId="44061"/>
    <cellStyle name="Separador de milhares 4 2 2 2 4" xfId="44062"/>
    <cellStyle name="Separador de milhares 4 2 2 3" xfId="24916"/>
    <cellStyle name="Separador de milhares 4 2 2 3 2" xfId="44063"/>
    <cellStyle name="Separador de milhares 4 2 2 3 3" xfId="44064"/>
    <cellStyle name="Separador de milhares 4 2 2 3 4" xfId="44065"/>
    <cellStyle name="Separador de milhares 4 2 2 4" xfId="24917"/>
    <cellStyle name="Separador de milhares 4 2 2 5" xfId="24918"/>
    <cellStyle name="Separador de milhares 4 2 2 6" xfId="24919"/>
    <cellStyle name="Separador de milhares 4 2 2 7" xfId="24920"/>
    <cellStyle name="Separador de milhares 4 2 2 8" xfId="39366"/>
    <cellStyle name="Separador de milhares 4 2 2 8 2" xfId="46287"/>
    <cellStyle name="Separador de milhares 4 2 20" xfId="24921"/>
    <cellStyle name="Separador de milhares 4 2 20 2" xfId="24922"/>
    <cellStyle name="Separador de milhares 4 2 20 2 2" xfId="39368"/>
    <cellStyle name="Separador de milhares 4 2 20 3" xfId="24923"/>
    <cellStyle name="Separador de milhares 4 2 20 3 2" xfId="39369"/>
    <cellStyle name="Separador de milhares 4 2 20 4" xfId="24924"/>
    <cellStyle name="Separador de milhares 4 2 20 4 2" xfId="39370"/>
    <cellStyle name="Separador de milhares 4 2 20 5" xfId="24925"/>
    <cellStyle name="Separador de milhares 4 2 20 5 2" xfId="39371"/>
    <cellStyle name="Separador de milhares 4 2 20 6" xfId="39367"/>
    <cellStyle name="Separador de milhares 4 2 21" xfId="24926"/>
    <cellStyle name="Separador de milhares 4 2 21 2" xfId="39372"/>
    <cellStyle name="Separador de milhares 4 2 22" xfId="24927"/>
    <cellStyle name="Separador de milhares 4 2 22 2" xfId="39373"/>
    <cellStyle name="Separador de milhares 4 2 23" xfId="24928"/>
    <cellStyle name="Separador de milhares 4 2 23 2" xfId="39374"/>
    <cellStyle name="Separador de milhares 4 2 24" xfId="24929"/>
    <cellStyle name="Separador de milhares 4 2 24 2" xfId="39375"/>
    <cellStyle name="Separador de milhares 4 2 25" xfId="24930"/>
    <cellStyle name="Separador de milhares 4 2 25 2" xfId="39376"/>
    <cellStyle name="Separador de milhares 4 2 3" xfId="24931"/>
    <cellStyle name="Separador de milhares 4 2 3 2" xfId="24932"/>
    <cellStyle name="Separador de milhares 4 2 3 2 2" xfId="46105"/>
    <cellStyle name="Separador de milhares 4 2 3 3" xfId="44066"/>
    <cellStyle name="Separador de milhares 4 2 3 4" xfId="44067"/>
    <cellStyle name="Separador de milhares 4 2 3 5" xfId="44068"/>
    <cellStyle name="Separador de milhares 4 2 4" xfId="24933"/>
    <cellStyle name="Separador de milhares 4 2 4 2" xfId="24934"/>
    <cellStyle name="Separador de milhares 4 2 4 2 2" xfId="46143"/>
    <cellStyle name="Separador de milhares 4 2 4 3" xfId="44069"/>
    <cellStyle name="Separador de milhares 4 2 4 4" xfId="44070"/>
    <cellStyle name="Separador de milhares 4 2 5" xfId="24935"/>
    <cellStyle name="Separador de milhares 4 2 5 2" xfId="24936"/>
    <cellStyle name="Separador de milhares 4 2 5 2 2" xfId="46090"/>
    <cellStyle name="Separador de milhares 4 2 5 3" xfId="44071"/>
    <cellStyle name="Separador de milhares 4 2 5 4" xfId="44072"/>
    <cellStyle name="Separador de milhares 4 2 6" xfId="24937"/>
    <cellStyle name="Separador de milhares 4 2 6 2" xfId="24938"/>
    <cellStyle name="Separador de milhares 4 2 6 3" xfId="24939"/>
    <cellStyle name="Separador de milhares 4 2 6 3 2" xfId="39378"/>
    <cellStyle name="Separador de milhares 4 2 6 4" xfId="24940"/>
    <cellStyle name="Separador de milhares 4 2 6 4 2" xfId="39379"/>
    <cellStyle name="Separador de milhares 4 2 6 5" xfId="24941"/>
    <cellStyle name="Separador de milhares 4 2 6 5 2" xfId="39380"/>
    <cellStyle name="Separador de milhares 4 2 6 6" xfId="24942"/>
    <cellStyle name="Separador de milhares 4 2 6 6 2" xfId="39381"/>
    <cellStyle name="Separador de milhares 4 2 6 7" xfId="39377"/>
    <cellStyle name="Separador de milhares 4 2 6 8" xfId="46064"/>
    <cellStyle name="Separador de milhares 4 2 7" xfId="24943"/>
    <cellStyle name="Separador de milhares 4 2 7 2" xfId="24944"/>
    <cellStyle name="Separador de milhares 4 2 7 2 2" xfId="24945"/>
    <cellStyle name="Separador de milhares 4 2 7 2 2 2" xfId="39384"/>
    <cellStyle name="Separador de milhares 4 2 7 2 3" xfId="24946"/>
    <cellStyle name="Separador de milhares 4 2 7 2 3 2" xfId="39385"/>
    <cellStyle name="Separador de milhares 4 2 7 2 4" xfId="24947"/>
    <cellStyle name="Separador de milhares 4 2 7 2 4 2" xfId="39386"/>
    <cellStyle name="Separador de milhares 4 2 7 2 5" xfId="24948"/>
    <cellStyle name="Separador de milhares 4 2 7 2 5 2" xfId="39387"/>
    <cellStyle name="Separador de milhares 4 2 7 2 6" xfId="39383"/>
    <cellStyle name="Separador de milhares 4 2 7 3" xfId="24949"/>
    <cellStyle name="Separador de milhares 4 2 7 3 2" xfId="39388"/>
    <cellStyle name="Separador de milhares 4 2 7 4" xfId="24950"/>
    <cellStyle name="Separador de milhares 4 2 7 4 2" xfId="39389"/>
    <cellStyle name="Separador de milhares 4 2 7 5" xfId="24951"/>
    <cellStyle name="Separador de milhares 4 2 7 5 2" xfId="39390"/>
    <cellStyle name="Separador de milhares 4 2 7 6" xfId="24952"/>
    <cellStyle name="Separador de milhares 4 2 7 6 2" xfId="39391"/>
    <cellStyle name="Separador de milhares 4 2 7 7" xfId="39382"/>
    <cellStyle name="Separador de milhares 4 2 7 8" xfId="46012"/>
    <cellStyle name="Separador de milhares 4 2 8" xfId="24953"/>
    <cellStyle name="Separador de milhares 4 2 8 2" xfId="24954"/>
    <cellStyle name="Separador de milhares 4 2 8 2 2" xfId="24955"/>
    <cellStyle name="Separador de milhares 4 2 8 2 2 2" xfId="39394"/>
    <cellStyle name="Separador de milhares 4 2 8 2 3" xfId="24956"/>
    <cellStyle name="Separador de milhares 4 2 8 2 3 2" xfId="39395"/>
    <cellStyle name="Separador de milhares 4 2 8 2 4" xfId="24957"/>
    <cellStyle name="Separador de milhares 4 2 8 2 4 2" xfId="39396"/>
    <cellStyle name="Separador de milhares 4 2 8 2 5" xfId="24958"/>
    <cellStyle name="Separador de milhares 4 2 8 2 5 2" xfId="39397"/>
    <cellStyle name="Separador de milhares 4 2 8 2 6" xfId="39393"/>
    <cellStyle name="Separador de milhares 4 2 8 3" xfId="24959"/>
    <cellStyle name="Separador de milhares 4 2 8 3 2" xfId="39398"/>
    <cellStyle name="Separador de milhares 4 2 8 4" xfId="24960"/>
    <cellStyle name="Separador de milhares 4 2 8 4 2" xfId="39399"/>
    <cellStyle name="Separador de milhares 4 2 8 5" xfId="24961"/>
    <cellStyle name="Separador de milhares 4 2 8 5 2" xfId="39400"/>
    <cellStyle name="Separador de milhares 4 2 8 6" xfId="24962"/>
    <cellStyle name="Separador de milhares 4 2 8 6 2" xfId="39401"/>
    <cellStyle name="Separador de milhares 4 2 8 7" xfId="39392"/>
    <cellStyle name="Separador de milhares 4 2 8 8" xfId="46167"/>
    <cellStyle name="Separador de milhares 4 2 9" xfId="24963"/>
    <cellStyle name="Separador de milhares 4 2 9 2" xfId="24964"/>
    <cellStyle name="Separador de milhares 4 2 9 2 2" xfId="24965"/>
    <cellStyle name="Separador de milhares 4 2 9 2 2 2" xfId="39403"/>
    <cellStyle name="Separador de milhares 4 2 9 2 3" xfId="24966"/>
    <cellStyle name="Separador de milhares 4 2 9 2 3 2" xfId="39404"/>
    <cellStyle name="Separador de milhares 4 2 9 2 4" xfId="24967"/>
    <cellStyle name="Separador de milhares 4 2 9 2 4 2" xfId="39405"/>
    <cellStyle name="Separador de milhares 4 2 9 2 5" xfId="24968"/>
    <cellStyle name="Separador de milhares 4 2 9 2 5 2" xfId="39406"/>
    <cellStyle name="Separador de milhares 4 2 9 2 6" xfId="39402"/>
    <cellStyle name="Separador de milhares 4 20" xfId="24969"/>
    <cellStyle name="Separador de milhares 4 20 2" xfId="24970"/>
    <cellStyle name="Separador de milhares 4 20 3" xfId="24971"/>
    <cellStyle name="Separador de milhares 4 20 4" xfId="24972"/>
    <cellStyle name="Separador de milhares 4 20 5" xfId="24973"/>
    <cellStyle name="Separador de milhares 4 20 6" xfId="24974"/>
    <cellStyle name="Separador de milhares 4 20 7" xfId="24975"/>
    <cellStyle name="Separador de milhares 4 21" xfId="24976"/>
    <cellStyle name="Separador de milhares 4 21 2" xfId="24977"/>
    <cellStyle name="Separador de milhares 4 21 3" xfId="24978"/>
    <cellStyle name="Separador de milhares 4 21 4" xfId="24979"/>
    <cellStyle name="Separador de milhares 4 21 5" xfId="24980"/>
    <cellStyle name="Separador de milhares 4 21 6" xfId="24981"/>
    <cellStyle name="Separador de milhares 4 21 7" xfId="24982"/>
    <cellStyle name="Separador de milhares 4 22" xfId="24983"/>
    <cellStyle name="Separador de milhares 4 22 2" xfId="24984"/>
    <cellStyle name="Separador de milhares 4 22 3" xfId="24985"/>
    <cellStyle name="Separador de milhares 4 22 4" xfId="24986"/>
    <cellStyle name="Separador de milhares 4 22 5" xfId="24987"/>
    <cellStyle name="Separador de milhares 4 22 6" xfId="24988"/>
    <cellStyle name="Separador de milhares 4 22 7" xfId="24989"/>
    <cellStyle name="Separador de milhares 4 23" xfId="24990"/>
    <cellStyle name="Separador de milhares 4 23 2" xfId="24991"/>
    <cellStyle name="Separador de milhares 4 23 3" xfId="24992"/>
    <cellStyle name="Separador de milhares 4 23 4" xfId="24993"/>
    <cellStyle name="Separador de milhares 4 23 5" xfId="24994"/>
    <cellStyle name="Separador de milhares 4 23 6" xfId="24995"/>
    <cellStyle name="Separador de milhares 4 23 7" xfId="24996"/>
    <cellStyle name="Separador de milhares 4 24" xfId="24997"/>
    <cellStyle name="Separador de milhares 4 24 2" xfId="24998"/>
    <cellStyle name="Separador de milhares 4 24 3" xfId="24999"/>
    <cellStyle name="Separador de milhares 4 24 4" xfId="25000"/>
    <cellStyle name="Separador de milhares 4 24 5" xfId="25001"/>
    <cellStyle name="Separador de milhares 4 24 6" xfId="25002"/>
    <cellStyle name="Separador de milhares 4 24 7" xfId="25003"/>
    <cellStyle name="Separador de milhares 4 25" xfId="25004"/>
    <cellStyle name="Separador de milhares 4 25 2" xfId="25005"/>
    <cellStyle name="Separador de milhares 4 25 3" xfId="25006"/>
    <cellStyle name="Separador de milhares 4 25 4" xfId="25007"/>
    <cellStyle name="Separador de milhares 4 25 5" xfId="25008"/>
    <cellStyle name="Separador de milhares 4 25 6" xfId="25009"/>
    <cellStyle name="Separador de milhares 4 25 7" xfId="25010"/>
    <cellStyle name="Separador de milhares 4 26" xfId="25011"/>
    <cellStyle name="Separador de milhares 4 26 2" xfId="25012"/>
    <cellStyle name="Separador de milhares 4 26 3" xfId="25013"/>
    <cellStyle name="Separador de milhares 4 26 4" xfId="25014"/>
    <cellStyle name="Separador de milhares 4 26 5" xfId="25015"/>
    <cellStyle name="Separador de milhares 4 26 6" xfId="25016"/>
    <cellStyle name="Separador de milhares 4 26 7" xfId="25017"/>
    <cellStyle name="Separador de milhares 4 27" xfId="25018"/>
    <cellStyle name="Separador de milhares 4 27 2" xfId="25019"/>
    <cellStyle name="Separador de milhares 4 27 3" xfId="25020"/>
    <cellStyle name="Separador de milhares 4 27 4" xfId="25021"/>
    <cellStyle name="Separador de milhares 4 27 5" xfId="25022"/>
    <cellStyle name="Separador de milhares 4 27 6" xfId="25023"/>
    <cellStyle name="Separador de milhares 4 27 7" xfId="25024"/>
    <cellStyle name="Separador de milhares 4 28" xfId="25025"/>
    <cellStyle name="Separador de milhares 4 28 2" xfId="25026"/>
    <cellStyle name="Separador de milhares 4 28 3" xfId="25027"/>
    <cellStyle name="Separador de milhares 4 28 4" xfId="25028"/>
    <cellStyle name="Separador de milhares 4 28 5" xfId="25029"/>
    <cellStyle name="Separador de milhares 4 28 6" xfId="25030"/>
    <cellStyle name="Separador de milhares 4 28 7" xfId="25031"/>
    <cellStyle name="Separador de milhares 4 29" xfId="25032"/>
    <cellStyle name="Separador de milhares 4 29 2" xfId="25033"/>
    <cellStyle name="Separador de milhares 4 29 3" xfId="25034"/>
    <cellStyle name="Separador de milhares 4 29 4" xfId="25035"/>
    <cellStyle name="Separador de milhares 4 29 5" xfId="25036"/>
    <cellStyle name="Separador de milhares 4 29 6" xfId="25037"/>
    <cellStyle name="Separador de milhares 4 29 7" xfId="25038"/>
    <cellStyle name="Separador de milhares 4 3" xfId="25039"/>
    <cellStyle name="Separador de milhares 4 3 10" xfId="25040"/>
    <cellStyle name="Separador de milhares 4 3 10 2" xfId="25041"/>
    <cellStyle name="Separador de milhares 4 3 10 2 2" xfId="39408"/>
    <cellStyle name="Separador de milhares 4 3 10 3" xfId="25042"/>
    <cellStyle name="Separador de milhares 4 3 10 3 2" xfId="39409"/>
    <cellStyle name="Separador de milhares 4 3 10 4" xfId="25043"/>
    <cellStyle name="Separador de milhares 4 3 10 4 2" xfId="39410"/>
    <cellStyle name="Separador de milhares 4 3 10 5" xfId="25044"/>
    <cellStyle name="Separador de milhares 4 3 10 5 2" xfId="39411"/>
    <cellStyle name="Separador de milhares 4 3 10 6" xfId="39407"/>
    <cellStyle name="Separador de milhares 4 3 11" xfId="25045"/>
    <cellStyle name="Separador de milhares 4 3 11 2" xfId="25046"/>
    <cellStyle name="Separador de milhares 4 3 11 2 2" xfId="39413"/>
    <cellStyle name="Separador de milhares 4 3 11 3" xfId="25047"/>
    <cellStyle name="Separador de milhares 4 3 11 3 2" xfId="39414"/>
    <cellStyle name="Separador de milhares 4 3 11 4" xfId="25048"/>
    <cellStyle name="Separador de milhares 4 3 11 4 2" xfId="39415"/>
    <cellStyle name="Separador de milhares 4 3 11 5" xfId="25049"/>
    <cellStyle name="Separador de milhares 4 3 11 5 2" xfId="39416"/>
    <cellStyle name="Separador de milhares 4 3 11 6" xfId="39412"/>
    <cellStyle name="Separador de milhares 4 3 12" xfId="25050"/>
    <cellStyle name="Separador de milhares 4 3 12 2" xfId="25051"/>
    <cellStyle name="Separador de milhares 4 3 12 2 2" xfId="39418"/>
    <cellStyle name="Separador de milhares 4 3 12 3" xfId="25052"/>
    <cellStyle name="Separador de milhares 4 3 12 3 2" xfId="39419"/>
    <cellStyle name="Separador de milhares 4 3 12 4" xfId="25053"/>
    <cellStyle name="Separador de milhares 4 3 12 4 2" xfId="39420"/>
    <cellStyle name="Separador de milhares 4 3 12 5" xfId="25054"/>
    <cellStyle name="Separador de milhares 4 3 12 5 2" xfId="39421"/>
    <cellStyle name="Separador de milhares 4 3 12 6" xfId="39417"/>
    <cellStyle name="Separador de milhares 4 3 13" xfId="25055"/>
    <cellStyle name="Separador de milhares 4 3 13 2" xfId="25056"/>
    <cellStyle name="Separador de milhares 4 3 13 2 2" xfId="39423"/>
    <cellStyle name="Separador de milhares 4 3 13 3" xfId="25057"/>
    <cellStyle name="Separador de milhares 4 3 13 3 2" xfId="39424"/>
    <cellStyle name="Separador de milhares 4 3 13 4" xfId="25058"/>
    <cellStyle name="Separador de milhares 4 3 13 4 2" xfId="39425"/>
    <cellStyle name="Separador de milhares 4 3 13 5" xfId="25059"/>
    <cellStyle name="Separador de milhares 4 3 13 5 2" xfId="39426"/>
    <cellStyle name="Separador de milhares 4 3 13 6" xfId="39422"/>
    <cellStyle name="Separador de milhares 4 3 14" xfId="25060"/>
    <cellStyle name="Separador de milhares 4 3 14 2" xfId="25061"/>
    <cellStyle name="Separador de milhares 4 3 14 2 2" xfId="39428"/>
    <cellStyle name="Separador de milhares 4 3 14 3" xfId="25062"/>
    <cellStyle name="Separador de milhares 4 3 14 3 2" xfId="39429"/>
    <cellStyle name="Separador de milhares 4 3 14 4" xfId="25063"/>
    <cellStyle name="Separador de milhares 4 3 14 4 2" xfId="39430"/>
    <cellStyle name="Separador de milhares 4 3 14 5" xfId="25064"/>
    <cellStyle name="Separador de milhares 4 3 14 5 2" xfId="39431"/>
    <cellStyle name="Separador de milhares 4 3 14 6" xfId="39427"/>
    <cellStyle name="Separador de milhares 4 3 15" xfId="25065"/>
    <cellStyle name="Separador de milhares 4 3 15 2" xfId="25066"/>
    <cellStyle name="Separador de milhares 4 3 15 2 2" xfId="39433"/>
    <cellStyle name="Separador de milhares 4 3 15 3" xfId="25067"/>
    <cellStyle name="Separador de milhares 4 3 15 3 2" xfId="39434"/>
    <cellStyle name="Separador de milhares 4 3 15 4" xfId="25068"/>
    <cellStyle name="Separador de milhares 4 3 15 4 2" xfId="39435"/>
    <cellStyle name="Separador de milhares 4 3 15 5" xfId="25069"/>
    <cellStyle name="Separador de milhares 4 3 15 5 2" xfId="39436"/>
    <cellStyle name="Separador de milhares 4 3 15 6" xfId="39432"/>
    <cellStyle name="Separador de milhares 4 3 16" xfId="25070"/>
    <cellStyle name="Separador de milhares 4 3 16 2" xfId="25071"/>
    <cellStyle name="Separador de milhares 4 3 16 2 2" xfId="39438"/>
    <cellStyle name="Separador de milhares 4 3 16 3" xfId="25072"/>
    <cellStyle name="Separador de milhares 4 3 16 3 2" xfId="39439"/>
    <cellStyle name="Separador de milhares 4 3 16 4" xfId="25073"/>
    <cellStyle name="Separador de milhares 4 3 16 4 2" xfId="39440"/>
    <cellStyle name="Separador de milhares 4 3 16 5" xfId="25074"/>
    <cellStyle name="Separador de milhares 4 3 16 5 2" xfId="39441"/>
    <cellStyle name="Separador de milhares 4 3 16 6" xfId="39437"/>
    <cellStyle name="Separador de milhares 4 3 17" xfId="25075"/>
    <cellStyle name="Separador de milhares 4 3 17 2" xfId="25076"/>
    <cellStyle name="Separador de milhares 4 3 17 2 2" xfId="39443"/>
    <cellStyle name="Separador de milhares 4 3 17 3" xfId="25077"/>
    <cellStyle name="Separador de milhares 4 3 17 3 2" xfId="39444"/>
    <cellStyle name="Separador de milhares 4 3 17 4" xfId="25078"/>
    <cellStyle name="Separador de milhares 4 3 17 4 2" xfId="39445"/>
    <cellStyle name="Separador de milhares 4 3 17 5" xfId="25079"/>
    <cellStyle name="Separador de milhares 4 3 17 5 2" xfId="39446"/>
    <cellStyle name="Separador de milhares 4 3 17 6" xfId="39442"/>
    <cellStyle name="Separador de milhares 4 3 18" xfId="25080"/>
    <cellStyle name="Separador de milhares 4 3 18 2" xfId="25081"/>
    <cellStyle name="Separador de milhares 4 3 18 2 2" xfId="39448"/>
    <cellStyle name="Separador de milhares 4 3 18 3" xfId="25082"/>
    <cellStyle name="Separador de milhares 4 3 18 3 2" xfId="39449"/>
    <cellStyle name="Separador de milhares 4 3 18 4" xfId="25083"/>
    <cellStyle name="Separador de milhares 4 3 18 4 2" xfId="39450"/>
    <cellStyle name="Separador de milhares 4 3 18 5" xfId="25084"/>
    <cellStyle name="Separador de milhares 4 3 18 5 2" xfId="39451"/>
    <cellStyle name="Separador de milhares 4 3 18 6" xfId="39447"/>
    <cellStyle name="Separador de milhares 4 3 19" xfId="25085"/>
    <cellStyle name="Separador de milhares 4 3 19 2" xfId="25086"/>
    <cellStyle name="Separador de milhares 4 3 19 2 2" xfId="39453"/>
    <cellStyle name="Separador de milhares 4 3 19 3" xfId="25087"/>
    <cellStyle name="Separador de milhares 4 3 19 3 2" xfId="39454"/>
    <cellStyle name="Separador de milhares 4 3 19 4" xfId="25088"/>
    <cellStyle name="Separador de milhares 4 3 19 4 2" xfId="39455"/>
    <cellStyle name="Separador de milhares 4 3 19 5" xfId="25089"/>
    <cellStyle name="Separador de milhares 4 3 19 5 2" xfId="39456"/>
    <cellStyle name="Separador de milhares 4 3 19 6" xfId="39452"/>
    <cellStyle name="Separador de milhares 4 3 2" xfId="25090"/>
    <cellStyle name="Separador de milhares 4 3 2 10" xfId="25091"/>
    <cellStyle name="Separador de milhares 4 3 2 10 2" xfId="25092"/>
    <cellStyle name="Separador de milhares 4 3 2 10 2 2" xfId="39459"/>
    <cellStyle name="Separador de milhares 4 3 2 10 3" xfId="25093"/>
    <cellStyle name="Separador de milhares 4 3 2 10 3 2" xfId="39460"/>
    <cellStyle name="Separador de milhares 4 3 2 10 4" xfId="25094"/>
    <cellStyle name="Separador de milhares 4 3 2 10 4 2" xfId="39461"/>
    <cellStyle name="Separador de milhares 4 3 2 10 5" xfId="25095"/>
    <cellStyle name="Separador de milhares 4 3 2 10 5 2" xfId="39462"/>
    <cellStyle name="Separador de milhares 4 3 2 10 6" xfId="39458"/>
    <cellStyle name="Separador de milhares 4 3 2 11" xfId="25096"/>
    <cellStyle name="Separador de milhares 4 3 2 11 2" xfId="25097"/>
    <cellStyle name="Separador de milhares 4 3 2 11 2 2" xfId="39464"/>
    <cellStyle name="Separador de milhares 4 3 2 11 3" xfId="25098"/>
    <cellStyle name="Separador de milhares 4 3 2 11 3 2" xfId="39465"/>
    <cellStyle name="Separador de milhares 4 3 2 11 4" xfId="25099"/>
    <cellStyle name="Separador de milhares 4 3 2 11 4 2" xfId="39466"/>
    <cellStyle name="Separador de milhares 4 3 2 11 5" xfId="25100"/>
    <cellStyle name="Separador de milhares 4 3 2 11 5 2" xfId="39467"/>
    <cellStyle name="Separador de milhares 4 3 2 11 6" xfId="39463"/>
    <cellStyle name="Separador de milhares 4 3 2 12" xfId="25101"/>
    <cellStyle name="Separador de milhares 4 3 2 12 2" xfId="25102"/>
    <cellStyle name="Separador de milhares 4 3 2 12 2 2" xfId="39469"/>
    <cellStyle name="Separador de milhares 4 3 2 12 3" xfId="25103"/>
    <cellStyle name="Separador de milhares 4 3 2 12 3 2" xfId="39470"/>
    <cellStyle name="Separador de milhares 4 3 2 12 4" xfId="25104"/>
    <cellStyle name="Separador de milhares 4 3 2 12 4 2" xfId="39471"/>
    <cellStyle name="Separador de milhares 4 3 2 12 5" xfId="25105"/>
    <cellStyle name="Separador de milhares 4 3 2 12 5 2" xfId="39472"/>
    <cellStyle name="Separador de milhares 4 3 2 12 6" xfId="39468"/>
    <cellStyle name="Separador de milhares 4 3 2 13" xfId="25106"/>
    <cellStyle name="Separador de milhares 4 3 2 13 2" xfId="25107"/>
    <cellStyle name="Separador de milhares 4 3 2 13 2 2" xfId="39474"/>
    <cellStyle name="Separador de milhares 4 3 2 13 3" xfId="25108"/>
    <cellStyle name="Separador de milhares 4 3 2 13 3 2" xfId="39475"/>
    <cellStyle name="Separador de milhares 4 3 2 13 4" xfId="25109"/>
    <cellStyle name="Separador de milhares 4 3 2 13 4 2" xfId="39476"/>
    <cellStyle name="Separador de milhares 4 3 2 13 5" xfId="25110"/>
    <cellStyle name="Separador de milhares 4 3 2 13 5 2" xfId="39477"/>
    <cellStyle name="Separador de milhares 4 3 2 13 6" xfId="39473"/>
    <cellStyle name="Separador de milhares 4 3 2 14" xfId="25111"/>
    <cellStyle name="Separador de milhares 4 3 2 14 2" xfId="25112"/>
    <cellStyle name="Separador de milhares 4 3 2 14 2 2" xfId="39479"/>
    <cellStyle name="Separador de milhares 4 3 2 14 3" xfId="25113"/>
    <cellStyle name="Separador de milhares 4 3 2 14 3 2" xfId="39480"/>
    <cellStyle name="Separador de milhares 4 3 2 14 4" xfId="25114"/>
    <cellStyle name="Separador de milhares 4 3 2 14 4 2" xfId="39481"/>
    <cellStyle name="Separador de milhares 4 3 2 14 5" xfId="25115"/>
    <cellStyle name="Separador de milhares 4 3 2 14 5 2" xfId="39482"/>
    <cellStyle name="Separador de milhares 4 3 2 14 6" xfId="39478"/>
    <cellStyle name="Separador de milhares 4 3 2 15" xfId="25116"/>
    <cellStyle name="Separador de milhares 4 3 2 15 2" xfId="25117"/>
    <cellStyle name="Separador de milhares 4 3 2 15 2 2" xfId="39484"/>
    <cellStyle name="Separador de milhares 4 3 2 15 3" xfId="25118"/>
    <cellStyle name="Separador de milhares 4 3 2 15 3 2" xfId="39485"/>
    <cellStyle name="Separador de milhares 4 3 2 15 4" xfId="25119"/>
    <cellStyle name="Separador de milhares 4 3 2 15 4 2" xfId="39486"/>
    <cellStyle name="Separador de milhares 4 3 2 15 5" xfId="25120"/>
    <cellStyle name="Separador de milhares 4 3 2 15 5 2" xfId="39487"/>
    <cellStyle name="Separador de milhares 4 3 2 15 6" xfId="39483"/>
    <cellStyle name="Separador de milhares 4 3 2 16" xfId="25121"/>
    <cellStyle name="Separador de milhares 4 3 2 16 2" xfId="25122"/>
    <cellStyle name="Separador de milhares 4 3 2 16 2 2" xfId="39489"/>
    <cellStyle name="Separador de milhares 4 3 2 16 3" xfId="25123"/>
    <cellStyle name="Separador de milhares 4 3 2 16 3 2" xfId="39490"/>
    <cellStyle name="Separador de milhares 4 3 2 16 4" xfId="25124"/>
    <cellStyle name="Separador de milhares 4 3 2 16 4 2" xfId="39491"/>
    <cellStyle name="Separador de milhares 4 3 2 16 5" xfId="25125"/>
    <cellStyle name="Separador de milhares 4 3 2 16 5 2" xfId="39492"/>
    <cellStyle name="Separador de milhares 4 3 2 16 6" xfId="39488"/>
    <cellStyle name="Separador de milhares 4 3 2 17" xfId="25126"/>
    <cellStyle name="Separador de milhares 4 3 2 17 2" xfId="39493"/>
    <cellStyle name="Separador de milhares 4 3 2 18" xfId="25127"/>
    <cellStyle name="Separador de milhares 4 3 2 18 2" xfId="39494"/>
    <cellStyle name="Separador de milhares 4 3 2 19" xfId="25128"/>
    <cellStyle name="Separador de milhares 4 3 2 19 2" xfId="39495"/>
    <cellStyle name="Separador de milhares 4 3 2 2" xfId="25129"/>
    <cellStyle name="Separador de milhares 4 3 2 20" xfId="25130"/>
    <cellStyle name="Separador de milhares 4 3 2 20 2" xfId="39496"/>
    <cellStyle name="Separador de milhares 4 3 2 21" xfId="39457"/>
    <cellStyle name="Separador de milhares 4 3 2 22" xfId="46388"/>
    <cellStyle name="Separador de milhares 4 3 2 3" xfId="25131"/>
    <cellStyle name="Separador de milhares 4 3 2 3 2" xfId="25132"/>
    <cellStyle name="Separador de milhares 4 3 2 3 2 2" xfId="39498"/>
    <cellStyle name="Separador de milhares 4 3 2 3 3" xfId="25133"/>
    <cellStyle name="Separador de milhares 4 3 2 3 3 2" xfId="39499"/>
    <cellStyle name="Separador de milhares 4 3 2 3 4" xfId="25134"/>
    <cellStyle name="Separador de milhares 4 3 2 3 4 2" xfId="39500"/>
    <cellStyle name="Separador de milhares 4 3 2 3 5" xfId="25135"/>
    <cellStyle name="Separador de milhares 4 3 2 3 5 2" xfId="39501"/>
    <cellStyle name="Separador de milhares 4 3 2 3 6" xfId="39497"/>
    <cellStyle name="Separador de milhares 4 3 2 4" xfId="25136"/>
    <cellStyle name="Separador de milhares 4 3 2 4 2" xfId="25137"/>
    <cellStyle name="Separador de milhares 4 3 2 4 2 2" xfId="39503"/>
    <cellStyle name="Separador de milhares 4 3 2 4 3" xfId="25138"/>
    <cellStyle name="Separador de milhares 4 3 2 4 3 2" xfId="39504"/>
    <cellStyle name="Separador de milhares 4 3 2 4 4" xfId="25139"/>
    <cellStyle name="Separador de milhares 4 3 2 4 4 2" xfId="39505"/>
    <cellStyle name="Separador de milhares 4 3 2 4 5" xfId="25140"/>
    <cellStyle name="Separador de milhares 4 3 2 4 5 2" xfId="39506"/>
    <cellStyle name="Separador de milhares 4 3 2 4 6" xfId="39502"/>
    <cellStyle name="Separador de milhares 4 3 2 5" xfId="25141"/>
    <cellStyle name="Separador de milhares 4 3 2 5 2" xfId="25142"/>
    <cellStyle name="Separador de milhares 4 3 2 5 2 2" xfId="39508"/>
    <cellStyle name="Separador de milhares 4 3 2 5 3" xfId="25143"/>
    <cellStyle name="Separador de milhares 4 3 2 5 3 2" xfId="39509"/>
    <cellStyle name="Separador de milhares 4 3 2 5 4" xfId="25144"/>
    <cellStyle name="Separador de milhares 4 3 2 5 4 2" xfId="39510"/>
    <cellStyle name="Separador de milhares 4 3 2 5 5" xfId="25145"/>
    <cellStyle name="Separador de milhares 4 3 2 5 5 2" xfId="39511"/>
    <cellStyle name="Separador de milhares 4 3 2 5 6" xfId="39507"/>
    <cellStyle name="Separador de milhares 4 3 2 6" xfId="25146"/>
    <cellStyle name="Separador de milhares 4 3 2 6 2" xfId="25147"/>
    <cellStyle name="Separador de milhares 4 3 2 6 2 2" xfId="39513"/>
    <cellStyle name="Separador de milhares 4 3 2 6 3" xfId="25148"/>
    <cellStyle name="Separador de milhares 4 3 2 6 3 2" xfId="39514"/>
    <cellStyle name="Separador de milhares 4 3 2 6 4" xfId="25149"/>
    <cellStyle name="Separador de milhares 4 3 2 6 4 2" xfId="39515"/>
    <cellStyle name="Separador de milhares 4 3 2 6 5" xfId="25150"/>
    <cellStyle name="Separador de milhares 4 3 2 6 5 2" xfId="39516"/>
    <cellStyle name="Separador de milhares 4 3 2 6 6" xfId="39512"/>
    <cellStyle name="Separador de milhares 4 3 2 7" xfId="25151"/>
    <cellStyle name="Separador de milhares 4 3 2 7 2" xfId="25152"/>
    <cellStyle name="Separador de milhares 4 3 2 7 2 2" xfId="39518"/>
    <cellStyle name="Separador de milhares 4 3 2 7 3" xfId="25153"/>
    <cellStyle name="Separador de milhares 4 3 2 7 3 2" xfId="39519"/>
    <cellStyle name="Separador de milhares 4 3 2 7 4" xfId="25154"/>
    <cellStyle name="Separador de milhares 4 3 2 7 4 2" xfId="39520"/>
    <cellStyle name="Separador de milhares 4 3 2 7 5" xfId="25155"/>
    <cellStyle name="Separador de milhares 4 3 2 7 5 2" xfId="39521"/>
    <cellStyle name="Separador de milhares 4 3 2 7 6" xfId="39517"/>
    <cellStyle name="Separador de milhares 4 3 2 8" xfId="25156"/>
    <cellStyle name="Separador de milhares 4 3 2 8 2" xfId="25157"/>
    <cellStyle name="Separador de milhares 4 3 2 8 2 2" xfId="39523"/>
    <cellStyle name="Separador de milhares 4 3 2 8 3" xfId="25158"/>
    <cellStyle name="Separador de milhares 4 3 2 8 3 2" xfId="39524"/>
    <cellStyle name="Separador de milhares 4 3 2 8 4" xfId="25159"/>
    <cellStyle name="Separador de milhares 4 3 2 8 4 2" xfId="39525"/>
    <cellStyle name="Separador de milhares 4 3 2 8 5" xfId="25160"/>
    <cellStyle name="Separador de milhares 4 3 2 8 5 2" xfId="39526"/>
    <cellStyle name="Separador de milhares 4 3 2 8 6" xfId="39522"/>
    <cellStyle name="Separador de milhares 4 3 2 9" xfId="25161"/>
    <cellStyle name="Separador de milhares 4 3 2 9 2" xfId="25162"/>
    <cellStyle name="Separador de milhares 4 3 2 9 2 2" xfId="39528"/>
    <cellStyle name="Separador de milhares 4 3 2 9 3" xfId="25163"/>
    <cellStyle name="Separador de milhares 4 3 2 9 3 2" xfId="39529"/>
    <cellStyle name="Separador de milhares 4 3 2 9 4" xfId="25164"/>
    <cellStyle name="Separador de milhares 4 3 2 9 4 2" xfId="39530"/>
    <cellStyle name="Separador de milhares 4 3 2 9 5" xfId="25165"/>
    <cellStyle name="Separador de milhares 4 3 2 9 5 2" xfId="39531"/>
    <cellStyle name="Separador de milhares 4 3 2 9 6" xfId="39527"/>
    <cellStyle name="Separador de milhares 4 3 20" xfId="25166"/>
    <cellStyle name="Separador de milhares 4 3 20 2" xfId="39532"/>
    <cellStyle name="Separador de milhares 4 3 21" xfId="25167"/>
    <cellStyle name="Separador de milhares 4 3 21 2" xfId="39533"/>
    <cellStyle name="Separador de milhares 4 3 22" xfId="25168"/>
    <cellStyle name="Separador de milhares 4 3 22 2" xfId="39534"/>
    <cellStyle name="Separador de milhares 4 3 23" xfId="25169"/>
    <cellStyle name="Separador de milhares 4 3 23 2" xfId="39535"/>
    <cellStyle name="Separador de milhares 4 3 24" xfId="25170"/>
    <cellStyle name="Separador de milhares 4 3 24 2" xfId="39536"/>
    <cellStyle name="Separador de milhares 4 3 25" xfId="46058"/>
    <cellStyle name="Separador de milhares 4 3 3" xfId="25171"/>
    <cellStyle name="Separador de milhares 4 3 3 2" xfId="25172"/>
    <cellStyle name="Separador de milhares 4 3 3 3" xfId="25173"/>
    <cellStyle name="Separador de milhares 4 3 3 3 2" xfId="39538"/>
    <cellStyle name="Separador de milhares 4 3 3 4" xfId="25174"/>
    <cellStyle name="Separador de milhares 4 3 3 4 2" xfId="39539"/>
    <cellStyle name="Separador de milhares 4 3 3 5" xfId="25175"/>
    <cellStyle name="Separador de milhares 4 3 3 5 2" xfId="39540"/>
    <cellStyle name="Separador de milhares 4 3 3 6" xfId="25176"/>
    <cellStyle name="Separador de milhares 4 3 3 6 2" xfId="39541"/>
    <cellStyle name="Separador de milhares 4 3 3 7" xfId="39537"/>
    <cellStyle name="Separador de milhares 4 3 4" xfId="25177"/>
    <cellStyle name="Separador de milhares 4 3 4 2" xfId="25178"/>
    <cellStyle name="Separador de milhares 4 3 4 3" xfId="25179"/>
    <cellStyle name="Separador de milhares 4 3 4 3 2" xfId="39543"/>
    <cellStyle name="Separador de milhares 4 3 4 4" xfId="25180"/>
    <cellStyle name="Separador de milhares 4 3 4 4 2" xfId="39544"/>
    <cellStyle name="Separador de milhares 4 3 4 5" xfId="25181"/>
    <cellStyle name="Separador de milhares 4 3 4 5 2" xfId="39545"/>
    <cellStyle name="Separador de milhares 4 3 4 6" xfId="25182"/>
    <cellStyle name="Separador de milhares 4 3 4 6 2" xfId="39546"/>
    <cellStyle name="Separador de milhares 4 3 4 7" xfId="39542"/>
    <cellStyle name="Separador de milhares 4 3 5" xfId="25183"/>
    <cellStyle name="Separador de milhares 4 3 5 2" xfId="25184"/>
    <cellStyle name="Separador de milhares 4 3 5 3" xfId="25185"/>
    <cellStyle name="Separador de milhares 4 3 5 3 2" xfId="39548"/>
    <cellStyle name="Separador de milhares 4 3 5 4" xfId="25186"/>
    <cellStyle name="Separador de milhares 4 3 5 4 2" xfId="39549"/>
    <cellStyle name="Separador de milhares 4 3 5 5" xfId="25187"/>
    <cellStyle name="Separador de milhares 4 3 5 5 2" xfId="39550"/>
    <cellStyle name="Separador de milhares 4 3 5 6" xfId="25188"/>
    <cellStyle name="Separador de milhares 4 3 5 6 2" xfId="39551"/>
    <cellStyle name="Separador de milhares 4 3 5 7" xfId="39547"/>
    <cellStyle name="Separador de milhares 4 3 6" xfId="25189"/>
    <cellStyle name="Separador de milhares 4 3 6 2" xfId="25190"/>
    <cellStyle name="Separador de milhares 4 3 6 2 2" xfId="39553"/>
    <cellStyle name="Separador de milhares 4 3 6 3" xfId="25191"/>
    <cellStyle name="Separador de milhares 4 3 6 3 2" xfId="39554"/>
    <cellStyle name="Separador de milhares 4 3 6 4" xfId="25192"/>
    <cellStyle name="Separador de milhares 4 3 6 4 2" xfId="39555"/>
    <cellStyle name="Separador de milhares 4 3 6 5" xfId="25193"/>
    <cellStyle name="Separador de milhares 4 3 6 5 2" xfId="39556"/>
    <cellStyle name="Separador de milhares 4 3 6 6" xfId="39552"/>
    <cellStyle name="Separador de milhares 4 3 7" xfId="25194"/>
    <cellStyle name="Separador de milhares 4 3 7 2" xfId="25195"/>
    <cellStyle name="Separador de milhares 4 3 7 2 2" xfId="39558"/>
    <cellStyle name="Separador de milhares 4 3 7 3" xfId="25196"/>
    <cellStyle name="Separador de milhares 4 3 7 3 2" xfId="39559"/>
    <cellStyle name="Separador de milhares 4 3 7 4" xfId="25197"/>
    <cellStyle name="Separador de milhares 4 3 7 4 2" xfId="39560"/>
    <cellStyle name="Separador de milhares 4 3 7 5" xfId="25198"/>
    <cellStyle name="Separador de milhares 4 3 7 5 2" xfId="39561"/>
    <cellStyle name="Separador de milhares 4 3 7 6" xfId="39557"/>
    <cellStyle name="Separador de milhares 4 3 8" xfId="25199"/>
    <cellStyle name="Separador de milhares 4 3 8 2" xfId="25200"/>
    <cellStyle name="Separador de milhares 4 3 8 2 2" xfId="39563"/>
    <cellStyle name="Separador de milhares 4 3 8 3" xfId="25201"/>
    <cellStyle name="Separador de milhares 4 3 8 3 2" xfId="39564"/>
    <cellStyle name="Separador de milhares 4 3 8 4" xfId="25202"/>
    <cellStyle name="Separador de milhares 4 3 8 4 2" xfId="39565"/>
    <cellStyle name="Separador de milhares 4 3 8 5" xfId="25203"/>
    <cellStyle name="Separador de milhares 4 3 8 5 2" xfId="39566"/>
    <cellStyle name="Separador de milhares 4 3 8 6" xfId="39562"/>
    <cellStyle name="Separador de milhares 4 3 9" xfId="25204"/>
    <cellStyle name="Separador de milhares 4 3 9 2" xfId="25205"/>
    <cellStyle name="Separador de milhares 4 3 9 2 2" xfId="39568"/>
    <cellStyle name="Separador de milhares 4 3 9 3" xfId="25206"/>
    <cellStyle name="Separador de milhares 4 3 9 3 2" xfId="39569"/>
    <cellStyle name="Separador de milhares 4 3 9 4" xfId="25207"/>
    <cellStyle name="Separador de milhares 4 3 9 4 2" xfId="39570"/>
    <cellStyle name="Separador de milhares 4 3 9 5" xfId="25208"/>
    <cellStyle name="Separador de milhares 4 3 9 5 2" xfId="39571"/>
    <cellStyle name="Separador de milhares 4 3 9 6" xfId="39567"/>
    <cellStyle name="Separador de milhares 4 30" xfId="25209"/>
    <cellStyle name="Separador de milhares 4 30 2" xfId="25210"/>
    <cellStyle name="Separador de milhares 4 30 3" xfId="25211"/>
    <cellStyle name="Separador de milhares 4 30 4" xfId="25212"/>
    <cellStyle name="Separador de milhares 4 30 5" xfId="25213"/>
    <cellStyle name="Separador de milhares 4 30 6" xfId="25214"/>
    <cellStyle name="Separador de milhares 4 30 7" xfId="25215"/>
    <cellStyle name="Separador de milhares 4 31" xfId="25216"/>
    <cellStyle name="Separador de milhares 4 31 2" xfId="25217"/>
    <cellStyle name="Separador de milhares 4 31 3" xfId="25218"/>
    <cellStyle name="Separador de milhares 4 31 4" xfId="25219"/>
    <cellStyle name="Separador de milhares 4 31 5" xfId="25220"/>
    <cellStyle name="Separador de milhares 4 31 6" xfId="25221"/>
    <cellStyle name="Separador de milhares 4 31 7" xfId="25222"/>
    <cellStyle name="Separador de milhares 4 32" xfId="25223"/>
    <cellStyle name="Separador de milhares 4 33" xfId="25224"/>
    <cellStyle name="Separador de milhares 4 34" xfId="25225"/>
    <cellStyle name="Separador de milhares 4 35" xfId="25226"/>
    <cellStyle name="Separador de milhares 4 36" xfId="25227"/>
    <cellStyle name="Separador de milhares 4 37" xfId="25228"/>
    <cellStyle name="Separador de milhares 4 38" xfId="25229"/>
    <cellStyle name="Separador de milhares 4 39" xfId="25230"/>
    <cellStyle name="Separador de milhares 4 4" xfId="25231"/>
    <cellStyle name="Separador de milhares 4 4 10" xfId="25232"/>
    <cellStyle name="Separador de milhares 4 4 11" xfId="25233"/>
    <cellStyle name="Separador de milhares 4 4 12" xfId="25234"/>
    <cellStyle name="Separador de milhares 4 4 13" xfId="25235"/>
    <cellStyle name="Separador de milhares 4 4 14" xfId="25236"/>
    <cellStyle name="Separador de milhares 4 4 15" xfId="25237"/>
    <cellStyle name="Separador de milhares 4 4 16" xfId="25238"/>
    <cellStyle name="Separador de milhares 4 4 17" xfId="25239"/>
    <cellStyle name="Separador de milhares 4 4 18" xfId="25240"/>
    <cellStyle name="Separador de milhares 4 4 19" xfId="25241"/>
    <cellStyle name="Separador de milhares 4 4 2" xfId="25242"/>
    <cellStyle name="Separador de milhares 4 4 2 10" xfId="25243"/>
    <cellStyle name="Separador de milhares 4 4 2 11" xfId="25244"/>
    <cellStyle name="Separador de milhares 4 4 2 12" xfId="25245"/>
    <cellStyle name="Separador de milhares 4 4 2 13" xfId="25246"/>
    <cellStyle name="Separador de milhares 4 4 2 14" xfId="25247"/>
    <cellStyle name="Separador de milhares 4 4 2 15" xfId="25248"/>
    <cellStyle name="Separador de milhares 4 4 2 16" xfId="25249"/>
    <cellStyle name="Separador de milhares 4 4 2 2" xfId="25250"/>
    <cellStyle name="Separador de milhares 4 4 2 3" xfId="25251"/>
    <cellStyle name="Separador de milhares 4 4 2 4" xfId="25252"/>
    <cellStyle name="Separador de milhares 4 4 2 5" xfId="25253"/>
    <cellStyle name="Separador de milhares 4 4 2 6" xfId="25254"/>
    <cellStyle name="Separador de milhares 4 4 2 7" xfId="25255"/>
    <cellStyle name="Separador de milhares 4 4 2 8" xfId="25256"/>
    <cellStyle name="Separador de milhares 4 4 2 9" xfId="25257"/>
    <cellStyle name="Separador de milhares 4 4 3" xfId="25258"/>
    <cellStyle name="Separador de milhares 4 4 4" xfId="25259"/>
    <cellStyle name="Separador de milhares 4 4 5" xfId="25260"/>
    <cellStyle name="Separador de milhares 4 4 6" xfId="25261"/>
    <cellStyle name="Separador de milhares 4 4 7" xfId="25262"/>
    <cellStyle name="Separador de milhares 4 4 8" xfId="25263"/>
    <cellStyle name="Separador de milhares 4 4 9" xfId="25264"/>
    <cellStyle name="Separador de milhares 4 40" xfId="25265"/>
    <cellStyle name="Separador de milhares 4 41" xfId="25266"/>
    <cellStyle name="Separador de milhares 4 42" xfId="25267"/>
    <cellStyle name="Separador de milhares 4 43" xfId="25268"/>
    <cellStyle name="Separador de milhares 4 44" xfId="45960"/>
    <cellStyle name="Separador de milhares 4 5" xfId="25269"/>
    <cellStyle name="Separador de milhares 4 5 10" xfId="25270"/>
    <cellStyle name="Separador de milhares 4 5 11" xfId="25271"/>
    <cellStyle name="Separador de milhares 4 5 12" xfId="25272"/>
    <cellStyle name="Separador de milhares 4 5 13" xfId="25273"/>
    <cellStyle name="Separador de milhares 4 5 14" xfId="25274"/>
    <cellStyle name="Separador de milhares 4 5 15" xfId="25275"/>
    <cellStyle name="Separador de milhares 4 5 16" xfId="25276"/>
    <cellStyle name="Separador de milhares 4 5 17" xfId="25277"/>
    <cellStyle name="Separador de milhares 4 5 18" xfId="25278"/>
    <cellStyle name="Separador de milhares 4 5 19" xfId="25279"/>
    <cellStyle name="Separador de milhares 4 5 2" xfId="25280"/>
    <cellStyle name="Separador de milhares 4 5 2 2" xfId="25281"/>
    <cellStyle name="Separador de milhares 4 5 2 3" xfId="25282"/>
    <cellStyle name="Separador de milhares 4 5 2 4" xfId="25283"/>
    <cellStyle name="Separador de milhares 4 5 2 5" xfId="25284"/>
    <cellStyle name="Separador de milhares 4 5 2 6" xfId="25285"/>
    <cellStyle name="Separador de milhares 4 5 2 7" xfId="25286"/>
    <cellStyle name="Separador de milhares 4 5 20" xfId="25287"/>
    <cellStyle name="Separador de milhares 4 5 21" xfId="25288"/>
    <cellStyle name="Separador de milhares 4 5 22" xfId="25289"/>
    <cellStyle name="Separador de milhares 4 5 23" xfId="25290"/>
    <cellStyle name="Separador de milhares 4 5 24" xfId="25291"/>
    <cellStyle name="Separador de milhares 4 5 3" xfId="25292"/>
    <cellStyle name="Separador de milhares 4 5 4" xfId="25293"/>
    <cellStyle name="Separador de milhares 4 5 5" xfId="25294"/>
    <cellStyle name="Separador de milhares 4 5 6" xfId="25295"/>
    <cellStyle name="Separador de milhares 4 5 7" xfId="25296"/>
    <cellStyle name="Separador de milhares 4 5 8" xfId="25297"/>
    <cellStyle name="Separador de milhares 4 5 9" xfId="25298"/>
    <cellStyle name="Separador de milhares 4 6" xfId="25299"/>
    <cellStyle name="Separador de milhares 4 6 2" xfId="25300"/>
    <cellStyle name="Separador de milhares 4 6 2 2" xfId="25301"/>
    <cellStyle name="Separador de milhares 4 6 2 3" xfId="25302"/>
    <cellStyle name="Separador de milhares 4 6 2 4" xfId="25303"/>
    <cellStyle name="Separador de milhares 4 6 2 5" xfId="25304"/>
    <cellStyle name="Separador de milhares 4 6 2 6" xfId="25305"/>
    <cellStyle name="Separador de milhares 4 6 2 7" xfId="25306"/>
    <cellStyle name="Separador de milhares 4 6 3" xfId="25307"/>
    <cellStyle name="Separador de milhares 4 6 4" xfId="25308"/>
    <cellStyle name="Separador de milhares 4 6 5" xfId="25309"/>
    <cellStyle name="Separador de milhares 4 6 6" xfId="25310"/>
    <cellStyle name="Separador de milhares 4 6 7" xfId="25311"/>
    <cellStyle name="Separador de milhares 4 7" xfId="25312"/>
    <cellStyle name="Separador de milhares 4 7 2" xfId="25313"/>
    <cellStyle name="Separador de milhares 4 7 2 2" xfId="25314"/>
    <cellStyle name="Separador de milhares 4 7 2 3" xfId="25315"/>
    <cellStyle name="Separador de milhares 4 7 2 4" xfId="25316"/>
    <cellStyle name="Separador de milhares 4 7 2 5" xfId="25317"/>
    <cellStyle name="Separador de milhares 4 7 2 6" xfId="25318"/>
    <cellStyle name="Separador de milhares 4 7 2 7" xfId="25319"/>
    <cellStyle name="Separador de milhares 4 7 3" xfId="25320"/>
    <cellStyle name="Separador de milhares 4 7 4" xfId="25321"/>
    <cellStyle name="Separador de milhares 4 7 5" xfId="25322"/>
    <cellStyle name="Separador de milhares 4 7 6" xfId="25323"/>
    <cellStyle name="Separador de milhares 4 7 7" xfId="25324"/>
    <cellStyle name="Separador de milhares 4 8" xfId="25325"/>
    <cellStyle name="Separador de milhares 4 8 2" xfId="25326"/>
    <cellStyle name="Separador de milhares 4 8 2 2" xfId="25327"/>
    <cellStyle name="Separador de milhares 4 8 2 3" xfId="25328"/>
    <cellStyle name="Separador de milhares 4 8 2 4" xfId="25329"/>
    <cellStyle name="Separador de milhares 4 8 2 5" xfId="25330"/>
    <cellStyle name="Separador de milhares 4 8 2 6" xfId="25331"/>
    <cellStyle name="Separador de milhares 4 8 2 7" xfId="25332"/>
    <cellStyle name="Separador de milhares 4 8 3" xfId="25333"/>
    <cellStyle name="Separador de milhares 4 8 4" xfId="25334"/>
    <cellStyle name="Separador de milhares 4 8 5" xfId="25335"/>
    <cellStyle name="Separador de milhares 4 8 6" xfId="25336"/>
    <cellStyle name="Separador de milhares 4 8 7" xfId="25337"/>
    <cellStyle name="Separador de milhares 4 9" xfId="25338"/>
    <cellStyle name="Separador de milhares 4 9 2" xfId="25339"/>
    <cellStyle name="Separador de milhares 4 9 2 2" xfId="25340"/>
    <cellStyle name="Separador de milhares 4 9 2 3" xfId="25341"/>
    <cellStyle name="Separador de milhares 4 9 2 4" xfId="25342"/>
    <cellStyle name="Separador de milhares 4 9 2 5" xfId="25343"/>
    <cellStyle name="Separador de milhares 4 9 2 6" xfId="25344"/>
    <cellStyle name="Separador de milhares 4 9 2 7" xfId="25345"/>
    <cellStyle name="Separador de milhares 4 9 2 8" xfId="39572"/>
    <cellStyle name="Separador de milhares 4 9 3" xfId="25346"/>
    <cellStyle name="Separador de milhares 4 9 3 2" xfId="39573"/>
    <cellStyle name="Separador de milhares 4 9 4" xfId="25347"/>
    <cellStyle name="Separador de milhares 4 9 4 2" xfId="39574"/>
    <cellStyle name="Separador de milhares 4 9 5" xfId="25348"/>
    <cellStyle name="Separador de milhares 4 9 5 2" xfId="39575"/>
    <cellStyle name="Separador de milhares 4 9 6" xfId="25349"/>
    <cellStyle name="Separador de milhares 4 9 6 2" xfId="39576"/>
    <cellStyle name="Separador de milhares 4 9 7" xfId="25350"/>
    <cellStyle name="Separador de milhares 4 9 7 2" xfId="39577"/>
    <cellStyle name="Separador de milhares 40" xfId="25351"/>
    <cellStyle name="Separador de milhares 41" xfId="25352"/>
    <cellStyle name="Separador de milhares 42" xfId="25353"/>
    <cellStyle name="Separador de milhares 43" xfId="25354"/>
    <cellStyle name="Separador de milhares 44" xfId="25355"/>
    <cellStyle name="Separador de milhares 45" xfId="25356"/>
    <cellStyle name="Separador de milhares 46" xfId="25357"/>
    <cellStyle name="Separador de milhares 47" xfId="25358"/>
    <cellStyle name="Separador de milhares 47 2" xfId="25359"/>
    <cellStyle name="Separador de milhares 48" xfId="25360"/>
    <cellStyle name="Separador de milhares 49" xfId="25361"/>
    <cellStyle name="Separador de milhares 5" xfId="25362"/>
    <cellStyle name="Separador de milhares 5 10" xfId="25363"/>
    <cellStyle name="Separador de milhares 5 11" xfId="25364"/>
    <cellStyle name="Separador de milhares 5 12" xfId="25365"/>
    <cellStyle name="Separador de milhares 5 13" xfId="25366"/>
    <cellStyle name="Separador de milhares 5 14" xfId="25367"/>
    <cellStyle name="Separador de milhares 5 15" xfId="25368"/>
    <cellStyle name="Separador de milhares 5 16" xfId="25369"/>
    <cellStyle name="Separador de milhares 5 17" xfId="25370"/>
    <cellStyle name="Separador de milhares 5 18" xfId="25371"/>
    <cellStyle name="Separador de milhares 5 19" xfId="25372"/>
    <cellStyle name="Separador de milhares 5 2" xfId="25373"/>
    <cellStyle name="Separador de milhares 5 2 10" xfId="25374"/>
    <cellStyle name="Separador de milhares 5 2 10 2" xfId="25375"/>
    <cellStyle name="Separador de milhares 5 2 10 2 2" xfId="39579"/>
    <cellStyle name="Separador de milhares 5 2 10 3" xfId="25376"/>
    <cellStyle name="Separador de milhares 5 2 10 3 2" xfId="39580"/>
    <cellStyle name="Separador de milhares 5 2 10 4" xfId="25377"/>
    <cellStyle name="Separador de milhares 5 2 10 4 2" xfId="39581"/>
    <cellStyle name="Separador de milhares 5 2 10 5" xfId="25378"/>
    <cellStyle name="Separador de milhares 5 2 10 5 2" xfId="39582"/>
    <cellStyle name="Separador de milhares 5 2 10 6" xfId="39578"/>
    <cellStyle name="Separador de milhares 5 2 11" xfId="25379"/>
    <cellStyle name="Separador de milhares 5 2 11 2" xfId="25380"/>
    <cellStyle name="Separador de milhares 5 2 11 2 2" xfId="39584"/>
    <cellStyle name="Separador de milhares 5 2 11 3" xfId="25381"/>
    <cellStyle name="Separador de milhares 5 2 11 3 2" xfId="39585"/>
    <cellStyle name="Separador de milhares 5 2 11 4" xfId="25382"/>
    <cellStyle name="Separador de milhares 5 2 11 4 2" xfId="39586"/>
    <cellStyle name="Separador de milhares 5 2 11 5" xfId="25383"/>
    <cellStyle name="Separador de milhares 5 2 11 5 2" xfId="39587"/>
    <cellStyle name="Separador de milhares 5 2 11 6" xfId="39583"/>
    <cellStyle name="Separador de milhares 5 2 12" xfId="25384"/>
    <cellStyle name="Separador de milhares 5 2 12 2" xfId="25385"/>
    <cellStyle name="Separador de milhares 5 2 12 2 2" xfId="39589"/>
    <cellStyle name="Separador de milhares 5 2 12 3" xfId="25386"/>
    <cellStyle name="Separador de milhares 5 2 12 3 2" xfId="39590"/>
    <cellStyle name="Separador de milhares 5 2 12 4" xfId="25387"/>
    <cellStyle name="Separador de milhares 5 2 12 4 2" xfId="39591"/>
    <cellStyle name="Separador de milhares 5 2 12 5" xfId="25388"/>
    <cellStyle name="Separador de milhares 5 2 12 5 2" xfId="39592"/>
    <cellStyle name="Separador de milhares 5 2 12 6" xfId="39588"/>
    <cellStyle name="Separador de milhares 5 2 13" xfId="25389"/>
    <cellStyle name="Separador de milhares 5 2 13 2" xfId="25390"/>
    <cellStyle name="Separador de milhares 5 2 13 2 2" xfId="39594"/>
    <cellStyle name="Separador de milhares 5 2 13 3" xfId="25391"/>
    <cellStyle name="Separador de milhares 5 2 13 3 2" xfId="39595"/>
    <cellStyle name="Separador de milhares 5 2 13 4" xfId="25392"/>
    <cellStyle name="Separador de milhares 5 2 13 4 2" xfId="39596"/>
    <cellStyle name="Separador de milhares 5 2 13 5" xfId="25393"/>
    <cellStyle name="Separador de milhares 5 2 13 5 2" xfId="39597"/>
    <cellStyle name="Separador de milhares 5 2 13 6" xfId="39593"/>
    <cellStyle name="Separador de milhares 5 2 14" xfId="25394"/>
    <cellStyle name="Separador de milhares 5 2 14 2" xfId="25395"/>
    <cellStyle name="Separador de milhares 5 2 14 2 2" xfId="39599"/>
    <cellStyle name="Separador de milhares 5 2 14 3" xfId="25396"/>
    <cellStyle name="Separador de milhares 5 2 14 3 2" xfId="39600"/>
    <cellStyle name="Separador de milhares 5 2 14 4" xfId="25397"/>
    <cellStyle name="Separador de milhares 5 2 14 4 2" xfId="39601"/>
    <cellStyle name="Separador de milhares 5 2 14 5" xfId="25398"/>
    <cellStyle name="Separador de milhares 5 2 14 5 2" xfId="39602"/>
    <cellStyle name="Separador de milhares 5 2 14 6" xfId="39598"/>
    <cellStyle name="Separador de milhares 5 2 15" xfId="25399"/>
    <cellStyle name="Separador de milhares 5 2 15 2" xfId="25400"/>
    <cellStyle name="Separador de milhares 5 2 15 2 2" xfId="39604"/>
    <cellStyle name="Separador de milhares 5 2 15 3" xfId="25401"/>
    <cellStyle name="Separador de milhares 5 2 15 3 2" xfId="39605"/>
    <cellStyle name="Separador de milhares 5 2 15 4" xfId="25402"/>
    <cellStyle name="Separador de milhares 5 2 15 4 2" xfId="39606"/>
    <cellStyle name="Separador de milhares 5 2 15 5" xfId="25403"/>
    <cellStyle name="Separador de milhares 5 2 15 5 2" xfId="39607"/>
    <cellStyle name="Separador de milhares 5 2 15 6" xfId="39603"/>
    <cellStyle name="Separador de milhares 5 2 16" xfId="25404"/>
    <cellStyle name="Separador de milhares 5 2 16 2" xfId="25405"/>
    <cellStyle name="Separador de milhares 5 2 16 2 2" xfId="39609"/>
    <cellStyle name="Separador de milhares 5 2 16 3" xfId="25406"/>
    <cellStyle name="Separador de milhares 5 2 16 3 2" xfId="39610"/>
    <cellStyle name="Separador de milhares 5 2 16 4" xfId="25407"/>
    <cellStyle name="Separador de milhares 5 2 16 4 2" xfId="39611"/>
    <cellStyle name="Separador de milhares 5 2 16 5" xfId="25408"/>
    <cellStyle name="Separador de milhares 5 2 16 5 2" xfId="39612"/>
    <cellStyle name="Separador de milhares 5 2 16 6" xfId="39608"/>
    <cellStyle name="Separador de milhares 5 2 17" xfId="25409"/>
    <cellStyle name="Separador de milhares 5 2 17 2" xfId="39613"/>
    <cellStyle name="Separador de milhares 5 2 18" xfId="25410"/>
    <cellStyle name="Separador de milhares 5 2 18 2" xfId="39614"/>
    <cellStyle name="Separador de milhares 5 2 19" xfId="25411"/>
    <cellStyle name="Separador de milhares 5 2 19 2" xfId="39615"/>
    <cellStyle name="Separador de milhares 5 2 2" xfId="25412"/>
    <cellStyle name="Separador de milhares 5 2 2 10" xfId="25413"/>
    <cellStyle name="Separador de milhares 5 2 2 10 2" xfId="39617"/>
    <cellStyle name="Separador de milhares 5 2 2 11" xfId="25414"/>
    <cellStyle name="Separador de milhares 5 2 2 11 2" xfId="39618"/>
    <cellStyle name="Separador de milhares 5 2 2 12" xfId="39616"/>
    <cellStyle name="Separador de milhares 5 2 2 2" xfId="25415"/>
    <cellStyle name="Separador de milhares 5 2 2 2 2" xfId="25416"/>
    <cellStyle name="Separador de milhares 5 2 2 2 2 2" xfId="39620"/>
    <cellStyle name="Separador de milhares 5 2 2 2 3" xfId="25417"/>
    <cellStyle name="Separador de milhares 5 2 2 2 3 2" xfId="39621"/>
    <cellStyle name="Separador de milhares 5 2 2 2 4" xfId="25418"/>
    <cellStyle name="Separador de milhares 5 2 2 2 4 2" xfId="39622"/>
    <cellStyle name="Separador de milhares 5 2 2 2 5" xfId="25419"/>
    <cellStyle name="Separador de milhares 5 2 2 2 5 2" xfId="39623"/>
    <cellStyle name="Separador de milhares 5 2 2 2 6" xfId="39619"/>
    <cellStyle name="Separador de milhares 5 2 2 3" xfId="25420"/>
    <cellStyle name="Separador de milhares 5 2 2 3 2" xfId="25421"/>
    <cellStyle name="Separador de milhares 5 2 2 3 2 2" xfId="39625"/>
    <cellStyle name="Separador de milhares 5 2 2 3 3" xfId="25422"/>
    <cellStyle name="Separador de milhares 5 2 2 3 3 2" xfId="39626"/>
    <cellStyle name="Separador de milhares 5 2 2 3 4" xfId="25423"/>
    <cellStyle name="Separador de milhares 5 2 2 3 4 2" xfId="39627"/>
    <cellStyle name="Separador de milhares 5 2 2 3 5" xfId="25424"/>
    <cellStyle name="Separador de milhares 5 2 2 3 5 2" xfId="39628"/>
    <cellStyle name="Separador de milhares 5 2 2 3 6" xfId="39624"/>
    <cellStyle name="Separador de milhares 5 2 2 4" xfId="25425"/>
    <cellStyle name="Separador de milhares 5 2 2 4 2" xfId="25426"/>
    <cellStyle name="Separador de milhares 5 2 2 4 2 2" xfId="39630"/>
    <cellStyle name="Separador de milhares 5 2 2 4 3" xfId="25427"/>
    <cellStyle name="Separador de milhares 5 2 2 4 3 2" xfId="39631"/>
    <cellStyle name="Separador de milhares 5 2 2 4 4" xfId="25428"/>
    <cellStyle name="Separador de milhares 5 2 2 4 4 2" xfId="39632"/>
    <cellStyle name="Separador de milhares 5 2 2 4 5" xfId="25429"/>
    <cellStyle name="Separador de milhares 5 2 2 4 5 2" xfId="39633"/>
    <cellStyle name="Separador de milhares 5 2 2 4 6" xfId="39629"/>
    <cellStyle name="Separador de milhares 5 2 2 5" xfId="25430"/>
    <cellStyle name="Separador de milhares 5 2 2 5 2" xfId="25431"/>
    <cellStyle name="Separador de milhares 5 2 2 5 2 2" xfId="39635"/>
    <cellStyle name="Separador de milhares 5 2 2 5 3" xfId="25432"/>
    <cellStyle name="Separador de milhares 5 2 2 5 3 2" xfId="39636"/>
    <cellStyle name="Separador de milhares 5 2 2 5 4" xfId="25433"/>
    <cellStyle name="Separador de milhares 5 2 2 5 4 2" xfId="39637"/>
    <cellStyle name="Separador de milhares 5 2 2 5 5" xfId="25434"/>
    <cellStyle name="Separador de milhares 5 2 2 5 5 2" xfId="39638"/>
    <cellStyle name="Separador de milhares 5 2 2 5 6" xfId="39634"/>
    <cellStyle name="Separador de milhares 5 2 2 6" xfId="25435"/>
    <cellStyle name="Separador de milhares 5 2 2 6 2" xfId="25436"/>
    <cellStyle name="Separador de milhares 5 2 2 6 2 2" xfId="39640"/>
    <cellStyle name="Separador de milhares 5 2 2 6 3" xfId="25437"/>
    <cellStyle name="Separador de milhares 5 2 2 6 3 2" xfId="39641"/>
    <cellStyle name="Separador de milhares 5 2 2 6 4" xfId="25438"/>
    <cellStyle name="Separador de milhares 5 2 2 6 4 2" xfId="39642"/>
    <cellStyle name="Separador de milhares 5 2 2 6 5" xfId="25439"/>
    <cellStyle name="Separador de milhares 5 2 2 6 5 2" xfId="39643"/>
    <cellStyle name="Separador de milhares 5 2 2 6 6" xfId="39639"/>
    <cellStyle name="Separador de milhares 5 2 2 7" xfId="25440"/>
    <cellStyle name="Separador de milhares 5 2 2 7 2" xfId="25441"/>
    <cellStyle name="Separador de milhares 5 2 2 7 2 2" xfId="39645"/>
    <cellStyle name="Separador de milhares 5 2 2 7 3" xfId="25442"/>
    <cellStyle name="Separador de milhares 5 2 2 7 3 2" xfId="39646"/>
    <cellStyle name="Separador de milhares 5 2 2 7 4" xfId="25443"/>
    <cellStyle name="Separador de milhares 5 2 2 7 4 2" xfId="39647"/>
    <cellStyle name="Separador de milhares 5 2 2 7 5" xfId="25444"/>
    <cellStyle name="Separador de milhares 5 2 2 7 5 2" xfId="39648"/>
    <cellStyle name="Separador de milhares 5 2 2 7 6" xfId="39644"/>
    <cellStyle name="Separador de milhares 5 2 2 8" xfId="25445"/>
    <cellStyle name="Separador de milhares 5 2 2 8 2" xfId="39649"/>
    <cellStyle name="Separador de milhares 5 2 2 9" xfId="25446"/>
    <cellStyle name="Separador de milhares 5 2 2 9 2" xfId="39650"/>
    <cellStyle name="Separador de milhares 5 2 20" xfId="25447"/>
    <cellStyle name="Separador de milhares 5 2 20 2" xfId="39651"/>
    <cellStyle name="Separador de milhares 5 2 21" xfId="25448"/>
    <cellStyle name="Separador de milhares 5 2 21 2" xfId="39652"/>
    <cellStyle name="Separador de milhares 5 2 3" xfId="25449"/>
    <cellStyle name="Separador de milhares 5 2 3 2" xfId="25450"/>
    <cellStyle name="Separador de milhares 5 2 3 2 2" xfId="25451"/>
    <cellStyle name="Separador de milhares 5 2 3 2 2 2" xfId="39655"/>
    <cellStyle name="Separador de milhares 5 2 3 2 3" xfId="25452"/>
    <cellStyle name="Separador de milhares 5 2 3 2 3 2" xfId="39656"/>
    <cellStyle name="Separador de milhares 5 2 3 2 4" xfId="25453"/>
    <cellStyle name="Separador de milhares 5 2 3 2 4 2" xfId="39657"/>
    <cellStyle name="Separador de milhares 5 2 3 2 5" xfId="25454"/>
    <cellStyle name="Separador de milhares 5 2 3 2 5 2" xfId="39658"/>
    <cellStyle name="Separador de milhares 5 2 3 2 6" xfId="39654"/>
    <cellStyle name="Separador de milhares 5 2 3 3" xfId="25455"/>
    <cellStyle name="Separador de milhares 5 2 3 3 2" xfId="39659"/>
    <cellStyle name="Separador de milhares 5 2 3 4" xfId="25456"/>
    <cellStyle name="Separador de milhares 5 2 3 4 2" xfId="39660"/>
    <cellStyle name="Separador de milhares 5 2 3 5" xfId="25457"/>
    <cellStyle name="Separador de milhares 5 2 3 5 2" xfId="39661"/>
    <cellStyle name="Separador de milhares 5 2 3 6" xfId="25458"/>
    <cellStyle name="Separador de milhares 5 2 3 6 2" xfId="39662"/>
    <cellStyle name="Separador de milhares 5 2 3 7" xfId="39653"/>
    <cellStyle name="Separador de milhares 5 2 4" xfId="25459"/>
    <cellStyle name="Separador de milhares 5 2 4 2" xfId="25460"/>
    <cellStyle name="Separador de milhares 5 2 4 2 2" xfId="25461"/>
    <cellStyle name="Separador de milhares 5 2 4 2 2 2" xfId="39665"/>
    <cellStyle name="Separador de milhares 5 2 4 2 3" xfId="25462"/>
    <cellStyle name="Separador de milhares 5 2 4 2 3 2" xfId="39666"/>
    <cellStyle name="Separador de milhares 5 2 4 2 4" xfId="25463"/>
    <cellStyle name="Separador de milhares 5 2 4 2 4 2" xfId="39667"/>
    <cellStyle name="Separador de milhares 5 2 4 2 5" xfId="25464"/>
    <cellStyle name="Separador de milhares 5 2 4 2 5 2" xfId="39668"/>
    <cellStyle name="Separador de milhares 5 2 4 2 6" xfId="39664"/>
    <cellStyle name="Separador de milhares 5 2 4 3" xfId="25465"/>
    <cellStyle name="Separador de milhares 5 2 4 3 2" xfId="39669"/>
    <cellStyle name="Separador de milhares 5 2 4 4" xfId="25466"/>
    <cellStyle name="Separador de milhares 5 2 4 4 2" xfId="39670"/>
    <cellStyle name="Separador de milhares 5 2 4 5" xfId="25467"/>
    <cellStyle name="Separador de milhares 5 2 4 5 2" xfId="39671"/>
    <cellStyle name="Separador de milhares 5 2 4 6" xfId="25468"/>
    <cellStyle name="Separador de milhares 5 2 4 6 2" xfId="39672"/>
    <cellStyle name="Separador de milhares 5 2 4 7" xfId="39663"/>
    <cellStyle name="Separador de milhares 5 2 5" xfId="25469"/>
    <cellStyle name="Separador de milhares 5 2 5 2" xfId="25470"/>
    <cellStyle name="Separador de milhares 5 2 5 2 2" xfId="39674"/>
    <cellStyle name="Separador de milhares 5 2 5 3" xfId="25471"/>
    <cellStyle name="Separador de milhares 5 2 5 3 2" xfId="39675"/>
    <cellStyle name="Separador de milhares 5 2 5 4" xfId="25472"/>
    <cellStyle name="Separador de milhares 5 2 5 4 2" xfId="39676"/>
    <cellStyle name="Separador de milhares 5 2 5 5" xfId="25473"/>
    <cellStyle name="Separador de milhares 5 2 5 5 2" xfId="39677"/>
    <cellStyle name="Separador de milhares 5 2 5 6" xfId="39673"/>
    <cellStyle name="Separador de milhares 5 2 6" xfId="25474"/>
    <cellStyle name="Separador de milhares 5 2 6 2" xfId="25475"/>
    <cellStyle name="Separador de milhares 5 2 6 2 2" xfId="39679"/>
    <cellStyle name="Separador de milhares 5 2 6 3" xfId="25476"/>
    <cellStyle name="Separador de milhares 5 2 6 3 2" xfId="39680"/>
    <cellStyle name="Separador de milhares 5 2 6 4" xfId="25477"/>
    <cellStyle name="Separador de milhares 5 2 6 4 2" xfId="39681"/>
    <cellStyle name="Separador de milhares 5 2 6 5" xfId="25478"/>
    <cellStyle name="Separador de milhares 5 2 6 5 2" xfId="39682"/>
    <cellStyle name="Separador de milhares 5 2 6 6" xfId="39678"/>
    <cellStyle name="Separador de milhares 5 2 7" xfId="25479"/>
    <cellStyle name="Separador de milhares 5 2 7 2" xfId="25480"/>
    <cellStyle name="Separador de milhares 5 2 7 2 2" xfId="39684"/>
    <cellStyle name="Separador de milhares 5 2 7 3" xfId="25481"/>
    <cellStyle name="Separador de milhares 5 2 7 3 2" xfId="39685"/>
    <cellStyle name="Separador de milhares 5 2 7 4" xfId="25482"/>
    <cellStyle name="Separador de milhares 5 2 7 4 2" xfId="39686"/>
    <cellStyle name="Separador de milhares 5 2 7 5" xfId="25483"/>
    <cellStyle name="Separador de milhares 5 2 7 5 2" xfId="39687"/>
    <cellStyle name="Separador de milhares 5 2 7 6" xfId="39683"/>
    <cellStyle name="Separador de milhares 5 2 8" xfId="25484"/>
    <cellStyle name="Separador de milhares 5 2 8 2" xfId="25485"/>
    <cellStyle name="Separador de milhares 5 2 8 2 2" xfId="39689"/>
    <cellStyle name="Separador de milhares 5 2 8 3" xfId="25486"/>
    <cellStyle name="Separador de milhares 5 2 8 3 2" xfId="39690"/>
    <cellStyle name="Separador de milhares 5 2 8 4" xfId="25487"/>
    <cellStyle name="Separador de milhares 5 2 8 4 2" xfId="39691"/>
    <cellStyle name="Separador de milhares 5 2 8 5" xfId="25488"/>
    <cellStyle name="Separador de milhares 5 2 8 5 2" xfId="39692"/>
    <cellStyle name="Separador de milhares 5 2 8 6" xfId="39688"/>
    <cellStyle name="Separador de milhares 5 2 9" xfId="25489"/>
    <cellStyle name="Separador de milhares 5 2 9 2" xfId="25490"/>
    <cellStyle name="Separador de milhares 5 2 9 2 2" xfId="39694"/>
    <cellStyle name="Separador de milhares 5 2 9 3" xfId="25491"/>
    <cellStyle name="Separador de milhares 5 2 9 3 2" xfId="39695"/>
    <cellStyle name="Separador de milhares 5 2 9 4" xfId="25492"/>
    <cellStyle name="Separador de milhares 5 2 9 4 2" xfId="39696"/>
    <cellStyle name="Separador de milhares 5 2 9 5" xfId="25493"/>
    <cellStyle name="Separador de milhares 5 2 9 5 2" xfId="39697"/>
    <cellStyle name="Separador de milhares 5 2 9 6" xfId="39693"/>
    <cellStyle name="Separador de milhares 5 20" xfId="25494"/>
    <cellStyle name="Separador de milhares 5 21" xfId="25495"/>
    <cellStyle name="Separador de milhares 5 22" xfId="25496"/>
    <cellStyle name="Separador de milhares 5 23" xfId="25497"/>
    <cellStyle name="Separador de milhares 5 3" xfId="25498"/>
    <cellStyle name="Separador de milhares 5 3 10" xfId="25499"/>
    <cellStyle name="Separador de milhares 5 3 10 2" xfId="25500"/>
    <cellStyle name="Separador de milhares 5 3 10 2 2" xfId="39700"/>
    <cellStyle name="Separador de milhares 5 3 10 3" xfId="25501"/>
    <cellStyle name="Separador de milhares 5 3 10 3 2" xfId="39701"/>
    <cellStyle name="Separador de milhares 5 3 10 4" xfId="25502"/>
    <cellStyle name="Separador de milhares 5 3 10 4 2" xfId="39702"/>
    <cellStyle name="Separador de milhares 5 3 10 5" xfId="25503"/>
    <cellStyle name="Separador de milhares 5 3 10 5 2" xfId="39703"/>
    <cellStyle name="Separador de milhares 5 3 10 6" xfId="39699"/>
    <cellStyle name="Separador de milhares 5 3 11" xfId="25504"/>
    <cellStyle name="Separador de milhares 5 3 11 2" xfId="25505"/>
    <cellStyle name="Separador de milhares 5 3 11 2 2" xfId="39705"/>
    <cellStyle name="Separador de milhares 5 3 11 3" xfId="25506"/>
    <cellStyle name="Separador de milhares 5 3 11 3 2" xfId="39706"/>
    <cellStyle name="Separador de milhares 5 3 11 4" xfId="25507"/>
    <cellStyle name="Separador de milhares 5 3 11 4 2" xfId="39707"/>
    <cellStyle name="Separador de milhares 5 3 11 5" xfId="25508"/>
    <cellStyle name="Separador de milhares 5 3 11 5 2" xfId="39708"/>
    <cellStyle name="Separador de milhares 5 3 11 6" xfId="39704"/>
    <cellStyle name="Separador de milhares 5 3 12" xfId="25509"/>
    <cellStyle name="Separador de milhares 5 3 12 2" xfId="25510"/>
    <cellStyle name="Separador de milhares 5 3 12 2 2" xfId="39710"/>
    <cellStyle name="Separador de milhares 5 3 12 3" xfId="25511"/>
    <cellStyle name="Separador de milhares 5 3 12 3 2" xfId="39711"/>
    <cellStyle name="Separador de milhares 5 3 12 4" xfId="25512"/>
    <cellStyle name="Separador de milhares 5 3 12 4 2" xfId="39712"/>
    <cellStyle name="Separador de milhares 5 3 12 5" xfId="25513"/>
    <cellStyle name="Separador de milhares 5 3 12 5 2" xfId="39713"/>
    <cellStyle name="Separador de milhares 5 3 12 6" xfId="39709"/>
    <cellStyle name="Separador de milhares 5 3 13" xfId="25514"/>
    <cellStyle name="Separador de milhares 5 3 13 2" xfId="25515"/>
    <cellStyle name="Separador de milhares 5 3 13 2 2" xfId="39715"/>
    <cellStyle name="Separador de milhares 5 3 13 3" xfId="25516"/>
    <cellStyle name="Separador de milhares 5 3 13 3 2" xfId="39716"/>
    <cellStyle name="Separador de milhares 5 3 13 4" xfId="25517"/>
    <cellStyle name="Separador de milhares 5 3 13 4 2" xfId="39717"/>
    <cellStyle name="Separador de milhares 5 3 13 5" xfId="25518"/>
    <cellStyle name="Separador de milhares 5 3 13 5 2" xfId="39718"/>
    <cellStyle name="Separador de milhares 5 3 13 6" xfId="39714"/>
    <cellStyle name="Separador de milhares 5 3 14" xfId="25519"/>
    <cellStyle name="Separador de milhares 5 3 14 2" xfId="25520"/>
    <cellStyle name="Separador de milhares 5 3 14 2 2" xfId="39720"/>
    <cellStyle name="Separador de milhares 5 3 14 3" xfId="25521"/>
    <cellStyle name="Separador de milhares 5 3 14 3 2" xfId="39721"/>
    <cellStyle name="Separador de milhares 5 3 14 4" xfId="25522"/>
    <cellStyle name="Separador de milhares 5 3 14 4 2" xfId="39722"/>
    <cellStyle name="Separador de milhares 5 3 14 5" xfId="25523"/>
    <cellStyle name="Separador de milhares 5 3 14 5 2" xfId="39723"/>
    <cellStyle name="Separador de milhares 5 3 14 6" xfId="39719"/>
    <cellStyle name="Separador de milhares 5 3 15" xfId="25524"/>
    <cellStyle name="Separador de milhares 5 3 15 2" xfId="25525"/>
    <cellStyle name="Separador de milhares 5 3 15 2 2" xfId="39725"/>
    <cellStyle name="Separador de milhares 5 3 15 3" xfId="25526"/>
    <cellStyle name="Separador de milhares 5 3 15 3 2" xfId="39726"/>
    <cellStyle name="Separador de milhares 5 3 15 4" xfId="25527"/>
    <cellStyle name="Separador de milhares 5 3 15 4 2" xfId="39727"/>
    <cellStyle name="Separador de milhares 5 3 15 5" xfId="25528"/>
    <cellStyle name="Separador de milhares 5 3 15 5 2" xfId="39728"/>
    <cellStyle name="Separador de milhares 5 3 15 6" xfId="39724"/>
    <cellStyle name="Separador de milhares 5 3 16" xfId="25529"/>
    <cellStyle name="Separador de milhares 5 3 16 2" xfId="25530"/>
    <cellStyle name="Separador de milhares 5 3 16 2 2" xfId="39730"/>
    <cellStyle name="Separador de milhares 5 3 16 3" xfId="25531"/>
    <cellStyle name="Separador de milhares 5 3 16 3 2" xfId="39731"/>
    <cellStyle name="Separador de milhares 5 3 16 4" xfId="25532"/>
    <cellStyle name="Separador de milhares 5 3 16 4 2" xfId="39732"/>
    <cellStyle name="Separador de milhares 5 3 16 5" xfId="25533"/>
    <cellStyle name="Separador de milhares 5 3 16 5 2" xfId="39733"/>
    <cellStyle name="Separador de milhares 5 3 16 6" xfId="39729"/>
    <cellStyle name="Separador de milhares 5 3 17" xfId="25534"/>
    <cellStyle name="Separador de milhares 5 3 17 2" xfId="39734"/>
    <cellStyle name="Separador de milhares 5 3 18" xfId="25535"/>
    <cellStyle name="Separador de milhares 5 3 18 2" xfId="39735"/>
    <cellStyle name="Separador de milhares 5 3 19" xfId="25536"/>
    <cellStyle name="Separador de milhares 5 3 19 2" xfId="39736"/>
    <cellStyle name="Separador de milhares 5 3 2" xfId="25537"/>
    <cellStyle name="Separador de milhares 5 3 2 10" xfId="25538"/>
    <cellStyle name="Separador de milhares 5 3 2 10 2" xfId="39738"/>
    <cellStyle name="Separador de milhares 5 3 2 11" xfId="25539"/>
    <cellStyle name="Separador de milhares 5 3 2 11 2" xfId="39739"/>
    <cellStyle name="Separador de milhares 5 3 2 12" xfId="39737"/>
    <cellStyle name="Separador de milhares 5 3 2 2" xfId="25540"/>
    <cellStyle name="Separador de milhares 5 3 2 2 2" xfId="25541"/>
    <cellStyle name="Separador de milhares 5 3 2 2 2 2" xfId="39741"/>
    <cellStyle name="Separador de milhares 5 3 2 2 3" xfId="25542"/>
    <cellStyle name="Separador de milhares 5 3 2 2 3 2" xfId="39742"/>
    <cellStyle name="Separador de milhares 5 3 2 2 4" xfId="25543"/>
    <cellStyle name="Separador de milhares 5 3 2 2 4 2" xfId="39743"/>
    <cellStyle name="Separador de milhares 5 3 2 2 5" xfId="25544"/>
    <cellStyle name="Separador de milhares 5 3 2 2 5 2" xfId="39744"/>
    <cellStyle name="Separador de milhares 5 3 2 2 6" xfId="39740"/>
    <cellStyle name="Separador de milhares 5 3 2 3" xfId="25545"/>
    <cellStyle name="Separador de milhares 5 3 2 3 2" xfId="25546"/>
    <cellStyle name="Separador de milhares 5 3 2 3 2 2" xfId="39746"/>
    <cellStyle name="Separador de milhares 5 3 2 3 3" xfId="25547"/>
    <cellStyle name="Separador de milhares 5 3 2 3 3 2" xfId="39747"/>
    <cellStyle name="Separador de milhares 5 3 2 3 4" xfId="25548"/>
    <cellStyle name="Separador de milhares 5 3 2 3 4 2" xfId="39748"/>
    <cellStyle name="Separador de milhares 5 3 2 3 5" xfId="25549"/>
    <cellStyle name="Separador de milhares 5 3 2 3 5 2" xfId="39749"/>
    <cellStyle name="Separador de milhares 5 3 2 3 6" xfId="39745"/>
    <cellStyle name="Separador de milhares 5 3 2 4" xfId="25550"/>
    <cellStyle name="Separador de milhares 5 3 2 4 2" xfId="25551"/>
    <cellStyle name="Separador de milhares 5 3 2 4 2 2" xfId="39751"/>
    <cellStyle name="Separador de milhares 5 3 2 4 3" xfId="25552"/>
    <cellStyle name="Separador de milhares 5 3 2 4 3 2" xfId="39752"/>
    <cellStyle name="Separador de milhares 5 3 2 4 4" xfId="25553"/>
    <cellStyle name="Separador de milhares 5 3 2 4 4 2" xfId="39753"/>
    <cellStyle name="Separador de milhares 5 3 2 4 5" xfId="25554"/>
    <cellStyle name="Separador de milhares 5 3 2 4 5 2" xfId="39754"/>
    <cellStyle name="Separador de milhares 5 3 2 4 6" xfId="39750"/>
    <cellStyle name="Separador de milhares 5 3 2 5" xfId="25555"/>
    <cellStyle name="Separador de milhares 5 3 2 5 2" xfId="25556"/>
    <cellStyle name="Separador de milhares 5 3 2 5 2 2" xfId="39756"/>
    <cellStyle name="Separador de milhares 5 3 2 5 3" xfId="25557"/>
    <cellStyle name="Separador de milhares 5 3 2 5 3 2" xfId="39757"/>
    <cellStyle name="Separador de milhares 5 3 2 5 4" xfId="25558"/>
    <cellStyle name="Separador de milhares 5 3 2 5 4 2" xfId="39758"/>
    <cellStyle name="Separador de milhares 5 3 2 5 5" xfId="25559"/>
    <cellStyle name="Separador de milhares 5 3 2 5 5 2" xfId="39759"/>
    <cellStyle name="Separador de milhares 5 3 2 5 6" xfId="39755"/>
    <cellStyle name="Separador de milhares 5 3 2 6" xfId="25560"/>
    <cellStyle name="Separador de milhares 5 3 2 6 2" xfId="25561"/>
    <cellStyle name="Separador de milhares 5 3 2 6 2 2" xfId="39761"/>
    <cellStyle name="Separador de milhares 5 3 2 6 3" xfId="25562"/>
    <cellStyle name="Separador de milhares 5 3 2 6 3 2" xfId="39762"/>
    <cellStyle name="Separador de milhares 5 3 2 6 4" xfId="25563"/>
    <cellStyle name="Separador de milhares 5 3 2 6 4 2" xfId="39763"/>
    <cellStyle name="Separador de milhares 5 3 2 6 5" xfId="25564"/>
    <cellStyle name="Separador de milhares 5 3 2 6 5 2" xfId="39764"/>
    <cellStyle name="Separador de milhares 5 3 2 6 6" xfId="39760"/>
    <cellStyle name="Separador de milhares 5 3 2 7" xfId="25565"/>
    <cellStyle name="Separador de milhares 5 3 2 7 2" xfId="25566"/>
    <cellStyle name="Separador de milhares 5 3 2 7 2 2" xfId="39766"/>
    <cellStyle name="Separador de milhares 5 3 2 7 3" xfId="25567"/>
    <cellStyle name="Separador de milhares 5 3 2 7 3 2" xfId="39767"/>
    <cellStyle name="Separador de milhares 5 3 2 7 4" xfId="25568"/>
    <cellStyle name="Separador de milhares 5 3 2 7 4 2" xfId="39768"/>
    <cellStyle name="Separador de milhares 5 3 2 7 5" xfId="25569"/>
    <cellStyle name="Separador de milhares 5 3 2 7 5 2" xfId="39769"/>
    <cellStyle name="Separador de milhares 5 3 2 7 6" xfId="39765"/>
    <cellStyle name="Separador de milhares 5 3 2 8" xfId="25570"/>
    <cellStyle name="Separador de milhares 5 3 2 8 2" xfId="39770"/>
    <cellStyle name="Separador de milhares 5 3 2 9" xfId="25571"/>
    <cellStyle name="Separador de milhares 5 3 2 9 2" xfId="39771"/>
    <cellStyle name="Separador de milhares 5 3 20" xfId="25572"/>
    <cellStyle name="Separador de milhares 5 3 20 2" xfId="39772"/>
    <cellStyle name="Separador de milhares 5 3 21" xfId="39698"/>
    <cellStyle name="Separador de milhares 5 3 3" xfId="25573"/>
    <cellStyle name="Separador de milhares 5 3 3 2" xfId="25574"/>
    <cellStyle name="Separador de milhares 5 3 3 2 2" xfId="25575"/>
    <cellStyle name="Separador de milhares 5 3 3 2 2 2" xfId="39775"/>
    <cellStyle name="Separador de milhares 5 3 3 2 3" xfId="25576"/>
    <cellStyle name="Separador de milhares 5 3 3 2 3 2" xfId="39776"/>
    <cellStyle name="Separador de milhares 5 3 3 2 4" xfId="25577"/>
    <cellStyle name="Separador de milhares 5 3 3 2 4 2" xfId="39777"/>
    <cellStyle name="Separador de milhares 5 3 3 2 5" xfId="25578"/>
    <cellStyle name="Separador de milhares 5 3 3 2 5 2" xfId="39778"/>
    <cellStyle name="Separador de milhares 5 3 3 2 6" xfId="39774"/>
    <cellStyle name="Separador de milhares 5 3 3 3" xfId="25579"/>
    <cellStyle name="Separador de milhares 5 3 3 3 2" xfId="39779"/>
    <cellStyle name="Separador de milhares 5 3 3 4" xfId="25580"/>
    <cellStyle name="Separador de milhares 5 3 3 4 2" xfId="39780"/>
    <cellStyle name="Separador de milhares 5 3 3 5" xfId="25581"/>
    <cellStyle name="Separador de milhares 5 3 3 5 2" xfId="39781"/>
    <cellStyle name="Separador de milhares 5 3 3 6" xfId="25582"/>
    <cellStyle name="Separador de milhares 5 3 3 6 2" xfId="39782"/>
    <cellStyle name="Separador de milhares 5 3 3 7" xfId="39773"/>
    <cellStyle name="Separador de milhares 5 3 4" xfId="25583"/>
    <cellStyle name="Separador de milhares 5 3 4 2" xfId="25584"/>
    <cellStyle name="Separador de milhares 5 3 4 2 2" xfId="25585"/>
    <cellStyle name="Separador de milhares 5 3 4 2 2 2" xfId="39785"/>
    <cellStyle name="Separador de milhares 5 3 4 2 3" xfId="25586"/>
    <cellStyle name="Separador de milhares 5 3 4 2 3 2" xfId="39786"/>
    <cellStyle name="Separador de milhares 5 3 4 2 4" xfId="25587"/>
    <cellStyle name="Separador de milhares 5 3 4 2 4 2" xfId="39787"/>
    <cellStyle name="Separador de milhares 5 3 4 2 5" xfId="25588"/>
    <cellStyle name="Separador de milhares 5 3 4 2 5 2" xfId="39788"/>
    <cellStyle name="Separador de milhares 5 3 4 2 6" xfId="39784"/>
    <cellStyle name="Separador de milhares 5 3 4 3" xfId="25589"/>
    <cellStyle name="Separador de milhares 5 3 4 3 2" xfId="39789"/>
    <cellStyle name="Separador de milhares 5 3 4 4" xfId="25590"/>
    <cellStyle name="Separador de milhares 5 3 4 4 2" xfId="39790"/>
    <cellStyle name="Separador de milhares 5 3 4 5" xfId="25591"/>
    <cellStyle name="Separador de milhares 5 3 4 5 2" xfId="39791"/>
    <cellStyle name="Separador de milhares 5 3 4 6" xfId="25592"/>
    <cellStyle name="Separador de milhares 5 3 4 6 2" xfId="39792"/>
    <cellStyle name="Separador de milhares 5 3 4 7" xfId="39783"/>
    <cellStyle name="Separador de milhares 5 3 5" xfId="25593"/>
    <cellStyle name="Separador de milhares 5 3 5 2" xfId="25594"/>
    <cellStyle name="Separador de milhares 5 3 5 2 2" xfId="39794"/>
    <cellStyle name="Separador de milhares 5 3 5 3" xfId="25595"/>
    <cellStyle name="Separador de milhares 5 3 5 3 2" xfId="39795"/>
    <cellStyle name="Separador de milhares 5 3 5 4" xfId="25596"/>
    <cellStyle name="Separador de milhares 5 3 5 4 2" xfId="39796"/>
    <cellStyle name="Separador de milhares 5 3 5 5" xfId="25597"/>
    <cellStyle name="Separador de milhares 5 3 5 5 2" xfId="39797"/>
    <cellStyle name="Separador de milhares 5 3 5 6" xfId="39793"/>
    <cellStyle name="Separador de milhares 5 3 6" xfId="25598"/>
    <cellStyle name="Separador de milhares 5 3 6 2" xfId="25599"/>
    <cellStyle name="Separador de milhares 5 3 6 2 2" xfId="39799"/>
    <cellStyle name="Separador de milhares 5 3 6 3" xfId="25600"/>
    <cellStyle name="Separador de milhares 5 3 6 3 2" xfId="39800"/>
    <cellStyle name="Separador de milhares 5 3 6 4" xfId="25601"/>
    <cellStyle name="Separador de milhares 5 3 6 4 2" xfId="39801"/>
    <cellStyle name="Separador de milhares 5 3 6 5" xfId="25602"/>
    <cellStyle name="Separador de milhares 5 3 6 5 2" xfId="39802"/>
    <cellStyle name="Separador de milhares 5 3 6 6" xfId="39798"/>
    <cellStyle name="Separador de milhares 5 3 7" xfId="25603"/>
    <cellStyle name="Separador de milhares 5 3 7 2" xfId="25604"/>
    <cellStyle name="Separador de milhares 5 3 7 2 2" xfId="39804"/>
    <cellStyle name="Separador de milhares 5 3 7 3" xfId="25605"/>
    <cellStyle name="Separador de milhares 5 3 7 3 2" xfId="39805"/>
    <cellStyle name="Separador de milhares 5 3 7 4" xfId="25606"/>
    <cellStyle name="Separador de milhares 5 3 7 4 2" xfId="39806"/>
    <cellStyle name="Separador de milhares 5 3 7 5" xfId="25607"/>
    <cellStyle name="Separador de milhares 5 3 7 5 2" xfId="39807"/>
    <cellStyle name="Separador de milhares 5 3 7 6" xfId="39803"/>
    <cellStyle name="Separador de milhares 5 3 8" xfId="25608"/>
    <cellStyle name="Separador de milhares 5 3 8 2" xfId="25609"/>
    <cellStyle name="Separador de milhares 5 3 8 2 2" xfId="39809"/>
    <cellStyle name="Separador de milhares 5 3 8 3" xfId="25610"/>
    <cellStyle name="Separador de milhares 5 3 8 3 2" xfId="39810"/>
    <cellStyle name="Separador de milhares 5 3 8 4" xfId="25611"/>
    <cellStyle name="Separador de milhares 5 3 8 4 2" xfId="39811"/>
    <cellStyle name="Separador de milhares 5 3 8 5" xfId="25612"/>
    <cellStyle name="Separador de milhares 5 3 8 5 2" xfId="39812"/>
    <cellStyle name="Separador de milhares 5 3 8 6" xfId="39808"/>
    <cellStyle name="Separador de milhares 5 3 9" xfId="25613"/>
    <cellStyle name="Separador de milhares 5 3 9 2" xfId="25614"/>
    <cellStyle name="Separador de milhares 5 3 9 2 2" xfId="39814"/>
    <cellStyle name="Separador de milhares 5 3 9 3" xfId="25615"/>
    <cellStyle name="Separador de milhares 5 3 9 3 2" xfId="39815"/>
    <cellStyle name="Separador de milhares 5 3 9 4" xfId="25616"/>
    <cellStyle name="Separador de milhares 5 3 9 4 2" xfId="39816"/>
    <cellStyle name="Separador de milhares 5 3 9 5" xfId="25617"/>
    <cellStyle name="Separador de milhares 5 3 9 5 2" xfId="39817"/>
    <cellStyle name="Separador de milhares 5 3 9 6" xfId="39813"/>
    <cellStyle name="Separador de milhares 5 4" xfId="25618"/>
    <cellStyle name="Separador de milhares 5 4 2" xfId="25619"/>
    <cellStyle name="Separador de milhares 5 5" xfId="25620"/>
    <cellStyle name="Separador de milhares 5 6" xfId="25621"/>
    <cellStyle name="Separador de milhares 5 7" xfId="25622"/>
    <cellStyle name="Separador de milhares 5 8" xfId="25623"/>
    <cellStyle name="Separador de milhares 5 8 2" xfId="25624"/>
    <cellStyle name="Separador de milhares 5 9" xfId="25625"/>
    <cellStyle name="Separador de milhares 50" xfId="25626"/>
    <cellStyle name="Separador de milhares 51" xfId="25627"/>
    <cellStyle name="Separador de milhares 53" xfId="25628"/>
    <cellStyle name="Separador de milhares 54" xfId="25629"/>
    <cellStyle name="Separador de milhares 56" xfId="41045"/>
    <cellStyle name="Separador de milhares 6" xfId="25630"/>
    <cellStyle name="Separador de milhares 6 10" xfId="25631"/>
    <cellStyle name="Separador de milhares 6 10 2" xfId="25632"/>
    <cellStyle name="Separador de milhares 6 10 2 2" xfId="39819"/>
    <cellStyle name="Separador de milhares 6 10 3" xfId="25633"/>
    <cellStyle name="Separador de milhares 6 10 3 2" xfId="39820"/>
    <cellStyle name="Separador de milhares 6 10 4" xfId="25634"/>
    <cellStyle name="Separador de milhares 6 10 4 2" xfId="39821"/>
    <cellStyle name="Separador de milhares 6 10 5" xfId="25635"/>
    <cellStyle name="Separador de milhares 6 10 5 2" xfId="39822"/>
    <cellStyle name="Separador de milhares 6 10 6" xfId="39818"/>
    <cellStyle name="Separador de milhares 6 11" xfId="25636"/>
    <cellStyle name="Separador de milhares 6 11 2" xfId="25637"/>
    <cellStyle name="Separador de milhares 6 11 2 2" xfId="39824"/>
    <cellStyle name="Separador de milhares 6 11 3" xfId="25638"/>
    <cellStyle name="Separador de milhares 6 11 3 2" xfId="39825"/>
    <cellStyle name="Separador de milhares 6 11 4" xfId="25639"/>
    <cellStyle name="Separador de milhares 6 11 4 2" xfId="39826"/>
    <cellStyle name="Separador de milhares 6 11 5" xfId="25640"/>
    <cellStyle name="Separador de milhares 6 11 5 2" xfId="39827"/>
    <cellStyle name="Separador de milhares 6 11 6" xfId="39823"/>
    <cellStyle name="Separador de milhares 6 12" xfId="25641"/>
    <cellStyle name="Separador de milhares 6 12 2" xfId="25642"/>
    <cellStyle name="Separador de milhares 6 12 2 2" xfId="39829"/>
    <cellStyle name="Separador de milhares 6 12 3" xfId="25643"/>
    <cellStyle name="Separador de milhares 6 12 3 2" xfId="39830"/>
    <cellStyle name="Separador de milhares 6 12 4" xfId="25644"/>
    <cellStyle name="Separador de milhares 6 12 4 2" xfId="39831"/>
    <cellStyle name="Separador de milhares 6 12 5" xfId="25645"/>
    <cellStyle name="Separador de milhares 6 12 5 2" xfId="39832"/>
    <cellStyle name="Separador de milhares 6 12 6" xfId="39828"/>
    <cellStyle name="Separador de milhares 6 13" xfId="25646"/>
    <cellStyle name="Separador de milhares 6 13 2" xfId="25647"/>
    <cellStyle name="Separador de milhares 6 13 2 2" xfId="39834"/>
    <cellStyle name="Separador de milhares 6 13 3" xfId="25648"/>
    <cellStyle name="Separador de milhares 6 13 3 2" xfId="39835"/>
    <cellStyle name="Separador de milhares 6 13 4" xfId="25649"/>
    <cellStyle name="Separador de milhares 6 13 4 2" xfId="39836"/>
    <cellStyle name="Separador de milhares 6 13 5" xfId="25650"/>
    <cellStyle name="Separador de milhares 6 13 5 2" xfId="39837"/>
    <cellStyle name="Separador de milhares 6 13 6" xfId="39833"/>
    <cellStyle name="Separador de milhares 6 14" xfId="25651"/>
    <cellStyle name="Separador de milhares 6 14 2" xfId="25652"/>
    <cellStyle name="Separador de milhares 6 14 2 2" xfId="39839"/>
    <cellStyle name="Separador de milhares 6 14 3" xfId="25653"/>
    <cellStyle name="Separador de milhares 6 14 3 2" xfId="39840"/>
    <cellStyle name="Separador de milhares 6 14 4" xfId="25654"/>
    <cellStyle name="Separador de milhares 6 14 4 2" xfId="39841"/>
    <cellStyle name="Separador de milhares 6 14 5" xfId="25655"/>
    <cellStyle name="Separador de milhares 6 14 5 2" xfId="39842"/>
    <cellStyle name="Separador de milhares 6 14 6" xfId="39838"/>
    <cellStyle name="Separador de milhares 6 15" xfId="25656"/>
    <cellStyle name="Separador de milhares 6 15 2" xfId="25657"/>
    <cellStyle name="Separador de milhares 6 15 2 2" xfId="39844"/>
    <cellStyle name="Separador de milhares 6 15 3" xfId="25658"/>
    <cellStyle name="Separador de milhares 6 15 3 2" xfId="39845"/>
    <cellStyle name="Separador de milhares 6 15 4" xfId="25659"/>
    <cellStyle name="Separador de milhares 6 15 4 2" xfId="39846"/>
    <cellStyle name="Separador de milhares 6 15 5" xfId="25660"/>
    <cellStyle name="Separador de milhares 6 15 5 2" xfId="39847"/>
    <cellStyle name="Separador de milhares 6 15 6" xfId="39843"/>
    <cellStyle name="Separador de milhares 6 16" xfId="25661"/>
    <cellStyle name="Separador de milhares 6 16 2" xfId="25662"/>
    <cellStyle name="Separador de milhares 6 16 2 2" xfId="39849"/>
    <cellStyle name="Separador de milhares 6 16 3" xfId="25663"/>
    <cellStyle name="Separador de milhares 6 16 3 2" xfId="39850"/>
    <cellStyle name="Separador de milhares 6 16 4" xfId="25664"/>
    <cellStyle name="Separador de milhares 6 16 4 2" xfId="39851"/>
    <cellStyle name="Separador de milhares 6 16 5" xfId="25665"/>
    <cellStyle name="Separador de milhares 6 16 5 2" xfId="39852"/>
    <cellStyle name="Separador de milhares 6 16 6" xfId="39848"/>
    <cellStyle name="Separador de milhares 6 17" xfId="25666"/>
    <cellStyle name="Separador de milhares 6 17 2" xfId="25667"/>
    <cellStyle name="Separador de milhares 6 17 2 2" xfId="39854"/>
    <cellStyle name="Separador de milhares 6 17 3" xfId="25668"/>
    <cellStyle name="Separador de milhares 6 17 3 2" xfId="39855"/>
    <cellStyle name="Separador de milhares 6 17 4" xfId="25669"/>
    <cellStyle name="Separador de milhares 6 17 4 2" xfId="39856"/>
    <cellStyle name="Separador de milhares 6 17 5" xfId="25670"/>
    <cellStyle name="Separador de milhares 6 17 5 2" xfId="39857"/>
    <cellStyle name="Separador de milhares 6 17 6" xfId="39853"/>
    <cellStyle name="Separador de milhares 6 18" xfId="25671"/>
    <cellStyle name="Separador de milhares 6 18 2" xfId="25672"/>
    <cellStyle name="Separador de milhares 6 18 2 2" xfId="39859"/>
    <cellStyle name="Separador de milhares 6 18 3" xfId="25673"/>
    <cellStyle name="Separador de milhares 6 18 3 2" xfId="39860"/>
    <cellStyle name="Separador de milhares 6 18 4" xfId="25674"/>
    <cellStyle name="Separador de milhares 6 18 4 2" xfId="39861"/>
    <cellStyle name="Separador de milhares 6 18 5" xfId="25675"/>
    <cellStyle name="Separador de milhares 6 18 5 2" xfId="39862"/>
    <cellStyle name="Separador de milhares 6 18 6" xfId="39858"/>
    <cellStyle name="Separador de milhares 6 19" xfId="25676"/>
    <cellStyle name="Separador de milhares 6 19 2" xfId="25677"/>
    <cellStyle name="Separador de milhares 6 19 2 2" xfId="39864"/>
    <cellStyle name="Separador de milhares 6 19 3" xfId="25678"/>
    <cellStyle name="Separador de milhares 6 19 3 2" xfId="39865"/>
    <cellStyle name="Separador de milhares 6 19 4" xfId="25679"/>
    <cellStyle name="Separador de milhares 6 19 4 2" xfId="39866"/>
    <cellStyle name="Separador de milhares 6 19 5" xfId="25680"/>
    <cellStyle name="Separador de milhares 6 19 5 2" xfId="39867"/>
    <cellStyle name="Separador de milhares 6 19 6" xfId="39863"/>
    <cellStyle name="Separador de milhares 6 2" xfId="25681"/>
    <cellStyle name="Separador de milhares 6 2 10" xfId="25682"/>
    <cellStyle name="Separador de milhares 6 2 10 2" xfId="25683"/>
    <cellStyle name="Separador de milhares 6 2 10 2 2" xfId="39870"/>
    <cellStyle name="Separador de milhares 6 2 10 3" xfId="25684"/>
    <cellStyle name="Separador de milhares 6 2 10 3 2" xfId="39871"/>
    <cellStyle name="Separador de milhares 6 2 10 4" xfId="25685"/>
    <cellStyle name="Separador de milhares 6 2 10 4 2" xfId="39872"/>
    <cellStyle name="Separador de milhares 6 2 10 5" xfId="25686"/>
    <cellStyle name="Separador de milhares 6 2 10 5 2" xfId="39873"/>
    <cellStyle name="Separador de milhares 6 2 10 6" xfId="39869"/>
    <cellStyle name="Separador de milhares 6 2 11" xfId="25687"/>
    <cellStyle name="Separador de milhares 6 2 11 2" xfId="25688"/>
    <cellStyle name="Separador de milhares 6 2 11 2 2" xfId="39875"/>
    <cellStyle name="Separador de milhares 6 2 11 3" xfId="25689"/>
    <cellStyle name="Separador de milhares 6 2 11 3 2" xfId="39876"/>
    <cellStyle name="Separador de milhares 6 2 11 4" xfId="25690"/>
    <cellStyle name="Separador de milhares 6 2 11 4 2" xfId="39877"/>
    <cellStyle name="Separador de milhares 6 2 11 5" xfId="25691"/>
    <cellStyle name="Separador de milhares 6 2 11 5 2" xfId="39878"/>
    <cellStyle name="Separador de milhares 6 2 11 6" xfId="39874"/>
    <cellStyle name="Separador de milhares 6 2 12" xfId="25692"/>
    <cellStyle name="Separador de milhares 6 2 12 2" xfId="25693"/>
    <cellStyle name="Separador de milhares 6 2 12 2 2" xfId="39880"/>
    <cellStyle name="Separador de milhares 6 2 12 3" xfId="25694"/>
    <cellStyle name="Separador de milhares 6 2 12 3 2" xfId="39881"/>
    <cellStyle name="Separador de milhares 6 2 12 4" xfId="25695"/>
    <cellStyle name="Separador de milhares 6 2 12 4 2" xfId="39882"/>
    <cellStyle name="Separador de milhares 6 2 12 5" xfId="25696"/>
    <cellStyle name="Separador de milhares 6 2 12 5 2" xfId="39883"/>
    <cellStyle name="Separador de milhares 6 2 12 6" xfId="39879"/>
    <cellStyle name="Separador de milhares 6 2 13" xfId="25697"/>
    <cellStyle name="Separador de milhares 6 2 13 2" xfId="25698"/>
    <cellStyle name="Separador de milhares 6 2 13 2 2" xfId="39885"/>
    <cellStyle name="Separador de milhares 6 2 13 3" xfId="25699"/>
    <cellStyle name="Separador de milhares 6 2 13 3 2" xfId="39886"/>
    <cellStyle name="Separador de milhares 6 2 13 4" xfId="25700"/>
    <cellStyle name="Separador de milhares 6 2 13 4 2" xfId="39887"/>
    <cellStyle name="Separador de milhares 6 2 13 5" xfId="25701"/>
    <cellStyle name="Separador de milhares 6 2 13 5 2" xfId="39888"/>
    <cellStyle name="Separador de milhares 6 2 13 6" xfId="39884"/>
    <cellStyle name="Separador de milhares 6 2 14" xfId="25702"/>
    <cellStyle name="Separador de milhares 6 2 14 2" xfId="25703"/>
    <cellStyle name="Separador de milhares 6 2 14 2 2" xfId="39890"/>
    <cellStyle name="Separador de milhares 6 2 14 3" xfId="25704"/>
    <cellStyle name="Separador de milhares 6 2 14 3 2" xfId="39891"/>
    <cellStyle name="Separador de milhares 6 2 14 4" xfId="25705"/>
    <cellStyle name="Separador de milhares 6 2 14 4 2" xfId="39892"/>
    <cellStyle name="Separador de milhares 6 2 14 5" xfId="25706"/>
    <cellStyle name="Separador de milhares 6 2 14 5 2" xfId="39893"/>
    <cellStyle name="Separador de milhares 6 2 14 6" xfId="39889"/>
    <cellStyle name="Separador de milhares 6 2 15" xfId="25707"/>
    <cellStyle name="Separador de milhares 6 2 15 2" xfId="25708"/>
    <cellStyle name="Separador de milhares 6 2 15 2 2" xfId="39895"/>
    <cellStyle name="Separador de milhares 6 2 15 3" xfId="25709"/>
    <cellStyle name="Separador de milhares 6 2 15 3 2" xfId="39896"/>
    <cellStyle name="Separador de milhares 6 2 15 4" xfId="25710"/>
    <cellStyle name="Separador de milhares 6 2 15 4 2" xfId="39897"/>
    <cellStyle name="Separador de milhares 6 2 15 5" xfId="25711"/>
    <cellStyle name="Separador de milhares 6 2 15 5 2" xfId="39898"/>
    <cellStyle name="Separador de milhares 6 2 15 6" xfId="39894"/>
    <cellStyle name="Separador de milhares 6 2 16" xfId="25712"/>
    <cellStyle name="Separador de milhares 6 2 16 2" xfId="25713"/>
    <cellStyle name="Separador de milhares 6 2 16 2 2" xfId="39900"/>
    <cellStyle name="Separador de milhares 6 2 16 3" xfId="25714"/>
    <cellStyle name="Separador de milhares 6 2 16 3 2" xfId="39901"/>
    <cellStyle name="Separador de milhares 6 2 16 4" xfId="25715"/>
    <cellStyle name="Separador de milhares 6 2 16 4 2" xfId="39902"/>
    <cellStyle name="Separador de milhares 6 2 16 5" xfId="25716"/>
    <cellStyle name="Separador de milhares 6 2 16 5 2" xfId="39903"/>
    <cellStyle name="Separador de milhares 6 2 16 6" xfId="39899"/>
    <cellStyle name="Separador de milhares 6 2 17" xfId="25717"/>
    <cellStyle name="Separador de milhares 6 2 17 2" xfId="39904"/>
    <cellStyle name="Separador de milhares 6 2 18" xfId="25718"/>
    <cellStyle name="Separador de milhares 6 2 18 2" xfId="39905"/>
    <cellStyle name="Separador de milhares 6 2 19" xfId="25719"/>
    <cellStyle name="Separador de milhares 6 2 19 2" xfId="39906"/>
    <cellStyle name="Separador de milhares 6 2 2" xfId="25720"/>
    <cellStyle name="Separador de milhares 6 2 20" xfId="25721"/>
    <cellStyle name="Separador de milhares 6 2 20 2" xfId="39907"/>
    <cellStyle name="Separador de milhares 6 2 21" xfId="39868"/>
    <cellStyle name="Separador de milhares 6 2 3" xfId="25722"/>
    <cellStyle name="Separador de milhares 6 2 3 2" xfId="25723"/>
    <cellStyle name="Separador de milhares 6 2 3 2 2" xfId="39909"/>
    <cellStyle name="Separador de milhares 6 2 3 3" xfId="25724"/>
    <cellStyle name="Separador de milhares 6 2 3 3 2" xfId="39910"/>
    <cellStyle name="Separador de milhares 6 2 3 4" xfId="25725"/>
    <cellStyle name="Separador de milhares 6 2 3 4 2" xfId="39911"/>
    <cellStyle name="Separador de milhares 6 2 3 5" xfId="25726"/>
    <cellStyle name="Separador de milhares 6 2 3 5 2" xfId="39912"/>
    <cellStyle name="Separador de milhares 6 2 3 6" xfId="39908"/>
    <cellStyle name="Separador de milhares 6 2 4" xfId="25727"/>
    <cellStyle name="Separador de milhares 6 2 4 2" xfId="25728"/>
    <cellStyle name="Separador de milhares 6 2 4 2 2" xfId="39914"/>
    <cellStyle name="Separador de milhares 6 2 4 3" xfId="25729"/>
    <cellStyle name="Separador de milhares 6 2 4 3 2" xfId="39915"/>
    <cellStyle name="Separador de milhares 6 2 4 4" xfId="25730"/>
    <cellStyle name="Separador de milhares 6 2 4 4 2" xfId="39916"/>
    <cellStyle name="Separador de milhares 6 2 4 5" xfId="25731"/>
    <cellStyle name="Separador de milhares 6 2 4 5 2" xfId="39917"/>
    <cellStyle name="Separador de milhares 6 2 4 6" xfId="39913"/>
    <cellStyle name="Separador de milhares 6 2 5" xfId="25732"/>
    <cellStyle name="Separador de milhares 6 2 5 2" xfId="25733"/>
    <cellStyle name="Separador de milhares 6 2 5 2 2" xfId="39919"/>
    <cellStyle name="Separador de milhares 6 2 5 3" xfId="25734"/>
    <cellStyle name="Separador de milhares 6 2 5 3 2" xfId="39920"/>
    <cellStyle name="Separador de milhares 6 2 5 4" xfId="25735"/>
    <cellStyle name="Separador de milhares 6 2 5 4 2" xfId="39921"/>
    <cellStyle name="Separador de milhares 6 2 5 5" xfId="25736"/>
    <cellStyle name="Separador de milhares 6 2 5 5 2" xfId="39922"/>
    <cellStyle name="Separador de milhares 6 2 5 6" xfId="39918"/>
    <cellStyle name="Separador de milhares 6 2 6" xfId="25737"/>
    <cellStyle name="Separador de milhares 6 2 6 2" xfId="25738"/>
    <cellStyle name="Separador de milhares 6 2 6 2 2" xfId="39924"/>
    <cellStyle name="Separador de milhares 6 2 6 3" xfId="25739"/>
    <cellStyle name="Separador de milhares 6 2 6 3 2" xfId="39925"/>
    <cellStyle name="Separador de milhares 6 2 6 4" xfId="25740"/>
    <cellStyle name="Separador de milhares 6 2 6 4 2" xfId="39926"/>
    <cellStyle name="Separador de milhares 6 2 6 5" xfId="25741"/>
    <cellStyle name="Separador de milhares 6 2 6 5 2" xfId="39927"/>
    <cellStyle name="Separador de milhares 6 2 6 6" xfId="39923"/>
    <cellStyle name="Separador de milhares 6 2 7" xfId="25742"/>
    <cellStyle name="Separador de milhares 6 2 7 2" xfId="25743"/>
    <cellStyle name="Separador de milhares 6 2 7 2 2" xfId="39929"/>
    <cellStyle name="Separador de milhares 6 2 7 3" xfId="25744"/>
    <cellStyle name="Separador de milhares 6 2 7 3 2" xfId="39930"/>
    <cellStyle name="Separador de milhares 6 2 7 4" xfId="25745"/>
    <cellStyle name="Separador de milhares 6 2 7 4 2" xfId="39931"/>
    <cellStyle name="Separador de milhares 6 2 7 5" xfId="25746"/>
    <cellStyle name="Separador de milhares 6 2 7 5 2" xfId="39932"/>
    <cellStyle name="Separador de milhares 6 2 7 6" xfId="39928"/>
    <cellStyle name="Separador de milhares 6 2 8" xfId="25747"/>
    <cellStyle name="Separador de milhares 6 2 8 2" xfId="25748"/>
    <cellStyle name="Separador de milhares 6 2 8 2 2" xfId="39934"/>
    <cellStyle name="Separador de milhares 6 2 8 3" xfId="25749"/>
    <cellStyle name="Separador de milhares 6 2 8 3 2" xfId="39935"/>
    <cellStyle name="Separador de milhares 6 2 8 4" xfId="25750"/>
    <cellStyle name="Separador de milhares 6 2 8 4 2" xfId="39936"/>
    <cellStyle name="Separador de milhares 6 2 8 5" xfId="25751"/>
    <cellStyle name="Separador de milhares 6 2 8 5 2" xfId="39937"/>
    <cellStyle name="Separador de milhares 6 2 8 6" xfId="39933"/>
    <cellStyle name="Separador de milhares 6 2 9" xfId="25752"/>
    <cellStyle name="Separador de milhares 6 2 9 2" xfId="25753"/>
    <cellStyle name="Separador de milhares 6 2 9 2 2" xfId="39939"/>
    <cellStyle name="Separador de milhares 6 2 9 3" xfId="25754"/>
    <cellStyle name="Separador de milhares 6 2 9 3 2" xfId="39940"/>
    <cellStyle name="Separador de milhares 6 2 9 4" xfId="25755"/>
    <cellStyle name="Separador de milhares 6 2 9 4 2" xfId="39941"/>
    <cellStyle name="Separador de milhares 6 2 9 5" xfId="25756"/>
    <cellStyle name="Separador de milhares 6 2 9 5 2" xfId="39942"/>
    <cellStyle name="Separador de milhares 6 2 9 6" xfId="39938"/>
    <cellStyle name="Separador de milhares 6 20" xfId="25757"/>
    <cellStyle name="Separador de milhares 6 20 2" xfId="39943"/>
    <cellStyle name="Separador de milhares 6 21" xfId="25758"/>
    <cellStyle name="Separador de milhares 6 21 2" xfId="39944"/>
    <cellStyle name="Separador de milhares 6 22" xfId="25759"/>
    <cellStyle name="Separador de milhares 6 22 2" xfId="39945"/>
    <cellStyle name="Separador de milhares 6 23" xfId="25760"/>
    <cellStyle name="Separador de milhares 6 23 2" xfId="39946"/>
    <cellStyle name="Separador de milhares 6 24" xfId="25761"/>
    <cellStyle name="Separador de milhares 6 24 2" xfId="39947"/>
    <cellStyle name="Separador de milhares 6 3" xfId="25762"/>
    <cellStyle name="Separador de milhares 6 3 2" xfId="25763"/>
    <cellStyle name="Separador de milhares 6 3 3" xfId="25764"/>
    <cellStyle name="Separador de milhares 6 3 3 2" xfId="39949"/>
    <cellStyle name="Separador de milhares 6 3 4" xfId="25765"/>
    <cellStyle name="Separador de milhares 6 3 4 2" xfId="39950"/>
    <cellStyle name="Separador de milhares 6 3 5" xfId="25766"/>
    <cellStyle name="Separador de milhares 6 3 5 2" xfId="39951"/>
    <cellStyle name="Separador de milhares 6 3 6" xfId="25767"/>
    <cellStyle name="Separador de milhares 6 3 6 2" xfId="39952"/>
    <cellStyle name="Separador de milhares 6 3 7" xfId="39948"/>
    <cellStyle name="Separador de milhares 6 4" xfId="25768"/>
    <cellStyle name="Separador de milhares 6 4 2" xfId="25769"/>
    <cellStyle name="Separador de milhares 6 4 3" xfId="25770"/>
    <cellStyle name="Separador de milhares 6 4 3 2" xfId="39954"/>
    <cellStyle name="Separador de milhares 6 4 4" xfId="25771"/>
    <cellStyle name="Separador de milhares 6 4 4 2" xfId="39955"/>
    <cellStyle name="Separador de milhares 6 4 5" xfId="25772"/>
    <cellStyle name="Separador de milhares 6 4 5 2" xfId="39956"/>
    <cellStyle name="Separador de milhares 6 4 6" xfId="25773"/>
    <cellStyle name="Separador de milhares 6 4 6 2" xfId="39957"/>
    <cellStyle name="Separador de milhares 6 4 7" xfId="39953"/>
    <cellStyle name="Separador de milhares 6 5" xfId="25774"/>
    <cellStyle name="Separador de milhares 6 5 2" xfId="25775"/>
    <cellStyle name="Separador de milhares 6 5 3" xfId="25776"/>
    <cellStyle name="Separador de milhares 6 5 3 2" xfId="39959"/>
    <cellStyle name="Separador de milhares 6 5 4" xfId="25777"/>
    <cellStyle name="Separador de milhares 6 5 4 2" xfId="39960"/>
    <cellStyle name="Separador de milhares 6 5 5" xfId="25778"/>
    <cellStyle name="Separador de milhares 6 5 5 2" xfId="39961"/>
    <cellStyle name="Separador de milhares 6 5 6" xfId="25779"/>
    <cellStyle name="Separador de milhares 6 5 6 2" xfId="39962"/>
    <cellStyle name="Separador de milhares 6 5 7" xfId="39958"/>
    <cellStyle name="Separador de milhares 6 6" xfId="25780"/>
    <cellStyle name="Separador de milhares 6 6 2" xfId="25781"/>
    <cellStyle name="Separador de milhares 6 6 2 2" xfId="39964"/>
    <cellStyle name="Separador de milhares 6 6 3" xfId="25782"/>
    <cellStyle name="Separador de milhares 6 6 3 2" xfId="39965"/>
    <cellStyle name="Separador de milhares 6 6 4" xfId="25783"/>
    <cellStyle name="Separador de milhares 6 6 4 2" xfId="39966"/>
    <cellStyle name="Separador de milhares 6 6 5" xfId="25784"/>
    <cellStyle name="Separador de milhares 6 6 5 2" xfId="39967"/>
    <cellStyle name="Separador de milhares 6 6 6" xfId="39963"/>
    <cellStyle name="Separador de milhares 6 7" xfId="25785"/>
    <cellStyle name="Separador de milhares 6 7 2" xfId="25786"/>
    <cellStyle name="Separador de milhares 6 7 2 2" xfId="39969"/>
    <cellStyle name="Separador de milhares 6 7 3" xfId="25787"/>
    <cellStyle name="Separador de milhares 6 7 3 2" xfId="39970"/>
    <cellStyle name="Separador de milhares 6 7 4" xfId="25788"/>
    <cellStyle name="Separador de milhares 6 7 4 2" xfId="39971"/>
    <cellStyle name="Separador de milhares 6 7 5" xfId="25789"/>
    <cellStyle name="Separador de milhares 6 7 5 2" xfId="39972"/>
    <cellStyle name="Separador de milhares 6 7 6" xfId="39968"/>
    <cellStyle name="Separador de milhares 6 8" xfId="25790"/>
    <cellStyle name="Separador de milhares 6 8 2" xfId="25791"/>
    <cellStyle name="Separador de milhares 6 8 2 2" xfId="39974"/>
    <cellStyle name="Separador de milhares 6 8 3" xfId="25792"/>
    <cellStyle name="Separador de milhares 6 8 3 2" xfId="39975"/>
    <cellStyle name="Separador de milhares 6 8 4" xfId="25793"/>
    <cellStyle name="Separador de milhares 6 8 4 2" xfId="39976"/>
    <cellStyle name="Separador de milhares 6 8 5" xfId="25794"/>
    <cellStyle name="Separador de milhares 6 8 5 2" xfId="39977"/>
    <cellStyle name="Separador de milhares 6 8 6" xfId="39973"/>
    <cellStyle name="Separador de milhares 6 9" xfId="25795"/>
    <cellStyle name="Separador de milhares 6 9 2" xfId="25796"/>
    <cellStyle name="Separador de milhares 6 9 2 2" xfId="39979"/>
    <cellStyle name="Separador de milhares 6 9 3" xfId="25797"/>
    <cellStyle name="Separador de milhares 6 9 3 2" xfId="39980"/>
    <cellStyle name="Separador de milhares 6 9 4" xfId="25798"/>
    <cellStyle name="Separador de milhares 6 9 4 2" xfId="39981"/>
    <cellStyle name="Separador de milhares 6 9 5" xfId="25799"/>
    <cellStyle name="Separador de milhares 6 9 5 2" xfId="39982"/>
    <cellStyle name="Separador de milhares 6 9 6" xfId="39978"/>
    <cellStyle name="Separador de milhares 7" xfId="25800"/>
    <cellStyle name="Separador de milhares 7 10" xfId="25801"/>
    <cellStyle name="Separador de milhares 7 10 2" xfId="25802"/>
    <cellStyle name="Separador de milhares 7 10 2 2" xfId="39985"/>
    <cellStyle name="Separador de milhares 7 10 3" xfId="25803"/>
    <cellStyle name="Separador de milhares 7 10 3 2" xfId="39986"/>
    <cellStyle name="Separador de milhares 7 10 4" xfId="25804"/>
    <cellStyle name="Separador de milhares 7 10 4 2" xfId="39987"/>
    <cellStyle name="Separador de milhares 7 10 5" xfId="25805"/>
    <cellStyle name="Separador de milhares 7 10 5 2" xfId="39988"/>
    <cellStyle name="Separador de milhares 7 10 6" xfId="39984"/>
    <cellStyle name="Separador de milhares 7 11" xfId="25806"/>
    <cellStyle name="Separador de milhares 7 11 2" xfId="25807"/>
    <cellStyle name="Separador de milhares 7 11 2 2" xfId="39990"/>
    <cellStyle name="Separador de milhares 7 11 3" xfId="25808"/>
    <cellStyle name="Separador de milhares 7 11 3 2" xfId="39991"/>
    <cellStyle name="Separador de milhares 7 11 4" xfId="25809"/>
    <cellStyle name="Separador de milhares 7 11 4 2" xfId="39992"/>
    <cellStyle name="Separador de milhares 7 11 5" xfId="25810"/>
    <cellStyle name="Separador de milhares 7 11 5 2" xfId="39993"/>
    <cellStyle name="Separador de milhares 7 11 6" xfId="39989"/>
    <cellStyle name="Separador de milhares 7 12" xfId="25811"/>
    <cellStyle name="Separador de milhares 7 12 2" xfId="25812"/>
    <cellStyle name="Separador de milhares 7 12 2 2" xfId="39995"/>
    <cellStyle name="Separador de milhares 7 12 3" xfId="25813"/>
    <cellStyle name="Separador de milhares 7 12 3 2" xfId="39996"/>
    <cellStyle name="Separador de milhares 7 12 4" xfId="25814"/>
    <cellStyle name="Separador de milhares 7 12 4 2" xfId="39997"/>
    <cellStyle name="Separador de milhares 7 12 5" xfId="25815"/>
    <cellStyle name="Separador de milhares 7 12 5 2" xfId="39998"/>
    <cellStyle name="Separador de milhares 7 12 6" xfId="39994"/>
    <cellStyle name="Separador de milhares 7 13" xfId="25816"/>
    <cellStyle name="Separador de milhares 7 13 2" xfId="25817"/>
    <cellStyle name="Separador de milhares 7 13 2 2" xfId="40000"/>
    <cellStyle name="Separador de milhares 7 13 3" xfId="25818"/>
    <cellStyle name="Separador de milhares 7 13 3 2" xfId="40001"/>
    <cellStyle name="Separador de milhares 7 13 4" xfId="25819"/>
    <cellStyle name="Separador de milhares 7 13 4 2" xfId="40002"/>
    <cellStyle name="Separador de milhares 7 13 5" xfId="25820"/>
    <cellStyle name="Separador de milhares 7 13 5 2" xfId="40003"/>
    <cellStyle name="Separador de milhares 7 13 6" xfId="39999"/>
    <cellStyle name="Separador de milhares 7 14" xfId="25821"/>
    <cellStyle name="Separador de milhares 7 14 2" xfId="25822"/>
    <cellStyle name="Separador de milhares 7 14 2 2" xfId="40005"/>
    <cellStyle name="Separador de milhares 7 14 3" xfId="25823"/>
    <cellStyle name="Separador de milhares 7 14 3 2" xfId="40006"/>
    <cellStyle name="Separador de milhares 7 14 4" xfId="25824"/>
    <cellStyle name="Separador de milhares 7 14 4 2" xfId="40007"/>
    <cellStyle name="Separador de milhares 7 14 5" xfId="25825"/>
    <cellStyle name="Separador de milhares 7 14 5 2" xfId="40008"/>
    <cellStyle name="Separador de milhares 7 14 6" xfId="40004"/>
    <cellStyle name="Separador de milhares 7 15" xfId="25826"/>
    <cellStyle name="Separador de milhares 7 15 2" xfId="25827"/>
    <cellStyle name="Separador de milhares 7 15 2 2" xfId="40010"/>
    <cellStyle name="Separador de milhares 7 15 3" xfId="25828"/>
    <cellStyle name="Separador de milhares 7 15 3 2" xfId="40011"/>
    <cellStyle name="Separador de milhares 7 15 4" xfId="25829"/>
    <cellStyle name="Separador de milhares 7 15 4 2" xfId="40012"/>
    <cellStyle name="Separador de milhares 7 15 5" xfId="25830"/>
    <cellStyle name="Separador de milhares 7 15 5 2" xfId="40013"/>
    <cellStyle name="Separador de milhares 7 15 6" xfId="40009"/>
    <cellStyle name="Separador de milhares 7 16" xfId="25831"/>
    <cellStyle name="Separador de milhares 7 16 2" xfId="25832"/>
    <cellStyle name="Separador de milhares 7 16 2 2" xfId="40015"/>
    <cellStyle name="Separador de milhares 7 16 3" xfId="25833"/>
    <cellStyle name="Separador de milhares 7 16 3 2" xfId="40016"/>
    <cellStyle name="Separador de milhares 7 16 4" xfId="25834"/>
    <cellStyle name="Separador de milhares 7 16 4 2" xfId="40017"/>
    <cellStyle name="Separador de milhares 7 16 5" xfId="25835"/>
    <cellStyle name="Separador de milhares 7 16 5 2" xfId="40018"/>
    <cellStyle name="Separador de milhares 7 16 6" xfId="40014"/>
    <cellStyle name="Separador de milhares 7 17" xfId="25836"/>
    <cellStyle name="Separador de milhares 7 17 2" xfId="25837"/>
    <cellStyle name="Separador de milhares 7 17 2 2" xfId="40020"/>
    <cellStyle name="Separador de milhares 7 17 3" xfId="25838"/>
    <cellStyle name="Separador de milhares 7 17 3 2" xfId="40021"/>
    <cellStyle name="Separador de milhares 7 17 4" xfId="25839"/>
    <cellStyle name="Separador de milhares 7 17 4 2" xfId="40022"/>
    <cellStyle name="Separador de milhares 7 17 5" xfId="25840"/>
    <cellStyle name="Separador de milhares 7 17 5 2" xfId="40023"/>
    <cellStyle name="Separador de milhares 7 17 6" xfId="40019"/>
    <cellStyle name="Separador de milhares 7 18" xfId="25841"/>
    <cellStyle name="Separador de milhares 7 18 2" xfId="25842"/>
    <cellStyle name="Separador de milhares 7 18 2 2" xfId="40025"/>
    <cellStyle name="Separador de milhares 7 18 3" xfId="25843"/>
    <cellStyle name="Separador de milhares 7 18 3 2" xfId="40026"/>
    <cellStyle name="Separador de milhares 7 18 4" xfId="25844"/>
    <cellStyle name="Separador de milhares 7 18 4 2" xfId="40027"/>
    <cellStyle name="Separador de milhares 7 18 5" xfId="25845"/>
    <cellStyle name="Separador de milhares 7 18 5 2" xfId="40028"/>
    <cellStyle name="Separador de milhares 7 18 6" xfId="40024"/>
    <cellStyle name="Separador de milhares 7 19" xfId="25846"/>
    <cellStyle name="Separador de milhares 7 19 2" xfId="25847"/>
    <cellStyle name="Separador de milhares 7 19 2 2" xfId="40030"/>
    <cellStyle name="Separador de milhares 7 19 3" xfId="25848"/>
    <cellStyle name="Separador de milhares 7 19 3 2" xfId="40031"/>
    <cellStyle name="Separador de milhares 7 19 4" xfId="25849"/>
    <cellStyle name="Separador de milhares 7 19 4 2" xfId="40032"/>
    <cellStyle name="Separador de milhares 7 19 5" xfId="25850"/>
    <cellStyle name="Separador de milhares 7 19 5 2" xfId="40033"/>
    <cellStyle name="Separador de milhares 7 19 6" xfId="40029"/>
    <cellStyle name="Separador de milhares 7 2" xfId="25851"/>
    <cellStyle name="Separador de milhares 7 2 10" xfId="25852"/>
    <cellStyle name="Separador de milhares 7 2 10 2" xfId="25853"/>
    <cellStyle name="Separador de milhares 7 2 10 2 2" xfId="40036"/>
    <cellStyle name="Separador de milhares 7 2 10 3" xfId="25854"/>
    <cellStyle name="Separador de milhares 7 2 10 3 2" xfId="40037"/>
    <cellStyle name="Separador de milhares 7 2 10 4" xfId="25855"/>
    <cellStyle name="Separador de milhares 7 2 10 4 2" xfId="40038"/>
    <cellStyle name="Separador de milhares 7 2 10 5" xfId="25856"/>
    <cellStyle name="Separador de milhares 7 2 10 5 2" xfId="40039"/>
    <cellStyle name="Separador de milhares 7 2 10 6" xfId="40035"/>
    <cellStyle name="Separador de milhares 7 2 11" xfId="25857"/>
    <cellStyle name="Separador de milhares 7 2 11 2" xfId="25858"/>
    <cellStyle name="Separador de milhares 7 2 11 2 2" xfId="40041"/>
    <cellStyle name="Separador de milhares 7 2 11 3" xfId="25859"/>
    <cellStyle name="Separador de milhares 7 2 11 3 2" xfId="40042"/>
    <cellStyle name="Separador de milhares 7 2 11 4" xfId="25860"/>
    <cellStyle name="Separador de milhares 7 2 11 4 2" xfId="40043"/>
    <cellStyle name="Separador de milhares 7 2 11 5" xfId="25861"/>
    <cellStyle name="Separador de milhares 7 2 11 5 2" xfId="40044"/>
    <cellStyle name="Separador de milhares 7 2 11 6" xfId="40040"/>
    <cellStyle name="Separador de milhares 7 2 12" xfId="25862"/>
    <cellStyle name="Separador de milhares 7 2 12 2" xfId="25863"/>
    <cellStyle name="Separador de milhares 7 2 12 2 2" xfId="40046"/>
    <cellStyle name="Separador de milhares 7 2 12 3" xfId="25864"/>
    <cellStyle name="Separador de milhares 7 2 12 3 2" xfId="40047"/>
    <cellStyle name="Separador de milhares 7 2 12 4" xfId="25865"/>
    <cellStyle name="Separador de milhares 7 2 12 4 2" xfId="40048"/>
    <cellStyle name="Separador de milhares 7 2 12 5" xfId="25866"/>
    <cellStyle name="Separador de milhares 7 2 12 5 2" xfId="40049"/>
    <cellStyle name="Separador de milhares 7 2 12 6" xfId="40045"/>
    <cellStyle name="Separador de milhares 7 2 13" xfId="25867"/>
    <cellStyle name="Separador de milhares 7 2 13 2" xfId="25868"/>
    <cellStyle name="Separador de milhares 7 2 13 2 2" xfId="40051"/>
    <cellStyle name="Separador de milhares 7 2 13 3" xfId="25869"/>
    <cellStyle name="Separador de milhares 7 2 13 3 2" xfId="40052"/>
    <cellStyle name="Separador de milhares 7 2 13 4" xfId="25870"/>
    <cellStyle name="Separador de milhares 7 2 13 4 2" xfId="40053"/>
    <cellStyle name="Separador de milhares 7 2 13 5" xfId="25871"/>
    <cellStyle name="Separador de milhares 7 2 13 5 2" xfId="40054"/>
    <cellStyle name="Separador de milhares 7 2 13 6" xfId="40050"/>
    <cellStyle name="Separador de milhares 7 2 14" xfId="25872"/>
    <cellStyle name="Separador de milhares 7 2 14 2" xfId="25873"/>
    <cellStyle name="Separador de milhares 7 2 14 2 2" xfId="40056"/>
    <cellStyle name="Separador de milhares 7 2 14 3" xfId="25874"/>
    <cellStyle name="Separador de milhares 7 2 14 3 2" xfId="40057"/>
    <cellStyle name="Separador de milhares 7 2 14 4" xfId="25875"/>
    <cellStyle name="Separador de milhares 7 2 14 4 2" xfId="40058"/>
    <cellStyle name="Separador de milhares 7 2 14 5" xfId="25876"/>
    <cellStyle name="Separador de milhares 7 2 14 5 2" xfId="40059"/>
    <cellStyle name="Separador de milhares 7 2 14 6" xfId="40055"/>
    <cellStyle name="Separador de milhares 7 2 15" xfId="25877"/>
    <cellStyle name="Separador de milhares 7 2 15 2" xfId="25878"/>
    <cellStyle name="Separador de milhares 7 2 15 2 2" xfId="40061"/>
    <cellStyle name="Separador de milhares 7 2 15 3" xfId="25879"/>
    <cellStyle name="Separador de milhares 7 2 15 3 2" xfId="40062"/>
    <cellStyle name="Separador de milhares 7 2 15 4" xfId="25880"/>
    <cellStyle name="Separador de milhares 7 2 15 4 2" xfId="40063"/>
    <cellStyle name="Separador de milhares 7 2 15 5" xfId="25881"/>
    <cellStyle name="Separador de milhares 7 2 15 5 2" xfId="40064"/>
    <cellStyle name="Separador de milhares 7 2 15 6" xfId="40060"/>
    <cellStyle name="Separador de milhares 7 2 16" xfId="25882"/>
    <cellStyle name="Separador de milhares 7 2 16 2" xfId="25883"/>
    <cellStyle name="Separador de milhares 7 2 16 2 2" xfId="40066"/>
    <cellStyle name="Separador de milhares 7 2 16 3" xfId="25884"/>
    <cellStyle name="Separador de milhares 7 2 16 3 2" xfId="40067"/>
    <cellStyle name="Separador de milhares 7 2 16 4" xfId="25885"/>
    <cellStyle name="Separador de milhares 7 2 16 4 2" xfId="40068"/>
    <cellStyle name="Separador de milhares 7 2 16 5" xfId="25886"/>
    <cellStyle name="Separador de milhares 7 2 16 5 2" xfId="40069"/>
    <cellStyle name="Separador de milhares 7 2 16 6" xfId="40065"/>
    <cellStyle name="Separador de milhares 7 2 17" xfId="25887"/>
    <cellStyle name="Separador de milhares 7 2 17 2" xfId="40070"/>
    <cellStyle name="Separador de milhares 7 2 18" xfId="25888"/>
    <cellStyle name="Separador de milhares 7 2 18 2" xfId="40071"/>
    <cellStyle name="Separador de milhares 7 2 19" xfId="25889"/>
    <cellStyle name="Separador de milhares 7 2 19 2" xfId="40072"/>
    <cellStyle name="Separador de milhares 7 2 2" xfId="25890"/>
    <cellStyle name="Separador de milhares 7 2 20" xfId="25891"/>
    <cellStyle name="Separador de milhares 7 2 20 2" xfId="40073"/>
    <cellStyle name="Separador de milhares 7 2 21" xfId="40034"/>
    <cellStyle name="Separador de milhares 7 2 3" xfId="25892"/>
    <cellStyle name="Separador de milhares 7 2 3 2" xfId="25893"/>
    <cellStyle name="Separador de milhares 7 2 3 2 2" xfId="40075"/>
    <cellStyle name="Separador de milhares 7 2 3 3" xfId="25894"/>
    <cellStyle name="Separador de milhares 7 2 3 3 2" xfId="40076"/>
    <cellStyle name="Separador de milhares 7 2 3 4" xfId="25895"/>
    <cellStyle name="Separador de milhares 7 2 3 4 2" xfId="40077"/>
    <cellStyle name="Separador de milhares 7 2 3 5" xfId="25896"/>
    <cellStyle name="Separador de milhares 7 2 3 5 2" xfId="40078"/>
    <cellStyle name="Separador de milhares 7 2 3 6" xfId="40074"/>
    <cellStyle name="Separador de milhares 7 2 4" xfId="25897"/>
    <cellStyle name="Separador de milhares 7 2 4 2" xfId="25898"/>
    <cellStyle name="Separador de milhares 7 2 4 2 2" xfId="40080"/>
    <cellStyle name="Separador de milhares 7 2 4 3" xfId="25899"/>
    <cellStyle name="Separador de milhares 7 2 4 3 2" xfId="40081"/>
    <cellStyle name="Separador de milhares 7 2 4 4" xfId="25900"/>
    <cellStyle name="Separador de milhares 7 2 4 4 2" xfId="40082"/>
    <cellStyle name="Separador de milhares 7 2 4 5" xfId="25901"/>
    <cellStyle name="Separador de milhares 7 2 4 5 2" xfId="40083"/>
    <cellStyle name="Separador de milhares 7 2 4 6" xfId="40079"/>
    <cellStyle name="Separador de milhares 7 2 5" xfId="25902"/>
    <cellStyle name="Separador de milhares 7 2 5 2" xfId="25903"/>
    <cellStyle name="Separador de milhares 7 2 5 2 2" xfId="40085"/>
    <cellStyle name="Separador de milhares 7 2 5 3" xfId="25904"/>
    <cellStyle name="Separador de milhares 7 2 5 3 2" xfId="40086"/>
    <cellStyle name="Separador de milhares 7 2 5 4" xfId="25905"/>
    <cellStyle name="Separador de milhares 7 2 5 4 2" xfId="40087"/>
    <cellStyle name="Separador de milhares 7 2 5 5" xfId="25906"/>
    <cellStyle name="Separador de milhares 7 2 5 5 2" xfId="40088"/>
    <cellStyle name="Separador de milhares 7 2 5 6" xfId="40084"/>
    <cellStyle name="Separador de milhares 7 2 6" xfId="25907"/>
    <cellStyle name="Separador de milhares 7 2 6 2" xfId="25908"/>
    <cellStyle name="Separador de milhares 7 2 6 2 2" xfId="40090"/>
    <cellStyle name="Separador de milhares 7 2 6 3" xfId="25909"/>
    <cellStyle name="Separador de milhares 7 2 6 3 2" xfId="40091"/>
    <cellStyle name="Separador de milhares 7 2 6 4" xfId="25910"/>
    <cellStyle name="Separador de milhares 7 2 6 4 2" xfId="40092"/>
    <cellStyle name="Separador de milhares 7 2 6 5" xfId="25911"/>
    <cellStyle name="Separador de milhares 7 2 6 5 2" xfId="40093"/>
    <cellStyle name="Separador de milhares 7 2 6 6" xfId="40089"/>
    <cellStyle name="Separador de milhares 7 2 7" xfId="25912"/>
    <cellStyle name="Separador de milhares 7 2 7 2" xfId="25913"/>
    <cellStyle name="Separador de milhares 7 2 7 2 2" xfId="40095"/>
    <cellStyle name="Separador de milhares 7 2 7 3" xfId="25914"/>
    <cellStyle name="Separador de milhares 7 2 7 3 2" xfId="40096"/>
    <cellStyle name="Separador de milhares 7 2 7 4" xfId="25915"/>
    <cellStyle name="Separador de milhares 7 2 7 4 2" xfId="40097"/>
    <cellStyle name="Separador de milhares 7 2 7 5" xfId="25916"/>
    <cellStyle name="Separador de milhares 7 2 7 5 2" xfId="40098"/>
    <cellStyle name="Separador de milhares 7 2 7 6" xfId="40094"/>
    <cellStyle name="Separador de milhares 7 2 8" xfId="25917"/>
    <cellStyle name="Separador de milhares 7 2 8 2" xfId="25918"/>
    <cellStyle name="Separador de milhares 7 2 8 2 2" xfId="40100"/>
    <cellStyle name="Separador de milhares 7 2 8 3" xfId="25919"/>
    <cellStyle name="Separador de milhares 7 2 8 3 2" xfId="40101"/>
    <cellStyle name="Separador de milhares 7 2 8 4" xfId="25920"/>
    <cellStyle name="Separador de milhares 7 2 8 4 2" xfId="40102"/>
    <cellStyle name="Separador de milhares 7 2 8 5" xfId="25921"/>
    <cellStyle name="Separador de milhares 7 2 8 5 2" xfId="40103"/>
    <cellStyle name="Separador de milhares 7 2 8 6" xfId="40099"/>
    <cellStyle name="Separador de milhares 7 2 9" xfId="25922"/>
    <cellStyle name="Separador de milhares 7 2 9 2" xfId="25923"/>
    <cellStyle name="Separador de milhares 7 2 9 2 2" xfId="40105"/>
    <cellStyle name="Separador de milhares 7 2 9 3" xfId="25924"/>
    <cellStyle name="Separador de milhares 7 2 9 3 2" xfId="40106"/>
    <cellStyle name="Separador de milhares 7 2 9 4" xfId="25925"/>
    <cellStyle name="Separador de milhares 7 2 9 4 2" xfId="40107"/>
    <cellStyle name="Separador de milhares 7 2 9 5" xfId="25926"/>
    <cellStyle name="Separador de milhares 7 2 9 5 2" xfId="40108"/>
    <cellStyle name="Separador de milhares 7 2 9 6" xfId="40104"/>
    <cellStyle name="Separador de milhares 7 20" xfId="25927"/>
    <cellStyle name="Separador de milhares 7 20 2" xfId="40109"/>
    <cellStyle name="Separador de milhares 7 21" xfId="25928"/>
    <cellStyle name="Separador de milhares 7 21 2" xfId="40110"/>
    <cellStyle name="Separador de milhares 7 22" xfId="25929"/>
    <cellStyle name="Separador de milhares 7 22 2" xfId="40111"/>
    <cellStyle name="Separador de milhares 7 23" xfId="25930"/>
    <cellStyle name="Separador de milhares 7 23 2" xfId="40112"/>
    <cellStyle name="Separador de milhares 7 24" xfId="25931"/>
    <cellStyle name="Separador de milhares 7 24 2" xfId="40113"/>
    <cellStyle name="Separador de milhares 7 25" xfId="39983"/>
    <cellStyle name="Separador de milhares 7 3" xfId="25932"/>
    <cellStyle name="Separador de milhares 7 3 2" xfId="25933"/>
    <cellStyle name="Separador de milhares 7 3 3" xfId="25934"/>
    <cellStyle name="Separador de milhares 7 3 3 2" xfId="40115"/>
    <cellStyle name="Separador de milhares 7 3 4" xfId="25935"/>
    <cellStyle name="Separador de milhares 7 3 4 2" xfId="40116"/>
    <cellStyle name="Separador de milhares 7 3 5" xfId="25936"/>
    <cellStyle name="Separador de milhares 7 3 5 2" xfId="40117"/>
    <cellStyle name="Separador de milhares 7 3 6" xfId="25937"/>
    <cellStyle name="Separador de milhares 7 3 6 2" xfId="40118"/>
    <cellStyle name="Separador de milhares 7 3 7" xfId="40114"/>
    <cellStyle name="Separador de milhares 7 4" xfId="25938"/>
    <cellStyle name="Separador de milhares 7 4 2" xfId="25939"/>
    <cellStyle name="Separador de milhares 7 4 3" xfId="25940"/>
    <cellStyle name="Separador de milhares 7 4 3 2" xfId="40120"/>
    <cellStyle name="Separador de milhares 7 4 4" xfId="25941"/>
    <cellStyle name="Separador de milhares 7 4 4 2" xfId="40121"/>
    <cellStyle name="Separador de milhares 7 4 5" xfId="25942"/>
    <cellStyle name="Separador de milhares 7 4 5 2" xfId="40122"/>
    <cellStyle name="Separador de milhares 7 4 6" xfId="25943"/>
    <cellStyle name="Separador de milhares 7 4 6 2" xfId="40123"/>
    <cellStyle name="Separador de milhares 7 4 7" xfId="40119"/>
    <cellStyle name="Separador de milhares 7 5" xfId="25944"/>
    <cellStyle name="Separador de milhares 7 5 2" xfId="25945"/>
    <cellStyle name="Separador de milhares 7 5 3" xfId="25946"/>
    <cellStyle name="Separador de milhares 7 5 3 2" xfId="40125"/>
    <cellStyle name="Separador de milhares 7 5 4" xfId="25947"/>
    <cellStyle name="Separador de milhares 7 5 4 2" xfId="40126"/>
    <cellStyle name="Separador de milhares 7 5 5" xfId="25948"/>
    <cellStyle name="Separador de milhares 7 5 5 2" xfId="40127"/>
    <cellStyle name="Separador de milhares 7 5 6" xfId="25949"/>
    <cellStyle name="Separador de milhares 7 5 6 2" xfId="40128"/>
    <cellStyle name="Separador de milhares 7 5 7" xfId="40124"/>
    <cellStyle name="Separador de milhares 7 6" xfId="25950"/>
    <cellStyle name="Separador de milhares 7 6 2" xfId="25951"/>
    <cellStyle name="Separador de milhares 7 6 2 2" xfId="40130"/>
    <cellStyle name="Separador de milhares 7 6 3" xfId="25952"/>
    <cellStyle name="Separador de milhares 7 6 3 2" xfId="40131"/>
    <cellStyle name="Separador de milhares 7 6 4" xfId="25953"/>
    <cellStyle name="Separador de milhares 7 6 4 2" xfId="40132"/>
    <cellStyle name="Separador de milhares 7 6 5" xfId="25954"/>
    <cellStyle name="Separador de milhares 7 6 5 2" xfId="40133"/>
    <cellStyle name="Separador de milhares 7 6 6" xfId="40129"/>
    <cellStyle name="Separador de milhares 7 7" xfId="25955"/>
    <cellStyle name="Separador de milhares 7 7 2" xfId="25956"/>
    <cellStyle name="Separador de milhares 7 7 2 2" xfId="40135"/>
    <cellStyle name="Separador de milhares 7 7 3" xfId="25957"/>
    <cellStyle name="Separador de milhares 7 7 3 2" xfId="40136"/>
    <cellStyle name="Separador de milhares 7 7 4" xfId="25958"/>
    <cellStyle name="Separador de milhares 7 7 4 2" xfId="40137"/>
    <cellStyle name="Separador de milhares 7 7 5" xfId="25959"/>
    <cellStyle name="Separador de milhares 7 7 5 2" xfId="40138"/>
    <cellStyle name="Separador de milhares 7 7 6" xfId="40134"/>
    <cellStyle name="Separador de milhares 7 8" xfId="25960"/>
    <cellStyle name="Separador de milhares 7 8 2" xfId="25961"/>
    <cellStyle name="Separador de milhares 7 8 2 2" xfId="40140"/>
    <cellStyle name="Separador de milhares 7 8 3" xfId="25962"/>
    <cellStyle name="Separador de milhares 7 8 3 2" xfId="40141"/>
    <cellStyle name="Separador de milhares 7 8 4" xfId="25963"/>
    <cellStyle name="Separador de milhares 7 8 4 2" xfId="40142"/>
    <cellStyle name="Separador de milhares 7 8 5" xfId="25964"/>
    <cellStyle name="Separador de milhares 7 8 5 2" xfId="40143"/>
    <cellStyle name="Separador de milhares 7 8 6" xfId="40139"/>
    <cellStyle name="Separador de milhares 7 9" xfId="25965"/>
    <cellStyle name="Separador de milhares 7 9 2" xfId="25966"/>
    <cellStyle name="Separador de milhares 7 9 2 2" xfId="40145"/>
    <cellStyle name="Separador de milhares 7 9 3" xfId="25967"/>
    <cellStyle name="Separador de milhares 7 9 3 2" xfId="40146"/>
    <cellStyle name="Separador de milhares 7 9 4" xfId="25968"/>
    <cellStyle name="Separador de milhares 7 9 4 2" xfId="40147"/>
    <cellStyle name="Separador de milhares 7 9 5" xfId="25969"/>
    <cellStyle name="Separador de milhares 7 9 5 2" xfId="40148"/>
    <cellStyle name="Separador de milhares 7 9 6" xfId="40144"/>
    <cellStyle name="Separador de milhares 8" xfId="25970"/>
    <cellStyle name="Separador de milhares 8 2" xfId="25971"/>
    <cellStyle name="Separador de milhares 9" xfId="25972"/>
    <cellStyle name="Separador de milhares 9 2" xfId="25973"/>
    <cellStyle name="Separador de milhares 9 3" xfId="25974"/>
    <cellStyle name="Texto de Aviso 10" xfId="25975"/>
    <cellStyle name="Texto de Aviso 10 2" xfId="40862"/>
    <cellStyle name="Texto de Aviso 100" xfId="25976"/>
    <cellStyle name="Texto de Aviso 101" xfId="25977"/>
    <cellStyle name="Texto de Aviso 102" xfId="25978"/>
    <cellStyle name="Texto de Aviso 103" xfId="25979"/>
    <cellStyle name="Texto de Aviso 104" xfId="25980"/>
    <cellStyle name="Texto de Aviso 105" xfId="25981"/>
    <cellStyle name="Texto de Aviso 106" xfId="25982"/>
    <cellStyle name="Texto de Aviso 107" xfId="25983"/>
    <cellStyle name="Texto de Aviso 108" xfId="25984"/>
    <cellStyle name="Texto de Aviso 109" xfId="25985"/>
    <cellStyle name="Texto de Aviso 11" xfId="25986"/>
    <cellStyle name="Texto de Aviso 11 2" xfId="40863"/>
    <cellStyle name="Texto de Aviso 110" xfId="25987"/>
    <cellStyle name="Texto de Aviso 111" xfId="25988"/>
    <cellStyle name="Texto de Aviso 112" xfId="25989"/>
    <cellStyle name="Texto de Aviso 113" xfId="25990"/>
    <cellStyle name="Texto de Aviso 114" xfId="25991"/>
    <cellStyle name="Texto de Aviso 115" xfId="25992"/>
    <cellStyle name="Texto de Aviso 116" xfId="25993"/>
    <cellStyle name="Texto de Aviso 117" xfId="25994"/>
    <cellStyle name="Texto de Aviso 118" xfId="25995"/>
    <cellStyle name="Texto de Aviso 119" xfId="25996"/>
    <cellStyle name="Texto de Aviso 12" xfId="25997"/>
    <cellStyle name="Texto de Aviso 12 2" xfId="40864"/>
    <cellStyle name="Texto de Aviso 120" xfId="25998"/>
    <cellStyle name="Texto de Aviso 121" xfId="25999"/>
    <cellStyle name="Texto de Aviso 122" xfId="26000"/>
    <cellStyle name="Texto de Aviso 123" xfId="26001"/>
    <cellStyle name="Texto de Aviso 124" xfId="26002"/>
    <cellStyle name="Texto de Aviso 125" xfId="26003"/>
    <cellStyle name="Texto de Aviso 126" xfId="26004"/>
    <cellStyle name="Texto de Aviso 127" xfId="26005"/>
    <cellStyle name="Texto de Aviso 128" xfId="26006"/>
    <cellStyle name="Texto de Aviso 129" xfId="26007"/>
    <cellStyle name="Texto de Aviso 13" xfId="26008"/>
    <cellStyle name="Texto de Aviso 13 2" xfId="40865"/>
    <cellStyle name="Texto de Aviso 130" xfId="26009"/>
    <cellStyle name="Texto de Aviso 131" xfId="26010"/>
    <cellStyle name="Texto de Aviso 132" xfId="26011"/>
    <cellStyle name="Texto de Aviso 133" xfId="26012"/>
    <cellStyle name="Texto de Aviso 134" xfId="26013"/>
    <cellStyle name="Texto de Aviso 135" xfId="26014"/>
    <cellStyle name="Texto de Aviso 136" xfId="26015"/>
    <cellStyle name="Texto de Aviso 137" xfId="26016"/>
    <cellStyle name="Texto de Aviso 138" xfId="26017"/>
    <cellStyle name="Texto de Aviso 139" xfId="26018"/>
    <cellStyle name="Texto de Aviso 14" xfId="26019"/>
    <cellStyle name="Texto de Aviso 140" xfId="26020"/>
    <cellStyle name="Texto de Aviso 141" xfId="26021"/>
    <cellStyle name="Texto de Aviso 142" xfId="26022"/>
    <cellStyle name="Texto de Aviso 143" xfId="26023"/>
    <cellStyle name="Texto de Aviso 144" xfId="26024"/>
    <cellStyle name="Texto de Aviso 145" xfId="26025"/>
    <cellStyle name="Texto de Aviso 146" xfId="26026"/>
    <cellStyle name="Texto de Aviso 147" xfId="26027"/>
    <cellStyle name="Texto de Aviso 148" xfId="26028"/>
    <cellStyle name="Texto de Aviso 149" xfId="26029"/>
    <cellStyle name="Texto de Aviso 15" xfId="26030"/>
    <cellStyle name="Texto de Aviso 15 2" xfId="26031"/>
    <cellStyle name="Texto de Aviso 15 3" xfId="26032"/>
    <cellStyle name="Texto de Aviso 150" xfId="26033"/>
    <cellStyle name="Texto de Aviso 151" xfId="26034"/>
    <cellStyle name="Texto de Aviso 152" xfId="26035"/>
    <cellStyle name="Texto de Aviso 153" xfId="26036"/>
    <cellStyle name="Texto de Aviso 154" xfId="26037"/>
    <cellStyle name="Texto de Aviso 155" xfId="26038"/>
    <cellStyle name="Texto de Aviso 156" xfId="26039"/>
    <cellStyle name="Texto de Aviso 157" xfId="26040"/>
    <cellStyle name="Texto de Aviso 158" xfId="26041"/>
    <cellStyle name="Texto de Aviso 159" xfId="26042"/>
    <cellStyle name="Texto de Aviso 16" xfId="26043"/>
    <cellStyle name="Texto de Aviso 16 2" xfId="26044"/>
    <cellStyle name="Texto de Aviso 16 3" xfId="26045"/>
    <cellStyle name="Texto de Aviso 160" xfId="26046"/>
    <cellStyle name="Texto de Aviso 161" xfId="26047"/>
    <cellStyle name="Texto de Aviso 162" xfId="26048"/>
    <cellStyle name="Texto de Aviso 163" xfId="26049"/>
    <cellStyle name="Texto de Aviso 164" xfId="26050"/>
    <cellStyle name="Texto de Aviso 165" xfId="26051"/>
    <cellStyle name="Texto de Aviso 166" xfId="26052"/>
    <cellStyle name="Texto de Aviso 167" xfId="26053"/>
    <cellStyle name="Texto de Aviso 168" xfId="26054"/>
    <cellStyle name="Texto de Aviso 169" xfId="26055"/>
    <cellStyle name="Texto de Aviso 17" xfId="26056"/>
    <cellStyle name="Texto de Aviso 17 2" xfId="26057"/>
    <cellStyle name="Texto de Aviso 17 3" xfId="26058"/>
    <cellStyle name="Texto de Aviso 170" xfId="26059"/>
    <cellStyle name="Texto de Aviso 171" xfId="26060"/>
    <cellStyle name="Texto de Aviso 172" xfId="26061"/>
    <cellStyle name="Texto de Aviso 173" xfId="26062"/>
    <cellStyle name="Texto de Aviso 174" xfId="26063"/>
    <cellStyle name="Texto de Aviso 175" xfId="26064"/>
    <cellStyle name="Texto de Aviso 176" xfId="26065"/>
    <cellStyle name="Texto de Aviso 177" xfId="26066"/>
    <cellStyle name="Texto de Aviso 178" xfId="26067"/>
    <cellStyle name="Texto de Aviso 179" xfId="26068"/>
    <cellStyle name="Texto de Aviso 18" xfId="26069"/>
    <cellStyle name="Texto de Aviso 18 2" xfId="26070"/>
    <cellStyle name="Texto de Aviso 18 3" xfId="26071"/>
    <cellStyle name="Texto de Aviso 180" xfId="26072"/>
    <cellStyle name="Texto de Aviso 181" xfId="26073"/>
    <cellStyle name="Texto de Aviso 182" xfId="26074"/>
    <cellStyle name="Texto de Aviso 183" xfId="26075"/>
    <cellStyle name="Texto de Aviso 184" xfId="26076"/>
    <cellStyle name="Texto de Aviso 185" xfId="26077"/>
    <cellStyle name="Texto de Aviso 186" xfId="26078"/>
    <cellStyle name="Texto de Aviso 187" xfId="26079"/>
    <cellStyle name="Texto de Aviso 188" xfId="26080"/>
    <cellStyle name="Texto de Aviso 189" xfId="26081"/>
    <cellStyle name="Texto de Aviso 19" xfId="26082"/>
    <cellStyle name="Texto de Aviso 19 2" xfId="26083"/>
    <cellStyle name="Texto de Aviso 19 3" xfId="26084"/>
    <cellStyle name="Texto de Aviso 190" xfId="26085"/>
    <cellStyle name="Texto de Aviso 2" xfId="26086"/>
    <cellStyle name="Texto de Aviso 2 10" xfId="26087"/>
    <cellStyle name="Texto de Aviso 2 11" xfId="26088"/>
    <cellStyle name="Texto de Aviso 2 12" xfId="26089"/>
    <cellStyle name="Texto de Aviso 2 13" xfId="26090"/>
    <cellStyle name="Texto de Aviso 2 14" xfId="26091"/>
    <cellStyle name="Texto de Aviso 2 15" xfId="26092"/>
    <cellStyle name="Texto de Aviso 2 16" xfId="26093"/>
    <cellStyle name="Texto de Aviso 2 17" xfId="26094"/>
    <cellStyle name="Texto de Aviso 2 18" xfId="26095"/>
    <cellStyle name="Texto de Aviso 2 19" xfId="26096"/>
    <cellStyle name="Texto de Aviso 2 2" xfId="26097"/>
    <cellStyle name="Texto de Aviso 2 20" xfId="26098"/>
    <cellStyle name="Texto de Aviso 2 21" xfId="26099"/>
    <cellStyle name="Texto de Aviso 2 22" xfId="26100"/>
    <cellStyle name="Texto de Aviso 2 23" xfId="26101"/>
    <cellStyle name="Texto de Aviso 2 24" xfId="26102"/>
    <cellStyle name="Texto de Aviso 2 25" xfId="26103"/>
    <cellStyle name="Texto de Aviso 2 26" xfId="26104"/>
    <cellStyle name="Texto de Aviso 2 27" xfId="26105"/>
    <cellStyle name="Texto de Aviso 2 28" xfId="26106"/>
    <cellStyle name="Texto de Aviso 2 29" xfId="26107"/>
    <cellStyle name="Texto de Aviso 2 3" xfId="26108"/>
    <cellStyle name="Texto de Aviso 2 30" xfId="26109"/>
    <cellStyle name="Texto de Aviso 2 31" xfId="26110"/>
    <cellStyle name="Texto de Aviso 2 32" xfId="26111"/>
    <cellStyle name="Texto de Aviso 2 33" xfId="26112"/>
    <cellStyle name="Texto de Aviso 2 34" xfId="26113"/>
    <cellStyle name="Texto de Aviso 2 35" xfId="26114"/>
    <cellStyle name="Texto de Aviso 2 4" xfId="26115"/>
    <cellStyle name="Texto de Aviso 2 5" xfId="26116"/>
    <cellStyle name="Texto de Aviso 2 6" xfId="26117"/>
    <cellStyle name="Texto de Aviso 2 7" xfId="26118"/>
    <cellStyle name="Texto de Aviso 2 8" xfId="26119"/>
    <cellStyle name="Texto de Aviso 2 9" xfId="26120"/>
    <cellStyle name="Texto de Aviso 20" xfId="26121"/>
    <cellStyle name="Texto de Aviso 20 2" xfId="26122"/>
    <cellStyle name="Texto de Aviso 20 3" xfId="26123"/>
    <cellStyle name="Texto de Aviso 21" xfId="26124"/>
    <cellStyle name="Texto de Aviso 22" xfId="26125"/>
    <cellStyle name="Texto de Aviso 23" xfId="26126"/>
    <cellStyle name="Texto de Aviso 24" xfId="26127"/>
    <cellStyle name="Texto de Aviso 25" xfId="26128"/>
    <cellStyle name="Texto de Aviso 26" xfId="26129"/>
    <cellStyle name="Texto de Aviso 27" xfId="26130"/>
    <cellStyle name="Texto de Aviso 28" xfId="26131"/>
    <cellStyle name="Texto de Aviso 29" xfId="26132"/>
    <cellStyle name="Texto de Aviso 3" xfId="26133"/>
    <cellStyle name="Texto de Aviso 3 2" xfId="26134"/>
    <cellStyle name="Texto de Aviso 3 3" xfId="26135"/>
    <cellStyle name="Texto de Aviso 3 4" xfId="26136"/>
    <cellStyle name="Texto de Aviso 3 5" xfId="26137"/>
    <cellStyle name="Texto de Aviso 3 6" xfId="26138"/>
    <cellStyle name="Texto de Aviso 3 7" xfId="26139"/>
    <cellStyle name="Texto de Aviso 30" xfId="26140"/>
    <cellStyle name="Texto de Aviso 31" xfId="26141"/>
    <cellStyle name="Texto de Aviso 32" xfId="26142"/>
    <cellStyle name="Texto de Aviso 33" xfId="26143"/>
    <cellStyle name="Texto de Aviso 34" xfId="26144"/>
    <cellStyle name="Texto de Aviso 35" xfId="26145"/>
    <cellStyle name="Texto de Aviso 36" xfId="26146"/>
    <cellStyle name="Texto de Aviso 37" xfId="26147"/>
    <cellStyle name="Texto de Aviso 38" xfId="26148"/>
    <cellStyle name="Texto de Aviso 39" xfId="26149"/>
    <cellStyle name="Texto de Aviso 4" xfId="26150"/>
    <cellStyle name="Texto de Aviso 4 2" xfId="26151"/>
    <cellStyle name="Texto de Aviso 4 3" xfId="26152"/>
    <cellStyle name="Texto de Aviso 4 4" xfId="26153"/>
    <cellStyle name="Texto de Aviso 4 5" xfId="26154"/>
    <cellStyle name="Texto de Aviso 4 6" xfId="26155"/>
    <cellStyle name="Texto de Aviso 4 7" xfId="26156"/>
    <cellStyle name="Texto de Aviso 40" xfId="26157"/>
    <cellStyle name="Texto de Aviso 41" xfId="26158"/>
    <cellStyle name="Texto de Aviso 42" xfId="26159"/>
    <cellStyle name="Texto de Aviso 43" xfId="26160"/>
    <cellStyle name="Texto de Aviso 44" xfId="26161"/>
    <cellStyle name="Texto de Aviso 45" xfId="26162"/>
    <cellStyle name="Texto de Aviso 46" xfId="26163"/>
    <cellStyle name="Texto de Aviso 47" xfId="26164"/>
    <cellStyle name="Texto de Aviso 48" xfId="26165"/>
    <cellStyle name="Texto de Aviso 49" xfId="26166"/>
    <cellStyle name="Texto de Aviso 5" xfId="26167"/>
    <cellStyle name="Texto de Aviso 5 2" xfId="26168"/>
    <cellStyle name="Texto de Aviso 5 3" xfId="26169"/>
    <cellStyle name="Texto de Aviso 5 4" xfId="26170"/>
    <cellStyle name="Texto de Aviso 50" xfId="26171"/>
    <cellStyle name="Texto de Aviso 51" xfId="26172"/>
    <cellStyle name="Texto de Aviso 52" xfId="26173"/>
    <cellStyle name="Texto de Aviso 53" xfId="26174"/>
    <cellStyle name="Texto de Aviso 54" xfId="26175"/>
    <cellStyle name="Texto de Aviso 55" xfId="26176"/>
    <cellStyle name="Texto de Aviso 56" xfId="26177"/>
    <cellStyle name="Texto de Aviso 57" xfId="26178"/>
    <cellStyle name="Texto de Aviso 58" xfId="26179"/>
    <cellStyle name="Texto de Aviso 59" xfId="26180"/>
    <cellStyle name="Texto de Aviso 6" xfId="26181"/>
    <cellStyle name="Texto de Aviso 6 2" xfId="26182"/>
    <cellStyle name="Texto de Aviso 6 3" xfId="26183"/>
    <cellStyle name="Texto de Aviso 6 4" xfId="26184"/>
    <cellStyle name="Texto de Aviso 60" xfId="26185"/>
    <cellStyle name="Texto de Aviso 61" xfId="26186"/>
    <cellStyle name="Texto de Aviso 62" xfId="26187"/>
    <cellStyle name="Texto de Aviso 63" xfId="26188"/>
    <cellStyle name="Texto de Aviso 64" xfId="26189"/>
    <cellStyle name="Texto de Aviso 65" xfId="26190"/>
    <cellStyle name="Texto de Aviso 66" xfId="26191"/>
    <cellStyle name="Texto de Aviso 67" xfId="26192"/>
    <cellStyle name="Texto de Aviso 68" xfId="26193"/>
    <cellStyle name="Texto de Aviso 69" xfId="26194"/>
    <cellStyle name="Texto de Aviso 7" xfId="26195"/>
    <cellStyle name="Texto de Aviso 7 2" xfId="26196"/>
    <cellStyle name="Texto de Aviso 7 3" xfId="26197"/>
    <cellStyle name="Texto de Aviso 7 4" xfId="26198"/>
    <cellStyle name="Texto de Aviso 70" xfId="26199"/>
    <cellStyle name="Texto de Aviso 71" xfId="26200"/>
    <cellStyle name="Texto de Aviso 72" xfId="26201"/>
    <cellStyle name="Texto de Aviso 73" xfId="26202"/>
    <cellStyle name="Texto de Aviso 74" xfId="26203"/>
    <cellStyle name="Texto de Aviso 75" xfId="26204"/>
    <cellStyle name="Texto de Aviso 76" xfId="26205"/>
    <cellStyle name="Texto de Aviso 77" xfId="26206"/>
    <cellStyle name="Texto de Aviso 78" xfId="26207"/>
    <cellStyle name="Texto de Aviso 79" xfId="26208"/>
    <cellStyle name="Texto de Aviso 8" xfId="26209"/>
    <cellStyle name="Texto de Aviso 8 2" xfId="26210"/>
    <cellStyle name="Texto de Aviso 8 3" xfId="26211"/>
    <cellStyle name="Texto de Aviso 8 4" xfId="26212"/>
    <cellStyle name="Texto de Aviso 80" xfId="26213"/>
    <cellStyle name="Texto de Aviso 81" xfId="26214"/>
    <cellStyle name="Texto de Aviso 82" xfId="26215"/>
    <cellStyle name="Texto de Aviso 83" xfId="26216"/>
    <cellStyle name="Texto de Aviso 84" xfId="26217"/>
    <cellStyle name="Texto de Aviso 85" xfId="26218"/>
    <cellStyle name="Texto de Aviso 86" xfId="26219"/>
    <cellStyle name="Texto de Aviso 87" xfId="26220"/>
    <cellStyle name="Texto de Aviso 88" xfId="26221"/>
    <cellStyle name="Texto de Aviso 89" xfId="26222"/>
    <cellStyle name="Texto de Aviso 9" xfId="26223"/>
    <cellStyle name="Texto de Aviso 90" xfId="26224"/>
    <cellStyle name="Texto de Aviso 91" xfId="26225"/>
    <cellStyle name="Texto de Aviso 92" xfId="26226"/>
    <cellStyle name="Texto de Aviso 93" xfId="26227"/>
    <cellStyle name="Texto de Aviso 94" xfId="26228"/>
    <cellStyle name="Texto de Aviso 95" xfId="26229"/>
    <cellStyle name="Texto de Aviso 96" xfId="26230"/>
    <cellStyle name="Texto de Aviso 97" xfId="26231"/>
    <cellStyle name="Texto de Aviso 98" xfId="26232"/>
    <cellStyle name="Texto de Aviso 99" xfId="26233"/>
    <cellStyle name="Texto Explicativo 10" xfId="26234"/>
    <cellStyle name="Texto Explicativo 10 2" xfId="40866"/>
    <cellStyle name="Texto Explicativo 100" xfId="26235"/>
    <cellStyle name="Texto Explicativo 101" xfId="26236"/>
    <cellStyle name="Texto Explicativo 102" xfId="26237"/>
    <cellStyle name="Texto Explicativo 103" xfId="26238"/>
    <cellStyle name="Texto Explicativo 104" xfId="26239"/>
    <cellStyle name="Texto Explicativo 105" xfId="26240"/>
    <cellStyle name="Texto Explicativo 106" xfId="26241"/>
    <cellStyle name="Texto Explicativo 107" xfId="26242"/>
    <cellStyle name="Texto Explicativo 108" xfId="26243"/>
    <cellStyle name="Texto Explicativo 109" xfId="26244"/>
    <cellStyle name="Texto Explicativo 11" xfId="26245"/>
    <cellStyle name="Texto Explicativo 11 2" xfId="40867"/>
    <cellStyle name="Texto Explicativo 110" xfId="26246"/>
    <cellStyle name="Texto Explicativo 111" xfId="26247"/>
    <cellStyle name="Texto Explicativo 112" xfId="26248"/>
    <cellStyle name="Texto Explicativo 113" xfId="26249"/>
    <cellStyle name="Texto Explicativo 114" xfId="26250"/>
    <cellStyle name="Texto Explicativo 115" xfId="26251"/>
    <cellStyle name="Texto Explicativo 116" xfId="26252"/>
    <cellStyle name="Texto Explicativo 117" xfId="26253"/>
    <cellStyle name="Texto Explicativo 118" xfId="26254"/>
    <cellStyle name="Texto Explicativo 119" xfId="26255"/>
    <cellStyle name="Texto Explicativo 12" xfId="26256"/>
    <cellStyle name="Texto Explicativo 12 2" xfId="40868"/>
    <cellStyle name="Texto Explicativo 120" xfId="26257"/>
    <cellStyle name="Texto Explicativo 121" xfId="26258"/>
    <cellStyle name="Texto Explicativo 122" xfId="26259"/>
    <cellStyle name="Texto Explicativo 123" xfId="26260"/>
    <cellStyle name="Texto Explicativo 124" xfId="26261"/>
    <cellStyle name="Texto Explicativo 125" xfId="26262"/>
    <cellStyle name="Texto Explicativo 126" xfId="26263"/>
    <cellStyle name="Texto Explicativo 127" xfId="26264"/>
    <cellStyle name="Texto Explicativo 128" xfId="26265"/>
    <cellStyle name="Texto Explicativo 129" xfId="26266"/>
    <cellStyle name="Texto Explicativo 13" xfId="26267"/>
    <cellStyle name="Texto Explicativo 13 2" xfId="40869"/>
    <cellStyle name="Texto Explicativo 130" xfId="26268"/>
    <cellStyle name="Texto Explicativo 131" xfId="26269"/>
    <cellStyle name="Texto Explicativo 132" xfId="26270"/>
    <cellStyle name="Texto Explicativo 133" xfId="26271"/>
    <cellStyle name="Texto Explicativo 134" xfId="26272"/>
    <cellStyle name="Texto Explicativo 135" xfId="26273"/>
    <cellStyle name="Texto Explicativo 136" xfId="26274"/>
    <cellStyle name="Texto Explicativo 137" xfId="26275"/>
    <cellStyle name="Texto Explicativo 138" xfId="26276"/>
    <cellStyle name="Texto Explicativo 139" xfId="26277"/>
    <cellStyle name="Texto Explicativo 14" xfId="26278"/>
    <cellStyle name="Texto Explicativo 140" xfId="26279"/>
    <cellStyle name="Texto Explicativo 141" xfId="26280"/>
    <cellStyle name="Texto Explicativo 142" xfId="26281"/>
    <cellStyle name="Texto Explicativo 143" xfId="26282"/>
    <cellStyle name="Texto Explicativo 144" xfId="26283"/>
    <cellStyle name="Texto Explicativo 145" xfId="26284"/>
    <cellStyle name="Texto Explicativo 146" xfId="26285"/>
    <cellStyle name="Texto Explicativo 147" xfId="26286"/>
    <cellStyle name="Texto Explicativo 148" xfId="26287"/>
    <cellStyle name="Texto Explicativo 149" xfId="26288"/>
    <cellStyle name="Texto Explicativo 15" xfId="26289"/>
    <cellStyle name="Texto Explicativo 15 2" xfId="26290"/>
    <cellStyle name="Texto Explicativo 15 3" xfId="26291"/>
    <cellStyle name="Texto Explicativo 150" xfId="26292"/>
    <cellStyle name="Texto Explicativo 151" xfId="26293"/>
    <cellStyle name="Texto Explicativo 152" xfId="26294"/>
    <cellStyle name="Texto Explicativo 153" xfId="26295"/>
    <cellStyle name="Texto Explicativo 154" xfId="26296"/>
    <cellStyle name="Texto Explicativo 155" xfId="26297"/>
    <cellStyle name="Texto Explicativo 156" xfId="26298"/>
    <cellStyle name="Texto Explicativo 157" xfId="26299"/>
    <cellStyle name="Texto Explicativo 158" xfId="26300"/>
    <cellStyle name="Texto Explicativo 159" xfId="26301"/>
    <cellStyle name="Texto Explicativo 16" xfId="26302"/>
    <cellStyle name="Texto Explicativo 16 2" xfId="26303"/>
    <cellStyle name="Texto Explicativo 16 3" xfId="26304"/>
    <cellStyle name="Texto Explicativo 160" xfId="26305"/>
    <cellStyle name="Texto Explicativo 161" xfId="26306"/>
    <cellStyle name="Texto Explicativo 162" xfId="26307"/>
    <cellStyle name="Texto Explicativo 163" xfId="26308"/>
    <cellStyle name="Texto Explicativo 164" xfId="26309"/>
    <cellStyle name="Texto Explicativo 165" xfId="26310"/>
    <cellStyle name="Texto Explicativo 166" xfId="26311"/>
    <cellStyle name="Texto Explicativo 167" xfId="26312"/>
    <cellStyle name="Texto Explicativo 168" xfId="26313"/>
    <cellStyle name="Texto Explicativo 169" xfId="26314"/>
    <cellStyle name="Texto Explicativo 17" xfId="26315"/>
    <cellStyle name="Texto Explicativo 17 2" xfId="26316"/>
    <cellStyle name="Texto Explicativo 17 3" xfId="26317"/>
    <cellStyle name="Texto Explicativo 170" xfId="26318"/>
    <cellStyle name="Texto Explicativo 171" xfId="26319"/>
    <cellStyle name="Texto Explicativo 172" xfId="26320"/>
    <cellStyle name="Texto Explicativo 173" xfId="26321"/>
    <cellStyle name="Texto Explicativo 174" xfId="26322"/>
    <cellStyle name="Texto Explicativo 175" xfId="26323"/>
    <cellStyle name="Texto Explicativo 176" xfId="26324"/>
    <cellStyle name="Texto Explicativo 177" xfId="26325"/>
    <cellStyle name="Texto Explicativo 178" xfId="26326"/>
    <cellStyle name="Texto Explicativo 179" xfId="26327"/>
    <cellStyle name="Texto Explicativo 18" xfId="26328"/>
    <cellStyle name="Texto Explicativo 18 2" xfId="26329"/>
    <cellStyle name="Texto Explicativo 18 3" xfId="26330"/>
    <cellStyle name="Texto Explicativo 180" xfId="26331"/>
    <cellStyle name="Texto Explicativo 181" xfId="26332"/>
    <cellStyle name="Texto Explicativo 182" xfId="26333"/>
    <cellStyle name="Texto Explicativo 183" xfId="26334"/>
    <cellStyle name="Texto Explicativo 184" xfId="26335"/>
    <cellStyle name="Texto Explicativo 185" xfId="26336"/>
    <cellStyle name="Texto Explicativo 186" xfId="26337"/>
    <cellStyle name="Texto Explicativo 187" xfId="26338"/>
    <cellStyle name="Texto Explicativo 188" xfId="26339"/>
    <cellStyle name="Texto Explicativo 189" xfId="26340"/>
    <cellStyle name="Texto Explicativo 19" xfId="26341"/>
    <cellStyle name="Texto Explicativo 19 2" xfId="26342"/>
    <cellStyle name="Texto Explicativo 19 3" xfId="26343"/>
    <cellStyle name="Texto Explicativo 190" xfId="26344"/>
    <cellStyle name="Texto Explicativo 2" xfId="26345"/>
    <cellStyle name="Texto Explicativo 2 10" xfId="26346"/>
    <cellStyle name="Texto Explicativo 2 11" xfId="26347"/>
    <cellStyle name="Texto Explicativo 2 12" xfId="26348"/>
    <cellStyle name="Texto Explicativo 2 13" xfId="26349"/>
    <cellStyle name="Texto Explicativo 2 14" xfId="26350"/>
    <cellStyle name="Texto Explicativo 2 15" xfId="26351"/>
    <cellStyle name="Texto Explicativo 2 16" xfId="26352"/>
    <cellStyle name="Texto Explicativo 2 17" xfId="26353"/>
    <cellStyle name="Texto Explicativo 2 18" xfId="26354"/>
    <cellStyle name="Texto Explicativo 2 19" xfId="26355"/>
    <cellStyle name="Texto Explicativo 2 2" xfId="26356"/>
    <cellStyle name="Texto Explicativo 2 20" xfId="26357"/>
    <cellStyle name="Texto Explicativo 2 21" xfId="26358"/>
    <cellStyle name="Texto Explicativo 2 22" xfId="26359"/>
    <cellStyle name="Texto Explicativo 2 23" xfId="26360"/>
    <cellStyle name="Texto Explicativo 2 24" xfId="26361"/>
    <cellStyle name="Texto Explicativo 2 25" xfId="26362"/>
    <cellStyle name="Texto Explicativo 2 26" xfId="26363"/>
    <cellStyle name="Texto Explicativo 2 27" xfId="26364"/>
    <cellStyle name="Texto Explicativo 2 28" xfId="26365"/>
    <cellStyle name="Texto Explicativo 2 29" xfId="26366"/>
    <cellStyle name="Texto Explicativo 2 3" xfId="26367"/>
    <cellStyle name="Texto Explicativo 2 30" xfId="26368"/>
    <cellStyle name="Texto Explicativo 2 31" xfId="26369"/>
    <cellStyle name="Texto Explicativo 2 32" xfId="26370"/>
    <cellStyle name="Texto Explicativo 2 33" xfId="26371"/>
    <cellStyle name="Texto Explicativo 2 34" xfId="26372"/>
    <cellStyle name="Texto Explicativo 2 35" xfId="26373"/>
    <cellStyle name="Texto Explicativo 2 4" xfId="26374"/>
    <cellStyle name="Texto Explicativo 2 5" xfId="26375"/>
    <cellStyle name="Texto Explicativo 2 6" xfId="26376"/>
    <cellStyle name="Texto Explicativo 2 7" xfId="26377"/>
    <cellStyle name="Texto Explicativo 2 8" xfId="26378"/>
    <cellStyle name="Texto Explicativo 2 9" xfId="26379"/>
    <cellStyle name="Texto Explicativo 20" xfId="26380"/>
    <cellStyle name="Texto Explicativo 20 2" xfId="26381"/>
    <cellStyle name="Texto Explicativo 20 3" xfId="26382"/>
    <cellStyle name="Texto Explicativo 21" xfId="26383"/>
    <cellStyle name="Texto Explicativo 22" xfId="26384"/>
    <cellStyle name="Texto Explicativo 23" xfId="26385"/>
    <cellStyle name="Texto Explicativo 24" xfId="26386"/>
    <cellStyle name="Texto Explicativo 25" xfId="26387"/>
    <cellStyle name="Texto Explicativo 26" xfId="26388"/>
    <cellStyle name="Texto Explicativo 27" xfId="26389"/>
    <cellStyle name="Texto Explicativo 28" xfId="26390"/>
    <cellStyle name="Texto Explicativo 29" xfId="26391"/>
    <cellStyle name="Texto Explicativo 3" xfId="26392"/>
    <cellStyle name="Texto Explicativo 3 2" xfId="26393"/>
    <cellStyle name="Texto Explicativo 3 3" xfId="26394"/>
    <cellStyle name="Texto Explicativo 3 4" xfId="26395"/>
    <cellStyle name="Texto Explicativo 3 5" xfId="26396"/>
    <cellStyle name="Texto Explicativo 3 6" xfId="26397"/>
    <cellStyle name="Texto Explicativo 3 7" xfId="26398"/>
    <cellStyle name="Texto Explicativo 30" xfId="26399"/>
    <cellStyle name="Texto Explicativo 31" xfId="26400"/>
    <cellStyle name="Texto Explicativo 32" xfId="26401"/>
    <cellStyle name="Texto Explicativo 33" xfId="26402"/>
    <cellStyle name="Texto Explicativo 34" xfId="26403"/>
    <cellStyle name="Texto Explicativo 35" xfId="26404"/>
    <cellStyle name="Texto Explicativo 36" xfId="26405"/>
    <cellStyle name="Texto Explicativo 37" xfId="26406"/>
    <cellStyle name="Texto Explicativo 38" xfId="26407"/>
    <cellStyle name="Texto Explicativo 39" xfId="26408"/>
    <cellStyle name="Texto Explicativo 4" xfId="26409"/>
    <cellStyle name="Texto Explicativo 4 2" xfId="26410"/>
    <cellStyle name="Texto Explicativo 4 3" xfId="26411"/>
    <cellStyle name="Texto Explicativo 4 4" xfId="26412"/>
    <cellStyle name="Texto Explicativo 4 5" xfId="26413"/>
    <cellStyle name="Texto Explicativo 4 6" xfId="26414"/>
    <cellStyle name="Texto Explicativo 4 7" xfId="26415"/>
    <cellStyle name="Texto Explicativo 40" xfId="26416"/>
    <cellStyle name="Texto Explicativo 41" xfId="26417"/>
    <cellStyle name="Texto Explicativo 42" xfId="26418"/>
    <cellStyle name="Texto Explicativo 43" xfId="26419"/>
    <cellStyle name="Texto Explicativo 44" xfId="26420"/>
    <cellStyle name="Texto Explicativo 45" xfId="26421"/>
    <cellStyle name="Texto Explicativo 46" xfId="26422"/>
    <cellStyle name="Texto Explicativo 47" xfId="26423"/>
    <cellStyle name="Texto Explicativo 48" xfId="26424"/>
    <cellStyle name="Texto Explicativo 49" xfId="26425"/>
    <cellStyle name="Texto Explicativo 5" xfId="26426"/>
    <cellStyle name="Texto Explicativo 5 2" xfId="26427"/>
    <cellStyle name="Texto Explicativo 5 3" xfId="26428"/>
    <cellStyle name="Texto Explicativo 5 4" xfId="26429"/>
    <cellStyle name="Texto Explicativo 50" xfId="26430"/>
    <cellStyle name="Texto Explicativo 51" xfId="26431"/>
    <cellStyle name="Texto Explicativo 52" xfId="26432"/>
    <cellStyle name="Texto Explicativo 53" xfId="26433"/>
    <cellStyle name="Texto Explicativo 54" xfId="26434"/>
    <cellStyle name="Texto Explicativo 55" xfId="26435"/>
    <cellStyle name="Texto Explicativo 56" xfId="26436"/>
    <cellStyle name="Texto Explicativo 57" xfId="26437"/>
    <cellStyle name="Texto Explicativo 58" xfId="26438"/>
    <cellStyle name="Texto Explicativo 59" xfId="26439"/>
    <cellStyle name="Texto Explicativo 6" xfId="26440"/>
    <cellStyle name="Texto Explicativo 6 2" xfId="26441"/>
    <cellStyle name="Texto Explicativo 6 3" xfId="26442"/>
    <cellStyle name="Texto Explicativo 6 4" xfId="26443"/>
    <cellStyle name="Texto Explicativo 60" xfId="26444"/>
    <cellStyle name="Texto Explicativo 61" xfId="26445"/>
    <cellStyle name="Texto Explicativo 62" xfId="26446"/>
    <cellStyle name="Texto Explicativo 63" xfId="26447"/>
    <cellStyle name="Texto Explicativo 64" xfId="26448"/>
    <cellStyle name="Texto Explicativo 65" xfId="26449"/>
    <cellStyle name="Texto Explicativo 66" xfId="26450"/>
    <cellStyle name="Texto Explicativo 67" xfId="26451"/>
    <cellStyle name="Texto Explicativo 68" xfId="26452"/>
    <cellStyle name="Texto Explicativo 69" xfId="26453"/>
    <cellStyle name="Texto Explicativo 7" xfId="26454"/>
    <cellStyle name="Texto Explicativo 7 2" xfId="26455"/>
    <cellStyle name="Texto Explicativo 7 3" xfId="26456"/>
    <cellStyle name="Texto Explicativo 7 4" xfId="26457"/>
    <cellStyle name="Texto Explicativo 70" xfId="26458"/>
    <cellStyle name="Texto Explicativo 71" xfId="26459"/>
    <cellStyle name="Texto Explicativo 72" xfId="26460"/>
    <cellStyle name="Texto Explicativo 73" xfId="26461"/>
    <cellStyle name="Texto Explicativo 74" xfId="26462"/>
    <cellStyle name="Texto Explicativo 75" xfId="26463"/>
    <cellStyle name="Texto Explicativo 76" xfId="26464"/>
    <cellStyle name="Texto Explicativo 77" xfId="26465"/>
    <cellStyle name="Texto Explicativo 78" xfId="26466"/>
    <cellStyle name="Texto Explicativo 79" xfId="26467"/>
    <cellStyle name="Texto Explicativo 8" xfId="26468"/>
    <cellStyle name="Texto Explicativo 8 2" xfId="26469"/>
    <cellStyle name="Texto Explicativo 8 3" xfId="26470"/>
    <cellStyle name="Texto Explicativo 8 4" xfId="26471"/>
    <cellStyle name="Texto Explicativo 80" xfId="26472"/>
    <cellStyle name="Texto Explicativo 81" xfId="26473"/>
    <cellStyle name="Texto Explicativo 82" xfId="26474"/>
    <cellStyle name="Texto Explicativo 83" xfId="26475"/>
    <cellStyle name="Texto Explicativo 84" xfId="26476"/>
    <cellStyle name="Texto Explicativo 85" xfId="26477"/>
    <cellStyle name="Texto Explicativo 86" xfId="26478"/>
    <cellStyle name="Texto Explicativo 87" xfId="26479"/>
    <cellStyle name="Texto Explicativo 88" xfId="26480"/>
    <cellStyle name="Texto Explicativo 89" xfId="26481"/>
    <cellStyle name="Texto Explicativo 9" xfId="26482"/>
    <cellStyle name="Texto Explicativo 90" xfId="26483"/>
    <cellStyle name="Texto Explicativo 91" xfId="26484"/>
    <cellStyle name="Texto Explicativo 92" xfId="26485"/>
    <cellStyle name="Texto Explicativo 93" xfId="26486"/>
    <cellStyle name="Texto Explicativo 94" xfId="26487"/>
    <cellStyle name="Texto Explicativo 95" xfId="26488"/>
    <cellStyle name="Texto Explicativo 96" xfId="26489"/>
    <cellStyle name="Texto Explicativo 97" xfId="26490"/>
    <cellStyle name="Texto Explicativo 98" xfId="26491"/>
    <cellStyle name="Texto Explicativo 99" xfId="26492"/>
    <cellStyle name="Title" xfId="41116"/>
    <cellStyle name="Título 1 10" xfId="26493"/>
    <cellStyle name="Título 1 10 2" xfId="40870"/>
    <cellStyle name="Título 1 100" xfId="26494"/>
    <cellStyle name="Título 1 101" xfId="26495"/>
    <cellStyle name="Título 1 102" xfId="26496"/>
    <cellStyle name="Título 1 103" xfId="26497"/>
    <cellStyle name="Título 1 104" xfId="26498"/>
    <cellStyle name="Título 1 105" xfId="26499"/>
    <cellStyle name="Título 1 106" xfId="26500"/>
    <cellStyle name="Título 1 107" xfId="26501"/>
    <cellStyle name="Título 1 108" xfId="26502"/>
    <cellStyle name="Título 1 109" xfId="26503"/>
    <cellStyle name="Título 1 11" xfId="26504"/>
    <cellStyle name="Título 1 11 2" xfId="40871"/>
    <cellStyle name="Título 1 110" xfId="26505"/>
    <cellStyle name="Título 1 111" xfId="26506"/>
    <cellStyle name="Título 1 112" xfId="26507"/>
    <cellStyle name="Título 1 113" xfId="26508"/>
    <cellStyle name="Título 1 114" xfId="26509"/>
    <cellStyle name="Título 1 115" xfId="26510"/>
    <cellStyle name="Título 1 116" xfId="26511"/>
    <cellStyle name="Título 1 117" xfId="26512"/>
    <cellStyle name="Título 1 118" xfId="26513"/>
    <cellStyle name="Título 1 119" xfId="26514"/>
    <cellStyle name="Título 1 12" xfId="26515"/>
    <cellStyle name="Título 1 12 2" xfId="40872"/>
    <cellStyle name="Título 1 120" xfId="26516"/>
    <cellStyle name="Título 1 121" xfId="26517"/>
    <cellStyle name="Título 1 122" xfId="26518"/>
    <cellStyle name="Título 1 123" xfId="26519"/>
    <cellStyle name="Título 1 124" xfId="26520"/>
    <cellStyle name="Título 1 125" xfId="26521"/>
    <cellStyle name="Título 1 126" xfId="26522"/>
    <cellStyle name="Título 1 127" xfId="26523"/>
    <cellStyle name="Título 1 128" xfId="26524"/>
    <cellStyle name="Título 1 129" xfId="26525"/>
    <cellStyle name="Título 1 13" xfId="26526"/>
    <cellStyle name="Título 1 13 2" xfId="40873"/>
    <cellStyle name="Título 1 130" xfId="26527"/>
    <cellStyle name="Título 1 131" xfId="26528"/>
    <cellStyle name="Título 1 132" xfId="26529"/>
    <cellStyle name="Título 1 133" xfId="26530"/>
    <cellStyle name="Título 1 134" xfId="26531"/>
    <cellStyle name="Título 1 135" xfId="26532"/>
    <cellStyle name="Título 1 136" xfId="26533"/>
    <cellStyle name="Título 1 137" xfId="26534"/>
    <cellStyle name="Título 1 138" xfId="26535"/>
    <cellStyle name="Título 1 139" xfId="26536"/>
    <cellStyle name="Título 1 14" xfId="26537"/>
    <cellStyle name="Título 1 140" xfId="26538"/>
    <cellStyle name="Título 1 141" xfId="26539"/>
    <cellStyle name="Título 1 142" xfId="26540"/>
    <cellStyle name="Título 1 143" xfId="26541"/>
    <cellStyle name="Título 1 144" xfId="26542"/>
    <cellStyle name="Título 1 145" xfId="26543"/>
    <cellStyle name="Título 1 146" xfId="26544"/>
    <cellStyle name="Título 1 147" xfId="26545"/>
    <cellStyle name="Título 1 148" xfId="26546"/>
    <cellStyle name="Título 1 149" xfId="26547"/>
    <cellStyle name="Título 1 15" xfId="26548"/>
    <cellStyle name="Título 1 15 2" xfId="26549"/>
    <cellStyle name="Título 1 15 3" xfId="26550"/>
    <cellStyle name="Título 1 150" xfId="26551"/>
    <cellStyle name="Título 1 151" xfId="26552"/>
    <cellStyle name="Título 1 152" xfId="26553"/>
    <cellStyle name="Título 1 153" xfId="26554"/>
    <cellStyle name="Título 1 154" xfId="26555"/>
    <cellStyle name="Título 1 155" xfId="26556"/>
    <cellStyle name="Título 1 156" xfId="26557"/>
    <cellStyle name="Título 1 157" xfId="26558"/>
    <cellStyle name="Título 1 158" xfId="26559"/>
    <cellStyle name="Título 1 159" xfId="26560"/>
    <cellStyle name="Título 1 16" xfId="26561"/>
    <cellStyle name="Título 1 16 2" xfId="26562"/>
    <cellStyle name="Título 1 16 3" xfId="26563"/>
    <cellStyle name="Título 1 160" xfId="26564"/>
    <cellStyle name="Título 1 161" xfId="26565"/>
    <cellStyle name="Título 1 162" xfId="26566"/>
    <cellStyle name="Título 1 163" xfId="26567"/>
    <cellStyle name="Título 1 164" xfId="26568"/>
    <cellStyle name="Título 1 165" xfId="26569"/>
    <cellStyle name="Título 1 166" xfId="26570"/>
    <cellStyle name="Título 1 167" xfId="26571"/>
    <cellStyle name="Título 1 168" xfId="26572"/>
    <cellStyle name="Título 1 169" xfId="26573"/>
    <cellStyle name="Título 1 17" xfId="26574"/>
    <cellStyle name="Título 1 17 2" xfId="26575"/>
    <cellStyle name="Título 1 17 3" xfId="26576"/>
    <cellStyle name="Título 1 170" xfId="26577"/>
    <cellStyle name="Título 1 171" xfId="26578"/>
    <cellStyle name="Título 1 172" xfId="26579"/>
    <cellStyle name="Título 1 173" xfId="26580"/>
    <cellStyle name="Título 1 174" xfId="26581"/>
    <cellStyle name="Título 1 175" xfId="26582"/>
    <cellStyle name="Título 1 176" xfId="26583"/>
    <cellStyle name="Título 1 177" xfId="26584"/>
    <cellStyle name="Título 1 178" xfId="26585"/>
    <cellStyle name="Título 1 179" xfId="26586"/>
    <cellStyle name="Título 1 18" xfId="26587"/>
    <cellStyle name="Título 1 18 2" xfId="26588"/>
    <cellStyle name="Título 1 18 3" xfId="26589"/>
    <cellStyle name="Título 1 180" xfId="26590"/>
    <cellStyle name="Título 1 181" xfId="26591"/>
    <cellStyle name="Título 1 182" xfId="26592"/>
    <cellStyle name="Título 1 183" xfId="26593"/>
    <cellStyle name="Título 1 184" xfId="26594"/>
    <cellStyle name="Título 1 185" xfId="26595"/>
    <cellStyle name="Título 1 186" xfId="26596"/>
    <cellStyle name="Título 1 187" xfId="26597"/>
    <cellStyle name="Título 1 188" xfId="26598"/>
    <cellStyle name="Título 1 189" xfId="26599"/>
    <cellStyle name="Título 1 19" xfId="26600"/>
    <cellStyle name="Título 1 19 2" xfId="26601"/>
    <cellStyle name="Título 1 19 3" xfId="26602"/>
    <cellStyle name="Título 1 190" xfId="26603"/>
    <cellStyle name="Título 1 2" xfId="26604"/>
    <cellStyle name="Título 1 2 10" xfId="26605"/>
    <cellStyle name="Título 1 2 10 2" xfId="26606"/>
    <cellStyle name="Título 1 2 10 3" xfId="26607"/>
    <cellStyle name="Título 1 2 10 4" xfId="26608"/>
    <cellStyle name="Título 1 2 10 5" xfId="26609"/>
    <cellStyle name="Título 1 2 10 6" xfId="26610"/>
    <cellStyle name="Título 1 2 10 7" xfId="26611"/>
    <cellStyle name="Título 1 2 11" xfId="26612"/>
    <cellStyle name="Título 1 2 11 2" xfId="26613"/>
    <cellStyle name="Título 1 2 11 3" xfId="26614"/>
    <cellStyle name="Título 1 2 11 4" xfId="26615"/>
    <cellStyle name="Título 1 2 11 5" xfId="26616"/>
    <cellStyle name="Título 1 2 11 6" xfId="26617"/>
    <cellStyle name="Título 1 2 11 7" xfId="26618"/>
    <cellStyle name="Título 1 2 12" xfId="26619"/>
    <cellStyle name="Título 1 2 13" xfId="26620"/>
    <cellStyle name="Título 1 2 14" xfId="26621"/>
    <cellStyle name="Título 1 2 15" xfId="26622"/>
    <cellStyle name="Título 1 2 16" xfId="26623"/>
    <cellStyle name="Título 1 2 17" xfId="26624"/>
    <cellStyle name="Título 1 2 18" xfId="26625"/>
    <cellStyle name="Título 1 2 19" xfId="26626"/>
    <cellStyle name="Título 1 2 2" xfId="26627"/>
    <cellStyle name="Título 1 2 20" xfId="26628"/>
    <cellStyle name="Título 1 2 21" xfId="26629"/>
    <cellStyle name="Título 1 2 22" xfId="26630"/>
    <cellStyle name="Título 1 2 23" xfId="26631"/>
    <cellStyle name="Título 1 2 24" xfId="26632"/>
    <cellStyle name="Título 1 2 25" xfId="26633"/>
    <cellStyle name="Título 1 2 26" xfId="26634"/>
    <cellStyle name="Título 1 2 27" xfId="26635"/>
    <cellStyle name="Título 1 2 28" xfId="26636"/>
    <cellStyle name="Título 1 2 29" xfId="26637"/>
    <cellStyle name="Título 1 2 3" xfId="26638"/>
    <cellStyle name="Título 1 2 30" xfId="26639"/>
    <cellStyle name="Título 1 2 31" xfId="26640"/>
    <cellStyle name="Título 1 2 32" xfId="26641"/>
    <cellStyle name="Título 1 2 33" xfId="26642"/>
    <cellStyle name="Título 1 2 34" xfId="26643"/>
    <cellStyle name="Título 1 2 35" xfId="26644"/>
    <cellStyle name="Título 1 2 4" xfId="26645"/>
    <cellStyle name="Título 1 2 5" xfId="26646"/>
    <cellStyle name="Título 1 2 6" xfId="26647"/>
    <cellStyle name="Título 1 2 7" xfId="26648"/>
    <cellStyle name="Título 1 2 8" xfId="26649"/>
    <cellStyle name="Título 1 2 8 2" xfId="26650"/>
    <cellStyle name="Título 1 2 8 3" xfId="26651"/>
    <cellStyle name="Título 1 2 8 4" xfId="26652"/>
    <cellStyle name="Título 1 2 8 5" xfId="26653"/>
    <cellStyle name="Título 1 2 8 6" xfId="26654"/>
    <cellStyle name="Título 1 2 8 7" xfId="26655"/>
    <cellStyle name="Título 1 2 9" xfId="26656"/>
    <cellStyle name="Título 1 2 9 2" xfId="26657"/>
    <cellStyle name="Título 1 2 9 3" xfId="26658"/>
    <cellStyle name="Título 1 2 9 4" xfId="26659"/>
    <cellStyle name="Título 1 2 9 5" xfId="26660"/>
    <cellStyle name="Título 1 2 9 6" xfId="26661"/>
    <cellStyle name="Título 1 2 9 7" xfId="26662"/>
    <cellStyle name="Título 1 20" xfId="26663"/>
    <cellStyle name="Título 1 20 2" xfId="26664"/>
    <cellStyle name="Título 1 20 3" xfId="26665"/>
    <cellStyle name="Título 1 21" xfId="26666"/>
    <cellStyle name="Título 1 22" xfId="26667"/>
    <cellStyle name="Título 1 23" xfId="26668"/>
    <cellStyle name="Título 1 24" xfId="26669"/>
    <cellStyle name="Título 1 24 2" xfId="40958"/>
    <cellStyle name="Título 1 25" xfId="26670"/>
    <cellStyle name="Título 1 25 2" xfId="40993"/>
    <cellStyle name="Título 1 26" xfId="26671"/>
    <cellStyle name="Título 1 26 10" xfId="26672"/>
    <cellStyle name="Título 1 26 11" xfId="26673"/>
    <cellStyle name="Título 1 26 12" xfId="26674"/>
    <cellStyle name="Título 1 26 13" xfId="26675"/>
    <cellStyle name="Título 1 26 14" xfId="26676"/>
    <cellStyle name="Título 1 26 15" xfId="26677"/>
    <cellStyle name="Título 1 26 16" xfId="26678"/>
    <cellStyle name="Título 1 26 2" xfId="26679"/>
    <cellStyle name="Título 1 26 3" xfId="26680"/>
    <cellStyle name="Título 1 26 4" xfId="26681"/>
    <cellStyle name="Título 1 26 5" xfId="26682"/>
    <cellStyle name="Título 1 26 6" xfId="26683"/>
    <cellStyle name="Título 1 26 7" xfId="26684"/>
    <cellStyle name="Título 1 26 8" xfId="26685"/>
    <cellStyle name="Título 1 26 9" xfId="26686"/>
    <cellStyle name="Título 1 27" xfId="26687"/>
    <cellStyle name="Título 1 27 10" xfId="26688"/>
    <cellStyle name="Título 1 27 11" xfId="26689"/>
    <cellStyle name="Título 1 27 12" xfId="26690"/>
    <cellStyle name="Título 1 27 13" xfId="26691"/>
    <cellStyle name="Título 1 27 14" xfId="26692"/>
    <cellStyle name="Título 1 27 15" xfId="26693"/>
    <cellStyle name="Título 1 27 16" xfId="26694"/>
    <cellStyle name="Título 1 27 2" xfId="26695"/>
    <cellStyle name="Título 1 27 3" xfId="26696"/>
    <cellStyle name="Título 1 27 4" xfId="26697"/>
    <cellStyle name="Título 1 27 5" xfId="26698"/>
    <cellStyle name="Título 1 27 6" xfId="26699"/>
    <cellStyle name="Título 1 27 7" xfId="26700"/>
    <cellStyle name="Título 1 27 8" xfId="26701"/>
    <cellStyle name="Título 1 27 9" xfId="26702"/>
    <cellStyle name="Título 1 28" xfId="26703"/>
    <cellStyle name="Título 1 28 10" xfId="26704"/>
    <cellStyle name="Título 1 28 11" xfId="26705"/>
    <cellStyle name="Título 1 28 12" xfId="26706"/>
    <cellStyle name="Título 1 28 13" xfId="26707"/>
    <cellStyle name="Título 1 28 14" xfId="26708"/>
    <cellStyle name="Título 1 28 15" xfId="26709"/>
    <cellStyle name="Título 1 28 16" xfId="26710"/>
    <cellStyle name="Título 1 28 2" xfId="26711"/>
    <cellStyle name="Título 1 28 3" xfId="26712"/>
    <cellStyle name="Título 1 28 4" xfId="26713"/>
    <cellStyle name="Título 1 28 5" xfId="26714"/>
    <cellStyle name="Título 1 28 6" xfId="26715"/>
    <cellStyle name="Título 1 28 7" xfId="26716"/>
    <cellStyle name="Título 1 28 8" xfId="26717"/>
    <cellStyle name="Título 1 28 9" xfId="26718"/>
    <cellStyle name="Título 1 29" xfId="26719"/>
    <cellStyle name="Título 1 29 10" xfId="26720"/>
    <cellStyle name="Título 1 29 11" xfId="26721"/>
    <cellStyle name="Título 1 29 12" xfId="26722"/>
    <cellStyle name="Título 1 29 13" xfId="26723"/>
    <cellStyle name="Título 1 29 14" xfId="26724"/>
    <cellStyle name="Título 1 29 15" xfId="26725"/>
    <cellStyle name="Título 1 29 16" xfId="26726"/>
    <cellStyle name="Título 1 29 2" xfId="26727"/>
    <cellStyle name="Título 1 29 3" xfId="26728"/>
    <cellStyle name="Título 1 29 4" xfId="26729"/>
    <cellStyle name="Título 1 29 5" xfId="26730"/>
    <cellStyle name="Título 1 29 6" xfId="26731"/>
    <cellStyle name="Título 1 29 7" xfId="26732"/>
    <cellStyle name="Título 1 29 8" xfId="26733"/>
    <cellStyle name="Título 1 29 9" xfId="26734"/>
    <cellStyle name="Título 1 3" xfId="26735"/>
    <cellStyle name="Título 1 3 10" xfId="26736"/>
    <cellStyle name="Título 1 3 11" xfId="26737"/>
    <cellStyle name="Título 1 3 2" xfId="26738"/>
    <cellStyle name="Título 1 3 3" xfId="26739"/>
    <cellStyle name="Título 1 3 4" xfId="26740"/>
    <cellStyle name="Título 1 3 5" xfId="26741"/>
    <cellStyle name="Título 1 3 6" xfId="26742"/>
    <cellStyle name="Título 1 3 7" xfId="26743"/>
    <cellStyle name="Título 1 3 8" xfId="26744"/>
    <cellStyle name="Título 1 3 9" xfId="26745"/>
    <cellStyle name="Título 1 30" xfId="26746"/>
    <cellStyle name="Título 1 31" xfId="26747"/>
    <cellStyle name="Título 1 32" xfId="26748"/>
    <cellStyle name="Título 1 33" xfId="26749"/>
    <cellStyle name="Título 1 34" xfId="26750"/>
    <cellStyle name="Título 1 35" xfId="26751"/>
    <cellStyle name="Título 1 36" xfId="26752"/>
    <cellStyle name="Título 1 37" xfId="26753"/>
    <cellStyle name="Título 1 38" xfId="26754"/>
    <cellStyle name="Título 1 39" xfId="26755"/>
    <cellStyle name="Título 1 4" xfId="26756"/>
    <cellStyle name="Título 1 4 10" xfId="26757"/>
    <cellStyle name="Título 1 4 11" xfId="26758"/>
    <cellStyle name="Título 1 4 2" xfId="26759"/>
    <cellStyle name="Título 1 4 3" xfId="26760"/>
    <cellStyle name="Título 1 4 4" xfId="26761"/>
    <cellStyle name="Título 1 4 5" xfId="26762"/>
    <cellStyle name="Título 1 4 6" xfId="26763"/>
    <cellStyle name="Título 1 4 7" xfId="26764"/>
    <cellStyle name="Título 1 4 8" xfId="26765"/>
    <cellStyle name="Título 1 4 9" xfId="26766"/>
    <cellStyle name="Título 1 40" xfId="26767"/>
    <cellStyle name="Título 1 41" xfId="26768"/>
    <cellStyle name="Título 1 42" xfId="26769"/>
    <cellStyle name="Título 1 43" xfId="26770"/>
    <cellStyle name="Título 1 44" xfId="26771"/>
    <cellStyle name="Título 1 45" xfId="26772"/>
    <cellStyle name="Título 1 46" xfId="26773"/>
    <cellStyle name="Título 1 47" xfId="26774"/>
    <cellStyle name="Título 1 48" xfId="26775"/>
    <cellStyle name="Título 1 49" xfId="26776"/>
    <cellStyle name="Título 1 5" xfId="26777"/>
    <cellStyle name="Título 1 5 2" xfId="26778"/>
    <cellStyle name="Título 1 5 3" xfId="26779"/>
    <cellStyle name="Título 1 5 4" xfId="26780"/>
    <cellStyle name="Título 1 50" xfId="26781"/>
    <cellStyle name="Título 1 51" xfId="26782"/>
    <cellStyle name="Título 1 52" xfId="26783"/>
    <cellStyle name="Título 1 53" xfId="26784"/>
    <cellStyle name="Título 1 54" xfId="26785"/>
    <cellStyle name="Título 1 55" xfId="26786"/>
    <cellStyle name="Título 1 56" xfId="26787"/>
    <cellStyle name="Título 1 57" xfId="26788"/>
    <cellStyle name="Título 1 58" xfId="26789"/>
    <cellStyle name="Título 1 59" xfId="26790"/>
    <cellStyle name="Título 1 6" xfId="26791"/>
    <cellStyle name="Título 1 6 2" xfId="26792"/>
    <cellStyle name="Título 1 6 3" xfId="26793"/>
    <cellStyle name="Título 1 6 4" xfId="26794"/>
    <cellStyle name="Título 1 60" xfId="26795"/>
    <cellStyle name="Título 1 61" xfId="26796"/>
    <cellStyle name="Título 1 62" xfId="26797"/>
    <cellStyle name="Título 1 63" xfId="26798"/>
    <cellStyle name="Título 1 64" xfId="26799"/>
    <cellStyle name="Título 1 65" xfId="26800"/>
    <cellStyle name="Título 1 66" xfId="26801"/>
    <cellStyle name="Título 1 67" xfId="26802"/>
    <cellStyle name="Título 1 68" xfId="26803"/>
    <cellStyle name="Título 1 69" xfId="26804"/>
    <cellStyle name="Título 1 7" xfId="26805"/>
    <cellStyle name="Título 1 7 2" xfId="26806"/>
    <cellStyle name="Título 1 7 3" xfId="26807"/>
    <cellStyle name="Título 1 7 4" xfId="26808"/>
    <cellStyle name="Título 1 70" xfId="26809"/>
    <cellStyle name="Título 1 71" xfId="26810"/>
    <cellStyle name="Título 1 72" xfId="26811"/>
    <cellStyle name="Título 1 73" xfId="26812"/>
    <cellStyle name="Título 1 74" xfId="26813"/>
    <cellStyle name="Título 1 75" xfId="26814"/>
    <cellStyle name="Título 1 76" xfId="26815"/>
    <cellStyle name="Título 1 77" xfId="26816"/>
    <cellStyle name="Título 1 78" xfId="26817"/>
    <cellStyle name="Título 1 79" xfId="26818"/>
    <cellStyle name="Título 1 8" xfId="26819"/>
    <cellStyle name="Título 1 8 2" xfId="26820"/>
    <cellStyle name="Título 1 8 3" xfId="26821"/>
    <cellStyle name="Título 1 8 4" xfId="26822"/>
    <cellStyle name="Título 1 80" xfId="26823"/>
    <cellStyle name="Título 1 81" xfId="26824"/>
    <cellStyle name="Título 1 82" xfId="26825"/>
    <cellStyle name="Título 1 83" xfId="26826"/>
    <cellStyle name="Título 1 84" xfId="26827"/>
    <cellStyle name="Título 1 85" xfId="26828"/>
    <cellStyle name="Título 1 86" xfId="26829"/>
    <cellStyle name="Título 1 87" xfId="26830"/>
    <cellStyle name="Título 1 88" xfId="26831"/>
    <cellStyle name="Título 1 89" xfId="26832"/>
    <cellStyle name="Título 1 9" xfId="26833"/>
    <cellStyle name="Título 1 90" xfId="26834"/>
    <cellStyle name="Título 1 91" xfId="26835"/>
    <cellStyle name="Título 1 92" xfId="26836"/>
    <cellStyle name="Título 1 93" xfId="26837"/>
    <cellStyle name="Título 1 94" xfId="26838"/>
    <cellStyle name="Título 1 95" xfId="26839"/>
    <cellStyle name="Título 1 96" xfId="26840"/>
    <cellStyle name="Título 1 97" xfId="26841"/>
    <cellStyle name="Título 1 98" xfId="26842"/>
    <cellStyle name="Título 1 99" xfId="26843"/>
    <cellStyle name="Título 10" xfId="26844"/>
    <cellStyle name="Título 10 2" xfId="26845"/>
    <cellStyle name="Título 10 3" xfId="26846"/>
    <cellStyle name="Título 10 4" xfId="26847"/>
    <cellStyle name="Título 100" xfId="26848"/>
    <cellStyle name="Título 101" xfId="26849"/>
    <cellStyle name="Título 102" xfId="26850"/>
    <cellStyle name="Título 103" xfId="26851"/>
    <cellStyle name="Título 104" xfId="26852"/>
    <cellStyle name="Título 105" xfId="26853"/>
    <cellStyle name="Título 106" xfId="26854"/>
    <cellStyle name="Título 107" xfId="26855"/>
    <cellStyle name="Título 108" xfId="26856"/>
    <cellStyle name="Título 109" xfId="26857"/>
    <cellStyle name="Título 11" xfId="26858"/>
    <cellStyle name="Título 11 2" xfId="26859"/>
    <cellStyle name="Título 11 3" xfId="26860"/>
    <cellStyle name="Título 11 4" xfId="26861"/>
    <cellStyle name="Título 110" xfId="26862"/>
    <cellStyle name="Título 111" xfId="26863"/>
    <cellStyle name="Título 112" xfId="26864"/>
    <cellStyle name="Título 113" xfId="26865"/>
    <cellStyle name="Título 114" xfId="26866"/>
    <cellStyle name="Título 115" xfId="26867"/>
    <cellStyle name="Título 116" xfId="26868"/>
    <cellStyle name="Título 117" xfId="26869"/>
    <cellStyle name="Título 118" xfId="26870"/>
    <cellStyle name="Título 119" xfId="26871"/>
    <cellStyle name="Título 12" xfId="26872"/>
    <cellStyle name="Título 120" xfId="26873"/>
    <cellStyle name="Título 121" xfId="26874"/>
    <cellStyle name="Título 122" xfId="26875"/>
    <cellStyle name="Título 123" xfId="26876"/>
    <cellStyle name="Título 124" xfId="26877"/>
    <cellStyle name="Título 125" xfId="26878"/>
    <cellStyle name="Título 126" xfId="26879"/>
    <cellStyle name="Título 127" xfId="26880"/>
    <cellStyle name="Título 128" xfId="26881"/>
    <cellStyle name="Título 129" xfId="26882"/>
    <cellStyle name="Título 13" xfId="26883"/>
    <cellStyle name="Título 13 2" xfId="40874"/>
    <cellStyle name="Título 130" xfId="26884"/>
    <cellStyle name="Título 131" xfId="26885"/>
    <cellStyle name="Título 132" xfId="26886"/>
    <cellStyle name="Título 133" xfId="26887"/>
    <cellStyle name="Título 134" xfId="26888"/>
    <cellStyle name="Título 135" xfId="26889"/>
    <cellStyle name="Título 136" xfId="26890"/>
    <cellStyle name="Título 137" xfId="26891"/>
    <cellStyle name="Título 138" xfId="26892"/>
    <cellStyle name="Título 139" xfId="26893"/>
    <cellStyle name="Título 14" xfId="26894"/>
    <cellStyle name="Título 14 2" xfId="40875"/>
    <cellStyle name="Título 140" xfId="26895"/>
    <cellStyle name="Título 141" xfId="26896"/>
    <cellStyle name="Título 142" xfId="26897"/>
    <cellStyle name="Título 143" xfId="26898"/>
    <cellStyle name="Título 144" xfId="26899"/>
    <cellStyle name="Título 145" xfId="26900"/>
    <cellStyle name="Título 146" xfId="26901"/>
    <cellStyle name="Título 147" xfId="26902"/>
    <cellStyle name="Título 148" xfId="26903"/>
    <cellStyle name="Título 149" xfId="26904"/>
    <cellStyle name="Título 15" xfId="26905"/>
    <cellStyle name="Título 15 2" xfId="40876"/>
    <cellStyle name="Título 150" xfId="26906"/>
    <cellStyle name="Título 151" xfId="26907"/>
    <cellStyle name="Título 152" xfId="26908"/>
    <cellStyle name="Título 153" xfId="26909"/>
    <cellStyle name="Título 154" xfId="26910"/>
    <cellStyle name="Título 155" xfId="26911"/>
    <cellStyle name="Título 156" xfId="26912"/>
    <cellStyle name="Título 157" xfId="26913"/>
    <cellStyle name="Título 158" xfId="26914"/>
    <cellStyle name="Título 159" xfId="26915"/>
    <cellStyle name="Título 16" xfId="26916"/>
    <cellStyle name="Título 16 2" xfId="40877"/>
    <cellStyle name="Título 160" xfId="26917"/>
    <cellStyle name="Título 161" xfId="26918"/>
    <cellStyle name="Título 162" xfId="26919"/>
    <cellStyle name="Título 163" xfId="26920"/>
    <cellStyle name="Título 164" xfId="26921"/>
    <cellStyle name="Título 165" xfId="26922"/>
    <cellStyle name="Título 166" xfId="26923"/>
    <cellStyle name="Título 167" xfId="26924"/>
    <cellStyle name="Título 168" xfId="26925"/>
    <cellStyle name="Título 169" xfId="26926"/>
    <cellStyle name="Título 17" xfId="26927"/>
    <cellStyle name="Título 170" xfId="26928"/>
    <cellStyle name="Título 171" xfId="26929"/>
    <cellStyle name="Título 172" xfId="26930"/>
    <cellStyle name="Título 173" xfId="26931"/>
    <cellStyle name="Título 174" xfId="26932"/>
    <cellStyle name="Título 175" xfId="26933"/>
    <cellStyle name="Título 176" xfId="26934"/>
    <cellStyle name="Título 177" xfId="26935"/>
    <cellStyle name="Título 178" xfId="26936"/>
    <cellStyle name="Título 179" xfId="26937"/>
    <cellStyle name="Título 18" xfId="26938"/>
    <cellStyle name="Título 18 2" xfId="26939"/>
    <cellStyle name="Título 18 3" xfId="26940"/>
    <cellStyle name="Título 180" xfId="26941"/>
    <cellStyle name="Título 181" xfId="26942"/>
    <cellStyle name="Título 182" xfId="26943"/>
    <cellStyle name="Título 183" xfId="26944"/>
    <cellStyle name="Título 184" xfId="26945"/>
    <cellStyle name="Título 185" xfId="26946"/>
    <cellStyle name="Título 186" xfId="26947"/>
    <cellStyle name="Título 187" xfId="26948"/>
    <cellStyle name="Título 188" xfId="26949"/>
    <cellStyle name="Título 189" xfId="26950"/>
    <cellStyle name="Título 19" xfId="26951"/>
    <cellStyle name="Título 19 2" xfId="26952"/>
    <cellStyle name="Título 19 3" xfId="26953"/>
    <cellStyle name="Título 190" xfId="26954"/>
    <cellStyle name="Título 191" xfId="26955"/>
    <cellStyle name="Título 192" xfId="26956"/>
    <cellStyle name="Título 193" xfId="26957"/>
    <cellStyle name="Título 2 10" xfId="26958"/>
    <cellStyle name="Título 2 10 2" xfId="40878"/>
    <cellStyle name="Título 2 100" xfId="26959"/>
    <cellStyle name="Título 2 101" xfId="26960"/>
    <cellStyle name="Título 2 102" xfId="26961"/>
    <cellStyle name="Título 2 103" xfId="26962"/>
    <cellStyle name="Título 2 104" xfId="26963"/>
    <cellStyle name="Título 2 105" xfId="26964"/>
    <cellStyle name="Título 2 106" xfId="26965"/>
    <cellStyle name="Título 2 107" xfId="26966"/>
    <cellStyle name="Título 2 108" xfId="26967"/>
    <cellStyle name="Título 2 109" xfId="26968"/>
    <cellStyle name="Título 2 11" xfId="26969"/>
    <cellStyle name="Título 2 11 2" xfId="40879"/>
    <cellStyle name="Título 2 110" xfId="26970"/>
    <cellStyle name="Título 2 111" xfId="26971"/>
    <cellStyle name="Título 2 112" xfId="26972"/>
    <cellStyle name="Título 2 113" xfId="26973"/>
    <cellStyle name="Título 2 114" xfId="26974"/>
    <cellStyle name="Título 2 115" xfId="26975"/>
    <cellStyle name="Título 2 116" xfId="26976"/>
    <cellStyle name="Título 2 117" xfId="26977"/>
    <cellStyle name="Título 2 118" xfId="26978"/>
    <cellStyle name="Título 2 119" xfId="26979"/>
    <cellStyle name="Título 2 12" xfId="26980"/>
    <cellStyle name="Título 2 12 2" xfId="40880"/>
    <cellStyle name="Título 2 120" xfId="26981"/>
    <cellStyle name="Título 2 121" xfId="26982"/>
    <cellStyle name="Título 2 122" xfId="26983"/>
    <cellStyle name="Título 2 123" xfId="26984"/>
    <cellStyle name="Título 2 124" xfId="26985"/>
    <cellStyle name="Título 2 125" xfId="26986"/>
    <cellStyle name="Título 2 126" xfId="26987"/>
    <cellStyle name="Título 2 127" xfId="26988"/>
    <cellStyle name="Título 2 128" xfId="26989"/>
    <cellStyle name="Título 2 129" xfId="26990"/>
    <cellStyle name="Título 2 13" xfId="26991"/>
    <cellStyle name="Título 2 13 2" xfId="40881"/>
    <cellStyle name="Título 2 130" xfId="26992"/>
    <cellStyle name="Título 2 131" xfId="26993"/>
    <cellStyle name="Título 2 132" xfId="26994"/>
    <cellStyle name="Título 2 133" xfId="26995"/>
    <cellStyle name="Título 2 134" xfId="26996"/>
    <cellStyle name="Título 2 135" xfId="26997"/>
    <cellStyle name="Título 2 136" xfId="26998"/>
    <cellStyle name="Título 2 137" xfId="26999"/>
    <cellStyle name="Título 2 138" xfId="27000"/>
    <cellStyle name="Título 2 139" xfId="27001"/>
    <cellStyle name="Título 2 14" xfId="27002"/>
    <cellStyle name="Título 2 140" xfId="27003"/>
    <cellStyle name="Título 2 141" xfId="27004"/>
    <cellStyle name="Título 2 142" xfId="27005"/>
    <cellStyle name="Título 2 143" xfId="27006"/>
    <cellStyle name="Título 2 144" xfId="27007"/>
    <cellStyle name="Título 2 145" xfId="27008"/>
    <cellStyle name="Título 2 146" xfId="27009"/>
    <cellStyle name="Título 2 147" xfId="27010"/>
    <cellStyle name="Título 2 148" xfId="27011"/>
    <cellStyle name="Título 2 149" xfId="27012"/>
    <cellStyle name="Título 2 15" xfId="27013"/>
    <cellStyle name="Título 2 15 2" xfId="27014"/>
    <cellStyle name="Título 2 15 3" xfId="27015"/>
    <cellStyle name="Título 2 150" xfId="27016"/>
    <cellStyle name="Título 2 151" xfId="27017"/>
    <cellStyle name="Título 2 152" xfId="27018"/>
    <cellStyle name="Título 2 153" xfId="27019"/>
    <cellStyle name="Título 2 154" xfId="27020"/>
    <cellStyle name="Título 2 155" xfId="27021"/>
    <cellStyle name="Título 2 156" xfId="27022"/>
    <cellStyle name="Título 2 157" xfId="27023"/>
    <cellStyle name="Título 2 158" xfId="27024"/>
    <cellStyle name="Título 2 159" xfId="27025"/>
    <cellStyle name="Título 2 16" xfId="27026"/>
    <cellStyle name="Título 2 16 2" xfId="27027"/>
    <cellStyle name="Título 2 16 3" xfId="27028"/>
    <cellStyle name="Título 2 160" xfId="27029"/>
    <cellStyle name="Título 2 161" xfId="27030"/>
    <cellStyle name="Título 2 162" xfId="27031"/>
    <cellStyle name="Título 2 163" xfId="27032"/>
    <cellStyle name="Título 2 164" xfId="27033"/>
    <cellStyle name="Título 2 165" xfId="27034"/>
    <cellStyle name="Título 2 166" xfId="27035"/>
    <cellStyle name="Título 2 167" xfId="27036"/>
    <cellStyle name="Título 2 168" xfId="27037"/>
    <cellStyle name="Título 2 169" xfId="27038"/>
    <cellStyle name="Título 2 17" xfId="27039"/>
    <cellStyle name="Título 2 17 2" xfId="27040"/>
    <cellStyle name="Título 2 17 3" xfId="27041"/>
    <cellStyle name="Título 2 170" xfId="27042"/>
    <cellStyle name="Título 2 171" xfId="27043"/>
    <cellStyle name="Título 2 172" xfId="27044"/>
    <cellStyle name="Título 2 173" xfId="27045"/>
    <cellStyle name="Título 2 174" xfId="27046"/>
    <cellStyle name="Título 2 175" xfId="27047"/>
    <cellStyle name="Título 2 176" xfId="27048"/>
    <cellStyle name="Título 2 177" xfId="27049"/>
    <cellStyle name="Título 2 178" xfId="27050"/>
    <cellStyle name="Título 2 179" xfId="27051"/>
    <cellStyle name="Título 2 18" xfId="27052"/>
    <cellStyle name="Título 2 18 2" xfId="27053"/>
    <cellStyle name="Título 2 18 3" xfId="27054"/>
    <cellStyle name="Título 2 180" xfId="27055"/>
    <cellStyle name="Título 2 181" xfId="27056"/>
    <cellStyle name="Título 2 182" xfId="27057"/>
    <cellStyle name="Título 2 183" xfId="27058"/>
    <cellStyle name="Título 2 184" xfId="27059"/>
    <cellStyle name="Título 2 185" xfId="27060"/>
    <cellStyle name="Título 2 186" xfId="27061"/>
    <cellStyle name="Título 2 187" xfId="27062"/>
    <cellStyle name="Título 2 188" xfId="27063"/>
    <cellStyle name="Título 2 189" xfId="27064"/>
    <cellStyle name="Título 2 19" xfId="27065"/>
    <cellStyle name="Título 2 19 2" xfId="27066"/>
    <cellStyle name="Título 2 19 3" xfId="27067"/>
    <cellStyle name="Título 2 190" xfId="27068"/>
    <cellStyle name="Título 2 2" xfId="27069"/>
    <cellStyle name="Título 2 2 10" xfId="27070"/>
    <cellStyle name="Título 2 2 10 2" xfId="27071"/>
    <cellStyle name="Título 2 2 10 3" xfId="27072"/>
    <cellStyle name="Título 2 2 10 4" xfId="27073"/>
    <cellStyle name="Título 2 2 10 5" xfId="27074"/>
    <cellStyle name="Título 2 2 10 6" xfId="27075"/>
    <cellStyle name="Título 2 2 10 7" xfId="27076"/>
    <cellStyle name="Título 2 2 11" xfId="27077"/>
    <cellStyle name="Título 2 2 11 2" xfId="27078"/>
    <cellStyle name="Título 2 2 11 3" xfId="27079"/>
    <cellStyle name="Título 2 2 11 4" xfId="27080"/>
    <cellStyle name="Título 2 2 11 5" xfId="27081"/>
    <cellStyle name="Título 2 2 11 6" xfId="27082"/>
    <cellStyle name="Título 2 2 11 7" xfId="27083"/>
    <cellStyle name="Título 2 2 12" xfId="27084"/>
    <cellStyle name="Título 2 2 13" xfId="27085"/>
    <cellStyle name="Título 2 2 14" xfId="27086"/>
    <cellStyle name="Título 2 2 15" xfId="27087"/>
    <cellStyle name="Título 2 2 16" xfId="27088"/>
    <cellStyle name="Título 2 2 17" xfId="27089"/>
    <cellStyle name="Título 2 2 18" xfId="27090"/>
    <cellStyle name="Título 2 2 19" xfId="27091"/>
    <cellStyle name="Título 2 2 2" xfId="27092"/>
    <cellStyle name="Título 2 2 20" xfId="27093"/>
    <cellStyle name="Título 2 2 21" xfId="27094"/>
    <cellStyle name="Título 2 2 22" xfId="27095"/>
    <cellStyle name="Título 2 2 23" xfId="27096"/>
    <cellStyle name="Título 2 2 24" xfId="27097"/>
    <cellStyle name="Título 2 2 25" xfId="27098"/>
    <cellStyle name="Título 2 2 26" xfId="27099"/>
    <cellStyle name="Título 2 2 27" xfId="27100"/>
    <cellStyle name="Título 2 2 28" xfId="27101"/>
    <cellStyle name="Título 2 2 29" xfId="27102"/>
    <cellStyle name="Título 2 2 3" xfId="27103"/>
    <cellStyle name="Título 2 2 30" xfId="27104"/>
    <cellStyle name="Título 2 2 31" xfId="27105"/>
    <cellStyle name="Título 2 2 32" xfId="27106"/>
    <cellStyle name="Título 2 2 33" xfId="27107"/>
    <cellStyle name="Título 2 2 34" xfId="27108"/>
    <cellStyle name="Título 2 2 35" xfId="27109"/>
    <cellStyle name="Título 2 2 4" xfId="27110"/>
    <cellStyle name="Título 2 2 5" xfId="27111"/>
    <cellStyle name="Título 2 2 6" xfId="27112"/>
    <cellStyle name="Título 2 2 7" xfId="27113"/>
    <cellStyle name="Título 2 2 8" xfId="27114"/>
    <cellStyle name="Título 2 2 8 2" xfId="27115"/>
    <cellStyle name="Título 2 2 8 3" xfId="27116"/>
    <cellStyle name="Título 2 2 8 4" xfId="27117"/>
    <cellStyle name="Título 2 2 8 5" xfId="27118"/>
    <cellStyle name="Título 2 2 8 6" xfId="27119"/>
    <cellStyle name="Título 2 2 8 7" xfId="27120"/>
    <cellStyle name="Título 2 2 9" xfId="27121"/>
    <cellStyle name="Título 2 2 9 2" xfId="27122"/>
    <cellStyle name="Título 2 2 9 3" xfId="27123"/>
    <cellStyle name="Título 2 2 9 4" xfId="27124"/>
    <cellStyle name="Título 2 2 9 5" xfId="27125"/>
    <cellStyle name="Título 2 2 9 6" xfId="27126"/>
    <cellStyle name="Título 2 2 9 7" xfId="27127"/>
    <cellStyle name="Título 2 20" xfId="27128"/>
    <cellStyle name="Título 2 20 2" xfId="27129"/>
    <cellStyle name="Título 2 20 3" xfId="27130"/>
    <cellStyle name="Título 2 21" xfId="27131"/>
    <cellStyle name="Título 2 22" xfId="27132"/>
    <cellStyle name="Título 2 23" xfId="27133"/>
    <cellStyle name="Título 2 24" xfId="27134"/>
    <cellStyle name="Título 2 24 2" xfId="40959"/>
    <cellStyle name="Título 2 25" xfId="27135"/>
    <cellStyle name="Título 2 25 2" xfId="40994"/>
    <cellStyle name="Título 2 26" xfId="27136"/>
    <cellStyle name="Título 2 26 10" xfId="27137"/>
    <cellStyle name="Título 2 26 11" xfId="27138"/>
    <cellStyle name="Título 2 26 12" xfId="27139"/>
    <cellStyle name="Título 2 26 13" xfId="27140"/>
    <cellStyle name="Título 2 26 14" xfId="27141"/>
    <cellStyle name="Título 2 26 15" xfId="27142"/>
    <cellStyle name="Título 2 26 16" xfId="27143"/>
    <cellStyle name="Título 2 26 2" xfId="27144"/>
    <cellStyle name="Título 2 26 3" xfId="27145"/>
    <cellStyle name="Título 2 26 4" xfId="27146"/>
    <cellStyle name="Título 2 26 5" xfId="27147"/>
    <cellStyle name="Título 2 26 6" xfId="27148"/>
    <cellStyle name="Título 2 26 7" xfId="27149"/>
    <cellStyle name="Título 2 26 8" xfId="27150"/>
    <cellStyle name="Título 2 26 9" xfId="27151"/>
    <cellStyle name="Título 2 27" xfId="27152"/>
    <cellStyle name="Título 2 27 10" xfId="27153"/>
    <cellStyle name="Título 2 27 11" xfId="27154"/>
    <cellStyle name="Título 2 27 12" xfId="27155"/>
    <cellStyle name="Título 2 27 13" xfId="27156"/>
    <cellStyle name="Título 2 27 14" xfId="27157"/>
    <cellStyle name="Título 2 27 15" xfId="27158"/>
    <cellStyle name="Título 2 27 16" xfId="27159"/>
    <cellStyle name="Título 2 27 2" xfId="27160"/>
    <cellStyle name="Título 2 27 3" xfId="27161"/>
    <cellStyle name="Título 2 27 4" xfId="27162"/>
    <cellStyle name="Título 2 27 5" xfId="27163"/>
    <cellStyle name="Título 2 27 6" xfId="27164"/>
    <cellStyle name="Título 2 27 7" xfId="27165"/>
    <cellStyle name="Título 2 27 8" xfId="27166"/>
    <cellStyle name="Título 2 27 9" xfId="27167"/>
    <cellStyle name="Título 2 28" xfId="27168"/>
    <cellStyle name="Título 2 28 10" xfId="27169"/>
    <cellStyle name="Título 2 28 11" xfId="27170"/>
    <cellStyle name="Título 2 28 12" xfId="27171"/>
    <cellStyle name="Título 2 28 13" xfId="27172"/>
    <cellStyle name="Título 2 28 14" xfId="27173"/>
    <cellStyle name="Título 2 28 15" xfId="27174"/>
    <cellStyle name="Título 2 28 16" xfId="27175"/>
    <cellStyle name="Título 2 28 2" xfId="27176"/>
    <cellStyle name="Título 2 28 3" xfId="27177"/>
    <cellStyle name="Título 2 28 4" xfId="27178"/>
    <cellStyle name="Título 2 28 5" xfId="27179"/>
    <cellStyle name="Título 2 28 6" xfId="27180"/>
    <cellStyle name="Título 2 28 7" xfId="27181"/>
    <cellStyle name="Título 2 28 8" xfId="27182"/>
    <cellStyle name="Título 2 28 9" xfId="27183"/>
    <cellStyle name="Título 2 29" xfId="27184"/>
    <cellStyle name="Título 2 29 10" xfId="27185"/>
    <cellStyle name="Título 2 29 11" xfId="27186"/>
    <cellStyle name="Título 2 29 12" xfId="27187"/>
    <cellStyle name="Título 2 29 13" xfId="27188"/>
    <cellStyle name="Título 2 29 14" xfId="27189"/>
    <cellStyle name="Título 2 29 15" xfId="27190"/>
    <cellStyle name="Título 2 29 16" xfId="27191"/>
    <cellStyle name="Título 2 29 2" xfId="27192"/>
    <cellStyle name="Título 2 29 3" xfId="27193"/>
    <cellStyle name="Título 2 29 4" xfId="27194"/>
    <cellStyle name="Título 2 29 5" xfId="27195"/>
    <cellStyle name="Título 2 29 6" xfId="27196"/>
    <cellStyle name="Título 2 29 7" xfId="27197"/>
    <cellStyle name="Título 2 29 8" xfId="27198"/>
    <cellStyle name="Título 2 29 9" xfId="27199"/>
    <cellStyle name="Título 2 3" xfId="27200"/>
    <cellStyle name="Título 2 3 10" xfId="27201"/>
    <cellStyle name="Título 2 3 11" xfId="27202"/>
    <cellStyle name="Título 2 3 2" xfId="27203"/>
    <cellStyle name="Título 2 3 3" xfId="27204"/>
    <cellStyle name="Título 2 3 4" xfId="27205"/>
    <cellStyle name="Título 2 3 5" xfId="27206"/>
    <cellStyle name="Título 2 3 6" xfId="27207"/>
    <cellStyle name="Título 2 3 7" xfId="27208"/>
    <cellStyle name="Título 2 3 8" xfId="27209"/>
    <cellStyle name="Título 2 3 9" xfId="27210"/>
    <cellStyle name="Título 2 30" xfId="27211"/>
    <cellStyle name="Título 2 31" xfId="27212"/>
    <cellStyle name="Título 2 32" xfId="27213"/>
    <cellStyle name="Título 2 33" xfId="27214"/>
    <cellStyle name="Título 2 34" xfId="27215"/>
    <cellStyle name="Título 2 35" xfId="27216"/>
    <cellStyle name="Título 2 36" xfId="27217"/>
    <cellStyle name="Título 2 37" xfId="27218"/>
    <cellStyle name="Título 2 38" xfId="27219"/>
    <cellStyle name="Título 2 39" xfId="27220"/>
    <cellStyle name="Título 2 4" xfId="27221"/>
    <cellStyle name="Título 2 4 10" xfId="27222"/>
    <cellStyle name="Título 2 4 11" xfId="27223"/>
    <cellStyle name="Título 2 4 2" xfId="27224"/>
    <cellStyle name="Título 2 4 3" xfId="27225"/>
    <cellStyle name="Título 2 4 4" xfId="27226"/>
    <cellStyle name="Título 2 4 5" xfId="27227"/>
    <cellStyle name="Título 2 4 6" xfId="27228"/>
    <cellStyle name="Título 2 4 7" xfId="27229"/>
    <cellStyle name="Título 2 4 8" xfId="27230"/>
    <cellStyle name="Título 2 4 9" xfId="27231"/>
    <cellStyle name="Título 2 40" xfId="27232"/>
    <cellStyle name="Título 2 41" xfId="27233"/>
    <cellStyle name="Título 2 42" xfId="27234"/>
    <cellStyle name="Título 2 43" xfId="27235"/>
    <cellStyle name="Título 2 44" xfId="27236"/>
    <cellStyle name="Título 2 45" xfId="27237"/>
    <cellStyle name="Título 2 46" xfId="27238"/>
    <cellStyle name="Título 2 47" xfId="27239"/>
    <cellStyle name="Título 2 48" xfId="27240"/>
    <cellStyle name="Título 2 49" xfId="27241"/>
    <cellStyle name="Título 2 5" xfId="27242"/>
    <cellStyle name="Título 2 5 2" xfId="27243"/>
    <cellStyle name="Título 2 5 3" xfId="27244"/>
    <cellStyle name="Título 2 5 4" xfId="27245"/>
    <cellStyle name="Título 2 50" xfId="27246"/>
    <cellStyle name="Título 2 51" xfId="27247"/>
    <cellStyle name="Título 2 52" xfId="27248"/>
    <cellStyle name="Título 2 53" xfId="27249"/>
    <cellStyle name="Título 2 54" xfId="27250"/>
    <cellStyle name="Título 2 55" xfId="27251"/>
    <cellStyle name="Título 2 56" xfId="27252"/>
    <cellStyle name="Título 2 57" xfId="27253"/>
    <cellStyle name="Título 2 58" xfId="27254"/>
    <cellStyle name="Título 2 59" xfId="27255"/>
    <cellStyle name="Título 2 6" xfId="27256"/>
    <cellStyle name="Título 2 6 2" xfId="27257"/>
    <cellStyle name="Título 2 6 3" xfId="27258"/>
    <cellStyle name="Título 2 6 4" xfId="27259"/>
    <cellStyle name="Título 2 60" xfId="27260"/>
    <cellStyle name="Título 2 61" xfId="27261"/>
    <cellStyle name="Título 2 62" xfId="27262"/>
    <cellStyle name="Título 2 63" xfId="27263"/>
    <cellStyle name="Título 2 64" xfId="27264"/>
    <cellStyle name="Título 2 65" xfId="27265"/>
    <cellStyle name="Título 2 66" xfId="27266"/>
    <cellStyle name="Título 2 67" xfId="27267"/>
    <cellStyle name="Título 2 68" xfId="27268"/>
    <cellStyle name="Título 2 69" xfId="27269"/>
    <cellStyle name="Título 2 7" xfId="27270"/>
    <cellStyle name="Título 2 7 2" xfId="27271"/>
    <cellStyle name="Título 2 7 3" xfId="27272"/>
    <cellStyle name="Título 2 7 4" xfId="27273"/>
    <cellStyle name="Título 2 70" xfId="27274"/>
    <cellStyle name="Título 2 71" xfId="27275"/>
    <cellStyle name="Título 2 72" xfId="27276"/>
    <cellStyle name="Título 2 73" xfId="27277"/>
    <cellStyle name="Título 2 74" xfId="27278"/>
    <cellStyle name="Título 2 75" xfId="27279"/>
    <cellStyle name="Título 2 76" xfId="27280"/>
    <cellStyle name="Título 2 77" xfId="27281"/>
    <cellStyle name="Título 2 78" xfId="27282"/>
    <cellStyle name="Título 2 79" xfId="27283"/>
    <cellStyle name="Título 2 8" xfId="27284"/>
    <cellStyle name="Título 2 8 2" xfId="27285"/>
    <cellStyle name="Título 2 8 3" xfId="27286"/>
    <cellStyle name="Título 2 8 4" xfId="27287"/>
    <cellStyle name="Título 2 80" xfId="27288"/>
    <cellStyle name="Título 2 81" xfId="27289"/>
    <cellStyle name="Título 2 82" xfId="27290"/>
    <cellStyle name="Título 2 83" xfId="27291"/>
    <cellStyle name="Título 2 84" xfId="27292"/>
    <cellStyle name="Título 2 85" xfId="27293"/>
    <cellStyle name="Título 2 86" xfId="27294"/>
    <cellStyle name="Título 2 87" xfId="27295"/>
    <cellStyle name="Título 2 88" xfId="27296"/>
    <cellStyle name="Título 2 89" xfId="27297"/>
    <cellStyle name="Título 2 9" xfId="27298"/>
    <cellStyle name="Título 2 90" xfId="27299"/>
    <cellStyle name="Título 2 91" xfId="27300"/>
    <cellStyle name="Título 2 92" xfId="27301"/>
    <cellStyle name="Título 2 93" xfId="27302"/>
    <cellStyle name="Título 2 94" xfId="27303"/>
    <cellStyle name="Título 2 95" xfId="27304"/>
    <cellStyle name="Título 2 96" xfId="27305"/>
    <cellStyle name="Título 2 97" xfId="27306"/>
    <cellStyle name="Título 2 98" xfId="27307"/>
    <cellStyle name="Título 2 99" xfId="27308"/>
    <cellStyle name="Título 20" xfId="27309"/>
    <cellStyle name="Título 20 2" xfId="27310"/>
    <cellStyle name="Título 20 3" xfId="27311"/>
    <cellStyle name="Título 21" xfId="27312"/>
    <cellStyle name="Título 21 2" xfId="27313"/>
    <cellStyle name="Título 21 3" xfId="27314"/>
    <cellStyle name="Título 22" xfId="27315"/>
    <cellStyle name="Título 22 2" xfId="27316"/>
    <cellStyle name="Título 22 3" xfId="27317"/>
    <cellStyle name="Título 23" xfId="27318"/>
    <cellStyle name="Título 23 2" xfId="27319"/>
    <cellStyle name="Título 23 3" xfId="27320"/>
    <cellStyle name="Título 24" xfId="27321"/>
    <cellStyle name="Título 25" xfId="27322"/>
    <cellStyle name="Título 26" xfId="27323"/>
    <cellStyle name="Título 27" xfId="27324"/>
    <cellStyle name="Título 27 2" xfId="40957"/>
    <cellStyle name="Título 28" xfId="27325"/>
    <cellStyle name="Título 28 2" xfId="40992"/>
    <cellStyle name="Título 29" xfId="27326"/>
    <cellStyle name="Título 29 10" xfId="27327"/>
    <cellStyle name="Título 29 11" xfId="27328"/>
    <cellStyle name="Título 29 12" xfId="27329"/>
    <cellStyle name="Título 29 13" xfId="27330"/>
    <cellStyle name="Título 29 14" xfId="27331"/>
    <cellStyle name="Título 29 15" xfId="27332"/>
    <cellStyle name="Título 29 16" xfId="27333"/>
    <cellStyle name="Título 29 2" xfId="27334"/>
    <cellStyle name="Título 29 3" xfId="27335"/>
    <cellStyle name="Título 29 4" xfId="27336"/>
    <cellStyle name="Título 29 5" xfId="27337"/>
    <cellStyle name="Título 29 6" xfId="27338"/>
    <cellStyle name="Título 29 7" xfId="27339"/>
    <cellStyle name="Título 29 8" xfId="27340"/>
    <cellStyle name="Título 29 9" xfId="27341"/>
    <cellStyle name="Título 3 10" xfId="27342"/>
    <cellStyle name="Título 3 10 2" xfId="40882"/>
    <cellStyle name="Título 3 100" xfId="27343"/>
    <cellStyle name="Título 3 101" xfId="27344"/>
    <cellStyle name="Título 3 102" xfId="27345"/>
    <cellStyle name="Título 3 103" xfId="27346"/>
    <cellStyle name="Título 3 104" xfId="27347"/>
    <cellStyle name="Título 3 105" xfId="27348"/>
    <cellStyle name="Título 3 106" xfId="27349"/>
    <cellStyle name="Título 3 107" xfId="27350"/>
    <cellStyle name="Título 3 108" xfId="27351"/>
    <cellStyle name="Título 3 109" xfId="27352"/>
    <cellStyle name="Título 3 11" xfId="27353"/>
    <cellStyle name="Título 3 11 2" xfId="40883"/>
    <cellStyle name="Título 3 110" xfId="27354"/>
    <cellStyle name="Título 3 111" xfId="27355"/>
    <cellStyle name="Título 3 112" xfId="27356"/>
    <cellStyle name="Título 3 113" xfId="27357"/>
    <cellStyle name="Título 3 114" xfId="27358"/>
    <cellStyle name="Título 3 115" xfId="27359"/>
    <cellStyle name="Título 3 116" xfId="27360"/>
    <cellStyle name="Título 3 117" xfId="27361"/>
    <cellStyle name="Título 3 118" xfId="27362"/>
    <cellStyle name="Título 3 119" xfId="27363"/>
    <cellStyle name="Título 3 12" xfId="27364"/>
    <cellStyle name="Título 3 12 2" xfId="40884"/>
    <cellStyle name="Título 3 120" xfId="27365"/>
    <cellStyle name="Título 3 121" xfId="27366"/>
    <cellStyle name="Título 3 122" xfId="27367"/>
    <cellStyle name="Título 3 123" xfId="27368"/>
    <cellStyle name="Título 3 124" xfId="27369"/>
    <cellStyle name="Título 3 125" xfId="27370"/>
    <cellStyle name="Título 3 126" xfId="27371"/>
    <cellStyle name="Título 3 127" xfId="27372"/>
    <cellStyle name="Título 3 128" xfId="27373"/>
    <cellStyle name="Título 3 129" xfId="27374"/>
    <cellStyle name="Título 3 13" xfId="27375"/>
    <cellStyle name="Título 3 13 2" xfId="40885"/>
    <cellStyle name="Título 3 130" xfId="27376"/>
    <cellStyle name="Título 3 131" xfId="27377"/>
    <cellStyle name="Título 3 132" xfId="27378"/>
    <cellStyle name="Título 3 133" xfId="27379"/>
    <cellStyle name="Título 3 134" xfId="27380"/>
    <cellStyle name="Título 3 135" xfId="27381"/>
    <cellStyle name="Título 3 136" xfId="27382"/>
    <cellStyle name="Título 3 137" xfId="27383"/>
    <cellStyle name="Título 3 138" xfId="27384"/>
    <cellStyle name="Título 3 139" xfId="27385"/>
    <cellStyle name="Título 3 14" xfId="27386"/>
    <cellStyle name="Título 3 140" xfId="27387"/>
    <cellStyle name="Título 3 141" xfId="27388"/>
    <cellStyle name="Título 3 142" xfId="27389"/>
    <cellStyle name="Título 3 143" xfId="27390"/>
    <cellStyle name="Título 3 144" xfId="27391"/>
    <cellStyle name="Título 3 145" xfId="27392"/>
    <cellStyle name="Título 3 146" xfId="27393"/>
    <cellStyle name="Título 3 147" xfId="27394"/>
    <cellStyle name="Título 3 148" xfId="27395"/>
    <cellStyle name="Título 3 149" xfId="27396"/>
    <cellStyle name="Título 3 15" xfId="27397"/>
    <cellStyle name="Título 3 15 2" xfId="27398"/>
    <cellStyle name="Título 3 15 3" xfId="27399"/>
    <cellStyle name="Título 3 150" xfId="27400"/>
    <cellStyle name="Título 3 151" xfId="27401"/>
    <cellStyle name="Título 3 152" xfId="27402"/>
    <cellStyle name="Título 3 153" xfId="27403"/>
    <cellStyle name="Título 3 154" xfId="27404"/>
    <cellStyle name="Título 3 155" xfId="27405"/>
    <cellStyle name="Título 3 156" xfId="27406"/>
    <cellStyle name="Título 3 157" xfId="27407"/>
    <cellStyle name="Título 3 158" xfId="27408"/>
    <cellStyle name="Título 3 159" xfId="27409"/>
    <cellStyle name="Título 3 16" xfId="27410"/>
    <cellStyle name="Título 3 16 2" xfId="27411"/>
    <cellStyle name="Título 3 16 3" xfId="27412"/>
    <cellStyle name="Título 3 160" xfId="27413"/>
    <cellStyle name="Título 3 161" xfId="27414"/>
    <cellStyle name="Título 3 162" xfId="27415"/>
    <cellStyle name="Título 3 163" xfId="27416"/>
    <cellStyle name="Título 3 164" xfId="27417"/>
    <cellStyle name="Título 3 165" xfId="27418"/>
    <cellStyle name="Título 3 166" xfId="27419"/>
    <cellStyle name="Título 3 167" xfId="27420"/>
    <cellStyle name="Título 3 168" xfId="27421"/>
    <cellStyle name="Título 3 169" xfId="27422"/>
    <cellStyle name="Título 3 17" xfId="27423"/>
    <cellStyle name="Título 3 17 2" xfId="27424"/>
    <cellStyle name="Título 3 17 3" xfId="27425"/>
    <cellStyle name="Título 3 170" xfId="27426"/>
    <cellStyle name="Título 3 171" xfId="27427"/>
    <cellStyle name="Título 3 172" xfId="27428"/>
    <cellStyle name="Título 3 173" xfId="27429"/>
    <cellStyle name="Título 3 174" xfId="27430"/>
    <cellStyle name="Título 3 175" xfId="27431"/>
    <cellStyle name="Título 3 176" xfId="27432"/>
    <cellStyle name="Título 3 177" xfId="27433"/>
    <cellStyle name="Título 3 178" xfId="27434"/>
    <cellStyle name="Título 3 179" xfId="27435"/>
    <cellStyle name="Título 3 18" xfId="27436"/>
    <cellStyle name="Título 3 18 2" xfId="27437"/>
    <cellStyle name="Título 3 18 3" xfId="27438"/>
    <cellStyle name="Título 3 180" xfId="27439"/>
    <cellStyle name="Título 3 181" xfId="27440"/>
    <cellStyle name="Título 3 182" xfId="27441"/>
    <cellStyle name="Título 3 183" xfId="27442"/>
    <cellStyle name="Título 3 184" xfId="27443"/>
    <cellStyle name="Título 3 185" xfId="27444"/>
    <cellStyle name="Título 3 186" xfId="27445"/>
    <cellStyle name="Título 3 187" xfId="27446"/>
    <cellStyle name="Título 3 188" xfId="27447"/>
    <cellStyle name="Título 3 189" xfId="27448"/>
    <cellStyle name="Título 3 19" xfId="27449"/>
    <cellStyle name="Título 3 19 2" xfId="27450"/>
    <cellStyle name="Título 3 19 3" xfId="27451"/>
    <cellStyle name="Título 3 190" xfId="27452"/>
    <cellStyle name="Título 3 2" xfId="27453"/>
    <cellStyle name="Título 3 2 10" xfId="27454"/>
    <cellStyle name="Título 3 2 10 2" xfId="27455"/>
    <cellStyle name="Título 3 2 10 3" xfId="27456"/>
    <cellStyle name="Título 3 2 10 4" xfId="27457"/>
    <cellStyle name="Título 3 2 10 5" xfId="27458"/>
    <cellStyle name="Título 3 2 10 6" xfId="27459"/>
    <cellStyle name="Título 3 2 10 7" xfId="27460"/>
    <cellStyle name="Título 3 2 11" xfId="27461"/>
    <cellStyle name="Título 3 2 11 2" xfId="27462"/>
    <cellStyle name="Título 3 2 11 3" xfId="27463"/>
    <cellStyle name="Título 3 2 11 4" xfId="27464"/>
    <cellStyle name="Título 3 2 11 5" xfId="27465"/>
    <cellStyle name="Título 3 2 11 6" xfId="27466"/>
    <cellStyle name="Título 3 2 11 7" xfId="27467"/>
    <cellStyle name="Título 3 2 12" xfId="27468"/>
    <cellStyle name="Título 3 2 13" xfId="27469"/>
    <cellStyle name="Título 3 2 14" xfId="27470"/>
    <cellStyle name="Título 3 2 15" xfId="27471"/>
    <cellStyle name="Título 3 2 16" xfId="27472"/>
    <cellStyle name="Título 3 2 17" xfId="27473"/>
    <cellStyle name="Título 3 2 18" xfId="27474"/>
    <cellStyle name="Título 3 2 19" xfId="27475"/>
    <cellStyle name="Título 3 2 2" xfId="27476"/>
    <cellStyle name="Título 3 2 20" xfId="27477"/>
    <cellStyle name="Título 3 2 21" xfId="27478"/>
    <cellStyle name="Título 3 2 22" xfId="27479"/>
    <cellStyle name="Título 3 2 23" xfId="27480"/>
    <cellStyle name="Título 3 2 24" xfId="27481"/>
    <cellStyle name="Título 3 2 25" xfId="27482"/>
    <cellStyle name="Título 3 2 26" xfId="27483"/>
    <cellStyle name="Título 3 2 27" xfId="27484"/>
    <cellStyle name="Título 3 2 28" xfId="27485"/>
    <cellStyle name="Título 3 2 29" xfId="27486"/>
    <cellStyle name="Título 3 2 3" xfId="27487"/>
    <cellStyle name="Título 3 2 30" xfId="27488"/>
    <cellStyle name="Título 3 2 31" xfId="27489"/>
    <cellStyle name="Título 3 2 32" xfId="27490"/>
    <cellStyle name="Título 3 2 33" xfId="27491"/>
    <cellStyle name="Título 3 2 34" xfId="27492"/>
    <cellStyle name="Título 3 2 35" xfId="27493"/>
    <cellStyle name="Título 3 2 4" xfId="27494"/>
    <cellStyle name="Título 3 2 5" xfId="27495"/>
    <cellStyle name="Título 3 2 6" xfId="27496"/>
    <cellStyle name="Título 3 2 7" xfId="27497"/>
    <cellStyle name="Título 3 2 8" xfId="27498"/>
    <cellStyle name="Título 3 2 8 2" xfId="27499"/>
    <cellStyle name="Título 3 2 8 3" xfId="27500"/>
    <cellStyle name="Título 3 2 8 4" xfId="27501"/>
    <cellStyle name="Título 3 2 8 5" xfId="27502"/>
    <cellStyle name="Título 3 2 8 6" xfId="27503"/>
    <cellStyle name="Título 3 2 8 7" xfId="27504"/>
    <cellStyle name="Título 3 2 9" xfId="27505"/>
    <cellStyle name="Título 3 2 9 2" xfId="27506"/>
    <cellStyle name="Título 3 2 9 3" xfId="27507"/>
    <cellStyle name="Título 3 2 9 4" xfId="27508"/>
    <cellStyle name="Título 3 2 9 5" xfId="27509"/>
    <cellStyle name="Título 3 2 9 6" xfId="27510"/>
    <cellStyle name="Título 3 2 9 7" xfId="27511"/>
    <cellStyle name="Título 3 20" xfId="27512"/>
    <cellStyle name="Título 3 20 2" xfId="27513"/>
    <cellStyle name="Título 3 20 3" xfId="27514"/>
    <cellStyle name="Título 3 21" xfId="27515"/>
    <cellStyle name="Título 3 22" xfId="27516"/>
    <cellStyle name="Título 3 23" xfId="27517"/>
    <cellStyle name="Título 3 24" xfId="27518"/>
    <cellStyle name="Título 3 24 2" xfId="40960"/>
    <cellStyle name="Título 3 25" xfId="27519"/>
    <cellStyle name="Título 3 25 2" xfId="40995"/>
    <cellStyle name="Título 3 26" xfId="27520"/>
    <cellStyle name="Título 3 26 10" xfId="27521"/>
    <cellStyle name="Título 3 26 11" xfId="27522"/>
    <cellStyle name="Título 3 26 12" xfId="27523"/>
    <cellStyle name="Título 3 26 13" xfId="27524"/>
    <cellStyle name="Título 3 26 14" xfId="27525"/>
    <cellStyle name="Título 3 26 15" xfId="27526"/>
    <cellStyle name="Título 3 26 16" xfId="27527"/>
    <cellStyle name="Título 3 26 2" xfId="27528"/>
    <cellStyle name="Título 3 26 3" xfId="27529"/>
    <cellStyle name="Título 3 26 4" xfId="27530"/>
    <cellStyle name="Título 3 26 5" xfId="27531"/>
    <cellStyle name="Título 3 26 6" xfId="27532"/>
    <cellStyle name="Título 3 26 7" xfId="27533"/>
    <cellStyle name="Título 3 26 8" xfId="27534"/>
    <cellStyle name="Título 3 26 9" xfId="27535"/>
    <cellStyle name="Título 3 27" xfId="27536"/>
    <cellStyle name="Título 3 27 10" xfId="27537"/>
    <cellStyle name="Título 3 27 11" xfId="27538"/>
    <cellStyle name="Título 3 27 12" xfId="27539"/>
    <cellStyle name="Título 3 27 13" xfId="27540"/>
    <cellStyle name="Título 3 27 14" xfId="27541"/>
    <cellStyle name="Título 3 27 15" xfId="27542"/>
    <cellStyle name="Título 3 27 16" xfId="27543"/>
    <cellStyle name="Título 3 27 2" xfId="27544"/>
    <cellStyle name="Título 3 27 3" xfId="27545"/>
    <cellStyle name="Título 3 27 4" xfId="27546"/>
    <cellStyle name="Título 3 27 5" xfId="27547"/>
    <cellStyle name="Título 3 27 6" xfId="27548"/>
    <cellStyle name="Título 3 27 7" xfId="27549"/>
    <cellStyle name="Título 3 27 8" xfId="27550"/>
    <cellStyle name="Título 3 27 9" xfId="27551"/>
    <cellStyle name="Título 3 28" xfId="27552"/>
    <cellStyle name="Título 3 28 10" xfId="27553"/>
    <cellStyle name="Título 3 28 11" xfId="27554"/>
    <cellStyle name="Título 3 28 12" xfId="27555"/>
    <cellStyle name="Título 3 28 13" xfId="27556"/>
    <cellStyle name="Título 3 28 14" xfId="27557"/>
    <cellStyle name="Título 3 28 15" xfId="27558"/>
    <cellStyle name="Título 3 28 16" xfId="27559"/>
    <cellStyle name="Título 3 28 2" xfId="27560"/>
    <cellStyle name="Título 3 28 3" xfId="27561"/>
    <cellStyle name="Título 3 28 4" xfId="27562"/>
    <cellStyle name="Título 3 28 5" xfId="27563"/>
    <cellStyle name="Título 3 28 6" xfId="27564"/>
    <cellStyle name="Título 3 28 7" xfId="27565"/>
    <cellStyle name="Título 3 28 8" xfId="27566"/>
    <cellStyle name="Título 3 28 9" xfId="27567"/>
    <cellStyle name="Título 3 29" xfId="27568"/>
    <cellStyle name="Título 3 29 10" xfId="27569"/>
    <cellStyle name="Título 3 29 11" xfId="27570"/>
    <cellStyle name="Título 3 29 12" xfId="27571"/>
    <cellStyle name="Título 3 29 13" xfId="27572"/>
    <cellStyle name="Título 3 29 14" xfId="27573"/>
    <cellStyle name="Título 3 29 15" xfId="27574"/>
    <cellStyle name="Título 3 29 16" xfId="27575"/>
    <cellStyle name="Título 3 29 2" xfId="27576"/>
    <cellStyle name="Título 3 29 3" xfId="27577"/>
    <cellStyle name="Título 3 29 4" xfId="27578"/>
    <cellStyle name="Título 3 29 5" xfId="27579"/>
    <cellStyle name="Título 3 29 6" xfId="27580"/>
    <cellStyle name="Título 3 29 7" xfId="27581"/>
    <cellStyle name="Título 3 29 8" xfId="27582"/>
    <cellStyle name="Título 3 29 9" xfId="27583"/>
    <cellStyle name="Título 3 3" xfId="27584"/>
    <cellStyle name="Título 3 3 10" xfId="27585"/>
    <cellStyle name="Título 3 3 11" xfId="27586"/>
    <cellStyle name="Título 3 3 2" xfId="27587"/>
    <cellStyle name="Título 3 3 3" xfId="27588"/>
    <cellStyle name="Título 3 3 4" xfId="27589"/>
    <cellStyle name="Título 3 3 5" xfId="27590"/>
    <cellStyle name="Título 3 3 6" xfId="27591"/>
    <cellStyle name="Título 3 3 7" xfId="27592"/>
    <cellStyle name="Título 3 3 8" xfId="27593"/>
    <cellStyle name="Título 3 3 9" xfId="27594"/>
    <cellStyle name="Título 3 30" xfId="27595"/>
    <cellStyle name="Título 3 31" xfId="27596"/>
    <cellStyle name="Título 3 32" xfId="27597"/>
    <cellStyle name="Título 3 33" xfId="27598"/>
    <cellStyle name="Título 3 34" xfId="27599"/>
    <cellStyle name="Título 3 35" xfId="27600"/>
    <cellStyle name="Título 3 36" xfId="27601"/>
    <cellStyle name="Título 3 37" xfId="27602"/>
    <cellStyle name="Título 3 38" xfId="27603"/>
    <cellStyle name="Título 3 39" xfId="27604"/>
    <cellStyle name="Título 3 4" xfId="27605"/>
    <cellStyle name="Título 3 4 10" xfId="27606"/>
    <cellStyle name="Título 3 4 11" xfId="27607"/>
    <cellStyle name="Título 3 4 2" xfId="27608"/>
    <cellStyle name="Título 3 4 3" xfId="27609"/>
    <cellStyle name="Título 3 4 4" xfId="27610"/>
    <cellStyle name="Título 3 4 5" xfId="27611"/>
    <cellStyle name="Título 3 4 6" xfId="27612"/>
    <cellStyle name="Título 3 4 7" xfId="27613"/>
    <cellStyle name="Título 3 4 8" xfId="27614"/>
    <cellStyle name="Título 3 4 9" xfId="27615"/>
    <cellStyle name="Título 3 40" xfId="27616"/>
    <cellStyle name="Título 3 41" xfId="27617"/>
    <cellStyle name="Título 3 42" xfId="27618"/>
    <cellStyle name="Título 3 43" xfId="27619"/>
    <cellStyle name="Título 3 44" xfId="27620"/>
    <cellStyle name="Título 3 45" xfId="27621"/>
    <cellStyle name="Título 3 46" xfId="27622"/>
    <cellStyle name="Título 3 47" xfId="27623"/>
    <cellStyle name="Título 3 48" xfId="27624"/>
    <cellStyle name="Título 3 49" xfId="27625"/>
    <cellStyle name="Título 3 5" xfId="27626"/>
    <cellStyle name="Título 3 5 2" xfId="27627"/>
    <cellStyle name="Título 3 5 3" xfId="27628"/>
    <cellStyle name="Título 3 5 4" xfId="27629"/>
    <cellStyle name="Título 3 50" xfId="27630"/>
    <cellStyle name="Título 3 51" xfId="27631"/>
    <cellStyle name="Título 3 52" xfId="27632"/>
    <cellStyle name="Título 3 53" xfId="27633"/>
    <cellStyle name="Título 3 54" xfId="27634"/>
    <cellStyle name="Título 3 55" xfId="27635"/>
    <cellStyle name="Título 3 56" xfId="27636"/>
    <cellStyle name="Título 3 57" xfId="27637"/>
    <cellStyle name="Título 3 58" xfId="27638"/>
    <cellStyle name="Título 3 59" xfId="27639"/>
    <cellStyle name="Título 3 6" xfId="27640"/>
    <cellStyle name="Título 3 6 2" xfId="27641"/>
    <cellStyle name="Título 3 6 3" xfId="27642"/>
    <cellStyle name="Título 3 6 4" xfId="27643"/>
    <cellStyle name="Título 3 60" xfId="27644"/>
    <cellStyle name="Título 3 61" xfId="27645"/>
    <cellStyle name="Título 3 62" xfId="27646"/>
    <cellStyle name="Título 3 63" xfId="27647"/>
    <cellStyle name="Título 3 64" xfId="27648"/>
    <cellStyle name="Título 3 65" xfId="27649"/>
    <cellStyle name="Título 3 66" xfId="27650"/>
    <cellStyle name="Título 3 67" xfId="27651"/>
    <cellStyle name="Título 3 68" xfId="27652"/>
    <cellStyle name="Título 3 69" xfId="27653"/>
    <cellStyle name="Título 3 7" xfId="27654"/>
    <cellStyle name="Título 3 7 2" xfId="27655"/>
    <cellStyle name="Título 3 7 3" xfId="27656"/>
    <cellStyle name="Título 3 7 4" xfId="27657"/>
    <cellStyle name="Título 3 70" xfId="27658"/>
    <cellStyle name="Título 3 71" xfId="27659"/>
    <cellStyle name="Título 3 72" xfId="27660"/>
    <cellStyle name="Título 3 73" xfId="27661"/>
    <cellStyle name="Título 3 74" xfId="27662"/>
    <cellStyle name="Título 3 75" xfId="27663"/>
    <cellStyle name="Título 3 76" xfId="27664"/>
    <cellStyle name="Título 3 77" xfId="27665"/>
    <cellStyle name="Título 3 78" xfId="27666"/>
    <cellStyle name="Título 3 79" xfId="27667"/>
    <cellStyle name="Título 3 8" xfId="27668"/>
    <cellStyle name="Título 3 8 2" xfId="27669"/>
    <cellStyle name="Título 3 8 3" xfId="27670"/>
    <cellStyle name="Título 3 8 4" xfId="27671"/>
    <cellStyle name="Título 3 80" xfId="27672"/>
    <cellStyle name="Título 3 81" xfId="27673"/>
    <cellStyle name="Título 3 82" xfId="27674"/>
    <cellStyle name="Título 3 83" xfId="27675"/>
    <cellStyle name="Título 3 84" xfId="27676"/>
    <cellStyle name="Título 3 85" xfId="27677"/>
    <cellStyle name="Título 3 86" xfId="27678"/>
    <cellStyle name="Título 3 87" xfId="27679"/>
    <cellStyle name="Título 3 88" xfId="27680"/>
    <cellStyle name="Título 3 89" xfId="27681"/>
    <cellStyle name="Título 3 9" xfId="27682"/>
    <cellStyle name="Título 3 90" xfId="27683"/>
    <cellStyle name="Título 3 91" xfId="27684"/>
    <cellStyle name="Título 3 92" xfId="27685"/>
    <cellStyle name="Título 3 93" xfId="27686"/>
    <cellStyle name="Título 3 94" xfId="27687"/>
    <cellStyle name="Título 3 95" xfId="27688"/>
    <cellStyle name="Título 3 96" xfId="27689"/>
    <cellStyle name="Título 3 97" xfId="27690"/>
    <cellStyle name="Título 3 98" xfId="27691"/>
    <cellStyle name="Título 3 99" xfId="27692"/>
    <cellStyle name="Título 30" xfId="27693"/>
    <cellStyle name="Título 30 10" xfId="27694"/>
    <cellStyle name="Título 30 11" xfId="27695"/>
    <cellStyle name="Título 30 12" xfId="27696"/>
    <cellStyle name="Título 30 13" xfId="27697"/>
    <cellStyle name="Título 30 14" xfId="27698"/>
    <cellStyle name="Título 30 15" xfId="27699"/>
    <cellStyle name="Título 30 16" xfId="27700"/>
    <cellStyle name="Título 30 2" xfId="27701"/>
    <cellStyle name="Título 30 3" xfId="27702"/>
    <cellStyle name="Título 30 4" xfId="27703"/>
    <cellStyle name="Título 30 5" xfId="27704"/>
    <cellStyle name="Título 30 6" xfId="27705"/>
    <cellStyle name="Título 30 7" xfId="27706"/>
    <cellStyle name="Título 30 8" xfId="27707"/>
    <cellStyle name="Título 30 9" xfId="27708"/>
    <cellStyle name="Título 31" xfId="27709"/>
    <cellStyle name="Título 31 10" xfId="27710"/>
    <cellStyle name="Título 31 11" xfId="27711"/>
    <cellStyle name="Título 31 12" xfId="27712"/>
    <cellStyle name="Título 31 13" xfId="27713"/>
    <cellStyle name="Título 31 14" xfId="27714"/>
    <cellStyle name="Título 31 15" xfId="27715"/>
    <cellStyle name="Título 31 16" xfId="27716"/>
    <cellStyle name="Título 31 2" xfId="27717"/>
    <cellStyle name="Título 31 3" xfId="27718"/>
    <cellStyle name="Título 31 4" xfId="27719"/>
    <cellStyle name="Título 31 5" xfId="27720"/>
    <cellStyle name="Título 31 6" xfId="27721"/>
    <cellStyle name="Título 31 7" xfId="27722"/>
    <cellStyle name="Título 31 8" xfId="27723"/>
    <cellStyle name="Título 31 9" xfId="27724"/>
    <cellStyle name="Título 32" xfId="27725"/>
    <cellStyle name="Título 32 10" xfId="27726"/>
    <cellStyle name="Título 32 11" xfId="27727"/>
    <cellStyle name="Título 32 12" xfId="27728"/>
    <cellStyle name="Título 32 13" xfId="27729"/>
    <cellStyle name="Título 32 14" xfId="27730"/>
    <cellStyle name="Título 32 15" xfId="27731"/>
    <cellStyle name="Título 32 16" xfId="27732"/>
    <cellStyle name="Título 32 2" xfId="27733"/>
    <cellStyle name="Título 32 3" xfId="27734"/>
    <cellStyle name="Título 32 4" xfId="27735"/>
    <cellStyle name="Título 32 5" xfId="27736"/>
    <cellStyle name="Título 32 6" xfId="27737"/>
    <cellStyle name="Título 32 7" xfId="27738"/>
    <cellStyle name="Título 32 8" xfId="27739"/>
    <cellStyle name="Título 32 9" xfId="27740"/>
    <cellStyle name="Título 33" xfId="27741"/>
    <cellStyle name="Título 34" xfId="27742"/>
    <cellStyle name="Título 35" xfId="27743"/>
    <cellStyle name="Título 36" xfId="27744"/>
    <cellStyle name="Título 37" xfId="27745"/>
    <cellStyle name="Título 38" xfId="27746"/>
    <cellStyle name="Título 39" xfId="27747"/>
    <cellStyle name="Título 4 10" xfId="27748"/>
    <cellStyle name="Título 4 10 2" xfId="40886"/>
    <cellStyle name="Título 4 100" xfId="27749"/>
    <cellStyle name="Título 4 101" xfId="27750"/>
    <cellStyle name="Título 4 102" xfId="27751"/>
    <cellStyle name="Título 4 103" xfId="27752"/>
    <cellStyle name="Título 4 104" xfId="27753"/>
    <cellStyle name="Título 4 105" xfId="27754"/>
    <cellStyle name="Título 4 106" xfId="27755"/>
    <cellStyle name="Título 4 107" xfId="27756"/>
    <cellStyle name="Título 4 108" xfId="27757"/>
    <cellStyle name="Título 4 109" xfId="27758"/>
    <cellStyle name="Título 4 11" xfId="27759"/>
    <cellStyle name="Título 4 11 2" xfId="40887"/>
    <cellStyle name="Título 4 110" xfId="27760"/>
    <cellStyle name="Título 4 111" xfId="27761"/>
    <cellStyle name="Título 4 112" xfId="27762"/>
    <cellStyle name="Título 4 113" xfId="27763"/>
    <cellStyle name="Título 4 114" xfId="27764"/>
    <cellStyle name="Título 4 115" xfId="27765"/>
    <cellStyle name="Título 4 116" xfId="27766"/>
    <cellStyle name="Título 4 117" xfId="27767"/>
    <cellStyle name="Título 4 118" xfId="27768"/>
    <cellStyle name="Título 4 119" xfId="27769"/>
    <cellStyle name="Título 4 12" xfId="27770"/>
    <cellStyle name="Título 4 12 2" xfId="40888"/>
    <cellStyle name="Título 4 120" xfId="27771"/>
    <cellStyle name="Título 4 121" xfId="27772"/>
    <cellStyle name="Título 4 122" xfId="27773"/>
    <cellStyle name="Título 4 123" xfId="27774"/>
    <cellStyle name="Título 4 124" xfId="27775"/>
    <cellStyle name="Título 4 125" xfId="27776"/>
    <cellStyle name="Título 4 126" xfId="27777"/>
    <cellStyle name="Título 4 127" xfId="27778"/>
    <cellStyle name="Título 4 128" xfId="27779"/>
    <cellStyle name="Título 4 129" xfId="27780"/>
    <cellStyle name="Título 4 13" xfId="27781"/>
    <cellStyle name="Título 4 13 2" xfId="40889"/>
    <cellStyle name="Título 4 130" xfId="27782"/>
    <cellStyle name="Título 4 131" xfId="27783"/>
    <cellStyle name="Título 4 132" xfId="27784"/>
    <cellStyle name="Título 4 133" xfId="27785"/>
    <cellStyle name="Título 4 134" xfId="27786"/>
    <cellStyle name="Título 4 135" xfId="27787"/>
    <cellStyle name="Título 4 136" xfId="27788"/>
    <cellStyle name="Título 4 137" xfId="27789"/>
    <cellStyle name="Título 4 138" xfId="27790"/>
    <cellStyle name="Título 4 139" xfId="27791"/>
    <cellStyle name="Título 4 14" xfId="27792"/>
    <cellStyle name="Título 4 140" xfId="27793"/>
    <cellStyle name="Título 4 141" xfId="27794"/>
    <cellStyle name="Título 4 142" xfId="27795"/>
    <cellStyle name="Título 4 143" xfId="27796"/>
    <cellStyle name="Título 4 144" xfId="27797"/>
    <cellStyle name="Título 4 145" xfId="27798"/>
    <cellStyle name="Título 4 146" xfId="27799"/>
    <cellStyle name="Título 4 147" xfId="27800"/>
    <cellStyle name="Título 4 148" xfId="27801"/>
    <cellStyle name="Título 4 149" xfId="27802"/>
    <cellStyle name="Título 4 15" xfId="27803"/>
    <cellStyle name="Título 4 15 2" xfId="27804"/>
    <cellStyle name="Título 4 15 3" xfId="27805"/>
    <cellStyle name="Título 4 150" xfId="27806"/>
    <cellStyle name="Título 4 151" xfId="27807"/>
    <cellStyle name="Título 4 152" xfId="27808"/>
    <cellStyle name="Título 4 153" xfId="27809"/>
    <cellStyle name="Título 4 154" xfId="27810"/>
    <cellStyle name="Título 4 155" xfId="27811"/>
    <cellStyle name="Título 4 156" xfId="27812"/>
    <cellStyle name="Título 4 157" xfId="27813"/>
    <cellStyle name="Título 4 158" xfId="27814"/>
    <cellStyle name="Título 4 159" xfId="27815"/>
    <cellStyle name="Título 4 16" xfId="27816"/>
    <cellStyle name="Título 4 16 2" xfId="27817"/>
    <cellStyle name="Título 4 16 3" xfId="27818"/>
    <cellStyle name="Título 4 160" xfId="27819"/>
    <cellStyle name="Título 4 161" xfId="27820"/>
    <cellStyle name="Título 4 162" xfId="27821"/>
    <cellStyle name="Título 4 163" xfId="27822"/>
    <cellStyle name="Título 4 164" xfId="27823"/>
    <cellStyle name="Título 4 165" xfId="27824"/>
    <cellStyle name="Título 4 166" xfId="27825"/>
    <cellStyle name="Título 4 167" xfId="27826"/>
    <cellStyle name="Título 4 168" xfId="27827"/>
    <cellStyle name="Título 4 169" xfId="27828"/>
    <cellStyle name="Título 4 17" xfId="27829"/>
    <cellStyle name="Título 4 17 2" xfId="27830"/>
    <cellStyle name="Título 4 17 3" xfId="27831"/>
    <cellStyle name="Título 4 170" xfId="27832"/>
    <cellStyle name="Título 4 171" xfId="27833"/>
    <cellStyle name="Título 4 172" xfId="27834"/>
    <cellStyle name="Título 4 173" xfId="27835"/>
    <cellStyle name="Título 4 174" xfId="27836"/>
    <cellStyle name="Título 4 175" xfId="27837"/>
    <cellStyle name="Título 4 176" xfId="27838"/>
    <cellStyle name="Título 4 177" xfId="27839"/>
    <cellStyle name="Título 4 178" xfId="27840"/>
    <cellStyle name="Título 4 179" xfId="27841"/>
    <cellStyle name="Título 4 18" xfId="27842"/>
    <cellStyle name="Título 4 18 2" xfId="27843"/>
    <cellStyle name="Título 4 18 3" xfId="27844"/>
    <cellStyle name="Título 4 180" xfId="27845"/>
    <cellStyle name="Título 4 181" xfId="27846"/>
    <cellStyle name="Título 4 182" xfId="27847"/>
    <cellStyle name="Título 4 183" xfId="27848"/>
    <cellStyle name="Título 4 184" xfId="27849"/>
    <cellStyle name="Título 4 185" xfId="27850"/>
    <cellStyle name="Título 4 186" xfId="27851"/>
    <cellStyle name="Título 4 187" xfId="27852"/>
    <cellStyle name="Título 4 188" xfId="27853"/>
    <cellStyle name="Título 4 189" xfId="27854"/>
    <cellStyle name="Título 4 19" xfId="27855"/>
    <cellStyle name="Título 4 19 2" xfId="27856"/>
    <cellStyle name="Título 4 19 3" xfId="27857"/>
    <cellStyle name="Título 4 190" xfId="27858"/>
    <cellStyle name="Título 4 2" xfId="27859"/>
    <cellStyle name="Título 4 2 10" xfId="27860"/>
    <cellStyle name="Título 4 2 10 2" xfId="27861"/>
    <cellStyle name="Título 4 2 10 3" xfId="27862"/>
    <cellStyle name="Título 4 2 10 4" xfId="27863"/>
    <cellStyle name="Título 4 2 10 5" xfId="27864"/>
    <cellStyle name="Título 4 2 10 6" xfId="27865"/>
    <cellStyle name="Título 4 2 10 7" xfId="27866"/>
    <cellStyle name="Título 4 2 11" xfId="27867"/>
    <cellStyle name="Título 4 2 11 2" xfId="27868"/>
    <cellStyle name="Título 4 2 11 3" xfId="27869"/>
    <cellStyle name="Título 4 2 11 4" xfId="27870"/>
    <cellStyle name="Título 4 2 11 5" xfId="27871"/>
    <cellStyle name="Título 4 2 11 6" xfId="27872"/>
    <cellStyle name="Título 4 2 11 7" xfId="27873"/>
    <cellStyle name="Título 4 2 12" xfId="27874"/>
    <cellStyle name="Título 4 2 13" xfId="27875"/>
    <cellStyle name="Título 4 2 14" xfId="27876"/>
    <cellStyle name="Título 4 2 15" xfId="27877"/>
    <cellStyle name="Título 4 2 16" xfId="27878"/>
    <cellStyle name="Título 4 2 17" xfId="27879"/>
    <cellStyle name="Título 4 2 18" xfId="27880"/>
    <cellStyle name="Título 4 2 19" xfId="27881"/>
    <cellStyle name="Título 4 2 2" xfId="27882"/>
    <cellStyle name="Título 4 2 20" xfId="27883"/>
    <cellStyle name="Título 4 2 21" xfId="27884"/>
    <cellStyle name="Título 4 2 22" xfId="27885"/>
    <cellStyle name="Título 4 2 23" xfId="27886"/>
    <cellStyle name="Título 4 2 24" xfId="27887"/>
    <cellStyle name="Título 4 2 25" xfId="27888"/>
    <cellStyle name="Título 4 2 26" xfId="27889"/>
    <cellStyle name="Título 4 2 27" xfId="27890"/>
    <cellStyle name="Título 4 2 28" xfId="27891"/>
    <cellStyle name="Título 4 2 29" xfId="27892"/>
    <cellStyle name="Título 4 2 3" xfId="27893"/>
    <cellStyle name="Título 4 2 30" xfId="27894"/>
    <cellStyle name="Título 4 2 31" xfId="27895"/>
    <cellStyle name="Título 4 2 32" xfId="27896"/>
    <cellStyle name="Título 4 2 33" xfId="27897"/>
    <cellStyle name="Título 4 2 34" xfId="27898"/>
    <cellStyle name="Título 4 2 35" xfId="27899"/>
    <cellStyle name="Título 4 2 4" xfId="27900"/>
    <cellStyle name="Título 4 2 5" xfId="27901"/>
    <cellStyle name="Título 4 2 6" xfId="27902"/>
    <cellStyle name="Título 4 2 7" xfId="27903"/>
    <cellStyle name="Título 4 2 8" xfId="27904"/>
    <cellStyle name="Título 4 2 8 2" xfId="27905"/>
    <cellStyle name="Título 4 2 8 3" xfId="27906"/>
    <cellStyle name="Título 4 2 8 4" xfId="27907"/>
    <cellStyle name="Título 4 2 8 5" xfId="27908"/>
    <cellStyle name="Título 4 2 8 6" xfId="27909"/>
    <cellStyle name="Título 4 2 8 7" xfId="27910"/>
    <cellStyle name="Título 4 2 9" xfId="27911"/>
    <cellStyle name="Título 4 2 9 2" xfId="27912"/>
    <cellStyle name="Título 4 2 9 3" xfId="27913"/>
    <cellStyle name="Título 4 2 9 4" xfId="27914"/>
    <cellStyle name="Título 4 2 9 5" xfId="27915"/>
    <cellStyle name="Título 4 2 9 6" xfId="27916"/>
    <cellStyle name="Título 4 2 9 7" xfId="27917"/>
    <cellStyle name="Título 4 20" xfId="27918"/>
    <cellStyle name="Título 4 20 2" xfId="27919"/>
    <cellStyle name="Título 4 20 3" xfId="27920"/>
    <cellStyle name="Título 4 21" xfId="27921"/>
    <cellStyle name="Título 4 22" xfId="27922"/>
    <cellStyle name="Título 4 23" xfId="27923"/>
    <cellStyle name="Título 4 24" xfId="27924"/>
    <cellStyle name="Título 4 24 2" xfId="40961"/>
    <cellStyle name="Título 4 25" xfId="27925"/>
    <cellStyle name="Título 4 25 2" xfId="40996"/>
    <cellStyle name="Título 4 26" xfId="27926"/>
    <cellStyle name="Título 4 26 10" xfId="27927"/>
    <cellStyle name="Título 4 26 11" xfId="27928"/>
    <cellStyle name="Título 4 26 12" xfId="27929"/>
    <cellStyle name="Título 4 26 13" xfId="27930"/>
    <cellStyle name="Título 4 26 14" xfId="27931"/>
    <cellStyle name="Título 4 26 15" xfId="27932"/>
    <cellStyle name="Título 4 26 16" xfId="27933"/>
    <cellStyle name="Título 4 26 2" xfId="27934"/>
    <cellStyle name="Título 4 26 3" xfId="27935"/>
    <cellStyle name="Título 4 26 4" xfId="27936"/>
    <cellStyle name="Título 4 26 5" xfId="27937"/>
    <cellStyle name="Título 4 26 6" xfId="27938"/>
    <cellStyle name="Título 4 26 7" xfId="27939"/>
    <cellStyle name="Título 4 26 8" xfId="27940"/>
    <cellStyle name="Título 4 26 9" xfId="27941"/>
    <cellStyle name="Título 4 27" xfId="27942"/>
    <cellStyle name="Título 4 27 10" xfId="27943"/>
    <cellStyle name="Título 4 27 11" xfId="27944"/>
    <cellStyle name="Título 4 27 12" xfId="27945"/>
    <cellStyle name="Título 4 27 13" xfId="27946"/>
    <cellStyle name="Título 4 27 14" xfId="27947"/>
    <cellStyle name="Título 4 27 15" xfId="27948"/>
    <cellStyle name="Título 4 27 16" xfId="27949"/>
    <cellStyle name="Título 4 27 2" xfId="27950"/>
    <cellStyle name="Título 4 27 3" xfId="27951"/>
    <cellStyle name="Título 4 27 4" xfId="27952"/>
    <cellStyle name="Título 4 27 5" xfId="27953"/>
    <cellStyle name="Título 4 27 6" xfId="27954"/>
    <cellStyle name="Título 4 27 7" xfId="27955"/>
    <cellStyle name="Título 4 27 8" xfId="27956"/>
    <cellStyle name="Título 4 27 9" xfId="27957"/>
    <cellStyle name="Título 4 28" xfId="27958"/>
    <cellStyle name="Título 4 28 10" xfId="27959"/>
    <cellStyle name="Título 4 28 11" xfId="27960"/>
    <cellStyle name="Título 4 28 12" xfId="27961"/>
    <cellStyle name="Título 4 28 13" xfId="27962"/>
    <cellStyle name="Título 4 28 14" xfId="27963"/>
    <cellStyle name="Título 4 28 15" xfId="27964"/>
    <cellStyle name="Título 4 28 16" xfId="27965"/>
    <cellStyle name="Título 4 28 2" xfId="27966"/>
    <cellStyle name="Título 4 28 3" xfId="27967"/>
    <cellStyle name="Título 4 28 4" xfId="27968"/>
    <cellStyle name="Título 4 28 5" xfId="27969"/>
    <cellStyle name="Título 4 28 6" xfId="27970"/>
    <cellStyle name="Título 4 28 7" xfId="27971"/>
    <cellStyle name="Título 4 28 8" xfId="27972"/>
    <cellStyle name="Título 4 28 9" xfId="27973"/>
    <cellStyle name="Título 4 29" xfId="27974"/>
    <cellStyle name="Título 4 29 10" xfId="27975"/>
    <cellStyle name="Título 4 29 11" xfId="27976"/>
    <cellStyle name="Título 4 29 12" xfId="27977"/>
    <cellStyle name="Título 4 29 13" xfId="27978"/>
    <cellStyle name="Título 4 29 14" xfId="27979"/>
    <cellStyle name="Título 4 29 15" xfId="27980"/>
    <cellStyle name="Título 4 29 16" xfId="27981"/>
    <cellStyle name="Título 4 29 2" xfId="27982"/>
    <cellStyle name="Título 4 29 3" xfId="27983"/>
    <cellStyle name="Título 4 29 4" xfId="27984"/>
    <cellStyle name="Título 4 29 5" xfId="27985"/>
    <cellStyle name="Título 4 29 6" xfId="27986"/>
    <cellStyle name="Título 4 29 7" xfId="27987"/>
    <cellStyle name="Título 4 29 8" xfId="27988"/>
    <cellStyle name="Título 4 29 9" xfId="27989"/>
    <cellStyle name="Título 4 3" xfId="27990"/>
    <cellStyle name="Título 4 3 10" xfId="27991"/>
    <cellStyle name="Título 4 3 11" xfId="27992"/>
    <cellStyle name="Título 4 3 2" xfId="27993"/>
    <cellStyle name="Título 4 3 3" xfId="27994"/>
    <cellStyle name="Título 4 3 4" xfId="27995"/>
    <cellStyle name="Título 4 3 5" xfId="27996"/>
    <cellStyle name="Título 4 3 6" xfId="27997"/>
    <cellStyle name="Título 4 3 7" xfId="27998"/>
    <cellStyle name="Título 4 3 8" xfId="27999"/>
    <cellStyle name="Título 4 3 9" xfId="28000"/>
    <cellStyle name="Título 4 30" xfId="28001"/>
    <cellStyle name="Título 4 31" xfId="28002"/>
    <cellStyle name="Título 4 32" xfId="28003"/>
    <cellStyle name="Título 4 33" xfId="28004"/>
    <cellStyle name="Título 4 34" xfId="28005"/>
    <cellStyle name="Título 4 35" xfId="28006"/>
    <cellStyle name="Título 4 36" xfId="28007"/>
    <cellStyle name="Título 4 37" xfId="28008"/>
    <cellStyle name="Título 4 38" xfId="28009"/>
    <cellStyle name="Título 4 39" xfId="28010"/>
    <cellStyle name="Título 4 4" xfId="28011"/>
    <cellStyle name="Título 4 4 10" xfId="28012"/>
    <cellStyle name="Título 4 4 11" xfId="28013"/>
    <cellStyle name="Título 4 4 2" xfId="28014"/>
    <cellStyle name="Título 4 4 3" xfId="28015"/>
    <cellStyle name="Título 4 4 4" xfId="28016"/>
    <cellStyle name="Título 4 4 5" xfId="28017"/>
    <cellStyle name="Título 4 4 6" xfId="28018"/>
    <cellStyle name="Título 4 4 7" xfId="28019"/>
    <cellStyle name="Título 4 4 8" xfId="28020"/>
    <cellStyle name="Título 4 4 9" xfId="28021"/>
    <cellStyle name="Título 4 40" xfId="28022"/>
    <cellStyle name="Título 4 41" xfId="28023"/>
    <cellStyle name="Título 4 42" xfId="28024"/>
    <cellStyle name="Título 4 43" xfId="28025"/>
    <cellStyle name="Título 4 44" xfId="28026"/>
    <cellStyle name="Título 4 45" xfId="28027"/>
    <cellStyle name="Título 4 46" xfId="28028"/>
    <cellStyle name="Título 4 47" xfId="28029"/>
    <cellStyle name="Título 4 48" xfId="28030"/>
    <cellStyle name="Título 4 49" xfId="28031"/>
    <cellStyle name="Título 4 5" xfId="28032"/>
    <cellStyle name="Título 4 5 2" xfId="28033"/>
    <cellStyle name="Título 4 5 3" xfId="28034"/>
    <cellStyle name="Título 4 5 4" xfId="28035"/>
    <cellStyle name="Título 4 50" xfId="28036"/>
    <cellStyle name="Título 4 51" xfId="28037"/>
    <cellStyle name="Título 4 52" xfId="28038"/>
    <cellStyle name="Título 4 53" xfId="28039"/>
    <cellStyle name="Título 4 54" xfId="28040"/>
    <cellStyle name="Título 4 55" xfId="28041"/>
    <cellStyle name="Título 4 56" xfId="28042"/>
    <cellStyle name="Título 4 57" xfId="28043"/>
    <cellStyle name="Título 4 58" xfId="28044"/>
    <cellStyle name="Título 4 59" xfId="28045"/>
    <cellStyle name="Título 4 6" xfId="28046"/>
    <cellStyle name="Título 4 6 2" xfId="28047"/>
    <cellStyle name="Título 4 6 3" xfId="28048"/>
    <cellStyle name="Título 4 6 4" xfId="28049"/>
    <cellStyle name="Título 4 60" xfId="28050"/>
    <cellStyle name="Título 4 61" xfId="28051"/>
    <cellStyle name="Título 4 62" xfId="28052"/>
    <cellStyle name="Título 4 63" xfId="28053"/>
    <cellStyle name="Título 4 64" xfId="28054"/>
    <cellStyle name="Título 4 65" xfId="28055"/>
    <cellStyle name="Título 4 66" xfId="28056"/>
    <cellStyle name="Título 4 67" xfId="28057"/>
    <cellStyle name="Título 4 68" xfId="28058"/>
    <cellStyle name="Título 4 69" xfId="28059"/>
    <cellStyle name="Título 4 7" xfId="28060"/>
    <cellStyle name="Título 4 7 2" xfId="28061"/>
    <cellStyle name="Título 4 7 3" xfId="28062"/>
    <cellStyle name="Título 4 7 4" xfId="28063"/>
    <cellStyle name="Título 4 70" xfId="28064"/>
    <cellStyle name="Título 4 71" xfId="28065"/>
    <cellStyle name="Título 4 72" xfId="28066"/>
    <cellStyle name="Título 4 73" xfId="28067"/>
    <cellStyle name="Título 4 74" xfId="28068"/>
    <cellStyle name="Título 4 75" xfId="28069"/>
    <cellStyle name="Título 4 76" xfId="28070"/>
    <cellStyle name="Título 4 77" xfId="28071"/>
    <cellStyle name="Título 4 78" xfId="28072"/>
    <cellStyle name="Título 4 79" xfId="28073"/>
    <cellStyle name="Título 4 8" xfId="28074"/>
    <cellStyle name="Título 4 8 2" xfId="28075"/>
    <cellStyle name="Título 4 8 3" xfId="28076"/>
    <cellStyle name="Título 4 8 4" xfId="28077"/>
    <cellStyle name="Título 4 80" xfId="28078"/>
    <cellStyle name="Título 4 81" xfId="28079"/>
    <cellStyle name="Título 4 82" xfId="28080"/>
    <cellStyle name="Título 4 83" xfId="28081"/>
    <cellStyle name="Título 4 84" xfId="28082"/>
    <cellStyle name="Título 4 85" xfId="28083"/>
    <cellStyle name="Título 4 86" xfId="28084"/>
    <cellStyle name="Título 4 87" xfId="28085"/>
    <cellStyle name="Título 4 88" xfId="28086"/>
    <cellStyle name="Título 4 89" xfId="28087"/>
    <cellStyle name="Título 4 9" xfId="28088"/>
    <cellStyle name="Título 4 90" xfId="28089"/>
    <cellStyle name="Título 4 91" xfId="28090"/>
    <cellStyle name="Título 4 92" xfId="28091"/>
    <cellStyle name="Título 4 93" xfId="28092"/>
    <cellStyle name="Título 4 94" xfId="28093"/>
    <cellStyle name="Título 4 95" xfId="28094"/>
    <cellStyle name="Título 4 96" xfId="28095"/>
    <cellStyle name="Título 4 97" xfId="28096"/>
    <cellStyle name="Título 4 98" xfId="28097"/>
    <cellStyle name="Título 4 99" xfId="28098"/>
    <cellStyle name="Título 40" xfId="28099"/>
    <cellStyle name="Título 41" xfId="28100"/>
    <cellStyle name="Título 42" xfId="28101"/>
    <cellStyle name="Título 43" xfId="28102"/>
    <cellStyle name="Título 44" xfId="28103"/>
    <cellStyle name="Título 45" xfId="28104"/>
    <cellStyle name="Título 46" xfId="28105"/>
    <cellStyle name="Título 47" xfId="28106"/>
    <cellStyle name="Título 48" xfId="28107"/>
    <cellStyle name="Título 49" xfId="28108"/>
    <cellStyle name="Título 5" xfId="28109"/>
    <cellStyle name="Título 5 10" xfId="28110"/>
    <cellStyle name="Título 5 10 2" xfId="28111"/>
    <cellStyle name="Título 5 10 3" xfId="28112"/>
    <cellStyle name="Título 5 10 4" xfId="28113"/>
    <cellStyle name="Título 5 10 5" xfId="28114"/>
    <cellStyle name="Título 5 10 6" xfId="28115"/>
    <cellStyle name="Título 5 10 7" xfId="28116"/>
    <cellStyle name="Título 5 11" xfId="28117"/>
    <cellStyle name="Título 5 11 2" xfId="28118"/>
    <cellStyle name="Título 5 11 3" xfId="28119"/>
    <cellStyle name="Título 5 11 4" xfId="28120"/>
    <cellStyle name="Título 5 11 5" xfId="28121"/>
    <cellStyle name="Título 5 11 6" xfId="28122"/>
    <cellStyle name="Título 5 11 7" xfId="28123"/>
    <cellStyle name="Título 5 12" xfId="28124"/>
    <cellStyle name="Título 5 13" xfId="28125"/>
    <cellStyle name="Título 5 14" xfId="28126"/>
    <cellStyle name="Título 5 15" xfId="28127"/>
    <cellStyle name="Título 5 16" xfId="28128"/>
    <cellStyle name="Título 5 17" xfId="28129"/>
    <cellStyle name="Título 5 18" xfId="28130"/>
    <cellStyle name="Título 5 19" xfId="28131"/>
    <cellStyle name="Título 5 2" xfId="28132"/>
    <cellStyle name="Título 5 20" xfId="28133"/>
    <cellStyle name="Título 5 21" xfId="28134"/>
    <cellStyle name="Título 5 22" xfId="28135"/>
    <cellStyle name="Título 5 23" xfId="28136"/>
    <cellStyle name="Título 5 24" xfId="28137"/>
    <cellStyle name="Título 5 25" xfId="28138"/>
    <cellStyle name="Título 5 26" xfId="28139"/>
    <cellStyle name="Título 5 27" xfId="28140"/>
    <cellStyle name="Título 5 28" xfId="28141"/>
    <cellStyle name="Título 5 29" xfId="28142"/>
    <cellStyle name="Título 5 3" xfId="28143"/>
    <cellStyle name="Título 5 30" xfId="28144"/>
    <cellStyle name="Título 5 31" xfId="28145"/>
    <cellStyle name="Título 5 32" xfId="28146"/>
    <cellStyle name="Título 5 33" xfId="28147"/>
    <cellStyle name="Título 5 34" xfId="28148"/>
    <cellStyle name="Título 5 35" xfId="28149"/>
    <cellStyle name="Título 5 4" xfId="28150"/>
    <cellStyle name="Título 5 5" xfId="28151"/>
    <cellStyle name="Título 5 6" xfId="28152"/>
    <cellStyle name="Título 5 7" xfId="28153"/>
    <cellStyle name="Título 5 8" xfId="28154"/>
    <cellStyle name="Título 5 8 2" xfId="28155"/>
    <cellStyle name="Título 5 8 3" xfId="28156"/>
    <cellStyle name="Título 5 8 4" xfId="28157"/>
    <cellStyle name="Título 5 8 5" xfId="28158"/>
    <cellStyle name="Título 5 8 6" xfId="28159"/>
    <cellStyle name="Título 5 8 7" xfId="28160"/>
    <cellStyle name="Título 5 9" xfId="28161"/>
    <cellStyle name="Título 5 9 2" xfId="28162"/>
    <cellStyle name="Título 5 9 3" xfId="28163"/>
    <cellStyle name="Título 5 9 4" xfId="28164"/>
    <cellStyle name="Título 5 9 5" xfId="28165"/>
    <cellStyle name="Título 5 9 6" xfId="28166"/>
    <cellStyle name="Título 5 9 7" xfId="28167"/>
    <cellStyle name="Título 50" xfId="28168"/>
    <cellStyle name="Título 51" xfId="28169"/>
    <cellStyle name="Título 52" xfId="28170"/>
    <cellStyle name="Título 53" xfId="28171"/>
    <cellStyle name="Título 54" xfId="28172"/>
    <cellStyle name="Título 55" xfId="28173"/>
    <cellStyle name="Título 56" xfId="28174"/>
    <cellStyle name="Título 57" xfId="28175"/>
    <cellStyle name="Título 58" xfId="28176"/>
    <cellStyle name="Título 59" xfId="28177"/>
    <cellStyle name="Título 6" xfId="28178"/>
    <cellStyle name="Título 6 10" xfId="28179"/>
    <cellStyle name="Título 6 11" xfId="28180"/>
    <cellStyle name="Título 6 2" xfId="28181"/>
    <cellStyle name="Título 6 3" xfId="28182"/>
    <cellStyle name="Título 6 4" xfId="28183"/>
    <cellStyle name="Título 6 5" xfId="28184"/>
    <cellStyle name="Título 6 6" xfId="28185"/>
    <cellStyle name="Título 6 7" xfId="28186"/>
    <cellStyle name="Título 6 8" xfId="28187"/>
    <cellStyle name="Título 6 9" xfId="28188"/>
    <cellStyle name="Título 60" xfId="28189"/>
    <cellStyle name="Título 61" xfId="28190"/>
    <cellStyle name="Título 62" xfId="28191"/>
    <cellStyle name="Título 63" xfId="28192"/>
    <cellStyle name="Título 64" xfId="28193"/>
    <cellStyle name="Título 65" xfId="28194"/>
    <cellStyle name="Título 66" xfId="28195"/>
    <cellStyle name="Título 67" xfId="28196"/>
    <cellStyle name="Título 68" xfId="28197"/>
    <cellStyle name="Título 69" xfId="28198"/>
    <cellStyle name="Título 7" xfId="28199"/>
    <cellStyle name="Título 7 10" xfId="28200"/>
    <cellStyle name="Título 7 11" xfId="28201"/>
    <cellStyle name="Título 7 2" xfId="28202"/>
    <cellStyle name="Título 7 3" xfId="28203"/>
    <cellStyle name="Título 7 4" xfId="28204"/>
    <cellStyle name="Título 7 5" xfId="28205"/>
    <cellStyle name="Título 7 6" xfId="28206"/>
    <cellStyle name="Título 7 7" xfId="28207"/>
    <cellStyle name="Título 7 8" xfId="28208"/>
    <cellStyle name="Título 7 9" xfId="28209"/>
    <cellStyle name="Título 70" xfId="28210"/>
    <cellStyle name="Título 71" xfId="28211"/>
    <cellStyle name="Título 72" xfId="28212"/>
    <cellStyle name="Título 73" xfId="28213"/>
    <cellStyle name="Título 74" xfId="28214"/>
    <cellStyle name="Título 75" xfId="28215"/>
    <cellStyle name="Título 76" xfId="28216"/>
    <cellStyle name="Título 77" xfId="28217"/>
    <cellStyle name="Título 78" xfId="28218"/>
    <cellStyle name="Título 79" xfId="28219"/>
    <cellStyle name="Título 8" xfId="28220"/>
    <cellStyle name="Título 8 2" xfId="28221"/>
    <cellStyle name="Título 8 3" xfId="28222"/>
    <cellStyle name="Título 8 4" xfId="28223"/>
    <cellStyle name="Título 80" xfId="28224"/>
    <cellStyle name="Título 81" xfId="28225"/>
    <cellStyle name="Título 82" xfId="28226"/>
    <cellStyle name="Título 83" xfId="28227"/>
    <cellStyle name="Título 84" xfId="28228"/>
    <cellStyle name="Título 85" xfId="28229"/>
    <cellStyle name="Título 86" xfId="28230"/>
    <cellStyle name="Título 87" xfId="28231"/>
    <cellStyle name="Título 88" xfId="28232"/>
    <cellStyle name="Título 89" xfId="28233"/>
    <cellStyle name="Título 9" xfId="28234"/>
    <cellStyle name="Título 9 2" xfId="28235"/>
    <cellStyle name="Título 9 3" xfId="28236"/>
    <cellStyle name="Título 9 4" xfId="28237"/>
    <cellStyle name="Título 90" xfId="28238"/>
    <cellStyle name="Título 91" xfId="28239"/>
    <cellStyle name="Título 92" xfId="28240"/>
    <cellStyle name="Título 93" xfId="28241"/>
    <cellStyle name="Título 94" xfId="28242"/>
    <cellStyle name="Título 95" xfId="28243"/>
    <cellStyle name="Título 96" xfId="28244"/>
    <cellStyle name="Título 97" xfId="28245"/>
    <cellStyle name="Título 98" xfId="28246"/>
    <cellStyle name="Título 99" xfId="28247"/>
    <cellStyle name="Titulo1" xfId="28248"/>
    <cellStyle name="Titulo2" xfId="28249"/>
    <cellStyle name="Total 10" xfId="28250"/>
    <cellStyle name="Total 10 2" xfId="29305"/>
    <cellStyle name="Total 10 2 2" xfId="40891"/>
    <cellStyle name="Total 10 3" xfId="40890"/>
    <cellStyle name="Total 100" xfId="28251"/>
    <cellStyle name="Total 100 2" xfId="40149"/>
    <cellStyle name="Total 101" xfId="28252"/>
    <cellStyle name="Total 101 2" xfId="40150"/>
    <cellStyle name="Total 102" xfId="28253"/>
    <cellStyle name="Total 102 2" xfId="40151"/>
    <cellStyle name="Total 103" xfId="28254"/>
    <cellStyle name="Total 103 2" xfId="40152"/>
    <cellStyle name="Total 104" xfId="28255"/>
    <cellStyle name="Total 104 2" xfId="40153"/>
    <cellStyle name="Total 105" xfId="28256"/>
    <cellStyle name="Total 105 2" xfId="40154"/>
    <cellStyle name="Total 106" xfId="28257"/>
    <cellStyle name="Total 106 2" xfId="40155"/>
    <cellStyle name="Total 107" xfId="28258"/>
    <cellStyle name="Total 107 2" xfId="40156"/>
    <cellStyle name="Total 108" xfId="28259"/>
    <cellStyle name="Total 108 2" xfId="40157"/>
    <cellStyle name="Total 109" xfId="28260"/>
    <cellStyle name="Total 109 2" xfId="40158"/>
    <cellStyle name="Total 11" xfId="28261"/>
    <cellStyle name="Total 11 2" xfId="29306"/>
    <cellStyle name="Total 11 2 2" xfId="40893"/>
    <cellStyle name="Total 11 3" xfId="40892"/>
    <cellStyle name="Total 110" xfId="28262"/>
    <cellStyle name="Total 110 2" xfId="40159"/>
    <cellStyle name="Total 111" xfId="28263"/>
    <cellStyle name="Total 111 2" xfId="40160"/>
    <cellStyle name="Total 112" xfId="28264"/>
    <cellStyle name="Total 112 2" xfId="40161"/>
    <cellStyle name="Total 113" xfId="28265"/>
    <cellStyle name="Total 113 2" xfId="40162"/>
    <cellStyle name="Total 114" xfId="28266"/>
    <cellStyle name="Total 114 2" xfId="40163"/>
    <cellStyle name="Total 115" xfId="28267"/>
    <cellStyle name="Total 115 2" xfId="40164"/>
    <cellStyle name="Total 116" xfId="28268"/>
    <cellStyle name="Total 116 2" xfId="40165"/>
    <cellStyle name="Total 117" xfId="28269"/>
    <cellStyle name="Total 117 2" xfId="40166"/>
    <cellStyle name="Total 118" xfId="28270"/>
    <cellStyle name="Total 118 2" xfId="40167"/>
    <cellStyle name="Total 119" xfId="28271"/>
    <cellStyle name="Total 119 2" xfId="40168"/>
    <cellStyle name="Total 12" xfId="28272"/>
    <cellStyle name="Total 12 2" xfId="29307"/>
    <cellStyle name="Total 12 2 2" xfId="40895"/>
    <cellStyle name="Total 12 3" xfId="40894"/>
    <cellStyle name="Total 120" xfId="28273"/>
    <cellStyle name="Total 120 2" xfId="40169"/>
    <cellStyle name="Total 121" xfId="28274"/>
    <cellStyle name="Total 121 2" xfId="40170"/>
    <cellStyle name="Total 122" xfId="28275"/>
    <cellStyle name="Total 122 2" xfId="40171"/>
    <cellStyle name="Total 123" xfId="28276"/>
    <cellStyle name="Total 123 2" xfId="40172"/>
    <cellStyle name="Total 124" xfId="28277"/>
    <cellStyle name="Total 124 2" xfId="40173"/>
    <cellStyle name="Total 125" xfId="28278"/>
    <cellStyle name="Total 125 2" xfId="40174"/>
    <cellStyle name="Total 126" xfId="28279"/>
    <cellStyle name="Total 126 2" xfId="40175"/>
    <cellStyle name="Total 127" xfId="28280"/>
    <cellStyle name="Total 127 2" xfId="40176"/>
    <cellStyle name="Total 128" xfId="28281"/>
    <cellStyle name="Total 128 2" xfId="40177"/>
    <cellStyle name="Total 129" xfId="28282"/>
    <cellStyle name="Total 129 2" xfId="40178"/>
    <cellStyle name="Total 13" xfId="28283"/>
    <cellStyle name="Total 13 2" xfId="29308"/>
    <cellStyle name="Total 13 2 2" xfId="40897"/>
    <cellStyle name="Total 13 3" xfId="40896"/>
    <cellStyle name="Total 130" xfId="28284"/>
    <cellStyle name="Total 130 2" xfId="40179"/>
    <cellStyle name="Total 131" xfId="28285"/>
    <cellStyle name="Total 131 2" xfId="40180"/>
    <cellStyle name="Total 132" xfId="28286"/>
    <cellStyle name="Total 132 2" xfId="40181"/>
    <cellStyle name="Total 133" xfId="28287"/>
    <cellStyle name="Total 133 2" xfId="40182"/>
    <cellStyle name="Total 134" xfId="28288"/>
    <cellStyle name="Total 134 2" xfId="40183"/>
    <cellStyle name="Total 135" xfId="28289"/>
    <cellStyle name="Total 135 2" xfId="40184"/>
    <cellStyle name="Total 136" xfId="28290"/>
    <cellStyle name="Total 136 2" xfId="40185"/>
    <cellStyle name="Total 137" xfId="28291"/>
    <cellStyle name="Total 137 2" xfId="40186"/>
    <cellStyle name="Total 138" xfId="28292"/>
    <cellStyle name="Total 138 2" xfId="40187"/>
    <cellStyle name="Total 139" xfId="28293"/>
    <cellStyle name="Total 139 2" xfId="40188"/>
    <cellStyle name="Total 14" xfId="28294"/>
    <cellStyle name="Total 14 2" xfId="29309"/>
    <cellStyle name="Total 14 2 2" xfId="40898"/>
    <cellStyle name="Total 140" xfId="28295"/>
    <cellStyle name="Total 140 2" xfId="40189"/>
    <cellStyle name="Total 141" xfId="28296"/>
    <cellStyle name="Total 141 2" xfId="40190"/>
    <cellStyle name="Total 142" xfId="28297"/>
    <cellStyle name="Total 142 2" xfId="40191"/>
    <cellStyle name="Total 143" xfId="28298"/>
    <cellStyle name="Total 143 2" xfId="40192"/>
    <cellStyle name="Total 144" xfId="28299"/>
    <cellStyle name="Total 144 2" xfId="40193"/>
    <cellStyle name="Total 145" xfId="28300"/>
    <cellStyle name="Total 145 2" xfId="40194"/>
    <cellStyle name="Total 146" xfId="28301"/>
    <cellStyle name="Total 146 2" xfId="40195"/>
    <cellStyle name="Total 147" xfId="28302"/>
    <cellStyle name="Total 147 2" xfId="40196"/>
    <cellStyle name="Total 148" xfId="28303"/>
    <cellStyle name="Total 148 2" xfId="40197"/>
    <cellStyle name="Total 149" xfId="28304"/>
    <cellStyle name="Total 149 2" xfId="40198"/>
    <cellStyle name="Total 15" xfId="28305"/>
    <cellStyle name="Total 15 2" xfId="28306"/>
    <cellStyle name="Total 15 2 2" xfId="40199"/>
    <cellStyle name="Total 15 3" xfId="28307"/>
    <cellStyle name="Total 15 3 2" xfId="40200"/>
    <cellStyle name="Total 15 4" xfId="29310"/>
    <cellStyle name="Total 15 4 2" xfId="40899"/>
    <cellStyle name="Total 150" xfId="28308"/>
    <cellStyle name="Total 150 2" xfId="40201"/>
    <cellStyle name="Total 151" xfId="28309"/>
    <cellStyle name="Total 151 2" xfId="40202"/>
    <cellStyle name="Total 152" xfId="28310"/>
    <cellStyle name="Total 152 2" xfId="40203"/>
    <cellStyle name="Total 153" xfId="28311"/>
    <cellStyle name="Total 153 2" xfId="40204"/>
    <cellStyle name="Total 154" xfId="28312"/>
    <cellStyle name="Total 154 2" xfId="40205"/>
    <cellStyle name="Total 155" xfId="28313"/>
    <cellStyle name="Total 155 2" xfId="40206"/>
    <cellStyle name="Total 156" xfId="28314"/>
    <cellStyle name="Total 156 2" xfId="40207"/>
    <cellStyle name="Total 157" xfId="28315"/>
    <cellStyle name="Total 157 2" xfId="40208"/>
    <cellStyle name="Total 158" xfId="28316"/>
    <cellStyle name="Total 158 2" xfId="40209"/>
    <cellStyle name="Total 159" xfId="28317"/>
    <cellStyle name="Total 159 2" xfId="40210"/>
    <cellStyle name="Total 16" xfId="28318"/>
    <cellStyle name="Total 16 2" xfId="28319"/>
    <cellStyle name="Total 16 2 2" xfId="40211"/>
    <cellStyle name="Total 16 3" xfId="28320"/>
    <cellStyle name="Total 16 3 2" xfId="40212"/>
    <cellStyle name="Total 16 4" xfId="29311"/>
    <cellStyle name="Total 16 4 2" xfId="40900"/>
    <cellStyle name="Total 160" xfId="28321"/>
    <cellStyle name="Total 160 2" xfId="40213"/>
    <cellStyle name="Total 161" xfId="28322"/>
    <cellStyle name="Total 161 2" xfId="40214"/>
    <cellStyle name="Total 162" xfId="28323"/>
    <cellStyle name="Total 162 2" xfId="40215"/>
    <cellStyle name="Total 163" xfId="28324"/>
    <cellStyle name="Total 163 2" xfId="40216"/>
    <cellStyle name="Total 164" xfId="28325"/>
    <cellStyle name="Total 164 2" xfId="40217"/>
    <cellStyle name="Total 165" xfId="28326"/>
    <cellStyle name="Total 165 2" xfId="40218"/>
    <cellStyle name="Total 166" xfId="28327"/>
    <cellStyle name="Total 166 2" xfId="40219"/>
    <cellStyle name="Total 167" xfId="28328"/>
    <cellStyle name="Total 167 2" xfId="40220"/>
    <cellStyle name="Total 168" xfId="28329"/>
    <cellStyle name="Total 168 2" xfId="40221"/>
    <cellStyle name="Total 169" xfId="28330"/>
    <cellStyle name="Total 169 2" xfId="40222"/>
    <cellStyle name="Total 17" xfId="28331"/>
    <cellStyle name="Total 17 2" xfId="28332"/>
    <cellStyle name="Total 17 2 2" xfId="40223"/>
    <cellStyle name="Total 17 3" xfId="28333"/>
    <cellStyle name="Total 17 3 2" xfId="40224"/>
    <cellStyle name="Total 17 4" xfId="29312"/>
    <cellStyle name="Total 17 4 2" xfId="40901"/>
    <cellStyle name="Total 170" xfId="28334"/>
    <cellStyle name="Total 170 2" xfId="40225"/>
    <cellStyle name="Total 171" xfId="28335"/>
    <cellStyle name="Total 171 2" xfId="40226"/>
    <cellStyle name="Total 172" xfId="28336"/>
    <cellStyle name="Total 172 2" xfId="40227"/>
    <cellStyle name="Total 173" xfId="28337"/>
    <cellStyle name="Total 173 2" xfId="40228"/>
    <cellStyle name="Total 174" xfId="28338"/>
    <cellStyle name="Total 174 2" xfId="40229"/>
    <cellStyle name="Total 175" xfId="28339"/>
    <cellStyle name="Total 175 2" xfId="40230"/>
    <cellStyle name="Total 176" xfId="28340"/>
    <cellStyle name="Total 176 2" xfId="40231"/>
    <cellStyle name="Total 177" xfId="28341"/>
    <cellStyle name="Total 177 2" xfId="40232"/>
    <cellStyle name="Total 178" xfId="28342"/>
    <cellStyle name="Total 178 2" xfId="40233"/>
    <cellStyle name="Total 179" xfId="28343"/>
    <cellStyle name="Total 179 2" xfId="40234"/>
    <cellStyle name="Total 18" xfId="28344"/>
    <cellStyle name="Total 18 2" xfId="28345"/>
    <cellStyle name="Total 18 2 2" xfId="40235"/>
    <cellStyle name="Total 18 3" xfId="28346"/>
    <cellStyle name="Total 18 3 2" xfId="40236"/>
    <cellStyle name="Total 18 4" xfId="29313"/>
    <cellStyle name="Total 18 4 2" xfId="40902"/>
    <cellStyle name="Total 180" xfId="28347"/>
    <cellStyle name="Total 180 2" xfId="40237"/>
    <cellStyle name="Total 181" xfId="28348"/>
    <cellStyle name="Total 181 2" xfId="40238"/>
    <cellStyle name="Total 182" xfId="28349"/>
    <cellStyle name="Total 182 2" xfId="40239"/>
    <cellStyle name="Total 183" xfId="28350"/>
    <cellStyle name="Total 183 2" xfId="40240"/>
    <cellStyle name="Total 184" xfId="28351"/>
    <cellStyle name="Total 184 2" xfId="40241"/>
    <cellStyle name="Total 185" xfId="28352"/>
    <cellStyle name="Total 185 2" xfId="40242"/>
    <cellStyle name="Total 186" xfId="28353"/>
    <cellStyle name="Total 186 2" xfId="40243"/>
    <cellStyle name="Total 187" xfId="28354"/>
    <cellStyle name="Total 187 2" xfId="40244"/>
    <cellStyle name="Total 188" xfId="28355"/>
    <cellStyle name="Total 188 2" xfId="40245"/>
    <cellStyle name="Total 189" xfId="28356"/>
    <cellStyle name="Total 189 2" xfId="40246"/>
    <cellStyle name="Total 19" xfId="28357"/>
    <cellStyle name="Total 19 2" xfId="28358"/>
    <cellStyle name="Total 19 2 2" xfId="40247"/>
    <cellStyle name="Total 19 3" xfId="28359"/>
    <cellStyle name="Total 19 3 2" xfId="40248"/>
    <cellStyle name="Total 19 4" xfId="29314"/>
    <cellStyle name="Total 19 4 2" xfId="40903"/>
    <cellStyle name="Total 190" xfId="28360"/>
    <cellStyle name="Total 190 2" xfId="40249"/>
    <cellStyle name="Total 191" xfId="40452"/>
    <cellStyle name="Total 2" xfId="28361"/>
    <cellStyle name="Total 2 10" xfId="28362"/>
    <cellStyle name="Total 2 10 2" xfId="28363"/>
    <cellStyle name="Total 2 10 2 2" xfId="40251"/>
    <cellStyle name="Total 2 10 3" xfId="28364"/>
    <cellStyle name="Total 2 10 3 2" xfId="40252"/>
    <cellStyle name="Total 2 10 4" xfId="28365"/>
    <cellStyle name="Total 2 10 4 2" xfId="40253"/>
    <cellStyle name="Total 2 10 5" xfId="28366"/>
    <cellStyle name="Total 2 10 5 2" xfId="40254"/>
    <cellStyle name="Total 2 10 6" xfId="28367"/>
    <cellStyle name="Total 2 10 6 2" xfId="40255"/>
    <cellStyle name="Total 2 10 7" xfId="28368"/>
    <cellStyle name="Total 2 10 7 2" xfId="40256"/>
    <cellStyle name="Total 2 10 8" xfId="40250"/>
    <cellStyle name="Total 2 11" xfId="28369"/>
    <cellStyle name="Total 2 11 2" xfId="28370"/>
    <cellStyle name="Total 2 11 2 2" xfId="40258"/>
    <cellStyle name="Total 2 11 3" xfId="28371"/>
    <cellStyle name="Total 2 11 3 2" xfId="40259"/>
    <cellStyle name="Total 2 11 4" xfId="28372"/>
    <cellStyle name="Total 2 11 4 2" xfId="40260"/>
    <cellStyle name="Total 2 11 5" xfId="28373"/>
    <cellStyle name="Total 2 11 5 2" xfId="40261"/>
    <cellStyle name="Total 2 11 6" xfId="28374"/>
    <cellStyle name="Total 2 11 6 2" xfId="40262"/>
    <cellStyle name="Total 2 11 7" xfId="28375"/>
    <cellStyle name="Total 2 11 7 2" xfId="40263"/>
    <cellStyle name="Total 2 11 8" xfId="40257"/>
    <cellStyle name="Total 2 12" xfId="28376"/>
    <cellStyle name="Total 2 12 2" xfId="40264"/>
    <cellStyle name="Total 2 13" xfId="28377"/>
    <cellStyle name="Total 2 13 2" xfId="40265"/>
    <cellStyle name="Total 2 14" xfId="28378"/>
    <cellStyle name="Total 2 14 2" xfId="40266"/>
    <cellStyle name="Total 2 15" xfId="28379"/>
    <cellStyle name="Total 2 15 2" xfId="40267"/>
    <cellStyle name="Total 2 16" xfId="28380"/>
    <cellStyle name="Total 2 16 2" xfId="40268"/>
    <cellStyle name="Total 2 17" xfId="28381"/>
    <cellStyle name="Total 2 17 2" xfId="40269"/>
    <cellStyle name="Total 2 18" xfId="28382"/>
    <cellStyle name="Total 2 18 2" xfId="40270"/>
    <cellStyle name="Total 2 19" xfId="28383"/>
    <cellStyle name="Total 2 19 2" xfId="40271"/>
    <cellStyle name="Total 2 2" xfId="28384"/>
    <cellStyle name="Total 2 2 2" xfId="29315"/>
    <cellStyle name="Total 2 2 2 2" xfId="40904"/>
    <cellStyle name="Total 2 20" xfId="28385"/>
    <cellStyle name="Total 2 20 2" xfId="40272"/>
    <cellStyle name="Total 2 21" xfId="28386"/>
    <cellStyle name="Total 2 21 2" xfId="40273"/>
    <cellStyle name="Total 2 22" xfId="28387"/>
    <cellStyle name="Total 2 22 2" xfId="40274"/>
    <cellStyle name="Total 2 23" xfId="28388"/>
    <cellStyle name="Total 2 23 2" xfId="40275"/>
    <cellStyle name="Total 2 24" xfId="28389"/>
    <cellStyle name="Total 2 24 2" xfId="40276"/>
    <cellStyle name="Total 2 25" xfId="28390"/>
    <cellStyle name="Total 2 25 2" xfId="40277"/>
    <cellStyle name="Total 2 26" xfId="28391"/>
    <cellStyle name="Total 2 26 2" xfId="40278"/>
    <cellStyle name="Total 2 27" xfId="28392"/>
    <cellStyle name="Total 2 27 2" xfId="40279"/>
    <cellStyle name="Total 2 28" xfId="28393"/>
    <cellStyle name="Total 2 28 2" xfId="40280"/>
    <cellStyle name="Total 2 29" xfId="28394"/>
    <cellStyle name="Total 2 29 2" xfId="40281"/>
    <cellStyle name="Total 2 3" xfId="28395"/>
    <cellStyle name="Total 2 3 2" xfId="29316"/>
    <cellStyle name="Total 2 3 2 2" xfId="40905"/>
    <cellStyle name="Total 2 30" xfId="28396"/>
    <cellStyle name="Total 2 30 2" xfId="40282"/>
    <cellStyle name="Total 2 31" xfId="28397"/>
    <cellStyle name="Total 2 31 2" xfId="40283"/>
    <cellStyle name="Total 2 32" xfId="28398"/>
    <cellStyle name="Total 2 32 2" xfId="40284"/>
    <cellStyle name="Total 2 33" xfId="28399"/>
    <cellStyle name="Total 2 33 2" xfId="40285"/>
    <cellStyle name="Total 2 34" xfId="28400"/>
    <cellStyle name="Total 2 34 2" xfId="40286"/>
    <cellStyle name="Total 2 35" xfId="28401"/>
    <cellStyle name="Total 2 35 2" xfId="40287"/>
    <cellStyle name="Total 2 36" xfId="29376"/>
    <cellStyle name="Total 2 36 2" xfId="40456"/>
    <cellStyle name="Total 2 4" xfId="28402"/>
    <cellStyle name="Total 2 4 2" xfId="29317"/>
    <cellStyle name="Total 2 4 2 2" xfId="40906"/>
    <cellStyle name="Total 2 5" xfId="28403"/>
    <cellStyle name="Total 2 5 2" xfId="29318"/>
    <cellStyle name="Total 2 5 2 2" xfId="40907"/>
    <cellStyle name="Total 2 6" xfId="28404"/>
    <cellStyle name="Total 2 6 2" xfId="29319"/>
    <cellStyle name="Total 2 6 2 2" xfId="40908"/>
    <cellStyle name="Total 2 7" xfId="28405"/>
    <cellStyle name="Total 2 7 2" xfId="29320"/>
    <cellStyle name="Total 2 7 2 2" xfId="40909"/>
    <cellStyle name="Total 2 8" xfId="28406"/>
    <cellStyle name="Total 2 8 2" xfId="28407"/>
    <cellStyle name="Total 2 8 2 2" xfId="40289"/>
    <cellStyle name="Total 2 8 3" xfId="28408"/>
    <cellStyle name="Total 2 8 3 2" xfId="40290"/>
    <cellStyle name="Total 2 8 4" xfId="28409"/>
    <cellStyle name="Total 2 8 4 2" xfId="40291"/>
    <cellStyle name="Total 2 8 5" xfId="28410"/>
    <cellStyle name="Total 2 8 5 2" xfId="40292"/>
    <cellStyle name="Total 2 8 6" xfId="28411"/>
    <cellStyle name="Total 2 8 6 2" xfId="40293"/>
    <cellStyle name="Total 2 8 7" xfId="28412"/>
    <cellStyle name="Total 2 8 7 2" xfId="40294"/>
    <cellStyle name="Total 2 8 8" xfId="41044"/>
    <cellStyle name="Total 2 8 9" xfId="40288"/>
    <cellStyle name="Total 2 9" xfId="28413"/>
    <cellStyle name="Total 2 9 2" xfId="28414"/>
    <cellStyle name="Total 2 9 2 2" xfId="40296"/>
    <cellStyle name="Total 2 9 3" xfId="28415"/>
    <cellStyle name="Total 2 9 3 2" xfId="40297"/>
    <cellStyle name="Total 2 9 4" xfId="28416"/>
    <cellStyle name="Total 2 9 4 2" xfId="40298"/>
    <cellStyle name="Total 2 9 5" xfId="28417"/>
    <cellStyle name="Total 2 9 5 2" xfId="40299"/>
    <cellStyle name="Total 2 9 6" xfId="28418"/>
    <cellStyle name="Total 2 9 6 2" xfId="40300"/>
    <cellStyle name="Total 2 9 7" xfId="28419"/>
    <cellStyle name="Total 2 9 7 2" xfId="40301"/>
    <cellStyle name="Total 2 9 8" xfId="40295"/>
    <cellStyle name="Total 20" xfId="28420"/>
    <cellStyle name="Total 20 2" xfId="28421"/>
    <cellStyle name="Total 20 2 2" xfId="40302"/>
    <cellStyle name="Total 20 3" xfId="28422"/>
    <cellStyle name="Total 20 3 2" xfId="40303"/>
    <cellStyle name="Total 20 4" xfId="29321"/>
    <cellStyle name="Total 20 4 2" xfId="40910"/>
    <cellStyle name="Total 21" xfId="28423"/>
    <cellStyle name="Total 21 2" xfId="29322"/>
    <cellStyle name="Total 21 2 2" xfId="40911"/>
    <cellStyle name="Total 22" xfId="28424"/>
    <cellStyle name="Total 22 2" xfId="29323"/>
    <cellStyle name="Total 22 2 2" xfId="40912"/>
    <cellStyle name="Total 23" xfId="28425"/>
    <cellStyle name="Total 23 2" xfId="29324"/>
    <cellStyle name="Total 23 2 2" xfId="40913"/>
    <cellStyle name="Total 24" xfId="28426"/>
    <cellStyle name="Total 24 2" xfId="29325"/>
    <cellStyle name="Total 24 2 2" xfId="40962"/>
    <cellStyle name="Total 25" xfId="28427"/>
    <cellStyle name="Total 25 2" xfId="29326"/>
    <cellStyle name="Total 25 2 2" xfId="40997"/>
    <cellStyle name="Total 26" xfId="28428"/>
    <cellStyle name="Total 26 10" xfId="28429"/>
    <cellStyle name="Total 26 10 2" xfId="40305"/>
    <cellStyle name="Total 26 11" xfId="28430"/>
    <cellStyle name="Total 26 11 2" xfId="40306"/>
    <cellStyle name="Total 26 12" xfId="28431"/>
    <cellStyle name="Total 26 12 2" xfId="40307"/>
    <cellStyle name="Total 26 13" xfId="28432"/>
    <cellStyle name="Total 26 13 2" xfId="40308"/>
    <cellStyle name="Total 26 14" xfId="28433"/>
    <cellStyle name="Total 26 14 2" xfId="40309"/>
    <cellStyle name="Total 26 15" xfId="28434"/>
    <cellStyle name="Total 26 15 2" xfId="40310"/>
    <cellStyle name="Total 26 16" xfId="28435"/>
    <cellStyle name="Total 26 16 2" xfId="40311"/>
    <cellStyle name="Total 26 17" xfId="41002"/>
    <cellStyle name="Total 26 18" xfId="40304"/>
    <cellStyle name="Total 26 2" xfId="28436"/>
    <cellStyle name="Total 26 2 2" xfId="40312"/>
    <cellStyle name="Total 26 3" xfId="28437"/>
    <cellStyle name="Total 26 3 2" xfId="40313"/>
    <cellStyle name="Total 26 4" xfId="28438"/>
    <cellStyle name="Total 26 4 2" xfId="40314"/>
    <cellStyle name="Total 26 5" xfId="28439"/>
    <cellStyle name="Total 26 5 2" xfId="40315"/>
    <cellStyle name="Total 26 6" xfId="28440"/>
    <cellStyle name="Total 26 6 2" xfId="40316"/>
    <cellStyle name="Total 26 7" xfId="28441"/>
    <cellStyle name="Total 26 7 2" xfId="40317"/>
    <cellStyle name="Total 26 8" xfId="28442"/>
    <cellStyle name="Total 26 8 2" xfId="40318"/>
    <cellStyle name="Total 26 9" xfId="28443"/>
    <cellStyle name="Total 26 9 2" xfId="40319"/>
    <cellStyle name="Total 27" xfId="28444"/>
    <cellStyle name="Total 27 10" xfId="28445"/>
    <cellStyle name="Total 27 10 2" xfId="40321"/>
    <cellStyle name="Total 27 11" xfId="28446"/>
    <cellStyle name="Total 27 11 2" xfId="40322"/>
    <cellStyle name="Total 27 12" xfId="28447"/>
    <cellStyle name="Total 27 12 2" xfId="40323"/>
    <cellStyle name="Total 27 13" xfId="28448"/>
    <cellStyle name="Total 27 13 2" xfId="40324"/>
    <cellStyle name="Total 27 14" xfId="28449"/>
    <cellStyle name="Total 27 14 2" xfId="40325"/>
    <cellStyle name="Total 27 15" xfId="28450"/>
    <cellStyle name="Total 27 15 2" xfId="40326"/>
    <cellStyle name="Total 27 16" xfId="28451"/>
    <cellStyle name="Total 27 16 2" xfId="40327"/>
    <cellStyle name="Total 27 17" xfId="40320"/>
    <cellStyle name="Total 27 2" xfId="28452"/>
    <cellStyle name="Total 27 2 2" xfId="40328"/>
    <cellStyle name="Total 27 3" xfId="28453"/>
    <cellStyle name="Total 27 3 2" xfId="40329"/>
    <cellStyle name="Total 27 4" xfId="28454"/>
    <cellStyle name="Total 27 4 2" xfId="40330"/>
    <cellStyle name="Total 27 5" xfId="28455"/>
    <cellStyle name="Total 27 5 2" xfId="40331"/>
    <cellStyle name="Total 27 6" xfId="28456"/>
    <cellStyle name="Total 27 6 2" xfId="40332"/>
    <cellStyle name="Total 27 7" xfId="28457"/>
    <cellStyle name="Total 27 7 2" xfId="40333"/>
    <cellStyle name="Total 27 8" xfId="28458"/>
    <cellStyle name="Total 27 8 2" xfId="40334"/>
    <cellStyle name="Total 27 9" xfId="28459"/>
    <cellStyle name="Total 27 9 2" xfId="40335"/>
    <cellStyle name="Total 28" xfId="28460"/>
    <cellStyle name="Total 28 10" xfId="28461"/>
    <cellStyle name="Total 28 10 2" xfId="40337"/>
    <cellStyle name="Total 28 11" xfId="28462"/>
    <cellStyle name="Total 28 11 2" xfId="40338"/>
    <cellStyle name="Total 28 12" xfId="28463"/>
    <cellStyle name="Total 28 12 2" xfId="40339"/>
    <cellStyle name="Total 28 13" xfId="28464"/>
    <cellStyle name="Total 28 13 2" xfId="40340"/>
    <cellStyle name="Total 28 14" xfId="28465"/>
    <cellStyle name="Total 28 14 2" xfId="40341"/>
    <cellStyle name="Total 28 15" xfId="28466"/>
    <cellStyle name="Total 28 15 2" xfId="40342"/>
    <cellStyle name="Total 28 16" xfId="28467"/>
    <cellStyle name="Total 28 16 2" xfId="40343"/>
    <cellStyle name="Total 28 17" xfId="40336"/>
    <cellStyle name="Total 28 2" xfId="28468"/>
    <cellStyle name="Total 28 2 2" xfId="40344"/>
    <cellStyle name="Total 28 3" xfId="28469"/>
    <cellStyle name="Total 28 3 2" xfId="40345"/>
    <cellStyle name="Total 28 4" xfId="28470"/>
    <cellStyle name="Total 28 4 2" xfId="40346"/>
    <cellStyle name="Total 28 5" xfId="28471"/>
    <cellStyle name="Total 28 5 2" xfId="40347"/>
    <cellStyle name="Total 28 6" xfId="28472"/>
    <cellStyle name="Total 28 6 2" xfId="40348"/>
    <cellStyle name="Total 28 7" xfId="28473"/>
    <cellStyle name="Total 28 7 2" xfId="40349"/>
    <cellStyle name="Total 28 8" xfId="28474"/>
    <cellStyle name="Total 28 8 2" xfId="40350"/>
    <cellStyle name="Total 28 9" xfId="28475"/>
    <cellStyle name="Total 28 9 2" xfId="40351"/>
    <cellStyle name="Total 29" xfId="28476"/>
    <cellStyle name="Total 29 10" xfId="28477"/>
    <cellStyle name="Total 29 10 2" xfId="40353"/>
    <cellStyle name="Total 29 11" xfId="28478"/>
    <cellStyle name="Total 29 11 2" xfId="40354"/>
    <cellStyle name="Total 29 12" xfId="28479"/>
    <cellStyle name="Total 29 12 2" xfId="40355"/>
    <cellStyle name="Total 29 13" xfId="28480"/>
    <cellStyle name="Total 29 13 2" xfId="40356"/>
    <cellStyle name="Total 29 14" xfId="28481"/>
    <cellStyle name="Total 29 14 2" xfId="40357"/>
    <cellStyle name="Total 29 15" xfId="28482"/>
    <cellStyle name="Total 29 15 2" xfId="40358"/>
    <cellStyle name="Total 29 16" xfId="28483"/>
    <cellStyle name="Total 29 16 2" xfId="40359"/>
    <cellStyle name="Total 29 17" xfId="40352"/>
    <cellStyle name="Total 29 2" xfId="28484"/>
    <cellStyle name="Total 29 2 2" xfId="40360"/>
    <cellStyle name="Total 29 3" xfId="28485"/>
    <cellStyle name="Total 29 3 2" xfId="40361"/>
    <cellStyle name="Total 29 4" xfId="28486"/>
    <cellStyle name="Total 29 4 2" xfId="40362"/>
    <cellStyle name="Total 29 5" xfId="28487"/>
    <cellStyle name="Total 29 5 2" xfId="40363"/>
    <cellStyle name="Total 29 6" xfId="28488"/>
    <cellStyle name="Total 29 6 2" xfId="40364"/>
    <cellStyle name="Total 29 7" xfId="28489"/>
    <cellStyle name="Total 29 7 2" xfId="40365"/>
    <cellStyle name="Total 29 8" xfId="28490"/>
    <cellStyle name="Total 29 8 2" xfId="40366"/>
    <cellStyle name="Total 29 9" xfId="28491"/>
    <cellStyle name="Total 29 9 2" xfId="40367"/>
    <cellStyle name="Total 3" xfId="28492"/>
    <cellStyle name="Total 3 10" xfId="28493"/>
    <cellStyle name="Total 3 10 2" xfId="40368"/>
    <cellStyle name="Total 3 11" xfId="28494"/>
    <cellStyle name="Total 3 11 2" xfId="40369"/>
    <cellStyle name="Total 3 12" xfId="40914"/>
    <cellStyle name="Total 3 2" xfId="28495"/>
    <cellStyle name="Total 3 2 2" xfId="29327"/>
    <cellStyle name="Total 3 2 2 2" xfId="40915"/>
    <cellStyle name="Total 3 3" xfId="28496"/>
    <cellStyle name="Total 3 3 2" xfId="29328"/>
    <cellStyle name="Total 3 3 2 2" xfId="40916"/>
    <cellStyle name="Total 3 4" xfId="28497"/>
    <cellStyle name="Total 3 4 2" xfId="29329"/>
    <cellStyle name="Total 3 4 2 2" xfId="40917"/>
    <cellStyle name="Total 3 5" xfId="28498"/>
    <cellStyle name="Total 3 5 2" xfId="29330"/>
    <cellStyle name="Total 3 6" xfId="28499"/>
    <cellStyle name="Total 3 6 2" xfId="29331"/>
    <cellStyle name="Total 3 7" xfId="28500"/>
    <cellStyle name="Total 3 7 2" xfId="29332"/>
    <cellStyle name="Total 3 8" xfId="28501"/>
    <cellStyle name="Total 3 8 2" xfId="40370"/>
    <cellStyle name="Total 3 9" xfId="28502"/>
    <cellStyle name="Total 3 9 2" xfId="40371"/>
    <cellStyle name="Total 30" xfId="28503"/>
    <cellStyle name="Total 30 2" xfId="40372"/>
    <cellStyle name="Total 31" xfId="28504"/>
    <cellStyle name="Total 31 2" xfId="40373"/>
    <cellStyle name="Total 32" xfId="28505"/>
    <cellStyle name="Total 32 2" xfId="40374"/>
    <cellStyle name="Total 33" xfId="28506"/>
    <cellStyle name="Total 33 2" xfId="40375"/>
    <cellStyle name="Total 34" xfId="28507"/>
    <cellStyle name="Total 34 2" xfId="40376"/>
    <cellStyle name="Total 35" xfId="28508"/>
    <cellStyle name="Total 35 2" xfId="40377"/>
    <cellStyle name="Total 36" xfId="28509"/>
    <cellStyle name="Total 36 2" xfId="40378"/>
    <cellStyle name="Total 37" xfId="28510"/>
    <cellStyle name="Total 37 2" xfId="40379"/>
    <cellStyle name="Total 38" xfId="28511"/>
    <cellStyle name="Total 38 2" xfId="40380"/>
    <cellStyle name="Total 39" xfId="28512"/>
    <cellStyle name="Total 39 2" xfId="40381"/>
    <cellStyle name="Total 4" xfId="28513"/>
    <cellStyle name="Total 4 10" xfId="28514"/>
    <cellStyle name="Total 4 10 2" xfId="40382"/>
    <cellStyle name="Total 4 11" xfId="28515"/>
    <cellStyle name="Total 4 11 2" xfId="40383"/>
    <cellStyle name="Total 4 12" xfId="40918"/>
    <cellStyle name="Total 4 2" xfId="28516"/>
    <cellStyle name="Total 4 2 2" xfId="29333"/>
    <cellStyle name="Total 4 2 2 2" xfId="40919"/>
    <cellStyle name="Total 4 3" xfId="28517"/>
    <cellStyle name="Total 4 3 2" xfId="29334"/>
    <cellStyle name="Total 4 3 2 2" xfId="40920"/>
    <cellStyle name="Total 4 4" xfId="28518"/>
    <cellStyle name="Total 4 4 2" xfId="29335"/>
    <cellStyle name="Total 4 4 2 2" xfId="40921"/>
    <cellStyle name="Total 4 5" xfId="28519"/>
    <cellStyle name="Total 4 5 2" xfId="29336"/>
    <cellStyle name="Total 4 6" xfId="28520"/>
    <cellStyle name="Total 4 6 2" xfId="29337"/>
    <cellStyle name="Total 4 7" xfId="28521"/>
    <cellStyle name="Total 4 7 2" xfId="29338"/>
    <cellStyle name="Total 4 8" xfId="28522"/>
    <cellStyle name="Total 4 8 2" xfId="40384"/>
    <cellStyle name="Total 4 9" xfId="28523"/>
    <cellStyle name="Total 4 9 2" xfId="40385"/>
    <cellStyle name="Total 40" xfId="28524"/>
    <cellStyle name="Total 40 2" xfId="40386"/>
    <cellStyle name="Total 41" xfId="28525"/>
    <cellStyle name="Total 41 2" xfId="40387"/>
    <cellStyle name="Total 42" xfId="28526"/>
    <cellStyle name="Total 42 2" xfId="40388"/>
    <cellStyle name="Total 43" xfId="28527"/>
    <cellStyle name="Total 43 2" xfId="40389"/>
    <cellStyle name="Total 44" xfId="28528"/>
    <cellStyle name="Total 44 2" xfId="40390"/>
    <cellStyle name="Total 45" xfId="28529"/>
    <cellStyle name="Total 45 2" xfId="40391"/>
    <cellStyle name="Total 46" xfId="28530"/>
    <cellStyle name="Total 46 2" xfId="40392"/>
    <cellStyle name="Total 47" xfId="28531"/>
    <cellStyle name="Total 47 2" xfId="40393"/>
    <cellStyle name="Total 48" xfId="28532"/>
    <cellStyle name="Total 48 2" xfId="40394"/>
    <cellStyle name="Total 49" xfId="28533"/>
    <cellStyle name="Total 49 2" xfId="40395"/>
    <cellStyle name="Total 5" xfId="28534"/>
    <cellStyle name="Total 5 2" xfId="28535"/>
    <cellStyle name="Total 5 2 2" xfId="29340"/>
    <cellStyle name="Total 5 3" xfId="28536"/>
    <cellStyle name="Total 5 3 2" xfId="29341"/>
    <cellStyle name="Total 5 4" xfId="28537"/>
    <cellStyle name="Total 5 4 2" xfId="29342"/>
    <cellStyle name="Total 5 5" xfId="29339"/>
    <cellStyle name="Total 5 5 2" xfId="40922"/>
    <cellStyle name="Total 50" xfId="28538"/>
    <cellStyle name="Total 50 2" xfId="40396"/>
    <cellStyle name="Total 51" xfId="28539"/>
    <cellStyle name="Total 51 2" xfId="40397"/>
    <cellStyle name="Total 52" xfId="28540"/>
    <cellStyle name="Total 52 2" xfId="40398"/>
    <cellStyle name="Total 53" xfId="28541"/>
    <cellStyle name="Total 53 2" xfId="40399"/>
    <cellStyle name="Total 54" xfId="28542"/>
    <cellStyle name="Total 54 2" xfId="40400"/>
    <cellStyle name="Total 55" xfId="28543"/>
    <cellStyle name="Total 55 2" xfId="40401"/>
    <cellStyle name="Total 56" xfId="28544"/>
    <cellStyle name="Total 56 2" xfId="40402"/>
    <cellStyle name="Total 57" xfId="28545"/>
    <cellStyle name="Total 57 2" xfId="40403"/>
    <cellStyle name="Total 58" xfId="28546"/>
    <cellStyle name="Total 58 2" xfId="40404"/>
    <cellStyle name="Total 59" xfId="28547"/>
    <cellStyle name="Total 59 2" xfId="40405"/>
    <cellStyle name="Total 6" xfId="28548"/>
    <cellStyle name="Total 6 2" xfId="28549"/>
    <cellStyle name="Total 6 2 2" xfId="29344"/>
    <cellStyle name="Total 6 3" xfId="28550"/>
    <cellStyle name="Total 6 3 2" xfId="29345"/>
    <cellStyle name="Total 6 4" xfId="28551"/>
    <cellStyle name="Total 6 4 2" xfId="29346"/>
    <cellStyle name="Total 6 5" xfId="29343"/>
    <cellStyle name="Total 6 5 2" xfId="40923"/>
    <cellStyle name="Total 60" xfId="28552"/>
    <cellStyle name="Total 60 2" xfId="40406"/>
    <cellStyle name="Total 61" xfId="28553"/>
    <cellStyle name="Total 61 2" xfId="40407"/>
    <cellStyle name="Total 62" xfId="28554"/>
    <cellStyle name="Total 62 2" xfId="40408"/>
    <cellStyle name="Total 63" xfId="28555"/>
    <cellStyle name="Total 63 2" xfId="40409"/>
    <cellStyle name="Total 64" xfId="28556"/>
    <cellStyle name="Total 64 2" xfId="40410"/>
    <cellStyle name="Total 65" xfId="28557"/>
    <cellStyle name="Total 65 2" xfId="40411"/>
    <cellStyle name="Total 66" xfId="28558"/>
    <cellStyle name="Total 66 2" xfId="40412"/>
    <cellStyle name="Total 67" xfId="28559"/>
    <cellStyle name="Total 67 2" xfId="40413"/>
    <cellStyle name="Total 68" xfId="28560"/>
    <cellStyle name="Total 68 2" xfId="40414"/>
    <cellStyle name="Total 69" xfId="28561"/>
    <cellStyle name="Total 69 2" xfId="40415"/>
    <cellStyle name="Total 7" xfId="28562"/>
    <cellStyle name="Total 7 2" xfId="28563"/>
    <cellStyle name="Total 7 2 2" xfId="29348"/>
    <cellStyle name="Total 7 3" xfId="28564"/>
    <cellStyle name="Total 7 3 2" xfId="29349"/>
    <cellStyle name="Total 7 4" xfId="28565"/>
    <cellStyle name="Total 7 4 2" xfId="29350"/>
    <cellStyle name="Total 7 5" xfId="29347"/>
    <cellStyle name="Total 7 5 2" xfId="40924"/>
    <cellStyle name="Total 70" xfId="28566"/>
    <cellStyle name="Total 70 2" xfId="40416"/>
    <cellStyle name="Total 71" xfId="28567"/>
    <cellStyle name="Total 71 2" xfId="40417"/>
    <cellStyle name="Total 72" xfId="28568"/>
    <cellStyle name="Total 72 2" xfId="40418"/>
    <cellStyle name="Total 73" xfId="28569"/>
    <cellStyle name="Total 73 2" xfId="40419"/>
    <cellStyle name="Total 74" xfId="28570"/>
    <cellStyle name="Total 74 2" xfId="40420"/>
    <cellStyle name="Total 75" xfId="28571"/>
    <cellStyle name="Total 75 2" xfId="40421"/>
    <cellStyle name="Total 76" xfId="28572"/>
    <cellStyle name="Total 76 2" xfId="40422"/>
    <cellStyle name="Total 77" xfId="28573"/>
    <cellStyle name="Total 77 2" xfId="40423"/>
    <cellStyle name="Total 78" xfId="28574"/>
    <cellStyle name="Total 78 2" xfId="40424"/>
    <cellStyle name="Total 79" xfId="28575"/>
    <cellStyle name="Total 79 2" xfId="40425"/>
    <cellStyle name="Total 8" xfId="28576"/>
    <cellStyle name="Total 8 2" xfId="28577"/>
    <cellStyle name="Total 8 2 2" xfId="29352"/>
    <cellStyle name="Total 8 3" xfId="28578"/>
    <cellStyle name="Total 8 3 2" xfId="29353"/>
    <cellStyle name="Total 8 4" xfId="28579"/>
    <cellStyle name="Total 8 4 2" xfId="29354"/>
    <cellStyle name="Total 8 5" xfId="29351"/>
    <cellStyle name="Total 8 5 2" xfId="40925"/>
    <cellStyle name="Total 80" xfId="28580"/>
    <cellStyle name="Total 80 2" xfId="40426"/>
    <cellStyle name="Total 81" xfId="28581"/>
    <cellStyle name="Total 81 2" xfId="40427"/>
    <cellStyle name="Total 82" xfId="28582"/>
    <cellStyle name="Total 82 2" xfId="40428"/>
    <cellStyle name="Total 83" xfId="28583"/>
    <cellStyle name="Total 83 2" xfId="40429"/>
    <cellStyle name="Total 84" xfId="28584"/>
    <cellStyle name="Total 84 2" xfId="40430"/>
    <cellStyle name="Total 85" xfId="28585"/>
    <cellStyle name="Total 85 2" xfId="40431"/>
    <cellStyle name="Total 86" xfId="28586"/>
    <cellStyle name="Total 86 2" xfId="40432"/>
    <cellStyle name="Total 87" xfId="28587"/>
    <cellStyle name="Total 87 2" xfId="40433"/>
    <cellStyle name="Total 88" xfId="28588"/>
    <cellStyle name="Total 88 2" xfId="40434"/>
    <cellStyle name="Total 89" xfId="28589"/>
    <cellStyle name="Total 89 2" xfId="40435"/>
    <cellStyle name="Total 9" xfId="28590"/>
    <cellStyle name="Total 9 2" xfId="29355"/>
    <cellStyle name="Total 9 2 2" xfId="40926"/>
    <cellStyle name="Total 90" xfId="28591"/>
    <cellStyle name="Total 90 2" xfId="40436"/>
    <cellStyle name="Total 91" xfId="28592"/>
    <cellStyle name="Total 91 2" xfId="40437"/>
    <cellStyle name="Total 92" xfId="28593"/>
    <cellStyle name="Total 92 2" xfId="40438"/>
    <cellStyle name="Total 93" xfId="28594"/>
    <cellStyle name="Total 93 2" xfId="40439"/>
    <cellStyle name="Total 94" xfId="28595"/>
    <cellStyle name="Total 94 2" xfId="40440"/>
    <cellStyle name="Total 95" xfId="28596"/>
    <cellStyle name="Total 95 2" xfId="40441"/>
    <cellStyle name="Total 96" xfId="28597"/>
    <cellStyle name="Total 96 2" xfId="40442"/>
    <cellStyle name="Total 97" xfId="28598"/>
    <cellStyle name="Total 97 2" xfId="40443"/>
    <cellStyle name="Total 98" xfId="28599"/>
    <cellStyle name="Total 98 2" xfId="40444"/>
    <cellStyle name="Total 99" xfId="28600"/>
    <cellStyle name="Total 99 2" xfId="40445"/>
    <cellStyle name="Vírgula 2" xfId="41065"/>
    <cellStyle name="Vírgula 2 10" xfId="45961"/>
    <cellStyle name="Vírgula 2 2" xfId="41066"/>
    <cellStyle name="Vírgula 2 2 10" xfId="44073"/>
    <cellStyle name="Vírgula 2 2 10 2" xfId="44074"/>
    <cellStyle name="Vírgula 2 2 10 2 2" xfId="44075"/>
    <cellStyle name="Vírgula 2 2 10 2 3" xfId="44076"/>
    <cellStyle name="Vírgula 2 2 10 2 4" xfId="44077"/>
    <cellStyle name="Vírgula 2 2 10 3" xfId="44078"/>
    <cellStyle name="Vírgula 2 2 10 4" xfId="44079"/>
    <cellStyle name="Vírgula 2 2 10 5" xfId="44080"/>
    <cellStyle name="Vírgula 2 2 10 6" xfId="44081"/>
    <cellStyle name="Vírgula 2 2 11" xfId="44082"/>
    <cellStyle name="Vírgula 2 2 11 2" xfId="44083"/>
    <cellStyle name="Vírgula 2 2 11 3" xfId="44084"/>
    <cellStyle name="Vírgula 2 2 11 4" xfId="44085"/>
    <cellStyle name="Vírgula 2 2 12" xfId="44086"/>
    <cellStyle name="Vírgula 2 2 12 2" xfId="44087"/>
    <cellStyle name="Vírgula 2 2 12 3" xfId="44088"/>
    <cellStyle name="Vírgula 2 2 12 4" xfId="44089"/>
    <cellStyle name="Vírgula 2 2 13" xfId="44090"/>
    <cellStyle name="Vírgula 2 2 13 2" xfId="44091"/>
    <cellStyle name="Vírgula 2 2 14" xfId="44092"/>
    <cellStyle name="Vírgula 2 2 14 2" xfId="44093"/>
    <cellStyle name="Vírgula 2 2 15" xfId="44094"/>
    <cellStyle name="Vírgula 2 2 15 2" xfId="44095"/>
    <cellStyle name="Vírgula 2 2 16" xfId="44096"/>
    <cellStyle name="Vírgula 2 2 17" xfId="44097"/>
    <cellStyle name="Vírgula 2 2 18" xfId="44098"/>
    <cellStyle name="Vírgula 2 2 19" xfId="44099"/>
    <cellStyle name="Vírgula 2 2 2" xfId="41067"/>
    <cellStyle name="Vírgula 2 2 2 10" xfId="44100"/>
    <cellStyle name="Vírgula 2 2 2 10 2" xfId="44101"/>
    <cellStyle name="Vírgula 2 2 2 10 3" xfId="44102"/>
    <cellStyle name="Vírgula 2 2 2 10 4" xfId="44103"/>
    <cellStyle name="Vírgula 2 2 2 11" xfId="44104"/>
    <cellStyle name="Vírgula 2 2 2 11 2" xfId="44105"/>
    <cellStyle name="Vírgula 2 2 2 12" xfId="44106"/>
    <cellStyle name="Vírgula 2 2 2 12 2" xfId="44107"/>
    <cellStyle name="Vírgula 2 2 2 13" xfId="44108"/>
    <cellStyle name="Vírgula 2 2 2 13 2" xfId="44109"/>
    <cellStyle name="Vírgula 2 2 2 14" xfId="44110"/>
    <cellStyle name="Vírgula 2 2 2 15" xfId="44111"/>
    <cellStyle name="Vírgula 2 2 2 16" xfId="44112"/>
    <cellStyle name="Vírgula 2 2 2 17" xfId="44113"/>
    <cellStyle name="Vírgula 2 2 2 18" xfId="44114"/>
    <cellStyle name="Vírgula 2 2 2 19" xfId="44115"/>
    <cellStyle name="Vírgula 2 2 2 2" xfId="44116"/>
    <cellStyle name="Vírgula 2 2 2 2 10" xfId="44117"/>
    <cellStyle name="Vírgula 2 2 2 2 11" xfId="44118"/>
    <cellStyle name="Vírgula 2 2 2 2 12" xfId="44119"/>
    <cellStyle name="Vírgula 2 2 2 2 13" xfId="44120"/>
    <cellStyle name="Vírgula 2 2 2 2 14" xfId="44121"/>
    <cellStyle name="Vírgula 2 2 2 2 2" xfId="44122"/>
    <cellStyle name="Vírgula 2 2 2 2 2 10" xfId="44123"/>
    <cellStyle name="Vírgula 2 2 2 2 2 11" xfId="44124"/>
    <cellStyle name="Vírgula 2 2 2 2 2 2" xfId="44125"/>
    <cellStyle name="Vírgula 2 2 2 2 2 2 2" xfId="44126"/>
    <cellStyle name="Vírgula 2 2 2 2 2 2 2 2" xfId="44127"/>
    <cellStyle name="Vírgula 2 2 2 2 2 2 2 3" xfId="44128"/>
    <cellStyle name="Vírgula 2 2 2 2 2 2 2 4" xfId="44129"/>
    <cellStyle name="Vírgula 2 2 2 2 2 2 3" xfId="44130"/>
    <cellStyle name="Vírgula 2 2 2 2 2 2 3 2" xfId="44131"/>
    <cellStyle name="Vírgula 2 2 2 2 2 2 3 3" xfId="44132"/>
    <cellStyle name="Vírgula 2 2 2 2 2 2 3 4" xfId="44133"/>
    <cellStyle name="Vírgula 2 2 2 2 2 2 4" xfId="44134"/>
    <cellStyle name="Vírgula 2 2 2 2 2 2 5" xfId="44135"/>
    <cellStyle name="Vírgula 2 2 2 2 2 2 6" xfId="44136"/>
    <cellStyle name="Vírgula 2 2 2 2 2 2 7" xfId="44137"/>
    <cellStyle name="Vírgula 2 2 2 2 2 2 8" xfId="44138"/>
    <cellStyle name="Vírgula 2 2 2 2 2 3" xfId="44139"/>
    <cellStyle name="Vírgula 2 2 2 2 2 3 2" xfId="44140"/>
    <cellStyle name="Vírgula 2 2 2 2 2 3 3" xfId="44141"/>
    <cellStyle name="Vírgula 2 2 2 2 2 3 4" xfId="44142"/>
    <cellStyle name="Vírgula 2 2 2 2 2 3 5" xfId="44143"/>
    <cellStyle name="Vírgula 2 2 2 2 2 4" xfId="44144"/>
    <cellStyle name="Vírgula 2 2 2 2 2 4 2" xfId="44145"/>
    <cellStyle name="Vírgula 2 2 2 2 2 4 3" xfId="44146"/>
    <cellStyle name="Vírgula 2 2 2 2 2 4 4" xfId="44147"/>
    <cellStyle name="Vírgula 2 2 2 2 2 5" xfId="44148"/>
    <cellStyle name="Vírgula 2 2 2 2 2 5 2" xfId="44149"/>
    <cellStyle name="Vírgula 2 2 2 2 2 5 3" xfId="44150"/>
    <cellStyle name="Vírgula 2 2 2 2 2 5 4" xfId="44151"/>
    <cellStyle name="Vírgula 2 2 2 2 2 6" xfId="44152"/>
    <cellStyle name="Vírgula 2 2 2 2 2 7" xfId="44153"/>
    <cellStyle name="Vírgula 2 2 2 2 2 8" xfId="44154"/>
    <cellStyle name="Vírgula 2 2 2 2 2 9" xfId="44155"/>
    <cellStyle name="Vírgula 2 2 2 2 3" xfId="44156"/>
    <cellStyle name="Vírgula 2 2 2 2 3 10" xfId="44157"/>
    <cellStyle name="Vírgula 2 2 2 2 3 2" xfId="44158"/>
    <cellStyle name="Vírgula 2 2 2 2 3 2 2" xfId="44159"/>
    <cellStyle name="Vírgula 2 2 2 2 3 2 3" xfId="44160"/>
    <cellStyle name="Vírgula 2 2 2 2 3 2 4" xfId="44161"/>
    <cellStyle name="Vírgula 2 2 2 2 3 2 5" xfId="44162"/>
    <cellStyle name="Vírgula 2 2 2 2 3 3" xfId="44163"/>
    <cellStyle name="Vírgula 2 2 2 2 3 3 2" xfId="44164"/>
    <cellStyle name="Vírgula 2 2 2 2 3 3 3" xfId="44165"/>
    <cellStyle name="Vírgula 2 2 2 2 3 3 4" xfId="44166"/>
    <cellStyle name="Vírgula 2 2 2 2 3 4" xfId="44167"/>
    <cellStyle name="Vírgula 2 2 2 2 3 4 2" xfId="44168"/>
    <cellStyle name="Vírgula 2 2 2 2 3 4 3" xfId="44169"/>
    <cellStyle name="Vírgula 2 2 2 2 3 4 4" xfId="44170"/>
    <cellStyle name="Vírgula 2 2 2 2 3 5" xfId="44171"/>
    <cellStyle name="Vírgula 2 2 2 2 3 6" xfId="44172"/>
    <cellStyle name="Vírgula 2 2 2 2 3 7" xfId="44173"/>
    <cellStyle name="Vírgula 2 2 2 2 3 8" xfId="44174"/>
    <cellStyle name="Vírgula 2 2 2 2 3 9" xfId="44175"/>
    <cellStyle name="Vírgula 2 2 2 2 4" xfId="44176"/>
    <cellStyle name="Vírgula 2 2 2 2 4 2" xfId="44177"/>
    <cellStyle name="Vírgula 2 2 2 2 4 2 2" xfId="44178"/>
    <cellStyle name="Vírgula 2 2 2 2 4 2 3" xfId="44179"/>
    <cellStyle name="Vírgula 2 2 2 2 4 2 4" xfId="44180"/>
    <cellStyle name="Vírgula 2 2 2 2 4 3" xfId="44181"/>
    <cellStyle name="Vírgula 2 2 2 2 4 3 2" xfId="44182"/>
    <cellStyle name="Vírgula 2 2 2 2 4 3 3" xfId="44183"/>
    <cellStyle name="Vírgula 2 2 2 2 4 3 4" xfId="44184"/>
    <cellStyle name="Vírgula 2 2 2 2 4 4" xfId="44185"/>
    <cellStyle name="Vírgula 2 2 2 2 4 5" xfId="44186"/>
    <cellStyle name="Vírgula 2 2 2 2 4 6" xfId="44187"/>
    <cellStyle name="Vírgula 2 2 2 2 4 7" xfId="44188"/>
    <cellStyle name="Vírgula 2 2 2 2 4 8" xfId="44189"/>
    <cellStyle name="Vírgula 2 2 2 2 4 9" xfId="44190"/>
    <cellStyle name="Vírgula 2 2 2 2 5" xfId="44191"/>
    <cellStyle name="Vírgula 2 2 2 2 5 2" xfId="44192"/>
    <cellStyle name="Vírgula 2 2 2 2 5 3" xfId="44193"/>
    <cellStyle name="Vírgula 2 2 2 2 5 4" xfId="44194"/>
    <cellStyle name="Vírgula 2 2 2 2 5 5" xfId="44195"/>
    <cellStyle name="Vírgula 2 2 2 2 5 6" xfId="44196"/>
    <cellStyle name="Vírgula 2 2 2 2 6" xfId="44197"/>
    <cellStyle name="Vírgula 2 2 2 2 6 2" xfId="44198"/>
    <cellStyle name="Vírgula 2 2 2 2 6 3" xfId="44199"/>
    <cellStyle name="Vírgula 2 2 2 2 6 4" xfId="44200"/>
    <cellStyle name="Vírgula 2 2 2 2 7" xfId="44201"/>
    <cellStyle name="Vírgula 2 2 2 2 7 2" xfId="44202"/>
    <cellStyle name="Vírgula 2 2 2 2 7 3" xfId="44203"/>
    <cellStyle name="Vírgula 2 2 2 2 7 4" xfId="44204"/>
    <cellStyle name="Vírgula 2 2 2 2 8" xfId="44205"/>
    <cellStyle name="Vírgula 2 2 2 2 8 2" xfId="44206"/>
    <cellStyle name="Vírgula 2 2 2 2 9" xfId="44207"/>
    <cellStyle name="Vírgula 2 2 2 20" xfId="44208"/>
    <cellStyle name="Vírgula 2 2 2 3" xfId="44209"/>
    <cellStyle name="Vírgula 2 2 2 3 10" xfId="44210"/>
    <cellStyle name="Vírgula 2 2 2 3 11" xfId="44211"/>
    <cellStyle name="Vírgula 2 2 2 3 2" xfId="44212"/>
    <cellStyle name="Vírgula 2 2 2 3 2 2" xfId="44213"/>
    <cellStyle name="Vírgula 2 2 2 3 2 2 2" xfId="44214"/>
    <cellStyle name="Vírgula 2 2 2 3 2 2 3" xfId="44215"/>
    <cellStyle name="Vírgula 2 2 2 3 2 2 4" xfId="44216"/>
    <cellStyle name="Vírgula 2 2 2 3 2 3" xfId="44217"/>
    <cellStyle name="Vírgula 2 2 2 3 2 3 2" xfId="44218"/>
    <cellStyle name="Vírgula 2 2 2 3 2 3 3" xfId="44219"/>
    <cellStyle name="Vírgula 2 2 2 3 2 3 4" xfId="44220"/>
    <cellStyle name="Vírgula 2 2 2 3 2 4" xfId="44221"/>
    <cellStyle name="Vírgula 2 2 2 3 2 5" xfId="44222"/>
    <cellStyle name="Vírgula 2 2 2 3 2 6" xfId="44223"/>
    <cellStyle name="Vírgula 2 2 2 3 2 7" xfId="44224"/>
    <cellStyle name="Vírgula 2 2 2 3 2 8" xfId="44225"/>
    <cellStyle name="Vírgula 2 2 2 3 3" xfId="44226"/>
    <cellStyle name="Vírgula 2 2 2 3 3 2" xfId="44227"/>
    <cellStyle name="Vírgula 2 2 2 3 3 3" xfId="44228"/>
    <cellStyle name="Vírgula 2 2 2 3 3 4" xfId="44229"/>
    <cellStyle name="Vírgula 2 2 2 3 3 5" xfId="44230"/>
    <cellStyle name="Vírgula 2 2 2 3 4" xfId="44231"/>
    <cellStyle name="Vírgula 2 2 2 3 4 2" xfId="44232"/>
    <cellStyle name="Vírgula 2 2 2 3 4 3" xfId="44233"/>
    <cellStyle name="Vírgula 2 2 2 3 4 4" xfId="44234"/>
    <cellStyle name="Vírgula 2 2 2 3 5" xfId="44235"/>
    <cellStyle name="Vírgula 2 2 2 3 5 2" xfId="44236"/>
    <cellStyle name="Vírgula 2 2 2 3 5 3" xfId="44237"/>
    <cellStyle name="Vírgula 2 2 2 3 5 4" xfId="44238"/>
    <cellStyle name="Vírgula 2 2 2 3 6" xfId="44239"/>
    <cellStyle name="Vírgula 2 2 2 3 7" xfId="44240"/>
    <cellStyle name="Vírgula 2 2 2 3 8" xfId="44241"/>
    <cellStyle name="Vírgula 2 2 2 3 9" xfId="44242"/>
    <cellStyle name="Vírgula 2 2 2 4" xfId="44243"/>
    <cellStyle name="Vírgula 2 2 2 4 10" xfId="44244"/>
    <cellStyle name="Vírgula 2 2 2 4 11" xfId="44245"/>
    <cellStyle name="Vírgula 2 2 2 4 2" xfId="44246"/>
    <cellStyle name="Vírgula 2 2 2 4 2 2" xfId="44247"/>
    <cellStyle name="Vírgula 2 2 2 4 2 2 2" xfId="44248"/>
    <cellStyle name="Vírgula 2 2 2 4 2 2 3" xfId="44249"/>
    <cellStyle name="Vírgula 2 2 2 4 2 2 4" xfId="44250"/>
    <cellStyle name="Vírgula 2 2 2 4 2 3" xfId="44251"/>
    <cellStyle name="Vírgula 2 2 2 4 2 3 2" xfId="44252"/>
    <cellStyle name="Vírgula 2 2 2 4 2 3 3" xfId="44253"/>
    <cellStyle name="Vírgula 2 2 2 4 2 3 4" xfId="44254"/>
    <cellStyle name="Vírgula 2 2 2 4 2 4" xfId="44255"/>
    <cellStyle name="Vírgula 2 2 2 4 2 5" xfId="44256"/>
    <cellStyle name="Vírgula 2 2 2 4 2 6" xfId="44257"/>
    <cellStyle name="Vírgula 2 2 2 4 2 7" xfId="44258"/>
    <cellStyle name="Vírgula 2 2 2 4 2 8" xfId="44259"/>
    <cellStyle name="Vírgula 2 2 2 4 3" xfId="44260"/>
    <cellStyle name="Vírgula 2 2 2 4 3 2" xfId="44261"/>
    <cellStyle name="Vírgula 2 2 2 4 3 3" xfId="44262"/>
    <cellStyle name="Vírgula 2 2 2 4 3 4" xfId="44263"/>
    <cellStyle name="Vírgula 2 2 2 4 3 5" xfId="44264"/>
    <cellStyle name="Vírgula 2 2 2 4 4" xfId="44265"/>
    <cellStyle name="Vírgula 2 2 2 4 4 2" xfId="44266"/>
    <cellStyle name="Vírgula 2 2 2 4 4 3" xfId="44267"/>
    <cellStyle name="Vírgula 2 2 2 4 4 4" xfId="44268"/>
    <cellStyle name="Vírgula 2 2 2 4 5" xfId="44269"/>
    <cellStyle name="Vírgula 2 2 2 4 5 2" xfId="44270"/>
    <cellStyle name="Vírgula 2 2 2 4 5 3" xfId="44271"/>
    <cellStyle name="Vírgula 2 2 2 4 5 4" xfId="44272"/>
    <cellStyle name="Vírgula 2 2 2 4 6" xfId="44273"/>
    <cellStyle name="Vírgula 2 2 2 4 7" xfId="44274"/>
    <cellStyle name="Vírgula 2 2 2 4 8" xfId="44275"/>
    <cellStyle name="Vírgula 2 2 2 4 9" xfId="44276"/>
    <cellStyle name="Vírgula 2 2 2 5" xfId="44277"/>
    <cellStyle name="Vírgula 2 2 2 5 10" xfId="44278"/>
    <cellStyle name="Vírgula 2 2 2 5 11" xfId="44279"/>
    <cellStyle name="Vírgula 2 2 2 5 2" xfId="44280"/>
    <cellStyle name="Vírgula 2 2 2 5 2 2" xfId="44281"/>
    <cellStyle name="Vírgula 2 2 2 5 2 2 2" xfId="44282"/>
    <cellStyle name="Vírgula 2 2 2 5 2 2 3" xfId="44283"/>
    <cellStyle name="Vírgula 2 2 2 5 2 2 4" xfId="44284"/>
    <cellStyle name="Vírgula 2 2 2 5 2 3" xfId="44285"/>
    <cellStyle name="Vírgula 2 2 2 5 2 3 2" xfId="44286"/>
    <cellStyle name="Vírgula 2 2 2 5 2 3 3" xfId="44287"/>
    <cellStyle name="Vírgula 2 2 2 5 2 3 4" xfId="44288"/>
    <cellStyle name="Vírgula 2 2 2 5 2 4" xfId="44289"/>
    <cellStyle name="Vírgula 2 2 2 5 2 5" xfId="44290"/>
    <cellStyle name="Vírgula 2 2 2 5 2 6" xfId="44291"/>
    <cellStyle name="Vírgula 2 2 2 5 2 7" xfId="44292"/>
    <cellStyle name="Vírgula 2 2 2 5 2 8" xfId="44293"/>
    <cellStyle name="Vírgula 2 2 2 5 3" xfId="44294"/>
    <cellStyle name="Vírgula 2 2 2 5 3 2" xfId="44295"/>
    <cellStyle name="Vírgula 2 2 2 5 3 3" xfId="44296"/>
    <cellStyle name="Vírgula 2 2 2 5 3 4" xfId="44297"/>
    <cellStyle name="Vírgula 2 2 2 5 3 5" xfId="44298"/>
    <cellStyle name="Vírgula 2 2 2 5 4" xfId="44299"/>
    <cellStyle name="Vírgula 2 2 2 5 4 2" xfId="44300"/>
    <cellStyle name="Vírgula 2 2 2 5 4 3" xfId="44301"/>
    <cellStyle name="Vírgula 2 2 2 5 4 4" xfId="44302"/>
    <cellStyle name="Vírgula 2 2 2 5 5" xfId="44303"/>
    <cellStyle name="Vírgula 2 2 2 5 5 2" xfId="44304"/>
    <cellStyle name="Vírgula 2 2 2 5 5 3" xfId="44305"/>
    <cellStyle name="Vírgula 2 2 2 5 5 4" xfId="44306"/>
    <cellStyle name="Vírgula 2 2 2 5 6" xfId="44307"/>
    <cellStyle name="Vírgula 2 2 2 5 7" xfId="44308"/>
    <cellStyle name="Vírgula 2 2 2 5 8" xfId="44309"/>
    <cellStyle name="Vírgula 2 2 2 5 9" xfId="44310"/>
    <cellStyle name="Vírgula 2 2 2 6" xfId="44311"/>
    <cellStyle name="Vírgula 2 2 2 6 10" xfId="44312"/>
    <cellStyle name="Vírgula 2 2 2 6 2" xfId="44313"/>
    <cellStyle name="Vírgula 2 2 2 6 2 2" xfId="44314"/>
    <cellStyle name="Vírgula 2 2 2 6 2 3" xfId="44315"/>
    <cellStyle name="Vírgula 2 2 2 6 2 4" xfId="44316"/>
    <cellStyle name="Vírgula 2 2 2 6 2 5" xfId="44317"/>
    <cellStyle name="Vírgula 2 2 2 6 3" xfId="44318"/>
    <cellStyle name="Vírgula 2 2 2 6 3 2" xfId="44319"/>
    <cellStyle name="Vírgula 2 2 2 6 3 3" xfId="44320"/>
    <cellStyle name="Vírgula 2 2 2 6 3 4" xfId="44321"/>
    <cellStyle name="Vírgula 2 2 2 6 4" xfId="44322"/>
    <cellStyle name="Vírgula 2 2 2 6 4 2" xfId="44323"/>
    <cellStyle name="Vírgula 2 2 2 6 4 3" xfId="44324"/>
    <cellStyle name="Vírgula 2 2 2 6 4 4" xfId="44325"/>
    <cellStyle name="Vírgula 2 2 2 6 5" xfId="44326"/>
    <cellStyle name="Vírgula 2 2 2 6 6" xfId="44327"/>
    <cellStyle name="Vírgula 2 2 2 6 7" xfId="44328"/>
    <cellStyle name="Vírgula 2 2 2 6 8" xfId="44329"/>
    <cellStyle name="Vírgula 2 2 2 6 9" xfId="44330"/>
    <cellStyle name="Vírgula 2 2 2 7" xfId="44331"/>
    <cellStyle name="Vírgula 2 2 2 7 2" xfId="44332"/>
    <cellStyle name="Vírgula 2 2 2 7 2 2" xfId="44333"/>
    <cellStyle name="Vírgula 2 2 2 7 2 3" xfId="44334"/>
    <cellStyle name="Vírgula 2 2 2 7 2 4" xfId="44335"/>
    <cellStyle name="Vírgula 2 2 2 7 3" xfId="44336"/>
    <cellStyle name="Vírgula 2 2 2 7 3 2" xfId="44337"/>
    <cellStyle name="Vírgula 2 2 2 7 3 3" xfId="44338"/>
    <cellStyle name="Vírgula 2 2 2 7 3 4" xfId="44339"/>
    <cellStyle name="Vírgula 2 2 2 7 4" xfId="44340"/>
    <cellStyle name="Vírgula 2 2 2 7 5" xfId="44341"/>
    <cellStyle name="Vírgula 2 2 2 7 6" xfId="44342"/>
    <cellStyle name="Vírgula 2 2 2 7 7" xfId="44343"/>
    <cellStyle name="Vírgula 2 2 2 7 8" xfId="44344"/>
    <cellStyle name="Vírgula 2 2 2 7 9" xfId="44345"/>
    <cellStyle name="Vírgula 2 2 2 8" xfId="44346"/>
    <cellStyle name="Vírgula 2 2 2 8 2" xfId="44347"/>
    <cellStyle name="Vírgula 2 2 2 8 2 2" xfId="44348"/>
    <cellStyle name="Vírgula 2 2 2 8 2 3" xfId="44349"/>
    <cellStyle name="Vírgula 2 2 2 8 2 4" xfId="44350"/>
    <cellStyle name="Vírgula 2 2 2 8 3" xfId="44351"/>
    <cellStyle name="Vírgula 2 2 2 8 4" xfId="44352"/>
    <cellStyle name="Vírgula 2 2 2 8 5" xfId="44353"/>
    <cellStyle name="Vírgula 2 2 2 8 6" xfId="44354"/>
    <cellStyle name="Vírgula 2 2 2 9" xfId="44355"/>
    <cellStyle name="Vírgula 2 2 2 9 2" xfId="44356"/>
    <cellStyle name="Vírgula 2 2 2 9 3" xfId="44357"/>
    <cellStyle name="Vírgula 2 2 2 9 4" xfId="44358"/>
    <cellStyle name="Vírgula 2 2 20" xfId="44359"/>
    <cellStyle name="Vírgula 2 2 21" xfId="44360"/>
    <cellStyle name="Vírgula 2 2 3" xfId="44361"/>
    <cellStyle name="Vírgula 2 2 3 10" xfId="44362"/>
    <cellStyle name="Vírgula 2 2 3 11" xfId="44363"/>
    <cellStyle name="Vírgula 2 2 3 12" xfId="44364"/>
    <cellStyle name="Vírgula 2 2 3 2" xfId="44365"/>
    <cellStyle name="Vírgula 2 2 3 2 10" xfId="44366"/>
    <cellStyle name="Vírgula 2 2 3 2 2" xfId="44367"/>
    <cellStyle name="Vírgula 2 2 3 2 2 2" xfId="44368"/>
    <cellStyle name="Vírgula 2 2 3 2 2 3" xfId="44369"/>
    <cellStyle name="Vírgula 2 2 3 2 2 4" xfId="44370"/>
    <cellStyle name="Vírgula 2 2 3 2 2 5" xfId="44371"/>
    <cellStyle name="Vírgula 2 2 3 2 3" xfId="44372"/>
    <cellStyle name="Vírgula 2 2 3 2 3 2" xfId="44373"/>
    <cellStyle name="Vírgula 2 2 3 2 3 3" xfId="44374"/>
    <cellStyle name="Vírgula 2 2 3 2 3 4" xfId="44375"/>
    <cellStyle name="Vírgula 2 2 3 2 4" xfId="44376"/>
    <cellStyle name="Vírgula 2 2 3 2 4 2" xfId="44377"/>
    <cellStyle name="Vírgula 2 2 3 2 4 3" xfId="44378"/>
    <cellStyle name="Vírgula 2 2 3 2 4 4" xfId="44379"/>
    <cellStyle name="Vírgula 2 2 3 2 5" xfId="44380"/>
    <cellStyle name="Vírgula 2 2 3 2 6" xfId="44381"/>
    <cellStyle name="Vírgula 2 2 3 2 7" xfId="44382"/>
    <cellStyle name="Vírgula 2 2 3 2 8" xfId="44383"/>
    <cellStyle name="Vírgula 2 2 3 2 9" xfId="44384"/>
    <cellStyle name="Vírgula 2 2 3 3" xfId="44385"/>
    <cellStyle name="Vírgula 2 2 3 3 2" xfId="44386"/>
    <cellStyle name="Vírgula 2 2 3 3 2 2" xfId="44387"/>
    <cellStyle name="Vírgula 2 2 3 3 2 3" xfId="44388"/>
    <cellStyle name="Vírgula 2 2 3 3 2 4" xfId="44389"/>
    <cellStyle name="Vírgula 2 2 3 3 3" xfId="44390"/>
    <cellStyle name="Vírgula 2 2 3 3 3 2" xfId="44391"/>
    <cellStyle name="Vírgula 2 2 3 3 3 3" xfId="44392"/>
    <cellStyle name="Vírgula 2 2 3 3 3 4" xfId="44393"/>
    <cellStyle name="Vírgula 2 2 3 3 4" xfId="44394"/>
    <cellStyle name="Vírgula 2 2 3 3 5" xfId="44395"/>
    <cellStyle name="Vírgula 2 2 3 3 6" xfId="44396"/>
    <cellStyle name="Vírgula 2 2 3 3 7" xfId="44397"/>
    <cellStyle name="Vírgula 2 2 3 3 8" xfId="44398"/>
    <cellStyle name="Vírgula 2 2 3 4" xfId="44399"/>
    <cellStyle name="Vírgula 2 2 3 4 2" xfId="44400"/>
    <cellStyle name="Vírgula 2 2 3 4 3" xfId="44401"/>
    <cellStyle name="Vírgula 2 2 3 4 4" xfId="44402"/>
    <cellStyle name="Vírgula 2 2 3 4 5" xfId="44403"/>
    <cellStyle name="Vírgula 2 2 3 4 6" xfId="44404"/>
    <cellStyle name="Vírgula 2 2 3 5" xfId="44405"/>
    <cellStyle name="Vírgula 2 2 3 5 2" xfId="44406"/>
    <cellStyle name="Vírgula 2 2 3 5 3" xfId="44407"/>
    <cellStyle name="Vírgula 2 2 3 5 4" xfId="44408"/>
    <cellStyle name="Vírgula 2 2 3 6" xfId="44409"/>
    <cellStyle name="Vírgula 2 2 3 6 2" xfId="44410"/>
    <cellStyle name="Vírgula 2 2 3 6 3" xfId="44411"/>
    <cellStyle name="Vírgula 2 2 3 6 4" xfId="44412"/>
    <cellStyle name="Vírgula 2 2 3 7" xfId="44413"/>
    <cellStyle name="Vírgula 2 2 3 8" xfId="44414"/>
    <cellStyle name="Vírgula 2 2 3 9" xfId="44415"/>
    <cellStyle name="Vírgula 2 2 4" xfId="44416"/>
    <cellStyle name="Vírgula 2 2 4 10" xfId="44417"/>
    <cellStyle name="Vírgula 2 2 4 11" xfId="44418"/>
    <cellStyle name="Vírgula 2 2 4 2" xfId="44419"/>
    <cellStyle name="Vírgula 2 2 4 2 2" xfId="44420"/>
    <cellStyle name="Vírgula 2 2 4 2 2 2" xfId="44421"/>
    <cellStyle name="Vírgula 2 2 4 2 2 3" xfId="44422"/>
    <cellStyle name="Vírgula 2 2 4 2 2 4" xfId="44423"/>
    <cellStyle name="Vírgula 2 2 4 2 3" xfId="44424"/>
    <cellStyle name="Vírgula 2 2 4 2 3 2" xfId="44425"/>
    <cellStyle name="Vírgula 2 2 4 2 3 3" xfId="44426"/>
    <cellStyle name="Vírgula 2 2 4 2 3 4" xfId="44427"/>
    <cellStyle name="Vírgula 2 2 4 2 4" xfId="44428"/>
    <cellStyle name="Vírgula 2 2 4 2 5" xfId="44429"/>
    <cellStyle name="Vírgula 2 2 4 2 6" xfId="44430"/>
    <cellStyle name="Vírgula 2 2 4 2 7" xfId="44431"/>
    <cellStyle name="Vírgula 2 2 4 2 8" xfId="44432"/>
    <cellStyle name="Vírgula 2 2 4 3" xfId="44433"/>
    <cellStyle name="Vírgula 2 2 4 3 2" xfId="44434"/>
    <cellStyle name="Vírgula 2 2 4 3 3" xfId="44435"/>
    <cellStyle name="Vírgula 2 2 4 3 4" xfId="44436"/>
    <cellStyle name="Vírgula 2 2 4 3 5" xfId="44437"/>
    <cellStyle name="Vírgula 2 2 4 4" xfId="44438"/>
    <cellStyle name="Vírgula 2 2 4 4 2" xfId="44439"/>
    <cellStyle name="Vírgula 2 2 4 4 3" xfId="44440"/>
    <cellStyle name="Vírgula 2 2 4 4 4" xfId="44441"/>
    <cellStyle name="Vírgula 2 2 4 5" xfId="44442"/>
    <cellStyle name="Vírgula 2 2 4 5 2" xfId="44443"/>
    <cellStyle name="Vírgula 2 2 4 5 3" xfId="44444"/>
    <cellStyle name="Vírgula 2 2 4 5 4" xfId="44445"/>
    <cellStyle name="Vírgula 2 2 4 6" xfId="44446"/>
    <cellStyle name="Vírgula 2 2 4 7" xfId="44447"/>
    <cellStyle name="Vírgula 2 2 4 8" xfId="44448"/>
    <cellStyle name="Vírgula 2 2 4 9" xfId="44449"/>
    <cellStyle name="Vírgula 2 2 5" xfId="44450"/>
    <cellStyle name="Vírgula 2 2 5 10" xfId="44451"/>
    <cellStyle name="Vírgula 2 2 5 11" xfId="44452"/>
    <cellStyle name="Vírgula 2 2 5 2" xfId="44453"/>
    <cellStyle name="Vírgula 2 2 5 2 2" xfId="44454"/>
    <cellStyle name="Vírgula 2 2 5 2 2 2" xfId="44455"/>
    <cellStyle name="Vírgula 2 2 5 2 2 3" xfId="44456"/>
    <cellStyle name="Vírgula 2 2 5 2 2 4" xfId="44457"/>
    <cellStyle name="Vírgula 2 2 5 2 3" xfId="44458"/>
    <cellStyle name="Vírgula 2 2 5 2 3 2" xfId="44459"/>
    <cellStyle name="Vírgula 2 2 5 2 3 3" xfId="44460"/>
    <cellStyle name="Vírgula 2 2 5 2 3 4" xfId="44461"/>
    <cellStyle name="Vírgula 2 2 5 2 4" xfId="44462"/>
    <cellStyle name="Vírgula 2 2 5 2 5" xfId="44463"/>
    <cellStyle name="Vírgula 2 2 5 2 6" xfId="44464"/>
    <cellStyle name="Vírgula 2 2 5 2 7" xfId="44465"/>
    <cellStyle name="Vírgula 2 2 5 2 8" xfId="44466"/>
    <cellStyle name="Vírgula 2 2 5 3" xfId="44467"/>
    <cellStyle name="Vírgula 2 2 5 3 2" xfId="44468"/>
    <cellStyle name="Vírgula 2 2 5 3 3" xfId="44469"/>
    <cellStyle name="Vírgula 2 2 5 3 4" xfId="44470"/>
    <cellStyle name="Vírgula 2 2 5 3 5" xfId="44471"/>
    <cellStyle name="Vírgula 2 2 5 4" xfId="44472"/>
    <cellStyle name="Vírgula 2 2 5 4 2" xfId="44473"/>
    <cellStyle name="Vírgula 2 2 5 4 3" xfId="44474"/>
    <cellStyle name="Vírgula 2 2 5 4 4" xfId="44475"/>
    <cellStyle name="Vírgula 2 2 5 5" xfId="44476"/>
    <cellStyle name="Vírgula 2 2 5 5 2" xfId="44477"/>
    <cellStyle name="Vírgula 2 2 5 5 3" xfId="44478"/>
    <cellStyle name="Vírgula 2 2 5 5 4" xfId="44479"/>
    <cellStyle name="Vírgula 2 2 5 6" xfId="44480"/>
    <cellStyle name="Vírgula 2 2 5 7" xfId="44481"/>
    <cellStyle name="Vírgula 2 2 5 8" xfId="44482"/>
    <cellStyle name="Vírgula 2 2 5 9" xfId="44483"/>
    <cellStyle name="Vírgula 2 2 6" xfId="44484"/>
    <cellStyle name="Vírgula 2 2 6 10" xfId="44485"/>
    <cellStyle name="Vírgula 2 2 6 11" xfId="44486"/>
    <cellStyle name="Vírgula 2 2 6 2" xfId="44487"/>
    <cellStyle name="Vírgula 2 2 6 2 2" xfId="44488"/>
    <cellStyle name="Vírgula 2 2 6 2 2 2" xfId="44489"/>
    <cellStyle name="Vírgula 2 2 6 2 2 3" xfId="44490"/>
    <cellStyle name="Vírgula 2 2 6 2 2 4" xfId="44491"/>
    <cellStyle name="Vírgula 2 2 6 2 3" xfId="44492"/>
    <cellStyle name="Vírgula 2 2 6 2 3 2" xfId="44493"/>
    <cellStyle name="Vírgula 2 2 6 2 3 3" xfId="44494"/>
    <cellStyle name="Vírgula 2 2 6 2 3 4" xfId="44495"/>
    <cellStyle name="Vírgula 2 2 6 2 4" xfId="44496"/>
    <cellStyle name="Vírgula 2 2 6 2 5" xfId="44497"/>
    <cellStyle name="Vírgula 2 2 6 2 6" xfId="44498"/>
    <cellStyle name="Vírgula 2 2 6 2 7" xfId="44499"/>
    <cellStyle name="Vírgula 2 2 6 2 8" xfId="44500"/>
    <cellStyle name="Vírgula 2 2 6 3" xfId="44501"/>
    <cellStyle name="Vírgula 2 2 6 3 2" xfId="44502"/>
    <cellStyle name="Vírgula 2 2 6 3 3" xfId="44503"/>
    <cellStyle name="Vírgula 2 2 6 3 4" xfId="44504"/>
    <cellStyle name="Vírgula 2 2 6 3 5" xfId="44505"/>
    <cellStyle name="Vírgula 2 2 6 4" xfId="44506"/>
    <cellStyle name="Vírgula 2 2 6 4 2" xfId="44507"/>
    <cellStyle name="Vírgula 2 2 6 4 3" xfId="44508"/>
    <cellStyle name="Vírgula 2 2 6 4 4" xfId="44509"/>
    <cellStyle name="Vírgula 2 2 6 5" xfId="44510"/>
    <cellStyle name="Vírgula 2 2 6 5 2" xfId="44511"/>
    <cellStyle name="Vírgula 2 2 6 5 3" xfId="44512"/>
    <cellStyle name="Vírgula 2 2 6 5 4" xfId="44513"/>
    <cellStyle name="Vírgula 2 2 6 6" xfId="44514"/>
    <cellStyle name="Vírgula 2 2 6 7" xfId="44515"/>
    <cellStyle name="Vírgula 2 2 6 8" xfId="44516"/>
    <cellStyle name="Vírgula 2 2 6 9" xfId="44517"/>
    <cellStyle name="Vírgula 2 2 7" xfId="44518"/>
    <cellStyle name="Vírgula 2 2 7 10" xfId="44519"/>
    <cellStyle name="Vírgula 2 2 7 11" xfId="44520"/>
    <cellStyle name="Vírgula 2 2 7 2" xfId="44521"/>
    <cellStyle name="Vírgula 2 2 7 2 2" xfId="44522"/>
    <cellStyle name="Vírgula 2 2 7 2 2 2" xfId="44523"/>
    <cellStyle name="Vírgula 2 2 7 2 2 3" xfId="44524"/>
    <cellStyle name="Vírgula 2 2 7 2 2 4" xfId="44525"/>
    <cellStyle name="Vírgula 2 2 7 2 3" xfId="44526"/>
    <cellStyle name="Vírgula 2 2 7 2 3 2" xfId="44527"/>
    <cellStyle name="Vírgula 2 2 7 2 3 3" xfId="44528"/>
    <cellStyle name="Vírgula 2 2 7 2 3 4" xfId="44529"/>
    <cellStyle name="Vírgula 2 2 7 2 4" xfId="44530"/>
    <cellStyle name="Vírgula 2 2 7 2 5" xfId="44531"/>
    <cellStyle name="Vírgula 2 2 7 2 6" xfId="44532"/>
    <cellStyle name="Vírgula 2 2 7 2 7" xfId="44533"/>
    <cellStyle name="Vírgula 2 2 7 2 8" xfId="44534"/>
    <cellStyle name="Vírgula 2 2 7 3" xfId="44535"/>
    <cellStyle name="Vírgula 2 2 7 3 2" xfId="44536"/>
    <cellStyle name="Vírgula 2 2 7 3 3" xfId="44537"/>
    <cellStyle name="Vírgula 2 2 7 3 4" xfId="44538"/>
    <cellStyle name="Vírgula 2 2 7 3 5" xfId="44539"/>
    <cellStyle name="Vírgula 2 2 7 4" xfId="44540"/>
    <cellStyle name="Vírgula 2 2 7 4 2" xfId="44541"/>
    <cellStyle name="Vírgula 2 2 7 4 3" xfId="44542"/>
    <cellStyle name="Vírgula 2 2 7 4 4" xfId="44543"/>
    <cellStyle name="Vírgula 2 2 7 5" xfId="44544"/>
    <cellStyle name="Vírgula 2 2 7 5 2" xfId="44545"/>
    <cellStyle name="Vírgula 2 2 7 5 3" xfId="44546"/>
    <cellStyle name="Vírgula 2 2 7 5 4" xfId="44547"/>
    <cellStyle name="Vírgula 2 2 7 6" xfId="44548"/>
    <cellStyle name="Vírgula 2 2 7 7" xfId="44549"/>
    <cellStyle name="Vírgula 2 2 7 8" xfId="44550"/>
    <cellStyle name="Vírgula 2 2 7 9" xfId="44551"/>
    <cellStyle name="Vírgula 2 2 8" xfId="44552"/>
    <cellStyle name="Vírgula 2 2 8 10" xfId="44553"/>
    <cellStyle name="Vírgula 2 2 8 2" xfId="44554"/>
    <cellStyle name="Vírgula 2 2 8 2 2" xfId="44555"/>
    <cellStyle name="Vírgula 2 2 8 2 3" xfId="44556"/>
    <cellStyle name="Vírgula 2 2 8 2 4" xfId="44557"/>
    <cellStyle name="Vírgula 2 2 8 2 5" xfId="44558"/>
    <cellStyle name="Vírgula 2 2 8 3" xfId="44559"/>
    <cellStyle name="Vírgula 2 2 8 3 2" xfId="44560"/>
    <cellStyle name="Vírgula 2 2 8 3 3" xfId="44561"/>
    <cellStyle name="Vírgula 2 2 8 3 4" xfId="44562"/>
    <cellStyle name="Vírgula 2 2 8 4" xfId="44563"/>
    <cellStyle name="Vírgula 2 2 8 4 2" xfId="44564"/>
    <cellStyle name="Vírgula 2 2 8 4 3" xfId="44565"/>
    <cellStyle name="Vírgula 2 2 8 4 4" xfId="44566"/>
    <cellStyle name="Vírgula 2 2 8 5" xfId="44567"/>
    <cellStyle name="Vírgula 2 2 8 6" xfId="44568"/>
    <cellStyle name="Vírgula 2 2 8 7" xfId="44569"/>
    <cellStyle name="Vírgula 2 2 8 8" xfId="44570"/>
    <cellStyle name="Vírgula 2 2 8 9" xfId="44571"/>
    <cellStyle name="Vírgula 2 2 9" xfId="44572"/>
    <cellStyle name="Vírgula 2 2 9 2" xfId="44573"/>
    <cellStyle name="Vírgula 2 2 9 2 2" xfId="44574"/>
    <cellStyle name="Vírgula 2 2 9 2 3" xfId="44575"/>
    <cellStyle name="Vírgula 2 2 9 2 4" xfId="44576"/>
    <cellStyle name="Vírgula 2 2 9 3" xfId="44577"/>
    <cellStyle name="Vírgula 2 2 9 3 2" xfId="44578"/>
    <cellStyle name="Vírgula 2 2 9 3 3" xfId="44579"/>
    <cellStyle name="Vírgula 2 2 9 3 4" xfId="44580"/>
    <cellStyle name="Vírgula 2 2 9 4" xfId="44581"/>
    <cellStyle name="Vírgula 2 2 9 5" xfId="44582"/>
    <cellStyle name="Vírgula 2 2 9 6" xfId="44583"/>
    <cellStyle name="Vírgula 2 2 9 7" xfId="44584"/>
    <cellStyle name="Vírgula 2 2 9 8" xfId="44585"/>
    <cellStyle name="Vírgula 2 2 9 9" xfId="44586"/>
    <cellStyle name="Vírgula 2 3" xfId="41117"/>
    <cellStyle name="Vírgula 2 3 10" xfId="44587"/>
    <cellStyle name="Vírgula 2 3 10 2" xfId="44588"/>
    <cellStyle name="Vírgula 2 3 10 2 2" xfId="44589"/>
    <cellStyle name="Vírgula 2 3 10 2 3" xfId="44590"/>
    <cellStyle name="Vírgula 2 3 10 2 4" xfId="44591"/>
    <cellStyle name="Vírgula 2 3 10 3" xfId="44592"/>
    <cellStyle name="Vírgula 2 3 10 4" xfId="44593"/>
    <cellStyle name="Vírgula 2 3 10 5" xfId="44594"/>
    <cellStyle name="Vírgula 2 3 10 6" xfId="44595"/>
    <cellStyle name="Vírgula 2 3 11" xfId="44596"/>
    <cellStyle name="Vírgula 2 3 11 2" xfId="44597"/>
    <cellStyle name="Vírgula 2 3 11 3" xfId="44598"/>
    <cellStyle name="Vírgula 2 3 11 4" xfId="44599"/>
    <cellStyle name="Vírgula 2 3 12" xfId="44600"/>
    <cellStyle name="Vírgula 2 3 12 2" xfId="44601"/>
    <cellStyle name="Vírgula 2 3 12 3" xfId="44602"/>
    <cellStyle name="Vírgula 2 3 12 4" xfId="44603"/>
    <cellStyle name="Vírgula 2 3 13" xfId="44604"/>
    <cellStyle name="Vírgula 2 3 13 2" xfId="44605"/>
    <cellStyle name="Vírgula 2 3 14" xfId="44606"/>
    <cellStyle name="Vírgula 2 3 14 2" xfId="44607"/>
    <cellStyle name="Vírgula 2 3 15" xfId="44608"/>
    <cellStyle name="Vírgula 2 3 15 2" xfId="44609"/>
    <cellStyle name="Vírgula 2 3 16" xfId="44610"/>
    <cellStyle name="Vírgula 2 3 17" xfId="44611"/>
    <cellStyle name="Vírgula 2 3 18" xfId="44612"/>
    <cellStyle name="Vírgula 2 3 19" xfId="44613"/>
    <cellStyle name="Vírgula 2 3 2" xfId="44614"/>
    <cellStyle name="Vírgula 2 3 2 10" xfId="44615"/>
    <cellStyle name="Vírgula 2 3 2 10 2" xfId="44616"/>
    <cellStyle name="Vírgula 2 3 2 10 3" xfId="44617"/>
    <cellStyle name="Vírgula 2 3 2 10 4" xfId="44618"/>
    <cellStyle name="Vírgula 2 3 2 11" xfId="44619"/>
    <cellStyle name="Vírgula 2 3 2 11 2" xfId="44620"/>
    <cellStyle name="Vírgula 2 3 2 12" xfId="44621"/>
    <cellStyle name="Vírgula 2 3 2 12 2" xfId="44622"/>
    <cellStyle name="Vírgula 2 3 2 13" xfId="44623"/>
    <cellStyle name="Vírgula 2 3 2 13 2" xfId="44624"/>
    <cellStyle name="Vírgula 2 3 2 14" xfId="44625"/>
    <cellStyle name="Vírgula 2 3 2 15" xfId="44626"/>
    <cellStyle name="Vírgula 2 3 2 16" xfId="44627"/>
    <cellStyle name="Vírgula 2 3 2 17" xfId="44628"/>
    <cellStyle name="Vírgula 2 3 2 18" xfId="44629"/>
    <cellStyle name="Vírgula 2 3 2 19" xfId="44630"/>
    <cellStyle name="Vírgula 2 3 2 2" xfId="44631"/>
    <cellStyle name="Vírgula 2 3 2 2 10" xfId="44632"/>
    <cellStyle name="Vírgula 2 3 2 2 11" xfId="44633"/>
    <cellStyle name="Vírgula 2 3 2 2 12" xfId="44634"/>
    <cellStyle name="Vírgula 2 3 2 2 2" xfId="44635"/>
    <cellStyle name="Vírgula 2 3 2 2 2 10" xfId="44636"/>
    <cellStyle name="Vírgula 2 3 2 2 2 2" xfId="44637"/>
    <cellStyle name="Vírgula 2 3 2 2 2 2 2" xfId="44638"/>
    <cellStyle name="Vírgula 2 3 2 2 2 2 3" xfId="44639"/>
    <cellStyle name="Vírgula 2 3 2 2 2 2 4" xfId="44640"/>
    <cellStyle name="Vírgula 2 3 2 2 2 2 5" xfId="44641"/>
    <cellStyle name="Vírgula 2 3 2 2 2 3" xfId="44642"/>
    <cellStyle name="Vírgula 2 3 2 2 2 3 2" xfId="44643"/>
    <cellStyle name="Vírgula 2 3 2 2 2 3 3" xfId="44644"/>
    <cellStyle name="Vírgula 2 3 2 2 2 3 4" xfId="44645"/>
    <cellStyle name="Vírgula 2 3 2 2 2 4" xfId="44646"/>
    <cellStyle name="Vírgula 2 3 2 2 2 4 2" xfId="44647"/>
    <cellStyle name="Vírgula 2 3 2 2 2 4 3" xfId="44648"/>
    <cellStyle name="Vírgula 2 3 2 2 2 4 4" xfId="44649"/>
    <cellStyle name="Vírgula 2 3 2 2 2 5" xfId="44650"/>
    <cellStyle name="Vírgula 2 3 2 2 2 6" xfId="44651"/>
    <cellStyle name="Vírgula 2 3 2 2 2 7" xfId="44652"/>
    <cellStyle name="Vírgula 2 3 2 2 2 8" xfId="44653"/>
    <cellStyle name="Vírgula 2 3 2 2 2 9" xfId="44654"/>
    <cellStyle name="Vírgula 2 3 2 2 3" xfId="44655"/>
    <cellStyle name="Vírgula 2 3 2 2 3 2" xfId="44656"/>
    <cellStyle name="Vírgula 2 3 2 2 3 2 2" xfId="44657"/>
    <cellStyle name="Vírgula 2 3 2 2 3 2 3" xfId="44658"/>
    <cellStyle name="Vírgula 2 3 2 2 3 2 4" xfId="44659"/>
    <cellStyle name="Vírgula 2 3 2 2 3 3" xfId="44660"/>
    <cellStyle name="Vírgula 2 3 2 2 3 3 2" xfId="44661"/>
    <cellStyle name="Vírgula 2 3 2 2 3 3 3" xfId="44662"/>
    <cellStyle name="Vírgula 2 3 2 2 3 3 4" xfId="44663"/>
    <cellStyle name="Vírgula 2 3 2 2 3 4" xfId="44664"/>
    <cellStyle name="Vírgula 2 3 2 2 3 5" xfId="44665"/>
    <cellStyle name="Vírgula 2 3 2 2 3 6" xfId="44666"/>
    <cellStyle name="Vírgula 2 3 2 2 3 7" xfId="44667"/>
    <cellStyle name="Vírgula 2 3 2 2 3 8" xfId="44668"/>
    <cellStyle name="Vírgula 2 3 2 2 4" xfId="44669"/>
    <cellStyle name="Vírgula 2 3 2 2 4 2" xfId="44670"/>
    <cellStyle name="Vírgula 2 3 2 2 4 3" xfId="44671"/>
    <cellStyle name="Vírgula 2 3 2 2 4 4" xfId="44672"/>
    <cellStyle name="Vírgula 2 3 2 2 4 5" xfId="44673"/>
    <cellStyle name="Vírgula 2 3 2 2 4 6" xfId="44674"/>
    <cellStyle name="Vírgula 2 3 2 2 5" xfId="44675"/>
    <cellStyle name="Vírgula 2 3 2 2 5 2" xfId="44676"/>
    <cellStyle name="Vírgula 2 3 2 2 5 3" xfId="44677"/>
    <cellStyle name="Vírgula 2 3 2 2 5 4" xfId="44678"/>
    <cellStyle name="Vírgula 2 3 2 2 6" xfId="44679"/>
    <cellStyle name="Vírgula 2 3 2 2 6 2" xfId="44680"/>
    <cellStyle name="Vírgula 2 3 2 2 6 3" xfId="44681"/>
    <cellStyle name="Vírgula 2 3 2 2 6 4" xfId="44682"/>
    <cellStyle name="Vírgula 2 3 2 2 7" xfId="44683"/>
    <cellStyle name="Vírgula 2 3 2 2 8" xfId="44684"/>
    <cellStyle name="Vírgula 2 3 2 2 9" xfId="44685"/>
    <cellStyle name="Vírgula 2 3 2 3" xfId="44686"/>
    <cellStyle name="Vírgula 2 3 2 3 10" xfId="44687"/>
    <cellStyle name="Vírgula 2 3 2 3 11" xfId="44688"/>
    <cellStyle name="Vírgula 2 3 2 3 2" xfId="44689"/>
    <cellStyle name="Vírgula 2 3 2 3 2 2" xfId="44690"/>
    <cellStyle name="Vírgula 2 3 2 3 2 2 2" xfId="44691"/>
    <cellStyle name="Vírgula 2 3 2 3 2 2 3" xfId="44692"/>
    <cellStyle name="Vírgula 2 3 2 3 2 2 4" xfId="44693"/>
    <cellStyle name="Vírgula 2 3 2 3 2 3" xfId="44694"/>
    <cellStyle name="Vírgula 2 3 2 3 2 3 2" xfId="44695"/>
    <cellStyle name="Vírgula 2 3 2 3 2 3 3" xfId="44696"/>
    <cellStyle name="Vírgula 2 3 2 3 2 3 4" xfId="44697"/>
    <cellStyle name="Vírgula 2 3 2 3 2 4" xfId="44698"/>
    <cellStyle name="Vírgula 2 3 2 3 2 5" xfId="44699"/>
    <cellStyle name="Vírgula 2 3 2 3 2 6" xfId="44700"/>
    <cellStyle name="Vírgula 2 3 2 3 2 7" xfId="44701"/>
    <cellStyle name="Vírgula 2 3 2 3 2 8" xfId="44702"/>
    <cellStyle name="Vírgula 2 3 2 3 3" xfId="44703"/>
    <cellStyle name="Vírgula 2 3 2 3 3 2" xfId="44704"/>
    <cellStyle name="Vírgula 2 3 2 3 3 3" xfId="44705"/>
    <cellStyle name="Vírgula 2 3 2 3 3 4" xfId="44706"/>
    <cellStyle name="Vírgula 2 3 2 3 3 5" xfId="44707"/>
    <cellStyle name="Vírgula 2 3 2 3 4" xfId="44708"/>
    <cellStyle name="Vírgula 2 3 2 3 4 2" xfId="44709"/>
    <cellStyle name="Vírgula 2 3 2 3 4 3" xfId="44710"/>
    <cellStyle name="Vírgula 2 3 2 3 4 4" xfId="44711"/>
    <cellStyle name="Vírgula 2 3 2 3 5" xfId="44712"/>
    <cellStyle name="Vírgula 2 3 2 3 5 2" xfId="44713"/>
    <cellStyle name="Vírgula 2 3 2 3 5 3" xfId="44714"/>
    <cellStyle name="Vírgula 2 3 2 3 5 4" xfId="44715"/>
    <cellStyle name="Vírgula 2 3 2 3 6" xfId="44716"/>
    <cellStyle name="Vírgula 2 3 2 3 7" xfId="44717"/>
    <cellStyle name="Vírgula 2 3 2 3 8" xfId="44718"/>
    <cellStyle name="Vírgula 2 3 2 3 9" xfId="44719"/>
    <cellStyle name="Vírgula 2 3 2 4" xfId="44720"/>
    <cellStyle name="Vírgula 2 3 2 4 10" xfId="44721"/>
    <cellStyle name="Vírgula 2 3 2 4 11" xfId="44722"/>
    <cellStyle name="Vírgula 2 3 2 4 2" xfId="44723"/>
    <cellStyle name="Vírgula 2 3 2 4 2 2" xfId="44724"/>
    <cellStyle name="Vírgula 2 3 2 4 2 2 2" xfId="44725"/>
    <cellStyle name="Vírgula 2 3 2 4 2 2 3" xfId="44726"/>
    <cellStyle name="Vírgula 2 3 2 4 2 2 4" xfId="44727"/>
    <cellStyle name="Vírgula 2 3 2 4 2 3" xfId="44728"/>
    <cellStyle name="Vírgula 2 3 2 4 2 3 2" xfId="44729"/>
    <cellStyle name="Vírgula 2 3 2 4 2 3 3" xfId="44730"/>
    <cellStyle name="Vírgula 2 3 2 4 2 3 4" xfId="44731"/>
    <cellStyle name="Vírgula 2 3 2 4 2 4" xfId="44732"/>
    <cellStyle name="Vírgula 2 3 2 4 2 5" xfId="44733"/>
    <cellStyle name="Vírgula 2 3 2 4 2 6" xfId="44734"/>
    <cellStyle name="Vírgula 2 3 2 4 2 7" xfId="44735"/>
    <cellStyle name="Vírgula 2 3 2 4 2 8" xfId="44736"/>
    <cellStyle name="Vírgula 2 3 2 4 3" xfId="44737"/>
    <cellStyle name="Vírgula 2 3 2 4 3 2" xfId="44738"/>
    <cellStyle name="Vírgula 2 3 2 4 3 3" xfId="44739"/>
    <cellStyle name="Vírgula 2 3 2 4 3 4" xfId="44740"/>
    <cellStyle name="Vírgula 2 3 2 4 3 5" xfId="44741"/>
    <cellStyle name="Vírgula 2 3 2 4 4" xfId="44742"/>
    <cellStyle name="Vírgula 2 3 2 4 4 2" xfId="44743"/>
    <cellStyle name="Vírgula 2 3 2 4 4 3" xfId="44744"/>
    <cellStyle name="Vírgula 2 3 2 4 4 4" xfId="44745"/>
    <cellStyle name="Vírgula 2 3 2 4 5" xfId="44746"/>
    <cellStyle name="Vírgula 2 3 2 4 5 2" xfId="44747"/>
    <cellStyle name="Vírgula 2 3 2 4 5 3" xfId="44748"/>
    <cellStyle name="Vírgula 2 3 2 4 5 4" xfId="44749"/>
    <cellStyle name="Vírgula 2 3 2 4 6" xfId="44750"/>
    <cellStyle name="Vírgula 2 3 2 4 7" xfId="44751"/>
    <cellStyle name="Vírgula 2 3 2 4 8" xfId="44752"/>
    <cellStyle name="Vírgula 2 3 2 4 9" xfId="44753"/>
    <cellStyle name="Vírgula 2 3 2 5" xfId="44754"/>
    <cellStyle name="Vírgula 2 3 2 5 10" xfId="44755"/>
    <cellStyle name="Vírgula 2 3 2 5 11" xfId="44756"/>
    <cellStyle name="Vírgula 2 3 2 5 2" xfId="44757"/>
    <cellStyle name="Vírgula 2 3 2 5 2 2" xfId="44758"/>
    <cellStyle name="Vírgula 2 3 2 5 2 2 2" xfId="44759"/>
    <cellStyle name="Vírgula 2 3 2 5 2 2 3" xfId="44760"/>
    <cellStyle name="Vírgula 2 3 2 5 2 2 4" xfId="44761"/>
    <cellStyle name="Vírgula 2 3 2 5 2 3" xfId="44762"/>
    <cellStyle name="Vírgula 2 3 2 5 2 3 2" xfId="44763"/>
    <cellStyle name="Vírgula 2 3 2 5 2 3 3" xfId="44764"/>
    <cellStyle name="Vírgula 2 3 2 5 2 3 4" xfId="44765"/>
    <cellStyle name="Vírgula 2 3 2 5 2 4" xfId="44766"/>
    <cellStyle name="Vírgula 2 3 2 5 2 5" xfId="44767"/>
    <cellStyle name="Vírgula 2 3 2 5 2 6" xfId="44768"/>
    <cellStyle name="Vírgula 2 3 2 5 2 7" xfId="44769"/>
    <cellStyle name="Vírgula 2 3 2 5 2 8" xfId="44770"/>
    <cellStyle name="Vírgula 2 3 2 5 3" xfId="44771"/>
    <cellStyle name="Vírgula 2 3 2 5 3 2" xfId="44772"/>
    <cellStyle name="Vírgula 2 3 2 5 3 3" xfId="44773"/>
    <cellStyle name="Vírgula 2 3 2 5 3 4" xfId="44774"/>
    <cellStyle name="Vírgula 2 3 2 5 3 5" xfId="44775"/>
    <cellStyle name="Vírgula 2 3 2 5 4" xfId="44776"/>
    <cellStyle name="Vírgula 2 3 2 5 4 2" xfId="44777"/>
    <cellStyle name="Vírgula 2 3 2 5 4 3" xfId="44778"/>
    <cellStyle name="Vírgula 2 3 2 5 4 4" xfId="44779"/>
    <cellStyle name="Vírgula 2 3 2 5 5" xfId="44780"/>
    <cellStyle name="Vírgula 2 3 2 5 5 2" xfId="44781"/>
    <cellStyle name="Vírgula 2 3 2 5 5 3" xfId="44782"/>
    <cellStyle name="Vírgula 2 3 2 5 5 4" xfId="44783"/>
    <cellStyle name="Vírgula 2 3 2 5 6" xfId="44784"/>
    <cellStyle name="Vírgula 2 3 2 5 7" xfId="44785"/>
    <cellStyle name="Vírgula 2 3 2 5 8" xfId="44786"/>
    <cellStyle name="Vírgula 2 3 2 5 9" xfId="44787"/>
    <cellStyle name="Vírgula 2 3 2 6" xfId="44788"/>
    <cellStyle name="Vírgula 2 3 2 6 10" xfId="44789"/>
    <cellStyle name="Vírgula 2 3 2 6 2" xfId="44790"/>
    <cellStyle name="Vírgula 2 3 2 6 2 2" xfId="44791"/>
    <cellStyle name="Vírgula 2 3 2 6 2 3" xfId="44792"/>
    <cellStyle name="Vírgula 2 3 2 6 2 4" xfId="44793"/>
    <cellStyle name="Vírgula 2 3 2 6 2 5" xfId="44794"/>
    <cellStyle name="Vírgula 2 3 2 6 3" xfId="44795"/>
    <cellStyle name="Vírgula 2 3 2 6 3 2" xfId="44796"/>
    <cellStyle name="Vírgula 2 3 2 6 3 3" xfId="44797"/>
    <cellStyle name="Vírgula 2 3 2 6 3 4" xfId="44798"/>
    <cellStyle name="Vírgula 2 3 2 6 4" xfId="44799"/>
    <cellStyle name="Vírgula 2 3 2 6 4 2" xfId="44800"/>
    <cellStyle name="Vírgula 2 3 2 6 4 3" xfId="44801"/>
    <cellStyle name="Vírgula 2 3 2 6 4 4" xfId="44802"/>
    <cellStyle name="Vírgula 2 3 2 6 5" xfId="44803"/>
    <cellStyle name="Vírgula 2 3 2 6 6" xfId="44804"/>
    <cellStyle name="Vírgula 2 3 2 6 7" xfId="44805"/>
    <cellStyle name="Vírgula 2 3 2 6 8" xfId="44806"/>
    <cellStyle name="Vírgula 2 3 2 6 9" xfId="44807"/>
    <cellStyle name="Vírgula 2 3 2 7" xfId="44808"/>
    <cellStyle name="Vírgula 2 3 2 7 2" xfId="44809"/>
    <cellStyle name="Vírgula 2 3 2 7 2 2" xfId="44810"/>
    <cellStyle name="Vírgula 2 3 2 7 2 3" xfId="44811"/>
    <cellStyle name="Vírgula 2 3 2 7 2 4" xfId="44812"/>
    <cellStyle name="Vírgula 2 3 2 7 3" xfId="44813"/>
    <cellStyle name="Vírgula 2 3 2 7 3 2" xfId="44814"/>
    <cellStyle name="Vírgula 2 3 2 7 3 3" xfId="44815"/>
    <cellStyle name="Vírgula 2 3 2 7 3 4" xfId="44816"/>
    <cellStyle name="Vírgula 2 3 2 7 4" xfId="44817"/>
    <cellStyle name="Vírgula 2 3 2 7 5" xfId="44818"/>
    <cellStyle name="Vírgula 2 3 2 7 6" xfId="44819"/>
    <cellStyle name="Vírgula 2 3 2 7 7" xfId="44820"/>
    <cellStyle name="Vírgula 2 3 2 7 8" xfId="44821"/>
    <cellStyle name="Vírgula 2 3 2 7 9" xfId="44822"/>
    <cellStyle name="Vírgula 2 3 2 8" xfId="44823"/>
    <cellStyle name="Vírgula 2 3 2 8 2" xfId="44824"/>
    <cellStyle name="Vírgula 2 3 2 8 2 2" xfId="44825"/>
    <cellStyle name="Vírgula 2 3 2 8 2 3" xfId="44826"/>
    <cellStyle name="Vírgula 2 3 2 8 2 4" xfId="44827"/>
    <cellStyle name="Vírgula 2 3 2 8 3" xfId="44828"/>
    <cellStyle name="Vírgula 2 3 2 8 4" xfId="44829"/>
    <cellStyle name="Vírgula 2 3 2 8 5" xfId="44830"/>
    <cellStyle name="Vírgula 2 3 2 8 6" xfId="44831"/>
    <cellStyle name="Vírgula 2 3 2 9" xfId="44832"/>
    <cellStyle name="Vírgula 2 3 2 9 2" xfId="44833"/>
    <cellStyle name="Vírgula 2 3 2 9 3" xfId="44834"/>
    <cellStyle name="Vírgula 2 3 2 9 4" xfId="44835"/>
    <cellStyle name="Vírgula 2 3 20" xfId="44836"/>
    <cellStyle name="Vírgula 2 3 21" xfId="44837"/>
    <cellStyle name="Vírgula 2 3 3" xfId="44838"/>
    <cellStyle name="Vírgula 2 3 3 10" xfId="44839"/>
    <cellStyle name="Vírgula 2 3 3 11" xfId="44840"/>
    <cellStyle name="Vírgula 2 3 3 12" xfId="44841"/>
    <cellStyle name="Vírgula 2 3 3 2" xfId="44842"/>
    <cellStyle name="Vírgula 2 3 3 2 10" xfId="44843"/>
    <cellStyle name="Vírgula 2 3 3 2 2" xfId="44844"/>
    <cellStyle name="Vírgula 2 3 3 2 2 2" xfId="44845"/>
    <cellStyle name="Vírgula 2 3 3 2 2 3" xfId="44846"/>
    <cellStyle name="Vírgula 2 3 3 2 2 4" xfId="44847"/>
    <cellStyle name="Vírgula 2 3 3 2 2 5" xfId="44848"/>
    <cellStyle name="Vírgula 2 3 3 2 3" xfId="44849"/>
    <cellStyle name="Vírgula 2 3 3 2 3 2" xfId="44850"/>
    <cellStyle name="Vírgula 2 3 3 2 3 3" xfId="44851"/>
    <cellStyle name="Vírgula 2 3 3 2 3 4" xfId="44852"/>
    <cellStyle name="Vírgula 2 3 3 2 4" xfId="44853"/>
    <cellStyle name="Vírgula 2 3 3 2 4 2" xfId="44854"/>
    <cellStyle name="Vírgula 2 3 3 2 4 3" xfId="44855"/>
    <cellStyle name="Vírgula 2 3 3 2 4 4" xfId="44856"/>
    <cellStyle name="Vírgula 2 3 3 2 5" xfId="44857"/>
    <cellStyle name="Vírgula 2 3 3 2 6" xfId="44858"/>
    <cellStyle name="Vírgula 2 3 3 2 7" xfId="44859"/>
    <cellStyle name="Vírgula 2 3 3 2 8" xfId="44860"/>
    <cellStyle name="Vírgula 2 3 3 2 9" xfId="44861"/>
    <cellStyle name="Vírgula 2 3 3 3" xfId="44862"/>
    <cellStyle name="Vírgula 2 3 3 3 2" xfId="44863"/>
    <cellStyle name="Vírgula 2 3 3 3 2 2" xfId="44864"/>
    <cellStyle name="Vírgula 2 3 3 3 2 3" xfId="44865"/>
    <cellStyle name="Vírgula 2 3 3 3 2 4" xfId="44866"/>
    <cellStyle name="Vírgula 2 3 3 3 3" xfId="44867"/>
    <cellStyle name="Vírgula 2 3 3 3 3 2" xfId="44868"/>
    <cellStyle name="Vírgula 2 3 3 3 3 3" xfId="44869"/>
    <cellStyle name="Vírgula 2 3 3 3 3 4" xfId="44870"/>
    <cellStyle name="Vírgula 2 3 3 3 4" xfId="44871"/>
    <cellStyle name="Vírgula 2 3 3 3 5" xfId="44872"/>
    <cellStyle name="Vírgula 2 3 3 3 6" xfId="44873"/>
    <cellStyle name="Vírgula 2 3 3 3 7" xfId="44874"/>
    <cellStyle name="Vírgula 2 3 3 3 8" xfId="44875"/>
    <cellStyle name="Vírgula 2 3 3 4" xfId="44876"/>
    <cellStyle name="Vírgula 2 3 3 4 2" xfId="44877"/>
    <cellStyle name="Vírgula 2 3 3 4 3" xfId="44878"/>
    <cellStyle name="Vírgula 2 3 3 4 4" xfId="44879"/>
    <cellStyle name="Vírgula 2 3 3 4 5" xfId="44880"/>
    <cellStyle name="Vírgula 2 3 3 4 6" xfId="44881"/>
    <cellStyle name="Vírgula 2 3 3 5" xfId="44882"/>
    <cellStyle name="Vírgula 2 3 3 5 2" xfId="44883"/>
    <cellStyle name="Vírgula 2 3 3 5 3" xfId="44884"/>
    <cellStyle name="Vírgula 2 3 3 5 4" xfId="44885"/>
    <cellStyle name="Vírgula 2 3 3 6" xfId="44886"/>
    <cellStyle name="Vírgula 2 3 3 6 2" xfId="44887"/>
    <cellStyle name="Vírgula 2 3 3 6 3" xfId="44888"/>
    <cellStyle name="Vírgula 2 3 3 6 4" xfId="44889"/>
    <cellStyle name="Vírgula 2 3 3 7" xfId="44890"/>
    <cellStyle name="Vírgula 2 3 3 8" xfId="44891"/>
    <cellStyle name="Vírgula 2 3 3 9" xfId="44892"/>
    <cellStyle name="Vírgula 2 3 4" xfId="44893"/>
    <cellStyle name="Vírgula 2 3 4 10" xfId="44894"/>
    <cellStyle name="Vírgula 2 3 4 11" xfId="44895"/>
    <cellStyle name="Vírgula 2 3 4 2" xfId="44896"/>
    <cellStyle name="Vírgula 2 3 4 2 2" xfId="44897"/>
    <cellStyle name="Vírgula 2 3 4 2 2 2" xfId="44898"/>
    <cellStyle name="Vírgula 2 3 4 2 2 3" xfId="44899"/>
    <cellStyle name="Vírgula 2 3 4 2 2 4" xfId="44900"/>
    <cellStyle name="Vírgula 2 3 4 2 3" xfId="44901"/>
    <cellStyle name="Vírgula 2 3 4 2 3 2" xfId="44902"/>
    <cellStyle name="Vírgula 2 3 4 2 3 3" xfId="44903"/>
    <cellStyle name="Vírgula 2 3 4 2 3 4" xfId="44904"/>
    <cellStyle name="Vírgula 2 3 4 2 4" xfId="44905"/>
    <cellStyle name="Vírgula 2 3 4 2 5" xfId="44906"/>
    <cellStyle name="Vírgula 2 3 4 2 6" xfId="44907"/>
    <cellStyle name="Vírgula 2 3 4 2 7" xfId="44908"/>
    <cellStyle name="Vírgula 2 3 4 2 8" xfId="44909"/>
    <cellStyle name="Vírgula 2 3 4 3" xfId="44910"/>
    <cellStyle name="Vírgula 2 3 4 3 2" xfId="44911"/>
    <cellStyle name="Vírgula 2 3 4 3 3" xfId="44912"/>
    <cellStyle name="Vírgula 2 3 4 3 4" xfId="44913"/>
    <cellStyle name="Vírgula 2 3 4 3 5" xfId="44914"/>
    <cellStyle name="Vírgula 2 3 4 4" xfId="44915"/>
    <cellStyle name="Vírgula 2 3 4 4 2" xfId="44916"/>
    <cellStyle name="Vírgula 2 3 4 4 3" xfId="44917"/>
    <cellStyle name="Vírgula 2 3 4 4 4" xfId="44918"/>
    <cellStyle name="Vírgula 2 3 4 5" xfId="44919"/>
    <cellStyle name="Vírgula 2 3 4 5 2" xfId="44920"/>
    <cellStyle name="Vírgula 2 3 4 5 3" xfId="44921"/>
    <cellStyle name="Vírgula 2 3 4 5 4" xfId="44922"/>
    <cellStyle name="Vírgula 2 3 4 6" xfId="44923"/>
    <cellStyle name="Vírgula 2 3 4 7" xfId="44924"/>
    <cellStyle name="Vírgula 2 3 4 8" xfId="44925"/>
    <cellStyle name="Vírgula 2 3 4 9" xfId="44926"/>
    <cellStyle name="Vírgula 2 3 5" xfId="44927"/>
    <cellStyle name="Vírgula 2 3 5 10" xfId="44928"/>
    <cellStyle name="Vírgula 2 3 5 11" xfId="44929"/>
    <cellStyle name="Vírgula 2 3 5 2" xfId="44930"/>
    <cellStyle name="Vírgula 2 3 5 2 2" xfId="44931"/>
    <cellStyle name="Vírgula 2 3 5 2 2 2" xfId="44932"/>
    <cellStyle name="Vírgula 2 3 5 2 2 3" xfId="44933"/>
    <cellStyle name="Vírgula 2 3 5 2 2 4" xfId="44934"/>
    <cellStyle name="Vírgula 2 3 5 2 3" xfId="44935"/>
    <cellStyle name="Vírgula 2 3 5 2 3 2" xfId="44936"/>
    <cellStyle name="Vírgula 2 3 5 2 3 3" xfId="44937"/>
    <cellStyle name="Vírgula 2 3 5 2 3 4" xfId="44938"/>
    <cellStyle name="Vírgula 2 3 5 2 4" xfId="44939"/>
    <cellStyle name="Vírgula 2 3 5 2 5" xfId="44940"/>
    <cellStyle name="Vírgula 2 3 5 2 6" xfId="44941"/>
    <cellStyle name="Vírgula 2 3 5 2 7" xfId="44942"/>
    <cellStyle name="Vírgula 2 3 5 2 8" xfId="44943"/>
    <cellStyle name="Vírgula 2 3 5 3" xfId="44944"/>
    <cellStyle name="Vírgula 2 3 5 3 2" xfId="44945"/>
    <cellStyle name="Vírgula 2 3 5 3 3" xfId="44946"/>
    <cellStyle name="Vírgula 2 3 5 3 4" xfId="44947"/>
    <cellStyle name="Vírgula 2 3 5 3 5" xfId="44948"/>
    <cellStyle name="Vírgula 2 3 5 4" xfId="44949"/>
    <cellStyle name="Vírgula 2 3 5 4 2" xfId="44950"/>
    <cellStyle name="Vírgula 2 3 5 4 3" xfId="44951"/>
    <cellStyle name="Vírgula 2 3 5 4 4" xfId="44952"/>
    <cellStyle name="Vírgula 2 3 5 5" xfId="44953"/>
    <cellStyle name="Vírgula 2 3 5 5 2" xfId="44954"/>
    <cellStyle name="Vírgula 2 3 5 5 3" xfId="44955"/>
    <cellStyle name="Vírgula 2 3 5 5 4" xfId="44956"/>
    <cellStyle name="Vírgula 2 3 5 6" xfId="44957"/>
    <cellStyle name="Vírgula 2 3 5 7" xfId="44958"/>
    <cellStyle name="Vírgula 2 3 5 8" xfId="44959"/>
    <cellStyle name="Vírgula 2 3 5 9" xfId="44960"/>
    <cellStyle name="Vírgula 2 3 6" xfId="44961"/>
    <cellStyle name="Vírgula 2 3 6 10" xfId="44962"/>
    <cellStyle name="Vírgula 2 3 6 11" xfId="44963"/>
    <cellStyle name="Vírgula 2 3 6 2" xfId="44964"/>
    <cellStyle name="Vírgula 2 3 6 2 2" xfId="44965"/>
    <cellStyle name="Vírgula 2 3 6 2 2 2" xfId="44966"/>
    <cellStyle name="Vírgula 2 3 6 2 2 3" xfId="44967"/>
    <cellStyle name="Vírgula 2 3 6 2 2 4" xfId="44968"/>
    <cellStyle name="Vírgula 2 3 6 2 3" xfId="44969"/>
    <cellStyle name="Vírgula 2 3 6 2 3 2" xfId="44970"/>
    <cellStyle name="Vírgula 2 3 6 2 3 3" xfId="44971"/>
    <cellStyle name="Vírgula 2 3 6 2 3 4" xfId="44972"/>
    <cellStyle name="Vírgula 2 3 6 2 4" xfId="44973"/>
    <cellStyle name="Vírgula 2 3 6 2 5" xfId="44974"/>
    <cellStyle name="Vírgula 2 3 6 2 6" xfId="44975"/>
    <cellStyle name="Vírgula 2 3 6 2 7" xfId="44976"/>
    <cellStyle name="Vírgula 2 3 6 2 8" xfId="44977"/>
    <cellStyle name="Vírgula 2 3 6 3" xfId="44978"/>
    <cellStyle name="Vírgula 2 3 6 3 2" xfId="44979"/>
    <cellStyle name="Vírgula 2 3 6 3 3" xfId="44980"/>
    <cellStyle name="Vírgula 2 3 6 3 4" xfId="44981"/>
    <cellStyle name="Vírgula 2 3 6 3 5" xfId="44982"/>
    <cellStyle name="Vírgula 2 3 6 4" xfId="44983"/>
    <cellStyle name="Vírgula 2 3 6 4 2" xfId="44984"/>
    <cellStyle name="Vírgula 2 3 6 4 3" xfId="44985"/>
    <cellStyle name="Vírgula 2 3 6 4 4" xfId="44986"/>
    <cellStyle name="Vírgula 2 3 6 5" xfId="44987"/>
    <cellStyle name="Vírgula 2 3 6 5 2" xfId="44988"/>
    <cellStyle name="Vírgula 2 3 6 5 3" xfId="44989"/>
    <cellStyle name="Vírgula 2 3 6 5 4" xfId="44990"/>
    <cellStyle name="Vírgula 2 3 6 6" xfId="44991"/>
    <cellStyle name="Vírgula 2 3 6 7" xfId="44992"/>
    <cellStyle name="Vírgula 2 3 6 8" xfId="44993"/>
    <cellStyle name="Vírgula 2 3 6 9" xfId="44994"/>
    <cellStyle name="Vírgula 2 3 7" xfId="44995"/>
    <cellStyle name="Vírgula 2 3 7 10" xfId="44996"/>
    <cellStyle name="Vírgula 2 3 7 11" xfId="44997"/>
    <cellStyle name="Vírgula 2 3 7 2" xfId="44998"/>
    <cellStyle name="Vírgula 2 3 7 2 2" xfId="44999"/>
    <cellStyle name="Vírgula 2 3 7 2 2 2" xfId="45000"/>
    <cellStyle name="Vírgula 2 3 7 2 2 3" xfId="45001"/>
    <cellStyle name="Vírgula 2 3 7 2 2 4" xfId="45002"/>
    <cellStyle name="Vírgula 2 3 7 2 3" xfId="45003"/>
    <cellStyle name="Vírgula 2 3 7 2 3 2" xfId="45004"/>
    <cellStyle name="Vírgula 2 3 7 2 3 3" xfId="45005"/>
    <cellStyle name="Vírgula 2 3 7 2 3 4" xfId="45006"/>
    <cellStyle name="Vírgula 2 3 7 2 4" xfId="45007"/>
    <cellStyle name="Vírgula 2 3 7 2 5" xfId="45008"/>
    <cellStyle name="Vírgula 2 3 7 2 6" xfId="45009"/>
    <cellStyle name="Vírgula 2 3 7 2 7" xfId="45010"/>
    <cellStyle name="Vírgula 2 3 7 2 8" xfId="45011"/>
    <cellStyle name="Vírgula 2 3 7 3" xfId="45012"/>
    <cellStyle name="Vírgula 2 3 7 3 2" xfId="45013"/>
    <cellStyle name="Vírgula 2 3 7 3 3" xfId="45014"/>
    <cellStyle name="Vírgula 2 3 7 3 4" xfId="45015"/>
    <cellStyle name="Vírgula 2 3 7 3 5" xfId="45016"/>
    <cellStyle name="Vírgula 2 3 7 4" xfId="45017"/>
    <cellStyle name="Vírgula 2 3 7 4 2" xfId="45018"/>
    <cellStyle name="Vírgula 2 3 7 4 3" xfId="45019"/>
    <cellStyle name="Vírgula 2 3 7 4 4" xfId="45020"/>
    <cellStyle name="Vírgula 2 3 7 5" xfId="45021"/>
    <cellStyle name="Vírgula 2 3 7 5 2" xfId="45022"/>
    <cellStyle name="Vírgula 2 3 7 5 3" xfId="45023"/>
    <cellStyle name="Vírgula 2 3 7 5 4" xfId="45024"/>
    <cellStyle name="Vírgula 2 3 7 6" xfId="45025"/>
    <cellStyle name="Vírgula 2 3 7 7" xfId="45026"/>
    <cellStyle name="Vírgula 2 3 7 8" xfId="45027"/>
    <cellStyle name="Vírgula 2 3 7 9" xfId="45028"/>
    <cellStyle name="Vírgula 2 3 8" xfId="45029"/>
    <cellStyle name="Vírgula 2 3 8 10" xfId="45030"/>
    <cellStyle name="Vírgula 2 3 8 2" xfId="45031"/>
    <cellStyle name="Vírgula 2 3 8 2 2" xfId="45032"/>
    <cellStyle name="Vírgula 2 3 8 2 3" xfId="45033"/>
    <cellStyle name="Vírgula 2 3 8 2 4" xfId="45034"/>
    <cellStyle name="Vírgula 2 3 8 2 5" xfId="45035"/>
    <cellStyle name="Vírgula 2 3 8 3" xfId="45036"/>
    <cellStyle name="Vírgula 2 3 8 3 2" xfId="45037"/>
    <cellStyle name="Vírgula 2 3 8 3 3" xfId="45038"/>
    <cellStyle name="Vírgula 2 3 8 3 4" xfId="45039"/>
    <cellStyle name="Vírgula 2 3 8 4" xfId="45040"/>
    <cellStyle name="Vírgula 2 3 8 4 2" xfId="45041"/>
    <cellStyle name="Vírgula 2 3 8 4 3" xfId="45042"/>
    <cellStyle name="Vírgula 2 3 8 4 4" xfId="45043"/>
    <cellStyle name="Vírgula 2 3 8 5" xfId="45044"/>
    <cellStyle name="Vírgula 2 3 8 6" xfId="45045"/>
    <cellStyle name="Vírgula 2 3 8 7" xfId="45046"/>
    <cellStyle name="Vírgula 2 3 8 8" xfId="45047"/>
    <cellStyle name="Vírgula 2 3 8 9" xfId="45048"/>
    <cellStyle name="Vírgula 2 3 9" xfId="45049"/>
    <cellStyle name="Vírgula 2 3 9 2" xfId="45050"/>
    <cellStyle name="Vírgula 2 3 9 2 2" xfId="45051"/>
    <cellStyle name="Vírgula 2 3 9 2 3" xfId="45052"/>
    <cellStyle name="Vírgula 2 3 9 2 4" xfId="45053"/>
    <cellStyle name="Vírgula 2 3 9 3" xfId="45054"/>
    <cellStyle name="Vírgula 2 3 9 3 2" xfId="45055"/>
    <cellStyle name="Vírgula 2 3 9 3 3" xfId="45056"/>
    <cellStyle name="Vírgula 2 3 9 3 4" xfId="45057"/>
    <cellStyle name="Vírgula 2 3 9 4" xfId="45058"/>
    <cellStyle name="Vírgula 2 3 9 5" xfId="45059"/>
    <cellStyle name="Vírgula 2 3 9 6" xfId="45060"/>
    <cellStyle name="Vírgula 2 3 9 7" xfId="45061"/>
    <cellStyle name="Vírgula 2 3 9 8" xfId="45062"/>
    <cellStyle name="Vírgula 2 3 9 9" xfId="45063"/>
    <cellStyle name="Vírgula 2 4" xfId="45064"/>
    <cellStyle name="Vírgula 2 4 10" xfId="45065"/>
    <cellStyle name="Vírgula 2 4 10 2" xfId="45066"/>
    <cellStyle name="Vírgula 2 4 10 3" xfId="45067"/>
    <cellStyle name="Vírgula 2 4 10 4" xfId="45068"/>
    <cellStyle name="Vírgula 2 4 11" xfId="45069"/>
    <cellStyle name="Vírgula 2 4 11 2" xfId="45070"/>
    <cellStyle name="Vírgula 2 4 12" xfId="45071"/>
    <cellStyle name="Vírgula 2 4 12 2" xfId="45072"/>
    <cellStyle name="Vírgula 2 4 13" xfId="45073"/>
    <cellStyle name="Vírgula 2 4 13 2" xfId="45074"/>
    <cellStyle name="Vírgula 2 4 14" xfId="45075"/>
    <cellStyle name="Vírgula 2 4 15" xfId="45076"/>
    <cellStyle name="Vírgula 2 4 16" xfId="45077"/>
    <cellStyle name="Vírgula 2 4 17" xfId="45078"/>
    <cellStyle name="Vírgula 2 4 18" xfId="45079"/>
    <cellStyle name="Vírgula 2 4 19" xfId="45080"/>
    <cellStyle name="Vírgula 2 4 2" xfId="45081"/>
    <cellStyle name="Vírgula 2 4 2 10" xfId="45082"/>
    <cellStyle name="Vírgula 2 4 2 11" xfId="45083"/>
    <cellStyle name="Vírgula 2 4 2 12" xfId="45084"/>
    <cellStyle name="Vírgula 2 4 2 2" xfId="45085"/>
    <cellStyle name="Vírgula 2 4 2 2 10" xfId="45086"/>
    <cellStyle name="Vírgula 2 4 2 2 2" xfId="45087"/>
    <cellStyle name="Vírgula 2 4 2 2 2 2" xfId="45088"/>
    <cellStyle name="Vírgula 2 4 2 2 2 3" xfId="45089"/>
    <cellStyle name="Vírgula 2 4 2 2 2 4" xfId="45090"/>
    <cellStyle name="Vírgula 2 4 2 2 2 5" xfId="45091"/>
    <cellStyle name="Vírgula 2 4 2 2 3" xfId="45092"/>
    <cellStyle name="Vírgula 2 4 2 2 3 2" xfId="45093"/>
    <cellStyle name="Vírgula 2 4 2 2 3 3" xfId="45094"/>
    <cellStyle name="Vírgula 2 4 2 2 3 4" xfId="45095"/>
    <cellStyle name="Vírgula 2 4 2 2 4" xfId="45096"/>
    <cellStyle name="Vírgula 2 4 2 2 4 2" xfId="45097"/>
    <cellStyle name="Vírgula 2 4 2 2 4 3" xfId="45098"/>
    <cellStyle name="Vírgula 2 4 2 2 4 4" xfId="45099"/>
    <cellStyle name="Vírgula 2 4 2 2 5" xfId="45100"/>
    <cellStyle name="Vírgula 2 4 2 2 6" xfId="45101"/>
    <cellStyle name="Vírgula 2 4 2 2 7" xfId="45102"/>
    <cellStyle name="Vírgula 2 4 2 2 8" xfId="45103"/>
    <cellStyle name="Vírgula 2 4 2 2 9" xfId="45104"/>
    <cellStyle name="Vírgula 2 4 2 3" xfId="45105"/>
    <cellStyle name="Vírgula 2 4 2 3 2" xfId="45106"/>
    <cellStyle name="Vírgula 2 4 2 3 2 2" xfId="45107"/>
    <cellStyle name="Vírgula 2 4 2 3 2 3" xfId="45108"/>
    <cellStyle name="Vírgula 2 4 2 3 2 4" xfId="45109"/>
    <cellStyle name="Vírgula 2 4 2 3 3" xfId="45110"/>
    <cellStyle name="Vírgula 2 4 2 3 3 2" xfId="45111"/>
    <cellStyle name="Vírgula 2 4 2 3 3 3" xfId="45112"/>
    <cellStyle name="Vírgula 2 4 2 3 3 4" xfId="45113"/>
    <cellStyle name="Vírgula 2 4 2 3 4" xfId="45114"/>
    <cellStyle name="Vírgula 2 4 2 3 5" xfId="45115"/>
    <cellStyle name="Vírgula 2 4 2 3 6" xfId="45116"/>
    <cellStyle name="Vírgula 2 4 2 3 7" xfId="45117"/>
    <cellStyle name="Vírgula 2 4 2 3 8" xfId="45118"/>
    <cellStyle name="Vírgula 2 4 2 4" xfId="45119"/>
    <cellStyle name="Vírgula 2 4 2 4 2" xfId="45120"/>
    <cellStyle name="Vírgula 2 4 2 4 3" xfId="45121"/>
    <cellStyle name="Vírgula 2 4 2 4 4" xfId="45122"/>
    <cellStyle name="Vírgula 2 4 2 4 5" xfId="45123"/>
    <cellStyle name="Vírgula 2 4 2 4 6" xfId="45124"/>
    <cellStyle name="Vírgula 2 4 2 5" xfId="45125"/>
    <cellStyle name="Vírgula 2 4 2 5 2" xfId="45126"/>
    <cellStyle name="Vírgula 2 4 2 5 3" xfId="45127"/>
    <cellStyle name="Vírgula 2 4 2 5 4" xfId="45128"/>
    <cellStyle name="Vírgula 2 4 2 6" xfId="45129"/>
    <cellStyle name="Vírgula 2 4 2 6 2" xfId="45130"/>
    <cellStyle name="Vírgula 2 4 2 6 3" xfId="45131"/>
    <cellStyle name="Vírgula 2 4 2 6 4" xfId="45132"/>
    <cellStyle name="Vírgula 2 4 2 7" xfId="45133"/>
    <cellStyle name="Vírgula 2 4 2 8" xfId="45134"/>
    <cellStyle name="Vírgula 2 4 2 9" xfId="45135"/>
    <cellStyle name="Vírgula 2 4 3" xfId="45136"/>
    <cellStyle name="Vírgula 2 4 3 10" xfId="45137"/>
    <cellStyle name="Vírgula 2 4 3 11" xfId="45138"/>
    <cellStyle name="Vírgula 2 4 3 2" xfId="45139"/>
    <cellStyle name="Vírgula 2 4 3 2 2" xfId="45140"/>
    <cellStyle name="Vírgula 2 4 3 2 2 2" xfId="45141"/>
    <cellStyle name="Vírgula 2 4 3 2 2 3" xfId="45142"/>
    <cellStyle name="Vírgula 2 4 3 2 2 4" xfId="45143"/>
    <cellStyle name="Vírgula 2 4 3 2 3" xfId="45144"/>
    <cellStyle name="Vírgula 2 4 3 2 3 2" xfId="45145"/>
    <cellStyle name="Vírgula 2 4 3 2 3 3" xfId="45146"/>
    <cellStyle name="Vírgula 2 4 3 2 3 4" xfId="45147"/>
    <cellStyle name="Vírgula 2 4 3 2 4" xfId="45148"/>
    <cellStyle name="Vírgula 2 4 3 2 5" xfId="45149"/>
    <cellStyle name="Vírgula 2 4 3 2 6" xfId="45150"/>
    <cellStyle name="Vírgula 2 4 3 2 7" xfId="45151"/>
    <cellStyle name="Vírgula 2 4 3 2 8" xfId="45152"/>
    <cellStyle name="Vírgula 2 4 3 3" xfId="45153"/>
    <cellStyle name="Vírgula 2 4 3 3 2" xfId="45154"/>
    <cellStyle name="Vírgula 2 4 3 3 3" xfId="45155"/>
    <cellStyle name="Vírgula 2 4 3 3 4" xfId="45156"/>
    <cellStyle name="Vírgula 2 4 3 3 5" xfId="45157"/>
    <cellStyle name="Vírgula 2 4 3 4" xfId="45158"/>
    <cellStyle name="Vírgula 2 4 3 4 2" xfId="45159"/>
    <cellStyle name="Vírgula 2 4 3 4 3" xfId="45160"/>
    <cellStyle name="Vírgula 2 4 3 4 4" xfId="45161"/>
    <cellStyle name="Vírgula 2 4 3 5" xfId="45162"/>
    <cellStyle name="Vírgula 2 4 3 5 2" xfId="45163"/>
    <cellStyle name="Vírgula 2 4 3 5 3" xfId="45164"/>
    <cellStyle name="Vírgula 2 4 3 5 4" xfId="45165"/>
    <cellStyle name="Vírgula 2 4 3 6" xfId="45166"/>
    <cellStyle name="Vírgula 2 4 3 7" xfId="45167"/>
    <cellStyle name="Vírgula 2 4 3 8" xfId="45168"/>
    <cellStyle name="Vírgula 2 4 3 9" xfId="45169"/>
    <cellStyle name="Vírgula 2 4 4" xfId="45170"/>
    <cellStyle name="Vírgula 2 4 4 10" xfId="45171"/>
    <cellStyle name="Vírgula 2 4 4 11" xfId="45172"/>
    <cellStyle name="Vírgula 2 4 4 2" xfId="45173"/>
    <cellStyle name="Vírgula 2 4 4 2 2" xfId="45174"/>
    <cellStyle name="Vírgula 2 4 4 2 2 2" xfId="45175"/>
    <cellStyle name="Vírgula 2 4 4 2 2 3" xfId="45176"/>
    <cellStyle name="Vírgula 2 4 4 2 2 4" xfId="45177"/>
    <cellStyle name="Vírgula 2 4 4 2 3" xfId="45178"/>
    <cellStyle name="Vírgula 2 4 4 2 3 2" xfId="45179"/>
    <cellStyle name="Vírgula 2 4 4 2 3 3" xfId="45180"/>
    <cellStyle name="Vírgula 2 4 4 2 3 4" xfId="45181"/>
    <cellStyle name="Vírgula 2 4 4 2 4" xfId="45182"/>
    <cellStyle name="Vírgula 2 4 4 2 5" xfId="45183"/>
    <cellStyle name="Vírgula 2 4 4 2 6" xfId="45184"/>
    <cellStyle name="Vírgula 2 4 4 2 7" xfId="45185"/>
    <cellStyle name="Vírgula 2 4 4 2 8" xfId="45186"/>
    <cellStyle name="Vírgula 2 4 4 3" xfId="45187"/>
    <cellStyle name="Vírgula 2 4 4 3 2" xfId="45188"/>
    <cellStyle name="Vírgula 2 4 4 3 3" xfId="45189"/>
    <cellStyle name="Vírgula 2 4 4 3 4" xfId="45190"/>
    <cellStyle name="Vírgula 2 4 4 3 5" xfId="45191"/>
    <cellStyle name="Vírgula 2 4 4 4" xfId="45192"/>
    <cellStyle name="Vírgula 2 4 4 4 2" xfId="45193"/>
    <cellStyle name="Vírgula 2 4 4 4 3" xfId="45194"/>
    <cellStyle name="Vírgula 2 4 4 4 4" xfId="45195"/>
    <cellStyle name="Vírgula 2 4 4 5" xfId="45196"/>
    <cellStyle name="Vírgula 2 4 4 5 2" xfId="45197"/>
    <cellStyle name="Vírgula 2 4 4 5 3" xfId="45198"/>
    <cellStyle name="Vírgula 2 4 4 5 4" xfId="45199"/>
    <cellStyle name="Vírgula 2 4 4 6" xfId="45200"/>
    <cellStyle name="Vírgula 2 4 4 7" xfId="45201"/>
    <cellStyle name="Vírgula 2 4 4 8" xfId="45202"/>
    <cellStyle name="Vírgula 2 4 4 9" xfId="45203"/>
    <cellStyle name="Vírgula 2 4 5" xfId="45204"/>
    <cellStyle name="Vírgula 2 4 5 10" xfId="45205"/>
    <cellStyle name="Vírgula 2 4 5 11" xfId="45206"/>
    <cellStyle name="Vírgula 2 4 5 2" xfId="45207"/>
    <cellStyle name="Vírgula 2 4 5 2 2" xfId="45208"/>
    <cellStyle name="Vírgula 2 4 5 2 2 2" xfId="45209"/>
    <cellStyle name="Vírgula 2 4 5 2 2 3" xfId="45210"/>
    <cellStyle name="Vírgula 2 4 5 2 2 4" xfId="45211"/>
    <cellStyle name="Vírgula 2 4 5 2 3" xfId="45212"/>
    <cellStyle name="Vírgula 2 4 5 2 3 2" xfId="45213"/>
    <cellStyle name="Vírgula 2 4 5 2 3 3" xfId="45214"/>
    <cellStyle name="Vírgula 2 4 5 2 3 4" xfId="45215"/>
    <cellStyle name="Vírgula 2 4 5 2 4" xfId="45216"/>
    <cellStyle name="Vírgula 2 4 5 2 5" xfId="45217"/>
    <cellStyle name="Vírgula 2 4 5 2 6" xfId="45218"/>
    <cellStyle name="Vírgula 2 4 5 2 7" xfId="45219"/>
    <cellStyle name="Vírgula 2 4 5 2 8" xfId="45220"/>
    <cellStyle name="Vírgula 2 4 5 3" xfId="45221"/>
    <cellStyle name="Vírgula 2 4 5 3 2" xfId="45222"/>
    <cellStyle name="Vírgula 2 4 5 3 3" xfId="45223"/>
    <cellStyle name="Vírgula 2 4 5 3 4" xfId="45224"/>
    <cellStyle name="Vírgula 2 4 5 3 5" xfId="45225"/>
    <cellStyle name="Vírgula 2 4 5 4" xfId="45226"/>
    <cellStyle name="Vírgula 2 4 5 4 2" xfId="45227"/>
    <cellStyle name="Vírgula 2 4 5 4 3" xfId="45228"/>
    <cellStyle name="Vírgula 2 4 5 4 4" xfId="45229"/>
    <cellStyle name="Vírgula 2 4 5 5" xfId="45230"/>
    <cellStyle name="Vírgula 2 4 5 5 2" xfId="45231"/>
    <cellStyle name="Vírgula 2 4 5 5 3" xfId="45232"/>
    <cellStyle name="Vírgula 2 4 5 5 4" xfId="45233"/>
    <cellStyle name="Vírgula 2 4 5 6" xfId="45234"/>
    <cellStyle name="Vírgula 2 4 5 7" xfId="45235"/>
    <cellStyle name="Vírgula 2 4 5 8" xfId="45236"/>
    <cellStyle name="Vírgula 2 4 5 9" xfId="45237"/>
    <cellStyle name="Vírgula 2 4 6" xfId="45238"/>
    <cellStyle name="Vírgula 2 4 6 10" xfId="45239"/>
    <cellStyle name="Vírgula 2 4 6 2" xfId="45240"/>
    <cellStyle name="Vírgula 2 4 6 2 2" xfId="45241"/>
    <cellStyle name="Vírgula 2 4 6 2 3" xfId="45242"/>
    <cellStyle name="Vírgula 2 4 6 2 4" xfId="45243"/>
    <cellStyle name="Vírgula 2 4 6 2 5" xfId="45244"/>
    <cellStyle name="Vírgula 2 4 6 3" xfId="45245"/>
    <cellStyle name="Vírgula 2 4 6 3 2" xfId="45246"/>
    <cellStyle name="Vírgula 2 4 6 3 3" xfId="45247"/>
    <cellStyle name="Vírgula 2 4 6 3 4" xfId="45248"/>
    <cellStyle name="Vírgula 2 4 6 4" xfId="45249"/>
    <cellStyle name="Vírgula 2 4 6 4 2" xfId="45250"/>
    <cellStyle name="Vírgula 2 4 6 4 3" xfId="45251"/>
    <cellStyle name="Vírgula 2 4 6 4 4" xfId="45252"/>
    <cellStyle name="Vírgula 2 4 6 5" xfId="45253"/>
    <cellStyle name="Vírgula 2 4 6 6" xfId="45254"/>
    <cellStyle name="Vírgula 2 4 6 7" xfId="45255"/>
    <cellStyle name="Vírgula 2 4 6 8" xfId="45256"/>
    <cellStyle name="Vírgula 2 4 6 9" xfId="45257"/>
    <cellStyle name="Vírgula 2 4 7" xfId="45258"/>
    <cellStyle name="Vírgula 2 4 7 2" xfId="45259"/>
    <cellStyle name="Vírgula 2 4 7 2 2" xfId="45260"/>
    <cellStyle name="Vírgula 2 4 7 2 3" xfId="45261"/>
    <cellStyle name="Vírgula 2 4 7 2 4" xfId="45262"/>
    <cellStyle name="Vírgula 2 4 7 3" xfId="45263"/>
    <cellStyle name="Vírgula 2 4 7 3 2" xfId="45264"/>
    <cellStyle name="Vírgula 2 4 7 3 3" xfId="45265"/>
    <cellStyle name="Vírgula 2 4 7 3 4" xfId="45266"/>
    <cellStyle name="Vírgula 2 4 7 4" xfId="45267"/>
    <cellStyle name="Vírgula 2 4 7 5" xfId="45268"/>
    <cellStyle name="Vírgula 2 4 7 6" xfId="45269"/>
    <cellStyle name="Vírgula 2 4 7 7" xfId="45270"/>
    <cellStyle name="Vírgula 2 4 7 8" xfId="45271"/>
    <cellStyle name="Vírgula 2 4 7 9" xfId="45272"/>
    <cellStyle name="Vírgula 2 4 8" xfId="45273"/>
    <cellStyle name="Vírgula 2 4 8 2" xfId="45274"/>
    <cellStyle name="Vírgula 2 4 8 2 2" xfId="45275"/>
    <cellStyle name="Vírgula 2 4 8 2 3" xfId="45276"/>
    <cellStyle name="Vírgula 2 4 8 2 4" xfId="45277"/>
    <cellStyle name="Vírgula 2 4 8 3" xfId="45278"/>
    <cellStyle name="Vírgula 2 4 8 4" xfId="45279"/>
    <cellStyle name="Vírgula 2 4 8 5" xfId="45280"/>
    <cellStyle name="Vírgula 2 4 8 6" xfId="45281"/>
    <cellStyle name="Vírgula 2 4 9" xfId="45282"/>
    <cellStyle name="Vírgula 2 4 9 2" xfId="45283"/>
    <cellStyle name="Vírgula 2 4 9 3" xfId="45284"/>
    <cellStyle name="Vírgula 2 4 9 4" xfId="45285"/>
    <cellStyle name="Vírgula 2 5" xfId="41061"/>
    <cellStyle name="Vírgula 2 5 2" xfId="45286"/>
    <cellStyle name="Vírgula 2 5 2 10" xfId="45287"/>
    <cellStyle name="Vírgula 2 5 2 11" xfId="45288"/>
    <cellStyle name="Vírgula 2 5 2 2" xfId="45289"/>
    <cellStyle name="Vírgula 2 5 2 2 2" xfId="45290"/>
    <cellStyle name="Vírgula 2 5 2 2 2 2" xfId="45291"/>
    <cellStyle name="Vírgula 2 5 2 2 2 3" xfId="45292"/>
    <cellStyle name="Vírgula 2 5 2 2 2 4" xfId="45293"/>
    <cellStyle name="Vírgula 2 5 2 2 3" xfId="45294"/>
    <cellStyle name="Vírgula 2 5 2 2 3 2" xfId="45295"/>
    <cellStyle name="Vírgula 2 5 2 2 3 3" xfId="45296"/>
    <cellStyle name="Vírgula 2 5 2 2 3 4" xfId="45297"/>
    <cellStyle name="Vírgula 2 5 2 2 4" xfId="45298"/>
    <cellStyle name="Vírgula 2 5 2 2 5" xfId="45299"/>
    <cellStyle name="Vírgula 2 5 2 2 6" xfId="45300"/>
    <cellStyle name="Vírgula 2 5 2 2 7" xfId="45301"/>
    <cellStyle name="Vírgula 2 5 2 2 8" xfId="45302"/>
    <cellStyle name="Vírgula 2 5 2 3" xfId="45303"/>
    <cellStyle name="Vírgula 2 5 2 3 2" xfId="45304"/>
    <cellStyle name="Vírgula 2 5 2 3 3" xfId="45305"/>
    <cellStyle name="Vírgula 2 5 2 3 4" xfId="45306"/>
    <cellStyle name="Vírgula 2 5 2 3 5" xfId="45307"/>
    <cellStyle name="Vírgula 2 5 2 4" xfId="45308"/>
    <cellStyle name="Vírgula 2 5 2 4 2" xfId="45309"/>
    <cellStyle name="Vírgula 2 5 2 4 3" xfId="45310"/>
    <cellStyle name="Vírgula 2 5 2 4 4" xfId="45311"/>
    <cellStyle name="Vírgula 2 5 2 5" xfId="45312"/>
    <cellStyle name="Vírgula 2 5 2 5 2" xfId="45313"/>
    <cellStyle name="Vírgula 2 5 2 5 3" xfId="45314"/>
    <cellStyle name="Vírgula 2 5 2 5 4" xfId="45315"/>
    <cellStyle name="Vírgula 2 5 2 6" xfId="45316"/>
    <cellStyle name="Vírgula 2 5 2 7" xfId="45317"/>
    <cellStyle name="Vírgula 2 5 2 8" xfId="45318"/>
    <cellStyle name="Vírgula 2 5 2 9" xfId="45319"/>
    <cellStyle name="Vírgula 2 5 3" xfId="45320"/>
    <cellStyle name="Vírgula 2 5 3 2" xfId="45321"/>
    <cellStyle name="Vírgula 2 5 4" xfId="45322"/>
    <cellStyle name="Vírgula 2 5 4 2" xfId="45323"/>
    <cellStyle name="Vírgula 2 5 5" xfId="45963"/>
    <cellStyle name="Vírgula 2 6" xfId="45324"/>
    <cellStyle name="Vírgula 2 6 10" xfId="45325"/>
    <cellStyle name="Vírgula 2 6 11" xfId="45326"/>
    <cellStyle name="Vírgula 2 6 2" xfId="45327"/>
    <cellStyle name="Vírgula 2 6 2 2" xfId="45328"/>
    <cellStyle name="Vírgula 2 6 2 2 2" xfId="45329"/>
    <cellStyle name="Vírgula 2 6 2 2 3" xfId="45330"/>
    <cellStyle name="Vírgula 2 6 2 2 4" xfId="45331"/>
    <cellStyle name="Vírgula 2 6 2 3" xfId="45332"/>
    <cellStyle name="Vírgula 2 6 2 3 2" xfId="45333"/>
    <cellStyle name="Vírgula 2 6 2 3 3" xfId="45334"/>
    <cellStyle name="Vírgula 2 6 2 3 4" xfId="45335"/>
    <cellStyle name="Vírgula 2 6 2 4" xfId="45336"/>
    <cellStyle name="Vírgula 2 6 2 5" xfId="45337"/>
    <cellStyle name="Vírgula 2 6 2 6" xfId="45338"/>
    <cellStyle name="Vírgula 2 6 2 7" xfId="45339"/>
    <cellStyle name="Vírgula 2 6 2 8" xfId="45340"/>
    <cellStyle name="Vírgula 2 6 3" xfId="45341"/>
    <cellStyle name="Vírgula 2 6 3 2" xfId="45342"/>
    <cellStyle name="Vírgula 2 6 3 3" xfId="45343"/>
    <cellStyle name="Vírgula 2 6 3 4" xfId="45344"/>
    <cellStyle name="Vírgula 2 6 3 5" xfId="45345"/>
    <cellStyle name="Vírgula 2 6 4" xfId="45346"/>
    <cellStyle name="Vírgula 2 6 4 2" xfId="45347"/>
    <cellStyle name="Vírgula 2 6 4 3" xfId="45348"/>
    <cellStyle name="Vírgula 2 6 4 4" xfId="45349"/>
    <cellStyle name="Vírgula 2 6 5" xfId="45350"/>
    <cellStyle name="Vírgula 2 6 5 2" xfId="45351"/>
    <cellStyle name="Vírgula 2 6 5 3" xfId="45352"/>
    <cellStyle name="Vírgula 2 6 5 4" xfId="45353"/>
    <cellStyle name="Vírgula 2 6 6" xfId="45354"/>
    <cellStyle name="Vírgula 2 6 7" xfId="45355"/>
    <cellStyle name="Vírgula 2 6 8" xfId="45356"/>
    <cellStyle name="Vírgula 2 6 9" xfId="45357"/>
    <cellStyle name="Vírgula 2 7" xfId="45358"/>
    <cellStyle name="Vírgula 2 7 10" xfId="45359"/>
    <cellStyle name="Vírgula 2 7 11" xfId="45360"/>
    <cellStyle name="Vírgula 2 7 2" xfId="45361"/>
    <cellStyle name="Vírgula 2 7 2 2" xfId="45362"/>
    <cellStyle name="Vírgula 2 7 2 2 2" xfId="45363"/>
    <cellStyle name="Vírgula 2 7 2 2 3" xfId="45364"/>
    <cellStyle name="Vírgula 2 7 2 2 4" xfId="45365"/>
    <cellStyle name="Vírgula 2 7 2 3" xfId="45366"/>
    <cellStyle name="Vírgula 2 7 2 3 2" xfId="45367"/>
    <cellStyle name="Vírgula 2 7 2 3 3" xfId="45368"/>
    <cellStyle name="Vírgula 2 7 2 3 4" xfId="45369"/>
    <cellStyle name="Vírgula 2 7 2 4" xfId="45370"/>
    <cellStyle name="Vírgula 2 7 2 5" xfId="45371"/>
    <cellStyle name="Vírgula 2 7 2 6" xfId="45372"/>
    <cellStyle name="Vírgula 2 7 2 7" xfId="45373"/>
    <cellStyle name="Vírgula 2 7 2 8" xfId="45374"/>
    <cellStyle name="Vírgula 2 7 3" xfId="45375"/>
    <cellStyle name="Vírgula 2 7 3 2" xfId="45376"/>
    <cellStyle name="Vírgula 2 7 3 3" xfId="45377"/>
    <cellStyle name="Vírgula 2 7 3 4" xfId="45378"/>
    <cellStyle name="Vírgula 2 7 3 5" xfId="45379"/>
    <cellStyle name="Vírgula 2 7 4" xfId="45380"/>
    <cellStyle name="Vírgula 2 7 4 2" xfId="45381"/>
    <cellStyle name="Vírgula 2 7 4 3" xfId="45382"/>
    <cellStyle name="Vírgula 2 7 4 4" xfId="45383"/>
    <cellStyle name="Vírgula 2 7 5" xfId="45384"/>
    <cellStyle name="Vírgula 2 7 5 2" xfId="45385"/>
    <cellStyle name="Vírgula 2 7 5 3" xfId="45386"/>
    <cellStyle name="Vírgula 2 7 5 4" xfId="45387"/>
    <cellStyle name="Vírgula 2 7 6" xfId="45388"/>
    <cellStyle name="Vírgula 2 7 7" xfId="45389"/>
    <cellStyle name="Vírgula 2 7 8" xfId="45390"/>
    <cellStyle name="Vírgula 2 7 9" xfId="45391"/>
    <cellStyle name="Vírgula 2 8" xfId="45392"/>
    <cellStyle name="Vírgula 2 8 2" xfId="45393"/>
    <cellStyle name="Vírgula 2 9" xfId="45394"/>
    <cellStyle name="Vírgula 2 9 2" xfId="45395"/>
    <cellStyle name="Vírgula 3" xfId="41069"/>
    <cellStyle name="Vírgula 3 10" xfId="45396"/>
    <cellStyle name="Vírgula 3 10 2" xfId="45397"/>
    <cellStyle name="Vírgula 3 10 3" xfId="45398"/>
    <cellStyle name="Vírgula 3 10 4" xfId="45399"/>
    <cellStyle name="Vírgula 3 11" xfId="45400"/>
    <cellStyle name="Vírgula 3 11 2" xfId="45401"/>
    <cellStyle name="Vírgula 3 12" xfId="45402"/>
    <cellStyle name="Vírgula 3 12 2" xfId="45403"/>
    <cellStyle name="Vírgula 3 13" xfId="45404"/>
    <cellStyle name="Vírgula 3 13 2" xfId="45405"/>
    <cellStyle name="Vírgula 3 14" xfId="45406"/>
    <cellStyle name="Vírgula 3 15" xfId="45407"/>
    <cellStyle name="Vírgula 3 16" xfId="45408"/>
    <cellStyle name="Vírgula 3 17" xfId="45409"/>
    <cellStyle name="Vírgula 3 18" xfId="45410"/>
    <cellStyle name="Vírgula 3 19" xfId="45411"/>
    <cellStyle name="Vírgula 3 2" xfId="41118"/>
    <cellStyle name="Vírgula 3 2 10" xfId="45412"/>
    <cellStyle name="Vírgula 3 2 11" xfId="45413"/>
    <cellStyle name="Vírgula 3 2 12" xfId="45414"/>
    <cellStyle name="Vírgula 3 2 2" xfId="45415"/>
    <cellStyle name="Vírgula 3 2 2 10" xfId="45416"/>
    <cellStyle name="Vírgula 3 2 2 2" xfId="45417"/>
    <cellStyle name="Vírgula 3 2 2 2 2" xfId="45418"/>
    <cellStyle name="Vírgula 3 2 2 2 3" xfId="45419"/>
    <cellStyle name="Vírgula 3 2 2 2 4" xfId="45420"/>
    <cellStyle name="Vírgula 3 2 2 2 5" xfId="45421"/>
    <cellStyle name="Vírgula 3 2 2 3" xfId="45422"/>
    <cellStyle name="Vírgula 3 2 2 3 2" xfId="45423"/>
    <cellStyle name="Vírgula 3 2 2 3 3" xfId="45424"/>
    <cellStyle name="Vírgula 3 2 2 3 4" xfId="45425"/>
    <cellStyle name="Vírgula 3 2 2 4" xfId="45426"/>
    <cellStyle name="Vírgula 3 2 2 4 2" xfId="45427"/>
    <cellStyle name="Vírgula 3 2 2 4 3" xfId="45428"/>
    <cellStyle name="Vírgula 3 2 2 4 4" xfId="45429"/>
    <cellStyle name="Vírgula 3 2 2 5" xfId="45430"/>
    <cellStyle name="Vírgula 3 2 2 6" xfId="45431"/>
    <cellStyle name="Vírgula 3 2 2 7" xfId="45432"/>
    <cellStyle name="Vírgula 3 2 2 8" xfId="45433"/>
    <cellStyle name="Vírgula 3 2 2 9" xfId="45434"/>
    <cellStyle name="Vírgula 3 2 3" xfId="45435"/>
    <cellStyle name="Vírgula 3 2 3 2" xfId="45436"/>
    <cellStyle name="Vírgula 3 2 3 2 2" xfId="45437"/>
    <cellStyle name="Vírgula 3 2 3 2 3" xfId="45438"/>
    <cellStyle name="Vírgula 3 2 3 2 4" xfId="45439"/>
    <cellStyle name="Vírgula 3 2 3 3" xfId="45440"/>
    <cellStyle name="Vírgula 3 2 3 3 2" xfId="45441"/>
    <cellStyle name="Vírgula 3 2 3 3 3" xfId="45442"/>
    <cellStyle name="Vírgula 3 2 3 3 4" xfId="45443"/>
    <cellStyle name="Vírgula 3 2 3 4" xfId="45444"/>
    <cellStyle name="Vírgula 3 2 3 5" xfId="45445"/>
    <cellStyle name="Vírgula 3 2 3 6" xfId="45446"/>
    <cellStyle name="Vírgula 3 2 3 7" xfId="45447"/>
    <cellStyle name="Vírgula 3 2 3 8" xfId="45448"/>
    <cellStyle name="Vírgula 3 2 4" xfId="45449"/>
    <cellStyle name="Vírgula 3 2 4 2" xfId="45450"/>
    <cellStyle name="Vírgula 3 2 4 3" xfId="45451"/>
    <cellStyle name="Vírgula 3 2 4 4" xfId="45452"/>
    <cellStyle name="Vírgula 3 2 4 5" xfId="45453"/>
    <cellStyle name="Vírgula 3 2 4 6" xfId="45454"/>
    <cellStyle name="Vírgula 3 2 5" xfId="45455"/>
    <cellStyle name="Vírgula 3 2 5 2" xfId="45456"/>
    <cellStyle name="Vírgula 3 2 5 3" xfId="45457"/>
    <cellStyle name="Vírgula 3 2 5 4" xfId="45458"/>
    <cellStyle name="Vírgula 3 2 6" xfId="45459"/>
    <cellStyle name="Vírgula 3 2 6 2" xfId="45460"/>
    <cellStyle name="Vírgula 3 2 6 3" xfId="45461"/>
    <cellStyle name="Vírgula 3 2 6 4" xfId="45462"/>
    <cellStyle name="Vírgula 3 2 7" xfId="45463"/>
    <cellStyle name="Vírgula 3 2 8" xfId="45464"/>
    <cellStyle name="Vírgula 3 2 9" xfId="45465"/>
    <cellStyle name="Vírgula 3 3" xfId="45466"/>
    <cellStyle name="Vírgula 3 3 10" xfId="45467"/>
    <cellStyle name="Vírgula 3 3 11" xfId="45468"/>
    <cellStyle name="Vírgula 3 3 2" xfId="45469"/>
    <cellStyle name="Vírgula 3 3 2 2" xfId="45470"/>
    <cellStyle name="Vírgula 3 3 2 2 2" xfId="45471"/>
    <cellStyle name="Vírgula 3 3 2 2 3" xfId="45472"/>
    <cellStyle name="Vírgula 3 3 2 2 4" xfId="45473"/>
    <cellStyle name="Vírgula 3 3 2 3" xfId="45474"/>
    <cellStyle name="Vírgula 3 3 2 3 2" xfId="45475"/>
    <cellStyle name="Vírgula 3 3 2 3 3" xfId="45476"/>
    <cellStyle name="Vírgula 3 3 2 3 4" xfId="45477"/>
    <cellStyle name="Vírgula 3 3 2 4" xfId="45478"/>
    <cellStyle name="Vírgula 3 3 2 5" xfId="45479"/>
    <cellStyle name="Vírgula 3 3 2 6" xfId="45480"/>
    <cellStyle name="Vírgula 3 3 2 7" xfId="45481"/>
    <cellStyle name="Vírgula 3 3 2 8" xfId="45482"/>
    <cellStyle name="Vírgula 3 3 3" xfId="45483"/>
    <cellStyle name="Vírgula 3 3 3 2" xfId="45484"/>
    <cellStyle name="Vírgula 3 3 3 3" xfId="45485"/>
    <cellStyle name="Vírgula 3 3 3 4" xfId="45486"/>
    <cellStyle name="Vírgula 3 3 3 5" xfId="45487"/>
    <cellStyle name="Vírgula 3 3 4" xfId="45488"/>
    <cellStyle name="Vírgula 3 3 4 2" xfId="45489"/>
    <cellStyle name="Vírgula 3 3 4 3" xfId="45490"/>
    <cellStyle name="Vírgula 3 3 4 4" xfId="45491"/>
    <cellStyle name="Vírgula 3 3 5" xfId="45492"/>
    <cellStyle name="Vírgula 3 3 5 2" xfId="45493"/>
    <cellStyle name="Vírgula 3 3 5 3" xfId="45494"/>
    <cellStyle name="Vírgula 3 3 5 4" xfId="45495"/>
    <cellStyle name="Vírgula 3 3 6" xfId="45496"/>
    <cellStyle name="Vírgula 3 3 7" xfId="45497"/>
    <cellStyle name="Vírgula 3 3 8" xfId="45498"/>
    <cellStyle name="Vírgula 3 3 9" xfId="45499"/>
    <cellStyle name="Vírgula 3 4" xfId="45500"/>
    <cellStyle name="Vírgula 3 4 10" xfId="45501"/>
    <cellStyle name="Vírgula 3 4 11" xfId="45502"/>
    <cellStyle name="Vírgula 3 4 2" xfId="45503"/>
    <cellStyle name="Vírgula 3 4 2 2" xfId="45504"/>
    <cellStyle name="Vírgula 3 4 2 2 2" xfId="45505"/>
    <cellStyle name="Vírgula 3 4 2 2 3" xfId="45506"/>
    <cellStyle name="Vírgula 3 4 2 2 4" xfId="45507"/>
    <cellStyle name="Vírgula 3 4 2 3" xfId="45508"/>
    <cellStyle name="Vírgula 3 4 2 3 2" xfId="45509"/>
    <cellStyle name="Vírgula 3 4 2 3 3" xfId="45510"/>
    <cellStyle name="Vírgula 3 4 2 3 4" xfId="45511"/>
    <cellStyle name="Vírgula 3 4 2 4" xfId="45512"/>
    <cellStyle name="Vírgula 3 4 2 5" xfId="45513"/>
    <cellStyle name="Vírgula 3 4 2 6" xfId="45514"/>
    <cellStyle name="Vírgula 3 4 2 7" xfId="45515"/>
    <cellStyle name="Vírgula 3 4 2 8" xfId="45516"/>
    <cellStyle name="Vírgula 3 4 3" xfId="45517"/>
    <cellStyle name="Vírgula 3 4 3 2" xfId="45518"/>
    <cellStyle name="Vírgula 3 4 3 3" xfId="45519"/>
    <cellStyle name="Vírgula 3 4 3 4" xfId="45520"/>
    <cellStyle name="Vírgula 3 4 3 5" xfId="45521"/>
    <cellStyle name="Vírgula 3 4 4" xfId="45522"/>
    <cellStyle name="Vírgula 3 4 4 2" xfId="45523"/>
    <cellStyle name="Vírgula 3 4 4 3" xfId="45524"/>
    <cellStyle name="Vírgula 3 4 4 4" xfId="45525"/>
    <cellStyle name="Vírgula 3 4 5" xfId="45526"/>
    <cellStyle name="Vírgula 3 4 5 2" xfId="45527"/>
    <cellStyle name="Vírgula 3 4 5 3" xfId="45528"/>
    <cellStyle name="Vírgula 3 4 5 4" xfId="45529"/>
    <cellStyle name="Vírgula 3 4 6" xfId="45530"/>
    <cellStyle name="Vírgula 3 4 7" xfId="45531"/>
    <cellStyle name="Vírgula 3 4 8" xfId="45532"/>
    <cellStyle name="Vírgula 3 4 9" xfId="45533"/>
    <cellStyle name="Vírgula 3 5" xfId="45534"/>
    <cellStyle name="Vírgula 3 5 10" xfId="45535"/>
    <cellStyle name="Vírgula 3 5 11" xfId="45536"/>
    <cellStyle name="Vírgula 3 5 2" xfId="45537"/>
    <cellStyle name="Vírgula 3 5 2 2" xfId="45538"/>
    <cellStyle name="Vírgula 3 5 2 2 2" xfId="45539"/>
    <cellStyle name="Vírgula 3 5 2 2 3" xfId="45540"/>
    <cellStyle name="Vírgula 3 5 2 2 4" xfId="45541"/>
    <cellStyle name="Vírgula 3 5 2 3" xfId="45542"/>
    <cellStyle name="Vírgula 3 5 2 3 2" xfId="45543"/>
    <cellStyle name="Vírgula 3 5 2 3 3" xfId="45544"/>
    <cellStyle name="Vírgula 3 5 2 3 4" xfId="45545"/>
    <cellStyle name="Vírgula 3 5 2 4" xfId="45546"/>
    <cellStyle name="Vírgula 3 5 2 5" xfId="45547"/>
    <cellStyle name="Vírgula 3 5 2 6" xfId="45548"/>
    <cellStyle name="Vírgula 3 5 2 7" xfId="45549"/>
    <cellStyle name="Vírgula 3 5 2 8" xfId="45550"/>
    <cellStyle name="Vírgula 3 5 3" xfId="45551"/>
    <cellStyle name="Vírgula 3 5 3 2" xfId="45552"/>
    <cellStyle name="Vírgula 3 5 3 3" xfId="45553"/>
    <cellStyle name="Vírgula 3 5 3 4" xfId="45554"/>
    <cellStyle name="Vírgula 3 5 3 5" xfId="45555"/>
    <cellStyle name="Vírgula 3 5 4" xfId="45556"/>
    <cellStyle name="Vírgula 3 5 4 2" xfId="45557"/>
    <cellStyle name="Vírgula 3 5 4 3" xfId="45558"/>
    <cellStyle name="Vírgula 3 5 4 4" xfId="45559"/>
    <cellStyle name="Vírgula 3 5 5" xfId="45560"/>
    <cellStyle name="Vírgula 3 5 5 2" xfId="45561"/>
    <cellStyle name="Vírgula 3 5 5 3" xfId="45562"/>
    <cellStyle name="Vírgula 3 5 5 4" xfId="45563"/>
    <cellStyle name="Vírgula 3 5 6" xfId="45564"/>
    <cellStyle name="Vírgula 3 5 7" xfId="45565"/>
    <cellStyle name="Vírgula 3 5 8" xfId="45566"/>
    <cellStyle name="Vírgula 3 5 9" xfId="45567"/>
    <cellStyle name="Vírgula 3 6" xfId="45568"/>
    <cellStyle name="Vírgula 3 6 10" xfId="45569"/>
    <cellStyle name="Vírgula 3 6 2" xfId="45570"/>
    <cellStyle name="Vírgula 3 6 2 2" xfId="45571"/>
    <cellStyle name="Vírgula 3 6 2 3" xfId="45572"/>
    <cellStyle name="Vírgula 3 6 2 4" xfId="45573"/>
    <cellStyle name="Vírgula 3 6 2 5" xfId="45574"/>
    <cellStyle name="Vírgula 3 6 3" xfId="45575"/>
    <cellStyle name="Vírgula 3 6 3 2" xfId="45576"/>
    <cellStyle name="Vírgula 3 6 3 3" xfId="45577"/>
    <cellStyle name="Vírgula 3 6 3 4" xfId="45578"/>
    <cellStyle name="Vírgula 3 6 4" xfId="45579"/>
    <cellStyle name="Vírgula 3 6 4 2" xfId="45580"/>
    <cellStyle name="Vírgula 3 6 4 3" xfId="45581"/>
    <cellStyle name="Vírgula 3 6 4 4" xfId="45582"/>
    <cellStyle name="Vírgula 3 6 5" xfId="45583"/>
    <cellStyle name="Vírgula 3 6 6" xfId="45584"/>
    <cellStyle name="Vírgula 3 6 7" xfId="45585"/>
    <cellStyle name="Vírgula 3 6 8" xfId="45586"/>
    <cellStyle name="Vírgula 3 6 9" xfId="45587"/>
    <cellStyle name="Vírgula 3 7" xfId="45588"/>
    <cellStyle name="Vírgula 3 7 2" xfId="45589"/>
    <cellStyle name="Vírgula 3 7 2 2" xfId="45590"/>
    <cellStyle name="Vírgula 3 7 2 3" xfId="45591"/>
    <cellStyle name="Vírgula 3 7 2 4" xfId="45592"/>
    <cellStyle name="Vírgula 3 7 3" xfId="45593"/>
    <cellStyle name="Vírgula 3 7 3 2" xfId="45594"/>
    <cellStyle name="Vírgula 3 7 3 3" xfId="45595"/>
    <cellStyle name="Vírgula 3 7 3 4" xfId="45596"/>
    <cellStyle name="Vírgula 3 7 4" xfId="45597"/>
    <cellStyle name="Vírgula 3 7 5" xfId="45598"/>
    <cellStyle name="Vírgula 3 7 6" xfId="45599"/>
    <cellStyle name="Vírgula 3 7 7" xfId="45600"/>
    <cellStyle name="Vírgula 3 7 8" xfId="45601"/>
    <cellStyle name="Vírgula 3 7 9" xfId="45602"/>
    <cellStyle name="Vírgula 3 8" xfId="45603"/>
    <cellStyle name="Vírgula 3 8 2" xfId="45604"/>
    <cellStyle name="Vírgula 3 8 2 2" xfId="45605"/>
    <cellStyle name="Vírgula 3 8 2 3" xfId="45606"/>
    <cellStyle name="Vírgula 3 8 2 4" xfId="45607"/>
    <cellStyle name="Vírgula 3 8 3" xfId="45608"/>
    <cellStyle name="Vírgula 3 8 4" xfId="45609"/>
    <cellStyle name="Vírgula 3 8 5" xfId="45610"/>
    <cellStyle name="Vírgula 3 8 6" xfId="45611"/>
    <cellStyle name="Vírgula 3 9" xfId="45612"/>
    <cellStyle name="Vírgula 3 9 2" xfId="45613"/>
    <cellStyle name="Vírgula 3 9 3" xfId="45614"/>
    <cellStyle name="Vírgula 3 9 4" xfId="45615"/>
    <cellStyle name="Vírgula 4" xfId="41071"/>
    <cellStyle name="Vírgula 4 2" xfId="45962"/>
    <cellStyle name="Vírgula 5" xfId="45616"/>
    <cellStyle name="Vírgula 5 2" xfId="45617"/>
    <cellStyle name="Vírgula 5 2 10" xfId="45618"/>
    <cellStyle name="Vírgula 5 2 11" xfId="45619"/>
    <cellStyle name="Vírgula 5 2 2" xfId="45620"/>
    <cellStyle name="Vírgula 5 2 2 2" xfId="45621"/>
    <cellStyle name="Vírgula 5 2 2 2 2" xfId="45622"/>
    <cellStyle name="Vírgula 5 2 2 2 3" xfId="45623"/>
    <cellStyle name="Vírgula 5 2 2 2 4" xfId="45624"/>
    <cellStyle name="Vírgula 5 2 2 3" xfId="45625"/>
    <cellStyle name="Vírgula 5 2 2 3 2" xfId="45626"/>
    <cellStyle name="Vírgula 5 2 2 3 3" xfId="45627"/>
    <cellStyle name="Vírgula 5 2 2 3 4" xfId="45628"/>
    <cellStyle name="Vírgula 5 2 2 4" xfId="45629"/>
    <cellStyle name="Vírgula 5 2 2 5" xfId="45630"/>
    <cellStyle name="Vírgula 5 2 2 6" xfId="45631"/>
    <cellStyle name="Vírgula 5 2 2 7" xfId="45632"/>
    <cellStyle name="Vírgula 5 2 2 8" xfId="45633"/>
    <cellStyle name="Vírgula 5 2 3" xfId="45634"/>
    <cellStyle name="Vírgula 5 2 3 2" xfId="45635"/>
    <cellStyle name="Vírgula 5 2 3 3" xfId="45636"/>
    <cellStyle name="Vírgula 5 2 3 4" xfId="45637"/>
    <cellStyle name="Vírgula 5 2 3 5" xfId="45638"/>
    <cellStyle name="Vírgula 5 2 4" xfId="45639"/>
    <cellStyle name="Vírgula 5 2 4 2" xfId="45640"/>
    <cellStyle name="Vírgula 5 2 4 3" xfId="45641"/>
    <cellStyle name="Vírgula 5 2 4 4" xfId="45642"/>
    <cellStyle name="Vírgula 5 2 5" xfId="45643"/>
    <cellStyle name="Vírgula 5 2 5 2" xfId="45644"/>
    <cellStyle name="Vírgula 5 2 5 3" xfId="45645"/>
    <cellStyle name="Vírgula 5 2 5 4" xfId="45646"/>
    <cellStyle name="Vírgula 5 2 6" xfId="45647"/>
    <cellStyle name="Vírgula 5 2 7" xfId="45648"/>
    <cellStyle name="Vírgula 5 2 8" xfId="45649"/>
    <cellStyle name="Vírgula 5 2 9" xfId="45650"/>
    <cellStyle name="Vírgula 5 3" xfId="45651"/>
    <cellStyle name="Vírgula 5 3 2" xfId="45652"/>
    <cellStyle name="Vírgula 5 4" xfId="45653"/>
    <cellStyle name="Vírgula 5 4 2" xfId="45654"/>
    <cellStyle name="Vírgula 5 5" xfId="45655"/>
    <cellStyle name="Vírgula 6" xfId="45656"/>
    <cellStyle name="Vírgula 6 10" xfId="45657"/>
    <cellStyle name="Vírgula 6 10 2" xfId="45658"/>
    <cellStyle name="Vírgula 6 10 3" xfId="45659"/>
    <cellStyle name="Vírgula 6 10 4" xfId="45660"/>
    <cellStyle name="Vírgula 6 11" xfId="45661"/>
    <cellStyle name="Vírgula 6 11 2" xfId="45662"/>
    <cellStyle name="Vírgula 6 12" xfId="45663"/>
    <cellStyle name="Vírgula 6 12 2" xfId="45664"/>
    <cellStyle name="Vírgula 6 13" xfId="45665"/>
    <cellStyle name="Vírgula 6 13 2" xfId="45666"/>
    <cellStyle name="Vírgula 6 14" xfId="45667"/>
    <cellStyle name="Vírgula 6 15" xfId="45668"/>
    <cellStyle name="Vírgula 6 16" xfId="45669"/>
    <cellStyle name="Vírgula 6 17" xfId="45670"/>
    <cellStyle name="Vírgula 6 18" xfId="45671"/>
    <cellStyle name="Vírgula 6 19" xfId="45672"/>
    <cellStyle name="Vírgula 6 2" xfId="45673"/>
    <cellStyle name="Vírgula 6 2 10" xfId="45674"/>
    <cellStyle name="Vírgula 6 2 11" xfId="45675"/>
    <cellStyle name="Vírgula 6 2 12" xfId="45676"/>
    <cellStyle name="Vírgula 6 2 2" xfId="45677"/>
    <cellStyle name="Vírgula 6 2 2 10" xfId="45678"/>
    <cellStyle name="Vírgula 6 2 2 2" xfId="45679"/>
    <cellStyle name="Vírgula 6 2 2 2 2" xfId="45680"/>
    <cellStyle name="Vírgula 6 2 2 2 3" xfId="45681"/>
    <cellStyle name="Vírgula 6 2 2 2 4" xfId="45682"/>
    <cellStyle name="Vírgula 6 2 2 2 5" xfId="45683"/>
    <cellStyle name="Vírgula 6 2 2 3" xfId="45684"/>
    <cellStyle name="Vírgula 6 2 2 3 2" xfId="45685"/>
    <cellStyle name="Vírgula 6 2 2 3 3" xfId="45686"/>
    <cellStyle name="Vírgula 6 2 2 3 4" xfId="45687"/>
    <cellStyle name="Vírgula 6 2 2 4" xfId="45688"/>
    <cellStyle name="Vírgula 6 2 2 4 2" xfId="45689"/>
    <cellStyle name="Vírgula 6 2 2 4 3" xfId="45690"/>
    <cellStyle name="Vírgula 6 2 2 4 4" xfId="45691"/>
    <cellStyle name="Vírgula 6 2 2 5" xfId="45692"/>
    <cellStyle name="Vírgula 6 2 2 6" xfId="45693"/>
    <cellStyle name="Vírgula 6 2 2 7" xfId="45694"/>
    <cellStyle name="Vírgula 6 2 2 8" xfId="45695"/>
    <cellStyle name="Vírgula 6 2 2 9" xfId="45696"/>
    <cellStyle name="Vírgula 6 2 3" xfId="45697"/>
    <cellStyle name="Vírgula 6 2 3 2" xfId="45698"/>
    <cellStyle name="Vírgula 6 2 3 2 2" xfId="45699"/>
    <cellStyle name="Vírgula 6 2 3 2 3" xfId="45700"/>
    <cellStyle name="Vírgula 6 2 3 2 4" xfId="45701"/>
    <cellStyle name="Vírgula 6 2 3 3" xfId="45702"/>
    <cellStyle name="Vírgula 6 2 3 3 2" xfId="45703"/>
    <cellStyle name="Vírgula 6 2 3 3 3" xfId="45704"/>
    <cellStyle name="Vírgula 6 2 3 3 4" xfId="45705"/>
    <cellStyle name="Vírgula 6 2 3 4" xfId="45706"/>
    <cellStyle name="Vírgula 6 2 3 5" xfId="45707"/>
    <cellStyle name="Vírgula 6 2 3 6" xfId="45708"/>
    <cellStyle name="Vírgula 6 2 3 7" xfId="45709"/>
    <cellStyle name="Vírgula 6 2 3 8" xfId="45710"/>
    <cellStyle name="Vírgula 6 2 4" xfId="45711"/>
    <cellStyle name="Vírgula 6 2 4 2" xfId="45712"/>
    <cellStyle name="Vírgula 6 2 4 3" xfId="45713"/>
    <cellStyle name="Vírgula 6 2 4 4" xfId="45714"/>
    <cellStyle name="Vírgula 6 2 4 5" xfId="45715"/>
    <cellStyle name="Vírgula 6 2 4 6" xfId="45716"/>
    <cellStyle name="Vírgula 6 2 5" xfId="45717"/>
    <cellStyle name="Vírgula 6 2 5 2" xfId="45718"/>
    <cellStyle name="Vírgula 6 2 5 3" xfId="45719"/>
    <cellStyle name="Vírgula 6 2 5 4" xfId="45720"/>
    <cellStyle name="Vírgula 6 2 6" xfId="45721"/>
    <cellStyle name="Vírgula 6 2 6 2" xfId="45722"/>
    <cellStyle name="Vírgula 6 2 6 3" xfId="45723"/>
    <cellStyle name="Vírgula 6 2 6 4" xfId="45724"/>
    <cellStyle name="Vírgula 6 2 7" xfId="45725"/>
    <cellStyle name="Vírgula 6 2 8" xfId="45726"/>
    <cellStyle name="Vírgula 6 2 9" xfId="45727"/>
    <cellStyle name="Vírgula 6 3" xfId="45728"/>
    <cellStyle name="Vírgula 6 3 10" xfId="45729"/>
    <cellStyle name="Vírgula 6 3 11" xfId="45730"/>
    <cellStyle name="Vírgula 6 3 2" xfId="45731"/>
    <cellStyle name="Vírgula 6 3 2 2" xfId="45732"/>
    <cellStyle name="Vírgula 6 3 2 2 2" xfId="45733"/>
    <cellStyle name="Vírgula 6 3 2 2 3" xfId="45734"/>
    <cellStyle name="Vírgula 6 3 2 2 4" xfId="45735"/>
    <cellStyle name="Vírgula 6 3 2 3" xfId="45736"/>
    <cellStyle name="Vírgula 6 3 2 3 2" xfId="45737"/>
    <cellStyle name="Vírgula 6 3 2 3 3" xfId="45738"/>
    <cellStyle name="Vírgula 6 3 2 3 4" xfId="45739"/>
    <cellStyle name="Vírgula 6 3 2 4" xfId="45740"/>
    <cellStyle name="Vírgula 6 3 2 5" xfId="45741"/>
    <cellStyle name="Vírgula 6 3 2 6" xfId="45742"/>
    <cellStyle name="Vírgula 6 3 2 7" xfId="45743"/>
    <cellStyle name="Vírgula 6 3 2 8" xfId="45744"/>
    <cellStyle name="Vírgula 6 3 3" xfId="45745"/>
    <cellStyle name="Vírgula 6 3 3 2" xfId="45746"/>
    <cellStyle name="Vírgula 6 3 3 3" xfId="45747"/>
    <cellStyle name="Vírgula 6 3 3 4" xfId="45748"/>
    <cellStyle name="Vírgula 6 3 3 5" xfId="45749"/>
    <cellStyle name="Vírgula 6 3 4" xfId="45750"/>
    <cellStyle name="Vírgula 6 3 4 2" xfId="45751"/>
    <cellStyle name="Vírgula 6 3 4 3" xfId="45752"/>
    <cellStyle name="Vírgula 6 3 4 4" xfId="45753"/>
    <cellStyle name="Vírgula 6 3 5" xfId="45754"/>
    <cellStyle name="Vírgula 6 3 5 2" xfId="45755"/>
    <cellStyle name="Vírgula 6 3 5 3" xfId="45756"/>
    <cellStyle name="Vírgula 6 3 5 4" xfId="45757"/>
    <cellStyle name="Vírgula 6 3 6" xfId="45758"/>
    <cellStyle name="Vírgula 6 3 7" xfId="45759"/>
    <cellStyle name="Vírgula 6 3 8" xfId="45760"/>
    <cellStyle name="Vírgula 6 3 9" xfId="45761"/>
    <cellStyle name="Vírgula 6 4" xfId="45762"/>
    <cellStyle name="Vírgula 6 4 10" xfId="45763"/>
    <cellStyle name="Vírgula 6 4 11" xfId="45764"/>
    <cellStyle name="Vírgula 6 4 2" xfId="45765"/>
    <cellStyle name="Vírgula 6 4 2 2" xfId="45766"/>
    <cellStyle name="Vírgula 6 4 2 2 2" xfId="45767"/>
    <cellStyle name="Vírgula 6 4 2 2 3" xfId="45768"/>
    <cellStyle name="Vírgula 6 4 2 2 4" xfId="45769"/>
    <cellStyle name="Vírgula 6 4 2 3" xfId="45770"/>
    <cellStyle name="Vírgula 6 4 2 3 2" xfId="45771"/>
    <cellStyle name="Vírgula 6 4 2 3 3" xfId="45772"/>
    <cellStyle name="Vírgula 6 4 2 3 4" xfId="45773"/>
    <cellStyle name="Vírgula 6 4 2 4" xfId="45774"/>
    <cellStyle name="Vírgula 6 4 2 5" xfId="45775"/>
    <cellStyle name="Vírgula 6 4 2 6" xfId="45776"/>
    <cellStyle name="Vírgula 6 4 2 7" xfId="45777"/>
    <cellStyle name="Vírgula 6 4 2 8" xfId="45778"/>
    <cellStyle name="Vírgula 6 4 3" xfId="45779"/>
    <cellStyle name="Vírgula 6 4 3 2" xfId="45780"/>
    <cellStyle name="Vírgula 6 4 3 3" xfId="45781"/>
    <cellStyle name="Vírgula 6 4 3 4" xfId="45782"/>
    <cellStyle name="Vírgula 6 4 3 5" xfId="45783"/>
    <cellStyle name="Vírgula 6 4 4" xfId="45784"/>
    <cellStyle name="Vírgula 6 4 4 2" xfId="45785"/>
    <cellStyle name="Vírgula 6 4 4 3" xfId="45786"/>
    <cellStyle name="Vírgula 6 4 4 4" xfId="45787"/>
    <cellStyle name="Vírgula 6 4 5" xfId="45788"/>
    <cellStyle name="Vírgula 6 4 5 2" xfId="45789"/>
    <cellStyle name="Vírgula 6 4 5 3" xfId="45790"/>
    <cellStyle name="Vírgula 6 4 5 4" xfId="45791"/>
    <cellStyle name="Vírgula 6 4 6" xfId="45792"/>
    <cellStyle name="Vírgula 6 4 7" xfId="45793"/>
    <cellStyle name="Vírgula 6 4 8" xfId="45794"/>
    <cellStyle name="Vírgula 6 4 9" xfId="45795"/>
    <cellStyle name="Vírgula 6 5" xfId="45796"/>
    <cellStyle name="Vírgula 6 5 10" xfId="45797"/>
    <cellStyle name="Vírgula 6 5 11" xfId="45798"/>
    <cellStyle name="Vírgula 6 5 2" xfId="45799"/>
    <cellStyle name="Vírgula 6 5 2 2" xfId="45800"/>
    <cellStyle name="Vírgula 6 5 2 2 2" xfId="45801"/>
    <cellStyle name="Vírgula 6 5 2 2 3" xfId="45802"/>
    <cellStyle name="Vírgula 6 5 2 2 4" xfId="45803"/>
    <cellStyle name="Vírgula 6 5 2 3" xfId="45804"/>
    <cellStyle name="Vírgula 6 5 2 3 2" xfId="45805"/>
    <cellStyle name="Vírgula 6 5 2 3 3" xfId="45806"/>
    <cellStyle name="Vírgula 6 5 2 3 4" xfId="45807"/>
    <cellStyle name="Vírgula 6 5 2 4" xfId="45808"/>
    <cellStyle name="Vírgula 6 5 2 5" xfId="45809"/>
    <cellStyle name="Vírgula 6 5 2 6" xfId="45810"/>
    <cellStyle name="Vírgula 6 5 2 7" xfId="45811"/>
    <cellStyle name="Vírgula 6 5 2 8" xfId="45812"/>
    <cellStyle name="Vírgula 6 5 3" xfId="45813"/>
    <cellStyle name="Vírgula 6 5 3 2" xfId="45814"/>
    <cellStyle name="Vírgula 6 5 3 3" xfId="45815"/>
    <cellStyle name="Vírgula 6 5 3 4" xfId="45816"/>
    <cellStyle name="Vírgula 6 5 3 5" xfId="45817"/>
    <cellStyle name="Vírgula 6 5 4" xfId="45818"/>
    <cellStyle name="Vírgula 6 5 4 2" xfId="45819"/>
    <cellStyle name="Vírgula 6 5 4 3" xfId="45820"/>
    <cellStyle name="Vírgula 6 5 4 4" xfId="45821"/>
    <cellStyle name="Vírgula 6 5 5" xfId="45822"/>
    <cellStyle name="Vírgula 6 5 5 2" xfId="45823"/>
    <cellStyle name="Vírgula 6 5 5 3" xfId="45824"/>
    <cellStyle name="Vírgula 6 5 5 4" xfId="45825"/>
    <cellStyle name="Vírgula 6 5 6" xfId="45826"/>
    <cellStyle name="Vírgula 6 5 7" xfId="45827"/>
    <cellStyle name="Vírgula 6 5 8" xfId="45828"/>
    <cellStyle name="Vírgula 6 5 9" xfId="45829"/>
    <cellStyle name="Vírgula 6 6" xfId="45830"/>
    <cellStyle name="Vírgula 6 6 10" xfId="45831"/>
    <cellStyle name="Vírgula 6 6 2" xfId="45832"/>
    <cellStyle name="Vírgula 6 6 2 2" xfId="45833"/>
    <cellStyle name="Vírgula 6 6 2 3" xfId="45834"/>
    <cellStyle name="Vírgula 6 6 2 4" xfId="45835"/>
    <cellStyle name="Vírgula 6 6 2 5" xfId="45836"/>
    <cellStyle name="Vírgula 6 6 3" xfId="45837"/>
    <cellStyle name="Vírgula 6 6 3 2" xfId="45838"/>
    <cellStyle name="Vírgula 6 6 3 3" xfId="45839"/>
    <cellStyle name="Vírgula 6 6 3 4" xfId="45840"/>
    <cellStyle name="Vírgula 6 6 4" xfId="45841"/>
    <cellStyle name="Vírgula 6 6 4 2" xfId="45842"/>
    <cellStyle name="Vírgula 6 6 4 3" xfId="45843"/>
    <cellStyle name="Vírgula 6 6 4 4" xfId="45844"/>
    <cellStyle name="Vírgula 6 6 5" xfId="45845"/>
    <cellStyle name="Vírgula 6 6 6" xfId="45846"/>
    <cellStyle name="Vírgula 6 6 7" xfId="45847"/>
    <cellStyle name="Vírgula 6 6 8" xfId="45848"/>
    <cellStyle name="Vírgula 6 6 9" xfId="45849"/>
    <cellStyle name="Vírgula 6 7" xfId="45850"/>
    <cellStyle name="Vírgula 6 7 2" xfId="45851"/>
    <cellStyle name="Vírgula 6 7 2 2" xfId="45852"/>
    <cellStyle name="Vírgula 6 7 2 3" xfId="45853"/>
    <cellStyle name="Vírgula 6 7 2 4" xfId="45854"/>
    <cellStyle name="Vírgula 6 7 3" xfId="45855"/>
    <cellStyle name="Vírgula 6 7 3 2" xfId="45856"/>
    <cellStyle name="Vírgula 6 7 3 3" xfId="45857"/>
    <cellStyle name="Vírgula 6 7 3 4" xfId="45858"/>
    <cellStyle name="Vírgula 6 7 4" xfId="45859"/>
    <cellStyle name="Vírgula 6 7 5" xfId="45860"/>
    <cellStyle name="Vírgula 6 7 6" xfId="45861"/>
    <cellStyle name="Vírgula 6 7 7" xfId="45862"/>
    <cellStyle name="Vírgula 6 7 8" xfId="45863"/>
    <cellStyle name="Vírgula 6 7 9" xfId="45864"/>
    <cellStyle name="Vírgula 6 8" xfId="45865"/>
    <cellStyle name="Vírgula 6 8 2" xfId="45866"/>
    <cellStyle name="Vírgula 6 8 2 2" xfId="45867"/>
    <cellStyle name="Vírgula 6 8 2 3" xfId="45868"/>
    <cellStyle name="Vírgula 6 8 2 4" xfId="45869"/>
    <cellStyle name="Vírgula 6 8 3" xfId="45870"/>
    <cellStyle name="Vírgula 6 8 4" xfId="45871"/>
    <cellStyle name="Vírgula 6 8 5" xfId="45872"/>
    <cellStyle name="Vírgula 6 8 6" xfId="45873"/>
    <cellStyle name="Vírgula 6 9" xfId="45874"/>
    <cellStyle name="Vírgula 6 9 2" xfId="45875"/>
    <cellStyle name="Vírgula 6 9 3" xfId="45876"/>
    <cellStyle name="Vírgula 6 9 4" xfId="45877"/>
    <cellStyle name="Vírgula 7" xfId="45878"/>
    <cellStyle name="Vírgula 7 10" xfId="45879"/>
    <cellStyle name="Vírgula 7 11" xfId="45880"/>
    <cellStyle name="Vírgula 7 12" xfId="45881"/>
    <cellStyle name="Vírgula 7 13" xfId="45882"/>
    <cellStyle name="Vírgula 7 2" xfId="45883"/>
    <cellStyle name="Vírgula 7 2 10" xfId="45884"/>
    <cellStyle name="Vírgula 7 2 2" xfId="45885"/>
    <cellStyle name="Vírgula 7 2 2 2" xfId="45886"/>
    <cellStyle name="Vírgula 7 2 2 3" xfId="45887"/>
    <cellStyle name="Vírgula 7 2 2 4" xfId="45888"/>
    <cellStyle name="Vírgula 7 2 2 5" xfId="45889"/>
    <cellStyle name="Vírgula 7 2 3" xfId="45890"/>
    <cellStyle name="Vírgula 7 2 3 2" xfId="45891"/>
    <cellStyle name="Vírgula 7 2 3 3" xfId="45892"/>
    <cellStyle name="Vírgula 7 2 3 4" xfId="45893"/>
    <cellStyle name="Vírgula 7 2 4" xfId="45894"/>
    <cellStyle name="Vírgula 7 2 4 2" xfId="45895"/>
    <cellStyle name="Vírgula 7 2 4 3" xfId="45896"/>
    <cellStyle name="Vírgula 7 2 4 4" xfId="45897"/>
    <cellStyle name="Vírgula 7 2 5" xfId="45898"/>
    <cellStyle name="Vírgula 7 2 6" xfId="45899"/>
    <cellStyle name="Vírgula 7 2 7" xfId="45900"/>
    <cellStyle name="Vírgula 7 2 8" xfId="45901"/>
    <cellStyle name="Vírgula 7 2 9" xfId="45902"/>
    <cellStyle name="Vírgula 7 3" xfId="45903"/>
    <cellStyle name="Vírgula 7 3 10" xfId="45904"/>
    <cellStyle name="Vírgula 7 3 2" xfId="45905"/>
    <cellStyle name="Vírgula 7 3 2 2" xfId="45906"/>
    <cellStyle name="Vírgula 7 3 2 3" xfId="45907"/>
    <cellStyle name="Vírgula 7 3 2 4" xfId="45908"/>
    <cellStyle name="Vírgula 7 3 2 5" xfId="45909"/>
    <cellStyle name="Vírgula 7 3 3" xfId="45910"/>
    <cellStyle name="Vírgula 7 3 3 2" xfId="45911"/>
    <cellStyle name="Vírgula 7 3 3 3" xfId="45912"/>
    <cellStyle name="Vírgula 7 3 3 4" xfId="45913"/>
    <cellStyle name="Vírgula 7 3 4" xfId="45914"/>
    <cellStyle name="Vírgula 7 3 4 2" xfId="45915"/>
    <cellStyle name="Vírgula 7 3 4 3" xfId="45916"/>
    <cellStyle name="Vírgula 7 3 4 4" xfId="45917"/>
    <cellStyle name="Vírgula 7 3 5" xfId="45918"/>
    <cellStyle name="Vírgula 7 3 6" xfId="45919"/>
    <cellStyle name="Vírgula 7 3 7" xfId="45920"/>
    <cellStyle name="Vírgula 7 3 8" xfId="45921"/>
    <cellStyle name="Vírgula 7 3 9" xfId="45922"/>
    <cellStyle name="Vírgula 7 4" xfId="45923"/>
    <cellStyle name="Vírgula 7 4 2" xfId="45924"/>
    <cellStyle name="Vírgula 7 4 2 2" xfId="45925"/>
    <cellStyle name="Vírgula 7 4 2 3" xfId="45926"/>
    <cellStyle name="Vírgula 7 4 2 4" xfId="45927"/>
    <cellStyle name="Vírgula 7 4 3" xfId="45928"/>
    <cellStyle name="Vírgula 7 4 3 2" xfId="45929"/>
    <cellStyle name="Vírgula 7 4 3 3" xfId="45930"/>
    <cellStyle name="Vírgula 7 4 3 4" xfId="45931"/>
    <cellStyle name="Vírgula 7 4 4" xfId="45932"/>
    <cellStyle name="Vírgula 7 4 5" xfId="45933"/>
    <cellStyle name="Vírgula 7 4 6" xfId="45934"/>
    <cellStyle name="Vírgula 7 4 7" xfId="45935"/>
    <cellStyle name="Vírgula 7 4 8" xfId="45936"/>
    <cellStyle name="Vírgula 7 5" xfId="45937"/>
    <cellStyle name="Vírgula 7 5 2" xfId="45938"/>
    <cellStyle name="Vírgula 7 5 3" xfId="45939"/>
    <cellStyle name="Vírgula 7 5 4" xfId="45940"/>
    <cellStyle name="Vírgula 7 5 5" xfId="45941"/>
    <cellStyle name="Vírgula 7 6" xfId="45942"/>
    <cellStyle name="Vírgula 7 6 2" xfId="45943"/>
    <cellStyle name="Vírgula 7 6 3" xfId="45944"/>
    <cellStyle name="Vírgula 7 6 4" xfId="45945"/>
    <cellStyle name="Vírgula 7 7" xfId="45946"/>
    <cellStyle name="Vírgula 7 7 2" xfId="45947"/>
    <cellStyle name="Vírgula 7 7 3" xfId="45948"/>
    <cellStyle name="Vírgula 7 7 4" xfId="45949"/>
    <cellStyle name="Vírgula 7 8" xfId="45950"/>
    <cellStyle name="Vírgula 7 9" xfId="45951"/>
    <cellStyle name="Vírgula 8" xfId="45952"/>
    <cellStyle name="Vírgula 8 2" xfId="45953"/>
    <cellStyle name="Vírgula 9" xfId="45954"/>
    <cellStyle name="Vírgula 9 2" xfId="45955"/>
    <cellStyle name="Währung" xfId="28601"/>
    <cellStyle name="Währung 10" xfId="28602"/>
    <cellStyle name="Währung 100" xfId="28603"/>
    <cellStyle name="Währung 101" xfId="28604"/>
    <cellStyle name="Währung 102" xfId="28605"/>
    <cellStyle name="Währung 103" xfId="28606"/>
    <cellStyle name="Währung 104" xfId="28607"/>
    <cellStyle name="Währung 105" xfId="28608"/>
    <cellStyle name="Währung 106" xfId="28609"/>
    <cellStyle name="Währung 107" xfId="28610"/>
    <cellStyle name="Währung 108" xfId="28611"/>
    <cellStyle name="Währung 109" xfId="28612"/>
    <cellStyle name="Währung 11" xfId="28613"/>
    <cellStyle name="Währung 110" xfId="28614"/>
    <cellStyle name="Währung 111" xfId="28615"/>
    <cellStyle name="Währung 112" xfId="28616"/>
    <cellStyle name="Währung 113" xfId="28617"/>
    <cellStyle name="Währung 114" xfId="28618"/>
    <cellStyle name="Währung 115" xfId="28619"/>
    <cellStyle name="Währung 116" xfId="28620"/>
    <cellStyle name="Währung 117" xfId="28621"/>
    <cellStyle name="Währung 118" xfId="28622"/>
    <cellStyle name="Währung 119" xfId="28623"/>
    <cellStyle name="Währung 12" xfId="28624"/>
    <cellStyle name="Währung 120" xfId="28625"/>
    <cellStyle name="Währung 121" xfId="28626"/>
    <cellStyle name="Währung 122" xfId="28627"/>
    <cellStyle name="Währung 123" xfId="28628"/>
    <cellStyle name="Währung 124" xfId="28629"/>
    <cellStyle name="Währung 125" xfId="28630"/>
    <cellStyle name="Währung 126" xfId="28631"/>
    <cellStyle name="Währung 127" xfId="28632"/>
    <cellStyle name="Währung 128" xfId="28633"/>
    <cellStyle name="Währung 129" xfId="28634"/>
    <cellStyle name="Währung 13" xfId="28635"/>
    <cellStyle name="Währung 130" xfId="28636"/>
    <cellStyle name="Währung 131" xfId="28637"/>
    <cellStyle name="Währung 132" xfId="28638"/>
    <cellStyle name="Währung 133" xfId="28639"/>
    <cellStyle name="Währung 134" xfId="28640"/>
    <cellStyle name="Währung 135" xfId="28641"/>
    <cellStyle name="Währung 136" xfId="28642"/>
    <cellStyle name="Währung 137" xfId="28643"/>
    <cellStyle name="Währung 138" xfId="28644"/>
    <cellStyle name="Währung 139" xfId="28645"/>
    <cellStyle name="Währung 14" xfId="28646"/>
    <cellStyle name="Währung 140" xfId="28647"/>
    <cellStyle name="Währung 141" xfId="28648"/>
    <cellStyle name="Währung 142" xfId="28649"/>
    <cellStyle name="Währung 143" xfId="28650"/>
    <cellStyle name="Währung 144" xfId="28651"/>
    <cellStyle name="Währung 145" xfId="28652"/>
    <cellStyle name="Währung 146" xfId="28653"/>
    <cellStyle name="Währung 147" xfId="28654"/>
    <cellStyle name="Währung 148" xfId="28655"/>
    <cellStyle name="Währung 149" xfId="28656"/>
    <cellStyle name="Währung 15" xfId="28657"/>
    <cellStyle name="Währung 150" xfId="28658"/>
    <cellStyle name="Währung 151" xfId="28659"/>
    <cellStyle name="Währung 152" xfId="28660"/>
    <cellStyle name="Währung 153" xfId="28661"/>
    <cellStyle name="Währung 154" xfId="28662"/>
    <cellStyle name="Währung 155" xfId="28663"/>
    <cellStyle name="Währung 156" xfId="28664"/>
    <cellStyle name="Währung 157" xfId="28665"/>
    <cellStyle name="Währung 158" xfId="28666"/>
    <cellStyle name="Währung 159" xfId="28667"/>
    <cellStyle name="Währung 16" xfId="28668"/>
    <cellStyle name="Währung 160" xfId="28669"/>
    <cellStyle name="Währung 161" xfId="28670"/>
    <cellStyle name="Währung 162" xfId="28671"/>
    <cellStyle name="Währung 163" xfId="28672"/>
    <cellStyle name="Währung 164" xfId="28673"/>
    <cellStyle name="Währung 165" xfId="28674"/>
    <cellStyle name="Währung 166" xfId="28675"/>
    <cellStyle name="Währung 167" xfId="28676"/>
    <cellStyle name="Währung 168" xfId="28677"/>
    <cellStyle name="Währung 169" xfId="28678"/>
    <cellStyle name="Währung 17" xfId="28679"/>
    <cellStyle name="Währung 170" xfId="28680"/>
    <cellStyle name="Währung 171" xfId="28681"/>
    <cellStyle name="Währung 172" xfId="28682"/>
    <cellStyle name="Währung 173" xfId="28683"/>
    <cellStyle name="Währung 174" xfId="28684"/>
    <cellStyle name="Währung 175" xfId="28685"/>
    <cellStyle name="Währung 176" xfId="28686"/>
    <cellStyle name="Währung 176 2" xfId="40446"/>
    <cellStyle name="Währung 18" xfId="28687"/>
    <cellStyle name="Währung 19" xfId="28688"/>
    <cellStyle name="Währung 2" xfId="28689"/>
    <cellStyle name="Währung 2 10" xfId="28690"/>
    <cellStyle name="Währung 2 11" xfId="28691"/>
    <cellStyle name="Währung 2 12" xfId="28692"/>
    <cellStyle name="Währung 2 13" xfId="28693"/>
    <cellStyle name="Währung 2 14" xfId="28694"/>
    <cellStyle name="Währung 2 15" xfId="28695"/>
    <cellStyle name="Währung 2 16" xfId="28696"/>
    <cellStyle name="Währung 2 17" xfId="28697"/>
    <cellStyle name="Währung 2 18" xfId="28698"/>
    <cellStyle name="Währung 2 19" xfId="28699"/>
    <cellStyle name="Währung 2 2" xfId="28700"/>
    <cellStyle name="Währung 2 2 2" xfId="28701"/>
    <cellStyle name="Währung 2 2 3" xfId="28702"/>
    <cellStyle name="Währung 2 2 4" xfId="28703"/>
    <cellStyle name="Währung 2 20" xfId="28704"/>
    <cellStyle name="Währung 2 21" xfId="28705"/>
    <cellStyle name="Währung 2 22" xfId="28706"/>
    <cellStyle name="Währung 2 23" xfId="28707"/>
    <cellStyle name="Währung 2 24" xfId="28708"/>
    <cellStyle name="Währung 2 25" xfId="28709"/>
    <cellStyle name="Währung 2 26" xfId="28710"/>
    <cellStyle name="Währung 2 27" xfId="28711"/>
    <cellStyle name="Währung 2 28" xfId="28712"/>
    <cellStyle name="Währung 2 29" xfId="28713"/>
    <cellStyle name="Währung 2 3" xfId="28714"/>
    <cellStyle name="Währung 2 30" xfId="28715"/>
    <cellStyle name="Währung 2 31" xfId="28716"/>
    <cellStyle name="Währung 2 32" xfId="28717"/>
    <cellStyle name="Währung 2 33" xfId="28718"/>
    <cellStyle name="Währung 2 4" xfId="28719"/>
    <cellStyle name="Währung 2 5" xfId="28720"/>
    <cellStyle name="Währung 2 6" xfId="28721"/>
    <cellStyle name="Währung 2 7" xfId="28722"/>
    <cellStyle name="Währung 2 8" xfId="28723"/>
    <cellStyle name="Währung 2 9" xfId="28724"/>
    <cellStyle name="Währung 20" xfId="28725"/>
    <cellStyle name="Währung 21" xfId="28726"/>
    <cellStyle name="Währung 22" xfId="28727"/>
    <cellStyle name="Währung 23" xfId="28728"/>
    <cellStyle name="Währung 24" xfId="28729"/>
    <cellStyle name="Währung 25" xfId="28730"/>
    <cellStyle name="Währung 26" xfId="28731"/>
    <cellStyle name="Währung 27" xfId="28732"/>
    <cellStyle name="Währung 28" xfId="28733"/>
    <cellStyle name="Währung 29" xfId="28734"/>
    <cellStyle name="Währung 3" xfId="28735"/>
    <cellStyle name="Währung 3 10" xfId="28736"/>
    <cellStyle name="Währung 3 11" xfId="28737"/>
    <cellStyle name="Währung 3 12" xfId="28738"/>
    <cellStyle name="Währung 3 13" xfId="28739"/>
    <cellStyle name="Währung 3 14" xfId="28740"/>
    <cellStyle name="Währung 3 15" xfId="28741"/>
    <cellStyle name="Währung 3 16" xfId="28742"/>
    <cellStyle name="Währung 3 17" xfId="28743"/>
    <cellStyle name="Währung 3 18" xfId="28744"/>
    <cellStyle name="Währung 3 19" xfId="28745"/>
    <cellStyle name="Währung 3 2" xfId="28746"/>
    <cellStyle name="Währung 3 20" xfId="28747"/>
    <cellStyle name="Währung 3 21" xfId="28748"/>
    <cellStyle name="Währung 3 22" xfId="28749"/>
    <cellStyle name="Währung 3 23" xfId="28750"/>
    <cellStyle name="Währung 3 24" xfId="28751"/>
    <cellStyle name="Währung 3 25" xfId="28752"/>
    <cellStyle name="Währung 3 26" xfId="28753"/>
    <cellStyle name="Währung 3 27" xfId="28754"/>
    <cellStyle name="Währung 3 28" xfId="28755"/>
    <cellStyle name="Währung 3 29" xfId="28756"/>
    <cellStyle name="Währung 3 3" xfId="28757"/>
    <cellStyle name="Währung 3 30" xfId="28758"/>
    <cellStyle name="Währung 3 31" xfId="28759"/>
    <cellStyle name="Währung 3 32" xfId="28760"/>
    <cellStyle name="Währung 3 4" xfId="28761"/>
    <cellStyle name="Währung 3 5" xfId="28762"/>
    <cellStyle name="Währung 3 6" xfId="28763"/>
    <cellStyle name="Währung 3 7" xfId="28764"/>
    <cellStyle name="Währung 3 8" xfId="28765"/>
    <cellStyle name="Währung 3 9" xfId="28766"/>
    <cellStyle name="Währung 30" xfId="28767"/>
    <cellStyle name="Währung 31" xfId="28768"/>
    <cellStyle name="Währung 31 10" xfId="28769"/>
    <cellStyle name="Währung 31 11" xfId="28770"/>
    <cellStyle name="Währung 31 12" xfId="28771"/>
    <cellStyle name="Währung 31 13" xfId="28772"/>
    <cellStyle name="Währung 31 14" xfId="28773"/>
    <cellStyle name="Währung 31 15" xfId="28774"/>
    <cellStyle name="Währung 31 2" xfId="28775"/>
    <cellStyle name="Währung 31 3" xfId="28776"/>
    <cellStyle name="Währung 31 4" xfId="28777"/>
    <cellStyle name="Währung 31 5" xfId="28778"/>
    <cellStyle name="Währung 31 6" xfId="28779"/>
    <cellStyle name="Währung 31 7" xfId="28780"/>
    <cellStyle name="Währung 31 8" xfId="28781"/>
    <cellStyle name="Währung 31 9" xfId="28782"/>
    <cellStyle name="Währung 32" xfId="28783"/>
    <cellStyle name="Währung 33" xfId="28784"/>
    <cellStyle name="Währung 34" xfId="28785"/>
    <cellStyle name="Währung 35" xfId="28786"/>
    <cellStyle name="Währung 36" xfId="28787"/>
    <cellStyle name="Währung 37" xfId="28788"/>
    <cellStyle name="Währung 38" xfId="28789"/>
    <cellStyle name="Währung 39" xfId="28790"/>
    <cellStyle name="Währung 4" xfId="28791"/>
    <cellStyle name="Währung 4 10" xfId="28792"/>
    <cellStyle name="Währung 4 11" xfId="28793"/>
    <cellStyle name="Währung 4 12" xfId="28794"/>
    <cellStyle name="Währung 4 13" xfId="28795"/>
    <cellStyle name="Währung 4 14" xfId="28796"/>
    <cellStyle name="Währung 4 15" xfId="28797"/>
    <cellStyle name="Währung 4 16" xfId="28798"/>
    <cellStyle name="Währung 4 17" xfId="28799"/>
    <cellStyle name="Währung 4 18" xfId="28800"/>
    <cellStyle name="Währung 4 19" xfId="28801"/>
    <cellStyle name="Währung 4 2" xfId="28802"/>
    <cellStyle name="Währung 4 20" xfId="28803"/>
    <cellStyle name="Währung 4 21" xfId="28804"/>
    <cellStyle name="Währung 4 22" xfId="28805"/>
    <cellStyle name="Währung 4 23" xfId="28806"/>
    <cellStyle name="Währung 4 24" xfId="28807"/>
    <cellStyle name="Währung 4 25" xfId="28808"/>
    <cellStyle name="Währung 4 26" xfId="28809"/>
    <cellStyle name="Währung 4 27" xfId="28810"/>
    <cellStyle name="Währung 4 28" xfId="28811"/>
    <cellStyle name="Währung 4 29" xfId="28812"/>
    <cellStyle name="Währung 4 3" xfId="28813"/>
    <cellStyle name="Währung 4 30" xfId="28814"/>
    <cellStyle name="Währung 4 31" xfId="28815"/>
    <cellStyle name="Währung 4 32" xfId="28816"/>
    <cellStyle name="Währung 4 4" xfId="28817"/>
    <cellStyle name="Währung 4 5" xfId="28818"/>
    <cellStyle name="Währung 4 6" xfId="28819"/>
    <cellStyle name="Währung 4 7" xfId="28820"/>
    <cellStyle name="Währung 4 8" xfId="28821"/>
    <cellStyle name="Währung 4 9" xfId="28822"/>
    <cellStyle name="Währung 40" xfId="28823"/>
    <cellStyle name="Währung 41" xfId="28824"/>
    <cellStyle name="Währung 42" xfId="28825"/>
    <cellStyle name="Währung 43" xfId="28826"/>
    <cellStyle name="Währung 43 2" xfId="28827"/>
    <cellStyle name="Währung 43 3" xfId="28828"/>
    <cellStyle name="Währung 43 4" xfId="28829"/>
    <cellStyle name="Währung 43 5" xfId="28830"/>
    <cellStyle name="Währung 43 6" xfId="28831"/>
    <cellStyle name="Währung 44" xfId="28832"/>
    <cellStyle name="Währung 44 2" xfId="28833"/>
    <cellStyle name="Währung 44 3" xfId="28834"/>
    <cellStyle name="Währung 44 4" xfId="28835"/>
    <cellStyle name="Währung 44 5" xfId="28836"/>
    <cellStyle name="Währung 44 6" xfId="28837"/>
    <cellStyle name="Währung 44 7" xfId="28838"/>
    <cellStyle name="Währung 45" xfId="28839"/>
    <cellStyle name="Währung 45 2" xfId="28840"/>
    <cellStyle name="Währung 45 3" xfId="28841"/>
    <cellStyle name="Währung 45 4" xfId="28842"/>
    <cellStyle name="Währung 45 5" xfId="28843"/>
    <cellStyle name="Währung 45 6" xfId="28844"/>
    <cellStyle name="Währung 45 7" xfId="28845"/>
    <cellStyle name="Währung 46" xfId="28846"/>
    <cellStyle name="Währung 46 2" xfId="28847"/>
    <cellStyle name="Währung 46 3" xfId="28848"/>
    <cellStyle name="Währung 46 4" xfId="28849"/>
    <cellStyle name="Währung 46 5" xfId="28850"/>
    <cellStyle name="Währung 46 6" xfId="28851"/>
    <cellStyle name="Währung 46 7" xfId="28852"/>
    <cellStyle name="Währung 47" xfId="28853"/>
    <cellStyle name="Währung 47 2" xfId="28854"/>
    <cellStyle name="Währung 47 3" xfId="28855"/>
    <cellStyle name="Währung 47 4" xfId="28856"/>
    <cellStyle name="Währung 47 5" xfId="28857"/>
    <cellStyle name="Währung 47 6" xfId="28858"/>
    <cellStyle name="Währung 47 7" xfId="28859"/>
    <cellStyle name="Währung 48" xfId="28860"/>
    <cellStyle name="Währung 48 2" xfId="28861"/>
    <cellStyle name="Währung 48 3" xfId="28862"/>
    <cellStyle name="Währung 48 4" xfId="28863"/>
    <cellStyle name="Währung 48 5" xfId="28864"/>
    <cellStyle name="Währung 48 6" xfId="28865"/>
    <cellStyle name="Währung 48 7" xfId="28866"/>
    <cellStyle name="Währung 49" xfId="28867"/>
    <cellStyle name="Währung 49 2" xfId="28868"/>
    <cellStyle name="Währung 49 3" xfId="28869"/>
    <cellStyle name="Währung 49 4" xfId="28870"/>
    <cellStyle name="Währung 49 5" xfId="28871"/>
    <cellStyle name="Währung 49 6" xfId="28872"/>
    <cellStyle name="Währung 49 7" xfId="28873"/>
    <cellStyle name="Währung 5" xfId="28874"/>
    <cellStyle name="Währung 5 10" xfId="28875"/>
    <cellStyle name="Währung 5 11" xfId="28876"/>
    <cellStyle name="Währung 5 12" xfId="28877"/>
    <cellStyle name="Währung 5 13" xfId="28878"/>
    <cellStyle name="Währung 5 14" xfId="28879"/>
    <cellStyle name="Währung 5 15" xfId="28880"/>
    <cellStyle name="Währung 5 16" xfId="28881"/>
    <cellStyle name="Währung 5 17" xfId="28882"/>
    <cellStyle name="Währung 5 18" xfId="28883"/>
    <cellStyle name="Währung 5 19" xfId="28884"/>
    <cellStyle name="Währung 5 2" xfId="28885"/>
    <cellStyle name="Währung 5 20" xfId="28886"/>
    <cellStyle name="Währung 5 21" xfId="28887"/>
    <cellStyle name="Währung 5 22" xfId="28888"/>
    <cellStyle name="Währung 5 23" xfId="28889"/>
    <cellStyle name="Währung 5 24" xfId="28890"/>
    <cellStyle name="Währung 5 25" xfId="28891"/>
    <cellStyle name="Währung 5 26" xfId="28892"/>
    <cellStyle name="Währung 5 27" xfId="28893"/>
    <cellStyle name="Währung 5 28" xfId="28894"/>
    <cellStyle name="Währung 5 29" xfId="28895"/>
    <cellStyle name="Währung 5 3" xfId="28896"/>
    <cellStyle name="Währung 5 30" xfId="28897"/>
    <cellStyle name="Währung 5 31" xfId="28898"/>
    <cellStyle name="Währung 5 32" xfId="28899"/>
    <cellStyle name="Währung 5 4" xfId="28900"/>
    <cellStyle name="Währung 5 5" xfId="28901"/>
    <cellStyle name="Währung 5 6" xfId="28902"/>
    <cellStyle name="Währung 5 7" xfId="28903"/>
    <cellStyle name="Währung 5 8" xfId="28904"/>
    <cellStyle name="Währung 5 9" xfId="28905"/>
    <cellStyle name="Währung 50" xfId="28906"/>
    <cellStyle name="Währung 50 2" xfId="28907"/>
    <cellStyle name="Währung 50 3" xfId="28908"/>
    <cellStyle name="Währung 50 4" xfId="28909"/>
    <cellStyle name="Währung 50 5" xfId="28910"/>
    <cellStyle name="Währung 50 6" xfId="28911"/>
    <cellStyle name="Währung 50 7" xfId="28912"/>
    <cellStyle name="Währung 51" xfId="28913"/>
    <cellStyle name="Währung 51 2" xfId="28914"/>
    <cellStyle name="Währung 51 3" xfId="28915"/>
    <cellStyle name="Währung 51 4" xfId="28916"/>
    <cellStyle name="Währung 51 5" xfId="28917"/>
    <cellStyle name="Währung 51 6" xfId="28918"/>
    <cellStyle name="Währung 51 7" xfId="28919"/>
    <cellStyle name="Währung 52" xfId="28920"/>
    <cellStyle name="Währung 52 2" xfId="28921"/>
    <cellStyle name="Währung 52 3" xfId="28922"/>
    <cellStyle name="Währung 52 4" xfId="28923"/>
    <cellStyle name="Währung 52 5" xfId="28924"/>
    <cellStyle name="Währung 52 6" xfId="28925"/>
    <cellStyle name="Währung 52 7" xfId="28926"/>
    <cellStyle name="Währung 53" xfId="28927"/>
    <cellStyle name="Währung 53 2" xfId="28928"/>
    <cellStyle name="Währung 53 3" xfId="28929"/>
    <cellStyle name="Währung 53 4" xfId="28930"/>
    <cellStyle name="Währung 53 5" xfId="28931"/>
    <cellStyle name="Währung 53 6" xfId="28932"/>
    <cellStyle name="Währung 53 7" xfId="28933"/>
    <cellStyle name="Währung 54" xfId="28934"/>
    <cellStyle name="Währung 54 2" xfId="28935"/>
    <cellStyle name="Währung 54 3" xfId="28936"/>
    <cellStyle name="Währung 54 4" xfId="28937"/>
    <cellStyle name="Währung 54 5" xfId="28938"/>
    <cellStyle name="Währung 54 6" xfId="28939"/>
    <cellStyle name="Währung 54 7" xfId="28940"/>
    <cellStyle name="Währung 55" xfId="28941"/>
    <cellStyle name="Währung 55 2" xfId="28942"/>
    <cellStyle name="Währung 55 3" xfId="28943"/>
    <cellStyle name="Währung 55 4" xfId="28944"/>
    <cellStyle name="Währung 55 5" xfId="28945"/>
    <cellStyle name="Währung 55 6" xfId="28946"/>
    <cellStyle name="Währung 55 7" xfId="28947"/>
    <cellStyle name="Währung 56" xfId="28948"/>
    <cellStyle name="Währung 56 2" xfId="28949"/>
    <cellStyle name="Währung 56 3" xfId="28950"/>
    <cellStyle name="Währung 56 4" xfId="28951"/>
    <cellStyle name="Währung 56 5" xfId="28952"/>
    <cellStyle name="Währung 56 6" xfId="28953"/>
    <cellStyle name="Währung 56 7" xfId="28954"/>
    <cellStyle name="Währung 57" xfId="28955"/>
    <cellStyle name="Währung 58" xfId="28956"/>
    <cellStyle name="Währung 58 10" xfId="28957"/>
    <cellStyle name="Währung 58 11" xfId="28958"/>
    <cellStyle name="Währung 58 12" xfId="28959"/>
    <cellStyle name="Währung 58 13" xfId="28960"/>
    <cellStyle name="Währung 58 14" xfId="28961"/>
    <cellStyle name="Währung 58 15" xfId="28962"/>
    <cellStyle name="Währung 58 2" xfId="28963"/>
    <cellStyle name="Währung 58 3" xfId="28964"/>
    <cellStyle name="Währung 58 4" xfId="28965"/>
    <cellStyle name="Währung 58 5" xfId="28966"/>
    <cellStyle name="Währung 58 6" xfId="28967"/>
    <cellStyle name="Währung 58 7" xfId="28968"/>
    <cellStyle name="Währung 58 8" xfId="28969"/>
    <cellStyle name="Währung 58 9" xfId="28970"/>
    <cellStyle name="Währung 59" xfId="28971"/>
    <cellStyle name="Währung 59 10" xfId="28972"/>
    <cellStyle name="Währung 59 11" xfId="28973"/>
    <cellStyle name="Währung 59 12" xfId="28974"/>
    <cellStyle name="Währung 59 13" xfId="28975"/>
    <cellStyle name="Währung 59 14" xfId="28976"/>
    <cellStyle name="Währung 59 15" xfId="28977"/>
    <cellStyle name="Währung 59 2" xfId="28978"/>
    <cellStyle name="Währung 59 3" xfId="28979"/>
    <cellStyle name="Währung 59 4" xfId="28980"/>
    <cellStyle name="Währung 59 5" xfId="28981"/>
    <cellStyle name="Währung 59 6" xfId="28982"/>
    <cellStyle name="Währung 59 7" xfId="28983"/>
    <cellStyle name="Währung 59 8" xfId="28984"/>
    <cellStyle name="Währung 59 9" xfId="28985"/>
    <cellStyle name="Währung 6" xfId="28986"/>
    <cellStyle name="Währung 6 2" xfId="41029"/>
    <cellStyle name="Währung 6 3" xfId="41031"/>
    <cellStyle name="Währung 60" xfId="28987"/>
    <cellStyle name="Währung 60 10" xfId="28988"/>
    <cellStyle name="Währung 60 11" xfId="28989"/>
    <cellStyle name="Währung 60 12" xfId="28990"/>
    <cellStyle name="Währung 60 13" xfId="28991"/>
    <cellStyle name="Währung 60 14" xfId="28992"/>
    <cellStyle name="Währung 60 15" xfId="28993"/>
    <cellStyle name="Währung 60 2" xfId="28994"/>
    <cellStyle name="Währung 60 3" xfId="28995"/>
    <cellStyle name="Währung 60 4" xfId="28996"/>
    <cellStyle name="Währung 60 5" xfId="28997"/>
    <cellStyle name="Währung 60 6" xfId="28998"/>
    <cellStyle name="Währung 60 7" xfId="28999"/>
    <cellStyle name="Währung 60 8" xfId="29000"/>
    <cellStyle name="Währung 60 9" xfId="29001"/>
    <cellStyle name="Währung 61" xfId="29002"/>
    <cellStyle name="Währung 61 10" xfId="29003"/>
    <cellStyle name="Währung 61 11" xfId="29004"/>
    <cellStyle name="Währung 61 12" xfId="29005"/>
    <cellStyle name="Währung 61 13" xfId="29006"/>
    <cellStyle name="Währung 61 14" xfId="29007"/>
    <cellStyle name="Währung 61 15" xfId="29008"/>
    <cellStyle name="Währung 61 2" xfId="29009"/>
    <cellStyle name="Währung 61 3" xfId="29010"/>
    <cellStyle name="Währung 61 4" xfId="29011"/>
    <cellStyle name="Währung 61 5" xfId="29012"/>
    <cellStyle name="Währung 61 6" xfId="29013"/>
    <cellStyle name="Währung 61 7" xfId="29014"/>
    <cellStyle name="Währung 61 8" xfId="29015"/>
    <cellStyle name="Währung 61 9" xfId="29016"/>
    <cellStyle name="Währung 62" xfId="29017"/>
    <cellStyle name="Währung 62 10" xfId="29018"/>
    <cellStyle name="Währung 62 11" xfId="29019"/>
    <cellStyle name="Währung 62 12" xfId="29020"/>
    <cellStyle name="Währung 62 13" xfId="29021"/>
    <cellStyle name="Währung 62 14" xfId="29022"/>
    <cellStyle name="Währung 62 15" xfId="29023"/>
    <cellStyle name="Währung 62 2" xfId="29024"/>
    <cellStyle name="Währung 62 3" xfId="29025"/>
    <cellStyle name="Währung 62 4" xfId="29026"/>
    <cellStyle name="Währung 62 5" xfId="29027"/>
    <cellStyle name="Währung 62 6" xfId="29028"/>
    <cellStyle name="Währung 62 7" xfId="29029"/>
    <cellStyle name="Währung 62 8" xfId="29030"/>
    <cellStyle name="Währung 62 9" xfId="29031"/>
    <cellStyle name="Währung 63" xfId="29032"/>
    <cellStyle name="Währung 64" xfId="29033"/>
    <cellStyle name="Währung 65" xfId="29034"/>
    <cellStyle name="Währung 66" xfId="29035"/>
    <cellStyle name="Währung 67" xfId="29036"/>
    <cellStyle name="Währung 68" xfId="29037"/>
    <cellStyle name="Währung 69" xfId="29038"/>
    <cellStyle name="Währung 7" xfId="29039"/>
    <cellStyle name="Währung 7 2" xfId="40927"/>
    <cellStyle name="Währung 7 2 2" xfId="41030"/>
    <cellStyle name="Währung 7 2 3" xfId="41032"/>
    <cellStyle name="Währung 70" xfId="29040"/>
    <cellStyle name="Währung 71" xfId="29041"/>
    <cellStyle name="Währung 72" xfId="29042"/>
    <cellStyle name="Währung 73" xfId="29043"/>
    <cellStyle name="Währung 74" xfId="29044"/>
    <cellStyle name="Währung 75" xfId="29045"/>
    <cellStyle name="Währung 76" xfId="29046"/>
    <cellStyle name="Währung 77" xfId="29047"/>
    <cellStyle name="Währung 78" xfId="29048"/>
    <cellStyle name="Währung 79" xfId="29049"/>
    <cellStyle name="Währung 8" xfId="29050"/>
    <cellStyle name="Währung 80" xfId="29051"/>
    <cellStyle name="Währung 81" xfId="29052"/>
    <cellStyle name="Währung 82" xfId="29053"/>
    <cellStyle name="Währung 83" xfId="29054"/>
    <cellStyle name="Währung 84" xfId="29055"/>
    <cellStyle name="Währung 85" xfId="29056"/>
    <cellStyle name="Währung 86" xfId="29057"/>
    <cellStyle name="Währung 87" xfId="29058"/>
    <cellStyle name="Währung 88" xfId="29059"/>
    <cellStyle name="Währung 89" xfId="29060"/>
    <cellStyle name="Währung 9" xfId="29061"/>
    <cellStyle name="Währung 90" xfId="29062"/>
    <cellStyle name="Währung 91" xfId="29063"/>
    <cellStyle name="Währung 92" xfId="29064"/>
    <cellStyle name="Währung 93" xfId="29065"/>
    <cellStyle name="Währung 94" xfId="29066"/>
    <cellStyle name="Währung 95" xfId="29067"/>
    <cellStyle name="Währung 96" xfId="29068"/>
    <cellStyle name="Währung 97" xfId="29069"/>
    <cellStyle name="Währung 98" xfId="29070"/>
    <cellStyle name="Währung 99" xfId="29071"/>
    <cellStyle name="Warning Text" xfId="41119"/>
  </cellStyles>
  <dxfs count="155">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92D050"/>
        </patternFill>
      </fill>
    </dxf>
    <dxf>
      <font>
        <b/>
        <i val="0"/>
        <color auto="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b/>
        <i val="0"/>
        <color auto="1"/>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9797"/>
      <color rgb="FF66FFFF"/>
      <color rgb="FF3EDC2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76" Type="http://schemas.openxmlformats.org/officeDocument/2006/relationships/externalLink" Target="externalLinks/externalLink60.xml"/><Relationship Id="rId7" Type="http://schemas.openxmlformats.org/officeDocument/2006/relationships/worksheet" Target="worksheets/sheet7.xml"/><Relationship Id="rId71" Type="http://schemas.openxmlformats.org/officeDocument/2006/relationships/externalLink" Target="externalLinks/externalLink5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66" Type="http://schemas.openxmlformats.org/officeDocument/2006/relationships/externalLink" Target="externalLinks/externalLink50.xml"/><Relationship Id="rId74" Type="http://schemas.openxmlformats.org/officeDocument/2006/relationships/externalLink" Target="externalLinks/externalLink58.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5.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externalLink" Target="externalLinks/externalLink40.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77"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459440</xdr:colOff>
      <xdr:row>1</xdr:row>
      <xdr:rowOff>155760</xdr:rowOff>
    </xdr:from>
    <xdr:to>
      <xdr:col>15</xdr:col>
      <xdr:colOff>683558</xdr:colOff>
      <xdr:row>4</xdr:row>
      <xdr:rowOff>212910</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396881" y="570378"/>
          <a:ext cx="4336677" cy="130100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niela/3&#170;%20MP%20ago_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ATO26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ATO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equipe\ENGENHARIA\Normas%20e%20Especifica&#231;&#245;es\Dnit\PROPOSTAS%20DNIT\BR%20163%20C%20405\Pato%2016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bricio\c\CST\Medi&#231;&#245;es%20dos%20Servi&#231;os%20CST-Ourinhos\Lote%2003\Terraplenagem\CSTL\Altinopolis\DIVERSOS\Prod.%20de%20Fresa%20Ag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D0013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BR-1581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Projetos\1%20-%20Ponta%20Por&#227;\01.90%20-%20Vila%20&#193;urea%20e%20Panambi\9.%20Planilha%20M&#250;ltipla%20-%20CAIXA\Vila%20&#193;urea%20e%20Jd.%20Panambi%20-%20Planilha%20M&#250;ltipla_R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JRFM/Transenge/GO-2012/PROPOSTA%20EDITAL%200144_12%20DNIT-CORR_BDI_JRF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JRFM\Transenge\GO-2012\PROPOSTA%20EDITAL%200144_12%20DNIT-CORR_BDI_JRF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UIZ\C_LUIZ\Arq_Excel\SID_NI_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aulo%20Vicente/Desktop/Pasta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aulo%20Vicente\Desktop\Pasta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eus%20Documentos\FV-DNE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0798\TECNICO\TEACOMP\LOTE06\P09\P10\RELAT6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MG%20CONSTRUTORA/Contorno%20Vi&#225;rio%20de%20Caarap&#243;/Reprograma&#231;&#245;es/PATO/Documents%20and%20Settings/USER/Meus%20documentos/Dnit/Documentos/PATO/BR-262-PATONOV06-ANASTACIO-MIRAND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Meus%20documentos/DER-SP/PLANILHA%20OFICI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eus%20documentos\DER-SP\PLANILHA%20OFICI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DOCUME~1\RAPHAE~1.POR\CONFIG~1\Temp\Rar$DI00.610\Acabamentos2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rquivos.caixa\cg\COMPOSI&#199;&#195;O\Boletim%202014\07-2014\DOCUME~1\RAPHAE~1.POR\CONFIG~1\Temp\Rar$DI00.610\Acabamentos2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GA_DEPTECNICO3\Users\DOCUME~1\RAPHAE~1.POR\CONFIG~1\Temp\Rar$DI00.610\Acabamentos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user/Documents/Obras/Conserva&#231;&#227;o%20CGR/21&#170;%20MP%20-%20SITRAN%20-%20BR-26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4A772BD\BR%20262%20CORUMBA%20COM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7DC6B00E\BR%20262%20CORUMBA%20COM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jetos/1%20-%20Ponta%20Por&#227;/01.19%20-%20Projeto%20B&#225;sico%20de%20Bueiros%20e%20Galerias/01.%20BUEIRO%20TRIPLO%20-%20RUA%20ALFENEIRO/02.%20Planilhas/Or&#231;amento%20e%20Mem&#243;ria%20-%20BTCC%20Rua%20Alfeneiro_R0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Projetos\1%20-%20Ponta%20Por&#227;\01.19%20-%20Projeto%20B&#225;sico%20de%20Bueiros%20e%20Galerias\01.%20BUEIRO%20TRIPLO%20-%20RUA%20ALFENEIRO\02.%20Planilhas\Or&#231;amento%20e%20Mem&#243;ria%20-%20BTCC%20Rua%20Alfeneiro_R05.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uliana\projetos\Meus%20documentos\Egesa-antigos\TO-134\Meus%20Documentos\FV-DNE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y%20Documents\Particular\Mestrado\FX-B-RES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1210.ms\SETORES\Users\Jean%20Dorneles\Desktop\Or&#231;amento%20-%20Infra\Composi&#231;&#227;o%20de%20BDI%20-%20Ac&#243;rd&#227;o%202622-2013%20%20Rodovia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Jean%20Dorneles/Desktop/Or&#231;amento%20-%20Infra/Composi&#231;&#227;o%20de%20BDI%20-%20Ac&#243;rd&#227;o%202622-2013%20%20Rodovi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Daniela\3&#170;%20MP%20ago_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Matrizes%20Controle/Matriz%20ACOMPANHAMENTO%20DE%20RESULTAD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Projetos%20em%20andamento/DNIT%20Construtoras/DNIT%20PIR-IV%20Corredor%202007/SP%20-%208a%20UNIT/PIR%20IV%20BR-116/PASSO%20FUNDO%20COMPOSI&#199;&#213;ES/Documents%20and%20Settings/Pedro/Meus%20documentos/CPU%20Extra%20em%20excel%20de%20Br11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Projetos%20em%20andamento\DNIT%20Construtoras\DNIT%20PIR-IV%20Corredor%202007\SP%20-%208a%20UNIT\PIR%20IV%20BR-116\PASSO%20FUNDO%20COMPOSI&#199;&#213;ES\Documents%20and%20Settings\Pedro\Meus%20documentos\CPU%20Extra%20em%20excel%20de%20Br11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uliana\projetos\Meus%20documentos\Egesa-antigos\TO-134\0798\TECNICO\TEACOMP\LOTE06\P09\P10\RELAT6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EGESA-Projetos\TO-050PALMAS-TAQUARALTO\Meus%20documentos\EGESA\Br-482mg\Volume1\CANA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user/Documents/Obras/Conserva&#231;&#227;o%20CGR/Users/user/Documents/Servi;os/Conserva&#231;&#227;o%20Mafrenze/MP%20010708%20(Salvo%20automaticamente).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Users\user\Documents\Obras\Conserva&#231;&#227;o%20CGR\Users\user\Documents\Servi;os\Conserva&#231;&#227;o%20Mafrenze\MP%20010708%20(Salvo%20automaticamente).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Meus%20documentos\EGESA\Br-482mg\Volume1\CANA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V:\Documents%20and%20Settings\USER\Configura&#231;&#245;es%20locais\Temporary%20Internet%20Files\Content.Outlook\OBR0ONPO\16&#170;%20MEDI&#199;&#195;O\AEROPORTO%20PORTO%20MURTINHO\2&#170;%20MEDI&#199;&#195;O%20PORTO%20MURTINHO\PatoBR-359.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MG%20CONSTRUTORA/Contorno%20Vi&#225;rio%20de%20Caarap&#243;/Reprograma&#231;&#245;es/EMAIL/AEROPORTO%20PORTO%20MURTINHO/2&#170;%20MEDI&#199;&#195;O%20PORTO%20MURTINHO/PatoBR-359.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aniela\3&#170;%20MP%20ago_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Meus%20documentos\Egesa-antigos\TO-134\0798\TECNICO\TEACOMP\LOTE06\P09\P10\RELAT61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4A772BD\BR%20262%20CORUMBA%2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Luiz%20Fernando/AppData/Roaming/Microsoft/Excel/CONCORRENCIA%20DEZEMBRO%202011/CC%2078%202011%20BALSAMO%20PMCG/Documents%20and%20Settings/Luiz/Meus%20documentos/CONCORRENCIAS%20EQUIPE/CONCORRENCIA%20NOVEMBRO%202008/BR%20262%20CORUMB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Cliente/Documents/Projeto%20CREMA%201a%20Etapa/CD-01/Projetos/BR-364%20MT2_Exe_Def_10_07_02/Vol04_Or&#231;amento/Lote_08/Documents%20and%20Settings/bruno/Meus%20documentos/Servi&#231;o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Cliente\Documents\Projeto%20CREMA%201a%20Etapa\CD-01\Projetos\BR-364%20MT2_Exe_Def_10_07_02\Vol04_Or&#231;amento\Lote_08\Documents%20and%20Settings\bruno\Meus%20documentos\Servi&#231;o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email.terra.com.br/Documents%20and%20Settings/NATALINA.FABIO/Meus%20documentos/DNIT-Licita&#231;&#245;es/Lote%2033-conc.114-25-10-04/Proposta%20BR-116-L33%20ed.114%20%2025-1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fernandoba\Desktop\Projetos\SINAPI\Abril%202016%20-%20KRONOS\tb_cus_insumo_valor%20ABR%202016%20DES.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OBRAS/SONORA%20HD/EMENDA%20MARUM/ENELTON%20PLANILHA%20EMENDA%20MARUM.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OBRAS/PM%20RIO%20VERDE/PM%20RIO%20VERDE%202021/JARDIM%20DOS%20ESTADOS/PLANILHA%20JD%20ESTADO%2005-%202021%20-%20Copia(Recuperado%20Automaticamen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Users\user\Documents\Obras\Conserva&#231;&#227;o%20CGR\21&#170;%20MP%20-%20SITRAN%20-%20BR-262.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gomes/OneDrive/1%20tera/_2021/7.%20Antonio%20Joao/3.%20Vila%20Penzo%20-%20Etapa%20II/Or&#231;amento%20-%20Vila%20Penzo%20-%20Executivo%20Rev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PEDRO%20GOMES%20GERAL/PASTA%20ALTERADA%2002%20DA%20VA%20JOAO%20S%20CAMY%2001-012-18/PASTA%20ALT%2002%20MAZINE/MAZINE%20ALT%2003/FVP%208.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001-asdop-01\&#225;rea%20comum\COLVES%20OBRA%20418\CUSTO%20OBRA%20418\I001%20a%20I011%2009-07%20&#224;%2012-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001-asdop-01\&#225;rea%20comum\Documents%20and%20Settings\FIDENS\Configura&#231;&#245;es%20locais\Temp\Detalhamento%20das%20Despesas%20Diretas%20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ULTA\PROPOSTA\BDPROP.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row r="6">
          <cell r="B6" t="str">
            <v>CGR ENGENHARIA LTDA.</v>
          </cell>
        </row>
        <row r="18">
          <cell r="J18">
            <v>0</v>
          </cell>
        </row>
        <row r="20">
          <cell r="J20">
            <v>0</v>
          </cell>
        </row>
        <row r="35">
          <cell r="J35">
            <v>63.997</v>
          </cell>
        </row>
        <row r="38">
          <cell r="J38">
            <v>2344</v>
          </cell>
        </row>
        <row r="40">
          <cell r="J40">
            <v>193.1</v>
          </cell>
        </row>
        <row r="53">
          <cell r="J53">
            <v>10168.5</v>
          </cell>
        </row>
        <row r="83">
          <cell r="L83">
            <v>4.65E-2</v>
          </cell>
        </row>
        <row r="86">
          <cell r="L86">
            <v>5.7200000000000001E-2</v>
          </cell>
        </row>
        <row r="90">
          <cell r="L90">
            <v>3.0499999999999999E-2</v>
          </cell>
        </row>
        <row r="93">
          <cell r="L93">
            <v>5.0900000000000001E-2</v>
          </cell>
        </row>
        <row r="94">
          <cell r="L94">
            <v>0.28610000000000002</v>
          </cell>
        </row>
        <row r="98">
          <cell r="L98">
            <v>3.0499999999999999E-2</v>
          </cell>
        </row>
        <row r="102">
          <cell r="A102" t="str">
            <v>Superintendente Regional do MS/DNIT</v>
          </cell>
        </row>
        <row r="133">
          <cell r="B133" t="str">
            <v>BR - 262/MS</v>
          </cell>
        </row>
        <row r="135">
          <cell r="C135" t="str">
            <v>setembro/08</v>
          </cell>
        </row>
        <row r="136">
          <cell r="C136" t="str">
            <v>01/09/09 à  30/09/08</v>
          </cell>
        </row>
        <row r="138">
          <cell r="C138" t="str">
            <v>3.ª MED. PARCIAL</v>
          </cell>
        </row>
        <row r="144">
          <cell r="C144" t="str">
            <v xml:space="preserve"> em  30/10/08</v>
          </cell>
        </row>
      </sheetData>
      <sheetData sheetId="1"/>
      <sheetData sheetId="2">
        <row r="41">
          <cell r="F41">
            <v>23.643999999999998</v>
          </cell>
        </row>
      </sheetData>
      <sheetData sheetId="3">
        <row r="26">
          <cell r="I26">
            <v>8.4499999999999993</v>
          </cell>
          <cell r="K26">
            <v>1504.835</v>
          </cell>
        </row>
      </sheetData>
      <sheetData sheetId="4"/>
      <sheetData sheetId="5">
        <row r="17">
          <cell r="J17" t="e">
            <v>#REF!</v>
          </cell>
        </row>
        <row r="36">
          <cell r="J36">
            <v>10239.4</v>
          </cell>
        </row>
        <row r="38">
          <cell r="J38">
            <v>10239.4</v>
          </cell>
        </row>
        <row r="86">
          <cell r="J86" t="e">
            <v>#REF!</v>
          </cell>
        </row>
      </sheetData>
      <sheetData sheetId="6">
        <row r="19">
          <cell r="E19" t="e">
            <v>#REF!</v>
          </cell>
        </row>
      </sheetData>
      <sheetData sheetId="7"/>
      <sheetData sheetId="8"/>
      <sheetData sheetId="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ERVIÇOS"/>
      <sheetName val="TCB5"/>
      <sheetName val="TEB4"/>
      <sheetName val="TCC4"/>
      <sheetName val="TBMB"/>
      <sheetName val="ORÇAMENTO"/>
      <sheetName val="CONS_CORR"/>
      <sheetName val="CONS_PREV"/>
      <sheetName val="MELHORAM"/>
      <sheetName val="EMERGENCIA"/>
      <sheetName val="SERV_AUX"/>
      <sheetName val="I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D13">
            <v>1.76</v>
          </cell>
        </row>
        <row r="16">
          <cell r="D16">
            <v>10</v>
          </cell>
        </row>
        <row r="17">
          <cell r="D17">
            <v>20.76</v>
          </cell>
          <cell r="K17">
            <v>31.11</v>
          </cell>
          <cell r="M17">
            <v>16.96</v>
          </cell>
        </row>
        <row r="18">
          <cell r="D18">
            <v>20.76</v>
          </cell>
          <cell r="K18">
            <v>16.55</v>
          </cell>
          <cell r="M18">
            <v>6.57</v>
          </cell>
        </row>
        <row r="19">
          <cell r="D19">
            <v>20.76</v>
          </cell>
        </row>
        <row r="30">
          <cell r="K30">
            <v>22.72</v>
          </cell>
          <cell r="M30">
            <v>11.27</v>
          </cell>
        </row>
        <row r="32">
          <cell r="K32">
            <v>2.14</v>
          </cell>
          <cell r="M32">
            <v>1.84</v>
          </cell>
        </row>
        <row r="33">
          <cell r="K33">
            <v>2.39</v>
          </cell>
          <cell r="M33">
            <v>2.06</v>
          </cell>
        </row>
        <row r="34">
          <cell r="K34">
            <v>0.79</v>
          </cell>
          <cell r="M34">
            <v>0.61</v>
          </cell>
        </row>
        <row r="35">
          <cell r="K35">
            <v>36.82</v>
          </cell>
          <cell r="M35">
            <v>15.59</v>
          </cell>
        </row>
        <row r="36">
          <cell r="K36">
            <v>70.88</v>
          </cell>
          <cell r="M36">
            <v>34.54</v>
          </cell>
        </row>
        <row r="37">
          <cell r="K37">
            <v>17.38</v>
          </cell>
          <cell r="M37">
            <v>12.28</v>
          </cell>
        </row>
        <row r="38">
          <cell r="K38">
            <v>13.11</v>
          </cell>
          <cell r="M38">
            <v>9.0299999999999994</v>
          </cell>
        </row>
        <row r="39">
          <cell r="D39">
            <v>0.03</v>
          </cell>
          <cell r="K39">
            <v>16.559999999999999</v>
          </cell>
          <cell r="M39">
            <v>10.16</v>
          </cell>
        </row>
        <row r="41">
          <cell r="K41">
            <v>27.38</v>
          </cell>
          <cell r="M41">
            <v>14.7</v>
          </cell>
        </row>
        <row r="45">
          <cell r="K45">
            <v>3</v>
          </cell>
          <cell r="M45">
            <v>2.31</v>
          </cell>
        </row>
        <row r="46">
          <cell r="D46">
            <v>0.16</v>
          </cell>
        </row>
        <row r="58">
          <cell r="K58">
            <v>4.3099999999999996</v>
          </cell>
          <cell r="M58">
            <v>3.01</v>
          </cell>
        </row>
        <row r="70">
          <cell r="K70">
            <v>25.44</v>
          </cell>
          <cell r="M70">
            <v>10.61</v>
          </cell>
        </row>
        <row r="72">
          <cell r="D72">
            <v>170.24</v>
          </cell>
          <cell r="K72">
            <v>30.32</v>
          </cell>
          <cell r="M72">
            <v>11.35</v>
          </cell>
        </row>
        <row r="73">
          <cell r="D73">
            <v>234.5</v>
          </cell>
        </row>
        <row r="74">
          <cell r="D74">
            <v>182.44</v>
          </cell>
        </row>
        <row r="75">
          <cell r="D75">
            <v>233.6</v>
          </cell>
          <cell r="K75">
            <v>17.690000000000001</v>
          </cell>
          <cell r="M75">
            <v>7.42</v>
          </cell>
        </row>
        <row r="76">
          <cell r="D76">
            <v>254.13</v>
          </cell>
        </row>
        <row r="83">
          <cell r="K83">
            <v>12.64</v>
          </cell>
          <cell r="M83">
            <v>1.87</v>
          </cell>
        </row>
        <row r="84">
          <cell r="D84">
            <v>70.298000000000002</v>
          </cell>
        </row>
        <row r="86">
          <cell r="D86">
            <v>77.400000000000006</v>
          </cell>
        </row>
        <row r="87">
          <cell r="D87">
            <v>63.45</v>
          </cell>
        </row>
        <row r="88">
          <cell r="D88">
            <v>63.45</v>
          </cell>
        </row>
        <row r="89">
          <cell r="D89">
            <v>63.45</v>
          </cell>
        </row>
        <row r="118">
          <cell r="M118">
            <v>4.2699999999999996</v>
          </cell>
        </row>
        <row r="119">
          <cell r="M119">
            <v>8.01</v>
          </cell>
        </row>
        <row r="126">
          <cell r="C126" t="str">
            <v>BR-158/BR-262/MS</v>
          </cell>
        </row>
        <row r="127">
          <cell r="C127" t="str">
            <v>DIV. GO/MS - DIV. MS/SP; DIV. SP/MS - FR. BRASIL/BOLIVIA</v>
          </cell>
          <cell r="M127">
            <v>2.27</v>
          </cell>
        </row>
        <row r="128">
          <cell r="C128" t="str">
            <v>ENTR. MS-444(SELVIRIA) - TRÊS LAGOAS; DIV.SP/MS - POSTO MUTUM</v>
          </cell>
          <cell r="M128">
            <v>2.27</v>
          </cell>
        </row>
        <row r="129">
          <cell r="C129" t="str">
            <v>256,7 KM</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DICES"/>
    </sheetNames>
    <sheetDataSet>
      <sheetData sheetId="0">
        <row r="21">
          <cell r="D21">
            <v>45.9</v>
          </cell>
        </row>
        <row r="36">
          <cell r="D36">
            <v>2.2400000000000002</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Invent."/>
      <sheetName val="Croqui"/>
      <sheetName val="Comparativo"/>
      <sheetName val="Mat. Bet."/>
      <sheetName val="Calc.transporte"/>
      <sheetName val="Preço MBet."/>
      <sheetName val="TLCB5"/>
      <sheetName val="TLMR"/>
      <sheetName val="TLBM"/>
      <sheetName val="TCCC"/>
      <sheetName val="TLCB10"/>
      <sheetName val="TLCC4"/>
      <sheetName val="TCCB10"/>
      <sheetName val="Quadro res. transp."/>
      <sheetName val="CURVA ABC"/>
      <sheetName val="Orçamento"/>
      <sheetName val="Serviços"/>
      <sheetName val="Cronograma 1º"/>
      <sheetName val="Cronograma 2º"/>
      <sheetName val="Instalação"/>
      <sheetName val="Mobiliz."/>
      <sheetName val="Cpu Trans."/>
      <sheetName val="CAP-CM30"/>
      <sheetName val="Plan1"/>
      <sheetName val="Rotineira"/>
      <sheetName val="Veíc."/>
      <sheetName val="Serv.Aux."/>
      <sheetName val="Const. Dren."/>
      <sheetName val="Aux.Dren"/>
      <sheetName val="Serv. Adm."/>
      <sheetName val="CPUMat.Bet."/>
      <sheetName val="M Obra"/>
      <sheetName val="Equip."/>
      <sheetName val="Materiais"/>
      <sheetName val="DIVISÓRIAS"/>
      <sheetName val="Mode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1">
          <cell r="G11">
            <v>185700</v>
          </cell>
        </row>
        <row r="12">
          <cell r="G12">
            <v>158.464</v>
          </cell>
        </row>
        <row r="13">
          <cell r="G13">
            <v>237.696</v>
          </cell>
        </row>
        <row r="17">
          <cell r="G17">
            <v>450</v>
          </cell>
        </row>
        <row r="18">
          <cell r="G18">
            <v>170</v>
          </cell>
        </row>
        <row r="20">
          <cell r="G20">
            <v>420</v>
          </cell>
        </row>
        <row r="21">
          <cell r="G21">
            <v>1285</v>
          </cell>
        </row>
        <row r="22">
          <cell r="G22">
            <v>74.28</v>
          </cell>
        </row>
        <row r="23">
          <cell r="G23">
            <v>74.28</v>
          </cell>
        </row>
        <row r="25">
          <cell r="G25">
            <v>247.6</v>
          </cell>
        </row>
        <row r="26">
          <cell r="G26">
            <v>160.94</v>
          </cell>
        </row>
        <row r="27">
          <cell r="G27">
            <v>185.7</v>
          </cell>
        </row>
        <row r="28">
          <cell r="G28">
            <v>309.5</v>
          </cell>
        </row>
        <row r="29">
          <cell r="G29">
            <v>742.8</v>
          </cell>
        </row>
        <row r="30">
          <cell r="G30">
            <v>185.7</v>
          </cell>
        </row>
        <row r="32">
          <cell r="G32">
            <v>28</v>
          </cell>
        </row>
        <row r="33">
          <cell r="G33">
            <v>75000</v>
          </cell>
        </row>
        <row r="34">
          <cell r="G34">
            <v>13500</v>
          </cell>
        </row>
        <row r="35">
          <cell r="G35">
            <v>13500</v>
          </cell>
        </row>
        <row r="36">
          <cell r="G36">
            <v>500</v>
          </cell>
        </row>
        <row r="37">
          <cell r="G37">
            <v>375</v>
          </cell>
        </row>
        <row r="38">
          <cell r="G38">
            <v>1000</v>
          </cell>
        </row>
        <row r="39">
          <cell r="G39">
            <v>250</v>
          </cell>
        </row>
        <row r="41">
          <cell r="G41">
            <v>100</v>
          </cell>
        </row>
        <row r="42">
          <cell r="G42">
            <v>247.6</v>
          </cell>
        </row>
        <row r="43">
          <cell r="G43">
            <v>433.3</v>
          </cell>
        </row>
        <row r="44">
          <cell r="G44">
            <v>123.8</v>
          </cell>
        </row>
        <row r="45">
          <cell r="G45">
            <v>185.7</v>
          </cell>
        </row>
        <row r="46">
          <cell r="G46">
            <v>185.7</v>
          </cell>
        </row>
        <row r="47">
          <cell r="G47">
            <v>60000</v>
          </cell>
        </row>
        <row r="49">
          <cell r="G49">
            <v>200</v>
          </cell>
        </row>
        <row r="50">
          <cell r="G50">
            <v>6565.0659999999998</v>
          </cell>
        </row>
        <row r="51">
          <cell r="G51">
            <v>70</v>
          </cell>
        </row>
        <row r="52">
          <cell r="G52">
            <v>70</v>
          </cell>
        </row>
        <row r="53">
          <cell r="G53">
            <v>192000</v>
          </cell>
        </row>
        <row r="54">
          <cell r="G54">
            <v>122194.66320000001</v>
          </cell>
        </row>
        <row r="55">
          <cell r="G55">
            <v>82140.130999999994</v>
          </cell>
        </row>
        <row r="56">
          <cell r="G56">
            <v>10250.674560000001</v>
          </cell>
        </row>
        <row r="57">
          <cell r="G57">
            <v>5615.3190000000004</v>
          </cell>
        </row>
        <row r="58">
          <cell r="G58">
            <v>371372.78499999997</v>
          </cell>
        </row>
        <row r="59">
          <cell r="G59">
            <v>12</v>
          </cell>
        </row>
        <row r="60">
          <cell r="G60">
            <v>192</v>
          </cell>
        </row>
        <row r="61">
          <cell r="G61">
            <v>960</v>
          </cell>
        </row>
        <row r="62">
          <cell r="G62">
            <v>60</v>
          </cell>
        </row>
        <row r="63">
          <cell r="G63">
            <v>120</v>
          </cell>
        </row>
        <row r="64">
          <cell r="G64">
            <v>160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Fresagem de Pista Ago-98"/>
      <sheetName val="Fresagem de Pista Ago_98"/>
    </sheetNames>
    <sheetDataSet>
      <sheetData sheetId="0"/>
      <sheetData sheetId="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nferencia"/>
      <sheetName val="MAO DE OBRA"/>
      <sheetName val="EQUIPAMENTO"/>
      <sheetName val="MÃO DE OBRA"/>
      <sheetName val="RR-1C"/>
      <sheetName val="CM-30"/>
      <sheetName val="TRANSP. 4M3"/>
      <sheetName val="TRANSP.5M³"/>
      <sheetName val="GRAMA"/>
      <sheetName val="CAPINA"/>
      <sheetName val="ROÇADA "/>
      <sheetName val="ROÇ. COL."/>
      <sheetName val="RECOMP.MEC."/>
      <sheetName val="RECOMP.MANUAL"/>
      <sheetName val="VALETA"/>
      <sheetName val="MEIO FIO"/>
      <sheetName val="correção"/>
      <sheetName val="REM. MEC"/>
      <sheetName val="REM. MANUAL"/>
      <sheetName val="T. BURACO"/>
      <sheetName val="ESC. MANUAL"/>
      <sheetName val="LIMP.PONTE"/>
      <sheetName val="MBUF"/>
      <sheetName val="SOLO"/>
      <sheetName val="REGUL."/>
      <sheetName val="REAJ.AQUIS"/>
      <sheetName val="REAJ.TRANSP"/>
      <sheetName val="REAJUST"/>
      <sheetName val="DIVERSOS"/>
      <sheetName val="RELET"/>
      <sheetName val="F. MEDIÇAO"/>
      <sheetName val="REC.REV. PRIM."/>
      <sheetName val="M.BETUM."/>
      <sheetName val="TRANSPORTE10"/>
      <sheetName val="TRANSPORTE"/>
      <sheetName val="ROÇADA"/>
      <sheetName val="RECOMPOSIÇÃO"/>
      <sheetName val="capa selante"/>
      <sheetName val="REM. MECANIZADO"/>
      <sheetName val="T. BURACO (emer)"/>
      <sheetName val="ENROCAMENTO JOGADO"/>
      <sheetName val="ENROCAMENTO"/>
      <sheetName val="CONCRETO"/>
      <sheetName val="PONTE E CAIAÇÃO"/>
      <sheetName val="RECONF. E ESCAVAÇ."/>
      <sheetName val="REAJ.AQUIS (2)"/>
      <sheetName val="RELET 1"/>
      <sheetName val="RELET 2"/>
      <sheetName val="BOLETIM"/>
      <sheetName val="COMPOSIÇO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M.BETUM."/>
      <sheetName val="TRANSPORTE"/>
      <sheetName val="CAPINA "/>
      <sheetName val="ROÇADA "/>
      <sheetName val="RECOMP.MEC."/>
      <sheetName val="RECOMP.MANUAL"/>
      <sheetName val="correção"/>
      <sheetName val="REM. MEC"/>
      <sheetName val="REM. MANUAL"/>
      <sheetName val="T. BURACO"/>
      <sheetName val="ENROCAMENTO"/>
      <sheetName val="CONCRETO"/>
      <sheetName val="MBUF"/>
      <sheetName val="SOLO"/>
      <sheetName val="MEIO FIO E VALETA"/>
      <sheetName val="PONTE E CAIAÇÃO"/>
      <sheetName val="REGUL. E ESCAVAÇ."/>
      <sheetName val="REAJ.AQUIS (2)"/>
      <sheetName val="REAJ.AQUIS"/>
      <sheetName val="REAJ.TRANSP"/>
      <sheetName val="DIVERSOS "/>
      <sheetName val="RELET"/>
      <sheetName val="F. MEDIÇAO"/>
      <sheetName val="REC.REV. PRIM."/>
      <sheetName val="TRANSPORTE10"/>
      <sheetName val="CAPINA"/>
      <sheetName val="ROÇADA"/>
      <sheetName val="RECOMPOSIÇÃO"/>
      <sheetName val="capa selante"/>
      <sheetName val="REM. MECANIZADO"/>
      <sheetName val="T. BURACO (emer)"/>
      <sheetName val="ENROCAMENTO JOGADO"/>
      <sheetName val="MEIO FIO"/>
      <sheetName val="RECONF. E ESCAVAÇ."/>
      <sheetName val="DIVERSOS"/>
      <sheetName val="RELET 1"/>
      <sheetName val="RELET 2"/>
      <sheetName val="BOLETIM"/>
      <sheetName val="COMPOSIÇO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
          <cell r="J12">
            <v>37.46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4">
          <cell r="O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Proposta"/>
      <sheetName val="ANALISES"/>
      <sheetName val="Custo do CM-30"/>
      <sheetName val="Cálculo"/>
      <sheetName val="Quadro + Gráfico"/>
      <sheetName val="memória de calculo_liquida"/>
      <sheetName val="Preços"/>
      <sheetName val="Desp. Apoio"/>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COMPOS1"/>
      <sheetName val="Carimbo de Nota"/>
      <sheetName val="Fresagem de Pista Ago-98"/>
      <sheetName val="P3"/>
      <sheetName val="PLANILHA ATUALIZADA"/>
      <sheetName val="Auxiliar"/>
      <sheetName val="Tela"/>
      <sheetName val="Atualizacao"/>
      <sheetName val="Chuvas"/>
      <sheetName val="Medição"/>
      <sheetName val="RELATA"/>
      <sheetName val="Custo da Imprimação"/>
      <sheetName val="Custo da Pintura de Ligação"/>
      <sheetName val="Conc 20"/>
      <sheetName val="CRON.NOVO.ARIPUANA"/>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ADOS"/>
      <sheetName val="C. Mat."/>
      <sheetName val="M.O. Sal"/>
      <sheetName val="Anexo M.O."/>
      <sheetName val="C. Equip."/>
      <sheetName val="C. Equip. Formula (A FAZER)"/>
      <sheetName val="Anexo C. Equip. VR"/>
      <sheetName val="Anexo C. Equip. VU"/>
      <sheetName val="BDI"/>
      <sheetName val="DMT"/>
      <sheetName val="COMPOSIÇÃO"/>
      <sheetName val="Aux"/>
      <sheetName val="1 A 00 301 00"/>
      <sheetName val="1 A 00 302 00"/>
      <sheetName val="1 A 00 716 00"/>
      <sheetName val="1 A 00 717 00"/>
      <sheetName val="1 A 00 963 00"/>
      <sheetName val="1 A 01 100 01"/>
      <sheetName val="1 A 01 100 02"/>
      <sheetName val="1 A 01 105 01"/>
      <sheetName val="1 A 01 105 02"/>
      <sheetName val="1 A 01 111 01"/>
      <sheetName val="1 A 01 120 01"/>
      <sheetName val="1 A 01 150 01"/>
      <sheetName val="1 A 01 170 01"/>
      <sheetName val="1 A 01 200 01"/>
      <sheetName val="1 A 01 390 72"/>
      <sheetName val="1 A 01 401 01"/>
      <sheetName val="1 A 01 410 51"/>
      <sheetName val="1 A 01 412 51"/>
      <sheetName val="1 A 01 415 01"/>
      <sheetName val="1 A 01 415 51"/>
      <sheetName val="1 A 01 418 51"/>
      <sheetName val="1 A 01 422 51"/>
      <sheetName val="1 A 01 580 02"/>
      <sheetName val="1 A 01 606 51"/>
      <sheetName val="1 A 01 720 50"/>
      <sheetName val="1 A 01 720 02"/>
      <sheetName val="1 A 01 780 01"/>
      <sheetName val="1 A 01 790 02"/>
      <sheetName val="1 A 01 890 01"/>
      <sheetName val="1 A 01 891 01"/>
      <sheetName val="1 A 01 893 01"/>
      <sheetName val="1 A 01 894 51"/>
      <sheetName val="2 S 04 401 01"/>
      <sheetName val="2 S 04 900 01"/>
      <sheetName val="2 S 04 910 55"/>
      <sheetName val="2 S 04 940 02"/>
      <sheetName val="3 S 03 950 00"/>
      <sheetName val="Q15-Manut-1° Ano"/>
      <sheetName val="Q15-Manut-2° Ano"/>
      <sheetName val="3 S 08 101 02"/>
      <sheetName val="3 S 08 109 04"/>
      <sheetName val="3 S 08 200 50"/>
      <sheetName val="3 S 08 200 51"/>
      <sheetName val="3 S 08 300 01"/>
      <sheetName val="3 S 08 301 01"/>
      <sheetName val="3 S 08 301 03"/>
      <sheetName val="3 S 08 302 01"/>
      <sheetName val="3 S 08 401 00"/>
      <sheetName val="3 S 08 402 00"/>
      <sheetName val="3 S 08 500 00"/>
      <sheetName val="3 S 08 900 00"/>
      <sheetName val="3 S 08 901 00"/>
      <sheetName val="3 S 08 910 00"/>
      <sheetName val="4 S 06 100 11"/>
      <sheetName val="5 S 01 000 00"/>
      <sheetName val="5 S 01 000 13"/>
      <sheetName val="5 S 01 011 00"/>
      <sheetName val="5 S 01 511 00"/>
      <sheetName val="5 S 02 300 00"/>
      <sheetName val="5 S 02 400 00"/>
      <sheetName val="5 S 02 501 51"/>
      <sheetName val="5 S 02 540 71"/>
      <sheetName val="5 S 02 511 51"/>
      <sheetName val="5 S 02 511 52"/>
      <sheetName val="5 S 02 993 04"/>
      <sheetName val="CBUQ Sem codigo"/>
      <sheetName val="Aux. Usinagem"/>
      <sheetName val="Tranp"/>
      <sheetName val="1 A 00 002 00"/>
      <sheetName val="1 A 00 002 03"/>
      <sheetName val="1 A 00 002 04"/>
      <sheetName val="1 A 00 002 07"/>
      <sheetName val="1 A 00 002 40"/>
      <sheetName val="1 A 00 002 41"/>
      <sheetName val="1 A 00 002 90"/>
      <sheetName val="1 A 00 002 91"/>
      <sheetName val="1 A 00 102 00"/>
      <sheetName val="2 S 01 000 00"/>
      <sheetName val="1 A 01 120 01 cant"/>
      <sheetName val="2 S 01 511 00"/>
      <sheetName val="Prep. Area Estoc."/>
      <sheetName val="Manut. Cant."/>
      <sheetName val="Mont. Usina Asfal."/>
      <sheetName val="1 A 01 422 51 Cant."/>
      <sheetName val="Aluguel Lab."/>
      <sheetName val="Aluguel Top."/>
      <sheetName val="Aluguel Resid."/>
      <sheetName val="Aluguel Aloj."/>
      <sheetName val="Manut. Canteiro"/>
      <sheetName val="Resumo Canteiro"/>
      <sheetName val="Inst. de Canteiro"/>
      <sheetName val="Mobilização"/>
      <sheetName val="SINAPI"/>
      <sheetName val="MB"/>
      <sheetName val="AQ_CAP"/>
      <sheetName val="AQ_CM30"/>
      <sheetName val="AQ_RR1C"/>
      <sheetName val="AQ_RR2C"/>
      <sheetName val="AQ_RC1C"/>
      <sheetName val="TRANSP MB"/>
      <sheetName val="T_CAP"/>
      <sheetName val="T_CM30"/>
      <sheetName val="T_RR1C"/>
      <sheetName val="T_RR2C"/>
      <sheetName val="T_RC1C"/>
      <sheetName val="QUADRO 06_RESUMO"/>
      <sheetName val="QUADRO 08-ROBERTO"/>
      <sheetName val="QUADRO 08_PROPOSTA"/>
      <sheetName val="QUADRO 10"/>
      <sheetName val="Q09-Esc salarial"/>
      <sheetName val="Quadro 11"/>
    </sheetNames>
    <sheetDataSet>
      <sheetData sheetId="0">
        <row r="4">
          <cell r="B4" t="str">
            <v>0144/2012-12</v>
          </cell>
        </row>
        <row r="5">
          <cell r="B5" t="str">
            <v>Lote Único</v>
          </cell>
        </row>
        <row r="11">
          <cell r="B11" t="str">
            <v>Transenge Engenharia e Construções Ltda</v>
          </cell>
        </row>
        <row r="12">
          <cell r="B12" t="str">
            <v>Engº José Roberto Fagiolo - CREA 516 -D/MS</v>
          </cell>
        </row>
        <row r="13">
          <cell r="B13" t="str">
            <v>PROCESSO N° 50600.012693/2012-34</v>
          </cell>
        </row>
        <row r="14">
          <cell r="B14">
            <v>40909</v>
          </cell>
        </row>
        <row r="16">
          <cell r="B16" t="str">
            <v>Jan/2012</v>
          </cell>
        </row>
      </sheetData>
      <sheetData sheetId="1"/>
      <sheetData sheetId="2"/>
      <sheetData sheetId="3"/>
      <sheetData sheetId="4"/>
      <sheetData sheetId="5"/>
      <sheetData sheetId="6"/>
      <sheetData sheetId="7"/>
      <sheetData sheetId="8"/>
      <sheetData sheetId="9">
        <row r="13">
          <cell r="C13">
            <v>8.7200000000000006</v>
          </cell>
        </row>
        <row r="14">
          <cell r="C14">
            <v>20.28</v>
          </cell>
        </row>
        <row r="15">
          <cell r="C15">
            <v>35.979999999999997</v>
          </cell>
        </row>
        <row r="16">
          <cell r="C16">
            <v>12.72</v>
          </cell>
        </row>
        <row r="18">
          <cell r="C18">
            <v>31.94</v>
          </cell>
        </row>
        <row r="20">
          <cell r="C20">
            <v>20.28</v>
          </cell>
        </row>
        <row r="21">
          <cell r="C21">
            <v>31.94</v>
          </cell>
        </row>
        <row r="22">
          <cell r="C22">
            <v>0</v>
          </cell>
        </row>
        <row r="23">
          <cell r="C23">
            <v>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5">
          <cell r="H65">
            <v>99.79</v>
          </cell>
        </row>
      </sheetData>
      <sheetData sheetId="45">
        <row r="65">
          <cell r="H65">
            <v>64.34</v>
          </cell>
        </row>
      </sheetData>
      <sheetData sheetId="46">
        <row r="65">
          <cell r="H65">
            <v>33.42</v>
          </cell>
        </row>
      </sheetData>
      <sheetData sheetId="47">
        <row r="65">
          <cell r="H65">
            <v>85.94</v>
          </cell>
        </row>
      </sheetData>
      <sheetData sheetId="48"/>
      <sheetData sheetId="49">
        <row r="23">
          <cell r="F23">
            <v>205338.11</v>
          </cell>
        </row>
      </sheetData>
      <sheetData sheetId="50">
        <row r="22">
          <cell r="F22">
            <v>108516.43</v>
          </cell>
        </row>
      </sheetData>
      <sheetData sheetId="51"/>
      <sheetData sheetId="52"/>
      <sheetData sheetId="53">
        <row r="65">
          <cell r="H65">
            <v>112.52</v>
          </cell>
        </row>
      </sheetData>
      <sheetData sheetId="54"/>
      <sheetData sheetId="55"/>
      <sheetData sheetId="56"/>
      <sheetData sheetId="57"/>
      <sheetData sheetId="58"/>
      <sheetData sheetId="59">
        <row r="65">
          <cell r="H65">
            <v>178.84</v>
          </cell>
        </row>
      </sheetData>
      <sheetData sheetId="60"/>
      <sheetData sheetId="61"/>
      <sheetData sheetId="62"/>
      <sheetData sheetId="63"/>
      <sheetData sheetId="64"/>
      <sheetData sheetId="65">
        <row r="65">
          <cell r="H65">
            <v>9.91</v>
          </cell>
        </row>
      </sheetData>
      <sheetData sheetId="66"/>
      <sheetData sheetId="67"/>
      <sheetData sheetId="68"/>
      <sheetData sheetId="69"/>
      <sheetData sheetId="70">
        <row r="65">
          <cell r="H65">
            <v>0.19</v>
          </cell>
        </row>
      </sheetData>
      <sheetData sheetId="71"/>
      <sheetData sheetId="72">
        <row r="67">
          <cell r="H67">
            <v>3.41</v>
          </cell>
        </row>
      </sheetData>
      <sheetData sheetId="73">
        <row r="65">
          <cell r="H65">
            <v>67.59</v>
          </cell>
        </row>
      </sheetData>
      <sheetData sheetId="74">
        <row r="67">
          <cell r="H67">
            <v>1.94</v>
          </cell>
        </row>
      </sheetData>
      <sheetData sheetId="75">
        <row r="67">
          <cell r="H67">
            <v>3.71</v>
          </cell>
        </row>
      </sheetData>
      <sheetData sheetId="76"/>
      <sheetData sheetId="77">
        <row r="65">
          <cell r="H65">
            <v>109.43</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65">
          <cell r="H65">
            <v>8672.75</v>
          </cell>
        </row>
      </sheetData>
      <sheetData sheetId="101"/>
      <sheetData sheetId="102">
        <row r="65">
          <cell r="H65">
            <v>159738.88</v>
          </cell>
        </row>
      </sheetData>
      <sheetData sheetId="103"/>
      <sheetData sheetId="104">
        <row r="65">
          <cell r="H65">
            <v>590.14</v>
          </cell>
        </row>
      </sheetData>
      <sheetData sheetId="105"/>
      <sheetData sheetId="106">
        <row r="65">
          <cell r="H65">
            <v>1341.6</v>
          </cell>
        </row>
      </sheetData>
      <sheetData sheetId="107">
        <row r="65">
          <cell r="H65">
            <v>2059.1999999999998</v>
          </cell>
        </row>
      </sheetData>
      <sheetData sheetId="108">
        <row r="65">
          <cell r="H65">
            <v>1081</v>
          </cell>
        </row>
      </sheetData>
      <sheetData sheetId="109">
        <row r="65">
          <cell r="H65">
            <v>1223.5999999999999</v>
          </cell>
        </row>
      </sheetData>
      <sheetData sheetId="110">
        <row r="65">
          <cell r="H65">
            <v>1674.4</v>
          </cell>
        </row>
      </sheetData>
      <sheetData sheetId="111">
        <row r="23">
          <cell r="C23">
            <v>1.0447</v>
          </cell>
        </row>
      </sheetData>
      <sheetData sheetId="112">
        <row r="65">
          <cell r="H65">
            <v>84.74</v>
          </cell>
        </row>
      </sheetData>
      <sheetData sheetId="113">
        <row r="65">
          <cell r="H65">
            <v>45</v>
          </cell>
        </row>
      </sheetData>
      <sheetData sheetId="114">
        <row r="65">
          <cell r="H65">
            <v>45</v>
          </cell>
        </row>
      </sheetData>
      <sheetData sheetId="115">
        <row r="65">
          <cell r="H65">
            <v>45</v>
          </cell>
        </row>
      </sheetData>
      <sheetData sheetId="116">
        <row r="65">
          <cell r="H65">
            <v>45</v>
          </cell>
        </row>
      </sheetData>
      <sheetData sheetId="117"/>
      <sheetData sheetId="118"/>
      <sheetData sheetId="119"/>
      <sheetData sheetId="120"/>
      <sheetData sheetId="121"/>
      <sheetData sheetId="122"/>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ADOS"/>
      <sheetName val="C. Mat."/>
      <sheetName val="M.O. Sal"/>
      <sheetName val="Anexo M.O."/>
      <sheetName val="C. Equip."/>
      <sheetName val="C. Equip. Formula (A FAZER)"/>
      <sheetName val="Anexo C. Equip. VR"/>
      <sheetName val="Anexo C. Equip. VU"/>
      <sheetName val="BDI"/>
      <sheetName val="DMT"/>
      <sheetName val="COMPOSIÇÃO"/>
      <sheetName val="Aux"/>
      <sheetName val="1 A 00 301 00"/>
      <sheetName val="1 A 00 302 00"/>
      <sheetName val="1 A 00 716 00"/>
      <sheetName val="1 A 00 717 00"/>
      <sheetName val="1 A 00 963 00"/>
      <sheetName val="1 A 01 100 01"/>
      <sheetName val="1 A 01 100 02"/>
      <sheetName val="1 A 01 105 01"/>
      <sheetName val="1 A 01 105 02"/>
      <sheetName val="1 A 01 111 01"/>
      <sheetName val="1 A 01 120 01"/>
      <sheetName val="1 A 01 150 01"/>
      <sheetName val="1 A 01 170 01"/>
      <sheetName val="1 A 01 200 01"/>
      <sheetName val="1 A 01 390 72"/>
      <sheetName val="1 A 01 401 01"/>
      <sheetName val="1 A 01 410 51"/>
      <sheetName val="1 A 01 412 51"/>
      <sheetName val="1 A 01 415 01"/>
      <sheetName val="1 A 01 415 51"/>
      <sheetName val="1 A 01 418 51"/>
      <sheetName val="1 A 01 422 51"/>
      <sheetName val="1 A 01 580 02"/>
      <sheetName val="1 A 01 606 51"/>
      <sheetName val="1 A 01 720 50"/>
      <sheetName val="1 A 01 720 02"/>
      <sheetName val="1 A 01 780 01"/>
      <sheetName val="1 A 01 790 02"/>
      <sheetName val="1 A 01 890 01"/>
      <sheetName val="1 A 01 891 01"/>
      <sheetName val="1 A 01 893 01"/>
      <sheetName val="1 A 01 894 51"/>
      <sheetName val="2 S 04 401 01"/>
      <sheetName val="2 S 04 900 01"/>
      <sheetName val="2 S 04 910 55"/>
      <sheetName val="2 S 04 940 02"/>
      <sheetName val="3 S 03 950 00"/>
      <sheetName val="Q15-Manut-1° Ano"/>
      <sheetName val="Q15-Manut-2° Ano"/>
      <sheetName val="3 S 08 101 02"/>
      <sheetName val="3 S 08 109 04"/>
      <sheetName val="3 S 08 200 50"/>
      <sheetName val="3 S 08 200 51"/>
      <sheetName val="3 S 08 300 01"/>
      <sheetName val="3 S 08 301 01"/>
      <sheetName val="3 S 08 301 03"/>
      <sheetName val="3 S 08 302 01"/>
      <sheetName val="3 S 08 401 00"/>
      <sheetName val="3 S 08 402 00"/>
      <sheetName val="3 S 08 500 00"/>
      <sheetName val="3 S 08 900 00"/>
      <sheetName val="3 S 08 901 00"/>
      <sheetName val="3 S 08 910 00"/>
      <sheetName val="4 S 06 100 11"/>
      <sheetName val="5 S 01 000 00"/>
      <sheetName val="5 S 01 000 13"/>
      <sheetName val="5 S 01 011 00"/>
      <sheetName val="5 S 01 511 00"/>
      <sheetName val="5 S 02 300 00"/>
      <sheetName val="5 S 02 400 00"/>
      <sheetName val="5 S 02 501 51"/>
      <sheetName val="5 S 02 540 71"/>
      <sheetName val="5 S 02 511 51"/>
      <sheetName val="5 S 02 511 52"/>
      <sheetName val="5 S 02 993 04"/>
      <sheetName val="CBUQ Sem codigo"/>
      <sheetName val="Aux. Usinagem"/>
      <sheetName val="Tranp"/>
      <sheetName val="1 A 00 002 00"/>
      <sheetName val="1 A 00 002 03"/>
      <sheetName val="1 A 00 002 04"/>
      <sheetName val="1 A 00 002 07"/>
      <sheetName val="1 A 00 002 40"/>
      <sheetName val="1 A 00 002 41"/>
      <sheetName val="1 A 00 002 90"/>
      <sheetName val="1 A 00 002 91"/>
      <sheetName val="1 A 00 102 00"/>
      <sheetName val="2 S 01 000 00"/>
      <sheetName val="1 A 01 120 01 cant"/>
      <sheetName val="2 S 01 511 00"/>
      <sheetName val="Prep. Area Estoc."/>
      <sheetName val="Manut. Cant."/>
      <sheetName val="Mont. Usina Asfal."/>
      <sheetName val="1 A 01 422 51 Cant."/>
      <sheetName val="Aluguel Lab."/>
      <sheetName val="Aluguel Top."/>
      <sheetName val="Aluguel Resid."/>
      <sheetName val="Aluguel Aloj."/>
      <sheetName val="Manut. Canteiro"/>
      <sheetName val="Resumo Canteiro"/>
      <sheetName val="Inst. de Canteiro"/>
      <sheetName val="Mobilização"/>
      <sheetName val="SINAPI"/>
      <sheetName val="MB"/>
      <sheetName val="AQ_CAP"/>
      <sheetName val="AQ_CM30"/>
      <sheetName val="AQ_RR1C"/>
      <sheetName val="AQ_RR2C"/>
      <sheetName val="AQ_RC1C"/>
      <sheetName val="TRANSP MB"/>
      <sheetName val="T_CAP"/>
      <sheetName val="T_CM30"/>
      <sheetName val="T_RR1C"/>
      <sheetName val="T_RR2C"/>
      <sheetName val="T_RC1C"/>
      <sheetName val="QUADRO 06_RESUMO"/>
      <sheetName val="QUADRO 08-ROBERTO"/>
      <sheetName val="QUADRO 08_PROPOSTA"/>
      <sheetName val="QUADRO 10"/>
      <sheetName val="Q09-Esc salarial"/>
      <sheetName val="Quadro 11"/>
    </sheetNames>
    <sheetDataSet>
      <sheetData sheetId="0">
        <row r="4">
          <cell r="B4" t="str">
            <v>0144/2012-12</v>
          </cell>
        </row>
        <row r="5">
          <cell r="B5" t="str">
            <v>Lote Único</v>
          </cell>
        </row>
        <row r="11">
          <cell r="B11" t="str">
            <v>Transenge Engenharia e Construções Ltda</v>
          </cell>
        </row>
        <row r="12">
          <cell r="B12" t="str">
            <v>Engº José Roberto Fagiolo - CREA 516 -D/MS</v>
          </cell>
        </row>
        <row r="13">
          <cell r="B13" t="str">
            <v>PROCESSO N° 50600.012693/2012-34</v>
          </cell>
        </row>
        <row r="14">
          <cell r="B14">
            <v>40909</v>
          </cell>
        </row>
        <row r="16">
          <cell r="B16" t="str">
            <v>Jan/2012</v>
          </cell>
        </row>
      </sheetData>
      <sheetData sheetId="1"/>
      <sheetData sheetId="2"/>
      <sheetData sheetId="3"/>
      <sheetData sheetId="4"/>
      <sheetData sheetId="5"/>
      <sheetData sheetId="6"/>
      <sheetData sheetId="7"/>
      <sheetData sheetId="8"/>
      <sheetData sheetId="9">
        <row r="13">
          <cell r="C13">
            <v>8.7200000000000006</v>
          </cell>
        </row>
        <row r="14">
          <cell r="C14">
            <v>20.28</v>
          </cell>
        </row>
        <row r="15">
          <cell r="C15">
            <v>35.979999999999997</v>
          </cell>
        </row>
        <row r="16">
          <cell r="C16">
            <v>12.72</v>
          </cell>
        </row>
        <row r="18">
          <cell r="C18">
            <v>31.94</v>
          </cell>
        </row>
        <row r="20">
          <cell r="C20">
            <v>20.28</v>
          </cell>
        </row>
        <row r="21">
          <cell r="C21">
            <v>31.94</v>
          </cell>
        </row>
        <row r="22">
          <cell r="C22">
            <v>0</v>
          </cell>
        </row>
        <row r="23">
          <cell r="C23">
            <v>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5">
          <cell r="H65">
            <v>99.79</v>
          </cell>
        </row>
      </sheetData>
      <sheetData sheetId="45">
        <row r="65">
          <cell r="H65">
            <v>64.34</v>
          </cell>
        </row>
      </sheetData>
      <sheetData sheetId="46">
        <row r="65">
          <cell r="H65">
            <v>33.42</v>
          </cell>
        </row>
      </sheetData>
      <sheetData sheetId="47">
        <row r="65">
          <cell r="H65">
            <v>85.94</v>
          </cell>
        </row>
      </sheetData>
      <sheetData sheetId="48"/>
      <sheetData sheetId="49">
        <row r="23">
          <cell r="F23">
            <v>205338.11</v>
          </cell>
        </row>
      </sheetData>
      <sheetData sheetId="50">
        <row r="22">
          <cell r="F22">
            <v>108516.43</v>
          </cell>
        </row>
      </sheetData>
      <sheetData sheetId="51"/>
      <sheetData sheetId="52"/>
      <sheetData sheetId="53">
        <row r="65">
          <cell r="H65">
            <v>112.52</v>
          </cell>
        </row>
      </sheetData>
      <sheetData sheetId="54"/>
      <sheetData sheetId="55"/>
      <sheetData sheetId="56"/>
      <sheetData sheetId="57"/>
      <sheetData sheetId="58"/>
      <sheetData sheetId="59">
        <row r="65">
          <cell r="H65">
            <v>178.84</v>
          </cell>
        </row>
      </sheetData>
      <sheetData sheetId="60"/>
      <sheetData sheetId="61"/>
      <sheetData sheetId="62"/>
      <sheetData sheetId="63"/>
      <sheetData sheetId="64"/>
      <sheetData sheetId="65">
        <row r="65">
          <cell r="H65">
            <v>9.91</v>
          </cell>
        </row>
      </sheetData>
      <sheetData sheetId="66"/>
      <sheetData sheetId="67"/>
      <sheetData sheetId="68"/>
      <sheetData sheetId="69"/>
      <sheetData sheetId="70">
        <row r="65">
          <cell r="H65">
            <v>0.19</v>
          </cell>
        </row>
      </sheetData>
      <sheetData sheetId="71"/>
      <sheetData sheetId="72">
        <row r="67">
          <cell r="H67">
            <v>3.41</v>
          </cell>
        </row>
      </sheetData>
      <sheetData sheetId="73">
        <row r="65">
          <cell r="H65">
            <v>67.59</v>
          </cell>
        </row>
      </sheetData>
      <sheetData sheetId="74">
        <row r="67">
          <cell r="H67">
            <v>1.94</v>
          </cell>
        </row>
      </sheetData>
      <sheetData sheetId="75">
        <row r="67">
          <cell r="H67">
            <v>3.71</v>
          </cell>
        </row>
      </sheetData>
      <sheetData sheetId="76"/>
      <sheetData sheetId="77">
        <row r="65">
          <cell r="H65">
            <v>109.43</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65">
          <cell r="H65">
            <v>8672.75</v>
          </cell>
        </row>
      </sheetData>
      <sheetData sheetId="101"/>
      <sheetData sheetId="102">
        <row r="65">
          <cell r="H65">
            <v>159738.88</v>
          </cell>
        </row>
      </sheetData>
      <sheetData sheetId="103"/>
      <sheetData sheetId="104">
        <row r="65">
          <cell r="H65">
            <v>590.14</v>
          </cell>
        </row>
      </sheetData>
      <sheetData sheetId="105"/>
      <sheetData sheetId="106">
        <row r="65">
          <cell r="H65">
            <v>1341.6</v>
          </cell>
        </row>
      </sheetData>
      <sheetData sheetId="107">
        <row r="65">
          <cell r="H65">
            <v>2059.1999999999998</v>
          </cell>
        </row>
      </sheetData>
      <sheetData sheetId="108">
        <row r="65">
          <cell r="H65">
            <v>1081</v>
          </cell>
        </row>
      </sheetData>
      <sheetData sheetId="109">
        <row r="65">
          <cell r="H65">
            <v>1223.5999999999999</v>
          </cell>
        </row>
      </sheetData>
      <sheetData sheetId="110">
        <row r="65">
          <cell r="H65">
            <v>1674.4</v>
          </cell>
        </row>
      </sheetData>
      <sheetData sheetId="111">
        <row r="23">
          <cell r="C23">
            <v>1.0447</v>
          </cell>
        </row>
      </sheetData>
      <sheetData sheetId="112">
        <row r="65">
          <cell r="H65">
            <v>84.74</v>
          </cell>
        </row>
      </sheetData>
      <sheetData sheetId="113">
        <row r="65">
          <cell r="H65">
            <v>45</v>
          </cell>
        </row>
      </sheetData>
      <sheetData sheetId="114">
        <row r="65">
          <cell r="H65">
            <v>45</v>
          </cell>
        </row>
      </sheetData>
      <sheetData sheetId="115">
        <row r="65">
          <cell r="H65">
            <v>45</v>
          </cell>
        </row>
      </sheetData>
      <sheetData sheetId="116">
        <row r="65">
          <cell r="H65">
            <v>45</v>
          </cell>
        </row>
      </sheetData>
      <sheetData sheetId="117"/>
      <sheetData sheetId="118"/>
      <sheetData sheetId="119"/>
      <sheetData sheetId="120"/>
      <sheetData sheetId="121"/>
      <sheetData sheetId="1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D_NI_5"/>
      <sheetName val="Capa"/>
      <sheetName val="Plan1"/>
    </sheetNames>
    <sheetDataSet>
      <sheetData sheetId="0"/>
      <sheetData sheetId="1"/>
      <sheetData sheetId="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anteiro"/>
      <sheetName val="AVS"/>
      <sheetName val="Ctr. (3)"/>
      <sheetName val="DMT"/>
      <sheetName val="Equipamentos"/>
      <sheetName val="Materiais"/>
      <sheetName val="Mão de Obra"/>
      <sheetName val="Diversos"/>
      <sheetName val="Trechos"/>
      <sheetName val="Vínculo (2)"/>
      <sheetName val="COLAR (2)"/>
      <sheetName val="Ctr. (2)"/>
      <sheetName val="Reciclagem de Base 1"/>
      <sheetName val="Reciclagem de Base 2"/>
      <sheetName val="CBUQ pol"/>
      <sheetName val="CBUQ Massa Fina"/>
      <sheetName val="Lama Grossa"/>
      <sheetName val="TSSp"/>
      <sheetName val="TSD"/>
      <sheetName val="Remoção CBUQ"/>
      <sheetName val="Selagem de trinca"/>
      <sheetName val="Micro Rev. 2 Cam."/>
      <sheetName val="AAUQ"/>
      <sheetName val="DCD 02 "/>
      <sheetName val="RBAM"/>
      <sheetName val="Base Solo Estab."/>
      <sheetName val="DPS 01"/>
      <sheetName val="Esc mat 1ª cat 600 a 800"/>
      <sheetName val="Compact 100% PN"/>
      <sheetName val="STC 03"/>
      <sheetName val="EDA 01"/>
      <sheetName val="Gabião"/>
      <sheetName val="Hidrossemeadura"/>
      <sheetName val="BSD 03"/>
      <sheetName val="DSS 03"/>
      <sheetName val="BSD 01"/>
      <sheetName val="Reciclagem de Base com BRITA"/>
      <sheetName val="TSS"/>
      <sheetName val="RBSM"/>
      <sheetName val="RBAM(FS)"/>
      <sheetName val="Fresagem Cont."/>
      <sheetName val="Vínculo"/>
      <sheetName val="COLAR"/>
      <sheetName val="Ctr."/>
    </sheetNames>
    <sheetDataSet>
      <sheetData sheetId="0"/>
      <sheetData sheetId="1"/>
      <sheetData sheetId="2"/>
      <sheetData sheetId="3"/>
      <sheetData sheetId="4"/>
      <sheetData sheetId="5"/>
      <sheetData sheetId="6"/>
      <sheetData sheetId="7"/>
      <sheetData sheetId="8"/>
      <sheetData sheetId="9">
        <row r="8">
          <cell r="Y8">
            <v>108.2</v>
          </cell>
        </row>
        <row r="9">
          <cell r="Y9">
            <v>185.5</v>
          </cell>
        </row>
        <row r="10">
          <cell r="Y10">
            <v>128.19999999999999</v>
          </cell>
        </row>
        <row r="11">
          <cell r="Y11">
            <v>185.5</v>
          </cell>
        </row>
        <row r="12">
          <cell r="Y12">
            <v>223.2</v>
          </cell>
        </row>
        <row r="13">
          <cell r="Y13">
            <v>165.7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anteiro"/>
      <sheetName val="AVS"/>
      <sheetName val="Ctr. (3)"/>
      <sheetName val="DMT"/>
      <sheetName val="Equipamentos"/>
      <sheetName val="Materiais"/>
      <sheetName val="Mão de Obra"/>
      <sheetName val="Diversos"/>
      <sheetName val="Trechos"/>
      <sheetName val="Vínculo (2)"/>
      <sheetName val="COLAR (2)"/>
      <sheetName val="Ctr. (2)"/>
      <sheetName val="Reciclagem de Base 1"/>
      <sheetName val="Reciclagem de Base 2"/>
      <sheetName val="CBUQ pol"/>
      <sheetName val="CBUQ Massa Fina"/>
      <sheetName val="Lama Grossa"/>
      <sheetName val="TSSp"/>
      <sheetName val="TSD"/>
      <sheetName val="Remoção CBUQ"/>
      <sheetName val="Selagem de trinca"/>
      <sheetName val="Micro Rev. 2 Cam."/>
      <sheetName val="AAUQ"/>
      <sheetName val="DCD 02 "/>
      <sheetName val="RBAM"/>
      <sheetName val="Base Solo Estab."/>
      <sheetName val="DPS 01"/>
      <sheetName val="Esc mat 1ª cat 600 a 800"/>
      <sheetName val="Compact 100% PN"/>
      <sheetName val="STC 03"/>
      <sheetName val="EDA 01"/>
      <sheetName val="Gabião"/>
      <sheetName val="Hidrossemeadura"/>
      <sheetName val="BSD 03"/>
      <sheetName val="DSS 03"/>
      <sheetName val="BSD 01"/>
      <sheetName val="Reciclagem de Base com BRITA"/>
      <sheetName val="TSS"/>
      <sheetName val="RBSM"/>
      <sheetName val="RBAM(FS)"/>
      <sheetName val="Fresagem Cont."/>
      <sheetName val="Vínculo"/>
      <sheetName val="COLAR"/>
      <sheetName val="Ctr."/>
    </sheetNames>
    <sheetDataSet>
      <sheetData sheetId="0"/>
      <sheetData sheetId="1"/>
      <sheetData sheetId="2"/>
      <sheetData sheetId="3"/>
      <sheetData sheetId="4"/>
      <sheetData sheetId="5"/>
      <sheetData sheetId="6"/>
      <sheetData sheetId="7"/>
      <sheetData sheetId="8"/>
      <sheetData sheetId="9">
        <row r="8">
          <cell r="Y8">
            <v>108.2</v>
          </cell>
        </row>
        <row r="9">
          <cell r="Y9">
            <v>185.5</v>
          </cell>
        </row>
        <row r="10">
          <cell r="Y10">
            <v>128.19999999999999</v>
          </cell>
        </row>
        <row r="11">
          <cell r="Y11">
            <v>185.5</v>
          </cell>
        </row>
        <row r="12">
          <cell r="Y12">
            <v>223.2</v>
          </cell>
        </row>
        <row r="13">
          <cell r="Y13">
            <v>165.7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INVENTÁRIO"/>
      <sheetName val="TREVOS"/>
      <sheetName val="CROQUIS"/>
      <sheetName val="MB"/>
      <sheetName val="AQ TR MB"/>
      <sheetName val="MOBIL-CANT"/>
      <sheetName val="MAT PLACA"/>
      <sheetName val="SERVIÇOS"/>
      <sheetName val="ORÇAMENTO"/>
      <sheetName val="TLCB5"/>
      <sheetName val="TLMR"/>
      <sheetName val="TLCC4"/>
      <sheetName val="TLMB"/>
      <sheetName val="TCCB10"/>
      <sheetName val="CRONOGAMA 1º"/>
      <sheetName val="CRONOGAMA 2º"/>
      <sheetName val="COMPAUTO"/>
      <sheetName val="COMPSERVENC"/>
      <sheetName val="COMPMOTSER"/>
      <sheetName val="COMPOSIÇÕES2 (2)"/>
    </sheetNames>
    <sheetDataSet>
      <sheetData sheetId="0" refreshError="1">
        <row r="3">
          <cell r="B3">
            <v>0.23899999999999999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USTO H-UTIL.-EQIP."/>
      <sheetName val="CÓD.-SERVIÇO"/>
      <sheetName val="PROD-EQUIPE"/>
      <sheetName val="01.100.00"/>
      <sheetName val="BONIFICAÇÃO"/>
      <sheetName val="TPU-MARÇO_2002"/>
      <sheetName val="TPU_MARÇO_2002"/>
    </sheetNames>
    <sheetDataSet>
      <sheetData sheetId="0" refreshError="1"/>
      <sheetData sheetId="1" refreshError="1"/>
      <sheetData sheetId="2" refreshError="1"/>
      <sheetData sheetId="3" refreshError="1"/>
      <sheetData sheetId="4" refreshError="1"/>
      <sheetData sheetId="5" refreshError="1">
        <row r="2">
          <cell r="B2" t="str">
            <v>Cód. Colinas</v>
          </cell>
          <cell r="D2" t="str">
            <v>Código</v>
          </cell>
          <cell r="E2" t="str">
            <v>Serviços</v>
          </cell>
          <cell r="F2" t="str">
            <v>Unid.</v>
          </cell>
          <cell r="H2" t="str">
            <v>Cód.</v>
          </cell>
          <cell r="L2" t="str">
            <v>K</v>
          </cell>
        </row>
        <row r="3">
          <cell r="H3" t="str">
            <v>TER</v>
          </cell>
          <cell r="L3">
            <v>0</v>
          </cell>
        </row>
        <row r="4">
          <cell r="H4" t="str">
            <v>PAV</v>
          </cell>
          <cell r="L4">
            <v>0</v>
          </cell>
        </row>
        <row r="5">
          <cell r="D5" t="str">
            <v xml:space="preserve">FASE 21 - SERVIÇOS PRELIMINARES :  </v>
          </cell>
          <cell r="H5" t="str">
            <v>PAV1</v>
          </cell>
          <cell r="L5">
            <v>0</v>
          </cell>
        </row>
        <row r="6">
          <cell r="B6" t="str">
            <v>0.1.1</v>
          </cell>
          <cell r="D6" t="str">
            <v>21.01.01</v>
          </cell>
          <cell r="E6" t="str">
            <v>Sondagem a percussão até 15 m</v>
          </cell>
          <cell r="F6" t="str">
            <v>m</v>
          </cell>
          <cell r="H6" t="str">
            <v>PAV2</v>
          </cell>
          <cell r="L6">
            <v>0</v>
          </cell>
        </row>
        <row r="7">
          <cell r="B7" t="str">
            <v>0.1.2</v>
          </cell>
          <cell r="D7" t="str">
            <v xml:space="preserve">21.01.02 </v>
          </cell>
          <cell r="E7" t="str">
            <v>Sondagem a perc. até 15 m loc.alag.&lt;50cm</v>
          </cell>
          <cell r="F7" t="str">
            <v>m</v>
          </cell>
          <cell r="H7" t="str">
            <v>PAV3</v>
          </cell>
          <cell r="L7">
            <v>0</v>
          </cell>
        </row>
        <row r="8">
          <cell r="B8" t="str">
            <v>0.1.3</v>
          </cell>
          <cell r="D8" t="str">
            <v>21.01.03</v>
          </cell>
          <cell r="E8" t="str">
            <v>Sondagem a percussão de 15 a 30 m</v>
          </cell>
          <cell r="F8" t="str">
            <v>m</v>
          </cell>
          <cell r="H8" t="str">
            <v>PAV4</v>
          </cell>
          <cell r="L8">
            <v>0</v>
          </cell>
        </row>
        <row r="9">
          <cell r="B9" t="str">
            <v>0.1.4</v>
          </cell>
          <cell r="D9" t="str">
            <v xml:space="preserve">21.01.04 </v>
          </cell>
          <cell r="E9" t="str">
            <v>Sondagem a perc.15a30m loc.alag.&lt;50cm</v>
          </cell>
          <cell r="F9" t="str">
            <v>m</v>
          </cell>
          <cell r="H9" t="str">
            <v>PAV5</v>
          </cell>
          <cell r="L9">
            <v>0</v>
          </cell>
        </row>
        <row r="10">
          <cell r="B10" t="str">
            <v>0.1.5</v>
          </cell>
          <cell r="D10" t="str">
            <v>21.01.05</v>
          </cell>
          <cell r="E10" t="str">
            <v>Sondagem percussão superior 30 m</v>
          </cell>
          <cell r="F10" t="str">
            <v>m</v>
          </cell>
          <cell r="H10" t="str">
            <v>PAV6</v>
          </cell>
          <cell r="L10">
            <v>0</v>
          </cell>
        </row>
        <row r="11">
          <cell r="B11" t="str">
            <v>0.1.6</v>
          </cell>
          <cell r="D11" t="str">
            <v xml:space="preserve">21.01.06 </v>
          </cell>
          <cell r="E11" t="str">
            <v>Sondagem perc.+30 m loc.alag.&lt; 50 cm</v>
          </cell>
          <cell r="F11" t="str">
            <v>m</v>
          </cell>
          <cell r="H11" t="str">
            <v>PAV7</v>
          </cell>
          <cell r="L11">
            <v>0</v>
          </cell>
        </row>
        <row r="12">
          <cell r="B12" t="str">
            <v>0.1.7</v>
          </cell>
          <cell r="D12" t="str">
            <v>21.01.07</v>
          </cell>
          <cell r="E12" t="str">
            <v>Sondagem perc. - taxa fixa de instalação</v>
          </cell>
          <cell r="F12" t="str">
            <v>un</v>
          </cell>
          <cell r="H12" t="str">
            <v>DRE</v>
          </cell>
          <cell r="L12">
            <v>0</v>
          </cell>
        </row>
        <row r="13">
          <cell r="B13" t="str">
            <v>0.1.8</v>
          </cell>
          <cell r="D13" t="str">
            <v xml:space="preserve">21.01.08 </v>
          </cell>
          <cell r="E13" t="str">
            <v>Sondagem rotativa - taxa fixa instalação</v>
          </cell>
          <cell r="F13" t="str">
            <v>un</v>
          </cell>
          <cell r="H13" t="str">
            <v>VDT</v>
          </cell>
          <cell r="L13">
            <v>0</v>
          </cell>
        </row>
        <row r="14">
          <cell r="B14" t="str">
            <v>0.1.9</v>
          </cell>
          <cell r="D14" t="str">
            <v>21.01.09</v>
          </cell>
          <cell r="E14" t="str">
            <v>Sondagem - transporte de equipamento</v>
          </cell>
          <cell r="F14" t="str">
            <v>km x equip.</v>
          </cell>
          <cell r="H14" t="str">
            <v>IMO</v>
          </cell>
          <cell r="L14">
            <v>0</v>
          </cell>
        </row>
        <row r="15">
          <cell r="B15" t="str">
            <v>0.1.10</v>
          </cell>
          <cell r="D15" t="str">
            <v xml:space="preserve">21.01.10 </v>
          </cell>
          <cell r="E15" t="str">
            <v>Sondagem - deslocamento de equipamento</v>
          </cell>
          <cell r="F15" t="str">
            <v>m</v>
          </cell>
        </row>
        <row r="16">
          <cell r="B16" t="str">
            <v>0.1.11</v>
          </cell>
          <cell r="D16" t="str">
            <v>21.01.11</v>
          </cell>
          <cell r="E16" t="str">
            <v>Sondagem perc. - plataforma ou banqueta</v>
          </cell>
          <cell r="F16" t="str">
            <v>equip.</v>
          </cell>
        </row>
        <row r="17">
          <cell r="B17" t="str">
            <v>0.1.12</v>
          </cell>
          <cell r="D17" t="str">
            <v>21.01.12</v>
          </cell>
          <cell r="E17" t="str">
            <v>Sondagem rotativa - plataforma ou banqueta</v>
          </cell>
          <cell r="F17" t="str">
            <v>equip.</v>
          </cell>
        </row>
        <row r="18">
          <cell r="B18" t="str">
            <v>0.1.13</v>
          </cell>
          <cell r="D18" t="str">
            <v>21.01.13</v>
          </cell>
          <cell r="E18" t="str">
            <v>Abertura de picada</v>
          </cell>
          <cell r="F18" t="str">
            <v>m</v>
          </cell>
        </row>
        <row r="19">
          <cell r="B19" t="str">
            <v>0.1.14</v>
          </cell>
          <cell r="D19" t="str">
            <v>21.01.14</v>
          </cell>
          <cell r="E19" t="str">
            <v>Sondagem - flutuante</v>
          </cell>
          <cell r="F19" t="str">
            <v>obra</v>
          </cell>
        </row>
        <row r="20">
          <cell r="B20" t="str">
            <v>0.1.15</v>
          </cell>
          <cell r="D20" t="str">
            <v>21.01.15</v>
          </cell>
          <cell r="E20" t="str">
            <v>Sondagem percussão instalação flutuante</v>
          </cell>
          <cell r="F20" t="str">
            <v>sond.</v>
          </cell>
        </row>
        <row r="21">
          <cell r="B21" t="str">
            <v>0.1.16</v>
          </cell>
          <cell r="D21" t="str">
            <v>21.01.16</v>
          </cell>
          <cell r="E21" t="str">
            <v>Sondagem rotativa - instalação flutuante</v>
          </cell>
          <cell r="F21" t="str">
            <v>sond.</v>
          </cell>
        </row>
        <row r="22">
          <cell r="B22" t="str">
            <v>0.1.17</v>
          </cell>
          <cell r="D22" t="str">
            <v xml:space="preserve">21.01.17 </v>
          </cell>
          <cell r="E22" t="str">
            <v>Sondagem rotativa solo 57,10mm (AX)</v>
          </cell>
          <cell r="F22" t="str">
            <v>m</v>
          </cell>
        </row>
        <row r="23">
          <cell r="B23" t="str">
            <v>0.1.18</v>
          </cell>
          <cell r="D23" t="str">
            <v>21.01.18</v>
          </cell>
          <cell r="E23" t="str">
            <v>Sondagem rotativa solo 73,00mm (BX)</v>
          </cell>
          <cell r="F23" t="str">
            <v>m</v>
          </cell>
        </row>
        <row r="24">
          <cell r="B24" t="str">
            <v>0.1.19</v>
          </cell>
          <cell r="D24" t="str">
            <v xml:space="preserve">21.01.19 </v>
          </cell>
          <cell r="E24" t="str">
            <v>Sondagem rotativa solo 88,9mm (NX)</v>
          </cell>
          <cell r="F24" t="str">
            <v>m</v>
          </cell>
        </row>
        <row r="25">
          <cell r="B25" t="str">
            <v>0.1.20</v>
          </cell>
          <cell r="D25" t="str">
            <v xml:space="preserve">21.01.20 </v>
          </cell>
          <cell r="E25" t="str">
            <v>Sondagem rotativa solo 114,30mm (HX)</v>
          </cell>
          <cell r="F25" t="str">
            <v>m</v>
          </cell>
        </row>
        <row r="26">
          <cell r="B26" t="str">
            <v>0.1.21</v>
          </cell>
          <cell r="D26" t="str">
            <v>21.01.21</v>
          </cell>
          <cell r="E26" t="str">
            <v>Sondagem rotativa rocha alt. 57,1mm (AX)</v>
          </cell>
          <cell r="F26" t="str">
            <v>m</v>
          </cell>
        </row>
        <row r="27">
          <cell r="B27" t="str">
            <v>0.1.22</v>
          </cell>
          <cell r="D27" t="str">
            <v>21.01.22</v>
          </cell>
          <cell r="E27" t="str">
            <v>Sondagem rotativa rocha alt. 73,0mm (BX)</v>
          </cell>
          <cell r="F27" t="str">
            <v>m</v>
          </cell>
        </row>
        <row r="28">
          <cell r="B28" t="str">
            <v>0.1.23</v>
          </cell>
          <cell r="D28" t="str">
            <v>21.01.23</v>
          </cell>
          <cell r="E28" t="str">
            <v>Sondagem rotativa rocha alt. 88,9mm (NX)</v>
          </cell>
          <cell r="F28" t="str">
            <v>m</v>
          </cell>
        </row>
        <row r="29">
          <cell r="B29" t="str">
            <v>0.1.24</v>
          </cell>
          <cell r="D29" t="str">
            <v>21.01.24</v>
          </cell>
          <cell r="E29" t="str">
            <v>Sondagem rotativa rocha alt. 114,3mm (HX)</v>
          </cell>
          <cell r="F29" t="str">
            <v>m</v>
          </cell>
        </row>
        <row r="30">
          <cell r="B30" t="str">
            <v>0.1.25</v>
          </cell>
          <cell r="D30" t="str">
            <v xml:space="preserve">21.01.25 </v>
          </cell>
          <cell r="E30" t="str">
            <v>Sondagem rotativa rocha sã 57,10mm (AX)</v>
          </cell>
          <cell r="F30" t="str">
            <v>m</v>
          </cell>
        </row>
        <row r="31">
          <cell r="B31" t="str">
            <v>0.1.26</v>
          </cell>
          <cell r="D31" t="str">
            <v>21.01.26</v>
          </cell>
          <cell r="E31" t="str">
            <v>Sondagem rotativa rocha sã 73,00mm (BX)</v>
          </cell>
          <cell r="F31" t="str">
            <v>m</v>
          </cell>
        </row>
        <row r="32">
          <cell r="B32" t="str">
            <v>0.1.27</v>
          </cell>
          <cell r="D32" t="str">
            <v>21.01.27</v>
          </cell>
          <cell r="E32" t="str">
            <v xml:space="preserve">Sondagem rotativa rocha sã 88,90mm (NX) </v>
          </cell>
          <cell r="F32" t="str">
            <v>m</v>
          </cell>
        </row>
        <row r="33">
          <cell r="B33" t="str">
            <v>0.1.28</v>
          </cell>
          <cell r="D33" t="str">
            <v>21.01.28</v>
          </cell>
          <cell r="E33" t="str">
            <v>Sondagem rotativa rocha sã 114,3mm (HX)</v>
          </cell>
          <cell r="F33" t="str">
            <v>m</v>
          </cell>
        </row>
        <row r="34">
          <cell r="B34" t="str">
            <v>0.1.29</v>
          </cell>
          <cell r="D34" t="str">
            <v>21.01.29</v>
          </cell>
          <cell r="E34" t="str">
            <v>Sondagem à trado profundidade até 5 m</v>
          </cell>
          <cell r="F34" t="str">
            <v>m</v>
          </cell>
        </row>
        <row r="35">
          <cell r="B35" t="str">
            <v>0.1.30</v>
          </cell>
          <cell r="D35" t="str">
            <v>21.01.30</v>
          </cell>
          <cell r="E35" t="str">
            <v>Sondagem à trado profundidade 5 a 10 m</v>
          </cell>
          <cell r="F35" t="str">
            <v>m</v>
          </cell>
        </row>
        <row r="36">
          <cell r="B36" t="str">
            <v>0.1.31</v>
          </cell>
          <cell r="D36" t="str">
            <v>21.02.01</v>
          </cell>
          <cell r="E36" t="str">
            <v>Lev. até 10.000</v>
          </cell>
          <cell r="F36" t="str">
            <v>m²</v>
          </cell>
        </row>
        <row r="37">
          <cell r="B37" t="str">
            <v>0.1.32</v>
          </cell>
          <cell r="D37" t="str">
            <v>21.02.02</v>
          </cell>
          <cell r="E37" t="str">
            <v>Lev. até 10.000 m² em vegetação densa</v>
          </cell>
          <cell r="F37" t="str">
            <v>m²</v>
          </cell>
        </row>
        <row r="38">
          <cell r="B38" t="str">
            <v>0.1.33</v>
          </cell>
          <cell r="D38" t="str">
            <v>21.02.03</v>
          </cell>
          <cell r="E38" t="str">
            <v xml:space="preserve">Lev. até 10.000 m² em zona urbana </v>
          </cell>
          <cell r="F38" t="str">
            <v>m²</v>
          </cell>
        </row>
        <row r="39">
          <cell r="B39" t="str">
            <v>0.1.34</v>
          </cell>
          <cell r="D39" t="str">
            <v>21.02.04</v>
          </cell>
          <cell r="E39" t="str">
            <v>Lev. até 10.000 m² em zona suburbana</v>
          </cell>
          <cell r="F39" t="str">
            <v>m²</v>
          </cell>
        </row>
        <row r="40">
          <cell r="B40" t="str">
            <v>0.1.35</v>
          </cell>
          <cell r="D40" t="str">
            <v>21.02.05</v>
          </cell>
          <cell r="E40" t="str">
            <v>Lev. de 10.000 a 50.000 m²</v>
          </cell>
          <cell r="F40" t="str">
            <v>m²</v>
          </cell>
        </row>
        <row r="41">
          <cell r="B41" t="str">
            <v>0.1.36</v>
          </cell>
          <cell r="D41" t="str">
            <v>21.02.06</v>
          </cell>
          <cell r="E41" t="str">
            <v>Lev. de 10.000 a 50.000 m² vegetação densa</v>
          </cell>
          <cell r="F41" t="str">
            <v>m²</v>
          </cell>
        </row>
        <row r="42">
          <cell r="B42" t="str">
            <v>0.1.37</v>
          </cell>
          <cell r="D42" t="str">
            <v>21.02.07</v>
          </cell>
          <cell r="E42" t="str">
            <v>Lev. de 10.000 a 50.000 m² zona urbana</v>
          </cell>
          <cell r="F42" t="str">
            <v>m²</v>
          </cell>
        </row>
        <row r="43">
          <cell r="B43" t="str">
            <v>0.1.38</v>
          </cell>
          <cell r="D43" t="str">
            <v>21.02.08</v>
          </cell>
          <cell r="E43" t="str">
            <v>Lev. de 10.000 a 50.000 m² zona suburbana</v>
          </cell>
          <cell r="F43" t="str">
            <v>m²</v>
          </cell>
        </row>
        <row r="44">
          <cell r="B44" t="str">
            <v>0.1.39</v>
          </cell>
          <cell r="D44" t="str">
            <v>21.02.09</v>
          </cell>
          <cell r="E44" t="str">
            <v>Lev. superior a 50.000 m²</v>
          </cell>
          <cell r="F44" t="str">
            <v>m²</v>
          </cell>
        </row>
        <row r="45">
          <cell r="B45" t="str">
            <v>0.1.40</v>
          </cell>
          <cell r="D45" t="str">
            <v>21.02.10</v>
          </cell>
          <cell r="E45" t="str">
            <v>Lev. superior a 50.000 m² vegetação densa</v>
          </cell>
          <cell r="F45" t="str">
            <v>m²</v>
          </cell>
        </row>
        <row r="46">
          <cell r="B46" t="str">
            <v>0.1.41</v>
          </cell>
          <cell r="D46" t="str">
            <v>21.02.11</v>
          </cell>
          <cell r="E46" t="str">
            <v>Lev. superior a 50.000 m² zona urbana</v>
          </cell>
          <cell r="F46" t="str">
            <v>m²</v>
          </cell>
        </row>
        <row r="47">
          <cell r="B47" t="str">
            <v>0.1.42</v>
          </cell>
          <cell r="D47" t="str">
            <v xml:space="preserve">21.02.12 </v>
          </cell>
          <cell r="E47" t="str">
            <v>Lev. superior a 50.000 m² zona suburbana</v>
          </cell>
          <cell r="F47" t="str">
            <v>m²</v>
          </cell>
        </row>
        <row r="48">
          <cell r="B48" t="str">
            <v>0.1.43</v>
          </cell>
          <cell r="D48" t="str">
            <v>21.02.13</v>
          </cell>
          <cell r="E48" t="str">
            <v>Transp. Coordenadas</v>
          </cell>
          <cell r="F48" t="str">
            <v>km</v>
          </cell>
        </row>
        <row r="49">
          <cell r="B49" t="str">
            <v>0.1.44</v>
          </cell>
          <cell r="D49" t="str">
            <v>21.02.14</v>
          </cell>
          <cell r="E49" t="str">
            <v>Transp. Coord. Vgt</v>
          </cell>
          <cell r="F49" t="str">
            <v>km</v>
          </cell>
        </row>
        <row r="50">
          <cell r="B50" t="str">
            <v>0.1.45</v>
          </cell>
          <cell r="D50" t="str">
            <v>21.02.15</v>
          </cell>
          <cell r="E50" t="str">
            <v>Transporte coordenadas zona urbana</v>
          </cell>
          <cell r="F50" t="str">
            <v>km</v>
          </cell>
        </row>
        <row r="51">
          <cell r="B51" t="str">
            <v>0.1.46</v>
          </cell>
          <cell r="D51" t="str">
            <v>21.02.16</v>
          </cell>
          <cell r="E51" t="str">
            <v>Transporte coordenadas zona suburbana</v>
          </cell>
          <cell r="F51" t="str">
            <v>km</v>
          </cell>
        </row>
        <row r="52">
          <cell r="B52" t="str">
            <v>0.1.47</v>
          </cell>
          <cell r="D52" t="str">
            <v>21.02.17</v>
          </cell>
          <cell r="E52" t="str">
            <v>Transporte de turma</v>
          </cell>
          <cell r="F52" t="str">
            <v>km</v>
          </cell>
        </row>
        <row r="53">
          <cell r="B53" t="str">
            <v>0.1.48</v>
          </cell>
          <cell r="D53" t="str">
            <v>21.02.18</v>
          </cell>
          <cell r="E53" t="str">
            <v>Locação de anteprojeto região ondulada</v>
          </cell>
          <cell r="F53" t="str">
            <v>km</v>
          </cell>
        </row>
        <row r="54">
          <cell r="B54" t="str">
            <v>0.1.49</v>
          </cell>
          <cell r="D54" t="str">
            <v>21.02.19</v>
          </cell>
          <cell r="E54" t="str">
            <v>Locação anteprojeto região montanhosa</v>
          </cell>
          <cell r="F54" t="str">
            <v>km</v>
          </cell>
        </row>
        <row r="55">
          <cell r="B55" t="str">
            <v>0.1.50</v>
          </cell>
          <cell r="D55" t="str">
            <v>21.02.20</v>
          </cell>
          <cell r="E55" t="str">
            <v>Locação linha ensaio região ondulada</v>
          </cell>
          <cell r="F55" t="str">
            <v>km</v>
          </cell>
        </row>
        <row r="56">
          <cell r="B56" t="str">
            <v>0.1.51</v>
          </cell>
          <cell r="D56" t="str">
            <v>21.02.21</v>
          </cell>
          <cell r="E56" t="str">
            <v>Locação linha ensaio região montanhosa</v>
          </cell>
          <cell r="F56" t="str">
            <v>km</v>
          </cell>
        </row>
        <row r="57">
          <cell r="B57" t="str">
            <v>0.1.52</v>
          </cell>
          <cell r="D57" t="str">
            <v>21.02.22</v>
          </cell>
          <cell r="E57" t="str">
            <v>Locação linha expl.em região montanhosa</v>
          </cell>
          <cell r="F57" t="str">
            <v>km</v>
          </cell>
        </row>
        <row r="58">
          <cell r="B58" t="str">
            <v>0.1.53</v>
          </cell>
          <cell r="D58" t="str">
            <v>21.02.23</v>
          </cell>
          <cell r="E58" t="str">
            <v>Locação linha expl.região escarpada</v>
          </cell>
          <cell r="F58" t="str">
            <v>km</v>
          </cell>
        </row>
        <row r="59">
          <cell r="B59" t="str">
            <v>0.1.54</v>
          </cell>
          <cell r="D59" t="str">
            <v>21.02.24</v>
          </cell>
          <cell r="E59" t="str">
            <v>Locação projeto região plana</v>
          </cell>
          <cell r="F59" t="str">
            <v>km</v>
          </cell>
        </row>
        <row r="60">
          <cell r="B60" t="str">
            <v>0.1.55</v>
          </cell>
          <cell r="D60" t="str">
            <v>21.02.25</v>
          </cell>
          <cell r="E60" t="str">
            <v>Locação projeto região plana veget.densa</v>
          </cell>
          <cell r="F60" t="str">
            <v>km</v>
          </cell>
        </row>
        <row r="61">
          <cell r="B61" t="str">
            <v>0.1.56</v>
          </cell>
          <cell r="D61" t="str">
            <v>21.02.26</v>
          </cell>
          <cell r="E61" t="str">
            <v>Locação projeto reg. plana zona urbana</v>
          </cell>
          <cell r="F61" t="str">
            <v>km</v>
          </cell>
        </row>
        <row r="62">
          <cell r="B62" t="str">
            <v>0.1.57</v>
          </cell>
          <cell r="D62" t="str">
            <v>21.02.27</v>
          </cell>
          <cell r="E62" t="str">
            <v>Locação projeto reg.plana zona suburbana</v>
          </cell>
          <cell r="F62" t="str">
            <v>km</v>
          </cell>
        </row>
        <row r="63">
          <cell r="B63" t="str">
            <v>0.1.58</v>
          </cell>
          <cell r="D63" t="str">
            <v xml:space="preserve">21.02.28 </v>
          </cell>
          <cell r="E63" t="str">
            <v>Locação projeto reg.ondulada</v>
          </cell>
          <cell r="F63" t="str">
            <v>km</v>
          </cell>
        </row>
        <row r="64">
          <cell r="B64" t="str">
            <v>0.1.59</v>
          </cell>
          <cell r="D64" t="str">
            <v>21.02.29</v>
          </cell>
          <cell r="E64" t="str">
            <v>Locação projeto reg. ondulada veget.densa</v>
          </cell>
          <cell r="F64" t="str">
            <v>km</v>
          </cell>
        </row>
        <row r="65">
          <cell r="B65" t="str">
            <v>0.1.60</v>
          </cell>
          <cell r="D65" t="str">
            <v>21.02.30</v>
          </cell>
          <cell r="E65" t="str">
            <v>Locação projeto reg. ondulada zona urbana</v>
          </cell>
          <cell r="F65" t="str">
            <v>km</v>
          </cell>
        </row>
        <row r="66">
          <cell r="B66" t="str">
            <v>0.1.61</v>
          </cell>
          <cell r="D66" t="str">
            <v>21.02.31</v>
          </cell>
          <cell r="E66" t="str">
            <v>Locação projeto reg. ondulada zona suburbana</v>
          </cell>
          <cell r="F66" t="str">
            <v>km</v>
          </cell>
        </row>
        <row r="67">
          <cell r="B67" t="str">
            <v>0.1.62</v>
          </cell>
          <cell r="D67" t="str">
            <v>21.02.32</v>
          </cell>
          <cell r="E67" t="str">
            <v>Locação projeto região montanhosa</v>
          </cell>
          <cell r="F67" t="str">
            <v>km</v>
          </cell>
        </row>
        <row r="68">
          <cell r="B68" t="str">
            <v>0.1.63</v>
          </cell>
          <cell r="D68" t="str">
            <v>21.02.33</v>
          </cell>
          <cell r="E68" t="str">
            <v>Locação projeto reg. montanhosa veget.densa</v>
          </cell>
          <cell r="F68" t="str">
            <v>km</v>
          </cell>
        </row>
        <row r="69">
          <cell r="B69" t="str">
            <v>0.1.64</v>
          </cell>
          <cell r="D69" t="str">
            <v>21.02.34</v>
          </cell>
          <cell r="E69" t="str">
            <v>Locação projeto reg. montanhosa zona urbana</v>
          </cell>
          <cell r="F69" t="str">
            <v>km</v>
          </cell>
        </row>
        <row r="70">
          <cell r="B70" t="str">
            <v>0.1.65</v>
          </cell>
          <cell r="D70" t="str">
            <v>21.02.35</v>
          </cell>
          <cell r="E70" t="str">
            <v>Locação projeto reg. montanhosa zona suburbana</v>
          </cell>
          <cell r="F70" t="str">
            <v>km</v>
          </cell>
        </row>
        <row r="71">
          <cell r="B71" t="str">
            <v>0.1.66</v>
          </cell>
          <cell r="D71" t="str">
            <v>21.02.36</v>
          </cell>
          <cell r="E71" t="str">
            <v>Locação projeto região escarpada</v>
          </cell>
          <cell r="F71" t="str">
            <v>km</v>
          </cell>
        </row>
        <row r="72">
          <cell r="B72" t="str">
            <v>0.1.67</v>
          </cell>
          <cell r="D72" t="str">
            <v>21.02.37</v>
          </cell>
          <cell r="E72" t="str">
            <v>Locação projeto reg. escarpada veget. densa</v>
          </cell>
          <cell r="F72" t="str">
            <v>km</v>
          </cell>
        </row>
        <row r="73">
          <cell r="B73" t="str">
            <v>0.1.68</v>
          </cell>
          <cell r="D73" t="str">
            <v>21.02.38</v>
          </cell>
          <cell r="E73" t="str">
            <v>Locação projeto reg. escarpada z. urbana</v>
          </cell>
          <cell r="F73" t="str">
            <v>km</v>
          </cell>
        </row>
        <row r="74">
          <cell r="B74" t="str">
            <v>0.1.69</v>
          </cell>
          <cell r="D74" t="str">
            <v>21.02.39</v>
          </cell>
          <cell r="E74" t="str">
            <v>Locação projeto reg. escarpada z.suburbana</v>
          </cell>
          <cell r="F74" t="str">
            <v>km</v>
          </cell>
        </row>
        <row r="75">
          <cell r="B75" t="str">
            <v>0.1.70</v>
          </cell>
          <cell r="D75" t="str">
            <v>21.02.40</v>
          </cell>
          <cell r="E75" t="str">
            <v>Cadastro região ondulada</v>
          </cell>
          <cell r="F75" t="str">
            <v>km</v>
          </cell>
        </row>
        <row r="76">
          <cell r="B76" t="str">
            <v>0.1.71</v>
          </cell>
          <cell r="D76" t="str">
            <v>21.02.41</v>
          </cell>
          <cell r="E76" t="str">
            <v>Cadastro reg.ondulada veget.densa</v>
          </cell>
          <cell r="F76" t="str">
            <v>km</v>
          </cell>
        </row>
        <row r="77">
          <cell r="B77" t="str">
            <v>0.1.72</v>
          </cell>
          <cell r="D77" t="str">
            <v>21.02.42</v>
          </cell>
          <cell r="E77" t="str">
            <v>Cadastro reg.ondulada zona urbana</v>
          </cell>
          <cell r="F77" t="str">
            <v>km</v>
          </cell>
        </row>
        <row r="78">
          <cell r="B78" t="str">
            <v>0.1.73</v>
          </cell>
          <cell r="D78" t="str">
            <v>21.02.43</v>
          </cell>
          <cell r="E78" t="str">
            <v>Cadastro reg.ondulada zona suburbana</v>
          </cell>
          <cell r="F78" t="str">
            <v>km</v>
          </cell>
        </row>
        <row r="79">
          <cell r="B79" t="str">
            <v>0.1.74</v>
          </cell>
          <cell r="D79" t="str">
            <v>21.02.44</v>
          </cell>
          <cell r="E79" t="str">
            <v>Cadastro região montanhosa</v>
          </cell>
          <cell r="F79" t="str">
            <v>km</v>
          </cell>
        </row>
        <row r="80">
          <cell r="B80" t="str">
            <v>0.1.75</v>
          </cell>
          <cell r="D80" t="str">
            <v>21.02.45</v>
          </cell>
          <cell r="E80" t="str">
            <v>Cadastro região montanhosa veget. densa</v>
          </cell>
          <cell r="F80" t="str">
            <v>km</v>
          </cell>
        </row>
        <row r="81">
          <cell r="B81" t="str">
            <v>0.1.76</v>
          </cell>
          <cell r="D81" t="str">
            <v>21.02.46</v>
          </cell>
          <cell r="E81" t="str">
            <v>Cadastro reg. montanhosa zona urbana</v>
          </cell>
          <cell r="F81" t="str">
            <v>km</v>
          </cell>
        </row>
        <row r="82">
          <cell r="B82" t="str">
            <v>0.1.77</v>
          </cell>
          <cell r="D82" t="str">
            <v>21.02.47</v>
          </cell>
          <cell r="E82" t="str">
            <v>Cadastro região montanhosa zona suburbana</v>
          </cell>
          <cell r="F82" t="str">
            <v>km</v>
          </cell>
        </row>
        <row r="83">
          <cell r="B83" t="str">
            <v>0.1.78</v>
          </cell>
          <cell r="D83" t="str">
            <v>21.02.48</v>
          </cell>
          <cell r="E83" t="str">
            <v>Cadastro região escarpada</v>
          </cell>
          <cell r="F83" t="str">
            <v>km</v>
          </cell>
        </row>
        <row r="84">
          <cell r="B84" t="str">
            <v>0.1.79</v>
          </cell>
          <cell r="D84" t="str">
            <v>21.02.49</v>
          </cell>
          <cell r="E84" t="str">
            <v>Cadastro reg. escarpada vegetação densa</v>
          </cell>
          <cell r="F84" t="str">
            <v>km</v>
          </cell>
        </row>
        <row r="85">
          <cell r="B85" t="str">
            <v>0.1.80</v>
          </cell>
          <cell r="D85" t="str">
            <v>21.02.50</v>
          </cell>
          <cell r="E85" t="str">
            <v>Cadastro reg. escarpada zona urbana</v>
          </cell>
          <cell r="F85" t="str">
            <v>km</v>
          </cell>
        </row>
        <row r="86">
          <cell r="B86" t="str">
            <v>0.1.81</v>
          </cell>
          <cell r="D86" t="str">
            <v>21.02.51</v>
          </cell>
          <cell r="E86" t="str">
            <v>Cadastro reg. escarpada zona suburbana</v>
          </cell>
          <cell r="F86" t="str">
            <v>km</v>
          </cell>
        </row>
        <row r="87">
          <cell r="B87" t="str">
            <v>0.1.82</v>
          </cell>
          <cell r="D87" t="str">
            <v>21.02.52</v>
          </cell>
          <cell r="E87" t="str">
            <v>Lev.bat.áreas até 100000 m²</v>
          </cell>
          <cell r="F87" t="str">
            <v>m²</v>
          </cell>
        </row>
        <row r="88">
          <cell r="B88" t="str">
            <v>0.1.83</v>
          </cell>
          <cell r="D88" t="str">
            <v>21.02.53</v>
          </cell>
          <cell r="E88" t="str">
            <v>Lev.bat.áreas até 100000 m² veget.densa</v>
          </cell>
          <cell r="F88" t="str">
            <v>m²</v>
          </cell>
        </row>
        <row r="89">
          <cell r="B89" t="str">
            <v>0.1.84</v>
          </cell>
          <cell r="D89" t="str">
            <v>21.02.54</v>
          </cell>
          <cell r="E89" t="str">
            <v>Lev.bat.áreas até 100000 m² zona urbana</v>
          </cell>
          <cell r="F89" t="str">
            <v>m²</v>
          </cell>
        </row>
        <row r="90">
          <cell r="B90" t="str">
            <v>0.1.85</v>
          </cell>
          <cell r="D90" t="str">
            <v>21.02.55</v>
          </cell>
          <cell r="E90" t="str">
            <v>Lev.bat.áreas até 100000 m² z. suburbana</v>
          </cell>
          <cell r="F90" t="str">
            <v>m²</v>
          </cell>
        </row>
        <row r="91">
          <cell r="B91" t="str">
            <v>0.1.86</v>
          </cell>
          <cell r="D91" t="str">
            <v>21.02.56</v>
          </cell>
          <cell r="E91" t="str">
            <v>Lev.bat.áreas 100000 a 500000 m²</v>
          </cell>
          <cell r="F91" t="str">
            <v>m²</v>
          </cell>
        </row>
        <row r="92">
          <cell r="B92" t="str">
            <v>0.1.87</v>
          </cell>
          <cell r="D92" t="str">
            <v>21.02.57</v>
          </cell>
          <cell r="E92" t="str">
            <v>Lev.bat.áreas 100000/500000m² veg. densa</v>
          </cell>
          <cell r="F92" t="str">
            <v>m²</v>
          </cell>
        </row>
        <row r="93">
          <cell r="B93" t="str">
            <v>0.1.88</v>
          </cell>
          <cell r="D93" t="str">
            <v>21.02.58</v>
          </cell>
          <cell r="E93" t="str">
            <v>Lev.bat.áreas 100000/500000 m² z.urbana</v>
          </cell>
          <cell r="F93" t="str">
            <v>m²</v>
          </cell>
        </row>
        <row r="94">
          <cell r="B94" t="str">
            <v>0.1.89</v>
          </cell>
          <cell r="D94" t="str">
            <v>21.02.59</v>
          </cell>
          <cell r="E94" t="str">
            <v>Lev.bat.áreas 100000/500000m² z.suburbana</v>
          </cell>
          <cell r="F94" t="str">
            <v>m²</v>
          </cell>
        </row>
        <row r="95">
          <cell r="B95" t="str">
            <v>0.1.90</v>
          </cell>
          <cell r="D95" t="str">
            <v>21.02.60</v>
          </cell>
          <cell r="E95" t="str">
            <v>Lev.bat.áreas acima de 500000 m²</v>
          </cell>
          <cell r="F95" t="str">
            <v>m²</v>
          </cell>
        </row>
        <row r="96">
          <cell r="B96" t="str">
            <v>0.1.91</v>
          </cell>
          <cell r="D96" t="str">
            <v>21.02.61</v>
          </cell>
          <cell r="E96" t="str">
            <v>Lev.bat.áreas acima de 500000m² veget.densa</v>
          </cell>
          <cell r="F96" t="str">
            <v>m²</v>
          </cell>
        </row>
        <row r="97">
          <cell r="B97" t="str">
            <v>0.1.92</v>
          </cell>
          <cell r="D97" t="str">
            <v>21.02.62</v>
          </cell>
          <cell r="E97" t="str">
            <v>Lev.bat.áreas acima de 500000 m² z.urbana</v>
          </cell>
          <cell r="F97" t="str">
            <v>m²</v>
          </cell>
        </row>
        <row r="98">
          <cell r="B98" t="str">
            <v>0.1.93</v>
          </cell>
          <cell r="D98" t="str">
            <v>21.02.63</v>
          </cell>
          <cell r="E98" t="str">
            <v>Lev.bat.áreas acima de 500000 m² z. suburbana.</v>
          </cell>
          <cell r="F98" t="str">
            <v>m²</v>
          </cell>
        </row>
        <row r="99">
          <cell r="B99" t="str">
            <v>0.1.94</v>
          </cell>
          <cell r="D99" t="str">
            <v>21.02.64</v>
          </cell>
          <cell r="E99" t="str">
            <v>Lev.batimetrico</v>
          </cell>
          <cell r="F99" t="str">
            <v>km</v>
          </cell>
        </row>
        <row r="100">
          <cell r="B100" t="str">
            <v>0.1.95</v>
          </cell>
          <cell r="D100" t="str">
            <v>21.02.65</v>
          </cell>
          <cell r="E100" t="str">
            <v>Lev.Batimetrico em vegetação densa</v>
          </cell>
          <cell r="F100" t="str">
            <v>km</v>
          </cell>
        </row>
        <row r="101">
          <cell r="B101" t="str">
            <v>0.1.96</v>
          </cell>
          <cell r="D101" t="str">
            <v>21.02.66</v>
          </cell>
          <cell r="E101" t="str">
            <v>Lev.Batimetrico em zona urbana</v>
          </cell>
          <cell r="F101" t="str">
            <v>km</v>
          </cell>
        </row>
        <row r="102">
          <cell r="B102" t="str">
            <v>0.1.97</v>
          </cell>
          <cell r="D102" t="str">
            <v>21.02.67</v>
          </cell>
          <cell r="E102" t="str">
            <v>Lev.Batimetrico em zona suburbana</v>
          </cell>
          <cell r="F102" t="str">
            <v>km</v>
          </cell>
        </row>
        <row r="103">
          <cell r="B103" t="str">
            <v>0.1.98</v>
          </cell>
          <cell r="D103" t="str">
            <v>21.02.68</v>
          </cell>
          <cell r="E103" t="str">
            <v>Serv.hidrologia/drenagem reg. ondulada</v>
          </cell>
          <cell r="F103" t="str">
            <v>km</v>
          </cell>
        </row>
        <row r="104">
          <cell r="B104" t="str">
            <v>0.1.99</v>
          </cell>
          <cell r="D104" t="str">
            <v>21.02.69</v>
          </cell>
          <cell r="E104" t="str">
            <v>Serv.hidrologia/drenagem reg. montanhosa</v>
          </cell>
          <cell r="F104" t="str">
            <v>km</v>
          </cell>
        </row>
        <row r="105">
          <cell r="B105" t="str">
            <v>0.1.100</v>
          </cell>
          <cell r="D105" t="str">
            <v>21.02.70</v>
          </cell>
          <cell r="E105" t="str">
            <v>Serv.hidrologia/drenagem reg. escarpada</v>
          </cell>
          <cell r="F105" t="str">
            <v>km</v>
          </cell>
        </row>
        <row r="106">
          <cell r="B106" t="str">
            <v>0.1.101</v>
          </cell>
          <cell r="D106" t="str">
            <v>21.03.01</v>
          </cell>
          <cell r="E106" t="str">
            <v>Remoção cerca arame, incl. Transporte</v>
          </cell>
          <cell r="F106" t="str">
            <v>m</v>
          </cell>
        </row>
        <row r="107">
          <cell r="B107" t="str">
            <v>0.1.102</v>
          </cell>
          <cell r="D107" t="str">
            <v>21.03.02</v>
          </cell>
          <cell r="E107" t="str">
            <v>Remoção de defensa métalica simples</v>
          </cell>
          <cell r="F107" t="str">
            <v>m</v>
          </cell>
        </row>
        <row r="108">
          <cell r="B108" t="str">
            <v>0.1.103</v>
          </cell>
          <cell r="D108" t="str">
            <v>21.03.03</v>
          </cell>
          <cell r="E108" t="str">
            <v>Remoção de defensa metálica dupla</v>
          </cell>
          <cell r="F108" t="str">
            <v>m</v>
          </cell>
        </row>
        <row r="109">
          <cell r="B109" t="str">
            <v>0.1.104</v>
          </cell>
          <cell r="D109" t="str">
            <v>21.03.06</v>
          </cell>
          <cell r="E109" t="str">
            <v>Remoção canalização D&gt;0,60m</v>
          </cell>
          <cell r="F109" t="str">
            <v>m</v>
          </cell>
        </row>
        <row r="110">
          <cell r="B110" t="str">
            <v>0.1.105</v>
          </cell>
          <cell r="D110" t="str">
            <v>21.03.07</v>
          </cell>
          <cell r="E110" t="str">
            <v>Remoção canalização D&lt;0,60m</v>
          </cell>
          <cell r="F110" t="str">
            <v>m</v>
          </cell>
        </row>
        <row r="111">
          <cell r="B111" t="str">
            <v>0.1.106</v>
          </cell>
          <cell r="D111" t="str">
            <v>21.03.08</v>
          </cell>
          <cell r="E111" t="str">
            <v>Remoção e transporte de guia pré-moldada</v>
          </cell>
          <cell r="F111" t="str">
            <v>m</v>
          </cell>
        </row>
        <row r="112">
          <cell r="B112" t="str">
            <v>0.1.107</v>
          </cell>
          <cell r="D112" t="str">
            <v>21.03.09</v>
          </cell>
          <cell r="E112" t="str">
            <v>Remoção de estaca de eucalipto</v>
          </cell>
          <cell r="F112" t="str">
            <v>m</v>
          </cell>
        </row>
        <row r="113">
          <cell r="B113" t="str">
            <v>0.1.108</v>
          </cell>
          <cell r="D113" t="str">
            <v>21.03.10</v>
          </cell>
          <cell r="E113" t="str">
            <v>Remoção de tacha refletiva</v>
          </cell>
          <cell r="F113" t="str">
            <v>un</v>
          </cell>
        </row>
        <row r="114">
          <cell r="B114" t="str">
            <v>0.1.109</v>
          </cell>
          <cell r="D114" t="str">
            <v>21.03.11.07</v>
          </cell>
          <cell r="E114" t="str">
            <v>Remoção de pintura demarcatória de via</v>
          </cell>
          <cell r="F114" t="str">
            <v>m²</v>
          </cell>
        </row>
        <row r="115">
          <cell r="B115" t="str">
            <v>0.1.110</v>
          </cell>
          <cell r="D115" t="str">
            <v>21.04.01</v>
          </cell>
          <cell r="E115" t="str">
            <v>Cerca de arame farpado c/ 4 fios</v>
          </cell>
          <cell r="F115" t="str">
            <v>m</v>
          </cell>
        </row>
        <row r="116">
          <cell r="B116" t="str">
            <v>0.1.111</v>
          </cell>
          <cell r="D116" t="str">
            <v>21.04.02</v>
          </cell>
          <cell r="E116" t="str">
            <v>Cerca de arame farpado c/ 6 fios</v>
          </cell>
          <cell r="F116" t="str">
            <v>m</v>
          </cell>
        </row>
        <row r="117">
          <cell r="B117" t="str">
            <v>0.1.112</v>
          </cell>
          <cell r="D117" t="str">
            <v>21.04.03</v>
          </cell>
          <cell r="E117" t="str">
            <v>Cerca arame farpado por reaproveitamento</v>
          </cell>
          <cell r="F117" t="str">
            <v>m</v>
          </cell>
        </row>
        <row r="118">
          <cell r="B118" t="str">
            <v>0.1.113</v>
          </cell>
          <cell r="D118" t="str">
            <v>21.05.01</v>
          </cell>
          <cell r="E118" t="str">
            <v>Demolição de concreto Armado</v>
          </cell>
          <cell r="F118" t="str">
            <v>m³</v>
          </cell>
        </row>
        <row r="119">
          <cell r="B119" t="str">
            <v>0.1.114</v>
          </cell>
          <cell r="D119" t="str">
            <v>21.05.02</v>
          </cell>
          <cell r="E119" t="str">
            <v>Demolição de concreto simples</v>
          </cell>
          <cell r="F119" t="str">
            <v>m³</v>
          </cell>
        </row>
        <row r="120">
          <cell r="B120" t="str">
            <v>0.1.115</v>
          </cell>
          <cell r="D120" t="str">
            <v>21.05.04</v>
          </cell>
          <cell r="E120" t="str">
            <v>Demolição de Pavimento Rígido</v>
          </cell>
          <cell r="F120" t="str">
            <v>m³</v>
          </cell>
        </row>
        <row r="121">
          <cell r="B121" t="str">
            <v>0.1.116</v>
          </cell>
          <cell r="D121" t="str">
            <v>21.05.05</v>
          </cell>
          <cell r="E121" t="str">
            <v>Demolição de Edificação em Alvenaria</v>
          </cell>
          <cell r="F121" t="str">
            <v>m²</v>
          </cell>
        </row>
        <row r="122">
          <cell r="B122" t="str">
            <v>0.1.117</v>
          </cell>
          <cell r="D122" t="str">
            <v>21.05.06</v>
          </cell>
          <cell r="E122" t="str">
            <v>Demolição de Edificação em Madeira</v>
          </cell>
          <cell r="F122" t="str">
            <v>m²</v>
          </cell>
        </row>
        <row r="123">
          <cell r="B123" t="str">
            <v>0.1.118</v>
          </cell>
          <cell r="D123" t="str">
            <v>21.05.07</v>
          </cell>
          <cell r="E123" t="str">
            <v>Demolição pavi.flex, incl.transp.até 1km</v>
          </cell>
          <cell r="F123" t="str">
            <v>m³</v>
          </cell>
        </row>
        <row r="124">
          <cell r="B124" t="str">
            <v>0.1.119</v>
          </cell>
          <cell r="D124" t="str">
            <v>21.05.08</v>
          </cell>
          <cell r="E124" t="str">
            <v>Limpeza de dispositivo de drenagem</v>
          </cell>
          <cell r="F124" t="str">
            <v>m</v>
          </cell>
        </row>
        <row r="125">
          <cell r="B125" t="str">
            <v>0.1.120</v>
          </cell>
          <cell r="D125" t="str">
            <v>21.05.09</v>
          </cell>
          <cell r="E125" t="str">
            <v>Limpeza manual de terreno</v>
          </cell>
          <cell r="F125" t="str">
            <v>m²</v>
          </cell>
        </row>
        <row r="126">
          <cell r="B126" t="str">
            <v>0.1.121</v>
          </cell>
          <cell r="D126" t="str">
            <v>21.05.10</v>
          </cell>
          <cell r="E126" t="str">
            <v>Limpeza de dispositivo de drenagem para plataforma</v>
          </cell>
          <cell r="F126" t="str">
            <v>m</v>
          </cell>
        </row>
        <row r="128">
          <cell r="B128" t="str">
            <v>Cód. Colinas</v>
          </cell>
          <cell r="D128" t="str">
            <v>Código</v>
          </cell>
          <cell r="E128" t="str">
            <v>Serviços</v>
          </cell>
          <cell r="F128" t="str">
            <v>Unid.</v>
          </cell>
        </row>
        <row r="131">
          <cell r="D131" t="str">
            <v>FASE 22 - TERRAPLENAGEM</v>
          </cell>
        </row>
        <row r="132">
          <cell r="B132" t="str">
            <v>1.1.1</v>
          </cell>
          <cell r="D132" t="str">
            <v>22.01.01</v>
          </cell>
          <cell r="E132" t="str">
            <v>Limp. terreno s/destocamento de árvores</v>
          </cell>
          <cell r="F132" t="str">
            <v>m²</v>
          </cell>
        </row>
        <row r="133">
          <cell r="B133" t="str">
            <v>1.1.2</v>
          </cell>
          <cell r="D133" t="str">
            <v>22.01.02</v>
          </cell>
          <cell r="E133" t="str">
            <v>Limp. terreno c/ dest.arv.perímetro&lt;= 78cm</v>
          </cell>
          <cell r="F133" t="str">
            <v>m²</v>
          </cell>
        </row>
        <row r="134">
          <cell r="B134" t="str">
            <v>1.1.3</v>
          </cell>
          <cell r="D134" t="str">
            <v>22.01.03</v>
          </cell>
          <cell r="E134" t="str">
            <v>Limp manual terreno amont. de materiais</v>
          </cell>
          <cell r="F134" t="str">
            <v>m²</v>
          </cell>
        </row>
        <row r="135">
          <cell r="B135" t="str">
            <v>1.1.4</v>
          </cell>
          <cell r="D135" t="str">
            <v>22.01.04</v>
          </cell>
          <cell r="E135" t="str">
            <v>Derrub.dest.arv.P&gt;78</v>
          </cell>
          <cell r="F135" t="str">
            <v>un</v>
          </cell>
        </row>
        <row r="136">
          <cell r="B136" t="str">
            <v>1.1.5</v>
          </cell>
          <cell r="D136" t="str">
            <v>22.01.05</v>
          </cell>
          <cell r="E136" t="str">
            <v>Destocamento árv. com perímetro maior que 78cm</v>
          </cell>
          <cell r="F136" t="str">
            <v>un</v>
          </cell>
        </row>
        <row r="137">
          <cell r="B137" t="str">
            <v>1.1.6</v>
          </cell>
          <cell r="D137" t="str">
            <v>22.01.06</v>
          </cell>
          <cell r="E137" t="str">
            <v>Raspagem do terreno</v>
          </cell>
          <cell r="F137" t="str">
            <v>m²</v>
          </cell>
        </row>
        <row r="138">
          <cell r="B138" t="str">
            <v>1.1.7</v>
          </cell>
          <cell r="D138" t="str">
            <v>22.01.07</v>
          </cell>
          <cell r="E138" t="str">
            <v>Carga de material de limpeza de escavação</v>
          </cell>
          <cell r="F138" t="str">
            <v>m³</v>
          </cell>
        </row>
        <row r="139">
          <cell r="B139" t="str">
            <v>1.1.8</v>
          </cell>
          <cell r="D139" t="str">
            <v>22.02.01.01</v>
          </cell>
          <cell r="E139" t="str">
            <v>Escavação 1/2ª cat. trator + pá carreg.</v>
          </cell>
          <cell r="F139" t="str">
            <v>m³</v>
          </cell>
        </row>
        <row r="140">
          <cell r="B140" t="str">
            <v>1.1.9</v>
          </cell>
          <cell r="D140" t="str">
            <v>22.02.01.02</v>
          </cell>
          <cell r="E140" t="str">
            <v>Escavação 1/2ª cat. c/ motoscraper</v>
          </cell>
          <cell r="F140" t="str">
            <v>m³</v>
          </cell>
        </row>
        <row r="141">
          <cell r="B141" t="str">
            <v>1.1.10</v>
          </cell>
          <cell r="D141" t="str">
            <v>22.02.01.03</v>
          </cell>
          <cell r="E141" t="str">
            <v>Escavação 1/2ª cat. c/ escav. Hidraúlica</v>
          </cell>
          <cell r="F141" t="str">
            <v>m³</v>
          </cell>
        </row>
        <row r="142">
          <cell r="B142" t="str">
            <v>1.1.11</v>
          </cell>
          <cell r="D142" t="str">
            <v>22.02.02</v>
          </cell>
          <cell r="E142" t="str">
            <v>Escavação e carga material 2ª cat. c/ripper</v>
          </cell>
          <cell r="F142" t="str">
            <v>m³</v>
          </cell>
        </row>
        <row r="143">
          <cell r="B143" t="str">
            <v>1.1.12</v>
          </cell>
          <cell r="D143" t="str">
            <v>22.02.03</v>
          </cell>
          <cell r="E143" t="str">
            <v>Escavação carga material 2ª cat. com explosivo</v>
          </cell>
          <cell r="F143" t="str">
            <v>m³</v>
          </cell>
        </row>
        <row r="144">
          <cell r="B144" t="str">
            <v>1.1.13</v>
          </cell>
          <cell r="D144" t="str">
            <v>22.02.04</v>
          </cell>
          <cell r="E144" t="str">
            <v>Escavação e carga material de 3ª cat.</v>
          </cell>
          <cell r="F144" t="str">
            <v>m³</v>
          </cell>
        </row>
        <row r="145">
          <cell r="B145" t="str">
            <v>1.1.14</v>
          </cell>
          <cell r="D145" t="str">
            <v>22.02.05</v>
          </cell>
          <cell r="E145" t="str">
            <v>Escavação Carga solo mole sob lâmina d'agua</v>
          </cell>
          <cell r="F145" t="str">
            <v>m³</v>
          </cell>
        </row>
        <row r="146">
          <cell r="B146" t="str">
            <v>1.1.15</v>
          </cell>
          <cell r="D146" t="str">
            <v>22.02.06</v>
          </cell>
          <cell r="E146" t="str">
            <v>Carga de material limpeza</v>
          </cell>
          <cell r="F146" t="str">
            <v>m³</v>
          </cell>
        </row>
        <row r="147">
          <cell r="B147" t="str">
            <v>1.1.16</v>
          </cell>
          <cell r="D147" t="str">
            <v>22.02.07</v>
          </cell>
          <cell r="E147" t="str">
            <v>Escavação, carga e desc. Mat. Sil-arg. No corte</v>
          </cell>
          <cell r="F147" t="str">
            <v>m³</v>
          </cell>
        </row>
        <row r="148">
          <cell r="B148" t="str">
            <v>1.1.17</v>
          </cell>
          <cell r="D148" t="str">
            <v>22.02.08</v>
          </cell>
          <cell r="E148" t="str">
            <v>Aquis. Mat. Espal. Conf. Rolagem mat. Sil. Arg</v>
          </cell>
          <cell r="F148" t="str">
            <v>m³</v>
          </cell>
        </row>
        <row r="149">
          <cell r="B149" t="str">
            <v>1.1.18</v>
          </cell>
          <cell r="D149" t="str">
            <v>22.02.09</v>
          </cell>
          <cell r="E149" t="str">
            <v>Espalhamento/Regularização/Compactação/ de Material em bota-Fora</v>
          </cell>
          <cell r="F149" t="str">
            <v>m³</v>
          </cell>
        </row>
        <row r="150">
          <cell r="B150" t="str">
            <v>1.1.19</v>
          </cell>
          <cell r="D150" t="str">
            <v>22.03.01</v>
          </cell>
          <cell r="E150" t="str">
            <v xml:space="preserve">Transporte de 1ª/2ª categoria até 1 km </v>
          </cell>
          <cell r="F150" t="str">
            <v>m³xkm</v>
          </cell>
        </row>
        <row r="151">
          <cell r="B151" t="str">
            <v>1.1.20</v>
          </cell>
          <cell r="D151" t="str">
            <v>22.03.02</v>
          </cell>
          <cell r="E151" t="str">
            <v>Transporte de 1ª/2ª categoria até 2 km</v>
          </cell>
          <cell r="F151" t="str">
            <v>m³xkm</v>
          </cell>
        </row>
        <row r="152">
          <cell r="B152" t="str">
            <v>1.1.21</v>
          </cell>
          <cell r="D152" t="str">
            <v>22.03.03</v>
          </cell>
          <cell r="E152" t="str">
            <v xml:space="preserve">Transporte de 1ª/2ª categoria até 5 km </v>
          </cell>
          <cell r="F152" t="str">
            <v>m³xkm</v>
          </cell>
        </row>
        <row r="153">
          <cell r="B153" t="str">
            <v>1.1.22</v>
          </cell>
          <cell r="D153" t="str">
            <v>22.03.04</v>
          </cell>
          <cell r="E153" t="str">
            <v>Transporte de 1ª/2ª categoria até 10 km</v>
          </cell>
          <cell r="F153" t="str">
            <v>m³xkm</v>
          </cell>
        </row>
        <row r="154">
          <cell r="B154" t="str">
            <v>1.1.23</v>
          </cell>
          <cell r="D154" t="str">
            <v>22.03.05</v>
          </cell>
          <cell r="E154" t="str">
            <v>Transporte de 1ª/2ª categoria até 15 km</v>
          </cell>
          <cell r="F154" t="str">
            <v>m³xkm</v>
          </cell>
        </row>
        <row r="155">
          <cell r="B155" t="str">
            <v>1.1.24</v>
          </cell>
          <cell r="D155" t="str">
            <v>22.03.06</v>
          </cell>
          <cell r="E155" t="str">
            <v>Transporte de 1ª/2ª categoria alem 15 km</v>
          </cell>
          <cell r="F155" t="str">
            <v>m³xkm</v>
          </cell>
        </row>
        <row r="156">
          <cell r="B156" t="str">
            <v>1.1.25</v>
          </cell>
          <cell r="D156" t="str">
            <v>22.03.07</v>
          </cell>
          <cell r="E156" t="str">
            <v>Transporte de 3ª categoria até 1 km</v>
          </cell>
          <cell r="F156" t="str">
            <v>m³xkm</v>
          </cell>
        </row>
        <row r="157">
          <cell r="B157" t="str">
            <v>1.1.26</v>
          </cell>
          <cell r="D157" t="str">
            <v>22.03.08</v>
          </cell>
          <cell r="E157" t="str">
            <v xml:space="preserve">Transporte de 3ª categoria alem de 1 km </v>
          </cell>
          <cell r="F157" t="str">
            <v>m³xkm</v>
          </cell>
        </row>
        <row r="158">
          <cell r="B158" t="str">
            <v>1.1.27</v>
          </cell>
          <cell r="D158" t="str">
            <v>22.03.09</v>
          </cell>
          <cell r="E158" t="str">
            <v xml:space="preserve">Transporte de solo mole até 2 km </v>
          </cell>
          <cell r="F158" t="str">
            <v>m³xkm</v>
          </cell>
        </row>
        <row r="159">
          <cell r="B159" t="str">
            <v>1.1.28</v>
          </cell>
          <cell r="D159" t="str">
            <v>22.03.10</v>
          </cell>
          <cell r="E159" t="str">
            <v xml:space="preserve">Transporte de solo mole alem 2 km </v>
          </cell>
          <cell r="F159" t="str">
            <v>m³xkm</v>
          </cell>
        </row>
        <row r="160">
          <cell r="B160" t="str">
            <v>1.1.29</v>
          </cell>
          <cell r="D160" t="str">
            <v>22.03.11</v>
          </cell>
          <cell r="E160" t="str">
            <v>Transporte material de limpeza até 1km</v>
          </cell>
          <cell r="F160" t="str">
            <v>m³xkm</v>
          </cell>
        </row>
        <row r="161">
          <cell r="B161" t="str">
            <v>1.1.30</v>
          </cell>
          <cell r="D161" t="str">
            <v>22.03.12</v>
          </cell>
          <cell r="E161" t="str">
            <v xml:space="preserve">Transporte material de limpeza além de 1km </v>
          </cell>
          <cell r="F161" t="str">
            <v>m³xkm</v>
          </cell>
        </row>
        <row r="162">
          <cell r="B162" t="str">
            <v>1.1.31</v>
          </cell>
          <cell r="D162" t="str">
            <v>22.04.01</v>
          </cell>
          <cell r="E162" t="str">
            <v xml:space="preserve">Compactação de aterro maior/igual 95%PS </v>
          </cell>
          <cell r="F162" t="str">
            <v>m³</v>
          </cell>
        </row>
        <row r="163">
          <cell r="B163" t="str">
            <v>1.1.32</v>
          </cell>
          <cell r="D163" t="str">
            <v>22.06.01</v>
          </cell>
          <cell r="E163" t="str">
            <v>Lastro fundação de aterro c/areia lavada</v>
          </cell>
          <cell r="F163" t="str">
            <v>m³</v>
          </cell>
        </row>
        <row r="164">
          <cell r="B164" t="str">
            <v>1.1.33</v>
          </cell>
          <cell r="D164" t="str">
            <v>22.06.04</v>
          </cell>
          <cell r="E164" t="str">
            <v>Lastro fundação de aterro c/pedra rachão</v>
          </cell>
          <cell r="F164" t="str">
            <v>m³</v>
          </cell>
        </row>
        <row r="165">
          <cell r="B165" t="str">
            <v>1.1.34</v>
          </cell>
          <cell r="D165" t="str">
            <v>22.06.05</v>
          </cell>
          <cell r="E165" t="str">
            <v xml:space="preserve">Espalhamento Adensamento Material de Fund. de Aterro </v>
          </cell>
          <cell r="F165" t="str">
            <v>m³</v>
          </cell>
        </row>
        <row r="166">
          <cell r="B166" t="str">
            <v>1.1.35</v>
          </cell>
          <cell r="D166" t="str">
            <v>22.07.01</v>
          </cell>
          <cell r="E166" t="str">
            <v>Valeta de proteção manual</v>
          </cell>
          <cell r="F166" t="str">
            <v>m</v>
          </cell>
        </row>
        <row r="168">
          <cell r="B168" t="str">
            <v>Cód. Colinas</v>
          </cell>
          <cell r="D168" t="str">
            <v>Código</v>
          </cell>
          <cell r="E168" t="str">
            <v>Serviços</v>
          </cell>
          <cell r="F168" t="str">
            <v>Unid.</v>
          </cell>
        </row>
        <row r="171">
          <cell r="D171" t="str">
            <v>FASE 23 - PAVIMENTAÇÃO</v>
          </cell>
        </row>
        <row r="172">
          <cell r="B172" t="str">
            <v>3.1.1</v>
          </cell>
          <cell r="D172" t="str">
            <v>23.01.01</v>
          </cell>
          <cell r="E172" t="str">
            <v>Dem. Pav. Flex. m³ 3,95</v>
          </cell>
          <cell r="F172" t="str">
            <v>m³</v>
          </cell>
        </row>
        <row r="173">
          <cell r="B173" t="str">
            <v>3.1.2</v>
          </cell>
          <cell r="D173" t="str">
            <v>23.02.01</v>
          </cell>
          <cell r="E173" t="str">
            <v>Melhoria/preparo sub-leito - 100% PN</v>
          </cell>
          <cell r="F173" t="str">
            <v>m²</v>
          </cell>
        </row>
        <row r="174">
          <cell r="B174" t="str">
            <v>3.1.3</v>
          </cell>
          <cell r="D174" t="str">
            <v>23.02.02</v>
          </cell>
          <cell r="E174" t="str">
            <v xml:space="preserve">Melhoria/preparo sub-leito - 100% PI </v>
          </cell>
          <cell r="F174" t="str">
            <v>m²</v>
          </cell>
        </row>
        <row r="175">
          <cell r="B175" t="str">
            <v>3.1.4</v>
          </cell>
          <cell r="D175" t="str">
            <v>23.03.01</v>
          </cell>
          <cell r="E175" t="str">
            <v>Reforço sub-leito escav.solo escolhido</v>
          </cell>
          <cell r="F175" t="str">
            <v>m³</v>
          </cell>
        </row>
        <row r="176">
          <cell r="B176" t="str">
            <v>3.1.5</v>
          </cell>
          <cell r="D176" t="str">
            <v>23.03.02.01</v>
          </cell>
          <cell r="E176" t="str">
            <v xml:space="preserve">Reforço de sub-leito - transp até 01km </v>
          </cell>
          <cell r="F176" t="str">
            <v>m³xkm</v>
          </cell>
        </row>
        <row r="177">
          <cell r="B177" t="str">
            <v>3.1.6</v>
          </cell>
          <cell r="D177" t="str">
            <v>23.03.02.02</v>
          </cell>
          <cell r="E177" t="str">
            <v xml:space="preserve">Reforço de sub-leito - transp até 02km </v>
          </cell>
          <cell r="F177" t="str">
            <v>m³xkm</v>
          </cell>
        </row>
        <row r="178">
          <cell r="B178" t="str">
            <v>3.1.7</v>
          </cell>
          <cell r="D178" t="str">
            <v>23.03.02.03</v>
          </cell>
          <cell r="E178" t="str">
            <v>Reforço de sub-leito - transp até 05km</v>
          </cell>
          <cell r="F178" t="str">
            <v>m³xkm</v>
          </cell>
        </row>
        <row r="179">
          <cell r="B179" t="str">
            <v>3.1.8</v>
          </cell>
          <cell r="D179" t="str">
            <v>23.03.02.04</v>
          </cell>
          <cell r="E179" t="str">
            <v xml:space="preserve">Reforço de sub-leito - transp até 10km </v>
          </cell>
          <cell r="F179" t="str">
            <v>m³xkm</v>
          </cell>
        </row>
        <row r="180">
          <cell r="B180" t="str">
            <v>3.1.9</v>
          </cell>
          <cell r="D180" t="str">
            <v>23.03.02.05</v>
          </cell>
          <cell r="E180" t="str">
            <v>Reforço de sub-leito - transp até 15km</v>
          </cell>
          <cell r="F180" t="str">
            <v>m³xkm</v>
          </cell>
        </row>
        <row r="181">
          <cell r="B181" t="str">
            <v>3.1.10</v>
          </cell>
          <cell r="D181" t="str">
            <v>23.03.02.06</v>
          </cell>
          <cell r="E181" t="str">
            <v xml:space="preserve">Reforço de sub-leito - transp. + 15km </v>
          </cell>
          <cell r="F181" t="str">
            <v>m³xkm</v>
          </cell>
        </row>
        <row r="182">
          <cell r="B182" t="str">
            <v>3.1.11</v>
          </cell>
          <cell r="D182" t="str">
            <v>23.03.03</v>
          </cell>
          <cell r="E182" t="str">
            <v xml:space="preserve">Reforço de sub-leito compact 100% PI </v>
          </cell>
          <cell r="F182" t="str">
            <v>m³</v>
          </cell>
        </row>
        <row r="183">
          <cell r="B183" t="str">
            <v>3.1.12</v>
          </cell>
          <cell r="D183" t="str">
            <v>23.03.04</v>
          </cell>
          <cell r="E183" t="str">
            <v xml:space="preserve">Reforço de sub-leito compact 100% PN </v>
          </cell>
          <cell r="F183" t="str">
            <v>m³</v>
          </cell>
        </row>
        <row r="184">
          <cell r="B184" t="str">
            <v>3.1.13</v>
          </cell>
          <cell r="D184" t="str">
            <v>23.04.01.01.26</v>
          </cell>
          <cell r="E184" t="str">
            <v>Sub-base ou base solo cim 3% - Usina</v>
          </cell>
          <cell r="F184" t="str">
            <v>m³</v>
          </cell>
        </row>
        <row r="185">
          <cell r="B185" t="str">
            <v>3.1.14</v>
          </cell>
          <cell r="D185" t="str">
            <v>23.04.01.02</v>
          </cell>
          <cell r="E185" t="str">
            <v>Sub-base ou base solo cim 4% - Usina</v>
          </cell>
          <cell r="F185" t="str">
            <v>m³</v>
          </cell>
        </row>
        <row r="186">
          <cell r="B186" t="str">
            <v>3.1.15</v>
          </cell>
          <cell r="D186" t="str">
            <v>23.04.01.03</v>
          </cell>
          <cell r="E186" t="str">
            <v>Sub-base ou base solo cim 5% - Usina</v>
          </cell>
          <cell r="F186" t="str">
            <v>m³</v>
          </cell>
        </row>
        <row r="187">
          <cell r="B187" t="str">
            <v>3.1.16</v>
          </cell>
          <cell r="D187" t="str">
            <v>23.04.01.04</v>
          </cell>
          <cell r="E187" t="str">
            <v>Sub-base ou base solo cim 6% - Usina</v>
          </cell>
          <cell r="F187" t="str">
            <v>m³</v>
          </cell>
        </row>
        <row r="188">
          <cell r="B188" t="str">
            <v>3.1.17</v>
          </cell>
          <cell r="D188" t="str">
            <v>23.04.01.05</v>
          </cell>
          <cell r="E188" t="str">
            <v>Sub-base ou base solo cim 7% - Usina</v>
          </cell>
          <cell r="F188" t="str">
            <v>m³</v>
          </cell>
        </row>
        <row r="189">
          <cell r="B189" t="str">
            <v>3.1.18</v>
          </cell>
          <cell r="D189" t="str">
            <v>23.04.01.06</v>
          </cell>
          <cell r="E189" t="str">
            <v>Sub-base ou base solo cim 8% - Usina</v>
          </cell>
          <cell r="F189" t="str">
            <v>m³</v>
          </cell>
        </row>
        <row r="190">
          <cell r="B190" t="str">
            <v>3.1.19</v>
          </cell>
          <cell r="D190" t="str">
            <v>23.04.01.07</v>
          </cell>
          <cell r="E190" t="str">
            <v>Sub-base ou base solo cim 9% - Usina</v>
          </cell>
          <cell r="F190" t="str">
            <v>m³</v>
          </cell>
        </row>
        <row r="191">
          <cell r="B191" t="str">
            <v>3.1.20</v>
          </cell>
          <cell r="D191" t="str">
            <v>23.04.01.08</v>
          </cell>
          <cell r="E191" t="str">
            <v>Sub-base ou base solo cim 10% - Usina</v>
          </cell>
          <cell r="F191" t="str">
            <v>m³</v>
          </cell>
        </row>
        <row r="192">
          <cell r="B192" t="str">
            <v>3.1.21</v>
          </cell>
          <cell r="D192" t="str">
            <v>23.04.01.09</v>
          </cell>
          <cell r="E192" t="str">
            <v>Sub-base ou base solo cim 11% - Usina</v>
          </cell>
          <cell r="F192" t="str">
            <v>m³</v>
          </cell>
        </row>
        <row r="193">
          <cell r="B193" t="str">
            <v>3.1.22</v>
          </cell>
          <cell r="D193" t="str">
            <v>23.04.01.10</v>
          </cell>
          <cell r="E193" t="str">
            <v>Sub-base ou base solo cim 12% - Usina</v>
          </cell>
          <cell r="F193" t="str">
            <v>m³</v>
          </cell>
        </row>
        <row r="194">
          <cell r="B194" t="str">
            <v>3.1.23</v>
          </cell>
          <cell r="D194" t="str">
            <v>23.04.01.11</v>
          </cell>
          <cell r="E194" t="str">
            <v>Sub-base ou base solo cim 3% - Pulv.</v>
          </cell>
          <cell r="F194" t="str">
            <v>m³</v>
          </cell>
        </row>
        <row r="195">
          <cell r="B195" t="str">
            <v>3.1.24</v>
          </cell>
          <cell r="D195" t="str">
            <v>23.04.01.12</v>
          </cell>
          <cell r="E195" t="str">
            <v>Sub-base ou base solo cim 4% - Pulv.</v>
          </cell>
          <cell r="F195" t="str">
            <v>m³</v>
          </cell>
        </row>
        <row r="196">
          <cell r="B196" t="str">
            <v>3.1.25</v>
          </cell>
          <cell r="D196" t="str">
            <v>23.04.01.13</v>
          </cell>
          <cell r="E196" t="str">
            <v xml:space="preserve">Sub-base ou base solo cim 5% - Pulv. </v>
          </cell>
          <cell r="F196" t="str">
            <v>m³</v>
          </cell>
        </row>
        <row r="197">
          <cell r="B197" t="str">
            <v>3.1.26</v>
          </cell>
          <cell r="D197" t="str">
            <v>23.04.01.14</v>
          </cell>
          <cell r="E197" t="str">
            <v>Sub-base ou base solo cim 6% - Pulv.</v>
          </cell>
          <cell r="F197" t="str">
            <v>m³</v>
          </cell>
        </row>
        <row r="198">
          <cell r="B198" t="str">
            <v>3.1.27</v>
          </cell>
          <cell r="D198" t="str">
            <v>23.04.01.15</v>
          </cell>
          <cell r="E198" t="str">
            <v xml:space="preserve">Sub-base ou base solo cim 7% - Pulv. </v>
          </cell>
          <cell r="F198" t="str">
            <v>m³</v>
          </cell>
        </row>
        <row r="199">
          <cell r="B199" t="str">
            <v>3.1.28</v>
          </cell>
          <cell r="D199" t="str">
            <v>23.04.01.16</v>
          </cell>
          <cell r="E199" t="str">
            <v xml:space="preserve">Sub-base ou base solo cim 8% - Pulv. </v>
          </cell>
          <cell r="F199" t="str">
            <v>m³</v>
          </cell>
        </row>
        <row r="200">
          <cell r="B200" t="str">
            <v>3.1.29</v>
          </cell>
          <cell r="D200" t="str">
            <v>23.04.01.17</v>
          </cell>
          <cell r="E200" t="str">
            <v xml:space="preserve">Sub-base ou base solo cim 9% - Pulv. </v>
          </cell>
          <cell r="F200" t="str">
            <v>m³</v>
          </cell>
        </row>
        <row r="201">
          <cell r="B201" t="str">
            <v>3.1.30</v>
          </cell>
          <cell r="D201" t="str">
            <v>23.04.01.18</v>
          </cell>
          <cell r="E201" t="str">
            <v xml:space="preserve">Sub-base ou base solo cim 10% - Pulv. </v>
          </cell>
          <cell r="F201" t="str">
            <v>m³</v>
          </cell>
        </row>
        <row r="202">
          <cell r="B202" t="str">
            <v>3.1.31</v>
          </cell>
          <cell r="D202" t="str">
            <v>23.04.01.19</v>
          </cell>
          <cell r="E202" t="str">
            <v xml:space="preserve">Sub-base ou base solo cim 11% - Pulv. </v>
          </cell>
          <cell r="F202" t="str">
            <v>m³</v>
          </cell>
        </row>
        <row r="203">
          <cell r="B203" t="str">
            <v>3.1.32</v>
          </cell>
          <cell r="D203" t="str">
            <v>23.04.01.20</v>
          </cell>
          <cell r="E203" t="str">
            <v xml:space="preserve">Sub-base ou base solo cim 12% - Pulv. </v>
          </cell>
          <cell r="F203" t="str">
            <v>m³</v>
          </cell>
        </row>
        <row r="204">
          <cell r="B204" t="str">
            <v>3.1.33</v>
          </cell>
          <cell r="D204" t="str">
            <v>23.04.02.01</v>
          </cell>
          <cell r="E204" t="str">
            <v xml:space="preserve">Sub-base ou base solo brita c/ cim.3% </v>
          </cell>
          <cell r="F204" t="str">
            <v>m³</v>
          </cell>
        </row>
        <row r="205">
          <cell r="B205" t="str">
            <v>3.1.34</v>
          </cell>
          <cell r="D205" t="str">
            <v>23.04.02.02</v>
          </cell>
          <cell r="E205" t="str">
            <v xml:space="preserve">Sub-base ou base solo brita c/ cim.4% </v>
          </cell>
          <cell r="F205" t="str">
            <v>m³</v>
          </cell>
        </row>
        <row r="206">
          <cell r="B206" t="str">
            <v>3.1.35</v>
          </cell>
          <cell r="D206" t="str">
            <v>23.04.02.03</v>
          </cell>
          <cell r="E206" t="str">
            <v xml:space="preserve">Sub-base ou base solo brita c/ cim.5% </v>
          </cell>
          <cell r="F206" t="str">
            <v>m³</v>
          </cell>
        </row>
        <row r="207">
          <cell r="B207" t="str">
            <v>3.1.36</v>
          </cell>
          <cell r="D207" t="str">
            <v>23.04.02.04</v>
          </cell>
          <cell r="E207" t="str">
            <v xml:space="preserve">Sub-base ou base solo brita c/ cim.6% </v>
          </cell>
          <cell r="F207" t="str">
            <v>m³</v>
          </cell>
        </row>
        <row r="208">
          <cell r="B208" t="str">
            <v>3.1.37</v>
          </cell>
          <cell r="D208" t="str">
            <v>23.04.02.05</v>
          </cell>
          <cell r="E208" t="str">
            <v xml:space="preserve">Sub-base ou base de solo brita 50% brita </v>
          </cell>
          <cell r="F208" t="str">
            <v>m³</v>
          </cell>
        </row>
        <row r="209">
          <cell r="B209" t="str">
            <v>3.1.38</v>
          </cell>
          <cell r="D209" t="str">
            <v>23.04.02.07</v>
          </cell>
          <cell r="E209" t="str">
            <v>Sub-base ou base de solo brita 60% brita</v>
          </cell>
          <cell r="F209" t="str">
            <v>m³</v>
          </cell>
        </row>
        <row r="210">
          <cell r="B210" t="str">
            <v>3.1.39</v>
          </cell>
          <cell r="D210" t="str">
            <v>23.04.02.09</v>
          </cell>
          <cell r="E210" t="str">
            <v>Sub-base ou base de solo brita 70% brita</v>
          </cell>
          <cell r="F210" t="str">
            <v>m³</v>
          </cell>
        </row>
        <row r="211">
          <cell r="B211" t="str">
            <v>3.1.40</v>
          </cell>
          <cell r="D211" t="str">
            <v>23.04.02.11</v>
          </cell>
          <cell r="E211" t="str">
            <v xml:space="preserve">Sub-base ou base de solo brita 80% brita </v>
          </cell>
          <cell r="F211" t="str">
            <v>m³</v>
          </cell>
        </row>
        <row r="212">
          <cell r="B212" t="str">
            <v>3.1.41</v>
          </cell>
          <cell r="D212" t="str">
            <v>23.04.02.13</v>
          </cell>
          <cell r="E212" t="str">
            <v>Sub-base ou base de solo brita 90% brita</v>
          </cell>
          <cell r="F212" t="str">
            <v>m³</v>
          </cell>
        </row>
        <row r="213">
          <cell r="B213" t="str">
            <v>3.1.42</v>
          </cell>
          <cell r="D213" t="str">
            <v>23.04.03.01</v>
          </cell>
          <cell r="E213" t="str">
            <v xml:space="preserve">Sub-base ou base brita grad. simples </v>
          </cell>
          <cell r="F213" t="str">
            <v>m³</v>
          </cell>
        </row>
        <row r="214">
          <cell r="B214" t="str">
            <v>3.1.43</v>
          </cell>
          <cell r="D214" t="str">
            <v>23.04.03.02</v>
          </cell>
          <cell r="E214" t="str">
            <v>Sub-base ou base de Pedra Britada</v>
          </cell>
          <cell r="F214" t="str">
            <v>m³</v>
          </cell>
        </row>
        <row r="215">
          <cell r="B215" t="str">
            <v>3.1.44</v>
          </cell>
          <cell r="D215" t="str">
            <v>23.04.03.03</v>
          </cell>
          <cell r="E215" t="str">
            <v>Sub-base ou base de Bica Corrida</v>
          </cell>
          <cell r="F215" t="str">
            <v>m³</v>
          </cell>
        </row>
        <row r="216">
          <cell r="B216" t="str">
            <v>3.1.45</v>
          </cell>
          <cell r="D216" t="str">
            <v>23.04.03.04</v>
          </cell>
          <cell r="E216" t="str">
            <v>Sub-base ou base de Pedra Rachão, Conf. ET-POO/042 (DERSA)</v>
          </cell>
          <cell r="F216" t="str">
            <v>m³</v>
          </cell>
        </row>
        <row r="217">
          <cell r="B217" t="str">
            <v>3.1.46</v>
          </cell>
          <cell r="D217" t="str">
            <v>23.04.04.01</v>
          </cell>
          <cell r="E217" t="str">
            <v>Sub-base/base brita grad.c/ cim 1% vol.</v>
          </cell>
          <cell r="F217" t="str">
            <v>m³</v>
          </cell>
        </row>
        <row r="218">
          <cell r="B218" t="str">
            <v>3.1.47</v>
          </cell>
          <cell r="D218" t="str">
            <v>23.04.04.02</v>
          </cell>
          <cell r="E218" t="str">
            <v xml:space="preserve">Sub-base/base brita grad.c/cim 2% vol. </v>
          </cell>
          <cell r="F218" t="str">
            <v>m³</v>
          </cell>
        </row>
        <row r="219">
          <cell r="B219" t="str">
            <v>3.1.48</v>
          </cell>
          <cell r="D219" t="str">
            <v>23.04.04.03</v>
          </cell>
          <cell r="E219" t="str">
            <v xml:space="preserve">Sub-base/base brita grad.c/cim 3% vol. </v>
          </cell>
          <cell r="F219" t="str">
            <v>m³</v>
          </cell>
        </row>
        <row r="220">
          <cell r="B220" t="str">
            <v>3.1.49</v>
          </cell>
          <cell r="D220" t="str">
            <v>23.04.04.04</v>
          </cell>
          <cell r="E220" t="str">
            <v xml:space="preserve">Sub-base/base brita grad.c/cim 4% vol. </v>
          </cell>
          <cell r="F220" t="str">
            <v>m³</v>
          </cell>
        </row>
        <row r="221">
          <cell r="B221" t="str">
            <v>3.1.50</v>
          </cell>
          <cell r="D221" t="str">
            <v>23.04.05.01</v>
          </cell>
          <cell r="E221" t="str">
            <v>Sub-base/base solo estabiliz. Granulometr.</v>
          </cell>
          <cell r="F221" t="str">
            <v>m³</v>
          </cell>
        </row>
        <row r="222">
          <cell r="B222" t="str">
            <v>3.1.51</v>
          </cell>
          <cell r="D222" t="str">
            <v>23.04.06.01</v>
          </cell>
          <cell r="E222" t="str">
            <v>Sub-base/base macadame hidraúlico</v>
          </cell>
          <cell r="F222" t="str">
            <v>m³</v>
          </cell>
        </row>
        <row r="223">
          <cell r="B223" t="str">
            <v>3.1.52</v>
          </cell>
          <cell r="D223" t="str">
            <v>23.04.06.02</v>
          </cell>
          <cell r="E223" t="str">
            <v>Sub-base/base macadame betum.</v>
          </cell>
          <cell r="F223" t="str">
            <v>m³</v>
          </cell>
        </row>
        <row r="224">
          <cell r="B224" t="str">
            <v>3.1.53</v>
          </cell>
          <cell r="D224" t="str">
            <v>23.04.07.01</v>
          </cell>
          <cell r="E224" t="str">
            <v xml:space="preserve">Sub-base/base solo aren. fino 95%PI </v>
          </cell>
          <cell r="F224" t="str">
            <v>m³</v>
          </cell>
        </row>
        <row r="225">
          <cell r="B225" t="str">
            <v>3.1.54</v>
          </cell>
          <cell r="D225" t="str">
            <v>23.04.07.03</v>
          </cell>
          <cell r="E225" t="str">
            <v xml:space="preserve">Sub-base/base solo estabiliz. quimic. </v>
          </cell>
          <cell r="F225" t="str">
            <v>m³</v>
          </cell>
        </row>
        <row r="226">
          <cell r="B226" t="str">
            <v>3.1.55</v>
          </cell>
          <cell r="D226" t="str">
            <v>23.05.01</v>
          </cell>
          <cell r="E226" t="str">
            <v xml:space="preserve">Imprimadura bet. impermeabilizante </v>
          </cell>
          <cell r="F226" t="str">
            <v>m²</v>
          </cell>
        </row>
        <row r="227">
          <cell r="B227" t="str">
            <v>3.1.56</v>
          </cell>
          <cell r="D227" t="str">
            <v>23.05.02</v>
          </cell>
          <cell r="E227" t="str">
            <v xml:space="preserve">Imprimadura betuminosa ligante </v>
          </cell>
          <cell r="F227" t="str">
            <v>m²</v>
          </cell>
        </row>
        <row r="228">
          <cell r="B228" t="str">
            <v>3.1.57</v>
          </cell>
          <cell r="D228" t="str">
            <v>23.05.03</v>
          </cell>
          <cell r="E228" t="str">
            <v xml:space="preserve">Imprimadura bet. auxiliar de ligação </v>
          </cell>
          <cell r="F228" t="str">
            <v>m²</v>
          </cell>
        </row>
        <row r="229">
          <cell r="B229" t="str">
            <v>3.1.58</v>
          </cell>
          <cell r="D229" t="str">
            <v>23.05.04</v>
          </cell>
          <cell r="E229" t="str">
            <v>Imprimadura betuminosa ligante modif. Polimero</v>
          </cell>
          <cell r="F229" t="str">
            <v>m²</v>
          </cell>
        </row>
        <row r="230">
          <cell r="B230" t="str">
            <v>3.1.59</v>
          </cell>
          <cell r="D230" t="str">
            <v>23.06.01</v>
          </cell>
          <cell r="E230" t="str">
            <v xml:space="preserve">Tratamento superficial simples </v>
          </cell>
          <cell r="F230" t="str">
            <v>m²</v>
          </cell>
        </row>
        <row r="231">
          <cell r="B231" t="str">
            <v>3.1.60</v>
          </cell>
          <cell r="D231" t="str">
            <v>23.06.02</v>
          </cell>
          <cell r="E231" t="str">
            <v xml:space="preserve">Tratamento superficial duplo </v>
          </cell>
          <cell r="F231" t="str">
            <v>m³</v>
          </cell>
        </row>
        <row r="232">
          <cell r="B232" t="str">
            <v>3.1.61</v>
          </cell>
          <cell r="D232" t="str">
            <v>23.06.03</v>
          </cell>
          <cell r="E232" t="str">
            <v xml:space="preserve">Tratamento superficial triplo </v>
          </cell>
          <cell r="F232" t="str">
            <v>m³</v>
          </cell>
        </row>
        <row r="233">
          <cell r="B233" t="str">
            <v>3.1.62</v>
          </cell>
          <cell r="D233" t="str">
            <v>23.06.04</v>
          </cell>
          <cell r="E233" t="str">
            <v>Micro Pavimento c/ Polimero Com Fibra</v>
          </cell>
          <cell r="F233" t="str">
            <v>m²</v>
          </cell>
        </row>
        <row r="234">
          <cell r="B234" t="str">
            <v>3.1.63</v>
          </cell>
          <cell r="D234" t="str">
            <v>23.06.04.01</v>
          </cell>
          <cell r="E234" t="str">
            <v>Micro Pavimento c/ Polimero Sem Fibra</v>
          </cell>
          <cell r="F234" t="str">
            <v>m²</v>
          </cell>
        </row>
        <row r="235">
          <cell r="B235" t="str">
            <v>3.1.64</v>
          </cell>
          <cell r="D235" t="str">
            <v>23.06.05</v>
          </cell>
          <cell r="E235" t="str">
            <v xml:space="preserve">Tratamento superf. c/ lama asfáltica </v>
          </cell>
          <cell r="F235" t="str">
            <v>m²</v>
          </cell>
        </row>
        <row r="236">
          <cell r="B236" t="str">
            <v>3.1.65</v>
          </cell>
          <cell r="D236" t="str">
            <v>23.06.06</v>
          </cell>
          <cell r="E236" t="str">
            <v xml:space="preserve">Tratamento sup.cam. lama asfáltica grossa </v>
          </cell>
          <cell r="F236" t="str">
            <v>m²</v>
          </cell>
        </row>
        <row r="237">
          <cell r="B237" t="str">
            <v>3.1.66</v>
          </cell>
          <cell r="D237" t="str">
            <v>23.06.07</v>
          </cell>
          <cell r="E237" t="str">
            <v xml:space="preserve">Tratamento superf. simples modif. p/polimero </v>
          </cell>
          <cell r="F237" t="str">
            <v>m²</v>
          </cell>
        </row>
        <row r="238">
          <cell r="B238" t="str">
            <v>3.1.67</v>
          </cell>
          <cell r="D238" t="str">
            <v>23.06.08</v>
          </cell>
          <cell r="E238" t="str">
            <v xml:space="preserve">Tratamento superf. duplo modif. p/polimero </v>
          </cell>
          <cell r="F238" t="str">
            <v>m³</v>
          </cell>
        </row>
        <row r="239">
          <cell r="B239" t="str">
            <v>3.1.68</v>
          </cell>
          <cell r="D239" t="str">
            <v>23.06.09</v>
          </cell>
          <cell r="E239" t="str">
            <v xml:space="preserve">Tratamento superf. triplo modif. p/polimero </v>
          </cell>
          <cell r="F239" t="str">
            <v>m³</v>
          </cell>
        </row>
        <row r="240">
          <cell r="B240" t="str">
            <v>3.1.69</v>
          </cell>
          <cell r="D240" t="str">
            <v>23.07.01</v>
          </cell>
          <cell r="E240" t="str">
            <v xml:space="preserve">Camada Base Pré-misturado a frio </v>
          </cell>
          <cell r="F240" t="str">
            <v>m³</v>
          </cell>
        </row>
        <row r="241">
          <cell r="B241" t="str">
            <v>3.1.70</v>
          </cell>
          <cell r="D241" t="str">
            <v>23.08.01.01</v>
          </cell>
          <cell r="E241" t="str">
            <v xml:space="preserve">Conc. asf. us.quente - Binder grad. A s/DOP </v>
          </cell>
          <cell r="F241" t="str">
            <v>m³</v>
          </cell>
        </row>
        <row r="242">
          <cell r="B242" t="str">
            <v>3.1.71</v>
          </cell>
          <cell r="D242" t="str">
            <v>23.08.02</v>
          </cell>
          <cell r="E242" t="str">
            <v xml:space="preserve">Conc. asf. us.quente - Binder grad. B c/DOP </v>
          </cell>
          <cell r="F242" t="str">
            <v>m³</v>
          </cell>
        </row>
        <row r="243">
          <cell r="B243" t="str">
            <v>3.1.72</v>
          </cell>
          <cell r="D243" t="str">
            <v>23.08.02.01</v>
          </cell>
          <cell r="E243" t="str">
            <v xml:space="preserve">Conc. asf. us.quente - Binder grad. B s/DOP </v>
          </cell>
          <cell r="F243" t="str">
            <v>m³</v>
          </cell>
        </row>
        <row r="244">
          <cell r="B244" t="str">
            <v>3.1.73</v>
          </cell>
          <cell r="D244" t="str">
            <v>23.08.03.01</v>
          </cell>
          <cell r="E244" t="str">
            <v xml:space="preserve">Camada Rolante -CBUQ Graduação - "C" s/DOP </v>
          </cell>
          <cell r="F244" t="str">
            <v>m³</v>
          </cell>
        </row>
        <row r="245">
          <cell r="B245" t="str">
            <v>3.1.74</v>
          </cell>
          <cell r="D245" t="str">
            <v>23.08.03.03</v>
          </cell>
          <cell r="E245" t="str">
            <v xml:space="preserve">Camada Rolante -CBUQ Graduação - "C" c/DOP </v>
          </cell>
          <cell r="F245" t="str">
            <v>m³</v>
          </cell>
        </row>
        <row r="246">
          <cell r="B246" t="str">
            <v>3.1.75</v>
          </cell>
          <cell r="D246" t="str">
            <v>23.08.06</v>
          </cell>
          <cell r="E246" t="str">
            <v>Conc. asfaltico modificado / 15% em peso de Borracha ( CONTINUO)</v>
          </cell>
          <cell r="F246" t="str">
            <v>m³</v>
          </cell>
        </row>
        <row r="247">
          <cell r="B247" t="str">
            <v>3.1.76</v>
          </cell>
          <cell r="D247" t="str">
            <v>23.09.01</v>
          </cell>
          <cell r="E247" t="str">
            <v>Capa selante tipo 2</v>
          </cell>
          <cell r="F247" t="str">
            <v>m²</v>
          </cell>
        </row>
        <row r="248">
          <cell r="B248" t="str">
            <v>3.1.77</v>
          </cell>
          <cell r="D248" t="str">
            <v>23.09.02</v>
          </cell>
          <cell r="E248" t="str">
            <v xml:space="preserve">Capa selante tipo 3 </v>
          </cell>
          <cell r="F248" t="str">
            <v>m²</v>
          </cell>
        </row>
        <row r="249">
          <cell r="B249" t="str">
            <v>3.1.78</v>
          </cell>
          <cell r="D249" t="str">
            <v>23.10.01</v>
          </cell>
          <cell r="E249" t="str">
            <v xml:space="preserve">Fresagem de pav., indep. espessura </v>
          </cell>
          <cell r="F249" t="str">
            <v>m³</v>
          </cell>
        </row>
        <row r="250">
          <cell r="B250" t="str">
            <v>3.1.79</v>
          </cell>
          <cell r="D250" t="str">
            <v>23.11.01</v>
          </cell>
          <cell r="E250" t="str">
            <v>Pavimento de conc. pobre rolado</v>
          </cell>
          <cell r="F250" t="str">
            <v>m³</v>
          </cell>
        </row>
        <row r="251">
          <cell r="B251" t="str">
            <v>3.1.80</v>
          </cell>
          <cell r="D251" t="str">
            <v>23.11.03</v>
          </cell>
          <cell r="E251" t="str">
            <v xml:space="preserve">Pavimento de conc. Mecanico </v>
          </cell>
          <cell r="F251" t="str">
            <v>m³</v>
          </cell>
        </row>
        <row r="252">
          <cell r="B252" t="str">
            <v>3.1.81</v>
          </cell>
          <cell r="D252" t="str">
            <v>23.12.01</v>
          </cell>
          <cell r="E252" t="str">
            <v xml:space="preserve">Pavimento conc intertr. 6 cm </v>
          </cell>
          <cell r="F252" t="str">
            <v>m²</v>
          </cell>
        </row>
        <row r="253">
          <cell r="B253" t="str">
            <v>3.1.82</v>
          </cell>
          <cell r="D253" t="str">
            <v>23.12.02</v>
          </cell>
          <cell r="E253" t="str">
            <v xml:space="preserve">Pavimento conc intertr. 8 cm </v>
          </cell>
          <cell r="F253" t="str">
            <v>m²</v>
          </cell>
        </row>
        <row r="254">
          <cell r="B254" t="str">
            <v>3.1.83</v>
          </cell>
          <cell r="D254" t="str">
            <v>23.12.03</v>
          </cell>
          <cell r="E254" t="str">
            <v>Pavimento conc intertr. 10 cm</v>
          </cell>
          <cell r="F254" t="str">
            <v>m²</v>
          </cell>
        </row>
        <row r="256">
          <cell r="B256" t="str">
            <v>Cód. Colinas</v>
          </cell>
          <cell r="D256" t="str">
            <v>Código</v>
          </cell>
          <cell r="E256" t="str">
            <v>Serviços</v>
          </cell>
          <cell r="F256" t="str">
            <v>Unid.</v>
          </cell>
        </row>
        <row r="259">
          <cell r="D259" t="str">
            <v>FASE 24 - OBRAS DE ARTE CORRENTE E DRENAGEM</v>
          </cell>
        </row>
        <row r="260">
          <cell r="B260" t="str">
            <v>4.1.1</v>
          </cell>
          <cell r="D260" t="str">
            <v>24.01.01</v>
          </cell>
          <cell r="E260" t="str">
            <v xml:space="preserve">Aterro de acesso </v>
          </cell>
          <cell r="F260" t="str">
            <v>m³</v>
          </cell>
        </row>
        <row r="261">
          <cell r="B261" t="str">
            <v>4.1.2</v>
          </cell>
          <cell r="D261" t="str">
            <v>24.02.01</v>
          </cell>
          <cell r="E261" t="str">
            <v xml:space="preserve">Escavação manual para obras sem explosivos </v>
          </cell>
          <cell r="F261" t="str">
            <v>m³</v>
          </cell>
        </row>
        <row r="262">
          <cell r="B262" t="str">
            <v>4.1.3</v>
          </cell>
          <cell r="D262" t="str">
            <v>24.02.02</v>
          </cell>
          <cell r="E262" t="str">
            <v xml:space="preserve">Escavação mecânica para obras sem explosivos </v>
          </cell>
          <cell r="F262" t="str">
            <v>m³</v>
          </cell>
        </row>
        <row r="263">
          <cell r="B263" t="str">
            <v>4.1.4</v>
          </cell>
          <cell r="D263" t="str">
            <v>24.02.03</v>
          </cell>
          <cell r="E263" t="str">
            <v xml:space="preserve">Escavação mecânica para obras com explosivo </v>
          </cell>
          <cell r="F263" t="str">
            <v>m³</v>
          </cell>
        </row>
        <row r="264">
          <cell r="B264" t="str">
            <v>4.1.5</v>
          </cell>
          <cell r="D264" t="str">
            <v>24.02.04</v>
          </cell>
          <cell r="E264" t="str">
            <v xml:space="preserve">Escavação corta-rio sem explosivo </v>
          </cell>
          <cell r="F264" t="str">
            <v>m³</v>
          </cell>
        </row>
        <row r="265">
          <cell r="B265" t="str">
            <v>4.1.6</v>
          </cell>
          <cell r="D265" t="str">
            <v>24.02.05</v>
          </cell>
          <cell r="E265" t="str">
            <v xml:space="preserve">Escavação corta-rio com explosivo </v>
          </cell>
          <cell r="F265" t="str">
            <v>m³</v>
          </cell>
        </row>
        <row r="266">
          <cell r="B266" t="str">
            <v>4.1.7</v>
          </cell>
          <cell r="D266" t="str">
            <v>24.02.08</v>
          </cell>
          <cell r="E266" t="str">
            <v xml:space="preserve">Escavação fund., bueiro ou dreno sem expl. até 2 m </v>
          </cell>
          <cell r="F266" t="str">
            <v>m³</v>
          </cell>
        </row>
        <row r="267">
          <cell r="B267" t="str">
            <v>4.1.8</v>
          </cell>
          <cell r="D267" t="str">
            <v xml:space="preserve">24.02.09 </v>
          </cell>
          <cell r="E267" t="str">
            <v xml:space="preserve">Acresc. p/Escav. 1,5 m profundidade, além 2m </v>
          </cell>
          <cell r="F267" t="str">
            <v>m³</v>
          </cell>
        </row>
        <row r="268">
          <cell r="B268" t="str">
            <v>4.1.9</v>
          </cell>
          <cell r="D268" t="str">
            <v>24.02.10</v>
          </cell>
          <cell r="E268" t="str">
            <v xml:space="preserve">Escavação fund., bueiro ou dreno c/expl. até 2 m </v>
          </cell>
          <cell r="F268" t="str">
            <v>m³</v>
          </cell>
        </row>
        <row r="269">
          <cell r="B269" t="str">
            <v>4.1.10</v>
          </cell>
          <cell r="D269" t="str">
            <v>24.02.11</v>
          </cell>
          <cell r="E269" t="str">
            <v xml:space="preserve">Acresc.esc. ensec.explos.c/ 1,5m prof. além 2m </v>
          </cell>
          <cell r="F269" t="str">
            <v>m³</v>
          </cell>
        </row>
        <row r="270">
          <cell r="B270" t="str">
            <v>4.1.11</v>
          </cell>
          <cell r="D270" t="str">
            <v>24.02.12</v>
          </cell>
          <cell r="E270" t="str">
            <v xml:space="preserve">Escavação fund. dentro ensec. sem expl. até 3m </v>
          </cell>
          <cell r="F270" t="str">
            <v>m³</v>
          </cell>
        </row>
        <row r="271">
          <cell r="B271" t="str">
            <v>4.1.12</v>
          </cell>
          <cell r="D271" t="str">
            <v>24.02.13</v>
          </cell>
          <cell r="E271" t="str">
            <v xml:space="preserve">Acresc. p/escav. ensec. p/cada 1m prof. além 3m </v>
          </cell>
          <cell r="F271" t="str">
            <v>m³</v>
          </cell>
        </row>
        <row r="272">
          <cell r="B272" t="str">
            <v>4.1.13</v>
          </cell>
          <cell r="D272" t="str">
            <v>24.02.14</v>
          </cell>
          <cell r="E272" t="str">
            <v xml:space="preserve">Escavação fund. dentro ensec. com expl. até 3 m </v>
          </cell>
          <cell r="F272" t="str">
            <v>m³</v>
          </cell>
        </row>
        <row r="273">
          <cell r="B273" t="str">
            <v>4.1.14</v>
          </cell>
          <cell r="D273" t="str">
            <v>24.02.15</v>
          </cell>
          <cell r="E273" t="str">
            <v>Acresc. p/escav. ensec.c/explos.c/ 1,5m além 3m</v>
          </cell>
          <cell r="F273" t="str">
            <v>m³</v>
          </cell>
        </row>
        <row r="274">
          <cell r="B274" t="str">
            <v>4.1.15</v>
          </cell>
          <cell r="D274" t="str">
            <v>24.03.01</v>
          </cell>
          <cell r="E274" t="str">
            <v xml:space="preserve">Parede ensecadeira com prancha - esp. 0,05m </v>
          </cell>
          <cell r="F274" t="str">
            <v>m²</v>
          </cell>
        </row>
        <row r="275">
          <cell r="B275" t="str">
            <v>4.1.16</v>
          </cell>
          <cell r="D275" t="str">
            <v>24.03.02</v>
          </cell>
          <cell r="E275" t="str">
            <v>Parede ensecadeira com prancha - esp. 0,075m</v>
          </cell>
          <cell r="F275" t="str">
            <v>m²</v>
          </cell>
        </row>
        <row r="276">
          <cell r="B276" t="str">
            <v>4.1.17</v>
          </cell>
          <cell r="D276" t="str">
            <v>24.03.04</v>
          </cell>
          <cell r="E276" t="str">
            <v xml:space="preserve">Argila ench. ensecadeira, incl. apiloamento </v>
          </cell>
          <cell r="F276" t="str">
            <v>m³</v>
          </cell>
        </row>
        <row r="277">
          <cell r="B277" t="str">
            <v>4.1.18</v>
          </cell>
          <cell r="D277" t="str">
            <v>24.03.05</v>
          </cell>
          <cell r="E277" t="str">
            <v xml:space="preserve">Esgotamento continuo água </v>
          </cell>
          <cell r="F277" t="str">
            <v>m³</v>
          </cell>
        </row>
        <row r="278">
          <cell r="B278" t="str">
            <v>4.1.19</v>
          </cell>
          <cell r="D278" t="str">
            <v>24.03.06</v>
          </cell>
          <cell r="E278" t="str">
            <v>Escoramento de valas/cavas p/ fund. contínuo</v>
          </cell>
          <cell r="F278" t="str">
            <v>m²</v>
          </cell>
        </row>
        <row r="279">
          <cell r="B279" t="str">
            <v>4.1.20</v>
          </cell>
          <cell r="D279" t="str">
            <v>24.03.07</v>
          </cell>
          <cell r="E279" t="str">
            <v xml:space="preserve">Escoramento de valas/cavas para fund. descont. </v>
          </cell>
          <cell r="F279" t="str">
            <v>m²</v>
          </cell>
        </row>
        <row r="280">
          <cell r="B280" t="str">
            <v>4.1.21</v>
          </cell>
          <cell r="D280" t="str">
            <v>24.03.08</v>
          </cell>
          <cell r="E280" t="str">
            <v>Escoramento para formas</v>
          </cell>
          <cell r="F280" t="str">
            <v>m²</v>
          </cell>
        </row>
        <row r="281">
          <cell r="B281" t="str">
            <v>4.1.22</v>
          </cell>
          <cell r="D281" t="str">
            <v>24.04.01</v>
          </cell>
          <cell r="E281" t="str">
            <v xml:space="preserve">Cimbramento de passagem secundária e galeria ret. </v>
          </cell>
          <cell r="F281" t="str">
            <v>m³</v>
          </cell>
        </row>
        <row r="282">
          <cell r="B282" t="str">
            <v>4.1.23</v>
          </cell>
          <cell r="D282" t="str">
            <v>24.04.02</v>
          </cell>
          <cell r="E282" t="str">
            <v>Cimbramento de galeria em abóboda</v>
          </cell>
          <cell r="F282" t="str">
            <v>m³</v>
          </cell>
        </row>
        <row r="283">
          <cell r="B283" t="str">
            <v>4.1.24</v>
          </cell>
          <cell r="D283" t="str">
            <v>24.04.03</v>
          </cell>
          <cell r="E283" t="str">
            <v>Andaime de madeira</v>
          </cell>
          <cell r="F283" t="str">
            <v>m³</v>
          </cell>
        </row>
        <row r="284">
          <cell r="B284" t="str">
            <v>4.1.25</v>
          </cell>
          <cell r="D284" t="str">
            <v>24.04.04</v>
          </cell>
          <cell r="E284" t="str">
            <v xml:space="preserve">Andaime tubular </v>
          </cell>
          <cell r="F284" t="str">
            <v>m³</v>
          </cell>
        </row>
        <row r="285">
          <cell r="B285" t="str">
            <v>4.1.26</v>
          </cell>
          <cell r="D285" t="str">
            <v>24.05.01</v>
          </cell>
          <cell r="E285" t="str">
            <v xml:space="preserve">Forma plana para concreto comum </v>
          </cell>
          <cell r="F285" t="str">
            <v>m²</v>
          </cell>
        </row>
        <row r="286">
          <cell r="B286" t="str">
            <v>4.1.27</v>
          </cell>
          <cell r="D286" t="str">
            <v>24.05.02</v>
          </cell>
          <cell r="E286" t="str">
            <v xml:space="preserve">Forma plana para concreto aparente </v>
          </cell>
          <cell r="F286" t="str">
            <v>m²</v>
          </cell>
        </row>
        <row r="287">
          <cell r="B287" t="str">
            <v>4.1.28</v>
          </cell>
          <cell r="D287" t="str">
            <v>24.06.01</v>
          </cell>
          <cell r="E287" t="str">
            <v xml:space="preserve">Aço CA-25 </v>
          </cell>
          <cell r="F287" t="str">
            <v>kg</v>
          </cell>
        </row>
        <row r="288">
          <cell r="B288" t="str">
            <v>4.1.29</v>
          </cell>
          <cell r="D288" t="str">
            <v>24.06.02</v>
          </cell>
          <cell r="E288" t="str">
            <v xml:space="preserve">Aço CA-50 </v>
          </cell>
          <cell r="F288" t="str">
            <v>kg</v>
          </cell>
        </row>
        <row r="289">
          <cell r="B289" t="str">
            <v>4.1.30</v>
          </cell>
          <cell r="D289" t="str">
            <v xml:space="preserve">24.06.03 </v>
          </cell>
          <cell r="E289" t="str">
            <v xml:space="preserve">Aço CA-60 </v>
          </cell>
          <cell r="F289" t="str">
            <v>kg</v>
          </cell>
        </row>
        <row r="290">
          <cell r="B290" t="str">
            <v>4.1.31</v>
          </cell>
          <cell r="D290" t="str">
            <v>24.06.04</v>
          </cell>
          <cell r="E290" t="str">
            <v xml:space="preserve">Tela metálica </v>
          </cell>
          <cell r="F290" t="str">
            <v>m³</v>
          </cell>
        </row>
        <row r="291">
          <cell r="B291" t="str">
            <v>4.1.32</v>
          </cell>
          <cell r="D291" t="str">
            <v>24.07.01</v>
          </cell>
          <cell r="E291" t="str">
            <v xml:space="preserve">Concreto Fck 10 Mpa </v>
          </cell>
          <cell r="F291" t="str">
            <v>m³</v>
          </cell>
        </row>
        <row r="292">
          <cell r="B292" t="str">
            <v>4.1.33</v>
          </cell>
          <cell r="D292" t="str">
            <v>24.07.02</v>
          </cell>
          <cell r="E292" t="str">
            <v xml:space="preserve">Concreto Fck 15 MPa </v>
          </cell>
          <cell r="F292" t="str">
            <v>m³</v>
          </cell>
        </row>
        <row r="293">
          <cell r="B293" t="str">
            <v>4.1.34</v>
          </cell>
          <cell r="D293" t="str">
            <v>24.07.03</v>
          </cell>
          <cell r="E293" t="str">
            <v xml:space="preserve">Concreto Fck 18 MPa </v>
          </cell>
          <cell r="F293" t="str">
            <v>m³</v>
          </cell>
        </row>
        <row r="294">
          <cell r="B294" t="str">
            <v>4.1.35</v>
          </cell>
          <cell r="D294" t="str">
            <v>24.07.04</v>
          </cell>
          <cell r="E294" t="str">
            <v>Concreto Fck 20 MPa</v>
          </cell>
          <cell r="F294" t="str">
            <v>m³</v>
          </cell>
        </row>
        <row r="295">
          <cell r="B295" t="str">
            <v>4.1.36</v>
          </cell>
          <cell r="D295" t="str">
            <v>24.07.05</v>
          </cell>
          <cell r="E295" t="str">
            <v xml:space="preserve">Concreto Fck 25 Mpa </v>
          </cell>
          <cell r="F295" t="str">
            <v>m³</v>
          </cell>
        </row>
        <row r="296">
          <cell r="B296" t="str">
            <v>4.1.37</v>
          </cell>
          <cell r="D296" t="str">
            <v>24.07.07</v>
          </cell>
          <cell r="E296" t="str">
            <v xml:space="preserve">Concreto Fck 30 MPa </v>
          </cell>
          <cell r="F296" t="str">
            <v>m³</v>
          </cell>
        </row>
        <row r="297">
          <cell r="B297" t="str">
            <v>4.1.38</v>
          </cell>
          <cell r="D297" t="str">
            <v>24.07.08</v>
          </cell>
          <cell r="E297" t="str">
            <v xml:space="preserve">Concreto Ciclópico </v>
          </cell>
          <cell r="F297" t="str">
            <v>m³</v>
          </cell>
        </row>
        <row r="298">
          <cell r="B298" t="str">
            <v>4.1.39</v>
          </cell>
          <cell r="D298" t="str">
            <v>24.07.09</v>
          </cell>
          <cell r="E298" t="str">
            <v>Bombeamento p/ concreto qualquer resistência</v>
          </cell>
          <cell r="F298" t="str">
            <v>m³</v>
          </cell>
        </row>
        <row r="299">
          <cell r="B299" t="str">
            <v>4.1.40</v>
          </cell>
          <cell r="D299" t="str">
            <v>24.07.10</v>
          </cell>
          <cell r="E299" t="str">
            <v xml:space="preserve">Concreto Fck 12 Mpa </v>
          </cell>
          <cell r="F299" t="str">
            <v>m³</v>
          </cell>
        </row>
        <row r="300">
          <cell r="B300" t="str">
            <v>4.1.41</v>
          </cell>
          <cell r="D300" t="str">
            <v>24.07.11</v>
          </cell>
          <cell r="E300" t="str">
            <v xml:space="preserve">Concreto Fck 16 MPa </v>
          </cell>
          <cell r="F300" t="str">
            <v>m³</v>
          </cell>
        </row>
        <row r="301">
          <cell r="B301" t="str">
            <v>4.1.42</v>
          </cell>
          <cell r="D301" t="str">
            <v>24.07.12</v>
          </cell>
          <cell r="E301" t="str">
            <v>Concreto Fck 35 MPa</v>
          </cell>
          <cell r="F301" t="str">
            <v>m³</v>
          </cell>
        </row>
        <row r="302">
          <cell r="B302" t="str">
            <v>4.1.43</v>
          </cell>
          <cell r="D302" t="str">
            <v>24.07.13</v>
          </cell>
          <cell r="E302" t="str">
            <v xml:space="preserve">Concreto Fck 40 MPa </v>
          </cell>
          <cell r="F302" t="str">
            <v>m³</v>
          </cell>
        </row>
        <row r="303">
          <cell r="B303" t="str">
            <v>4.1.44</v>
          </cell>
          <cell r="D303" t="str">
            <v>24.08.01</v>
          </cell>
          <cell r="E303" t="str">
            <v>Junta elástica em PVC tipo O-12</v>
          </cell>
          <cell r="F303" t="str">
            <v>m</v>
          </cell>
        </row>
        <row r="304">
          <cell r="B304" t="str">
            <v>4.1.45</v>
          </cell>
          <cell r="D304" t="str">
            <v>24.08.02</v>
          </cell>
          <cell r="E304" t="str">
            <v xml:space="preserve">Junta elástica em PVC tipo O-22 </v>
          </cell>
          <cell r="F304" t="str">
            <v>m</v>
          </cell>
        </row>
        <row r="305">
          <cell r="B305" t="str">
            <v>4.1.46</v>
          </cell>
          <cell r="D305" t="str">
            <v>24.09.01</v>
          </cell>
          <cell r="E305" t="str">
            <v xml:space="preserve">Enrocamento pedra arrumada </v>
          </cell>
          <cell r="F305" t="str">
            <v>m³</v>
          </cell>
        </row>
        <row r="306">
          <cell r="B306" t="str">
            <v>4.1.47</v>
          </cell>
          <cell r="D306" t="str">
            <v>24.09.02</v>
          </cell>
          <cell r="E306" t="str">
            <v xml:space="preserve">Enrocamento pedra arrumada e rejuntada </v>
          </cell>
          <cell r="F306" t="str">
            <v>m³</v>
          </cell>
        </row>
        <row r="307">
          <cell r="B307" t="str">
            <v>4.1.48</v>
          </cell>
          <cell r="D307" t="str">
            <v>24.09.03</v>
          </cell>
          <cell r="E307" t="str">
            <v xml:space="preserve">Enrrocamento pedra jogada </v>
          </cell>
          <cell r="F307" t="str">
            <v>m³</v>
          </cell>
        </row>
        <row r="308">
          <cell r="B308" t="str">
            <v>4.1.49</v>
          </cell>
          <cell r="D308" t="str">
            <v>24.09.04</v>
          </cell>
          <cell r="E308" t="str">
            <v>Gabião tipo caixa 50cm - tela galv.</v>
          </cell>
          <cell r="F308" t="str">
            <v>m³</v>
          </cell>
        </row>
        <row r="309">
          <cell r="B309" t="str">
            <v>4.1.50</v>
          </cell>
        </row>
        <row r="310">
          <cell r="B310" t="str">
            <v>4.1.51</v>
          </cell>
        </row>
        <row r="311">
          <cell r="B311" t="str">
            <v>4.1.52</v>
          </cell>
          <cell r="D311" t="str">
            <v>24.09.05.01</v>
          </cell>
          <cell r="E311" t="str">
            <v xml:space="preserve">Gabião tipo colchão espessura 17cm - tela galv. </v>
          </cell>
          <cell r="F311" t="str">
            <v>m²</v>
          </cell>
        </row>
        <row r="312">
          <cell r="B312" t="str">
            <v>4.1.53</v>
          </cell>
          <cell r="D312" t="str">
            <v>24.09.06.01</v>
          </cell>
          <cell r="E312" t="str">
            <v xml:space="preserve">Gabião tipo colchão espessura 23cm - tela galv. </v>
          </cell>
          <cell r="F312" t="str">
            <v>m²</v>
          </cell>
        </row>
        <row r="313">
          <cell r="B313" t="str">
            <v>4.1.54</v>
          </cell>
          <cell r="D313" t="str">
            <v>24.09.07.01</v>
          </cell>
          <cell r="E313" t="str">
            <v>Gabião tipo colchão espessura 30cm - tela galv.</v>
          </cell>
          <cell r="F313" t="str">
            <v>m²</v>
          </cell>
        </row>
        <row r="314">
          <cell r="B314" t="str">
            <v>4.1.55</v>
          </cell>
          <cell r="D314" t="str">
            <v>24.09.08.01</v>
          </cell>
          <cell r="E314" t="str">
            <v>Gabião tipo colchão espessura 17cm - tela pvc</v>
          </cell>
          <cell r="F314" t="str">
            <v>m²</v>
          </cell>
        </row>
        <row r="315">
          <cell r="B315" t="str">
            <v>4.1.56</v>
          </cell>
          <cell r="D315" t="str">
            <v>24.09.09.01</v>
          </cell>
          <cell r="E315" t="str">
            <v>Gabião tipo colchão espessura 23cm - tela pvc</v>
          </cell>
          <cell r="F315" t="str">
            <v>m²</v>
          </cell>
        </row>
        <row r="316">
          <cell r="B316" t="str">
            <v>4.1.57</v>
          </cell>
          <cell r="D316" t="str">
            <v>24.09.10.01</v>
          </cell>
          <cell r="E316" t="str">
            <v>Gabião tipo colchão espessura 30cm - tela pvc</v>
          </cell>
          <cell r="F316" t="str">
            <v>m²</v>
          </cell>
        </row>
        <row r="317">
          <cell r="B317" t="str">
            <v>4.1.58</v>
          </cell>
          <cell r="D317" t="str">
            <v>24.09.11</v>
          </cell>
          <cell r="E317" t="str">
            <v xml:space="preserve">Gabião tipo saco - tela galv. </v>
          </cell>
          <cell r="F317" t="str">
            <v>m³</v>
          </cell>
        </row>
        <row r="318">
          <cell r="B318" t="str">
            <v>4.1.59</v>
          </cell>
          <cell r="D318" t="str">
            <v>24.09.12</v>
          </cell>
          <cell r="E318" t="str">
            <v>Gabião tipo saco - tela galv. revestido de PVC</v>
          </cell>
          <cell r="F318" t="str">
            <v>m³</v>
          </cell>
        </row>
        <row r="319">
          <cell r="B319" t="str">
            <v>4.1.60</v>
          </cell>
          <cell r="D319" t="str">
            <v>24.09.13</v>
          </cell>
          <cell r="E319" t="str">
            <v>Camada filtrante pedra britada</v>
          </cell>
          <cell r="F319" t="str">
            <v>m³</v>
          </cell>
        </row>
        <row r="320">
          <cell r="B320" t="str">
            <v>4.1.61</v>
          </cell>
          <cell r="D320" t="str">
            <v>24.10.02</v>
          </cell>
          <cell r="E320" t="str">
            <v xml:space="preserve">Calçamento concreto Fck 15 MPa </v>
          </cell>
          <cell r="F320" t="str">
            <v>m³</v>
          </cell>
        </row>
        <row r="321">
          <cell r="B321" t="str">
            <v>4.1.62</v>
          </cell>
          <cell r="D321" t="str">
            <v>24.10.03</v>
          </cell>
          <cell r="E321" t="str">
            <v>Calçamento concreto Fck 10 MPa</v>
          </cell>
          <cell r="F321" t="str">
            <v>m³</v>
          </cell>
        </row>
        <row r="322">
          <cell r="B322" t="str">
            <v>4.1.63</v>
          </cell>
          <cell r="D322" t="str">
            <v>24.11.01</v>
          </cell>
          <cell r="E322" t="str">
            <v xml:space="preserve">Alvenaria tijolo </v>
          </cell>
          <cell r="F322" t="str">
            <v>m³</v>
          </cell>
        </row>
        <row r="323">
          <cell r="B323" t="str">
            <v>4.1.64</v>
          </cell>
          <cell r="D323" t="str">
            <v>24.11.02</v>
          </cell>
          <cell r="E323" t="str">
            <v>Alvenaria de pedra seca</v>
          </cell>
          <cell r="F323" t="str">
            <v>m³</v>
          </cell>
        </row>
        <row r="324">
          <cell r="B324" t="str">
            <v>4.1.65</v>
          </cell>
          <cell r="D324" t="str">
            <v>24.11.04</v>
          </cell>
          <cell r="E324" t="str">
            <v>Alvenaria de pedra argamassada</v>
          </cell>
          <cell r="F324" t="str">
            <v>m³</v>
          </cell>
        </row>
        <row r="325">
          <cell r="B325" t="str">
            <v>4.1.66</v>
          </cell>
          <cell r="D325" t="str">
            <v>24.11.05</v>
          </cell>
          <cell r="E325" t="str">
            <v>Alvenaria de bloco de concreto</v>
          </cell>
          <cell r="F325" t="str">
            <v>m³</v>
          </cell>
        </row>
        <row r="326">
          <cell r="B326" t="str">
            <v>4.1.67</v>
          </cell>
          <cell r="D326" t="str">
            <v>24.11.07</v>
          </cell>
          <cell r="E326" t="str">
            <v>Argamassa de cimento e areia traço 1:3 esp 2cm</v>
          </cell>
          <cell r="F326" t="str">
            <v>m²</v>
          </cell>
        </row>
        <row r="327">
          <cell r="B327" t="str">
            <v>4.1.68</v>
          </cell>
          <cell r="D327" t="str">
            <v>24.12.01.01</v>
          </cell>
          <cell r="E327" t="str">
            <v xml:space="preserve">Enchimento de vala com pedra britada 1 e 2 </v>
          </cell>
          <cell r="F327" t="str">
            <v>m³</v>
          </cell>
        </row>
        <row r="328">
          <cell r="B328" t="str">
            <v>4.1.69</v>
          </cell>
          <cell r="D328" t="str">
            <v>24.12.01.02</v>
          </cell>
          <cell r="E328" t="str">
            <v xml:space="preserve">Enchimento de vala com pedra britada 3 e 4 </v>
          </cell>
          <cell r="F328" t="str">
            <v>m³</v>
          </cell>
        </row>
        <row r="329">
          <cell r="B329" t="str">
            <v>4.1.70</v>
          </cell>
          <cell r="D329" t="str">
            <v>24.12.02</v>
          </cell>
          <cell r="E329" t="str">
            <v>Enchimento de vala com areia</v>
          </cell>
          <cell r="F329" t="str">
            <v>m³</v>
          </cell>
        </row>
        <row r="330">
          <cell r="B330" t="str">
            <v>4.1.71</v>
          </cell>
          <cell r="D330" t="str">
            <v>24.12.03</v>
          </cell>
          <cell r="E330" t="str">
            <v>Enchimento de vala com pedra marroada</v>
          </cell>
          <cell r="F330" t="str">
            <v>m³</v>
          </cell>
        </row>
        <row r="331">
          <cell r="B331" t="str">
            <v>4.1.72</v>
          </cell>
          <cell r="D331" t="str">
            <v>24.12.05</v>
          </cell>
          <cell r="E331" t="str">
            <v>Enchimento base tubo com pedra britada</v>
          </cell>
          <cell r="F331" t="str">
            <v>m³</v>
          </cell>
        </row>
        <row r="332">
          <cell r="B332" t="str">
            <v>4.1.73</v>
          </cell>
          <cell r="D332" t="str">
            <v xml:space="preserve">24.12.06 </v>
          </cell>
          <cell r="E332" t="str">
            <v xml:space="preserve">Enchimento base tubo com pedregulho de cava </v>
          </cell>
          <cell r="F332" t="str">
            <v>m³</v>
          </cell>
        </row>
        <row r="333">
          <cell r="B333" t="str">
            <v>4.1.74</v>
          </cell>
          <cell r="D333" t="str">
            <v>24.12.08</v>
          </cell>
          <cell r="E333" t="str">
            <v>Compactação manual com reaterro solo local</v>
          </cell>
          <cell r="F333" t="str">
            <v>m³</v>
          </cell>
        </row>
        <row r="334">
          <cell r="B334" t="str">
            <v>4.1.75</v>
          </cell>
          <cell r="D334" t="str">
            <v>24.13.01</v>
          </cell>
          <cell r="E334" t="str">
            <v>Val. 0,50m² 1ª categoria</v>
          </cell>
          <cell r="F334" t="str">
            <v>m³</v>
          </cell>
        </row>
        <row r="335">
          <cell r="B335" t="str">
            <v>4.1.76</v>
          </cell>
          <cell r="D335" t="str">
            <v>24.13.02</v>
          </cell>
          <cell r="E335" t="str">
            <v xml:space="preserve">Val. 0,50m² 2ª categoria </v>
          </cell>
          <cell r="F335" t="str">
            <v>m³</v>
          </cell>
        </row>
        <row r="336">
          <cell r="B336" t="str">
            <v>4.1.77</v>
          </cell>
          <cell r="D336" t="str">
            <v>24.13.03</v>
          </cell>
          <cell r="E336" t="str">
            <v>Val. 0,50m² 3ª categoria</v>
          </cell>
          <cell r="F336" t="str">
            <v>m³</v>
          </cell>
        </row>
        <row r="337">
          <cell r="B337" t="str">
            <v>4.1.78</v>
          </cell>
          <cell r="D337" t="str">
            <v>24.13.04</v>
          </cell>
          <cell r="E337" t="str">
            <v>Val. seção transversal maior 0,50m² 1ª cat.</v>
          </cell>
          <cell r="F337" t="str">
            <v>m³</v>
          </cell>
        </row>
        <row r="338">
          <cell r="B338" t="str">
            <v>4.1.79</v>
          </cell>
          <cell r="D338" t="str">
            <v>24.13.05</v>
          </cell>
          <cell r="E338" t="str">
            <v xml:space="preserve">Val. seção transversal maior 0,50m² 2ª cat. </v>
          </cell>
          <cell r="F338" t="str">
            <v>m³</v>
          </cell>
        </row>
        <row r="339">
          <cell r="B339" t="str">
            <v>4.1.80</v>
          </cell>
          <cell r="D339" t="str">
            <v>24.13.06</v>
          </cell>
          <cell r="E339" t="str">
            <v>Val. seção transversal maior 0,50m² 3ª cat.</v>
          </cell>
          <cell r="F339" t="str">
            <v>m³</v>
          </cell>
        </row>
        <row r="340">
          <cell r="B340" t="str">
            <v>4.1.81</v>
          </cell>
          <cell r="D340" t="str">
            <v>24.13.07</v>
          </cell>
          <cell r="E340" t="str">
            <v>Val. 0,50m² 3ª categoria ar comprimido</v>
          </cell>
          <cell r="F340" t="str">
            <v>m³</v>
          </cell>
        </row>
        <row r="341">
          <cell r="B341" t="str">
            <v>4.1.82</v>
          </cell>
          <cell r="D341" t="str">
            <v>24.14.01</v>
          </cell>
          <cell r="E341" t="str">
            <v>Manta geotêxtil não tecido</v>
          </cell>
          <cell r="F341" t="str">
            <v>kg</v>
          </cell>
        </row>
        <row r="342">
          <cell r="B342" t="str">
            <v>4.1.83</v>
          </cell>
          <cell r="D342" t="str">
            <v>24.14.01.01</v>
          </cell>
          <cell r="F342" t="str">
            <v>m²</v>
          </cell>
        </row>
        <row r="343">
          <cell r="B343" t="str">
            <v>4.1.84</v>
          </cell>
          <cell r="D343" t="str">
            <v>24.14.01.02</v>
          </cell>
          <cell r="F343" t="str">
            <v>m²</v>
          </cell>
        </row>
        <row r="344">
          <cell r="B344" t="str">
            <v>4.1.85</v>
          </cell>
          <cell r="D344" t="str">
            <v>24.14.01.03</v>
          </cell>
          <cell r="F344" t="str">
            <v>m²</v>
          </cell>
        </row>
        <row r="345">
          <cell r="B345" t="str">
            <v>4.1.86</v>
          </cell>
          <cell r="D345" t="str">
            <v>24.14.01.04</v>
          </cell>
          <cell r="F345" t="str">
            <v>m²</v>
          </cell>
        </row>
        <row r="346">
          <cell r="B346" t="str">
            <v>4.1.87</v>
          </cell>
          <cell r="D346" t="str">
            <v>24.14.01.05</v>
          </cell>
          <cell r="F346" t="str">
            <v>m²</v>
          </cell>
        </row>
        <row r="347">
          <cell r="B347" t="str">
            <v>4.1.88</v>
          </cell>
          <cell r="D347" t="str">
            <v>24.14.01.06</v>
          </cell>
          <cell r="F347" t="str">
            <v>m²</v>
          </cell>
        </row>
        <row r="348">
          <cell r="B348" t="str">
            <v>4.1.89</v>
          </cell>
          <cell r="D348" t="str">
            <v>24.14.02</v>
          </cell>
          <cell r="E348" t="str">
            <v>Manta geotêxtil tecido</v>
          </cell>
          <cell r="F348" t="str">
            <v>kg</v>
          </cell>
        </row>
        <row r="349">
          <cell r="B349" t="str">
            <v>4.1.90</v>
          </cell>
          <cell r="D349" t="str">
            <v>24.15.01</v>
          </cell>
          <cell r="E349" t="str">
            <v>Tubo dreno concreto 15 cm</v>
          </cell>
          <cell r="F349" t="str">
            <v>m</v>
          </cell>
        </row>
        <row r="350">
          <cell r="B350" t="str">
            <v>4.1.91</v>
          </cell>
          <cell r="D350" t="str">
            <v>24.15.02</v>
          </cell>
          <cell r="E350" t="str">
            <v>Tubo dreno concreto 20 cm</v>
          </cell>
          <cell r="F350" t="str">
            <v>m</v>
          </cell>
        </row>
        <row r="351">
          <cell r="B351" t="str">
            <v>4.1.92</v>
          </cell>
          <cell r="D351" t="str">
            <v>24.15.03</v>
          </cell>
          <cell r="E351" t="str">
            <v>Tubo dreno barro 15 cm</v>
          </cell>
          <cell r="F351" t="str">
            <v>m</v>
          </cell>
        </row>
        <row r="352">
          <cell r="B352" t="str">
            <v>4.1.93</v>
          </cell>
          <cell r="D352" t="str">
            <v>24.15.04</v>
          </cell>
          <cell r="E352" t="str">
            <v>Tubo dreno barro 20 cm</v>
          </cell>
          <cell r="F352" t="str">
            <v>m</v>
          </cell>
        </row>
        <row r="353">
          <cell r="B353" t="str">
            <v>4.1.94</v>
          </cell>
          <cell r="D353" t="str">
            <v>24.15.05</v>
          </cell>
          <cell r="E353" t="str">
            <v>Tubo de pvc perfurado ou não D=0,050m</v>
          </cell>
          <cell r="F353" t="str">
            <v>m</v>
          </cell>
        </row>
        <row r="354">
          <cell r="B354" t="str">
            <v>4.1.95</v>
          </cell>
          <cell r="D354" t="str">
            <v>24.15.07</v>
          </cell>
          <cell r="E354" t="str">
            <v>Tubo de pvc perfurado ou não D=0,10m</v>
          </cell>
          <cell r="F354" t="str">
            <v>m</v>
          </cell>
        </row>
        <row r="355">
          <cell r="B355" t="str">
            <v>4.1.96</v>
          </cell>
          <cell r="D355" t="str">
            <v>24.15.08</v>
          </cell>
          <cell r="E355" t="str">
            <v>Tubo de pvc perfurado ou não D=0,15m</v>
          </cell>
          <cell r="F355" t="str">
            <v>m</v>
          </cell>
        </row>
        <row r="356">
          <cell r="B356" t="str">
            <v>4.1.97</v>
          </cell>
          <cell r="D356" t="str">
            <v>24.15.09</v>
          </cell>
          <cell r="E356" t="str">
            <v>Dreno horizontal profundo</v>
          </cell>
          <cell r="F356" t="str">
            <v>m</v>
          </cell>
        </row>
        <row r="357">
          <cell r="B357" t="str">
            <v>4.1.98</v>
          </cell>
          <cell r="D357" t="str">
            <v>24.15.11</v>
          </cell>
          <cell r="F357" t="str">
            <v>m</v>
          </cell>
        </row>
        <row r="358">
          <cell r="B358" t="str">
            <v>4.1.99</v>
          </cell>
          <cell r="D358" t="str">
            <v>24.15.12</v>
          </cell>
          <cell r="F358" t="str">
            <v>m</v>
          </cell>
        </row>
        <row r="359">
          <cell r="B359" t="str">
            <v>4.1.100</v>
          </cell>
          <cell r="D359" t="str">
            <v>24.15.13</v>
          </cell>
          <cell r="F359" t="str">
            <v>m</v>
          </cell>
        </row>
        <row r="360">
          <cell r="B360" t="str">
            <v>4.1.101</v>
          </cell>
          <cell r="D360" t="str">
            <v>24.15.14</v>
          </cell>
          <cell r="F360" t="str">
            <v>m</v>
          </cell>
        </row>
        <row r="361">
          <cell r="B361" t="str">
            <v>4.1.102</v>
          </cell>
          <cell r="D361" t="str">
            <v>24.15.15</v>
          </cell>
          <cell r="F361" t="str">
            <v>m</v>
          </cell>
        </row>
        <row r="362">
          <cell r="B362" t="str">
            <v>4.1.103</v>
          </cell>
          <cell r="D362" t="str">
            <v>24.15.16</v>
          </cell>
          <cell r="F362" t="str">
            <v>m</v>
          </cell>
        </row>
        <row r="363">
          <cell r="B363" t="str">
            <v>4.1.104</v>
          </cell>
          <cell r="D363" t="str">
            <v>24.15.17</v>
          </cell>
          <cell r="F363" t="str">
            <v>m</v>
          </cell>
        </row>
        <row r="364">
          <cell r="B364" t="str">
            <v>4.1.105</v>
          </cell>
          <cell r="D364" t="str">
            <v>24.16.01</v>
          </cell>
          <cell r="E364" t="str">
            <v>Tubo De concreto D=0,40m classe CA-1</v>
          </cell>
          <cell r="F364" t="str">
            <v>m</v>
          </cell>
        </row>
        <row r="365">
          <cell r="B365" t="str">
            <v>4.1.106</v>
          </cell>
          <cell r="D365" t="str">
            <v>24.16.02</v>
          </cell>
          <cell r="E365" t="str">
            <v xml:space="preserve">Tubo De concreto D=0,40m classe CA-2 </v>
          </cell>
          <cell r="F365" t="str">
            <v>m</v>
          </cell>
        </row>
        <row r="366">
          <cell r="B366" t="str">
            <v>4.1.107</v>
          </cell>
          <cell r="D366" t="str">
            <v>24.16.03</v>
          </cell>
        </row>
        <row r="367">
          <cell r="B367" t="str">
            <v>4.1.108</v>
          </cell>
          <cell r="D367" t="str">
            <v>24.16.04</v>
          </cell>
        </row>
        <row r="368">
          <cell r="B368" t="str">
            <v>4.1.109</v>
          </cell>
          <cell r="D368" t="str">
            <v>24.16.05</v>
          </cell>
        </row>
        <row r="369">
          <cell r="B369" t="str">
            <v>4.1.110</v>
          </cell>
          <cell r="D369" t="str">
            <v>24.16.06</v>
          </cell>
        </row>
        <row r="370">
          <cell r="B370" t="str">
            <v>4.1.111</v>
          </cell>
          <cell r="D370" t="str">
            <v>24.16.07</v>
          </cell>
          <cell r="E370" t="str">
            <v>Tubo De concreto D=0,60m classe CA-1</v>
          </cell>
          <cell r="F370" t="str">
            <v>m</v>
          </cell>
        </row>
        <row r="371">
          <cell r="B371" t="str">
            <v>4.1.112</v>
          </cell>
          <cell r="D371" t="str">
            <v>24.16.08</v>
          </cell>
          <cell r="E371" t="str">
            <v>Tubo De concreto D=0,60m classe CA-2</v>
          </cell>
          <cell r="F371" t="str">
            <v>m</v>
          </cell>
        </row>
        <row r="372">
          <cell r="B372" t="str">
            <v>4.1.113</v>
          </cell>
          <cell r="D372" t="str">
            <v>24.16.09</v>
          </cell>
          <cell r="E372" t="str">
            <v>Tubo De concreto D=0,60m classe CA-3</v>
          </cell>
          <cell r="F372" t="str">
            <v>m</v>
          </cell>
        </row>
        <row r="373">
          <cell r="B373" t="str">
            <v>4.1.114</v>
          </cell>
          <cell r="D373" t="str">
            <v>24.16.10.10</v>
          </cell>
          <cell r="E373" t="str">
            <v>Tubo De concreto D=0,60m classe CA-4</v>
          </cell>
          <cell r="F373" t="str">
            <v>m</v>
          </cell>
        </row>
        <row r="374">
          <cell r="B374" t="str">
            <v>4.1.115</v>
          </cell>
          <cell r="D374" t="str">
            <v>24.16.11</v>
          </cell>
          <cell r="E374" t="str">
            <v>Tubo De concreto D=0,80m classe CA-1</v>
          </cell>
          <cell r="F374" t="str">
            <v>m</v>
          </cell>
        </row>
        <row r="375">
          <cell r="B375" t="str">
            <v>4.1.116</v>
          </cell>
          <cell r="D375" t="str">
            <v>24.16.12</v>
          </cell>
          <cell r="E375" t="str">
            <v>Tubo De concreto D=0,80m classe CA-2</v>
          </cell>
          <cell r="F375" t="str">
            <v>m</v>
          </cell>
        </row>
        <row r="376">
          <cell r="B376" t="str">
            <v>4.1.117</v>
          </cell>
          <cell r="D376" t="str">
            <v>24.16.13</v>
          </cell>
          <cell r="E376" t="str">
            <v>Tubo De concreto D=0,80m classe CA-3</v>
          </cell>
          <cell r="F376" t="str">
            <v>m</v>
          </cell>
        </row>
        <row r="377">
          <cell r="B377" t="str">
            <v>4.1.118</v>
          </cell>
          <cell r="D377" t="str">
            <v>24.16.14</v>
          </cell>
          <cell r="E377" t="str">
            <v>Tubo De concreto D=0,80m classe CA-4</v>
          </cell>
          <cell r="F377" t="str">
            <v>m</v>
          </cell>
        </row>
        <row r="378">
          <cell r="B378" t="str">
            <v>4.1.119</v>
          </cell>
          <cell r="D378" t="str">
            <v>24.16.15</v>
          </cell>
          <cell r="E378" t="str">
            <v xml:space="preserve">Tubo De concreto D=1,00m classe CA-1 </v>
          </cell>
          <cell r="F378" t="str">
            <v>m</v>
          </cell>
        </row>
        <row r="379">
          <cell r="B379" t="str">
            <v>4.1.120</v>
          </cell>
          <cell r="D379" t="str">
            <v>24.16.16</v>
          </cell>
          <cell r="E379" t="str">
            <v xml:space="preserve">Tubo De concreto D=1,00m classe CA-2 </v>
          </cell>
          <cell r="F379" t="str">
            <v>m</v>
          </cell>
        </row>
        <row r="380">
          <cell r="B380" t="str">
            <v>4.1.121</v>
          </cell>
          <cell r="D380" t="str">
            <v>24.16.17</v>
          </cell>
          <cell r="E380" t="str">
            <v>Tubo De concreto D=1,00m classe CA-3</v>
          </cell>
          <cell r="F380" t="str">
            <v>m</v>
          </cell>
        </row>
        <row r="381">
          <cell r="B381" t="str">
            <v>4.1.122</v>
          </cell>
          <cell r="D381" t="str">
            <v>24.16.18</v>
          </cell>
          <cell r="E381" t="str">
            <v>Tubo De concreto D=1,00m classe CA-4</v>
          </cell>
          <cell r="F381" t="str">
            <v>m</v>
          </cell>
        </row>
        <row r="382">
          <cell r="B382" t="str">
            <v>4.1.123</v>
          </cell>
          <cell r="D382" t="str">
            <v>24.16.19</v>
          </cell>
          <cell r="E382" t="str">
            <v>Tubo De concreto D=1,20m classe CA-1</v>
          </cell>
          <cell r="F382" t="str">
            <v>m</v>
          </cell>
        </row>
        <row r="383">
          <cell r="B383" t="str">
            <v>4.1.124</v>
          </cell>
          <cell r="D383" t="str">
            <v>24.16.20</v>
          </cell>
          <cell r="E383" t="str">
            <v>Tubo De concreto D=1,20m classe CA-2</v>
          </cell>
          <cell r="F383" t="str">
            <v>m</v>
          </cell>
        </row>
        <row r="384">
          <cell r="B384" t="str">
            <v>4.1.125</v>
          </cell>
          <cell r="D384" t="str">
            <v>24.16.21</v>
          </cell>
          <cell r="E384" t="str">
            <v>Tubo De concreto D=1,20m classe CA-3</v>
          </cell>
          <cell r="F384" t="str">
            <v>m</v>
          </cell>
        </row>
        <row r="385">
          <cell r="B385" t="str">
            <v>4.1.126</v>
          </cell>
          <cell r="D385" t="str">
            <v>24.16.22</v>
          </cell>
          <cell r="E385" t="str">
            <v>Tubo De concreto D=1,20m classe CA-4</v>
          </cell>
          <cell r="F385" t="str">
            <v>m</v>
          </cell>
        </row>
        <row r="386">
          <cell r="B386" t="str">
            <v>4.1.127</v>
          </cell>
          <cell r="D386" t="str">
            <v>24.16.23</v>
          </cell>
          <cell r="E386" t="str">
            <v>Tubo De concreto D=1,50m classe CA-1</v>
          </cell>
          <cell r="F386" t="str">
            <v>m</v>
          </cell>
        </row>
        <row r="387">
          <cell r="B387" t="str">
            <v>4.1.128</v>
          </cell>
          <cell r="D387" t="str">
            <v>24.16.24</v>
          </cell>
          <cell r="E387" t="str">
            <v>Tubo De concreto D=1,50m classe CA-2</v>
          </cell>
          <cell r="F387" t="str">
            <v>m</v>
          </cell>
        </row>
        <row r="388">
          <cell r="B388" t="str">
            <v>4.1.129</v>
          </cell>
          <cell r="D388" t="str">
            <v>24.16.25</v>
          </cell>
          <cell r="E388" t="str">
            <v>Tubo De concreto D=1,50m classe CA-3</v>
          </cell>
          <cell r="F388" t="str">
            <v>m</v>
          </cell>
        </row>
        <row r="389">
          <cell r="B389" t="str">
            <v>4.1.130</v>
          </cell>
          <cell r="D389" t="str">
            <v>24.16.26</v>
          </cell>
          <cell r="E389" t="str">
            <v>Tubo De concreto D=1,50m classe CA-4</v>
          </cell>
          <cell r="F389" t="str">
            <v>m</v>
          </cell>
        </row>
        <row r="390">
          <cell r="B390" t="str">
            <v>4.1.131</v>
          </cell>
          <cell r="D390" t="str">
            <v>24.16.27</v>
          </cell>
          <cell r="E390" t="str">
            <v>Tubo de concreto simples D=0,40m</v>
          </cell>
          <cell r="F390" t="str">
            <v>m</v>
          </cell>
        </row>
        <row r="391">
          <cell r="B391" t="str">
            <v>4.1.132</v>
          </cell>
          <cell r="D391" t="str">
            <v>24.16.28</v>
          </cell>
          <cell r="E391" t="str">
            <v>Tubo de concreto simples D=0,60m</v>
          </cell>
          <cell r="F391" t="str">
            <v>m</v>
          </cell>
        </row>
        <row r="392">
          <cell r="B392" t="str">
            <v>4.1.133</v>
          </cell>
          <cell r="D392" t="str">
            <v>24.16.29</v>
          </cell>
          <cell r="F392" t="str">
            <v>m</v>
          </cell>
        </row>
        <row r="393">
          <cell r="B393" t="str">
            <v>4.1.134</v>
          </cell>
          <cell r="D393" t="str">
            <v>24.16.30</v>
          </cell>
          <cell r="F393" t="str">
            <v>m</v>
          </cell>
        </row>
        <row r="394">
          <cell r="B394" t="str">
            <v>4.1.135</v>
          </cell>
          <cell r="D394" t="str">
            <v>24.16.31</v>
          </cell>
          <cell r="F394" t="str">
            <v>m</v>
          </cell>
        </row>
        <row r="395">
          <cell r="B395" t="str">
            <v>4.1.136</v>
          </cell>
          <cell r="D395" t="str">
            <v>24.16.32</v>
          </cell>
          <cell r="F395" t="str">
            <v>m</v>
          </cell>
        </row>
        <row r="396">
          <cell r="B396" t="str">
            <v>4.1.137</v>
          </cell>
          <cell r="D396" t="str">
            <v>24.18.01</v>
          </cell>
          <cell r="E396" t="str">
            <v>Canaleta concreto 40 cm</v>
          </cell>
          <cell r="F396" t="str">
            <v>m</v>
          </cell>
        </row>
        <row r="397">
          <cell r="B397" t="str">
            <v>4.1.138</v>
          </cell>
          <cell r="D397" t="str">
            <v>24.18.02</v>
          </cell>
          <cell r="E397" t="str">
            <v>Canaleta concreto 60 cm</v>
          </cell>
          <cell r="F397" t="str">
            <v>m</v>
          </cell>
        </row>
        <row r="398">
          <cell r="B398" t="str">
            <v>4.1.139</v>
          </cell>
          <cell r="D398" t="str">
            <v>24.18.03</v>
          </cell>
          <cell r="E398" t="str">
            <v>Canaleta concreto 80 cm</v>
          </cell>
          <cell r="F398" t="str">
            <v>m</v>
          </cell>
        </row>
        <row r="399">
          <cell r="B399" t="str">
            <v>4.1.140</v>
          </cell>
          <cell r="D399" t="str">
            <v>24.19.01</v>
          </cell>
          <cell r="E399" t="str">
            <v>Lastro de concreto Fck 10 MPa</v>
          </cell>
          <cell r="F399" t="str">
            <v>m³</v>
          </cell>
        </row>
        <row r="400">
          <cell r="B400" t="str">
            <v>4.1.141</v>
          </cell>
          <cell r="D400" t="str">
            <v>24.19.02</v>
          </cell>
          <cell r="E400" t="str">
            <v>Sarjeta pré-fabricada de concreto Fck 15 MPa</v>
          </cell>
          <cell r="F400" t="str">
            <v>m²</v>
          </cell>
        </row>
        <row r="401">
          <cell r="B401" t="str">
            <v>4.1.142</v>
          </cell>
          <cell r="D401" t="str">
            <v>24.19.03</v>
          </cell>
          <cell r="E401" t="str">
            <v>Guia pre-fabricada concreto Fck 15 MPa</v>
          </cell>
          <cell r="F401" t="str">
            <v>m</v>
          </cell>
        </row>
        <row r="402">
          <cell r="B402" t="str">
            <v>4.1.143</v>
          </cell>
          <cell r="D402" t="str">
            <v>24.19.04</v>
          </cell>
          <cell r="E402" t="str">
            <v>Sarjeta concreto Fck 15 MPa</v>
          </cell>
          <cell r="F402" t="str">
            <v>m³</v>
          </cell>
        </row>
        <row r="403">
          <cell r="B403" t="str">
            <v>4.1.144</v>
          </cell>
          <cell r="D403" t="str">
            <v>24.19.05</v>
          </cell>
          <cell r="E403" t="str">
            <v>Guia concreto Fck 15 MPa</v>
          </cell>
          <cell r="F403" t="str">
            <v>m³</v>
          </cell>
        </row>
        <row r="404">
          <cell r="B404" t="str">
            <v>4.1.145</v>
          </cell>
          <cell r="D404" t="str">
            <v>24.19.06</v>
          </cell>
          <cell r="E404" t="str">
            <v>Telar e tampão de ferro fundido</v>
          </cell>
          <cell r="F404" t="str">
            <v>un</v>
          </cell>
        </row>
        <row r="405">
          <cell r="B405" t="str">
            <v>4.1.146</v>
          </cell>
          <cell r="D405" t="str">
            <v>24.19.07</v>
          </cell>
          <cell r="E405" t="str">
            <v>Grelha de concreto 0,10 X ,094 x 1,20m</v>
          </cell>
          <cell r="F405" t="str">
            <v>un</v>
          </cell>
        </row>
        <row r="406">
          <cell r="B406" t="str">
            <v>4.1.147</v>
          </cell>
          <cell r="D406" t="str">
            <v>24.19.07.01</v>
          </cell>
          <cell r="F406" t="str">
            <v>un</v>
          </cell>
        </row>
        <row r="407">
          <cell r="B407" t="str">
            <v>4.1.148</v>
          </cell>
          <cell r="D407" t="str">
            <v>24.19.08</v>
          </cell>
          <cell r="E407" t="str">
            <v xml:space="preserve">Grelha de fºfº p/ boca de lobo tipo GRS-135 </v>
          </cell>
          <cell r="F407" t="str">
            <v>un</v>
          </cell>
        </row>
        <row r="408">
          <cell r="B408" t="str">
            <v>4.1.149</v>
          </cell>
          <cell r="D408" t="str">
            <v>24.20.01</v>
          </cell>
          <cell r="E408" t="str">
            <v>Tubo aço corr.galv.met.não destrutivo</v>
          </cell>
          <cell r="F408" t="str">
            <v>kg</v>
          </cell>
        </row>
        <row r="409">
          <cell r="B409" t="str">
            <v>4.1.150</v>
          </cell>
          <cell r="D409" t="str">
            <v>24.20.02</v>
          </cell>
          <cell r="E409" t="str">
            <v>Tubo aço corr.epoxy met.não destrutivo</v>
          </cell>
          <cell r="F409" t="str">
            <v>kg</v>
          </cell>
        </row>
        <row r="410">
          <cell r="B410" t="str">
            <v>4.1.151</v>
          </cell>
          <cell r="D410" t="str">
            <v>24.20.03</v>
          </cell>
          <cell r="E410" t="str">
            <v>Tubo aço corr.galv.met. destrutivo</v>
          </cell>
          <cell r="F410" t="str">
            <v>kg</v>
          </cell>
        </row>
        <row r="411">
          <cell r="B411" t="str">
            <v>4.1.152</v>
          </cell>
          <cell r="D411" t="str">
            <v>24.20.04</v>
          </cell>
          <cell r="E411" t="str">
            <v>Tubo aço corr.epoxy met. destrutivo</v>
          </cell>
          <cell r="F411" t="str">
            <v>kg</v>
          </cell>
        </row>
        <row r="412">
          <cell r="B412" t="str">
            <v>4.1.153</v>
          </cell>
          <cell r="D412" t="str">
            <v>24.21.01</v>
          </cell>
          <cell r="E412" t="str">
            <v>Broca de concreto armado D=20,00cm</v>
          </cell>
          <cell r="F412" t="str">
            <v>m</v>
          </cell>
        </row>
        <row r="413">
          <cell r="B413" t="str">
            <v>4.1.154</v>
          </cell>
          <cell r="D413" t="str">
            <v>24.21.02</v>
          </cell>
          <cell r="E413" t="str">
            <v>Broca de concreto armado D=25,00cm</v>
          </cell>
          <cell r="F413" t="str">
            <v>m</v>
          </cell>
        </row>
        <row r="414">
          <cell r="B414" t="str">
            <v>4.1.155</v>
          </cell>
          <cell r="D414" t="str">
            <v>24.21.03</v>
          </cell>
          <cell r="E414" t="str">
            <v>Broca de concreto armado D=15,00cm</v>
          </cell>
          <cell r="F414" t="str">
            <v>m</v>
          </cell>
        </row>
        <row r="416">
          <cell r="B416" t="str">
            <v>Cód. Colinas</v>
          </cell>
          <cell r="D416" t="str">
            <v>Código</v>
          </cell>
          <cell r="E416" t="str">
            <v>Serviços</v>
          </cell>
          <cell r="F416" t="str">
            <v>Unid.</v>
          </cell>
        </row>
        <row r="419">
          <cell r="D419" t="str">
            <v>FASE-25 OBRAS DE CONTENÇÃO</v>
          </cell>
        </row>
        <row r="420">
          <cell r="B420" t="str">
            <v>5.1.1</v>
          </cell>
          <cell r="D420" t="str">
            <v>25.01.01</v>
          </cell>
          <cell r="E420" t="str">
            <v>Aterro de acesso</v>
          </cell>
          <cell r="F420" t="str">
            <v>m³</v>
          </cell>
        </row>
        <row r="421">
          <cell r="B421" t="str">
            <v>5.1.2</v>
          </cell>
          <cell r="D421" t="str">
            <v>25.01.03.05</v>
          </cell>
          <cell r="E421" t="str">
            <v>At. Solo cim. 6% pulv.</v>
          </cell>
          <cell r="F421" t="str">
            <v>m³</v>
          </cell>
        </row>
        <row r="422">
          <cell r="B422" t="str">
            <v>5.1.3</v>
          </cell>
          <cell r="D422" t="str">
            <v>25.02.01</v>
          </cell>
          <cell r="E422" t="str">
            <v>Escavação manual para obras sem explosivos</v>
          </cell>
          <cell r="F422" t="str">
            <v>m³</v>
          </cell>
        </row>
        <row r="423">
          <cell r="B423" t="str">
            <v>5.1.4</v>
          </cell>
          <cell r="D423" t="str">
            <v>25.02.02</v>
          </cell>
          <cell r="E423" t="str">
            <v>Escavação mecânica para obras sem explosivos</v>
          </cell>
          <cell r="F423" t="str">
            <v>m³</v>
          </cell>
        </row>
        <row r="424">
          <cell r="B424" t="str">
            <v>5.1.5</v>
          </cell>
          <cell r="D424" t="str">
            <v>25.02.03</v>
          </cell>
          <cell r="E424" t="str">
            <v>Escavação mecânica para obras com explosivo</v>
          </cell>
          <cell r="F424" t="str">
            <v>m³</v>
          </cell>
        </row>
        <row r="425">
          <cell r="B425" t="str">
            <v>5.1.6</v>
          </cell>
          <cell r="D425" t="str">
            <v>25.02.04</v>
          </cell>
          <cell r="E425" t="str">
            <v>Escavação corta-rio sem explosivo</v>
          </cell>
          <cell r="F425" t="str">
            <v>m³</v>
          </cell>
        </row>
        <row r="426">
          <cell r="B426" t="str">
            <v>5.1.7</v>
          </cell>
          <cell r="D426" t="str">
            <v>25.02.05</v>
          </cell>
          <cell r="E426" t="str">
            <v>Escavação corta-rio com explosivo</v>
          </cell>
          <cell r="F426" t="str">
            <v>m³</v>
          </cell>
        </row>
        <row r="427">
          <cell r="B427" t="str">
            <v>5.1.8</v>
          </cell>
          <cell r="D427" t="str">
            <v>25.02.06</v>
          </cell>
          <cell r="E427" t="str">
            <v>Escavação fund., bueiro ou dreno sem expl. até 2 m</v>
          </cell>
          <cell r="F427" t="str">
            <v>m³</v>
          </cell>
        </row>
        <row r="428">
          <cell r="B428" t="str">
            <v>5.1.9</v>
          </cell>
          <cell r="D428" t="str">
            <v>25.02.07</v>
          </cell>
          <cell r="E428" t="str">
            <v>Acresc. p/Escav. 1,5 m profundidade, além 2m</v>
          </cell>
          <cell r="F428" t="str">
            <v>m³</v>
          </cell>
        </row>
        <row r="429">
          <cell r="B429" t="str">
            <v>5.1.10</v>
          </cell>
          <cell r="D429" t="str">
            <v>25.02.08</v>
          </cell>
          <cell r="E429" t="str">
            <v>Escavação fund., bueiro ou dreno c/expl. até 2 m</v>
          </cell>
          <cell r="F429" t="str">
            <v>m³</v>
          </cell>
        </row>
        <row r="430">
          <cell r="B430" t="str">
            <v>5.1.11</v>
          </cell>
          <cell r="D430" t="str">
            <v>25.02.09</v>
          </cell>
          <cell r="E430" t="str">
            <v>Acresc.escav. ensec.explos.c/ 1,5m prof. além 2m</v>
          </cell>
          <cell r="F430" t="str">
            <v>m³</v>
          </cell>
        </row>
        <row r="431">
          <cell r="B431" t="str">
            <v>5.1.12</v>
          </cell>
          <cell r="D431" t="str">
            <v>25.02.10</v>
          </cell>
          <cell r="E431" t="str">
            <v>Escavação fund. dentro ensec. sem expl. até 3m</v>
          </cell>
          <cell r="F431" t="str">
            <v>m³</v>
          </cell>
        </row>
        <row r="432">
          <cell r="B432" t="str">
            <v>5.1.13</v>
          </cell>
          <cell r="D432" t="str">
            <v>25.02.11</v>
          </cell>
          <cell r="E432" t="str">
            <v>Acresc. p/escav. ensec. p/cada 1m prof. além 3m</v>
          </cell>
          <cell r="F432" t="str">
            <v>m³</v>
          </cell>
        </row>
        <row r="433">
          <cell r="B433" t="str">
            <v>5.1.14</v>
          </cell>
          <cell r="D433" t="str">
            <v>25.02.12</v>
          </cell>
          <cell r="E433" t="str">
            <v>Escavação fund. dentro ensec. com expl. até 3 m</v>
          </cell>
          <cell r="F433" t="str">
            <v>m³</v>
          </cell>
        </row>
        <row r="434">
          <cell r="B434" t="str">
            <v>5.1.15</v>
          </cell>
          <cell r="D434" t="str">
            <v>25.02.13</v>
          </cell>
          <cell r="E434" t="str">
            <v>Acresc. p/escav. ensec.c/explos.c/ 1,5m além 3m</v>
          </cell>
          <cell r="F434" t="str">
            <v>m³</v>
          </cell>
        </row>
        <row r="435">
          <cell r="B435" t="str">
            <v>5.1.16</v>
          </cell>
          <cell r="D435" t="str">
            <v>25.03.01</v>
          </cell>
          <cell r="E435" t="str">
            <v xml:space="preserve">Parede ensecadeira com prancha - esp. 2" </v>
          </cell>
          <cell r="F435" t="str">
            <v>m²</v>
          </cell>
        </row>
        <row r="436">
          <cell r="B436" t="str">
            <v>5.1.17</v>
          </cell>
          <cell r="D436" t="str">
            <v>25.03.02</v>
          </cell>
          <cell r="E436" t="str">
            <v xml:space="preserve">Parede ensecadeira com prancha - esp. 3" </v>
          </cell>
          <cell r="F436" t="str">
            <v>m²</v>
          </cell>
        </row>
        <row r="437">
          <cell r="B437" t="str">
            <v>5.1.18</v>
          </cell>
          <cell r="D437" t="str">
            <v>25.03.04</v>
          </cell>
          <cell r="E437" t="str">
            <v>Argila ench. ensecadeira, incl. apiloamento</v>
          </cell>
          <cell r="F437" t="str">
            <v>m³</v>
          </cell>
        </row>
        <row r="438">
          <cell r="B438" t="str">
            <v>5.1.19</v>
          </cell>
          <cell r="D438" t="str">
            <v>25.03.05</v>
          </cell>
          <cell r="E438" t="str">
            <v>Esgotamento continuo água</v>
          </cell>
          <cell r="F438" t="str">
            <v>m³</v>
          </cell>
        </row>
        <row r="439">
          <cell r="B439" t="str">
            <v>5.1.20</v>
          </cell>
          <cell r="D439" t="str">
            <v>25.03.06</v>
          </cell>
          <cell r="E439" t="str">
            <v>Escoramento de valas/cavas p/ fund. contínuo</v>
          </cell>
          <cell r="F439" t="str">
            <v>m²</v>
          </cell>
        </row>
        <row r="440">
          <cell r="B440" t="str">
            <v>5.1.21</v>
          </cell>
          <cell r="D440" t="str">
            <v>25.03.08</v>
          </cell>
          <cell r="E440" t="str">
            <v>Escoramento para formas</v>
          </cell>
          <cell r="F440" t="str">
            <v>m²</v>
          </cell>
        </row>
        <row r="441">
          <cell r="B441" t="str">
            <v>5.1.22</v>
          </cell>
          <cell r="D441" t="str">
            <v>25.04.01</v>
          </cell>
          <cell r="E441" t="str">
            <v>Estaca concreto pre-moldado20cm 20/25 T</v>
          </cell>
          <cell r="F441" t="str">
            <v>m</v>
          </cell>
        </row>
        <row r="442">
          <cell r="B442" t="str">
            <v>5.1.23</v>
          </cell>
          <cell r="D442" t="str">
            <v>25.04.02</v>
          </cell>
          <cell r="E442" t="str">
            <v xml:space="preserve">Estaca concreto pre-moldado25cm - 30/35 T </v>
          </cell>
          <cell r="F442" t="str">
            <v>m</v>
          </cell>
        </row>
        <row r="443">
          <cell r="B443" t="str">
            <v>5.1.24</v>
          </cell>
          <cell r="D443" t="str">
            <v>25.04.03</v>
          </cell>
          <cell r="E443" t="str">
            <v>Estaca concreto pre-moldado30cm - 40/45 T</v>
          </cell>
          <cell r="F443" t="str">
            <v>m</v>
          </cell>
        </row>
        <row r="444">
          <cell r="B444" t="str">
            <v>5.1.25</v>
          </cell>
          <cell r="D444" t="str">
            <v>25.04.04</v>
          </cell>
          <cell r="E444" t="str">
            <v>Estaca concreto pre-moldado35cm 50/60 T</v>
          </cell>
          <cell r="F444" t="str">
            <v>m</v>
          </cell>
        </row>
        <row r="445">
          <cell r="B445" t="str">
            <v>5.1.26</v>
          </cell>
          <cell r="D445" t="str">
            <v>25.04.05</v>
          </cell>
          <cell r="E445" t="str">
            <v>Estaca concreto pre-moldado40cm - 70/80 T</v>
          </cell>
          <cell r="F445" t="str">
            <v>m</v>
          </cell>
        </row>
        <row r="446">
          <cell r="B446" t="str">
            <v>5.1.27</v>
          </cell>
          <cell r="D446" t="str">
            <v>25.04.06</v>
          </cell>
          <cell r="E446" t="str">
            <v>Estaca metálica, fornec.e cravação</v>
          </cell>
          <cell r="F446" t="str">
            <v>kg</v>
          </cell>
        </row>
        <row r="447">
          <cell r="B447" t="str">
            <v>5.1.28</v>
          </cell>
          <cell r="D447" t="str">
            <v>25.04.07</v>
          </cell>
          <cell r="E447" t="str">
            <v>Estaca de madeira D=20cm - 8ton</v>
          </cell>
          <cell r="F447" t="str">
            <v>m</v>
          </cell>
        </row>
        <row r="448">
          <cell r="B448" t="str">
            <v>5.1.29</v>
          </cell>
          <cell r="D448" t="str">
            <v>25.04.08</v>
          </cell>
          <cell r="E448" t="str">
            <v>Estaca de madeira D=25cm - 15ton</v>
          </cell>
          <cell r="F448" t="str">
            <v>m</v>
          </cell>
        </row>
        <row r="449">
          <cell r="B449" t="str">
            <v>5.1.30</v>
          </cell>
          <cell r="D449" t="str">
            <v>25.04.09</v>
          </cell>
          <cell r="E449" t="str">
            <v>Estaca raiz em solo D= 15cm</v>
          </cell>
          <cell r="F449" t="str">
            <v>m</v>
          </cell>
        </row>
        <row r="450">
          <cell r="B450" t="str">
            <v>5.1.31</v>
          </cell>
          <cell r="D450" t="str">
            <v>25.04.10</v>
          </cell>
          <cell r="E450" t="str">
            <v>Estaca raiz em solo D= 16cm</v>
          </cell>
          <cell r="F450" t="str">
            <v>m</v>
          </cell>
        </row>
        <row r="451">
          <cell r="B451" t="str">
            <v>5.1.32</v>
          </cell>
          <cell r="D451" t="str">
            <v>25.04.11</v>
          </cell>
          <cell r="E451" t="str">
            <v>Estaca raiz em solo D= 20cm</v>
          </cell>
          <cell r="F451" t="str">
            <v>m</v>
          </cell>
        </row>
        <row r="452">
          <cell r="B452" t="str">
            <v>5.1.33</v>
          </cell>
          <cell r="D452" t="str">
            <v>25.04.12</v>
          </cell>
          <cell r="E452" t="str">
            <v>Estaca raiz em solo D= 25cm</v>
          </cell>
          <cell r="F452" t="str">
            <v>m</v>
          </cell>
        </row>
        <row r="453">
          <cell r="B453" t="str">
            <v>5.1.34</v>
          </cell>
          <cell r="D453" t="str">
            <v>25.04.13</v>
          </cell>
          <cell r="E453" t="str">
            <v>Estaca raiz em solo D= 31cm</v>
          </cell>
          <cell r="F453" t="str">
            <v>m</v>
          </cell>
        </row>
        <row r="454">
          <cell r="B454" t="str">
            <v>5.1.35</v>
          </cell>
          <cell r="D454" t="str">
            <v>25.04.14</v>
          </cell>
          <cell r="E454" t="str">
            <v>Estaca raiz em solo D= 40cm</v>
          </cell>
          <cell r="F454" t="str">
            <v>m</v>
          </cell>
        </row>
        <row r="455">
          <cell r="B455" t="str">
            <v>5.1.36</v>
          </cell>
          <cell r="D455" t="str">
            <v>25.04.15</v>
          </cell>
          <cell r="E455" t="str">
            <v>Estaca raiz em rocha alterada D= 15cm</v>
          </cell>
          <cell r="F455" t="str">
            <v>m</v>
          </cell>
        </row>
        <row r="456">
          <cell r="B456" t="str">
            <v>5.1.37</v>
          </cell>
          <cell r="D456" t="str">
            <v>25.04.16</v>
          </cell>
          <cell r="E456" t="str">
            <v>Estaca raiz em rocha alterada D= 16cm</v>
          </cell>
          <cell r="F456" t="str">
            <v>m</v>
          </cell>
        </row>
        <row r="457">
          <cell r="B457" t="str">
            <v>5.1.38</v>
          </cell>
          <cell r="D457" t="str">
            <v>25.04.17</v>
          </cell>
          <cell r="E457" t="str">
            <v>Estaca raiz em rocha alterada D= 20cm</v>
          </cell>
          <cell r="F457" t="str">
            <v>m</v>
          </cell>
        </row>
        <row r="458">
          <cell r="B458" t="str">
            <v>5.1.39</v>
          </cell>
          <cell r="D458" t="str">
            <v>25.04.18</v>
          </cell>
          <cell r="E458" t="str">
            <v>Estaca raiz em rocha alterada D= 25cm</v>
          </cell>
          <cell r="F458" t="str">
            <v>m</v>
          </cell>
        </row>
        <row r="459">
          <cell r="B459" t="str">
            <v>5.1.40</v>
          </cell>
          <cell r="D459" t="str">
            <v>25.04.19</v>
          </cell>
          <cell r="E459" t="str">
            <v>Estaca raiz em rocha alterada D= 31cm</v>
          </cell>
          <cell r="F459" t="str">
            <v>m</v>
          </cell>
        </row>
        <row r="460">
          <cell r="B460" t="str">
            <v>5.1.41</v>
          </cell>
          <cell r="D460" t="str">
            <v>25.04.20</v>
          </cell>
          <cell r="E460" t="str">
            <v>Estaca raiz em rocha alterada D= 40cm</v>
          </cell>
          <cell r="F460" t="str">
            <v>m</v>
          </cell>
        </row>
        <row r="461">
          <cell r="B461" t="str">
            <v>5.1.42</v>
          </cell>
          <cell r="D461" t="str">
            <v>25.04.21</v>
          </cell>
          <cell r="E461" t="str">
            <v>Estaca raiz - Taxa de instalação equipamento</v>
          </cell>
          <cell r="F461" t="str">
            <v>un</v>
          </cell>
        </row>
        <row r="462">
          <cell r="B462" t="str">
            <v>5.1.43</v>
          </cell>
          <cell r="D462" t="str">
            <v>25.05.01</v>
          </cell>
          <cell r="E462" t="str">
            <v>Andaime de madeira</v>
          </cell>
          <cell r="F462" t="str">
            <v>m³</v>
          </cell>
        </row>
        <row r="463">
          <cell r="B463" t="str">
            <v>5.1.44</v>
          </cell>
          <cell r="D463" t="str">
            <v>25.05.02</v>
          </cell>
          <cell r="E463" t="str">
            <v>Andaime tubular</v>
          </cell>
          <cell r="F463" t="str">
            <v>m³</v>
          </cell>
        </row>
        <row r="464">
          <cell r="B464" t="str">
            <v>5.1.45</v>
          </cell>
          <cell r="D464" t="str">
            <v>25.06.01</v>
          </cell>
          <cell r="E464" t="str">
            <v>Forma plana para conc. armado comum</v>
          </cell>
          <cell r="F464" t="str">
            <v>m²</v>
          </cell>
        </row>
        <row r="465">
          <cell r="B465" t="str">
            <v>5.1.46</v>
          </cell>
          <cell r="D465" t="str">
            <v>25.06.02</v>
          </cell>
          <cell r="E465" t="str">
            <v>Formas para concreto protendido ou aparente</v>
          </cell>
          <cell r="F465" t="str">
            <v>m²</v>
          </cell>
        </row>
        <row r="466">
          <cell r="B466" t="str">
            <v>5.1.47</v>
          </cell>
          <cell r="D466" t="str">
            <v>25.07.01</v>
          </cell>
          <cell r="E466" t="str">
            <v>Aço CA-25</v>
          </cell>
          <cell r="F466" t="str">
            <v>kg</v>
          </cell>
        </row>
        <row r="467">
          <cell r="B467" t="str">
            <v>5.1.48</v>
          </cell>
          <cell r="D467" t="str">
            <v>25.07.02</v>
          </cell>
          <cell r="E467" t="str">
            <v>Aço CA-50</v>
          </cell>
          <cell r="F467" t="str">
            <v>kg</v>
          </cell>
        </row>
        <row r="468">
          <cell r="B468" t="str">
            <v>5.1.49</v>
          </cell>
          <cell r="D468" t="str">
            <v>25.07.03</v>
          </cell>
          <cell r="E468" t="str">
            <v>Aço CA-60</v>
          </cell>
          <cell r="F468" t="str">
            <v>kg</v>
          </cell>
        </row>
        <row r="469">
          <cell r="B469" t="str">
            <v>5.1.50</v>
          </cell>
          <cell r="D469" t="str">
            <v>25.07.04</v>
          </cell>
          <cell r="E469" t="str">
            <v>Aço para concreto protendido</v>
          </cell>
          <cell r="F469" t="str">
            <v>kg</v>
          </cell>
        </row>
        <row r="470">
          <cell r="B470" t="str">
            <v>5.1.51</v>
          </cell>
          <cell r="D470" t="str">
            <v>25.07.05</v>
          </cell>
          <cell r="E470" t="str">
            <v>Tela metálica</v>
          </cell>
          <cell r="F470" t="str">
            <v>kg</v>
          </cell>
        </row>
        <row r="471">
          <cell r="B471" t="str">
            <v>5.1.52</v>
          </cell>
          <cell r="D471" t="str">
            <v>25.07.06</v>
          </cell>
          <cell r="E471" t="str">
            <v xml:space="preserve">Aço para concreto protendido tipo Dywidag </v>
          </cell>
          <cell r="F471" t="str">
            <v>kg</v>
          </cell>
        </row>
        <row r="472">
          <cell r="B472" t="str">
            <v>5.1.53</v>
          </cell>
          <cell r="D472" t="str">
            <v>25.08.02</v>
          </cell>
          <cell r="E472" t="str">
            <v>Apar. anc. p/ cabos de protensão ativo de 12 f -8 mm</v>
          </cell>
          <cell r="F472" t="str">
            <v>un</v>
          </cell>
        </row>
        <row r="473">
          <cell r="B473" t="str">
            <v>5.1.54</v>
          </cell>
          <cell r="D473" t="str">
            <v>25.08.03</v>
          </cell>
          <cell r="E473" t="str">
            <v>Apar. anc. p/ cabos de protensão ativo de 4 f -1/2"</v>
          </cell>
          <cell r="F473" t="str">
            <v>un</v>
          </cell>
        </row>
        <row r="474">
          <cell r="B474" t="str">
            <v>5.1.55</v>
          </cell>
          <cell r="D474" t="str">
            <v>25.08.04</v>
          </cell>
          <cell r="E474" t="str">
            <v>Apar. anc. p/ cabos de protensão ativo de 6 f -1/2"</v>
          </cell>
          <cell r="F474" t="str">
            <v>un</v>
          </cell>
        </row>
        <row r="475">
          <cell r="B475" t="str">
            <v>5.1.56</v>
          </cell>
          <cell r="D475" t="str">
            <v>25.08.05</v>
          </cell>
          <cell r="E475" t="str">
            <v>Apar. anc. p/ cabos de protensão ativo de 12 f -1/2"</v>
          </cell>
          <cell r="F475" t="str">
            <v>un</v>
          </cell>
        </row>
        <row r="476">
          <cell r="B476" t="str">
            <v>5.1.57</v>
          </cell>
          <cell r="D476" t="str">
            <v>25.08.06</v>
          </cell>
          <cell r="E476" t="str">
            <v>Apar. anc. p/ cabos de protensão ativo de 19 f -1/2"</v>
          </cell>
          <cell r="F476" t="str">
            <v>un</v>
          </cell>
        </row>
        <row r="477">
          <cell r="B477" t="str">
            <v>5.1.58</v>
          </cell>
          <cell r="D477" t="str">
            <v>25.08.07</v>
          </cell>
          <cell r="E477" t="str">
            <v>Apar. anc. p/ cabos de protensão ativo de 22 f -1/2"</v>
          </cell>
          <cell r="F477" t="str">
            <v>un</v>
          </cell>
        </row>
        <row r="478">
          <cell r="B478" t="str">
            <v>5.1.59</v>
          </cell>
          <cell r="D478" t="str">
            <v>25.08.09</v>
          </cell>
          <cell r="E478" t="str">
            <v>Apar. anc. p/ cabos de protensão pas. de 4 f -1/2"</v>
          </cell>
          <cell r="F478" t="str">
            <v>un</v>
          </cell>
        </row>
        <row r="479">
          <cell r="B479" t="str">
            <v>5.1.60</v>
          </cell>
          <cell r="D479" t="str">
            <v>25.08.10</v>
          </cell>
          <cell r="E479" t="str">
            <v>Apar. anc. p/ cabos de protensão pas. de 6 f -1/2"</v>
          </cell>
          <cell r="F479" t="str">
            <v>un</v>
          </cell>
        </row>
        <row r="480">
          <cell r="B480" t="str">
            <v>5.1.61</v>
          </cell>
          <cell r="D480" t="str">
            <v>25.08.12</v>
          </cell>
          <cell r="E480" t="str">
            <v>Apar. anc. p/ cabos de protensão pas. de 19 f -1/2"</v>
          </cell>
          <cell r="F480" t="str">
            <v>un</v>
          </cell>
        </row>
        <row r="481">
          <cell r="B481" t="str">
            <v>5.1.62</v>
          </cell>
          <cell r="D481" t="str">
            <v>25.08.15.01</v>
          </cell>
          <cell r="E481" t="str">
            <v>Tiran. 40 TF 5F D= 1/2"</v>
          </cell>
          <cell r="F481" t="str">
            <v>m</v>
          </cell>
        </row>
        <row r="482">
          <cell r="B482" t="str">
            <v>5.1.63</v>
          </cell>
          <cell r="D482" t="str">
            <v>25.08.15.02</v>
          </cell>
          <cell r="E482" t="str">
            <v>Tiran. 60 TF 8F D= 1/2"</v>
          </cell>
          <cell r="F482" t="str">
            <v>m</v>
          </cell>
        </row>
        <row r="483">
          <cell r="B483" t="str">
            <v>5.1.64</v>
          </cell>
          <cell r="D483" t="str">
            <v>25.08.15.03</v>
          </cell>
          <cell r="E483" t="str">
            <v>Tiran. 80 TF 10F D=1/2"</v>
          </cell>
          <cell r="F483" t="str">
            <v>m</v>
          </cell>
        </row>
        <row r="484">
          <cell r="B484" t="str">
            <v>5.1.65</v>
          </cell>
          <cell r="D484" t="str">
            <v>25.08.15.04</v>
          </cell>
          <cell r="E484" t="str">
            <v>Tiran. 100TF 12F D=1/2"</v>
          </cell>
          <cell r="F484" t="str">
            <v>m</v>
          </cell>
        </row>
        <row r="485">
          <cell r="B485" t="str">
            <v>5.1.66</v>
          </cell>
          <cell r="D485" t="str">
            <v>25.08.16.02</v>
          </cell>
          <cell r="E485" t="str">
            <v>Termo fixo para tirante 40tf 8 D= 1/2"</v>
          </cell>
          <cell r="F485" t="str">
            <v>un</v>
          </cell>
        </row>
        <row r="486">
          <cell r="B486" t="str">
            <v>5.1.67</v>
          </cell>
          <cell r="D486" t="str">
            <v>25.08.16.02</v>
          </cell>
          <cell r="E486" t="str">
            <v>Termo fixo para tirante 60tf 8 D= 1/2"</v>
          </cell>
          <cell r="F486" t="str">
            <v>un</v>
          </cell>
        </row>
        <row r="487">
          <cell r="B487" t="str">
            <v>5.1.68</v>
          </cell>
          <cell r="D487" t="str">
            <v>25.08.16.03</v>
          </cell>
          <cell r="E487" t="str">
            <v>Termo fixo para tirante 80tf 10 D= 1/2"</v>
          </cell>
          <cell r="F487" t="str">
            <v>un</v>
          </cell>
        </row>
        <row r="488">
          <cell r="B488" t="str">
            <v>5.1.69</v>
          </cell>
          <cell r="D488" t="str">
            <v>25.09.01</v>
          </cell>
          <cell r="E488" t="str">
            <v>Concreto Fck 10 MPa</v>
          </cell>
          <cell r="F488" t="str">
            <v>m³</v>
          </cell>
        </row>
        <row r="489">
          <cell r="B489" t="str">
            <v>5.1.70</v>
          </cell>
          <cell r="D489" t="str">
            <v>25.09.02</v>
          </cell>
          <cell r="E489" t="str">
            <v>Concreto Fck 15 MPa</v>
          </cell>
          <cell r="F489" t="str">
            <v>m³</v>
          </cell>
        </row>
        <row r="490">
          <cell r="B490" t="str">
            <v>5.1.71</v>
          </cell>
          <cell r="D490" t="str">
            <v>25.09.03</v>
          </cell>
          <cell r="E490" t="str">
            <v>Concreto Fck 18 MPa</v>
          </cell>
          <cell r="F490" t="str">
            <v>m³</v>
          </cell>
        </row>
        <row r="491">
          <cell r="B491" t="str">
            <v>5.1.72</v>
          </cell>
          <cell r="D491" t="str">
            <v>25.09.04</v>
          </cell>
          <cell r="E491" t="str">
            <v>Concreto Fck 20 Mpa</v>
          </cell>
          <cell r="F491" t="str">
            <v>m³</v>
          </cell>
        </row>
        <row r="492">
          <cell r="B492" t="str">
            <v>5.1.73</v>
          </cell>
          <cell r="D492" t="str">
            <v>25.09.05</v>
          </cell>
          <cell r="E492" t="str">
            <v>Concreto Fck 25 MPa</v>
          </cell>
          <cell r="F492" t="str">
            <v>m³</v>
          </cell>
        </row>
        <row r="493">
          <cell r="B493" t="str">
            <v>5.1.74</v>
          </cell>
          <cell r="D493" t="str">
            <v>25.09.06</v>
          </cell>
          <cell r="E493" t="str">
            <v>Concreto Fck 30 MPa</v>
          </cell>
          <cell r="F493" t="str">
            <v>m³</v>
          </cell>
        </row>
        <row r="494">
          <cell r="B494" t="str">
            <v>5.1.75</v>
          </cell>
          <cell r="D494" t="str">
            <v>25.09.07</v>
          </cell>
          <cell r="E494" t="str">
            <v>Concreto Fck 35 Mpa</v>
          </cell>
          <cell r="F494" t="str">
            <v>m³</v>
          </cell>
        </row>
        <row r="495">
          <cell r="B495" t="str">
            <v>5.1.76</v>
          </cell>
          <cell r="D495" t="str">
            <v>25.09.08</v>
          </cell>
          <cell r="E495" t="str">
            <v>Concreto Ciclópico</v>
          </cell>
          <cell r="F495" t="str">
            <v>m³</v>
          </cell>
        </row>
        <row r="496">
          <cell r="B496" t="str">
            <v>5.1.77</v>
          </cell>
          <cell r="D496" t="str">
            <v>25.09.10</v>
          </cell>
          <cell r="E496" t="str">
            <v>Concreto Projetado</v>
          </cell>
          <cell r="F496" t="str">
            <v>m³</v>
          </cell>
        </row>
        <row r="497">
          <cell r="B497" t="str">
            <v>5.1.78</v>
          </cell>
          <cell r="D497" t="str">
            <v>25.09.11</v>
          </cell>
          <cell r="E497" t="str">
            <v>Bombeamento concreto qualquer resistência</v>
          </cell>
          <cell r="F497" t="str">
            <v>m³</v>
          </cell>
        </row>
        <row r="498">
          <cell r="B498" t="str">
            <v>5.1.79</v>
          </cell>
          <cell r="D498" t="str">
            <v>25.09.12</v>
          </cell>
          <cell r="E498" t="str">
            <v>Injeção de calda de cimento</v>
          </cell>
          <cell r="F498" t="str">
            <v>kg</v>
          </cell>
        </row>
        <row r="499">
          <cell r="B499" t="str">
            <v>5.1.80</v>
          </cell>
          <cell r="D499" t="str">
            <v>25.09.13</v>
          </cell>
          <cell r="E499" t="str">
            <v>Concreto Fck 12 Mpa</v>
          </cell>
          <cell r="F499" t="str">
            <v>m³</v>
          </cell>
        </row>
        <row r="500">
          <cell r="B500" t="str">
            <v>5.1.81</v>
          </cell>
          <cell r="D500" t="str">
            <v>25.09.14</v>
          </cell>
          <cell r="E500" t="str">
            <v>Concreto Fck 16 MPa</v>
          </cell>
          <cell r="F500" t="str">
            <v>m³</v>
          </cell>
        </row>
        <row r="501">
          <cell r="B501" t="str">
            <v>5.1.82</v>
          </cell>
          <cell r="D501" t="str">
            <v>25.09.15</v>
          </cell>
          <cell r="E501" t="str">
            <v>Concreto Fck 40 Mpa</v>
          </cell>
          <cell r="F501" t="str">
            <v>m³</v>
          </cell>
        </row>
        <row r="502">
          <cell r="B502" t="str">
            <v>5.1.83</v>
          </cell>
          <cell r="D502" t="str">
            <v>25.10.01</v>
          </cell>
          <cell r="E502" t="str">
            <v>Perf. p/ dreno e tir.solo D=57,10mm (AX)</v>
          </cell>
          <cell r="F502" t="str">
            <v>m</v>
          </cell>
        </row>
        <row r="503">
          <cell r="B503" t="str">
            <v>5.1.84</v>
          </cell>
          <cell r="D503" t="str">
            <v>25.10.02</v>
          </cell>
          <cell r="E503" t="str">
            <v>Perf. p/ dreno e tir.solo D=73,00mm (BX)</v>
          </cell>
          <cell r="F503" t="str">
            <v>m</v>
          </cell>
        </row>
        <row r="504">
          <cell r="B504" t="str">
            <v>5.1.85</v>
          </cell>
          <cell r="D504" t="str">
            <v>25.10.03</v>
          </cell>
          <cell r="E504" t="str">
            <v>Perf. p/ dreno e tir.solo D=88,9mm (NX)</v>
          </cell>
          <cell r="F504" t="str">
            <v>m</v>
          </cell>
        </row>
        <row r="505">
          <cell r="B505" t="str">
            <v>5.1.86</v>
          </cell>
          <cell r="D505" t="str">
            <v>25.10.04</v>
          </cell>
          <cell r="E505" t="str">
            <v>Perf. p/ dreno e tir.solo D=114,30mm (HX)</v>
          </cell>
          <cell r="F505" t="str">
            <v>m</v>
          </cell>
        </row>
        <row r="506">
          <cell r="B506" t="str">
            <v>5.1.87</v>
          </cell>
          <cell r="D506" t="str">
            <v>25.10.05</v>
          </cell>
          <cell r="E506" t="str">
            <v>Perf. p/ dreno e tir.rochaalt. D=57,10mm (AX)</v>
          </cell>
          <cell r="F506" t="str">
            <v>m</v>
          </cell>
        </row>
        <row r="507">
          <cell r="B507" t="str">
            <v>5.1.88</v>
          </cell>
          <cell r="D507" t="str">
            <v>25.10.06</v>
          </cell>
          <cell r="E507" t="str">
            <v>Perf. p/ dreno e tir.rochaalt. D=73,00mm (BX)</v>
          </cell>
          <cell r="F507" t="str">
            <v>m</v>
          </cell>
        </row>
        <row r="508">
          <cell r="B508" t="str">
            <v>5.1.89</v>
          </cell>
          <cell r="D508" t="str">
            <v>25.10.07</v>
          </cell>
          <cell r="E508" t="str">
            <v>Perf. p/ dreno e tir.rochaalt. D=88,90mm (NX)</v>
          </cell>
          <cell r="F508" t="str">
            <v>m</v>
          </cell>
        </row>
        <row r="509">
          <cell r="B509" t="str">
            <v>5.1.90</v>
          </cell>
          <cell r="D509" t="str">
            <v>25.10.08</v>
          </cell>
          <cell r="E509" t="str">
            <v>Perf. p/ dreno e tir.rochaalt. D=114,30mm (HX)</v>
          </cell>
          <cell r="F509" t="str">
            <v>m</v>
          </cell>
        </row>
        <row r="510">
          <cell r="B510" t="str">
            <v>5.1.91</v>
          </cell>
          <cell r="D510" t="str">
            <v>25.10.09</v>
          </cell>
          <cell r="E510" t="str">
            <v>Perf. p/ dreno e tir.rocha sã D=57,10mm (AX)</v>
          </cell>
          <cell r="F510" t="str">
            <v>m</v>
          </cell>
        </row>
        <row r="511">
          <cell r="B511" t="str">
            <v>5.1.92</v>
          </cell>
          <cell r="D511" t="str">
            <v>25.10.10</v>
          </cell>
          <cell r="E511" t="str">
            <v>Perf. p/ dreno e tir.rocha sã D=73,00mm (BX)</v>
          </cell>
          <cell r="F511" t="str">
            <v>m</v>
          </cell>
        </row>
        <row r="512">
          <cell r="B512" t="str">
            <v>5.1.93</v>
          </cell>
          <cell r="D512" t="str">
            <v>25.10.11</v>
          </cell>
          <cell r="E512" t="str">
            <v>Perf. p/ dreno e tir.rocha sã D=88,90mm (NX)</v>
          </cell>
          <cell r="F512" t="str">
            <v>m</v>
          </cell>
        </row>
        <row r="513">
          <cell r="B513" t="str">
            <v>5.1.94</v>
          </cell>
          <cell r="D513" t="str">
            <v>25.10.12</v>
          </cell>
          <cell r="E513" t="str">
            <v>Perf. p/ dreno e tir.rocha sã D=114,30mm (HX)</v>
          </cell>
          <cell r="F513" t="str">
            <v>m</v>
          </cell>
        </row>
        <row r="514">
          <cell r="B514" t="str">
            <v>5.1.95</v>
          </cell>
          <cell r="D514" t="str">
            <v>25.11.01</v>
          </cell>
          <cell r="E514" t="str">
            <v>Enrocamento pedra arrumada</v>
          </cell>
          <cell r="F514" t="str">
            <v>m³</v>
          </cell>
        </row>
        <row r="515">
          <cell r="B515" t="str">
            <v>5.1.96</v>
          </cell>
          <cell r="D515" t="str">
            <v>25.11.02</v>
          </cell>
          <cell r="E515" t="str">
            <v>Enrocamento pedra arrumada e rejuntada</v>
          </cell>
          <cell r="F515" t="str">
            <v>m³</v>
          </cell>
        </row>
        <row r="516">
          <cell r="B516" t="str">
            <v>5.1.97</v>
          </cell>
          <cell r="D516" t="str">
            <v>25.11.03</v>
          </cell>
          <cell r="E516" t="str">
            <v>Enrrocamento pedra jogada</v>
          </cell>
          <cell r="F516" t="str">
            <v>m³</v>
          </cell>
        </row>
        <row r="517">
          <cell r="B517" t="str">
            <v>5.1.98</v>
          </cell>
          <cell r="D517" t="str">
            <v>25.11.04</v>
          </cell>
          <cell r="E517" t="str">
            <v>Gabião tipo caixa 50 cm - tela galv.</v>
          </cell>
          <cell r="F517" t="str">
            <v>m³</v>
          </cell>
        </row>
        <row r="518">
          <cell r="B518" t="str">
            <v>5.1.99</v>
          </cell>
          <cell r="D518" t="str">
            <v>25.11.05.01</v>
          </cell>
          <cell r="E518" t="str">
            <v>Gabião tipo colchão espessura 17cm - tela galv.</v>
          </cell>
          <cell r="F518" t="str">
            <v>m²</v>
          </cell>
        </row>
        <row r="519">
          <cell r="B519" t="str">
            <v>5.1.100</v>
          </cell>
          <cell r="D519" t="str">
            <v>25.11.06.01</v>
          </cell>
          <cell r="E519" t="str">
            <v>Gabião tipo colchão e= 23cm - tela galv.</v>
          </cell>
          <cell r="F519" t="str">
            <v>m²</v>
          </cell>
        </row>
        <row r="520">
          <cell r="B520" t="str">
            <v>5.1.101</v>
          </cell>
          <cell r="D520" t="str">
            <v>25.11.07.01</v>
          </cell>
          <cell r="E520" t="str">
            <v>Gabião tipo colchão espessura 30cm - tela galv.</v>
          </cell>
          <cell r="F520" t="str">
            <v>m²</v>
          </cell>
        </row>
        <row r="521">
          <cell r="B521" t="str">
            <v>5.1.102</v>
          </cell>
          <cell r="D521" t="str">
            <v>25.11.08.01</v>
          </cell>
          <cell r="E521" t="str">
            <v xml:space="preserve">Gabião tipo colchão espessura 17cm - tela pvc </v>
          </cell>
          <cell r="F521" t="str">
            <v>m²</v>
          </cell>
        </row>
        <row r="522">
          <cell r="B522" t="str">
            <v>5.1.103</v>
          </cell>
          <cell r="D522" t="str">
            <v>25.11.09.01</v>
          </cell>
          <cell r="E522" t="str">
            <v>Gabião tipo colchão espessura 23cm - tela pvc</v>
          </cell>
          <cell r="F522" t="str">
            <v>m²</v>
          </cell>
        </row>
        <row r="523">
          <cell r="B523" t="str">
            <v>5.1.104</v>
          </cell>
          <cell r="D523" t="str">
            <v>25.11.10.01</v>
          </cell>
          <cell r="E523" t="str">
            <v>Gabião tipo colchão espessura 30cm - tela pvc</v>
          </cell>
          <cell r="F523" t="str">
            <v>m²</v>
          </cell>
        </row>
        <row r="524">
          <cell r="B524" t="str">
            <v>5.1.105</v>
          </cell>
          <cell r="D524" t="str">
            <v>25.11.11</v>
          </cell>
          <cell r="E524" t="str">
            <v>Gabião tipo saco - tela galv.</v>
          </cell>
          <cell r="F524" t="str">
            <v>m³</v>
          </cell>
        </row>
        <row r="525">
          <cell r="B525" t="str">
            <v>5.1.106</v>
          </cell>
          <cell r="D525" t="str">
            <v>25.11.12</v>
          </cell>
          <cell r="E525" t="str">
            <v>Camada filtrante pedra britada</v>
          </cell>
          <cell r="F525" t="str">
            <v>m³</v>
          </cell>
        </row>
        <row r="526">
          <cell r="B526" t="str">
            <v>5.1.107</v>
          </cell>
          <cell r="D526" t="str">
            <v>25.12.02</v>
          </cell>
          <cell r="E526" t="str">
            <v xml:space="preserve">Calçamento concreto Fck 15 MPa </v>
          </cell>
          <cell r="F526" t="str">
            <v>m³</v>
          </cell>
        </row>
        <row r="527">
          <cell r="B527" t="str">
            <v>5.1.108</v>
          </cell>
          <cell r="D527" t="str">
            <v>25.12.03</v>
          </cell>
          <cell r="E527" t="str">
            <v xml:space="preserve">Calçamento concreto Fck 10 MPa </v>
          </cell>
          <cell r="F527" t="str">
            <v>m³</v>
          </cell>
        </row>
        <row r="528">
          <cell r="B528" t="str">
            <v>5.1.109</v>
          </cell>
          <cell r="D528" t="str">
            <v>25.13.02</v>
          </cell>
          <cell r="E528" t="str">
            <v xml:space="preserve">Alvenaria de pedra seca </v>
          </cell>
          <cell r="F528" t="str">
            <v>m³</v>
          </cell>
        </row>
        <row r="529">
          <cell r="B529" t="str">
            <v>5.1.110</v>
          </cell>
          <cell r="D529" t="str">
            <v>25.13.04</v>
          </cell>
          <cell r="E529" t="str">
            <v>Alvenaria de pedra argamassada</v>
          </cell>
          <cell r="F529" t="str">
            <v>m³</v>
          </cell>
        </row>
        <row r="530">
          <cell r="B530" t="str">
            <v>5.1.111</v>
          </cell>
          <cell r="D530" t="str">
            <v>25.13.05</v>
          </cell>
          <cell r="E530" t="str">
            <v>Alvenaria de bloco de concreto</v>
          </cell>
          <cell r="F530" t="str">
            <v>m³</v>
          </cell>
        </row>
        <row r="531">
          <cell r="B531" t="str">
            <v>5.1.112</v>
          </cell>
          <cell r="D531" t="str">
            <v>25.13.07</v>
          </cell>
          <cell r="E531" t="str">
            <v>Argamassa de cimento e areia traço 1:3 esp 2cm</v>
          </cell>
          <cell r="F531" t="str">
            <v>m²</v>
          </cell>
        </row>
        <row r="532">
          <cell r="B532" t="str">
            <v>5.1.113</v>
          </cell>
          <cell r="D532" t="str">
            <v>25.14.01</v>
          </cell>
          <cell r="E532" t="str">
            <v>Manta geotêxtil não tecida</v>
          </cell>
          <cell r="F532" t="str">
            <v>kg</v>
          </cell>
        </row>
        <row r="533">
          <cell r="B533" t="str">
            <v>5.1.114</v>
          </cell>
          <cell r="D533" t="str">
            <v>25.14.02</v>
          </cell>
          <cell r="E533" t="str">
            <v xml:space="preserve">Manta geotêxtil tecida </v>
          </cell>
          <cell r="F533" t="str">
            <v>kg</v>
          </cell>
        </row>
        <row r="534">
          <cell r="B534" t="str">
            <v>5.1.115</v>
          </cell>
          <cell r="D534" t="str">
            <v>25.15.03</v>
          </cell>
          <cell r="E534" t="str">
            <v>Fornecimento de tubo dreno barro 15 cm</v>
          </cell>
          <cell r="F534" t="str">
            <v>m</v>
          </cell>
        </row>
        <row r="535">
          <cell r="B535" t="str">
            <v>5.1.116</v>
          </cell>
          <cell r="D535" t="str">
            <v>25.15.04</v>
          </cell>
          <cell r="E535" t="str">
            <v>Fornecimento de tubo dreno barro 20 cm</v>
          </cell>
          <cell r="F535" t="str">
            <v>m</v>
          </cell>
        </row>
        <row r="536">
          <cell r="B536" t="str">
            <v>5.1.117</v>
          </cell>
          <cell r="D536" t="str">
            <v>25.15.05</v>
          </cell>
          <cell r="E536" t="str">
            <v>Assentamento de tubo dreno concreto 15 cm</v>
          </cell>
          <cell r="F536" t="str">
            <v>m</v>
          </cell>
        </row>
        <row r="537">
          <cell r="B537" t="str">
            <v>5.1.118</v>
          </cell>
          <cell r="D537" t="str">
            <v>25.15.06</v>
          </cell>
          <cell r="E537" t="str">
            <v>Assentamento de tubo dreno concreto 20 cm</v>
          </cell>
          <cell r="F537" t="str">
            <v>m</v>
          </cell>
        </row>
        <row r="538">
          <cell r="B538" t="str">
            <v>5.1.119</v>
          </cell>
          <cell r="D538" t="str">
            <v>25.15.07</v>
          </cell>
          <cell r="E538" t="str">
            <v>Assentamento de tubo dreno barro 15 cm</v>
          </cell>
          <cell r="F538" t="str">
            <v>m</v>
          </cell>
        </row>
        <row r="539">
          <cell r="B539" t="str">
            <v>5.1.120</v>
          </cell>
          <cell r="D539" t="str">
            <v>25.15.08</v>
          </cell>
          <cell r="E539" t="str">
            <v>Assentamento de tubo dreno barro 20 cm</v>
          </cell>
          <cell r="F539" t="str">
            <v>m</v>
          </cell>
        </row>
        <row r="540">
          <cell r="B540" t="str">
            <v>5.1.121</v>
          </cell>
          <cell r="D540" t="str">
            <v>25.15.09</v>
          </cell>
          <cell r="E540" t="str">
            <v>Tubo de pvc perfurado ou não D=0,050m</v>
          </cell>
          <cell r="F540" t="str">
            <v>m</v>
          </cell>
        </row>
        <row r="541">
          <cell r="B541" t="str">
            <v>5.1.122</v>
          </cell>
          <cell r="D541" t="str">
            <v>25.15.11</v>
          </cell>
          <cell r="E541" t="str">
            <v xml:space="preserve">Tubo de pvc perfurado ou não D=0,10m </v>
          </cell>
          <cell r="F541" t="str">
            <v>m</v>
          </cell>
        </row>
        <row r="542">
          <cell r="B542" t="str">
            <v>5.1.123</v>
          </cell>
          <cell r="D542" t="str">
            <v>25.15.12</v>
          </cell>
          <cell r="E542" t="str">
            <v xml:space="preserve">Tubo de pvc perfurado ou não D=0,15m </v>
          </cell>
          <cell r="F542" t="str">
            <v>m</v>
          </cell>
        </row>
        <row r="543">
          <cell r="B543" t="str">
            <v>5.1.124</v>
          </cell>
          <cell r="D543" t="str">
            <v>25.18.01</v>
          </cell>
          <cell r="E543" t="str">
            <v>Grama armada com adubo</v>
          </cell>
          <cell r="F543" t="str">
            <v>m²</v>
          </cell>
        </row>
        <row r="544">
          <cell r="B544" t="str">
            <v>5.1.125</v>
          </cell>
          <cell r="D544" t="str">
            <v>25.18.02</v>
          </cell>
          <cell r="E544" t="str">
            <v>Grama armada sem adubo</v>
          </cell>
          <cell r="F544" t="str">
            <v>m²</v>
          </cell>
        </row>
        <row r="546">
          <cell r="B546" t="str">
            <v>Cód. Colinas</v>
          </cell>
          <cell r="D546" t="str">
            <v>Código</v>
          </cell>
          <cell r="E546" t="str">
            <v>Serviços</v>
          </cell>
          <cell r="F546" t="str">
            <v>Unid.</v>
          </cell>
        </row>
        <row r="549">
          <cell r="D549" t="str">
            <v>FASE-26 OBRAS DE ARTE ESPECIAIS</v>
          </cell>
        </row>
        <row r="550">
          <cell r="B550" t="str">
            <v>6.1.1</v>
          </cell>
          <cell r="D550" t="str">
            <v>26.01.01</v>
          </cell>
          <cell r="E550" t="str">
            <v>Escavação manual para obras sem explosivos</v>
          </cell>
          <cell r="F550" t="str">
            <v>m³</v>
          </cell>
        </row>
        <row r="551">
          <cell r="B551" t="str">
            <v>6.1.2</v>
          </cell>
          <cell r="D551" t="str">
            <v>26.01.02</v>
          </cell>
          <cell r="E551" t="str">
            <v>Escavação mecânica para obras sem explosivos</v>
          </cell>
          <cell r="F551" t="str">
            <v>m³</v>
          </cell>
        </row>
        <row r="552">
          <cell r="B552" t="str">
            <v>6.1.3</v>
          </cell>
          <cell r="D552" t="str">
            <v>26.01.03</v>
          </cell>
          <cell r="E552" t="str">
            <v>Escavação mecânica para obras com explosivo</v>
          </cell>
          <cell r="F552" t="str">
            <v>m³</v>
          </cell>
        </row>
        <row r="553">
          <cell r="B553" t="str">
            <v>6.1.4</v>
          </cell>
          <cell r="D553" t="str">
            <v>26.02.01</v>
          </cell>
          <cell r="E553" t="str">
            <v xml:space="preserve">Estaca concreto pre-moldado20cm 20/25 T </v>
          </cell>
          <cell r="F553" t="str">
            <v>m</v>
          </cell>
        </row>
        <row r="554">
          <cell r="B554" t="str">
            <v>6.1.5</v>
          </cell>
          <cell r="D554" t="str">
            <v>26.02.02</v>
          </cell>
          <cell r="E554" t="str">
            <v>Estaca concreto pre-moldado25cm - 30/35 T</v>
          </cell>
          <cell r="F554" t="str">
            <v>m</v>
          </cell>
        </row>
        <row r="555">
          <cell r="B555" t="str">
            <v>6.1.6</v>
          </cell>
          <cell r="D555" t="str">
            <v>26.02.03</v>
          </cell>
          <cell r="E555" t="str">
            <v xml:space="preserve">Estaca concreto pre-moldado30cm - 40/45 T </v>
          </cell>
          <cell r="F555" t="str">
            <v>m</v>
          </cell>
        </row>
        <row r="556">
          <cell r="B556" t="str">
            <v>6.1.7</v>
          </cell>
          <cell r="D556" t="str">
            <v>26.02.04</v>
          </cell>
          <cell r="E556" t="str">
            <v>Estaca concreto pre-moldado35cm 50/60 T</v>
          </cell>
          <cell r="F556" t="str">
            <v>m</v>
          </cell>
        </row>
        <row r="557">
          <cell r="B557" t="str">
            <v>6.1.8</v>
          </cell>
          <cell r="D557" t="str">
            <v>26.02.05</v>
          </cell>
          <cell r="E557" t="str">
            <v>Estaca concreto pre-moldado40cm - 70/80 T</v>
          </cell>
          <cell r="F557" t="str">
            <v>m</v>
          </cell>
        </row>
        <row r="558">
          <cell r="B558" t="str">
            <v>6.1.9</v>
          </cell>
          <cell r="D558" t="str">
            <v>26.02.06</v>
          </cell>
          <cell r="E558" t="str">
            <v>Estaca concreto - Taxa mobil. de equip. bate-estaca</v>
          </cell>
          <cell r="F558" t="str">
            <v>un</v>
          </cell>
        </row>
        <row r="559">
          <cell r="B559" t="str">
            <v>6.1.10</v>
          </cell>
          <cell r="D559" t="str">
            <v>26.02.07</v>
          </cell>
          <cell r="E559" t="str">
            <v xml:space="preserve">Estaca metálica, fornec.e cravação </v>
          </cell>
          <cell r="F559" t="str">
            <v>kg</v>
          </cell>
        </row>
        <row r="560">
          <cell r="B560" t="str">
            <v>6.1.11</v>
          </cell>
          <cell r="D560" t="str">
            <v>26.02.13</v>
          </cell>
          <cell r="E560" t="str">
            <v>Estacão em solo D=1,00m</v>
          </cell>
          <cell r="F560" t="str">
            <v>m</v>
          </cell>
        </row>
        <row r="561">
          <cell r="B561" t="str">
            <v>6.1.12</v>
          </cell>
          <cell r="D561" t="str">
            <v>26.02.14</v>
          </cell>
          <cell r="E561" t="str">
            <v>Estacão em solo D=1,20m</v>
          </cell>
          <cell r="F561" t="str">
            <v>m</v>
          </cell>
        </row>
        <row r="562">
          <cell r="B562" t="str">
            <v>6.1.13</v>
          </cell>
          <cell r="D562" t="str">
            <v>26.02.15</v>
          </cell>
          <cell r="E562" t="str">
            <v>Estacão em solo D=1,40m</v>
          </cell>
          <cell r="F562" t="str">
            <v>m</v>
          </cell>
        </row>
        <row r="563">
          <cell r="B563" t="str">
            <v>6.1.14</v>
          </cell>
          <cell r="D563" t="str">
            <v>26.02.16</v>
          </cell>
          <cell r="E563" t="str">
            <v xml:space="preserve">Estacão em solo D=1,50m </v>
          </cell>
          <cell r="F563" t="str">
            <v>m</v>
          </cell>
        </row>
        <row r="564">
          <cell r="B564" t="str">
            <v>6.1.15</v>
          </cell>
          <cell r="D564" t="str">
            <v>26.02.17</v>
          </cell>
          <cell r="E564" t="str">
            <v xml:space="preserve">Estacão em solo D=1,60m </v>
          </cell>
          <cell r="F564" t="str">
            <v>m</v>
          </cell>
        </row>
        <row r="565">
          <cell r="B565" t="str">
            <v>6.1.16</v>
          </cell>
          <cell r="D565" t="str">
            <v>26.02.18</v>
          </cell>
          <cell r="E565" t="str">
            <v xml:space="preserve">Estacão em solo D=1,80m </v>
          </cell>
          <cell r="F565" t="str">
            <v>m</v>
          </cell>
        </row>
        <row r="566">
          <cell r="B566" t="str">
            <v>6.1.17</v>
          </cell>
          <cell r="D566" t="str">
            <v>26.02.19</v>
          </cell>
          <cell r="E566" t="str">
            <v xml:space="preserve">Estacão -Taxa mobilização de equip. </v>
          </cell>
          <cell r="F566" t="str">
            <v>un</v>
          </cell>
        </row>
        <row r="567">
          <cell r="B567" t="str">
            <v>6.1.18</v>
          </cell>
          <cell r="D567" t="str">
            <v>26.02.20</v>
          </cell>
          <cell r="E567" t="str">
            <v>Camisa metálica</v>
          </cell>
          <cell r="F567" t="str">
            <v>kg</v>
          </cell>
        </row>
        <row r="568">
          <cell r="B568" t="str">
            <v>6.1.19</v>
          </cell>
          <cell r="D568" t="str">
            <v>26.02.21</v>
          </cell>
          <cell r="E568" t="str">
            <v xml:space="preserve">Estaca de madeira D=20cm - 8ton </v>
          </cell>
          <cell r="F568" t="str">
            <v>m</v>
          </cell>
        </row>
        <row r="569">
          <cell r="B569" t="str">
            <v>6.1.20</v>
          </cell>
          <cell r="D569" t="str">
            <v>26.02.22</v>
          </cell>
          <cell r="E569" t="str">
            <v xml:space="preserve">Estaca de madeira D=25cm - 15ton </v>
          </cell>
          <cell r="F569" t="str">
            <v>m</v>
          </cell>
        </row>
        <row r="570">
          <cell r="B570" t="str">
            <v>6.1.21</v>
          </cell>
          <cell r="D570" t="str">
            <v>26.03.25</v>
          </cell>
          <cell r="E570" t="str">
            <v xml:space="preserve">Escavação Tub.céu aberto 1/2 cat. - solo </v>
          </cell>
          <cell r="F570" t="str">
            <v>m³</v>
          </cell>
        </row>
        <row r="571">
          <cell r="B571" t="str">
            <v>6.1.22</v>
          </cell>
          <cell r="D571" t="str">
            <v>26.03.26</v>
          </cell>
          <cell r="E571" t="str">
            <v xml:space="preserve">Escavação tub. Ar compr. 1/2 cat. - solo </v>
          </cell>
          <cell r="F571" t="str">
            <v>m³</v>
          </cell>
        </row>
        <row r="572">
          <cell r="B572" t="str">
            <v>6.1.23</v>
          </cell>
          <cell r="D572" t="str">
            <v>26.03.27</v>
          </cell>
          <cell r="E572" t="str">
            <v xml:space="preserve">Escavação tub. Céu aberto 3 cat. - rocha </v>
          </cell>
          <cell r="F572" t="str">
            <v>m³</v>
          </cell>
        </row>
        <row r="573">
          <cell r="B573" t="str">
            <v>6.1.24</v>
          </cell>
          <cell r="D573" t="str">
            <v>26.03.28</v>
          </cell>
          <cell r="E573" t="str">
            <v xml:space="preserve">Escavação tub. Ar comprimido 3 cat. - rocha </v>
          </cell>
          <cell r="F573" t="str">
            <v>m³</v>
          </cell>
        </row>
        <row r="574">
          <cell r="B574" t="str">
            <v>6.1.25</v>
          </cell>
          <cell r="D574" t="str">
            <v>26.04.01</v>
          </cell>
          <cell r="E574" t="str">
            <v xml:space="preserve">Cimbramento pontes e viadutos c/estaca </v>
          </cell>
          <cell r="F574" t="str">
            <v>m³</v>
          </cell>
        </row>
        <row r="575">
          <cell r="B575" t="str">
            <v>6.1.26</v>
          </cell>
          <cell r="D575" t="str">
            <v>26.04.02</v>
          </cell>
          <cell r="E575" t="str">
            <v xml:space="preserve">Cimbramento pontes e viadutos s/estaca </v>
          </cell>
          <cell r="F575" t="str">
            <v>m³</v>
          </cell>
        </row>
        <row r="576">
          <cell r="B576" t="str">
            <v>6.1.27</v>
          </cell>
          <cell r="D576" t="str">
            <v>26.04.03</v>
          </cell>
          <cell r="E576" t="str">
            <v xml:space="preserve">Cimbramento de passagem sec. galeria ret. </v>
          </cell>
          <cell r="F576" t="str">
            <v>m³</v>
          </cell>
        </row>
        <row r="577">
          <cell r="B577" t="str">
            <v>6.1.28</v>
          </cell>
          <cell r="D577" t="str">
            <v>26.04.05</v>
          </cell>
          <cell r="E577" t="str">
            <v xml:space="preserve">Andaime de madeira </v>
          </cell>
          <cell r="F577" t="str">
            <v>m³</v>
          </cell>
        </row>
        <row r="578">
          <cell r="B578" t="str">
            <v>6.1.29</v>
          </cell>
          <cell r="D578" t="str">
            <v>26.04.06</v>
          </cell>
          <cell r="E578" t="str">
            <v xml:space="preserve">Andaime tubular </v>
          </cell>
          <cell r="F578" t="str">
            <v>m³</v>
          </cell>
        </row>
        <row r="579">
          <cell r="B579" t="str">
            <v>6.1.30</v>
          </cell>
          <cell r="D579" t="str">
            <v>26.05.01</v>
          </cell>
          <cell r="E579" t="str">
            <v xml:space="preserve">Forma plana para conc. armado comum </v>
          </cell>
          <cell r="F579" t="str">
            <v>m²</v>
          </cell>
        </row>
        <row r="580">
          <cell r="B580" t="str">
            <v>6.1.31</v>
          </cell>
          <cell r="D580" t="str">
            <v>26.05.02</v>
          </cell>
          <cell r="E580" t="str">
            <v xml:space="preserve">Forma plana p/conc.protend. ou aparente </v>
          </cell>
          <cell r="F580" t="str">
            <v>m²</v>
          </cell>
        </row>
        <row r="581">
          <cell r="B581" t="str">
            <v>6.1.32</v>
          </cell>
          <cell r="D581" t="str">
            <v>26.05.03</v>
          </cell>
          <cell r="E581" t="str">
            <v xml:space="preserve">Forma sem reaproveitamento </v>
          </cell>
          <cell r="F581" t="str">
            <v>m²</v>
          </cell>
        </row>
        <row r="582">
          <cell r="B582" t="str">
            <v>6.1.33</v>
          </cell>
          <cell r="D582" t="str">
            <v>26.05.04</v>
          </cell>
          <cell r="E582" t="str">
            <v xml:space="preserve">Forma metálicas especial para vigas </v>
          </cell>
          <cell r="F582" t="str">
            <v>m²</v>
          </cell>
        </row>
        <row r="583">
          <cell r="B583" t="str">
            <v>6.1.34</v>
          </cell>
          <cell r="D583" t="str">
            <v>26.05.05</v>
          </cell>
          <cell r="E583" t="str">
            <v xml:space="preserve">Forma curva para concreto comum </v>
          </cell>
          <cell r="F583" t="str">
            <v>m²</v>
          </cell>
        </row>
        <row r="584">
          <cell r="B584" t="str">
            <v>6.1.35</v>
          </cell>
          <cell r="D584" t="str">
            <v>26.05.06</v>
          </cell>
          <cell r="E584" t="str">
            <v>Forma curva para concreto aparente</v>
          </cell>
          <cell r="F584" t="str">
            <v>m²</v>
          </cell>
        </row>
        <row r="585">
          <cell r="B585" t="str">
            <v>6.1.36</v>
          </cell>
          <cell r="D585" t="str">
            <v>26.06.01</v>
          </cell>
          <cell r="E585" t="str">
            <v xml:space="preserve">Aço CA-25 </v>
          </cell>
          <cell r="F585" t="str">
            <v>kg</v>
          </cell>
        </row>
        <row r="586">
          <cell r="B586" t="str">
            <v>6.1.37</v>
          </cell>
          <cell r="D586" t="str">
            <v>26.06.02</v>
          </cell>
          <cell r="E586" t="str">
            <v>Aço CA-50</v>
          </cell>
          <cell r="F586" t="str">
            <v>kg</v>
          </cell>
        </row>
        <row r="587">
          <cell r="B587" t="str">
            <v>6.1.38</v>
          </cell>
          <cell r="D587" t="str">
            <v>26.06.03</v>
          </cell>
          <cell r="E587" t="str">
            <v>Aço CA-60</v>
          </cell>
          <cell r="F587" t="str">
            <v>kg</v>
          </cell>
        </row>
        <row r="588">
          <cell r="B588" t="str">
            <v>6.1.39</v>
          </cell>
          <cell r="D588" t="str">
            <v>26.06.04</v>
          </cell>
          <cell r="E588" t="str">
            <v>Aço para concreto protendido</v>
          </cell>
          <cell r="F588" t="str">
            <v>kg</v>
          </cell>
        </row>
        <row r="589">
          <cell r="B589" t="str">
            <v>6.1.40</v>
          </cell>
          <cell r="D589" t="str">
            <v>26.06.05</v>
          </cell>
          <cell r="E589" t="str">
            <v xml:space="preserve">Tela metálica </v>
          </cell>
          <cell r="F589" t="str">
            <v>kg</v>
          </cell>
        </row>
        <row r="590">
          <cell r="B590" t="str">
            <v>6.1.41</v>
          </cell>
          <cell r="D590" t="str">
            <v>26.06.06</v>
          </cell>
          <cell r="E590" t="str">
            <v>Aço para concreto protendido ST 85/105</v>
          </cell>
          <cell r="F590" t="str">
            <v>kg</v>
          </cell>
        </row>
        <row r="591">
          <cell r="B591" t="str">
            <v>6.1.42</v>
          </cell>
          <cell r="D591" t="str">
            <v>26.07.03</v>
          </cell>
          <cell r="E591" t="str">
            <v xml:space="preserve">Apar. anc. p/ cabos de protensão ativo de 4 f -1/2" </v>
          </cell>
          <cell r="F591" t="str">
            <v>un</v>
          </cell>
        </row>
        <row r="592">
          <cell r="B592" t="str">
            <v>6.1.43</v>
          </cell>
          <cell r="D592" t="str">
            <v>26.07.04</v>
          </cell>
          <cell r="E592" t="str">
            <v>Apar. anc. p/ cabos de protensão ativo de 6 f -1/2"</v>
          </cell>
          <cell r="F592" t="str">
            <v>un</v>
          </cell>
        </row>
        <row r="593">
          <cell r="B593" t="str">
            <v>6.1.44</v>
          </cell>
          <cell r="D593" t="str">
            <v>26.07.05</v>
          </cell>
          <cell r="E593" t="str">
            <v xml:space="preserve">Apar. anc. p/ cabos de protensão ativo de 12 f -1/2" </v>
          </cell>
          <cell r="F593" t="str">
            <v>un</v>
          </cell>
        </row>
        <row r="594">
          <cell r="B594" t="str">
            <v>6.1.45</v>
          </cell>
          <cell r="D594" t="str">
            <v>26.07.06</v>
          </cell>
          <cell r="E594" t="str">
            <v xml:space="preserve">Apar. anc. p/ cabos de protensão ativo de 19 f -1/2" </v>
          </cell>
          <cell r="F594" t="str">
            <v>un</v>
          </cell>
        </row>
        <row r="595">
          <cell r="B595" t="str">
            <v>6.1.46</v>
          </cell>
          <cell r="D595" t="str">
            <v>26.07.09</v>
          </cell>
          <cell r="E595" t="str">
            <v xml:space="preserve">Apar. anc. p/ cabos de protensão pas. de 4 f -1/2" </v>
          </cell>
          <cell r="F595" t="str">
            <v>un</v>
          </cell>
        </row>
        <row r="596">
          <cell r="B596" t="str">
            <v>6.1.47</v>
          </cell>
          <cell r="D596" t="str">
            <v>26.07.10</v>
          </cell>
          <cell r="E596" t="str">
            <v>Apar. anc. p/ cabos de protensão pas. de 6 f -1/2"</v>
          </cell>
          <cell r="F596" t="str">
            <v>un</v>
          </cell>
        </row>
        <row r="597">
          <cell r="B597" t="str">
            <v>6.1.48</v>
          </cell>
          <cell r="D597" t="str">
            <v>26.07.12</v>
          </cell>
          <cell r="E597" t="str">
            <v xml:space="preserve">Apar. anc. p/ cabos de protensão pas. de 19 f -1/2" </v>
          </cell>
          <cell r="F597" t="str">
            <v>un</v>
          </cell>
        </row>
        <row r="598">
          <cell r="B598" t="str">
            <v>6.1.49</v>
          </cell>
          <cell r="D598" t="str">
            <v>26.08.01</v>
          </cell>
          <cell r="E598" t="str">
            <v>Aparelho de apoio neoprene fretado</v>
          </cell>
          <cell r="F598" t="str">
            <v>dm³</v>
          </cell>
        </row>
        <row r="599">
          <cell r="B599" t="str">
            <v>6.1.50</v>
          </cell>
          <cell r="D599" t="str">
            <v>26.08.02</v>
          </cell>
          <cell r="E599" t="str">
            <v>Aparelho de apoio neoprene com teflon</v>
          </cell>
          <cell r="F599" t="str">
            <v>dm³</v>
          </cell>
        </row>
        <row r="600">
          <cell r="B600" t="str">
            <v>6.1.51</v>
          </cell>
          <cell r="D600" t="str">
            <v>26.08.03</v>
          </cell>
          <cell r="E600" t="str">
            <v xml:space="preserve">Articulação de concreto tipo "Freyssinet" </v>
          </cell>
          <cell r="F600" t="str">
            <v>dm²</v>
          </cell>
        </row>
        <row r="601">
          <cell r="B601" t="str">
            <v>6.1.52</v>
          </cell>
          <cell r="D601" t="str">
            <v>26.09.01</v>
          </cell>
          <cell r="E601" t="str">
            <v>Concreto Fck 10 MPa</v>
          </cell>
          <cell r="F601" t="str">
            <v>m³</v>
          </cell>
        </row>
        <row r="602">
          <cell r="B602" t="str">
            <v>6.1.53</v>
          </cell>
          <cell r="D602" t="str">
            <v>26.09.02</v>
          </cell>
          <cell r="E602" t="str">
            <v>Concreto Fck 15 MPa</v>
          </cell>
          <cell r="F602" t="str">
            <v>m³</v>
          </cell>
        </row>
        <row r="603">
          <cell r="B603" t="str">
            <v>6.1.54</v>
          </cell>
          <cell r="D603" t="str">
            <v>26.09.03</v>
          </cell>
          <cell r="E603" t="str">
            <v>Concreto Fck 18 MPa</v>
          </cell>
          <cell r="F603" t="str">
            <v>m³</v>
          </cell>
        </row>
        <row r="604">
          <cell r="B604" t="str">
            <v>6.1.55</v>
          </cell>
          <cell r="D604" t="str">
            <v>26.09.04</v>
          </cell>
          <cell r="E604" t="str">
            <v>Concreto Fck 20 MPa</v>
          </cell>
          <cell r="F604" t="str">
            <v>m³</v>
          </cell>
        </row>
        <row r="605">
          <cell r="B605" t="str">
            <v>6.1.56</v>
          </cell>
          <cell r="D605" t="str">
            <v>26.09.05</v>
          </cell>
          <cell r="E605" t="str">
            <v>Concreto Fck 25 MPa</v>
          </cell>
          <cell r="F605" t="str">
            <v>m³</v>
          </cell>
        </row>
        <row r="606">
          <cell r="B606" t="str">
            <v>6.1.57</v>
          </cell>
          <cell r="D606" t="str">
            <v>26.09.06</v>
          </cell>
          <cell r="E606" t="str">
            <v xml:space="preserve">Concreto Fck 30 MPa </v>
          </cell>
          <cell r="F606" t="str">
            <v>m³</v>
          </cell>
        </row>
        <row r="607">
          <cell r="B607" t="str">
            <v>6.1.58</v>
          </cell>
          <cell r="D607" t="str">
            <v>26.09.07</v>
          </cell>
          <cell r="E607" t="str">
            <v>Concreto Ciclópico</v>
          </cell>
          <cell r="F607" t="str">
            <v>m³</v>
          </cell>
        </row>
        <row r="608">
          <cell r="B608" t="str">
            <v>6.1.59</v>
          </cell>
          <cell r="D608" t="str">
            <v>26.09.09</v>
          </cell>
          <cell r="E608" t="str">
            <v>Bombeamento p/ conc. qualquer resist.</v>
          </cell>
          <cell r="F608" t="str">
            <v>m³</v>
          </cell>
        </row>
        <row r="609">
          <cell r="B609" t="str">
            <v>6.1.60</v>
          </cell>
          <cell r="D609" t="str">
            <v>26.09.10</v>
          </cell>
          <cell r="E609" t="str">
            <v>Concreto Fck 12 MPa</v>
          </cell>
          <cell r="F609" t="str">
            <v>m³</v>
          </cell>
        </row>
        <row r="610">
          <cell r="B610" t="str">
            <v>6.1.61</v>
          </cell>
          <cell r="D610" t="str">
            <v>26.09.11</v>
          </cell>
          <cell r="E610" t="str">
            <v>Concreto Fck 16 Mpa</v>
          </cell>
          <cell r="F610" t="str">
            <v>m³</v>
          </cell>
        </row>
        <row r="611">
          <cell r="B611" t="str">
            <v>6.1.62</v>
          </cell>
          <cell r="D611" t="str">
            <v>26.09.12</v>
          </cell>
          <cell r="E611" t="str">
            <v>Concreto Fck 35 MPa</v>
          </cell>
          <cell r="F611" t="str">
            <v>m³</v>
          </cell>
        </row>
        <row r="612">
          <cell r="B612" t="str">
            <v>6.1.63</v>
          </cell>
          <cell r="D612" t="str">
            <v>26.09.13</v>
          </cell>
          <cell r="E612" t="str">
            <v>Concreto Fck 40 MPa</v>
          </cell>
          <cell r="F612" t="str">
            <v>m³</v>
          </cell>
        </row>
        <row r="613">
          <cell r="B613" t="str">
            <v>6.1.64</v>
          </cell>
          <cell r="D613" t="str">
            <v>26.10.01</v>
          </cell>
          <cell r="E613" t="str">
            <v>Junta/retração c/lábio polim. ab.15 até 40mm</v>
          </cell>
          <cell r="F613" t="str">
            <v>m</v>
          </cell>
        </row>
        <row r="614">
          <cell r="B614" t="str">
            <v>6.1.65</v>
          </cell>
          <cell r="D614" t="str">
            <v>26.10.02</v>
          </cell>
          <cell r="E614" t="str">
            <v>Junta/retração c/lábio polim. ab.40 até 50mm</v>
          </cell>
          <cell r="F614" t="str">
            <v>m</v>
          </cell>
        </row>
        <row r="615">
          <cell r="B615" t="str">
            <v>6.1.66</v>
          </cell>
          <cell r="D615" t="str">
            <v>26.10.03</v>
          </cell>
          <cell r="E615" t="str">
            <v>Junta/retração c/lábio polim. ab. 50 até 70mm</v>
          </cell>
          <cell r="F615" t="str">
            <v>m</v>
          </cell>
        </row>
        <row r="616">
          <cell r="B616" t="str">
            <v>6.1.67</v>
          </cell>
          <cell r="D616" t="str">
            <v>26.10.04</v>
          </cell>
          <cell r="E616" t="str">
            <v>Junta de dilatação metálica</v>
          </cell>
          <cell r="F616" t="str">
            <v>m</v>
          </cell>
        </row>
        <row r="617">
          <cell r="B617" t="str">
            <v>6.1.68</v>
          </cell>
          <cell r="D617" t="str">
            <v>26.10.05</v>
          </cell>
          <cell r="E617" t="str">
            <v>Juntas de dilatação metálica c/neoprene</v>
          </cell>
          <cell r="F617" t="str">
            <v>m</v>
          </cell>
        </row>
        <row r="618">
          <cell r="B618" t="str">
            <v>6.1.69</v>
          </cell>
          <cell r="D618" t="str">
            <v>26.11.01</v>
          </cell>
          <cell r="E618" t="str">
            <v>G.c.intransponível tipo I - des. 5289</v>
          </cell>
          <cell r="F618" t="str">
            <v>m</v>
          </cell>
        </row>
        <row r="619">
          <cell r="B619" t="str">
            <v>6.1.70</v>
          </cell>
          <cell r="D619" t="str">
            <v>26.11.02</v>
          </cell>
          <cell r="E619" t="str">
            <v>G.c.intransponível tipo II - des. 5307</v>
          </cell>
          <cell r="F619" t="str">
            <v>m</v>
          </cell>
        </row>
        <row r="620">
          <cell r="B620" t="str">
            <v>6.1.71</v>
          </cell>
          <cell r="D620" t="str">
            <v>26.11.03</v>
          </cell>
          <cell r="E620" t="str">
            <v xml:space="preserve">G.c.de conc. pré passarela - des. 5370 </v>
          </cell>
          <cell r="F620" t="str">
            <v>m</v>
          </cell>
        </row>
        <row r="621">
          <cell r="B621" t="str">
            <v>6.1.72</v>
          </cell>
          <cell r="D621" t="str">
            <v>26.11.04</v>
          </cell>
          <cell r="E621" t="str">
            <v xml:space="preserve">Barreira de seg.tipo New Jersey des-5396 </v>
          </cell>
          <cell r="F621" t="str">
            <v>m</v>
          </cell>
        </row>
        <row r="622">
          <cell r="B622" t="str">
            <v>6.1.73</v>
          </cell>
          <cell r="D622" t="str">
            <v>26.11.05</v>
          </cell>
          <cell r="E622" t="str">
            <v>Barreira double face New Jersey des 5514</v>
          </cell>
          <cell r="F622" t="str">
            <v>m</v>
          </cell>
        </row>
        <row r="623">
          <cell r="B623" t="str">
            <v>6.1.74</v>
          </cell>
          <cell r="D623" t="str">
            <v>26.11.06</v>
          </cell>
          <cell r="E623" t="str">
            <v>Barreira double face New Jersey O.A.E.des 5464</v>
          </cell>
          <cell r="F623" t="str">
            <v>m</v>
          </cell>
        </row>
        <row r="624">
          <cell r="B624" t="str">
            <v>6.1.75</v>
          </cell>
          <cell r="D624" t="str">
            <v>26.11.07</v>
          </cell>
          <cell r="E624" t="str">
            <v>Barreira double face New Jersey des 5465</v>
          </cell>
          <cell r="F624" t="str">
            <v>m</v>
          </cell>
        </row>
        <row r="625">
          <cell r="B625" t="str">
            <v>6.1.76</v>
          </cell>
          <cell r="D625" t="str">
            <v>26.11.08</v>
          </cell>
          <cell r="E625" t="str">
            <v>Barreira com passeio p/ O.A.E. - des 5397</v>
          </cell>
          <cell r="F625" t="str">
            <v>m</v>
          </cell>
        </row>
        <row r="626">
          <cell r="B626" t="str">
            <v>6.1.77</v>
          </cell>
          <cell r="D626" t="str">
            <v>26.12.01</v>
          </cell>
          <cell r="E626" t="str">
            <v>Tubo de pvc perfurado ou não D=0,050m</v>
          </cell>
          <cell r="F626" t="str">
            <v>m</v>
          </cell>
        </row>
        <row r="627">
          <cell r="B627" t="str">
            <v>6.1.78</v>
          </cell>
          <cell r="D627" t="str">
            <v>26.12.03</v>
          </cell>
          <cell r="E627" t="str">
            <v>Tubo de pvc perfurado ou não D=0,10m</v>
          </cell>
          <cell r="F627" t="str">
            <v>m</v>
          </cell>
        </row>
        <row r="628">
          <cell r="B628" t="str">
            <v>6.1.79</v>
          </cell>
          <cell r="D628" t="str">
            <v>26.12.04</v>
          </cell>
          <cell r="E628" t="str">
            <v>Tubo de pvc perfurado ou não D=0,15m</v>
          </cell>
          <cell r="F628" t="str">
            <v>m</v>
          </cell>
        </row>
        <row r="629">
          <cell r="B629" t="str">
            <v>6.1.80</v>
          </cell>
          <cell r="D629" t="str">
            <v>26.13.01</v>
          </cell>
          <cell r="E629" t="str">
            <v>Lançamento viga P&lt;= 50ton-guindaste autoprop</v>
          </cell>
          <cell r="F629" t="str">
            <v>un</v>
          </cell>
        </row>
        <row r="630">
          <cell r="B630" t="str">
            <v>6.1.81</v>
          </cell>
          <cell r="D630" t="str">
            <v>26.13.02</v>
          </cell>
          <cell r="E630" t="str">
            <v>Lançamento viga 50&lt;P&lt;=80 -guind. Autoprop</v>
          </cell>
          <cell r="F630" t="str">
            <v>un</v>
          </cell>
        </row>
        <row r="631">
          <cell r="B631" t="str">
            <v>6.1.82</v>
          </cell>
          <cell r="D631" t="str">
            <v>26.14.01</v>
          </cell>
          <cell r="E631" t="str">
            <v>Esgotamento continuo água</v>
          </cell>
          <cell r="F631" t="str">
            <v>m³</v>
          </cell>
        </row>
        <row r="632">
          <cell r="B632" t="str">
            <v>6.1.83</v>
          </cell>
          <cell r="D632" t="str">
            <v>26.14.03</v>
          </cell>
          <cell r="E632" t="str">
            <v>Parede ensecadeira com prancha - esp. 0,05m</v>
          </cell>
          <cell r="F632" t="str">
            <v>m²</v>
          </cell>
        </row>
        <row r="633">
          <cell r="B633" t="str">
            <v>6.1.84</v>
          </cell>
          <cell r="D633" t="str">
            <v>26.14.04</v>
          </cell>
          <cell r="E633" t="str">
            <v>Parede ensecadeira com prancha - esp. 0,075m</v>
          </cell>
          <cell r="F633" t="str">
            <v>m²</v>
          </cell>
        </row>
        <row r="634">
          <cell r="B634" t="str">
            <v>6.1.85</v>
          </cell>
          <cell r="D634" t="str">
            <v>26.15.01</v>
          </cell>
          <cell r="E634" t="str">
            <v>Enrocamento pedra arrumada</v>
          </cell>
          <cell r="F634" t="str">
            <v>m³</v>
          </cell>
        </row>
        <row r="635">
          <cell r="B635" t="str">
            <v>6.1.86</v>
          </cell>
          <cell r="D635" t="str">
            <v>26.15.02</v>
          </cell>
          <cell r="E635" t="str">
            <v>Enrocamento pedra arrumada e rejuntada</v>
          </cell>
          <cell r="F635" t="str">
            <v>m³</v>
          </cell>
        </row>
        <row r="636">
          <cell r="B636" t="str">
            <v>6.1.87</v>
          </cell>
          <cell r="D636" t="str">
            <v>26.15.03</v>
          </cell>
          <cell r="E636" t="str">
            <v>Enrocamento pedra jogada</v>
          </cell>
          <cell r="F636" t="str">
            <v>m³</v>
          </cell>
        </row>
        <row r="638">
          <cell r="B638" t="str">
            <v>Cód. Colinas</v>
          </cell>
          <cell r="D638" t="str">
            <v>Código</v>
          </cell>
          <cell r="E638" t="str">
            <v>Serviços</v>
          </cell>
          <cell r="F638" t="str">
            <v>Unid.</v>
          </cell>
        </row>
        <row r="641">
          <cell r="D641" t="str">
            <v>FASE-27 RECUPERAÇÃO DE OBRAS ARTE ESPECIAIS</v>
          </cell>
        </row>
        <row r="642">
          <cell r="B642" t="str">
            <v>7.1.1</v>
          </cell>
          <cell r="D642" t="str">
            <v>27.01.01</v>
          </cell>
          <cell r="E642" t="str">
            <v>Remoção manual de concreto segregado</v>
          </cell>
          <cell r="F642" t="str">
            <v>dm³</v>
          </cell>
        </row>
        <row r="643">
          <cell r="B643" t="str">
            <v>7.1.2</v>
          </cell>
          <cell r="D643" t="str">
            <v>27.01.02</v>
          </cell>
          <cell r="E643" t="str">
            <v>Demolição de concreto simples</v>
          </cell>
          <cell r="F643" t="str">
            <v>m³</v>
          </cell>
        </row>
        <row r="644">
          <cell r="B644" t="str">
            <v>7.1.3</v>
          </cell>
          <cell r="D644" t="str">
            <v>27.01.03</v>
          </cell>
          <cell r="E644" t="str">
            <v>Demolição de concreto armado</v>
          </cell>
          <cell r="F644" t="str">
            <v>m³</v>
          </cell>
        </row>
        <row r="645">
          <cell r="B645" t="str">
            <v>7.1.4</v>
          </cell>
          <cell r="D645" t="str">
            <v>27.01.04</v>
          </cell>
          <cell r="E645" t="str">
            <v xml:space="preserve">Remoção, carga e transp. entulho em geral </v>
          </cell>
          <cell r="F645" t="str">
            <v>tonxkm</v>
          </cell>
        </row>
        <row r="646">
          <cell r="B646" t="str">
            <v>7.1.5</v>
          </cell>
          <cell r="D646" t="str">
            <v>27.02.01</v>
          </cell>
          <cell r="E646" t="str">
            <v>Apic. manual concreto c/ eliminação sup. lisas</v>
          </cell>
          <cell r="F646" t="str">
            <v>m²</v>
          </cell>
        </row>
        <row r="647">
          <cell r="B647" t="str">
            <v>7.1.6</v>
          </cell>
          <cell r="D647" t="str">
            <v>27.02.02</v>
          </cell>
          <cell r="E647" t="str">
            <v>Limpeza com jato d´água s/ sup. de concreto</v>
          </cell>
          <cell r="F647" t="str">
            <v>m²</v>
          </cell>
        </row>
        <row r="648">
          <cell r="B648" t="str">
            <v>7.1.7</v>
          </cell>
          <cell r="D648" t="str">
            <v>27.02.03</v>
          </cell>
          <cell r="E648" t="str">
            <v>Lixamento manual da superfície de concreto</v>
          </cell>
          <cell r="F648" t="str">
            <v>m²</v>
          </cell>
        </row>
        <row r="649">
          <cell r="B649" t="str">
            <v>7.1.8</v>
          </cell>
          <cell r="D649" t="str">
            <v>27.02.04</v>
          </cell>
          <cell r="E649" t="str">
            <v>Jateamento de concreto com areia</v>
          </cell>
          <cell r="F649" t="str">
            <v>m²</v>
          </cell>
        </row>
        <row r="650">
          <cell r="B650" t="str">
            <v>7.1.9</v>
          </cell>
          <cell r="D650" t="str">
            <v>27.02.05</v>
          </cell>
          <cell r="E650" t="str">
            <v>Jateamento em estr. concreto com água</v>
          </cell>
          <cell r="F650" t="str">
            <v>m²</v>
          </cell>
        </row>
        <row r="651">
          <cell r="B651" t="str">
            <v>7.1.10</v>
          </cell>
          <cell r="D651" t="str">
            <v>27.02.06</v>
          </cell>
          <cell r="E651" t="str">
            <v>Jateamento ao metal quase branco c/ areia</v>
          </cell>
          <cell r="F651" t="str">
            <v>m²</v>
          </cell>
        </row>
        <row r="652">
          <cell r="B652" t="str">
            <v>7.1.11</v>
          </cell>
          <cell r="D652" t="str">
            <v>27.02.07</v>
          </cell>
          <cell r="E652" t="str">
            <v>Jateamento ao metal branco com areia</v>
          </cell>
          <cell r="F652" t="str">
            <v>m²</v>
          </cell>
        </row>
        <row r="653">
          <cell r="B653" t="str">
            <v>7.1.12</v>
          </cell>
          <cell r="D653" t="str">
            <v>27.02.08</v>
          </cell>
          <cell r="E653" t="str">
            <v>Limpeza manual com escova de aço para aço</v>
          </cell>
          <cell r="F653" t="str">
            <v>m</v>
          </cell>
        </row>
        <row r="654">
          <cell r="B654" t="str">
            <v>7.1.13</v>
          </cell>
          <cell r="D654" t="str">
            <v>27.02.09</v>
          </cell>
          <cell r="E654" t="str">
            <v>Limpeza manual c/escova aço para concreto</v>
          </cell>
          <cell r="F654" t="str">
            <v>m²</v>
          </cell>
        </row>
        <row r="655">
          <cell r="B655" t="str">
            <v>7.1.14</v>
          </cell>
          <cell r="D655" t="str">
            <v>27.03.01</v>
          </cell>
          <cell r="E655" t="str">
            <v>Andaime de madeira</v>
          </cell>
          <cell r="F655" t="str">
            <v>m³</v>
          </cell>
        </row>
        <row r="656">
          <cell r="B656" t="str">
            <v>7.1.15</v>
          </cell>
          <cell r="D656" t="str">
            <v>27.03.02</v>
          </cell>
          <cell r="E656" t="str">
            <v>Andaime tubular</v>
          </cell>
          <cell r="F656" t="str">
            <v>m³</v>
          </cell>
        </row>
        <row r="657">
          <cell r="B657" t="str">
            <v>7.1.16</v>
          </cell>
          <cell r="D657" t="str">
            <v>27.03.03</v>
          </cell>
          <cell r="E657" t="str">
            <v>Andaime suspenso</v>
          </cell>
          <cell r="F657" t="str">
            <v>m²</v>
          </cell>
        </row>
        <row r="658">
          <cell r="B658" t="str">
            <v>7.1.17</v>
          </cell>
          <cell r="D658" t="str">
            <v>27.04.01</v>
          </cell>
          <cell r="E658" t="str">
            <v xml:space="preserve">Furo no concreto D=1" profund. de 05cm </v>
          </cell>
          <cell r="F658" t="str">
            <v>un</v>
          </cell>
        </row>
        <row r="659">
          <cell r="B659" t="str">
            <v>7.1.18</v>
          </cell>
          <cell r="D659" t="str">
            <v>27.04.02</v>
          </cell>
          <cell r="E659" t="str">
            <v>Furo no concreto D=1" profund. de 15cm</v>
          </cell>
          <cell r="F659" t="str">
            <v>un</v>
          </cell>
        </row>
        <row r="660">
          <cell r="B660" t="str">
            <v>7.1.19</v>
          </cell>
          <cell r="D660" t="str">
            <v>27.04.03</v>
          </cell>
          <cell r="E660" t="str">
            <v xml:space="preserve">Furo no concreto D=1" profund. de 30cm </v>
          </cell>
          <cell r="F660" t="str">
            <v>un</v>
          </cell>
        </row>
        <row r="661">
          <cell r="B661" t="str">
            <v>7.1.20</v>
          </cell>
          <cell r="D661" t="str">
            <v>27.04.04</v>
          </cell>
          <cell r="E661" t="str">
            <v>Furo no concreto D=3/4" profund. de 05cm</v>
          </cell>
          <cell r="F661" t="str">
            <v>un</v>
          </cell>
        </row>
        <row r="662">
          <cell r="B662" t="str">
            <v>7.1.21</v>
          </cell>
          <cell r="D662" t="str">
            <v>27.04.05</v>
          </cell>
          <cell r="E662" t="str">
            <v>Furo no concreto D=3/4" profund. de 15cm</v>
          </cell>
          <cell r="F662" t="str">
            <v>un</v>
          </cell>
        </row>
        <row r="663">
          <cell r="B663" t="str">
            <v>7.1.22</v>
          </cell>
          <cell r="D663" t="str">
            <v>27.04.06</v>
          </cell>
          <cell r="E663" t="str">
            <v>Furo no concreto D=3/4" profund. de 30cm</v>
          </cell>
          <cell r="F663" t="str">
            <v>un</v>
          </cell>
        </row>
        <row r="664">
          <cell r="B664" t="str">
            <v>7.1.23</v>
          </cell>
          <cell r="D664" t="str">
            <v>27.04.07</v>
          </cell>
          <cell r="E664" t="str">
            <v>Furo no concreto D=1/2" profund. de 05cm</v>
          </cell>
          <cell r="F664" t="str">
            <v>un</v>
          </cell>
        </row>
        <row r="665">
          <cell r="B665" t="str">
            <v>7.1.24</v>
          </cell>
          <cell r="D665" t="str">
            <v>27.04.08</v>
          </cell>
          <cell r="E665" t="str">
            <v>Furo no concreto D=1/2" profund. de 15cm</v>
          </cell>
          <cell r="F665" t="str">
            <v>un</v>
          </cell>
        </row>
        <row r="666">
          <cell r="B666" t="str">
            <v>7.1.25</v>
          </cell>
          <cell r="D666" t="str">
            <v>27.04.09</v>
          </cell>
          <cell r="E666" t="str">
            <v>Furo no concreto D=1/2" profund. de 30cm</v>
          </cell>
          <cell r="F666" t="str">
            <v>un</v>
          </cell>
        </row>
        <row r="667">
          <cell r="B667" t="str">
            <v>7.1.26</v>
          </cell>
          <cell r="D667" t="str">
            <v>27.04.10</v>
          </cell>
          <cell r="E667" t="str">
            <v>Furo no concreto D=3/8" profund. de 05cm</v>
          </cell>
          <cell r="F667" t="str">
            <v>un</v>
          </cell>
        </row>
        <row r="668">
          <cell r="B668" t="str">
            <v>7.1.27</v>
          </cell>
          <cell r="D668" t="str">
            <v>27.04.11</v>
          </cell>
          <cell r="E668" t="str">
            <v>Furo no concreto D=3/8" profund. de 15cm</v>
          </cell>
          <cell r="F668" t="str">
            <v>un</v>
          </cell>
        </row>
        <row r="669">
          <cell r="B669" t="str">
            <v>7.1.28</v>
          </cell>
          <cell r="D669" t="str">
            <v>27.04.12</v>
          </cell>
          <cell r="E669" t="str">
            <v>Furo no concreto D=3/8" profund. de 30cm</v>
          </cell>
          <cell r="F669" t="str">
            <v>un</v>
          </cell>
        </row>
        <row r="670">
          <cell r="B670" t="str">
            <v>7.1.29</v>
          </cell>
          <cell r="D670" t="str">
            <v>27.05.01</v>
          </cell>
          <cell r="E670" t="str">
            <v>Forma plana para conc. armado comum</v>
          </cell>
          <cell r="F670" t="str">
            <v>m²</v>
          </cell>
        </row>
        <row r="671">
          <cell r="B671" t="str">
            <v>7.1.30</v>
          </cell>
          <cell r="D671" t="str">
            <v>27.05.02</v>
          </cell>
          <cell r="E671" t="str">
            <v>Forma plana p/conc.protend. ou aparente</v>
          </cell>
          <cell r="F671" t="str">
            <v>m²</v>
          </cell>
        </row>
        <row r="672">
          <cell r="B672" t="str">
            <v>7.1.31</v>
          </cell>
          <cell r="D672" t="str">
            <v>27.05.03</v>
          </cell>
          <cell r="E672" t="str">
            <v>Formas metálica para concreto</v>
          </cell>
          <cell r="F672" t="str">
            <v>m²</v>
          </cell>
        </row>
        <row r="673">
          <cell r="B673" t="str">
            <v>7.1.32</v>
          </cell>
          <cell r="D673" t="str">
            <v>27.06.01</v>
          </cell>
          <cell r="E673" t="str">
            <v>Aço CA-25</v>
          </cell>
          <cell r="F673" t="str">
            <v>kg</v>
          </cell>
        </row>
        <row r="674">
          <cell r="B674" t="str">
            <v>7.1.33</v>
          </cell>
          <cell r="D674" t="str">
            <v xml:space="preserve">27.06.02 </v>
          </cell>
          <cell r="E674" t="str">
            <v>Aço CA-50</v>
          </cell>
          <cell r="F674" t="str">
            <v>kg</v>
          </cell>
        </row>
        <row r="675">
          <cell r="B675" t="str">
            <v>7.1.34</v>
          </cell>
          <cell r="D675" t="str">
            <v>27.06.03</v>
          </cell>
          <cell r="E675" t="str">
            <v>Aço CA-60</v>
          </cell>
          <cell r="F675" t="str">
            <v>kg</v>
          </cell>
        </row>
        <row r="676">
          <cell r="B676" t="str">
            <v>7.1.35</v>
          </cell>
          <cell r="D676" t="str">
            <v>27.06.04</v>
          </cell>
          <cell r="E676" t="str">
            <v>Aço para concreto protendido</v>
          </cell>
          <cell r="F676" t="str">
            <v>kg</v>
          </cell>
        </row>
        <row r="677">
          <cell r="B677" t="str">
            <v>7.1.36</v>
          </cell>
          <cell r="D677" t="str">
            <v>27.06.05</v>
          </cell>
          <cell r="E677" t="str">
            <v>Tela metálica</v>
          </cell>
          <cell r="F677" t="str">
            <v>kg</v>
          </cell>
        </row>
        <row r="678">
          <cell r="B678" t="str">
            <v>7.1.37</v>
          </cell>
          <cell r="D678" t="str">
            <v>27.06.06</v>
          </cell>
          <cell r="E678" t="str">
            <v>Substituição de aço da armadura</v>
          </cell>
          <cell r="F678" t="str">
            <v>kg</v>
          </cell>
        </row>
        <row r="679">
          <cell r="B679" t="str">
            <v>7.1.38</v>
          </cell>
          <cell r="D679" t="str">
            <v>27.06.07</v>
          </cell>
          <cell r="E679" t="str">
            <v>Retirada da armadura corroída</v>
          </cell>
          <cell r="F679" t="str">
            <v>kg</v>
          </cell>
        </row>
        <row r="680">
          <cell r="B680" t="str">
            <v>7.1.39</v>
          </cell>
          <cell r="D680" t="str">
            <v>27.06.08</v>
          </cell>
          <cell r="E680" t="str">
            <v>Aço para concreto protendido ST 85/105</v>
          </cell>
          <cell r="F680" t="str">
            <v>kg</v>
          </cell>
        </row>
        <row r="681">
          <cell r="B681" t="str">
            <v>7.1.40</v>
          </cell>
          <cell r="D681" t="str">
            <v>27.06.09</v>
          </cell>
          <cell r="E681" t="str">
            <v>Emenda barras de aço com luva prensada d=12mm</v>
          </cell>
          <cell r="F681" t="str">
            <v>un</v>
          </cell>
        </row>
        <row r="682">
          <cell r="B682" t="str">
            <v>7.1.41</v>
          </cell>
          <cell r="D682" t="str">
            <v>27.06.10</v>
          </cell>
          <cell r="E682" t="str">
            <v>Emenda barras de aço com luva prensada d=16mm</v>
          </cell>
          <cell r="F682" t="str">
            <v>un</v>
          </cell>
        </row>
        <row r="683">
          <cell r="B683" t="str">
            <v>7.1.42</v>
          </cell>
          <cell r="D683" t="str">
            <v>27.06.11</v>
          </cell>
          <cell r="E683" t="str">
            <v>Emenda barras de aço com luva prensada d=20mm</v>
          </cell>
          <cell r="F683" t="str">
            <v>un</v>
          </cell>
        </row>
        <row r="684">
          <cell r="B684" t="str">
            <v>7.1.43</v>
          </cell>
          <cell r="D684" t="str">
            <v>27.06.12</v>
          </cell>
          <cell r="E684" t="str">
            <v>Emenda barras de aço com luva prensada d=25mm</v>
          </cell>
          <cell r="F684" t="str">
            <v>un</v>
          </cell>
        </row>
        <row r="685">
          <cell r="B685" t="str">
            <v>7.1.44</v>
          </cell>
          <cell r="D685" t="str">
            <v>27.06.13</v>
          </cell>
          <cell r="E685" t="str">
            <v>Emenda barras de aço com rosca d=12mm</v>
          </cell>
          <cell r="F685" t="str">
            <v>un</v>
          </cell>
        </row>
        <row r="686">
          <cell r="B686" t="str">
            <v>7.1.45</v>
          </cell>
          <cell r="D686" t="str">
            <v>27.06.14</v>
          </cell>
          <cell r="E686" t="str">
            <v>Emenda barras de aço com rosca d=16mm</v>
          </cell>
          <cell r="F686" t="str">
            <v>un</v>
          </cell>
        </row>
        <row r="687">
          <cell r="B687" t="str">
            <v>7.1.46</v>
          </cell>
          <cell r="D687" t="str">
            <v>27.06.15</v>
          </cell>
          <cell r="E687" t="str">
            <v>Emenda barras de aço com rosca d=20mm</v>
          </cell>
          <cell r="F687" t="str">
            <v>un</v>
          </cell>
        </row>
        <row r="688">
          <cell r="B688" t="str">
            <v>7.1.47</v>
          </cell>
          <cell r="D688" t="str">
            <v>27.06.16</v>
          </cell>
          <cell r="E688" t="str">
            <v>Emenda barras de aço com rosca d=25mm</v>
          </cell>
          <cell r="F688" t="str">
            <v>un</v>
          </cell>
        </row>
        <row r="689">
          <cell r="B689" t="str">
            <v>7.1.48</v>
          </cell>
          <cell r="D689" t="str">
            <v>27.06.17</v>
          </cell>
          <cell r="E689" t="str">
            <v xml:space="preserve">Chumbamento barras c/ resina epox. Injecão </v>
          </cell>
          <cell r="F689" t="str">
            <v>kg</v>
          </cell>
        </row>
        <row r="690">
          <cell r="B690" t="str">
            <v>7.1.49</v>
          </cell>
          <cell r="D690" t="str">
            <v>27.07.03</v>
          </cell>
          <cell r="E690" t="str">
            <v>Apar. anc. p/ cabos de protensão ativo de 4 f -1/2"</v>
          </cell>
          <cell r="F690" t="str">
            <v>un</v>
          </cell>
        </row>
        <row r="691">
          <cell r="B691" t="str">
            <v>7.1.50</v>
          </cell>
          <cell r="D691" t="str">
            <v>27.07.04</v>
          </cell>
          <cell r="E691" t="str">
            <v>Apar. anc. p/ cabos de protensão ativo de 6 f -1/2"</v>
          </cell>
          <cell r="F691" t="str">
            <v>un</v>
          </cell>
        </row>
        <row r="692">
          <cell r="B692" t="str">
            <v>7.1.51</v>
          </cell>
          <cell r="D692" t="str">
            <v>27.07.05</v>
          </cell>
          <cell r="E692" t="str">
            <v>Apar. anc. p/ cabos de protensão ativo de 12 f -1/2"</v>
          </cell>
          <cell r="F692" t="str">
            <v>un</v>
          </cell>
        </row>
        <row r="693">
          <cell r="B693" t="str">
            <v>7.1.52</v>
          </cell>
          <cell r="D693" t="str">
            <v xml:space="preserve">27.07.06 </v>
          </cell>
          <cell r="E693" t="str">
            <v>Apar. anc. p/ cabos de protensão ativo de 19 f -1/2"</v>
          </cell>
          <cell r="F693" t="str">
            <v>un</v>
          </cell>
        </row>
        <row r="694">
          <cell r="B694" t="str">
            <v>7.1.53</v>
          </cell>
          <cell r="D694" t="str">
            <v>27.07.09</v>
          </cell>
          <cell r="E694" t="str">
            <v xml:space="preserve">Apar. anc. p/ cabos de protensão pas. de 4 f -1/2" </v>
          </cell>
          <cell r="F694" t="str">
            <v>un</v>
          </cell>
        </row>
        <row r="695">
          <cell r="B695" t="str">
            <v>7.1.54</v>
          </cell>
          <cell r="D695" t="str">
            <v>27.07.10</v>
          </cell>
          <cell r="E695" t="str">
            <v>Apar. anc. p/ cabos de protensão pas. de 6 f -1/2"</v>
          </cell>
          <cell r="F695" t="str">
            <v>un</v>
          </cell>
        </row>
        <row r="696">
          <cell r="B696" t="str">
            <v>7.1.55</v>
          </cell>
          <cell r="D696" t="str">
            <v xml:space="preserve">27.07.12 </v>
          </cell>
          <cell r="E696" t="str">
            <v xml:space="preserve">Apar. anc. p/ cabos de protensão pas. de 19 f -1/2" </v>
          </cell>
          <cell r="F696" t="str">
            <v>un</v>
          </cell>
        </row>
        <row r="697">
          <cell r="B697" t="str">
            <v>7.1.56</v>
          </cell>
          <cell r="D697" t="str">
            <v>27.08.01</v>
          </cell>
          <cell r="E697" t="str">
            <v>Substituição aparelho apoio neoprene fretado</v>
          </cell>
          <cell r="F697" t="str">
            <v>dm³</v>
          </cell>
        </row>
        <row r="698">
          <cell r="B698" t="str">
            <v>7.1.57</v>
          </cell>
          <cell r="D698" t="str">
            <v>27.08.02</v>
          </cell>
          <cell r="E698" t="str">
            <v>Substituição aparelho apoio neoprene c/teflon</v>
          </cell>
          <cell r="F698" t="str">
            <v>dm³</v>
          </cell>
        </row>
        <row r="699">
          <cell r="B699" t="str">
            <v>7.1.58</v>
          </cell>
          <cell r="D699" t="str">
            <v>27.09.01</v>
          </cell>
          <cell r="E699" t="str">
            <v>Concreto Fck 10 MPa</v>
          </cell>
          <cell r="F699" t="str">
            <v>m³</v>
          </cell>
        </row>
        <row r="700">
          <cell r="B700" t="str">
            <v>7.1.59</v>
          </cell>
          <cell r="D700" t="str">
            <v>27.09.02</v>
          </cell>
          <cell r="E700" t="str">
            <v>Concreto Fck 15 MPa</v>
          </cell>
          <cell r="F700" t="str">
            <v>m³</v>
          </cell>
        </row>
        <row r="701">
          <cell r="B701" t="str">
            <v>7.1.60</v>
          </cell>
          <cell r="D701" t="str">
            <v xml:space="preserve">27.09.03 </v>
          </cell>
          <cell r="E701" t="str">
            <v>Concreto Fck 18 MPa</v>
          </cell>
          <cell r="F701" t="str">
            <v>m³</v>
          </cell>
        </row>
        <row r="702">
          <cell r="B702" t="str">
            <v>7.1.61</v>
          </cell>
          <cell r="D702" t="str">
            <v>27.09.04</v>
          </cell>
          <cell r="E702" t="str">
            <v>Concreto Fck 20 MPa</v>
          </cell>
          <cell r="F702" t="str">
            <v>m³</v>
          </cell>
        </row>
        <row r="703">
          <cell r="B703" t="str">
            <v>7.1.62</v>
          </cell>
          <cell r="D703" t="str">
            <v>27.09.05</v>
          </cell>
          <cell r="E703" t="str">
            <v>Concreto Fck 25 MPa</v>
          </cell>
          <cell r="F703" t="str">
            <v>m³</v>
          </cell>
        </row>
        <row r="704">
          <cell r="B704" t="str">
            <v>7.1.63</v>
          </cell>
          <cell r="D704" t="str">
            <v>27.09.07</v>
          </cell>
          <cell r="E704" t="str">
            <v>Concreto Fck 30 MPa</v>
          </cell>
          <cell r="F704" t="str">
            <v>m³</v>
          </cell>
        </row>
        <row r="705">
          <cell r="B705" t="str">
            <v>7.1.64</v>
          </cell>
          <cell r="D705" t="str">
            <v>27.09.08</v>
          </cell>
          <cell r="E705" t="str">
            <v>Concreto Ciclópico</v>
          </cell>
          <cell r="F705" t="str">
            <v>m³</v>
          </cell>
        </row>
        <row r="706">
          <cell r="B706" t="str">
            <v>7.1.65</v>
          </cell>
          <cell r="D706" t="str">
            <v xml:space="preserve">27.09.09 </v>
          </cell>
          <cell r="E706" t="str">
            <v>Concreto Projetado, medido na seção</v>
          </cell>
          <cell r="F706" t="str">
            <v>m³</v>
          </cell>
        </row>
        <row r="707">
          <cell r="B707" t="str">
            <v>7.1.66</v>
          </cell>
          <cell r="D707" t="str">
            <v>27.09.10</v>
          </cell>
          <cell r="E707" t="str">
            <v xml:space="preserve">Bombeamento p/ conc. qualquer resist. </v>
          </cell>
          <cell r="F707" t="str">
            <v>m³</v>
          </cell>
        </row>
        <row r="708">
          <cell r="B708" t="str">
            <v>7.1.67</v>
          </cell>
          <cell r="D708" t="str">
            <v>27.09.11</v>
          </cell>
          <cell r="E708" t="str">
            <v>Concreto grout alta resistência</v>
          </cell>
          <cell r="F708" t="str">
            <v>m³</v>
          </cell>
        </row>
        <row r="709">
          <cell r="B709" t="str">
            <v>7.1.68</v>
          </cell>
          <cell r="D709" t="str">
            <v>27.09.12</v>
          </cell>
          <cell r="E709" t="str">
            <v>Enchimento com concreto celular</v>
          </cell>
          <cell r="F709" t="str">
            <v>m³</v>
          </cell>
        </row>
        <row r="710">
          <cell r="B710" t="str">
            <v>7.1.69</v>
          </cell>
          <cell r="D710" t="str">
            <v>27.09.13</v>
          </cell>
          <cell r="E710" t="str">
            <v>Concreto Fck 12 Mpa</v>
          </cell>
          <cell r="F710" t="str">
            <v>m³</v>
          </cell>
        </row>
        <row r="711">
          <cell r="B711" t="str">
            <v>7.1.70</v>
          </cell>
          <cell r="D711" t="str">
            <v>27.09.14</v>
          </cell>
          <cell r="E711" t="str">
            <v>Concreto Fck 16 Mpa</v>
          </cell>
          <cell r="F711" t="str">
            <v>m³</v>
          </cell>
        </row>
        <row r="712">
          <cell r="B712" t="str">
            <v>7.1.71</v>
          </cell>
          <cell r="D712" t="str">
            <v>27.09.15</v>
          </cell>
          <cell r="E712" t="str">
            <v>Concreto Fck 35 Mpa</v>
          </cell>
          <cell r="F712" t="str">
            <v>m³</v>
          </cell>
        </row>
        <row r="713">
          <cell r="B713" t="str">
            <v>7.1.72</v>
          </cell>
          <cell r="D713" t="str">
            <v>27.09.16</v>
          </cell>
          <cell r="E713" t="str">
            <v>Concreto Fck 40 Mpa</v>
          </cell>
          <cell r="F713" t="str">
            <v>m³</v>
          </cell>
        </row>
        <row r="714">
          <cell r="B714" t="str">
            <v>7.1.73</v>
          </cell>
          <cell r="D714" t="str">
            <v>27.10.01</v>
          </cell>
          <cell r="E714" t="str">
            <v>Junta/retração c/lábio polim. ab.15 até 40mm-subst.</v>
          </cell>
          <cell r="F714" t="str">
            <v>m</v>
          </cell>
        </row>
        <row r="715">
          <cell r="B715" t="str">
            <v>7.1.74</v>
          </cell>
          <cell r="D715" t="str">
            <v>27.10.02</v>
          </cell>
          <cell r="E715" t="str">
            <v>Junta/retração c/lábio polim. ab.40 até 50mm-subst.</v>
          </cell>
          <cell r="F715" t="str">
            <v>m</v>
          </cell>
        </row>
        <row r="716">
          <cell r="B716" t="str">
            <v>7.1.75</v>
          </cell>
          <cell r="D716" t="str">
            <v>27.10.03</v>
          </cell>
          <cell r="E716" t="str">
            <v>Junta/retração c/lábio polim. ab. 50 até 70mm-subst.</v>
          </cell>
          <cell r="F716" t="str">
            <v>m</v>
          </cell>
        </row>
        <row r="717">
          <cell r="B717" t="str">
            <v>7.1.76</v>
          </cell>
          <cell r="D717" t="str">
            <v>27.10.04</v>
          </cell>
          <cell r="E717" t="str">
            <v>Substituição de junta metálica</v>
          </cell>
          <cell r="F717" t="str">
            <v>m</v>
          </cell>
        </row>
        <row r="718">
          <cell r="B718" t="str">
            <v>7.1.77</v>
          </cell>
          <cell r="D718" t="str">
            <v>27.11.01</v>
          </cell>
          <cell r="E718" t="str">
            <v>Preparação e aplicação de argamassa</v>
          </cell>
          <cell r="F718" t="str">
            <v>m³</v>
          </cell>
        </row>
        <row r="719">
          <cell r="B719" t="str">
            <v>7.1.78</v>
          </cell>
          <cell r="D719" t="str">
            <v>27.11.02</v>
          </cell>
          <cell r="E719" t="str">
            <v>Ades.epoxi p/ trincas e fis.extrut.(incl. furo e mang.)</v>
          </cell>
          <cell r="F719" t="str">
            <v>kg</v>
          </cell>
        </row>
        <row r="720">
          <cell r="B720" t="str">
            <v>7.1.79</v>
          </cell>
          <cell r="D720" t="str">
            <v>27.11.03</v>
          </cell>
          <cell r="E720" t="str">
            <v>Injeção de calda de cimento</v>
          </cell>
          <cell r="F720" t="str">
            <v>kg</v>
          </cell>
        </row>
        <row r="721">
          <cell r="B721" t="str">
            <v>7.1.80</v>
          </cell>
          <cell r="D721" t="str">
            <v>27.11.05</v>
          </cell>
          <cell r="E721" t="str">
            <v>Injeção de calda de cimento em bainhas</v>
          </cell>
          <cell r="F721" t="str">
            <v>kg</v>
          </cell>
        </row>
        <row r="722">
          <cell r="B722" t="str">
            <v>7.1.81</v>
          </cell>
          <cell r="D722" t="str">
            <v>27.11.09</v>
          </cell>
          <cell r="E722" t="str">
            <v>Argamassa de cimento e areia traço 1:6</v>
          </cell>
          <cell r="F722" t="str">
            <v>m³</v>
          </cell>
        </row>
        <row r="723">
          <cell r="B723" t="str">
            <v>7.1.82</v>
          </cell>
          <cell r="D723" t="str">
            <v>27.11.10</v>
          </cell>
          <cell r="E723" t="str">
            <v>Argamassa cimento e areia traço 1:3 esp 2cm</v>
          </cell>
          <cell r="F723" t="str">
            <v>m²</v>
          </cell>
        </row>
        <row r="724">
          <cell r="B724" t="str">
            <v>7.1.83</v>
          </cell>
          <cell r="D724" t="str">
            <v>27.12.01</v>
          </cell>
          <cell r="E724" t="str">
            <v>Tubo de pvc perfurado ou não D=0,050m</v>
          </cell>
          <cell r="F724" t="str">
            <v>m</v>
          </cell>
        </row>
        <row r="725">
          <cell r="B725" t="str">
            <v>7.1.84</v>
          </cell>
          <cell r="D725" t="str">
            <v>27.12.03</v>
          </cell>
          <cell r="E725" t="str">
            <v>Tubo de pvc perfurado ou não D=0,10m</v>
          </cell>
          <cell r="F725" t="str">
            <v>m</v>
          </cell>
        </row>
        <row r="726">
          <cell r="B726" t="str">
            <v>7.1.85</v>
          </cell>
          <cell r="D726" t="str">
            <v>27.12.04</v>
          </cell>
          <cell r="E726" t="str">
            <v xml:space="preserve">Tubo de pvc perfurado ou não D=0,15m </v>
          </cell>
          <cell r="F726" t="str">
            <v>m</v>
          </cell>
        </row>
        <row r="727">
          <cell r="B727" t="str">
            <v>7.1.86</v>
          </cell>
          <cell r="D727" t="str">
            <v>27.13.02</v>
          </cell>
          <cell r="E727" t="str">
            <v>Aditivo super plastificante</v>
          </cell>
          <cell r="F727" t="str">
            <v>kg</v>
          </cell>
        </row>
        <row r="728">
          <cell r="B728" t="str">
            <v>7.1.87</v>
          </cell>
          <cell r="D728" t="str">
            <v>27.13.03</v>
          </cell>
          <cell r="E728" t="str">
            <v>Aditivo super fluidificante</v>
          </cell>
          <cell r="F728" t="str">
            <v>kg</v>
          </cell>
        </row>
        <row r="729">
          <cell r="B729" t="str">
            <v>7.1.88</v>
          </cell>
          <cell r="D729" t="str">
            <v>27.13.04</v>
          </cell>
          <cell r="E729" t="str">
            <v xml:space="preserve">Aditivo acelerador de pega </v>
          </cell>
          <cell r="F729" t="str">
            <v>kg</v>
          </cell>
        </row>
        <row r="730">
          <cell r="B730" t="str">
            <v>7.1.89</v>
          </cell>
          <cell r="D730" t="str">
            <v>27.13.05</v>
          </cell>
          <cell r="E730" t="str">
            <v>Aditivo retardador de pega</v>
          </cell>
          <cell r="F730" t="str">
            <v>kg</v>
          </cell>
        </row>
        <row r="731">
          <cell r="B731" t="str">
            <v>7.1.90</v>
          </cell>
          <cell r="D731" t="str">
            <v>27.14.03</v>
          </cell>
          <cell r="E731" t="str">
            <v>Pintura a base de epoxi - 2 demãos</v>
          </cell>
          <cell r="F731" t="str">
            <v>m²</v>
          </cell>
        </row>
        <row r="733">
          <cell r="B733" t="str">
            <v>Cód. Colinas</v>
          </cell>
          <cell r="D733" t="str">
            <v>Código</v>
          </cell>
          <cell r="E733" t="str">
            <v>Serviços</v>
          </cell>
          <cell r="F733" t="str">
            <v>Unid.</v>
          </cell>
        </row>
        <row r="736">
          <cell r="D736" t="str">
            <v>FASE 28 - SINALIZAÇÃO E ELEMENTOS DE SEGURANÇA</v>
          </cell>
        </row>
        <row r="737">
          <cell r="B737" t="str">
            <v>8.1.1</v>
          </cell>
          <cell r="D737" t="str">
            <v>28.01.02</v>
          </cell>
          <cell r="E737" t="str">
            <v>Placa de aço + GT</v>
          </cell>
          <cell r="F737" t="str">
            <v>m²</v>
          </cell>
        </row>
        <row r="738">
          <cell r="B738" t="str">
            <v>8.1.2</v>
          </cell>
          <cell r="D738" t="str">
            <v>28.01.04</v>
          </cell>
          <cell r="E738" t="str">
            <v>Placa de aço GT+ GT</v>
          </cell>
          <cell r="F738" t="str">
            <v>m²</v>
          </cell>
        </row>
        <row r="739">
          <cell r="B739" t="str">
            <v>8.1.3</v>
          </cell>
          <cell r="D739" t="str">
            <v>28.01.05</v>
          </cell>
          <cell r="E739" t="str">
            <v>Placa de aço GT+ AI</v>
          </cell>
          <cell r="F739" t="str">
            <v>m²</v>
          </cell>
        </row>
        <row r="740">
          <cell r="B740" t="str">
            <v>8.1.4</v>
          </cell>
          <cell r="D740" t="str">
            <v>28.01.07</v>
          </cell>
          <cell r="E740" t="str">
            <v>Placa alumínio mod. GT+GT</v>
          </cell>
          <cell r="F740" t="str">
            <v>m²</v>
          </cell>
        </row>
        <row r="741">
          <cell r="B741" t="str">
            <v>8.1.5</v>
          </cell>
          <cell r="D741" t="str">
            <v>28.01.08</v>
          </cell>
          <cell r="E741" t="str">
            <v xml:space="preserve">Placa al. mod. GT+AI </v>
          </cell>
          <cell r="F741" t="str">
            <v>m²</v>
          </cell>
        </row>
        <row r="742">
          <cell r="B742" t="str">
            <v>8.1.6</v>
          </cell>
          <cell r="D742" t="str">
            <v>28.01.10</v>
          </cell>
          <cell r="E742" t="str">
            <v xml:space="preserve">Placa al.mod.Ed./Ob.GT+Vinil </v>
          </cell>
          <cell r="F742" t="str">
            <v>m²</v>
          </cell>
        </row>
        <row r="743">
          <cell r="B743" t="str">
            <v>8.1.7</v>
          </cell>
          <cell r="D743" t="str">
            <v>28.01.17</v>
          </cell>
          <cell r="E743" t="str">
            <v xml:space="preserve">Placa em al. mod. p/Port/Semi-Port - GT+GT </v>
          </cell>
          <cell r="F743" t="str">
            <v>m²</v>
          </cell>
        </row>
        <row r="744">
          <cell r="B744" t="str">
            <v>8.1.8</v>
          </cell>
          <cell r="D744" t="str">
            <v>28.01.18</v>
          </cell>
          <cell r="E744" t="str">
            <v>Placa al. mod. p/Port./Semi GT+AI</v>
          </cell>
          <cell r="F744" t="str">
            <v>m²</v>
          </cell>
        </row>
        <row r="745">
          <cell r="B745" t="str">
            <v>8.1.9</v>
          </cell>
          <cell r="D745" t="str">
            <v>28.03.01</v>
          </cell>
          <cell r="E745" t="str">
            <v>Sinaliz.hor. res.alquid. + bor.clor.</v>
          </cell>
          <cell r="F745" t="str">
            <v>m²</v>
          </cell>
        </row>
        <row r="746">
          <cell r="B746" t="str">
            <v>8.1.10</v>
          </cell>
          <cell r="D746" t="str">
            <v>28.03.02</v>
          </cell>
          <cell r="E746" t="str">
            <v xml:space="preserve">Sinaliz.hor. c/resina vinilica ou acrilica </v>
          </cell>
          <cell r="F746" t="str">
            <v>m²</v>
          </cell>
        </row>
        <row r="747">
          <cell r="B747" t="str">
            <v>8.1.11</v>
          </cell>
          <cell r="D747" t="str">
            <v>28.03.03</v>
          </cell>
          <cell r="E747" t="str">
            <v xml:space="preserve">Sinaliz.hor. com termoplast. Hot-spray </v>
          </cell>
          <cell r="F747" t="str">
            <v>m²</v>
          </cell>
        </row>
        <row r="748">
          <cell r="B748" t="str">
            <v>8.1.12</v>
          </cell>
          <cell r="D748" t="str">
            <v>28.03.04</v>
          </cell>
          <cell r="E748" t="str">
            <v xml:space="preserve">Sinaliz.hor. c/termoplast.spray- c/visib </v>
          </cell>
          <cell r="F748" t="str">
            <v>m²</v>
          </cell>
        </row>
        <row r="749">
          <cell r="B749" t="str">
            <v>8.1.13</v>
          </cell>
          <cell r="D749" t="str">
            <v>28.03.05</v>
          </cell>
          <cell r="E749" t="str">
            <v>Sinaliz. hor. c/termoplast estrudado</v>
          </cell>
          <cell r="F749" t="str">
            <v>m²</v>
          </cell>
        </row>
        <row r="750">
          <cell r="B750" t="str">
            <v>8.1.14</v>
          </cell>
          <cell r="D750" t="str">
            <v>28.03.06</v>
          </cell>
          <cell r="E750" t="str">
            <v>Sinaliz. hor tinta para pouco trafego</v>
          </cell>
          <cell r="F750" t="str">
            <v>m²</v>
          </cell>
        </row>
        <row r="751">
          <cell r="B751" t="str">
            <v>8.1.15</v>
          </cell>
          <cell r="D751" t="str">
            <v>28.03.07</v>
          </cell>
          <cell r="E751" t="str">
            <v>Sinaliz. horiz. acril.base de água</v>
          </cell>
          <cell r="F751" t="str">
            <v>m²</v>
          </cell>
        </row>
        <row r="752">
          <cell r="B752" t="str">
            <v>8.1.16</v>
          </cell>
          <cell r="D752" t="str">
            <v>28.03.08</v>
          </cell>
          <cell r="E752" t="str">
            <v>Sinaliz. horiz. acril. base água c/visibead</v>
          </cell>
          <cell r="F752" t="str">
            <v>m²</v>
          </cell>
        </row>
        <row r="753">
          <cell r="B753" t="str">
            <v>8.1.17</v>
          </cell>
          <cell r="D753" t="str">
            <v>28.03.09</v>
          </cell>
          <cell r="E753" t="str">
            <v xml:space="preserve">Tacha c/elem refl. vidro esp.lap. monod. </v>
          </cell>
          <cell r="F753" t="str">
            <v>un</v>
          </cell>
        </row>
        <row r="754">
          <cell r="B754" t="str">
            <v>8.1.18</v>
          </cell>
          <cell r="D754" t="str">
            <v>28.03.09.01</v>
          </cell>
          <cell r="E754" t="str">
            <v>Tacha c/elem refl. vidro esp.lap.bidir.</v>
          </cell>
          <cell r="F754" t="str">
            <v>un</v>
          </cell>
        </row>
        <row r="755">
          <cell r="B755" t="str">
            <v>8.1.19</v>
          </cell>
          <cell r="D755" t="str">
            <v>28.03.10</v>
          </cell>
          <cell r="E755" t="str">
            <v xml:space="preserve">Tachão mini refl. vidro esp.lap.monod. </v>
          </cell>
          <cell r="F755" t="str">
            <v>un</v>
          </cell>
        </row>
        <row r="756">
          <cell r="B756" t="str">
            <v>8.1.20</v>
          </cell>
          <cell r="D756" t="str">
            <v>28.03.10.01</v>
          </cell>
          <cell r="E756" t="str">
            <v>Tachão mini refl. vidro esp.lap.bid</v>
          </cell>
          <cell r="F756" t="str">
            <v>un</v>
          </cell>
        </row>
        <row r="757">
          <cell r="B757" t="str">
            <v>8.1.21</v>
          </cell>
          <cell r="D757" t="str">
            <v>28.03.11</v>
          </cell>
          <cell r="E757" t="str">
            <v xml:space="preserve">Tachão c/elem refl vidro esp.lap.monod. </v>
          </cell>
          <cell r="F757" t="str">
            <v>un</v>
          </cell>
        </row>
        <row r="758">
          <cell r="B758" t="str">
            <v>8.1.22</v>
          </cell>
          <cell r="D758" t="str">
            <v>28.03.12</v>
          </cell>
          <cell r="E758" t="str">
            <v xml:space="preserve">Tachão c/elem refl. vidro esp.lap bidirec. </v>
          </cell>
          <cell r="F758" t="str">
            <v>un</v>
          </cell>
        </row>
        <row r="759">
          <cell r="B759" t="str">
            <v>8.1.23</v>
          </cell>
          <cell r="D759" t="str">
            <v>28.03.13</v>
          </cell>
          <cell r="E759" t="str">
            <v>Tacha c/elem refl de plastico monod.</v>
          </cell>
          <cell r="F759" t="str">
            <v>un</v>
          </cell>
        </row>
        <row r="760">
          <cell r="B760" t="str">
            <v>8.1.24</v>
          </cell>
          <cell r="D760" t="str">
            <v>28.03.14</v>
          </cell>
          <cell r="E760" t="str">
            <v>Tacha c/elem refl de plastico bidirec.</v>
          </cell>
          <cell r="F760" t="str">
            <v>un</v>
          </cell>
        </row>
        <row r="761">
          <cell r="B761" t="str">
            <v>8.1.25</v>
          </cell>
          <cell r="D761" t="str">
            <v>28.03.15</v>
          </cell>
          <cell r="E761" t="str">
            <v xml:space="preserve">Tacha c/elem refl prism.monodirec. </v>
          </cell>
          <cell r="F761" t="str">
            <v>un</v>
          </cell>
        </row>
        <row r="762">
          <cell r="B762" t="str">
            <v>8.1.26</v>
          </cell>
          <cell r="D762" t="str">
            <v>28.03.16</v>
          </cell>
          <cell r="E762" t="str">
            <v xml:space="preserve">Tacha c/elem refl prism. bidirec. </v>
          </cell>
          <cell r="F762" t="str">
            <v>un</v>
          </cell>
        </row>
        <row r="763">
          <cell r="B763" t="str">
            <v>8.1.27</v>
          </cell>
          <cell r="D763" t="str">
            <v>28.04.01</v>
          </cell>
          <cell r="E763" t="str">
            <v>Balizador de solo</v>
          </cell>
          <cell r="F763" t="str">
            <v>un</v>
          </cell>
        </row>
        <row r="764">
          <cell r="B764" t="str">
            <v>8.1.28</v>
          </cell>
          <cell r="D764" t="str">
            <v>28.04.05</v>
          </cell>
          <cell r="E764" t="str">
            <v xml:space="preserve">Barreira plast. bicolor 1000x 500x500mm </v>
          </cell>
          <cell r="F764" t="str">
            <v>un</v>
          </cell>
        </row>
        <row r="765">
          <cell r="B765" t="str">
            <v>8.1.29</v>
          </cell>
          <cell r="D765" t="str">
            <v>28.04.06</v>
          </cell>
          <cell r="E765" t="str">
            <v>Cilindro Canalizador de trafego</v>
          </cell>
          <cell r="F765" t="str">
            <v>un</v>
          </cell>
        </row>
        <row r="766">
          <cell r="B766" t="str">
            <v>8.1.30</v>
          </cell>
          <cell r="D766" t="str">
            <v>28.04.07</v>
          </cell>
          <cell r="E766" t="str">
            <v>Balizador cilindrico GT</v>
          </cell>
          <cell r="F766" t="str">
            <v>un</v>
          </cell>
        </row>
        <row r="767">
          <cell r="B767" t="str">
            <v>8.1.31</v>
          </cell>
          <cell r="D767" t="str">
            <v>28.04.08</v>
          </cell>
          <cell r="E767" t="str">
            <v xml:space="preserve">Balizador cilindrico AI </v>
          </cell>
          <cell r="F767" t="str">
            <v>un</v>
          </cell>
        </row>
        <row r="768">
          <cell r="B768" t="str">
            <v>8.1.32</v>
          </cell>
          <cell r="D768" t="str">
            <v>28.04.09</v>
          </cell>
          <cell r="E768" t="str">
            <v>Baia proteção simples</v>
          </cell>
          <cell r="F768" t="str">
            <v>un</v>
          </cell>
        </row>
        <row r="769">
          <cell r="B769" t="str">
            <v>8.1.33</v>
          </cell>
          <cell r="D769" t="str">
            <v>28.04.10</v>
          </cell>
          <cell r="E769" t="str">
            <v>Baia proteção duplo</v>
          </cell>
          <cell r="F769" t="str">
            <v>un</v>
          </cell>
        </row>
        <row r="770">
          <cell r="B770" t="str">
            <v>8.1.34</v>
          </cell>
          <cell r="D770" t="str">
            <v>28.04.11</v>
          </cell>
          <cell r="E770" t="str">
            <v>Baia proteção master</v>
          </cell>
          <cell r="F770" t="str">
            <v>un</v>
          </cell>
        </row>
        <row r="771">
          <cell r="B771" t="str">
            <v>8.1.35</v>
          </cell>
          <cell r="D771" t="str">
            <v xml:space="preserve">28.04.12 </v>
          </cell>
          <cell r="E771" t="str">
            <v xml:space="preserve">Lamela ant.fixada em barr.N.Jersey h=0,60m </v>
          </cell>
          <cell r="F771" t="str">
            <v>m</v>
          </cell>
        </row>
        <row r="772">
          <cell r="B772" t="str">
            <v>8.1.36</v>
          </cell>
          <cell r="D772" t="str">
            <v>28.04.13</v>
          </cell>
          <cell r="E772" t="str">
            <v xml:space="preserve">Lamela ant.fixada em barr.N.Jersey h=0,80m </v>
          </cell>
          <cell r="F772" t="str">
            <v>m</v>
          </cell>
        </row>
        <row r="773">
          <cell r="B773" t="str">
            <v>8.1.37</v>
          </cell>
          <cell r="D773" t="str">
            <v>28.04.14</v>
          </cell>
          <cell r="E773" t="str">
            <v>Lamela ant.fixada em defensa h=0,80m</v>
          </cell>
          <cell r="F773" t="str">
            <v>m</v>
          </cell>
        </row>
        <row r="774">
          <cell r="B774" t="str">
            <v>8.1.38</v>
          </cell>
          <cell r="D774" t="str">
            <v>28.05.01</v>
          </cell>
          <cell r="E774" t="str">
            <v xml:space="preserve">Defensa -maleável simples </v>
          </cell>
          <cell r="F774" t="str">
            <v>m</v>
          </cell>
        </row>
        <row r="775">
          <cell r="B775" t="str">
            <v>8.1.39</v>
          </cell>
          <cell r="D775" t="str">
            <v>28.05.02</v>
          </cell>
          <cell r="E775" t="str">
            <v xml:space="preserve">Defensa -maleável duplo </v>
          </cell>
          <cell r="F775" t="str">
            <v>m</v>
          </cell>
        </row>
        <row r="776">
          <cell r="B776" t="str">
            <v>8.1.40</v>
          </cell>
          <cell r="D776" t="str">
            <v>28.05.03</v>
          </cell>
          <cell r="E776" t="str">
            <v>Defensa -maleável simples - implantação</v>
          </cell>
          <cell r="F776" t="str">
            <v>m</v>
          </cell>
        </row>
        <row r="777">
          <cell r="B777" t="str">
            <v>8.1.41</v>
          </cell>
          <cell r="D777" t="str">
            <v>28.05.04</v>
          </cell>
          <cell r="E777" t="str">
            <v>Defensa -maleável duplo - implantação</v>
          </cell>
          <cell r="F777" t="str">
            <v>m</v>
          </cell>
        </row>
        <row r="778">
          <cell r="B778" t="str">
            <v>8.1.42</v>
          </cell>
          <cell r="D778" t="str">
            <v>28.05.05</v>
          </cell>
          <cell r="E778" t="str">
            <v xml:space="preserve">Defensa -semi-maleável simples - fornecim. </v>
          </cell>
          <cell r="F778" t="str">
            <v>m</v>
          </cell>
        </row>
        <row r="779">
          <cell r="B779" t="str">
            <v>8.1.43</v>
          </cell>
          <cell r="D779" t="str">
            <v>28.05.06</v>
          </cell>
          <cell r="E779" t="str">
            <v xml:space="preserve">Defensa -semi-maleável simples - instalação </v>
          </cell>
          <cell r="F779" t="str">
            <v>m</v>
          </cell>
        </row>
        <row r="780">
          <cell r="B780" t="str">
            <v>8.1.44</v>
          </cell>
          <cell r="D780" t="str">
            <v>28.06.01</v>
          </cell>
          <cell r="E780" t="str">
            <v xml:space="preserve">G.c.intransponível tipo I - des. 5289 </v>
          </cell>
          <cell r="F780" t="str">
            <v>m</v>
          </cell>
        </row>
        <row r="781">
          <cell r="B781" t="str">
            <v>8.1.45</v>
          </cell>
          <cell r="D781" t="str">
            <v>28.06.02</v>
          </cell>
          <cell r="E781" t="str">
            <v xml:space="preserve">G.c.intransponível tipo II - des. 5307 </v>
          </cell>
          <cell r="F781" t="str">
            <v>m</v>
          </cell>
        </row>
        <row r="782">
          <cell r="B782" t="str">
            <v>8.1.46</v>
          </cell>
          <cell r="D782" t="str">
            <v>28.06.03</v>
          </cell>
          <cell r="E782" t="str">
            <v>G.c.de conc. pré passarela - des. 5370</v>
          </cell>
          <cell r="F782" t="str">
            <v>m</v>
          </cell>
        </row>
        <row r="783">
          <cell r="B783" t="str">
            <v>8.1.47</v>
          </cell>
          <cell r="D783" t="str">
            <v>28.06.04</v>
          </cell>
          <cell r="E783" t="str">
            <v xml:space="preserve">Barreira de segurança tipo New Jersey - des. 5396 </v>
          </cell>
          <cell r="F783" t="str">
            <v>m</v>
          </cell>
        </row>
        <row r="784">
          <cell r="B784" t="str">
            <v>8.1.48</v>
          </cell>
          <cell r="D784" t="str">
            <v>28.06.05</v>
          </cell>
          <cell r="E784" t="str">
            <v xml:space="preserve">Barreira double face New Jersey des 5514 </v>
          </cell>
          <cell r="F784" t="str">
            <v>m</v>
          </cell>
        </row>
        <row r="785">
          <cell r="B785" t="str">
            <v>8.1.49</v>
          </cell>
          <cell r="D785" t="str">
            <v>28.06.06</v>
          </cell>
          <cell r="E785" t="str">
            <v xml:space="preserve">Barreira double face New Jersey O.A.E.des 5464 </v>
          </cell>
          <cell r="F785" t="str">
            <v>m</v>
          </cell>
        </row>
        <row r="786">
          <cell r="B786" t="str">
            <v>8.1.50</v>
          </cell>
          <cell r="D786" t="str">
            <v>28.06.07</v>
          </cell>
          <cell r="E786" t="str">
            <v xml:space="preserve">Barreira double face New Jersey des 5465 </v>
          </cell>
          <cell r="F786" t="str">
            <v>m</v>
          </cell>
        </row>
        <row r="787">
          <cell r="B787" t="str">
            <v>8.1.51</v>
          </cell>
          <cell r="D787" t="str">
            <v>28.06.08</v>
          </cell>
          <cell r="E787" t="str">
            <v xml:space="preserve">Barreira com passeio p/ O.A.E. - des 5397 </v>
          </cell>
          <cell r="F787" t="str">
            <v>m</v>
          </cell>
        </row>
        <row r="788">
          <cell r="B788" t="str">
            <v>8.1.52</v>
          </cell>
          <cell r="D788" t="str">
            <v>28.06.09</v>
          </cell>
          <cell r="E788" t="str">
            <v xml:space="preserve">Barreira New-Jersey extrudada </v>
          </cell>
          <cell r="F788" t="str">
            <v>m</v>
          </cell>
        </row>
        <row r="789">
          <cell r="B789" t="str">
            <v>8.1.53</v>
          </cell>
          <cell r="D789" t="str">
            <v>28.06.10</v>
          </cell>
          <cell r="E789" t="str">
            <v xml:space="preserve">Suporte madeira tratada 0,10 x 0,10m </v>
          </cell>
          <cell r="F789" t="str">
            <v>m</v>
          </cell>
        </row>
        <row r="790">
          <cell r="B790" t="str">
            <v>8.1.54</v>
          </cell>
          <cell r="D790" t="str">
            <v>28.06.11</v>
          </cell>
          <cell r="E790" t="str">
            <v xml:space="preserve">Suporte de perfil metálico galvanizado </v>
          </cell>
          <cell r="F790" t="str">
            <v>kg</v>
          </cell>
        </row>
        <row r="791">
          <cell r="B791" t="str">
            <v>8.1.55</v>
          </cell>
          <cell r="D791" t="str">
            <v>28.06.12</v>
          </cell>
          <cell r="E791" t="str">
            <v xml:space="preserve">Suporte de tubo galvanizado d= 2 1/2" </v>
          </cell>
          <cell r="F791" t="str">
            <v>m</v>
          </cell>
        </row>
        <row r="792">
          <cell r="B792" t="str">
            <v>8.1.56</v>
          </cell>
          <cell r="D792" t="str">
            <v>28.07.01</v>
          </cell>
          <cell r="E792" t="str">
            <v xml:space="preserve">Broca de concreto armado D=20,00cm </v>
          </cell>
          <cell r="F792" t="str">
            <v>m</v>
          </cell>
        </row>
        <row r="793">
          <cell r="B793" t="str">
            <v>8.1.57</v>
          </cell>
          <cell r="D793" t="str">
            <v>28.07.02</v>
          </cell>
          <cell r="E793" t="str">
            <v xml:space="preserve">Broca de concreto armado D=25,00cm </v>
          </cell>
          <cell r="F793" t="str">
            <v>m</v>
          </cell>
        </row>
        <row r="794">
          <cell r="B794" t="str">
            <v>8.1.58</v>
          </cell>
          <cell r="D794" t="str">
            <v>28.07.03</v>
          </cell>
          <cell r="E794" t="str">
            <v>Broca de concreto armado D=15,00cm</v>
          </cell>
          <cell r="F794" t="str">
            <v>m</v>
          </cell>
        </row>
        <row r="795">
          <cell r="B795" t="str">
            <v>8.1.59</v>
          </cell>
          <cell r="D795" t="str">
            <v>28.07.04</v>
          </cell>
          <cell r="E795" t="str">
            <v xml:space="preserve">Placa institucional </v>
          </cell>
          <cell r="F795" t="str">
            <v>un</v>
          </cell>
        </row>
        <row r="796">
          <cell r="B796" t="str">
            <v>8.1.60</v>
          </cell>
          <cell r="D796" t="str">
            <v>28.07.05</v>
          </cell>
          <cell r="E796" t="str">
            <v xml:space="preserve">Manut placa instit. </v>
          </cell>
          <cell r="F796" t="str">
            <v>manut x mês</v>
          </cell>
        </row>
        <row r="798">
          <cell r="B798" t="str">
            <v>Cód. Colinas</v>
          </cell>
          <cell r="D798" t="str">
            <v>Código</v>
          </cell>
          <cell r="E798" t="str">
            <v>Serviços</v>
          </cell>
          <cell r="F798" t="str">
            <v>Unid.</v>
          </cell>
        </row>
        <row r="801">
          <cell r="D801" t="str">
            <v>FASE 30 - SERVIÇO DE PROTEÇÂO AO MEIO AMBIENTE</v>
          </cell>
        </row>
        <row r="802">
          <cell r="B802" t="str">
            <v>9.1.1</v>
          </cell>
          <cell r="D802" t="str">
            <v>30.01.01</v>
          </cell>
          <cell r="E802" t="str">
            <v>Grama placa s/adubo</v>
          </cell>
          <cell r="F802" t="str">
            <v>m²</v>
          </cell>
        </row>
        <row r="803">
          <cell r="B803" t="str">
            <v>9.1.2</v>
          </cell>
          <cell r="D803" t="str">
            <v>30.01.02</v>
          </cell>
          <cell r="E803" t="str">
            <v>Grama placa c/adubo</v>
          </cell>
          <cell r="F803" t="str">
            <v>m²</v>
          </cell>
        </row>
        <row r="804">
          <cell r="B804" t="str">
            <v>9.1.3</v>
          </cell>
          <cell r="D804" t="str">
            <v>30.01.03</v>
          </cell>
          <cell r="E804" t="str">
            <v>Grama muda s/adubo</v>
          </cell>
          <cell r="F804" t="str">
            <v>m²</v>
          </cell>
        </row>
        <row r="805">
          <cell r="B805" t="str">
            <v>9.1.4</v>
          </cell>
          <cell r="D805" t="str">
            <v>30.01.04</v>
          </cell>
          <cell r="E805" t="str">
            <v>Grama muda c/adubo</v>
          </cell>
          <cell r="F805" t="str">
            <v>m²</v>
          </cell>
        </row>
        <row r="806">
          <cell r="B806" t="str">
            <v>9.1.5</v>
          </cell>
          <cell r="D806" t="str">
            <v>30.01.05</v>
          </cell>
          <cell r="E806" t="str">
            <v>Plant. Semen. s/adubo</v>
          </cell>
          <cell r="F806" t="str">
            <v>m²</v>
          </cell>
        </row>
        <row r="807">
          <cell r="B807" t="str">
            <v>9.1.6</v>
          </cell>
          <cell r="D807" t="str">
            <v>30.01.06</v>
          </cell>
          <cell r="E807" t="str">
            <v>Plant. Semen. c/adubo</v>
          </cell>
          <cell r="F807" t="str">
            <v>m²</v>
          </cell>
        </row>
        <row r="808">
          <cell r="B808" t="str">
            <v>9.1.7</v>
          </cell>
          <cell r="D808" t="str">
            <v>30.01.07</v>
          </cell>
          <cell r="E808" t="str">
            <v>Hidrossemeadura</v>
          </cell>
          <cell r="F808" t="str">
            <v>m²</v>
          </cell>
        </row>
        <row r="809">
          <cell r="B809" t="str">
            <v>9.1.8</v>
          </cell>
          <cell r="D809" t="str">
            <v>30.01.08</v>
          </cell>
          <cell r="E809" t="str">
            <v>Irrig. Revest. Vegetal</v>
          </cell>
          <cell r="F809" t="str">
            <v>m²</v>
          </cell>
        </row>
        <row r="810">
          <cell r="B810" t="str">
            <v>9.1.9</v>
          </cell>
          <cell r="D810" t="str">
            <v>30.01.21</v>
          </cell>
          <cell r="E810" t="str">
            <v xml:space="preserve">Plantio de arbustos </v>
          </cell>
          <cell r="F810" t="str">
            <v>un</v>
          </cell>
        </row>
        <row r="811">
          <cell r="B811" t="str">
            <v>9.1.10</v>
          </cell>
          <cell r="D811" t="str">
            <v>30.01.22</v>
          </cell>
          <cell r="E811" t="str">
            <v>Plantio de arvores</v>
          </cell>
          <cell r="F811" t="str">
            <v>un</v>
          </cell>
        </row>
        <row r="812">
          <cell r="B812" t="str">
            <v>9.1.11</v>
          </cell>
          <cell r="D812" t="str">
            <v>30.01.30</v>
          </cell>
          <cell r="E812" t="str">
            <v xml:space="preserve">Plant gram sem c adu. </v>
          </cell>
          <cell r="F812" t="str">
            <v>m²</v>
          </cell>
        </row>
        <row r="813">
          <cell r="B813" t="str">
            <v>9.1.12</v>
          </cell>
          <cell r="D813" t="str">
            <v>30.02.02</v>
          </cell>
          <cell r="E813" t="str">
            <v xml:space="preserve">Alambrado com tela de arame galv., mourao de conc, </v>
          </cell>
          <cell r="F813" t="str">
            <v>m²</v>
          </cell>
        </row>
        <row r="815">
          <cell r="B815" t="str">
            <v>Cód. Colinas</v>
          </cell>
          <cell r="D815" t="str">
            <v>Código</v>
          </cell>
          <cell r="E815" t="str">
            <v>Serviços</v>
          </cell>
          <cell r="F815" t="str">
            <v>Unid.</v>
          </cell>
        </row>
        <row r="818">
          <cell r="D818" t="str">
            <v>FASE 31 - CONSERVAÇÃO DE ROTINA</v>
          </cell>
        </row>
        <row r="819">
          <cell r="B819" t="str">
            <v>10.1.1</v>
          </cell>
          <cell r="D819" t="str">
            <v>31.01.01</v>
          </cell>
          <cell r="E819" t="str">
            <v>Remendo pre-mist. Quente</v>
          </cell>
          <cell r="F819" t="str">
            <v>m³</v>
          </cell>
        </row>
        <row r="820">
          <cell r="B820" t="str">
            <v>10.1.2</v>
          </cell>
          <cell r="D820" t="str">
            <v>31.01.02</v>
          </cell>
          <cell r="E820" t="str">
            <v>Remendo pre-mist. Frio</v>
          </cell>
          <cell r="F820" t="str">
            <v>m³</v>
          </cell>
        </row>
        <row r="821">
          <cell r="B821" t="str">
            <v>10.1.3</v>
          </cell>
          <cell r="D821" t="str">
            <v>31.01.03</v>
          </cell>
          <cell r="E821" t="str">
            <v>Reparo em pav. Tapa buraco</v>
          </cell>
          <cell r="F821" t="str">
            <v>m³</v>
          </cell>
        </row>
        <row r="822">
          <cell r="B822" t="str">
            <v>10.1.4</v>
          </cell>
          <cell r="D822" t="str">
            <v>31.01.04</v>
          </cell>
          <cell r="E822" t="str">
            <v>Reparo de base brita graduada</v>
          </cell>
          <cell r="F822" t="str">
            <v>m³</v>
          </cell>
        </row>
        <row r="823">
          <cell r="B823" t="str">
            <v>10.1.5</v>
          </cell>
          <cell r="D823" t="str">
            <v>31.01.05</v>
          </cell>
          <cell r="E823" t="str">
            <v>Selagem de trinca</v>
          </cell>
          <cell r="F823" t="str">
            <v>litros</v>
          </cell>
        </row>
        <row r="824">
          <cell r="B824" t="str">
            <v>10.1.6</v>
          </cell>
          <cell r="D824" t="str">
            <v>31.01.06</v>
          </cell>
          <cell r="E824" t="str">
            <v>Reparo de concreto portland</v>
          </cell>
          <cell r="F824" t="str">
            <v>m³</v>
          </cell>
        </row>
        <row r="825">
          <cell r="B825" t="str">
            <v>10.1.7</v>
          </cell>
          <cell r="D825" t="str">
            <v>31.01.07</v>
          </cell>
          <cell r="E825" t="str">
            <v xml:space="preserve">Repos. Ver. Prim. Pista </v>
          </cell>
          <cell r="F825" t="str">
            <v>m³</v>
          </cell>
        </row>
        <row r="826">
          <cell r="B826" t="str">
            <v>10.1.8</v>
          </cell>
          <cell r="D826" t="str">
            <v>31.01.08</v>
          </cell>
          <cell r="E826" t="str">
            <v>Repos. Ver. Prim. Acost.</v>
          </cell>
          <cell r="F826" t="str">
            <v>m³</v>
          </cell>
        </row>
        <row r="827">
          <cell r="B827" t="str">
            <v>10.1.9</v>
          </cell>
          <cell r="D827" t="str">
            <v>31.01.09</v>
          </cell>
          <cell r="E827" t="str">
            <v xml:space="preserve">Reconformação de plataforma </v>
          </cell>
          <cell r="F827" t="str">
            <v>km</v>
          </cell>
        </row>
        <row r="828">
          <cell r="B828" t="str">
            <v>10.1.10</v>
          </cell>
          <cell r="D828" t="str">
            <v>31.01.10</v>
          </cell>
          <cell r="E828" t="str">
            <v xml:space="preserve">Reconformação de acostamento </v>
          </cell>
          <cell r="F828" t="str">
            <v>km</v>
          </cell>
        </row>
        <row r="829">
          <cell r="B829" t="str">
            <v>10.1.11</v>
          </cell>
          <cell r="D829" t="str">
            <v>31.02.01</v>
          </cell>
          <cell r="E829" t="str">
            <v>Plantio de grama em placa sem adubo</v>
          </cell>
          <cell r="F829" t="str">
            <v>m²</v>
          </cell>
        </row>
        <row r="830">
          <cell r="B830" t="str">
            <v>10.1.12</v>
          </cell>
          <cell r="D830" t="str">
            <v>31.02.02</v>
          </cell>
          <cell r="E830" t="str">
            <v>Plantio de grama em placa com adubo</v>
          </cell>
          <cell r="F830" t="str">
            <v>m²</v>
          </cell>
        </row>
        <row r="831">
          <cell r="B831" t="str">
            <v>10.1.13</v>
          </cell>
          <cell r="D831" t="str">
            <v>31.02.03</v>
          </cell>
          <cell r="E831" t="str">
            <v>Roçada manual</v>
          </cell>
          <cell r="F831" t="str">
            <v>ha</v>
          </cell>
        </row>
        <row r="832">
          <cell r="B832" t="str">
            <v>10.1.14</v>
          </cell>
          <cell r="D832" t="str">
            <v>31.02.04</v>
          </cell>
          <cell r="E832" t="str">
            <v xml:space="preserve">Roçada mecânica </v>
          </cell>
          <cell r="F832" t="str">
            <v>ha</v>
          </cell>
        </row>
        <row r="833">
          <cell r="B833" t="str">
            <v>10.1.15</v>
          </cell>
          <cell r="D833" t="str">
            <v>31.02.05</v>
          </cell>
          <cell r="E833" t="str">
            <v>Capina manual</v>
          </cell>
          <cell r="F833" t="str">
            <v>ha</v>
          </cell>
        </row>
        <row r="834">
          <cell r="B834" t="str">
            <v>10.1.16</v>
          </cell>
          <cell r="D834" t="str">
            <v>31.02.06</v>
          </cell>
          <cell r="E834" t="str">
            <v>Capina química</v>
          </cell>
          <cell r="F834" t="str">
            <v>m²</v>
          </cell>
        </row>
        <row r="835">
          <cell r="B835" t="str">
            <v>10.1.17</v>
          </cell>
          <cell r="D835" t="str">
            <v>31.02.07</v>
          </cell>
          <cell r="E835" t="str">
            <v>Conservação manual de aceiro</v>
          </cell>
          <cell r="F835" t="str">
            <v>ha</v>
          </cell>
        </row>
        <row r="836">
          <cell r="B836" t="str">
            <v>10.1.18</v>
          </cell>
          <cell r="D836" t="str">
            <v>31.02.08</v>
          </cell>
          <cell r="E836" t="str">
            <v>Despraguejamento manual de gramado</v>
          </cell>
          <cell r="F836" t="str">
            <v>ha</v>
          </cell>
        </row>
        <row r="837">
          <cell r="B837" t="str">
            <v>10.1.19</v>
          </cell>
          <cell r="D837" t="str">
            <v>31.02.09</v>
          </cell>
          <cell r="E837" t="str">
            <v>Remoção lixo entulho</v>
          </cell>
          <cell r="F837" t="str">
            <v>equipexh</v>
          </cell>
        </row>
        <row r="838">
          <cell r="B838" t="str">
            <v>10.1.20</v>
          </cell>
          <cell r="D838" t="str">
            <v>31.03.01</v>
          </cell>
          <cell r="E838" t="str">
            <v>Reparo total de cerca</v>
          </cell>
          <cell r="F838" t="str">
            <v>m</v>
          </cell>
        </row>
        <row r="839">
          <cell r="B839" t="str">
            <v>10.1.21</v>
          </cell>
          <cell r="D839" t="str">
            <v>31.03.02</v>
          </cell>
          <cell r="E839" t="str">
            <v>Reparo parcial de cerca - mourão</v>
          </cell>
          <cell r="F839" t="str">
            <v>m</v>
          </cell>
        </row>
        <row r="840">
          <cell r="B840" t="str">
            <v>10.1.22</v>
          </cell>
          <cell r="D840" t="str">
            <v>31.03.03</v>
          </cell>
          <cell r="E840" t="str">
            <v>Reparo parcial de cerca - arame</v>
          </cell>
          <cell r="F840" t="str">
            <v>m</v>
          </cell>
        </row>
        <row r="841">
          <cell r="B841" t="str">
            <v>10.1.23</v>
          </cell>
          <cell r="D841" t="str">
            <v>31.04.01</v>
          </cell>
          <cell r="E841" t="str">
            <v>Recomposição manual de aterro</v>
          </cell>
          <cell r="F841" t="str">
            <v>m³</v>
          </cell>
        </row>
        <row r="842">
          <cell r="B842" t="str">
            <v>10.1.24</v>
          </cell>
          <cell r="D842" t="str">
            <v>31.04.02</v>
          </cell>
          <cell r="E842" t="str">
            <v>Recomposição mecânica de aterro</v>
          </cell>
          <cell r="F842" t="str">
            <v>m³</v>
          </cell>
        </row>
        <row r="843">
          <cell r="B843" t="str">
            <v>10.1.25</v>
          </cell>
          <cell r="D843" t="str">
            <v>31.04.03</v>
          </cell>
          <cell r="E843" t="str">
            <v xml:space="preserve">Remoção manual de barreira </v>
          </cell>
          <cell r="F843" t="str">
            <v>m³</v>
          </cell>
        </row>
        <row r="844">
          <cell r="B844" t="str">
            <v>10.1.26</v>
          </cell>
          <cell r="D844" t="str">
            <v>31.04.04</v>
          </cell>
          <cell r="E844" t="str">
            <v>Remoção mecânica de barreira</v>
          </cell>
          <cell r="F844" t="str">
            <v>m³</v>
          </cell>
        </row>
        <row r="845">
          <cell r="B845" t="str">
            <v>10.1.27</v>
          </cell>
          <cell r="D845" t="str">
            <v>31.05.01</v>
          </cell>
          <cell r="E845" t="str">
            <v>Limpeza de drenagem da plataforma</v>
          </cell>
          <cell r="F845" t="str">
            <v>m</v>
          </cell>
        </row>
        <row r="846">
          <cell r="B846" t="str">
            <v>10.1.28</v>
          </cell>
          <cell r="D846" t="str">
            <v>31.05.02</v>
          </cell>
          <cell r="E846" t="str">
            <v>Limpeza de drenagem fora da plataforma</v>
          </cell>
          <cell r="F846" t="str">
            <v>m</v>
          </cell>
        </row>
        <row r="847">
          <cell r="B847" t="str">
            <v>10.1.29</v>
          </cell>
          <cell r="D847" t="str">
            <v>31.05.03</v>
          </cell>
          <cell r="E847" t="str">
            <v>Limpeza de bueiros diametro até 60cm</v>
          </cell>
          <cell r="F847" t="str">
            <v>m</v>
          </cell>
        </row>
        <row r="848">
          <cell r="B848" t="str">
            <v>10.1.30</v>
          </cell>
          <cell r="D848" t="str">
            <v>31.05.04</v>
          </cell>
          <cell r="E848" t="str">
            <v>Limpeza de bueiros diametro até 80cm</v>
          </cell>
          <cell r="F848" t="str">
            <v>m</v>
          </cell>
        </row>
        <row r="849">
          <cell r="B849" t="str">
            <v>10.1.31</v>
          </cell>
          <cell r="D849" t="str">
            <v>31.05.05</v>
          </cell>
          <cell r="E849" t="str">
            <v>Limpeza de bueiros diametro até 100cm</v>
          </cell>
          <cell r="F849" t="str">
            <v>m</v>
          </cell>
        </row>
        <row r="850">
          <cell r="B850" t="str">
            <v>10.1.32</v>
          </cell>
          <cell r="D850" t="str">
            <v>31.05.06</v>
          </cell>
          <cell r="E850" t="str">
            <v>Limpeza de bueiros diametro até 120cm</v>
          </cell>
          <cell r="F850" t="str">
            <v>m</v>
          </cell>
        </row>
        <row r="851">
          <cell r="B851" t="str">
            <v>10.1.33</v>
          </cell>
          <cell r="D851" t="str">
            <v>31.05.07</v>
          </cell>
          <cell r="E851" t="str">
            <v>Limpeza de bueiros diametro até 150cm</v>
          </cell>
          <cell r="F851" t="str">
            <v>m</v>
          </cell>
        </row>
        <row r="852">
          <cell r="B852" t="str">
            <v>10.1.34</v>
          </cell>
          <cell r="D852" t="str">
            <v>31.05.08</v>
          </cell>
          <cell r="E852" t="str">
            <v>Limpeza de galeria</v>
          </cell>
          <cell r="F852" t="str">
            <v>m</v>
          </cell>
        </row>
        <row r="853">
          <cell r="B853" t="str">
            <v>10.1.35</v>
          </cell>
          <cell r="D853" t="str">
            <v>31.05.09</v>
          </cell>
          <cell r="E853" t="str">
            <v>Reparo drenagem superficial de concreto</v>
          </cell>
          <cell r="F853" t="str">
            <v>m³</v>
          </cell>
        </row>
        <row r="854">
          <cell r="B854" t="str">
            <v>10.1.36</v>
          </cell>
          <cell r="D854" t="str">
            <v>31.05.10</v>
          </cell>
          <cell r="E854" t="str">
            <v>Demolição de concreto simples</v>
          </cell>
          <cell r="F854" t="str">
            <v>m³</v>
          </cell>
        </row>
        <row r="855">
          <cell r="B855" t="str">
            <v>10.1.37</v>
          </cell>
          <cell r="D855" t="str">
            <v>31.05.11</v>
          </cell>
          <cell r="E855" t="str">
            <v xml:space="preserve">Demolição de concreto Armado </v>
          </cell>
          <cell r="F855" t="str">
            <v>m³</v>
          </cell>
        </row>
        <row r="856">
          <cell r="B856" t="str">
            <v>10.1.38</v>
          </cell>
          <cell r="D856" t="str">
            <v>31.05.12</v>
          </cell>
          <cell r="E856" t="str">
            <v>Demolição e retirada de guarda-corpo</v>
          </cell>
          <cell r="F856" t="str">
            <v>m³</v>
          </cell>
        </row>
        <row r="857">
          <cell r="B857" t="str">
            <v>10.1.39</v>
          </cell>
          <cell r="D857" t="str">
            <v>31.06.01</v>
          </cell>
          <cell r="E857" t="str">
            <v>Limpeza de placa</v>
          </cell>
          <cell r="F857" t="str">
            <v>m²</v>
          </cell>
        </row>
        <row r="858">
          <cell r="B858" t="str">
            <v>10.1.40</v>
          </cell>
          <cell r="D858" t="str">
            <v>31.06.02</v>
          </cell>
          <cell r="E858" t="str">
            <v>Substituição de placa</v>
          </cell>
          <cell r="F858" t="str">
            <v>m²</v>
          </cell>
        </row>
        <row r="859">
          <cell r="B859" t="str">
            <v>10.1.41</v>
          </cell>
          <cell r="D859" t="str">
            <v>31.06.03</v>
          </cell>
          <cell r="E859" t="str">
            <v>Fornec. de placa de aco FP+GT</v>
          </cell>
          <cell r="F859" t="str">
            <v>m²</v>
          </cell>
        </row>
        <row r="860">
          <cell r="B860" t="str">
            <v>10.1.42</v>
          </cell>
          <cell r="D860" t="str">
            <v>31.06.05</v>
          </cell>
          <cell r="E860" t="str">
            <v>Placa de alumínio GT+GT</v>
          </cell>
          <cell r="F860" t="str">
            <v>m²</v>
          </cell>
        </row>
        <row r="861">
          <cell r="B861" t="str">
            <v>10.1.43</v>
          </cell>
          <cell r="D861" t="str">
            <v>31.06.06</v>
          </cell>
          <cell r="E861" t="str">
            <v>Suporte madeira tratada 0,10 x 0,10m</v>
          </cell>
          <cell r="F861" t="str">
            <v>m</v>
          </cell>
        </row>
        <row r="862">
          <cell r="B862" t="str">
            <v>10.1.44</v>
          </cell>
          <cell r="D862" t="str">
            <v>31.06.07</v>
          </cell>
          <cell r="E862" t="str">
            <v>Suporte de perfil metálico galvanizado</v>
          </cell>
          <cell r="F862" t="str">
            <v>kg</v>
          </cell>
        </row>
        <row r="863">
          <cell r="B863" t="str">
            <v>10.1.45</v>
          </cell>
          <cell r="D863" t="str">
            <v>31.06.08</v>
          </cell>
          <cell r="E863" t="str">
            <v>Suporte de tubo galvanizado d=2 1/2"</v>
          </cell>
          <cell r="F863" t="str">
            <v>m</v>
          </cell>
        </row>
        <row r="864">
          <cell r="B864" t="str">
            <v>10.1.46</v>
          </cell>
          <cell r="D864" t="str">
            <v>31.06.09</v>
          </cell>
          <cell r="E864" t="str">
            <v>Limpeza tacha refletiva mono/bidirecional</v>
          </cell>
          <cell r="F864" t="str">
            <v>un</v>
          </cell>
        </row>
        <row r="865">
          <cell r="B865" t="str">
            <v>10.1.47</v>
          </cell>
          <cell r="D865" t="str">
            <v>31.06.10</v>
          </cell>
          <cell r="E865" t="str">
            <v>Pintura de caiação 2 demãos</v>
          </cell>
          <cell r="F865" t="str">
            <v>m²</v>
          </cell>
        </row>
        <row r="866">
          <cell r="B866" t="str">
            <v>10.1.48</v>
          </cell>
          <cell r="D866" t="str">
            <v>31.07.01</v>
          </cell>
          <cell r="E866" t="str">
            <v>Substituição de defensa semi-maleável sem mat.</v>
          </cell>
          <cell r="F866" t="str">
            <v>m</v>
          </cell>
        </row>
        <row r="867">
          <cell r="B867" t="str">
            <v>10.1.49</v>
          </cell>
          <cell r="D867" t="str">
            <v>31.07.02</v>
          </cell>
          <cell r="E867" t="str">
            <v>Defensa semi-maleável - fornecimento</v>
          </cell>
          <cell r="F867" t="str">
            <v>m</v>
          </cell>
        </row>
        <row r="868">
          <cell r="B868" t="str">
            <v>10.1.50</v>
          </cell>
          <cell r="D868" t="str">
            <v>31.07.03</v>
          </cell>
          <cell r="E868" t="str">
            <v>Defensa semi-maleável - Instalação</v>
          </cell>
          <cell r="F868" t="str">
            <v>m</v>
          </cell>
        </row>
        <row r="869">
          <cell r="B869" t="str">
            <v>10.1.51</v>
          </cell>
          <cell r="D869" t="str">
            <v>31.07.04</v>
          </cell>
          <cell r="E869" t="str">
            <v>Reparo de guarda corpo metálico</v>
          </cell>
          <cell r="F869" t="str">
            <v>m²</v>
          </cell>
        </row>
        <row r="870">
          <cell r="B870" t="str">
            <v>10.1.52</v>
          </cell>
          <cell r="D870" t="str">
            <v>31.08.01</v>
          </cell>
          <cell r="E870" t="str">
            <v>Limpeza superficial concreto</v>
          </cell>
          <cell r="F870" t="str">
            <v>m²</v>
          </cell>
        </row>
        <row r="871">
          <cell r="B871" t="str">
            <v>10.1.53</v>
          </cell>
          <cell r="D871" t="str">
            <v>31.08.02</v>
          </cell>
          <cell r="E871" t="str">
            <v>Alvenaria de 1 tijolo</v>
          </cell>
          <cell r="F871" t="str">
            <v>m³</v>
          </cell>
        </row>
        <row r="872">
          <cell r="B872" t="str">
            <v>10.1.54</v>
          </cell>
          <cell r="D872" t="str">
            <v>31.08.03</v>
          </cell>
          <cell r="E872" t="str">
            <v xml:space="preserve">Recolhimento de animais </v>
          </cell>
          <cell r="F872" t="str">
            <v>equipexhora</v>
          </cell>
        </row>
        <row r="873">
          <cell r="B873" t="str">
            <v>10.1.55</v>
          </cell>
          <cell r="D873" t="str">
            <v>31.08.07</v>
          </cell>
          <cell r="E873" t="str">
            <v>Equipe para serviços conservação</v>
          </cell>
          <cell r="F873" t="str">
            <v>equipexdia</v>
          </cell>
        </row>
        <row r="874">
          <cell r="B874" t="str">
            <v>10.1.56</v>
          </cell>
          <cell r="D874" t="str">
            <v>31.08.08</v>
          </cell>
          <cell r="E874" t="str">
            <v>Transporte de pessoal</v>
          </cell>
          <cell r="F874" t="str">
            <v>km</v>
          </cell>
        </row>
        <row r="875">
          <cell r="B875" t="str">
            <v>10.1.57</v>
          </cell>
          <cell r="D875" t="str">
            <v>31.08.09</v>
          </cell>
          <cell r="E875" t="str">
            <v>Pintura latex acrílica</v>
          </cell>
          <cell r="F875" t="str">
            <v>m²</v>
          </cell>
        </row>
        <row r="876">
          <cell r="B876" t="str">
            <v>10.1.58</v>
          </cell>
          <cell r="D876" t="str">
            <v>31.09.01</v>
          </cell>
          <cell r="E876" t="str">
            <v>Guia concreto Fck 15 Mpa</v>
          </cell>
          <cell r="F876" t="str">
            <v>m³</v>
          </cell>
        </row>
        <row r="877">
          <cell r="B877" t="str">
            <v>10.1.59</v>
          </cell>
          <cell r="D877" t="str">
            <v>31.09.02</v>
          </cell>
          <cell r="E877" t="str">
            <v>Sarjeta concreto Fck 15 Mpa</v>
          </cell>
          <cell r="F877" t="str">
            <v>m³</v>
          </cell>
        </row>
        <row r="879">
          <cell r="B879" t="str">
            <v>Cód. Colinas</v>
          </cell>
          <cell r="D879" t="str">
            <v>Código</v>
          </cell>
          <cell r="E879" t="str">
            <v>Serviços</v>
          </cell>
          <cell r="F879" t="str">
            <v>Unid.</v>
          </cell>
        </row>
        <row r="882">
          <cell r="D882" t="str">
            <v>FASE 32 - CONSERVAÇÃO ESPECIAL</v>
          </cell>
        </row>
        <row r="883">
          <cell r="B883" t="str">
            <v>11.1.1</v>
          </cell>
          <cell r="D883" t="str">
            <v>32.01.01</v>
          </cell>
          <cell r="E883" t="str">
            <v>Reforço de sub-leito - Escavação</v>
          </cell>
          <cell r="F883" t="str">
            <v>m³</v>
          </cell>
        </row>
        <row r="884">
          <cell r="B884" t="str">
            <v>11.1.2</v>
          </cell>
          <cell r="D884" t="str">
            <v>32.01.02</v>
          </cell>
          <cell r="E884" t="str">
            <v>Reforço de sub-leito - compactação</v>
          </cell>
          <cell r="F884" t="str">
            <v>m³</v>
          </cell>
        </row>
        <row r="885">
          <cell r="B885" t="str">
            <v>11.1.3</v>
          </cell>
          <cell r="D885" t="str">
            <v>32.01.03</v>
          </cell>
          <cell r="E885" t="str">
            <v xml:space="preserve">Preparo e melhoramento sub-leito </v>
          </cell>
          <cell r="F885" t="str">
            <v>m²</v>
          </cell>
        </row>
        <row r="886">
          <cell r="B886" t="str">
            <v>11.1.4</v>
          </cell>
          <cell r="D886" t="str">
            <v>32.01.05</v>
          </cell>
          <cell r="E886" t="str">
            <v>Sub-base ou base brita grad. simples</v>
          </cell>
          <cell r="F886" t="str">
            <v>m³</v>
          </cell>
        </row>
        <row r="887">
          <cell r="B887" t="str">
            <v>11.1.5</v>
          </cell>
          <cell r="D887" t="str">
            <v>32.01.06</v>
          </cell>
          <cell r="E887" t="str">
            <v>Imprimadura bet. impermeabilizante</v>
          </cell>
          <cell r="F887" t="str">
            <v>m²</v>
          </cell>
        </row>
        <row r="888">
          <cell r="B888" t="str">
            <v>11.1.6</v>
          </cell>
          <cell r="D888" t="str">
            <v>32.01.07</v>
          </cell>
          <cell r="E888" t="str">
            <v>Imprimadura betuminosa ligante</v>
          </cell>
          <cell r="F888" t="str">
            <v>m²</v>
          </cell>
        </row>
        <row r="889">
          <cell r="B889" t="str">
            <v>11.1.7</v>
          </cell>
          <cell r="D889" t="str">
            <v>32.01.08</v>
          </cell>
          <cell r="E889" t="str">
            <v>Tratamento superf. c/ lama asfáltica</v>
          </cell>
          <cell r="F889" t="str">
            <v>m²</v>
          </cell>
        </row>
        <row r="890">
          <cell r="B890" t="str">
            <v>11.1.8</v>
          </cell>
          <cell r="D890" t="str">
            <v>32.01.09</v>
          </cell>
          <cell r="E890" t="str">
            <v>Camada de lama asfáltica grossa</v>
          </cell>
          <cell r="F890" t="str">
            <v>m²</v>
          </cell>
        </row>
        <row r="891">
          <cell r="B891" t="str">
            <v>11.1.9</v>
          </cell>
          <cell r="D891" t="str">
            <v>32.01.10.01</v>
          </cell>
          <cell r="E891" t="str">
            <v>Camada de rolamento CBUQ - panos s/DOP</v>
          </cell>
          <cell r="F891" t="str">
            <v>m³</v>
          </cell>
        </row>
        <row r="892">
          <cell r="B892" t="str">
            <v>11.1.10</v>
          </cell>
          <cell r="D892" t="str">
            <v>32.01.11</v>
          </cell>
          <cell r="E892" t="str">
            <v>Camada Base/regularização de pré mist. A frio</v>
          </cell>
          <cell r="F892" t="str">
            <v>m³</v>
          </cell>
        </row>
        <row r="893">
          <cell r="B893" t="str">
            <v>11.1.11</v>
          </cell>
          <cell r="D893" t="str">
            <v>32.01.12</v>
          </cell>
          <cell r="E893" t="str">
            <v>Capa selante Betuminosa</v>
          </cell>
          <cell r="F893" t="str">
            <v>m²</v>
          </cell>
        </row>
        <row r="894">
          <cell r="B894" t="str">
            <v>11.1.12</v>
          </cell>
          <cell r="D894" t="str">
            <v>32.01.13</v>
          </cell>
          <cell r="E894" t="str">
            <v>Fresagem Pavimento</v>
          </cell>
          <cell r="F894" t="str">
            <v>m³</v>
          </cell>
        </row>
        <row r="895">
          <cell r="B895" t="str">
            <v>11.1.13</v>
          </cell>
          <cell r="D895" t="str">
            <v>32.01.14</v>
          </cell>
          <cell r="E895" t="str">
            <v>Imprimadura bet. auxiliar de ligação</v>
          </cell>
          <cell r="F895" t="str">
            <v>m²</v>
          </cell>
        </row>
        <row r="896">
          <cell r="B896" t="str">
            <v>11.1.14</v>
          </cell>
          <cell r="D896" t="str">
            <v>32.01.17</v>
          </cell>
          <cell r="E896" t="str">
            <v>Remoção Camada de rolamento</v>
          </cell>
          <cell r="F896" t="str">
            <v>m³</v>
          </cell>
        </row>
        <row r="897">
          <cell r="B897" t="str">
            <v>11.1.15</v>
          </cell>
          <cell r="D897" t="str">
            <v>32.01.18</v>
          </cell>
          <cell r="E897" t="str">
            <v>Tratamento superficial duplo</v>
          </cell>
          <cell r="F897" t="str">
            <v>m³</v>
          </cell>
        </row>
        <row r="898">
          <cell r="B898" t="str">
            <v>11.1.16</v>
          </cell>
          <cell r="D898" t="str">
            <v>32.01.19</v>
          </cell>
          <cell r="E898" t="str">
            <v>Tratamento superficial triplo</v>
          </cell>
          <cell r="F898" t="str">
            <v>m³</v>
          </cell>
        </row>
        <row r="899">
          <cell r="B899" t="str">
            <v>11.1.17</v>
          </cell>
          <cell r="D899" t="str">
            <v>32.02.01</v>
          </cell>
          <cell r="E899" t="str">
            <v xml:space="preserve">Escavação manual de 1ª/2ª categoria </v>
          </cell>
          <cell r="F899" t="str">
            <v>m³</v>
          </cell>
        </row>
        <row r="900">
          <cell r="B900" t="str">
            <v>11.1.18</v>
          </cell>
          <cell r="D900" t="str">
            <v>32.02.01.01</v>
          </cell>
          <cell r="E900" t="str">
            <v>Escavação fund., bueiro ou dreno s/expl.até 2m</v>
          </cell>
          <cell r="F900" t="str">
            <v>m³</v>
          </cell>
        </row>
        <row r="901">
          <cell r="B901" t="str">
            <v>11.1.19</v>
          </cell>
          <cell r="D901" t="str">
            <v>32.02.01.02</v>
          </cell>
          <cell r="E901" t="str">
            <v>Acresc. p/Escav. 1,5 m prof., além 2m</v>
          </cell>
          <cell r="F901" t="str">
            <v>m³</v>
          </cell>
        </row>
        <row r="902">
          <cell r="B902" t="str">
            <v>11.1.20</v>
          </cell>
          <cell r="D902" t="str">
            <v>32.02.01.03</v>
          </cell>
          <cell r="E902" t="str">
            <v>Escavação fund., bueiro ou dreno c/expl. até 2 m</v>
          </cell>
          <cell r="F902" t="str">
            <v>m³</v>
          </cell>
        </row>
        <row r="903">
          <cell r="B903" t="str">
            <v>11.1.21</v>
          </cell>
          <cell r="D903" t="str">
            <v>32.02.01.04</v>
          </cell>
          <cell r="E903" t="str">
            <v>Acresc. p/escav. ensec.c/explos. c/ 1,5m além 3m</v>
          </cell>
          <cell r="F903" t="str">
            <v>m³</v>
          </cell>
        </row>
        <row r="904">
          <cell r="B904" t="str">
            <v>11.1.22</v>
          </cell>
          <cell r="D904" t="str">
            <v>32.02.02</v>
          </cell>
          <cell r="E904" t="str">
            <v>Compactação manual com reaterro solo local</v>
          </cell>
          <cell r="F904" t="str">
            <v>m³</v>
          </cell>
        </row>
        <row r="905">
          <cell r="B905" t="str">
            <v>11.1.23</v>
          </cell>
          <cell r="D905" t="str">
            <v>32.02.03</v>
          </cell>
          <cell r="E905" t="str">
            <v>Forma plana para concreto comum</v>
          </cell>
          <cell r="F905" t="str">
            <v>m²</v>
          </cell>
        </row>
        <row r="906">
          <cell r="B906" t="str">
            <v>11.1.24</v>
          </cell>
          <cell r="D906" t="str">
            <v>32.02.04</v>
          </cell>
          <cell r="E906" t="str">
            <v>Forma plana para concreto aparente</v>
          </cell>
          <cell r="F906" t="str">
            <v>m²</v>
          </cell>
        </row>
        <row r="907">
          <cell r="B907" t="str">
            <v>11.1.25</v>
          </cell>
          <cell r="D907" t="str">
            <v>32.02.05</v>
          </cell>
          <cell r="E907" t="str">
            <v>Forma curva para concreto comum</v>
          </cell>
          <cell r="F907" t="str">
            <v>m²</v>
          </cell>
        </row>
        <row r="908">
          <cell r="B908" t="str">
            <v>11.1.26</v>
          </cell>
          <cell r="D908" t="str">
            <v>32.02.06</v>
          </cell>
          <cell r="E908" t="str">
            <v>Forma curva para concreto aparente</v>
          </cell>
          <cell r="F908" t="str">
            <v>m²</v>
          </cell>
        </row>
        <row r="909">
          <cell r="B909" t="str">
            <v>11.1.27</v>
          </cell>
          <cell r="D909" t="str">
            <v>32.02.07</v>
          </cell>
          <cell r="E909" t="str">
            <v>Aço CA-25</v>
          </cell>
          <cell r="F909" t="str">
            <v>kg</v>
          </cell>
        </row>
        <row r="910">
          <cell r="B910" t="str">
            <v>11.1.28</v>
          </cell>
          <cell r="D910" t="str">
            <v>32.02.08</v>
          </cell>
          <cell r="E910" t="str">
            <v>Aço CA-50</v>
          </cell>
          <cell r="F910" t="str">
            <v>kg</v>
          </cell>
        </row>
        <row r="911">
          <cell r="B911" t="str">
            <v>11.1.29</v>
          </cell>
          <cell r="D911" t="str">
            <v>32.02.09</v>
          </cell>
          <cell r="E911" t="str">
            <v>Aço CA-60</v>
          </cell>
          <cell r="F911" t="str">
            <v>kg</v>
          </cell>
        </row>
        <row r="912">
          <cell r="B912" t="str">
            <v>11.1.30</v>
          </cell>
          <cell r="D912" t="str">
            <v>32.02.10</v>
          </cell>
          <cell r="E912" t="str">
            <v>Concreto Fck 10 MPa</v>
          </cell>
          <cell r="F912" t="str">
            <v>m³</v>
          </cell>
        </row>
        <row r="913">
          <cell r="B913" t="str">
            <v>11.1.31</v>
          </cell>
          <cell r="D913" t="str">
            <v>32.02.10.01</v>
          </cell>
          <cell r="E913" t="str">
            <v>Concreto Fck 12 MPa</v>
          </cell>
          <cell r="F913" t="str">
            <v>m³</v>
          </cell>
        </row>
        <row r="914">
          <cell r="B914" t="str">
            <v>11.1.32</v>
          </cell>
          <cell r="D914" t="str">
            <v>32.02.11</v>
          </cell>
          <cell r="E914" t="str">
            <v>Concreto Fck 15 MPa</v>
          </cell>
          <cell r="F914" t="str">
            <v>m³</v>
          </cell>
        </row>
        <row r="915">
          <cell r="B915" t="str">
            <v>11.1.33</v>
          </cell>
          <cell r="D915" t="str">
            <v>32.02.11.01</v>
          </cell>
          <cell r="E915" t="str">
            <v>Concreto Fck 16 MPa</v>
          </cell>
          <cell r="F915" t="str">
            <v>m³</v>
          </cell>
        </row>
        <row r="916">
          <cell r="B916" t="str">
            <v>11.1.34</v>
          </cell>
          <cell r="D916" t="str">
            <v>32.02.12</v>
          </cell>
          <cell r="E916" t="str">
            <v>Concreto Fck 18 MPa</v>
          </cell>
          <cell r="F916" t="str">
            <v>m³</v>
          </cell>
        </row>
        <row r="917">
          <cell r="B917" t="str">
            <v>11.1.35</v>
          </cell>
          <cell r="D917" t="str">
            <v>32.02.13</v>
          </cell>
          <cell r="E917" t="str">
            <v>Concreto Fck 20 MPa</v>
          </cell>
          <cell r="F917" t="str">
            <v>m³</v>
          </cell>
        </row>
        <row r="918">
          <cell r="B918" t="str">
            <v>11.1.36</v>
          </cell>
          <cell r="D918" t="str">
            <v>32.02.14</v>
          </cell>
          <cell r="E918" t="str">
            <v>Concreto Fck 25 MPa</v>
          </cell>
          <cell r="F918" t="str">
            <v>m³</v>
          </cell>
        </row>
        <row r="919">
          <cell r="B919" t="str">
            <v>11.1.37</v>
          </cell>
          <cell r="D919" t="str">
            <v>32.02.16</v>
          </cell>
          <cell r="E919" t="str">
            <v>Concreto Fck 30 MPa</v>
          </cell>
          <cell r="F919" t="str">
            <v>m³</v>
          </cell>
        </row>
        <row r="920">
          <cell r="B920" t="str">
            <v>11.1.38</v>
          </cell>
          <cell r="D920" t="str">
            <v>32.02.16.01</v>
          </cell>
          <cell r="E920" t="str">
            <v>Concreto Fck 35 Mpa</v>
          </cell>
          <cell r="F920" t="str">
            <v>m³</v>
          </cell>
        </row>
        <row r="921">
          <cell r="B921" t="str">
            <v>11.1.39</v>
          </cell>
          <cell r="D921" t="str">
            <v>32.02.16.02</v>
          </cell>
          <cell r="E921" t="str">
            <v>Concreto Fck 40 MPa</v>
          </cell>
          <cell r="F921" t="str">
            <v>m³</v>
          </cell>
        </row>
        <row r="922">
          <cell r="B922" t="str">
            <v>11.1.40</v>
          </cell>
          <cell r="D922" t="str">
            <v>32.02.17</v>
          </cell>
          <cell r="E922" t="str">
            <v>Concreto Ciclópico</v>
          </cell>
          <cell r="F922" t="str">
            <v>m³</v>
          </cell>
        </row>
        <row r="923">
          <cell r="B923" t="str">
            <v>11.1.41</v>
          </cell>
          <cell r="D923" t="str">
            <v>32.02.18</v>
          </cell>
          <cell r="E923" t="str">
            <v>Bombeamento p/conc. qualquer resist.</v>
          </cell>
          <cell r="F923" t="str">
            <v>m³</v>
          </cell>
        </row>
        <row r="924">
          <cell r="B924" t="str">
            <v>11.1.42</v>
          </cell>
          <cell r="D924" t="str">
            <v>32.02.19</v>
          </cell>
          <cell r="E924" t="str">
            <v>Enrocamento pedra arrumada</v>
          </cell>
          <cell r="F924" t="str">
            <v>m³</v>
          </cell>
        </row>
        <row r="925">
          <cell r="B925" t="str">
            <v>11.1.43</v>
          </cell>
          <cell r="D925" t="str">
            <v>32.02.20</v>
          </cell>
          <cell r="E925" t="str">
            <v>Enrocamento pedra arrumada e rejuntada</v>
          </cell>
          <cell r="F925" t="str">
            <v>m³</v>
          </cell>
        </row>
        <row r="926">
          <cell r="B926" t="str">
            <v>11.1.44</v>
          </cell>
          <cell r="D926" t="str">
            <v>32.02.21</v>
          </cell>
          <cell r="E926" t="str">
            <v>Enrrocamento pedra jogada</v>
          </cell>
          <cell r="F926" t="str">
            <v>m³</v>
          </cell>
        </row>
        <row r="927">
          <cell r="B927" t="str">
            <v>11.1.45</v>
          </cell>
          <cell r="D927" t="str">
            <v>32.02.22</v>
          </cell>
          <cell r="E927" t="str">
            <v xml:space="preserve">Tubo concreto D=0,40m CA-1 - fornec. </v>
          </cell>
          <cell r="F927" t="str">
            <v>m</v>
          </cell>
        </row>
        <row r="928">
          <cell r="B928" t="str">
            <v>11.1.46</v>
          </cell>
          <cell r="D928" t="str">
            <v>32.02.23</v>
          </cell>
          <cell r="E928" t="str">
            <v>Tubo concreto D=0,40m CA-2 - fornec.</v>
          </cell>
          <cell r="F928" t="str">
            <v>m</v>
          </cell>
        </row>
        <row r="929">
          <cell r="B929" t="str">
            <v>11.1.47</v>
          </cell>
          <cell r="D929" t="str">
            <v>32.02.26</v>
          </cell>
          <cell r="E929" t="str">
            <v xml:space="preserve">Tubo concreto D=0,50m CA-3 - fornec. </v>
          </cell>
          <cell r="F929" t="str">
            <v>m</v>
          </cell>
        </row>
        <row r="930">
          <cell r="B930" t="str">
            <v>11.1.48</v>
          </cell>
          <cell r="D930" t="str">
            <v>32.02.28</v>
          </cell>
          <cell r="E930" t="str">
            <v>Tubo concreto D=0,60m CA-1 - fornec.</v>
          </cell>
          <cell r="F930" t="str">
            <v>m</v>
          </cell>
        </row>
        <row r="931">
          <cell r="B931" t="str">
            <v>11.1.49</v>
          </cell>
          <cell r="D931" t="str">
            <v>32.02.29</v>
          </cell>
          <cell r="E931" t="str">
            <v xml:space="preserve">Tubo concreto D=0,60m CA-2 - fornec. </v>
          </cell>
          <cell r="F931" t="str">
            <v>m</v>
          </cell>
        </row>
        <row r="932">
          <cell r="B932" t="str">
            <v>11.1.50</v>
          </cell>
          <cell r="D932" t="str">
            <v>32.02.30</v>
          </cell>
          <cell r="E932" t="str">
            <v>Tubo concreto D=0,60m CA-3 - fornec.</v>
          </cell>
          <cell r="F932" t="str">
            <v>m</v>
          </cell>
        </row>
        <row r="933">
          <cell r="B933" t="str">
            <v>11.1.51</v>
          </cell>
          <cell r="D933" t="str">
            <v>32.02.31</v>
          </cell>
          <cell r="E933" t="str">
            <v>Tubo concreto D=0,60m CA-4 - fornec.</v>
          </cell>
          <cell r="F933" t="str">
            <v>m</v>
          </cell>
        </row>
        <row r="934">
          <cell r="B934" t="str">
            <v>11.1.52</v>
          </cell>
          <cell r="D934" t="str">
            <v>32.02.32</v>
          </cell>
          <cell r="E934" t="str">
            <v>Tubo concreto D=0,80m CA-1 - fornec.</v>
          </cell>
          <cell r="F934" t="str">
            <v>m</v>
          </cell>
        </row>
        <row r="935">
          <cell r="B935" t="str">
            <v>11.1.53</v>
          </cell>
          <cell r="D935" t="str">
            <v>32.02.33</v>
          </cell>
          <cell r="E935" t="str">
            <v>Tubo concreto D=0,80m CA-2 - fornec.</v>
          </cell>
          <cell r="F935" t="str">
            <v>m</v>
          </cell>
        </row>
        <row r="936">
          <cell r="B936" t="str">
            <v>11.1.54</v>
          </cell>
          <cell r="D936" t="str">
            <v>32.02.34</v>
          </cell>
          <cell r="E936" t="str">
            <v>Tubo concreto D=0,80m CA-3 - fornec.</v>
          </cell>
          <cell r="F936" t="str">
            <v>m</v>
          </cell>
        </row>
        <row r="937">
          <cell r="B937" t="str">
            <v>11.1.55</v>
          </cell>
          <cell r="D937" t="str">
            <v>32.02.35</v>
          </cell>
          <cell r="E937" t="str">
            <v xml:space="preserve">Tubo concreto D=0,80m CA-4 - fornceimento </v>
          </cell>
          <cell r="F937" t="str">
            <v>m</v>
          </cell>
        </row>
        <row r="938">
          <cell r="B938" t="str">
            <v>11.1.56</v>
          </cell>
          <cell r="D938" t="str">
            <v>32.02.36</v>
          </cell>
          <cell r="E938" t="str">
            <v xml:space="preserve">Tubo concreto D=1,00m CA-1 - fornec. </v>
          </cell>
          <cell r="F938" t="str">
            <v>m</v>
          </cell>
        </row>
        <row r="939">
          <cell r="B939" t="str">
            <v>11.1.57</v>
          </cell>
          <cell r="D939" t="str">
            <v>32.02.40</v>
          </cell>
          <cell r="E939" t="str">
            <v xml:space="preserve">Tubo concreto D=1,20m CA-1 - fornec. </v>
          </cell>
          <cell r="F939" t="str">
            <v>m</v>
          </cell>
        </row>
        <row r="940">
          <cell r="B940" t="str">
            <v>11.1.58</v>
          </cell>
          <cell r="D940" t="str">
            <v>32.02.44</v>
          </cell>
          <cell r="E940" t="str">
            <v xml:space="preserve">Tubo concreto D=1,50m CA-1 - fornec. </v>
          </cell>
          <cell r="F940" t="str">
            <v>m</v>
          </cell>
        </row>
        <row r="941">
          <cell r="B941" t="str">
            <v>11.1.59</v>
          </cell>
          <cell r="D941" t="str">
            <v>32.02.48</v>
          </cell>
          <cell r="E941" t="str">
            <v>Tubo concreto D=0,40m assentamento</v>
          </cell>
          <cell r="F941" t="str">
            <v>m</v>
          </cell>
        </row>
        <row r="942">
          <cell r="B942" t="str">
            <v>11.1.60</v>
          </cell>
          <cell r="D942" t="str">
            <v>32.02.49</v>
          </cell>
          <cell r="E942" t="str">
            <v>Tubo de concreto D=0,50m assentamento</v>
          </cell>
          <cell r="F942" t="str">
            <v>m</v>
          </cell>
        </row>
        <row r="943">
          <cell r="B943" t="str">
            <v>11.1.61</v>
          </cell>
          <cell r="D943" t="str">
            <v>32.02.50</v>
          </cell>
          <cell r="E943" t="str">
            <v>Tubo concreto D=0,60m assentamento</v>
          </cell>
          <cell r="F943" t="str">
            <v>m</v>
          </cell>
        </row>
        <row r="944">
          <cell r="B944" t="str">
            <v>11.1.62</v>
          </cell>
          <cell r="D944" t="str">
            <v>32.02.51</v>
          </cell>
          <cell r="E944" t="str">
            <v xml:space="preserve">Tubo concreto D=0,80m assentamento </v>
          </cell>
          <cell r="F944" t="str">
            <v>m</v>
          </cell>
        </row>
        <row r="945">
          <cell r="B945" t="str">
            <v>11.1.63</v>
          </cell>
          <cell r="D945" t="str">
            <v>32.02.52</v>
          </cell>
          <cell r="E945" t="str">
            <v>Tubo concreto D=1,00m assentamento</v>
          </cell>
          <cell r="F945" t="str">
            <v>m</v>
          </cell>
        </row>
        <row r="946">
          <cell r="B946" t="str">
            <v>11.1.64</v>
          </cell>
          <cell r="D946" t="str">
            <v>32.02.53</v>
          </cell>
          <cell r="E946" t="str">
            <v>Tubo concreto D=1,20m assentamento</v>
          </cell>
          <cell r="F946" t="str">
            <v>m</v>
          </cell>
        </row>
        <row r="947">
          <cell r="B947" t="str">
            <v>11.1.65</v>
          </cell>
          <cell r="D947" t="str">
            <v>32.02.54</v>
          </cell>
          <cell r="E947" t="str">
            <v>Tubo concreto D=1,50m assentamento</v>
          </cell>
          <cell r="F947" t="str">
            <v>m</v>
          </cell>
        </row>
        <row r="948">
          <cell r="B948" t="str">
            <v>11.1.66</v>
          </cell>
          <cell r="D948" t="str">
            <v>32.02.55</v>
          </cell>
          <cell r="E948" t="str">
            <v>Gabião tipo caixa 50cm - tela galv.</v>
          </cell>
          <cell r="F948" t="str">
            <v>m³</v>
          </cell>
        </row>
        <row r="949">
          <cell r="B949" t="str">
            <v>11.1.67</v>
          </cell>
          <cell r="D949" t="str">
            <v>32.02.56.01</v>
          </cell>
          <cell r="E949" t="str">
            <v>Gabião tipo colchão e= 17cm - tela galv.</v>
          </cell>
          <cell r="F949" t="str">
            <v>m²</v>
          </cell>
        </row>
        <row r="950">
          <cell r="B950" t="str">
            <v>11.1.68</v>
          </cell>
          <cell r="D950" t="str">
            <v>32.02.57.01</v>
          </cell>
          <cell r="E950" t="str">
            <v>Gabião tipo colchão e= 23cm - tela galv.</v>
          </cell>
          <cell r="F950" t="str">
            <v>m²</v>
          </cell>
        </row>
        <row r="951">
          <cell r="B951" t="str">
            <v>11.1.69</v>
          </cell>
          <cell r="D951" t="str">
            <v>32.02.58.01</v>
          </cell>
          <cell r="E951" t="str">
            <v xml:space="preserve">Gabião tipo colchão espessura 30cm - tela galv. </v>
          </cell>
          <cell r="F951" t="str">
            <v>m²</v>
          </cell>
        </row>
        <row r="952">
          <cell r="B952" t="str">
            <v>11.1.70</v>
          </cell>
          <cell r="D952" t="str">
            <v>32.02.59.01</v>
          </cell>
          <cell r="E952" t="str">
            <v xml:space="preserve">Gabião tipo colchão e= 17cm - tela pvc </v>
          </cell>
          <cell r="F952" t="str">
            <v>m²</v>
          </cell>
        </row>
        <row r="953">
          <cell r="B953" t="str">
            <v>11.1.71</v>
          </cell>
          <cell r="D953" t="str">
            <v>32.02.60.01</v>
          </cell>
          <cell r="E953" t="str">
            <v>Gabião tipo colchão espessura 23cm - tela pvc</v>
          </cell>
          <cell r="F953" t="str">
            <v>m²</v>
          </cell>
        </row>
        <row r="954">
          <cell r="B954" t="str">
            <v>11.1.72</v>
          </cell>
          <cell r="D954" t="str">
            <v>32.02.61.01</v>
          </cell>
          <cell r="E954" t="str">
            <v>Gabião tipo colchão espessura 30cm - tela pvc</v>
          </cell>
          <cell r="F954" t="str">
            <v>m²</v>
          </cell>
        </row>
        <row r="955">
          <cell r="B955" t="str">
            <v>11.1.73</v>
          </cell>
          <cell r="D955" t="str">
            <v>32.02.62</v>
          </cell>
          <cell r="E955" t="str">
            <v>Gabião tipo saco - tela galv.</v>
          </cell>
          <cell r="F955" t="str">
            <v>m³</v>
          </cell>
        </row>
        <row r="956">
          <cell r="B956" t="str">
            <v>11.1.74</v>
          </cell>
          <cell r="D956" t="str">
            <v>32.02.63</v>
          </cell>
          <cell r="E956" t="str">
            <v>Camada filtrante pedra britada</v>
          </cell>
          <cell r="F956" t="str">
            <v>m³</v>
          </cell>
        </row>
        <row r="957">
          <cell r="B957" t="str">
            <v>11.1.75</v>
          </cell>
          <cell r="D957" t="str">
            <v>32.02.66</v>
          </cell>
          <cell r="E957" t="str">
            <v>Canaleta concreto 40 cm</v>
          </cell>
          <cell r="F957" t="str">
            <v>m</v>
          </cell>
        </row>
        <row r="958">
          <cell r="B958" t="str">
            <v>11.1.76</v>
          </cell>
          <cell r="D958" t="str">
            <v>32.02.67</v>
          </cell>
          <cell r="E958" t="str">
            <v>Canaleta concreto 60 cm</v>
          </cell>
          <cell r="F958" t="str">
            <v>m</v>
          </cell>
        </row>
        <row r="959">
          <cell r="B959" t="str">
            <v>11.1.77</v>
          </cell>
          <cell r="D959" t="str">
            <v>32.02.68</v>
          </cell>
          <cell r="E959" t="str">
            <v>Canaleta concreto 80 cm</v>
          </cell>
          <cell r="F959" t="str">
            <v>m</v>
          </cell>
        </row>
        <row r="960">
          <cell r="B960" t="str">
            <v>11.1.78</v>
          </cell>
          <cell r="D960" t="str">
            <v>32.02.69</v>
          </cell>
          <cell r="E960" t="str">
            <v>Tubo pvc perfurado ou não D=0,050m</v>
          </cell>
          <cell r="F960" t="str">
            <v>m</v>
          </cell>
        </row>
        <row r="961">
          <cell r="B961" t="str">
            <v>11.1.79</v>
          </cell>
          <cell r="D961" t="str">
            <v>32.02.71</v>
          </cell>
          <cell r="E961" t="str">
            <v>Tubo pvc perfurado ou não D=0,10m</v>
          </cell>
          <cell r="F961" t="str">
            <v>m</v>
          </cell>
        </row>
        <row r="962">
          <cell r="B962" t="str">
            <v>11.1.80</v>
          </cell>
          <cell r="D962" t="str">
            <v>32.02.72</v>
          </cell>
          <cell r="E962" t="str">
            <v>Tubo pvc perfurado ou não D=0,15m</v>
          </cell>
          <cell r="F962" t="str">
            <v>m</v>
          </cell>
        </row>
        <row r="963">
          <cell r="B963" t="str">
            <v>11.1.81</v>
          </cell>
          <cell r="D963" t="str">
            <v>32.02.73</v>
          </cell>
          <cell r="E963" t="str">
            <v xml:space="preserve">Manta geotêxtil não tecida </v>
          </cell>
          <cell r="F963" t="str">
            <v>kg</v>
          </cell>
        </row>
        <row r="964">
          <cell r="B964" t="str">
            <v>11.1.82</v>
          </cell>
          <cell r="D964" t="str">
            <v>32.02.74</v>
          </cell>
          <cell r="E964" t="str">
            <v xml:space="preserve">Manta geotêxtil tecida </v>
          </cell>
          <cell r="F964" t="str">
            <v>kg</v>
          </cell>
        </row>
        <row r="965">
          <cell r="B965" t="str">
            <v>11.1.83</v>
          </cell>
          <cell r="D965" t="str">
            <v>32.02.75</v>
          </cell>
          <cell r="E965" t="str">
            <v>Enchimento de vala com areia lavada</v>
          </cell>
          <cell r="F965" t="str">
            <v>m³</v>
          </cell>
        </row>
        <row r="966">
          <cell r="B966" t="str">
            <v>11.1.84</v>
          </cell>
          <cell r="D966" t="str">
            <v>32.02.76</v>
          </cell>
          <cell r="E966" t="str">
            <v>Enchimento de vala com pedra britada 3 e 4</v>
          </cell>
          <cell r="F966" t="str">
            <v>m³</v>
          </cell>
        </row>
        <row r="967">
          <cell r="B967" t="str">
            <v>11.1.85</v>
          </cell>
          <cell r="D967" t="str">
            <v>32.02.77</v>
          </cell>
          <cell r="E967" t="str">
            <v>Enchimento de vala com pedra rachão</v>
          </cell>
          <cell r="F967" t="str">
            <v>m³</v>
          </cell>
        </row>
        <row r="968">
          <cell r="B968" t="str">
            <v>11.1.86</v>
          </cell>
          <cell r="D968" t="str">
            <v>32.02.79</v>
          </cell>
          <cell r="E968" t="str">
            <v>Retaludamento mecânico 1ª/2ª cat.</v>
          </cell>
          <cell r="F968" t="str">
            <v>m³</v>
          </cell>
        </row>
        <row r="969">
          <cell r="B969" t="str">
            <v>11.1.87</v>
          </cell>
          <cell r="D969" t="str">
            <v>32.02.80.01</v>
          </cell>
          <cell r="E969" t="str">
            <v>Tubo aço corr.galv.met.não destrutivo</v>
          </cell>
          <cell r="F969" t="str">
            <v>kg</v>
          </cell>
        </row>
        <row r="970">
          <cell r="B970" t="str">
            <v>11.1.88</v>
          </cell>
          <cell r="D970" t="str">
            <v>32.02.80.02</v>
          </cell>
          <cell r="E970" t="str">
            <v>Tubo aço corr.epoxy met.não destrutivo</v>
          </cell>
          <cell r="F970" t="str">
            <v>kg</v>
          </cell>
        </row>
        <row r="971">
          <cell r="B971" t="str">
            <v>11.1.89</v>
          </cell>
          <cell r="D971" t="str">
            <v>32.02.80.03</v>
          </cell>
          <cell r="E971" t="str">
            <v>Tubo aço corr.galv.met. destrutivo</v>
          </cell>
          <cell r="F971" t="str">
            <v>kg</v>
          </cell>
        </row>
        <row r="972">
          <cell r="B972" t="str">
            <v>11.1.90</v>
          </cell>
          <cell r="D972" t="str">
            <v>32.02.80.04</v>
          </cell>
          <cell r="E972" t="str">
            <v>Tubo aço corr.epoxy met. destrutivo</v>
          </cell>
          <cell r="F972" t="str">
            <v>kg</v>
          </cell>
        </row>
        <row r="973">
          <cell r="B973" t="str">
            <v>11.1.91</v>
          </cell>
          <cell r="D973" t="str">
            <v>32.03.01</v>
          </cell>
          <cell r="E973" t="str">
            <v xml:space="preserve">Tacha c/elem refl. vidro esp.lap. monod. </v>
          </cell>
          <cell r="F973" t="str">
            <v>un</v>
          </cell>
        </row>
        <row r="974">
          <cell r="B974" t="str">
            <v>11.1.92</v>
          </cell>
          <cell r="D974" t="str">
            <v>32.03.02</v>
          </cell>
          <cell r="E974" t="str">
            <v xml:space="preserve">Tacha c/elem refl. vidro esp.lap.bidir. </v>
          </cell>
          <cell r="F974" t="str">
            <v>un</v>
          </cell>
        </row>
        <row r="975">
          <cell r="B975" t="str">
            <v>11.1.93</v>
          </cell>
          <cell r="D975" t="str">
            <v>32.03.03</v>
          </cell>
          <cell r="E975" t="str">
            <v xml:space="preserve">Tachão c/elem refl vidro esp.lap.monod. </v>
          </cell>
          <cell r="F975" t="str">
            <v>un</v>
          </cell>
        </row>
        <row r="976">
          <cell r="B976" t="str">
            <v>11.1.94</v>
          </cell>
          <cell r="D976" t="str">
            <v>32.03.04</v>
          </cell>
          <cell r="E976" t="str">
            <v>Tachão c/elem refl. vidro esp.lap bidirec.</v>
          </cell>
          <cell r="F976" t="str">
            <v>un</v>
          </cell>
        </row>
        <row r="977">
          <cell r="B977" t="str">
            <v>11.1.95</v>
          </cell>
          <cell r="D977" t="str">
            <v>32.03.04.01</v>
          </cell>
          <cell r="E977" t="str">
            <v xml:space="preserve">Tachão mini refl. vidro esp.lap.monod. </v>
          </cell>
          <cell r="F977" t="str">
            <v>un</v>
          </cell>
        </row>
        <row r="978">
          <cell r="B978" t="str">
            <v>11.1.96</v>
          </cell>
          <cell r="D978" t="str">
            <v>32.03.04.02</v>
          </cell>
          <cell r="E978" t="str">
            <v xml:space="preserve">Tachão mini refl. vidro esp.lap.bid </v>
          </cell>
          <cell r="F978" t="str">
            <v>un</v>
          </cell>
        </row>
        <row r="979">
          <cell r="B979" t="str">
            <v>11.1.97</v>
          </cell>
          <cell r="D979" t="str">
            <v>32.03.04.03</v>
          </cell>
          <cell r="E979" t="str">
            <v>Tacha c/elem refl de plastico monod.</v>
          </cell>
          <cell r="F979" t="str">
            <v>un</v>
          </cell>
        </row>
        <row r="980">
          <cell r="B980" t="str">
            <v>11.1.98</v>
          </cell>
          <cell r="D980" t="str">
            <v>32.03.04.04</v>
          </cell>
          <cell r="E980" t="str">
            <v xml:space="preserve">Tacha c/elem refl de plastico bidirec. </v>
          </cell>
          <cell r="F980" t="str">
            <v>un</v>
          </cell>
        </row>
        <row r="981">
          <cell r="B981" t="str">
            <v>11.1.99</v>
          </cell>
          <cell r="D981" t="str">
            <v>32.03.04.06</v>
          </cell>
          <cell r="E981" t="str">
            <v xml:space="preserve">Tacha c/elem refl prism. bidirec. </v>
          </cell>
          <cell r="F981" t="str">
            <v>un</v>
          </cell>
        </row>
        <row r="982">
          <cell r="B982" t="str">
            <v>11.1.100</v>
          </cell>
          <cell r="D982" t="str">
            <v>32.03.05</v>
          </cell>
          <cell r="E982" t="str">
            <v>Sinaliz. horiz. acril.base de água m²</v>
          </cell>
          <cell r="F982" t="str">
            <v>m²</v>
          </cell>
        </row>
        <row r="983">
          <cell r="B983" t="str">
            <v>11.1.101</v>
          </cell>
          <cell r="D983" t="str">
            <v>32.03.06</v>
          </cell>
          <cell r="E983" t="str">
            <v>Sinaliz. horiz. acril. base água c/visibead m²</v>
          </cell>
          <cell r="F983" t="str">
            <v>m²</v>
          </cell>
        </row>
        <row r="984">
          <cell r="B984" t="str">
            <v>11.1.102</v>
          </cell>
          <cell r="D984" t="str">
            <v>32.03.07</v>
          </cell>
          <cell r="E984" t="str">
            <v>Renovação tinta res. acríl./vinílica</v>
          </cell>
          <cell r="F984" t="str">
            <v>m²</v>
          </cell>
        </row>
        <row r="985">
          <cell r="B985" t="str">
            <v>11.1.103</v>
          </cell>
          <cell r="D985" t="str">
            <v>32.03.08</v>
          </cell>
          <cell r="E985" t="str">
            <v>Renovação mat.termopl.aspersão</v>
          </cell>
          <cell r="F985" t="str">
            <v>m²</v>
          </cell>
        </row>
        <row r="986">
          <cell r="B986" t="str">
            <v>11.1.104</v>
          </cell>
          <cell r="D986" t="str">
            <v>32.03.09</v>
          </cell>
          <cell r="E986" t="str">
            <v>Renovação mat.termopl.extrusão</v>
          </cell>
          <cell r="F986" t="str">
            <v>m²</v>
          </cell>
        </row>
        <row r="987">
          <cell r="B987" t="str">
            <v>11.1.105</v>
          </cell>
          <cell r="D987" t="str">
            <v>32.03.10</v>
          </cell>
          <cell r="E987" t="str">
            <v>Renovação tinta res. alqd.borracha clorada</v>
          </cell>
          <cell r="F987" t="str">
            <v>m²</v>
          </cell>
        </row>
        <row r="988">
          <cell r="B988" t="str">
            <v>11.1.106</v>
          </cell>
          <cell r="D988" t="str">
            <v>32.04.02</v>
          </cell>
          <cell r="E988" t="str">
            <v xml:space="preserve">Destocamento árv. com perímetro maior que 78cm </v>
          </cell>
          <cell r="F988" t="str">
            <v>un</v>
          </cell>
        </row>
        <row r="989">
          <cell r="B989" t="str">
            <v>11.1.107</v>
          </cell>
          <cell r="D989" t="str">
            <v>32.04.03</v>
          </cell>
          <cell r="E989" t="str">
            <v>Limp. terreno c/ dest.arv.perímetro&lt;= 78cm</v>
          </cell>
          <cell r="F989" t="str">
            <v>m²</v>
          </cell>
        </row>
        <row r="990">
          <cell r="B990" t="str">
            <v>11.1.108</v>
          </cell>
          <cell r="D990" t="str">
            <v>32.04.04</v>
          </cell>
          <cell r="E990" t="str">
            <v>Limp. terreno s/destocamento de árvores</v>
          </cell>
          <cell r="F990" t="str">
            <v>m²</v>
          </cell>
        </row>
        <row r="991">
          <cell r="B991" t="str">
            <v>11.1.109</v>
          </cell>
          <cell r="D991" t="str">
            <v>32.05.01</v>
          </cell>
          <cell r="E991" t="str">
            <v>Escavação 1/2ª cat. trator + pá carreg.</v>
          </cell>
          <cell r="F991" t="str">
            <v>m³</v>
          </cell>
        </row>
        <row r="992">
          <cell r="B992" t="str">
            <v>11.1.110</v>
          </cell>
          <cell r="D992" t="str">
            <v>32.05.02</v>
          </cell>
          <cell r="E992" t="str">
            <v>Escavação 1/2ª cat. c/ motoscraper</v>
          </cell>
          <cell r="F992" t="str">
            <v>m³</v>
          </cell>
        </row>
        <row r="993">
          <cell r="B993" t="str">
            <v>11.1.111</v>
          </cell>
          <cell r="D993" t="str">
            <v>32.05.03</v>
          </cell>
          <cell r="E993" t="str">
            <v>Escavação 1/2ª cat. c/ escav. hidraúlica</v>
          </cell>
          <cell r="F993" t="str">
            <v>m³</v>
          </cell>
        </row>
        <row r="994">
          <cell r="B994" t="str">
            <v>11.1.112</v>
          </cell>
          <cell r="D994" t="str">
            <v>32.05.04</v>
          </cell>
          <cell r="E994" t="str">
            <v>Escavação e carga material 2ª cat. c/ripper</v>
          </cell>
          <cell r="F994" t="str">
            <v>m³</v>
          </cell>
        </row>
        <row r="995">
          <cell r="B995" t="str">
            <v>11.1.113</v>
          </cell>
          <cell r="D995" t="str">
            <v>32.05.05</v>
          </cell>
          <cell r="E995" t="str">
            <v>Escavação carga material 2ª cat. com explosivo</v>
          </cell>
          <cell r="F995" t="str">
            <v>m³</v>
          </cell>
        </row>
        <row r="996">
          <cell r="B996" t="str">
            <v>11.1.114</v>
          </cell>
          <cell r="D996" t="str">
            <v>32.05.06</v>
          </cell>
          <cell r="E996" t="str">
            <v xml:space="preserve">Escavação e carga material de 3ª cat. </v>
          </cell>
          <cell r="F996" t="str">
            <v>m³</v>
          </cell>
        </row>
        <row r="997">
          <cell r="B997" t="str">
            <v>11.1.115</v>
          </cell>
          <cell r="D997" t="str">
            <v>32.06.01</v>
          </cell>
          <cell r="E997" t="str">
            <v xml:space="preserve">Compactação de aterro maior/igual 95%PS </v>
          </cell>
          <cell r="F997" t="str">
            <v>m³</v>
          </cell>
        </row>
        <row r="998">
          <cell r="B998" t="str">
            <v>11.1.116</v>
          </cell>
          <cell r="D998" t="str">
            <v>32.07.01</v>
          </cell>
          <cell r="E998" t="str">
            <v xml:space="preserve">Transporte de 1ª/2ª categoria até 1 km </v>
          </cell>
          <cell r="F998" t="str">
            <v>m³xkm</v>
          </cell>
        </row>
        <row r="999">
          <cell r="B999" t="str">
            <v>11.1.117</v>
          </cell>
          <cell r="D999" t="str">
            <v>32.07.02</v>
          </cell>
          <cell r="E999" t="str">
            <v xml:space="preserve">Transporte de 1ª/2ª categoria até 2 km </v>
          </cell>
          <cell r="F999" t="str">
            <v>m³xkm</v>
          </cell>
        </row>
        <row r="1000">
          <cell r="B1000" t="str">
            <v>11.1.118</v>
          </cell>
          <cell r="D1000" t="str">
            <v>32.07.03</v>
          </cell>
          <cell r="E1000" t="str">
            <v xml:space="preserve">Transporte de 1ª/2ª categoria até 5 km </v>
          </cell>
          <cell r="F1000" t="str">
            <v>m³xkm</v>
          </cell>
        </row>
        <row r="1001">
          <cell r="B1001" t="str">
            <v>11.1.119</v>
          </cell>
          <cell r="D1001" t="str">
            <v>32.07.04</v>
          </cell>
          <cell r="E1001" t="str">
            <v xml:space="preserve">Transporte de 1ª/2ª categoria até 10 km </v>
          </cell>
          <cell r="F1001" t="str">
            <v>m³xkm</v>
          </cell>
        </row>
        <row r="1002">
          <cell r="B1002" t="str">
            <v>11.1.120</v>
          </cell>
          <cell r="D1002" t="str">
            <v>32.07.05</v>
          </cell>
          <cell r="E1002" t="str">
            <v xml:space="preserve">Transporte de 1ª/2ª categoria até 15 km </v>
          </cell>
          <cell r="F1002" t="str">
            <v>m³xkm</v>
          </cell>
        </row>
        <row r="1003">
          <cell r="B1003" t="str">
            <v>11.1.121</v>
          </cell>
          <cell r="D1003" t="str">
            <v>32.07.06</v>
          </cell>
          <cell r="E1003" t="str">
            <v xml:space="preserve">Transporte de 1ª/2ª categoria alem 15 km </v>
          </cell>
          <cell r="F1003" t="str">
            <v>m³xkm</v>
          </cell>
        </row>
        <row r="1004">
          <cell r="B1004" t="str">
            <v>11.1.122</v>
          </cell>
          <cell r="D1004" t="str">
            <v>32.07.11</v>
          </cell>
          <cell r="E1004" t="str">
            <v xml:space="preserve">Transporte de solo cimento ate 5 km </v>
          </cell>
          <cell r="F1004" t="str">
            <v>m³xkm</v>
          </cell>
        </row>
        <row r="1005">
          <cell r="B1005" t="str">
            <v>11.1.123</v>
          </cell>
          <cell r="D1005" t="str">
            <v>32.08.01</v>
          </cell>
          <cell r="E1005" t="str">
            <v xml:space="preserve">Sub-base ou base solo cim 7% - Pulv. </v>
          </cell>
          <cell r="F1005" t="str">
            <v>m³</v>
          </cell>
        </row>
        <row r="1006">
          <cell r="B1006" t="str">
            <v>11.1.124</v>
          </cell>
          <cell r="D1006" t="str">
            <v>32.08.04</v>
          </cell>
          <cell r="E1006" t="str">
            <v xml:space="preserve">Sub-base ou base solo cim 10% - Pulv. </v>
          </cell>
          <cell r="F1006" t="str">
            <v>m³</v>
          </cell>
        </row>
        <row r="1008">
          <cell r="B1008" t="str">
            <v>Cód. Colinas</v>
          </cell>
          <cell r="D1008" t="str">
            <v>Código</v>
          </cell>
          <cell r="E1008" t="str">
            <v>Serviços</v>
          </cell>
          <cell r="F1008" t="str">
            <v>Unid.</v>
          </cell>
        </row>
        <row r="1011">
          <cell r="D1011" t="str">
            <v>FASE 34 - SERVIÇOS TERCEIRIZADOS</v>
          </cell>
        </row>
        <row r="1012">
          <cell r="B1012" t="str">
            <v>12.1.1</v>
          </cell>
          <cell r="D1012" t="str">
            <v>34.01.01</v>
          </cell>
          <cell r="E1012" t="str">
            <v xml:space="preserve">Arrecadador </v>
          </cell>
          <cell r="F1012" t="str">
            <v>sal. mês</v>
          </cell>
        </row>
        <row r="1013">
          <cell r="B1013" t="str">
            <v>12.1.2</v>
          </cell>
          <cell r="D1013" t="str">
            <v>34.01.02</v>
          </cell>
          <cell r="E1013" t="str">
            <v>Auxiliar Man. El. Eletronica</v>
          </cell>
          <cell r="F1013" t="str">
            <v>sal. mês</v>
          </cell>
        </row>
        <row r="1014">
          <cell r="B1014" t="str">
            <v>12.1.3</v>
          </cell>
          <cell r="D1014" t="str">
            <v>34.01.03</v>
          </cell>
          <cell r="E1014" t="str">
            <v>Auxiliar de Pista</v>
          </cell>
          <cell r="F1014" t="str">
            <v>sal. mês</v>
          </cell>
        </row>
        <row r="1015">
          <cell r="B1015" t="str">
            <v>12.1.4</v>
          </cell>
          <cell r="D1015" t="str">
            <v>34.01.04</v>
          </cell>
          <cell r="E1015" t="str">
            <v>Auxiliar de tráfego</v>
          </cell>
          <cell r="F1015" t="str">
            <v>sal. mês</v>
          </cell>
        </row>
        <row r="1016">
          <cell r="B1016" t="str">
            <v>12.1.5</v>
          </cell>
          <cell r="D1016" t="str">
            <v>34.01.05</v>
          </cell>
          <cell r="E1016" t="str">
            <v>Coordenador de pedágio</v>
          </cell>
          <cell r="F1016" t="str">
            <v>sal. mês</v>
          </cell>
        </row>
        <row r="1017">
          <cell r="B1017" t="str">
            <v>12.1.6</v>
          </cell>
          <cell r="D1017" t="str">
            <v>34.01.06</v>
          </cell>
          <cell r="E1017" t="str">
            <v>Supervisor de pedágio</v>
          </cell>
          <cell r="F1017" t="str">
            <v>sal. mês</v>
          </cell>
        </row>
        <row r="1018">
          <cell r="B1018" t="str">
            <v>12.1.7</v>
          </cell>
          <cell r="D1018" t="str">
            <v>34.01.07</v>
          </cell>
          <cell r="E1018" t="str">
            <v>Conferente</v>
          </cell>
          <cell r="F1018" t="str">
            <v>sal. mês</v>
          </cell>
        </row>
        <row r="1019">
          <cell r="B1019" t="str">
            <v>12.1.8</v>
          </cell>
          <cell r="D1019" t="str">
            <v>34.01.10</v>
          </cell>
          <cell r="E1019" t="str">
            <v xml:space="preserve">Técnico manut. Elet-eletr </v>
          </cell>
          <cell r="F1019" t="str">
            <v>sal. mês</v>
          </cell>
        </row>
        <row r="1020">
          <cell r="B1020" t="str">
            <v>12.1.9</v>
          </cell>
          <cell r="D1020" t="str">
            <v>34.01.11</v>
          </cell>
          <cell r="E1020" t="str">
            <v xml:space="preserve">Auxiliar Técnico </v>
          </cell>
          <cell r="F1020" t="str">
            <v>sal. mês</v>
          </cell>
        </row>
        <row r="1021">
          <cell r="B1021" t="str">
            <v>12.1.10</v>
          </cell>
          <cell r="D1021" t="str">
            <v>34.02.01</v>
          </cell>
          <cell r="E1021" t="str">
            <v>Balanceiro</v>
          </cell>
          <cell r="F1021" t="str">
            <v>sal. mês</v>
          </cell>
        </row>
        <row r="1022">
          <cell r="B1022" t="str">
            <v>12.1.11</v>
          </cell>
          <cell r="D1022" t="str">
            <v>34.02.02</v>
          </cell>
          <cell r="E1022" t="str">
            <v>Auxiliar de pesagem</v>
          </cell>
          <cell r="F1022" t="str">
            <v>sal. mês</v>
          </cell>
        </row>
        <row r="1023">
          <cell r="B1023" t="str">
            <v>12.1.12</v>
          </cell>
          <cell r="D1023" t="str">
            <v>34.03.01</v>
          </cell>
          <cell r="E1023" t="str">
            <v>Limpeza de áreas int. pisos acarpetados</v>
          </cell>
          <cell r="F1023" t="str">
            <v>m² x mês</v>
          </cell>
        </row>
        <row r="1024">
          <cell r="B1024" t="str">
            <v>12.1.13</v>
          </cell>
          <cell r="D1024" t="str">
            <v>34.03.02</v>
          </cell>
          <cell r="E1024" t="str">
            <v>Limpeza de áreas internas e pisos frios</v>
          </cell>
          <cell r="F1024" t="str">
            <v>m² x mês</v>
          </cell>
        </row>
        <row r="1025">
          <cell r="B1025" t="str">
            <v>12.1.14</v>
          </cell>
          <cell r="D1025" t="str">
            <v>34.03.03</v>
          </cell>
          <cell r="E1025" t="str">
            <v>Limpeza de áreas internas laboratórios</v>
          </cell>
          <cell r="F1025" t="str">
            <v>m² x mês</v>
          </cell>
        </row>
        <row r="1026">
          <cell r="B1026" t="str">
            <v>12.1.15</v>
          </cell>
          <cell r="D1026" t="str">
            <v>34.03.04</v>
          </cell>
          <cell r="E1026" t="str">
            <v>Limpeza de áreas int.almoxarif.e galpões</v>
          </cell>
          <cell r="F1026" t="str">
            <v>m² x mês</v>
          </cell>
        </row>
        <row r="1027">
          <cell r="B1027" t="str">
            <v>12.1.16</v>
          </cell>
          <cell r="D1027" t="str">
            <v>34.03.05</v>
          </cell>
          <cell r="E1027" t="str">
            <v>Limpeza de áreas internas oficinas</v>
          </cell>
          <cell r="F1027" t="str">
            <v>m² x mês</v>
          </cell>
        </row>
        <row r="1028">
          <cell r="B1028" t="str">
            <v>12.1.17</v>
          </cell>
          <cell r="D1028" t="str">
            <v>34.03.06</v>
          </cell>
          <cell r="E1028" t="str">
            <v>Limpeza áreas ext. pisos pav.e terra</v>
          </cell>
          <cell r="F1028" t="str">
            <v>m² x mês</v>
          </cell>
        </row>
        <row r="1029">
          <cell r="B1029" t="str">
            <v>12.1.18</v>
          </cell>
          <cell r="D1029" t="str">
            <v>34.03.07</v>
          </cell>
          <cell r="E1029" t="str">
            <v>Limpeza ext. pát.e áreas verdes alta freq.</v>
          </cell>
          <cell r="F1029" t="str">
            <v>m² x mês</v>
          </cell>
        </row>
        <row r="1030">
          <cell r="B1030" t="str">
            <v>12.1.19</v>
          </cell>
          <cell r="D1030" t="str">
            <v>34.03.08</v>
          </cell>
          <cell r="E1030" t="str">
            <v xml:space="preserve">Limpeza ext. pát.e áreas verdes média freq </v>
          </cell>
          <cell r="F1030" t="str">
            <v>m² x mês</v>
          </cell>
        </row>
        <row r="1031">
          <cell r="B1031" t="str">
            <v>12.1.20</v>
          </cell>
          <cell r="D1031" t="str">
            <v>34.03.09</v>
          </cell>
          <cell r="E1031" t="str">
            <v>Limpeza ext. pát.e áreas verdes baixa freq</v>
          </cell>
          <cell r="F1031" t="str">
            <v>m² x mês</v>
          </cell>
        </row>
        <row r="1032">
          <cell r="B1032" t="str">
            <v>12.1.21</v>
          </cell>
          <cell r="D1032" t="str">
            <v>34.03.10</v>
          </cell>
          <cell r="E1032" t="str">
            <v xml:space="preserve">Vidros externos c/ exp.risco trimestr. </v>
          </cell>
          <cell r="F1032" t="str">
            <v>m² x mês</v>
          </cell>
        </row>
        <row r="1033">
          <cell r="B1033" t="str">
            <v>12.1.22</v>
          </cell>
          <cell r="D1033" t="str">
            <v>34.03.11</v>
          </cell>
          <cell r="E1033" t="str">
            <v>Vidros externos s/ exp.risco - trimestr.</v>
          </cell>
          <cell r="F1033" t="str">
            <v>m² x mês</v>
          </cell>
        </row>
        <row r="1034">
          <cell r="B1034" t="str">
            <v>12.1.23</v>
          </cell>
          <cell r="D1034" t="str">
            <v>34.03.12</v>
          </cell>
          <cell r="E1034" t="str">
            <v xml:space="preserve">Vidros externos c/ exp.risco - s/estral </v>
          </cell>
          <cell r="F1034" t="str">
            <v>m² x mês</v>
          </cell>
        </row>
        <row r="1035">
          <cell r="B1035" t="str">
            <v>12.1.24</v>
          </cell>
          <cell r="D1035" t="str">
            <v>34.03.13</v>
          </cell>
          <cell r="E1035" t="str">
            <v xml:space="preserve">Vidros externos s/ exp.risco - s/estral </v>
          </cell>
          <cell r="F1035" t="str">
            <v>m² x mês</v>
          </cell>
        </row>
        <row r="1036">
          <cell r="B1036" t="str">
            <v>12.1.25</v>
          </cell>
          <cell r="D1036" t="str">
            <v>34.04.02</v>
          </cell>
          <cell r="E1036" t="str">
            <v xml:space="preserve">Vigilância 44h sem. de segunda a sextaVig.feira </v>
          </cell>
          <cell r="F1036" t="str">
            <v>p x dia</v>
          </cell>
        </row>
        <row r="1037">
          <cell r="B1037" t="str">
            <v>12.1.26</v>
          </cell>
          <cell r="D1037" t="str">
            <v>34.04.04</v>
          </cell>
          <cell r="E1037" t="str">
            <v xml:space="preserve">Vigilância 12h diurno de segunda a domingo </v>
          </cell>
          <cell r="F1037" t="str">
            <v>p x dia</v>
          </cell>
        </row>
        <row r="1038">
          <cell r="B1038" t="str">
            <v>12.1.27</v>
          </cell>
          <cell r="D1038" t="str">
            <v>34.04.06</v>
          </cell>
          <cell r="E1038" t="str">
            <v xml:space="preserve">Vigilância 12h noturno de segunda a domingo </v>
          </cell>
          <cell r="F1038" t="str">
            <v>p x dia</v>
          </cell>
        </row>
        <row r="1039">
          <cell r="B1039" t="str">
            <v>12.1.28</v>
          </cell>
          <cell r="D1039" t="str">
            <v>34.05.02</v>
          </cell>
          <cell r="E1039" t="str">
            <v xml:space="preserve">Portaria 44h sem. diurno deseg/ sexta-feira </v>
          </cell>
          <cell r="F1039" t="str">
            <v>p x dia</v>
          </cell>
        </row>
        <row r="1040">
          <cell r="B1040" t="str">
            <v>12.1.29</v>
          </cell>
          <cell r="D1040" t="str">
            <v>34.05.04</v>
          </cell>
          <cell r="E1040" t="str">
            <v xml:space="preserve">Portaria 12h sem. diurno deseg/ sexta-feira </v>
          </cell>
          <cell r="F1040" t="str">
            <v>p x dia</v>
          </cell>
        </row>
        <row r="1041">
          <cell r="B1041" t="str">
            <v>12.1.30</v>
          </cell>
          <cell r="D1041" t="str">
            <v>34.05.06</v>
          </cell>
          <cell r="E1041" t="str">
            <v xml:space="preserve">Portaria 8h diurno de segunda a domingo </v>
          </cell>
          <cell r="F1041" t="str">
            <v>p x dia</v>
          </cell>
        </row>
        <row r="1042">
          <cell r="B1042" t="str">
            <v>12.1.31</v>
          </cell>
          <cell r="D1042" t="str">
            <v>34.05.08</v>
          </cell>
          <cell r="E1042" t="str">
            <v xml:space="preserve">Portaria 24h diuturno de segunda a domingo </v>
          </cell>
          <cell r="F1042" t="str">
            <v>p x dia</v>
          </cell>
        </row>
        <row r="1043">
          <cell r="B1043" t="str">
            <v>12.1.32</v>
          </cell>
          <cell r="D1043" t="str">
            <v>34.07.01.01</v>
          </cell>
          <cell r="E1043" t="str">
            <v>Médico Supervisor</v>
          </cell>
          <cell r="F1043" t="str">
            <v>h</v>
          </cell>
        </row>
        <row r="1044">
          <cell r="B1044" t="str">
            <v>12.1.33</v>
          </cell>
          <cell r="D1044" t="str">
            <v>34.07.01.02</v>
          </cell>
          <cell r="E1044" t="str">
            <v>Paramédico</v>
          </cell>
          <cell r="F1044" t="str">
            <v>h</v>
          </cell>
        </row>
        <row r="1045">
          <cell r="B1045" t="str">
            <v>12.1.34</v>
          </cell>
          <cell r="D1045" t="str">
            <v>34.07.01.03</v>
          </cell>
          <cell r="E1045" t="str">
            <v>Atendente de primeiros socorros</v>
          </cell>
          <cell r="F1045" t="str">
            <v>h</v>
          </cell>
        </row>
        <row r="1046">
          <cell r="B1046" t="str">
            <v>12.1.35</v>
          </cell>
          <cell r="D1046" t="str">
            <v>34.07.01.04</v>
          </cell>
          <cell r="E1046" t="str">
            <v>Auxiliar Atendente de primeiros socorros</v>
          </cell>
          <cell r="F1046" t="str">
            <v>h</v>
          </cell>
        </row>
        <row r="1047">
          <cell r="B1047" t="str">
            <v>12.1.36</v>
          </cell>
          <cell r="D1047" t="str">
            <v>34.07.01.05</v>
          </cell>
          <cell r="E1047" t="str">
            <v>Motorista ambulância</v>
          </cell>
          <cell r="F1047" t="str">
            <v>h</v>
          </cell>
        </row>
        <row r="1048">
          <cell r="B1048" t="str">
            <v>12.1.37</v>
          </cell>
          <cell r="D1048" t="str">
            <v>34.07.01.06</v>
          </cell>
          <cell r="E1048" t="str">
            <v>Operador de guincho</v>
          </cell>
          <cell r="F1048" t="str">
            <v>h</v>
          </cell>
        </row>
        <row r="1049">
          <cell r="B1049" t="str">
            <v>12.1.38</v>
          </cell>
          <cell r="D1049" t="str">
            <v>34.08.27</v>
          </cell>
          <cell r="E1049" t="str">
            <v>Hidr. Daee e deprn</v>
          </cell>
          <cell r="F1049" t="str">
            <v xml:space="preserve">un </v>
          </cell>
        </row>
        <row r="1051">
          <cell r="B1051" t="str">
            <v>Cód. Colinas</v>
          </cell>
          <cell r="D1051" t="str">
            <v>Código</v>
          </cell>
          <cell r="E1051" t="str">
            <v>Serviços</v>
          </cell>
          <cell r="F1051" t="str">
            <v>Unid.</v>
          </cell>
        </row>
        <row r="1054">
          <cell r="D1054" t="str">
            <v>FASE 35 - EQUIPE DE PROJETO GERENCIAMENTO, MEIO AMBIENTE E OBRA</v>
          </cell>
        </row>
        <row r="1055">
          <cell r="B1055" t="str">
            <v>13.1.1</v>
          </cell>
          <cell r="D1055" t="str">
            <v>35.01.04</v>
          </cell>
          <cell r="E1055" t="str">
            <v>Analista de Sistema Júnior</v>
          </cell>
          <cell r="F1055" t="str">
            <v>h</v>
          </cell>
        </row>
        <row r="1056">
          <cell r="B1056" t="str">
            <v>13.1.2</v>
          </cell>
          <cell r="D1056" t="str">
            <v>35.01.05</v>
          </cell>
          <cell r="E1056" t="str">
            <v>Analista de Sistema Pleno</v>
          </cell>
          <cell r="F1056" t="str">
            <v>h</v>
          </cell>
        </row>
        <row r="1057">
          <cell r="B1057" t="str">
            <v>13.1.3</v>
          </cell>
          <cell r="D1057" t="str">
            <v>35.01.06</v>
          </cell>
          <cell r="E1057" t="str">
            <v>Analista de Sistema Senior</v>
          </cell>
          <cell r="F1057" t="str">
            <v>h</v>
          </cell>
        </row>
        <row r="1058">
          <cell r="B1058" t="str">
            <v>13.1.4</v>
          </cell>
          <cell r="D1058" t="str">
            <v>35.01.09</v>
          </cell>
          <cell r="E1058" t="str">
            <v>Auxiliar de Laboratório</v>
          </cell>
          <cell r="F1058" t="str">
            <v>h</v>
          </cell>
        </row>
        <row r="1059">
          <cell r="B1059" t="str">
            <v>13.1.5</v>
          </cell>
          <cell r="D1059" t="str">
            <v>35.01.10</v>
          </cell>
          <cell r="E1059" t="str">
            <v>Auxiliar Topografia</v>
          </cell>
          <cell r="F1059" t="str">
            <v>h</v>
          </cell>
        </row>
        <row r="1060">
          <cell r="B1060" t="str">
            <v>13.1.6</v>
          </cell>
          <cell r="D1060" t="str">
            <v>35.01.11</v>
          </cell>
          <cell r="E1060" t="str">
            <v>Auxiliar/Escritório</v>
          </cell>
          <cell r="F1060" t="str">
            <v>h</v>
          </cell>
        </row>
        <row r="1061">
          <cell r="B1061" t="str">
            <v>13.1.7</v>
          </cell>
          <cell r="D1061" t="str">
            <v>35.01.12</v>
          </cell>
          <cell r="E1061" t="str">
            <v>Chefe de Escritório</v>
          </cell>
          <cell r="F1061" t="str">
            <v>h</v>
          </cell>
        </row>
        <row r="1062">
          <cell r="B1062" t="str">
            <v>13.1.8</v>
          </cell>
          <cell r="D1062" t="str">
            <v>35.01.13</v>
          </cell>
          <cell r="E1062" t="str">
            <v>Consultor (sem vínculo)</v>
          </cell>
          <cell r="F1062" t="str">
            <v>h</v>
          </cell>
        </row>
        <row r="1063">
          <cell r="B1063" t="str">
            <v>13.1.9</v>
          </cell>
          <cell r="D1063" t="str">
            <v>35.01.13.01</v>
          </cell>
          <cell r="E1063" t="str">
            <v>Consultor jurídico (sem vínculo)</v>
          </cell>
          <cell r="F1063" t="str">
            <v>h</v>
          </cell>
        </row>
        <row r="1064">
          <cell r="B1064" t="str">
            <v>13.1.10</v>
          </cell>
          <cell r="D1064" t="str">
            <v>35.01.15</v>
          </cell>
          <cell r="E1064" t="str">
            <v>Digitado</v>
          </cell>
          <cell r="F1064" t="str">
            <v>h</v>
          </cell>
        </row>
        <row r="1065">
          <cell r="B1065" t="str">
            <v>13.1.11</v>
          </cell>
          <cell r="D1065" t="str">
            <v>35.01.16</v>
          </cell>
          <cell r="E1065" t="str">
            <v>Desenhista</v>
          </cell>
          <cell r="F1065" t="str">
            <v>h</v>
          </cell>
        </row>
        <row r="1066">
          <cell r="B1066" t="str">
            <v>13.1.12</v>
          </cell>
          <cell r="D1066" t="str">
            <v>35.01.17</v>
          </cell>
          <cell r="E1066" t="str">
            <v>Desenhista/Calculista</v>
          </cell>
          <cell r="F1066" t="str">
            <v>h</v>
          </cell>
        </row>
        <row r="1067">
          <cell r="B1067" t="str">
            <v>13.1.13</v>
          </cell>
          <cell r="D1067" t="str">
            <v>35.01.18</v>
          </cell>
          <cell r="E1067" t="str">
            <v>Economista Júnior</v>
          </cell>
          <cell r="F1067" t="str">
            <v>h</v>
          </cell>
        </row>
        <row r="1068">
          <cell r="B1068" t="str">
            <v>13.1.14</v>
          </cell>
          <cell r="D1068" t="str">
            <v>35.01.19</v>
          </cell>
          <cell r="E1068" t="str">
            <v>Economista Pleno</v>
          </cell>
          <cell r="F1068" t="str">
            <v>h</v>
          </cell>
        </row>
        <row r="1069">
          <cell r="B1069" t="str">
            <v>13.1.15</v>
          </cell>
          <cell r="D1069" t="str">
            <v>35.01.20</v>
          </cell>
          <cell r="E1069" t="str">
            <v>Economista Senior</v>
          </cell>
          <cell r="F1069" t="str">
            <v>h</v>
          </cell>
        </row>
        <row r="1070">
          <cell r="B1070" t="str">
            <v>13.1.16</v>
          </cell>
          <cell r="D1070" t="str">
            <v>35.01.21</v>
          </cell>
          <cell r="E1070" t="str">
            <v>Engenheiro Júnior</v>
          </cell>
          <cell r="F1070" t="str">
            <v>h</v>
          </cell>
        </row>
        <row r="1071">
          <cell r="B1071" t="str">
            <v>13.1.17</v>
          </cell>
          <cell r="D1071" t="str">
            <v>35.01.22</v>
          </cell>
          <cell r="E1071" t="str">
            <v>Engenheiro Pleno</v>
          </cell>
          <cell r="F1071" t="str">
            <v>h</v>
          </cell>
        </row>
        <row r="1072">
          <cell r="B1072" t="str">
            <v>13.1.18</v>
          </cell>
          <cell r="D1072" t="str">
            <v>35.01.23</v>
          </cell>
          <cell r="E1072" t="str">
            <v>Engenheiro Senior</v>
          </cell>
          <cell r="F1072" t="str">
            <v>h</v>
          </cell>
        </row>
        <row r="1073">
          <cell r="B1073" t="str">
            <v>13.1.19</v>
          </cell>
          <cell r="D1073" t="str">
            <v>35.01.24</v>
          </cell>
          <cell r="E1073" t="str">
            <v>Especialista em Treinamento Pleno</v>
          </cell>
          <cell r="F1073" t="str">
            <v>h</v>
          </cell>
        </row>
        <row r="1074">
          <cell r="B1074" t="str">
            <v>13.1.20</v>
          </cell>
          <cell r="D1074" t="str">
            <v>35.01.25</v>
          </cell>
          <cell r="E1074" t="str">
            <v>Especialista em Treinamento Senior</v>
          </cell>
          <cell r="F1074" t="str">
            <v>h</v>
          </cell>
        </row>
        <row r="1075">
          <cell r="B1075" t="str">
            <v>13.1.21</v>
          </cell>
          <cell r="D1075" t="str">
            <v>35.01.26</v>
          </cell>
          <cell r="E1075" t="str">
            <v>Fiscal de Obras</v>
          </cell>
          <cell r="F1075" t="str">
            <v>h</v>
          </cell>
        </row>
        <row r="1076">
          <cell r="B1076" t="str">
            <v>13.1.22</v>
          </cell>
          <cell r="D1076" t="str">
            <v>35.01.27</v>
          </cell>
          <cell r="E1076" t="str">
            <v>Geólogo Júnior</v>
          </cell>
          <cell r="F1076" t="str">
            <v>h</v>
          </cell>
        </row>
        <row r="1077">
          <cell r="B1077" t="str">
            <v>13.1.23</v>
          </cell>
          <cell r="D1077" t="str">
            <v>35.01.28</v>
          </cell>
          <cell r="E1077" t="str">
            <v>Geólogo Pleno</v>
          </cell>
          <cell r="F1077" t="str">
            <v>h</v>
          </cell>
        </row>
        <row r="1078">
          <cell r="B1078" t="str">
            <v>13.1.24</v>
          </cell>
          <cell r="D1078" t="str">
            <v>35.01.29</v>
          </cell>
          <cell r="E1078" t="str">
            <v>Geólogo Senior</v>
          </cell>
          <cell r="F1078" t="str">
            <v>h</v>
          </cell>
        </row>
        <row r="1079">
          <cell r="B1079" t="str">
            <v>13.1.25</v>
          </cell>
          <cell r="D1079" t="str">
            <v>35.01.30</v>
          </cell>
          <cell r="E1079" t="str">
            <v>Laboratorista</v>
          </cell>
          <cell r="F1079" t="str">
            <v>h</v>
          </cell>
        </row>
        <row r="1080">
          <cell r="B1080" t="str">
            <v>13.1.26</v>
          </cell>
          <cell r="D1080" t="str">
            <v>35.01.31</v>
          </cell>
          <cell r="E1080" t="str">
            <v>Laboratorista Auxiliar</v>
          </cell>
          <cell r="F1080" t="str">
            <v>h</v>
          </cell>
        </row>
        <row r="1081">
          <cell r="B1081" t="str">
            <v>13.1.27</v>
          </cell>
          <cell r="D1081" t="str">
            <v>35.01.32</v>
          </cell>
          <cell r="E1081" t="str">
            <v>Motorista</v>
          </cell>
          <cell r="F1081" t="str">
            <v>h</v>
          </cell>
        </row>
        <row r="1082">
          <cell r="B1082" t="str">
            <v>13.1.28</v>
          </cell>
          <cell r="D1082" t="str">
            <v>35.01.33</v>
          </cell>
          <cell r="E1082" t="str">
            <v>Nivelador</v>
          </cell>
          <cell r="F1082" t="str">
            <v>h</v>
          </cell>
        </row>
        <row r="1083">
          <cell r="B1083" t="str">
            <v>13.1.29</v>
          </cell>
          <cell r="D1083" t="str">
            <v>35.01.34</v>
          </cell>
          <cell r="E1083" t="str">
            <v>Operador de Microcomputador</v>
          </cell>
          <cell r="F1083" t="str">
            <v>h</v>
          </cell>
        </row>
        <row r="1084">
          <cell r="B1084" t="str">
            <v>13.1.30</v>
          </cell>
          <cell r="D1084" t="str">
            <v>35.01.35</v>
          </cell>
          <cell r="E1084" t="str">
            <v>Programador de Computador Júnior</v>
          </cell>
          <cell r="F1084" t="str">
            <v>h</v>
          </cell>
        </row>
        <row r="1085">
          <cell r="B1085" t="str">
            <v>13.1.31</v>
          </cell>
          <cell r="D1085" t="str">
            <v>35.01.36</v>
          </cell>
          <cell r="E1085" t="str">
            <v>Programador de Computador Pleno</v>
          </cell>
          <cell r="F1085" t="str">
            <v>h</v>
          </cell>
        </row>
        <row r="1086">
          <cell r="B1086" t="str">
            <v>13.1.32</v>
          </cell>
          <cell r="D1086" t="str">
            <v>35.01.37</v>
          </cell>
          <cell r="E1086" t="str">
            <v>Programador de Computador Senior</v>
          </cell>
          <cell r="F1086" t="str">
            <v>h</v>
          </cell>
        </row>
        <row r="1087">
          <cell r="B1087" t="str">
            <v>13.1.33</v>
          </cell>
          <cell r="D1087" t="str">
            <v>35.01.38</v>
          </cell>
          <cell r="E1087" t="str">
            <v>Psicólogo</v>
          </cell>
          <cell r="F1087" t="str">
            <v>h</v>
          </cell>
        </row>
        <row r="1088">
          <cell r="B1088" t="str">
            <v>13.1.34</v>
          </cell>
          <cell r="D1088" t="str">
            <v>35.01.39</v>
          </cell>
          <cell r="E1088" t="str">
            <v>Seccionista</v>
          </cell>
          <cell r="F1088" t="str">
            <v>h</v>
          </cell>
        </row>
        <row r="1089">
          <cell r="B1089" t="str">
            <v>13.1.35</v>
          </cell>
          <cell r="D1089" t="str">
            <v>35.01.40</v>
          </cell>
          <cell r="E1089" t="str">
            <v>Secretária</v>
          </cell>
          <cell r="F1089" t="str">
            <v>h</v>
          </cell>
        </row>
        <row r="1090">
          <cell r="B1090" t="str">
            <v>13.1.36</v>
          </cell>
          <cell r="D1090" t="str">
            <v>35.01.41</v>
          </cell>
          <cell r="E1090" t="str">
            <v>Topógrafo</v>
          </cell>
          <cell r="F1090" t="str">
            <v>h</v>
          </cell>
        </row>
        <row r="1091">
          <cell r="B1091" t="str">
            <v>13.1.37</v>
          </cell>
          <cell r="D1091" t="str">
            <v>35.01.42</v>
          </cell>
          <cell r="E1091" t="str">
            <v>Topógrafo Auxiliar</v>
          </cell>
          <cell r="F1091" t="str">
            <v>h</v>
          </cell>
        </row>
        <row r="1092">
          <cell r="B1092" t="str">
            <v>13.1.38</v>
          </cell>
          <cell r="D1092" t="str">
            <v>35.01.47</v>
          </cell>
          <cell r="E1092" t="str">
            <v>Entrevistador</v>
          </cell>
          <cell r="F1092" t="str">
            <v>h</v>
          </cell>
        </row>
        <row r="1093">
          <cell r="B1093" t="str">
            <v>13.1.39</v>
          </cell>
          <cell r="D1093" t="str">
            <v>35.02.04</v>
          </cell>
          <cell r="E1093" t="str">
            <v>Auxiliar de escritório</v>
          </cell>
          <cell r="F1093" t="str">
            <v>h</v>
          </cell>
        </row>
        <row r="1094">
          <cell r="B1094" t="str">
            <v>13.1.40</v>
          </cell>
          <cell r="D1094" t="str">
            <v>35.02.05</v>
          </cell>
          <cell r="E1094" t="str">
            <v>Auxiliar de topografia</v>
          </cell>
          <cell r="F1094" t="str">
            <v>h</v>
          </cell>
        </row>
        <row r="1095">
          <cell r="B1095" t="str">
            <v>13.1.41</v>
          </cell>
          <cell r="D1095" t="str">
            <v>35.02.06</v>
          </cell>
          <cell r="E1095" t="str">
            <v>Auxiliar Técnico</v>
          </cell>
          <cell r="F1095" t="str">
            <v>h</v>
          </cell>
        </row>
        <row r="1096">
          <cell r="B1096" t="str">
            <v>13.1.42</v>
          </cell>
          <cell r="D1096" t="str">
            <v>35.02.07</v>
          </cell>
          <cell r="E1096" t="str">
            <v>Consultor A</v>
          </cell>
          <cell r="F1096" t="str">
            <v>h</v>
          </cell>
        </row>
        <row r="1097">
          <cell r="B1097" t="str">
            <v>13.1.43</v>
          </cell>
          <cell r="D1097" t="str">
            <v>35.02.08</v>
          </cell>
          <cell r="E1097" t="str">
            <v xml:space="preserve">Consultor B </v>
          </cell>
          <cell r="F1097" t="str">
            <v>h</v>
          </cell>
        </row>
        <row r="1098">
          <cell r="B1098" t="str">
            <v>13.1.44</v>
          </cell>
          <cell r="D1098" t="str">
            <v>35.02.09</v>
          </cell>
          <cell r="E1098" t="str">
            <v>Consultor C</v>
          </cell>
          <cell r="F1098" t="str">
            <v>h</v>
          </cell>
        </row>
        <row r="1099">
          <cell r="B1099" t="str">
            <v>13.1.45</v>
          </cell>
          <cell r="D1099" t="str">
            <v xml:space="preserve">35.02.10 </v>
          </cell>
          <cell r="E1099" t="str">
            <v>Coordenador</v>
          </cell>
          <cell r="F1099" t="str">
            <v>h</v>
          </cell>
        </row>
        <row r="1100">
          <cell r="B1100" t="str">
            <v>13.1.46</v>
          </cell>
          <cell r="D1100" t="str">
            <v>35.02.11</v>
          </cell>
          <cell r="E1100" t="str">
            <v>Desenhista e Calculista I</v>
          </cell>
          <cell r="F1100" t="str">
            <v>h</v>
          </cell>
        </row>
        <row r="1101">
          <cell r="B1101" t="str">
            <v>13.1.47</v>
          </cell>
          <cell r="D1101" t="str">
            <v>35.02.12</v>
          </cell>
          <cell r="E1101" t="str">
            <v>Desenhista e Calculista II</v>
          </cell>
          <cell r="F1101" t="str">
            <v>h</v>
          </cell>
        </row>
        <row r="1102">
          <cell r="B1102" t="str">
            <v>13.1.48</v>
          </cell>
          <cell r="D1102" t="str">
            <v>35.02.13</v>
          </cell>
          <cell r="E1102" t="str">
            <v xml:space="preserve">Desenhista e Calculista III </v>
          </cell>
          <cell r="F1102" t="str">
            <v>h</v>
          </cell>
        </row>
        <row r="1103">
          <cell r="B1103" t="str">
            <v>13.1.49</v>
          </cell>
          <cell r="D1103" t="str">
            <v>35.02.14</v>
          </cell>
          <cell r="E1103" t="str">
            <v>Engenheiro Júnior</v>
          </cell>
          <cell r="F1103" t="str">
            <v>h</v>
          </cell>
        </row>
        <row r="1104">
          <cell r="B1104" t="str">
            <v>13.1.50</v>
          </cell>
          <cell r="D1104" t="str">
            <v>35.02.15</v>
          </cell>
          <cell r="E1104" t="str">
            <v>Engenheiro Pleno</v>
          </cell>
          <cell r="F1104" t="str">
            <v>h</v>
          </cell>
        </row>
        <row r="1105">
          <cell r="B1105" t="str">
            <v>13.1.51</v>
          </cell>
          <cell r="D1105" t="str">
            <v>35.02.16</v>
          </cell>
          <cell r="E1105" t="str">
            <v>Engenheiro Senior</v>
          </cell>
          <cell r="F1105" t="str">
            <v>h</v>
          </cell>
        </row>
        <row r="1106">
          <cell r="B1106" t="str">
            <v>13.1.52</v>
          </cell>
          <cell r="D1106" t="str">
            <v>35.02.17</v>
          </cell>
          <cell r="E1106" t="str">
            <v>Projetista A / Assistente Técnico I</v>
          </cell>
          <cell r="F1106" t="str">
            <v>h</v>
          </cell>
        </row>
        <row r="1107">
          <cell r="B1107" t="str">
            <v>13.1.53</v>
          </cell>
          <cell r="D1107" t="str">
            <v>35.02.18</v>
          </cell>
          <cell r="E1107" t="str">
            <v>Projetista B / Assistente Técnico II</v>
          </cell>
          <cell r="F1107" t="str">
            <v>h</v>
          </cell>
        </row>
        <row r="1108">
          <cell r="B1108" t="str">
            <v>13.1.54</v>
          </cell>
          <cell r="D1108" t="str">
            <v>35.02.19</v>
          </cell>
          <cell r="E1108" t="str">
            <v xml:space="preserve">Projetista C / Assistente Técnico III </v>
          </cell>
          <cell r="F1108" t="str">
            <v>h</v>
          </cell>
        </row>
        <row r="1109">
          <cell r="B1109" t="str">
            <v>13.1.55</v>
          </cell>
          <cell r="D1109" t="str">
            <v>35.02.23</v>
          </cell>
          <cell r="E1109" t="str">
            <v>Engenheiro Agronomo</v>
          </cell>
          <cell r="F1109" t="str">
            <v>h</v>
          </cell>
        </row>
        <row r="1110">
          <cell r="B1110" t="str">
            <v>13.1.56</v>
          </cell>
          <cell r="D1110" t="str">
            <v>35.02.24</v>
          </cell>
          <cell r="E1110" t="str">
            <v>Antropólogo</v>
          </cell>
          <cell r="F1110" t="str">
            <v>h</v>
          </cell>
        </row>
        <row r="1111">
          <cell r="B1111" t="str">
            <v>13.1.57</v>
          </cell>
          <cell r="D1111" t="str">
            <v>35.02.25</v>
          </cell>
          <cell r="E1111" t="str">
            <v>Nivelador</v>
          </cell>
          <cell r="F1111" t="str">
            <v>h</v>
          </cell>
        </row>
        <row r="1112">
          <cell r="B1112" t="str">
            <v>13.1.58</v>
          </cell>
          <cell r="D1112" t="str">
            <v>35.02.26</v>
          </cell>
          <cell r="E1112" t="str">
            <v>Topógrafo</v>
          </cell>
          <cell r="F1112" t="str">
            <v>h</v>
          </cell>
        </row>
        <row r="1113">
          <cell r="B1113" t="str">
            <v>13.1.59</v>
          </cell>
          <cell r="D1113" t="str">
            <v>35.02.28</v>
          </cell>
          <cell r="E1113" t="str">
            <v>Biólogo</v>
          </cell>
          <cell r="F1113" t="str">
            <v>h</v>
          </cell>
        </row>
        <row r="1114">
          <cell r="B1114" t="str">
            <v>13.1.60</v>
          </cell>
          <cell r="D1114" t="str">
            <v>35.02.29</v>
          </cell>
          <cell r="E1114" t="str">
            <v>Economista Júnior</v>
          </cell>
          <cell r="F1114" t="str">
            <v>h</v>
          </cell>
        </row>
        <row r="1115">
          <cell r="B1115" t="str">
            <v>13.1.61</v>
          </cell>
          <cell r="D1115" t="str">
            <v>35.02.30</v>
          </cell>
          <cell r="E1115" t="str">
            <v>Economista Pleno</v>
          </cell>
          <cell r="F1115" t="str">
            <v>h</v>
          </cell>
        </row>
        <row r="1116">
          <cell r="B1116" t="str">
            <v>13.1.62</v>
          </cell>
          <cell r="D1116" t="str">
            <v>35.02.31</v>
          </cell>
          <cell r="E1116" t="str">
            <v>Economista Senior</v>
          </cell>
          <cell r="F1116" t="str">
            <v>h</v>
          </cell>
        </row>
        <row r="1117">
          <cell r="B1117" t="str">
            <v>13.1.63</v>
          </cell>
          <cell r="D1117" t="str">
            <v>35.02.32</v>
          </cell>
          <cell r="E1117" t="str">
            <v>Especialista Ambiental</v>
          </cell>
          <cell r="F1117" t="str">
            <v>h</v>
          </cell>
        </row>
        <row r="1118">
          <cell r="B1118" t="str">
            <v>13.1.64</v>
          </cell>
          <cell r="D1118" t="str">
            <v>35.02.33</v>
          </cell>
          <cell r="E1118" t="str">
            <v>Geógrafo</v>
          </cell>
          <cell r="F1118" t="str">
            <v>h</v>
          </cell>
        </row>
        <row r="1119">
          <cell r="B1119" t="str">
            <v>13.1.65</v>
          </cell>
          <cell r="D1119" t="str">
            <v>35.02.34</v>
          </cell>
          <cell r="E1119" t="str">
            <v>Geólogo Júnior</v>
          </cell>
          <cell r="F1119" t="str">
            <v>h</v>
          </cell>
        </row>
        <row r="1120">
          <cell r="B1120" t="str">
            <v>13.1.66</v>
          </cell>
          <cell r="D1120" t="str">
            <v>35.02.35</v>
          </cell>
          <cell r="E1120" t="str">
            <v>Geólogo Pleno</v>
          </cell>
          <cell r="F1120" t="str">
            <v>h</v>
          </cell>
        </row>
        <row r="1121">
          <cell r="B1121" t="str">
            <v>13.1.67</v>
          </cell>
          <cell r="D1121" t="str">
            <v>35.02.36</v>
          </cell>
          <cell r="E1121" t="str">
            <v>Geólogo Senior</v>
          </cell>
          <cell r="F1121" t="str">
            <v>h</v>
          </cell>
        </row>
        <row r="1122">
          <cell r="B1122" t="str">
            <v>13.1.68</v>
          </cell>
          <cell r="D1122" t="str">
            <v>35.02.37</v>
          </cell>
          <cell r="E1122" t="str">
            <v>Sociólogo</v>
          </cell>
          <cell r="F1122" t="str">
            <v>h</v>
          </cell>
        </row>
        <row r="1123">
          <cell r="B1123" t="str">
            <v>13.1.69</v>
          </cell>
          <cell r="D1123" t="str">
            <v>35.02.38</v>
          </cell>
          <cell r="E1123" t="str">
            <v>Técnico Artes visuais</v>
          </cell>
          <cell r="F1123" t="str">
            <v>h</v>
          </cell>
        </row>
        <row r="1124">
          <cell r="B1124" t="str">
            <v>13.1.70</v>
          </cell>
          <cell r="D1124" t="str">
            <v>35.02.39</v>
          </cell>
          <cell r="E1124" t="str">
            <v>Arqueólogo</v>
          </cell>
          <cell r="F1124" t="str">
            <v>h</v>
          </cell>
        </row>
        <row r="1125">
          <cell r="B1125" t="str">
            <v>13.1.71</v>
          </cell>
          <cell r="D1125" t="str">
            <v>35.02.40</v>
          </cell>
          <cell r="E1125" t="str">
            <v>Geomorfologo</v>
          </cell>
          <cell r="F1125" t="str">
            <v>h</v>
          </cell>
        </row>
        <row r="1127">
          <cell r="B1127" t="str">
            <v>Cód. Colinas</v>
          </cell>
          <cell r="D1127" t="str">
            <v>Código</v>
          </cell>
          <cell r="E1127" t="str">
            <v>Serviços</v>
          </cell>
          <cell r="F1127" t="str">
            <v>Unid.</v>
          </cell>
        </row>
        <row r="1130">
          <cell r="D1130" t="str">
            <v>FASE 36 - CANTEIRO DE OBRA</v>
          </cell>
        </row>
        <row r="1131">
          <cell r="B1131" t="str">
            <v>14.1.1</v>
          </cell>
          <cell r="D1131" t="str">
            <v>36.01.01.01</v>
          </cell>
          <cell r="E1131" t="str">
            <v>Inst. Canteiro tipo I (1,50%)</v>
          </cell>
          <cell r="F1131" t="str">
            <v>gb</v>
          </cell>
        </row>
        <row r="1132">
          <cell r="B1132" t="str">
            <v>14.1.2</v>
          </cell>
          <cell r="D1132" t="str">
            <v>36.01.01.02</v>
          </cell>
          <cell r="E1132" t="str">
            <v xml:space="preserve">Oper. E manutençãocanteiro tipo I (0,875%) </v>
          </cell>
          <cell r="F1132" t="str">
            <v>gb</v>
          </cell>
        </row>
        <row r="1133">
          <cell r="B1133" t="str">
            <v>14.1.3</v>
          </cell>
          <cell r="D1133" t="str">
            <v>36.01.01.03</v>
          </cell>
          <cell r="E1133" t="str">
            <v>Desmobilização canteiro tipo I (0,125%)</v>
          </cell>
          <cell r="F1133" t="str">
            <v>gb</v>
          </cell>
        </row>
        <row r="1134">
          <cell r="B1134" t="str">
            <v>14.1.4</v>
          </cell>
          <cell r="D1134" t="str">
            <v>36.01.02.01</v>
          </cell>
          <cell r="E1134" t="str">
            <v>Inst. Canteiro tipo II (1,80%)</v>
          </cell>
          <cell r="F1134" t="str">
            <v>gb</v>
          </cell>
        </row>
        <row r="1135">
          <cell r="B1135" t="str">
            <v>14.1.5</v>
          </cell>
          <cell r="D1135" t="str">
            <v>36.01.02.02</v>
          </cell>
          <cell r="E1135" t="str">
            <v>Oper. E manutençãocanteiro tipo II (1,050%)</v>
          </cell>
          <cell r="F1135" t="str">
            <v>gb</v>
          </cell>
        </row>
        <row r="1136">
          <cell r="B1136" t="str">
            <v>14.1.6</v>
          </cell>
          <cell r="D1136" t="str">
            <v>36.01.02.03</v>
          </cell>
          <cell r="E1136" t="str">
            <v>Desmobilização canteiro tipo II (0,150%)</v>
          </cell>
          <cell r="F1136" t="str">
            <v>gb</v>
          </cell>
        </row>
        <row r="1137">
          <cell r="B1137" t="str">
            <v>14.1.7</v>
          </cell>
          <cell r="D1137" t="str">
            <v>36.01.03.01</v>
          </cell>
          <cell r="E1137" t="str">
            <v>Inst. Canteiro tipo III (4,80%)</v>
          </cell>
          <cell r="F1137" t="str">
            <v>gb</v>
          </cell>
        </row>
        <row r="1138">
          <cell r="B1138" t="str">
            <v>14.1.8</v>
          </cell>
          <cell r="D1138" t="str">
            <v xml:space="preserve">36.01.03.02 </v>
          </cell>
          <cell r="E1138" t="str">
            <v>Oper. E manutençãocanteiro tipo III (0,900%)</v>
          </cell>
          <cell r="F1138" t="str">
            <v>gb</v>
          </cell>
        </row>
        <row r="1139">
          <cell r="B1139" t="str">
            <v>14.1.9</v>
          </cell>
          <cell r="D1139" t="str">
            <v>36.01.03.03</v>
          </cell>
          <cell r="E1139" t="str">
            <v>Desmobilização canteiro tipo III (0,300%)</v>
          </cell>
          <cell r="F1139" t="str">
            <v>gb</v>
          </cell>
        </row>
        <row r="1141">
          <cell r="B1141" t="str">
            <v>Cód. Colinas</v>
          </cell>
          <cell r="D1141" t="str">
            <v>Código</v>
          </cell>
          <cell r="E1141" t="str">
            <v>Serviços</v>
          </cell>
          <cell r="F1141" t="str">
            <v>Unid.</v>
          </cell>
        </row>
        <row r="1144">
          <cell r="D1144" t="str">
            <v>FASE 37 - SERVIÇOS NÃO CONSTANTES NA PLANILHA</v>
          </cell>
        </row>
        <row r="1145">
          <cell r="B1145" t="str">
            <v>16.1.1</v>
          </cell>
          <cell r="D1145" t="str">
            <v>37.01.01</v>
          </cell>
          <cell r="E1145" t="str">
            <v>Rachão intertravado com bica corrida</v>
          </cell>
          <cell r="F1145" t="str">
            <v>m³</v>
          </cell>
        </row>
        <row r="1146">
          <cell r="B1146" t="str">
            <v>16.1.2</v>
          </cell>
          <cell r="D1146" t="str">
            <v>37.01.02</v>
          </cell>
          <cell r="E1146" t="str">
            <v>Camada de Bloqueio</v>
          </cell>
          <cell r="F1146" t="str">
            <v>m³</v>
          </cell>
        </row>
        <row r="1147">
          <cell r="B1147" t="str">
            <v>16.1.3</v>
          </cell>
          <cell r="D1147" t="str">
            <v>37.01.03</v>
          </cell>
          <cell r="E1147" t="str">
            <v>Conc. asf. us. quente - Grad. C c/ DOP.</v>
          </cell>
          <cell r="F1147" t="str">
            <v>m³</v>
          </cell>
        </row>
        <row r="1148">
          <cell r="B1148" t="str">
            <v>16.1.4</v>
          </cell>
          <cell r="D1148" t="str">
            <v>37.01.04</v>
          </cell>
          <cell r="E1148" t="str">
            <v>Compactação de Aterro maior /igual 95%PS( inclusive Reaterro mat. Brejoso)</v>
          </cell>
          <cell r="F1148" t="str">
            <v>m³</v>
          </cell>
        </row>
        <row r="1149">
          <cell r="B1149" t="str">
            <v>16.1.5</v>
          </cell>
          <cell r="D1149" t="str">
            <v>37.01.05</v>
          </cell>
          <cell r="E1149" t="str">
            <v>Tubo de concreto Ø 0,60m classe CA-2 ( fornecimento e assentamento )</v>
          </cell>
          <cell r="F1149" t="str">
            <v>m</v>
          </cell>
        </row>
        <row r="1150">
          <cell r="B1150" t="str">
            <v>16.1.6</v>
          </cell>
          <cell r="D1150" t="str">
            <v>37.01.06</v>
          </cell>
          <cell r="E1150" t="str">
            <v>Tubo de concreto Ø 1,00m classe CA-2 ( fornecimento e assentamento )</v>
          </cell>
          <cell r="F1150" t="str">
            <v>m</v>
          </cell>
        </row>
        <row r="1151">
          <cell r="B1151" t="str">
            <v>16.1.7</v>
          </cell>
          <cell r="D1151" t="str">
            <v>37.01.07</v>
          </cell>
          <cell r="E1151" t="str">
            <v>Escavação para execução de dreno</v>
          </cell>
          <cell r="F1151" t="str">
            <v>m³</v>
          </cell>
        </row>
        <row r="1152">
          <cell r="B1152" t="str">
            <v>16.1.8</v>
          </cell>
          <cell r="D1152" t="str">
            <v>37.01.08</v>
          </cell>
          <cell r="E1152" t="str">
            <v>Aquis. Mat. Espal. Conf. Rolagem mat. Sil. Argil. (*)</v>
          </cell>
          <cell r="F1152" t="str">
            <v>m³</v>
          </cell>
        </row>
        <row r="1153">
          <cell r="B1153" t="str">
            <v>16.1.9</v>
          </cell>
          <cell r="D1153" t="str">
            <v>37.01.09</v>
          </cell>
          <cell r="E1153" t="str">
            <v>Transporte de 1ª/2ª categoria até 1 Km (*)</v>
          </cell>
          <cell r="F1153" t="str">
            <v>m³xkm</v>
          </cell>
        </row>
        <row r="1154">
          <cell r="B1154" t="str">
            <v>16.1.10</v>
          </cell>
          <cell r="D1154" t="str">
            <v>37.01.10</v>
          </cell>
          <cell r="E1154" t="str">
            <v>Transporte de 1ª/2ª categoria até 2 Km (*)</v>
          </cell>
          <cell r="F1154" t="str">
            <v>m³xkm</v>
          </cell>
        </row>
        <row r="1155">
          <cell r="B1155" t="str">
            <v>16.1.11</v>
          </cell>
          <cell r="D1155" t="str">
            <v>37.01.11</v>
          </cell>
          <cell r="E1155" t="str">
            <v>Espalhamento de material no bota fora inclusive mat. de limpeza</v>
          </cell>
          <cell r="F1155" t="str">
            <v>m³</v>
          </cell>
        </row>
        <row r="1156">
          <cell r="B1156" t="str">
            <v>16.1.12</v>
          </cell>
          <cell r="D1156" t="str">
            <v>37.01.12</v>
          </cell>
          <cell r="E1156" t="str">
            <v>Conc. asf. us. quente - Binder - DERSA</v>
          </cell>
          <cell r="F1156" t="str">
            <v>m³</v>
          </cell>
        </row>
        <row r="1157">
          <cell r="B1157" t="str">
            <v>16.1.13</v>
          </cell>
          <cell r="D1157" t="str">
            <v>37.01.13</v>
          </cell>
          <cell r="E1157" t="str">
            <v>Conc. asf. us. quente - capa asfáltica - DERSA</v>
          </cell>
          <cell r="F1157" t="str">
            <v>m³</v>
          </cell>
        </row>
        <row r="1158">
          <cell r="B1158" t="str">
            <v>16.1.14</v>
          </cell>
          <cell r="D1158" t="str">
            <v>37.01.14</v>
          </cell>
          <cell r="E1158" t="str">
            <v>Tubo de concreto Ø 0,80m classe CA-2 ( fornecimento e assentamento )</v>
          </cell>
          <cell r="F1158" t="str">
            <v>m</v>
          </cell>
        </row>
        <row r="1159">
          <cell r="B1159" t="str">
            <v>16.1.15</v>
          </cell>
          <cell r="D1159" t="str">
            <v>37.01.15</v>
          </cell>
          <cell r="E1159" t="str">
            <v>Tubo de concreto Ø 0,80m classe CA-3 ( fornecimento e assentamento )</v>
          </cell>
          <cell r="F1159" t="str">
            <v>m</v>
          </cell>
        </row>
        <row r="1160">
          <cell r="B1160" t="str">
            <v>16.1.16</v>
          </cell>
          <cell r="D1160" t="str">
            <v>37.01.16</v>
          </cell>
          <cell r="E1160" t="str">
            <v>Tubo de concreto Ø 1,00m classe CA-4 ( fornecimento e assentamento )</v>
          </cell>
          <cell r="F1160" t="str">
            <v>m</v>
          </cell>
        </row>
        <row r="1161">
          <cell r="B1161" t="str">
            <v>16.1.17</v>
          </cell>
          <cell r="D1161" t="str">
            <v>37.01.17</v>
          </cell>
          <cell r="E1161" t="str">
            <v>Tubo de concreto Ø 1,20m classe CA-2 ( fornecimento e assentamento )</v>
          </cell>
          <cell r="F1161" t="str">
            <v>m</v>
          </cell>
        </row>
        <row r="1162">
          <cell r="B1162" t="str">
            <v>16.1.18</v>
          </cell>
          <cell r="D1162" t="str">
            <v>37.01.18</v>
          </cell>
          <cell r="E1162" t="str">
            <v>Tubo de aço corr. Epoxy met. Destrutivo-MP100/ e= 2,0mm/84kg/m Ø = 1,30m</v>
          </cell>
          <cell r="F1162" t="str">
            <v>kg</v>
          </cell>
        </row>
        <row r="1163">
          <cell r="B1163" t="str">
            <v>16.1.19</v>
          </cell>
          <cell r="D1163" t="str">
            <v>37.01.19</v>
          </cell>
          <cell r="E1163" t="str">
            <v>Tubo de aço corr. Epoxy met. Destrutivo-MP100/ e= 3,4mm/136kg/m Ø = 1,30m</v>
          </cell>
          <cell r="F1163" t="str">
            <v>kg</v>
          </cell>
        </row>
        <row r="1164">
          <cell r="B1164" t="str">
            <v>16.1.20</v>
          </cell>
          <cell r="D1164" t="str">
            <v>37.01.20</v>
          </cell>
          <cell r="E1164" t="str">
            <v>Tubo de aço corr. Epoxy met. Destrutivo-MP100/ e= 2,0mm/125kg/m Ø = 1,50m</v>
          </cell>
          <cell r="F1164" t="str">
            <v>kg</v>
          </cell>
        </row>
        <row r="1165">
          <cell r="B1165" t="str">
            <v>16.1.21</v>
          </cell>
          <cell r="D1165" t="str">
            <v>37.01.21</v>
          </cell>
          <cell r="E1165" t="str">
            <v>Tubo de aço corr. Epoxy met. Destrutivo-MP152/ e= 2,7mm/162kg/m Ø = 1,50m</v>
          </cell>
          <cell r="F1165" t="str">
            <v>kg</v>
          </cell>
        </row>
        <row r="1166">
          <cell r="B1166" t="str">
            <v>16.1.22</v>
          </cell>
          <cell r="D1166" t="str">
            <v>37.01.22</v>
          </cell>
          <cell r="E1166" t="str">
            <v>Remoção de Tubo Ø = 0,30m</v>
          </cell>
          <cell r="F1166" t="str">
            <v>m</v>
          </cell>
        </row>
        <row r="1167">
          <cell r="B1167" t="str">
            <v>16.1.23</v>
          </cell>
          <cell r="D1167" t="str">
            <v>37.01.23</v>
          </cell>
          <cell r="E1167" t="str">
            <v>Remoção de Tubo Ø = 0,40m</v>
          </cell>
          <cell r="F1167" t="str">
            <v>m</v>
          </cell>
        </row>
        <row r="1168">
          <cell r="B1168" t="str">
            <v>16.1.24</v>
          </cell>
          <cell r="D1168" t="str">
            <v>37.01.24</v>
          </cell>
          <cell r="E1168" t="str">
            <v>Remoção de Tubo Ø = 0,60m</v>
          </cell>
          <cell r="F1168" t="str">
            <v>m</v>
          </cell>
        </row>
        <row r="1169">
          <cell r="B1169" t="str">
            <v>16.1.25</v>
          </cell>
          <cell r="D1169" t="str">
            <v>37.01.25</v>
          </cell>
          <cell r="E1169" t="str">
            <v>Tubo de concreto Ø 0,60m classe CA-3 ( fornecimento e assentamento )</v>
          </cell>
          <cell r="F1169" t="str">
            <v>m</v>
          </cell>
        </row>
        <row r="1170">
          <cell r="B1170" t="str">
            <v>16.1.26</v>
          </cell>
          <cell r="D1170" t="str">
            <v>37.01.26</v>
          </cell>
          <cell r="E1170" t="str">
            <v>Tubo de concreto Ø 0,40m classe CA-2 ( fornecimento e assentamento )</v>
          </cell>
          <cell r="F1170" t="str">
            <v>m</v>
          </cell>
        </row>
        <row r="1171">
          <cell r="B1171" t="str">
            <v>16.1.27</v>
          </cell>
          <cell r="D1171" t="str">
            <v>37.01.27</v>
          </cell>
          <cell r="E1171" t="str">
            <v>Tubo de concreto Ø 1,50m classe CA-2 ( fornecimento e assentamento )</v>
          </cell>
          <cell r="F1171" t="str">
            <v>m</v>
          </cell>
        </row>
        <row r="1172">
          <cell r="B1172" t="str">
            <v>16.1.28</v>
          </cell>
          <cell r="D1172" t="str">
            <v>37.01.28</v>
          </cell>
          <cell r="E1172" t="str">
            <v>Remoção de Tubo Ø = 0,80m</v>
          </cell>
          <cell r="F1172" t="str">
            <v>m</v>
          </cell>
        </row>
        <row r="1173">
          <cell r="B1173" t="str">
            <v>16.1.29</v>
          </cell>
          <cell r="D1173" t="str">
            <v>37.01.29</v>
          </cell>
          <cell r="E1173" t="str">
            <v>Passeio</v>
          </cell>
          <cell r="F1173" t="str">
            <v>m²</v>
          </cell>
        </row>
        <row r="1174">
          <cell r="B1174" t="str">
            <v>16.1.30</v>
          </cell>
          <cell r="D1174" t="str">
            <v>37.01.30</v>
          </cell>
          <cell r="E1174" t="str">
            <v>Aterro - Solo mole - material de 3ª Categoria</v>
          </cell>
          <cell r="F1174" t="str">
            <v>m³</v>
          </cell>
        </row>
        <row r="1175">
          <cell r="B1175" t="str">
            <v>16.1.31</v>
          </cell>
          <cell r="D1175" t="str">
            <v>37.01.31</v>
          </cell>
          <cell r="E1175" t="str">
            <v>Aterros - materila de 3ª Categoria</v>
          </cell>
          <cell r="F1175" t="str">
            <v>m³</v>
          </cell>
        </row>
        <row r="1176">
          <cell r="B1176" t="str">
            <v>16.1.32</v>
          </cell>
          <cell r="D1176" t="str">
            <v>37.01.32</v>
          </cell>
          <cell r="E1176" t="str">
            <v>Revestimento vegetal de taludes com hidrossemeadura</v>
          </cell>
          <cell r="F1176" t="str">
            <v>m²</v>
          </cell>
        </row>
        <row r="1177">
          <cell r="B1177" t="str">
            <v>16.1.33</v>
          </cell>
          <cell r="D1177" t="str">
            <v>37.01.33</v>
          </cell>
          <cell r="E1177" t="str">
            <v>Abertura de caixa para execução do acostamento</v>
          </cell>
          <cell r="F1177" t="str">
            <v>m³</v>
          </cell>
        </row>
        <row r="1178">
          <cell r="B1178" t="str">
            <v>16.1.34</v>
          </cell>
          <cell r="D1178" t="str">
            <v>37.01.34</v>
          </cell>
          <cell r="E1178" t="str">
            <v>Demolição pavi.flex, incl.transp.até 1km</v>
          </cell>
          <cell r="F1178" t="str">
            <v>m²</v>
          </cell>
        </row>
        <row r="1179">
          <cell r="B1179" t="str">
            <v>16.1.35</v>
          </cell>
          <cell r="D1179" t="str">
            <v>37.01.35</v>
          </cell>
          <cell r="E1179" t="str">
            <v>Concreto Fck 13,5 MPa</v>
          </cell>
          <cell r="F1179" t="str">
            <v>m³</v>
          </cell>
        </row>
        <row r="1180">
          <cell r="B1180" t="str">
            <v>16.1.36</v>
          </cell>
          <cell r="D1180" t="str">
            <v>37.01.36</v>
          </cell>
          <cell r="E1180" t="str">
            <v>Gabião tipo colchão espessura 30cm - tela galv.</v>
          </cell>
          <cell r="F1180" t="str">
            <v>m³</v>
          </cell>
        </row>
        <row r="1181">
          <cell r="B1181" t="str">
            <v>16.1.37</v>
          </cell>
          <cell r="D1181" t="str">
            <v>37.01.37</v>
          </cell>
          <cell r="E1181" t="str">
            <v>Barreira double face New Jersey - des 5514 (TIPO 3)</v>
          </cell>
          <cell r="F1181" t="str">
            <v>m</v>
          </cell>
        </row>
        <row r="1182">
          <cell r="B1182" t="str">
            <v>16.1.38</v>
          </cell>
          <cell r="D1182" t="str">
            <v>37.01.38</v>
          </cell>
          <cell r="E1182" t="str">
            <v>Manta geotêxtil não tecido ( Bidim RT-09 ou similar)</v>
          </cell>
          <cell r="F1182" t="str">
            <v>kg</v>
          </cell>
        </row>
        <row r="1183">
          <cell r="B1183" t="str">
            <v>16.1.39</v>
          </cell>
          <cell r="D1183" t="str">
            <v>37.01.39</v>
          </cell>
          <cell r="E1183" t="str">
            <v>Escavação de material em jazida</v>
          </cell>
          <cell r="F1183" t="str">
            <v>m³</v>
          </cell>
        </row>
        <row r="1184">
          <cell r="B1184" t="str">
            <v>16.1.40</v>
          </cell>
          <cell r="D1184" t="str">
            <v>37.01.40</v>
          </cell>
          <cell r="E1184" t="str">
            <v>Tubo ovóide S=2,25 m²</v>
          </cell>
          <cell r="F1184" t="str">
            <v>m</v>
          </cell>
        </row>
        <row r="1185">
          <cell r="B1185" t="str">
            <v>16.1.41</v>
          </cell>
          <cell r="D1185" t="str">
            <v>37.01.41</v>
          </cell>
          <cell r="E1185" t="str">
            <v>Tubo ovóide S=3,00</v>
          </cell>
          <cell r="F1185" t="str">
            <v>m</v>
          </cell>
        </row>
        <row r="1186">
          <cell r="B1186" t="str">
            <v>16.1.42</v>
          </cell>
          <cell r="D1186" t="str">
            <v>37.01.42</v>
          </cell>
          <cell r="E1186" t="str">
            <v>Tubo ovóide S=4,00</v>
          </cell>
          <cell r="F1186" t="str">
            <v>m</v>
          </cell>
        </row>
        <row r="1187">
          <cell r="B1187" t="str">
            <v>16.1.43</v>
          </cell>
          <cell r="D1187" t="str">
            <v>37.01.43</v>
          </cell>
          <cell r="E1187" t="str">
            <v>Demolição do Pavimento</v>
          </cell>
          <cell r="F1187" t="str">
            <v>m²</v>
          </cell>
        </row>
        <row r="1188">
          <cell r="B1188" t="str">
            <v>16.1.44</v>
          </cell>
          <cell r="D1188" t="str">
            <v>37.01.44</v>
          </cell>
          <cell r="E1188" t="str">
            <v>Restauração do Pavimento</v>
          </cell>
          <cell r="F1188" t="str">
            <v>m²</v>
          </cell>
        </row>
        <row r="1189">
          <cell r="B1189" t="str">
            <v>16.1.45</v>
          </cell>
          <cell r="D1189" t="str">
            <v>37.01.45</v>
          </cell>
          <cell r="E1189" t="str">
            <v xml:space="preserve">Articulação de concreto tipo "Freyssinet" </v>
          </cell>
          <cell r="F1189" t="str">
            <v>m</v>
          </cell>
        </row>
        <row r="1190">
          <cell r="B1190" t="str">
            <v>16.1.46</v>
          </cell>
          <cell r="D1190" t="str">
            <v>37.01.46</v>
          </cell>
          <cell r="E1190" t="str">
            <v>Junta de dilatação tipo Jeene</v>
          </cell>
          <cell r="F1190" t="str">
            <v>m</v>
          </cell>
        </row>
        <row r="1191">
          <cell r="B1191" t="str">
            <v>16.1.47</v>
          </cell>
          <cell r="D1191" t="str">
            <v>37.01.47</v>
          </cell>
          <cell r="E1191" t="str">
            <v>Tirantes 280 kN</v>
          </cell>
          <cell r="F1191" t="str">
            <v>m</v>
          </cell>
        </row>
        <row r="1192">
          <cell r="B1192" t="str">
            <v>16.1.48</v>
          </cell>
          <cell r="D1192" t="str">
            <v>37.01.48</v>
          </cell>
          <cell r="E1192" t="str">
            <v>Tirantes 140 kN</v>
          </cell>
          <cell r="F1192" t="str">
            <v>m</v>
          </cell>
        </row>
        <row r="1193">
          <cell r="B1193" t="str">
            <v>16.1.49</v>
          </cell>
          <cell r="D1193" t="str">
            <v>37.01.49</v>
          </cell>
          <cell r="E1193" t="str">
            <v>Ap. Ancoragem p/ Cabos Proten. Ativa</v>
          </cell>
          <cell r="F1193" t="str">
            <v>un</v>
          </cell>
        </row>
        <row r="1194">
          <cell r="B1194" t="str">
            <v>16.1.50</v>
          </cell>
          <cell r="D1194" t="str">
            <v>37.01.50</v>
          </cell>
          <cell r="E1194" t="str">
            <v>Barbacãs</v>
          </cell>
          <cell r="F1194" t="str">
            <v>un</v>
          </cell>
        </row>
        <row r="1195">
          <cell r="B1195" t="str">
            <v>16.1.51</v>
          </cell>
          <cell r="D1195" t="str">
            <v>37.01.51</v>
          </cell>
          <cell r="E1195" t="str">
            <v>Tubo de concreto Ø 0,50m classe CA-2 ( fornecimento e assentamento )</v>
          </cell>
          <cell r="F1195" t="str">
            <v>m</v>
          </cell>
        </row>
        <row r="1196">
          <cell r="B1196" t="str">
            <v>16.1.52</v>
          </cell>
          <cell r="D1196" t="str">
            <v>37.01.52</v>
          </cell>
          <cell r="E1196" t="str">
            <v>Barreira de segurança tipo New Jersey - des 5396 (TIPO 1A)</v>
          </cell>
          <cell r="F1196" t="str">
            <v>m</v>
          </cell>
        </row>
        <row r="1197">
          <cell r="B1197" t="str">
            <v>16.1.53</v>
          </cell>
          <cell r="D1197" t="str">
            <v>37.01.53</v>
          </cell>
          <cell r="E1197" t="str">
            <v>Tubo MP 100 Ø 2,10m e= 2,0mm - ( Forncimento e assentamento )</v>
          </cell>
          <cell r="F1197" t="str">
            <v>m</v>
          </cell>
        </row>
        <row r="1198">
          <cell r="B1198" t="str">
            <v>16.1.54</v>
          </cell>
          <cell r="D1198" t="str">
            <v>37.01.54</v>
          </cell>
          <cell r="E1198" t="str">
            <v>Tubo MP 100 Ø 2,20m e= 2,7mm - ( Forncimento e assentamento )</v>
          </cell>
          <cell r="F1198" t="str">
            <v>m</v>
          </cell>
        </row>
        <row r="1199">
          <cell r="B1199" t="str">
            <v>16.1.55</v>
          </cell>
          <cell r="D1199" t="str">
            <v>37.01.55</v>
          </cell>
          <cell r="E1199" t="str">
            <v>Tubo MP 152 Ø 4,60m e= 2,7mm - ( Forncimento e assentamento )</v>
          </cell>
          <cell r="F1199" t="str">
            <v>m</v>
          </cell>
        </row>
        <row r="1200">
          <cell r="B1200" t="str">
            <v>16.1.56</v>
          </cell>
          <cell r="D1200" t="str">
            <v>37.01.56</v>
          </cell>
          <cell r="E1200" t="str">
            <v>Remoção de Tubo metálico Ø = 1,50m</v>
          </cell>
          <cell r="F1200" t="str">
            <v>m</v>
          </cell>
        </row>
        <row r="1201">
          <cell r="B1201" t="str">
            <v>16.1.57</v>
          </cell>
          <cell r="D1201" t="str">
            <v>37.01.57</v>
          </cell>
          <cell r="E1201" t="str">
            <v>Tubo Metálico Ø =2,30m</v>
          </cell>
          <cell r="F1201" t="str">
            <v>m</v>
          </cell>
        </row>
        <row r="1202">
          <cell r="B1202" t="str">
            <v>16.1.58</v>
          </cell>
          <cell r="D1202" t="str">
            <v>37.01.58</v>
          </cell>
          <cell r="E1202" t="str">
            <v>Tubo de concreto Ø 1,00m classe CA-3 ( fornecimento e assentamento )</v>
          </cell>
          <cell r="F1202" t="str">
            <v>m</v>
          </cell>
        </row>
        <row r="1203">
          <cell r="B1203" t="str">
            <v>16.1.59</v>
          </cell>
          <cell r="D1203" t="str">
            <v>37.01.59</v>
          </cell>
          <cell r="E1203" t="str">
            <v>Tubo de concreto Ø 0,50m classe CA-4 ( fornecimento e assentamento )</v>
          </cell>
          <cell r="F1203" t="str">
            <v>m</v>
          </cell>
        </row>
        <row r="1204">
          <cell r="B1204" t="str">
            <v>16.1.60</v>
          </cell>
          <cell r="D1204" t="str">
            <v>37.01.60</v>
          </cell>
          <cell r="E1204" t="str">
            <v>Tubo de concreto Ø 1,50m classe CA-3 ( fornecimento e assentamento )</v>
          </cell>
          <cell r="F1204" t="str">
            <v>m</v>
          </cell>
        </row>
        <row r="1205">
          <cell r="B1205" t="str">
            <v>16.1.61</v>
          </cell>
          <cell r="D1205" t="str">
            <v>37.01.61</v>
          </cell>
          <cell r="E1205" t="str">
            <v>Restauração do Pavimento</v>
          </cell>
          <cell r="F1205" t="str">
            <v>m³</v>
          </cell>
        </row>
        <row r="1206">
          <cell r="B1206" t="str">
            <v>16.1.62</v>
          </cell>
          <cell r="D1206" t="str">
            <v>37.01.62</v>
          </cell>
          <cell r="E1206" t="str">
            <v>Aterro solo mole - material de 3ª categoria</v>
          </cell>
          <cell r="F1206" t="str">
            <v>m³</v>
          </cell>
        </row>
        <row r="1207">
          <cell r="B1207" t="str">
            <v>16.1.63</v>
          </cell>
          <cell r="D1207" t="str">
            <v>37.01.63</v>
          </cell>
          <cell r="E1207" t="str">
            <v>Aterros - material de 3ª categoria</v>
          </cell>
          <cell r="F1207" t="str">
            <v>m³</v>
          </cell>
        </row>
        <row r="1208">
          <cell r="B1208" t="str">
            <v>16.1.64</v>
          </cell>
          <cell r="D1208" t="str">
            <v>37.01.64</v>
          </cell>
          <cell r="E1208" t="str">
            <v>Sub-base ou base solo brita c/ cimento</v>
          </cell>
          <cell r="F1208" t="str">
            <v>m³</v>
          </cell>
        </row>
        <row r="1209">
          <cell r="B1209" t="str">
            <v>16.1.65</v>
          </cell>
          <cell r="D1209" t="str">
            <v>37.01.65</v>
          </cell>
          <cell r="E1209" t="str">
            <v>Apiloamento / Nivelamento</v>
          </cell>
          <cell r="F1209" t="str">
            <v>m²</v>
          </cell>
        </row>
        <row r="1210">
          <cell r="B1210" t="str">
            <v>16.1.66</v>
          </cell>
          <cell r="D1210" t="str">
            <v>37.01.66</v>
          </cell>
          <cell r="E1210" t="str">
            <v>Tela metálica</v>
          </cell>
          <cell r="F1210" t="str">
            <v>m²</v>
          </cell>
        </row>
        <row r="1211">
          <cell r="B1211" t="str">
            <v>16.1.67</v>
          </cell>
          <cell r="D1211" t="str">
            <v>37.01.67</v>
          </cell>
        </row>
        <row r="1212">
          <cell r="B1212" t="str">
            <v>16.1.68</v>
          </cell>
          <cell r="D1212" t="str">
            <v>37.01.68</v>
          </cell>
          <cell r="E1212" t="str">
            <v>Perfuração  p/ DHP em solo</v>
          </cell>
          <cell r="F1212" t="str">
            <v>m</v>
          </cell>
        </row>
        <row r="1213">
          <cell r="B1213" t="str">
            <v>16.1.69</v>
          </cell>
          <cell r="D1213" t="str">
            <v>37.01.69</v>
          </cell>
          <cell r="E1213" t="str">
            <v>Perfuração  p/ tirante em solo</v>
          </cell>
          <cell r="F1213" t="str">
            <v>m</v>
          </cell>
        </row>
        <row r="1214">
          <cell r="B1214" t="str">
            <v>16.1.70</v>
          </cell>
          <cell r="D1214" t="str">
            <v>37.01.70</v>
          </cell>
          <cell r="E1214" t="str">
            <v>Túnnel Liner Ø 2,00 e=3,4mm epoxy</v>
          </cell>
          <cell r="F1214" t="str">
            <v>m</v>
          </cell>
        </row>
        <row r="1215">
          <cell r="B1215" t="str">
            <v>16.1.71</v>
          </cell>
          <cell r="D1215" t="str">
            <v>37.01.71</v>
          </cell>
          <cell r="E1215" t="str">
            <v>Implantação de Túnnel Liner Ø = 2,00m e=3,4mm ( em solo )</v>
          </cell>
          <cell r="F1215" t="str">
            <v>m</v>
          </cell>
        </row>
        <row r="1216">
          <cell r="B1216" t="str">
            <v>16.1.72</v>
          </cell>
          <cell r="D1216" t="str">
            <v>37.01.72</v>
          </cell>
          <cell r="E1216" t="str">
            <v>Implantação de Túnnel Liner Ø = 2,00m e=3,4mm ( em talus )</v>
          </cell>
          <cell r="F1216" t="str">
            <v>m</v>
          </cell>
        </row>
        <row r="1217">
          <cell r="B1217" t="str">
            <v>16.1.73</v>
          </cell>
          <cell r="D1217" t="str">
            <v>37.01.73</v>
          </cell>
          <cell r="E1217" t="str">
            <v>Implantação de fuste metálico Ø = 2,00m e=3,4mm ( em talus )</v>
          </cell>
          <cell r="F1217" t="str">
            <v>m</v>
          </cell>
        </row>
        <row r="1218">
          <cell r="B1218" t="str">
            <v>16.1.74</v>
          </cell>
          <cell r="D1218" t="str">
            <v>37.01.74</v>
          </cell>
          <cell r="E1218" t="str">
            <v>Levantamento Topográfico</v>
          </cell>
          <cell r="F1218" t="str">
            <v>m²</v>
          </cell>
        </row>
        <row r="1219">
          <cell r="B1219" t="str">
            <v>16.1.75</v>
          </cell>
          <cell r="D1219" t="str">
            <v>37.01.75</v>
          </cell>
          <cell r="E1219" t="str">
            <v>Remoção de Tubo metálico Ø = 1,50m</v>
          </cell>
        </row>
        <row r="1220">
          <cell r="B1220" t="str">
            <v>16.1.76</v>
          </cell>
          <cell r="D1220" t="str">
            <v>37.01.76</v>
          </cell>
          <cell r="E1220" t="str">
            <v>Injeção de calda de cimento p/ consolidação do Talude</v>
          </cell>
          <cell r="F1220" t="str">
            <v>kg</v>
          </cell>
        </row>
        <row r="1221">
          <cell r="B1221" t="str">
            <v>16.1.77</v>
          </cell>
          <cell r="D1221" t="str">
            <v>37.01.77</v>
          </cell>
          <cell r="E1221" t="str">
            <v xml:space="preserve">Perfuração  p/ DHP  em talus </v>
          </cell>
          <cell r="F1221" t="str">
            <v>m</v>
          </cell>
        </row>
        <row r="1222">
          <cell r="B1222" t="str">
            <v>16.1.78</v>
          </cell>
          <cell r="D1222" t="str">
            <v>37.01.78</v>
          </cell>
          <cell r="E1222" t="str">
            <v xml:space="preserve">Perfuração  p/ tirante em rocha sã </v>
          </cell>
          <cell r="F1222" t="str">
            <v>m</v>
          </cell>
        </row>
        <row r="1223">
          <cell r="B1223" t="str">
            <v>16.1.79</v>
          </cell>
          <cell r="D1223" t="str">
            <v>37.01.79</v>
          </cell>
          <cell r="E1223" t="str">
            <v>Perfuração  p/ tirante em talus</v>
          </cell>
          <cell r="F1223" t="str">
            <v>m</v>
          </cell>
        </row>
        <row r="1224">
          <cell r="B1224" t="str">
            <v>16.1.80</v>
          </cell>
          <cell r="D1224" t="str">
            <v>37.01.80</v>
          </cell>
          <cell r="E1224" t="str">
            <v>Apar. anc. p/ Tirantes 40 TF</v>
          </cell>
          <cell r="F1224" t="str">
            <v>un</v>
          </cell>
        </row>
        <row r="1225">
          <cell r="B1225" t="str">
            <v>16.1.81</v>
          </cell>
          <cell r="D1225" t="str">
            <v>37.01.81</v>
          </cell>
          <cell r="E1225" t="str">
            <v>Tiran. 60 TF 8F D= 1/2"</v>
          </cell>
          <cell r="F1225" t="str">
            <v>m</v>
          </cell>
        </row>
        <row r="1226">
          <cell r="B1226" t="str">
            <v>16.1.82</v>
          </cell>
          <cell r="D1226" t="str">
            <v>37.01.82</v>
          </cell>
          <cell r="E1226" t="str">
            <v>Dispositivo eletronico para canalização de Tráfego</v>
          </cell>
          <cell r="F1226" t="str">
            <v>un</v>
          </cell>
        </row>
        <row r="1227">
          <cell r="B1227" t="str">
            <v>16.1.83</v>
          </cell>
          <cell r="D1227" t="str">
            <v>37.01.83</v>
          </cell>
          <cell r="E1227" t="str">
            <v>Junta Fungenband tipo "O-22"</v>
          </cell>
          <cell r="F1227" t="str">
            <v>m</v>
          </cell>
        </row>
        <row r="1247">
          <cell r="B1247" t="str">
            <v>Cód. Colinas</v>
          </cell>
          <cell r="D1247" t="str">
            <v>Código</v>
          </cell>
          <cell r="E1247" t="str">
            <v>Serviços</v>
          </cell>
          <cell r="F1247" t="str">
            <v>Unid.</v>
          </cell>
        </row>
        <row r="1250">
          <cell r="D1250" t="str">
            <v>FASE 72 - ALUGUEL DE MAQUINAS, VEICULOS E EQUIPAMENTOS</v>
          </cell>
        </row>
        <row r="1251">
          <cell r="B1251" t="str">
            <v>15.1.1</v>
          </cell>
          <cell r="D1251" t="str">
            <v>72.01.01.01</v>
          </cell>
          <cell r="E1251" t="str">
            <v>AC.CONC.SUP.B436 C-A</v>
          </cell>
          <cell r="F1251" t="str">
            <v>h</v>
          </cell>
        </row>
        <row r="1252">
          <cell r="B1252" t="str">
            <v>15.1.2</v>
          </cell>
          <cell r="D1252" t="str">
            <v>72.01.01.02</v>
          </cell>
          <cell r="E1252" t="str">
            <v xml:space="preserve">AC.CONC.SUP.B436 C-B </v>
          </cell>
          <cell r="F1252" t="str">
            <v>h</v>
          </cell>
        </row>
        <row r="1253">
          <cell r="B1253" t="str">
            <v>15.1.3</v>
          </cell>
          <cell r="D1253" t="str">
            <v>72.01.01.03</v>
          </cell>
          <cell r="E1253" t="str">
            <v>AC.CONC.SUP.B436 C-C</v>
          </cell>
          <cell r="F1253" t="str">
            <v>h</v>
          </cell>
        </row>
        <row r="1254">
          <cell r="B1254" t="str">
            <v>15.1.4</v>
          </cell>
          <cell r="D1254" t="str">
            <v>72.01.01.04</v>
          </cell>
          <cell r="E1254" t="str">
            <v>AC.CONC.SUP.B436 C-D</v>
          </cell>
          <cell r="F1254" t="str">
            <v>h</v>
          </cell>
        </row>
        <row r="1255">
          <cell r="B1255" t="str">
            <v>15.1.5</v>
          </cell>
          <cell r="D1255" t="str">
            <v>72.01.02.01</v>
          </cell>
          <cell r="E1255" t="str">
            <v>AC.CONC.SUP.BG38 C-A</v>
          </cell>
          <cell r="F1255" t="str">
            <v>h</v>
          </cell>
        </row>
        <row r="1256">
          <cell r="B1256" t="str">
            <v>15.1.6</v>
          </cell>
          <cell r="D1256" t="str">
            <v>72.01.02.02</v>
          </cell>
          <cell r="E1256" t="str">
            <v>AC.CONC.SUP.BG38 C-B</v>
          </cell>
          <cell r="F1256" t="str">
            <v>h</v>
          </cell>
        </row>
        <row r="1257">
          <cell r="B1257" t="str">
            <v>15.1.7</v>
          </cell>
          <cell r="D1257" t="str">
            <v>72.01.02.03</v>
          </cell>
          <cell r="E1257" t="str">
            <v>AC.CONC.SUP.BG38 C-C</v>
          </cell>
          <cell r="F1257" t="str">
            <v>h</v>
          </cell>
        </row>
        <row r="1258">
          <cell r="B1258" t="str">
            <v>15.1.8</v>
          </cell>
          <cell r="D1258" t="str">
            <v>72.01.02.04</v>
          </cell>
          <cell r="E1258" t="str">
            <v>AC.CONC.SUP.BG38 C-D</v>
          </cell>
          <cell r="F1258" t="str">
            <v>h</v>
          </cell>
        </row>
        <row r="1259">
          <cell r="B1259" t="str">
            <v>15.1.9</v>
          </cell>
          <cell r="D1259" t="str">
            <v>72.02.01.01</v>
          </cell>
          <cell r="E1259" t="str">
            <v>VEIC.PEQ.1600CC C-A</v>
          </cell>
          <cell r="F1259" t="str">
            <v>h</v>
          </cell>
        </row>
        <row r="1260">
          <cell r="B1260" t="str">
            <v>15.1.10</v>
          </cell>
          <cell r="D1260" t="str">
            <v>72.02.01.02</v>
          </cell>
          <cell r="E1260" t="str">
            <v>VEIC.PEQ.1600CC C-B</v>
          </cell>
          <cell r="F1260" t="str">
            <v>h</v>
          </cell>
        </row>
        <row r="1261">
          <cell r="B1261" t="str">
            <v>15.1.11</v>
          </cell>
          <cell r="D1261" t="str">
            <v>72.02.01.03</v>
          </cell>
          <cell r="E1261" t="str">
            <v>VEIC.PEQ.1600CC C-C</v>
          </cell>
          <cell r="F1261" t="str">
            <v>h</v>
          </cell>
        </row>
        <row r="1262">
          <cell r="B1262" t="str">
            <v>15.1.12</v>
          </cell>
          <cell r="D1262" t="str">
            <v>72.02.01.04</v>
          </cell>
          <cell r="E1262" t="str">
            <v>VEIC.PEQ.1600CC C-D</v>
          </cell>
          <cell r="F1262" t="str">
            <v>h</v>
          </cell>
        </row>
        <row r="1263">
          <cell r="B1263" t="str">
            <v>15.1.13</v>
          </cell>
          <cell r="D1263" t="str">
            <v>72.02.01.05</v>
          </cell>
          <cell r="E1263" t="str">
            <v xml:space="preserve">VEIC.PEQ.1600CC C-E </v>
          </cell>
          <cell r="F1263" t="str">
            <v>km</v>
          </cell>
        </row>
        <row r="1264">
          <cell r="B1264" t="str">
            <v>15.1.14</v>
          </cell>
          <cell r="D1264" t="str">
            <v>72.02.01.06</v>
          </cell>
          <cell r="E1264" t="str">
            <v>VEIC.PEQ.1600CC C-F</v>
          </cell>
          <cell r="F1264" t="str">
            <v>vei.mens.</v>
          </cell>
        </row>
        <row r="1265">
          <cell r="B1265" t="str">
            <v>15.1.15</v>
          </cell>
          <cell r="D1265" t="str">
            <v>72.02.02.01</v>
          </cell>
          <cell r="E1265" t="str">
            <v>VEIC.PEQ.1000CC C-A</v>
          </cell>
          <cell r="F1265" t="str">
            <v>h</v>
          </cell>
        </row>
        <row r="1266">
          <cell r="B1266" t="str">
            <v>15.1.16</v>
          </cell>
          <cell r="D1266" t="str">
            <v>72.02.02.02</v>
          </cell>
          <cell r="E1266" t="str">
            <v>VEIC.PEQ.1000CC C-B</v>
          </cell>
          <cell r="F1266" t="str">
            <v>h</v>
          </cell>
        </row>
        <row r="1267">
          <cell r="B1267" t="str">
            <v>15.1.17</v>
          </cell>
          <cell r="D1267" t="str">
            <v>72.02.02.03</v>
          </cell>
          <cell r="E1267" t="str">
            <v>VEIC.PEQ.1000CC C-C</v>
          </cell>
          <cell r="F1267" t="str">
            <v>h</v>
          </cell>
        </row>
        <row r="1268">
          <cell r="B1268" t="str">
            <v>15.1.18</v>
          </cell>
          <cell r="D1268" t="str">
            <v>72.02.02.04</v>
          </cell>
          <cell r="E1268" t="str">
            <v>VEIC.PEQ.1000CC C-D</v>
          </cell>
          <cell r="F1268" t="str">
            <v>h</v>
          </cell>
        </row>
        <row r="1269">
          <cell r="B1269" t="str">
            <v>15.1.19</v>
          </cell>
          <cell r="D1269" t="str">
            <v>72.02.02.05</v>
          </cell>
          <cell r="E1269" t="str">
            <v>VEIC.PEQ.1000CC C-E</v>
          </cell>
          <cell r="F1269" t="str">
            <v>km</v>
          </cell>
        </row>
        <row r="1270">
          <cell r="B1270" t="str">
            <v>15.1.20</v>
          </cell>
          <cell r="D1270" t="str">
            <v>72.02.02.06</v>
          </cell>
          <cell r="E1270" t="str">
            <v xml:space="preserve">VEIC.PEQ.1000CC C-F </v>
          </cell>
          <cell r="F1270" t="str">
            <v>vei.mens.</v>
          </cell>
        </row>
        <row r="1271">
          <cell r="B1271" t="str">
            <v>15.1.21</v>
          </cell>
          <cell r="D1271" t="str">
            <v>72.02.03.01</v>
          </cell>
          <cell r="E1271" t="str">
            <v>VEIC.UTIL. 09 PS C-A</v>
          </cell>
          <cell r="F1271" t="str">
            <v>h</v>
          </cell>
        </row>
        <row r="1272">
          <cell r="B1272" t="str">
            <v>15.1.22</v>
          </cell>
          <cell r="D1272" t="str">
            <v xml:space="preserve">72.02.03.02 </v>
          </cell>
          <cell r="E1272" t="str">
            <v xml:space="preserve">VEIC.UTIL. 09 PS C-B </v>
          </cell>
          <cell r="F1272" t="str">
            <v>h</v>
          </cell>
        </row>
        <row r="1273">
          <cell r="B1273" t="str">
            <v>15.1.23</v>
          </cell>
          <cell r="D1273" t="str">
            <v>72.02.03.03</v>
          </cell>
          <cell r="E1273" t="str">
            <v>VEIC.UTIL. 09 PS C-C</v>
          </cell>
          <cell r="F1273" t="str">
            <v>h</v>
          </cell>
        </row>
        <row r="1274">
          <cell r="B1274" t="str">
            <v>15.1.24</v>
          </cell>
          <cell r="D1274" t="str">
            <v>72.02.03.04</v>
          </cell>
          <cell r="E1274" t="str">
            <v xml:space="preserve">VEIC.UTIL. 09 PS C-D </v>
          </cell>
          <cell r="F1274" t="str">
            <v>h</v>
          </cell>
        </row>
        <row r="1275">
          <cell r="B1275" t="str">
            <v>15.1.25</v>
          </cell>
          <cell r="D1275" t="str">
            <v>72.02.03.05</v>
          </cell>
          <cell r="E1275" t="str">
            <v>VEIC.UTIL. 09 PS C-E</v>
          </cell>
          <cell r="F1275" t="str">
            <v>km</v>
          </cell>
        </row>
        <row r="1276">
          <cell r="B1276" t="str">
            <v>15.1.26</v>
          </cell>
          <cell r="D1276" t="str">
            <v>72.02.03.06</v>
          </cell>
          <cell r="E1276" t="str">
            <v xml:space="preserve">VEIC.UTIL. 09 PS C-F </v>
          </cell>
          <cell r="F1276" t="str">
            <v>vei.mens.</v>
          </cell>
        </row>
        <row r="1277">
          <cell r="B1277" t="str">
            <v>15.1.27</v>
          </cell>
          <cell r="D1277" t="str">
            <v>72.02.04.01</v>
          </cell>
          <cell r="E1277" t="str">
            <v>VEIC.UT.PICK-UP C-A</v>
          </cell>
          <cell r="F1277" t="str">
            <v>h</v>
          </cell>
        </row>
        <row r="1278">
          <cell r="B1278" t="str">
            <v>15.1.28</v>
          </cell>
          <cell r="D1278" t="str">
            <v>72.02.04.02</v>
          </cell>
          <cell r="E1278" t="str">
            <v>VEIC.UT.PICK-UP C-B</v>
          </cell>
          <cell r="F1278" t="str">
            <v>h</v>
          </cell>
        </row>
        <row r="1279">
          <cell r="B1279" t="str">
            <v>15.1.29</v>
          </cell>
          <cell r="D1279" t="str">
            <v>72.02.04.03</v>
          </cell>
          <cell r="E1279" t="str">
            <v xml:space="preserve">VEIC.UT.PICK-UP C-C </v>
          </cell>
          <cell r="F1279" t="str">
            <v>h</v>
          </cell>
        </row>
        <row r="1280">
          <cell r="B1280" t="str">
            <v>15.1.30</v>
          </cell>
          <cell r="D1280" t="str">
            <v>72.02.04.04</v>
          </cell>
          <cell r="E1280" t="str">
            <v>VEIC.UT.PICK-UP C-D</v>
          </cell>
          <cell r="F1280" t="str">
            <v>h</v>
          </cell>
        </row>
        <row r="1281">
          <cell r="B1281" t="str">
            <v>15.1.31</v>
          </cell>
          <cell r="D1281" t="str">
            <v>72.02.04.05</v>
          </cell>
          <cell r="E1281" t="str">
            <v>VEIC.UT.PICK-UP C-E</v>
          </cell>
          <cell r="F1281" t="str">
            <v>km</v>
          </cell>
        </row>
        <row r="1282">
          <cell r="B1282" t="str">
            <v>15.1.32</v>
          </cell>
          <cell r="D1282" t="str">
            <v>72.02.04.06</v>
          </cell>
          <cell r="E1282" t="str">
            <v xml:space="preserve">VEIC.UT.PICK-UP C-F </v>
          </cell>
          <cell r="F1282" t="str">
            <v>vei.mens.</v>
          </cell>
        </row>
        <row r="1283">
          <cell r="B1283" t="str">
            <v>15.1.33</v>
          </cell>
          <cell r="D1283" t="str">
            <v>72.02.05.01</v>
          </cell>
          <cell r="E1283" t="str">
            <v xml:space="preserve">VEIC.PREMARCAÇÃO C-A </v>
          </cell>
          <cell r="F1283" t="str">
            <v>h</v>
          </cell>
        </row>
        <row r="1284">
          <cell r="B1284" t="str">
            <v>15.1.34</v>
          </cell>
          <cell r="D1284" t="str">
            <v>72.02.05.02</v>
          </cell>
          <cell r="E1284" t="str">
            <v>VEIC.PREMARCAÇÃO C-B</v>
          </cell>
          <cell r="F1284" t="str">
            <v>h</v>
          </cell>
        </row>
        <row r="1285">
          <cell r="B1285" t="str">
            <v>15.1.35</v>
          </cell>
          <cell r="D1285" t="str">
            <v>72.02.05.03</v>
          </cell>
          <cell r="E1285" t="str">
            <v xml:space="preserve">VEIC.PREMARCAÇÃO C-C </v>
          </cell>
          <cell r="F1285" t="str">
            <v>h</v>
          </cell>
        </row>
        <row r="1286">
          <cell r="B1286" t="str">
            <v>15.1.36</v>
          </cell>
          <cell r="D1286" t="str">
            <v>72.02.05.04</v>
          </cell>
          <cell r="E1286" t="str">
            <v xml:space="preserve">VEIC.PREMARCAÇÃO C-D </v>
          </cell>
          <cell r="F1286" t="str">
            <v>h</v>
          </cell>
        </row>
        <row r="1287">
          <cell r="B1287" t="str">
            <v>15.1.37</v>
          </cell>
          <cell r="D1287" t="str">
            <v>72.02.06.01</v>
          </cell>
          <cell r="E1287" t="str">
            <v>ONIBUS C-A</v>
          </cell>
          <cell r="F1287" t="str">
            <v>h</v>
          </cell>
        </row>
        <row r="1288">
          <cell r="B1288" t="str">
            <v>15.1.38</v>
          </cell>
          <cell r="D1288" t="str">
            <v>72.02.06.02</v>
          </cell>
          <cell r="E1288" t="str">
            <v xml:space="preserve">ONIBUS C-B </v>
          </cell>
          <cell r="F1288" t="str">
            <v>h</v>
          </cell>
        </row>
        <row r="1289">
          <cell r="B1289" t="str">
            <v>15.1.39</v>
          </cell>
          <cell r="D1289" t="str">
            <v>72.02.06.03</v>
          </cell>
          <cell r="E1289" t="str">
            <v>ONIBUS C-C</v>
          </cell>
          <cell r="F1289" t="str">
            <v>h</v>
          </cell>
        </row>
        <row r="1290">
          <cell r="B1290" t="str">
            <v>15.1.40</v>
          </cell>
          <cell r="D1290" t="str">
            <v>72.02.06.04</v>
          </cell>
          <cell r="E1290" t="str">
            <v>ONIBUS C-D</v>
          </cell>
          <cell r="F1290" t="str">
            <v>h</v>
          </cell>
        </row>
        <row r="1291">
          <cell r="B1291" t="str">
            <v>15.1.41</v>
          </cell>
          <cell r="D1291" t="str">
            <v>72.02.06.05</v>
          </cell>
          <cell r="E1291" t="str">
            <v>ONIBUS C-E</v>
          </cell>
          <cell r="F1291" t="str">
            <v>km</v>
          </cell>
        </row>
        <row r="1292">
          <cell r="B1292" t="str">
            <v>15.1.42</v>
          </cell>
          <cell r="D1292" t="str">
            <v>72.02.07.01</v>
          </cell>
          <cell r="E1292" t="str">
            <v>MICRO ONIBUS C-A</v>
          </cell>
          <cell r="F1292" t="str">
            <v>h</v>
          </cell>
        </row>
        <row r="1293">
          <cell r="B1293" t="str">
            <v>15.1.43</v>
          </cell>
          <cell r="D1293" t="str">
            <v>72.02.07.02</v>
          </cell>
          <cell r="E1293" t="str">
            <v>MICRO ONIBUS C-B</v>
          </cell>
          <cell r="F1293" t="str">
            <v>h</v>
          </cell>
        </row>
        <row r="1294">
          <cell r="B1294" t="str">
            <v>15.1.44</v>
          </cell>
          <cell r="D1294" t="str">
            <v>72.02.07.03</v>
          </cell>
          <cell r="E1294" t="str">
            <v>MICRO ONIBUS C-C</v>
          </cell>
          <cell r="F1294" t="str">
            <v>h</v>
          </cell>
        </row>
        <row r="1295">
          <cell r="B1295" t="str">
            <v>15.1.45</v>
          </cell>
          <cell r="D1295" t="str">
            <v>72.02.07.04</v>
          </cell>
          <cell r="E1295" t="str">
            <v>MICRO ONIBUS C-D</v>
          </cell>
          <cell r="F1295" t="str">
            <v>h</v>
          </cell>
        </row>
        <row r="1296">
          <cell r="B1296" t="str">
            <v>15.1.46</v>
          </cell>
          <cell r="D1296" t="str">
            <v>72.02.07.05</v>
          </cell>
          <cell r="E1296" t="str">
            <v>MICRO ONIBUS C-E</v>
          </cell>
          <cell r="F1296" t="str">
            <v>km</v>
          </cell>
        </row>
        <row r="1297">
          <cell r="B1297" t="str">
            <v>15.1.47</v>
          </cell>
          <cell r="D1297" t="str">
            <v>72.03.01.01</v>
          </cell>
          <cell r="E1297" t="str">
            <v>BATE EST.40/80T C-A</v>
          </cell>
          <cell r="F1297" t="str">
            <v>h</v>
          </cell>
        </row>
        <row r="1298">
          <cell r="B1298" t="str">
            <v>15.1.48</v>
          </cell>
          <cell r="D1298" t="str">
            <v>72.03.01.02</v>
          </cell>
          <cell r="E1298" t="str">
            <v>BATE EST.40/80T C-B</v>
          </cell>
          <cell r="F1298" t="str">
            <v>h</v>
          </cell>
        </row>
        <row r="1299">
          <cell r="B1299" t="str">
            <v>15.1.49</v>
          </cell>
          <cell r="D1299" t="str">
            <v>72.03.01.03</v>
          </cell>
          <cell r="E1299" t="str">
            <v>BATE EST.40/80T C-C</v>
          </cell>
          <cell r="F1299" t="str">
            <v>h</v>
          </cell>
        </row>
        <row r="1300">
          <cell r="B1300" t="str">
            <v>15.1.50</v>
          </cell>
          <cell r="D1300" t="str">
            <v>72.03.01.04</v>
          </cell>
          <cell r="E1300" t="str">
            <v>BATE EST.40/80T C-D</v>
          </cell>
          <cell r="F1300" t="str">
            <v>h</v>
          </cell>
        </row>
        <row r="1301">
          <cell r="B1301" t="str">
            <v>15.1.51</v>
          </cell>
          <cell r="D1301" t="str">
            <v>72.03.02.01</v>
          </cell>
          <cell r="E1301" t="str">
            <v>BATE EST.ATE 40T C-A</v>
          </cell>
          <cell r="F1301" t="str">
            <v>h</v>
          </cell>
        </row>
        <row r="1302">
          <cell r="B1302" t="str">
            <v>15.1.52</v>
          </cell>
          <cell r="D1302" t="str">
            <v>72.03.02.02</v>
          </cell>
          <cell r="E1302" t="str">
            <v>BATE EST.ATE 40T C-B</v>
          </cell>
          <cell r="F1302" t="str">
            <v>h</v>
          </cell>
        </row>
        <row r="1303">
          <cell r="B1303" t="str">
            <v>15.1.53</v>
          </cell>
          <cell r="D1303" t="str">
            <v>72.03.02.03</v>
          </cell>
          <cell r="E1303" t="str">
            <v>BATE EST.ATE 40T C-C</v>
          </cell>
          <cell r="F1303" t="str">
            <v>h</v>
          </cell>
        </row>
        <row r="1304">
          <cell r="B1304" t="str">
            <v>15.1.54</v>
          </cell>
          <cell r="D1304" t="str">
            <v>72.03.02.04</v>
          </cell>
          <cell r="E1304" t="str">
            <v>BATE EST.ATE 40T C-D</v>
          </cell>
          <cell r="F1304" t="str">
            <v>h</v>
          </cell>
        </row>
        <row r="1305">
          <cell r="B1305" t="str">
            <v>15.1.55</v>
          </cell>
          <cell r="D1305" t="str">
            <v>72.04.01.01</v>
          </cell>
          <cell r="E1305" t="str">
            <v>BETONEIRA 320L C-A</v>
          </cell>
          <cell r="F1305" t="str">
            <v>h</v>
          </cell>
        </row>
        <row r="1306">
          <cell r="B1306" t="str">
            <v>15.1.56</v>
          </cell>
          <cell r="D1306" t="str">
            <v>72.04.01.02</v>
          </cell>
          <cell r="E1306" t="str">
            <v>BETONEIRA 320L C-B</v>
          </cell>
          <cell r="F1306" t="str">
            <v>h</v>
          </cell>
        </row>
        <row r="1307">
          <cell r="B1307" t="str">
            <v>15.1.57</v>
          </cell>
          <cell r="D1307" t="str">
            <v>72.04.01.03</v>
          </cell>
          <cell r="E1307" t="str">
            <v>BETONEIRA 320L C-C</v>
          </cell>
          <cell r="F1307" t="str">
            <v>h</v>
          </cell>
        </row>
        <row r="1308">
          <cell r="B1308" t="str">
            <v>15.1.58</v>
          </cell>
          <cell r="D1308" t="str">
            <v>72.04.01.04</v>
          </cell>
          <cell r="E1308" t="str">
            <v>BETONEIRA 320L C-D</v>
          </cell>
          <cell r="F1308" t="str">
            <v>h</v>
          </cell>
        </row>
        <row r="1309">
          <cell r="B1309" t="str">
            <v>15.1.59</v>
          </cell>
          <cell r="D1309" t="str">
            <v>72.04.02.01</v>
          </cell>
          <cell r="E1309" t="str">
            <v>BETON.320L M.G.C-A</v>
          </cell>
          <cell r="F1309" t="str">
            <v>h</v>
          </cell>
        </row>
        <row r="1310">
          <cell r="B1310" t="str">
            <v>15.1.60</v>
          </cell>
          <cell r="D1310" t="str">
            <v>72.04.02.02</v>
          </cell>
          <cell r="E1310" t="str">
            <v>BETON.320L M.G.C-B</v>
          </cell>
          <cell r="F1310" t="str">
            <v>h</v>
          </cell>
        </row>
        <row r="1311">
          <cell r="B1311" t="str">
            <v>15.1.61</v>
          </cell>
          <cell r="D1311" t="str">
            <v>72.04.02.03</v>
          </cell>
          <cell r="E1311" t="str">
            <v>BETON.320L M.G.C-C</v>
          </cell>
          <cell r="F1311" t="str">
            <v>h</v>
          </cell>
        </row>
        <row r="1312">
          <cell r="B1312" t="str">
            <v>15.1.62</v>
          </cell>
          <cell r="D1312" t="str">
            <v>72.04.02.04</v>
          </cell>
          <cell r="E1312" t="str">
            <v>BETON.320L M.G.C-D</v>
          </cell>
          <cell r="F1312" t="str">
            <v>h</v>
          </cell>
        </row>
        <row r="1313">
          <cell r="B1313" t="str">
            <v>15.1.63</v>
          </cell>
          <cell r="D1313" t="str">
            <v>72.04.03.01</v>
          </cell>
          <cell r="E1313" t="str">
            <v>BETON.580L E.C/C.C-A</v>
          </cell>
          <cell r="F1313" t="str">
            <v>h</v>
          </cell>
        </row>
        <row r="1314">
          <cell r="B1314" t="str">
            <v>15.1.64</v>
          </cell>
          <cell r="D1314" t="str">
            <v>72.04.03.02</v>
          </cell>
          <cell r="E1314" t="str">
            <v>BETON.580L E.C/C.C-B</v>
          </cell>
          <cell r="F1314" t="str">
            <v>h</v>
          </cell>
        </row>
        <row r="1315">
          <cell r="B1315" t="str">
            <v>15.1.65</v>
          </cell>
          <cell r="D1315" t="str">
            <v>72.04.03.03</v>
          </cell>
          <cell r="E1315" t="str">
            <v>BETON.580L E.C/C.C-C</v>
          </cell>
          <cell r="F1315" t="str">
            <v>h</v>
          </cell>
        </row>
        <row r="1316">
          <cell r="B1316" t="str">
            <v>15.1.66</v>
          </cell>
          <cell r="D1316" t="str">
            <v>72.04.03.04</v>
          </cell>
          <cell r="E1316" t="str">
            <v>BETON.580L E.C/C.C-D</v>
          </cell>
          <cell r="F1316" t="str">
            <v>h</v>
          </cell>
        </row>
        <row r="1317">
          <cell r="B1317" t="str">
            <v>15.1.67</v>
          </cell>
          <cell r="D1317" t="str">
            <v>72.04.04.01</v>
          </cell>
          <cell r="E1317" t="str">
            <v xml:space="preserve">BETON.580L M.G.C-A </v>
          </cell>
          <cell r="F1317" t="str">
            <v>h</v>
          </cell>
        </row>
        <row r="1318">
          <cell r="B1318" t="str">
            <v>15.1.68</v>
          </cell>
          <cell r="D1318" t="str">
            <v>72.04.04.02</v>
          </cell>
          <cell r="E1318" t="str">
            <v>BETON.580L M.G.C-B</v>
          </cell>
          <cell r="F1318" t="str">
            <v>h</v>
          </cell>
        </row>
        <row r="1319">
          <cell r="B1319" t="str">
            <v>15.1.69</v>
          </cell>
          <cell r="D1319" t="str">
            <v>72.04.04.03</v>
          </cell>
          <cell r="E1319" t="str">
            <v>BETON.580L M.G.C-C</v>
          </cell>
          <cell r="F1319" t="str">
            <v>h</v>
          </cell>
        </row>
        <row r="1320">
          <cell r="B1320" t="str">
            <v>15.1.70</v>
          </cell>
          <cell r="D1320" t="str">
            <v>72.04.04.04</v>
          </cell>
          <cell r="E1320" t="str">
            <v>BETON.580L M.G.C-D</v>
          </cell>
          <cell r="F1320" t="str">
            <v>h</v>
          </cell>
        </row>
        <row r="1321">
          <cell r="B1321" t="str">
            <v>15.1.71</v>
          </cell>
          <cell r="D1321" t="str">
            <v>72.05.01.01</v>
          </cell>
          <cell r="E1321" t="str">
            <v>BOM.DREN.27M3/H C-A</v>
          </cell>
          <cell r="F1321" t="str">
            <v>h</v>
          </cell>
        </row>
        <row r="1322">
          <cell r="B1322" t="str">
            <v>15.1.72</v>
          </cell>
          <cell r="D1322" t="str">
            <v>72.05.01.02</v>
          </cell>
          <cell r="E1322" t="str">
            <v>BOM.DREN.27M3/H C-B</v>
          </cell>
          <cell r="F1322" t="str">
            <v>h</v>
          </cell>
        </row>
        <row r="1323">
          <cell r="B1323" t="str">
            <v>15.1.73</v>
          </cell>
          <cell r="D1323" t="str">
            <v>72.05.01.03</v>
          </cell>
          <cell r="E1323" t="str">
            <v>BOM.DREN.27M3/H C-C</v>
          </cell>
          <cell r="F1323" t="str">
            <v>h</v>
          </cell>
        </row>
        <row r="1324">
          <cell r="B1324" t="str">
            <v>15.1.74</v>
          </cell>
          <cell r="D1324" t="str">
            <v>72.05.01.04</v>
          </cell>
          <cell r="E1324" t="str">
            <v>BOM.DREN.27M3/H C-D</v>
          </cell>
          <cell r="F1324" t="str">
            <v>h</v>
          </cell>
        </row>
        <row r="1325">
          <cell r="B1325" t="str">
            <v>15.1.75</v>
          </cell>
          <cell r="D1325" t="str">
            <v>72.05.02.01</v>
          </cell>
          <cell r="E1325" t="str">
            <v>BOM.DREN.60M3/H C-A</v>
          </cell>
          <cell r="F1325" t="str">
            <v>h</v>
          </cell>
        </row>
        <row r="1326">
          <cell r="B1326" t="str">
            <v>15.1.76</v>
          </cell>
          <cell r="D1326" t="str">
            <v>72.05.02.02</v>
          </cell>
          <cell r="E1326" t="str">
            <v>BOM.DREN.60M3/H C-B</v>
          </cell>
          <cell r="F1326" t="str">
            <v>h</v>
          </cell>
        </row>
        <row r="1327">
          <cell r="B1327" t="str">
            <v>15.1.77</v>
          </cell>
          <cell r="D1327" t="str">
            <v>72.05.02.03</v>
          </cell>
          <cell r="E1327" t="str">
            <v>BOM.DREN.60M3/H C-C</v>
          </cell>
          <cell r="F1327" t="str">
            <v>h</v>
          </cell>
        </row>
        <row r="1328">
          <cell r="B1328" t="str">
            <v>15.1.78</v>
          </cell>
          <cell r="D1328" t="str">
            <v>72.05.02.04</v>
          </cell>
          <cell r="E1328" t="str">
            <v>BOM.DREN.60M3/H C-D</v>
          </cell>
          <cell r="F1328" t="str">
            <v>h</v>
          </cell>
        </row>
        <row r="1329">
          <cell r="B1329" t="str">
            <v>15.1.79</v>
          </cell>
          <cell r="D1329" t="str">
            <v>72.05.03.01</v>
          </cell>
          <cell r="E1329" t="str">
            <v>BOM.DREN.144M3/H C-A</v>
          </cell>
          <cell r="F1329" t="str">
            <v>h</v>
          </cell>
        </row>
        <row r="1330">
          <cell r="B1330" t="str">
            <v>15.1.80</v>
          </cell>
          <cell r="D1330" t="str">
            <v>72.05.03.02</v>
          </cell>
          <cell r="E1330" t="str">
            <v>BOM.DREN.144M3/H C-B</v>
          </cell>
          <cell r="F1330" t="str">
            <v>h</v>
          </cell>
        </row>
        <row r="1331">
          <cell r="B1331" t="str">
            <v>15.1.81</v>
          </cell>
          <cell r="D1331" t="str">
            <v>72.05.03.03</v>
          </cell>
          <cell r="E1331" t="str">
            <v>BOM.DREN.144M3/H C-C</v>
          </cell>
          <cell r="F1331" t="str">
            <v>h</v>
          </cell>
        </row>
        <row r="1332">
          <cell r="B1332" t="str">
            <v>15.1.82</v>
          </cell>
          <cell r="D1332" t="str">
            <v>72.05.03.04</v>
          </cell>
          <cell r="E1332" t="str">
            <v>BOM.DREN.144M3/H C-D</v>
          </cell>
          <cell r="F1332" t="str">
            <v>h</v>
          </cell>
        </row>
        <row r="1333">
          <cell r="B1333" t="str">
            <v>15.1.83</v>
          </cell>
          <cell r="D1333" t="str">
            <v>72.05.04.01</v>
          </cell>
          <cell r="E1333" t="str">
            <v>BOM.DREN.180M3/H C-A</v>
          </cell>
          <cell r="F1333" t="str">
            <v>h</v>
          </cell>
        </row>
        <row r="1334">
          <cell r="B1334" t="str">
            <v>15.1.84</v>
          </cell>
          <cell r="D1334" t="str">
            <v>72.05.04.02</v>
          </cell>
          <cell r="E1334" t="str">
            <v>BOM.DREN.180M3/H C-B</v>
          </cell>
          <cell r="F1334" t="str">
            <v>h</v>
          </cell>
        </row>
        <row r="1335">
          <cell r="B1335" t="str">
            <v>15.1.85</v>
          </cell>
          <cell r="D1335" t="str">
            <v>72.05.04.03</v>
          </cell>
          <cell r="E1335" t="str">
            <v>BOM.DREN.180M3/H C-C</v>
          </cell>
          <cell r="F1335" t="str">
            <v>h</v>
          </cell>
        </row>
        <row r="1336">
          <cell r="B1336" t="str">
            <v>15.1.86</v>
          </cell>
          <cell r="D1336" t="str">
            <v>72.05.04.04</v>
          </cell>
          <cell r="E1336" t="str">
            <v>BOM.DREN.180M3/H C-D</v>
          </cell>
          <cell r="F1336" t="str">
            <v>h</v>
          </cell>
        </row>
        <row r="1337">
          <cell r="B1337" t="str">
            <v>15.1.87</v>
          </cell>
          <cell r="D1337" t="str">
            <v>72.05.05.01</v>
          </cell>
          <cell r="E1337" t="str">
            <v>BOM.DREN.60.000L C-A</v>
          </cell>
          <cell r="F1337" t="str">
            <v>h</v>
          </cell>
        </row>
        <row r="1338">
          <cell r="B1338" t="str">
            <v>15.1.88</v>
          </cell>
          <cell r="D1338" t="str">
            <v>72.05.05.02</v>
          </cell>
          <cell r="E1338" t="str">
            <v>BOM.DREN.60.000L C-B</v>
          </cell>
          <cell r="F1338" t="str">
            <v>h</v>
          </cell>
        </row>
        <row r="1339">
          <cell r="B1339" t="str">
            <v>15.1.89</v>
          </cell>
          <cell r="D1339" t="str">
            <v>72.05.05.03</v>
          </cell>
          <cell r="E1339" t="str">
            <v>BOM.DREN.60.000L C-C</v>
          </cell>
          <cell r="F1339" t="str">
            <v>h</v>
          </cell>
        </row>
        <row r="1340">
          <cell r="B1340" t="str">
            <v>15.1.90</v>
          </cell>
          <cell r="D1340" t="str">
            <v>72.05.05.04</v>
          </cell>
          <cell r="E1340" t="str">
            <v>BOM.DREN.60.000L C-D</v>
          </cell>
          <cell r="F1340" t="str">
            <v>h</v>
          </cell>
        </row>
        <row r="1341">
          <cell r="B1341" t="str">
            <v>15.1.91</v>
          </cell>
          <cell r="D1341" t="str">
            <v>72.06.01.01</v>
          </cell>
          <cell r="E1341" t="str">
            <v>BOM.INJ.1M3/H C-A</v>
          </cell>
          <cell r="F1341" t="str">
            <v>h</v>
          </cell>
        </row>
        <row r="1342">
          <cell r="B1342" t="str">
            <v>15.1.92</v>
          </cell>
          <cell r="D1342" t="str">
            <v>72.06.01.02</v>
          </cell>
          <cell r="E1342" t="str">
            <v xml:space="preserve">BOM.INJ.1M3/H C-B </v>
          </cell>
          <cell r="F1342" t="str">
            <v>h</v>
          </cell>
        </row>
        <row r="1343">
          <cell r="B1343" t="str">
            <v>15.1.93</v>
          </cell>
          <cell r="D1343" t="str">
            <v>72.06.01.03</v>
          </cell>
          <cell r="E1343" t="str">
            <v>BOM.INJ.1M3/H C-C</v>
          </cell>
          <cell r="F1343" t="str">
            <v>h</v>
          </cell>
        </row>
        <row r="1344">
          <cell r="B1344" t="str">
            <v>15.1.94</v>
          </cell>
          <cell r="D1344" t="str">
            <v>72.06.01.04</v>
          </cell>
          <cell r="E1344" t="str">
            <v>BOM.INJ.1M3/H C-D</v>
          </cell>
          <cell r="F1344" t="str">
            <v>h</v>
          </cell>
        </row>
        <row r="1345">
          <cell r="B1345" t="str">
            <v>15.1.95</v>
          </cell>
          <cell r="D1345" t="str">
            <v>72.06.02.01</v>
          </cell>
          <cell r="E1345" t="str">
            <v>BOM.INJ.3M3/H C-A</v>
          </cell>
          <cell r="F1345" t="str">
            <v>h</v>
          </cell>
        </row>
        <row r="1346">
          <cell r="B1346" t="str">
            <v>15.1.96</v>
          </cell>
          <cell r="D1346" t="str">
            <v>72.06.02.02</v>
          </cell>
          <cell r="E1346" t="str">
            <v>BOM.INJ.3M3/H C-B</v>
          </cell>
          <cell r="F1346" t="str">
            <v>h</v>
          </cell>
        </row>
        <row r="1347">
          <cell r="B1347" t="str">
            <v>15.1.97</v>
          </cell>
          <cell r="D1347" t="str">
            <v>72.06.02.03</v>
          </cell>
          <cell r="E1347" t="str">
            <v>BOM.INJ.3M3/H C-C</v>
          </cell>
          <cell r="F1347" t="str">
            <v>h</v>
          </cell>
        </row>
        <row r="1348">
          <cell r="B1348" t="str">
            <v>15.1.98</v>
          </cell>
          <cell r="D1348" t="str">
            <v>72.06.02.04</v>
          </cell>
          <cell r="E1348" t="str">
            <v xml:space="preserve">BOM.INJ.3M3/H C-D </v>
          </cell>
          <cell r="F1348" t="str">
            <v>h</v>
          </cell>
        </row>
        <row r="1349">
          <cell r="B1349" t="str">
            <v>15.1.99</v>
          </cell>
          <cell r="D1349" t="str">
            <v>72.06.03.01</v>
          </cell>
          <cell r="E1349" t="str">
            <v>BOM.INJ.35 M3/H C-A</v>
          </cell>
          <cell r="F1349" t="str">
            <v>h</v>
          </cell>
        </row>
        <row r="1350">
          <cell r="B1350" t="str">
            <v>15.1.100</v>
          </cell>
          <cell r="D1350" t="str">
            <v>72.06.03.02</v>
          </cell>
          <cell r="E1350" t="str">
            <v>BOM.INJ.35 M3/H C-B</v>
          </cell>
          <cell r="F1350" t="str">
            <v>h</v>
          </cell>
        </row>
        <row r="1351">
          <cell r="B1351" t="str">
            <v>15.1.101</v>
          </cell>
          <cell r="D1351" t="str">
            <v xml:space="preserve">72.06.03.03 </v>
          </cell>
          <cell r="E1351" t="str">
            <v>BOM.INJ.35 M3/H C-C</v>
          </cell>
          <cell r="F1351" t="str">
            <v>h</v>
          </cell>
        </row>
        <row r="1352">
          <cell r="B1352" t="str">
            <v>15.1.102</v>
          </cell>
          <cell r="D1352" t="str">
            <v xml:space="preserve">72.06.03.04 </v>
          </cell>
          <cell r="E1352" t="str">
            <v>BOM.INJ.35 M3/H C-D</v>
          </cell>
          <cell r="F1352" t="str">
            <v>h</v>
          </cell>
        </row>
        <row r="1353">
          <cell r="B1353" t="str">
            <v>15.1.103</v>
          </cell>
          <cell r="D1353" t="str">
            <v>72.06.04.01</v>
          </cell>
          <cell r="E1353" t="str">
            <v>BOM.PROJ.MAN.10 C-A</v>
          </cell>
          <cell r="F1353" t="str">
            <v>h</v>
          </cell>
        </row>
        <row r="1354">
          <cell r="B1354" t="str">
            <v>15.1.104</v>
          </cell>
          <cell r="D1354" t="str">
            <v>72.06.04.02</v>
          </cell>
          <cell r="E1354" t="str">
            <v>BOM.PROJ.MAN.10 C-B</v>
          </cell>
          <cell r="F1354" t="str">
            <v>h</v>
          </cell>
        </row>
        <row r="1355">
          <cell r="B1355" t="str">
            <v>15.1.105</v>
          </cell>
          <cell r="D1355" t="str">
            <v>72.06.04.03</v>
          </cell>
          <cell r="E1355" t="str">
            <v>BOM.PROJ.MAN.10 C-C</v>
          </cell>
          <cell r="F1355" t="str">
            <v>h</v>
          </cell>
        </row>
        <row r="1356">
          <cell r="B1356" t="str">
            <v>15.1.106</v>
          </cell>
          <cell r="D1356" t="str">
            <v>72.06.04.04</v>
          </cell>
          <cell r="E1356" t="str">
            <v>BOM.PROJ.MAN.10 C-D</v>
          </cell>
          <cell r="F1356" t="str">
            <v>h</v>
          </cell>
        </row>
        <row r="1357">
          <cell r="B1357" t="str">
            <v>15.1.107</v>
          </cell>
          <cell r="D1357" t="str">
            <v>72.06.05.01</v>
          </cell>
          <cell r="E1357" t="str">
            <v>BOM.PROJ.23M3/H C-A</v>
          </cell>
          <cell r="F1357" t="str">
            <v>h</v>
          </cell>
        </row>
        <row r="1358">
          <cell r="B1358" t="str">
            <v>15.1.108</v>
          </cell>
          <cell r="D1358" t="str">
            <v>72.06.05.02</v>
          </cell>
          <cell r="E1358" t="str">
            <v>BOM.PROJ.23M3/H C-B</v>
          </cell>
          <cell r="F1358" t="str">
            <v>h</v>
          </cell>
        </row>
        <row r="1359">
          <cell r="B1359" t="str">
            <v>15.1.109</v>
          </cell>
          <cell r="D1359" t="str">
            <v>72.06.05.03</v>
          </cell>
          <cell r="E1359" t="str">
            <v>BOM.PROJ.23M3/H C-C</v>
          </cell>
          <cell r="F1359" t="str">
            <v>h</v>
          </cell>
        </row>
        <row r="1360">
          <cell r="B1360" t="str">
            <v>15.1.110</v>
          </cell>
          <cell r="D1360" t="str">
            <v>72.06.05.04</v>
          </cell>
          <cell r="E1360" t="str">
            <v>BOM.PROJ.23M3/H C-D</v>
          </cell>
          <cell r="F1360" t="str">
            <v>h</v>
          </cell>
        </row>
        <row r="1361">
          <cell r="B1361" t="str">
            <v>15.1.111</v>
          </cell>
          <cell r="D1361" t="str">
            <v>72.07.01.01</v>
          </cell>
          <cell r="E1361" t="str">
            <v>BOMBA HIDR.PROT.C-A</v>
          </cell>
          <cell r="F1361" t="str">
            <v>h</v>
          </cell>
        </row>
        <row r="1362">
          <cell r="B1362" t="str">
            <v>15.1.112</v>
          </cell>
          <cell r="D1362" t="str">
            <v>72.07.01.02</v>
          </cell>
          <cell r="E1362" t="str">
            <v>BOMBA HIDR.PROT.C-B</v>
          </cell>
          <cell r="F1362" t="str">
            <v>h</v>
          </cell>
        </row>
        <row r="1363">
          <cell r="B1363" t="str">
            <v>15.1.113</v>
          </cell>
          <cell r="D1363" t="str">
            <v>72.07.01.03</v>
          </cell>
          <cell r="E1363" t="str">
            <v>BOMBA HIDR.PROT.C-C</v>
          </cell>
          <cell r="F1363" t="str">
            <v>h</v>
          </cell>
        </row>
        <row r="1364">
          <cell r="B1364" t="str">
            <v>15.1.114</v>
          </cell>
          <cell r="D1364" t="str">
            <v>72.07.01.04</v>
          </cell>
          <cell r="E1364" t="str">
            <v>BOMBA HIDR.PROT.C-D</v>
          </cell>
          <cell r="F1364" t="str">
            <v>h</v>
          </cell>
        </row>
        <row r="1365">
          <cell r="B1365" t="str">
            <v>15.1.115</v>
          </cell>
          <cell r="D1365" t="str">
            <v>72.07.02.01</v>
          </cell>
          <cell r="E1365" t="str">
            <v>MAC.P/PROT. AU-1 C-A</v>
          </cell>
          <cell r="F1365" t="str">
            <v>h</v>
          </cell>
        </row>
        <row r="1366">
          <cell r="B1366" t="str">
            <v>15.1.116</v>
          </cell>
          <cell r="D1366" t="str">
            <v>72.07.02.02</v>
          </cell>
          <cell r="E1366" t="str">
            <v>MAC.P/PROT. AU-1 C-B</v>
          </cell>
          <cell r="F1366" t="str">
            <v>h</v>
          </cell>
        </row>
        <row r="1367">
          <cell r="B1367" t="str">
            <v>15.1.117</v>
          </cell>
          <cell r="D1367" t="str">
            <v>72.07.02.03</v>
          </cell>
          <cell r="E1367" t="str">
            <v>MAC.P/PROT. AU-1 C-C</v>
          </cell>
          <cell r="F1367" t="str">
            <v>h</v>
          </cell>
        </row>
        <row r="1368">
          <cell r="B1368" t="str">
            <v>15.1.118</v>
          </cell>
          <cell r="D1368" t="str">
            <v>72.07.02.04</v>
          </cell>
          <cell r="E1368" t="str">
            <v>MAC.P/PROT. AU-1 C-D</v>
          </cell>
          <cell r="F1368" t="str">
            <v>h</v>
          </cell>
        </row>
        <row r="1369">
          <cell r="B1369" t="str">
            <v>15.1.119</v>
          </cell>
          <cell r="D1369" t="str">
            <v>72.07.03.01</v>
          </cell>
          <cell r="E1369" t="str">
            <v>MAC.P/PROT. AU-5 C-A</v>
          </cell>
          <cell r="F1369" t="str">
            <v>h</v>
          </cell>
        </row>
        <row r="1370">
          <cell r="B1370" t="str">
            <v>15.1.120</v>
          </cell>
          <cell r="D1370" t="str">
            <v>72.07.03.02</v>
          </cell>
          <cell r="E1370" t="str">
            <v>MAC.P/PROT. AU-5 C-B</v>
          </cell>
          <cell r="F1370" t="str">
            <v>h</v>
          </cell>
        </row>
        <row r="1371">
          <cell r="B1371" t="str">
            <v>15.1.121</v>
          </cell>
          <cell r="D1371" t="str">
            <v>72.07.03.03</v>
          </cell>
          <cell r="E1371" t="str">
            <v>MAC.P/PROT. AU-5 C-C</v>
          </cell>
          <cell r="F1371" t="str">
            <v>h</v>
          </cell>
        </row>
        <row r="1372">
          <cell r="B1372" t="str">
            <v>15.1.122</v>
          </cell>
          <cell r="D1372" t="str">
            <v>72.07.03.04</v>
          </cell>
          <cell r="E1372" t="str">
            <v>MAC.P/PROT. AU-5 C-D</v>
          </cell>
          <cell r="F1372" t="str">
            <v>h</v>
          </cell>
        </row>
        <row r="1373">
          <cell r="B1373" t="str">
            <v>15.1.123</v>
          </cell>
          <cell r="D1373" t="str">
            <v>72.07.06.01</v>
          </cell>
          <cell r="E1373" t="str">
            <v>MAC.P/PROT.S-6 C-A</v>
          </cell>
          <cell r="F1373" t="str">
            <v>h</v>
          </cell>
        </row>
        <row r="1374">
          <cell r="B1374" t="str">
            <v>15.1.124</v>
          </cell>
          <cell r="D1374" t="str">
            <v>72.07.06.02</v>
          </cell>
          <cell r="E1374" t="str">
            <v>MAC.P/PROT.S-6 C-B</v>
          </cell>
          <cell r="F1374" t="str">
            <v>h</v>
          </cell>
        </row>
        <row r="1375">
          <cell r="B1375" t="str">
            <v>15.1.125</v>
          </cell>
          <cell r="D1375" t="str">
            <v>72.07.06.03</v>
          </cell>
          <cell r="E1375" t="str">
            <v>MAC.P/PROT.S-6 C-C</v>
          </cell>
          <cell r="F1375" t="str">
            <v>h</v>
          </cell>
        </row>
        <row r="1376">
          <cell r="B1376" t="str">
            <v>15.1.126</v>
          </cell>
          <cell r="D1376" t="str">
            <v>72.07.06.04</v>
          </cell>
          <cell r="E1376" t="str">
            <v>MAC.P/PROT.S-6 C-D</v>
          </cell>
          <cell r="F1376" t="str">
            <v>h</v>
          </cell>
        </row>
        <row r="1377">
          <cell r="B1377" t="str">
            <v>15.1.127</v>
          </cell>
          <cell r="D1377" t="str">
            <v>72.07.07.01</v>
          </cell>
          <cell r="E1377" t="str">
            <v>MAC.P/PROT.K-350 C-A</v>
          </cell>
          <cell r="F1377" t="str">
            <v>h</v>
          </cell>
        </row>
        <row r="1378">
          <cell r="B1378" t="str">
            <v>15.1.128</v>
          </cell>
          <cell r="D1378" t="str">
            <v>72.07.07.02</v>
          </cell>
          <cell r="E1378" t="str">
            <v>MAC.P/PROT.K-350 C-B</v>
          </cell>
          <cell r="F1378" t="str">
            <v>h</v>
          </cell>
        </row>
        <row r="1379">
          <cell r="B1379" t="str">
            <v>15.1.129</v>
          </cell>
          <cell r="D1379" t="str">
            <v>72.07.07.03</v>
          </cell>
          <cell r="E1379" t="str">
            <v>MAC.P/PROT.K-350 C-C</v>
          </cell>
          <cell r="F1379" t="str">
            <v>h</v>
          </cell>
        </row>
        <row r="1380">
          <cell r="B1380" t="str">
            <v>15.1.130</v>
          </cell>
          <cell r="D1380" t="str">
            <v>72.07.07.04</v>
          </cell>
          <cell r="E1380" t="str">
            <v>MAC.P/PROT.K-350 C-D</v>
          </cell>
          <cell r="F1380" t="str">
            <v>h</v>
          </cell>
        </row>
        <row r="1381">
          <cell r="B1381" t="str">
            <v>15.1.131</v>
          </cell>
          <cell r="D1381" t="str">
            <v>72.08.01.01</v>
          </cell>
          <cell r="E1381" t="str">
            <v>CHAS.IRRIG.6000L C-A</v>
          </cell>
          <cell r="F1381" t="str">
            <v>h</v>
          </cell>
        </row>
        <row r="1382">
          <cell r="B1382" t="str">
            <v>15.1.132</v>
          </cell>
          <cell r="D1382" t="str">
            <v>72.08.01.02</v>
          </cell>
          <cell r="E1382" t="str">
            <v>CHAS.IRRIG.6000L C-B</v>
          </cell>
          <cell r="F1382" t="str">
            <v>h</v>
          </cell>
        </row>
        <row r="1383">
          <cell r="B1383" t="str">
            <v>15.1.133</v>
          </cell>
          <cell r="D1383" t="str">
            <v>72.08.01.03</v>
          </cell>
          <cell r="E1383" t="str">
            <v>CHAS.IRRIG.6000L C-C</v>
          </cell>
          <cell r="F1383" t="str">
            <v>h</v>
          </cell>
        </row>
        <row r="1384">
          <cell r="B1384" t="str">
            <v>15.1.134</v>
          </cell>
          <cell r="D1384" t="str">
            <v>72.08.01.04</v>
          </cell>
          <cell r="E1384" t="str">
            <v>CHAS.IRRIG.6000L C-D</v>
          </cell>
          <cell r="F1384" t="str">
            <v>h</v>
          </cell>
        </row>
        <row r="1385">
          <cell r="B1385" t="str">
            <v>15.1.135</v>
          </cell>
          <cell r="D1385" t="str">
            <v>72.08.01.05</v>
          </cell>
          <cell r="E1385" t="str">
            <v>CHAS.IRRIG.6000L C-E</v>
          </cell>
          <cell r="F1385" t="str">
            <v>km</v>
          </cell>
        </row>
        <row r="1386">
          <cell r="B1386" t="str">
            <v>15.1.136</v>
          </cell>
          <cell r="D1386" t="str">
            <v>72.08.02.01</v>
          </cell>
          <cell r="E1386" t="str">
            <v>CHAS.IRRIG.9000L C-A</v>
          </cell>
          <cell r="F1386" t="str">
            <v>h</v>
          </cell>
        </row>
        <row r="1387">
          <cell r="B1387" t="str">
            <v>15.1.137</v>
          </cell>
          <cell r="D1387" t="str">
            <v>72.08.02.02</v>
          </cell>
          <cell r="E1387" t="str">
            <v>CHAS.IRRIG.9000L C-B</v>
          </cell>
          <cell r="F1387" t="str">
            <v>h</v>
          </cell>
        </row>
        <row r="1388">
          <cell r="B1388" t="str">
            <v>15.1.138</v>
          </cell>
          <cell r="D1388" t="str">
            <v>72.08.02.03</v>
          </cell>
          <cell r="E1388" t="str">
            <v>CHAS.IRRIG.9000L C-C</v>
          </cell>
          <cell r="F1388" t="str">
            <v>h</v>
          </cell>
        </row>
        <row r="1389">
          <cell r="B1389" t="str">
            <v>15.1.139</v>
          </cell>
          <cell r="D1389" t="str">
            <v>72.08.02.04</v>
          </cell>
          <cell r="E1389" t="str">
            <v>CHAS.IRRIG.9000L C-D</v>
          </cell>
          <cell r="F1389" t="str">
            <v>h</v>
          </cell>
        </row>
        <row r="1390">
          <cell r="B1390" t="str">
            <v>15.1.140</v>
          </cell>
          <cell r="D1390" t="str">
            <v>72.08.02.05</v>
          </cell>
          <cell r="E1390" t="str">
            <v>CHAS.IRRIG.9000L C-E</v>
          </cell>
          <cell r="F1390" t="str">
            <v>km</v>
          </cell>
        </row>
        <row r="1391">
          <cell r="B1391" t="str">
            <v>15.1.141</v>
          </cell>
          <cell r="D1391" t="str">
            <v>72.09.01.01</v>
          </cell>
          <cell r="E1391" t="str">
            <v>CHAS.BASC. 5M3 C-A</v>
          </cell>
          <cell r="F1391" t="str">
            <v>h</v>
          </cell>
        </row>
        <row r="1392">
          <cell r="B1392" t="str">
            <v>15.1.142</v>
          </cell>
          <cell r="D1392" t="str">
            <v>72.09.01.02</v>
          </cell>
          <cell r="E1392" t="str">
            <v>CHAS.BASC. 5M3 C-B</v>
          </cell>
          <cell r="F1392" t="str">
            <v>h</v>
          </cell>
        </row>
        <row r="1393">
          <cell r="B1393" t="str">
            <v>15.1.143</v>
          </cell>
          <cell r="D1393" t="str">
            <v>72.09.01.03</v>
          </cell>
          <cell r="E1393" t="str">
            <v>CHAS.BASC. 5M3 C-C</v>
          </cell>
          <cell r="F1393" t="str">
            <v>h</v>
          </cell>
        </row>
        <row r="1394">
          <cell r="B1394" t="str">
            <v>15.1.144</v>
          </cell>
          <cell r="D1394" t="str">
            <v>72.09.01.04</v>
          </cell>
          <cell r="E1394" t="str">
            <v>CHAS.BASC. 5M3 C-D</v>
          </cell>
          <cell r="F1394" t="str">
            <v>h</v>
          </cell>
        </row>
        <row r="1395">
          <cell r="B1395" t="str">
            <v>15.1.145</v>
          </cell>
          <cell r="D1395" t="str">
            <v>72.09.01.05</v>
          </cell>
          <cell r="E1395" t="str">
            <v>CHAS.BASC. 5M3 C-E</v>
          </cell>
          <cell r="F1395" t="str">
            <v>km</v>
          </cell>
        </row>
        <row r="1396">
          <cell r="B1396" t="str">
            <v>15.1.146</v>
          </cell>
          <cell r="D1396" t="str">
            <v>72.09.02.01</v>
          </cell>
          <cell r="E1396" t="str">
            <v>CHAS.BASC. 8M3 C-A</v>
          </cell>
          <cell r="F1396" t="str">
            <v>h</v>
          </cell>
        </row>
        <row r="1397">
          <cell r="B1397" t="str">
            <v>15.1.147</v>
          </cell>
          <cell r="D1397" t="str">
            <v>72.09.02.02</v>
          </cell>
          <cell r="E1397" t="str">
            <v>CHAS.BASC. 8M3 C-B</v>
          </cell>
          <cell r="F1397" t="str">
            <v>h</v>
          </cell>
        </row>
        <row r="1398">
          <cell r="B1398" t="str">
            <v>15.1.148</v>
          </cell>
          <cell r="D1398" t="str">
            <v>72.09.02.03</v>
          </cell>
          <cell r="E1398" t="str">
            <v>CHAS.BASC. 8M3 C-C</v>
          </cell>
          <cell r="F1398" t="str">
            <v>h</v>
          </cell>
        </row>
        <row r="1399">
          <cell r="B1399" t="str">
            <v>15.1.149</v>
          </cell>
          <cell r="D1399" t="str">
            <v>72.09.02.04</v>
          </cell>
          <cell r="E1399" t="str">
            <v>CHAS.BASC. 8M3 C-D</v>
          </cell>
          <cell r="F1399" t="str">
            <v>h</v>
          </cell>
        </row>
        <row r="1400">
          <cell r="B1400" t="str">
            <v>15.1.150</v>
          </cell>
          <cell r="D1400" t="str">
            <v>72.09.02.05</v>
          </cell>
          <cell r="E1400" t="str">
            <v xml:space="preserve">CHAS.BASC. 8M3 C-E </v>
          </cell>
          <cell r="F1400" t="str">
            <v>km</v>
          </cell>
        </row>
        <row r="1401">
          <cell r="B1401" t="str">
            <v>15.1.151</v>
          </cell>
          <cell r="D1401" t="str">
            <v>72.09.03.01</v>
          </cell>
          <cell r="E1401" t="str">
            <v>CHAS.BASC. 10M3 C-A</v>
          </cell>
          <cell r="F1401" t="str">
            <v>h</v>
          </cell>
        </row>
        <row r="1402">
          <cell r="B1402" t="str">
            <v>15.1.152</v>
          </cell>
          <cell r="D1402" t="str">
            <v>72.09.03.02</v>
          </cell>
          <cell r="E1402" t="str">
            <v>CHAS.BASC. 10M3 C-B</v>
          </cell>
          <cell r="F1402" t="str">
            <v>h</v>
          </cell>
        </row>
        <row r="1403">
          <cell r="B1403" t="str">
            <v>15.1.153</v>
          </cell>
          <cell r="D1403" t="str">
            <v>72.09.03.03</v>
          </cell>
          <cell r="E1403" t="str">
            <v>CHAS.BASC. 10M3 C-C</v>
          </cell>
          <cell r="F1403" t="str">
            <v>h</v>
          </cell>
        </row>
        <row r="1404">
          <cell r="B1404" t="str">
            <v>15.1.154</v>
          </cell>
          <cell r="D1404" t="str">
            <v>72.09.03.04</v>
          </cell>
          <cell r="E1404" t="str">
            <v>CHAS.BASC. 10M3 C-D</v>
          </cell>
          <cell r="F1404" t="str">
            <v>h</v>
          </cell>
        </row>
        <row r="1405">
          <cell r="B1405" t="str">
            <v>15.1.155</v>
          </cell>
          <cell r="D1405" t="str">
            <v>72.09.03.05</v>
          </cell>
          <cell r="E1405" t="str">
            <v>CHAS.BASC. 10M3 C-E</v>
          </cell>
          <cell r="F1405" t="str">
            <v>km</v>
          </cell>
        </row>
        <row r="1406">
          <cell r="B1406" t="str">
            <v>15.1.156</v>
          </cell>
          <cell r="D1406" t="str">
            <v>72.10.01.01</v>
          </cell>
          <cell r="E1406" t="str">
            <v>CHAS.BASC. 18,3M3 C-A</v>
          </cell>
          <cell r="F1406" t="str">
            <v>h</v>
          </cell>
        </row>
        <row r="1407">
          <cell r="B1407" t="str">
            <v>15.1.157</v>
          </cell>
          <cell r="D1407" t="str">
            <v>72.10.01.02</v>
          </cell>
          <cell r="E1407" t="str">
            <v>CHAS.BASC. 18,3M3 C-B</v>
          </cell>
          <cell r="F1407" t="str">
            <v>h</v>
          </cell>
        </row>
        <row r="1408">
          <cell r="B1408" t="str">
            <v>15.1.158</v>
          </cell>
          <cell r="D1408" t="str">
            <v>72.10.01.03</v>
          </cell>
          <cell r="E1408" t="str">
            <v>CHAS.BASC. 18,3M3 C-C</v>
          </cell>
          <cell r="F1408" t="str">
            <v>h</v>
          </cell>
        </row>
        <row r="1409">
          <cell r="B1409" t="str">
            <v>15.1.159</v>
          </cell>
          <cell r="D1409" t="str">
            <v>72.10.01.04</v>
          </cell>
          <cell r="E1409" t="str">
            <v>CHAS.BASC. 18,3M3 C-D</v>
          </cell>
          <cell r="F1409" t="str">
            <v>h</v>
          </cell>
        </row>
        <row r="1410">
          <cell r="B1410" t="str">
            <v>15.1.160</v>
          </cell>
          <cell r="D1410" t="str">
            <v>72.10.01.05</v>
          </cell>
          <cell r="E1410" t="str">
            <v>CHAS.BASC. 18,3M3 C-E</v>
          </cell>
          <cell r="F1410" t="str">
            <v>km</v>
          </cell>
        </row>
        <row r="1411">
          <cell r="B1411" t="str">
            <v>15.1.161</v>
          </cell>
          <cell r="D1411" t="str">
            <v>72.11.01.01</v>
          </cell>
          <cell r="E1411" t="str">
            <v xml:space="preserve">CHAS.BET. 5M3 C-A </v>
          </cell>
          <cell r="F1411" t="str">
            <v>h</v>
          </cell>
        </row>
        <row r="1412">
          <cell r="B1412" t="str">
            <v>15.1.162</v>
          </cell>
          <cell r="D1412" t="str">
            <v>72.11.01.02</v>
          </cell>
          <cell r="E1412" t="str">
            <v>CHAS.BET. 5M3 C-B</v>
          </cell>
          <cell r="F1412" t="str">
            <v>h</v>
          </cell>
        </row>
        <row r="1413">
          <cell r="B1413" t="str">
            <v>15.1.163</v>
          </cell>
          <cell r="D1413" t="str">
            <v>72.11.01.03</v>
          </cell>
          <cell r="E1413" t="str">
            <v>CHAS.BET. 5M3 C-C</v>
          </cell>
          <cell r="F1413" t="str">
            <v>h</v>
          </cell>
        </row>
        <row r="1414">
          <cell r="B1414" t="str">
            <v>15.1.164</v>
          </cell>
          <cell r="D1414" t="str">
            <v>72.11.01.04</v>
          </cell>
          <cell r="E1414" t="str">
            <v>CHAS.BET. 5M3 C-D</v>
          </cell>
          <cell r="F1414" t="str">
            <v>h</v>
          </cell>
        </row>
        <row r="1415">
          <cell r="B1415" t="str">
            <v>15.1.165</v>
          </cell>
          <cell r="D1415" t="str">
            <v>72.11.01.05</v>
          </cell>
          <cell r="E1415" t="str">
            <v>CHAS.BET. 5M3 C-E</v>
          </cell>
          <cell r="F1415" t="str">
            <v>km</v>
          </cell>
        </row>
        <row r="1416">
          <cell r="B1416" t="str">
            <v>15.1.166</v>
          </cell>
          <cell r="D1416" t="str">
            <v>72.11.02.01</v>
          </cell>
          <cell r="E1416" t="str">
            <v>CHAS.BET. 7M3 C-A</v>
          </cell>
          <cell r="F1416" t="str">
            <v>h</v>
          </cell>
        </row>
        <row r="1417">
          <cell r="B1417" t="str">
            <v>15.1.167</v>
          </cell>
          <cell r="D1417" t="str">
            <v>72.11.02.02</v>
          </cell>
          <cell r="E1417" t="str">
            <v>CHAS.BET. 7M3 C-B</v>
          </cell>
          <cell r="F1417" t="str">
            <v>h</v>
          </cell>
        </row>
        <row r="1418">
          <cell r="B1418" t="str">
            <v>15.1.168</v>
          </cell>
          <cell r="D1418" t="str">
            <v>72.11.02.03</v>
          </cell>
          <cell r="E1418" t="str">
            <v>CHAS.BET. 7M3 C-C</v>
          </cell>
          <cell r="F1418" t="str">
            <v>h</v>
          </cell>
        </row>
        <row r="1419">
          <cell r="B1419" t="str">
            <v>15.1.169</v>
          </cell>
          <cell r="D1419" t="str">
            <v>72.11.02.04</v>
          </cell>
          <cell r="E1419" t="str">
            <v>CHAS.BET. 7M3 C-D</v>
          </cell>
          <cell r="F1419" t="str">
            <v>h</v>
          </cell>
        </row>
        <row r="1420">
          <cell r="B1420" t="str">
            <v>15.1.170</v>
          </cell>
          <cell r="D1420" t="str">
            <v>72.11.02.05</v>
          </cell>
          <cell r="E1420" t="str">
            <v>CHAS.BET. 7M3 C-E</v>
          </cell>
          <cell r="F1420" t="str">
            <v>km</v>
          </cell>
        </row>
        <row r="1421">
          <cell r="B1421" t="str">
            <v>15.1.171</v>
          </cell>
          <cell r="D1421" t="str">
            <v>72.11.03.01</v>
          </cell>
          <cell r="E1421" t="str">
            <v>CHAS.BOMB.C.22T C-A</v>
          </cell>
          <cell r="F1421" t="str">
            <v>h</v>
          </cell>
        </row>
        <row r="1422">
          <cell r="B1422" t="str">
            <v>15.1.172</v>
          </cell>
          <cell r="D1422" t="str">
            <v>72.11.03.02</v>
          </cell>
          <cell r="E1422" t="str">
            <v>CHAS.BOMB.C.22T C-B</v>
          </cell>
          <cell r="F1422" t="str">
            <v>h</v>
          </cell>
        </row>
        <row r="1423">
          <cell r="B1423" t="str">
            <v>15.1.173</v>
          </cell>
          <cell r="D1423" t="str">
            <v>72.11.03.03</v>
          </cell>
          <cell r="E1423" t="str">
            <v>CHAS.BOMB.C.22T C-C</v>
          </cell>
          <cell r="F1423" t="str">
            <v>h</v>
          </cell>
        </row>
        <row r="1424">
          <cell r="B1424" t="str">
            <v>15.1.174</v>
          </cell>
          <cell r="D1424" t="str">
            <v>72.11.03.04</v>
          </cell>
          <cell r="E1424" t="str">
            <v>CHAS.BOMB.C.22T C-D</v>
          </cell>
          <cell r="F1424" t="str">
            <v>h</v>
          </cell>
        </row>
        <row r="1425">
          <cell r="B1425" t="str">
            <v>15.1.175</v>
          </cell>
          <cell r="D1425" t="str">
            <v>72.11.03.05</v>
          </cell>
          <cell r="E1425" t="str">
            <v>CHAS.BOMB.C.22T C-E</v>
          </cell>
          <cell r="F1425" t="str">
            <v>km</v>
          </cell>
        </row>
        <row r="1426">
          <cell r="B1426" t="str">
            <v>15.1.176</v>
          </cell>
          <cell r="D1426" t="str">
            <v>72.12.01.01</v>
          </cell>
          <cell r="E1426" t="str">
            <v>CHAS.C.M.4,5T C-A</v>
          </cell>
          <cell r="F1426" t="str">
            <v>h</v>
          </cell>
        </row>
        <row r="1427">
          <cell r="B1427" t="str">
            <v>15.1.177</v>
          </cell>
          <cell r="D1427" t="str">
            <v>72.12.01.02</v>
          </cell>
          <cell r="E1427" t="str">
            <v>CHAS.C.M.4,5T C-B</v>
          </cell>
          <cell r="F1427" t="str">
            <v>h</v>
          </cell>
        </row>
        <row r="1428">
          <cell r="B1428" t="str">
            <v>15.1.178</v>
          </cell>
          <cell r="D1428" t="str">
            <v>72.12.01.03</v>
          </cell>
          <cell r="E1428" t="str">
            <v>CHAS.C.M.4,5T C-C</v>
          </cell>
          <cell r="F1428" t="str">
            <v>h</v>
          </cell>
        </row>
        <row r="1429">
          <cell r="B1429" t="str">
            <v>15.1.179</v>
          </cell>
          <cell r="D1429" t="str">
            <v>72.12.01.04</v>
          </cell>
          <cell r="E1429" t="str">
            <v>CHAS.C.M.4,5T C-D</v>
          </cell>
          <cell r="F1429" t="str">
            <v>h</v>
          </cell>
        </row>
        <row r="1430">
          <cell r="B1430" t="str">
            <v>15.1.180</v>
          </cell>
          <cell r="D1430" t="str">
            <v>72.12.01.05</v>
          </cell>
          <cell r="E1430" t="str">
            <v>CHAS.C.M.4,5T C-E</v>
          </cell>
          <cell r="F1430" t="str">
            <v>km</v>
          </cell>
        </row>
        <row r="1431">
          <cell r="B1431" t="str">
            <v>15.1.181</v>
          </cell>
          <cell r="D1431" t="str">
            <v>72.12.02.01</v>
          </cell>
          <cell r="E1431" t="str">
            <v xml:space="preserve">CHAS.C.M.8,0T C-A </v>
          </cell>
          <cell r="F1431" t="str">
            <v>h</v>
          </cell>
        </row>
        <row r="1432">
          <cell r="B1432" t="str">
            <v>15.1.182</v>
          </cell>
          <cell r="D1432" t="str">
            <v>72.12.02.02</v>
          </cell>
          <cell r="E1432" t="str">
            <v>CHAS.C.M.8,0T C-B</v>
          </cell>
          <cell r="F1432" t="str">
            <v>h</v>
          </cell>
        </row>
        <row r="1433">
          <cell r="B1433" t="str">
            <v>15.1.183</v>
          </cell>
          <cell r="D1433" t="str">
            <v>72.12.02.03</v>
          </cell>
          <cell r="E1433" t="str">
            <v>CHAS.C.M.8,0T C-C</v>
          </cell>
          <cell r="F1433" t="str">
            <v>h</v>
          </cell>
        </row>
        <row r="1434">
          <cell r="B1434" t="str">
            <v>15.1.184</v>
          </cell>
          <cell r="D1434" t="str">
            <v>72.12.02.04</v>
          </cell>
          <cell r="E1434" t="str">
            <v xml:space="preserve">CHAS.C.M.8,0T C-D </v>
          </cell>
          <cell r="F1434" t="str">
            <v>h</v>
          </cell>
        </row>
        <row r="1435">
          <cell r="B1435" t="str">
            <v>15.1.185</v>
          </cell>
          <cell r="D1435" t="str">
            <v>72.12.02.05</v>
          </cell>
          <cell r="E1435" t="str">
            <v>CHAS.C.M.8,0T C-E</v>
          </cell>
          <cell r="F1435" t="str">
            <v>km</v>
          </cell>
        </row>
        <row r="1436">
          <cell r="B1436" t="str">
            <v>15.1.186</v>
          </cell>
          <cell r="D1436" t="str">
            <v>72.12.03.01</v>
          </cell>
          <cell r="E1436" t="str">
            <v>CHAS.C.M.10,5T C-A</v>
          </cell>
          <cell r="F1436" t="str">
            <v>h</v>
          </cell>
        </row>
        <row r="1437">
          <cell r="B1437" t="str">
            <v>15.1.187</v>
          </cell>
          <cell r="D1437" t="str">
            <v>72.12.03.02</v>
          </cell>
          <cell r="E1437" t="str">
            <v>CHAS.C.M.10,5T C-B</v>
          </cell>
          <cell r="F1437" t="str">
            <v>h</v>
          </cell>
        </row>
        <row r="1438">
          <cell r="B1438" t="str">
            <v>15.1.188</v>
          </cell>
          <cell r="D1438" t="str">
            <v>72.12.03.03</v>
          </cell>
          <cell r="E1438" t="str">
            <v>CHAS.C.M.10,5T C-C</v>
          </cell>
          <cell r="F1438" t="str">
            <v>h</v>
          </cell>
        </row>
        <row r="1439">
          <cell r="B1439" t="str">
            <v>15.1.189</v>
          </cell>
          <cell r="D1439" t="str">
            <v>72.12.03.04</v>
          </cell>
          <cell r="E1439" t="str">
            <v xml:space="preserve">CHAS.C.M.10,5T C-D </v>
          </cell>
          <cell r="F1439" t="str">
            <v>h</v>
          </cell>
        </row>
        <row r="1440">
          <cell r="B1440" t="str">
            <v>15.1.190</v>
          </cell>
          <cell r="D1440" t="str">
            <v>72.12.03.05</v>
          </cell>
          <cell r="E1440" t="str">
            <v>CHAS.C.M.10,5T C-E</v>
          </cell>
          <cell r="F1440" t="str">
            <v>km</v>
          </cell>
        </row>
        <row r="1441">
          <cell r="B1441" t="str">
            <v>15.1.191</v>
          </cell>
          <cell r="D1441" t="str">
            <v>72.12.04.01</v>
          </cell>
          <cell r="E1441" t="str">
            <v>CHAS.LUBR.3000L C-A</v>
          </cell>
          <cell r="F1441" t="str">
            <v>h</v>
          </cell>
        </row>
        <row r="1442">
          <cell r="B1442" t="str">
            <v>15.1.192</v>
          </cell>
          <cell r="D1442" t="str">
            <v>72.12.04.02</v>
          </cell>
          <cell r="E1442" t="str">
            <v>CHAS.LUBR.3000L C-B</v>
          </cell>
          <cell r="F1442" t="str">
            <v>h</v>
          </cell>
        </row>
        <row r="1443">
          <cell r="B1443" t="str">
            <v>15.1.193</v>
          </cell>
          <cell r="D1443" t="str">
            <v>72.12.04.03</v>
          </cell>
          <cell r="E1443" t="str">
            <v>CHAS.LUBR.3000L C-C</v>
          </cell>
          <cell r="F1443" t="str">
            <v>h</v>
          </cell>
        </row>
        <row r="1444">
          <cell r="B1444" t="str">
            <v>15.1.194</v>
          </cell>
          <cell r="D1444" t="str">
            <v>72.12.04.04</v>
          </cell>
          <cell r="E1444" t="str">
            <v>CHAS.LUBR.3000L C-D</v>
          </cell>
          <cell r="F1444" t="str">
            <v>h</v>
          </cell>
        </row>
        <row r="1445">
          <cell r="B1445" t="str">
            <v>15.1.195</v>
          </cell>
          <cell r="D1445" t="str">
            <v>72.12.04.05</v>
          </cell>
          <cell r="E1445" t="str">
            <v>CHAS.LUBR.3000L C-E</v>
          </cell>
          <cell r="F1445" t="str">
            <v>km</v>
          </cell>
        </row>
        <row r="1446">
          <cell r="B1446" t="str">
            <v>15.1.196</v>
          </cell>
          <cell r="D1446" t="str">
            <v>72.12.05.01</v>
          </cell>
          <cell r="E1446" t="str">
            <v>CHAS.LUBR.7000L C-A</v>
          </cell>
          <cell r="F1446" t="str">
            <v>h</v>
          </cell>
        </row>
        <row r="1447">
          <cell r="B1447" t="str">
            <v>15.1.197</v>
          </cell>
          <cell r="D1447" t="str">
            <v>72.12.05.02</v>
          </cell>
          <cell r="E1447" t="str">
            <v>CHAS.LUBR.7000L C-B</v>
          </cell>
          <cell r="F1447" t="str">
            <v>h</v>
          </cell>
        </row>
        <row r="1448">
          <cell r="B1448" t="str">
            <v>15.1.198</v>
          </cell>
          <cell r="D1448" t="str">
            <v>72.12.05.03</v>
          </cell>
          <cell r="E1448" t="str">
            <v>CHAS.LUBR.7000L C-C</v>
          </cell>
          <cell r="F1448" t="str">
            <v>h</v>
          </cell>
        </row>
        <row r="1449">
          <cell r="B1449" t="str">
            <v>15.1.199</v>
          </cell>
          <cell r="D1449" t="str">
            <v>72.12.05.04</v>
          </cell>
          <cell r="E1449" t="str">
            <v>CHAS.LUBR.7000L C-D</v>
          </cell>
          <cell r="F1449" t="str">
            <v>h</v>
          </cell>
        </row>
        <row r="1450">
          <cell r="B1450" t="str">
            <v>15.1.200</v>
          </cell>
          <cell r="D1450" t="str">
            <v>72.12.05.05</v>
          </cell>
          <cell r="E1450" t="str">
            <v>CHAS.LUBR.7000L C-E</v>
          </cell>
          <cell r="F1450" t="str">
            <v>km</v>
          </cell>
        </row>
        <row r="1451">
          <cell r="B1451" t="str">
            <v>15.1.201</v>
          </cell>
          <cell r="D1451" t="str">
            <v>72.12.06.01</v>
          </cell>
          <cell r="E1451" t="str">
            <v>CHAS.ABASTECEDOR C-A</v>
          </cell>
          <cell r="F1451" t="str">
            <v>h</v>
          </cell>
        </row>
        <row r="1452">
          <cell r="B1452" t="str">
            <v>15.1.202</v>
          </cell>
          <cell r="D1452" t="str">
            <v>72.12.06.02</v>
          </cell>
          <cell r="E1452" t="str">
            <v>CHAS.ABASTECEDOR C-B</v>
          </cell>
          <cell r="F1452" t="str">
            <v>h</v>
          </cell>
        </row>
        <row r="1453">
          <cell r="B1453" t="str">
            <v>15.1.203</v>
          </cell>
          <cell r="D1453" t="str">
            <v>72.12.06.03</v>
          </cell>
          <cell r="E1453" t="str">
            <v>CHAS.ABASTECEDOR C-C</v>
          </cell>
          <cell r="F1453" t="str">
            <v>h</v>
          </cell>
        </row>
        <row r="1454">
          <cell r="B1454" t="str">
            <v>15.1.204</v>
          </cell>
          <cell r="D1454" t="str">
            <v>72.12.06.04</v>
          </cell>
          <cell r="E1454" t="str">
            <v>CHAS.ABASTECEDOR C-D</v>
          </cell>
          <cell r="F1454" t="str">
            <v>h</v>
          </cell>
        </row>
        <row r="1455">
          <cell r="B1455" t="str">
            <v>15.1.205</v>
          </cell>
          <cell r="D1455" t="str">
            <v>72.12.06.05</v>
          </cell>
          <cell r="E1455" t="str">
            <v>CHAS.ABASTECEDOR C-E</v>
          </cell>
          <cell r="F1455" t="str">
            <v>km</v>
          </cell>
        </row>
        <row r="1456">
          <cell r="B1456" t="str">
            <v>15.1.206</v>
          </cell>
          <cell r="D1456" t="str">
            <v>72.12.07.01</v>
          </cell>
          <cell r="E1456" t="str">
            <v>CHAS.BOIAD.R. 8T C-A</v>
          </cell>
          <cell r="F1456" t="str">
            <v>h</v>
          </cell>
        </row>
        <row r="1457">
          <cell r="B1457" t="str">
            <v>15.1.207</v>
          </cell>
          <cell r="D1457" t="str">
            <v>72.12.07.02</v>
          </cell>
          <cell r="E1457" t="str">
            <v>CHAS.BOIAD.R. 8T C-B</v>
          </cell>
          <cell r="F1457" t="str">
            <v>h</v>
          </cell>
        </row>
        <row r="1458">
          <cell r="B1458" t="str">
            <v>15.1.208</v>
          </cell>
          <cell r="D1458" t="str">
            <v>72.12.07.03</v>
          </cell>
          <cell r="E1458" t="str">
            <v>CHAS.BOIAD.R. 8T C-C</v>
          </cell>
          <cell r="F1458" t="str">
            <v>h</v>
          </cell>
        </row>
        <row r="1459">
          <cell r="B1459" t="str">
            <v>15.1.209</v>
          </cell>
          <cell r="D1459" t="str">
            <v>72.12.07.04</v>
          </cell>
          <cell r="E1459" t="str">
            <v>CHAS.BOIAD.R. 8T C-D</v>
          </cell>
          <cell r="F1459" t="str">
            <v>h</v>
          </cell>
        </row>
        <row r="1460">
          <cell r="B1460" t="str">
            <v>15.1.210</v>
          </cell>
          <cell r="D1460" t="str">
            <v>72.12.08.04</v>
          </cell>
          <cell r="E1460" t="str">
            <v>CAMIN. ELEETRIF. C/CEST</v>
          </cell>
          <cell r="F1460" t="str">
            <v>h</v>
          </cell>
        </row>
        <row r="1461">
          <cell r="B1461" t="str">
            <v>15.1.211</v>
          </cell>
          <cell r="D1461" t="str">
            <v>72.13.01.01</v>
          </cell>
          <cell r="E1461" t="str">
            <v>CHAS.HIDROS.5600 C-A</v>
          </cell>
          <cell r="F1461" t="str">
            <v>h</v>
          </cell>
        </row>
        <row r="1462">
          <cell r="B1462" t="str">
            <v>15.1.212</v>
          </cell>
          <cell r="D1462" t="str">
            <v>72.13.01.02</v>
          </cell>
          <cell r="E1462" t="str">
            <v>CHAS.HIDROS.5600 C-B</v>
          </cell>
          <cell r="F1462" t="str">
            <v>h</v>
          </cell>
        </row>
        <row r="1463">
          <cell r="B1463" t="str">
            <v>15.1.213</v>
          </cell>
          <cell r="D1463" t="str">
            <v>72.13.01.03</v>
          </cell>
          <cell r="E1463" t="str">
            <v>CHAS.HIDROS.5600 C-C</v>
          </cell>
          <cell r="F1463" t="str">
            <v>h</v>
          </cell>
        </row>
        <row r="1464">
          <cell r="B1464" t="str">
            <v>15.1.214</v>
          </cell>
          <cell r="D1464" t="str">
            <v>72.13.01.04</v>
          </cell>
          <cell r="E1464" t="str">
            <v>CHAS.HIDROS.5600 C-D</v>
          </cell>
          <cell r="F1464" t="str">
            <v>h</v>
          </cell>
        </row>
        <row r="1465">
          <cell r="B1465" t="str">
            <v>15.1.215</v>
          </cell>
          <cell r="D1465" t="str">
            <v>72.13.01.05</v>
          </cell>
          <cell r="E1465" t="str">
            <v>CHAS.HIDROS.5600 C-E</v>
          </cell>
          <cell r="F1465" t="str">
            <v>km</v>
          </cell>
        </row>
        <row r="1466">
          <cell r="B1466" t="str">
            <v>15.1.216</v>
          </cell>
          <cell r="D1466" t="str">
            <v>72.14.01.01</v>
          </cell>
          <cell r="E1466" t="str">
            <v>CHAS.ESPARG.6000 C-A</v>
          </cell>
          <cell r="F1466" t="str">
            <v>h</v>
          </cell>
        </row>
        <row r="1467">
          <cell r="B1467" t="str">
            <v>15.1.217</v>
          </cell>
          <cell r="D1467" t="str">
            <v>72.14.01.02</v>
          </cell>
          <cell r="E1467" t="str">
            <v>CHAS.ESPARG.6000 C-B</v>
          </cell>
          <cell r="F1467" t="str">
            <v>h</v>
          </cell>
        </row>
        <row r="1468">
          <cell r="B1468" t="str">
            <v>15.1.218</v>
          </cell>
          <cell r="D1468" t="str">
            <v>72.14.01.03</v>
          </cell>
          <cell r="E1468" t="str">
            <v>CHAS.ESPARG.6000 C-C</v>
          </cell>
          <cell r="F1468" t="str">
            <v>h</v>
          </cell>
        </row>
        <row r="1469">
          <cell r="B1469" t="str">
            <v>15.1.219</v>
          </cell>
          <cell r="D1469" t="str">
            <v>72.14.01.04</v>
          </cell>
          <cell r="E1469" t="str">
            <v>CHAS.ESPARG.6000 C-D</v>
          </cell>
          <cell r="F1469" t="str">
            <v>h</v>
          </cell>
        </row>
        <row r="1470">
          <cell r="B1470" t="str">
            <v>15.1.220</v>
          </cell>
          <cell r="D1470" t="str">
            <v>72.14.01.05</v>
          </cell>
          <cell r="E1470" t="str">
            <v>CHAS.ESPARG.6000 C-E</v>
          </cell>
          <cell r="F1470" t="str">
            <v>km</v>
          </cell>
        </row>
        <row r="1471">
          <cell r="B1471" t="str">
            <v>15.1.221</v>
          </cell>
          <cell r="D1471" t="str">
            <v>72.15.01.01</v>
          </cell>
          <cell r="E1471" t="str">
            <v>CHAS.GUIN. 3,75T C-A</v>
          </cell>
          <cell r="F1471" t="str">
            <v>h</v>
          </cell>
        </row>
        <row r="1472">
          <cell r="B1472" t="str">
            <v>15.1.222</v>
          </cell>
          <cell r="D1472" t="str">
            <v>72.15.01.02</v>
          </cell>
          <cell r="E1472" t="str">
            <v>CHAS.GUIN. 3,75T C-B</v>
          </cell>
          <cell r="F1472" t="str">
            <v>h</v>
          </cell>
        </row>
        <row r="1473">
          <cell r="B1473" t="str">
            <v>15.1.223</v>
          </cell>
          <cell r="D1473" t="str">
            <v>72.15.01.03</v>
          </cell>
          <cell r="E1473" t="str">
            <v>CHAS.GUIN. 3,75T C-C</v>
          </cell>
          <cell r="F1473" t="str">
            <v>h</v>
          </cell>
        </row>
        <row r="1474">
          <cell r="B1474" t="str">
            <v>15.1.224</v>
          </cell>
          <cell r="D1474" t="str">
            <v>72.15.01.04</v>
          </cell>
          <cell r="E1474" t="str">
            <v>CHAS.GUIN. 3,75T C-D</v>
          </cell>
          <cell r="F1474" t="str">
            <v>h</v>
          </cell>
        </row>
        <row r="1475">
          <cell r="B1475" t="str">
            <v>15.1.225</v>
          </cell>
          <cell r="D1475" t="str">
            <v>72.15.01.05</v>
          </cell>
          <cell r="E1475" t="str">
            <v>CHAS.GUIN. 3,75T C-E</v>
          </cell>
          <cell r="F1475" t="str">
            <v>km</v>
          </cell>
        </row>
        <row r="1476">
          <cell r="B1476" t="str">
            <v>15.1.226</v>
          </cell>
          <cell r="D1476" t="str">
            <v>72.15.02.01</v>
          </cell>
          <cell r="E1476" t="str">
            <v>CHAS.GUINCHO 4,10T C-A</v>
          </cell>
          <cell r="F1476" t="str">
            <v>h</v>
          </cell>
        </row>
        <row r="1477">
          <cell r="B1477" t="str">
            <v>15.1.227</v>
          </cell>
          <cell r="D1477" t="str">
            <v>72.15.02.02</v>
          </cell>
          <cell r="E1477" t="str">
            <v>CHAS.GUINCHO 4,10T C-B</v>
          </cell>
          <cell r="F1477" t="str">
            <v>h</v>
          </cell>
        </row>
        <row r="1478">
          <cell r="B1478" t="str">
            <v>15.1.228</v>
          </cell>
          <cell r="D1478" t="str">
            <v>72.15.02.03</v>
          </cell>
          <cell r="E1478" t="str">
            <v>CHAS.GUINCHO 4,10T C-C</v>
          </cell>
          <cell r="F1478" t="str">
            <v>h</v>
          </cell>
        </row>
        <row r="1479">
          <cell r="B1479" t="str">
            <v>15.1.229</v>
          </cell>
          <cell r="D1479" t="str">
            <v>72.15.02.04</v>
          </cell>
          <cell r="E1479" t="str">
            <v>CHAS.GUINCHO 4,10T C-D</v>
          </cell>
          <cell r="F1479" t="str">
            <v>h</v>
          </cell>
        </row>
        <row r="1480">
          <cell r="B1480" t="str">
            <v>15.1.230</v>
          </cell>
          <cell r="D1480" t="str">
            <v>72.15.02.05</v>
          </cell>
          <cell r="E1480" t="str">
            <v>CHAS.GUINCHO 4,10T C-E</v>
          </cell>
          <cell r="F1480" t="str">
            <v>km</v>
          </cell>
        </row>
        <row r="1481">
          <cell r="B1481" t="str">
            <v>15.1.231</v>
          </cell>
          <cell r="D1481" t="str">
            <v>72.16.01.01</v>
          </cell>
          <cell r="E1481" t="str">
            <v>CHAS.US.L.A.10,5 C-A</v>
          </cell>
          <cell r="F1481" t="str">
            <v>h</v>
          </cell>
        </row>
        <row r="1482">
          <cell r="B1482" t="str">
            <v>15.1.232</v>
          </cell>
          <cell r="D1482" t="str">
            <v>72.16.01.02</v>
          </cell>
          <cell r="E1482" t="str">
            <v>CHAS.US.L.A.10,5 C-B</v>
          </cell>
          <cell r="F1482" t="str">
            <v>h</v>
          </cell>
        </row>
        <row r="1483">
          <cell r="B1483" t="str">
            <v>15.1.233</v>
          </cell>
          <cell r="D1483" t="str">
            <v>72.16.01.03</v>
          </cell>
          <cell r="E1483" t="str">
            <v>CHAS.US.L.A.10,5 C-C</v>
          </cell>
          <cell r="F1483" t="str">
            <v>h</v>
          </cell>
        </row>
        <row r="1484">
          <cell r="B1484" t="str">
            <v>15.1.234</v>
          </cell>
          <cell r="D1484" t="str">
            <v>72.16.01.04</v>
          </cell>
          <cell r="E1484" t="str">
            <v>CHAS.US.L.A.10,5 C-D</v>
          </cell>
          <cell r="F1484" t="str">
            <v>h</v>
          </cell>
        </row>
        <row r="1485">
          <cell r="B1485" t="str">
            <v>15.1.235</v>
          </cell>
          <cell r="D1485" t="str">
            <v>72.16.01.05</v>
          </cell>
          <cell r="E1485" t="str">
            <v>CHAS.US.L.A.10,5 C-E</v>
          </cell>
          <cell r="F1485" t="str">
            <v>km</v>
          </cell>
        </row>
        <row r="1486">
          <cell r="B1486" t="str">
            <v>15.1.236</v>
          </cell>
          <cell r="D1486" t="str">
            <v>72.16.02.01</v>
          </cell>
          <cell r="E1486" t="str">
            <v>CHAS.US.M.P.9M3 C-A</v>
          </cell>
          <cell r="F1486" t="str">
            <v>h</v>
          </cell>
        </row>
        <row r="1487">
          <cell r="B1487" t="str">
            <v>15.1.237</v>
          </cell>
          <cell r="D1487" t="str">
            <v>72.16.02.02</v>
          </cell>
          <cell r="E1487" t="str">
            <v>CHAS.US.M.P.9M3 C-B</v>
          </cell>
          <cell r="F1487" t="str">
            <v>h</v>
          </cell>
        </row>
        <row r="1488">
          <cell r="B1488" t="str">
            <v>15.1.238</v>
          </cell>
          <cell r="D1488" t="str">
            <v>72.16.02.03</v>
          </cell>
          <cell r="E1488" t="str">
            <v>CHAS.US.M.P.9M3 C-C</v>
          </cell>
          <cell r="F1488" t="str">
            <v>h</v>
          </cell>
        </row>
        <row r="1489">
          <cell r="B1489" t="str">
            <v>15.1.239</v>
          </cell>
          <cell r="D1489" t="str">
            <v>72.16.02.04</v>
          </cell>
          <cell r="E1489" t="str">
            <v>CHAS.US.M.P.9M3 C-D</v>
          </cell>
          <cell r="F1489" t="str">
            <v>h</v>
          </cell>
        </row>
        <row r="1490">
          <cell r="B1490" t="str">
            <v>15.1.240</v>
          </cell>
          <cell r="D1490" t="str">
            <v>72.17.01.01</v>
          </cell>
          <cell r="E1490" t="str">
            <v>CHAS.PANT.9M C-A</v>
          </cell>
          <cell r="F1490" t="str">
            <v>h</v>
          </cell>
        </row>
        <row r="1491">
          <cell r="B1491" t="str">
            <v>15.1.241</v>
          </cell>
          <cell r="D1491" t="str">
            <v>72.17.01.02</v>
          </cell>
          <cell r="E1491" t="str">
            <v>CHAS.PANT.9M C-B</v>
          </cell>
          <cell r="F1491" t="str">
            <v>h</v>
          </cell>
        </row>
        <row r="1492">
          <cell r="B1492" t="str">
            <v>15.1.242</v>
          </cell>
          <cell r="D1492" t="str">
            <v>72.17.01.03</v>
          </cell>
          <cell r="E1492" t="str">
            <v>CHAS.PANT.9M C-C</v>
          </cell>
          <cell r="F1492" t="str">
            <v>h</v>
          </cell>
        </row>
        <row r="1493">
          <cell r="B1493" t="str">
            <v>15.1.243</v>
          </cell>
          <cell r="D1493" t="str">
            <v>72.17.01.04</v>
          </cell>
          <cell r="E1493" t="str">
            <v>CHAS.PANT.9M C-D</v>
          </cell>
          <cell r="F1493" t="str">
            <v>h</v>
          </cell>
        </row>
        <row r="1494">
          <cell r="B1494" t="str">
            <v>15.1.244</v>
          </cell>
          <cell r="D1494" t="str">
            <v>72.18.01.01</v>
          </cell>
          <cell r="E1494" t="str">
            <v>CAV.M.CARR.30000 C-A</v>
          </cell>
          <cell r="F1494" t="str">
            <v>h</v>
          </cell>
        </row>
        <row r="1495">
          <cell r="B1495" t="str">
            <v>15.1.245</v>
          </cell>
          <cell r="D1495" t="str">
            <v>72.18.01.02</v>
          </cell>
          <cell r="E1495" t="str">
            <v>CAV.M.CARR.30000 C-B</v>
          </cell>
          <cell r="F1495" t="str">
            <v>h</v>
          </cell>
        </row>
        <row r="1496">
          <cell r="B1496" t="str">
            <v>15.1.246</v>
          </cell>
          <cell r="D1496" t="str">
            <v>72.18.01.03</v>
          </cell>
          <cell r="E1496" t="str">
            <v>CAV.M.CARR.30000 C-C</v>
          </cell>
          <cell r="F1496" t="str">
            <v>h</v>
          </cell>
        </row>
        <row r="1497">
          <cell r="B1497" t="str">
            <v>15.1.247</v>
          </cell>
          <cell r="D1497" t="str">
            <v>72.18.01.04</v>
          </cell>
          <cell r="E1497" t="str">
            <v>CAV.M.CARR.30000 C-D</v>
          </cell>
          <cell r="F1497" t="str">
            <v>h</v>
          </cell>
        </row>
        <row r="1498">
          <cell r="B1498" t="str">
            <v>15.1.248</v>
          </cell>
          <cell r="D1498" t="str">
            <v>72.18.01.05</v>
          </cell>
          <cell r="E1498" t="str">
            <v>CAV.M.CARR.30000 C-E</v>
          </cell>
          <cell r="F1498" t="str">
            <v>km</v>
          </cell>
        </row>
        <row r="1499">
          <cell r="B1499" t="str">
            <v>15.1.249</v>
          </cell>
          <cell r="D1499" t="str">
            <v>72.18.02.01</v>
          </cell>
          <cell r="E1499" t="str">
            <v>CAV.M.PRAN.30000 C-A</v>
          </cell>
          <cell r="F1499" t="str">
            <v>h</v>
          </cell>
        </row>
        <row r="1500">
          <cell r="B1500" t="str">
            <v>15.1.250</v>
          </cell>
          <cell r="D1500" t="str">
            <v>72.18.02.02</v>
          </cell>
          <cell r="E1500" t="str">
            <v>CAV.M.PRAN.30000 C-B</v>
          </cell>
          <cell r="F1500" t="str">
            <v>h</v>
          </cell>
        </row>
        <row r="1501">
          <cell r="B1501" t="str">
            <v>15.1.251</v>
          </cell>
          <cell r="D1501" t="str">
            <v>72.18.02.03</v>
          </cell>
          <cell r="E1501" t="str">
            <v>CAV.M.PRAN.30000 C-C</v>
          </cell>
          <cell r="F1501" t="str">
            <v>h</v>
          </cell>
        </row>
        <row r="1502">
          <cell r="B1502" t="str">
            <v>15.1.252</v>
          </cell>
          <cell r="D1502" t="str">
            <v>72.18.02.04</v>
          </cell>
          <cell r="E1502" t="str">
            <v>CAV.M.PRAN.30000 C-D</v>
          </cell>
          <cell r="F1502" t="str">
            <v>h</v>
          </cell>
        </row>
        <row r="1503">
          <cell r="B1503" t="str">
            <v>15.1.253</v>
          </cell>
          <cell r="D1503" t="str">
            <v>72.18.02.05</v>
          </cell>
          <cell r="E1503" t="str">
            <v>CAV.M.PRAN.30000 C-E</v>
          </cell>
          <cell r="F1503" t="str">
            <v>km</v>
          </cell>
        </row>
        <row r="1504">
          <cell r="B1504" t="str">
            <v>15.1.254</v>
          </cell>
          <cell r="D1504" t="str">
            <v>72.19.01.01</v>
          </cell>
          <cell r="E1504" t="str">
            <v>CAMPANULA C-A</v>
          </cell>
          <cell r="F1504" t="str">
            <v>h</v>
          </cell>
        </row>
        <row r="1505">
          <cell r="B1505" t="str">
            <v>15.1.255</v>
          </cell>
          <cell r="D1505" t="str">
            <v>72.19.01.02</v>
          </cell>
          <cell r="E1505" t="str">
            <v>CAMPANULA C-B</v>
          </cell>
          <cell r="F1505" t="str">
            <v>h</v>
          </cell>
        </row>
        <row r="1506">
          <cell r="B1506" t="str">
            <v>15.1.256</v>
          </cell>
          <cell r="D1506" t="str">
            <v>72.19.01.03</v>
          </cell>
          <cell r="E1506" t="str">
            <v>CAMPANULA C-C</v>
          </cell>
          <cell r="F1506" t="str">
            <v>h</v>
          </cell>
        </row>
        <row r="1507">
          <cell r="B1507" t="str">
            <v>15.1.257</v>
          </cell>
          <cell r="D1507" t="str">
            <v>72.19.01.04</v>
          </cell>
          <cell r="E1507" t="str">
            <v>CAMPANULA C-D</v>
          </cell>
          <cell r="F1507" t="str">
            <v>h</v>
          </cell>
        </row>
        <row r="1508">
          <cell r="B1508" t="str">
            <v>15.1.258</v>
          </cell>
          <cell r="D1508" t="str">
            <v>72.20.01.01</v>
          </cell>
          <cell r="E1508" t="str">
            <v xml:space="preserve">COMP.PERC.M.220 C-A </v>
          </cell>
          <cell r="F1508" t="str">
            <v>h</v>
          </cell>
        </row>
        <row r="1509">
          <cell r="B1509" t="str">
            <v>15.1.259</v>
          </cell>
          <cell r="D1509" t="str">
            <v>72.20.01.02</v>
          </cell>
          <cell r="E1509" t="str">
            <v>COMP.PERC.M.220 C-B</v>
          </cell>
          <cell r="F1509" t="str">
            <v>h</v>
          </cell>
        </row>
        <row r="1510">
          <cell r="B1510" t="str">
            <v>15.1.260</v>
          </cell>
          <cell r="D1510" t="str">
            <v>72.20.01.03</v>
          </cell>
          <cell r="E1510" t="str">
            <v>COMP.PERC.M.220 C-C</v>
          </cell>
          <cell r="F1510" t="str">
            <v>h</v>
          </cell>
        </row>
        <row r="1511">
          <cell r="B1511" t="str">
            <v>15.1.261</v>
          </cell>
          <cell r="D1511" t="str">
            <v>72.20.01.04</v>
          </cell>
          <cell r="E1511" t="str">
            <v>COMP.PERC.M.220 C-D</v>
          </cell>
          <cell r="F1511" t="str">
            <v>h</v>
          </cell>
        </row>
        <row r="1512">
          <cell r="B1512" t="str">
            <v>15.1.262</v>
          </cell>
          <cell r="D1512" t="str">
            <v>72.20.02.01</v>
          </cell>
          <cell r="E1512" t="str">
            <v>COMP.PL.M.1000 C-A</v>
          </cell>
          <cell r="F1512" t="str">
            <v>h</v>
          </cell>
        </row>
        <row r="1513">
          <cell r="B1513" t="str">
            <v>15.1.263</v>
          </cell>
          <cell r="D1513" t="str">
            <v>72.20.02.02</v>
          </cell>
          <cell r="E1513" t="str">
            <v>COMP.PL.M.1000 C-B</v>
          </cell>
          <cell r="F1513" t="str">
            <v>h</v>
          </cell>
        </row>
        <row r="1514">
          <cell r="B1514" t="str">
            <v>15.1.264</v>
          </cell>
          <cell r="D1514" t="str">
            <v>72.20.02.03</v>
          </cell>
          <cell r="E1514" t="str">
            <v>COMP.PL.M.1000 C-C</v>
          </cell>
          <cell r="F1514" t="str">
            <v>h</v>
          </cell>
        </row>
        <row r="1515">
          <cell r="B1515" t="str">
            <v>15.1.265</v>
          </cell>
          <cell r="D1515" t="str">
            <v>72.20.02.04</v>
          </cell>
          <cell r="E1515" t="str">
            <v>COMP.PL.M.1000 C-D</v>
          </cell>
          <cell r="F1515" t="str">
            <v>h</v>
          </cell>
        </row>
        <row r="1516">
          <cell r="B1516" t="str">
            <v>15.1.266</v>
          </cell>
          <cell r="D1516" t="str">
            <v>72.21.01.01</v>
          </cell>
          <cell r="E1516" t="str">
            <v>COMP. XA-90 MWD C-A</v>
          </cell>
          <cell r="F1516" t="str">
            <v>h</v>
          </cell>
        </row>
        <row r="1517">
          <cell r="B1517" t="str">
            <v>15.1.267</v>
          </cell>
          <cell r="D1517" t="str">
            <v>72.21.01.02</v>
          </cell>
          <cell r="E1517" t="str">
            <v>COMP. XA-90 MWD C-B</v>
          </cell>
          <cell r="F1517" t="str">
            <v>h</v>
          </cell>
        </row>
        <row r="1518">
          <cell r="B1518" t="str">
            <v>15.1.268</v>
          </cell>
          <cell r="D1518" t="str">
            <v>72.21.01.03</v>
          </cell>
          <cell r="E1518" t="str">
            <v>COMP. XA-90 MWD C-C</v>
          </cell>
          <cell r="F1518" t="str">
            <v>h</v>
          </cell>
        </row>
        <row r="1519">
          <cell r="B1519" t="str">
            <v>15.1.269</v>
          </cell>
          <cell r="D1519" t="str">
            <v>72.21.01.04</v>
          </cell>
          <cell r="E1519" t="str">
            <v>COMP. XA-90 MWD C-D</v>
          </cell>
          <cell r="F1519" t="str">
            <v>h</v>
          </cell>
        </row>
        <row r="1520">
          <cell r="B1520" t="str">
            <v>15.1.270</v>
          </cell>
          <cell r="D1520" t="str">
            <v>72.21.02.01</v>
          </cell>
          <cell r="E1520" t="str">
            <v>COMP. XA-125 MWD C-A</v>
          </cell>
          <cell r="F1520" t="str">
            <v>h</v>
          </cell>
        </row>
        <row r="1521">
          <cell r="B1521" t="str">
            <v>15.1.271</v>
          </cell>
          <cell r="D1521" t="str">
            <v>72.21.02.02</v>
          </cell>
          <cell r="E1521" t="str">
            <v>COMP. XA-125 MWD C-B</v>
          </cell>
          <cell r="F1521" t="str">
            <v>h</v>
          </cell>
        </row>
        <row r="1522">
          <cell r="B1522" t="str">
            <v>15.1.272</v>
          </cell>
          <cell r="D1522" t="str">
            <v>72.21.02.03</v>
          </cell>
          <cell r="E1522" t="str">
            <v>COMP. XA-125 MWD C-C</v>
          </cell>
          <cell r="F1522" t="str">
            <v>h</v>
          </cell>
        </row>
        <row r="1523">
          <cell r="B1523" t="str">
            <v>15.1.273</v>
          </cell>
          <cell r="D1523" t="str">
            <v>72.21.02.04</v>
          </cell>
          <cell r="E1523" t="str">
            <v>COMP. XA-125 MWD C-D</v>
          </cell>
          <cell r="F1523" t="str">
            <v>h</v>
          </cell>
        </row>
        <row r="1524">
          <cell r="B1524" t="str">
            <v>15.1.274</v>
          </cell>
          <cell r="D1524" t="str">
            <v>72.21.03.01</v>
          </cell>
          <cell r="E1524" t="str">
            <v>COMP. XA-175 MWD C-A</v>
          </cell>
          <cell r="F1524" t="str">
            <v>h</v>
          </cell>
        </row>
        <row r="1525">
          <cell r="B1525" t="str">
            <v>15.1.275</v>
          </cell>
          <cell r="D1525" t="str">
            <v>72.21.03.02</v>
          </cell>
          <cell r="E1525" t="str">
            <v>COMP. XA-175 MWD C-B</v>
          </cell>
          <cell r="F1525" t="str">
            <v>h</v>
          </cell>
        </row>
        <row r="1526">
          <cell r="B1526" t="str">
            <v>15.1.276</v>
          </cell>
          <cell r="D1526" t="str">
            <v>72.21.03.03</v>
          </cell>
          <cell r="E1526" t="str">
            <v>COMP. XA-175 MWD C-C</v>
          </cell>
          <cell r="F1526" t="str">
            <v>h</v>
          </cell>
        </row>
        <row r="1527">
          <cell r="B1527" t="str">
            <v>15.1.277</v>
          </cell>
          <cell r="D1527" t="str">
            <v>72.21.03.04</v>
          </cell>
          <cell r="E1527" t="str">
            <v>COMP. XA-175 MWD C-D</v>
          </cell>
          <cell r="F1527" t="str">
            <v>h</v>
          </cell>
        </row>
        <row r="1528">
          <cell r="B1528" t="str">
            <v>15.1.278</v>
          </cell>
          <cell r="D1528" t="str">
            <v>72.21.04.01</v>
          </cell>
          <cell r="E1528" t="str">
            <v>COMP. XA-360 MWD C-A</v>
          </cell>
          <cell r="F1528" t="str">
            <v>h</v>
          </cell>
        </row>
        <row r="1529">
          <cell r="B1529" t="str">
            <v>15.1.279</v>
          </cell>
          <cell r="D1529" t="str">
            <v>72.21.04.02</v>
          </cell>
          <cell r="E1529" t="str">
            <v>COMP. XA-360 MWD C-B</v>
          </cell>
          <cell r="F1529" t="str">
            <v>h</v>
          </cell>
        </row>
        <row r="1530">
          <cell r="B1530" t="str">
            <v>15.1.280</v>
          </cell>
          <cell r="D1530" t="str">
            <v>72.21.04.03</v>
          </cell>
          <cell r="E1530" t="str">
            <v>COMP. XA-360 MWD C-C</v>
          </cell>
          <cell r="F1530" t="str">
            <v>h</v>
          </cell>
        </row>
        <row r="1531">
          <cell r="B1531" t="str">
            <v>15.1.281</v>
          </cell>
          <cell r="D1531" t="str">
            <v>72.21.04.04</v>
          </cell>
          <cell r="E1531" t="str">
            <v>COMP. XA-360 MWD C-D</v>
          </cell>
          <cell r="F1531" t="str">
            <v>h</v>
          </cell>
        </row>
        <row r="1532">
          <cell r="B1532" t="str">
            <v>15.1.282</v>
          </cell>
          <cell r="D1532" t="str">
            <v>72.22.03.01</v>
          </cell>
          <cell r="E1532" t="str">
            <v>DEM.FAIXA Q. 500L C-A</v>
          </cell>
          <cell r="F1532" t="str">
            <v>h</v>
          </cell>
        </row>
        <row r="1533">
          <cell r="B1533" t="str">
            <v>15.1.283</v>
          </cell>
          <cell r="D1533" t="str">
            <v>72.22.03.02</v>
          </cell>
          <cell r="E1533" t="str">
            <v>DEM.FAIXA Q. 500L C-B</v>
          </cell>
          <cell r="F1533" t="str">
            <v>h</v>
          </cell>
        </row>
        <row r="1534">
          <cell r="B1534" t="str">
            <v>15.1.284</v>
          </cell>
          <cell r="D1534" t="str">
            <v>72.22.03.03</v>
          </cell>
          <cell r="E1534" t="str">
            <v>DEM.FAIXA Q. 500L C-C</v>
          </cell>
          <cell r="F1534" t="str">
            <v>h</v>
          </cell>
        </row>
        <row r="1535">
          <cell r="B1535" t="str">
            <v>15.1.285</v>
          </cell>
          <cell r="D1535" t="str">
            <v>72.22.03.04</v>
          </cell>
          <cell r="E1535" t="str">
            <v>DEM.FAIXA Q. 500L C-D</v>
          </cell>
          <cell r="F1535" t="str">
            <v>h</v>
          </cell>
        </row>
        <row r="1536">
          <cell r="B1536" t="str">
            <v>15.1.286</v>
          </cell>
          <cell r="D1536" t="str">
            <v>72.23.01.01</v>
          </cell>
          <cell r="E1536" t="str">
            <v>DIST.A.S/E 1000 C-A</v>
          </cell>
          <cell r="F1536" t="str">
            <v>h</v>
          </cell>
        </row>
        <row r="1537">
          <cell r="B1537" t="str">
            <v>15.1.287</v>
          </cell>
          <cell r="D1537" t="str">
            <v>72.23.01.02</v>
          </cell>
          <cell r="E1537" t="str">
            <v>DIST.A.S/E 1000 C-B</v>
          </cell>
          <cell r="F1537" t="str">
            <v>h</v>
          </cell>
        </row>
        <row r="1538">
          <cell r="B1538" t="str">
            <v>15.1.288</v>
          </cell>
          <cell r="D1538" t="str">
            <v>72.23.01.03</v>
          </cell>
          <cell r="E1538" t="str">
            <v>DIST.A.S/E 1000 C-C</v>
          </cell>
          <cell r="F1538" t="str">
            <v>h</v>
          </cell>
        </row>
        <row r="1539">
          <cell r="B1539" t="str">
            <v>15.1.289</v>
          </cell>
          <cell r="D1539" t="str">
            <v>72.23.01.04</v>
          </cell>
          <cell r="E1539" t="str">
            <v>DIST.A.S/E 1000 C-D</v>
          </cell>
          <cell r="F1539" t="str">
            <v>h</v>
          </cell>
        </row>
        <row r="1540">
          <cell r="B1540" t="str">
            <v>15.1.290</v>
          </cell>
          <cell r="D1540" t="str">
            <v>72.23.02.01</v>
          </cell>
          <cell r="E1540" t="str">
            <v>DIST.AGR.600T/H C-A</v>
          </cell>
          <cell r="F1540" t="str">
            <v>h</v>
          </cell>
        </row>
        <row r="1541">
          <cell r="B1541" t="str">
            <v>15.1.291</v>
          </cell>
          <cell r="D1541" t="str">
            <v>72.23.02.02</v>
          </cell>
          <cell r="E1541" t="str">
            <v>DIST.AGR.600T/H C-B</v>
          </cell>
          <cell r="F1541" t="str">
            <v>h</v>
          </cell>
        </row>
        <row r="1542">
          <cell r="B1542" t="str">
            <v>15.1.292</v>
          </cell>
          <cell r="D1542" t="str">
            <v>72.23.02.03</v>
          </cell>
          <cell r="E1542" t="str">
            <v>DIST.AGR.600T/H C-C</v>
          </cell>
          <cell r="F1542" t="str">
            <v>h</v>
          </cell>
        </row>
        <row r="1543">
          <cell r="B1543" t="str">
            <v>15.1.293</v>
          </cell>
          <cell r="D1543" t="str">
            <v>72.23.02.04</v>
          </cell>
          <cell r="E1543" t="str">
            <v>DIST.AGR.600T/H C-D</v>
          </cell>
          <cell r="F1543" t="str">
            <v>h</v>
          </cell>
        </row>
        <row r="1544">
          <cell r="B1544" t="str">
            <v>15.1.294</v>
          </cell>
          <cell r="D1544" t="str">
            <v>72.23.03.01</v>
          </cell>
          <cell r="E1544" t="str">
            <v>DISTR.ASF.R.2400 C-A</v>
          </cell>
          <cell r="F1544" t="str">
            <v>h</v>
          </cell>
        </row>
        <row r="1545">
          <cell r="B1545" t="str">
            <v>15.1.295</v>
          </cell>
          <cell r="D1545" t="str">
            <v>72.23.03.02</v>
          </cell>
          <cell r="E1545" t="str">
            <v>DISTR.ASF.R.2400 C-B</v>
          </cell>
          <cell r="F1545" t="str">
            <v>h</v>
          </cell>
        </row>
        <row r="1546">
          <cell r="B1546" t="str">
            <v>15.1.296</v>
          </cell>
          <cell r="D1546" t="str">
            <v>72.23.03.03</v>
          </cell>
          <cell r="E1546" t="str">
            <v>DISTR.ASF.R.2400 C-C</v>
          </cell>
          <cell r="F1546" t="str">
            <v>h</v>
          </cell>
        </row>
        <row r="1547">
          <cell r="B1547" t="str">
            <v>15.1.297</v>
          </cell>
          <cell r="D1547" t="str">
            <v>72.23.03.04</v>
          </cell>
          <cell r="E1547" t="str">
            <v>DISTR.ASF.R.2400 C-D</v>
          </cell>
          <cell r="F1547" t="str">
            <v>h</v>
          </cell>
        </row>
        <row r="1548">
          <cell r="B1548" t="str">
            <v>15.1.298</v>
          </cell>
          <cell r="D1548" t="str">
            <v>72.24.01.01</v>
          </cell>
          <cell r="E1548" t="str">
            <v>DIST.AD. SEM.700L C-A</v>
          </cell>
          <cell r="F1548" t="str">
            <v>h</v>
          </cell>
        </row>
        <row r="1549">
          <cell r="B1549" t="str">
            <v>15.1.299</v>
          </cell>
          <cell r="D1549" t="str">
            <v>72.24.01.02</v>
          </cell>
          <cell r="E1549" t="str">
            <v>DIST.AD. SEM.700L C-B</v>
          </cell>
          <cell r="F1549" t="str">
            <v>h</v>
          </cell>
        </row>
        <row r="1550">
          <cell r="B1550" t="str">
            <v>15.1.300</v>
          </cell>
          <cell r="D1550" t="str">
            <v>72.24.01.03</v>
          </cell>
          <cell r="E1550" t="str">
            <v>DIST.AD. SEM.700L C-C</v>
          </cell>
          <cell r="F1550" t="str">
            <v>h</v>
          </cell>
        </row>
        <row r="1551">
          <cell r="B1551" t="str">
            <v>15.1.301</v>
          </cell>
          <cell r="D1551" t="str">
            <v>72.24.01.04</v>
          </cell>
          <cell r="E1551" t="str">
            <v>DIST.AD. SEM.700L C-D</v>
          </cell>
          <cell r="F1551" t="str">
            <v>h</v>
          </cell>
        </row>
        <row r="1552">
          <cell r="B1552" t="str">
            <v>15.1.302</v>
          </cell>
          <cell r="D1552" t="str">
            <v>72.25.01.01</v>
          </cell>
          <cell r="E1552" t="str">
            <v>DRAGA C/EMB.A.400 C-A</v>
          </cell>
          <cell r="F1552" t="str">
            <v>h</v>
          </cell>
        </row>
        <row r="1553">
          <cell r="B1553" t="str">
            <v>15.1.303</v>
          </cell>
          <cell r="D1553" t="str">
            <v>72.25.01.02</v>
          </cell>
          <cell r="E1553" t="str">
            <v>DRAGA C/EMB.A.400 C-B</v>
          </cell>
          <cell r="F1553" t="str">
            <v>h</v>
          </cell>
        </row>
        <row r="1554">
          <cell r="B1554" t="str">
            <v>15.1.304</v>
          </cell>
          <cell r="D1554" t="str">
            <v>72.25.01.03</v>
          </cell>
          <cell r="E1554" t="str">
            <v>DRAGA C/EMB.A.400 C-C h</v>
          </cell>
          <cell r="F1554" t="str">
            <v>h</v>
          </cell>
        </row>
        <row r="1555">
          <cell r="B1555" t="str">
            <v>15.1.305</v>
          </cell>
          <cell r="D1555" t="str">
            <v>72.25.01.04</v>
          </cell>
          <cell r="E1555" t="str">
            <v>DRAGA C/EMB.A.400 C-D</v>
          </cell>
          <cell r="F1555" t="str">
            <v>h</v>
          </cell>
        </row>
        <row r="1556">
          <cell r="B1556" t="str">
            <v>15.1.306</v>
          </cell>
          <cell r="D1556" t="str">
            <v>72.26.01.01</v>
          </cell>
          <cell r="E1556" t="str">
            <v>EQUIP.VIS.OAE 25M C-A</v>
          </cell>
          <cell r="F1556" t="str">
            <v>h</v>
          </cell>
        </row>
        <row r="1557">
          <cell r="B1557" t="str">
            <v>15.1.307</v>
          </cell>
          <cell r="D1557" t="str">
            <v>72.26.01.02</v>
          </cell>
          <cell r="E1557" t="str">
            <v>EQUIP.VIS.OAE 25M C-B</v>
          </cell>
          <cell r="F1557" t="str">
            <v>h</v>
          </cell>
        </row>
        <row r="1558">
          <cell r="B1558" t="str">
            <v>15.1.308</v>
          </cell>
          <cell r="D1558" t="str">
            <v>72.26.01.03</v>
          </cell>
          <cell r="E1558" t="str">
            <v>EQUIP.VIS.OAE 25M C-C</v>
          </cell>
          <cell r="F1558" t="str">
            <v>h</v>
          </cell>
        </row>
        <row r="1559">
          <cell r="B1559" t="str">
            <v>15.1.309</v>
          </cell>
          <cell r="D1559" t="str">
            <v>72.26.01.04</v>
          </cell>
          <cell r="E1559" t="str">
            <v>EQUIP.VIS.OAE 25M C-D</v>
          </cell>
          <cell r="F1559" t="str">
            <v>h</v>
          </cell>
        </row>
        <row r="1560">
          <cell r="B1560" t="str">
            <v>15.1.310</v>
          </cell>
          <cell r="D1560" t="str">
            <v>72.26.02.01</v>
          </cell>
          <cell r="E1560" t="str">
            <v>EQ.VIS.OAE 12,14M C-A</v>
          </cell>
          <cell r="F1560" t="str">
            <v>h</v>
          </cell>
        </row>
        <row r="1561">
          <cell r="B1561" t="str">
            <v>15.1.311</v>
          </cell>
          <cell r="D1561" t="str">
            <v>72.26.02.02</v>
          </cell>
          <cell r="E1561" t="str">
            <v>EQ.VIS.OAE 12,14M C-B</v>
          </cell>
          <cell r="F1561" t="str">
            <v>h</v>
          </cell>
        </row>
        <row r="1562">
          <cell r="B1562" t="str">
            <v>15.1.312</v>
          </cell>
          <cell r="D1562" t="str">
            <v>72.26.02.03</v>
          </cell>
          <cell r="E1562" t="str">
            <v>EQ.VIS.OAE 12,14M C-C</v>
          </cell>
          <cell r="F1562" t="str">
            <v>h</v>
          </cell>
        </row>
        <row r="1563">
          <cell r="B1563" t="str">
            <v>15.1.313</v>
          </cell>
          <cell r="D1563" t="str">
            <v>72.26.02.04</v>
          </cell>
          <cell r="E1563" t="str">
            <v xml:space="preserve">EQ.VIS.OAE 12,14M C-D </v>
          </cell>
          <cell r="F1563" t="str">
            <v>h</v>
          </cell>
        </row>
        <row r="1564">
          <cell r="B1564" t="str">
            <v>15.1.314</v>
          </cell>
          <cell r="D1564" t="str">
            <v>72.26.03.01</v>
          </cell>
          <cell r="E1564" t="str">
            <v>EQ.VIS.OAE 7,62M C-A</v>
          </cell>
          <cell r="F1564" t="str">
            <v>h</v>
          </cell>
        </row>
        <row r="1565">
          <cell r="B1565" t="str">
            <v>15.1.315</v>
          </cell>
          <cell r="D1565" t="str">
            <v>72.26.03.02</v>
          </cell>
          <cell r="E1565" t="str">
            <v>EQ.VIS.OAE 7,62M C-B</v>
          </cell>
          <cell r="F1565" t="str">
            <v>h</v>
          </cell>
        </row>
        <row r="1566">
          <cell r="B1566" t="str">
            <v>15.1.316</v>
          </cell>
          <cell r="D1566" t="str">
            <v>72.26.03.03</v>
          </cell>
          <cell r="E1566" t="str">
            <v>EQ.VIS.OAE 7,62M C-C</v>
          </cell>
          <cell r="F1566" t="str">
            <v>h</v>
          </cell>
        </row>
        <row r="1567">
          <cell r="B1567" t="str">
            <v>15.1.317</v>
          </cell>
          <cell r="D1567" t="str">
            <v>72.26.03.04</v>
          </cell>
          <cell r="E1567" t="str">
            <v>EQ.VIS.OAE 7,62M C-D</v>
          </cell>
          <cell r="F1567" t="str">
            <v>h</v>
          </cell>
        </row>
        <row r="1568">
          <cell r="B1568" t="str">
            <v>15.1.318</v>
          </cell>
          <cell r="D1568" t="str">
            <v xml:space="preserve">72.26.04.06 </v>
          </cell>
          <cell r="E1568" t="str">
            <v>E. LAB. CAMPO/SEDE C-F</v>
          </cell>
          <cell r="F1568" t="str">
            <v>equip. mensal</v>
          </cell>
        </row>
        <row r="1569">
          <cell r="B1569" t="str">
            <v>15.1.319</v>
          </cell>
          <cell r="D1569" t="str">
            <v>72.27.01.01</v>
          </cell>
          <cell r="E1569" t="str">
            <v>ESC.H.S/ES.0,7M3 C-A</v>
          </cell>
          <cell r="F1569" t="str">
            <v>h</v>
          </cell>
        </row>
        <row r="1570">
          <cell r="B1570" t="str">
            <v>15.1.320</v>
          </cell>
          <cell r="D1570" t="str">
            <v>72.27.01.02</v>
          </cell>
          <cell r="E1570" t="str">
            <v>ESC.H.S/ES.0,7M3 C-B</v>
          </cell>
          <cell r="F1570" t="str">
            <v>h</v>
          </cell>
        </row>
        <row r="1571">
          <cell r="B1571" t="str">
            <v>15.1.321</v>
          </cell>
          <cell r="D1571" t="str">
            <v>72.27.01.03</v>
          </cell>
          <cell r="E1571" t="str">
            <v>ESC.H.S/ES.0,7M3 C-C</v>
          </cell>
          <cell r="F1571" t="str">
            <v>h</v>
          </cell>
        </row>
        <row r="1572">
          <cell r="B1572" t="str">
            <v>15.1.322</v>
          </cell>
          <cell r="D1572" t="str">
            <v>72.27.01.04</v>
          </cell>
          <cell r="E1572" t="str">
            <v>ESC.H.S/ES.0,7M3 C-D</v>
          </cell>
          <cell r="F1572" t="str">
            <v>h</v>
          </cell>
        </row>
        <row r="1573">
          <cell r="B1573" t="str">
            <v>15.1.323</v>
          </cell>
          <cell r="D1573" t="str">
            <v>72.27.02.01</v>
          </cell>
          <cell r="E1573" t="str">
            <v>ESC.H.S/ES.0,6M3 C-A</v>
          </cell>
          <cell r="F1573" t="str">
            <v>h</v>
          </cell>
        </row>
        <row r="1574">
          <cell r="B1574" t="str">
            <v>15.1.324</v>
          </cell>
          <cell r="D1574" t="str">
            <v>72.27.02.02</v>
          </cell>
          <cell r="E1574" t="str">
            <v xml:space="preserve">ESC.H.S/ES.0,6M3 C-B </v>
          </cell>
          <cell r="F1574" t="str">
            <v>h</v>
          </cell>
        </row>
        <row r="1575">
          <cell r="B1575" t="str">
            <v>15.1.325</v>
          </cell>
          <cell r="D1575" t="str">
            <v>72.27.02.03</v>
          </cell>
          <cell r="E1575" t="str">
            <v>ESC.H.S/ES.0,6M3 C-C</v>
          </cell>
          <cell r="F1575" t="str">
            <v>h</v>
          </cell>
        </row>
        <row r="1576">
          <cell r="B1576" t="str">
            <v>15.1.326</v>
          </cell>
          <cell r="D1576" t="str">
            <v>72.27.02.04</v>
          </cell>
          <cell r="E1576" t="str">
            <v>ESC.H.S/ES.0,6M3 C-D</v>
          </cell>
          <cell r="F1576" t="str">
            <v>h</v>
          </cell>
        </row>
        <row r="1577">
          <cell r="B1577" t="str">
            <v>15.1.327</v>
          </cell>
          <cell r="D1577" t="str">
            <v>72.27.03.01</v>
          </cell>
          <cell r="E1577" t="str">
            <v xml:space="preserve">ESC.H.S/ES.0,62M3 C-A </v>
          </cell>
          <cell r="F1577" t="str">
            <v>h</v>
          </cell>
        </row>
        <row r="1578">
          <cell r="B1578" t="str">
            <v>15.1.328</v>
          </cell>
          <cell r="D1578" t="str">
            <v>72.27.03.02</v>
          </cell>
          <cell r="E1578" t="str">
            <v>ESC.H.S/ES.0,62M3 C-B</v>
          </cell>
          <cell r="F1578" t="str">
            <v>h</v>
          </cell>
        </row>
        <row r="1579">
          <cell r="B1579" t="str">
            <v>15.1.329</v>
          </cell>
          <cell r="D1579" t="str">
            <v>72.27.03.03</v>
          </cell>
          <cell r="E1579" t="str">
            <v>ESC.H.S/ES.0,62M3 C-C</v>
          </cell>
          <cell r="F1579" t="str">
            <v>h</v>
          </cell>
        </row>
        <row r="1580">
          <cell r="B1580" t="str">
            <v>15.1.330</v>
          </cell>
          <cell r="D1580" t="str">
            <v>72.27.03.04</v>
          </cell>
          <cell r="E1580" t="str">
            <v>ESC.H.S/ES.0,62M3 C-D</v>
          </cell>
          <cell r="F1580" t="str">
            <v>h</v>
          </cell>
        </row>
        <row r="1581">
          <cell r="B1581" t="str">
            <v>15.1.331</v>
          </cell>
          <cell r="D1581" t="str">
            <v>72.27.04.01</v>
          </cell>
          <cell r="E1581" t="str">
            <v>ESC.H.S/ES.2,2M3 C-A</v>
          </cell>
          <cell r="F1581" t="str">
            <v>h</v>
          </cell>
        </row>
        <row r="1582">
          <cell r="B1582" t="str">
            <v>15.1.332</v>
          </cell>
          <cell r="D1582" t="str">
            <v>72.27.04.02</v>
          </cell>
          <cell r="E1582" t="str">
            <v>ESC.H.S/ES.2,2M3 C-B</v>
          </cell>
          <cell r="F1582" t="str">
            <v>h</v>
          </cell>
        </row>
        <row r="1583">
          <cell r="B1583" t="str">
            <v>15.1.333</v>
          </cell>
          <cell r="D1583" t="str">
            <v>72.27.04.03</v>
          </cell>
          <cell r="E1583" t="str">
            <v>ESC.H.S/ES.2,2M3 C-C</v>
          </cell>
          <cell r="F1583" t="str">
            <v>h</v>
          </cell>
        </row>
        <row r="1584">
          <cell r="B1584" t="str">
            <v>15.1.334</v>
          </cell>
          <cell r="D1584" t="str">
            <v>72.27.04.04</v>
          </cell>
          <cell r="E1584" t="str">
            <v>ESC.H.S/ES.2,2M3 C-D</v>
          </cell>
          <cell r="F1584" t="str">
            <v>h</v>
          </cell>
        </row>
        <row r="1585">
          <cell r="B1585" t="str">
            <v>15.1.335</v>
          </cell>
          <cell r="D1585" t="str">
            <v>72.27.05.01</v>
          </cell>
          <cell r="E1585" t="str">
            <v>ESC.H.S/PN0,25M3 C-A</v>
          </cell>
          <cell r="F1585" t="str">
            <v>h</v>
          </cell>
        </row>
        <row r="1586">
          <cell r="B1586" t="str">
            <v>15.1.336</v>
          </cell>
          <cell r="D1586" t="str">
            <v>72.27.05.02</v>
          </cell>
          <cell r="E1586" t="str">
            <v>ESC.H.S/PN0,25M3 C-B</v>
          </cell>
          <cell r="F1586" t="str">
            <v>h</v>
          </cell>
        </row>
        <row r="1587">
          <cell r="B1587" t="str">
            <v>15.1.337</v>
          </cell>
          <cell r="D1587" t="str">
            <v>72.27.05.03</v>
          </cell>
          <cell r="E1587" t="str">
            <v>ESC.H.S/PN0,25M3 C-C</v>
          </cell>
          <cell r="F1587" t="str">
            <v>h</v>
          </cell>
        </row>
        <row r="1588">
          <cell r="B1588" t="str">
            <v>15.1.338</v>
          </cell>
          <cell r="D1588" t="str">
            <v>72.27.05.04</v>
          </cell>
          <cell r="E1588" t="str">
            <v>ESC.H.S/PN0,25M3 C-D</v>
          </cell>
          <cell r="F1588" t="str">
            <v>h</v>
          </cell>
        </row>
        <row r="1589">
          <cell r="B1589" t="str">
            <v>15.1.339</v>
          </cell>
          <cell r="D1589" t="str">
            <v>72.28.01.01</v>
          </cell>
          <cell r="E1589" t="str">
            <v>EMPILHAD.2500KG C-A</v>
          </cell>
          <cell r="F1589" t="str">
            <v>h</v>
          </cell>
        </row>
        <row r="1590">
          <cell r="B1590" t="str">
            <v>15.1.340</v>
          </cell>
          <cell r="D1590" t="str">
            <v>72.28.01.02</v>
          </cell>
          <cell r="E1590" t="str">
            <v>EMPILHAD.2500KG C-B</v>
          </cell>
          <cell r="F1590" t="str">
            <v>h</v>
          </cell>
        </row>
        <row r="1591">
          <cell r="B1591" t="str">
            <v>15.1.341</v>
          </cell>
          <cell r="D1591" t="str">
            <v>72.28.01.03</v>
          </cell>
          <cell r="E1591" t="str">
            <v xml:space="preserve">EMPILHAD.2500KG C-C </v>
          </cell>
          <cell r="F1591" t="str">
            <v>h</v>
          </cell>
        </row>
        <row r="1592">
          <cell r="B1592" t="str">
            <v>15.1.342</v>
          </cell>
          <cell r="D1592" t="str">
            <v>72.28.01.04</v>
          </cell>
          <cell r="E1592" t="str">
            <v>EMPILHAD.2500KG C-D</v>
          </cell>
          <cell r="F1592" t="str">
            <v>h</v>
          </cell>
        </row>
        <row r="1593">
          <cell r="B1593" t="str">
            <v>15.1.343</v>
          </cell>
          <cell r="D1593" t="str">
            <v>72.28.02.01</v>
          </cell>
          <cell r="E1593" t="str">
            <v>EMPILHAD.5000KG C-A</v>
          </cell>
          <cell r="F1593" t="str">
            <v>h</v>
          </cell>
        </row>
        <row r="1594">
          <cell r="B1594" t="str">
            <v>15.1.344</v>
          </cell>
          <cell r="D1594" t="str">
            <v>72.28.02.02</v>
          </cell>
          <cell r="E1594" t="str">
            <v>EMPILHAD.5000KG C-B</v>
          </cell>
          <cell r="F1594" t="str">
            <v>h</v>
          </cell>
        </row>
        <row r="1595">
          <cell r="B1595" t="str">
            <v>15.1.345</v>
          </cell>
          <cell r="D1595" t="str">
            <v>72.28.02.03</v>
          </cell>
          <cell r="E1595" t="str">
            <v>EMPILHAD.5000KG C-C</v>
          </cell>
          <cell r="F1595" t="str">
            <v>h</v>
          </cell>
        </row>
        <row r="1596">
          <cell r="B1596" t="str">
            <v>15.1.346</v>
          </cell>
          <cell r="D1596" t="str">
            <v>72.28.02.04</v>
          </cell>
          <cell r="E1596" t="str">
            <v>EMPILHAD.5000KG C-D</v>
          </cell>
          <cell r="F1596" t="str">
            <v>h</v>
          </cell>
        </row>
        <row r="1597">
          <cell r="B1597" t="str">
            <v>15.1.347</v>
          </cell>
          <cell r="D1597" t="str">
            <v>72.29.01.01</v>
          </cell>
          <cell r="E1597" t="str">
            <v>FRES.F.S/PN 150 C-A</v>
          </cell>
          <cell r="F1597" t="str">
            <v>h</v>
          </cell>
        </row>
        <row r="1598">
          <cell r="B1598" t="str">
            <v>15.1.348</v>
          </cell>
          <cell r="D1598" t="str">
            <v>72.29.01.02</v>
          </cell>
          <cell r="E1598" t="str">
            <v>FRES.F.S/PN 150 C-B</v>
          </cell>
          <cell r="F1598" t="str">
            <v>h</v>
          </cell>
        </row>
        <row r="1599">
          <cell r="B1599" t="str">
            <v>15.1.349</v>
          </cell>
          <cell r="D1599" t="str">
            <v>72.29.01.03</v>
          </cell>
          <cell r="E1599" t="str">
            <v xml:space="preserve">FRES.F.S/PN 150 C-C </v>
          </cell>
          <cell r="F1599" t="str">
            <v>h</v>
          </cell>
        </row>
        <row r="1600">
          <cell r="B1600" t="str">
            <v>15.1.350</v>
          </cell>
          <cell r="D1600" t="str">
            <v>72.29.01.04</v>
          </cell>
          <cell r="E1600" t="str">
            <v>FRES.F.S/PN 150 C-D</v>
          </cell>
          <cell r="F1600" t="str">
            <v>h</v>
          </cell>
        </row>
        <row r="1601">
          <cell r="B1601" t="str">
            <v>15.1.351</v>
          </cell>
          <cell r="D1601" t="str">
            <v>72.29.02.01</v>
          </cell>
          <cell r="E1601" t="str">
            <v>FRES.F.S/EST.403 C-A</v>
          </cell>
          <cell r="F1601" t="str">
            <v>h</v>
          </cell>
        </row>
        <row r="1602">
          <cell r="B1602" t="str">
            <v>15.1.352</v>
          </cell>
          <cell r="D1602" t="str">
            <v>72.29.02.02</v>
          </cell>
          <cell r="E1602" t="str">
            <v>FRES.F.S/EST.403 C-B</v>
          </cell>
          <cell r="F1602" t="str">
            <v>h</v>
          </cell>
        </row>
        <row r="1603">
          <cell r="B1603" t="str">
            <v>15.1.353</v>
          </cell>
          <cell r="D1603" t="str">
            <v>72.29.02.03</v>
          </cell>
          <cell r="E1603" t="str">
            <v>FRES.F.S/EST.403 C-C</v>
          </cell>
          <cell r="F1603" t="str">
            <v>h</v>
          </cell>
        </row>
        <row r="1604">
          <cell r="B1604" t="str">
            <v>15.1.354</v>
          </cell>
          <cell r="D1604" t="str">
            <v>72.29.02.04</v>
          </cell>
          <cell r="E1604" t="str">
            <v>FRES.F.S/EST.403 C-D</v>
          </cell>
          <cell r="F1604" t="str">
            <v>h</v>
          </cell>
        </row>
        <row r="1605">
          <cell r="B1605" t="str">
            <v>15.1.355</v>
          </cell>
          <cell r="D1605" t="str">
            <v>72.31.01.01</v>
          </cell>
          <cell r="E1605" t="str">
            <v>GRUP.GERAD.40KVA C-A</v>
          </cell>
          <cell r="F1605" t="str">
            <v>h</v>
          </cell>
        </row>
        <row r="1606">
          <cell r="B1606" t="str">
            <v>15.1.356</v>
          </cell>
          <cell r="D1606" t="str">
            <v>72.31.01.02</v>
          </cell>
          <cell r="E1606" t="str">
            <v>GRUP.GERAD.40KVA C-B</v>
          </cell>
          <cell r="F1606" t="str">
            <v>h</v>
          </cell>
        </row>
        <row r="1607">
          <cell r="B1607" t="str">
            <v>15.1.357</v>
          </cell>
          <cell r="D1607" t="str">
            <v>72.31.01.03</v>
          </cell>
          <cell r="E1607" t="str">
            <v>GRUP.GERAD.40KVA C-C</v>
          </cell>
          <cell r="F1607" t="str">
            <v>h</v>
          </cell>
        </row>
        <row r="1608">
          <cell r="B1608" t="str">
            <v>15.1.358</v>
          </cell>
          <cell r="D1608" t="str">
            <v>72.31.01.04</v>
          </cell>
          <cell r="E1608" t="str">
            <v>GRUP.GERAD.40 KVA C-D</v>
          </cell>
          <cell r="F1608" t="str">
            <v>h</v>
          </cell>
        </row>
        <row r="1609">
          <cell r="B1609" t="str">
            <v>15.1.359</v>
          </cell>
          <cell r="D1609" t="str">
            <v>72.31.02.01</v>
          </cell>
          <cell r="E1609" t="str">
            <v>GRUP.GERAD.55 KVA C-A</v>
          </cell>
          <cell r="F1609" t="str">
            <v>h</v>
          </cell>
        </row>
        <row r="1610">
          <cell r="B1610" t="str">
            <v>15.1.360</v>
          </cell>
          <cell r="D1610" t="str">
            <v>72.31.02.02</v>
          </cell>
          <cell r="E1610" t="str">
            <v>GRUP.GERAD.55 KVA C-B</v>
          </cell>
          <cell r="F1610" t="str">
            <v>h</v>
          </cell>
        </row>
        <row r="1611">
          <cell r="B1611" t="str">
            <v>15.1.361</v>
          </cell>
          <cell r="D1611" t="str">
            <v>72.31.02.03</v>
          </cell>
          <cell r="E1611" t="str">
            <v>GRUP.GERAD.55 KVA C-C</v>
          </cell>
          <cell r="F1611" t="str">
            <v>h</v>
          </cell>
        </row>
        <row r="1612">
          <cell r="B1612" t="str">
            <v>15.1.362</v>
          </cell>
          <cell r="D1612" t="str">
            <v>72.31.02.04</v>
          </cell>
          <cell r="E1612" t="str">
            <v>GRUP.GERAD.55 KVA C-D</v>
          </cell>
          <cell r="F1612" t="str">
            <v>h</v>
          </cell>
        </row>
        <row r="1613">
          <cell r="B1613" t="str">
            <v>15.1.363</v>
          </cell>
          <cell r="D1613" t="str">
            <v>72.31.03.01</v>
          </cell>
          <cell r="E1613" t="str">
            <v>GRUP.GERAD.83 KVA C-A</v>
          </cell>
          <cell r="F1613" t="str">
            <v>h</v>
          </cell>
        </row>
        <row r="1614">
          <cell r="B1614" t="str">
            <v>15.1.364</v>
          </cell>
          <cell r="D1614" t="str">
            <v>72.31.03.02</v>
          </cell>
          <cell r="E1614" t="str">
            <v>GRUP.GERAD.83 KVA C-B</v>
          </cell>
          <cell r="F1614" t="str">
            <v>h</v>
          </cell>
        </row>
        <row r="1615">
          <cell r="B1615" t="str">
            <v>15.1.365</v>
          </cell>
          <cell r="D1615" t="str">
            <v>72.31.03.03</v>
          </cell>
          <cell r="E1615" t="str">
            <v>GRUP.GERAD.83 KVA C-C</v>
          </cell>
          <cell r="F1615" t="str">
            <v>h</v>
          </cell>
        </row>
        <row r="1616">
          <cell r="B1616" t="str">
            <v>15.1.366</v>
          </cell>
          <cell r="D1616" t="str">
            <v>72.31.03.04</v>
          </cell>
          <cell r="E1616" t="str">
            <v>GRUP.GERAD.83 KVA C-D</v>
          </cell>
          <cell r="F1616" t="str">
            <v>h</v>
          </cell>
        </row>
        <row r="1617">
          <cell r="B1617" t="str">
            <v>15.1.367</v>
          </cell>
          <cell r="D1617" t="str">
            <v>72.31.04.01</v>
          </cell>
          <cell r="E1617" t="str">
            <v>G.GERADOR 115 KVA C-A</v>
          </cell>
          <cell r="F1617" t="str">
            <v>h</v>
          </cell>
        </row>
        <row r="1618">
          <cell r="B1618" t="str">
            <v>15.1.368</v>
          </cell>
          <cell r="D1618" t="str">
            <v>72.31.04.02</v>
          </cell>
          <cell r="E1618" t="str">
            <v>G.GERADOR 115 KVA C-B</v>
          </cell>
          <cell r="F1618" t="str">
            <v>h</v>
          </cell>
        </row>
        <row r="1619">
          <cell r="B1619" t="str">
            <v>15.1.369</v>
          </cell>
          <cell r="D1619" t="str">
            <v>72.31.04.03</v>
          </cell>
          <cell r="E1619" t="str">
            <v>G.GERADOR 115 KVA C-C</v>
          </cell>
          <cell r="F1619" t="str">
            <v>h</v>
          </cell>
        </row>
        <row r="1620">
          <cell r="B1620" t="str">
            <v>15.1.370</v>
          </cell>
          <cell r="D1620" t="str">
            <v>72.31.04.04</v>
          </cell>
          <cell r="E1620" t="str">
            <v>G.GERADOR 115 KVA C-D</v>
          </cell>
          <cell r="F1620" t="str">
            <v>h</v>
          </cell>
        </row>
        <row r="1621">
          <cell r="B1621" t="str">
            <v>15.1.371</v>
          </cell>
          <cell r="D1621" t="str">
            <v>72.31.05.01</v>
          </cell>
          <cell r="E1621" t="str">
            <v>G.GER.POR.3,5KVA C-A</v>
          </cell>
          <cell r="F1621" t="str">
            <v>h</v>
          </cell>
        </row>
        <row r="1622">
          <cell r="B1622" t="str">
            <v>15.1.372</v>
          </cell>
          <cell r="D1622" t="str">
            <v>72.31.05.02</v>
          </cell>
          <cell r="E1622" t="str">
            <v>G.GER.POR.3,5KVA C-B</v>
          </cell>
          <cell r="F1622" t="str">
            <v>h</v>
          </cell>
        </row>
        <row r="1623">
          <cell r="B1623" t="str">
            <v>15.1.373</v>
          </cell>
          <cell r="D1623" t="str">
            <v>72.31.05.03</v>
          </cell>
          <cell r="E1623" t="str">
            <v>G.GER.POR.3,5KVA C-C</v>
          </cell>
          <cell r="F1623" t="str">
            <v>h</v>
          </cell>
        </row>
        <row r="1624">
          <cell r="B1624" t="str">
            <v>15.1.374</v>
          </cell>
          <cell r="D1624" t="str">
            <v>72.31.05.04</v>
          </cell>
          <cell r="E1624" t="str">
            <v>G.GER.POR.3,5KVA C-D</v>
          </cell>
          <cell r="F1624" t="str">
            <v>h</v>
          </cell>
        </row>
        <row r="1625">
          <cell r="B1625" t="str">
            <v>15.1.375</v>
          </cell>
          <cell r="D1625" t="str">
            <v>72.31.06.01</v>
          </cell>
          <cell r="E1625" t="str">
            <v>G.GER.POR.7KVA C-A</v>
          </cell>
          <cell r="F1625" t="str">
            <v>h</v>
          </cell>
        </row>
        <row r="1626">
          <cell r="B1626" t="str">
            <v>15.1.376</v>
          </cell>
          <cell r="D1626" t="str">
            <v>72.31.06.02</v>
          </cell>
          <cell r="E1626" t="str">
            <v>G.GER.POR.7KVA C-B</v>
          </cell>
          <cell r="F1626" t="str">
            <v>h</v>
          </cell>
        </row>
        <row r="1627">
          <cell r="B1627" t="str">
            <v>15.1.377</v>
          </cell>
          <cell r="D1627" t="str">
            <v>72.31.06.03</v>
          </cell>
          <cell r="E1627" t="str">
            <v>G.GER.POR.7KVA C-C</v>
          </cell>
          <cell r="F1627" t="str">
            <v>h</v>
          </cell>
        </row>
        <row r="1628">
          <cell r="B1628" t="str">
            <v>15.1.378</v>
          </cell>
          <cell r="D1628" t="str">
            <v>72.31.06.04</v>
          </cell>
          <cell r="E1628" t="str">
            <v>G.GER.POR.7KVA C-D</v>
          </cell>
          <cell r="F1628" t="str">
            <v>h</v>
          </cell>
        </row>
        <row r="1629">
          <cell r="B1629" t="str">
            <v>15.1.379</v>
          </cell>
          <cell r="D1629" t="str">
            <v>72.32.01.01</v>
          </cell>
          <cell r="E1629" t="str">
            <v>GUIN.ELET.COL.30MC-A</v>
          </cell>
          <cell r="F1629" t="str">
            <v>h</v>
          </cell>
        </row>
        <row r="1630">
          <cell r="B1630" t="str">
            <v>15.1.380</v>
          </cell>
          <cell r="D1630" t="str">
            <v>72.32.01.02</v>
          </cell>
          <cell r="E1630" t="str">
            <v>GUIN.ELET.COL.30MC-B</v>
          </cell>
          <cell r="F1630" t="str">
            <v>h</v>
          </cell>
        </row>
        <row r="1631">
          <cell r="B1631" t="str">
            <v>15.1.381</v>
          </cell>
          <cell r="D1631" t="str">
            <v>72.32.01.03</v>
          </cell>
          <cell r="E1631" t="str">
            <v>GUIN.ELET.COL.30MC-C</v>
          </cell>
          <cell r="F1631" t="str">
            <v>h</v>
          </cell>
        </row>
        <row r="1632">
          <cell r="B1632" t="str">
            <v>15.1.382</v>
          </cell>
          <cell r="D1632" t="str">
            <v>72.32.01.04</v>
          </cell>
          <cell r="E1632" t="str">
            <v>GUIN.ELET.COL.30MC-D</v>
          </cell>
          <cell r="F1632" t="str">
            <v>h</v>
          </cell>
        </row>
        <row r="1633">
          <cell r="B1633" t="str">
            <v>15.1.383</v>
          </cell>
          <cell r="D1633" t="str">
            <v>72.32.02.01</v>
          </cell>
          <cell r="E1633" t="str">
            <v>GUIN.ELET.EL.30M C-A</v>
          </cell>
          <cell r="F1633" t="str">
            <v>h</v>
          </cell>
        </row>
        <row r="1634">
          <cell r="B1634" t="str">
            <v>15.1.384</v>
          </cell>
          <cell r="D1634" t="str">
            <v>72.32.02.02</v>
          </cell>
          <cell r="E1634" t="str">
            <v>GUIN.ELET.EL.30M C-B</v>
          </cell>
          <cell r="F1634" t="str">
            <v>h</v>
          </cell>
        </row>
        <row r="1635">
          <cell r="B1635" t="str">
            <v>15.1.385</v>
          </cell>
          <cell r="D1635" t="str">
            <v>72.32.02.03</v>
          </cell>
          <cell r="E1635" t="str">
            <v>GUIN.ELET.EL.30M C-C</v>
          </cell>
          <cell r="F1635" t="str">
            <v>h</v>
          </cell>
        </row>
        <row r="1636">
          <cell r="B1636" t="str">
            <v>15.1.386</v>
          </cell>
          <cell r="D1636" t="str">
            <v>72.32.02.04</v>
          </cell>
          <cell r="E1636" t="str">
            <v>GUIN.ELET.EL.30M C-D</v>
          </cell>
          <cell r="F1636" t="str">
            <v>h</v>
          </cell>
        </row>
        <row r="1637">
          <cell r="B1637" t="str">
            <v>15.1.387</v>
          </cell>
          <cell r="D1637" t="str">
            <v>72.33.01.01</v>
          </cell>
          <cell r="E1637" t="str">
            <v>GUIN.H.S/PN 20T C-A</v>
          </cell>
          <cell r="F1637" t="str">
            <v>h</v>
          </cell>
        </row>
        <row r="1638">
          <cell r="B1638" t="str">
            <v>15.1.388</v>
          </cell>
          <cell r="D1638" t="str">
            <v>72.33.01.02</v>
          </cell>
          <cell r="E1638" t="str">
            <v>GUIN.H.S/PN 20T C-B h</v>
          </cell>
          <cell r="F1638" t="str">
            <v>h</v>
          </cell>
        </row>
        <row r="1639">
          <cell r="B1639" t="str">
            <v>15.1.389</v>
          </cell>
          <cell r="D1639" t="str">
            <v>72.33.01.03</v>
          </cell>
          <cell r="E1639" t="str">
            <v>GUIN.H.S/PN 20T C-C</v>
          </cell>
          <cell r="F1639" t="str">
            <v>h</v>
          </cell>
        </row>
        <row r="1640">
          <cell r="B1640" t="str">
            <v>15.1.390</v>
          </cell>
          <cell r="D1640" t="str">
            <v>72.33.01.04</v>
          </cell>
          <cell r="E1640" t="str">
            <v>GUIN.H.S/PN 20T C-D</v>
          </cell>
          <cell r="F1640" t="str">
            <v>h</v>
          </cell>
        </row>
        <row r="1641">
          <cell r="B1641" t="str">
            <v>15.1.391</v>
          </cell>
          <cell r="D1641" t="str">
            <v>72.33.02.01</v>
          </cell>
          <cell r="E1641" t="str">
            <v>GUIN.H.S/PN27,2T C-A</v>
          </cell>
          <cell r="F1641" t="str">
            <v>h</v>
          </cell>
        </row>
        <row r="1642">
          <cell r="B1642" t="str">
            <v>15.1.392</v>
          </cell>
          <cell r="D1642" t="str">
            <v>72.33.02.02</v>
          </cell>
          <cell r="E1642" t="str">
            <v>GUIN.H.S/PN27,2T C-B</v>
          </cell>
          <cell r="F1642" t="str">
            <v>h</v>
          </cell>
        </row>
        <row r="1643">
          <cell r="B1643" t="str">
            <v>15.1.393</v>
          </cell>
          <cell r="D1643" t="str">
            <v>72.33.02.03</v>
          </cell>
          <cell r="E1643" t="str">
            <v>GUIN.H.S/PN27,2T C-C</v>
          </cell>
          <cell r="F1643" t="str">
            <v>h</v>
          </cell>
        </row>
        <row r="1644">
          <cell r="B1644" t="str">
            <v>15.1.394</v>
          </cell>
          <cell r="D1644" t="str">
            <v>72.33.02.04</v>
          </cell>
          <cell r="E1644" t="str">
            <v>GUIN.H.S/PN27,2T C-D</v>
          </cell>
          <cell r="F1644" t="str">
            <v>h</v>
          </cell>
        </row>
        <row r="1645">
          <cell r="B1645" t="str">
            <v>15.1.395</v>
          </cell>
          <cell r="D1645" t="str">
            <v>72.34.01.01</v>
          </cell>
          <cell r="E1645" t="str">
            <v>LAVA JATO 200L/H C-A</v>
          </cell>
          <cell r="F1645" t="str">
            <v>h</v>
          </cell>
        </row>
        <row r="1646">
          <cell r="B1646" t="str">
            <v>15.1.396</v>
          </cell>
          <cell r="D1646" t="str">
            <v>72.34.01.02</v>
          </cell>
          <cell r="E1646" t="str">
            <v xml:space="preserve">LAVA JATO 200L/H C-B </v>
          </cell>
          <cell r="F1646" t="str">
            <v>h</v>
          </cell>
        </row>
        <row r="1647">
          <cell r="B1647" t="str">
            <v>15.1.397</v>
          </cell>
          <cell r="D1647" t="str">
            <v>72.34.01.03</v>
          </cell>
          <cell r="E1647" t="str">
            <v>LAVA JATO 200L/H C-C</v>
          </cell>
          <cell r="F1647" t="str">
            <v>h</v>
          </cell>
        </row>
        <row r="1648">
          <cell r="B1648" t="str">
            <v>15.1.398</v>
          </cell>
          <cell r="D1648" t="str">
            <v>72.34.01.04</v>
          </cell>
          <cell r="E1648" t="str">
            <v>LAVA JATO 200L/H C-D</v>
          </cell>
          <cell r="F1648" t="str">
            <v>h</v>
          </cell>
        </row>
        <row r="1649">
          <cell r="B1649" t="str">
            <v>15.1.399</v>
          </cell>
          <cell r="D1649" t="str">
            <v>72.35.01.01</v>
          </cell>
          <cell r="E1649" t="str">
            <v>MAR.ROMP.PN.11,2 C-A</v>
          </cell>
          <cell r="F1649" t="str">
            <v>h</v>
          </cell>
        </row>
        <row r="1650">
          <cell r="B1650" t="str">
            <v>15.1.400</v>
          </cell>
          <cell r="D1650" t="str">
            <v>72.35.01.02</v>
          </cell>
          <cell r="E1650" t="str">
            <v>MAR.ROMP.PN.11,2 C-B</v>
          </cell>
          <cell r="F1650" t="str">
            <v>h</v>
          </cell>
        </row>
        <row r="1651">
          <cell r="B1651" t="str">
            <v>15.1.401</v>
          </cell>
          <cell r="D1651" t="str">
            <v>72.35.01.03</v>
          </cell>
          <cell r="E1651" t="str">
            <v>MAR.ROMP.PN.11,2 C-C</v>
          </cell>
          <cell r="F1651" t="str">
            <v>h</v>
          </cell>
        </row>
        <row r="1652">
          <cell r="B1652" t="str">
            <v>15.1.402</v>
          </cell>
          <cell r="D1652" t="str">
            <v>72.35.01.04</v>
          </cell>
          <cell r="E1652" t="str">
            <v>MAR.ROMP.PN.11,2 C-D</v>
          </cell>
          <cell r="F1652" t="str">
            <v>h</v>
          </cell>
        </row>
        <row r="1653">
          <cell r="B1653" t="str">
            <v>15.1.403</v>
          </cell>
          <cell r="D1653" t="str">
            <v xml:space="preserve">72.35.02.01 </v>
          </cell>
          <cell r="E1653" t="str">
            <v>MAR.ROMP.PN.35KG C-A</v>
          </cell>
          <cell r="F1653" t="str">
            <v>h</v>
          </cell>
        </row>
        <row r="1654">
          <cell r="B1654" t="str">
            <v>15.1.404</v>
          </cell>
          <cell r="D1654" t="str">
            <v xml:space="preserve">72.35.02.02 </v>
          </cell>
          <cell r="E1654" t="str">
            <v>MAR.ROMP.PN.35KG C-B</v>
          </cell>
          <cell r="F1654" t="str">
            <v>h</v>
          </cell>
        </row>
        <row r="1655">
          <cell r="B1655" t="str">
            <v>15.1.405</v>
          </cell>
          <cell r="D1655" t="str">
            <v>72.35.02.03</v>
          </cell>
          <cell r="E1655" t="str">
            <v>MAR.ROMP.PN.35KG C-C</v>
          </cell>
          <cell r="F1655" t="str">
            <v>h</v>
          </cell>
        </row>
        <row r="1656">
          <cell r="B1656" t="str">
            <v>15.1.406</v>
          </cell>
          <cell r="D1656" t="str">
            <v>72.35.02.04</v>
          </cell>
          <cell r="E1656" t="str">
            <v>MAR.ROMP.PN.35KG C-D</v>
          </cell>
          <cell r="F1656" t="str">
            <v>h</v>
          </cell>
        </row>
        <row r="1657">
          <cell r="B1657" t="str">
            <v>15.1.407</v>
          </cell>
          <cell r="D1657" t="str">
            <v>72.35.03.01</v>
          </cell>
          <cell r="E1657" t="str">
            <v>MAR.ROMP.PN.42KG C-A</v>
          </cell>
          <cell r="F1657" t="str">
            <v>h</v>
          </cell>
        </row>
        <row r="1658">
          <cell r="B1658" t="str">
            <v>15.1.408</v>
          </cell>
          <cell r="D1658" t="str">
            <v>72.35.03.02</v>
          </cell>
          <cell r="E1658" t="str">
            <v>MAR.ROMP.PN.42KG C-B</v>
          </cell>
          <cell r="F1658" t="str">
            <v>h</v>
          </cell>
        </row>
        <row r="1659">
          <cell r="B1659" t="str">
            <v>15.1.409</v>
          </cell>
          <cell r="D1659" t="str">
            <v>72.35.03.03</v>
          </cell>
          <cell r="E1659" t="str">
            <v>MAR.ROMP.PN.42KG C-C</v>
          </cell>
          <cell r="F1659" t="str">
            <v>h</v>
          </cell>
        </row>
        <row r="1660">
          <cell r="B1660" t="str">
            <v>15.1.410</v>
          </cell>
          <cell r="D1660" t="str">
            <v>72.35.03.04</v>
          </cell>
          <cell r="E1660" t="str">
            <v>MAR.ROMP.PN.42KG C-D</v>
          </cell>
          <cell r="F1660" t="str">
            <v>h</v>
          </cell>
        </row>
        <row r="1661">
          <cell r="B1661" t="str">
            <v>15.1.411</v>
          </cell>
          <cell r="D1661" t="str">
            <v xml:space="preserve">72.36.01.01 </v>
          </cell>
          <cell r="E1661" t="str">
            <v>ROMP.HIDR.ESC. C-A</v>
          </cell>
          <cell r="F1661" t="str">
            <v>h</v>
          </cell>
        </row>
        <row r="1662">
          <cell r="B1662" t="str">
            <v>15.1.412</v>
          </cell>
          <cell r="D1662" t="str">
            <v>72.36.01.02</v>
          </cell>
          <cell r="E1662" t="str">
            <v>ROMP.HIDR.ESC. C-B</v>
          </cell>
          <cell r="F1662" t="str">
            <v>h</v>
          </cell>
        </row>
        <row r="1663">
          <cell r="B1663" t="str">
            <v>15.1.413</v>
          </cell>
          <cell r="D1663" t="str">
            <v>72.36.01.03</v>
          </cell>
          <cell r="E1663" t="str">
            <v>ROMP.HIDR.ESC. C-C</v>
          </cell>
          <cell r="F1663" t="str">
            <v>h</v>
          </cell>
        </row>
        <row r="1664">
          <cell r="B1664" t="str">
            <v>15.1.414</v>
          </cell>
          <cell r="D1664" t="str">
            <v xml:space="preserve">72.36.01.04 </v>
          </cell>
          <cell r="E1664" t="str">
            <v>ROMP.HIDR.ESC. C-D</v>
          </cell>
          <cell r="F1664" t="str">
            <v>h</v>
          </cell>
        </row>
        <row r="1665">
          <cell r="B1665" t="str">
            <v>15.1.415</v>
          </cell>
          <cell r="D1665" t="str">
            <v>72.36.02.01</v>
          </cell>
          <cell r="E1665" t="str">
            <v>ROMP.HID.RETRO. C-A</v>
          </cell>
          <cell r="F1665" t="str">
            <v>h</v>
          </cell>
        </row>
        <row r="1666">
          <cell r="B1666" t="str">
            <v>15.1.416</v>
          </cell>
          <cell r="D1666" t="str">
            <v xml:space="preserve">72.36.02.02 </v>
          </cell>
          <cell r="E1666" t="str">
            <v>ROMP.HID.RETRO. C-B</v>
          </cell>
          <cell r="F1666" t="str">
            <v>h</v>
          </cell>
        </row>
        <row r="1667">
          <cell r="B1667" t="str">
            <v>15.1.417</v>
          </cell>
          <cell r="D1667" t="str">
            <v xml:space="preserve">72.36.02.03 </v>
          </cell>
          <cell r="E1667" t="str">
            <v>ROMP.HID.RETRO. C-C</v>
          </cell>
          <cell r="F1667" t="str">
            <v>h</v>
          </cell>
        </row>
        <row r="1668">
          <cell r="B1668" t="str">
            <v>15.1.418</v>
          </cell>
          <cell r="D1668" t="str">
            <v>72.36.02.04</v>
          </cell>
          <cell r="E1668" t="str">
            <v>ROMP.HID.RETRO. C-D</v>
          </cell>
          <cell r="F1668" t="str">
            <v>h</v>
          </cell>
        </row>
        <row r="1669">
          <cell r="B1669" t="str">
            <v>15.1.419</v>
          </cell>
          <cell r="D1669" t="str">
            <v>72.37.01.01</v>
          </cell>
          <cell r="E1669" t="str">
            <v>MOTONIV.RIPPER C-A</v>
          </cell>
          <cell r="F1669" t="str">
            <v>h</v>
          </cell>
        </row>
        <row r="1670">
          <cell r="B1670" t="str">
            <v>15.1.420</v>
          </cell>
          <cell r="D1670" t="str">
            <v>72.37.01.02</v>
          </cell>
          <cell r="E1670" t="str">
            <v>MOTONIV.RIPPER C-B</v>
          </cell>
          <cell r="F1670" t="str">
            <v>h</v>
          </cell>
        </row>
        <row r="1671">
          <cell r="B1671" t="str">
            <v>15.1.421</v>
          </cell>
          <cell r="D1671" t="str">
            <v>72.37.01.03</v>
          </cell>
          <cell r="E1671" t="str">
            <v>MOTONIV.RIPPER C-C</v>
          </cell>
          <cell r="F1671" t="str">
            <v>h</v>
          </cell>
        </row>
        <row r="1672">
          <cell r="B1672" t="str">
            <v>15.1.422</v>
          </cell>
          <cell r="D1672" t="str">
            <v>72.37.01.04</v>
          </cell>
          <cell r="E1672" t="str">
            <v>MOTONIV.RIPPER C-D</v>
          </cell>
          <cell r="F1672" t="str">
            <v>h</v>
          </cell>
        </row>
        <row r="1673">
          <cell r="B1673" t="str">
            <v>15.1.423</v>
          </cell>
          <cell r="D1673" t="str">
            <v xml:space="preserve">72.37.02.01 </v>
          </cell>
          <cell r="E1673" t="str">
            <v>MOTONIV.ESCARIF. C-A</v>
          </cell>
          <cell r="F1673" t="str">
            <v>h</v>
          </cell>
        </row>
        <row r="1674">
          <cell r="B1674" t="str">
            <v>15.1.424</v>
          </cell>
          <cell r="D1674" t="str">
            <v xml:space="preserve">72.37.02.02 </v>
          </cell>
          <cell r="E1674" t="str">
            <v>MOTONIV.ESCARIF. C-B</v>
          </cell>
          <cell r="F1674" t="str">
            <v>h</v>
          </cell>
        </row>
        <row r="1675">
          <cell r="B1675" t="str">
            <v>15.1.425</v>
          </cell>
          <cell r="D1675" t="str">
            <v xml:space="preserve">72.37.02.03 </v>
          </cell>
          <cell r="E1675" t="str">
            <v>MOTONIV.ESCARIF. C-C</v>
          </cell>
          <cell r="F1675" t="str">
            <v>h</v>
          </cell>
        </row>
        <row r="1676">
          <cell r="B1676" t="str">
            <v>15.1.426</v>
          </cell>
          <cell r="D1676" t="str">
            <v>72.37.02.04</v>
          </cell>
          <cell r="E1676" t="str">
            <v>MOTONIV.ESCARIF. C-D</v>
          </cell>
          <cell r="F1676" t="str">
            <v>h</v>
          </cell>
        </row>
        <row r="1677">
          <cell r="B1677" t="str">
            <v>15.1.427</v>
          </cell>
          <cell r="D1677" t="str">
            <v>72.38.01.01</v>
          </cell>
          <cell r="E1677" t="str">
            <v>MOTOSCRAPER 15M3 C-A</v>
          </cell>
          <cell r="F1677" t="str">
            <v>h</v>
          </cell>
        </row>
        <row r="1678">
          <cell r="B1678" t="str">
            <v>15.1.428</v>
          </cell>
          <cell r="D1678" t="str">
            <v>72.38.01.02</v>
          </cell>
          <cell r="E1678" t="str">
            <v>MOTOSCRAPER 15M3 C-B</v>
          </cell>
          <cell r="F1678" t="str">
            <v>h</v>
          </cell>
        </row>
        <row r="1679">
          <cell r="B1679" t="str">
            <v>15.1.429</v>
          </cell>
          <cell r="D1679" t="str">
            <v xml:space="preserve">72.38.01.03 </v>
          </cell>
          <cell r="E1679" t="str">
            <v>MOTOSCRAPER 15M3 C-C</v>
          </cell>
          <cell r="F1679" t="str">
            <v>h</v>
          </cell>
        </row>
        <row r="1680">
          <cell r="B1680" t="str">
            <v>15.1.430</v>
          </cell>
          <cell r="D1680" t="str">
            <v>72.38.01.04</v>
          </cell>
          <cell r="E1680" t="str">
            <v>MOTOSCRAPER 15M3 C-D</v>
          </cell>
          <cell r="F1680" t="str">
            <v>h</v>
          </cell>
        </row>
        <row r="1681">
          <cell r="B1681" t="str">
            <v>15.1.431</v>
          </cell>
          <cell r="D1681" t="str">
            <v xml:space="preserve">72.38.02.01 </v>
          </cell>
          <cell r="E1681" t="str">
            <v>MOTOSCRAPER 26M3 C-A</v>
          </cell>
          <cell r="F1681" t="str">
            <v>h</v>
          </cell>
        </row>
        <row r="1682">
          <cell r="B1682" t="str">
            <v>15.1.432</v>
          </cell>
          <cell r="D1682" t="str">
            <v xml:space="preserve">72.38.02.02 </v>
          </cell>
          <cell r="E1682" t="str">
            <v>MOTOSCRAPER 26M3 C-B</v>
          </cell>
          <cell r="F1682" t="str">
            <v>h</v>
          </cell>
        </row>
        <row r="1683">
          <cell r="B1683" t="str">
            <v>15.1.433</v>
          </cell>
          <cell r="D1683" t="str">
            <v xml:space="preserve">72.38.02.03 </v>
          </cell>
          <cell r="E1683" t="str">
            <v>MOTOSCRAPER 26M3 C-C</v>
          </cell>
          <cell r="F1683" t="str">
            <v>h</v>
          </cell>
        </row>
        <row r="1684">
          <cell r="B1684" t="str">
            <v>15.1.434</v>
          </cell>
          <cell r="D1684" t="str">
            <v xml:space="preserve">72.38.02.04 </v>
          </cell>
          <cell r="E1684" t="str">
            <v>MOTOSCRAPER 26M3 C-D</v>
          </cell>
          <cell r="F1684" t="str">
            <v>h</v>
          </cell>
        </row>
        <row r="1685">
          <cell r="B1685" t="str">
            <v>15.1.435</v>
          </cell>
          <cell r="D1685" t="str">
            <v xml:space="preserve">72.39.01.01 </v>
          </cell>
          <cell r="E1685" t="str">
            <v>MAQ.SOLDA ELETR. C-A</v>
          </cell>
          <cell r="F1685" t="str">
            <v>h</v>
          </cell>
        </row>
        <row r="1686">
          <cell r="B1686" t="str">
            <v>15.1.436</v>
          </cell>
          <cell r="D1686" t="str">
            <v xml:space="preserve">72.39.01.02 </v>
          </cell>
          <cell r="E1686" t="str">
            <v>MAQ.SOLDA ELETR. C-B</v>
          </cell>
          <cell r="F1686" t="str">
            <v>h</v>
          </cell>
        </row>
        <row r="1687">
          <cell r="B1687" t="str">
            <v>15.1.437</v>
          </cell>
          <cell r="D1687" t="str">
            <v>72.39.01.03</v>
          </cell>
          <cell r="E1687" t="str">
            <v>MAQ.SOLDA ELETR. C-C</v>
          </cell>
          <cell r="F1687" t="str">
            <v>h</v>
          </cell>
        </row>
        <row r="1688">
          <cell r="B1688" t="str">
            <v>15.1.438</v>
          </cell>
          <cell r="D1688" t="str">
            <v xml:space="preserve">72.39.01.04 </v>
          </cell>
          <cell r="E1688" t="str">
            <v>MAQ.SOLDA ELETR. C-D</v>
          </cell>
          <cell r="F1688" t="str">
            <v>h</v>
          </cell>
        </row>
        <row r="1689">
          <cell r="B1689" t="str">
            <v>15.1.439</v>
          </cell>
          <cell r="D1689" t="str">
            <v xml:space="preserve">72.39.02.01 </v>
          </cell>
          <cell r="E1689" t="str">
            <v>MAQ.SOLDA DIESEL C-A</v>
          </cell>
          <cell r="F1689" t="str">
            <v>h</v>
          </cell>
        </row>
        <row r="1690">
          <cell r="B1690" t="str">
            <v>15.1.440</v>
          </cell>
          <cell r="D1690" t="str">
            <v xml:space="preserve">72.39.02.02 </v>
          </cell>
          <cell r="E1690" t="str">
            <v>MAQ.SOLDA DIESEL C-B</v>
          </cell>
          <cell r="F1690" t="str">
            <v>h</v>
          </cell>
        </row>
        <row r="1691">
          <cell r="B1691" t="str">
            <v>15.1.441</v>
          </cell>
          <cell r="D1691" t="str">
            <v xml:space="preserve">72.39.02.03 </v>
          </cell>
          <cell r="E1691" t="str">
            <v>MAQ.SOLDA DIESEL C-C</v>
          </cell>
          <cell r="F1691" t="str">
            <v>h</v>
          </cell>
        </row>
        <row r="1692">
          <cell r="B1692" t="str">
            <v>15.1.442</v>
          </cell>
          <cell r="D1692" t="str">
            <v xml:space="preserve">72.39.02.04 </v>
          </cell>
          <cell r="E1692" t="str">
            <v>MAQ.SOLDA DIESEL C-D</v>
          </cell>
          <cell r="F1692" t="str">
            <v>h</v>
          </cell>
        </row>
        <row r="1693">
          <cell r="B1693" t="str">
            <v>15.1.443</v>
          </cell>
          <cell r="D1693" t="str">
            <v xml:space="preserve">72.39.03.01 </v>
          </cell>
          <cell r="E1693" t="str">
            <v>MACARICO CORTE C-A</v>
          </cell>
          <cell r="F1693" t="str">
            <v>h</v>
          </cell>
        </row>
        <row r="1694">
          <cell r="B1694" t="str">
            <v>15.1.444</v>
          </cell>
          <cell r="D1694" t="str">
            <v>72.39.03.02</v>
          </cell>
          <cell r="E1694" t="str">
            <v>MACARICO CORTE C-B</v>
          </cell>
          <cell r="F1694" t="str">
            <v>h</v>
          </cell>
        </row>
        <row r="1695">
          <cell r="B1695" t="str">
            <v>15.1.445</v>
          </cell>
          <cell r="D1695" t="str">
            <v xml:space="preserve">72.39.03.03 </v>
          </cell>
          <cell r="E1695" t="str">
            <v>MACARICO CORTE C-C</v>
          </cell>
          <cell r="F1695" t="str">
            <v>h</v>
          </cell>
        </row>
        <row r="1696">
          <cell r="B1696" t="str">
            <v>15.1.446</v>
          </cell>
          <cell r="D1696" t="str">
            <v>72.39.03.04</v>
          </cell>
          <cell r="E1696" t="str">
            <v>MACARICO CORTE C-D</v>
          </cell>
          <cell r="F1696" t="str">
            <v>h</v>
          </cell>
        </row>
        <row r="1697">
          <cell r="B1697" t="str">
            <v>15.1.447</v>
          </cell>
          <cell r="D1697" t="str">
            <v xml:space="preserve">72.40.01.01 </v>
          </cell>
          <cell r="E1697" t="str">
            <v>TEODOLITO C/TRIP.C-A</v>
          </cell>
          <cell r="F1697" t="str">
            <v>h</v>
          </cell>
        </row>
        <row r="1698">
          <cell r="B1698" t="str">
            <v>15.1.448</v>
          </cell>
          <cell r="D1698" t="str">
            <v xml:space="preserve">72.40.01.02 </v>
          </cell>
          <cell r="E1698" t="str">
            <v>TEODOLITO C/TRIP.C-B</v>
          </cell>
          <cell r="F1698" t="str">
            <v>h</v>
          </cell>
        </row>
        <row r="1699">
          <cell r="B1699" t="str">
            <v>15.1.449</v>
          </cell>
          <cell r="D1699" t="str">
            <v xml:space="preserve">72.40.01.03 </v>
          </cell>
          <cell r="E1699" t="str">
            <v>TEODOLITO C/TRIP.C-C</v>
          </cell>
          <cell r="F1699" t="str">
            <v>h</v>
          </cell>
        </row>
        <row r="1700">
          <cell r="B1700" t="str">
            <v>15.1.450</v>
          </cell>
          <cell r="D1700" t="str">
            <v xml:space="preserve">72.40.01.04 </v>
          </cell>
          <cell r="E1700" t="str">
            <v>TEODOLITO C/TRIP.C-D</v>
          </cell>
          <cell r="F1700" t="str">
            <v>h</v>
          </cell>
        </row>
        <row r="1701">
          <cell r="B1701" t="str">
            <v>15.1.451</v>
          </cell>
          <cell r="D1701" t="str">
            <v xml:space="preserve">72.40.02.01 </v>
          </cell>
          <cell r="E1701" t="str">
            <v xml:space="preserve">ESTACAO TOTAL C-A </v>
          </cell>
          <cell r="F1701" t="str">
            <v>h</v>
          </cell>
        </row>
        <row r="1702">
          <cell r="B1702" t="str">
            <v>15.1.452</v>
          </cell>
          <cell r="D1702" t="str">
            <v>72.40.02.02</v>
          </cell>
          <cell r="E1702" t="str">
            <v>ESTACAO TOTAL C-B</v>
          </cell>
          <cell r="F1702" t="str">
            <v>h</v>
          </cell>
        </row>
        <row r="1703">
          <cell r="B1703" t="str">
            <v>15.1.453</v>
          </cell>
          <cell r="D1703" t="str">
            <v xml:space="preserve">72.40.02.03 </v>
          </cell>
          <cell r="E1703" t="str">
            <v>ESTACAO TOTAL C-C</v>
          </cell>
          <cell r="F1703" t="str">
            <v>h</v>
          </cell>
        </row>
        <row r="1704">
          <cell r="B1704" t="str">
            <v>15.1.454</v>
          </cell>
          <cell r="D1704" t="str">
            <v xml:space="preserve">72.40.02.04 </v>
          </cell>
          <cell r="E1704" t="str">
            <v>ESTACAO TOTAL C-D</v>
          </cell>
          <cell r="F1704" t="str">
            <v>h</v>
          </cell>
        </row>
        <row r="1705">
          <cell r="B1705" t="str">
            <v>15.1.455</v>
          </cell>
          <cell r="D1705" t="str">
            <v xml:space="preserve">72.40.03.01 </v>
          </cell>
          <cell r="E1705" t="str">
            <v xml:space="preserve">NIVEL C/TRIPE C-A </v>
          </cell>
          <cell r="F1705" t="str">
            <v>h</v>
          </cell>
        </row>
        <row r="1706">
          <cell r="B1706" t="str">
            <v>15.1.456</v>
          </cell>
          <cell r="D1706" t="str">
            <v>72.40.03.02</v>
          </cell>
          <cell r="E1706" t="str">
            <v>NIVEL C/TRIPE C-B</v>
          </cell>
          <cell r="F1706" t="str">
            <v>h</v>
          </cell>
        </row>
        <row r="1707">
          <cell r="B1707" t="str">
            <v>15.1.457</v>
          </cell>
          <cell r="D1707" t="str">
            <v>72.40.03.03</v>
          </cell>
          <cell r="E1707" t="str">
            <v>NIVEL C/TRIPE C-C</v>
          </cell>
          <cell r="F1707" t="str">
            <v>h</v>
          </cell>
        </row>
        <row r="1708">
          <cell r="B1708" t="str">
            <v>15.1.458</v>
          </cell>
          <cell r="D1708" t="str">
            <v>72.40.03.04</v>
          </cell>
          <cell r="E1708" t="str">
            <v>NIVEL C/TRIPE C-D</v>
          </cell>
          <cell r="F1708" t="str">
            <v>h</v>
          </cell>
        </row>
        <row r="1709">
          <cell r="B1709" t="str">
            <v>15.1.459</v>
          </cell>
          <cell r="D1709" t="str">
            <v>72.41.01.01</v>
          </cell>
          <cell r="E1709" t="str">
            <v>PA CAR.S/PN1,8M3 C-A</v>
          </cell>
          <cell r="F1709" t="str">
            <v>h</v>
          </cell>
        </row>
        <row r="1710">
          <cell r="B1710" t="str">
            <v>15.1.460</v>
          </cell>
          <cell r="D1710" t="str">
            <v>72.41.01.02</v>
          </cell>
          <cell r="E1710" t="str">
            <v>PA CAR.S/PN1,8M3 C-B</v>
          </cell>
          <cell r="F1710" t="str">
            <v>h</v>
          </cell>
        </row>
        <row r="1711">
          <cell r="B1711" t="str">
            <v>15.1.461</v>
          </cell>
          <cell r="D1711" t="str">
            <v xml:space="preserve">72.41.01.03 </v>
          </cell>
          <cell r="E1711" t="str">
            <v>PA CAR.S/PN1,8M3 C-C</v>
          </cell>
          <cell r="F1711" t="str">
            <v>h</v>
          </cell>
        </row>
        <row r="1712">
          <cell r="B1712" t="str">
            <v>15.1.462</v>
          </cell>
          <cell r="D1712" t="str">
            <v>72.41.01.04</v>
          </cell>
          <cell r="E1712" t="str">
            <v>PA CAR.S/PN1,8M3 C-D</v>
          </cell>
          <cell r="F1712" t="str">
            <v>h</v>
          </cell>
        </row>
        <row r="1713">
          <cell r="B1713" t="str">
            <v>15.1.463</v>
          </cell>
          <cell r="D1713" t="str">
            <v>72.41.02.01</v>
          </cell>
          <cell r="E1713" t="str">
            <v>PA CAR.S/PN2,2M3 C-A</v>
          </cell>
          <cell r="F1713" t="str">
            <v>h</v>
          </cell>
        </row>
        <row r="1714">
          <cell r="B1714" t="str">
            <v>15.1.464</v>
          </cell>
          <cell r="D1714" t="str">
            <v>72.41.02.02</v>
          </cell>
          <cell r="E1714" t="str">
            <v>PA CAR.S/PN2,2M3 C-B</v>
          </cell>
          <cell r="F1714" t="str">
            <v>h</v>
          </cell>
        </row>
        <row r="1715">
          <cell r="B1715" t="str">
            <v>15.1.465</v>
          </cell>
          <cell r="D1715" t="str">
            <v xml:space="preserve">72.41.02.03 </v>
          </cell>
          <cell r="E1715" t="str">
            <v>PA CAR.S/PN2,2M3 C-C</v>
          </cell>
          <cell r="F1715" t="str">
            <v>h</v>
          </cell>
        </row>
        <row r="1716">
          <cell r="B1716" t="str">
            <v>15.1.466</v>
          </cell>
          <cell r="D1716" t="str">
            <v>72.41.02.04</v>
          </cell>
          <cell r="E1716" t="str">
            <v>PA CAR.S/PN2,2M3 C-D</v>
          </cell>
          <cell r="F1716" t="str">
            <v>h</v>
          </cell>
        </row>
        <row r="1717">
          <cell r="B1717" t="str">
            <v>15.1.467</v>
          </cell>
          <cell r="D1717" t="str">
            <v>72.41.03.01</v>
          </cell>
          <cell r="E1717" t="str">
            <v>PA CAR.S/PN3,6M3 C-A</v>
          </cell>
          <cell r="F1717" t="str">
            <v>h</v>
          </cell>
        </row>
        <row r="1718">
          <cell r="B1718" t="str">
            <v>15.1.468</v>
          </cell>
          <cell r="D1718" t="str">
            <v xml:space="preserve">72.41.03.02 </v>
          </cell>
          <cell r="E1718" t="str">
            <v>PA CAR.S/PN3,6M3 C-B</v>
          </cell>
          <cell r="F1718" t="str">
            <v>h</v>
          </cell>
        </row>
        <row r="1719">
          <cell r="B1719" t="str">
            <v>15.1.469</v>
          </cell>
          <cell r="D1719" t="str">
            <v>72.41.03.03</v>
          </cell>
          <cell r="E1719" t="str">
            <v>PA CAR.S/PN3,6M3 C-C</v>
          </cell>
          <cell r="F1719" t="str">
            <v>h</v>
          </cell>
        </row>
        <row r="1720">
          <cell r="B1720" t="str">
            <v>15.1.470</v>
          </cell>
          <cell r="D1720" t="str">
            <v>72.41.03.04</v>
          </cell>
          <cell r="E1720" t="str">
            <v>PA CAR.S/PN3,6M3 C-D</v>
          </cell>
          <cell r="F1720" t="str">
            <v>h</v>
          </cell>
        </row>
        <row r="1721">
          <cell r="B1721" t="str">
            <v>15.1.471</v>
          </cell>
          <cell r="D1721" t="str">
            <v>72.41.04.01</v>
          </cell>
          <cell r="E1721" t="str">
            <v>PA CAR.S/ES.1,85 C-A</v>
          </cell>
          <cell r="F1721" t="str">
            <v>h</v>
          </cell>
        </row>
        <row r="1722">
          <cell r="B1722" t="str">
            <v>15.1.472</v>
          </cell>
          <cell r="D1722" t="str">
            <v xml:space="preserve">72.41.04.02 </v>
          </cell>
          <cell r="E1722" t="str">
            <v>PA CAR.S/ES.1,85 C-B</v>
          </cell>
          <cell r="F1722" t="str">
            <v>h</v>
          </cell>
        </row>
        <row r="1723">
          <cell r="B1723" t="str">
            <v>15.1.473</v>
          </cell>
          <cell r="D1723" t="str">
            <v xml:space="preserve">72.41.04.03 </v>
          </cell>
          <cell r="E1723" t="str">
            <v>PA CAR.S/ES.1,85 C-C</v>
          </cell>
          <cell r="F1723" t="str">
            <v>h</v>
          </cell>
        </row>
        <row r="1724">
          <cell r="B1724" t="str">
            <v>15.1.474</v>
          </cell>
          <cell r="D1724" t="str">
            <v>72.41.04.04</v>
          </cell>
          <cell r="E1724" t="str">
            <v>PA CAR.S/ES.1,85 C-D</v>
          </cell>
          <cell r="F1724" t="str">
            <v>h</v>
          </cell>
        </row>
        <row r="1725">
          <cell r="B1725" t="str">
            <v>15.1.475</v>
          </cell>
          <cell r="D1725" t="str">
            <v>72.41.05.01</v>
          </cell>
          <cell r="E1725" t="str">
            <v xml:space="preserve">PA CAR.S/ES.2,3 C-A </v>
          </cell>
          <cell r="F1725" t="str">
            <v>h</v>
          </cell>
        </row>
        <row r="1726">
          <cell r="B1726" t="str">
            <v>15.1.476</v>
          </cell>
          <cell r="D1726" t="str">
            <v>72.41.05.02</v>
          </cell>
          <cell r="E1726" t="str">
            <v>PA CAR.S/ES.2,3 C-B</v>
          </cell>
          <cell r="F1726" t="str">
            <v>h</v>
          </cell>
        </row>
        <row r="1727">
          <cell r="B1727" t="str">
            <v>15.1.477</v>
          </cell>
          <cell r="D1727" t="str">
            <v>72.41.05.03</v>
          </cell>
          <cell r="E1727" t="str">
            <v>PA CAR.S/ES.2,3 C-C</v>
          </cell>
          <cell r="F1727" t="str">
            <v>h</v>
          </cell>
        </row>
        <row r="1728">
          <cell r="B1728" t="str">
            <v>15.1.478</v>
          </cell>
          <cell r="D1728" t="str">
            <v xml:space="preserve">72.41.05.04 </v>
          </cell>
          <cell r="E1728" t="str">
            <v>PA CAR.S/ES.2,3 C-D</v>
          </cell>
          <cell r="F1728" t="str">
            <v>h</v>
          </cell>
        </row>
        <row r="1729">
          <cell r="B1729" t="str">
            <v>15.1.479</v>
          </cell>
          <cell r="D1729" t="str">
            <v>72.42.01.01</v>
          </cell>
          <cell r="E1729" t="str">
            <v>PERF. MANUAL C-A</v>
          </cell>
          <cell r="F1729" t="str">
            <v>h</v>
          </cell>
        </row>
        <row r="1730">
          <cell r="B1730" t="str">
            <v>15.1.480</v>
          </cell>
          <cell r="D1730" t="str">
            <v xml:space="preserve">72.42.01.02 </v>
          </cell>
          <cell r="E1730" t="str">
            <v>PERF. MANUAL C-B</v>
          </cell>
          <cell r="F1730" t="str">
            <v>h</v>
          </cell>
        </row>
        <row r="1731">
          <cell r="B1731" t="str">
            <v>15.1.481</v>
          </cell>
          <cell r="D1731" t="str">
            <v xml:space="preserve">72.42.01.03 </v>
          </cell>
          <cell r="E1731" t="str">
            <v>PERF. MANUAL C-C</v>
          </cell>
          <cell r="F1731" t="str">
            <v>h</v>
          </cell>
        </row>
        <row r="1732">
          <cell r="B1732" t="str">
            <v>15.1.482</v>
          </cell>
          <cell r="D1732" t="str">
            <v xml:space="preserve">72.42.01.04 </v>
          </cell>
          <cell r="E1732" t="str">
            <v>PERF. MANUAL C-D</v>
          </cell>
          <cell r="F1732" t="str">
            <v>h</v>
          </cell>
        </row>
        <row r="1733">
          <cell r="B1733" t="str">
            <v>15.1.483</v>
          </cell>
          <cell r="D1733" t="str">
            <v xml:space="preserve">72.42.02.01 </v>
          </cell>
          <cell r="E1733" t="str">
            <v>PERF.S/EST. C-A</v>
          </cell>
          <cell r="F1733" t="str">
            <v>h</v>
          </cell>
        </row>
        <row r="1734">
          <cell r="B1734" t="str">
            <v>15.1.484</v>
          </cell>
          <cell r="D1734" t="str">
            <v xml:space="preserve">72.42.02.02 </v>
          </cell>
          <cell r="E1734" t="str">
            <v>PERF.S/EST. C-B</v>
          </cell>
          <cell r="F1734" t="str">
            <v>h</v>
          </cell>
        </row>
        <row r="1735">
          <cell r="B1735" t="str">
            <v>15.1.485</v>
          </cell>
          <cell r="D1735" t="str">
            <v>72.42.02.03</v>
          </cell>
          <cell r="E1735" t="str">
            <v>PERF.S/EST. C-C</v>
          </cell>
          <cell r="F1735" t="str">
            <v>h</v>
          </cell>
        </row>
        <row r="1736">
          <cell r="B1736" t="str">
            <v>15.1.486</v>
          </cell>
          <cell r="D1736" t="str">
            <v xml:space="preserve">72.42.02.04 </v>
          </cell>
          <cell r="E1736" t="str">
            <v>PERF.S/EST. C-D</v>
          </cell>
          <cell r="F1736" t="str">
            <v>h</v>
          </cell>
        </row>
        <row r="1737">
          <cell r="B1737" t="str">
            <v>15.1.487</v>
          </cell>
          <cell r="D1737" t="str">
            <v>72.42.03.01</v>
          </cell>
          <cell r="E1737" t="str">
            <v>PERF.JUMBO C-A</v>
          </cell>
          <cell r="F1737" t="str">
            <v>h</v>
          </cell>
        </row>
        <row r="1738">
          <cell r="B1738" t="str">
            <v>15.1.488</v>
          </cell>
          <cell r="D1738" t="str">
            <v>72.42.03.02</v>
          </cell>
          <cell r="E1738" t="str">
            <v>PERF.JUMBO C-B</v>
          </cell>
          <cell r="F1738" t="str">
            <v>h</v>
          </cell>
        </row>
        <row r="1739">
          <cell r="B1739" t="str">
            <v>15.1.489</v>
          </cell>
          <cell r="D1739" t="str">
            <v xml:space="preserve">72.42.03.03 </v>
          </cell>
          <cell r="E1739" t="str">
            <v>PERF.JUMBO C-C</v>
          </cell>
          <cell r="F1739" t="str">
            <v>h</v>
          </cell>
        </row>
        <row r="1740">
          <cell r="B1740" t="str">
            <v>15.1.490</v>
          </cell>
          <cell r="D1740" t="str">
            <v>72.42.03.04</v>
          </cell>
          <cell r="E1740" t="str">
            <v>PERF.JUMBO C-D</v>
          </cell>
          <cell r="F1740" t="str">
            <v>h</v>
          </cell>
        </row>
        <row r="1741">
          <cell r="B1741" t="str">
            <v>15.1.491</v>
          </cell>
          <cell r="D1741" t="str">
            <v xml:space="preserve">72.42.04.01 </v>
          </cell>
          <cell r="E1741" t="str">
            <v>SONDA ROTATIVA C-A</v>
          </cell>
          <cell r="F1741" t="str">
            <v>h</v>
          </cell>
        </row>
        <row r="1742">
          <cell r="B1742" t="str">
            <v>15.1.492</v>
          </cell>
          <cell r="D1742" t="str">
            <v xml:space="preserve">72.42.04.02 </v>
          </cell>
          <cell r="E1742" t="str">
            <v>SONDA ROTATIVA C-B</v>
          </cell>
          <cell r="F1742" t="str">
            <v>h</v>
          </cell>
        </row>
        <row r="1743">
          <cell r="B1743" t="str">
            <v>15.1.493</v>
          </cell>
          <cell r="D1743" t="str">
            <v>72.42.04.03</v>
          </cell>
          <cell r="E1743" t="str">
            <v>SONDA ROTATIVA C-C</v>
          </cell>
          <cell r="F1743" t="str">
            <v>h</v>
          </cell>
        </row>
        <row r="1744">
          <cell r="B1744" t="str">
            <v>15.1.494</v>
          </cell>
          <cell r="D1744" t="str">
            <v>72.42.04.04</v>
          </cell>
          <cell r="E1744" t="str">
            <v>SONDA ROTATIVA C-D</v>
          </cell>
          <cell r="F1744" t="str">
            <v>h</v>
          </cell>
        </row>
        <row r="1745">
          <cell r="B1745" t="str">
            <v>15.1.495</v>
          </cell>
          <cell r="D1745" t="str">
            <v xml:space="preserve">72.42.05.01 </v>
          </cell>
          <cell r="E1745" t="str">
            <v>PERF.CINZAL C-A</v>
          </cell>
          <cell r="F1745" t="str">
            <v>h</v>
          </cell>
        </row>
        <row r="1746">
          <cell r="B1746" t="str">
            <v>15.1.496</v>
          </cell>
          <cell r="D1746" t="str">
            <v>72.42.05.02</v>
          </cell>
          <cell r="E1746" t="str">
            <v>PERF.CINZAL C-B</v>
          </cell>
          <cell r="F1746" t="str">
            <v>h</v>
          </cell>
        </row>
        <row r="1747">
          <cell r="B1747" t="str">
            <v>15.1.497</v>
          </cell>
          <cell r="D1747" t="str">
            <v xml:space="preserve">72.42.05.03 </v>
          </cell>
          <cell r="E1747" t="str">
            <v>PERF.CINZAL C-C</v>
          </cell>
          <cell r="F1747" t="str">
            <v>h</v>
          </cell>
        </row>
        <row r="1748">
          <cell r="B1748" t="str">
            <v>15.1.498</v>
          </cell>
          <cell r="D1748" t="str">
            <v xml:space="preserve">72.42.05.04 </v>
          </cell>
          <cell r="E1748" t="str">
            <v>PERF.CINZAL C-D</v>
          </cell>
          <cell r="F1748" t="str">
            <v>h</v>
          </cell>
        </row>
        <row r="1749">
          <cell r="B1749" t="str">
            <v>15.1.499</v>
          </cell>
          <cell r="D1749" t="str">
            <v xml:space="preserve">72.43.01.01 </v>
          </cell>
          <cell r="E1749" t="str">
            <v>RETRO CARR.0,77M3C-A</v>
          </cell>
          <cell r="F1749" t="str">
            <v>h</v>
          </cell>
        </row>
        <row r="1750">
          <cell r="B1750" t="str">
            <v>15.1.500</v>
          </cell>
          <cell r="D1750" t="str">
            <v>72.43.01.02</v>
          </cell>
          <cell r="E1750" t="str">
            <v>RETRO CARR.0,77M3C-B</v>
          </cell>
          <cell r="F1750" t="str">
            <v>h</v>
          </cell>
        </row>
        <row r="1751">
          <cell r="B1751" t="str">
            <v>15.1.501</v>
          </cell>
          <cell r="D1751" t="str">
            <v xml:space="preserve">72.43.01.03 </v>
          </cell>
          <cell r="E1751" t="str">
            <v>RETRO CARR.0,77M3C-C</v>
          </cell>
          <cell r="F1751" t="str">
            <v>h</v>
          </cell>
        </row>
        <row r="1752">
          <cell r="B1752" t="str">
            <v>15.1.502</v>
          </cell>
          <cell r="D1752" t="str">
            <v>72.43.01.04</v>
          </cell>
          <cell r="E1752" t="str">
            <v>RETRO CARR.0,77M3C-D</v>
          </cell>
          <cell r="F1752" t="str">
            <v>h</v>
          </cell>
        </row>
        <row r="1753">
          <cell r="B1753" t="str">
            <v>15.1.503</v>
          </cell>
          <cell r="D1753" t="str">
            <v xml:space="preserve">72.43.02.01 </v>
          </cell>
          <cell r="E1753" t="str">
            <v>RETRO CARR.0,30M3C-A</v>
          </cell>
          <cell r="F1753" t="str">
            <v>h</v>
          </cell>
        </row>
        <row r="1754">
          <cell r="B1754" t="str">
            <v>15.1.504</v>
          </cell>
          <cell r="D1754" t="str">
            <v>72.43.02.02</v>
          </cell>
          <cell r="E1754" t="str">
            <v>RETRO CARR.0,30M3C-B</v>
          </cell>
          <cell r="F1754" t="str">
            <v>h</v>
          </cell>
        </row>
        <row r="1755">
          <cell r="B1755" t="str">
            <v>15.1.505</v>
          </cell>
          <cell r="D1755" t="str">
            <v>72.43.02.03</v>
          </cell>
          <cell r="E1755" t="str">
            <v>RETRO CARR.0,30M3C-C</v>
          </cell>
          <cell r="F1755" t="str">
            <v>h</v>
          </cell>
        </row>
        <row r="1756">
          <cell r="B1756" t="str">
            <v>15.1.506</v>
          </cell>
          <cell r="D1756" t="str">
            <v>72.43.02.04</v>
          </cell>
          <cell r="E1756" t="str">
            <v>RETRO CARR.0,30M3C-D</v>
          </cell>
          <cell r="F1756" t="str">
            <v>h</v>
          </cell>
        </row>
        <row r="1757">
          <cell r="B1757" t="str">
            <v>15.1.507</v>
          </cell>
          <cell r="D1757" t="str">
            <v>72.44.01.01</v>
          </cell>
          <cell r="E1757" t="str">
            <v>ROCAD.MAN.GAS. C-A</v>
          </cell>
          <cell r="F1757" t="str">
            <v>h</v>
          </cell>
        </row>
        <row r="1758">
          <cell r="B1758" t="str">
            <v>15.1.508</v>
          </cell>
          <cell r="D1758" t="str">
            <v>72.44.01.02</v>
          </cell>
          <cell r="E1758" t="str">
            <v>ROCAD.MAN.GAS. C-B</v>
          </cell>
          <cell r="F1758" t="str">
            <v>h</v>
          </cell>
        </row>
        <row r="1759">
          <cell r="B1759" t="str">
            <v>15.1.509</v>
          </cell>
          <cell r="D1759" t="str">
            <v>72.44.01.03</v>
          </cell>
          <cell r="E1759" t="str">
            <v>ROCAD.MAN.GAS. C-C</v>
          </cell>
          <cell r="F1759" t="str">
            <v>h</v>
          </cell>
        </row>
        <row r="1760">
          <cell r="B1760" t="str">
            <v>15.1.510</v>
          </cell>
          <cell r="D1760" t="str">
            <v>72.44.01.04</v>
          </cell>
          <cell r="E1760" t="str">
            <v>ROCAD.MAN.GAS. C-D</v>
          </cell>
          <cell r="F1760" t="str">
            <v>h</v>
          </cell>
        </row>
        <row r="1761">
          <cell r="B1761" t="str">
            <v>15.1.511</v>
          </cell>
          <cell r="D1761" t="str">
            <v>72.44.02.01</v>
          </cell>
          <cell r="E1761" t="str">
            <v>ROCAD.MAN.ELETR. C-A</v>
          </cell>
          <cell r="F1761" t="str">
            <v>h</v>
          </cell>
        </row>
        <row r="1762">
          <cell r="B1762" t="str">
            <v>15.1.512</v>
          </cell>
          <cell r="D1762" t="str">
            <v>72.44.02.02</v>
          </cell>
          <cell r="E1762" t="str">
            <v>ROCAD.MAN.ELETR. C-B</v>
          </cell>
          <cell r="F1762" t="str">
            <v>h</v>
          </cell>
        </row>
        <row r="1763">
          <cell r="B1763" t="str">
            <v>15.1.513</v>
          </cell>
          <cell r="D1763" t="str">
            <v>72.44.02.03</v>
          </cell>
          <cell r="E1763" t="str">
            <v>ROCAD.MAN.ELETR. C-C</v>
          </cell>
          <cell r="F1763" t="str">
            <v>h</v>
          </cell>
        </row>
        <row r="1764">
          <cell r="B1764" t="str">
            <v>15.1.514</v>
          </cell>
          <cell r="D1764" t="str">
            <v>72.44.02.04</v>
          </cell>
          <cell r="E1764" t="str">
            <v>ROCAD.MAN.ELETR. C-D</v>
          </cell>
          <cell r="F1764" t="str">
            <v>h</v>
          </cell>
        </row>
        <row r="1765">
          <cell r="B1765" t="str">
            <v>15.1.515</v>
          </cell>
          <cell r="D1765" t="str">
            <v>72.44.03.01</v>
          </cell>
          <cell r="E1765" t="str">
            <v>ROCAD. REBOC. C-A</v>
          </cell>
          <cell r="F1765" t="str">
            <v>h</v>
          </cell>
        </row>
        <row r="1766">
          <cell r="B1766" t="str">
            <v>15.1.516</v>
          </cell>
          <cell r="D1766" t="str">
            <v>72.44.03.02</v>
          </cell>
          <cell r="E1766" t="str">
            <v>ROCAD. REBOC. C-B</v>
          </cell>
          <cell r="F1766" t="str">
            <v>h</v>
          </cell>
        </row>
        <row r="1767">
          <cell r="B1767" t="str">
            <v>15.1.517</v>
          </cell>
          <cell r="D1767" t="str">
            <v>72.44.03.03</v>
          </cell>
          <cell r="E1767" t="str">
            <v>ROCAD. REBOC. C-C</v>
          </cell>
          <cell r="F1767" t="str">
            <v>h</v>
          </cell>
        </row>
        <row r="1768">
          <cell r="B1768" t="str">
            <v>15.1.518</v>
          </cell>
          <cell r="D1768" t="str">
            <v>72.44.03.04</v>
          </cell>
          <cell r="E1768" t="str">
            <v>ROCAD. REBOC. C-D</v>
          </cell>
          <cell r="F1768" t="str">
            <v>h</v>
          </cell>
        </row>
        <row r="1769">
          <cell r="B1769" t="str">
            <v>15.1.519</v>
          </cell>
          <cell r="D1769" t="str">
            <v>72.45.01.01</v>
          </cell>
          <cell r="E1769" t="str">
            <v>ROLO COMPACT.7T C-A</v>
          </cell>
          <cell r="F1769" t="str">
            <v>h</v>
          </cell>
        </row>
        <row r="1770">
          <cell r="B1770" t="str">
            <v>15.1.520</v>
          </cell>
          <cell r="D1770" t="str">
            <v>72.45.01.02</v>
          </cell>
          <cell r="E1770" t="str">
            <v>ROLO COMPACT.7T C-B</v>
          </cell>
          <cell r="F1770" t="str">
            <v>h</v>
          </cell>
        </row>
        <row r="1771">
          <cell r="B1771" t="str">
            <v>15.1.521</v>
          </cell>
          <cell r="D1771" t="str">
            <v>72.45.01.03</v>
          </cell>
          <cell r="E1771" t="str">
            <v xml:space="preserve">ROLO COMPACT.7T C-C </v>
          </cell>
          <cell r="F1771" t="str">
            <v>h</v>
          </cell>
        </row>
        <row r="1772">
          <cell r="B1772" t="str">
            <v>15.1.522</v>
          </cell>
          <cell r="D1772" t="str">
            <v>72.45.01.04</v>
          </cell>
          <cell r="E1772" t="str">
            <v>ROLO COMPACT.7T C-D</v>
          </cell>
          <cell r="F1772" t="str">
            <v>h</v>
          </cell>
        </row>
        <row r="1773">
          <cell r="B1773" t="str">
            <v>15.1.523</v>
          </cell>
          <cell r="D1773" t="str">
            <v>72.45.02.01</v>
          </cell>
          <cell r="E1773" t="str">
            <v>ROLO COMPACT.7,7T C-A</v>
          </cell>
          <cell r="F1773" t="str">
            <v>h</v>
          </cell>
        </row>
        <row r="1774">
          <cell r="B1774" t="str">
            <v>15.1.524</v>
          </cell>
          <cell r="D1774" t="str">
            <v>72.45.02.02</v>
          </cell>
          <cell r="E1774" t="str">
            <v>ROLO COMPACT.7,7T C-B</v>
          </cell>
          <cell r="F1774" t="str">
            <v>h</v>
          </cell>
        </row>
        <row r="1775">
          <cell r="B1775" t="str">
            <v>15.1.525</v>
          </cell>
          <cell r="D1775" t="str">
            <v>72.45.02.03</v>
          </cell>
          <cell r="E1775" t="str">
            <v xml:space="preserve">ROLO COMPACT.7,7T C-C </v>
          </cell>
          <cell r="F1775" t="str">
            <v>h</v>
          </cell>
        </row>
        <row r="1776">
          <cell r="B1776" t="str">
            <v>15.1.526</v>
          </cell>
          <cell r="D1776" t="str">
            <v>72.45.02.04</v>
          </cell>
          <cell r="E1776" t="str">
            <v>ROLO COMPACT.7,7T C-D</v>
          </cell>
          <cell r="F1776" t="str">
            <v>h</v>
          </cell>
        </row>
        <row r="1777">
          <cell r="B1777" t="str">
            <v>15.1.527</v>
          </cell>
          <cell r="D1777" t="str">
            <v>72.45.03.01</v>
          </cell>
          <cell r="E1777" t="str">
            <v>ROLO COMPACT.10T C-A</v>
          </cell>
          <cell r="F1777" t="str">
            <v>h</v>
          </cell>
        </row>
        <row r="1778">
          <cell r="B1778" t="str">
            <v>15.1.528</v>
          </cell>
          <cell r="D1778" t="str">
            <v>72.45.03.02</v>
          </cell>
          <cell r="E1778" t="str">
            <v>ROLO COMPACT.10T C-B</v>
          </cell>
          <cell r="F1778" t="str">
            <v>h</v>
          </cell>
        </row>
        <row r="1779">
          <cell r="B1779" t="str">
            <v>15.1.529</v>
          </cell>
          <cell r="D1779" t="str">
            <v>72.45.03.03</v>
          </cell>
          <cell r="E1779" t="str">
            <v>ROLO COMPACT.10T C-C</v>
          </cell>
          <cell r="F1779" t="str">
            <v>h</v>
          </cell>
        </row>
        <row r="1780">
          <cell r="B1780" t="str">
            <v>15.1.530</v>
          </cell>
          <cell r="D1780" t="str">
            <v>72.45.03.04</v>
          </cell>
          <cell r="E1780" t="str">
            <v>ROLO COMPACT.10T C-D</v>
          </cell>
          <cell r="F1780" t="str">
            <v>h</v>
          </cell>
        </row>
        <row r="1781">
          <cell r="B1781" t="str">
            <v>15.1.531</v>
          </cell>
          <cell r="D1781" t="str">
            <v>72.45.04.01</v>
          </cell>
          <cell r="E1781" t="str">
            <v>ROLO COMPAC.11,3T C-A</v>
          </cell>
          <cell r="F1781" t="str">
            <v>h</v>
          </cell>
        </row>
        <row r="1782">
          <cell r="B1782" t="str">
            <v>15.1.532</v>
          </cell>
          <cell r="D1782" t="str">
            <v>72.45.04.02</v>
          </cell>
          <cell r="E1782" t="str">
            <v>ROLO COMPAC.11,3T C-B</v>
          </cell>
          <cell r="F1782" t="str">
            <v>h</v>
          </cell>
        </row>
        <row r="1783">
          <cell r="B1783" t="str">
            <v>15.1.533</v>
          </cell>
          <cell r="D1783" t="str">
            <v>72.45.04.03</v>
          </cell>
          <cell r="E1783" t="str">
            <v>ROLO COMPAC.11,3T C-C</v>
          </cell>
          <cell r="F1783" t="str">
            <v>h</v>
          </cell>
        </row>
        <row r="1784">
          <cell r="B1784" t="str">
            <v>15.1.534</v>
          </cell>
          <cell r="D1784" t="str">
            <v>72.45.04.04</v>
          </cell>
          <cell r="E1784" t="str">
            <v>ROLO COMPAC.11,3T C-D</v>
          </cell>
          <cell r="F1784" t="str">
            <v>h</v>
          </cell>
        </row>
        <row r="1785">
          <cell r="B1785" t="str">
            <v>15.1.535</v>
          </cell>
          <cell r="D1785" t="str">
            <v>72.45.05.01</v>
          </cell>
          <cell r="E1785" t="str">
            <v>ROLO COMPAC.15,5T C-A</v>
          </cell>
          <cell r="F1785" t="str">
            <v>h</v>
          </cell>
        </row>
        <row r="1786">
          <cell r="B1786" t="str">
            <v>15.1.536</v>
          </cell>
          <cell r="D1786" t="str">
            <v>72.45.05.02</v>
          </cell>
          <cell r="E1786" t="str">
            <v>ROLO COMPAC.15,5T C-B</v>
          </cell>
          <cell r="F1786" t="str">
            <v>h</v>
          </cell>
        </row>
        <row r="1787">
          <cell r="B1787" t="str">
            <v>15.1.537</v>
          </cell>
          <cell r="D1787" t="str">
            <v>72.45.05.03</v>
          </cell>
          <cell r="E1787" t="str">
            <v>ROLO COMPAC.15,5T C-C</v>
          </cell>
          <cell r="F1787" t="str">
            <v>h</v>
          </cell>
        </row>
        <row r="1788">
          <cell r="B1788" t="str">
            <v>15.1.538</v>
          </cell>
          <cell r="D1788" t="str">
            <v>72.45.05.04</v>
          </cell>
          <cell r="E1788" t="str">
            <v>ROLO COMPAC.15,5T C-D</v>
          </cell>
          <cell r="F1788" t="str">
            <v>h</v>
          </cell>
        </row>
        <row r="1789">
          <cell r="B1789" t="str">
            <v>15.1.539</v>
          </cell>
          <cell r="D1789" t="str">
            <v>72.45.06.01</v>
          </cell>
          <cell r="E1789" t="str">
            <v>ROLO COMP.PE15,5T C-A</v>
          </cell>
          <cell r="F1789" t="str">
            <v>h</v>
          </cell>
        </row>
        <row r="1790">
          <cell r="B1790" t="str">
            <v>15.1.540</v>
          </cell>
          <cell r="D1790" t="str">
            <v>72.45.06.02</v>
          </cell>
          <cell r="E1790" t="str">
            <v>ROLO COMP.PE15,5T C-B</v>
          </cell>
          <cell r="F1790" t="str">
            <v>h</v>
          </cell>
        </row>
        <row r="1791">
          <cell r="B1791" t="str">
            <v>15.1.541</v>
          </cell>
          <cell r="D1791" t="str">
            <v>72.45.06.03</v>
          </cell>
          <cell r="E1791" t="str">
            <v>ROLO COMP.PE15,5T C-C</v>
          </cell>
          <cell r="F1791" t="str">
            <v>h</v>
          </cell>
        </row>
        <row r="1792">
          <cell r="B1792" t="str">
            <v>15.1.542</v>
          </cell>
          <cell r="D1792" t="str">
            <v>72.45.06.04</v>
          </cell>
          <cell r="E1792" t="str">
            <v>ROLO COMP.PE15,5T C-D</v>
          </cell>
          <cell r="F1792" t="str">
            <v>h</v>
          </cell>
        </row>
        <row r="1793">
          <cell r="B1793" t="str">
            <v>15.1.543</v>
          </cell>
          <cell r="D1793" t="str">
            <v>72.46.01.01</v>
          </cell>
          <cell r="E1793" t="str">
            <v>ROLO COMP.ASF.7,2 C-A</v>
          </cell>
          <cell r="F1793" t="str">
            <v>h</v>
          </cell>
        </row>
        <row r="1794">
          <cell r="B1794" t="str">
            <v>15.1.544</v>
          </cell>
          <cell r="D1794" t="str">
            <v>72.46.01.02</v>
          </cell>
          <cell r="E1794" t="str">
            <v>ROLO COMP.ASF.7,2 C-B</v>
          </cell>
          <cell r="F1794" t="str">
            <v>h</v>
          </cell>
        </row>
        <row r="1795">
          <cell r="B1795" t="str">
            <v>15.1.545</v>
          </cell>
          <cell r="D1795" t="str">
            <v>72.46.01.03</v>
          </cell>
          <cell r="E1795" t="str">
            <v>ROLO COMP.ASF.7,2 C-C</v>
          </cell>
          <cell r="F1795" t="str">
            <v>h</v>
          </cell>
        </row>
        <row r="1796">
          <cell r="B1796" t="str">
            <v>15.1.546</v>
          </cell>
          <cell r="D1796" t="str">
            <v>72.46.01.04</v>
          </cell>
          <cell r="E1796" t="str">
            <v>ROLO COMP.ASF.7,2 C-D</v>
          </cell>
          <cell r="F1796" t="str">
            <v>h</v>
          </cell>
        </row>
        <row r="1797">
          <cell r="B1797" t="str">
            <v>15.1.547</v>
          </cell>
          <cell r="D1797" t="str">
            <v>72.46.02.01</v>
          </cell>
          <cell r="E1797" t="str">
            <v>ROLO COM.ASF.10,2 C-A</v>
          </cell>
          <cell r="F1797" t="str">
            <v>h</v>
          </cell>
        </row>
        <row r="1798">
          <cell r="B1798" t="str">
            <v>15.1.548</v>
          </cell>
          <cell r="D1798" t="str">
            <v>72.46.02.02</v>
          </cell>
          <cell r="E1798" t="str">
            <v>ROLO COM.ASF.10,2 C-B</v>
          </cell>
          <cell r="F1798" t="str">
            <v>h</v>
          </cell>
        </row>
        <row r="1799">
          <cell r="B1799" t="str">
            <v>15.1.549</v>
          </cell>
          <cell r="D1799" t="str">
            <v>72.46.02.03</v>
          </cell>
          <cell r="E1799" t="str">
            <v>ROLO COM.ASF.10,2 C-C</v>
          </cell>
          <cell r="F1799" t="str">
            <v>h</v>
          </cell>
        </row>
        <row r="1800">
          <cell r="B1800" t="str">
            <v>15.1.550</v>
          </cell>
          <cell r="D1800" t="str">
            <v>72.46.02.04</v>
          </cell>
          <cell r="E1800" t="str">
            <v>ROLO COM.ASF.10,2 C-D</v>
          </cell>
          <cell r="F1800" t="str">
            <v>h</v>
          </cell>
        </row>
        <row r="1801">
          <cell r="B1801" t="str">
            <v>15.1.551</v>
          </cell>
          <cell r="D1801" t="str">
            <v>72.47.01.01</v>
          </cell>
          <cell r="E1801" t="str">
            <v>ROLO COM.TAN.2,3 C-A</v>
          </cell>
          <cell r="F1801" t="str">
            <v>h</v>
          </cell>
        </row>
        <row r="1802">
          <cell r="B1802" t="str">
            <v>15.1.552</v>
          </cell>
          <cell r="D1802" t="str">
            <v>72.47.01.02</v>
          </cell>
          <cell r="E1802" t="str">
            <v>ROLO COM.TAN.2,3 C-B</v>
          </cell>
          <cell r="F1802" t="str">
            <v>h</v>
          </cell>
        </row>
        <row r="1803">
          <cell r="B1803" t="str">
            <v>15.1.553</v>
          </cell>
          <cell r="D1803" t="str">
            <v>72.47.01.03</v>
          </cell>
          <cell r="E1803" t="str">
            <v>ROLO COM.TAN.2,3 C-C</v>
          </cell>
          <cell r="F1803" t="str">
            <v>h</v>
          </cell>
        </row>
        <row r="1804">
          <cell r="B1804" t="str">
            <v>15.1.554</v>
          </cell>
          <cell r="D1804" t="str">
            <v>72.47.01.04</v>
          </cell>
          <cell r="E1804" t="str">
            <v>ROLO COM.TAN.2,3 C-D</v>
          </cell>
          <cell r="F1804" t="str">
            <v>h</v>
          </cell>
        </row>
        <row r="1805">
          <cell r="B1805" t="str">
            <v>15.1.555</v>
          </cell>
          <cell r="D1805" t="str">
            <v>72.47.02.01</v>
          </cell>
          <cell r="E1805" t="str">
            <v>ROLO COMP.TAN.7T C-A</v>
          </cell>
          <cell r="F1805" t="str">
            <v>h</v>
          </cell>
        </row>
        <row r="1806">
          <cell r="B1806" t="str">
            <v>15.1.556</v>
          </cell>
          <cell r="D1806" t="str">
            <v>72.47.02.02</v>
          </cell>
          <cell r="E1806" t="str">
            <v>ROLO COMP.TAN.7T C-B</v>
          </cell>
          <cell r="F1806" t="str">
            <v>h</v>
          </cell>
        </row>
        <row r="1807">
          <cell r="B1807" t="str">
            <v>15.1.557</v>
          </cell>
          <cell r="D1807" t="str">
            <v>72.47.02.03</v>
          </cell>
          <cell r="E1807" t="str">
            <v>ROLO COMP.TAN.7T C-C</v>
          </cell>
          <cell r="F1807" t="str">
            <v>h</v>
          </cell>
        </row>
        <row r="1808">
          <cell r="B1808" t="str">
            <v>15.1.558</v>
          </cell>
          <cell r="D1808" t="str">
            <v>72.47.02.04</v>
          </cell>
          <cell r="E1808" t="str">
            <v>ROLO COMP.TAN.7T C-D</v>
          </cell>
          <cell r="F1808" t="str">
            <v>h</v>
          </cell>
        </row>
        <row r="1809">
          <cell r="B1809" t="str">
            <v>15.1.559</v>
          </cell>
          <cell r="D1809" t="str">
            <v>72.47.03.01</v>
          </cell>
          <cell r="E1809" t="str">
            <v>ROLO COMP.TAN.12T C-A</v>
          </cell>
          <cell r="F1809" t="str">
            <v>h</v>
          </cell>
        </row>
        <row r="1810">
          <cell r="B1810" t="str">
            <v>15.1.560</v>
          </cell>
          <cell r="D1810" t="str">
            <v>72.47.03.02</v>
          </cell>
          <cell r="E1810" t="str">
            <v>ROLO COMP.TAN.12T C-B</v>
          </cell>
          <cell r="F1810" t="str">
            <v>h</v>
          </cell>
        </row>
        <row r="1811">
          <cell r="B1811" t="str">
            <v>15.1.561</v>
          </cell>
          <cell r="D1811" t="str">
            <v>72.47.03.03</v>
          </cell>
          <cell r="E1811" t="str">
            <v>ROLO COMP.TAN.12T C-C</v>
          </cell>
          <cell r="F1811" t="str">
            <v>h</v>
          </cell>
        </row>
        <row r="1812">
          <cell r="B1812" t="str">
            <v>15.1.562</v>
          </cell>
          <cell r="D1812" t="str">
            <v>72.47.03.04</v>
          </cell>
          <cell r="E1812" t="str">
            <v>ROLO COMP.TAN.12T C-D</v>
          </cell>
          <cell r="F1812" t="str">
            <v>h</v>
          </cell>
        </row>
        <row r="1813">
          <cell r="B1813" t="str">
            <v>15.1.563</v>
          </cell>
          <cell r="D1813" t="str">
            <v>72.48.01.01</v>
          </cell>
          <cell r="E1813" t="str">
            <v>ROLO COM.P.A.12,5 C-A</v>
          </cell>
          <cell r="F1813" t="str">
            <v>h</v>
          </cell>
        </row>
        <row r="1814">
          <cell r="B1814" t="str">
            <v>15.1.564</v>
          </cell>
          <cell r="D1814" t="str">
            <v>72.48.01.02</v>
          </cell>
          <cell r="E1814" t="str">
            <v>ROLO COM.P.A.12,5 C-B</v>
          </cell>
          <cell r="F1814" t="str">
            <v>h</v>
          </cell>
        </row>
        <row r="1815">
          <cell r="B1815" t="str">
            <v>15.1.565</v>
          </cell>
          <cell r="D1815" t="str">
            <v>72.48.01.03</v>
          </cell>
          <cell r="E1815" t="str">
            <v>ROLO COM.P.A.12,5 C-C</v>
          </cell>
          <cell r="F1815" t="str">
            <v>h</v>
          </cell>
        </row>
        <row r="1816">
          <cell r="B1816" t="str">
            <v>15.1.566</v>
          </cell>
          <cell r="D1816" t="str">
            <v>72.48.01.04</v>
          </cell>
          <cell r="E1816" t="str">
            <v>ROLO COM.P.A.12,5 C-D</v>
          </cell>
          <cell r="F1816" t="str">
            <v>h</v>
          </cell>
        </row>
        <row r="1817">
          <cell r="B1817" t="str">
            <v>15.1.567</v>
          </cell>
          <cell r="D1817" t="str">
            <v>72.48.02.01</v>
          </cell>
          <cell r="E1817" t="str">
            <v>ROLO COM.P.A.27T C-A</v>
          </cell>
          <cell r="F1817" t="str">
            <v>h</v>
          </cell>
        </row>
        <row r="1818">
          <cell r="B1818" t="str">
            <v>15.1.568</v>
          </cell>
          <cell r="D1818" t="str">
            <v>72.48.02.02</v>
          </cell>
          <cell r="E1818" t="str">
            <v>ROLO COM.P.A.27T C-B</v>
          </cell>
          <cell r="F1818" t="str">
            <v>h</v>
          </cell>
        </row>
        <row r="1819">
          <cell r="B1819" t="str">
            <v>15.1.569</v>
          </cell>
          <cell r="D1819" t="str">
            <v>72.48.02.03</v>
          </cell>
          <cell r="E1819" t="str">
            <v>ROLO COM.P.A.27T C-C</v>
          </cell>
          <cell r="F1819" t="str">
            <v>h</v>
          </cell>
        </row>
        <row r="1820">
          <cell r="B1820" t="str">
            <v>15.1.570</v>
          </cell>
          <cell r="D1820" t="str">
            <v>72.48.02.04</v>
          </cell>
          <cell r="E1820" t="str">
            <v>ROLO COM.P.A.27T C-D</v>
          </cell>
          <cell r="F1820" t="str">
            <v>h</v>
          </cell>
        </row>
        <row r="1821">
          <cell r="B1821" t="str">
            <v>15.1.571</v>
          </cell>
          <cell r="D1821" t="str">
            <v>72.49.01.01</v>
          </cell>
          <cell r="E1821" t="str">
            <v>TRAT.AGR.3,7TON C-A</v>
          </cell>
          <cell r="F1821" t="str">
            <v>h</v>
          </cell>
        </row>
        <row r="1822">
          <cell r="B1822" t="str">
            <v>15.1.572</v>
          </cell>
          <cell r="D1822" t="str">
            <v>72.49.01.02</v>
          </cell>
          <cell r="E1822" t="str">
            <v>TRAT.AGR.3,7TON C-B</v>
          </cell>
          <cell r="F1822" t="str">
            <v>h</v>
          </cell>
        </row>
        <row r="1823">
          <cell r="B1823" t="str">
            <v>15.1.573</v>
          </cell>
          <cell r="D1823" t="str">
            <v>72.49.01.03</v>
          </cell>
          <cell r="E1823" t="str">
            <v>TRAT.AGR.3,7TON C-C</v>
          </cell>
          <cell r="F1823" t="str">
            <v>h</v>
          </cell>
        </row>
        <row r="1824">
          <cell r="B1824" t="str">
            <v>15.1.574</v>
          </cell>
          <cell r="D1824" t="str">
            <v>72.49.01.04</v>
          </cell>
          <cell r="E1824" t="str">
            <v>TRAT.AGR.3,7TON C-D</v>
          </cell>
          <cell r="F1824" t="str">
            <v>h</v>
          </cell>
        </row>
        <row r="1825">
          <cell r="B1825" t="str">
            <v>15.1.575</v>
          </cell>
          <cell r="D1825" t="str">
            <v>72.49.02.01</v>
          </cell>
          <cell r="E1825" t="str">
            <v>TRAT.AGR.5TON C-A</v>
          </cell>
          <cell r="F1825" t="str">
            <v>h</v>
          </cell>
        </row>
        <row r="1826">
          <cell r="B1826" t="str">
            <v>15.1.576</v>
          </cell>
          <cell r="D1826" t="str">
            <v>72.49.02.02</v>
          </cell>
          <cell r="E1826" t="str">
            <v>TRAT.AGR.5TON C-B</v>
          </cell>
          <cell r="F1826" t="str">
            <v>h</v>
          </cell>
        </row>
        <row r="1827">
          <cell r="B1827" t="str">
            <v>15.1.577</v>
          </cell>
          <cell r="D1827" t="str">
            <v>72.49.02.03</v>
          </cell>
          <cell r="E1827" t="str">
            <v>TRAT.AGR.5TON C-C</v>
          </cell>
          <cell r="F1827" t="str">
            <v>h</v>
          </cell>
        </row>
        <row r="1828">
          <cell r="B1828" t="str">
            <v>15.1.578</v>
          </cell>
          <cell r="D1828" t="str">
            <v>72.49.02.04</v>
          </cell>
          <cell r="E1828" t="str">
            <v>TRAT.AGR.5TON C-D</v>
          </cell>
          <cell r="F1828" t="str">
            <v>h</v>
          </cell>
        </row>
        <row r="1829">
          <cell r="B1829" t="str">
            <v>15.1.579</v>
          </cell>
          <cell r="D1829" t="str">
            <v>72.49.03.01</v>
          </cell>
          <cell r="E1829" t="str">
            <v>MICRO TRAT.2,2T C-A</v>
          </cell>
          <cell r="F1829" t="str">
            <v>h</v>
          </cell>
        </row>
        <row r="1830">
          <cell r="B1830" t="str">
            <v>15.1.580</v>
          </cell>
          <cell r="D1830" t="str">
            <v>72.49.03.02</v>
          </cell>
          <cell r="E1830" t="str">
            <v>MICRO TRAT.2,2T C-B</v>
          </cell>
          <cell r="F1830" t="str">
            <v>h</v>
          </cell>
        </row>
        <row r="1831">
          <cell r="B1831" t="str">
            <v>15.1.581</v>
          </cell>
          <cell r="D1831" t="str">
            <v>72.49.03.03</v>
          </cell>
          <cell r="E1831" t="str">
            <v>MICRO TRAT.2,2T C-C</v>
          </cell>
          <cell r="F1831" t="str">
            <v>h</v>
          </cell>
        </row>
        <row r="1832">
          <cell r="B1832" t="str">
            <v>15.1.582</v>
          </cell>
          <cell r="D1832" t="str">
            <v>72.49.03.04</v>
          </cell>
          <cell r="E1832" t="str">
            <v>MICRO TRAT.2,2T C-D</v>
          </cell>
          <cell r="F1832" t="str">
            <v>h</v>
          </cell>
        </row>
        <row r="1833">
          <cell r="B1833" t="str">
            <v>15.1.583</v>
          </cell>
          <cell r="D1833" t="str">
            <v>72.49.04.01</v>
          </cell>
          <cell r="E1833" t="str">
            <v>TRAT.TRIT.VEG.5T C-A</v>
          </cell>
          <cell r="F1833" t="str">
            <v>h</v>
          </cell>
        </row>
        <row r="1834">
          <cell r="B1834" t="str">
            <v>15.1.584</v>
          </cell>
          <cell r="D1834" t="str">
            <v>72.49.04.02</v>
          </cell>
          <cell r="E1834" t="str">
            <v>TRAT.TRIT.VEG.5T C-B</v>
          </cell>
          <cell r="F1834" t="str">
            <v>h</v>
          </cell>
        </row>
        <row r="1835">
          <cell r="B1835" t="str">
            <v>15.1.585</v>
          </cell>
          <cell r="D1835" t="str">
            <v>72.49.04.03</v>
          </cell>
          <cell r="E1835" t="str">
            <v>TRAT.TRIT.VEG.5T C-C</v>
          </cell>
          <cell r="F1835" t="str">
            <v>h</v>
          </cell>
        </row>
        <row r="1836">
          <cell r="B1836" t="str">
            <v>15.1.586</v>
          </cell>
          <cell r="D1836" t="str">
            <v>72.49.04.04</v>
          </cell>
          <cell r="E1836" t="str">
            <v>TRAT.TRIT.VEG.5T C-D</v>
          </cell>
          <cell r="F1836" t="str">
            <v>h</v>
          </cell>
        </row>
        <row r="1837">
          <cell r="B1837" t="str">
            <v>15.1.587</v>
          </cell>
          <cell r="D1837" t="str">
            <v>72.49.05.01</v>
          </cell>
          <cell r="E1837" t="str">
            <v>TRAT.AGR.PULV.5T C-A</v>
          </cell>
          <cell r="F1837" t="str">
            <v>h</v>
          </cell>
        </row>
        <row r="1838">
          <cell r="B1838" t="str">
            <v>15.1.588</v>
          </cell>
          <cell r="D1838" t="str">
            <v>72.49.05.02</v>
          </cell>
          <cell r="E1838" t="str">
            <v>TRAT.AGR.PULV.5T C-B</v>
          </cell>
          <cell r="F1838" t="str">
            <v>h</v>
          </cell>
        </row>
        <row r="1839">
          <cell r="B1839" t="str">
            <v>15.1.589</v>
          </cell>
          <cell r="D1839" t="str">
            <v>72.49.05.03</v>
          </cell>
          <cell r="E1839" t="str">
            <v>TRAT.AGR.PULV.5T C-C</v>
          </cell>
          <cell r="F1839" t="str">
            <v>h</v>
          </cell>
        </row>
        <row r="1840">
          <cell r="B1840" t="str">
            <v>15.1.590</v>
          </cell>
          <cell r="D1840" t="str">
            <v>72.49.05.04</v>
          </cell>
          <cell r="E1840" t="str">
            <v>TRAT.AGR.PULV.5T C-D</v>
          </cell>
          <cell r="F1840" t="str">
            <v>h</v>
          </cell>
        </row>
        <row r="1841">
          <cell r="B1841" t="str">
            <v>15.1.591</v>
          </cell>
          <cell r="D1841" t="str">
            <v>72.50.01.01</v>
          </cell>
          <cell r="E1841" t="str">
            <v>TRAT.EST.L.1,93M3 C-A</v>
          </cell>
          <cell r="F1841" t="str">
            <v>h</v>
          </cell>
        </row>
        <row r="1842">
          <cell r="B1842" t="str">
            <v>15.1.592</v>
          </cell>
          <cell r="D1842" t="str">
            <v>72.50.01.02</v>
          </cell>
          <cell r="E1842" t="str">
            <v>TRAT.EST.L.1,93M3 C-B</v>
          </cell>
          <cell r="F1842" t="str">
            <v>h</v>
          </cell>
        </row>
        <row r="1843">
          <cell r="B1843" t="str">
            <v>15.1.593</v>
          </cell>
          <cell r="D1843" t="str">
            <v>72.50.01.03</v>
          </cell>
          <cell r="E1843" t="str">
            <v>TRAT.EST.L.1,93M3 C-C</v>
          </cell>
          <cell r="F1843" t="str">
            <v>h</v>
          </cell>
        </row>
        <row r="1844">
          <cell r="B1844" t="str">
            <v>15.1.594</v>
          </cell>
          <cell r="D1844" t="str">
            <v>72.50.01.04</v>
          </cell>
          <cell r="E1844" t="str">
            <v>TRAT.EST.L.1,93M3 C-D</v>
          </cell>
          <cell r="F1844" t="str">
            <v>h</v>
          </cell>
        </row>
        <row r="1845">
          <cell r="B1845" t="str">
            <v>15.1.595</v>
          </cell>
          <cell r="D1845" t="str">
            <v>72.50.02.01</v>
          </cell>
          <cell r="E1845" t="str">
            <v>TRAT.EST.L.3,18M3 C-A</v>
          </cell>
          <cell r="F1845" t="str">
            <v>h</v>
          </cell>
        </row>
        <row r="1846">
          <cell r="B1846" t="str">
            <v>15.1.596</v>
          </cell>
          <cell r="D1846" t="str">
            <v>72.50.02.02</v>
          </cell>
          <cell r="E1846" t="str">
            <v>TRAT.EST.L.3,18M3 C-B</v>
          </cell>
          <cell r="F1846" t="str">
            <v>h</v>
          </cell>
        </row>
        <row r="1847">
          <cell r="B1847" t="str">
            <v>15.1.597</v>
          </cell>
          <cell r="D1847" t="str">
            <v>72.50.02.03</v>
          </cell>
          <cell r="E1847" t="str">
            <v>TRAT.EST.L.3,18M3 C-C</v>
          </cell>
          <cell r="F1847" t="str">
            <v>h</v>
          </cell>
        </row>
        <row r="1848">
          <cell r="B1848" t="str">
            <v>15.1.598</v>
          </cell>
          <cell r="D1848" t="str">
            <v>72.50.02.04</v>
          </cell>
          <cell r="E1848" t="str">
            <v>TRAT.EST.L.3,18M3 C-D</v>
          </cell>
          <cell r="F1848" t="str">
            <v>h</v>
          </cell>
        </row>
        <row r="1849">
          <cell r="B1849" t="str">
            <v>15.1.599</v>
          </cell>
          <cell r="D1849" t="str">
            <v>72.50.03.01</v>
          </cell>
          <cell r="E1849" t="str">
            <v>TRAT.EST.L.2,28M3 C-A</v>
          </cell>
          <cell r="F1849" t="str">
            <v>h</v>
          </cell>
        </row>
        <row r="1850">
          <cell r="B1850" t="str">
            <v>15.1.600</v>
          </cell>
          <cell r="D1850" t="str">
            <v>72.50.03.02</v>
          </cell>
          <cell r="E1850" t="str">
            <v>TRAT.EST.L.2,28M3 C-B</v>
          </cell>
          <cell r="F1850" t="str">
            <v>h</v>
          </cell>
        </row>
        <row r="1851">
          <cell r="B1851" t="str">
            <v>15.1.601</v>
          </cell>
          <cell r="D1851" t="str">
            <v>72.50.03.03</v>
          </cell>
          <cell r="E1851" t="str">
            <v>TRAT.EST.L.2,28M3 C-C</v>
          </cell>
          <cell r="F1851" t="str">
            <v>h</v>
          </cell>
        </row>
        <row r="1852">
          <cell r="B1852" t="str">
            <v>15.1.602</v>
          </cell>
          <cell r="D1852" t="str">
            <v>72.50.03.04</v>
          </cell>
          <cell r="E1852" t="str">
            <v>TRAT.EST.L.2,28M3 C-D</v>
          </cell>
          <cell r="F1852" t="str">
            <v>h</v>
          </cell>
        </row>
        <row r="1853">
          <cell r="B1853" t="str">
            <v>15.1.603</v>
          </cell>
          <cell r="D1853" t="str">
            <v>72.50.04.01</v>
          </cell>
          <cell r="E1853" t="str">
            <v xml:space="preserve">TRAT.EST.R.1,93M3 C-A </v>
          </cell>
          <cell r="F1853" t="str">
            <v>h</v>
          </cell>
        </row>
        <row r="1854">
          <cell r="B1854" t="str">
            <v>15.1.604</v>
          </cell>
          <cell r="D1854" t="str">
            <v xml:space="preserve">72.50.04.02 </v>
          </cell>
          <cell r="E1854" t="str">
            <v xml:space="preserve">TRAT.EST.R.1,93M3 C-B </v>
          </cell>
          <cell r="F1854" t="str">
            <v>h</v>
          </cell>
        </row>
        <row r="1855">
          <cell r="B1855" t="str">
            <v>15.1.605</v>
          </cell>
          <cell r="D1855" t="str">
            <v>72.50.04.03</v>
          </cell>
          <cell r="E1855" t="str">
            <v xml:space="preserve">TRAT.EST.R.1,93M3 C-C </v>
          </cell>
          <cell r="F1855" t="str">
            <v>h</v>
          </cell>
        </row>
        <row r="1856">
          <cell r="B1856" t="str">
            <v>15.1.606</v>
          </cell>
          <cell r="D1856" t="str">
            <v>72.50.04.04</v>
          </cell>
          <cell r="E1856" t="str">
            <v xml:space="preserve">TRAT.EST.R.1,93M3 C-D </v>
          </cell>
          <cell r="F1856" t="str">
            <v>h</v>
          </cell>
        </row>
        <row r="1857">
          <cell r="B1857" t="str">
            <v>15.1.607</v>
          </cell>
          <cell r="D1857" t="str">
            <v>72.50.05.01</v>
          </cell>
          <cell r="E1857" t="str">
            <v xml:space="preserve">TRAT.EST.R.2,28M3 C-A </v>
          </cell>
          <cell r="F1857" t="str">
            <v>h</v>
          </cell>
        </row>
        <row r="1858">
          <cell r="B1858" t="str">
            <v>15.1.608</v>
          </cell>
          <cell r="D1858" t="str">
            <v>72.50.05.02</v>
          </cell>
          <cell r="E1858" t="str">
            <v>TRAT.EST.R..2,28M3 C-B</v>
          </cell>
          <cell r="F1858" t="str">
            <v>h</v>
          </cell>
        </row>
        <row r="1859">
          <cell r="B1859" t="str">
            <v>15.1.609</v>
          </cell>
          <cell r="D1859" t="str">
            <v>72.50.05.03</v>
          </cell>
          <cell r="E1859" t="str">
            <v xml:space="preserve">TRAT.EST.R.2,28M3 C-C </v>
          </cell>
          <cell r="F1859" t="str">
            <v>h</v>
          </cell>
        </row>
        <row r="1860">
          <cell r="B1860" t="str">
            <v>15.1.610</v>
          </cell>
          <cell r="D1860" t="str">
            <v>72.50.05.04</v>
          </cell>
          <cell r="E1860" t="str">
            <v xml:space="preserve">TRAT.EST.R.2,28M3 C-D </v>
          </cell>
          <cell r="F1860" t="str">
            <v>h</v>
          </cell>
        </row>
        <row r="1861">
          <cell r="B1861" t="str">
            <v>15.1.611</v>
          </cell>
          <cell r="D1861" t="str">
            <v>72.50.06.01</v>
          </cell>
          <cell r="E1861" t="str">
            <v>TRAT.EST.R.3,18M3 C-A</v>
          </cell>
          <cell r="F1861" t="str">
            <v>h</v>
          </cell>
        </row>
        <row r="1862">
          <cell r="B1862" t="str">
            <v>15.1.612</v>
          </cell>
          <cell r="D1862" t="str">
            <v>72.50.06.02</v>
          </cell>
          <cell r="E1862" t="str">
            <v>TRAT.EST.R.3,18M3 C-B</v>
          </cell>
          <cell r="F1862" t="str">
            <v>h</v>
          </cell>
        </row>
        <row r="1863">
          <cell r="B1863" t="str">
            <v>15.1.613</v>
          </cell>
          <cell r="D1863" t="str">
            <v>72.50.06.03</v>
          </cell>
          <cell r="E1863" t="str">
            <v>TRAT.EST.R.3,18M3 C-C</v>
          </cell>
          <cell r="F1863" t="str">
            <v>h</v>
          </cell>
        </row>
        <row r="1864">
          <cell r="B1864" t="str">
            <v>15.1.614</v>
          </cell>
          <cell r="D1864" t="str">
            <v xml:space="preserve">72.50.06.04 </v>
          </cell>
          <cell r="E1864" t="str">
            <v xml:space="preserve">TRAT.EST.R.3,18M3 C-D </v>
          </cell>
          <cell r="F1864" t="str">
            <v>h</v>
          </cell>
        </row>
        <row r="1865">
          <cell r="B1865" t="str">
            <v>15.1.615</v>
          </cell>
          <cell r="D1865" t="str">
            <v xml:space="preserve">72.52.01.01 </v>
          </cell>
          <cell r="E1865" t="str">
            <v>US.CONC.200M3/H C-A</v>
          </cell>
          <cell r="F1865" t="str">
            <v>h</v>
          </cell>
        </row>
        <row r="1866">
          <cell r="B1866" t="str">
            <v>15.1.616</v>
          </cell>
          <cell r="D1866" t="str">
            <v>72.52.01.02</v>
          </cell>
          <cell r="E1866" t="str">
            <v>US.CONC.200M3/H C-B</v>
          </cell>
          <cell r="F1866" t="str">
            <v>h</v>
          </cell>
        </row>
        <row r="1867">
          <cell r="B1867" t="str">
            <v>15.1.617</v>
          </cell>
          <cell r="D1867" t="str">
            <v xml:space="preserve">72.52.01.03 </v>
          </cell>
          <cell r="E1867" t="str">
            <v>US.CONC.200M3/H C-C</v>
          </cell>
          <cell r="F1867" t="str">
            <v>h</v>
          </cell>
        </row>
        <row r="1868">
          <cell r="B1868" t="str">
            <v>15.1.618</v>
          </cell>
          <cell r="D1868" t="str">
            <v>72.52.01.04</v>
          </cell>
          <cell r="E1868" t="str">
            <v>US.CONC.200M3/H C-D</v>
          </cell>
          <cell r="F1868" t="str">
            <v>h</v>
          </cell>
        </row>
        <row r="1869">
          <cell r="B1869" t="str">
            <v>15.1.619</v>
          </cell>
          <cell r="D1869" t="str">
            <v>72.52.02.01</v>
          </cell>
          <cell r="E1869" t="str">
            <v>US.CONC.40M3/H C-A</v>
          </cell>
          <cell r="F1869" t="str">
            <v>h</v>
          </cell>
        </row>
        <row r="1870">
          <cell r="B1870" t="str">
            <v>15.1.620</v>
          </cell>
          <cell r="D1870" t="str">
            <v>72.52.02.02</v>
          </cell>
          <cell r="E1870" t="str">
            <v>US.CONC.40M3/H C-B</v>
          </cell>
          <cell r="F1870" t="str">
            <v>h</v>
          </cell>
        </row>
        <row r="1871">
          <cell r="B1871" t="str">
            <v>15.1.621</v>
          </cell>
          <cell r="D1871" t="str">
            <v>72.52.02.03</v>
          </cell>
          <cell r="E1871" t="str">
            <v>US.CONC.40M3/H C-C</v>
          </cell>
          <cell r="F1871" t="str">
            <v>h</v>
          </cell>
        </row>
        <row r="1872">
          <cell r="B1872" t="str">
            <v>15.1.622</v>
          </cell>
          <cell r="D1872" t="str">
            <v>72.52.02.04</v>
          </cell>
          <cell r="E1872" t="str">
            <v>US.CONC.40M3/H C-D</v>
          </cell>
          <cell r="F1872" t="str">
            <v>h</v>
          </cell>
        </row>
        <row r="1873">
          <cell r="B1873" t="str">
            <v>15.1.623</v>
          </cell>
          <cell r="D1873" t="str">
            <v>72.52.03.01</v>
          </cell>
          <cell r="E1873" t="str">
            <v>US.GRAV.Q.80T/H C-A</v>
          </cell>
          <cell r="F1873" t="str">
            <v>h</v>
          </cell>
        </row>
        <row r="1874">
          <cell r="B1874" t="str">
            <v>15.1.624</v>
          </cell>
          <cell r="D1874" t="str">
            <v>72.52.03.02</v>
          </cell>
          <cell r="E1874" t="str">
            <v>US.GRAV.Q.80T/H C-B</v>
          </cell>
          <cell r="F1874" t="str">
            <v>h</v>
          </cell>
        </row>
        <row r="1875">
          <cell r="B1875" t="str">
            <v>15.1.625</v>
          </cell>
          <cell r="D1875" t="str">
            <v xml:space="preserve">72.52.03.03 </v>
          </cell>
          <cell r="E1875" t="str">
            <v>US.GRAV.Q.80T/H C-C</v>
          </cell>
          <cell r="F1875" t="str">
            <v>h</v>
          </cell>
        </row>
        <row r="1876">
          <cell r="B1876" t="str">
            <v>15.1.626</v>
          </cell>
          <cell r="D1876" t="str">
            <v>72.52.03.04</v>
          </cell>
          <cell r="E1876" t="str">
            <v>US.GRAV.Q.80T/H C-D</v>
          </cell>
          <cell r="F1876" t="str">
            <v>h</v>
          </cell>
        </row>
        <row r="1877">
          <cell r="B1877" t="str">
            <v>15.1.627</v>
          </cell>
          <cell r="D1877" t="str">
            <v xml:space="preserve">72.52.04.01 </v>
          </cell>
          <cell r="E1877" t="str">
            <v>US.ASF.FR.150T/H C-A</v>
          </cell>
          <cell r="F1877" t="str">
            <v>h</v>
          </cell>
        </row>
        <row r="1878">
          <cell r="B1878" t="str">
            <v>15.1.628</v>
          </cell>
          <cell r="D1878" t="str">
            <v xml:space="preserve">72.52.04.02 </v>
          </cell>
          <cell r="E1878" t="str">
            <v>US.ASF.FR.150T/H C-B</v>
          </cell>
          <cell r="F1878" t="str">
            <v>h</v>
          </cell>
        </row>
        <row r="1879">
          <cell r="B1879" t="str">
            <v>15.1.629</v>
          </cell>
          <cell r="D1879" t="str">
            <v xml:space="preserve">72.52.04.03 </v>
          </cell>
          <cell r="E1879" t="str">
            <v>US.ASF.FR.150T/H C-C</v>
          </cell>
          <cell r="F1879" t="str">
            <v>h</v>
          </cell>
        </row>
        <row r="1880">
          <cell r="B1880" t="str">
            <v>15.1.630</v>
          </cell>
          <cell r="D1880" t="str">
            <v>72.52.04.04</v>
          </cell>
          <cell r="E1880" t="str">
            <v>US.ASF.FR.150T/H C-D</v>
          </cell>
          <cell r="F1880" t="str">
            <v>h</v>
          </cell>
        </row>
        <row r="1881">
          <cell r="B1881" t="str">
            <v>15.1.631</v>
          </cell>
          <cell r="D1881" t="str">
            <v xml:space="preserve">72.52.05.01 </v>
          </cell>
          <cell r="E1881" t="str">
            <v xml:space="preserve">US.SOLOS 400T/H C-A </v>
          </cell>
          <cell r="F1881" t="str">
            <v>h</v>
          </cell>
        </row>
        <row r="1882">
          <cell r="B1882" t="str">
            <v>15.1.632</v>
          </cell>
          <cell r="D1882" t="str">
            <v xml:space="preserve">72.52.05.02 </v>
          </cell>
          <cell r="E1882" t="str">
            <v>US.SOLOS 400T/H C-B</v>
          </cell>
          <cell r="F1882" t="str">
            <v>h</v>
          </cell>
        </row>
        <row r="1883">
          <cell r="B1883" t="str">
            <v>15.1.633</v>
          </cell>
          <cell r="D1883" t="str">
            <v>72.52.05.03</v>
          </cell>
          <cell r="E1883" t="str">
            <v xml:space="preserve">US.SOLOS 400T/H C-C </v>
          </cell>
          <cell r="F1883" t="str">
            <v>h</v>
          </cell>
        </row>
        <row r="1884">
          <cell r="B1884" t="str">
            <v>15.1.634</v>
          </cell>
          <cell r="D1884" t="str">
            <v xml:space="preserve">72.52.05.04 </v>
          </cell>
          <cell r="E1884" t="str">
            <v>US.SOLOS 400T/H C-D</v>
          </cell>
          <cell r="F1884" t="str">
            <v>h</v>
          </cell>
        </row>
        <row r="1885">
          <cell r="B1885" t="str">
            <v>15.1.635</v>
          </cell>
          <cell r="D1885" t="str">
            <v xml:space="preserve">72.53.01.01 </v>
          </cell>
          <cell r="E1885" t="str">
            <v>VIBR.IMER.ELETR.C-A</v>
          </cell>
          <cell r="F1885" t="str">
            <v>h</v>
          </cell>
        </row>
        <row r="1886">
          <cell r="B1886" t="str">
            <v>15.1.636</v>
          </cell>
          <cell r="D1886" t="str">
            <v xml:space="preserve">72.53.01.02 </v>
          </cell>
          <cell r="E1886" t="str">
            <v>VIBR.IMER.ELETR.C-B</v>
          </cell>
          <cell r="F1886" t="str">
            <v>h</v>
          </cell>
        </row>
        <row r="1887">
          <cell r="B1887" t="str">
            <v>15.1.637</v>
          </cell>
          <cell r="D1887" t="str">
            <v>72.53.01.03</v>
          </cell>
          <cell r="E1887" t="str">
            <v>VIBR.IMER.ELETR.C-C</v>
          </cell>
          <cell r="F1887" t="str">
            <v>h</v>
          </cell>
        </row>
        <row r="1888">
          <cell r="B1888" t="str">
            <v>15.1.638</v>
          </cell>
          <cell r="D1888" t="str">
            <v xml:space="preserve">72.53.01.04 </v>
          </cell>
          <cell r="E1888" t="str">
            <v>VIBR.IMER.ELETR.C-D</v>
          </cell>
          <cell r="F1888" t="str">
            <v>h</v>
          </cell>
        </row>
        <row r="1889">
          <cell r="B1889" t="str">
            <v>15.1.639</v>
          </cell>
          <cell r="D1889" t="str">
            <v xml:space="preserve">72.53.02.01 </v>
          </cell>
          <cell r="E1889" t="str">
            <v>VIBR.IMER.GAS. C-A</v>
          </cell>
          <cell r="F1889" t="str">
            <v>h</v>
          </cell>
        </row>
        <row r="1890">
          <cell r="B1890" t="str">
            <v>15.1.640</v>
          </cell>
          <cell r="D1890" t="str">
            <v>72.53.02.02</v>
          </cell>
          <cell r="E1890" t="str">
            <v>VIBR.IMER.GAS. C-B</v>
          </cell>
          <cell r="F1890" t="str">
            <v>h</v>
          </cell>
        </row>
        <row r="1891">
          <cell r="B1891" t="str">
            <v>15.1.641</v>
          </cell>
          <cell r="D1891" t="str">
            <v xml:space="preserve">72.53.02.03 </v>
          </cell>
          <cell r="E1891" t="str">
            <v xml:space="preserve">VIBR.IMER.GAS. C-C </v>
          </cell>
          <cell r="F1891" t="str">
            <v>h</v>
          </cell>
        </row>
        <row r="1892">
          <cell r="B1892" t="str">
            <v>15.1.642</v>
          </cell>
          <cell r="D1892" t="str">
            <v xml:space="preserve">72.53.02.04 </v>
          </cell>
          <cell r="E1892" t="str">
            <v>VIBR.IMER.GAS. C-D</v>
          </cell>
          <cell r="F1892" t="str">
            <v>h</v>
          </cell>
        </row>
        <row r="1893">
          <cell r="B1893" t="str">
            <v>15.1.643</v>
          </cell>
          <cell r="D1893" t="str">
            <v>72.54.01.01</v>
          </cell>
          <cell r="E1893" t="str">
            <v>VIB.AC.AS.400T/H C-A</v>
          </cell>
          <cell r="F1893" t="str">
            <v>h</v>
          </cell>
        </row>
        <row r="1894">
          <cell r="B1894" t="str">
            <v>15.1.644</v>
          </cell>
          <cell r="D1894" t="str">
            <v>72.54.01.02</v>
          </cell>
          <cell r="E1894" t="str">
            <v>VIB.AC.AS.400T/H C-B</v>
          </cell>
          <cell r="F1894" t="str">
            <v>h</v>
          </cell>
        </row>
        <row r="1895">
          <cell r="B1895" t="str">
            <v>15.1.645</v>
          </cell>
          <cell r="D1895" t="str">
            <v xml:space="preserve">72.54.01.03 </v>
          </cell>
          <cell r="E1895" t="str">
            <v>VIB.AC.AS.400T/H C-C</v>
          </cell>
          <cell r="F1895" t="str">
            <v>h</v>
          </cell>
        </row>
        <row r="1896">
          <cell r="B1896" t="str">
            <v>15.1.646</v>
          </cell>
          <cell r="D1896" t="str">
            <v>72.54.01.04</v>
          </cell>
          <cell r="E1896" t="str">
            <v>VIB.AC.AS.400T/H C-D</v>
          </cell>
          <cell r="F1896" t="str">
            <v>h</v>
          </cell>
        </row>
        <row r="1897">
          <cell r="B1897" t="str">
            <v>15.1.647</v>
          </cell>
          <cell r="D1897" t="str">
            <v>72.54.02.01</v>
          </cell>
          <cell r="E1897" t="str">
            <v>VIB.AC.AS.2838T/H C-A</v>
          </cell>
          <cell r="F1897" t="str">
            <v>h</v>
          </cell>
        </row>
        <row r="1898">
          <cell r="B1898" t="str">
            <v>15.1.648</v>
          </cell>
          <cell r="D1898" t="str">
            <v>72.54.02.02</v>
          </cell>
          <cell r="E1898" t="str">
            <v>VIB.AC.AS.2838T/H C-B</v>
          </cell>
          <cell r="F1898" t="str">
            <v>h</v>
          </cell>
        </row>
        <row r="1899">
          <cell r="B1899" t="str">
            <v>15.1.649</v>
          </cell>
          <cell r="D1899" t="str">
            <v xml:space="preserve">72.54.02.03 </v>
          </cell>
          <cell r="E1899" t="str">
            <v>VIB.AC.AS.2838T/H C-C</v>
          </cell>
          <cell r="F1899" t="str">
            <v>h</v>
          </cell>
        </row>
        <row r="1900">
          <cell r="B1900" t="str">
            <v>15.1.650</v>
          </cell>
          <cell r="D1900" t="str">
            <v xml:space="preserve">72.54.02.04 </v>
          </cell>
          <cell r="E1900" t="str">
            <v>VIB.AC.AS.2838T/H C-D</v>
          </cell>
          <cell r="F1900" t="str">
            <v>h</v>
          </cell>
        </row>
        <row r="1901">
          <cell r="B1901" t="str">
            <v>15.1.651</v>
          </cell>
          <cell r="D1901" t="str">
            <v xml:space="preserve">72.54.03.01 </v>
          </cell>
          <cell r="E1901" t="str">
            <v>VIB.AC.AS.500T/H C-A</v>
          </cell>
          <cell r="F1901" t="str">
            <v>h</v>
          </cell>
        </row>
        <row r="1902">
          <cell r="B1902" t="str">
            <v>15.1.652</v>
          </cell>
          <cell r="D1902" t="str">
            <v>72.54.03.02</v>
          </cell>
          <cell r="E1902" t="str">
            <v xml:space="preserve">VIB.AC.AS.500T/H C-B </v>
          </cell>
          <cell r="F1902" t="str">
            <v>h</v>
          </cell>
        </row>
        <row r="1903">
          <cell r="B1903" t="str">
            <v>15.1.653</v>
          </cell>
          <cell r="D1903" t="str">
            <v>72.54.03.03</v>
          </cell>
          <cell r="E1903" t="str">
            <v xml:space="preserve">VIB.AC.AS.500T/H C-C </v>
          </cell>
          <cell r="F1903" t="str">
            <v>h</v>
          </cell>
        </row>
        <row r="1904">
          <cell r="B1904" t="str">
            <v>15.1.654</v>
          </cell>
          <cell r="D1904" t="str">
            <v>72.54.03.04</v>
          </cell>
          <cell r="E1904" t="str">
            <v xml:space="preserve">VIB.AC.AS.500T/H C-D </v>
          </cell>
          <cell r="F1904" t="str">
            <v>h</v>
          </cell>
        </row>
        <row r="1905">
          <cell r="B1905" t="str">
            <v>15.1.655</v>
          </cell>
          <cell r="D1905" t="str">
            <v>72.54.04.01</v>
          </cell>
          <cell r="E1905" t="str">
            <v xml:space="preserve">VIB.AC.AS.14,7T/H C-A </v>
          </cell>
          <cell r="F1905" t="str">
            <v>h</v>
          </cell>
        </row>
        <row r="1906">
          <cell r="B1906" t="str">
            <v>15.1.656</v>
          </cell>
          <cell r="D1906" t="str">
            <v>72.54.04.02</v>
          </cell>
          <cell r="E1906" t="str">
            <v xml:space="preserve">VIB.AC.AS.14,7T/H C-B </v>
          </cell>
          <cell r="F1906" t="str">
            <v>h</v>
          </cell>
        </row>
        <row r="1907">
          <cell r="B1907" t="str">
            <v>15.1.657</v>
          </cell>
          <cell r="D1907" t="str">
            <v>72.54.04.03</v>
          </cell>
          <cell r="E1907" t="str">
            <v>VIB.AC.AS.14,7T/H C-C</v>
          </cell>
          <cell r="F1907" t="str">
            <v>h</v>
          </cell>
        </row>
        <row r="1908">
          <cell r="B1908" t="str">
            <v>15.1.658</v>
          </cell>
          <cell r="D1908" t="str">
            <v>72.54.04.04</v>
          </cell>
          <cell r="E1908" t="str">
            <v>VIB.AC.AS.14,7T/H C-D</v>
          </cell>
          <cell r="F1908" t="str">
            <v>h</v>
          </cell>
        </row>
        <row r="1909">
          <cell r="B1909" t="str">
            <v>15.1.659</v>
          </cell>
          <cell r="D1909" t="str">
            <v>72.55.01.01</v>
          </cell>
          <cell r="E1909" t="str">
            <v>V.AC.CONC.200M3/H C-A</v>
          </cell>
          <cell r="F1909" t="str">
            <v>h</v>
          </cell>
        </row>
        <row r="1910">
          <cell r="B1910" t="str">
            <v>15.1.660</v>
          </cell>
          <cell r="D1910" t="str">
            <v>72.55.01.02</v>
          </cell>
          <cell r="E1910" t="str">
            <v>V.AC.CONC.200M3/H C-B</v>
          </cell>
          <cell r="F1910" t="str">
            <v>h</v>
          </cell>
        </row>
        <row r="1911">
          <cell r="B1911" t="str">
            <v>15.1.661</v>
          </cell>
          <cell r="D1911" t="str">
            <v>72.55.01.03</v>
          </cell>
          <cell r="E1911" t="str">
            <v xml:space="preserve">V.AC.CONC.200M3/H C-C </v>
          </cell>
          <cell r="F1911" t="str">
            <v>h</v>
          </cell>
        </row>
        <row r="1912">
          <cell r="B1912" t="str">
            <v>15.1.662</v>
          </cell>
          <cell r="D1912" t="str">
            <v>72.55.01.04</v>
          </cell>
          <cell r="E1912" t="str">
            <v xml:space="preserve">V.AC.CONC.200M3/H C-D </v>
          </cell>
          <cell r="F1912" t="str">
            <v>h</v>
          </cell>
        </row>
        <row r="1913">
          <cell r="B1913" t="str">
            <v>15.1.663</v>
          </cell>
          <cell r="D1913" t="str">
            <v>72.56.01.01</v>
          </cell>
          <cell r="E1913" t="str">
            <v xml:space="preserve">SERRA PAV.8HP C-A </v>
          </cell>
          <cell r="F1913" t="str">
            <v>h</v>
          </cell>
        </row>
        <row r="1914">
          <cell r="B1914" t="str">
            <v>15.1.664</v>
          </cell>
          <cell r="D1914" t="str">
            <v>72.56.01.02</v>
          </cell>
          <cell r="E1914" t="str">
            <v>SERRA PAV.8HP C-B</v>
          </cell>
          <cell r="F1914" t="str">
            <v>h</v>
          </cell>
        </row>
        <row r="1915">
          <cell r="B1915" t="str">
            <v>15.1.665</v>
          </cell>
          <cell r="D1915" t="str">
            <v>72.56.01.03</v>
          </cell>
          <cell r="E1915" t="str">
            <v>SERRA PAV.8HP C-C</v>
          </cell>
          <cell r="F1915" t="str">
            <v>h</v>
          </cell>
        </row>
        <row r="1916">
          <cell r="B1916" t="str">
            <v>15.1.666</v>
          </cell>
          <cell r="D1916" t="str">
            <v>72.56.01.04</v>
          </cell>
          <cell r="E1916" t="str">
            <v xml:space="preserve">SERRA PAV.8HP C-D </v>
          </cell>
          <cell r="F1916" t="str">
            <v>h</v>
          </cell>
        </row>
        <row r="1917">
          <cell r="B1917" t="str">
            <v>15.1.667</v>
          </cell>
          <cell r="D1917" t="str">
            <v>72.56.03.01</v>
          </cell>
          <cell r="E1917" t="str">
            <v xml:space="preserve">SERRA PAV.9HP C-A </v>
          </cell>
          <cell r="F1917" t="str">
            <v>h</v>
          </cell>
        </row>
        <row r="1918">
          <cell r="B1918" t="str">
            <v>15.1.668</v>
          </cell>
          <cell r="D1918" t="str">
            <v>72.56.03.02</v>
          </cell>
          <cell r="E1918" t="str">
            <v>SERRA PAV.9HP C-B</v>
          </cell>
          <cell r="F1918" t="str">
            <v>h</v>
          </cell>
        </row>
        <row r="1919">
          <cell r="B1919" t="str">
            <v>15.1.669</v>
          </cell>
          <cell r="D1919" t="str">
            <v>72.56.03.03</v>
          </cell>
          <cell r="E1919" t="str">
            <v>SERRA PAV.9HP C-C</v>
          </cell>
          <cell r="F1919" t="str">
            <v>h</v>
          </cell>
        </row>
        <row r="1920">
          <cell r="B1920" t="str">
            <v>15.1.670</v>
          </cell>
          <cell r="D1920" t="str">
            <v>72.56.03.04</v>
          </cell>
          <cell r="E1920" t="str">
            <v xml:space="preserve">SERRA PAV.9HP C-D </v>
          </cell>
          <cell r="F1920" t="str">
            <v>h</v>
          </cell>
        </row>
        <row r="1921">
          <cell r="B1921" t="str">
            <v>15.1.671</v>
          </cell>
          <cell r="D1921" t="str">
            <v>72.57.01.01</v>
          </cell>
          <cell r="E1921" t="str">
            <v>SELADORA A FRIO C-A</v>
          </cell>
          <cell r="F1921" t="str">
            <v>h</v>
          </cell>
        </row>
        <row r="1922">
          <cell r="B1922" t="str">
            <v>15.1.672</v>
          </cell>
          <cell r="D1922" t="str">
            <v>72.57.01.02</v>
          </cell>
          <cell r="E1922" t="str">
            <v>SELADORA A FRIO C-B</v>
          </cell>
          <cell r="F1922" t="str">
            <v>h</v>
          </cell>
        </row>
        <row r="1923">
          <cell r="B1923" t="str">
            <v>15.1.673</v>
          </cell>
          <cell r="D1923" t="str">
            <v>72.57.01.03</v>
          </cell>
          <cell r="E1923" t="str">
            <v>SELADORA A FRIO C-C</v>
          </cell>
          <cell r="F1923" t="str">
            <v>h</v>
          </cell>
        </row>
        <row r="1924">
          <cell r="B1924" t="str">
            <v>15.1.674</v>
          </cell>
          <cell r="D1924" t="str">
            <v>72.57.01.04</v>
          </cell>
          <cell r="E1924" t="str">
            <v>SELADORA A FRIO C-D</v>
          </cell>
          <cell r="F1924" t="str">
            <v>h</v>
          </cell>
        </row>
        <row r="1925">
          <cell r="B1925" t="str">
            <v>15.1.675</v>
          </cell>
          <cell r="D1925" t="str">
            <v>72.58.01.01</v>
          </cell>
          <cell r="E1925" t="str">
            <v>UNID.APLIC.EXTR. C-A</v>
          </cell>
          <cell r="F1925" t="str">
            <v>h</v>
          </cell>
        </row>
        <row r="1926">
          <cell r="B1926" t="str">
            <v>15.1.676</v>
          </cell>
          <cell r="D1926" t="str">
            <v>72.58.01.02</v>
          </cell>
          <cell r="E1926" t="str">
            <v>UNID.APLIC.EXTR. C-B</v>
          </cell>
          <cell r="F1926" t="str">
            <v>h</v>
          </cell>
        </row>
        <row r="1927">
          <cell r="B1927" t="str">
            <v>15.1.677</v>
          </cell>
          <cell r="D1927" t="str">
            <v>72.58.01.03</v>
          </cell>
          <cell r="E1927" t="str">
            <v>UNID.APLIC.EXTR. C-C</v>
          </cell>
          <cell r="F1927" t="str">
            <v>h</v>
          </cell>
        </row>
        <row r="1928">
          <cell r="B1928" t="str">
            <v>15.1.678</v>
          </cell>
          <cell r="D1928" t="str">
            <v>72.58.01.04</v>
          </cell>
          <cell r="E1928" t="str">
            <v>UNID.APLIC.EXTR. C-D</v>
          </cell>
          <cell r="F1928" t="str">
            <v>h</v>
          </cell>
        </row>
        <row r="1929">
          <cell r="B1929" t="str">
            <v>15.1.679</v>
          </cell>
          <cell r="D1929" t="str">
            <v>72.58.02.01</v>
          </cell>
          <cell r="E1929" t="str">
            <v xml:space="preserve">UNI.APLI.TINT.EL.C-A </v>
          </cell>
          <cell r="F1929" t="str">
            <v>h</v>
          </cell>
        </row>
        <row r="1930">
          <cell r="B1930" t="str">
            <v>15.1.680</v>
          </cell>
          <cell r="D1930" t="str">
            <v>72.58.02.02</v>
          </cell>
          <cell r="E1930" t="str">
            <v>UNI.APLI.TINT.EL.C-B</v>
          </cell>
          <cell r="F1930" t="str">
            <v>h</v>
          </cell>
        </row>
        <row r="1931">
          <cell r="B1931" t="str">
            <v>15.1.681</v>
          </cell>
          <cell r="D1931" t="str">
            <v>72.58.02.03</v>
          </cell>
          <cell r="E1931" t="str">
            <v xml:space="preserve">UNI.APLI.TINT.EL.C-C </v>
          </cell>
          <cell r="F1931" t="str">
            <v>h</v>
          </cell>
        </row>
        <row r="1932">
          <cell r="B1932" t="str">
            <v>15.1.682</v>
          </cell>
          <cell r="D1932" t="str">
            <v>72.58.02.04</v>
          </cell>
          <cell r="E1932" t="str">
            <v>UNI.APLI.TINT.EL.C-D</v>
          </cell>
          <cell r="F1932" t="str">
            <v>h</v>
          </cell>
        </row>
        <row r="1933">
          <cell r="B1933" t="str">
            <v>15.1.683</v>
          </cell>
          <cell r="D1933" t="str">
            <v>72.58.03.01</v>
          </cell>
          <cell r="E1933" t="str">
            <v>UNIDADE FUSORA C-A</v>
          </cell>
          <cell r="F1933" t="str">
            <v>h</v>
          </cell>
        </row>
        <row r="1934">
          <cell r="B1934" t="str">
            <v>15.1.684</v>
          </cell>
          <cell r="D1934" t="str">
            <v>72.58.03.02</v>
          </cell>
          <cell r="E1934" t="str">
            <v xml:space="preserve">UNIDADE FUSORA C-B </v>
          </cell>
          <cell r="F1934" t="str">
            <v>h</v>
          </cell>
        </row>
        <row r="1935">
          <cell r="B1935" t="str">
            <v>15.1.685</v>
          </cell>
          <cell r="D1935" t="str">
            <v>72.58.03.03</v>
          </cell>
          <cell r="E1935" t="str">
            <v>UNIDADE FUSORA C-C</v>
          </cell>
          <cell r="F1935" t="str">
            <v>h</v>
          </cell>
        </row>
        <row r="1936">
          <cell r="B1936" t="str">
            <v>15.1.686</v>
          </cell>
          <cell r="D1936" t="str">
            <v>72.58.03.04</v>
          </cell>
          <cell r="E1936" t="str">
            <v xml:space="preserve">UNIDADE FUSORA C-D </v>
          </cell>
          <cell r="F1936" t="str">
            <v>h</v>
          </cell>
        </row>
        <row r="1937">
          <cell r="B1937" t="str">
            <v>15.1.687</v>
          </cell>
          <cell r="D1937" t="str">
            <v>72.58.04.01</v>
          </cell>
          <cell r="E1937" t="str">
            <v>UN.APL.HOT-SPRAY C-A</v>
          </cell>
          <cell r="F1937" t="str">
            <v>h</v>
          </cell>
        </row>
        <row r="1938">
          <cell r="B1938" t="str">
            <v>15.1.688</v>
          </cell>
          <cell r="D1938" t="str">
            <v>72.58.04.02</v>
          </cell>
          <cell r="E1938" t="str">
            <v xml:space="preserve">UN.APL.HOT-SPRAY C-B </v>
          </cell>
          <cell r="F1938" t="str">
            <v>h</v>
          </cell>
        </row>
        <row r="1939">
          <cell r="B1939" t="str">
            <v>15.1.689</v>
          </cell>
          <cell r="D1939" t="str">
            <v>72.58.04.03</v>
          </cell>
          <cell r="E1939" t="str">
            <v>UN.APL.HOT-SPRAY C-C</v>
          </cell>
          <cell r="F1939" t="str">
            <v>h</v>
          </cell>
        </row>
        <row r="1940">
          <cell r="B1940" t="str">
            <v>15.1.690</v>
          </cell>
          <cell r="D1940" t="str">
            <v>72.58.04.04</v>
          </cell>
          <cell r="E1940" t="str">
            <v>UN.APL.HOT-SPRAY C-D</v>
          </cell>
          <cell r="F1940" t="str">
            <v>h</v>
          </cell>
        </row>
        <row r="1941">
          <cell r="B1941" t="str">
            <v>15.1.691</v>
          </cell>
          <cell r="D1941" t="str">
            <v>72.58.05.01</v>
          </cell>
          <cell r="E1941" t="str">
            <v>UN.APL.HOFFMAN C-A</v>
          </cell>
          <cell r="F1941" t="str">
            <v>h</v>
          </cell>
        </row>
        <row r="1942">
          <cell r="B1942" t="str">
            <v>15.1.692</v>
          </cell>
          <cell r="D1942" t="str">
            <v>72.58.05.02</v>
          </cell>
          <cell r="E1942" t="str">
            <v>UN.APL.HOFFMAN C-B</v>
          </cell>
          <cell r="F1942" t="str">
            <v>h</v>
          </cell>
        </row>
        <row r="1943">
          <cell r="B1943" t="str">
            <v>15.1.693</v>
          </cell>
          <cell r="D1943" t="str">
            <v>72.58.05.03</v>
          </cell>
          <cell r="E1943" t="str">
            <v>UN.APL.HOFFMAN C-C</v>
          </cell>
          <cell r="F1943" t="str">
            <v>h</v>
          </cell>
        </row>
        <row r="1944">
          <cell r="B1944" t="str">
            <v>15.1.694</v>
          </cell>
          <cell r="D1944" t="str">
            <v>72.58.05.04</v>
          </cell>
          <cell r="E1944" t="str">
            <v>UN.APL.HOFFMAN C-D</v>
          </cell>
          <cell r="F1944" t="str">
            <v>h</v>
          </cell>
        </row>
        <row r="1945">
          <cell r="B1945" t="str">
            <v>15.1.695</v>
          </cell>
          <cell r="D1945" t="str">
            <v>72.59.01.01</v>
          </cell>
          <cell r="E1945" t="str">
            <v>SILO EST.CIM.30T C-A</v>
          </cell>
          <cell r="F1945" t="str">
            <v>h</v>
          </cell>
        </row>
        <row r="1946">
          <cell r="B1946" t="str">
            <v>15.1.696</v>
          </cell>
          <cell r="D1946" t="str">
            <v>72.59.01.02</v>
          </cell>
          <cell r="E1946" t="str">
            <v>SILO EST.CIM.30T C-B</v>
          </cell>
          <cell r="F1946" t="str">
            <v>h</v>
          </cell>
        </row>
        <row r="1947">
          <cell r="B1947" t="str">
            <v>15.1.697</v>
          </cell>
          <cell r="D1947" t="str">
            <v>72.59.01.03</v>
          </cell>
          <cell r="E1947" t="str">
            <v>SILO EST.CIM.30T C-C</v>
          </cell>
          <cell r="F1947" t="str">
            <v>h</v>
          </cell>
        </row>
        <row r="1948">
          <cell r="B1948" t="str">
            <v>15.1.698</v>
          </cell>
          <cell r="D1948" t="str">
            <v>72.59.01.04</v>
          </cell>
          <cell r="E1948" t="str">
            <v>SILO EST.CIM.30T C-D</v>
          </cell>
          <cell r="F1948" t="str">
            <v>h</v>
          </cell>
        </row>
        <row r="1949">
          <cell r="B1949" t="str">
            <v>15.1.699</v>
          </cell>
          <cell r="D1949" t="str">
            <v>72.59.02.01</v>
          </cell>
          <cell r="E1949" t="str">
            <v>SILO EST.ASF.35T C-A</v>
          </cell>
          <cell r="F1949" t="str">
            <v>h</v>
          </cell>
        </row>
        <row r="1950">
          <cell r="B1950" t="str">
            <v>15.1.700</v>
          </cell>
          <cell r="D1950" t="str">
            <v>72.59.02.02</v>
          </cell>
          <cell r="E1950" t="str">
            <v xml:space="preserve">SILO EST.ASF.35T C-B </v>
          </cell>
          <cell r="F1950" t="str">
            <v>h</v>
          </cell>
        </row>
        <row r="1951">
          <cell r="B1951" t="str">
            <v>15.1.701</v>
          </cell>
          <cell r="D1951" t="str">
            <v>72.59.02.03</v>
          </cell>
          <cell r="E1951" t="str">
            <v xml:space="preserve">SILO EST.ASF.35T C-C </v>
          </cell>
          <cell r="F1951" t="str">
            <v>h</v>
          </cell>
        </row>
        <row r="1952">
          <cell r="B1952" t="str">
            <v>15.1.702</v>
          </cell>
          <cell r="D1952" t="str">
            <v>72.59.02.04</v>
          </cell>
          <cell r="E1952" t="str">
            <v xml:space="preserve">SILO EST.ASF.35T C-D </v>
          </cell>
          <cell r="F1952" t="str">
            <v>h</v>
          </cell>
        </row>
        <row r="1953">
          <cell r="B1953" t="str">
            <v>15.1.703</v>
          </cell>
          <cell r="D1953" t="str">
            <v>72.61.01.01</v>
          </cell>
          <cell r="E1953" t="str">
            <v xml:space="preserve">VAS.MEC.REBOC. C-A </v>
          </cell>
          <cell r="F1953" t="str">
            <v>h</v>
          </cell>
        </row>
        <row r="1954">
          <cell r="B1954" t="str">
            <v>15.1.704</v>
          </cell>
          <cell r="D1954" t="str">
            <v>72.61.01.02</v>
          </cell>
          <cell r="E1954" t="str">
            <v>VAS.MEC.REBOC. C-B</v>
          </cell>
          <cell r="F1954" t="str">
            <v>h</v>
          </cell>
        </row>
        <row r="1955">
          <cell r="B1955" t="str">
            <v>15.1.705</v>
          </cell>
          <cell r="D1955" t="str">
            <v>72.61.01.03</v>
          </cell>
          <cell r="E1955" t="str">
            <v>VAS.MEC.REBOC. C-C</v>
          </cell>
          <cell r="F1955" t="str">
            <v>h</v>
          </cell>
        </row>
        <row r="1956">
          <cell r="B1956" t="str">
            <v>15.1.706</v>
          </cell>
          <cell r="D1956" t="str">
            <v>72.61.01.04</v>
          </cell>
          <cell r="E1956" t="str">
            <v xml:space="preserve">VAS.MEC.REBOC. C-D </v>
          </cell>
          <cell r="F1956" t="str">
            <v>h</v>
          </cell>
        </row>
        <row r="1957">
          <cell r="B1957" t="str">
            <v>15.1.707</v>
          </cell>
          <cell r="D1957" t="str">
            <v>72.63.01.01</v>
          </cell>
          <cell r="E1957" t="str">
            <v xml:space="preserve">MAQUINA DE JATO C-A </v>
          </cell>
          <cell r="F1957" t="str">
            <v>h</v>
          </cell>
        </row>
        <row r="1958">
          <cell r="B1958" t="str">
            <v>15.1.708</v>
          </cell>
          <cell r="D1958" t="str">
            <v>72.63.01.02</v>
          </cell>
          <cell r="E1958" t="str">
            <v xml:space="preserve">MAQUINA DE JATO C-B </v>
          </cell>
          <cell r="F1958" t="str">
            <v>h</v>
          </cell>
        </row>
        <row r="1959">
          <cell r="B1959" t="str">
            <v>15.1.709</v>
          </cell>
          <cell r="D1959" t="str">
            <v>72.63.01.03</v>
          </cell>
          <cell r="E1959" t="str">
            <v>MAQUINA DE JATO C-C</v>
          </cell>
          <cell r="F1959" t="str">
            <v>h</v>
          </cell>
        </row>
        <row r="1960">
          <cell r="B1960" t="str">
            <v>15.1.710</v>
          </cell>
          <cell r="D1960" t="str">
            <v>72.63.01.04</v>
          </cell>
          <cell r="E1960" t="str">
            <v>MAQUINA DE JATO C-D</v>
          </cell>
          <cell r="F1960" t="str">
            <v>h</v>
          </cell>
        </row>
      </sheetData>
      <sheetData sheetId="6"/>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USTO H-UTIL.-EQIP."/>
      <sheetName val="CÓD.-SERVIÇO"/>
      <sheetName val="PROD-EQUIPE"/>
      <sheetName val="01.100.00"/>
      <sheetName val="BONIFICAÇÃO"/>
      <sheetName val="TPU-MARÇO_2002"/>
      <sheetName val="TPU_MARÇO_2002"/>
    </sheetNames>
    <sheetDataSet>
      <sheetData sheetId="0" refreshError="1"/>
      <sheetData sheetId="1" refreshError="1"/>
      <sheetData sheetId="2" refreshError="1"/>
      <sheetData sheetId="3" refreshError="1"/>
      <sheetData sheetId="4" refreshError="1"/>
      <sheetData sheetId="5" refreshError="1">
        <row r="2">
          <cell r="B2" t="str">
            <v>Cód. Colinas</v>
          </cell>
          <cell r="D2" t="str">
            <v>Código</v>
          </cell>
          <cell r="E2" t="str">
            <v>Serviços</v>
          </cell>
          <cell r="F2" t="str">
            <v>Unid.</v>
          </cell>
          <cell r="H2" t="str">
            <v>Cód.</v>
          </cell>
          <cell r="L2" t="str">
            <v>K</v>
          </cell>
        </row>
        <row r="3">
          <cell r="H3" t="str">
            <v>TER</v>
          </cell>
          <cell r="L3">
            <v>0</v>
          </cell>
        </row>
        <row r="4">
          <cell r="H4" t="str">
            <v>PAV</v>
          </cell>
          <cell r="L4">
            <v>0</v>
          </cell>
        </row>
        <row r="5">
          <cell r="D5" t="str">
            <v xml:space="preserve">FASE 21 - SERVIÇOS PRELIMINARES :  </v>
          </cell>
          <cell r="H5" t="str">
            <v>PAV1</v>
          </cell>
          <cell r="L5">
            <v>0</v>
          </cell>
        </row>
        <row r="6">
          <cell r="B6" t="str">
            <v>0.1.1</v>
          </cell>
          <cell r="D6" t="str">
            <v>21.01.01</v>
          </cell>
          <cell r="E6" t="str">
            <v>Sondagem a percussão até 15 m</v>
          </cell>
          <cell r="F6" t="str">
            <v>m</v>
          </cell>
          <cell r="H6" t="str">
            <v>PAV2</v>
          </cell>
          <cell r="L6">
            <v>0</v>
          </cell>
        </row>
        <row r="7">
          <cell r="B7" t="str">
            <v>0.1.2</v>
          </cell>
          <cell r="D7" t="str">
            <v xml:space="preserve">21.01.02 </v>
          </cell>
          <cell r="E7" t="str">
            <v>Sondagem a perc. até 15 m loc.alag.&lt;50cm</v>
          </cell>
          <cell r="F7" t="str">
            <v>m</v>
          </cell>
          <cell r="H7" t="str">
            <v>PAV3</v>
          </cell>
          <cell r="L7">
            <v>0</v>
          </cell>
        </row>
        <row r="8">
          <cell r="B8" t="str">
            <v>0.1.3</v>
          </cell>
          <cell r="D8" t="str">
            <v>21.01.03</v>
          </cell>
          <cell r="E8" t="str">
            <v>Sondagem a percussão de 15 a 30 m</v>
          </cell>
          <cell r="F8" t="str">
            <v>m</v>
          </cell>
          <cell r="H8" t="str">
            <v>PAV4</v>
          </cell>
          <cell r="L8">
            <v>0</v>
          </cell>
        </row>
        <row r="9">
          <cell r="B9" t="str">
            <v>0.1.4</v>
          </cell>
          <cell r="D9" t="str">
            <v xml:space="preserve">21.01.04 </v>
          </cell>
          <cell r="E9" t="str">
            <v>Sondagem a perc.15a30m loc.alag.&lt;50cm</v>
          </cell>
          <cell r="F9" t="str">
            <v>m</v>
          </cell>
          <cell r="H9" t="str">
            <v>PAV5</v>
          </cell>
          <cell r="L9">
            <v>0</v>
          </cell>
        </row>
        <row r="10">
          <cell r="B10" t="str">
            <v>0.1.5</v>
          </cell>
          <cell r="D10" t="str">
            <v>21.01.05</v>
          </cell>
          <cell r="E10" t="str">
            <v>Sondagem percussão superior 30 m</v>
          </cell>
          <cell r="F10" t="str">
            <v>m</v>
          </cell>
          <cell r="H10" t="str">
            <v>PAV6</v>
          </cell>
          <cell r="L10">
            <v>0</v>
          </cell>
        </row>
        <row r="11">
          <cell r="B11" t="str">
            <v>0.1.6</v>
          </cell>
          <cell r="D11" t="str">
            <v xml:space="preserve">21.01.06 </v>
          </cell>
          <cell r="E11" t="str">
            <v>Sondagem perc.+30 m loc.alag.&lt; 50 cm</v>
          </cell>
          <cell r="F11" t="str">
            <v>m</v>
          </cell>
          <cell r="H11" t="str">
            <v>PAV7</v>
          </cell>
          <cell r="L11">
            <v>0</v>
          </cell>
        </row>
        <row r="12">
          <cell r="B12" t="str">
            <v>0.1.7</v>
          </cell>
          <cell r="D12" t="str">
            <v>21.01.07</v>
          </cell>
          <cell r="E12" t="str">
            <v>Sondagem perc. - taxa fixa de instalação</v>
          </cell>
          <cell r="F12" t="str">
            <v>un</v>
          </cell>
          <cell r="H12" t="str">
            <v>DRE</v>
          </cell>
          <cell r="L12">
            <v>0</v>
          </cell>
        </row>
        <row r="13">
          <cell r="B13" t="str">
            <v>0.1.8</v>
          </cell>
          <cell r="D13" t="str">
            <v xml:space="preserve">21.01.08 </v>
          </cell>
          <cell r="E13" t="str">
            <v>Sondagem rotativa - taxa fixa instalação</v>
          </cell>
          <cell r="F13" t="str">
            <v>un</v>
          </cell>
          <cell r="H13" t="str">
            <v>VDT</v>
          </cell>
          <cell r="L13">
            <v>0</v>
          </cell>
        </row>
        <row r="14">
          <cell r="B14" t="str">
            <v>0.1.9</v>
          </cell>
          <cell r="D14" t="str">
            <v>21.01.09</v>
          </cell>
          <cell r="E14" t="str">
            <v>Sondagem - transporte de equipamento</v>
          </cell>
          <cell r="F14" t="str">
            <v>km x equip.</v>
          </cell>
          <cell r="H14" t="str">
            <v>IMO</v>
          </cell>
          <cell r="L14">
            <v>0</v>
          </cell>
        </row>
        <row r="15">
          <cell r="B15" t="str">
            <v>0.1.10</v>
          </cell>
          <cell r="D15" t="str">
            <v xml:space="preserve">21.01.10 </v>
          </cell>
          <cell r="E15" t="str">
            <v>Sondagem - deslocamento de equipamento</v>
          </cell>
          <cell r="F15" t="str">
            <v>m</v>
          </cell>
        </row>
        <row r="16">
          <cell r="B16" t="str">
            <v>0.1.11</v>
          </cell>
          <cell r="D16" t="str">
            <v>21.01.11</v>
          </cell>
          <cell r="E16" t="str">
            <v>Sondagem perc. - plataforma ou banqueta</v>
          </cell>
          <cell r="F16" t="str">
            <v>equip.</v>
          </cell>
        </row>
        <row r="17">
          <cell r="B17" t="str">
            <v>0.1.12</v>
          </cell>
          <cell r="D17" t="str">
            <v>21.01.12</v>
          </cell>
          <cell r="E17" t="str">
            <v>Sondagem rotativa - plataforma ou banqueta</v>
          </cell>
          <cell r="F17" t="str">
            <v>equip.</v>
          </cell>
        </row>
        <row r="18">
          <cell r="B18" t="str">
            <v>0.1.13</v>
          </cell>
          <cell r="D18" t="str">
            <v>21.01.13</v>
          </cell>
          <cell r="E18" t="str">
            <v>Abertura de picada</v>
          </cell>
          <cell r="F18" t="str">
            <v>m</v>
          </cell>
        </row>
        <row r="19">
          <cell r="B19" t="str">
            <v>0.1.14</v>
          </cell>
          <cell r="D19" t="str">
            <v>21.01.14</v>
          </cell>
          <cell r="E19" t="str">
            <v>Sondagem - flutuante</v>
          </cell>
          <cell r="F19" t="str">
            <v>obra</v>
          </cell>
        </row>
        <row r="20">
          <cell r="B20" t="str">
            <v>0.1.15</v>
          </cell>
          <cell r="D20" t="str">
            <v>21.01.15</v>
          </cell>
          <cell r="E20" t="str">
            <v>Sondagem percussão instalação flutuante</v>
          </cell>
          <cell r="F20" t="str">
            <v>sond.</v>
          </cell>
        </row>
        <row r="21">
          <cell r="B21" t="str">
            <v>0.1.16</v>
          </cell>
          <cell r="D21" t="str">
            <v>21.01.16</v>
          </cell>
          <cell r="E21" t="str">
            <v>Sondagem rotativa - instalação flutuante</v>
          </cell>
          <cell r="F21" t="str">
            <v>sond.</v>
          </cell>
        </row>
        <row r="22">
          <cell r="B22" t="str">
            <v>0.1.17</v>
          </cell>
          <cell r="D22" t="str">
            <v xml:space="preserve">21.01.17 </v>
          </cell>
          <cell r="E22" t="str">
            <v>Sondagem rotativa solo 57,10mm (AX)</v>
          </cell>
          <cell r="F22" t="str">
            <v>m</v>
          </cell>
        </row>
        <row r="23">
          <cell r="B23" t="str">
            <v>0.1.18</v>
          </cell>
          <cell r="D23" t="str">
            <v>21.01.18</v>
          </cell>
          <cell r="E23" t="str">
            <v>Sondagem rotativa solo 73,00mm (BX)</v>
          </cell>
          <cell r="F23" t="str">
            <v>m</v>
          </cell>
        </row>
        <row r="24">
          <cell r="B24" t="str">
            <v>0.1.19</v>
          </cell>
          <cell r="D24" t="str">
            <v xml:space="preserve">21.01.19 </v>
          </cell>
          <cell r="E24" t="str">
            <v>Sondagem rotativa solo 88,9mm (NX)</v>
          </cell>
          <cell r="F24" t="str">
            <v>m</v>
          </cell>
        </row>
        <row r="25">
          <cell r="B25" t="str">
            <v>0.1.20</v>
          </cell>
          <cell r="D25" t="str">
            <v xml:space="preserve">21.01.20 </v>
          </cell>
          <cell r="E25" t="str">
            <v>Sondagem rotativa solo 114,30mm (HX)</v>
          </cell>
          <cell r="F25" t="str">
            <v>m</v>
          </cell>
        </row>
        <row r="26">
          <cell r="B26" t="str">
            <v>0.1.21</v>
          </cell>
          <cell r="D26" t="str">
            <v>21.01.21</v>
          </cell>
          <cell r="E26" t="str">
            <v>Sondagem rotativa rocha alt. 57,1mm (AX)</v>
          </cell>
          <cell r="F26" t="str">
            <v>m</v>
          </cell>
        </row>
        <row r="27">
          <cell r="B27" t="str">
            <v>0.1.22</v>
          </cell>
          <cell r="D27" t="str">
            <v>21.01.22</v>
          </cell>
          <cell r="E27" t="str">
            <v>Sondagem rotativa rocha alt. 73,0mm (BX)</v>
          </cell>
          <cell r="F27" t="str">
            <v>m</v>
          </cell>
        </row>
        <row r="28">
          <cell r="B28" t="str">
            <v>0.1.23</v>
          </cell>
          <cell r="D28" t="str">
            <v>21.01.23</v>
          </cell>
          <cell r="E28" t="str">
            <v>Sondagem rotativa rocha alt. 88,9mm (NX)</v>
          </cell>
          <cell r="F28" t="str">
            <v>m</v>
          </cell>
        </row>
        <row r="29">
          <cell r="B29" t="str">
            <v>0.1.24</v>
          </cell>
          <cell r="D29" t="str">
            <v>21.01.24</v>
          </cell>
          <cell r="E29" t="str">
            <v>Sondagem rotativa rocha alt. 114,3mm (HX)</v>
          </cell>
          <cell r="F29" t="str">
            <v>m</v>
          </cell>
        </row>
        <row r="30">
          <cell r="B30" t="str">
            <v>0.1.25</v>
          </cell>
          <cell r="D30" t="str">
            <v xml:space="preserve">21.01.25 </v>
          </cell>
          <cell r="E30" t="str">
            <v>Sondagem rotativa rocha sã 57,10mm (AX)</v>
          </cell>
          <cell r="F30" t="str">
            <v>m</v>
          </cell>
        </row>
        <row r="31">
          <cell r="B31" t="str">
            <v>0.1.26</v>
          </cell>
          <cell r="D31" t="str">
            <v>21.01.26</v>
          </cell>
          <cell r="E31" t="str">
            <v>Sondagem rotativa rocha sã 73,00mm (BX)</v>
          </cell>
          <cell r="F31" t="str">
            <v>m</v>
          </cell>
        </row>
        <row r="32">
          <cell r="B32" t="str">
            <v>0.1.27</v>
          </cell>
          <cell r="D32" t="str">
            <v>21.01.27</v>
          </cell>
          <cell r="E32" t="str">
            <v xml:space="preserve">Sondagem rotativa rocha sã 88,90mm (NX) </v>
          </cell>
          <cell r="F32" t="str">
            <v>m</v>
          </cell>
        </row>
        <row r="33">
          <cell r="B33" t="str">
            <v>0.1.28</v>
          </cell>
          <cell r="D33" t="str">
            <v>21.01.28</v>
          </cell>
          <cell r="E33" t="str">
            <v>Sondagem rotativa rocha sã 114,3mm (HX)</v>
          </cell>
          <cell r="F33" t="str">
            <v>m</v>
          </cell>
        </row>
        <row r="34">
          <cell r="B34" t="str">
            <v>0.1.29</v>
          </cell>
          <cell r="D34" t="str">
            <v>21.01.29</v>
          </cell>
          <cell r="E34" t="str">
            <v>Sondagem à trado profundidade até 5 m</v>
          </cell>
          <cell r="F34" t="str">
            <v>m</v>
          </cell>
        </row>
        <row r="35">
          <cell r="B35" t="str">
            <v>0.1.30</v>
          </cell>
          <cell r="D35" t="str">
            <v>21.01.30</v>
          </cell>
          <cell r="E35" t="str">
            <v>Sondagem à trado profundidade 5 a 10 m</v>
          </cell>
          <cell r="F35" t="str">
            <v>m</v>
          </cell>
        </row>
        <row r="36">
          <cell r="B36" t="str">
            <v>0.1.31</v>
          </cell>
          <cell r="D36" t="str">
            <v>21.02.01</v>
          </cell>
          <cell r="E36" t="str">
            <v>Lev. até 10.000</v>
          </cell>
          <cell r="F36" t="str">
            <v>m²</v>
          </cell>
        </row>
        <row r="37">
          <cell r="B37" t="str">
            <v>0.1.32</v>
          </cell>
          <cell r="D37" t="str">
            <v>21.02.02</v>
          </cell>
          <cell r="E37" t="str">
            <v>Lev. até 10.000 m² em vegetação densa</v>
          </cell>
          <cell r="F37" t="str">
            <v>m²</v>
          </cell>
        </row>
        <row r="38">
          <cell r="B38" t="str">
            <v>0.1.33</v>
          </cell>
          <cell r="D38" t="str">
            <v>21.02.03</v>
          </cell>
          <cell r="E38" t="str">
            <v xml:space="preserve">Lev. até 10.000 m² em zona urbana </v>
          </cell>
          <cell r="F38" t="str">
            <v>m²</v>
          </cell>
        </row>
        <row r="39">
          <cell r="B39" t="str">
            <v>0.1.34</v>
          </cell>
          <cell r="D39" t="str">
            <v>21.02.04</v>
          </cell>
          <cell r="E39" t="str">
            <v>Lev. até 10.000 m² em zona suburbana</v>
          </cell>
          <cell r="F39" t="str">
            <v>m²</v>
          </cell>
        </row>
        <row r="40">
          <cell r="B40" t="str">
            <v>0.1.35</v>
          </cell>
          <cell r="D40" t="str">
            <v>21.02.05</v>
          </cell>
          <cell r="E40" t="str">
            <v>Lev. de 10.000 a 50.000 m²</v>
          </cell>
          <cell r="F40" t="str">
            <v>m²</v>
          </cell>
        </row>
        <row r="41">
          <cell r="B41" t="str">
            <v>0.1.36</v>
          </cell>
          <cell r="D41" t="str">
            <v>21.02.06</v>
          </cell>
          <cell r="E41" t="str">
            <v>Lev. de 10.000 a 50.000 m² vegetação densa</v>
          </cell>
          <cell r="F41" t="str">
            <v>m²</v>
          </cell>
        </row>
        <row r="42">
          <cell r="B42" t="str">
            <v>0.1.37</v>
          </cell>
          <cell r="D42" t="str">
            <v>21.02.07</v>
          </cell>
          <cell r="E42" t="str">
            <v>Lev. de 10.000 a 50.000 m² zona urbana</v>
          </cell>
          <cell r="F42" t="str">
            <v>m²</v>
          </cell>
        </row>
        <row r="43">
          <cell r="B43" t="str">
            <v>0.1.38</v>
          </cell>
          <cell r="D43" t="str">
            <v>21.02.08</v>
          </cell>
          <cell r="E43" t="str">
            <v>Lev. de 10.000 a 50.000 m² zona suburbana</v>
          </cell>
          <cell r="F43" t="str">
            <v>m²</v>
          </cell>
        </row>
        <row r="44">
          <cell r="B44" t="str">
            <v>0.1.39</v>
          </cell>
          <cell r="D44" t="str">
            <v>21.02.09</v>
          </cell>
          <cell r="E44" t="str">
            <v>Lev. superior a 50.000 m²</v>
          </cell>
          <cell r="F44" t="str">
            <v>m²</v>
          </cell>
        </row>
        <row r="45">
          <cell r="B45" t="str">
            <v>0.1.40</v>
          </cell>
          <cell r="D45" t="str">
            <v>21.02.10</v>
          </cell>
          <cell r="E45" t="str">
            <v>Lev. superior a 50.000 m² vegetação densa</v>
          </cell>
          <cell r="F45" t="str">
            <v>m²</v>
          </cell>
        </row>
        <row r="46">
          <cell r="B46" t="str">
            <v>0.1.41</v>
          </cell>
          <cell r="D46" t="str">
            <v>21.02.11</v>
          </cell>
          <cell r="E46" t="str">
            <v>Lev. superior a 50.000 m² zona urbana</v>
          </cell>
          <cell r="F46" t="str">
            <v>m²</v>
          </cell>
        </row>
        <row r="47">
          <cell r="B47" t="str">
            <v>0.1.42</v>
          </cell>
          <cell r="D47" t="str">
            <v xml:space="preserve">21.02.12 </v>
          </cell>
          <cell r="E47" t="str">
            <v>Lev. superior a 50.000 m² zona suburbana</v>
          </cell>
          <cell r="F47" t="str">
            <v>m²</v>
          </cell>
        </row>
        <row r="48">
          <cell r="B48" t="str">
            <v>0.1.43</v>
          </cell>
          <cell r="D48" t="str">
            <v>21.02.13</v>
          </cell>
          <cell r="E48" t="str">
            <v>Transp. Coordenadas</v>
          </cell>
          <cell r="F48" t="str">
            <v>km</v>
          </cell>
        </row>
        <row r="49">
          <cell r="B49" t="str">
            <v>0.1.44</v>
          </cell>
          <cell r="D49" t="str">
            <v>21.02.14</v>
          </cell>
          <cell r="E49" t="str">
            <v>Transp. Coord. Vgt</v>
          </cell>
          <cell r="F49" t="str">
            <v>km</v>
          </cell>
        </row>
        <row r="50">
          <cell r="B50" t="str">
            <v>0.1.45</v>
          </cell>
          <cell r="D50" t="str">
            <v>21.02.15</v>
          </cell>
          <cell r="E50" t="str">
            <v>Transporte coordenadas zona urbana</v>
          </cell>
          <cell r="F50" t="str">
            <v>km</v>
          </cell>
        </row>
        <row r="51">
          <cell r="B51" t="str">
            <v>0.1.46</v>
          </cell>
          <cell r="D51" t="str">
            <v>21.02.16</v>
          </cell>
          <cell r="E51" t="str">
            <v>Transporte coordenadas zona suburbana</v>
          </cell>
          <cell r="F51" t="str">
            <v>km</v>
          </cell>
        </row>
        <row r="52">
          <cell r="B52" t="str">
            <v>0.1.47</v>
          </cell>
          <cell r="D52" t="str">
            <v>21.02.17</v>
          </cell>
          <cell r="E52" t="str">
            <v>Transporte de turma</v>
          </cell>
          <cell r="F52" t="str">
            <v>km</v>
          </cell>
        </row>
        <row r="53">
          <cell r="B53" t="str">
            <v>0.1.48</v>
          </cell>
          <cell r="D53" t="str">
            <v>21.02.18</v>
          </cell>
          <cell r="E53" t="str">
            <v>Locação de anteprojeto região ondulada</v>
          </cell>
          <cell r="F53" t="str">
            <v>km</v>
          </cell>
        </row>
        <row r="54">
          <cell r="B54" t="str">
            <v>0.1.49</v>
          </cell>
          <cell r="D54" t="str">
            <v>21.02.19</v>
          </cell>
          <cell r="E54" t="str">
            <v>Locação anteprojeto região montanhosa</v>
          </cell>
          <cell r="F54" t="str">
            <v>km</v>
          </cell>
        </row>
        <row r="55">
          <cell r="B55" t="str">
            <v>0.1.50</v>
          </cell>
          <cell r="D55" t="str">
            <v>21.02.20</v>
          </cell>
          <cell r="E55" t="str">
            <v>Locação linha ensaio região ondulada</v>
          </cell>
          <cell r="F55" t="str">
            <v>km</v>
          </cell>
        </row>
        <row r="56">
          <cell r="B56" t="str">
            <v>0.1.51</v>
          </cell>
          <cell r="D56" t="str">
            <v>21.02.21</v>
          </cell>
          <cell r="E56" t="str">
            <v>Locação linha ensaio região montanhosa</v>
          </cell>
          <cell r="F56" t="str">
            <v>km</v>
          </cell>
        </row>
        <row r="57">
          <cell r="B57" t="str">
            <v>0.1.52</v>
          </cell>
          <cell r="D57" t="str">
            <v>21.02.22</v>
          </cell>
          <cell r="E57" t="str">
            <v>Locação linha expl.em região montanhosa</v>
          </cell>
          <cell r="F57" t="str">
            <v>km</v>
          </cell>
        </row>
        <row r="58">
          <cell r="B58" t="str">
            <v>0.1.53</v>
          </cell>
          <cell r="D58" t="str">
            <v>21.02.23</v>
          </cell>
          <cell r="E58" t="str">
            <v>Locação linha expl.região escarpada</v>
          </cell>
          <cell r="F58" t="str">
            <v>km</v>
          </cell>
        </row>
        <row r="59">
          <cell r="B59" t="str">
            <v>0.1.54</v>
          </cell>
          <cell r="D59" t="str">
            <v>21.02.24</v>
          </cell>
          <cell r="E59" t="str">
            <v>Locação projeto região plana</v>
          </cell>
          <cell r="F59" t="str">
            <v>km</v>
          </cell>
        </row>
        <row r="60">
          <cell r="B60" t="str">
            <v>0.1.55</v>
          </cell>
          <cell r="D60" t="str">
            <v>21.02.25</v>
          </cell>
          <cell r="E60" t="str">
            <v>Locação projeto região plana veget.densa</v>
          </cell>
          <cell r="F60" t="str">
            <v>km</v>
          </cell>
        </row>
        <row r="61">
          <cell r="B61" t="str">
            <v>0.1.56</v>
          </cell>
          <cell r="D61" t="str">
            <v>21.02.26</v>
          </cell>
          <cell r="E61" t="str">
            <v>Locação projeto reg. plana zona urbana</v>
          </cell>
          <cell r="F61" t="str">
            <v>km</v>
          </cell>
        </row>
        <row r="62">
          <cell r="B62" t="str">
            <v>0.1.57</v>
          </cell>
          <cell r="D62" t="str">
            <v>21.02.27</v>
          </cell>
          <cell r="E62" t="str">
            <v>Locação projeto reg.plana zona suburbana</v>
          </cell>
          <cell r="F62" t="str">
            <v>km</v>
          </cell>
        </row>
        <row r="63">
          <cell r="B63" t="str">
            <v>0.1.58</v>
          </cell>
          <cell r="D63" t="str">
            <v xml:space="preserve">21.02.28 </v>
          </cell>
          <cell r="E63" t="str">
            <v>Locação projeto reg.ondulada</v>
          </cell>
          <cell r="F63" t="str">
            <v>km</v>
          </cell>
        </row>
        <row r="64">
          <cell r="B64" t="str">
            <v>0.1.59</v>
          </cell>
          <cell r="D64" t="str">
            <v>21.02.29</v>
          </cell>
          <cell r="E64" t="str">
            <v>Locação projeto reg. ondulada veget.densa</v>
          </cell>
          <cell r="F64" t="str">
            <v>km</v>
          </cell>
        </row>
        <row r="65">
          <cell r="B65" t="str">
            <v>0.1.60</v>
          </cell>
          <cell r="D65" t="str">
            <v>21.02.30</v>
          </cell>
          <cell r="E65" t="str">
            <v>Locação projeto reg. ondulada zona urbana</v>
          </cell>
          <cell r="F65" t="str">
            <v>km</v>
          </cell>
        </row>
        <row r="66">
          <cell r="B66" t="str">
            <v>0.1.61</v>
          </cell>
          <cell r="D66" t="str">
            <v>21.02.31</v>
          </cell>
          <cell r="E66" t="str">
            <v>Locação projeto reg. ondulada zona suburbana</v>
          </cell>
          <cell r="F66" t="str">
            <v>km</v>
          </cell>
        </row>
        <row r="67">
          <cell r="B67" t="str">
            <v>0.1.62</v>
          </cell>
          <cell r="D67" t="str">
            <v>21.02.32</v>
          </cell>
          <cell r="E67" t="str">
            <v>Locação projeto região montanhosa</v>
          </cell>
          <cell r="F67" t="str">
            <v>km</v>
          </cell>
        </row>
        <row r="68">
          <cell r="B68" t="str">
            <v>0.1.63</v>
          </cell>
          <cell r="D68" t="str">
            <v>21.02.33</v>
          </cell>
          <cell r="E68" t="str">
            <v>Locação projeto reg. montanhosa veget.densa</v>
          </cell>
          <cell r="F68" t="str">
            <v>km</v>
          </cell>
        </row>
        <row r="69">
          <cell r="B69" t="str">
            <v>0.1.64</v>
          </cell>
          <cell r="D69" t="str">
            <v>21.02.34</v>
          </cell>
          <cell r="E69" t="str">
            <v>Locação projeto reg. montanhosa zona urbana</v>
          </cell>
          <cell r="F69" t="str">
            <v>km</v>
          </cell>
        </row>
        <row r="70">
          <cell r="B70" t="str">
            <v>0.1.65</v>
          </cell>
          <cell r="D70" t="str">
            <v>21.02.35</v>
          </cell>
          <cell r="E70" t="str">
            <v>Locação projeto reg. montanhosa zona suburbana</v>
          </cell>
          <cell r="F70" t="str">
            <v>km</v>
          </cell>
        </row>
        <row r="71">
          <cell r="B71" t="str">
            <v>0.1.66</v>
          </cell>
          <cell r="D71" t="str">
            <v>21.02.36</v>
          </cell>
          <cell r="E71" t="str">
            <v>Locação projeto região escarpada</v>
          </cell>
          <cell r="F71" t="str">
            <v>km</v>
          </cell>
        </row>
        <row r="72">
          <cell r="B72" t="str">
            <v>0.1.67</v>
          </cell>
          <cell r="D72" t="str">
            <v>21.02.37</v>
          </cell>
          <cell r="E72" t="str">
            <v>Locação projeto reg. escarpada veget. densa</v>
          </cell>
          <cell r="F72" t="str">
            <v>km</v>
          </cell>
        </row>
        <row r="73">
          <cell r="B73" t="str">
            <v>0.1.68</v>
          </cell>
          <cell r="D73" t="str">
            <v>21.02.38</v>
          </cell>
          <cell r="E73" t="str">
            <v>Locação projeto reg. escarpada z. urbana</v>
          </cell>
          <cell r="F73" t="str">
            <v>km</v>
          </cell>
        </row>
        <row r="74">
          <cell r="B74" t="str">
            <v>0.1.69</v>
          </cell>
          <cell r="D74" t="str">
            <v>21.02.39</v>
          </cell>
          <cell r="E74" t="str">
            <v>Locação projeto reg. escarpada z.suburbana</v>
          </cell>
          <cell r="F74" t="str">
            <v>km</v>
          </cell>
        </row>
        <row r="75">
          <cell r="B75" t="str">
            <v>0.1.70</v>
          </cell>
          <cell r="D75" t="str">
            <v>21.02.40</v>
          </cell>
          <cell r="E75" t="str">
            <v>Cadastro região ondulada</v>
          </cell>
          <cell r="F75" t="str">
            <v>km</v>
          </cell>
        </row>
        <row r="76">
          <cell r="B76" t="str">
            <v>0.1.71</v>
          </cell>
          <cell r="D76" t="str">
            <v>21.02.41</v>
          </cell>
          <cell r="E76" t="str">
            <v>Cadastro reg.ondulada veget.densa</v>
          </cell>
          <cell r="F76" t="str">
            <v>km</v>
          </cell>
        </row>
        <row r="77">
          <cell r="B77" t="str">
            <v>0.1.72</v>
          </cell>
          <cell r="D77" t="str">
            <v>21.02.42</v>
          </cell>
          <cell r="E77" t="str">
            <v>Cadastro reg.ondulada zona urbana</v>
          </cell>
          <cell r="F77" t="str">
            <v>km</v>
          </cell>
        </row>
        <row r="78">
          <cell r="B78" t="str">
            <v>0.1.73</v>
          </cell>
          <cell r="D78" t="str">
            <v>21.02.43</v>
          </cell>
          <cell r="E78" t="str">
            <v>Cadastro reg.ondulada zona suburbana</v>
          </cell>
          <cell r="F78" t="str">
            <v>km</v>
          </cell>
        </row>
        <row r="79">
          <cell r="B79" t="str">
            <v>0.1.74</v>
          </cell>
          <cell r="D79" t="str">
            <v>21.02.44</v>
          </cell>
          <cell r="E79" t="str">
            <v>Cadastro região montanhosa</v>
          </cell>
          <cell r="F79" t="str">
            <v>km</v>
          </cell>
        </row>
        <row r="80">
          <cell r="B80" t="str">
            <v>0.1.75</v>
          </cell>
          <cell r="D80" t="str">
            <v>21.02.45</v>
          </cell>
          <cell r="E80" t="str">
            <v>Cadastro região montanhosa veget. densa</v>
          </cell>
          <cell r="F80" t="str">
            <v>km</v>
          </cell>
        </row>
        <row r="81">
          <cell r="B81" t="str">
            <v>0.1.76</v>
          </cell>
          <cell r="D81" t="str">
            <v>21.02.46</v>
          </cell>
          <cell r="E81" t="str">
            <v>Cadastro reg. montanhosa zona urbana</v>
          </cell>
          <cell r="F81" t="str">
            <v>km</v>
          </cell>
        </row>
        <row r="82">
          <cell r="B82" t="str">
            <v>0.1.77</v>
          </cell>
          <cell r="D82" t="str">
            <v>21.02.47</v>
          </cell>
          <cell r="E82" t="str">
            <v>Cadastro região montanhosa zona suburbana</v>
          </cell>
          <cell r="F82" t="str">
            <v>km</v>
          </cell>
        </row>
        <row r="83">
          <cell r="B83" t="str">
            <v>0.1.78</v>
          </cell>
          <cell r="D83" t="str">
            <v>21.02.48</v>
          </cell>
          <cell r="E83" t="str">
            <v>Cadastro região escarpada</v>
          </cell>
          <cell r="F83" t="str">
            <v>km</v>
          </cell>
        </row>
        <row r="84">
          <cell r="B84" t="str">
            <v>0.1.79</v>
          </cell>
          <cell r="D84" t="str">
            <v>21.02.49</v>
          </cell>
          <cell r="E84" t="str">
            <v>Cadastro reg. escarpada vegetação densa</v>
          </cell>
          <cell r="F84" t="str">
            <v>km</v>
          </cell>
        </row>
        <row r="85">
          <cell r="B85" t="str">
            <v>0.1.80</v>
          </cell>
          <cell r="D85" t="str">
            <v>21.02.50</v>
          </cell>
          <cell r="E85" t="str">
            <v>Cadastro reg. escarpada zona urbana</v>
          </cell>
          <cell r="F85" t="str">
            <v>km</v>
          </cell>
        </row>
        <row r="86">
          <cell r="B86" t="str">
            <v>0.1.81</v>
          </cell>
          <cell r="D86" t="str">
            <v>21.02.51</v>
          </cell>
          <cell r="E86" t="str">
            <v>Cadastro reg. escarpada zona suburbana</v>
          </cell>
          <cell r="F86" t="str">
            <v>km</v>
          </cell>
        </row>
        <row r="87">
          <cell r="B87" t="str">
            <v>0.1.82</v>
          </cell>
          <cell r="D87" t="str">
            <v>21.02.52</v>
          </cell>
          <cell r="E87" t="str">
            <v>Lev.bat.áreas até 100000 m²</v>
          </cell>
          <cell r="F87" t="str">
            <v>m²</v>
          </cell>
        </row>
        <row r="88">
          <cell r="B88" t="str">
            <v>0.1.83</v>
          </cell>
          <cell r="D88" t="str">
            <v>21.02.53</v>
          </cell>
          <cell r="E88" t="str">
            <v>Lev.bat.áreas até 100000 m² veget.densa</v>
          </cell>
          <cell r="F88" t="str">
            <v>m²</v>
          </cell>
        </row>
        <row r="89">
          <cell r="B89" t="str">
            <v>0.1.84</v>
          </cell>
          <cell r="D89" t="str">
            <v>21.02.54</v>
          </cell>
          <cell r="E89" t="str">
            <v>Lev.bat.áreas até 100000 m² zona urbana</v>
          </cell>
          <cell r="F89" t="str">
            <v>m²</v>
          </cell>
        </row>
        <row r="90">
          <cell r="B90" t="str">
            <v>0.1.85</v>
          </cell>
          <cell r="D90" t="str">
            <v>21.02.55</v>
          </cell>
          <cell r="E90" t="str">
            <v>Lev.bat.áreas até 100000 m² z. suburbana</v>
          </cell>
          <cell r="F90" t="str">
            <v>m²</v>
          </cell>
        </row>
        <row r="91">
          <cell r="B91" t="str">
            <v>0.1.86</v>
          </cell>
          <cell r="D91" t="str">
            <v>21.02.56</v>
          </cell>
          <cell r="E91" t="str">
            <v>Lev.bat.áreas 100000 a 500000 m²</v>
          </cell>
          <cell r="F91" t="str">
            <v>m²</v>
          </cell>
        </row>
        <row r="92">
          <cell r="B92" t="str">
            <v>0.1.87</v>
          </cell>
          <cell r="D92" t="str">
            <v>21.02.57</v>
          </cell>
          <cell r="E92" t="str">
            <v>Lev.bat.áreas 100000/500000m² veg. densa</v>
          </cell>
          <cell r="F92" t="str">
            <v>m²</v>
          </cell>
        </row>
        <row r="93">
          <cell r="B93" t="str">
            <v>0.1.88</v>
          </cell>
          <cell r="D93" t="str">
            <v>21.02.58</v>
          </cell>
          <cell r="E93" t="str">
            <v>Lev.bat.áreas 100000/500000 m² z.urbana</v>
          </cell>
          <cell r="F93" t="str">
            <v>m²</v>
          </cell>
        </row>
        <row r="94">
          <cell r="B94" t="str">
            <v>0.1.89</v>
          </cell>
          <cell r="D94" t="str">
            <v>21.02.59</v>
          </cell>
          <cell r="E94" t="str">
            <v>Lev.bat.áreas 100000/500000m² z.suburbana</v>
          </cell>
          <cell r="F94" t="str">
            <v>m²</v>
          </cell>
        </row>
        <row r="95">
          <cell r="B95" t="str">
            <v>0.1.90</v>
          </cell>
          <cell r="D95" t="str">
            <v>21.02.60</v>
          </cell>
          <cell r="E95" t="str">
            <v>Lev.bat.áreas acima de 500000 m²</v>
          </cell>
          <cell r="F95" t="str">
            <v>m²</v>
          </cell>
        </row>
        <row r="96">
          <cell r="B96" t="str">
            <v>0.1.91</v>
          </cell>
          <cell r="D96" t="str">
            <v>21.02.61</v>
          </cell>
          <cell r="E96" t="str">
            <v>Lev.bat.áreas acima de 500000m² veget.densa</v>
          </cell>
          <cell r="F96" t="str">
            <v>m²</v>
          </cell>
        </row>
        <row r="97">
          <cell r="B97" t="str">
            <v>0.1.92</v>
          </cell>
          <cell r="D97" t="str">
            <v>21.02.62</v>
          </cell>
          <cell r="E97" t="str">
            <v>Lev.bat.áreas acima de 500000 m² z.urbana</v>
          </cell>
          <cell r="F97" t="str">
            <v>m²</v>
          </cell>
        </row>
        <row r="98">
          <cell r="B98" t="str">
            <v>0.1.93</v>
          </cell>
          <cell r="D98" t="str">
            <v>21.02.63</v>
          </cell>
          <cell r="E98" t="str">
            <v>Lev.bat.áreas acima de 500000 m² z. suburbana.</v>
          </cell>
          <cell r="F98" t="str">
            <v>m²</v>
          </cell>
        </row>
        <row r="99">
          <cell r="B99" t="str">
            <v>0.1.94</v>
          </cell>
          <cell r="D99" t="str">
            <v>21.02.64</v>
          </cell>
          <cell r="E99" t="str">
            <v>Lev.batimetrico</v>
          </cell>
          <cell r="F99" t="str">
            <v>km</v>
          </cell>
        </row>
        <row r="100">
          <cell r="B100" t="str">
            <v>0.1.95</v>
          </cell>
          <cell r="D100" t="str">
            <v>21.02.65</v>
          </cell>
          <cell r="E100" t="str">
            <v>Lev.Batimetrico em vegetação densa</v>
          </cell>
          <cell r="F100" t="str">
            <v>km</v>
          </cell>
        </row>
        <row r="101">
          <cell r="B101" t="str">
            <v>0.1.96</v>
          </cell>
          <cell r="D101" t="str">
            <v>21.02.66</v>
          </cell>
          <cell r="E101" t="str">
            <v>Lev.Batimetrico em zona urbana</v>
          </cell>
          <cell r="F101" t="str">
            <v>km</v>
          </cell>
        </row>
        <row r="102">
          <cell r="B102" t="str">
            <v>0.1.97</v>
          </cell>
          <cell r="D102" t="str">
            <v>21.02.67</v>
          </cell>
          <cell r="E102" t="str">
            <v>Lev.Batimetrico em zona suburbana</v>
          </cell>
          <cell r="F102" t="str">
            <v>km</v>
          </cell>
        </row>
        <row r="103">
          <cell r="B103" t="str">
            <v>0.1.98</v>
          </cell>
          <cell r="D103" t="str">
            <v>21.02.68</v>
          </cell>
          <cell r="E103" t="str">
            <v>Serv.hidrologia/drenagem reg. ondulada</v>
          </cell>
          <cell r="F103" t="str">
            <v>km</v>
          </cell>
        </row>
        <row r="104">
          <cell r="B104" t="str">
            <v>0.1.99</v>
          </cell>
          <cell r="D104" t="str">
            <v>21.02.69</v>
          </cell>
          <cell r="E104" t="str">
            <v>Serv.hidrologia/drenagem reg. montanhosa</v>
          </cell>
          <cell r="F104" t="str">
            <v>km</v>
          </cell>
        </row>
        <row r="105">
          <cell r="B105" t="str">
            <v>0.1.100</v>
          </cell>
          <cell r="D105" t="str">
            <v>21.02.70</v>
          </cell>
          <cell r="E105" t="str">
            <v>Serv.hidrologia/drenagem reg. escarpada</v>
          </cell>
          <cell r="F105" t="str">
            <v>km</v>
          </cell>
        </row>
        <row r="106">
          <cell r="B106" t="str">
            <v>0.1.101</v>
          </cell>
          <cell r="D106" t="str">
            <v>21.03.01</v>
          </cell>
          <cell r="E106" t="str">
            <v>Remoção cerca arame, incl. Transporte</v>
          </cell>
          <cell r="F106" t="str">
            <v>m</v>
          </cell>
        </row>
        <row r="107">
          <cell r="B107" t="str">
            <v>0.1.102</v>
          </cell>
          <cell r="D107" t="str">
            <v>21.03.02</v>
          </cell>
          <cell r="E107" t="str">
            <v>Remoção de defensa métalica simples</v>
          </cell>
          <cell r="F107" t="str">
            <v>m</v>
          </cell>
        </row>
        <row r="108">
          <cell r="B108" t="str">
            <v>0.1.103</v>
          </cell>
          <cell r="D108" t="str">
            <v>21.03.03</v>
          </cell>
          <cell r="E108" t="str">
            <v>Remoção de defensa metálica dupla</v>
          </cell>
          <cell r="F108" t="str">
            <v>m</v>
          </cell>
        </row>
        <row r="109">
          <cell r="B109" t="str">
            <v>0.1.104</v>
          </cell>
          <cell r="D109" t="str">
            <v>21.03.06</v>
          </cell>
          <cell r="E109" t="str">
            <v>Remoção canalização D&gt;0,60m</v>
          </cell>
          <cell r="F109" t="str">
            <v>m</v>
          </cell>
        </row>
        <row r="110">
          <cell r="B110" t="str">
            <v>0.1.105</v>
          </cell>
          <cell r="D110" t="str">
            <v>21.03.07</v>
          </cell>
          <cell r="E110" t="str">
            <v>Remoção canalização D&lt;0,60m</v>
          </cell>
          <cell r="F110" t="str">
            <v>m</v>
          </cell>
        </row>
        <row r="111">
          <cell r="B111" t="str">
            <v>0.1.106</v>
          </cell>
          <cell r="D111" t="str">
            <v>21.03.08</v>
          </cell>
          <cell r="E111" t="str">
            <v>Remoção e transporte de guia pré-moldada</v>
          </cell>
          <cell r="F111" t="str">
            <v>m</v>
          </cell>
        </row>
        <row r="112">
          <cell r="B112" t="str">
            <v>0.1.107</v>
          </cell>
          <cell r="D112" t="str">
            <v>21.03.09</v>
          </cell>
          <cell r="E112" t="str">
            <v>Remoção de estaca de eucalipto</v>
          </cell>
          <cell r="F112" t="str">
            <v>m</v>
          </cell>
        </row>
        <row r="113">
          <cell r="B113" t="str">
            <v>0.1.108</v>
          </cell>
          <cell r="D113" t="str">
            <v>21.03.10</v>
          </cell>
          <cell r="E113" t="str">
            <v>Remoção de tacha refletiva</v>
          </cell>
          <cell r="F113" t="str">
            <v>un</v>
          </cell>
        </row>
        <row r="114">
          <cell r="B114" t="str">
            <v>0.1.109</v>
          </cell>
          <cell r="D114" t="str">
            <v>21.03.11.07</v>
          </cell>
          <cell r="E114" t="str">
            <v>Remoção de pintura demarcatória de via</v>
          </cell>
          <cell r="F114" t="str">
            <v>m²</v>
          </cell>
        </row>
        <row r="115">
          <cell r="B115" t="str">
            <v>0.1.110</v>
          </cell>
          <cell r="D115" t="str">
            <v>21.04.01</v>
          </cell>
          <cell r="E115" t="str">
            <v>Cerca de arame farpado c/ 4 fios</v>
          </cell>
          <cell r="F115" t="str">
            <v>m</v>
          </cell>
        </row>
        <row r="116">
          <cell r="B116" t="str">
            <v>0.1.111</v>
          </cell>
          <cell r="D116" t="str">
            <v>21.04.02</v>
          </cell>
          <cell r="E116" t="str">
            <v>Cerca de arame farpado c/ 6 fios</v>
          </cell>
          <cell r="F116" t="str">
            <v>m</v>
          </cell>
        </row>
        <row r="117">
          <cell r="B117" t="str">
            <v>0.1.112</v>
          </cell>
          <cell r="D117" t="str">
            <v>21.04.03</v>
          </cell>
          <cell r="E117" t="str">
            <v>Cerca arame farpado por reaproveitamento</v>
          </cell>
          <cell r="F117" t="str">
            <v>m</v>
          </cell>
        </row>
        <row r="118">
          <cell r="B118" t="str">
            <v>0.1.113</v>
          </cell>
          <cell r="D118" t="str">
            <v>21.05.01</v>
          </cell>
          <cell r="E118" t="str">
            <v>Demolição de concreto Armado</v>
          </cell>
          <cell r="F118" t="str">
            <v>m³</v>
          </cell>
        </row>
        <row r="119">
          <cell r="B119" t="str">
            <v>0.1.114</v>
          </cell>
          <cell r="D119" t="str">
            <v>21.05.02</v>
          </cell>
          <cell r="E119" t="str">
            <v>Demolição de concreto simples</v>
          </cell>
          <cell r="F119" t="str">
            <v>m³</v>
          </cell>
        </row>
        <row r="120">
          <cell r="B120" t="str">
            <v>0.1.115</v>
          </cell>
          <cell r="D120" t="str">
            <v>21.05.04</v>
          </cell>
          <cell r="E120" t="str">
            <v>Demolição de Pavimento Rígido</v>
          </cell>
          <cell r="F120" t="str">
            <v>m³</v>
          </cell>
        </row>
        <row r="121">
          <cell r="B121" t="str">
            <v>0.1.116</v>
          </cell>
          <cell r="D121" t="str">
            <v>21.05.05</v>
          </cell>
          <cell r="E121" t="str">
            <v>Demolição de Edificação em Alvenaria</v>
          </cell>
          <cell r="F121" t="str">
            <v>m²</v>
          </cell>
        </row>
        <row r="122">
          <cell r="B122" t="str">
            <v>0.1.117</v>
          </cell>
          <cell r="D122" t="str">
            <v>21.05.06</v>
          </cell>
          <cell r="E122" t="str">
            <v>Demolição de Edificação em Madeira</v>
          </cell>
          <cell r="F122" t="str">
            <v>m²</v>
          </cell>
        </row>
        <row r="123">
          <cell r="B123" t="str">
            <v>0.1.118</v>
          </cell>
          <cell r="D123" t="str">
            <v>21.05.07</v>
          </cell>
          <cell r="E123" t="str">
            <v>Demolição pavi.flex, incl.transp.até 1km</v>
          </cell>
          <cell r="F123" t="str">
            <v>m³</v>
          </cell>
        </row>
        <row r="124">
          <cell r="B124" t="str">
            <v>0.1.119</v>
          </cell>
          <cell r="D124" t="str">
            <v>21.05.08</v>
          </cell>
          <cell r="E124" t="str">
            <v>Limpeza de dispositivo de drenagem</v>
          </cell>
          <cell r="F124" t="str">
            <v>m</v>
          </cell>
        </row>
        <row r="125">
          <cell r="B125" t="str">
            <v>0.1.120</v>
          </cell>
          <cell r="D125" t="str">
            <v>21.05.09</v>
          </cell>
          <cell r="E125" t="str">
            <v>Limpeza manual de terreno</v>
          </cell>
          <cell r="F125" t="str">
            <v>m²</v>
          </cell>
        </row>
        <row r="126">
          <cell r="B126" t="str">
            <v>0.1.121</v>
          </cell>
          <cell r="D126" t="str">
            <v>21.05.10</v>
          </cell>
          <cell r="E126" t="str">
            <v>Limpeza de dispositivo de drenagem para plataforma</v>
          </cell>
          <cell r="F126" t="str">
            <v>m</v>
          </cell>
        </row>
        <row r="128">
          <cell r="B128" t="str">
            <v>Cód. Colinas</v>
          </cell>
          <cell r="D128" t="str">
            <v>Código</v>
          </cell>
          <cell r="E128" t="str">
            <v>Serviços</v>
          </cell>
          <cell r="F128" t="str">
            <v>Unid.</v>
          </cell>
        </row>
        <row r="131">
          <cell r="D131" t="str">
            <v>FASE 22 - TERRAPLENAGEM</v>
          </cell>
        </row>
        <row r="132">
          <cell r="B132" t="str">
            <v>1.1.1</v>
          </cell>
          <cell r="D132" t="str">
            <v>22.01.01</v>
          </cell>
          <cell r="E132" t="str">
            <v>Limp. terreno s/destocamento de árvores</v>
          </cell>
          <cell r="F132" t="str">
            <v>m²</v>
          </cell>
        </row>
        <row r="133">
          <cell r="B133" t="str">
            <v>1.1.2</v>
          </cell>
          <cell r="D133" t="str">
            <v>22.01.02</v>
          </cell>
          <cell r="E133" t="str">
            <v>Limp. terreno c/ dest.arv.perímetro&lt;= 78cm</v>
          </cell>
          <cell r="F133" t="str">
            <v>m²</v>
          </cell>
        </row>
        <row r="134">
          <cell r="B134" t="str">
            <v>1.1.3</v>
          </cell>
          <cell r="D134" t="str">
            <v>22.01.03</v>
          </cell>
          <cell r="E134" t="str">
            <v>Limp manual terreno amont. de materiais</v>
          </cell>
          <cell r="F134" t="str">
            <v>m²</v>
          </cell>
        </row>
        <row r="135">
          <cell r="B135" t="str">
            <v>1.1.4</v>
          </cell>
          <cell r="D135" t="str">
            <v>22.01.04</v>
          </cell>
          <cell r="E135" t="str">
            <v>Derrub.dest.arv.P&gt;78</v>
          </cell>
          <cell r="F135" t="str">
            <v>un</v>
          </cell>
        </row>
        <row r="136">
          <cell r="B136" t="str">
            <v>1.1.5</v>
          </cell>
          <cell r="D136" t="str">
            <v>22.01.05</v>
          </cell>
          <cell r="E136" t="str">
            <v>Destocamento árv. com perímetro maior que 78cm</v>
          </cell>
          <cell r="F136" t="str">
            <v>un</v>
          </cell>
        </row>
        <row r="137">
          <cell r="B137" t="str">
            <v>1.1.6</v>
          </cell>
          <cell r="D137" t="str">
            <v>22.01.06</v>
          </cell>
          <cell r="E137" t="str">
            <v>Raspagem do terreno</v>
          </cell>
          <cell r="F137" t="str">
            <v>m²</v>
          </cell>
        </row>
        <row r="138">
          <cell r="B138" t="str">
            <v>1.1.7</v>
          </cell>
          <cell r="D138" t="str">
            <v>22.01.07</v>
          </cell>
          <cell r="E138" t="str">
            <v>Carga de material de limpeza de escavação</v>
          </cell>
          <cell r="F138" t="str">
            <v>m³</v>
          </cell>
        </row>
        <row r="139">
          <cell r="B139" t="str">
            <v>1.1.8</v>
          </cell>
          <cell r="D139" t="str">
            <v>22.02.01.01</v>
          </cell>
          <cell r="E139" t="str">
            <v>Escavação 1/2ª cat. trator + pá carreg.</v>
          </cell>
          <cell r="F139" t="str">
            <v>m³</v>
          </cell>
        </row>
        <row r="140">
          <cell r="B140" t="str">
            <v>1.1.9</v>
          </cell>
          <cell r="D140" t="str">
            <v>22.02.01.02</v>
          </cell>
          <cell r="E140" t="str">
            <v>Escavação 1/2ª cat. c/ motoscraper</v>
          </cell>
          <cell r="F140" t="str">
            <v>m³</v>
          </cell>
        </row>
        <row r="141">
          <cell r="B141" t="str">
            <v>1.1.10</v>
          </cell>
          <cell r="D141" t="str">
            <v>22.02.01.03</v>
          </cell>
          <cell r="E141" t="str">
            <v>Escavação 1/2ª cat. c/ escav. Hidraúlica</v>
          </cell>
          <cell r="F141" t="str">
            <v>m³</v>
          </cell>
        </row>
        <row r="142">
          <cell r="B142" t="str">
            <v>1.1.11</v>
          </cell>
          <cell r="D142" t="str">
            <v>22.02.02</v>
          </cell>
          <cell r="E142" t="str">
            <v>Escavação e carga material 2ª cat. c/ripper</v>
          </cell>
          <cell r="F142" t="str">
            <v>m³</v>
          </cell>
        </row>
        <row r="143">
          <cell r="B143" t="str">
            <v>1.1.12</v>
          </cell>
          <cell r="D143" t="str">
            <v>22.02.03</v>
          </cell>
          <cell r="E143" t="str">
            <v>Escavação carga material 2ª cat. com explosivo</v>
          </cell>
          <cell r="F143" t="str">
            <v>m³</v>
          </cell>
        </row>
        <row r="144">
          <cell r="B144" t="str">
            <v>1.1.13</v>
          </cell>
          <cell r="D144" t="str">
            <v>22.02.04</v>
          </cell>
          <cell r="E144" t="str">
            <v>Escavação e carga material de 3ª cat.</v>
          </cell>
          <cell r="F144" t="str">
            <v>m³</v>
          </cell>
        </row>
        <row r="145">
          <cell r="B145" t="str">
            <v>1.1.14</v>
          </cell>
          <cell r="D145" t="str">
            <v>22.02.05</v>
          </cell>
          <cell r="E145" t="str">
            <v>Escavação Carga solo mole sob lâmina d'agua</v>
          </cell>
          <cell r="F145" t="str">
            <v>m³</v>
          </cell>
        </row>
        <row r="146">
          <cell r="B146" t="str">
            <v>1.1.15</v>
          </cell>
          <cell r="D146" t="str">
            <v>22.02.06</v>
          </cell>
          <cell r="E146" t="str">
            <v>Carga de material limpeza</v>
          </cell>
          <cell r="F146" t="str">
            <v>m³</v>
          </cell>
        </row>
        <row r="147">
          <cell r="B147" t="str">
            <v>1.1.16</v>
          </cell>
          <cell r="D147" t="str">
            <v>22.02.07</v>
          </cell>
          <cell r="E147" t="str">
            <v>Escavação, carga e desc. Mat. Sil-arg. No corte</v>
          </cell>
          <cell r="F147" t="str">
            <v>m³</v>
          </cell>
        </row>
        <row r="148">
          <cell r="B148" t="str">
            <v>1.1.17</v>
          </cell>
          <cell r="D148" t="str">
            <v>22.02.08</v>
          </cell>
          <cell r="E148" t="str">
            <v>Aquis. Mat. Espal. Conf. Rolagem mat. Sil. Arg</v>
          </cell>
          <cell r="F148" t="str">
            <v>m³</v>
          </cell>
        </row>
        <row r="149">
          <cell r="B149" t="str">
            <v>1.1.18</v>
          </cell>
          <cell r="D149" t="str">
            <v>22.02.09</v>
          </cell>
          <cell r="E149" t="str">
            <v>Espalhamento/Regularização/Compactação/ de Material em bota-Fora</v>
          </cell>
          <cell r="F149" t="str">
            <v>m³</v>
          </cell>
        </row>
        <row r="150">
          <cell r="B150" t="str">
            <v>1.1.19</v>
          </cell>
          <cell r="D150" t="str">
            <v>22.03.01</v>
          </cell>
          <cell r="E150" t="str">
            <v xml:space="preserve">Transporte de 1ª/2ª categoria até 1 km </v>
          </cell>
          <cell r="F150" t="str">
            <v>m³xkm</v>
          </cell>
        </row>
        <row r="151">
          <cell r="B151" t="str">
            <v>1.1.20</v>
          </cell>
          <cell r="D151" t="str">
            <v>22.03.02</v>
          </cell>
          <cell r="E151" t="str">
            <v>Transporte de 1ª/2ª categoria até 2 km</v>
          </cell>
          <cell r="F151" t="str">
            <v>m³xkm</v>
          </cell>
        </row>
        <row r="152">
          <cell r="B152" t="str">
            <v>1.1.21</v>
          </cell>
          <cell r="D152" t="str">
            <v>22.03.03</v>
          </cell>
          <cell r="E152" t="str">
            <v xml:space="preserve">Transporte de 1ª/2ª categoria até 5 km </v>
          </cell>
          <cell r="F152" t="str">
            <v>m³xkm</v>
          </cell>
        </row>
        <row r="153">
          <cell r="B153" t="str">
            <v>1.1.22</v>
          </cell>
          <cell r="D153" t="str">
            <v>22.03.04</v>
          </cell>
          <cell r="E153" t="str">
            <v>Transporte de 1ª/2ª categoria até 10 km</v>
          </cell>
          <cell r="F153" t="str">
            <v>m³xkm</v>
          </cell>
        </row>
        <row r="154">
          <cell r="B154" t="str">
            <v>1.1.23</v>
          </cell>
          <cell r="D154" t="str">
            <v>22.03.05</v>
          </cell>
          <cell r="E154" t="str">
            <v>Transporte de 1ª/2ª categoria até 15 km</v>
          </cell>
          <cell r="F154" t="str">
            <v>m³xkm</v>
          </cell>
        </row>
        <row r="155">
          <cell r="B155" t="str">
            <v>1.1.24</v>
          </cell>
          <cell r="D155" t="str">
            <v>22.03.06</v>
          </cell>
          <cell r="E155" t="str">
            <v>Transporte de 1ª/2ª categoria alem 15 km</v>
          </cell>
          <cell r="F155" t="str">
            <v>m³xkm</v>
          </cell>
        </row>
        <row r="156">
          <cell r="B156" t="str">
            <v>1.1.25</v>
          </cell>
          <cell r="D156" t="str">
            <v>22.03.07</v>
          </cell>
          <cell r="E156" t="str">
            <v>Transporte de 3ª categoria até 1 km</v>
          </cell>
          <cell r="F156" t="str">
            <v>m³xkm</v>
          </cell>
        </row>
        <row r="157">
          <cell r="B157" t="str">
            <v>1.1.26</v>
          </cell>
          <cell r="D157" t="str">
            <v>22.03.08</v>
          </cell>
          <cell r="E157" t="str">
            <v xml:space="preserve">Transporte de 3ª categoria alem de 1 km </v>
          </cell>
          <cell r="F157" t="str">
            <v>m³xkm</v>
          </cell>
        </row>
        <row r="158">
          <cell r="B158" t="str">
            <v>1.1.27</v>
          </cell>
          <cell r="D158" t="str">
            <v>22.03.09</v>
          </cell>
          <cell r="E158" t="str">
            <v xml:space="preserve">Transporte de solo mole até 2 km </v>
          </cell>
          <cell r="F158" t="str">
            <v>m³xkm</v>
          </cell>
        </row>
        <row r="159">
          <cell r="B159" t="str">
            <v>1.1.28</v>
          </cell>
          <cell r="D159" t="str">
            <v>22.03.10</v>
          </cell>
          <cell r="E159" t="str">
            <v xml:space="preserve">Transporte de solo mole alem 2 km </v>
          </cell>
          <cell r="F159" t="str">
            <v>m³xkm</v>
          </cell>
        </row>
        <row r="160">
          <cell r="B160" t="str">
            <v>1.1.29</v>
          </cell>
          <cell r="D160" t="str">
            <v>22.03.11</v>
          </cell>
          <cell r="E160" t="str">
            <v>Transporte material de limpeza até 1km</v>
          </cell>
          <cell r="F160" t="str">
            <v>m³xkm</v>
          </cell>
        </row>
        <row r="161">
          <cell r="B161" t="str">
            <v>1.1.30</v>
          </cell>
          <cell r="D161" t="str">
            <v>22.03.12</v>
          </cell>
          <cell r="E161" t="str">
            <v xml:space="preserve">Transporte material de limpeza além de 1km </v>
          </cell>
          <cell r="F161" t="str">
            <v>m³xkm</v>
          </cell>
        </row>
        <row r="162">
          <cell r="B162" t="str">
            <v>1.1.31</v>
          </cell>
          <cell r="D162" t="str">
            <v>22.04.01</v>
          </cell>
          <cell r="E162" t="str">
            <v xml:space="preserve">Compactação de aterro maior/igual 95%PS </v>
          </cell>
          <cell r="F162" t="str">
            <v>m³</v>
          </cell>
        </row>
        <row r="163">
          <cell r="B163" t="str">
            <v>1.1.32</v>
          </cell>
          <cell r="D163" t="str">
            <v>22.06.01</v>
          </cell>
          <cell r="E163" t="str">
            <v>Lastro fundação de aterro c/areia lavada</v>
          </cell>
          <cell r="F163" t="str">
            <v>m³</v>
          </cell>
        </row>
        <row r="164">
          <cell r="B164" t="str">
            <v>1.1.33</v>
          </cell>
          <cell r="D164" t="str">
            <v>22.06.04</v>
          </cell>
          <cell r="E164" t="str">
            <v>Lastro fundação de aterro c/pedra rachão</v>
          </cell>
          <cell r="F164" t="str">
            <v>m³</v>
          </cell>
        </row>
        <row r="165">
          <cell r="B165" t="str">
            <v>1.1.34</v>
          </cell>
          <cell r="D165" t="str">
            <v>22.06.05</v>
          </cell>
          <cell r="E165" t="str">
            <v xml:space="preserve">Espalhamento Adensamento Material de Fund. de Aterro </v>
          </cell>
          <cell r="F165" t="str">
            <v>m³</v>
          </cell>
        </row>
        <row r="166">
          <cell r="B166" t="str">
            <v>1.1.35</v>
          </cell>
          <cell r="D166" t="str">
            <v>22.07.01</v>
          </cell>
          <cell r="E166" t="str">
            <v>Valeta de proteção manual</v>
          </cell>
          <cell r="F166" t="str">
            <v>m</v>
          </cell>
        </row>
        <row r="168">
          <cell r="B168" t="str">
            <v>Cód. Colinas</v>
          </cell>
          <cell r="D168" t="str">
            <v>Código</v>
          </cell>
          <cell r="E168" t="str">
            <v>Serviços</v>
          </cell>
          <cell r="F168" t="str">
            <v>Unid.</v>
          </cell>
        </row>
        <row r="171">
          <cell r="D171" t="str">
            <v>FASE 23 - PAVIMENTAÇÃO</v>
          </cell>
        </row>
        <row r="172">
          <cell r="B172" t="str">
            <v>3.1.1</v>
          </cell>
          <cell r="D172" t="str">
            <v>23.01.01</v>
          </cell>
          <cell r="E172" t="str">
            <v>Dem. Pav. Flex. m³ 3,95</v>
          </cell>
          <cell r="F172" t="str">
            <v>m³</v>
          </cell>
        </row>
        <row r="173">
          <cell r="B173" t="str">
            <v>3.1.2</v>
          </cell>
          <cell r="D173" t="str">
            <v>23.02.01</v>
          </cell>
          <cell r="E173" t="str">
            <v>Melhoria/preparo sub-leito - 100% PN</v>
          </cell>
          <cell r="F173" t="str">
            <v>m²</v>
          </cell>
        </row>
        <row r="174">
          <cell r="B174" t="str">
            <v>3.1.3</v>
          </cell>
          <cell r="D174" t="str">
            <v>23.02.02</v>
          </cell>
          <cell r="E174" t="str">
            <v xml:space="preserve">Melhoria/preparo sub-leito - 100% PI </v>
          </cell>
          <cell r="F174" t="str">
            <v>m²</v>
          </cell>
        </row>
        <row r="175">
          <cell r="B175" t="str">
            <v>3.1.4</v>
          </cell>
          <cell r="D175" t="str">
            <v>23.03.01</v>
          </cell>
          <cell r="E175" t="str">
            <v>Reforço sub-leito escav.solo escolhido</v>
          </cell>
          <cell r="F175" t="str">
            <v>m³</v>
          </cell>
        </row>
        <row r="176">
          <cell r="B176" t="str">
            <v>3.1.5</v>
          </cell>
          <cell r="D176" t="str">
            <v>23.03.02.01</v>
          </cell>
          <cell r="E176" t="str">
            <v xml:space="preserve">Reforço de sub-leito - transp até 01km </v>
          </cell>
          <cell r="F176" t="str">
            <v>m³xkm</v>
          </cell>
        </row>
        <row r="177">
          <cell r="B177" t="str">
            <v>3.1.6</v>
          </cell>
          <cell r="D177" t="str">
            <v>23.03.02.02</v>
          </cell>
          <cell r="E177" t="str">
            <v xml:space="preserve">Reforço de sub-leito - transp até 02km </v>
          </cell>
          <cell r="F177" t="str">
            <v>m³xkm</v>
          </cell>
        </row>
        <row r="178">
          <cell r="B178" t="str">
            <v>3.1.7</v>
          </cell>
          <cell r="D178" t="str">
            <v>23.03.02.03</v>
          </cell>
          <cell r="E178" t="str">
            <v>Reforço de sub-leito - transp até 05km</v>
          </cell>
          <cell r="F178" t="str">
            <v>m³xkm</v>
          </cell>
        </row>
        <row r="179">
          <cell r="B179" t="str">
            <v>3.1.8</v>
          </cell>
          <cell r="D179" t="str">
            <v>23.03.02.04</v>
          </cell>
          <cell r="E179" t="str">
            <v xml:space="preserve">Reforço de sub-leito - transp até 10km </v>
          </cell>
          <cell r="F179" t="str">
            <v>m³xkm</v>
          </cell>
        </row>
        <row r="180">
          <cell r="B180" t="str">
            <v>3.1.9</v>
          </cell>
          <cell r="D180" t="str">
            <v>23.03.02.05</v>
          </cell>
          <cell r="E180" t="str">
            <v>Reforço de sub-leito - transp até 15km</v>
          </cell>
          <cell r="F180" t="str">
            <v>m³xkm</v>
          </cell>
        </row>
        <row r="181">
          <cell r="B181" t="str">
            <v>3.1.10</v>
          </cell>
          <cell r="D181" t="str">
            <v>23.03.02.06</v>
          </cell>
          <cell r="E181" t="str">
            <v xml:space="preserve">Reforço de sub-leito - transp. + 15km </v>
          </cell>
          <cell r="F181" t="str">
            <v>m³xkm</v>
          </cell>
        </row>
        <row r="182">
          <cell r="B182" t="str">
            <v>3.1.11</v>
          </cell>
          <cell r="D182" t="str">
            <v>23.03.03</v>
          </cell>
          <cell r="E182" t="str">
            <v xml:space="preserve">Reforço de sub-leito compact 100% PI </v>
          </cell>
          <cell r="F182" t="str">
            <v>m³</v>
          </cell>
        </row>
        <row r="183">
          <cell r="B183" t="str">
            <v>3.1.12</v>
          </cell>
          <cell r="D183" t="str">
            <v>23.03.04</v>
          </cell>
          <cell r="E183" t="str">
            <v xml:space="preserve">Reforço de sub-leito compact 100% PN </v>
          </cell>
          <cell r="F183" t="str">
            <v>m³</v>
          </cell>
        </row>
        <row r="184">
          <cell r="B184" t="str">
            <v>3.1.13</v>
          </cell>
          <cell r="D184" t="str">
            <v>23.04.01.01.26</v>
          </cell>
          <cell r="E184" t="str">
            <v>Sub-base ou base solo cim 3% - Usina</v>
          </cell>
          <cell r="F184" t="str">
            <v>m³</v>
          </cell>
        </row>
        <row r="185">
          <cell r="B185" t="str">
            <v>3.1.14</v>
          </cell>
          <cell r="D185" t="str">
            <v>23.04.01.02</v>
          </cell>
          <cell r="E185" t="str">
            <v>Sub-base ou base solo cim 4% - Usina</v>
          </cell>
          <cell r="F185" t="str">
            <v>m³</v>
          </cell>
        </row>
        <row r="186">
          <cell r="B186" t="str">
            <v>3.1.15</v>
          </cell>
          <cell r="D186" t="str">
            <v>23.04.01.03</v>
          </cell>
          <cell r="E186" t="str">
            <v>Sub-base ou base solo cim 5% - Usina</v>
          </cell>
          <cell r="F186" t="str">
            <v>m³</v>
          </cell>
        </row>
        <row r="187">
          <cell r="B187" t="str">
            <v>3.1.16</v>
          </cell>
          <cell r="D187" t="str">
            <v>23.04.01.04</v>
          </cell>
          <cell r="E187" t="str">
            <v>Sub-base ou base solo cim 6% - Usina</v>
          </cell>
          <cell r="F187" t="str">
            <v>m³</v>
          </cell>
        </row>
        <row r="188">
          <cell r="B188" t="str">
            <v>3.1.17</v>
          </cell>
          <cell r="D188" t="str">
            <v>23.04.01.05</v>
          </cell>
          <cell r="E188" t="str">
            <v>Sub-base ou base solo cim 7% - Usina</v>
          </cell>
          <cell r="F188" t="str">
            <v>m³</v>
          </cell>
        </row>
        <row r="189">
          <cell r="B189" t="str">
            <v>3.1.18</v>
          </cell>
          <cell r="D189" t="str">
            <v>23.04.01.06</v>
          </cell>
          <cell r="E189" t="str">
            <v>Sub-base ou base solo cim 8% - Usina</v>
          </cell>
          <cell r="F189" t="str">
            <v>m³</v>
          </cell>
        </row>
        <row r="190">
          <cell r="B190" t="str">
            <v>3.1.19</v>
          </cell>
          <cell r="D190" t="str">
            <v>23.04.01.07</v>
          </cell>
          <cell r="E190" t="str">
            <v>Sub-base ou base solo cim 9% - Usina</v>
          </cell>
          <cell r="F190" t="str">
            <v>m³</v>
          </cell>
        </row>
        <row r="191">
          <cell r="B191" t="str">
            <v>3.1.20</v>
          </cell>
          <cell r="D191" t="str">
            <v>23.04.01.08</v>
          </cell>
          <cell r="E191" t="str">
            <v>Sub-base ou base solo cim 10% - Usina</v>
          </cell>
          <cell r="F191" t="str">
            <v>m³</v>
          </cell>
        </row>
        <row r="192">
          <cell r="B192" t="str">
            <v>3.1.21</v>
          </cell>
          <cell r="D192" t="str">
            <v>23.04.01.09</v>
          </cell>
          <cell r="E192" t="str">
            <v>Sub-base ou base solo cim 11% - Usina</v>
          </cell>
          <cell r="F192" t="str">
            <v>m³</v>
          </cell>
        </row>
        <row r="193">
          <cell r="B193" t="str">
            <v>3.1.22</v>
          </cell>
          <cell r="D193" t="str">
            <v>23.04.01.10</v>
          </cell>
          <cell r="E193" t="str">
            <v>Sub-base ou base solo cim 12% - Usina</v>
          </cell>
          <cell r="F193" t="str">
            <v>m³</v>
          </cell>
        </row>
        <row r="194">
          <cell r="B194" t="str">
            <v>3.1.23</v>
          </cell>
          <cell r="D194" t="str">
            <v>23.04.01.11</v>
          </cell>
          <cell r="E194" t="str">
            <v>Sub-base ou base solo cim 3% - Pulv.</v>
          </cell>
          <cell r="F194" t="str">
            <v>m³</v>
          </cell>
        </row>
        <row r="195">
          <cell r="B195" t="str">
            <v>3.1.24</v>
          </cell>
          <cell r="D195" t="str">
            <v>23.04.01.12</v>
          </cell>
          <cell r="E195" t="str">
            <v>Sub-base ou base solo cim 4% - Pulv.</v>
          </cell>
          <cell r="F195" t="str">
            <v>m³</v>
          </cell>
        </row>
        <row r="196">
          <cell r="B196" t="str">
            <v>3.1.25</v>
          </cell>
          <cell r="D196" t="str">
            <v>23.04.01.13</v>
          </cell>
          <cell r="E196" t="str">
            <v xml:space="preserve">Sub-base ou base solo cim 5% - Pulv. </v>
          </cell>
          <cell r="F196" t="str">
            <v>m³</v>
          </cell>
        </row>
        <row r="197">
          <cell r="B197" t="str">
            <v>3.1.26</v>
          </cell>
          <cell r="D197" t="str">
            <v>23.04.01.14</v>
          </cell>
          <cell r="E197" t="str">
            <v>Sub-base ou base solo cim 6% - Pulv.</v>
          </cell>
          <cell r="F197" t="str">
            <v>m³</v>
          </cell>
        </row>
        <row r="198">
          <cell r="B198" t="str">
            <v>3.1.27</v>
          </cell>
          <cell r="D198" t="str">
            <v>23.04.01.15</v>
          </cell>
          <cell r="E198" t="str">
            <v xml:space="preserve">Sub-base ou base solo cim 7% - Pulv. </v>
          </cell>
          <cell r="F198" t="str">
            <v>m³</v>
          </cell>
        </row>
        <row r="199">
          <cell r="B199" t="str">
            <v>3.1.28</v>
          </cell>
          <cell r="D199" t="str">
            <v>23.04.01.16</v>
          </cell>
          <cell r="E199" t="str">
            <v xml:space="preserve">Sub-base ou base solo cim 8% - Pulv. </v>
          </cell>
          <cell r="F199" t="str">
            <v>m³</v>
          </cell>
        </row>
        <row r="200">
          <cell r="B200" t="str">
            <v>3.1.29</v>
          </cell>
          <cell r="D200" t="str">
            <v>23.04.01.17</v>
          </cell>
          <cell r="E200" t="str">
            <v xml:space="preserve">Sub-base ou base solo cim 9% - Pulv. </v>
          </cell>
          <cell r="F200" t="str">
            <v>m³</v>
          </cell>
        </row>
        <row r="201">
          <cell r="B201" t="str">
            <v>3.1.30</v>
          </cell>
          <cell r="D201" t="str">
            <v>23.04.01.18</v>
          </cell>
          <cell r="E201" t="str">
            <v xml:space="preserve">Sub-base ou base solo cim 10% - Pulv. </v>
          </cell>
          <cell r="F201" t="str">
            <v>m³</v>
          </cell>
        </row>
        <row r="202">
          <cell r="B202" t="str">
            <v>3.1.31</v>
          </cell>
          <cell r="D202" t="str">
            <v>23.04.01.19</v>
          </cell>
          <cell r="E202" t="str">
            <v xml:space="preserve">Sub-base ou base solo cim 11% - Pulv. </v>
          </cell>
          <cell r="F202" t="str">
            <v>m³</v>
          </cell>
        </row>
        <row r="203">
          <cell r="B203" t="str">
            <v>3.1.32</v>
          </cell>
          <cell r="D203" t="str">
            <v>23.04.01.20</v>
          </cell>
          <cell r="E203" t="str">
            <v xml:space="preserve">Sub-base ou base solo cim 12% - Pulv. </v>
          </cell>
          <cell r="F203" t="str">
            <v>m³</v>
          </cell>
        </row>
        <row r="204">
          <cell r="B204" t="str">
            <v>3.1.33</v>
          </cell>
          <cell r="D204" t="str">
            <v>23.04.02.01</v>
          </cell>
          <cell r="E204" t="str">
            <v xml:space="preserve">Sub-base ou base solo brita c/ cim.3% </v>
          </cell>
          <cell r="F204" t="str">
            <v>m³</v>
          </cell>
        </row>
        <row r="205">
          <cell r="B205" t="str">
            <v>3.1.34</v>
          </cell>
          <cell r="D205" t="str">
            <v>23.04.02.02</v>
          </cell>
          <cell r="E205" t="str">
            <v xml:space="preserve">Sub-base ou base solo brita c/ cim.4% </v>
          </cell>
          <cell r="F205" t="str">
            <v>m³</v>
          </cell>
        </row>
        <row r="206">
          <cell r="B206" t="str">
            <v>3.1.35</v>
          </cell>
          <cell r="D206" t="str">
            <v>23.04.02.03</v>
          </cell>
          <cell r="E206" t="str">
            <v xml:space="preserve">Sub-base ou base solo brita c/ cim.5% </v>
          </cell>
          <cell r="F206" t="str">
            <v>m³</v>
          </cell>
        </row>
        <row r="207">
          <cell r="B207" t="str">
            <v>3.1.36</v>
          </cell>
          <cell r="D207" t="str">
            <v>23.04.02.04</v>
          </cell>
          <cell r="E207" t="str">
            <v xml:space="preserve">Sub-base ou base solo brita c/ cim.6% </v>
          </cell>
          <cell r="F207" t="str">
            <v>m³</v>
          </cell>
        </row>
        <row r="208">
          <cell r="B208" t="str">
            <v>3.1.37</v>
          </cell>
          <cell r="D208" t="str">
            <v>23.04.02.05</v>
          </cell>
          <cell r="E208" t="str">
            <v xml:space="preserve">Sub-base ou base de solo brita 50% brita </v>
          </cell>
          <cell r="F208" t="str">
            <v>m³</v>
          </cell>
        </row>
        <row r="209">
          <cell r="B209" t="str">
            <v>3.1.38</v>
          </cell>
          <cell r="D209" t="str">
            <v>23.04.02.07</v>
          </cell>
          <cell r="E209" t="str">
            <v>Sub-base ou base de solo brita 60% brita</v>
          </cell>
          <cell r="F209" t="str">
            <v>m³</v>
          </cell>
        </row>
        <row r="210">
          <cell r="B210" t="str">
            <v>3.1.39</v>
          </cell>
          <cell r="D210" t="str">
            <v>23.04.02.09</v>
          </cell>
          <cell r="E210" t="str">
            <v>Sub-base ou base de solo brita 70% brita</v>
          </cell>
          <cell r="F210" t="str">
            <v>m³</v>
          </cell>
        </row>
        <row r="211">
          <cell r="B211" t="str">
            <v>3.1.40</v>
          </cell>
          <cell r="D211" t="str">
            <v>23.04.02.11</v>
          </cell>
          <cell r="E211" t="str">
            <v xml:space="preserve">Sub-base ou base de solo brita 80% brita </v>
          </cell>
          <cell r="F211" t="str">
            <v>m³</v>
          </cell>
        </row>
        <row r="212">
          <cell r="B212" t="str">
            <v>3.1.41</v>
          </cell>
          <cell r="D212" t="str">
            <v>23.04.02.13</v>
          </cell>
          <cell r="E212" t="str">
            <v>Sub-base ou base de solo brita 90% brita</v>
          </cell>
          <cell r="F212" t="str">
            <v>m³</v>
          </cell>
        </row>
        <row r="213">
          <cell r="B213" t="str">
            <v>3.1.42</v>
          </cell>
          <cell r="D213" t="str">
            <v>23.04.03.01</v>
          </cell>
          <cell r="E213" t="str">
            <v xml:space="preserve">Sub-base ou base brita grad. simples </v>
          </cell>
          <cell r="F213" t="str">
            <v>m³</v>
          </cell>
        </row>
        <row r="214">
          <cell r="B214" t="str">
            <v>3.1.43</v>
          </cell>
          <cell r="D214" t="str">
            <v>23.04.03.02</v>
          </cell>
          <cell r="E214" t="str">
            <v>Sub-base ou base de Pedra Britada</v>
          </cell>
          <cell r="F214" t="str">
            <v>m³</v>
          </cell>
        </row>
        <row r="215">
          <cell r="B215" t="str">
            <v>3.1.44</v>
          </cell>
          <cell r="D215" t="str">
            <v>23.04.03.03</v>
          </cell>
          <cell r="E215" t="str">
            <v>Sub-base ou base de Bica Corrida</v>
          </cell>
          <cell r="F215" t="str">
            <v>m³</v>
          </cell>
        </row>
        <row r="216">
          <cell r="B216" t="str">
            <v>3.1.45</v>
          </cell>
          <cell r="D216" t="str">
            <v>23.04.03.04</v>
          </cell>
          <cell r="E216" t="str">
            <v>Sub-base ou base de Pedra Rachão, Conf. ET-POO/042 (DERSA)</v>
          </cell>
          <cell r="F216" t="str">
            <v>m³</v>
          </cell>
        </row>
        <row r="217">
          <cell r="B217" t="str">
            <v>3.1.46</v>
          </cell>
          <cell r="D217" t="str">
            <v>23.04.04.01</v>
          </cell>
          <cell r="E217" t="str">
            <v>Sub-base/base brita grad.c/ cim 1% vol.</v>
          </cell>
          <cell r="F217" t="str">
            <v>m³</v>
          </cell>
        </row>
        <row r="218">
          <cell r="B218" t="str">
            <v>3.1.47</v>
          </cell>
          <cell r="D218" t="str">
            <v>23.04.04.02</v>
          </cell>
          <cell r="E218" t="str">
            <v xml:space="preserve">Sub-base/base brita grad.c/cim 2% vol. </v>
          </cell>
          <cell r="F218" t="str">
            <v>m³</v>
          </cell>
        </row>
        <row r="219">
          <cell r="B219" t="str">
            <v>3.1.48</v>
          </cell>
          <cell r="D219" t="str">
            <v>23.04.04.03</v>
          </cell>
          <cell r="E219" t="str">
            <v xml:space="preserve">Sub-base/base brita grad.c/cim 3% vol. </v>
          </cell>
          <cell r="F219" t="str">
            <v>m³</v>
          </cell>
        </row>
        <row r="220">
          <cell r="B220" t="str">
            <v>3.1.49</v>
          </cell>
          <cell r="D220" t="str">
            <v>23.04.04.04</v>
          </cell>
          <cell r="E220" t="str">
            <v xml:space="preserve">Sub-base/base brita grad.c/cim 4% vol. </v>
          </cell>
          <cell r="F220" t="str">
            <v>m³</v>
          </cell>
        </row>
        <row r="221">
          <cell r="B221" t="str">
            <v>3.1.50</v>
          </cell>
          <cell r="D221" t="str">
            <v>23.04.05.01</v>
          </cell>
          <cell r="E221" t="str">
            <v>Sub-base/base solo estabiliz. Granulometr.</v>
          </cell>
          <cell r="F221" t="str">
            <v>m³</v>
          </cell>
        </row>
        <row r="222">
          <cell r="B222" t="str">
            <v>3.1.51</v>
          </cell>
          <cell r="D222" t="str">
            <v>23.04.06.01</v>
          </cell>
          <cell r="E222" t="str">
            <v>Sub-base/base macadame hidraúlico</v>
          </cell>
          <cell r="F222" t="str">
            <v>m³</v>
          </cell>
        </row>
        <row r="223">
          <cell r="B223" t="str">
            <v>3.1.52</v>
          </cell>
          <cell r="D223" t="str">
            <v>23.04.06.02</v>
          </cell>
          <cell r="E223" t="str">
            <v>Sub-base/base macadame betum.</v>
          </cell>
          <cell r="F223" t="str">
            <v>m³</v>
          </cell>
        </row>
        <row r="224">
          <cell r="B224" t="str">
            <v>3.1.53</v>
          </cell>
          <cell r="D224" t="str">
            <v>23.04.07.01</v>
          </cell>
          <cell r="E224" t="str">
            <v xml:space="preserve">Sub-base/base solo aren. fino 95%PI </v>
          </cell>
          <cell r="F224" t="str">
            <v>m³</v>
          </cell>
        </row>
        <row r="225">
          <cell r="B225" t="str">
            <v>3.1.54</v>
          </cell>
          <cell r="D225" t="str">
            <v>23.04.07.03</v>
          </cell>
          <cell r="E225" t="str">
            <v xml:space="preserve">Sub-base/base solo estabiliz. quimic. </v>
          </cell>
          <cell r="F225" t="str">
            <v>m³</v>
          </cell>
        </row>
        <row r="226">
          <cell r="B226" t="str">
            <v>3.1.55</v>
          </cell>
          <cell r="D226" t="str">
            <v>23.05.01</v>
          </cell>
          <cell r="E226" t="str">
            <v xml:space="preserve">Imprimadura bet. impermeabilizante </v>
          </cell>
          <cell r="F226" t="str">
            <v>m²</v>
          </cell>
        </row>
        <row r="227">
          <cell r="B227" t="str">
            <v>3.1.56</v>
          </cell>
          <cell r="D227" t="str">
            <v>23.05.02</v>
          </cell>
          <cell r="E227" t="str">
            <v xml:space="preserve">Imprimadura betuminosa ligante </v>
          </cell>
          <cell r="F227" t="str">
            <v>m²</v>
          </cell>
        </row>
        <row r="228">
          <cell r="B228" t="str">
            <v>3.1.57</v>
          </cell>
          <cell r="D228" t="str">
            <v>23.05.03</v>
          </cell>
          <cell r="E228" t="str">
            <v xml:space="preserve">Imprimadura bet. auxiliar de ligação </v>
          </cell>
          <cell r="F228" t="str">
            <v>m²</v>
          </cell>
        </row>
        <row r="229">
          <cell r="B229" t="str">
            <v>3.1.58</v>
          </cell>
          <cell r="D229" t="str">
            <v>23.05.04</v>
          </cell>
          <cell r="E229" t="str">
            <v>Imprimadura betuminosa ligante modif. Polimero</v>
          </cell>
          <cell r="F229" t="str">
            <v>m²</v>
          </cell>
        </row>
        <row r="230">
          <cell r="B230" t="str">
            <v>3.1.59</v>
          </cell>
          <cell r="D230" t="str">
            <v>23.06.01</v>
          </cell>
          <cell r="E230" t="str">
            <v xml:space="preserve">Tratamento superficial simples </v>
          </cell>
          <cell r="F230" t="str">
            <v>m²</v>
          </cell>
        </row>
        <row r="231">
          <cell r="B231" t="str">
            <v>3.1.60</v>
          </cell>
          <cell r="D231" t="str">
            <v>23.06.02</v>
          </cell>
          <cell r="E231" t="str">
            <v xml:space="preserve">Tratamento superficial duplo </v>
          </cell>
          <cell r="F231" t="str">
            <v>m³</v>
          </cell>
        </row>
        <row r="232">
          <cell r="B232" t="str">
            <v>3.1.61</v>
          </cell>
          <cell r="D232" t="str">
            <v>23.06.03</v>
          </cell>
          <cell r="E232" t="str">
            <v xml:space="preserve">Tratamento superficial triplo </v>
          </cell>
          <cell r="F232" t="str">
            <v>m³</v>
          </cell>
        </row>
        <row r="233">
          <cell r="B233" t="str">
            <v>3.1.62</v>
          </cell>
          <cell r="D233" t="str">
            <v>23.06.04</v>
          </cell>
          <cell r="E233" t="str">
            <v>Micro Pavimento c/ Polimero Com Fibra</v>
          </cell>
          <cell r="F233" t="str">
            <v>m²</v>
          </cell>
        </row>
        <row r="234">
          <cell r="B234" t="str">
            <v>3.1.63</v>
          </cell>
          <cell r="D234" t="str">
            <v>23.06.04.01</v>
          </cell>
          <cell r="E234" t="str">
            <v>Micro Pavimento c/ Polimero Sem Fibra</v>
          </cell>
          <cell r="F234" t="str">
            <v>m²</v>
          </cell>
        </row>
        <row r="235">
          <cell r="B235" t="str">
            <v>3.1.64</v>
          </cell>
          <cell r="D235" t="str">
            <v>23.06.05</v>
          </cell>
          <cell r="E235" t="str">
            <v xml:space="preserve">Tratamento superf. c/ lama asfáltica </v>
          </cell>
          <cell r="F235" t="str">
            <v>m²</v>
          </cell>
        </row>
        <row r="236">
          <cell r="B236" t="str">
            <v>3.1.65</v>
          </cell>
          <cell r="D236" t="str">
            <v>23.06.06</v>
          </cell>
          <cell r="E236" t="str">
            <v xml:space="preserve">Tratamento sup.cam. lama asfáltica grossa </v>
          </cell>
          <cell r="F236" t="str">
            <v>m²</v>
          </cell>
        </row>
        <row r="237">
          <cell r="B237" t="str">
            <v>3.1.66</v>
          </cell>
          <cell r="D237" t="str">
            <v>23.06.07</v>
          </cell>
          <cell r="E237" t="str">
            <v xml:space="preserve">Tratamento superf. simples modif. p/polimero </v>
          </cell>
          <cell r="F237" t="str">
            <v>m²</v>
          </cell>
        </row>
        <row r="238">
          <cell r="B238" t="str">
            <v>3.1.67</v>
          </cell>
          <cell r="D238" t="str">
            <v>23.06.08</v>
          </cell>
          <cell r="E238" t="str">
            <v xml:space="preserve">Tratamento superf. duplo modif. p/polimero </v>
          </cell>
          <cell r="F238" t="str">
            <v>m³</v>
          </cell>
        </row>
        <row r="239">
          <cell r="B239" t="str">
            <v>3.1.68</v>
          </cell>
          <cell r="D239" t="str">
            <v>23.06.09</v>
          </cell>
          <cell r="E239" t="str">
            <v xml:space="preserve">Tratamento superf. triplo modif. p/polimero </v>
          </cell>
          <cell r="F239" t="str">
            <v>m³</v>
          </cell>
        </row>
        <row r="240">
          <cell r="B240" t="str">
            <v>3.1.69</v>
          </cell>
          <cell r="D240" t="str">
            <v>23.07.01</v>
          </cell>
          <cell r="E240" t="str">
            <v xml:space="preserve">Camada Base Pré-misturado a frio </v>
          </cell>
          <cell r="F240" t="str">
            <v>m³</v>
          </cell>
        </row>
        <row r="241">
          <cell r="B241" t="str">
            <v>3.1.70</v>
          </cell>
          <cell r="D241" t="str">
            <v>23.08.01.01</v>
          </cell>
          <cell r="E241" t="str">
            <v xml:space="preserve">Conc. asf. us.quente - Binder grad. A s/DOP </v>
          </cell>
          <cell r="F241" t="str">
            <v>m³</v>
          </cell>
        </row>
        <row r="242">
          <cell r="B242" t="str">
            <v>3.1.71</v>
          </cell>
          <cell r="D242" t="str">
            <v>23.08.02</v>
          </cell>
          <cell r="E242" t="str">
            <v xml:space="preserve">Conc. asf. us.quente - Binder grad. B c/DOP </v>
          </cell>
          <cell r="F242" t="str">
            <v>m³</v>
          </cell>
        </row>
        <row r="243">
          <cell r="B243" t="str">
            <v>3.1.72</v>
          </cell>
          <cell r="D243" t="str">
            <v>23.08.02.01</v>
          </cell>
          <cell r="E243" t="str">
            <v xml:space="preserve">Conc. asf. us.quente - Binder grad. B s/DOP </v>
          </cell>
          <cell r="F243" t="str">
            <v>m³</v>
          </cell>
        </row>
        <row r="244">
          <cell r="B244" t="str">
            <v>3.1.73</v>
          </cell>
          <cell r="D244" t="str">
            <v>23.08.03.01</v>
          </cell>
          <cell r="E244" t="str">
            <v xml:space="preserve">Camada Rolante -CBUQ Graduação - "C" s/DOP </v>
          </cell>
          <cell r="F244" t="str">
            <v>m³</v>
          </cell>
        </row>
        <row r="245">
          <cell r="B245" t="str">
            <v>3.1.74</v>
          </cell>
          <cell r="D245" t="str">
            <v>23.08.03.03</v>
          </cell>
          <cell r="E245" t="str">
            <v xml:space="preserve">Camada Rolante -CBUQ Graduação - "C" c/DOP </v>
          </cell>
          <cell r="F245" t="str">
            <v>m³</v>
          </cell>
        </row>
        <row r="246">
          <cell r="B246" t="str">
            <v>3.1.75</v>
          </cell>
          <cell r="D246" t="str">
            <v>23.08.06</v>
          </cell>
          <cell r="E246" t="str">
            <v>Conc. asfaltico modificado / 15% em peso de Borracha ( CONTINUO)</v>
          </cell>
          <cell r="F246" t="str">
            <v>m³</v>
          </cell>
        </row>
        <row r="247">
          <cell r="B247" t="str">
            <v>3.1.76</v>
          </cell>
          <cell r="D247" t="str">
            <v>23.09.01</v>
          </cell>
          <cell r="E247" t="str">
            <v>Capa selante tipo 2</v>
          </cell>
          <cell r="F247" t="str">
            <v>m²</v>
          </cell>
        </row>
        <row r="248">
          <cell r="B248" t="str">
            <v>3.1.77</v>
          </cell>
          <cell r="D248" t="str">
            <v>23.09.02</v>
          </cell>
          <cell r="E248" t="str">
            <v xml:space="preserve">Capa selante tipo 3 </v>
          </cell>
          <cell r="F248" t="str">
            <v>m²</v>
          </cell>
        </row>
        <row r="249">
          <cell r="B249" t="str">
            <v>3.1.78</v>
          </cell>
          <cell r="D249" t="str">
            <v>23.10.01</v>
          </cell>
          <cell r="E249" t="str">
            <v xml:space="preserve">Fresagem de pav., indep. espessura </v>
          </cell>
          <cell r="F249" t="str">
            <v>m³</v>
          </cell>
        </row>
        <row r="250">
          <cell r="B250" t="str">
            <v>3.1.79</v>
          </cell>
          <cell r="D250" t="str">
            <v>23.11.01</v>
          </cell>
          <cell r="E250" t="str">
            <v>Pavimento de conc. pobre rolado</v>
          </cell>
          <cell r="F250" t="str">
            <v>m³</v>
          </cell>
        </row>
        <row r="251">
          <cell r="B251" t="str">
            <v>3.1.80</v>
          </cell>
          <cell r="D251" t="str">
            <v>23.11.03</v>
          </cell>
          <cell r="E251" t="str">
            <v xml:space="preserve">Pavimento de conc. Mecanico </v>
          </cell>
          <cell r="F251" t="str">
            <v>m³</v>
          </cell>
        </row>
        <row r="252">
          <cell r="B252" t="str">
            <v>3.1.81</v>
          </cell>
          <cell r="D252" t="str">
            <v>23.12.01</v>
          </cell>
          <cell r="E252" t="str">
            <v xml:space="preserve">Pavimento conc intertr. 6 cm </v>
          </cell>
          <cell r="F252" t="str">
            <v>m²</v>
          </cell>
        </row>
        <row r="253">
          <cell r="B253" t="str">
            <v>3.1.82</v>
          </cell>
          <cell r="D253" t="str">
            <v>23.12.02</v>
          </cell>
          <cell r="E253" t="str">
            <v xml:space="preserve">Pavimento conc intertr. 8 cm </v>
          </cell>
          <cell r="F253" t="str">
            <v>m²</v>
          </cell>
        </row>
        <row r="254">
          <cell r="B254" t="str">
            <v>3.1.83</v>
          </cell>
          <cell r="D254" t="str">
            <v>23.12.03</v>
          </cell>
          <cell r="E254" t="str">
            <v>Pavimento conc intertr. 10 cm</v>
          </cell>
          <cell r="F254" t="str">
            <v>m²</v>
          </cell>
        </row>
        <row r="256">
          <cell r="B256" t="str">
            <v>Cód. Colinas</v>
          </cell>
          <cell r="D256" t="str">
            <v>Código</v>
          </cell>
          <cell r="E256" t="str">
            <v>Serviços</v>
          </cell>
          <cell r="F256" t="str">
            <v>Unid.</v>
          </cell>
        </row>
        <row r="259">
          <cell r="D259" t="str">
            <v>FASE 24 - OBRAS DE ARTE CORRENTE E DRENAGEM</v>
          </cell>
        </row>
        <row r="260">
          <cell r="B260" t="str">
            <v>4.1.1</v>
          </cell>
          <cell r="D260" t="str">
            <v>24.01.01</v>
          </cell>
          <cell r="E260" t="str">
            <v xml:space="preserve">Aterro de acesso </v>
          </cell>
          <cell r="F260" t="str">
            <v>m³</v>
          </cell>
        </row>
        <row r="261">
          <cell r="B261" t="str">
            <v>4.1.2</v>
          </cell>
          <cell r="D261" t="str">
            <v>24.02.01</v>
          </cell>
          <cell r="E261" t="str">
            <v xml:space="preserve">Escavação manual para obras sem explosivos </v>
          </cell>
          <cell r="F261" t="str">
            <v>m³</v>
          </cell>
        </row>
        <row r="262">
          <cell r="B262" t="str">
            <v>4.1.3</v>
          </cell>
          <cell r="D262" t="str">
            <v>24.02.02</v>
          </cell>
          <cell r="E262" t="str">
            <v xml:space="preserve">Escavação mecânica para obras sem explosivos </v>
          </cell>
          <cell r="F262" t="str">
            <v>m³</v>
          </cell>
        </row>
        <row r="263">
          <cell r="B263" t="str">
            <v>4.1.4</v>
          </cell>
          <cell r="D263" t="str">
            <v>24.02.03</v>
          </cell>
          <cell r="E263" t="str">
            <v xml:space="preserve">Escavação mecânica para obras com explosivo </v>
          </cell>
          <cell r="F263" t="str">
            <v>m³</v>
          </cell>
        </row>
        <row r="264">
          <cell r="B264" t="str">
            <v>4.1.5</v>
          </cell>
          <cell r="D264" t="str">
            <v>24.02.04</v>
          </cell>
          <cell r="E264" t="str">
            <v xml:space="preserve">Escavação corta-rio sem explosivo </v>
          </cell>
          <cell r="F264" t="str">
            <v>m³</v>
          </cell>
        </row>
        <row r="265">
          <cell r="B265" t="str">
            <v>4.1.6</v>
          </cell>
          <cell r="D265" t="str">
            <v>24.02.05</v>
          </cell>
          <cell r="E265" t="str">
            <v xml:space="preserve">Escavação corta-rio com explosivo </v>
          </cell>
          <cell r="F265" t="str">
            <v>m³</v>
          </cell>
        </row>
        <row r="266">
          <cell r="B266" t="str">
            <v>4.1.7</v>
          </cell>
          <cell r="D266" t="str">
            <v>24.02.08</v>
          </cell>
          <cell r="E266" t="str">
            <v xml:space="preserve">Escavação fund., bueiro ou dreno sem expl. até 2 m </v>
          </cell>
          <cell r="F266" t="str">
            <v>m³</v>
          </cell>
        </row>
        <row r="267">
          <cell r="B267" t="str">
            <v>4.1.8</v>
          </cell>
          <cell r="D267" t="str">
            <v xml:space="preserve">24.02.09 </v>
          </cell>
          <cell r="E267" t="str">
            <v xml:space="preserve">Acresc. p/Escav. 1,5 m profundidade, além 2m </v>
          </cell>
          <cell r="F267" t="str">
            <v>m³</v>
          </cell>
        </row>
        <row r="268">
          <cell r="B268" t="str">
            <v>4.1.9</v>
          </cell>
          <cell r="D268" t="str">
            <v>24.02.10</v>
          </cell>
          <cell r="E268" t="str">
            <v xml:space="preserve">Escavação fund., bueiro ou dreno c/expl. até 2 m </v>
          </cell>
          <cell r="F268" t="str">
            <v>m³</v>
          </cell>
        </row>
        <row r="269">
          <cell r="B269" t="str">
            <v>4.1.10</v>
          </cell>
          <cell r="D269" t="str">
            <v>24.02.11</v>
          </cell>
          <cell r="E269" t="str">
            <v xml:space="preserve">Acresc.esc. ensec.explos.c/ 1,5m prof. além 2m </v>
          </cell>
          <cell r="F269" t="str">
            <v>m³</v>
          </cell>
        </row>
        <row r="270">
          <cell r="B270" t="str">
            <v>4.1.11</v>
          </cell>
          <cell r="D270" t="str">
            <v>24.02.12</v>
          </cell>
          <cell r="E270" t="str">
            <v xml:space="preserve">Escavação fund. dentro ensec. sem expl. até 3m </v>
          </cell>
          <cell r="F270" t="str">
            <v>m³</v>
          </cell>
        </row>
        <row r="271">
          <cell r="B271" t="str">
            <v>4.1.12</v>
          </cell>
          <cell r="D271" t="str">
            <v>24.02.13</v>
          </cell>
          <cell r="E271" t="str">
            <v xml:space="preserve">Acresc. p/escav. ensec. p/cada 1m prof. além 3m </v>
          </cell>
          <cell r="F271" t="str">
            <v>m³</v>
          </cell>
        </row>
        <row r="272">
          <cell r="B272" t="str">
            <v>4.1.13</v>
          </cell>
          <cell r="D272" t="str">
            <v>24.02.14</v>
          </cell>
          <cell r="E272" t="str">
            <v xml:space="preserve">Escavação fund. dentro ensec. com expl. até 3 m </v>
          </cell>
          <cell r="F272" t="str">
            <v>m³</v>
          </cell>
        </row>
        <row r="273">
          <cell r="B273" t="str">
            <v>4.1.14</v>
          </cell>
          <cell r="D273" t="str">
            <v>24.02.15</v>
          </cell>
          <cell r="E273" t="str">
            <v>Acresc. p/escav. ensec.c/explos.c/ 1,5m além 3m</v>
          </cell>
          <cell r="F273" t="str">
            <v>m³</v>
          </cell>
        </row>
        <row r="274">
          <cell r="B274" t="str">
            <v>4.1.15</v>
          </cell>
          <cell r="D274" t="str">
            <v>24.03.01</v>
          </cell>
          <cell r="E274" t="str">
            <v xml:space="preserve">Parede ensecadeira com prancha - esp. 0,05m </v>
          </cell>
          <cell r="F274" t="str">
            <v>m²</v>
          </cell>
        </row>
        <row r="275">
          <cell r="B275" t="str">
            <v>4.1.16</v>
          </cell>
          <cell r="D275" t="str">
            <v>24.03.02</v>
          </cell>
          <cell r="E275" t="str">
            <v>Parede ensecadeira com prancha - esp. 0,075m</v>
          </cell>
          <cell r="F275" t="str">
            <v>m²</v>
          </cell>
        </row>
        <row r="276">
          <cell r="B276" t="str">
            <v>4.1.17</v>
          </cell>
          <cell r="D276" t="str">
            <v>24.03.04</v>
          </cell>
          <cell r="E276" t="str">
            <v xml:space="preserve">Argila ench. ensecadeira, incl. apiloamento </v>
          </cell>
          <cell r="F276" t="str">
            <v>m³</v>
          </cell>
        </row>
        <row r="277">
          <cell r="B277" t="str">
            <v>4.1.18</v>
          </cell>
          <cell r="D277" t="str">
            <v>24.03.05</v>
          </cell>
          <cell r="E277" t="str">
            <v xml:space="preserve">Esgotamento continuo água </v>
          </cell>
          <cell r="F277" t="str">
            <v>m³</v>
          </cell>
        </row>
        <row r="278">
          <cell r="B278" t="str">
            <v>4.1.19</v>
          </cell>
          <cell r="D278" t="str">
            <v>24.03.06</v>
          </cell>
          <cell r="E278" t="str">
            <v>Escoramento de valas/cavas p/ fund. contínuo</v>
          </cell>
          <cell r="F278" t="str">
            <v>m²</v>
          </cell>
        </row>
        <row r="279">
          <cell r="B279" t="str">
            <v>4.1.20</v>
          </cell>
          <cell r="D279" t="str">
            <v>24.03.07</v>
          </cell>
          <cell r="E279" t="str">
            <v xml:space="preserve">Escoramento de valas/cavas para fund. descont. </v>
          </cell>
          <cell r="F279" t="str">
            <v>m²</v>
          </cell>
        </row>
        <row r="280">
          <cell r="B280" t="str">
            <v>4.1.21</v>
          </cell>
          <cell r="D280" t="str">
            <v>24.03.08</v>
          </cell>
          <cell r="E280" t="str">
            <v>Escoramento para formas</v>
          </cell>
          <cell r="F280" t="str">
            <v>m²</v>
          </cell>
        </row>
        <row r="281">
          <cell r="B281" t="str">
            <v>4.1.22</v>
          </cell>
          <cell r="D281" t="str">
            <v>24.04.01</v>
          </cell>
          <cell r="E281" t="str">
            <v xml:space="preserve">Cimbramento de passagem secundária e galeria ret. </v>
          </cell>
          <cell r="F281" t="str">
            <v>m³</v>
          </cell>
        </row>
        <row r="282">
          <cell r="B282" t="str">
            <v>4.1.23</v>
          </cell>
          <cell r="D282" t="str">
            <v>24.04.02</v>
          </cell>
          <cell r="E282" t="str">
            <v>Cimbramento de galeria em abóboda</v>
          </cell>
          <cell r="F282" t="str">
            <v>m³</v>
          </cell>
        </row>
        <row r="283">
          <cell r="B283" t="str">
            <v>4.1.24</v>
          </cell>
          <cell r="D283" t="str">
            <v>24.04.03</v>
          </cell>
          <cell r="E283" t="str">
            <v>Andaime de madeira</v>
          </cell>
          <cell r="F283" t="str">
            <v>m³</v>
          </cell>
        </row>
        <row r="284">
          <cell r="B284" t="str">
            <v>4.1.25</v>
          </cell>
          <cell r="D284" t="str">
            <v>24.04.04</v>
          </cell>
          <cell r="E284" t="str">
            <v xml:space="preserve">Andaime tubular </v>
          </cell>
          <cell r="F284" t="str">
            <v>m³</v>
          </cell>
        </row>
        <row r="285">
          <cell r="B285" t="str">
            <v>4.1.26</v>
          </cell>
          <cell r="D285" t="str">
            <v>24.05.01</v>
          </cell>
          <cell r="E285" t="str">
            <v xml:space="preserve">Forma plana para concreto comum </v>
          </cell>
          <cell r="F285" t="str">
            <v>m²</v>
          </cell>
        </row>
        <row r="286">
          <cell r="B286" t="str">
            <v>4.1.27</v>
          </cell>
          <cell r="D286" t="str">
            <v>24.05.02</v>
          </cell>
          <cell r="E286" t="str">
            <v xml:space="preserve">Forma plana para concreto aparente </v>
          </cell>
          <cell r="F286" t="str">
            <v>m²</v>
          </cell>
        </row>
        <row r="287">
          <cell r="B287" t="str">
            <v>4.1.28</v>
          </cell>
          <cell r="D287" t="str">
            <v>24.06.01</v>
          </cell>
          <cell r="E287" t="str">
            <v xml:space="preserve">Aço CA-25 </v>
          </cell>
          <cell r="F287" t="str">
            <v>kg</v>
          </cell>
        </row>
        <row r="288">
          <cell r="B288" t="str">
            <v>4.1.29</v>
          </cell>
          <cell r="D288" t="str">
            <v>24.06.02</v>
          </cell>
          <cell r="E288" t="str">
            <v xml:space="preserve">Aço CA-50 </v>
          </cell>
          <cell r="F288" t="str">
            <v>kg</v>
          </cell>
        </row>
        <row r="289">
          <cell r="B289" t="str">
            <v>4.1.30</v>
          </cell>
          <cell r="D289" t="str">
            <v xml:space="preserve">24.06.03 </v>
          </cell>
          <cell r="E289" t="str">
            <v xml:space="preserve">Aço CA-60 </v>
          </cell>
          <cell r="F289" t="str">
            <v>kg</v>
          </cell>
        </row>
        <row r="290">
          <cell r="B290" t="str">
            <v>4.1.31</v>
          </cell>
          <cell r="D290" t="str">
            <v>24.06.04</v>
          </cell>
          <cell r="E290" t="str">
            <v xml:space="preserve">Tela metálica </v>
          </cell>
          <cell r="F290" t="str">
            <v>m³</v>
          </cell>
        </row>
        <row r="291">
          <cell r="B291" t="str">
            <v>4.1.32</v>
          </cell>
          <cell r="D291" t="str">
            <v>24.07.01</v>
          </cell>
          <cell r="E291" t="str">
            <v xml:space="preserve">Concreto Fck 10 Mpa </v>
          </cell>
          <cell r="F291" t="str">
            <v>m³</v>
          </cell>
        </row>
        <row r="292">
          <cell r="B292" t="str">
            <v>4.1.33</v>
          </cell>
          <cell r="D292" t="str">
            <v>24.07.02</v>
          </cell>
          <cell r="E292" t="str">
            <v xml:space="preserve">Concreto Fck 15 MPa </v>
          </cell>
          <cell r="F292" t="str">
            <v>m³</v>
          </cell>
        </row>
        <row r="293">
          <cell r="B293" t="str">
            <v>4.1.34</v>
          </cell>
          <cell r="D293" t="str">
            <v>24.07.03</v>
          </cell>
          <cell r="E293" t="str">
            <v xml:space="preserve">Concreto Fck 18 MPa </v>
          </cell>
          <cell r="F293" t="str">
            <v>m³</v>
          </cell>
        </row>
        <row r="294">
          <cell r="B294" t="str">
            <v>4.1.35</v>
          </cell>
          <cell r="D294" t="str">
            <v>24.07.04</v>
          </cell>
          <cell r="E294" t="str">
            <v>Concreto Fck 20 MPa</v>
          </cell>
          <cell r="F294" t="str">
            <v>m³</v>
          </cell>
        </row>
        <row r="295">
          <cell r="B295" t="str">
            <v>4.1.36</v>
          </cell>
          <cell r="D295" t="str">
            <v>24.07.05</v>
          </cell>
          <cell r="E295" t="str">
            <v xml:space="preserve">Concreto Fck 25 Mpa </v>
          </cell>
          <cell r="F295" t="str">
            <v>m³</v>
          </cell>
        </row>
        <row r="296">
          <cell r="B296" t="str">
            <v>4.1.37</v>
          </cell>
          <cell r="D296" t="str">
            <v>24.07.07</v>
          </cell>
          <cell r="E296" t="str">
            <v xml:space="preserve">Concreto Fck 30 MPa </v>
          </cell>
          <cell r="F296" t="str">
            <v>m³</v>
          </cell>
        </row>
        <row r="297">
          <cell r="B297" t="str">
            <v>4.1.38</v>
          </cell>
          <cell r="D297" t="str">
            <v>24.07.08</v>
          </cell>
          <cell r="E297" t="str">
            <v xml:space="preserve">Concreto Ciclópico </v>
          </cell>
          <cell r="F297" t="str">
            <v>m³</v>
          </cell>
        </row>
        <row r="298">
          <cell r="B298" t="str">
            <v>4.1.39</v>
          </cell>
          <cell r="D298" t="str">
            <v>24.07.09</v>
          </cell>
          <cell r="E298" t="str">
            <v>Bombeamento p/ concreto qualquer resistência</v>
          </cell>
          <cell r="F298" t="str">
            <v>m³</v>
          </cell>
        </row>
        <row r="299">
          <cell r="B299" t="str">
            <v>4.1.40</v>
          </cell>
          <cell r="D299" t="str">
            <v>24.07.10</v>
          </cell>
          <cell r="E299" t="str">
            <v xml:space="preserve">Concreto Fck 12 Mpa </v>
          </cell>
          <cell r="F299" t="str">
            <v>m³</v>
          </cell>
        </row>
        <row r="300">
          <cell r="B300" t="str">
            <v>4.1.41</v>
          </cell>
          <cell r="D300" t="str">
            <v>24.07.11</v>
          </cell>
          <cell r="E300" t="str">
            <v xml:space="preserve">Concreto Fck 16 MPa </v>
          </cell>
          <cell r="F300" t="str">
            <v>m³</v>
          </cell>
        </row>
        <row r="301">
          <cell r="B301" t="str">
            <v>4.1.42</v>
          </cell>
          <cell r="D301" t="str">
            <v>24.07.12</v>
          </cell>
          <cell r="E301" t="str">
            <v>Concreto Fck 35 MPa</v>
          </cell>
          <cell r="F301" t="str">
            <v>m³</v>
          </cell>
        </row>
        <row r="302">
          <cell r="B302" t="str">
            <v>4.1.43</v>
          </cell>
          <cell r="D302" t="str">
            <v>24.07.13</v>
          </cell>
          <cell r="E302" t="str">
            <v xml:space="preserve">Concreto Fck 40 MPa </v>
          </cell>
          <cell r="F302" t="str">
            <v>m³</v>
          </cell>
        </row>
        <row r="303">
          <cell r="B303" t="str">
            <v>4.1.44</v>
          </cell>
          <cell r="D303" t="str">
            <v>24.08.01</v>
          </cell>
          <cell r="E303" t="str">
            <v>Junta elástica em PVC tipo O-12</v>
          </cell>
          <cell r="F303" t="str">
            <v>m</v>
          </cell>
        </row>
        <row r="304">
          <cell r="B304" t="str">
            <v>4.1.45</v>
          </cell>
          <cell r="D304" t="str">
            <v>24.08.02</v>
          </cell>
          <cell r="E304" t="str">
            <v xml:space="preserve">Junta elástica em PVC tipo O-22 </v>
          </cell>
          <cell r="F304" t="str">
            <v>m</v>
          </cell>
        </row>
        <row r="305">
          <cell r="B305" t="str">
            <v>4.1.46</v>
          </cell>
          <cell r="D305" t="str">
            <v>24.09.01</v>
          </cell>
          <cell r="E305" t="str">
            <v xml:space="preserve">Enrocamento pedra arrumada </v>
          </cell>
          <cell r="F305" t="str">
            <v>m³</v>
          </cell>
        </row>
        <row r="306">
          <cell r="B306" t="str">
            <v>4.1.47</v>
          </cell>
          <cell r="D306" t="str">
            <v>24.09.02</v>
          </cell>
          <cell r="E306" t="str">
            <v xml:space="preserve">Enrocamento pedra arrumada e rejuntada </v>
          </cell>
          <cell r="F306" t="str">
            <v>m³</v>
          </cell>
        </row>
        <row r="307">
          <cell r="B307" t="str">
            <v>4.1.48</v>
          </cell>
          <cell r="D307" t="str">
            <v>24.09.03</v>
          </cell>
          <cell r="E307" t="str">
            <v xml:space="preserve">Enrrocamento pedra jogada </v>
          </cell>
          <cell r="F307" t="str">
            <v>m³</v>
          </cell>
        </row>
        <row r="308">
          <cell r="B308" t="str">
            <v>4.1.49</v>
          </cell>
          <cell r="D308" t="str">
            <v>24.09.04</v>
          </cell>
          <cell r="E308" t="str">
            <v>Gabião tipo caixa 50cm - tela galv.</v>
          </cell>
          <cell r="F308" t="str">
            <v>m³</v>
          </cell>
        </row>
        <row r="309">
          <cell r="B309" t="str">
            <v>4.1.50</v>
          </cell>
        </row>
        <row r="310">
          <cell r="B310" t="str">
            <v>4.1.51</v>
          </cell>
        </row>
        <row r="311">
          <cell r="B311" t="str">
            <v>4.1.52</v>
          </cell>
          <cell r="D311" t="str">
            <v>24.09.05.01</v>
          </cell>
          <cell r="E311" t="str">
            <v xml:space="preserve">Gabião tipo colchão espessura 17cm - tela galv. </v>
          </cell>
          <cell r="F311" t="str">
            <v>m²</v>
          </cell>
        </row>
        <row r="312">
          <cell r="B312" t="str">
            <v>4.1.53</v>
          </cell>
          <cell r="D312" t="str">
            <v>24.09.06.01</v>
          </cell>
          <cell r="E312" t="str">
            <v xml:space="preserve">Gabião tipo colchão espessura 23cm - tela galv. </v>
          </cell>
          <cell r="F312" t="str">
            <v>m²</v>
          </cell>
        </row>
        <row r="313">
          <cell r="B313" t="str">
            <v>4.1.54</v>
          </cell>
          <cell r="D313" t="str">
            <v>24.09.07.01</v>
          </cell>
          <cell r="E313" t="str">
            <v>Gabião tipo colchão espessura 30cm - tela galv.</v>
          </cell>
          <cell r="F313" t="str">
            <v>m²</v>
          </cell>
        </row>
        <row r="314">
          <cell r="B314" t="str">
            <v>4.1.55</v>
          </cell>
          <cell r="D314" t="str">
            <v>24.09.08.01</v>
          </cell>
          <cell r="E314" t="str">
            <v>Gabião tipo colchão espessura 17cm - tela pvc</v>
          </cell>
          <cell r="F314" t="str">
            <v>m²</v>
          </cell>
        </row>
        <row r="315">
          <cell r="B315" t="str">
            <v>4.1.56</v>
          </cell>
          <cell r="D315" t="str">
            <v>24.09.09.01</v>
          </cell>
          <cell r="E315" t="str">
            <v>Gabião tipo colchão espessura 23cm - tela pvc</v>
          </cell>
          <cell r="F315" t="str">
            <v>m²</v>
          </cell>
        </row>
        <row r="316">
          <cell r="B316" t="str">
            <v>4.1.57</v>
          </cell>
          <cell r="D316" t="str">
            <v>24.09.10.01</v>
          </cell>
          <cell r="E316" t="str">
            <v>Gabião tipo colchão espessura 30cm - tela pvc</v>
          </cell>
          <cell r="F316" t="str">
            <v>m²</v>
          </cell>
        </row>
        <row r="317">
          <cell r="B317" t="str">
            <v>4.1.58</v>
          </cell>
          <cell r="D317" t="str">
            <v>24.09.11</v>
          </cell>
          <cell r="E317" t="str">
            <v xml:space="preserve">Gabião tipo saco - tela galv. </v>
          </cell>
          <cell r="F317" t="str">
            <v>m³</v>
          </cell>
        </row>
        <row r="318">
          <cell r="B318" t="str">
            <v>4.1.59</v>
          </cell>
          <cell r="D318" t="str">
            <v>24.09.12</v>
          </cell>
          <cell r="E318" t="str">
            <v>Gabião tipo saco - tela galv. revestido de PVC</v>
          </cell>
          <cell r="F318" t="str">
            <v>m³</v>
          </cell>
        </row>
        <row r="319">
          <cell r="B319" t="str">
            <v>4.1.60</v>
          </cell>
          <cell r="D319" t="str">
            <v>24.09.13</v>
          </cell>
          <cell r="E319" t="str">
            <v>Camada filtrante pedra britada</v>
          </cell>
          <cell r="F319" t="str">
            <v>m³</v>
          </cell>
        </row>
        <row r="320">
          <cell r="B320" t="str">
            <v>4.1.61</v>
          </cell>
          <cell r="D320" t="str">
            <v>24.10.02</v>
          </cell>
          <cell r="E320" t="str">
            <v xml:space="preserve">Calçamento concreto Fck 15 MPa </v>
          </cell>
          <cell r="F320" t="str">
            <v>m³</v>
          </cell>
        </row>
        <row r="321">
          <cell r="B321" t="str">
            <v>4.1.62</v>
          </cell>
          <cell r="D321" t="str">
            <v>24.10.03</v>
          </cell>
          <cell r="E321" t="str">
            <v>Calçamento concreto Fck 10 MPa</v>
          </cell>
          <cell r="F321" t="str">
            <v>m³</v>
          </cell>
        </row>
        <row r="322">
          <cell r="B322" t="str">
            <v>4.1.63</v>
          </cell>
          <cell r="D322" t="str">
            <v>24.11.01</v>
          </cell>
          <cell r="E322" t="str">
            <v xml:space="preserve">Alvenaria tijolo </v>
          </cell>
          <cell r="F322" t="str">
            <v>m³</v>
          </cell>
        </row>
        <row r="323">
          <cell r="B323" t="str">
            <v>4.1.64</v>
          </cell>
          <cell r="D323" t="str">
            <v>24.11.02</v>
          </cell>
          <cell r="E323" t="str">
            <v>Alvenaria de pedra seca</v>
          </cell>
          <cell r="F323" t="str">
            <v>m³</v>
          </cell>
        </row>
        <row r="324">
          <cell r="B324" t="str">
            <v>4.1.65</v>
          </cell>
          <cell r="D324" t="str">
            <v>24.11.04</v>
          </cell>
          <cell r="E324" t="str">
            <v>Alvenaria de pedra argamassada</v>
          </cell>
          <cell r="F324" t="str">
            <v>m³</v>
          </cell>
        </row>
        <row r="325">
          <cell r="B325" t="str">
            <v>4.1.66</v>
          </cell>
          <cell r="D325" t="str">
            <v>24.11.05</v>
          </cell>
          <cell r="E325" t="str">
            <v>Alvenaria de bloco de concreto</v>
          </cell>
          <cell r="F325" t="str">
            <v>m³</v>
          </cell>
        </row>
        <row r="326">
          <cell r="B326" t="str">
            <v>4.1.67</v>
          </cell>
          <cell r="D326" t="str">
            <v>24.11.07</v>
          </cell>
          <cell r="E326" t="str">
            <v>Argamassa de cimento e areia traço 1:3 esp 2cm</v>
          </cell>
          <cell r="F326" t="str">
            <v>m²</v>
          </cell>
        </row>
        <row r="327">
          <cell r="B327" t="str">
            <v>4.1.68</v>
          </cell>
          <cell r="D327" t="str">
            <v>24.12.01.01</v>
          </cell>
          <cell r="E327" t="str">
            <v xml:space="preserve">Enchimento de vala com pedra britada 1 e 2 </v>
          </cell>
          <cell r="F327" t="str">
            <v>m³</v>
          </cell>
        </row>
        <row r="328">
          <cell r="B328" t="str">
            <v>4.1.69</v>
          </cell>
          <cell r="D328" t="str">
            <v>24.12.01.02</v>
          </cell>
          <cell r="E328" t="str">
            <v xml:space="preserve">Enchimento de vala com pedra britada 3 e 4 </v>
          </cell>
          <cell r="F328" t="str">
            <v>m³</v>
          </cell>
        </row>
        <row r="329">
          <cell r="B329" t="str">
            <v>4.1.70</v>
          </cell>
          <cell r="D329" t="str">
            <v>24.12.02</v>
          </cell>
          <cell r="E329" t="str">
            <v>Enchimento de vala com areia</v>
          </cell>
          <cell r="F329" t="str">
            <v>m³</v>
          </cell>
        </row>
        <row r="330">
          <cell r="B330" t="str">
            <v>4.1.71</v>
          </cell>
          <cell r="D330" t="str">
            <v>24.12.03</v>
          </cell>
          <cell r="E330" t="str">
            <v>Enchimento de vala com pedra marroada</v>
          </cell>
          <cell r="F330" t="str">
            <v>m³</v>
          </cell>
        </row>
        <row r="331">
          <cell r="B331" t="str">
            <v>4.1.72</v>
          </cell>
          <cell r="D331" t="str">
            <v>24.12.05</v>
          </cell>
          <cell r="E331" t="str">
            <v>Enchimento base tubo com pedra britada</v>
          </cell>
          <cell r="F331" t="str">
            <v>m³</v>
          </cell>
        </row>
        <row r="332">
          <cell r="B332" t="str">
            <v>4.1.73</v>
          </cell>
          <cell r="D332" t="str">
            <v xml:space="preserve">24.12.06 </v>
          </cell>
          <cell r="E332" t="str">
            <v xml:space="preserve">Enchimento base tubo com pedregulho de cava </v>
          </cell>
          <cell r="F332" t="str">
            <v>m³</v>
          </cell>
        </row>
        <row r="333">
          <cell r="B333" t="str">
            <v>4.1.74</v>
          </cell>
          <cell r="D333" t="str">
            <v>24.12.08</v>
          </cell>
          <cell r="E333" t="str">
            <v>Compactação manual com reaterro solo local</v>
          </cell>
          <cell r="F333" t="str">
            <v>m³</v>
          </cell>
        </row>
        <row r="334">
          <cell r="B334" t="str">
            <v>4.1.75</v>
          </cell>
          <cell r="D334" t="str">
            <v>24.13.01</v>
          </cell>
          <cell r="E334" t="str">
            <v>Val. 0,50m² 1ª categoria</v>
          </cell>
          <cell r="F334" t="str">
            <v>m³</v>
          </cell>
        </row>
        <row r="335">
          <cell r="B335" t="str">
            <v>4.1.76</v>
          </cell>
          <cell r="D335" t="str">
            <v>24.13.02</v>
          </cell>
          <cell r="E335" t="str">
            <v xml:space="preserve">Val. 0,50m² 2ª categoria </v>
          </cell>
          <cell r="F335" t="str">
            <v>m³</v>
          </cell>
        </row>
        <row r="336">
          <cell r="B336" t="str">
            <v>4.1.77</v>
          </cell>
          <cell r="D336" t="str">
            <v>24.13.03</v>
          </cell>
          <cell r="E336" t="str">
            <v>Val. 0,50m² 3ª categoria</v>
          </cell>
          <cell r="F336" t="str">
            <v>m³</v>
          </cell>
        </row>
        <row r="337">
          <cell r="B337" t="str">
            <v>4.1.78</v>
          </cell>
          <cell r="D337" t="str">
            <v>24.13.04</v>
          </cell>
          <cell r="E337" t="str">
            <v>Val. seção transversal maior 0,50m² 1ª cat.</v>
          </cell>
          <cell r="F337" t="str">
            <v>m³</v>
          </cell>
        </row>
        <row r="338">
          <cell r="B338" t="str">
            <v>4.1.79</v>
          </cell>
          <cell r="D338" t="str">
            <v>24.13.05</v>
          </cell>
          <cell r="E338" t="str">
            <v xml:space="preserve">Val. seção transversal maior 0,50m² 2ª cat. </v>
          </cell>
          <cell r="F338" t="str">
            <v>m³</v>
          </cell>
        </row>
        <row r="339">
          <cell r="B339" t="str">
            <v>4.1.80</v>
          </cell>
          <cell r="D339" t="str">
            <v>24.13.06</v>
          </cell>
          <cell r="E339" t="str">
            <v>Val. seção transversal maior 0,50m² 3ª cat.</v>
          </cell>
          <cell r="F339" t="str">
            <v>m³</v>
          </cell>
        </row>
        <row r="340">
          <cell r="B340" t="str">
            <v>4.1.81</v>
          </cell>
          <cell r="D340" t="str">
            <v>24.13.07</v>
          </cell>
          <cell r="E340" t="str">
            <v>Val. 0,50m² 3ª categoria ar comprimido</v>
          </cell>
          <cell r="F340" t="str">
            <v>m³</v>
          </cell>
        </row>
        <row r="341">
          <cell r="B341" t="str">
            <v>4.1.82</v>
          </cell>
          <cell r="D341" t="str">
            <v>24.14.01</v>
          </cell>
          <cell r="E341" t="str">
            <v>Manta geotêxtil não tecido</v>
          </cell>
          <cell r="F341" t="str">
            <v>kg</v>
          </cell>
        </row>
        <row r="342">
          <cell r="B342" t="str">
            <v>4.1.83</v>
          </cell>
          <cell r="D342" t="str">
            <v>24.14.01.01</v>
          </cell>
          <cell r="F342" t="str">
            <v>m²</v>
          </cell>
        </row>
        <row r="343">
          <cell r="B343" t="str">
            <v>4.1.84</v>
          </cell>
          <cell r="D343" t="str">
            <v>24.14.01.02</v>
          </cell>
          <cell r="F343" t="str">
            <v>m²</v>
          </cell>
        </row>
        <row r="344">
          <cell r="B344" t="str">
            <v>4.1.85</v>
          </cell>
          <cell r="D344" t="str">
            <v>24.14.01.03</v>
          </cell>
          <cell r="F344" t="str">
            <v>m²</v>
          </cell>
        </row>
        <row r="345">
          <cell r="B345" t="str">
            <v>4.1.86</v>
          </cell>
          <cell r="D345" t="str">
            <v>24.14.01.04</v>
          </cell>
          <cell r="F345" t="str">
            <v>m²</v>
          </cell>
        </row>
        <row r="346">
          <cell r="B346" t="str">
            <v>4.1.87</v>
          </cell>
          <cell r="D346" t="str">
            <v>24.14.01.05</v>
          </cell>
          <cell r="F346" t="str">
            <v>m²</v>
          </cell>
        </row>
        <row r="347">
          <cell r="B347" t="str">
            <v>4.1.88</v>
          </cell>
          <cell r="D347" t="str">
            <v>24.14.01.06</v>
          </cell>
          <cell r="F347" t="str">
            <v>m²</v>
          </cell>
        </row>
        <row r="348">
          <cell r="B348" t="str">
            <v>4.1.89</v>
          </cell>
          <cell r="D348" t="str">
            <v>24.14.02</v>
          </cell>
          <cell r="E348" t="str">
            <v>Manta geotêxtil tecido</v>
          </cell>
          <cell r="F348" t="str">
            <v>kg</v>
          </cell>
        </row>
        <row r="349">
          <cell r="B349" t="str">
            <v>4.1.90</v>
          </cell>
          <cell r="D349" t="str">
            <v>24.15.01</v>
          </cell>
          <cell r="E349" t="str">
            <v>Tubo dreno concreto 15 cm</v>
          </cell>
          <cell r="F349" t="str">
            <v>m</v>
          </cell>
        </row>
        <row r="350">
          <cell r="B350" t="str">
            <v>4.1.91</v>
          </cell>
          <cell r="D350" t="str">
            <v>24.15.02</v>
          </cell>
          <cell r="E350" t="str">
            <v>Tubo dreno concreto 20 cm</v>
          </cell>
          <cell r="F350" t="str">
            <v>m</v>
          </cell>
        </row>
        <row r="351">
          <cell r="B351" t="str">
            <v>4.1.92</v>
          </cell>
          <cell r="D351" t="str">
            <v>24.15.03</v>
          </cell>
          <cell r="E351" t="str">
            <v>Tubo dreno barro 15 cm</v>
          </cell>
          <cell r="F351" t="str">
            <v>m</v>
          </cell>
        </row>
        <row r="352">
          <cell r="B352" t="str">
            <v>4.1.93</v>
          </cell>
          <cell r="D352" t="str">
            <v>24.15.04</v>
          </cell>
          <cell r="E352" t="str">
            <v>Tubo dreno barro 20 cm</v>
          </cell>
          <cell r="F352" t="str">
            <v>m</v>
          </cell>
        </row>
        <row r="353">
          <cell r="B353" t="str">
            <v>4.1.94</v>
          </cell>
          <cell r="D353" t="str">
            <v>24.15.05</v>
          </cell>
          <cell r="E353" t="str">
            <v>Tubo de pvc perfurado ou não D=0,050m</v>
          </cell>
          <cell r="F353" t="str">
            <v>m</v>
          </cell>
        </row>
        <row r="354">
          <cell r="B354" t="str">
            <v>4.1.95</v>
          </cell>
          <cell r="D354" t="str">
            <v>24.15.07</v>
          </cell>
          <cell r="E354" t="str">
            <v>Tubo de pvc perfurado ou não D=0,10m</v>
          </cell>
          <cell r="F354" t="str">
            <v>m</v>
          </cell>
        </row>
        <row r="355">
          <cell r="B355" t="str">
            <v>4.1.96</v>
          </cell>
          <cell r="D355" t="str">
            <v>24.15.08</v>
          </cell>
          <cell r="E355" t="str">
            <v>Tubo de pvc perfurado ou não D=0,15m</v>
          </cell>
          <cell r="F355" t="str">
            <v>m</v>
          </cell>
        </row>
        <row r="356">
          <cell r="B356" t="str">
            <v>4.1.97</v>
          </cell>
          <cell r="D356" t="str">
            <v>24.15.09</v>
          </cell>
          <cell r="E356" t="str">
            <v>Dreno horizontal profundo</v>
          </cell>
          <cell r="F356" t="str">
            <v>m</v>
          </cell>
        </row>
        <row r="357">
          <cell r="B357" t="str">
            <v>4.1.98</v>
          </cell>
          <cell r="D357" t="str">
            <v>24.15.11</v>
          </cell>
          <cell r="F357" t="str">
            <v>m</v>
          </cell>
        </row>
        <row r="358">
          <cell r="B358" t="str">
            <v>4.1.99</v>
          </cell>
          <cell r="D358" t="str">
            <v>24.15.12</v>
          </cell>
          <cell r="F358" t="str">
            <v>m</v>
          </cell>
        </row>
        <row r="359">
          <cell r="B359" t="str">
            <v>4.1.100</v>
          </cell>
          <cell r="D359" t="str">
            <v>24.15.13</v>
          </cell>
          <cell r="F359" t="str">
            <v>m</v>
          </cell>
        </row>
        <row r="360">
          <cell r="B360" t="str">
            <v>4.1.101</v>
          </cell>
          <cell r="D360" t="str">
            <v>24.15.14</v>
          </cell>
          <cell r="F360" t="str">
            <v>m</v>
          </cell>
        </row>
        <row r="361">
          <cell r="B361" t="str">
            <v>4.1.102</v>
          </cell>
          <cell r="D361" t="str">
            <v>24.15.15</v>
          </cell>
          <cell r="F361" t="str">
            <v>m</v>
          </cell>
        </row>
        <row r="362">
          <cell r="B362" t="str">
            <v>4.1.103</v>
          </cell>
          <cell r="D362" t="str">
            <v>24.15.16</v>
          </cell>
          <cell r="F362" t="str">
            <v>m</v>
          </cell>
        </row>
        <row r="363">
          <cell r="B363" t="str">
            <v>4.1.104</v>
          </cell>
          <cell r="D363" t="str">
            <v>24.15.17</v>
          </cell>
          <cell r="F363" t="str">
            <v>m</v>
          </cell>
        </row>
        <row r="364">
          <cell r="B364" t="str">
            <v>4.1.105</v>
          </cell>
          <cell r="D364" t="str">
            <v>24.16.01</v>
          </cell>
          <cell r="E364" t="str">
            <v>Tubo De concreto D=0,40m classe CA-1</v>
          </cell>
          <cell r="F364" t="str">
            <v>m</v>
          </cell>
        </row>
        <row r="365">
          <cell r="B365" t="str">
            <v>4.1.106</v>
          </cell>
          <cell r="D365" t="str">
            <v>24.16.02</v>
          </cell>
          <cell r="E365" t="str">
            <v xml:space="preserve">Tubo De concreto D=0,40m classe CA-2 </v>
          </cell>
          <cell r="F365" t="str">
            <v>m</v>
          </cell>
        </row>
        <row r="366">
          <cell r="B366" t="str">
            <v>4.1.107</v>
          </cell>
          <cell r="D366" t="str">
            <v>24.16.03</v>
          </cell>
        </row>
        <row r="367">
          <cell r="B367" t="str">
            <v>4.1.108</v>
          </cell>
          <cell r="D367" t="str">
            <v>24.16.04</v>
          </cell>
        </row>
        <row r="368">
          <cell r="B368" t="str">
            <v>4.1.109</v>
          </cell>
          <cell r="D368" t="str">
            <v>24.16.05</v>
          </cell>
        </row>
        <row r="369">
          <cell r="B369" t="str">
            <v>4.1.110</v>
          </cell>
          <cell r="D369" t="str">
            <v>24.16.06</v>
          </cell>
        </row>
        <row r="370">
          <cell r="B370" t="str">
            <v>4.1.111</v>
          </cell>
          <cell r="D370" t="str">
            <v>24.16.07</v>
          </cell>
          <cell r="E370" t="str">
            <v>Tubo De concreto D=0,60m classe CA-1</v>
          </cell>
          <cell r="F370" t="str">
            <v>m</v>
          </cell>
        </row>
        <row r="371">
          <cell r="B371" t="str">
            <v>4.1.112</v>
          </cell>
          <cell r="D371" t="str">
            <v>24.16.08</v>
          </cell>
          <cell r="E371" t="str">
            <v>Tubo De concreto D=0,60m classe CA-2</v>
          </cell>
          <cell r="F371" t="str">
            <v>m</v>
          </cell>
        </row>
        <row r="372">
          <cell r="B372" t="str">
            <v>4.1.113</v>
          </cell>
          <cell r="D372" t="str">
            <v>24.16.09</v>
          </cell>
          <cell r="E372" t="str">
            <v>Tubo De concreto D=0,60m classe CA-3</v>
          </cell>
          <cell r="F372" t="str">
            <v>m</v>
          </cell>
        </row>
        <row r="373">
          <cell r="B373" t="str">
            <v>4.1.114</v>
          </cell>
          <cell r="D373" t="str">
            <v>24.16.10.10</v>
          </cell>
          <cell r="E373" t="str">
            <v>Tubo De concreto D=0,60m classe CA-4</v>
          </cell>
          <cell r="F373" t="str">
            <v>m</v>
          </cell>
        </row>
        <row r="374">
          <cell r="B374" t="str">
            <v>4.1.115</v>
          </cell>
          <cell r="D374" t="str">
            <v>24.16.11</v>
          </cell>
          <cell r="E374" t="str">
            <v>Tubo De concreto D=0,80m classe CA-1</v>
          </cell>
          <cell r="F374" t="str">
            <v>m</v>
          </cell>
        </row>
        <row r="375">
          <cell r="B375" t="str">
            <v>4.1.116</v>
          </cell>
          <cell r="D375" t="str">
            <v>24.16.12</v>
          </cell>
          <cell r="E375" t="str">
            <v>Tubo De concreto D=0,80m classe CA-2</v>
          </cell>
          <cell r="F375" t="str">
            <v>m</v>
          </cell>
        </row>
        <row r="376">
          <cell r="B376" t="str">
            <v>4.1.117</v>
          </cell>
          <cell r="D376" t="str">
            <v>24.16.13</v>
          </cell>
          <cell r="E376" t="str">
            <v>Tubo De concreto D=0,80m classe CA-3</v>
          </cell>
          <cell r="F376" t="str">
            <v>m</v>
          </cell>
        </row>
        <row r="377">
          <cell r="B377" t="str">
            <v>4.1.118</v>
          </cell>
          <cell r="D377" t="str">
            <v>24.16.14</v>
          </cell>
          <cell r="E377" t="str">
            <v>Tubo De concreto D=0,80m classe CA-4</v>
          </cell>
          <cell r="F377" t="str">
            <v>m</v>
          </cell>
        </row>
        <row r="378">
          <cell r="B378" t="str">
            <v>4.1.119</v>
          </cell>
          <cell r="D378" t="str">
            <v>24.16.15</v>
          </cell>
          <cell r="E378" t="str">
            <v xml:space="preserve">Tubo De concreto D=1,00m classe CA-1 </v>
          </cell>
          <cell r="F378" t="str">
            <v>m</v>
          </cell>
        </row>
        <row r="379">
          <cell r="B379" t="str">
            <v>4.1.120</v>
          </cell>
          <cell r="D379" t="str">
            <v>24.16.16</v>
          </cell>
          <cell r="E379" t="str">
            <v xml:space="preserve">Tubo De concreto D=1,00m classe CA-2 </v>
          </cell>
          <cell r="F379" t="str">
            <v>m</v>
          </cell>
        </row>
        <row r="380">
          <cell r="B380" t="str">
            <v>4.1.121</v>
          </cell>
          <cell r="D380" t="str">
            <v>24.16.17</v>
          </cell>
          <cell r="E380" t="str">
            <v>Tubo De concreto D=1,00m classe CA-3</v>
          </cell>
          <cell r="F380" t="str">
            <v>m</v>
          </cell>
        </row>
        <row r="381">
          <cell r="B381" t="str">
            <v>4.1.122</v>
          </cell>
          <cell r="D381" t="str">
            <v>24.16.18</v>
          </cell>
          <cell r="E381" t="str">
            <v>Tubo De concreto D=1,00m classe CA-4</v>
          </cell>
          <cell r="F381" t="str">
            <v>m</v>
          </cell>
        </row>
        <row r="382">
          <cell r="B382" t="str">
            <v>4.1.123</v>
          </cell>
          <cell r="D382" t="str">
            <v>24.16.19</v>
          </cell>
          <cell r="E382" t="str">
            <v>Tubo De concreto D=1,20m classe CA-1</v>
          </cell>
          <cell r="F382" t="str">
            <v>m</v>
          </cell>
        </row>
        <row r="383">
          <cell r="B383" t="str">
            <v>4.1.124</v>
          </cell>
          <cell r="D383" t="str">
            <v>24.16.20</v>
          </cell>
          <cell r="E383" t="str">
            <v>Tubo De concreto D=1,20m classe CA-2</v>
          </cell>
          <cell r="F383" t="str">
            <v>m</v>
          </cell>
        </row>
        <row r="384">
          <cell r="B384" t="str">
            <v>4.1.125</v>
          </cell>
          <cell r="D384" t="str">
            <v>24.16.21</v>
          </cell>
          <cell r="E384" t="str">
            <v>Tubo De concreto D=1,20m classe CA-3</v>
          </cell>
          <cell r="F384" t="str">
            <v>m</v>
          </cell>
        </row>
        <row r="385">
          <cell r="B385" t="str">
            <v>4.1.126</v>
          </cell>
          <cell r="D385" t="str">
            <v>24.16.22</v>
          </cell>
          <cell r="E385" t="str">
            <v>Tubo De concreto D=1,20m classe CA-4</v>
          </cell>
          <cell r="F385" t="str">
            <v>m</v>
          </cell>
        </row>
        <row r="386">
          <cell r="B386" t="str">
            <v>4.1.127</v>
          </cell>
          <cell r="D386" t="str">
            <v>24.16.23</v>
          </cell>
          <cell r="E386" t="str">
            <v>Tubo De concreto D=1,50m classe CA-1</v>
          </cell>
          <cell r="F386" t="str">
            <v>m</v>
          </cell>
        </row>
        <row r="387">
          <cell r="B387" t="str">
            <v>4.1.128</v>
          </cell>
          <cell r="D387" t="str">
            <v>24.16.24</v>
          </cell>
          <cell r="E387" t="str">
            <v>Tubo De concreto D=1,50m classe CA-2</v>
          </cell>
          <cell r="F387" t="str">
            <v>m</v>
          </cell>
        </row>
        <row r="388">
          <cell r="B388" t="str">
            <v>4.1.129</v>
          </cell>
          <cell r="D388" t="str">
            <v>24.16.25</v>
          </cell>
          <cell r="E388" t="str">
            <v>Tubo De concreto D=1,50m classe CA-3</v>
          </cell>
          <cell r="F388" t="str">
            <v>m</v>
          </cell>
        </row>
        <row r="389">
          <cell r="B389" t="str">
            <v>4.1.130</v>
          </cell>
          <cell r="D389" t="str">
            <v>24.16.26</v>
          </cell>
          <cell r="E389" t="str">
            <v>Tubo De concreto D=1,50m classe CA-4</v>
          </cell>
          <cell r="F389" t="str">
            <v>m</v>
          </cell>
        </row>
        <row r="390">
          <cell r="B390" t="str">
            <v>4.1.131</v>
          </cell>
          <cell r="D390" t="str">
            <v>24.16.27</v>
          </cell>
          <cell r="E390" t="str">
            <v>Tubo de concreto simples D=0,40m</v>
          </cell>
          <cell r="F390" t="str">
            <v>m</v>
          </cell>
        </row>
        <row r="391">
          <cell r="B391" t="str">
            <v>4.1.132</v>
          </cell>
          <cell r="D391" t="str">
            <v>24.16.28</v>
          </cell>
          <cell r="E391" t="str">
            <v>Tubo de concreto simples D=0,60m</v>
          </cell>
          <cell r="F391" t="str">
            <v>m</v>
          </cell>
        </row>
        <row r="392">
          <cell r="B392" t="str">
            <v>4.1.133</v>
          </cell>
          <cell r="D392" t="str">
            <v>24.16.29</v>
          </cell>
          <cell r="F392" t="str">
            <v>m</v>
          </cell>
        </row>
        <row r="393">
          <cell r="B393" t="str">
            <v>4.1.134</v>
          </cell>
          <cell r="D393" t="str">
            <v>24.16.30</v>
          </cell>
          <cell r="F393" t="str">
            <v>m</v>
          </cell>
        </row>
        <row r="394">
          <cell r="B394" t="str">
            <v>4.1.135</v>
          </cell>
          <cell r="D394" t="str">
            <v>24.16.31</v>
          </cell>
          <cell r="F394" t="str">
            <v>m</v>
          </cell>
        </row>
        <row r="395">
          <cell r="B395" t="str">
            <v>4.1.136</v>
          </cell>
          <cell r="D395" t="str">
            <v>24.16.32</v>
          </cell>
          <cell r="F395" t="str">
            <v>m</v>
          </cell>
        </row>
        <row r="396">
          <cell r="B396" t="str">
            <v>4.1.137</v>
          </cell>
          <cell r="D396" t="str">
            <v>24.18.01</v>
          </cell>
          <cell r="E396" t="str">
            <v>Canaleta concreto 40 cm</v>
          </cell>
          <cell r="F396" t="str">
            <v>m</v>
          </cell>
        </row>
        <row r="397">
          <cell r="B397" t="str">
            <v>4.1.138</v>
          </cell>
          <cell r="D397" t="str">
            <v>24.18.02</v>
          </cell>
          <cell r="E397" t="str">
            <v>Canaleta concreto 60 cm</v>
          </cell>
          <cell r="F397" t="str">
            <v>m</v>
          </cell>
        </row>
        <row r="398">
          <cell r="B398" t="str">
            <v>4.1.139</v>
          </cell>
          <cell r="D398" t="str">
            <v>24.18.03</v>
          </cell>
          <cell r="E398" t="str">
            <v>Canaleta concreto 80 cm</v>
          </cell>
          <cell r="F398" t="str">
            <v>m</v>
          </cell>
        </row>
        <row r="399">
          <cell r="B399" t="str">
            <v>4.1.140</v>
          </cell>
          <cell r="D399" t="str">
            <v>24.19.01</v>
          </cell>
          <cell r="E399" t="str">
            <v>Lastro de concreto Fck 10 MPa</v>
          </cell>
          <cell r="F399" t="str">
            <v>m³</v>
          </cell>
        </row>
        <row r="400">
          <cell r="B400" t="str">
            <v>4.1.141</v>
          </cell>
          <cell r="D400" t="str">
            <v>24.19.02</v>
          </cell>
          <cell r="E400" t="str">
            <v>Sarjeta pré-fabricada de concreto Fck 15 MPa</v>
          </cell>
          <cell r="F400" t="str">
            <v>m²</v>
          </cell>
        </row>
        <row r="401">
          <cell r="B401" t="str">
            <v>4.1.142</v>
          </cell>
          <cell r="D401" t="str">
            <v>24.19.03</v>
          </cell>
          <cell r="E401" t="str">
            <v>Guia pre-fabricada concreto Fck 15 MPa</v>
          </cell>
          <cell r="F401" t="str">
            <v>m</v>
          </cell>
        </row>
        <row r="402">
          <cell r="B402" t="str">
            <v>4.1.143</v>
          </cell>
          <cell r="D402" t="str">
            <v>24.19.04</v>
          </cell>
          <cell r="E402" t="str">
            <v>Sarjeta concreto Fck 15 MPa</v>
          </cell>
          <cell r="F402" t="str">
            <v>m³</v>
          </cell>
        </row>
        <row r="403">
          <cell r="B403" t="str">
            <v>4.1.144</v>
          </cell>
          <cell r="D403" t="str">
            <v>24.19.05</v>
          </cell>
          <cell r="E403" t="str">
            <v>Guia concreto Fck 15 MPa</v>
          </cell>
          <cell r="F403" t="str">
            <v>m³</v>
          </cell>
        </row>
        <row r="404">
          <cell r="B404" t="str">
            <v>4.1.145</v>
          </cell>
          <cell r="D404" t="str">
            <v>24.19.06</v>
          </cell>
          <cell r="E404" t="str">
            <v>Telar e tampão de ferro fundido</v>
          </cell>
          <cell r="F404" t="str">
            <v>un</v>
          </cell>
        </row>
        <row r="405">
          <cell r="B405" t="str">
            <v>4.1.146</v>
          </cell>
          <cell r="D405" t="str">
            <v>24.19.07</v>
          </cell>
          <cell r="E405" t="str">
            <v>Grelha de concreto 0,10 X ,094 x 1,20m</v>
          </cell>
          <cell r="F405" t="str">
            <v>un</v>
          </cell>
        </row>
        <row r="406">
          <cell r="B406" t="str">
            <v>4.1.147</v>
          </cell>
          <cell r="D406" t="str">
            <v>24.19.07.01</v>
          </cell>
          <cell r="F406" t="str">
            <v>un</v>
          </cell>
        </row>
        <row r="407">
          <cell r="B407" t="str">
            <v>4.1.148</v>
          </cell>
          <cell r="D407" t="str">
            <v>24.19.08</v>
          </cell>
          <cell r="E407" t="str">
            <v xml:space="preserve">Grelha de fºfº p/ boca de lobo tipo GRS-135 </v>
          </cell>
          <cell r="F407" t="str">
            <v>un</v>
          </cell>
        </row>
        <row r="408">
          <cell r="B408" t="str">
            <v>4.1.149</v>
          </cell>
          <cell r="D408" t="str">
            <v>24.20.01</v>
          </cell>
          <cell r="E408" t="str">
            <v>Tubo aço corr.galv.met.não destrutivo</v>
          </cell>
          <cell r="F408" t="str">
            <v>kg</v>
          </cell>
        </row>
        <row r="409">
          <cell r="B409" t="str">
            <v>4.1.150</v>
          </cell>
          <cell r="D409" t="str">
            <v>24.20.02</v>
          </cell>
          <cell r="E409" t="str">
            <v>Tubo aço corr.epoxy met.não destrutivo</v>
          </cell>
          <cell r="F409" t="str">
            <v>kg</v>
          </cell>
        </row>
        <row r="410">
          <cell r="B410" t="str">
            <v>4.1.151</v>
          </cell>
          <cell r="D410" t="str">
            <v>24.20.03</v>
          </cell>
          <cell r="E410" t="str">
            <v>Tubo aço corr.galv.met. destrutivo</v>
          </cell>
          <cell r="F410" t="str">
            <v>kg</v>
          </cell>
        </row>
        <row r="411">
          <cell r="B411" t="str">
            <v>4.1.152</v>
          </cell>
          <cell r="D411" t="str">
            <v>24.20.04</v>
          </cell>
          <cell r="E411" t="str">
            <v>Tubo aço corr.epoxy met. destrutivo</v>
          </cell>
          <cell r="F411" t="str">
            <v>kg</v>
          </cell>
        </row>
        <row r="412">
          <cell r="B412" t="str">
            <v>4.1.153</v>
          </cell>
          <cell r="D412" t="str">
            <v>24.21.01</v>
          </cell>
          <cell r="E412" t="str">
            <v>Broca de concreto armado D=20,00cm</v>
          </cell>
          <cell r="F412" t="str">
            <v>m</v>
          </cell>
        </row>
        <row r="413">
          <cell r="B413" t="str">
            <v>4.1.154</v>
          </cell>
          <cell r="D413" t="str">
            <v>24.21.02</v>
          </cell>
          <cell r="E413" t="str">
            <v>Broca de concreto armado D=25,00cm</v>
          </cell>
          <cell r="F413" t="str">
            <v>m</v>
          </cell>
        </row>
        <row r="414">
          <cell r="B414" t="str">
            <v>4.1.155</v>
          </cell>
          <cell r="D414" t="str">
            <v>24.21.03</v>
          </cell>
          <cell r="E414" t="str">
            <v>Broca de concreto armado D=15,00cm</v>
          </cell>
          <cell r="F414" t="str">
            <v>m</v>
          </cell>
        </row>
        <row r="416">
          <cell r="B416" t="str">
            <v>Cód. Colinas</v>
          </cell>
          <cell r="D416" t="str">
            <v>Código</v>
          </cell>
          <cell r="E416" t="str">
            <v>Serviços</v>
          </cell>
          <cell r="F416" t="str">
            <v>Unid.</v>
          </cell>
        </row>
        <row r="419">
          <cell r="D419" t="str">
            <v>FASE-25 OBRAS DE CONTENÇÃO</v>
          </cell>
        </row>
        <row r="420">
          <cell r="B420" t="str">
            <v>5.1.1</v>
          </cell>
          <cell r="D420" t="str">
            <v>25.01.01</v>
          </cell>
          <cell r="E420" t="str">
            <v>Aterro de acesso</v>
          </cell>
          <cell r="F420" t="str">
            <v>m³</v>
          </cell>
        </row>
        <row r="421">
          <cell r="B421" t="str">
            <v>5.1.2</v>
          </cell>
          <cell r="D421" t="str">
            <v>25.01.03.05</v>
          </cell>
          <cell r="E421" t="str">
            <v>At. Solo cim. 6% pulv.</v>
          </cell>
          <cell r="F421" t="str">
            <v>m³</v>
          </cell>
        </row>
        <row r="422">
          <cell r="B422" t="str">
            <v>5.1.3</v>
          </cell>
          <cell r="D422" t="str">
            <v>25.02.01</v>
          </cell>
          <cell r="E422" t="str">
            <v>Escavação manual para obras sem explosivos</v>
          </cell>
          <cell r="F422" t="str">
            <v>m³</v>
          </cell>
        </row>
        <row r="423">
          <cell r="B423" t="str">
            <v>5.1.4</v>
          </cell>
          <cell r="D423" t="str">
            <v>25.02.02</v>
          </cell>
          <cell r="E423" t="str">
            <v>Escavação mecânica para obras sem explosivos</v>
          </cell>
          <cell r="F423" t="str">
            <v>m³</v>
          </cell>
        </row>
        <row r="424">
          <cell r="B424" t="str">
            <v>5.1.5</v>
          </cell>
          <cell r="D424" t="str">
            <v>25.02.03</v>
          </cell>
          <cell r="E424" t="str">
            <v>Escavação mecânica para obras com explosivo</v>
          </cell>
          <cell r="F424" t="str">
            <v>m³</v>
          </cell>
        </row>
        <row r="425">
          <cell r="B425" t="str">
            <v>5.1.6</v>
          </cell>
          <cell r="D425" t="str">
            <v>25.02.04</v>
          </cell>
          <cell r="E425" t="str">
            <v>Escavação corta-rio sem explosivo</v>
          </cell>
          <cell r="F425" t="str">
            <v>m³</v>
          </cell>
        </row>
        <row r="426">
          <cell r="B426" t="str">
            <v>5.1.7</v>
          </cell>
          <cell r="D426" t="str">
            <v>25.02.05</v>
          </cell>
          <cell r="E426" t="str">
            <v>Escavação corta-rio com explosivo</v>
          </cell>
          <cell r="F426" t="str">
            <v>m³</v>
          </cell>
        </row>
        <row r="427">
          <cell r="B427" t="str">
            <v>5.1.8</v>
          </cell>
          <cell r="D427" t="str">
            <v>25.02.06</v>
          </cell>
          <cell r="E427" t="str">
            <v>Escavação fund., bueiro ou dreno sem expl. até 2 m</v>
          </cell>
          <cell r="F427" t="str">
            <v>m³</v>
          </cell>
        </row>
        <row r="428">
          <cell r="B428" t="str">
            <v>5.1.9</v>
          </cell>
          <cell r="D428" t="str">
            <v>25.02.07</v>
          </cell>
          <cell r="E428" t="str">
            <v>Acresc. p/Escav. 1,5 m profundidade, além 2m</v>
          </cell>
          <cell r="F428" t="str">
            <v>m³</v>
          </cell>
        </row>
        <row r="429">
          <cell r="B429" t="str">
            <v>5.1.10</v>
          </cell>
          <cell r="D429" t="str">
            <v>25.02.08</v>
          </cell>
          <cell r="E429" t="str">
            <v>Escavação fund., bueiro ou dreno c/expl. até 2 m</v>
          </cell>
          <cell r="F429" t="str">
            <v>m³</v>
          </cell>
        </row>
        <row r="430">
          <cell r="B430" t="str">
            <v>5.1.11</v>
          </cell>
          <cell r="D430" t="str">
            <v>25.02.09</v>
          </cell>
          <cell r="E430" t="str">
            <v>Acresc.escav. ensec.explos.c/ 1,5m prof. além 2m</v>
          </cell>
          <cell r="F430" t="str">
            <v>m³</v>
          </cell>
        </row>
        <row r="431">
          <cell r="B431" t="str">
            <v>5.1.12</v>
          </cell>
          <cell r="D431" t="str">
            <v>25.02.10</v>
          </cell>
          <cell r="E431" t="str">
            <v>Escavação fund. dentro ensec. sem expl. até 3m</v>
          </cell>
          <cell r="F431" t="str">
            <v>m³</v>
          </cell>
        </row>
        <row r="432">
          <cell r="B432" t="str">
            <v>5.1.13</v>
          </cell>
          <cell r="D432" t="str">
            <v>25.02.11</v>
          </cell>
          <cell r="E432" t="str">
            <v>Acresc. p/escav. ensec. p/cada 1m prof. além 3m</v>
          </cell>
          <cell r="F432" t="str">
            <v>m³</v>
          </cell>
        </row>
        <row r="433">
          <cell r="B433" t="str">
            <v>5.1.14</v>
          </cell>
          <cell r="D433" t="str">
            <v>25.02.12</v>
          </cell>
          <cell r="E433" t="str">
            <v>Escavação fund. dentro ensec. com expl. até 3 m</v>
          </cell>
          <cell r="F433" t="str">
            <v>m³</v>
          </cell>
        </row>
        <row r="434">
          <cell r="B434" t="str">
            <v>5.1.15</v>
          </cell>
          <cell r="D434" t="str">
            <v>25.02.13</v>
          </cell>
          <cell r="E434" t="str">
            <v>Acresc. p/escav. ensec.c/explos.c/ 1,5m além 3m</v>
          </cell>
          <cell r="F434" t="str">
            <v>m³</v>
          </cell>
        </row>
        <row r="435">
          <cell r="B435" t="str">
            <v>5.1.16</v>
          </cell>
          <cell r="D435" t="str">
            <v>25.03.01</v>
          </cell>
          <cell r="E435" t="str">
            <v xml:space="preserve">Parede ensecadeira com prancha - esp. 2" </v>
          </cell>
          <cell r="F435" t="str">
            <v>m²</v>
          </cell>
        </row>
        <row r="436">
          <cell r="B436" t="str">
            <v>5.1.17</v>
          </cell>
          <cell r="D436" t="str">
            <v>25.03.02</v>
          </cell>
          <cell r="E436" t="str">
            <v xml:space="preserve">Parede ensecadeira com prancha - esp. 3" </v>
          </cell>
          <cell r="F436" t="str">
            <v>m²</v>
          </cell>
        </row>
        <row r="437">
          <cell r="B437" t="str">
            <v>5.1.18</v>
          </cell>
          <cell r="D437" t="str">
            <v>25.03.04</v>
          </cell>
          <cell r="E437" t="str">
            <v>Argila ench. ensecadeira, incl. apiloamento</v>
          </cell>
          <cell r="F437" t="str">
            <v>m³</v>
          </cell>
        </row>
        <row r="438">
          <cell r="B438" t="str">
            <v>5.1.19</v>
          </cell>
          <cell r="D438" t="str">
            <v>25.03.05</v>
          </cell>
          <cell r="E438" t="str">
            <v>Esgotamento continuo água</v>
          </cell>
          <cell r="F438" t="str">
            <v>m³</v>
          </cell>
        </row>
        <row r="439">
          <cell r="B439" t="str">
            <v>5.1.20</v>
          </cell>
          <cell r="D439" t="str">
            <v>25.03.06</v>
          </cell>
          <cell r="E439" t="str">
            <v>Escoramento de valas/cavas p/ fund. contínuo</v>
          </cell>
          <cell r="F439" t="str">
            <v>m²</v>
          </cell>
        </row>
        <row r="440">
          <cell r="B440" t="str">
            <v>5.1.21</v>
          </cell>
          <cell r="D440" t="str">
            <v>25.03.08</v>
          </cell>
          <cell r="E440" t="str">
            <v>Escoramento para formas</v>
          </cell>
          <cell r="F440" t="str">
            <v>m²</v>
          </cell>
        </row>
        <row r="441">
          <cell r="B441" t="str">
            <v>5.1.22</v>
          </cell>
          <cell r="D441" t="str">
            <v>25.04.01</v>
          </cell>
          <cell r="E441" t="str">
            <v>Estaca concreto pre-moldado20cm 20/25 T</v>
          </cell>
          <cell r="F441" t="str">
            <v>m</v>
          </cell>
        </row>
        <row r="442">
          <cell r="B442" t="str">
            <v>5.1.23</v>
          </cell>
          <cell r="D442" t="str">
            <v>25.04.02</v>
          </cell>
          <cell r="E442" t="str">
            <v xml:space="preserve">Estaca concreto pre-moldado25cm - 30/35 T </v>
          </cell>
          <cell r="F442" t="str">
            <v>m</v>
          </cell>
        </row>
        <row r="443">
          <cell r="B443" t="str">
            <v>5.1.24</v>
          </cell>
          <cell r="D443" t="str">
            <v>25.04.03</v>
          </cell>
          <cell r="E443" t="str">
            <v>Estaca concreto pre-moldado30cm - 40/45 T</v>
          </cell>
          <cell r="F443" t="str">
            <v>m</v>
          </cell>
        </row>
        <row r="444">
          <cell r="B444" t="str">
            <v>5.1.25</v>
          </cell>
          <cell r="D444" t="str">
            <v>25.04.04</v>
          </cell>
          <cell r="E444" t="str">
            <v>Estaca concreto pre-moldado35cm 50/60 T</v>
          </cell>
          <cell r="F444" t="str">
            <v>m</v>
          </cell>
        </row>
        <row r="445">
          <cell r="B445" t="str">
            <v>5.1.26</v>
          </cell>
          <cell r="D445" t="str">
            <v>25.04.05</v>
          </cell>
          <cell r="E445" t="str">
            <v>Estaca concreto pre-moldado40cm - 70/80 T</v>
          </cell>
          <cell r="F445" t="str">
            <v>m</v>
          </cell>
        </row>
        <row r="446">
          <cell r="B446" t="str">
            <v>5.1.27</v>
          </cell>
          <cell r="D446" t="str">
            <v>25.04.06</v>
          </cell>
          <cell r="E446" t="str">
            <v>Estaca metálica, fornec.e cravação</v>
          </cell>
          <cell r="F446" t="str">
            <v>kg</v>
          </cell>
        </row>
        <row r="447">
          <cell r="B447" t="str">
            <v>5.1.28</v>
          </cell>
          <cell r="D447" t="str">
            <v>25.04.07</v>
          </cell>
          <cell r="E447" t="str">
            <v>Estaca de madeira D=20cm - 8ton</v>
          </cell>
          <cell r="F447" t="str">
            <v>m</v>
          </cell>
        </row>
        <row r="448">
          <cell r="B448" t="str">
            <v>5.1.29</v>
          </cell>
          <cell r="D448" t="str">
            <v>25.04.08</v>
          </cell>
          <cell r="E448" t="str">
            <v>Estaca de madeira D=25cm - 15ton</v>
          </cell>
          <cell r="F448" t="str">
            <v>m</v>
          </cell>
        </row>
        <row r="449">
          <cell r="B449" t="str">
            <v>5.1.30</v>
          </cell>
          <cell r="D449" t="str">
            <v>25.04.09</v>
          </cell>
          <cell r="E449" t="str">
            <v>Estaca raiz em solo D= 15cm</v>
          </cell>
          <cell r="F449" t="str">
            <v>m</v>
          </cell>
        </row>
        <row r="450">
          <cell r="B450" t="str">
            <v>5.1.31</v>
          </cell>
          <cell r="D450" t="str">
            <v>25.04.10</v>
          </cell>
          <cell r="E450" t="str">
            <v>Estaca raiz em solo D= 16cm</v>
          </cell>
          <cell r="F450" t="str">
            <v>m</v>
          </cell>
        </row>
        <row r="451">
          <cell r="B451" t="str">
            <v>5.1.32</v>
          </cell>
          <cell r="D451" t="str">
            <v>25.04.11</v>
          </cell>
          <cell r="E451" t="str">
            <v>Estaca raiz em solo D= 20cm</v>
          </cell>
          <cell r="F451" t="str">
            <v>m</v>
          </cell>
        </row>
        <row r="452">
          <cell r="B452" t="str">
            <v>5.1.33</v>
          </cell>
          <cell r="D452" t="str">
            <v>25.04.12</v>
          </cell>
          <cell r="E452" t="str">
            <v>Estaca raiz em solo D= 25cm</v>
          </cell>
          <cell r="F452" t="str">
            <v>m</v>
          </cell>
        </row>
        <row r="453">
          <cell r="B453" t="str">
            <v>5.1.34</v>
          </cell>
          <cell r="D453" t="str">
            <v>25.04.13</v>
          </cell>
          <cell r="E453" t="str">
            <v>Estaca raiz em solo D= 31cm</v>
          </cell>
          <cell r="F453" t="str">
            <v>m</v>
          </cell>
        </row>
        <row r="454">
          <cell r="B454" t="str">
            <v>5.1.35</v>
          </cell>
          <cell r="D454" t="str">
            <v>25.04.14</v>
          </cell>
          <cell r="E454" t="str">
            <v>Estaca raiz em solo D= 40cm</v>
          </cell>
          <cell r="F454" t="str">
            <v>m</v>
          </cell>
        </row>
        <row r="455">
          <cell r="B455" t="str">
            <v>5.1.36</v>
          </cell>
          <cell r="D455" t="str">
            <v>25.04.15</v>
          </cell>
          <cell r="E455" t="str">
            <v>Estaca raiz em rocha alterada D= 15cm</v>
          </cell>
          <cell r="F455" t="str">
            <v>m</v>
          </cell>
        </row>
        <row r="456">
          <cell r="B456" t="str">
            <v>5.1.37</v>
          </cell>
          <cell r="D456" t="str">
            <v>25.04.16</v>
          </cell>
          <cell r="E456" t="str">
            <v>Estaca raiz em rocha alterada D= 16cm</v>
          </cell>
          <cell r="F456" t="str">
            <v>m</v>
          </cell>
        </row>
        <row r="457">
          <cell r="B457" t="str">
            <v>5.1.38</v>
          </cell>
          <cell r="D457" t="str">
            <v>25.04.17</v>
          </cell>
          <cell r="E457" t="str">
            <v>Estaca raiz em rocha alterada D= 20cm</v>
          </cell>
          <cell r="F457" t="str">
            <v>m</v>
          </cell>
        </row>
        <row r="458">
          <cell r="B458" t="str">
            <v>5.1.39</v>
          </cell>
          <cell r="D458" t="str">
            <v>25.04.18</v>
          </cell>
          <cell r="E458" t="str">
            <v>Estaca raiz em rocha alterada D= 25cm</v>
          </cell>
          <cell r="F458" t="str">
            <v>m</v>
          </cell>
        </row>
        <row r="459">
          <cell r="B459" t="str">
            <v>5.1.40</v>
          </cell>
          <cell r="D459" t="str">
            <v>25.04.19</v>
          </cell>
          <cell r="E459" t="str">
            <v>Estaca raiz em rocha alterada D= 31cm</v>
          </cell>
          <cell r="F459" t="str">
            <v>m</v>
          </cell>
        </row>
        <row r="460">
          <cell r="B460" t="str">
            <v>5.1.41</v>
          </cell>
          <cell r="D460" t="str">
            <v>25.04.20</v>
          </cell>
          <cell r="E460" t="str">
            <v>Estaca raiz em rocha alterada D= 40cm</v>
          </cell>
          <cell r="F460" t="str">
            <v>m</v>
          </cell>
        </row>
        <row r="461">
          <cell r="B461" t="str">
            <v>5.1.42</v>
          </cell>
          <cell r="D461" t="str">
            <v>25.04.21</v>
          </cell>
          <cell r="E461" t="str">
            <v>Estaca raiz - Taxa de instalação equipamento</v>
          </cell>
          <cell r="F461" t="str">
            <v>un</v>
          </cell>
        </row>
        <row r="462">
          <cell r="B462" t="str">
            <v>5.1.43</v>
          </cell>
          <cell r="D462" t="str">
            <v>25.05.01</v>
          </cell>
          <cell r="E462" t="str">
            <v>Andaime de madeira</v>
          </cell>
          <cell r="F462" t="str">
            <v>m³</v>
          </cell>
        </row>
        <row r="463">
          <cell r="B463" t="str">
            <v>5.1.44</v>
          </cell>
          <cell r="D463" t="str">
            <v>25.05.02</v>
          </cell>
          <cell r="E463" t="str">
            <v>Andaime tubular</v>
          </cell>
          <cell r="F463" t="str">
            <v>m³</v>
          </cell>
        </row>
        <row r="464">
          <cell r="B464" t="str">
            <v>5.1.45</v>
          </cell>
          <cell r="D464" t="str">
            <v>25.06.01</v>
          </cell>
          <cell r="E464" t="str">
            <v>Forma plana para conc. armado comum</v>
          </cell>
          <cell r="F464" t="str">
            <v>m²</v>
          </cell>
        </row>
        <row r="465">
          <cell r="B465" t="str">
            <v>5.1.46</v>
          </cell>
          <cell r="D465" t="str">
            <v>25.06.02</v>
          </cell>
          <cell r="E465" t="str">
            <v>Formas para concreto protendido ou aparente</v>
          </cell>
          <cell r="F465" t="str">
            <v>m²</v>
          </cell>
        </row>
        <row r="466">
          <cell r="B466" t="str">
            <v>5.1.47</v>
          </cell>
          <cell r="D466" t="str">
            <v>25.07.01</v>
          </cell>
          <cell r="E466" t="str">
            <v>Aço CA-25</v>
          </cell>
          <cell r="F466" t="str">
            <v>kg</v>
          </cell>
        </row>
        <row r="467">
          <cell r="B467" t="str">
            <v>5.1.48</v>
          </cell>
          <cell r="D467" t="str">
            <v>25.07.02</v>
          </cell>
          <cell r="E467" t="str">
            <v>Aço CA-50</v>
          </cell>
          <cell r="F467" t="str">
            <v>kg</v>
          </cell>
        </row>
        <row r="468">
          <cell r="B468" t="str">
            <v>5.1.49</v>
          </cell>
          <cell r="D468" t="str">
            <v>25.07.03</v>
          </cell>
          <cell r="E468" t="str">
            <v>Aço CA-60</v>
          </cell>
          <cell r="F468" t="str">
            <v>kg</v>
          </cell>
        </row>
        <row r="469">
          <cell r="B469" t="str">
            <v>5.1.50</v>
          </cell>
          <cell r="D469" t="str">
            <v>25.07.04</v>
          </cell>
          <cell r="E469" t="str">
            <v>Aço para concreto protendido</v>
          </cell>
          <cell r="F469" t="str">
            <v>kg</v>
          </cell>
        </row>
        <row r="470">
          <cell r="B470" t="str">
            <v>5.1.51</v>
          </cell>
          <cell r="D470" t="str">
            <v>25.07.05</v>
          </cell>
          <cell r="E470" t="str">
            <v>Tela metálica</v>
          </cell>
          <cell r="F470" t="str">
            <v>kg</v>
          </cell>
        </row>
        <row r="471">
          <cell r="B471" t="str">
            <v>5.1.52</v>
          </cell>
          <cell r="D471" t="str">
            <v>25.07.06</v>
          </cell>
          <cell r="E471" t="str">
            <v xml:space="preserve">Aço para concreto protendido tipo Dywidag </v>
          </cell>
          <cell r="F471" t="str">
            <v>kg</v>
          </cell>
        </row>
        <row r="472">
          <cell r="B472" t="str">
            <v>5.1.53</v>
          </cell>
          <cell r="D472" t="str">
            <v>25.08.02</v>
          </cell>
          <cell r="E472" t="str">
            <v>Apar. anc. p/ cabos de protensão ativo de 12 f -8 mm</v>
          </cell>
          <cell r="F472" t="str">
            <v>un</v>
          </cell>
        </row>
        <row r="473">
          <cell r="B473" t="str">
            <v>5.1.54</v>
          </cell>
          <cell r="D473" t="str">
            <v>25.08.03</v>
          </cell>
          <cell r="E473" t="str">
            <v>Apar. anc. p/ cabos de protensão ativo de 4 f -1/2"</v>
          </cell>
          <cell r="F473" t="str">
            <v>un</v>
          </cell>
        </row>
        <row r="474">
          <cell r="B474" t="str">
            <v>5.1.55</v>
          </cell>
          <cell r="D474" t="str">
            <v>25.08.04</v>
          </cell>
          <cell r="E474" t="str">
            <v>Apar. anc. p/ cabos de protensão ativo de 6 f -1/2"</v>
          </cell>
          <cell r="F474" t="str">
            <v>un</v>
          </cell>
        </row>
        <row r="475">
          <cell r="B475" t="str">
            <v>5.1.56</v>
          </cell>
          <cell r="D475" t="str">
            <v>25.08.05</v>
          </cell>
          <cell r="E475" t="str">
            <v>Apar. anc. p/ cabos de protensão ativo de 12 f -1/2"</v>
          </cell>
          <cell r="F475" t="str">
            <v>un</v>
          </cell>
        </row>
        <row r="476">
          <cell r="B476" t="str">
            <v>5.1.57</v>
          </cell>
          <cell r="D476" t="str">
            <v>25.08.06</v>
          </cell>
          <cell r="E476" t="str">
            <v>Apar. anc. p/ cabos de protensão ativo de 19 f -1/2"</v>
          </cell>
          <cell r="F476" t="str">
            <v>un</v>
          </cell>
        </row>
        <row r="477">
          <cell r="B477" t="str">
            <v>5.1.58</v>
          </cell>
          <cell r="D477" t="str">
            <v>25.08.07</v>
          </cell>
          <cell r="E477" t="str">
            <v>Apar. anc. p/ cabos de protensão ativo de 22 f -1/2"</v>
          </cell>
          <cell r="F477" t="str">
            <v>un</v>
          </cell>
        </row>
        <row r="478">
          <cell r="B478" t="str">
            <v>5.1.59</v>
          </cell>
          <cell r="D478" t="str">
            <v>25.08.09</v>
          </cell>
          <cell r="E478" t="str">
            <v>Apar. anc. p/ cabos de protensão pas. de 4 f -1/2"</v>
          </cell>
          <cell r="F478" t="str">
            <v>un</v>
          </cell>
        </row>
        <row r="479">
          <cell r="B479" t="str">
            <v>5.1.60</v>
          </cell>
          <cell r="D479" t="str">
            <v>25.08.10</v>
          </cell>
          <cell r="E479" t="str">
            <v>Apar. anc. p/ cabos de protensão pas. de 6 f -1/2"</v>
          </cell>
          <cell r="F479" t="str">
            <v>un</v>
          </cell>
        </row>
        <row r="480">
          <cell r="B480" t="str">
            <v>5.1.61</v>
          </cell>
          <cell r="D480" t="str">
            <v>25.08.12</v>
          </cell>
          <cell r="E480" t="str">
            <v>Apar. anc. p/ cabos de protensão pas. de 19 f -1/2"</v>
          </cell>
          <cell r="F480" t="str">
            <v>un</v>
          </cell>
        </row>
        <row r="481">
          <cell r="B481" t="str">
            <v>5.1.62</v>
          </cell>
          <cell r="D481" t="str">
            <v>25.08.15.01</v>
          </cell>
          <cell r="E481" t="str">
            <v>Tiran. 40 TF 5F D= 1/2"</v>
          </cell>
          <cell r="F481" t="str">
            <v>m</v>
          </cell>
        </row>
        <row r="482">
          <cell r="B482" t="str">
            <v>5.1.63</v>
          </cell>
          <cell r="D482" t="str">
            <v>25.08.15.02</v>
          </cell>
          <cell r="E482" t="str">
            <v>Tiran. 60 TF 8F D= 1/2"</v>
          </cell>
          <cell r="F482" t="str">
            <v>m</v>
          </cell>
        </row>
        <row r="483">
          <cell r="B483" t="str">
            <v>5.1.64</v>
          </cell>
          <cell r="D483" t="str">
            <v>25.08.15.03</v>
          </cell>
          <cell r="E483" t="str">
            <v>Tiran. 80 TF 10F D=1/2"</v>
          </cell>
          <cell r="F483" t="str">
            <v>m</v>
          </cell>
        </row>
        <row r="484">
          <cell r="B484" t="str">
            <v>5.1.65</v>
          </cell>
          <cell r="D484" t="str">
            <v>25.08.15.04</v>
          </cell>
          <cell r="E484" t="str">
            <v>Tiran. 100TF 12F D=1/2"</v>
          </cell>
          <cell r="F484" t="str">
            <v>m</v>
          </cell>
        </row>
        <row r="485">
          <cell r="B485" t="str">
            <v>5.1.66</v>
          </cell>
          <cell r="D485" t="str">
            <v>25.08.16.02</v>
          </cell>
          <cell r="E485" t="str">
            <v>Termo fixo para tirante 40tf 8 D= 1/2"</v>
          </cell>
          <cell r="F485" t="str">
            <v>un</v>
          </cell>
        </row>
        <row r="486">
          <cell r="B486" t="str">
            <v>5.1.67</v>
          </cell>
          <cell r="D486" t="str">
            <v>25.08.16.02</v>
          </cell>
          <cell r="E486" t="str">
            <v>Termo fixo para tirante 60tf 8 D= 1/2"</v>
          </cell>
          <cell r="F486" t="str">
            <v>un</v>
          </cell>
        </row>
        <row r="487">
          <cell r="B487" t="str">
            <v>5.1.68</v>
          </cell>
          <cell r="D487" t="str">
            <v>25.08.16.03</v>
          </cell>
          <cell r="E487" t="str">
            <v>Termo fixo para tirante 80tf 10 D= 1/2"</v>
          </cell>
          <cell r="F487" t="str">
            <v>un</v>
          </cell>
        </row>
        <row r="488">
          <cell r="B488" t="str">
            <v>5.1.69</v>
          </cell>
          <cell r="D488" t="str">
            <v>25.09.01</v>
          </cell>
          <cell r="E488" t="str">
            <v>Concreto Fck 10 MPa</v>
          </cell>
          <cell r="F488" t="str">
            <v>m³</v>
          </cell>
        </row>
        <row r="489">
          <cell r="B489" t="str">
            <v>5.1.70</v>
          </cell>
          <cell r="D489" t="str">
            <v>25.09.02</v>
          </cell>
          <cell r="E489" t="str">
            <v>Concreto Fck 15 MPa</v>
          </cell>
          <cell r="F489" t="str">
            <v>m³</v>
          </cell>
        </row>
        <row r="490">
          <cell r="B490" t="str">
            <v>5.1.71</v>
          </cell>
          <cell r="D490" t="str">
            <v>25.09.03</v>
          </cell>
          <cell r="E490" t="str">
            <v>Concreto Fck 18 MPa</v>
          </cell>
          <cell r="F490" t="str">
            <v>m³</v>
          </cell>
        </row>
        <row r="491">
          <cell r="B491" t="str">
            <v>5.1.72</v>
          </cell>
          <cell r="D491" t="str">
            <v>25.09.04</v>
          </cell>
          <cell r="E491" t="str">
            <v>Concreto Fck 20 Mpa</v>
          </cell>
          <cell r="F491" t="str">
            <v>m³</v>
          </cell>
        </row>
        <row r="492">
          <cell r="B492" t="str">
            <v>5.1.73</v>
          </cell>
          <cell r="D492" t="str">
            <v>25.09.05</v>
          </cell>
          <cell r="E492" t="str">
            <v>Concreto Fck 25 MPa</v>
          </cell>
          <cell r="F492" t="str">
            <v>m³</v>
          </cell>
        </row>
        <row r="493">
          <cell r="B493" t="str">
            <v>5.1.74</v>
          </cell>
          <cell r="D493" t="str">
            <v>25.09.06</v>
          </cell>
          <cell r="E493" t="str">
            <v>Concreto Fck 30 MPa</v>
          </cell>
          <cell r="F493" t="str">
            <v>m³</v>
          </cell>
        </row>
        <row r="494">
          <cell r="B494" t="str">
            <v>5.1.75</v>
          </cell>
          <cell r="D494" t="str">
            <v>25.09.07</v>
          </cell>
          <cell r="E494" t="str">
            <v>Concreto Fck 35 Mpa</v>
          </cell>
          <cell r="F494" t="str">
            <v>m³</v>
          </cell>
        </row>
        <row r="495">
          <cell r="B495" t="str">
            <v>5.1.76</v>
          </cell>
          <cell r="D495" t="str">
            <v>25.09.08</v>
          </cell>
          <cell r="E495" t="str">
            <v>Concreto Ciclópico</v>
          </cell>
          <cell r="F495" t="str">
            <v>m³</v>
          </cell>
        </row>
        <row r="496">
          <cell r="B496" t="str">
            <v>5.1.77</v>
          </cell>
          <cell r="D496" t="str">
            <v>25.09.10</v>
          </cell>
          <cell r="E496" t="str">
            <v>Concreto Projetado</v>
          </cell>
          <cell r="F496" t="str">
            <v>m³</v>
          </cell>
        </row>
        <row r="497">
          <cell r="B497" t="str">
            <v>5.1.78</v>
          </cell>
          <cell r="D497" t="str">
            <v>25.09.11</v>
          </cell>
          <cell r="E497" t="str">
            <v>Bombeamento concreto qualquer resistência</v>
          </cell>
          <cell r="F497" t="str">
            <v>m³</v>
          </cell>
        </row>
        <row r="498">
          <cell r="B498" t="str">
            <v>5.1.79</v>
          </cell>
          <cell r="D498" t="str">
            <v>25.09.12</v>
          </cell>
          <cell r="E498" t="str">
            <v>Injeção de calda de cimento</v>
          </cell>
          <cell r="F498" t="str">
            <v>kg</v>
          </cell>
        </row>
        <row r="499">
          <cell r="B499" t="str">
            <v>5.1.80</v>
          </cell>
          <cell r="D499" t="str">
            <v>25.09.13</v>
          </cell>
          <cell r="E499" t="str">
            <v>Concreto Fck 12 Mpa</v>
          </cell>
          <cell r="F499" t="str">
            <v>m³</v>
          </cell>
        </row>
        <row r="500">
          <cell r="B500" t="str">
            <v>5.1.81</v>
          </cell>
          <cell r="D500" t="str">
            <v>25.09.14</v>
          </cell>
          <cell r="E500" t="str">
            <v>Concreto Fck 16 MPa</v>
          </cell>
          <cell r="F500" t="str">
            <v>m³</v>
          </cell>
        </row>
        <row r="501">
          <cell r="B501" t="str">
            <v>5.1.82</v>
          </cell>
          <cell r="D501" t="str">
            <v>25.09.15</v>
          </cell>
          <cell r="E501" t="str">
            <v>Concreto Fck 40 Mpa</v>
          </cell>
          <cell r="F501" t="str">
            <v>m³</v>
          </cell>
        </row>
        <row r="502">
          <cell r="B502" t="str">
            <v>5.1.83</v>
          </cell>
          <cell r="D502" t="str">
            <v>25.10.01</v>
          </cell>
          <cell r="E502" t="str">
            <v>Perf. p/ dreno e tir.solo D=57,10mm (AX)</v>
          </cell>
          <cell r="F502" t="str">
            <v>m</v>
          </cell>
        </row>
        <row r="503">
          <cell r="B503" t="str">
            <v>5.1.84</v>
          </cell>
          <cell r="D503" t="str">
            <v>25.10.02</v>
          </cell>
          <cell r="E503" t="str">
            <v>Perf. p/ dreno e tir.solo D=73,00mm (BX)</v>
          </cell>
          <cell r="F503" t="str">
            <v>m</v>
          </cell>
        </row>
        <row r="504">
          <cell r="B504" t="str">
            <v>5.1.85</v>
          </cell>
          <cell r="D504" t="str">
            <v>25.10.03</v>
          </cell>
          <cell r="E504" t="str">
            <v>Perf. p/ dreno e tir.solo D=88,9mm (NX)</v>
          </cell>
          <cell r="F504" t="str">
            <v>m</v>
          </cell>
        </row>
        <row r="505">
          <cell r="B505" t="str">
            <v>5.1.86</v>
          </cell>
          <cell r="D505" t="str">
            <v>25.10.04</v>
          </cell>
          <cell r="E505" t="str">
            <v>Perf. p/ dreno e tir.solo D=114,30mm (HX)</v>
          </cell>
          <cell r="F505" t="str">
            <v>m</v>
          </cell>
        </row>
        <row r="506">
          <cell r="B506" t="str">
            <v>5.1.87</v>
          </cell>
          <cell r="D506" t="str">
            <v>25.10.05</v>
          </cell>
          <cell r="E506" t="str">
            <v>Perf. p/ dreno e tir.rochaalt. D=57,10mm (AX)</v>
          </cell>
          <cell r="F506" t="str">
            <v>m</v>
          </cell>
        </row>
        <row r="507">
          <cell r="B507" t="str">
            <v>5.1.88</v>
          </cell>
          <cell r="D507" t="str">
            <v>25.10.06</v>
          </cell>
          <cell r="E507" t="str">
            <v>Perf. p/ dreno e tir.rochaalt. D=73,00mm (BX)</v>
          </cell>
          <cell r="F507" t="str">
            <v>m</v>
          </cell>
        </row>
        <row r="508">
          <cell r="B508" t="str">
            <v>5.1.89</v>
          </cell>
          <cell r="D508" t="str">
            <v>25.10.07</v>
          </cell>
          <cell r="E508" t="str">
            <v>Perf. p/ dreno e tir.rochaalt. D=88,90mm (NX)</v>
          </cell>
          <cell r="F508" t="str">
            <v>m</v>
          </cell>
        </row>
        <row r="509">
          <cell r="B509" t="str">
            <v>5.1.90</v>
          </cell>
          <cell r="D509" t="str">
            <v>25.10.08</v>
          </cell>
          <cell r="E509" t="str">
            <v>Perf. p/ dreno e tir.rochaalt. D=114,30mm (HX)</v>
          </cell>
          <cell r="F509" t="str">
            <v>m</v>
          </cell>
        </row>
        <row r="510">
          <cell r="B510" t="str">
            <v>5.1.91</v>
          </cell>
          <cell r="D510" t="str">
            <v>25.10.09</v>
          </cell>
          <cell r="E510" t="str">
            <v>Perf. p/ dreno e tir.rocha sã D=57,10mm (AX)</v>
          </cell>
          <cell r="F510" t="str">
            <v>m</v>
          </cell>
        </row>
        <row r="511">
          <cell r="B511" t="str">
            <v>5.1.92</v>
          </cell>
          <cell r="D511" t="str">
            <v>25.10.10</v>
          </cell>
          <cell r="E511" t="str">
            <v>Perf. p/ dreno e tir.rocha sã D=73,00mm (BX)</v>
          </cell>
          <cell r="F511" t="str">
            <v>m</v>
          </cell>
        </row>
        <row r="512">
          <cell r="B512" t="str">
            <v>5.1.93</v>
          </cell>
          <cell r="D512" t="str">
            <v>25.10.11</v>
          </cell>
          <cell r="E512" t="str">
            <v>Perf. p/ dreno e tir.rocha sã D=88,90mm (NX)</v>
          </cell>
          <cell r="F512" t="str">
            <v>m</v>
          </cell>
        </row>
        <row r="513">
          <cell r="B513" t="str">
            <v>5.1.94</v>
          </cell>
          <cell r="D513" t="str">
            <v>25.10.12</v>
          </cell>
          <cell r="E513" t="str">
            <v>Perf. p/ dreno e tir.rocha sã D=114,30mm (HX)</v>
          </cell>
          <cell r="F513" t="str">
            <v>m</v>
          </cell>
        </row>
        <row r="514">
          <cell r="B514" t="str">
            <v>5.1.95</v>
          </cell>
          <cell r="D514" t="str">
            <v>25.11.01</v>
          </cell>
          <cell r="E514" t="str">
            <v>Enrocamento pedra arrumada</v>
          </cell>
          <cell r="F514" t="str">
            <v>m³</v>
          </cell>
        </row>
        <row r="515">
          <cell r="B515" t="str">
            <v>5.1.96</v>
          </cell>
          <cell r="D515" t="str">
            <v>25.11.02</v>
          </cell>
          <cell r="E515" t="str">
            <v>Enrocamento pedra arrumada e rejuntada</v>
          </cell>
          <cell r="F515" t="str">
            <v>m³</v>
          </cell>
        </row>
        <row r="516">
          <cell r="B516" t="str">
            <v>5.1.97</v>
          </cell>
          <cell r="D516" t="str">
            <v>25.11.03</v>
          </cell>
          <cell r="E516" t="str">
            <v>Enrrocamento pedra jogada</v>
          </cell>
          <cell r="F516" t="str">
            <v>m³</v>
          </cell>
        </row>
        <row r="517">
          <cell r="B517" t="str">
            <v>5.1.98</v>
          </cell>
          <cell r="D517" t="str">
            <v>25.11.04</v>
          </cell>
          <cell r="E517" t="str">
            <v>Gabião tipo caixa 50 cm - tela galv.</v>
          </cell>
          <cell r="F517" t="str">
            <v>m³</v>
          </cell>
        </row>
        <row r="518">
          <cell r="B518" t="str">
            <v>5.1.99</v>
          </cell>
          <cell r="D518" t="str">
            <v>25.11.05.01</v>
          </cell>
          <cell r="E518" t="str">
            <v>Gabião tipo colchão espessura 17cm - tela galv.</v>
          </cell>
          <cell r="F518" t="str">
            <v>m²</v>
          </cell>
        </row>
        <row r="519">
          <cell r="B519" t="str">
            <v>5.1.100</v>
          </cell>
          <cell r="D519" t="str">
            <v>25.11.06.01</v>
          </cell>
          <cell r="E519" t="str">
            <v>Gabião tipo colchão e= 23cm - tela galv.</v>
          </cell>
          <cell r="F519" t="str">
            <v>m²</v>
          </cell>
        </row>
        <row r="520">
          <cell r="B520" t="str">
            <v>5.1.101</v>
          </cell>
          <cell r="D520" t="str">
            <v>25.11.07.01</v>
          </cell>
          <cell r="E520" t="str">
            <v>Gabião tipo colchão espessura 30cm - tela galv.</v>
          </cell>
          <cell r="F520" t="str">
            <v>m²</v>
          </cell>
        </row>
        <row r="521">
          <cell r="B521" t="str">
            <v>5.1.102</v>
          </cell>
          <cell r="D521" t="str">
            <v>25.11.08.01</v>
          </cell>
          <cell r="E521" t="str">
            <v xml:space="preserve">Gabião tipo colchão espessura 17cm - tela pvc </v>
          </cell>
          <cell r="F521" t="str">
            <v>m²</v>
          </cell>
        </row>
        <row r="522">
          <cell r="B522" t="str">
            <v>5.1.103</v>
          </cell>
          <cell r="D522" t="str">
            <v>25.11.09.01</v>
          </cell>
          <cell r="E522" t="str">
            <v>Gabião tipo colchão espessura 23cm - tela pvc</v>
          </cell>
          <cell r="F522" t="str">
            <v>m²</v>
          </cell>
        </row>
        <row r="523">
          <cell r="B523" t="str">
            <v>5.1.104</v>
          </cell>
          <cell r="D523" t="str">
            <v>25.11.10.01</v>
          </cell>
          <cell r="E523" t="str">
            <v>Gabião tipo colchão espessura 30cm - tela pvc</v>
          </cell>
          <cell r="F523" t="str">
            <v>m²</v>
          </cell>
        </row>
        <row r="524">
          <cell r="B524" t="str">
            <v>5.1.105</v>
          </cell>
          <cell r="D524" t="str">
            <v>25.11.11</v>
          </cell>
          <cell r="E524" t="str">
            <v>Gabião tipo saco - tela galv.</v>
          </cell>
          <cell r="F524" t="str">
            <v>m³</v>
          </cell>
        </row>
        <row r="525">
          <cell r="B525" t="str">
            <v>5.1.106</v>
          </cell>
          <cell r="D525" t="str">
            <v>25.11.12</v>
          </cell>
          <cell r="E525" t="str">
            <v>Camada filtrante pedra britada</v>
          </cell>
          <cell r="F525" t="str">
            <v>m³</v>
          </cell>
        </row>
        <row r="526">
          <cell r="B526" t="str">
            <v>5.1.107</v>
          </cell>
          <cell r="D526" t="str">
            <v>25.12.02</v>
          </cell>
          <cell r="E526" t="str">
            <v xml:space="preserve">Calçamento concreto Fck 15 MPa </v>
          </cell>
          <cell r="F526" t="str">
            <v>m³</v>
          </cell>
        </row>
        <row r="527">
          <cell r="B527" t="str">
            <v>5.1.108</v>
          </cell>
          <cell r="D527" t="str">
            <v>25.12.03</v>
          </cell>
          <cell r="E527" t="str">
            <v xml:space="preserve">Calçamento concreto Fck 10 MPa </v>
          </cell>
          <cell r="F527" t="str">
            <v>m³</v>
          </cell>
        </row>
        <row r="528">
          <cell r="B528" t="str">
            <v>5.1.109</v>
          </cell>
          <cell r="D528" t="str">
            <v>25.13.02</v>
          </cell>
          <cell r="E528" t="str">
            <v xml:space="preserve">Alvenaria de pedra seca </v>
          </cell>
          <cell r="F528" t="str">
            <v>m³</v>
          </cell>
        </row>
        <row r="529">
          <cell r="B529" t="str">
            <v>5.1.110</v>
          </cell>
          <cell r="D529" t="str">
            <v>25.13.04</v>
          </cell>
          <cell r="E529" t="str">
            <v>Alvenaria de pedra argamassada</v>
          </cell>
          <cell r="F529" t="str">
            <v>m³</v>
          </cell>
        </row>
        <row r="530">
          <cell r="B530" t="str">
            <v>5.1.111</v>
          </cell>
          <cell r="D530" t="str">
            <v>25.13.05</v>
          </cell>
          <cell r="E530" t="str">
            <v>Alvenaria de bloco de concreto</v>
          </cell>
          <cell r="F530" t="str">
            <v>m³</v>
          </cell>
        </row>
        <row r="531">
          <cell r="B531" t="str">
            <v>5.1.112</v>
          </cell>
          <cell r="D531" t="str">
            <v>25.13.07</v>
          </cell>
          <cell r="E531" t="str">
            <v>Argamassa de cimento e areia traço 1:3 esp 2cm</v>
          </cell>
          <cell r="F531" t="str">
            <v>m²</v>
          </cell>
        </row>
        <row r="532">
          <cell r="B532" t="str">
            <v>5.1.113</v>
          </cell>
          <cell r="D532" t="str">
            <v>25.14.01</v>
          </cell>
          <cell r="E532" t="str">
            <v>Manta geotêxtil não tecida</v>
          </cell>
          <cell r="F532" t="str">
            <v>kg</v>
          </cell>
        </row>
        <row r="533">
          <cell r="B533" t="str">
            <v>5.1.114</v>
          </cell>
          <cell r="D533" t="str">
            <v>25.14.02</v>
          </cell>
          <cell r="E533" t="str">
            <v xml:space="preserve">Manta geotêxtil tecida </v>
          </cell>
          <cell r="F533" t="str">
            <v>kg</v>
          </cell>
        </row>
        <row r="534">
          <cell r="B534" t="str">
            <v>5.1.115</v>
          </cell>
          <cell r="D534" t="str">
            <v>25.15.03</v>
          </cell>
          <cell r="E534" t="str">
            <v>Fornecimento de tubo dreno barro 15 cm</v>
          </cell>
          <cell r="F534" t="str">
            <v>m</v>
          </cell>
        </row>
        <row r="535">
          <cell r="B535" t="str">
            <v>5.1.116</v>
          </cell>
          <cell r="D535" t="str">
            <v>25.15.04</v>
          </cell>
          <cell r="E535" t="str">
            <v>Fornecimento de tubo dreno barro 20 cm</v>
          </cell>
          <cell r="F535" t="str">
            <v>m</v>
          </cell>
        </row>
        <row r="536">
          <cell r="B536" t="str">
            <v>5.1.117</v>
          </cell>
          <cell r="D536" t="str">
            <v>25.15.05</v>
          </cell>
          <cell r="E536" t="str">
            <v>Assentamento de tubo dreno concreto 15 cm</v>
          </cell>
          <cell r="F536" t="str">
            <v>m</v>
          </cell>
        </row>
        <row r="537">
          <cell r="B537" t="str">
            <v>5.1.118</v>
          </cell>
          <cell r="D537" t="str">
            <v>25.15.06</v>
          </cell>
          <cell r="E537" t="str">
            <v>Assentamento de tubo dreno concreto 20 cm</v>
          </cell>
          <cell r="F537" t="str">
            <v>m</v>
          </cell>
        </row>
        <row r="538">
          <cell r="B538" t="str">
            <v>5.1.119</v>
          </cell>
          <cell r="D538" t="str">
            <v>25.15.07</v>
          </cell>
          <cell r="E538" t="str">
            <v>Assentamento de tubo dreno barro 15 cm</v>
          </cell>
          <cell r="F538" t="str">
            <v>m</v>
          </cell>
        </row>
        <row r="539">
          <cell r="B539" t="str">
            <v>5.1.120</v>
          </cell>
          <cell r="D539" t="str">
            <v>25.15.08</v>
          </cell>
          <cell r="E539" t="str">
            <v>Assentamento de tubo dreno barro 20 cm</v>
          </cell>
          <cell r="F539" t="str">
            <v>m</v>
          </cell>
        </row>
        <row r="540">
          <cell r="B540" t="str">
            <v>5.1.121</v>
          </cell>
          <cell r="D540" t="str">
            <v>25.15.09</v>
          </cell>
          <cell r="E540" t="str">
            <v>Tubo de pvc perfurado ou não D=0,050m</v>
          </cell>
          <cell r="F540" t="str">
            <v>m</v>
          </cell>
        </row>
        <row r="541">
          <cell r="B541" t="str">
            <v>5.1.122</v>
          </cell>
          <cell r="D541" t="str">
            <v>25.15.11</v>
          </cell>
          <cell r="E541" t="str">
            <v xml:space="preserve">Tubo de pvc perfurado ou não D=0,10m </v>
          </cell>
          <cell r="F541" t="str">
            <v>m</v>
          </cell>
        </row>
        <row r="542">
          <cell r="B542" t="str">
            <v>5.1.123</v>
          </cell>
          <cell r="D542" t="str">
            <v>25.15.12</v>
          </cell>
          <cell r="E542" t="str">
            <v xml:space="preserve">Tubo de pvc perfurado ou não D=0,15m </v>
          </cell>
          <cell r="F542" t="str">
            <v>m</v>
          </cell>
        </row>
        <row r="543">
          <cell r="B543" t="str">
            <v>5.1.124</v>
          </cell>
          <cell r="D543" t="str">
            <v>25.18.01</v>
          </cell>
          <cell r="E543" t="str">
            <v>Grama armada com adubo</v>
          </cell>
          <cell r="F543" t="str">
            <v>m²</v>
          </cell>
        </row>
        <row r="544">
          <cell r="B544" t="str">
            <v>5.1.125</v>
          </cell>
          <cell r="D544" t="str">
            <v>25.18.02</v>
          </cell>
          <cell r="E544" t="str">
            <v>Grama armada sem adubo</v>
          </cell>
          <cell r="F544" t="str">
            <v>m²</v>
          </cell>
        </row>
        <row r="546">
          <cell r="B546" t="str">
            <v>Cód. Colinas</v>
          </cell>
          <cell r="D546" t="str">
            <v>Código</v>
          </cell>
          <cell r="E546" t="str">
            <v>Serviços</v>
          </cell>
          <cell r="F546" t="str">
            <v>Unid.</v>
          </cell>
        </row>
        <row r="549">
          <cell r="D549" t="str">
            <v>FASE-26 OBRAS DE ARTE ESPECIAIS</v>
          </cell>
        </row>
        <row r="550">
          <cell r="B550" t="str">
            <v>6.1.1</v>
          </cell>
          <cell r="D550" t="str">
            <v>26.01.01</v>
          </cell>
          <cell r="E550" t="str">
            <v>Escavação manual para obras sem explosivos</v>
          </cell>
          <cell r="F550" t="str">
            <v>m³</v>
          </cell>
        </row>
        <row r="551">
          <cell r="B551" t="str">
            <v>6.1.2</v>
          </cell>
          <cell r="D551" t="str">
            <v>26.01.02</v>
          </cell>
          <cell r="E551" t="str">
            <v>Escavação mecânica para obras sem explosivos</v>
          </cell>
          <cell r="F551" t="str">
            <v>m³</v>
          </cell>
        </row>
        <row r="552">
          <cell r="B552" t="str">
            <v>6.1.3</v>
          </cell>
          <cell r="D552" t="str">
            <v>26.01.03</v>
          </cell>
          <cell r="E552" t="str">
            <v>Escavação mecânica para obras com explosivo</v>
          </cell>
          <cell r="F552" t="str">
            <v>m³</v>
          </cell>
        </row>
        <row r="553">
          <cell r="B553" t="str">
            <v>6.1.4</v>
          </cell>
          <cell r="D553" t="str">
            <v>26.02.01</v>
          </cell>
          <cell r="E553" t="str">
            <v xml:space="preserve">Estaca concreto pre-moldado20cm 20/25 T </v>
          </cell>
          <cell r="F553" t="str">
            <v>m</v>
          </cell>
        </row>
        <row r="554">
          <cell r="B554" t="str">
            <v>6.1.5</v>
          </cell>
          <cell r="D554" t="str">
            <v>26.02.02</v>
          </cell>
          <cell r="E554" t="str">
            <v>Estaca concreto pre-moldado25cm - 30/35 T</v>
          </cell>
          <cell r="F554" t="str">
            <v>m</v>
          </cell>
        </row>
        <row r="555">
          <cell r="B555" t="str">
            <v>6.1.6</v>
          </cell>
          <cell r="D555" t="str">
            <v>26.02.03</v>
          </cell>
          <cell r="E555" t="str">
            <v xml:space="preserve">Estaca concreto pre-moldado30cm - 40/45 T </v>
          </cell>
          <cell r="F555" t="str">
            <v>m</v>
          </cell>
        </row>
        <row r="556">
          <cell r="B556" t="str">
            <v>6.1.7</v>
          </cell>
          <cell r="D556" t="str">
            <v>26.02.04</v>
          </cell>
          <cell r="E556" t="str">
            <v>Estaca concreto pre-moldado35cm 50/60 T</v>
          </cell>
          <cell r="F556" t="str">
            <v>m</v>
          </cell>
        </row>
        <row r="557">
          <cell r="B557" t="str">
            <v>6.1.8</v>
          </cell>
          <cell r="D557" t="str">
            <v>26.02.05</v>
          </cell>
          <cell r="E557" t="str">
            <v>Estaca concreto pre-moldado40cm - 70/80 T</v>
          </cell>
          <cell r="F557" t="str">
            <v>m</v>
          </cell>
        </row>
        <row r="558">
          <cell r="B558" t="str">
            <v>6.1.9</v>
          </cell>
          <cell r="D558" t="str">
            <v>26.02.06</v>
          </cell>
          <cell r="E558" t="str">
            <v>Estaca concreto - Taxa mobil. de equip. bate-estaca</v>
          </cell>
          <cell r="F558" t="str">
            <v>un</v>
          </cell>
        </row>
        <row r="559">
          <cell r="B559" t="str">
            <v>6.1.10</v>
          </cell>
          <cell r="D559" t="str">
            <v>26.02.07</v>
          </cell>
          <cell r="E559" t="str">
            <v xml:space="preserve">Estaca metálica, fornec.e cravação </v>
          </cell>
          <cell r="F559" t="str">
            <v>kg</v>
          </cell>
        </row>
        <row r="560">
          <cell r="B560" t="str">
            <v>6.1.11</v>
          </cell>
          <cell r="D560" t="str">
            <v>26.02.13</v>
          </cell>
          <cell r="E560" t="str">
            <v>Estacão em solo D=1,00m</v>
          </cell>
          <cell r="F560" t="str">
            <v>m</v>
          </cell>
        </row>
        <row r="561">
          <cell r="B561" t="str">
            <v>6.1.12</v>
          </cell>
          <cell r="D561" t="str">
            <v>26.02.14</v>
          </cell>
          <cell r="E561" t="str">
            <v>Estacão em solo D=1,20m</v>
          </cell>
          <cell r="F561" t="str">
            <v>m</v>
          </cell>
        </row>
        <row r="562">
          <cell r="B562" t="str">
            <v>6.1.13</v>
          </cell>
          <cell r="D562" t="str">
            <v>26.02.15</v>
          </cell>
          <cell r="E562" t="str">
            <v>Estacão em solo D=1,40m</v>
          </cell>
          <cell r="F562" t="str">
            <v>m</v>
          </cell>
        </row>
        <row r="563">
          <cell r="B563" t="str">
            <v>6.1.14</v>
          </cell>
          <cell r="D563" t="str">
            <v>26.02.16</v>
          </cell>
          <cell r="E563" t="str">
            <v xml:space="preserve">Estacão em solo D=1,50m </v>
          </cell>
          <cell r="F563" t="str">
            <v>m</v>
          </cell>
        </row>
        <row r="564">
          <cell r="B564" t="str">
            <v>6.1.15</v>
          </cell>
          <cell r="D564" t="str">
            <v>26.02.17</v>
          </cell>
          <cell r="E564" t="str">
            <v xml:space="preserve">Estacão em solo D=1,60m </v>
          </cell>
          <cell r="F564" t="str">
            <v>m</v>
          </cell>
        </row>
        <row r="565">
          <cell r="B565" t="str">
            <v>6.1.16</v>
          </cell>
          <cell r="D565" t="str">
            <v>26.02.18</v>
          </cell>
          <cell r="E565" t="str">
            <v xml:space="preserve">Estacão em solo D=1,80m </v>
          </cell>
          <cell r="F565" t="str">
            <v>m</v>
          </cell>
        </row>
        <row r="566">
          <cell r="B566" t="str">
            <v>6.1.17</v>
          </cell>
          <cell r="D566" t="str">
            <v>26.02.19</v>
          </cell>
          <cell r="E566" t="str">
            <v xml:space="preserve">Estacão -Taxa mobilização de equip. </v>
          </cell>
          <cell r="F566" t="str">
            <v>un</v>
          </cell>
        </row>
        <row r="567">
          <cell r="B567" t="str">
            <v>6.1.18</v>
          </cell>
          <cell r="D567" t="str">
            <v>26.02.20</v>
          </cell>
          <cell r="E567" t="str">
            <v>Camisa metálica</v>
          </cell>
          <cell r="F567" t="str">
            <v>kg</v>
          </cell>
        </row>
        <row r="568">
          <cell r="B568" t="str">
            <v>6.1.19</v>
          </cell>
          <cell r="D568" t="str">
            <v>26.02.21</v>
          </cell>
          <cell r="E568" t="str">
            <v xml:space="preserve">Estaca de madeira D=20cm - 8ton </v>
          </cell>
          <cell r="F568" t="str">
            <v>m</v>
          </cell>
        </row>
        <row r="569">
          <cell r="B569" t="str">
            <v>6.1.20</v>
          </cell>
          <cell r="D569" t="str">
            <v>26.02.22</v>
          </cell>
          <cell r="E569" t="str">
            <v xml:space="preserve">Estaca de madeira D=25cm - 15ton </v>
          </cell>
          <cell r="F569" t="str">
            <v>m</v>
          </cell>
        </row>
        <row r="570">
          <cell r="B570" t="str">
            <v>6.1.21</v>
          </cell>
          <cell r="D570" t="str">
            <v>26.03.25</v>
          </cell>
          <cell r="E570" t="str">
            <v xml:space="preserve">Escavação Tub.céu aberto 1/2 cat. - solo </v>
          </cell>
          <cell r="F570" t="str">
            <v>m³</v>
          </cell>
        </row>
        <row r="571">
          <cell r="B571" t="str">
            <v>6.1.22</v>
          </cell>
          <cell r="D571" t="str">
            <v>26.03.26</v>
          </cell>
          <cell r="E571" t="str">
            <v xml:space="preserve">Escavação tub. Ar compr. 1/2 cat. - solo </v>
          </cell>
          <cell r="F571" t="str">
            <v>m³</v>
          </cell>
        </row>
        <row r="572">
          <cell r="B572" t="str">
            <v>6.1.23</v>
          </cell>
          <cell r="D572" t="str">
            <v>26.03.27</v>
          </cell>
          <cell r="E572" t="str">
            <v xml:space="preserve">Escavação tub. Céu aberto 3 cat. - rocha </v>
          </cell>
          <cell r="F572" t="str">
            <v>m³</v>
          </cell>
        </row>
        <row r="573">
          <cell r="B573" t="str">
            <v>6.1.24</v>
          </cell>
          <cell r="D573" t="str">
            <v>26.03.28</v>
          </cell>
          <cell r="E573" t="str">
            <v xml:space="preserve">Escavação tub. Ar comprimido 3 cat. - rocha </v>
          </cell>
          <cell r="F573" t="str">
            <v>m³</v>
          </cell>
        </row>
        <row r="574">
          <cell r="B574" t="str">
            <v>6.1.25</v>
          </cell>
          <cell r="D574" t="str">
            <v>26.04.01</v>
          </cell>
          <cell r="E574" t="str">
            <v xml:space="preserve">Cimbramento pontes e viadutos c/estaca </v>
          </cell>
          <cell r="F574" t="str">
            <v>m³</v>
          </cell>
        </row>
        <row r="575">
          <cell r="B575" t="str">
            <v>6.1.26</v>
          </cell>
          <cell r="D575" t="str">
            <v>26.04.02</v>
          </cell>
          <cell r="E575" t="str">
            <v xml:space="preserve">Cimbramento pontes e viadutos s/estaca </v>
          </cell>
          <cell r="F575" t="str">
            <v>m³</v>
          </cell>
        </row>
        <row r="576">
          <cell r="B576" t="str">
            <v>6.1.27</v>
          </cell>
          <cell r="D576" t="str">
            <v>26.04.03</v>
          </cell>
          <cell r="E576" t="str">
            <v xml:space="preserve">Cimbramento de passagem sec. galeria ret. </v>
          </cell>
          <cell r="F576" t="str">
            <v>m³</v>
          </cell>
        </row>
        <row r="577">
          <cell r="B577" t="str">
            <v>6.1.28</v>
          </cell>
          <cell r="D577" t="str">
            <v>26.04.05</v>
          </cell>
          <cell r="E577" t="str">
            <v xml:space="preserve">Andaime de madeira </v>
          </cell>
          <cell r="F577" t="str">
            <v>m³</v>
          </cell>
        </row>
        <row r="578">
          <cell r="B578" t="str">
            <v>6.1.29</v>
          </cell>
          <cell r="D578" t="str">
            <v>26.04.06</v>
          </cell>
          <cell r="E578" t="str">
            <v xml:space="preserve">Andaime tubular </v>
          </cell>
          <cell r="F578" t="str">
            <v>m³</v>
          </cell>
        </row>
        <row r="579">
          <cell r="B579" t="str">
            <v>6.1.30</v>
          </cell>
          <cell r="D579" t="str">
            <v>26.05.01</v>
          </cell>
          <cell r="E579" t="str">
            <v xml:space="preserve">Forma plana para conc. armado comum </v>
          </cell>
          <cell r="F579" t="str">
            <v>m²</v>
          </cell>
        </row>
        <row r="580">
          <cell r="B580" t="str">
            <v>6.1.31</v>
          </cell>
          <cell r="D580" t="str">
            <v>26.05.02</v>
          </cell>
          <cell r="E580" t="str">
            <v xml:space="preserve">Forma plana p/conc.protend. ou aparente </v>
          </cell>
          <cell r="F580" t="str">
            <v>m²</v>
          </cell>
        </row>
        <row r="581">
          <cell r="B581" t="str">
            <v>6.1.32</v>
          </cell>
          <cell r="D581" t="str">
            <v>26.05.03</v>
          </cell>
          <cell r="E581" t="str">
            <v xml:space="preserve">Forma sem reaproveitamento </v>
          </cell>
          <cell r="F581" t="str">
            <v>m²</v>
          </cell>
        </row>
        <row r="582">
          <cell r="B582" t="str">
            <v>6.1.33</v>
          </cell>
          <cell r="D582" t="str">
            <v>26.05.04</v>
          </cell>
          <cell r="E582" t="str">
            <v xml:space="preserve">Forma metálicas especial para vigas </v>
          </cell>
          <cell r="F582" t="str">
            <v>m²</v>
          </cell>
        </row>
        <row r="583">
          <cell r="B583" t="str">
            <v>6.1.34</v>
          </cell>
          <cell r="D583" t="str">
            <v>26.05.05</v>
          </cell>
          <cell r="E583" t="str">
            <v xml:space="preserve">Forma curva para concreto comum </v>
          </cell>
          <cell r="F583" t="str">
            <v>m²</v>
          </cell>
        </row>
        <row r="584">
          <cell r="B584" t="str">
            <v>6.1.35</v>
          </cell>
          <cell r="D584" t="str">
            <v>26.05.06</v>
          </cell>
          <cell r="E584" t="str">
            <v>Forma curva para concreto aparente</v>
          </cell>
          <cell r="F584" t="str">
            <v>m²</v>
          </cell>
        </row>
        <row r="585">
          <cell r="B585" t="str">
            <v>6.1.36</v>
          </cell>
          <cell r="D585" t="str">
            <v>26.06.01</v>
          </cell>
          <cell r="E585" t="str">
            <v xml:space="preserve">Aço CA-25 </v>
          </cell>
          <cell r="F585" t="str">
            <v>kg</v>
          </cell>
        </row>
        <row r="586">
          <cell r="B586" t="str">
            <v>6.1.37</v>
          </cell>
          <cell r="D586" t="str">
            <v>26.06.02</v>
          </cell>
          <cell r="E586" t="str">
            <v>Aço CA-50</v>
          </cell>
          <cell r="F586" t="str">
            <v>kg</v>
          </cell>
        </row>
        <row r="587">
          <cell r="B587" t="str">
            <v>6.1.38</v>
          </cell>
          <cell r="D587" t="str">
            <v>26.06.03</v>
          </cell>
          <cell r="E587" t="str">
            <v>Aço CA-60</v>
          </cell>
          <cell r="F587" t="str">
            <v>kg</v>
          </cell>
        </row>
        <row r="588">
          <cell r="B588" t="str">
            <v>6.1.39</v>
          </cell>
          <cell r="D588" t="str">
            <v>26.06.04</v>
          </cell>
          <cell r="E588" t="str">
            <v>Aço para concreto protendido</v>
          </cell>
          <cell r="F588" t="str">
            <v>kg</v>
          </cell>
        </row>
        <row r="589">
          <cell r="B589" t="str">
            <v>6.1.40</v>
          </cell>
          <cell r="D589" t="str">
            <v>26.06.05</v>
          </cell>
          <cell r="E589" t="str">
            <v xml:space="preserve">Tela metálica </v>
          </cell>
          <cell r="F589" t="str">
            <v>kg</v>
          </cell>
        </row>
        <row r="590">
          <cell r="B590" t="str">
            <v>6.1.41</v>
          </cell>
          <cell r="D590" t="str">
            <v>26.06.06</v>
          </cell>
          <cell r="E590" t="str">
            <v>Aço para concreto protendido ST 85/105</v>
          </cell>
          <cell r="F590" t="str">
            <v>kg</v>
          </cell>
        </row>
        <row r="591">
          <cell r="B591" t="str">
            <v>6.1.42</v>
          </cell>
          <cell r="D591" t="str">
            <v>26.07.03</v>
          </cell>
          <cell r="E591" t="str">
            <v xml:space="preserve">Apar. anc. p/ cabos de protensão ativo de 4 f -1/2" </v>
          </cell>
          <cell r="F591" t="str">
            <v>un</v>
          </cell>
        </row>
        <row r="592">
          <cell r="B592" t="str">
            <v>6.1.43</v>
          </cell>
          <cell r="D592" t="str">
            <v>26.07.04</v>
          </cell>
          <cell r="E592" t="str">
            <v>Apar. anc. p/ cabos de protensão ativo de 6 f -1/2"</v>
          </cell>
          <cell r="F592" t="str">
            <v>un</v>
          </cell>
        </row>
        <row r="593">
          <cell r="B593" t="str">
            <v>6.1.44</v>
          </cell>
          <cell r="D593" t="str">
            <v>26.07.05</v>
          </cell>
          <cell r="E593" t="str">
            <v xml:space="preserve">Apar. anc. p/ cabos de protensão ativo de 12 f -1/2" </v>
          </cell>
          <cell r="F593" t="str">
            <v>un</v>
          </cell>
        </row>
        <row r="594">
          <cell r="B594" t="str">
            <v>6.1.45</v>
          </cell>
          <cell r="D594" t="str">
            <v>26.07.06</v>
          </cell>
          <cell r="E594" t="str">
            <v xml:space="preserve">Apar. anc. p/ cabos de protensão ativo de 19 f -1/2" </v>
          </cell>
          <cell r="F594" t="str">
            <v>un</v>
          </cell>
        </row>
        <row r="595">
          <cell r="B595" t="str">
            <v>6.1.46</v>
          </cell>
          <cell r="D595" t="str">
            <v>26.07.09</v>
          </cell>
          <cell r="E595" t="str">
            <v xml:space="preserve">Apar. anc. p/ cabos de protensão pas. de 4 f -1/2" </v>
          </cell>
          <cell r="F595" t="str">
            <v>un</v>
          </cell>
        </row>
        <row r="596">
          <cell r="B596" t="str">
            <v>6.1.47</v>
          </cell>
          <cell r="D596" t="str">
            <v>26.07.10</v>
          </cell>
          <cell r="E596" t="str">
            <v>Apar. anc. p/ cabos de protensão pas. de 6 f -1/2"</v>
          </cell>
          <cell r="F596" t="str">
            <v>un</v>
          </cell>
        </row>
        <row r="597">
          <cell r="B597" t="str">
            <v>6.1.48</v>
          </cell>
          <cell r="D597" t="str">
            <v>26.07.12</v>
          </cell>
          <cell r="E597" t="str">
            <v xml:space="preserve">Apar. anc. p/ cabos de protensão pas. de 19 f -1/2" </v>
          </cell>
          <cell r="F597" t="str">
            <v>un</v>
          </cell>
        </row>
        <row r="598">
          <cell r="B598" t="str">
            <v>6.1.49</v>
          </cell>
          <cell r="D598" t="str">
            <v>26.08.01</v>
          </cell>
          <cell r="E598" t="str">
            <v>Aparelho de apoio neoprene fretado</v>
          </cell>
          <cell r="F598" t="str">
            <v>dm³</v>
          </cell>
        </row>
        <row r="599">
          <cell r="B599" t="str">
            <v>6.1.50</v>
          </cell>
          <cell r="D599" t="str">
            <v>26.08.02</v>
          </cell>
          <cell r="E599" t="str">
            <v>Aparelho de apoio neoprene com teflon</v>
          </cell>
          <cell r="F599" t="str">
            <v>dm³</v>
          </cell>
        </row>
        <row r="600">
          <cell r="B600" t="str">
            <v>6.1.51</v>
          </cell>
          <cell r="D600" t="str">
            <v>26.08.03</v>
          </cell>
          <cell r="E600" t="str">
            <v xml:space="preserve">Articulação de concreto tipo "Freyssinet" </v>
          </cell>
          <cell r="F600" t="str">
            <v>dm²</v>
          </cell>
        </row>
        <row r="601">
          <cell r="B601" t="str">
            <v>6.1.52</v>
          </cell>
          <cell r="D601" t="str">
            <v>26.09.01</v>
          </cell>
          <cell r="E601" t="str">
            <v>Concreto Fck 10 MPa</v>
          </cell>
          <cell r="F601" t="str">
            <v>m³</v>
          </cell>
        </row>
        <row r="602">
          <cell r="B602" t="str">
            <v>6.1.53</v>
          </cell>
          <cell r="D602" t="str">
            <v>26.09.02</v>
          </cell>
          <cell r="E602" t="str">
            <v>Concreto Fck 15 MPa</v>
          </cell>
          <cell r="F602" t="str">
            <v>m³</v>
          </cell>
        </row>
        <row r="603">
          <cell r="B603" t="str">
            <v>6.1.54</v>
          </cell>
          <cell r="D603" t="str">
            <v>26.09.03</v>
          </cell>
          <cell r="E603" t="str">
            <v>Concreto Fck 18 MPa</v>
          </cell>
          <cell r="F603" t="str">
            <v>m³</v>
          </cell>
        </row>
        <row r="604">
          <cell r="B604" t="str">
            <v>6.1.55</v>
          </cell>
          <cell r="D604" t="str">
            <v>26.09.04</v>
          </cell>
          <cell r="E604" t="str">
            <v>Concreto Fck 20 MPa</v>
          </cell>
          <cell r="F604" t="str">
            <v>m³</v>
          </cell>
        </row>
        <row r="605">
          <cell r="B605" t="str">
            <v>6.1.56</v>
          </cell>
          <cell r="D605" t="str">
            <v>26.09.05</v>
          </cell>
          <cell r="E605" t="str">
            <v>Concreto Fck 25 MPa</v>
          </cell>
          <cell r="F605" t="str">
            <v>m³</v>
          </cell>
        </row>
        <row r="606">
          <cell r="B606" t="str">
            <v>6.1.57</v>
          </cell>
          <cell r="D606" t="str">
            <v>26.09.06</v>
          </cell>
          <cell r="E606" t="str">
            <v xml:space="preserve">Concreto Fck 30 MPa </v>
          </cell>
          <cell r="F606" t="str">
            <v>m³</v>
          </cell>
        </row>
        <row r="607">
          <cell r="B607" t="str">
            <v>6.1.58</v>
          </cell>
          <cell r="D607" t="str">
            <v>26.09.07</v>
          </cell>
          <cell r="E607" t="str">
            <v>Concreto Ciclópico</v>
          </cell>
          <cell r="F607" t="str">
            <v>m³</v>
          </cell>
        </row>
        <row r="608">
          <cell r="B608" t="str">
            <v>6.1.59</v>
          </cell>
          <cell r="D608" t="str">
            <v>26.09.09</v>
          </cell>
          <cell r="E608" t="str">
            <v>Bombeamento p/ conc. qualquer resist.</v>
          </cell>
          <cell r="F608" t="str">
            <v>m³</v>
          </cell>
        </row>
        <row r="609">
          <cell r="B609" t="str">
            <v>6.1.60</v>
          </cell>
          <cell r="D609" t="str">
            <v>26.09.10</v>
          </cell>
          <cell r="E609" t="str">
            <v>Concreto Fck 12 MPa</v>
          </cell>
          <cell r="F609" t="str">
            <v>m³</v>
          </cell>
        </row>
        <row r="610">
          <cell r="B610" t="str">
            <v>6.1.61</v>
          </cell>
          <cell r="D610" t="str">
            <v>26.09.11</v>
          </cell>
          <cell r="E610" t="str">
            <v>Concreto Fck 16 Mpa</v>
          </cell>
          <cell r="F610" t="str">
            <v>m³</v>
          </cell>
        </row>
        <row r="611">
          <cell r="B611" t="str">
            <v>6.1.62</v>
          </cell>
          <cell r="D611" t="str">
            <v>26.09.12</v>
          </cell>
          <cell r="E611" t="str">
            <v>Concreto Fck 35 MPa</v>
          </cell>
          <cell r="F611" t="str">
            <v>m³</v>
          </cell>
        </row>
        <row r="612">
          <cell r="B612" t="str">
            <v>6.1.63</v>
          </cell>
          <cell r="D612" t="str">
            <v>26.09.13</v>
          </cell>
          <cell r="E612" t="str">
            <v>Concreto Fck 40 MPa</v>
          </cell>
          <cell r="F612" t="str">
            <v>m³</v>
          </cell>
        </row>
        <row r="613">
          <cell r="B613" t="str">
            <v>6.1.64</v>
          </cell>
          <cell r="D613" t="str">
            <v>26.10.01</v>
          </cell>
          <cell r="E613" t="str">
            <v>Junta/retração c/lábio polim. ab.15 até 40mm</v>
          </cell>
          <cell r="F613" t="str">
            <v>m</v>
          </cell>
        </row>
        <row r="614">
          <cell r="B614" t="str">
            <v>6.1.65</v>
          </cell>
          <cell r="D614" t="str">
            <v>26.10.02</v>
          </cell>
          <cell r="E614" t="str">
            <v>Junta/retração c/lábio polim. ab.40 até 50mm</v>
          </cell>
          <cell r="F614" t="str">
            <v>m</v>
          </cell>
        </row>
        <row r="615">
          <cell r="B615" t="str">
            <v>6.1.66</v>
          </cell>
          <cell r="D615" t="str">
            <v>26.10.03</v>
          </cell>
          <cell r="E615" t="str">
            <v>Junta/retração c/lábio polim. ab. 50 até 70mm</v>
          </cell>
          <cell r="F615" t="str">
            <v>m</v>
          </cell>
        </row>
        <row r="616">
          <cell r="B616" t="str">
            <v>6.1.67</v>
          </cell>
          <cell r="D616" t="str">
            <v>26.10.04</v>
          </cell>
          <cell r="E616" t="str">
            <v>Junta de dilatação metálica</v>
          </cell>
          <cell r="F616" t="str">
            <v>m</v>
          </cell>
        </row>
        <row r="617">
          <cell r="B617" t="str">
            <v>6.1.68</v>
          </cell>
          <cell r="D617" t="str">
            <v>26.10.05</v>
          </cell>
          <cell r="E617" t="str">
            <v>Juntas de dilatação metálica c/neoprene</v>
          </cell>
          <cell r="F617" t="str">
            <v>m</v>
          </cell>
        </row>
        <row r="618">
          <cell r="B618" t="str">
            <v>6.1.69</v>
          </cell>
          <cell r="D618" t="str">
            <v>26.11.01</v>
          </cell>
          <cell r="E618" t="str">
            <v>G.c.intransponível tipo I - des. 5289</v>
          </cell>
          <cell r="F618" t="str">
            <v>m</v>
          </cell>
        </row>
        <row r="619">
          <cell r="B619" t="str">
            <v>6.1.70</v>
          </cell>
          <cell r="D619" t="str">
            <v>26.11.02</v>
          </cell>
          <cell r="E619" t="str">
            <v>G.c.intransponível tipo II - des. 5307</v>
          </cell>
          <cell r="F619" t="str">
            <v>m</v>
          </cell>
        </row>
        <row r="620">
          <cell r="B620" t="str">
            <v>6.1.71</v>
          </cell>
          <cell r="D620" t="str">
            <v>26.11.03</v>
          </cell>
          <cell r="E620" t="str">
            <v xml:space="preserve">G.c.de conc. pré passarela - des. 5370 </v>
          </cell>
          <cell r="F620" t="str">
            <v>m</v>
          </cell>
        </row>
        <row r="621">
          <cell r="B621" t="str">
            <v>6.1.72</v>
          </cell>
          <cell r="D621" t="str">
            <v>26.11.04</v>
          </cell>
          <cell r="E621" t="str">
            <v xml:space="preserve">Barreira de seg.tipo New Jersey des-5396 </v>
          </cell>
          <cell r="F621" t="str">
            <v>m</v>
          </cell>
        </row>
        <row r="622">
          <cell r="B622" t="str">
            <v>6.1.73</v>
          </cell>
          <cell r="D622" t="str">
            <v>26.11.05</v>
          </cell>
          <cell r="E622" t="str">
            <v>Barreira double face New Jersey des 5514</v>
          </cell>
          <cell r="F622" t="str">
            <v>m</v>
          </cell>
        </row>
        <row r="623">
          <cell r="B623" t="str">
            <v>6.1.74</v>
          </cell>
          <cell r="D623" t="str">
            <v>26.11.06</v>
          </cell>
          <cell r="E623" t="str">
            <v>Barreira double face New Jersey O.A.E.des 5464</v>
          </cell>
          <cell r="F623" t="str">
            <v>m</v>
          </cell>
        </row>
        <row r="624">
          <cell r="B624" t="str">
            <v>6.1.75</v>
          </cell>
          <cell r="D624" t="str">
            <v>26.11.07</v>
          </cell>
          <cell r="E624" t="str">
            <v>Barreira double face New Jersey des 5465</v>
          </cell>
          <cell r="F624" t="str">
            <v>m</v>
          </cell>
        </row>
        <row r="625">
          <cell r="B625" t="str">
            <v>6.1.76</v>
          </cell>
          <cell r="D625" t="str">
            <v>26.11.08</v>
          </cell>
          <cell r="E625" t="str">
            <v>Barreira com passeio p/ O.A.E. - des 5397</v>
          </cell>
          <cell r="F625" t="str">
            <v>m</v>
          </cell>
        </row>
        <row r="626">
          <cell r="B626" t="str">
            <v>6.1.77</v>
          </cell>
          <cell r="D626" t="str">
            <v>26.12.01</v>
          </cell>
          <cell r="E626" t="str">
            <v>Tubo de pvc perfurado ou não D=0,050m</v>
          </cell>
          <cell r="F626" t="str">
            <v>m</v>
          </cell>
        </row>
        <row r="627">
          <cell r="B627" t="str">
            <v>6.1.78</v>
          </cell>
          <cell r="D627" t="str">
            <v>26.12.03</v>
          </cell>
          <cell r="E627" t="str">
            <v>Tubo de pvc perfurado ou não D=0,10m</v>
          </cell>
          <cell r="F627" t="str">
            <v>m</v>
          </cell>
        </row>
        <row r="628">
          <cell r="B628" t="str">
            <v>6.1.79</v>
          </cell>
          <cell r="D628" t="str">
            <v>26.12.04</v>
          </cell>
          <cell r="E628" t="str">
            <v>Tubo de pvc perfurado ou não D=0,15m</v>
          </cell>
          <cell r="F628" t="str">
            <v>m</v>
          </cell>
        </row>
        <row r="629">
          <cell r="B629" t="str">
            <v>6.1.80</v>
          </cell>
          <cell r="D629" t="str">
            <v>26.13.01</v>
          </cell>
          <cell r="E629" t="str">
            <v>Lançamento viga P&lt;= 50ton-guindaste autoprop</v>
          </cell>
          <cell r="F629" t="str">
            <v>un</v>
          </cell>
        </row>
        <row r="630">
          <cell r="B630" t="str">
            <v>6.1.81</v>
          </cell>
          <cell r="D630" t="str">
            <v>26.13.02</v>
          </cell>
          <cell r="E630" t="str">
            <v>Lançamento viga 50&lt;P&lt;=80 -guind. Autoprop</v>
          </cell>
          <cell r="F630" t="str">
            <v>un</v>
          </cell>
        </row>
        <row r="631">
          <cell r="B631" t="str">
            <v>6.1.82</v>
          </cell>
          <cell r="D631" t="str">
            <v>26.14.01</v>
          </cell>
          <cell r="E631" t="str">
            <v>Esgotamento continuo água</v>
          </cell>
          <cell r="F631" t="str">
            <v>m³</v>
          </cell>
        </row>
        <row r="632">
          <cell r="B632" t="str">
            <v>6.1.83</v>
          </cell>
          <cell r="D632" t="str">
            <v>26.14.03</v>
          </cell>
          <cell r="E632" t="str">
            <v>Parede ensecadeira com prancha - esp. 0,05m</v>
          </cell>
          <cell r="F632" t="str">
            <v>m²</v>
          </cell>
        </row>
        <row r="633">
          <cell r="B633" t="str">
            <v>6.1.84</v>
          </cell>
          <cell r="D633" t="str">
            <v>26.14.04</v>
          </cell>
          <cell r="E633" t="str">
            <v>Parede ensecadeira com prancha - esp. 0,075m</v>
          </cell>
          <cell r="F633" t="str">
            <v>m²</v>
          </cell>
        </row>
        <row r="634">
          <cell r="B634" t="str">
            <v>6.1.85</v>
          </cell>
          <cell r="D634" t="str">
            <v>26.15.01</v>
          </cell>
          <cell r="E634" t="str">
            <v>Enrocamento pedra arrumada</v>
          </cell>
          <cell r="F634" t="str">
            <v>m³</v>
          </cell>
        </row>
        <row r="635">
          <cell r="B635" t="str">
            <v>6.1.86</v>
          </cell>
          <cell r="D635" t="str">
            <v>26.15.02</v>
          </cell>
          <cell r="E635" t="str">
            <v>Enrocamento pedra arrumada e rejuntada</v>
          </cell>
          <cell r="F635" t="str">
            <v>m³</v>
          </cell>
        </row>
        <row r="636">
          <cell r="B636" t="str">
            <v>6.1.87</v>
          </cell>
          <cell r="D636" t="str">
            <v>26.15.03</v>
          </cell>
          <cell r="E636" t="str">
            <v>Enrocamento pedra jogada</v>
          </cell>
          <cell r="F636" t="str">
            <v>m³</v>
          </cell>
        </row>
        <row r="638">
          <cell r="B638" t="str">
            <v>Cód. Colinas</v>
          </cell>
          <cell r="D638" t="str">
            <v>Código</v>
          </cell>
          <cell r="E638" t="str">
            <v>Serviços</v>
          </cell>
          <cell r="F638" t="str">
            <v>Unid.</v>
          </cell>
        </row>
        <row r="641">
          <cell r="D641" t="str">
            <v>FASE-27 RECUPERAÇÃO DE OBRAS ARTE ESPECIAIS</v>
          </cell>
        </row>
        <row r="642">
          <cell r="B642" t="str">
            <v>7.1.1</v>
          </cell>
          <cell r="D642" t="str">
            <v>27.01.01</v>
          </cell>
          <cell r="E642" t="str">
            <v>Remoção manual de concreto segregado</v>
          </cell>
          <cell r="F642" t="str">
            <v>dm³</v>
          </cell>
        </row>
        <row r="643">
          <cell r="B643" t="str">
            <v>7.1.2</v>
          </cell>
          <cell r="D643" t="str">
            <v>27.01.02</v>
          </cell>
          <cell r="E643" t="str">
            <v>Demolição de concreto simples</v>
          </cell>
          <cell r="F643" t="str">
            <v>m³</v>
          </cell>
        </row>
        <row r="644">
          <cell r="B644" t="str">
            <v>7.1.3</v>
          </cell>
          <cell r="D644" t="str">
            <v>27.01.03</v>
          </cell>
          <cell r="E644" t="str">
            <v>Demolição de concreto armado</v>
          </cell>
          <cell r="F644" t="str">
            <v>m³</v>
          </cell>
        </row>
        <row r="645">
          <cell r="B645" t="str">
            <v>7.1.4</v>
          </cell>
          <cell r="D645" t="str">
            <v>27.01.04</v>
          </cell>
          <cell r="E645" t="str">
            <v xml:space="preserve">Remoção, carga e transp. entulho em geral </v>
          </cell>
          <cell r="F645" t="str">
            <v>tonxkm</v>
          </cell>
        </row>
        <row r="646">
          <cell r="B646" t="str">
            <v>7.1.5</v>
          </cell>
          <cell r="D646" t="str">
            <v>27.02.01</v>
          </cell>
          <cell r="E646" t="str">
            <v>Apic. manual concreto c/ eliminação sup. lisas</v>
          </cell>
          <cell r="F646" t="str">
            <v>m²</v>
          </cell>
        </row>
        <row r="647">
          <cell r="B647" t="str">
            <v>7.1.6</v>
          </cell>
          <cell r="D647" t="str">
            <v>27.02.02</v>
          </cell>
          <cell r="E647" t="str">
            <v>Limpeza com jato d´água s/ sup. de concreto</v>
          </cell>
          <cell r="F647" t="str">
            <v>m²</v>
          </cell>
        </row>
        <row r="648">
          <cell r="B648" t="str">
            <v>7.1.7</v>
          </cell>
          <cell r="D648" t="str">
            <v>27.02.03</v>
          </cell>
          <cell r="E648" t="str">
            <v>Lixamento manual da superfície de concreto</v>
          </cell>
          <cell r="F648" t="str">
            <v>m²</v>
          </cell>
        </row>
        <row r="649">
          <cell r="B649" t="str">
            <v>7.1.8</v>
          </cell>
          <cell r="D649" t="str">
            <v>27.02.04</v>
          </cell>
          <cell r="E649" t="str">
            <v>Jateamento de concreto com areia</v>
          </cell>
          <cell r="F649" t="str">
            <v>m²</v>
          </cell>
        </row>
        <row r="650">
          <cell r="B650" t="str">
            <v>7.1.9</v>
          </cell>
          <cell r="D650" t="str">
            <v>27.02.05</v>
          </cell>
          <cell r="E650" t="str">
            <v>Jateamento em estr. concreto com água</v>
          </cell>
          <cell r="F650" t="str">
            <v>m²</v>
          </cell>
        </row>
        <row r="651">
          <cell r="B651" t="str">
            <v>7.1.10</v>
          </cell>
          <cell r="D651" t="str">
            <v>27.02.06</v>
          </cell>
          <cell r="E651" t="str">
            <v>Jateamento ao metal quase branco c/ areia</v>
          </cell>
          <cell r="F651" t="str">
            <v>m²</v>
          </cell>
        </row>
        <row r="652">
          <cell r="B652" t="str">
            <v>7.1.11</v>
          </cell>
          <cell r="D652" t="str">
            <v>27.02.07</v>
          </cell>
          <cell r="E652" t="str">
            <v>Jateamento ao metal branco com areia</v>
          </cell>
          <cell r="F652" t="str">
            <v>m²</v>
          </cell>
        </row>
        <row r="653">
          <cell r="B653" t="str">
            <v>7.1.12</v>
          </cell>
          <cell r="D653" t="str">
            <v>27.02.08</v>
          </cell>
          <cell r="E653" t="str">
            <v>Limpeza manual com escova de aço para aço</v>
          </cell>
          <cell r="F653" t="str">
            <v>m</v>
          </cell>
        </row>
        <row r="654">
          <cell r="B654" t="str">
            <v>7.1.13</v>
          </cell>
          <cell r="D654" t="str">
            <v>27.02.09</v>
          </cell>
          <cell r="E654" t="str">
            <v>Limpeza manual c/escova aço para concreto</v>
          </cell>
          <cell r="F654" t="str">
            <v>m²</v>
          </cell>
        </row>
        <row r="655">
          <cell r="B655" t="str">
            <v>7.1.14</v>
          </cell>
          <cell r="D655" t="str">
            <v>27.03.01</v>
          </cell>
          <cell r="E655" t="str">
            <v>Andaime de madeira</v>
          </cell>
          <cell r="F655" t="str">
            <v>m³</v>
          </cell>
        </row>
        <row r="656">
          <cell r="B656" t="str">
            <v>7.1.15</v>
          </cell>
          <cell r="D656" t="str">
            <v>27.03.02</v>
          </cell>
          <cell r="E656" t="str">
            <v>Andaime tubular</v>
          </cell>
          <cell r="F656" t="str">
            <v>m³</v>
          </cell>
        </row>
        <row r="657">
          <cell r="B657" t="str">
            <v>7.1.16</v>
          </cell>
          <cell r="D657" t="str">
            <v>27.03.03</v>
          </cell>
          <cell r="E657" t="str">
            <v>Andaime suspenso</v>
          </cell>
          <cell r="F657" t="str">
            <v>m²</v>
          </cell>
        </row>
        <row r="658">
          <cell r="B658" t="str">
            <v>7.1.17</v>
          </cell>
          <cell r="D658" t="str">
            <v>27.04.01</v>
          </cell>
          <cell r="E658" t="str">
            <v xml:space="preserve">Furo no concreto D=1" profund. de 05cm </v>
          </cell>
          <cell r="F658" t="str">
            <v>un</v>
          </cell>
        </row>
        <row r="659">
          <cell r="B659" t="str">
            <v>7.1.18</v>
          </cell>
          <cell r="D659" t="str">
            <v>27.04.02</v>
          </cell>
          <cell r="E659" t="str">
            <v>Furo no concreto D=1" profund. de 15cm</v>
          </cell>
          <cell r="F659" t="str">
            <v>un</v>
          </cell>
        </row>
        <row r="660">
          <cell r="B660" t="str">
            <v>7.1.19</v>
          </cell>
          <cell r="D660" t="str">
            <v>27.04.03</v>
          </cell>
          <cell r="E660" t="str">
            <v xml:space="preserve">Furo no concreto D=1" profund. de 30cm </v>
          </cell>
          <cell r="F660" t="str">
            <v>un</v>
          </cell>
        </row>
        <row r="661">
          <cell r="B661" t="str">
            <v>7.1.20</v>
          </cell>
          <cell r="D661" t="str">
            <v>27.04.04</v>
          </cell>
          <cell r="E661" t="str">
            <v>Furo no concreto D=3/4" profund. de 05cm</v>
          </cell>
          <cell r="F661" t="str">
            <v>un</v>
          </cell>
        </row>
        <row r="662">
          <cell r="B662" t="str">
            <v>7.1.21</v>
          </cell>
          <cell r="D662" t="str">
            <v>27.04.05</v>
          </cell>
          <cell r="E662" t="str">
            <v>Furo no concreto D=3/4" profund. de 15cm</v>
          </cell>
          <cell r="F662" t="str">
            <v>un</v>
          </cell>
        </row>
        <row r="663">
          <cell r="B663" t="str">
            <v>7.1.22</v>
          </cell>
          <cell r="D663" t="str">
            <v>27.04.06</v>
          </cell>
          <cell r="E663" t="str">
            <v>Furo no concreto D=3/4" profund. de 30cm</v>
          </cell>
          <cell r="F663" t="str">
            <v>un</v>
          </cell>
        </row>
        <row r="664">
          <cell r="B664" t="str">
            <v>7.1.23</v>
          </cell>
          <cell r="D664" t="str">
            <v>27.04.07</v>
          </cell>
          <cell r="E664" t="str">
            <v>Furo no concreto D=1/2" profund. de 05cm</v>
          </cell>
          <cell r="F664" t="str">
            <v>un</v>
          </cell>
        </row>
        <row r="665">
          <cell r="B665" t="str">
            <v>7.1.24</v>
          </cell>
          <cell r="D665" t="str">
            <v>27.04.08</v>
          </cell>
          <cell r="E665" t="str">
            <v>Furo no concreto D=1/2" profund. de 15cm</v>
          </cell>
          <cell r="F665" t="str">
            <v>un</v>
          </cell>
        </row>
        <row r="666">
          <cell r="B666" t="str">
            <v>7.1.25</v>
          </cell>
          <cell r="D666" t="str">
            <v>27.04.09</v>
          </cell>
          <cell r="E666" t="str">
            <v>Furo no concreto D=1/2" profund. de 30cm</v>
          </cell>
          <cell r="F666" t="str">
            <v>un</v>
          </cell>
        </row>
        <row r="667">
          <cell r="B667" t="str">
            <v>7.1.26</v>
          </cell>
          <cell r="D667" t="str">
            <v>27.04.10</v>
          </cell>
          <cell r="E667" t="str">
            <v>Furo no concreto D=3/8" profund. de 05cm</v>
          </cell>
          <cell r="F667" t="str">
            <v>un</v>
          </cell>
        </row>
        <row r="668">
          <cell r="B668" t="str">
            <v>7.1.27</v>
          </cell>
          <cell r="D668" t="str">
            <v>27.04.11</v>
          </cell>
          <cell r="E668" t="str">
            <v>Furo no concreto D=3/8" profund. de 15cm</v>
          </cell>
          <cell r="F668" t="str">
            <v>un</v>
          </cell>
        </row>
        <row r="669">
          <cell r="B669" t="str">
            <v>7.1.28</v>
          </cell>
          <cell r="D669" t="str">
            <v>27.04.12</v>
          </cell>
          <cell r="E669" t="str">
            <v>Furo no concreto D=3/8" profund. de 30cm</v>
          </cell>
          <cell r="F669" t="str">
            <v>un</v>
          </cell>
        </row>
        <row r="670">
          <cell r="B670" t="str">
            <v>7.1.29</v>
          </cell>
          <cell r="D670" t="str">
            <v>27.05.01</v>
          </cell>
          <cell r="E670" t="str">
            <v>Forma plana para conc. armado comum</v>
          </cell>
          <cell r="F670" t="str">
            <v>m²</v>
          </cell>
        </row>
        <row r="671">
          <cell r="B671" t="str">
            <v>7.1.30</v>
          </cell>
          <cell r="D671" t="str">
            <v>27.05.02</v>
          </cell>
          <cell r="E671" t="str">
            <v>Forma plana p/conc.protend. ou aparente</v>
          </cell>
          <cell r="F671" t="str">
            <v>m²</v>
          </cell>
        </row>
        <row r="672">
          <cell r="B672" t="str">
            <v>7.1.31</v>
          </cell>
          <cell r="D672" t="str">
            <v>27.05.03</v>
          </cell>
          <cell r="E672" t="str">
            <v>Formas metálica para concreto</v>
          </cell>
          <cell r="F672" t="str">
            <v>m²</v>
          </cell>
        </row>
        <row r="673">
          <cell r="B673" t="str">
            <v>7.1.32</v>
          </cell>
          <cell r="D673" t="str">
            <v>27.06.01</v>
          </cell>
          <cell r="E673" t="str">
            <v>Aço CA-25</v>
          </cell>
          <cell r="F673" t="str">
            <v>kg</v>
          </cell>
        </row>
        <row r="674">
          <cell r="B674" t="str">
            <v>7.1.33</v>
          </cell>
          <cell r="D674" t="str">
            <v xml:space="preserve">27.06.02 </v>
          </cell>
          <cell r="E674" t="str">
            <v>Aço CA-50</v>
          </cell>
          <cell r="F674" t="str">
            <v>kg</v>
          </cell>
        </row>
        <row r="675">
          <cell r="B675" t="str">
            <v>7.1.34</v>
          </cell>
          <cell r="D675" t="str">
            <v>27.06.03</v>
          </cell>
          <cell r="E675" t="str">
            <v>Aço CA-60</v>
          </cell>
          <cell r="F675" t="str">
            <v>kg</v>
          </cell>
        </row>
        <row r="676">
          <cell r="B676" t="str">
            <v>7.1.35</v>
          </cell>
          <cell r="D676" t="str">
            <v>27.06.04</v>
          </cell>
          <cell r="E676" t="str">
            <v>Aço para concreto protendido</v>
          </cell>
          <cell r="F676" t="str">
            <v>kg</v>
          </cell>
        </row>
        <row r="677">
          <cell r="B677" t="str">
            <v>7.1.36</v>
          </cell>
          <cell r="D677" t="str">
            <v>27.06.05</v>
          </cell>
          <cell r="E677" t="str">
            <v>Tela metálica</v>
          </cell>
          <cell r="F677" t="str">
            <v>kg</v>
          </cell>
        </row>
        <row r="678">
          <cell r="B678" t="str">
            <v>7.1.37</v>
          </cell>
          <cell r="D678" t="str">
            <v>27.06.06</v>
          </cell>
          <cell r="E678" t="str">
            <v>Substituição de aço da armadura</v>
          </cell>
          <cell r="F678" t="str">
            <v>kg</v>
          </cell>
        </row>
        <row r="679">
          <cell r="B679" t="str">
            <v>7.1.38</v>
          </cell>
          <cell r="D679" t="str">
            <v>27.06.07</v>
          </cell>
          <cell r="E679" t="str">
            <v>Retirada da armadura corroída</v>
          </cell>
          <cell r="F679" t="str">
            <v>kg</v>
          </cell>
        </row>
        <row r="680">
          <cell r="B680" t="str">
            <v>7.1.39</v>
          </cell>
          <cell r="D680" t="str">
            <v>27.06.08</v>
          </cell>
          <cell r="E680" t="str">
            <v>Aço para concreto protendido ST 85/105</v>
          </cell>
          <cell r="F680" t="str">
            <v>kg</v>
          </cell>
        </row>
        <row r="681">
          <cell r="B681" t="str">
            <v>7.1.40</v>
          </cell>
          <cell r="D681" t="str">
            <v>27.06.09</v>
          </cell>
          <cell r="E681" t="str">
            <v>Emenda barras de aço com luva prensada d=12mm</v>
          </cell>
          <cell r="F681" t="str">
            <v>un</v>
          </cell>
        </row>
        <row r="682">
          <cell r="B682" t="str">
            <v>7.1.41</v>
          </cell>
          <cell r="D682" t="str">
            <v>27.06.10</v>
          </cell>
          <cell r="E682" t="str">
            <v>Emenda barras de aço com luva prensada d=16mm</v>
          </cell>
          <cell r="F682" t="str">
            <v>un</v>
          </cell>
        </row>
        <row r="683">
          <cell r="B683" t="str">
            <v>7.1.42</v>
          </cell>
          <cell r="D683" t="str">
            <v>27.06.11</v>
          </cell>
          <cell r="E683" t="str">
            <v>Emenda barras de aço com luva prensada d=20mm</v>
          </cell>
          <cell r="F683" t="str">
            <v>un</v>
          </cell>
        </row>
        <row r="684">
          <cell r="B684" t="str">
            <v>7.1.43</v>
          </cell>
          <cell r="D684" t="str">
            <v>27.06.12</v>
          </cell>
          <cell r="E684" t="str">
            <v>Emenda barras de aço com luva prensada d=25mm</v>
          </cell>
          <cell r="F684" t="str">
            <v>un</v>
          </cell>
        </row>
        <row r="685">
          <cell r="B685" t="str">
            <v>7.1.44</v>
          </cell>
          <cell r="D685" t="str">
            <v>27.06.13</v>
          </cell>
          <cell r="E685" t="str">
            <v>Emenda barras de aço com rosca d=12mm</v>
          </cell>
          <cell r="F685" t="str">
            <v>un</v>
          </cell>
        </row>
        <row r="686">
          <cell r="B686" t="str">
            <v>7.1.45</v>
          </cell>
          <cell r="D686" t="str">
            <v>27.06.14</v>
          </cell>
          <cell r="E686" t="str">
            <v>Emenda barras de aço com rosca d=16mm</v>
          </cell>
          <cell r="F686" t="str">
            <v>un</v>
          </cell>
        </row>
        <row r="687">
          <cell r="B687" t="str">
            <v>7.1.46</v>
          </cell>
          <cell r="D687" t="str">
            <v>27.06.15</v>
          </cell>
          <cell r="E687" t="str">
            <v>Emenda barras de aço com rosca d=20mm</v>
          </cell>
          <cell r="F687" t="str">
            <v>un</v>
          </cell>
        </row>
        <row r="688">
          <cell r="B688" t="str">
            <v>7.1.47</v>
          </cell>
          <cell r="D688" t="str">
            <v>27.06.16</v>
          </cell>
          <cell r="E688" t="str">
            <v>Emenda barras de aço com rosca d=25mm</v>
          </cell>
          <cell r="F688" t="str">
            <v>un</v>
          </cell>
        </row>
        <row r="689">
          <cell r="B689" t="str">
            <v>7.1.48</v>
          </cell>
          <cell r="D689" t="str">
            <v>27.06.17</v>
          </cell>
          <cell r="E689" t="str">
            <v xml:space="preserve">Chumbamento barras c/ resina epox. Injecão </v>
          </cell>
          <cell r="F689" t="str">
            <v>kg</v>
          </cell>
        </row>
        <row r="690">
          <cell r="B690" t="str">
            <v>7.1.49</v>
          </cell>
          <cell r="D690" t="str">
            <v>27.07.03</v>
          </cell>
          <cell r="E690" t="str">
            <v>Apar. anc. p/ cabos de protensão ativo de 4 f -1/2"</v>
          </cell>
          <cell r="F690" t="str">
            <v>un</v>
          </cell>
        </row>
        <row r="691">
          <cell r="B691" t="str">
            <v>7.1.50</v>
          </cell>
          <cell r="D691" t="str">
            <v>27.07.04</v>
          </cell>
          <cell r="E691" t="str">
            <v>Apar. anc. p/ cabos de protensão ativo de 6 f -1/2"</v>
          </cell>
          <cell r="F691" t="str">
            <v>un</v>
          </cell>
        </row>
        <row r="692">
          <cell r="B692" t="str">
            <v>7.1.51</v>
          </cell>
          <cell r="D692" t="str">
            <v>27.07.05</v>
          </cell>
          <cell r="E692" t="str">
            <v>Apar. anc. p/ cabos de protensão ativo de 12 f -1/2"</v>
          </cell>
          <cell r="F692" t="str">
            <v>un</v>
          </cell>
        </row>
        <row r="693">
          <cell r="B693" t="str">
            <v>7.1.52</v>
          </cell>
          <cell r="D693" t="str">
            <v xml:space="preserve">27.07.06 </v>
          </cell>
          <cell r="E693" t="str">
            <v>Apar. anc. p/ cabos de protensão ativo de 19 f -1/2"</v>
          </cell>
          <cell r="F693" t="str">
            <v>un</v>
          </cell>
        </row>
        <row r="694">
          <cell r="B694" t="str">
            <v>7.1.53</v>
          </cell>
          <cell r="D694" t="str">
            <v>27.07.09</v>
          </cell>
          <cell r="E694" t="str">
            <v xml:space="preserve">Apar. anc. p/ cabos de protensão pas. de 4 f -1/2" </v>
          </cell>
          <cell r="F694" t="str">
            <v>un</v>
          </cell>
        </row>
        <row r="695">
          <cell r="B695" t="str">
            <v>7.1.54</v>
          </cell>
          <cell r="D695" t="str">
            <v>27.07.10</v>
          </cell>
          <cell r="E695" t="str">
            <v>Apar. anc. p/ cabos de protensão pas. de 6 f -1/2"</v>
          </cell>
          <cell r="F695" t="str">
            <v>un</v>
          </cell>
        </row>
        <row r="696">
          <cell r="B696" t="str">
            <v>7.1.55</v>
          </cell>
          <cell r="D696" t="str">
            <v xml:space="preserve">27.07.12 </v>
          </cell>
          <cell r="E696" t="str">
            <v xml:space="preserve">Apar. anc. p/ cabos de protensão pas. de 19 f -1/2" </v>
          </cell>
          <cell r="F696" t="str">
            <v>un</v>
          </cell>
        </row>
        <row r="697">
          <cell r="B697" t="str">
            <v>7.1.56</v>
          </cell>
          <cell r="D697" t="str">
            <v>27.08.01</v>
          </cell>
          <cell r="E697" t="str">
            <v>Substituição aparelho apoio neoprene fretado</v>
          </cell>
          <cell r="F697" t="str">
            <v>dm³</v>
          </cell>
        </row>
        <row r="698">
          <cell r="B698" t="str">
            <v>7.1.57</v>
          </cell>
          <cell r="D698" t="str">
            <v>27.08.02</v>
          </cell>
          <cell r="E698" t="str">
            <v>Substituição aparelho apoio neoprene c/teflon</v>
          </cell>
          <cell r="F698" t="str">
            <v>dm³</v>
          </cell>
        </row>
        <row r="699">
          <cell r="B699" t="str">
            <v>7.1.58</v>
          </cell>
          <cell r="D699" t="str">
            <v>27.09.01</v>
          </cell>
          <cell r="E699" t="str">
            <v>Concreto Fck 10 MPa</v>
          </cell>
          <cell r="F699" t="str">
            <v>m³</v>
          </cell>
        </row>
        <row r="700">
          <cell r="B700" t="str">
            <v>7.1.59</v>
          </cell>
          <cell r="D700" t="str">
            <v>27.09.02</v>
          </cell>
          <cell r="E700" t="str">
            <v>Concreto Fck 15 MPa</v>
          </cell>
          <cell r="F700" t="str">
            <v>m³</v>
          </cell>
        </row>
        <row r="701">
          <cell r="B701" t="str">
            <v>7.1.60</v>
          </cell>
          <cell r="D701" t="str">
            <v xml:space="preserve">27.09.03 </v>
          </cell>
          <cell r="E701" t="str">
            <v>Concreto Fck 18 MPa</v>
          </cell>
          <cell r="F701" t="str">
            <v>m³</v>
          </cell>
        </row>
        <row r="702">
          <cell r="B702" t="str">
            <v>7.1.61</v>
          </cell>
          <cell r="D702" t="str">
            <v>27.09.04</v>
          </cell>
          <cell r="E702" t="str">
            <v>Concreto Fck 20 MPa</v>
          </cell>
          <cell r="F702" t="str">
            <v>m³</v>
          </cell>
        </row>
        <row r="703">
          <cell r="B703" t="str">
            <v>7.1.62</v>
          </cell>
          <cell r="D703" t="str">
            <v>27.09.05</v>
          </cell>
          <cell r="E703" t="str">
            <v>Concreto Fck 25 MPa</v>
          </cell>
          <cell r="F703" t="str">
            <v>m³</v>
          </cell>
        </row>
        <row r="704">
          <cell r="B704" t="str">
            <v>7.1.63</v>
          </cell>
          <cell r="D704" t="str">
            <v>27.09.07</v>
          </cell>
          <cell r="E704" t="str">
            <v>Concreto Fck 30 MPa</v>
          </cell>
          <cell r="F704" t="str">
            <v>m³</v>
          </cell>
        </row>
        <row r="705">
          <cell r="B705" t="str">
            <v>7.1.64</v>
          </cell>
          <cell r="D705" t="str">
            <v>27.09.08</v>
          </cell>
          <cell r="E705" t="str">
            <v>Concreto Ciclópico</v>
          </cell>
          <cell r="F705" t="str">
            <v>m³</v>
          </cell>
        </row>
        <row r="706">
          <cell r="B706" t="str">
            <v>7.1.65</v>
          </cell>
          <cell r="D706" t="str">
            <v xml:space="preserve">27.09.09 </v>
          </cell>
          <cell r="E706" t="str">
            <v>Concreto Projetado, medido na seção</v>
          </cell>
          <cell r="F706" t="str">
            <v>m³</v>
          </cell>
        </row>
        <row r="707">
          <cell r="B707" t="str">
            <v>7.1.66</v>
          </cell>
          <cell r="D707" t="str">
            <v>27.09.10</v>
          </cell>
          <cell r="E707" t="str">
            <v xml:space="preserve">Bombeamento p/ conc. qualquer resist. </v>
          </cell>
          <cell r="F707" t="str">
            <v>m³</v>
          </cell>
        </row>
        <row r="708">
          <cell r="B708" t="str">
            <v>7.1.67</v>
          </cell>
          <cell r="D708" t="str">
            <v>27.09.11</v>
          </cell>
          <cell r="E708" t="str">
            <v>Concreto grout alta resistência</v>
          </cell>
          <cell r="F708" t="str">
            <v>m³</v>
          </cell>
        </row>
        <row r="709">
          <cell r="B709" t="str">
            <v>7.1.68</v>
          </cell>
          <cell r="D709" t="str">
            <v>27.09.12</v>
          </cell>
          <cell r="E709" t="str">
            <v>Enchimento com concreto celular</v>
          </cell>
          <cell r="F709" t="str">
            <v>m³</v>
          </cell>
        </row>
        <row r="710">
          <cell r="B710" t="str">
            <v>7.1.69</v>
          </cell>
          <cell r="D710" t="str">
            <v>27.09.13</v>
          </cell>
          <cell r="E710" t="str">
            <v>Concreto Fck 12 Mpa</v>
          </cell>
          <cell r="F710" t="str">
            <v>m³</v>
          </cell>
        </row>
        <row r="711">
          <cell r="B711" t="str">
            <v>7.1.70</v>
          </cell>
          <cell r="D711" t="str">
            <v>27.09.14</v>
          </cell>
          <cell r="E711" t="str">
            <v>Concreto Fck 16 Mpa</v>
          </cell>
          <cell r="F711" t="str">
            <v>m³</v>
          </cell>
        </row>
        <row r="712">
          <cell r="B712" t="str">
            <v>7.1.71</v>
          </cell>
          <cell r="D712" t="str">
            <v>27.09.15</v>
          </cell>
          <cell r="E712" t="str">
            <v>Concreto Fck 35 Mpa</v>
          </cell>
          <cell r="F712" t="str">
            <v>m³</v>
          </cell>
        </row>
        <row r="713">
          <cell r="B713" t="str">
            <v>7.1.72</v>
          </cell>
          <cell r="D713" t="str">
            <v>27.09.16</v>
          </cell>
          <cell r="E713" t="str">
            <v>Concreto Fck 40 Mpa</v>
          </cell>
          <cell r="F713" t="str">
            <v>m³</v>
          </cell>
        </row>
        <row r="714">
          <cell r="B714" t="str">
            <v>7.1.73</v>
          </cell>
          <cell r="D714" t="str">
            <v>27.10.01</v>
          </cell>
          <cell r="E714" t="str">
            <v>Junta/retração c/lábio polim. ab.15 até 40mm-subst.</v>
          </cell>
          <cell r="F714" t="str">
            <v>m</v>
          </cell>
        </row>
        <row r="715">
          <cell r="B715" t="str">
            <v>7.1.74</v>
          </cell>
          <cell r="D715" t="str">
            <v>27.10.02</v>
          </cell>
          <cell r="E715" t="str">
            <v>Junta/retração c/lábio polim. ab.40 até 50mm-subst.</v>
          </cell>
          <cell r="F715" t="str">
            <v>m</v>
          </cell>
        </row>
        <row r="716">
          <cell r="B716" t="str">
            <v>7.1.75</v>
          </cell>
          <cell r="D716" t="str">
            <v>27.10.03</v>
          </cell>
          <cell r="E716" t="str">
            <v>Junta/retração c/lábio polim. ab. 50 até 70mm-subst.</v>
          </cell>
          <cell r="F716" t="str">
            <v>m</v>
          </cell>
        </row>
        <row r="717">
          <cell r="B717" t="str">
            <v>7.1.76</v>
          </cell>
          <cell r="D717" t="str">
            <v>27.10.04</v>
          </cell>
          <cell r="E717" t="str">
            <v>Substituição de junta metálica</v>
          </cell>
          <cell r="F717" t="str">
            <v>m</v>
          </cell>
        </row>
        <row r="718">
          <cell r="B718" t="str">
            <v>7.1.77</v>
          </cell>
          <cell r="D718" t="str">
            <v>27.11.01</v>
          </cell>
          <cell r="E718" t="str">
            <v>Preparação e aplicação de argamassa</v>
          </cell>
          <cell r="F718" t="str">
            <v>m³</v>
          </cell>
        </row>
        <row r="719">
          <cell r="B719" t="str">
            <v>7.1.78</v>
          </cell>
          <cell r="D719" t="str">
            <v>27.11.02</v>
          </cell>
          <cell r="E719" t="str">
            <v>Ades.epoxi p/ trincas e fis.extrut.(incl. furo e mang.)</v>
          </cell>
          <cell r="F719" t="str">
            <v>kg</v>
          </cell>
        </row>
        <row r="720">
          <cell r="B720" t="str">
            <v>7.1.79</v>
          </cell>
          <cell r="D720" t="str">
            <v>27.11.03</v>
          </cell>
          <cell r="E720" t="str">
            <v>Injeção de calda de cimento</v>
          </cell>
          <cell r="F720" t="str">
            <v>kg</v>
          </cell>
        </row>
        <row r="721">
          <cell r="B721" t="str">
            <v>7.1.80</v>
          </cell>
          <cell r="D721" t="str">
            <v>27.11.05</v>
          </cell>
          <cell r="E721" t="str">
            <v>Injeção de calda de cimento em bainhas</v>
          </cell>
          <cell r="F721" t="str">
            <v>kg</v>
          </cell>
        </row>
        <row r="722">
          <cell r="B722" t="str">
            <v>7.1.81</v>
          </cell>
          <cell r="D722" t="str">
            <v>27.11.09</v>
          </cell>
          <cell r="E722" t="str">
            <v>Argamassa de cimento e areia traço 1:6</v>
          </cell>
          <cell r="F722" t="str">
            <v>m³</v>
          </cell>
        </row>
        <row r="723">
          <cell r="B723" t="str">
            <v>7.1.82</v>
          </cell>
          <cell r="D723" t="str">
            <v>27.11.10</v>
          </cell>
          <cell r="E723" t="str">
            <v>Argamassa cimento e areia traço 1:3 esp 2cm</v>
          </cell>
          <cell r="F723" t="str">
            <v>m²</v>
          </cell>
        </row>
        <row r="724">
          <cell r="B724" t="str">
            <v>7.1.83</v>
          </cell>
          <cell r="D724" t="str">
            <v>27.12.01</v>
          </cell>
          <cell r="E724" t="str">
            <v>Tubo de pvc perfurado ou não D=0,050m</v>
          </cell>
          <cell r="F724" t="str">
            <v>m</v>
          </cell>
        </row>
        <row r="725">
          <cell r="B725" t="str">
            <v>7.1.84</v>
          </cell>
          <cell r="D725" t="str">
            <v>27.12.03</v>
          </cell>
          <cell r="E725" t="str">
            <v>Tubo de pvc perfurado ou não D=0,10m</v>
          </cell>
          <cell r="F725" t="str">
            <v>m</v>
          </cell>
        </row>
        <row r="726">
          <cell r="B726" t="str">
            <v>7.1.85</v>
          </cell>
          <cell r="D726" t="str">
            <v>27.12.04</v>
          </cell>
          <cell r="E726" t="str">
            <v xml:space="preserve">Tubo de pvc perfurado ou não D=0,15m </v>
          </cell>
          <cell r="F726" t="str">
            <v>m</v>
          </cell>
        </row>
        <row r="727">
          <cell r="B727" t="str">
            <v>7.1.86</v>
          </cell>
          <cell r="D727" t="str">
            <v>27.13.02</v>
          </cell>
          <cell r="E727" t="str">
            <v>Aditivo super plastificante</v>
          </cell>
          <cell r="F727" t="str">
            <v>kg</v>
          </cell>
        </row>
        <row r="728">
          <cell r="B728" t="str">
            <v>7.1.87</v>
          </cell>
          <cell r="D728" t="str">
            <v>27.13.03</v>
          </cell>
          <cell r="E728" t="str">
            <v>Aditivo super fluidificante</v>
          </cell>
          <cell r="F728" t="str">
            <v>kg</v>
          </cell>
        </row>
        <row r="729">
          <cell r="B729" t="str">
            <v>7.1.88</v>
          </cell>
          <cell r="D729" t="str">
            <v>27.13.04</v>
          </cell>
          <cell r="E729" t="str">
            <v xml:space="preserve">Aditivo acelerador de pega </v>
          </cell>
          <cell r="F729" t="str">
            <v>kg</v>
          </cell>
        </row>
        <row r="730">
          <cell r="B730" t="str">
            <v>7.1.89</v>
          </cell>
          <cell r="D730" t="str">
            <v>27.13.05</v>
          </cell>
          <cell r="E730" t="str">
            <v>Aditivo retardador de pega</v>
          </cell>
          <cell r="F730" t="str">
            <v>kg</v>
          </cell>
        </row>
        <row r="731">
          <cell r="B731" t="str">
            <v>7.1.90</v>
          </cell>
          <cell r="D731" t="str">
            <v>27.14.03</v>
          </cell>
          <cell r="E731" t="str">
            <v>Pintura a base de epoxi - 2 demãos</v>
          </cell>
          <cell r="F731" t="str">
            <v>m²</v>
          </cell>
        </row>
        <row r="733">
          <cell r="B733" t="str">
            <v>Cód. Colinas</v>
          </cell>
          <cell r="D733" t="str">
            <v>Código</v>
          </cell>
          <cell r="E733" t="str">
            <v>Serviços</v>
          </cell>
          <cell r="F733" t="str">
            <v>Unid.</v>
          </cell>
        </row>
        <row r="736">
          <cell r="D736" t="str">
            <v>FASE 28 - SINALIZAÇÃO E ELEMENTOS DE SEGURANÇA</v>
          </cell>
        </row>
        <row r="737">
          <cell r="B737" t="str">
            <v>8.1.1</v>
          </cell>
          <cell r="D737" t="str">
            <v>28.01.02</v>
          </cell>
          <cell r="E737" t="str">
            <v>Placa de aço + GT</v>
          </cell>
          <cell r="F737" t="str">
            <v>m²</v>
          </cell>
        </row>
        <row r="738">
          <cell r="B738" t="str">
            <v>8.1.2</v>
          </cell>
          <cell r="D738" t="str">
            <v>28.01.04</v>
          </cell>
          <cell r="E738" t="str">
            <v>Placa de aço GT+ GT</v>
          </cell>
          <cell r="F738" t="str">
            <v>m²</v>
          </cell>
        </row>
        <row r="739">
          <cell r="B739" t="str">
            <v>8.1.3</v>
          </cell>
          <cell r="D739" t="str">
            <v>28.01.05</v>
          </cell>
          <cell r="E739" t="str">
            <v>Placa de aço GT+ AI</v>
          </cell>
          <cell r="F739" t="str">
            <v>m²</v>
          </cell>
        </row>
        <row r="740">
          <cell r="B740" t="str">
            <v>8.1.4</v>
          </cell>
          <cell r="D740" t="str">
            <v>28.01.07</v>
          </cell>
          <cell r="E740" t="str">
            <v>Placa alumínio mod. GT+GT</v>
          </cell>
          <cell r="F740" t="str">
            <v>m²</v>
          </cell>
        </row>
        <row r="741">
          <cell r="B741" t="str">
            <v>8.1.5</v>
          </cell>
          <cell r="D741" t="str">
            <v>28.01.08</v>
          </cell>
          <cell r="E741" t="str">
            <v xml:space="preserve">Placa al. mod. GT+AI </v>
          </cell>
          <cell r="F741" t="str">
            <v>m²</v>
          </cell>
        </row>
        <row r="742">
          <cell r="B742" t="str">
            <v>8.1.6</v>
          </cell>
          <cell r="D742" t="str">
            <v>28.01.10</v>
          </cell>
          <cell r="E742" t="str">
            <v xml:space="preserve">Placa al.mod.Ed./Ob.GT+Vinil </v>
          </cell>
          <cell r="F742" t="str">
            <v>m²</v>
          </cell>
        </row>
        <row r="743">
          <cell r="B743" t="str">
            <v>8.1.7</v>
          </cell>
          <cell r="D743" t="str">
            <v>28.01.17</v>
          </cell>
          <cell r="E743" t="str">
            <v xml:space="preserve">Placa em al. mod. p/Port/Semi-Port - GT+GT </v>
          </cell>
          <cell r="F743" t="str">
            <v>m²</v>
          </cell>
        </row>
        <row r="744">
          <cell r="B744" t="str">
            <v>8.1.8</v>
          </cell>
          <cell r="D744" t="str">
            <v>28.01.18</v>
          </cell>
          <cell r="E744" t="str">
            <v>Placa al. mod. p/Port./Semi GT+AI</v>
          </cell>
          <cell r="F744" t="str">
            <v>m²</v>
          </cell>
        </row>
        <row r="745">
          <cell r="B745" t="str">
            <v>8.1.9</v>
          </cell>
          <cell r="D745" t="str">
            <v>28.03.01</v>
          </cell>
          <cell r="E745" t="str">
            <v>Sinaliz.hor. res.alquid. + bor.clor.</v>
          </cell>
          <cell r="F745" t="str">
            <v>m²</v>
          </cell>
        </row>
        <row r="746">
          <cell r="B746" t="str">
            <v>8.1.10</v>
          </cell>
          <cell r="D746" t="str">
            <v>28.03.02</v>
          </cell>
          <cell r="E746" t="str">
            <v xml:space="preserve">Sinaliz.hor. c/resina vinilica ou acrilica </v>
          </cell>
          <cell r="F746" t="str">
            <v>m²</v>
          </cell>
        </row>
        <row r="747">
          <cell r="B747" t="str">
            <v>8.1.11</v>
          </cell>
          <cell r="D747" t="str">
            <v>28.03.03</v>
          </cell>
          <cell r="E747" t="str">
            <v xml:space="preserve">Sinaliz.hor. com termoplast. Hot-spray </v>
          </cell>
          <cell r="F747" t="str">
            <v>m²</v>
          </cell>
        </row>
        <row r="748">
          <cell r="B748" t="str">
            <v>8.1.12</v>
          </cell>
          <cell r="D748" t="str">
            <v>28.03.04</v>
          </cell>
          <cell r="E748" t="str">
            <v xml:space="preserve">Sinaliz.hor. c/termoplast.spray- c/visib </v>
          </cell>
          <cell r="F748" t="str">
            <v>m²</v>
          </cell>
        </row>
        <row r="749">
          <cell r="B749" t="str">
            <v>8.1.13</v>
          </cell>
          <cell r="D749" t="str">
            <v>28.03.05</v>
          </cell>
          <cell r="E749" t="str">
            <v>Sinaliz. hor. c/termoplast estrudado</v>
          </cell>
          <cell r="F749" t="str">
            <v>m²</v>
          </cell>
        </row>
        <row r="750">
          <cell r="B750" t="str">
            <v>8.1.14</v>
          </cell>
          <cell r="D750" t="str">
            <v>28.03.06</v>
          </cell>
          <cell r="E750" t="str">
            <v>Sinaliz. hor tinta para pouco trafego</v>
          </cell>
          <cell r="F750" t="str">
            <v>m²</v>
          </cell>
        </row>
        <row r="751">
          <cell r="B751" t="str">
            <v>8.1.15</v>
          </cell>
          <cell r="D751" t="str">
            <v>28.03.07</v>
          </cell>
          <cell r="E751" t="str">
            <v>Sinaliz. horiz. acril.base de água</v>
          </cell>
          <cell r="F751" t="str">
            <v>m²</v>
          </cell>
        </row>
        <row r="752">
          <cell r="B752" t="str">
            <v>8.1.16</v>
          </cell>
          <cell r="D752" t="str">
            <v>28.03.08</v>
          </cell>
          <cell r="E752" t="str">
            <v>Sinaliz. horiz. acril. base água c/visibead</v>
          </cell>
          <cell r="F752" t="str">
            <v>m²</v>
          </cell>
        </row>
        <row r="753">
          <cell r="B753" t="str">
            <v>8.1.17</v>
          </cell>
          <cell r="D753" t="str">
            <v>28.03.09</v>
          </cell>
          <cell r="E753" t="str">
            <v xml:space="preserve">Tacha c/elem refl. vidro esp.lap. monod. </v>
          </cell>
          <cell r="F753" t="str">
            <v>un</v>
          </cell>
        </row>
        <row r="754">
          <cell r="B754" t="str">
            <v>8.1.18</v>
          </cell>
          <cell r="D754" t="str">
            <v>28.03.09.01</v>
          </cell>
          <cell r="E754" t="str">
            <v>Tacha c/elem refl. vidro esp.lap.bidir.</v>
          </cell>
          <cell r="F754" t="str">
            <v>un</v>
          </cell>
        </row>
        <row r="755">
          <cell r="B755" t="str">
            <v>8.1.19</v>
          </cell>
          <cell r="D755" t="str">
            <v>28.03.10</v>
          </cell>
          <cell r="E755" t="str">
            <v xml:space="preserve">Tachão mini refl. vidro esp.lap.monod. </v>
          </cell>
          <cell r="F755" t="str">
            <v>un</v>
          </cell>
        </row>
        <row r="756">
          <cell r="B756" t="str">
            <v>8.1.20</v>
          </cell>
          <cell r="D756" t="str">
            <v>28.03.10.01</v>
          </cell>
          <cell r="E756" t="str">
            <v>Tachão mini refl. vidro esp.lap.bid</v>
          </cell>
          <cell r="F756" t="str">
            <v>un</v>
          </cell>
        </row>
        <row r="757">
          <cell r="B757" t="str">
            <v>8.1.21</v>
          </cell>
          <cell r="D757" t="str">
            <v>28.03.11</v>
          </cell>
          <cell r="E757" t="str">
            <v xml:space="preserve">Tachão c/elem refl vidro esp.lap.monod. </v>
          </cell>
          <cell r="F757" t="str">
            <v>un</v>
          </cell>
        </row>
        <row r="758">
          <cell r="B758" t="str">
            <v>8.1.22</v>
          </cell>
          <cell r="D758" t="str">
            <v>28.03.12</v>
          </cell>
          <cell r="E758" t="str">
            <v xml:space="preserve">Tachão c/elem refl. vidro esp.lap bidirec. </v>
          </cell>
          <cell r="F758" t="str">
            <v>un</v>
          </cell>
        </row>
        <row r="759">
          <cell r="B759" t="str">
            <v>8.1.23</v>
          </cell>
          <cell r="D759" t="str">
            <v>28.03.13</v>
          </cell>
          <cell r="E759" t="str">
            <v>Tacha c/elem refl de plastico monod.</v>
          </cell>
          <cell r="F759" t="str">
            <v>un</v>
          </cell>
        </row>
        <row r="760">
          <cell r="B760" t="str">
            <v>8.1.24</v>
          </cell>
          <cell r="D760" t="str">
            <v>28.03.14</v>
          </cell>
          <cell r="E760" t="str">
            <v>Tacha c/elem refl de plastico bidirec.</v>
          </cell>
          <cell r="F760" t="str">
            <v>un</v>
          </cell>
        </row>
        <row r="761">
          <cell r="B761" t="str">
            <v>8.1.25</v>
          </cell>
          <cell r="D761" t="str">
            <v>28.03.15</v>
          </cell>
          <cell r="E761" t="str">
            <v xml:space="preserve">Tacha c/elem refl prism.monodirec. </v>
          </cell>
          <cell r="F761" t="str">
            <v>un</v>
          </cell>
        </row>
        <row r="762">
          <cell r="B762" t="str">
            <v>8.1.26</v>
          </cell>
          <cell r="D762" t="str">
            <v>28.03.16</v>
          </cell>
          <cell r="E762" t="str">
            <v xml:space="preserve">Tacha c/elem refl prism. bidirec. </v>
          </cell>
          <cell r="F762" t="str">
            <v>un</v>
          </cell>
        </row>
        <row r="763">
          <cell r="B763" t="str">
            <v>8.1.27</v>
          </cell>
          <cell r="D763" t="str">
            <v>28.04.01</v>
          </cell>
          <cell r="E763" t="str">
            <v>Balizador de solo</v>
          </cell>
          <cell r="F763" t="str">
            <v>un</v>
          </cell>
        </row>
        <row r="764">
          <cell r="B764" t="str">
            <v>8.1.28</v>
          </cell>
          <cell r="D764" t="str">
            <v>28.04.05</v>
          </cell>
          <cell r="E764" t="str">
            <v xml:space="preserve">Barreira plast. bicolor 1000x 500x500mm </v>
          </cell>
          <cell r="F764" t="str">
            <v>un</v>
          </cell>
        </row>
        <row r="765">
          <cell r="B765" t="str">
            <v>8.1.29</v>
          </cell>
          <cell r="D765" t="str">
            <v>28.04.06</v>
          </cell>
          <cell r="E765" t="str">
            <v>Cilindro Canalizador de trafego</v>
          </cell>
          <cell r="F765" t="str">
            <v>un</v>
          </cell>
        </row>
        <row r="766">
          <cell r="B766" t="str">
            <v>8.1.30</v>
          </cell>
          <cell r="D766" t="str">
            <v>28.04.07</v>
          </cell>
          <cell r="E766" t="str">
            <v>Balizador cilindrico GT</v>
          </cell>
          <cell r="F766" t="str">
            <v>un</v>
          </cell>
        </row>
        <row r="767">
          <cell r="B767" t="str">
            <v>8.1.31</v>
          </cell>
          <cell r="D767" t="str">
            <v>28.04.08</v>
          </cell>
          <cell r="E767" t="str">
            <v xml:space="preserve">Balizador cilindrico AI </v>
          </cell>
          <cell r="F767" t="str">
            <v>un</v>
          </cell>
        </row>
        <row r="768">
          <cell r="B768" t="str">
            <v>8.1.32</v>
          </cell>
          <cell r="D768" t="str">
            <v>28.04.09</v>
          </cell>
          <cell r="E768" t="str">
            <v>Baia proteção simples</v>
          </cell>
          <cell r="F768" t="str">
            <v>un</v>
          </cell>
        </row>
        <row r="769">
          <cell r="B769" t="str">
            <v>8.1.33</v>
          </cell>
          <cell r="D769" t="str">
            <v>28.04.10</v>
          </cell>
          <cell r="E769" t="str">
            <v>Baia proteção duplo</v>
          </cell>
          <cell r="F769" t="str">
            <v>un</v>
          </cell>
        </row>
        <row r="770">
          <cell r="B770" t="str">
            <v>8.1.34</v>
          </cell>
          <cell r="D770" t="str">
            <v>28.04.11</v>
          </cell>
          <cell r="E770" t="str">
            <v>Baia proteção master</v>
          </cell>
          <cell r="F770" t="str">
            <v>un</v>
          </cell>
        </row>
        <row r="771">
          <cell r="B771" t="str">
            <v>8.1.35</v>
          </cell>
          <cell r="D771" t="str">
            <v xml:space="preserve">28.04.12 </v>
          </cell>
          <cell r="E771" t="str">
            <v xml:space="preserve">Lamela ant.fixada em barr.N.Jersey h=0,60m </v>
          </cell>
          <cell r="F771" t="str">
            <v>m</v>
          </cell>
        </row>
        <row r="772">
          <cell r="B772" t="str">
            <v>8.1.36</v>
          </cell>
          <cell r="D772" t="str">
            <v>28.04.13</v>
          </cell>
          <cell r="E772" t="str">
            <v xml:space="preserve">Lamela ant.fixada em barr.N.Jersey h=0,80m </v>
          </cell>
          <cell r="F772" t="str">
            <v>m</v>
          </cell>
        </row>
        <row r="773">
          <cell r="B773" t="str">
            <v>8.1.37</v>
          </cell>
          <cell r="D773" t="str">
            <v>28.04.14</v>
          </cell>
          <cell r="E773" t="str">
            <v>Lamela ant.fixada em defensa h=0,80m</v>
          </cell>
          <cell r="F773" t="str">
            <v>m</v>
          </cell>
        </row>
        <row r="774">
          <cell r="B774" t="str">
            <v>8.1.38</v>
          </cell>
          <cell r="D774" t="str">
            <v>28.05.01</v>
          </cell>
          <cell r="E774" t="str">
            <v xml:space="preserve">Defensa -maleável simples </v>
          </cell>
          <cell r="F774" t="str">
            <v>m</v>
          </cell>
        </row>
        <row r="775">
          <cell r="B775" t="str">
            <v>8.1.39</v>
          </cell>
          <cell r="D775" t="str">
            <v>28.05.02</v>
          </cell>
          <cell r="E775" t="str">
            <v xml:space="preserve">Defensa -maleável duplo </v>
          </cell>
          <cell r="F775" t="str">
            <v>m</v>
          </cell>
        </row>
        <row r="776">
          <cell r="B776" t="str">
            <v>8.1.40</v>
          </cell>
          <cell r="D776" t="str">
            <v>28.05.03</v>
          </cell>
          <cell r="E776" t="str">
            <v>Defensa -maleável simples - implantação</v>
          </cell>
          <cell r="F776" t="str">
            <v>m</v>
          </cell>
        </row>
        <row r="777">
          <cell r="B777" t="str">
            <v>8.1.41</v>
          </cell>
          <cell r="D777" t="str">
            <v>28.05.04</v>
          </cell>
          <cell r="E777" t="str">
            <v>Defensa -maleável duplo - implantação</v>
          </cell>
          <cell r="F777" t="str">
            <v>m</v>
          </cell>
        </row>
        <row r="778">
          <cell r="B778" t="str">
            <v>8.1.42</v>
          </cell>
          <cell r="D778" t="str">
            <v>28.05.05</v>
          </cell>
          <cell r="E778" t="str">
            <v xml:space="preserve">Defensa -semi-maleável simples - fornecim. </v>
          </cell>
          <cell r="F778" t="str">
            <v>m</v>
          </cell>
        </row>
        <row r="779">
          <cell r="B779" t="str">
            <v>8.1.43</v>
          </cell>
          <cell r="D779" t="str">
            <v>28.05.06</v>
          </cell>
          <cell r="E779" t="str">
            <v xml:space="preserve">Defensa -semi-maleável simples - instalação </v>
          </cell>
          <cell r="F779" t="str">
            <v>m</v>
          </cell>
        </row>
        <row r="780">
          <cell r="B780" t="str">
            <v>8.1.44</v>
          </cell>
          <cell r="D780" t="str">
            <v>28.06.01</v>
          </cell>
          <cell r="E780" t="str">
            <v xml:space="preserve">G.c.intransponível tipo I - des. 5289 </v>
          </cell>
          <cell r="F780" t="str">
            <v>m</v>
          </cell>
        </row>
        <row r="781">
          <cell r="B781" t="str">
            <v>8.1.45</v>
          </cell>
          <cell r="D781" t="str">
            <v>28.06.02</v>
          </cell>
          <cell r="E781" t="str">
            <v xml:space="preserve">G.c.intransponível tipo II - des. 5307 </v>
          </cell>
          <cell r="F781" t="str">
            <v>m</v>
          </cell>
        </row>
        <row r="782">
          <cell r="B782" t="str">
            <v>8.1.46</v>
          </cell>
          <cell r="D782" t="str">
            <v>28.06.03</v>
          </cell>
          <cell r="E782" t="str">
            <v>G.c.de conc. pré passarela - des. 5370</v>
          </cell>
          <cell r="F782" t="str">
            <v>m</v>
          </cell>
        </row>
        <row r="783">
          <cell r="B783" t="str">
            <v>8.1.47</v>
          </cell>
          <cell r="D783" t="str">
            <v>28.06.04</v>
          </cell>
          <cell r="E783" t="str">
            <v xml:space="preserve">Barreira de segurança tipo New Jersey - des. 5396 </v>
          </cell>
          <cell r="F783" t="str">
            <v>m</v>
          </cell>
        </row>
        <row r="784">
          <cell r="B784" t="str">
            <v>8.1.48</v>
          </cell>
          <cell r="D784" t="str">
            <v>28.06.05</v>
          </cell>
          <cell r="E784" t="str">
            <v xml:space="preserve">Barreira double face New Jersey des 5514 </v>
          </cell>
          <cell r="F784" t="str">
            <v>m</v>
          </cell>
        </row>
        <row r="785">
          <cell r="B785" t="str">
            <v>8.1.49</v>
          </cell>
          <cell r="D785" t="str">
            <v>28.06.06</v>
          </cell>
          <cell r="E785" t="str">
            <v xml:space="preserve">Barreira double face New Jersey O.A.E.des 5464 </v>
          </cell>
          <cell r="F785" t="str">
            <v>m</v>
          </cell>
        </row>
        <row r="786">
          <cell r="B786" t="str">
            <v>8.1.50</v>
          </cell>
          <cell r="D786" t="str">
            <v>28.06.07</v>
          </cell>
          <cell r="E786" t="str">
            <v xml:space="preserve">Barreira double face New Jersey des 5465 </v>
          </cell>
          <cell r="F786" t="str">
            <v>m</v>
          </cell>
        </row>
        <row r="787">
          <cell r="B787" t="str">
            <v>8.1.51</v>
          </cell>
          <cell r="D787" t="str">
            <v>28.06.08</v>
          </cell>
          <cell r="E787" t="str">
            <v xml:space="preserve">Barreira com passeio p/ O.A.E. - des 5397 </v>
          </cell>
          <cell r="F787" t="str">
            <v>m</v>
          </cell>
        </row>
        <row r="788">
          <cell r="B788" t="str">
            <v>8.1.52</v>
          </cell>
          <cell r="D788" t="str">
            <v>28.06.09</v>
          </cell>
          <cell r="E788" t="str">
            <v xml:space="preserve">Barreira New-Jersey extrudada </v>
          </cell>
          <cell r="F788" t="str">
            <v>m</v>
          </cell>
        </row>
        <row r="789">
          <cell r="B789" t="str">
            <v>8.1.53</v>
          </cell>
          <cell r="D789" t="str">
            <v>28.06.10</v>
          </cell>
          <cell r="E789" t="str">
            <v xml:space="preserve">Suporte madeira tratada 0,10 x 0,10m </v>
          </cell>
          <cell r="F789" t="str">
            <v>m</v>
          </cell>
        </row>
        <row r="790">
          <cell r="B790" t="str">
            <v>8.1.54</v>
          </cell>
          <cell r="D790" t="str">
            <v>28.06.11</v>
          </cell>
          <cell r="E790" t="str">
            <v xml:space="preserve">Suporte de perfil metálico galvanizado </v>
          </cell>
          <cell r="F790" t="str">
            <v>kg</v>
          </cell>
        </row>
        <row r="791">
          <cell r="B791" t="str">
            <v>8.1.55</v>
          </cell>
          <cell r="D791" t="str">
            <v>28.06.12</v>
          </cell>
          <cell r="E791" t="str">
            <v xml:space="preserve">Suporte de tubo galvanizado d= 2 1/2" </v>
          </cell>
          <cell r="F791" t="str">
            <v>m</v>
          </cell>
        </row>
        <row r="792">
          <cell r="B792" t="str">
            <v>8.1.56</v>
          </cell>
          <cell r="D792" t="str">
            <v>28.07.01</v>
          </cell>
          <cell r="E792" t="str">
            <v xml:space="preserve">Broca de concreto armado D=20,00cm </v>
          </cell>
          <cell r="F792" t="str">
            <v>m</v>
          </cell>
        </row>
        <row r="793">
          <cell r="B793" t="str">
            <v>8.1.57</v>
          </cell>
          <cell r="D793" t="str">
            <v>28.07.02</v>
          </cell>
          <cell r="E793" t="str">
            <v xml:space="preserve">Broca de concreto armado D=25,00cm </v>
          </cell>
          <cell r="F793" t="str">
            <v>m</v>
          </cell>
        </row>
        <row r="794">
          <cell r="B794" t="str">
            <v>8.1.58</v>
          </cell>
          <cell r="D794" t="str">
            <v>28.07.03</v>
          </cell>
          <cell r="E794" t="str">
            <v>Broca de concreto armado D=15,00cm</v>
          </cell>
          <cell r="F794" t="str">
            <v>m</v>
          </cell>
        </row>
        <row r="795">
          <cell r="B795" t="str">
            <v>8.1.59</v>
          </cell>
          <cell r="D795" t="str">
            <v>28.07.04</v>
          </cell>
          <cell r="E795" t="str">
            <v xml:space="preserve">Placa institucional </v>
          </cell>
          <cell r="F795" t="str">
            <v>un</v>
          </cell>
        </row>
        <row r="796">
          <cell r="B796" t="str">
            <v>8.1.60</v>
          </cell>
          <cell r="D796" t="str">
            <v>28.07.05</v>
          </cell>
          <cell r="E796" t="str">
            <v xml:space="preserve">Manut placa instit. </v>
          </cell>
          <cell r="F796" t="str">
            <v>manut x mês</v>
          </cell>
        </row>
        <row r="798">
          <cell r="B798" t="str">
            <v>Cód. Colinas</v>
          </cell>
          <cell r="D798" t="str">
            <v>Código</v>
          </cell>
          <cell r="E798" t="str">
            <v>Serviços</v>
          </cell>
          <cell r="F798" t="str">
            <v>Unid.</v>
          </cell>
        </row>
        <row r="801">
          <cell r="D801" t="str">
            <v>FASE 30 - SERVIÇO DE PROTEÇÂO AO MEIO AMBIENTE</v>
          </cell>
        </row>
        <row r="802">
          <cell r="B802" t="str">
            <v>9.1.1</v>
          </cell>
          <cell r="D802" t="str">
            <v>30.01.01</v>
          </cell>
          <cell r="E802" t="str">
            <v>Grama placa s/adubo</v>
          </cell>
          <cell r="F802" t="str">
            <v>m²</v>
          </cell>
        </row>
        <row r="803">
          <cell r="B803" t="str">
            <v>9.1.2</v>
          </cell>
          <cell r="D803" t="str">
            <v>30.01.02</v>
          </cell>
          <cell r="E803" t="str">
            <v>Grama placa c/adubo</v>
          </cell>
          <cell r="F803" t="str">
            <v>m²</v>
          </cell>
        </row>
        <row r="804">
          <cell r="B804" t="str">
            <v>9.1.3</v>
          </cell>
          <cell r="D804" t="str">
            <v>30.01.03</v>
          </cell>
          <cell r="E804" t="str">
            <v>Grama muda s/adubo</v>
          </cell>
          <cell r="F804" t="str">
            <v>m²</v>
          </cell>
        </row>
        <row r="805">
          <cell r="B805" t="str">
            <v>9.1.4</v>
          </cell>
          <cell r="D805" t="str">
            <v>30.01.04</v>
          </cell>
          <cell r="E805" t="str">
            <v>Grama muda c/adubo</v>
          </cell>
          <cell r="F805" t="str">
            <v>m²</v>
          </cell>
        </row>
        <row r="806">
          <cell r="B806" t="str">
            <v>9.1.5</v>
          </cell>
          <cell r="D806" t="str">
            <v>30.01.05</v>
          </cell>
          <cell r="E806" t="str">
            <v>Plant. Semen. s/adubo</v>
          </cell>
          <cell r="F806" t="str">
            <v>m²</v>
          </cell>
        </row>
        <row r="807">
          <cell r="B807" t="str">
            <v>9.1.6</v>
          </cell>
          <cell r="D807" t="str">
            <v>30.01.06</v>
          </cell>
          <cell r="E807" t="str">
            <v>Plant. Semen. c/adubo</v>
          </cell>
          <cell r="F807" t="str">
            <v>m²</v>
          </cell>
        </row>
        <row r="808">
          <cell r="B808" t="str">
            <v>9.1.7</v>
          </cell>
          <cell r="D808" t="str">
            <v>30.01.07</v>
          </cell>
          <cell r="E808" t="str">
            <v>Hidrossemeadura</v>
          </cell>
          <cell r="F808" t="str">
            <v>m²</v>
          </cell>
        </row>
        <row r="809">
          <cell r="B809" t="str">
            <v>9.1.8</v>
          </cell>
          <cell r="D809" t="str">
            <v>30.01.08</v>
          </cell>
          <cell r="E809" t="str">
            <v>Irrig. Revest. Vegetal</v>
          </cell>
          <cell r="F809" t="str">
            <v>m²</v>
          </cell>
        </row>
        <row r="810">
          <cell r="B810" t="str">
            <v>9.1.9</v>
          </cell>
          <cell r="D810" t="str">
            <v>30.01.21</v>
          </cell>
          <cell r="E810" t="str">
            <v xml:space="preserve">Plantio de arbustos </v>
          </cell>
          <cell r="F810" t="str">
            <v>un</v>
          </cell>
        </row>
        <row r="811">
          <cell r="B811" t="str">
            <v>9.1.10</v>
          </cell>
          <cell r="D811" t="str">
            <v>30.01.22</v>
          </cell>
          <cell r="E811" t="str">
            <v>Plantio de arvores</v>
          </cell>
          <cell r="F811" t="str">
            <v>un</v>
          </cell>
        </row>
        <row r="812">
          <cell r="B812" t="str">
            <v>9.1.11</v>
          </cell>
          <cell r="D812" t="str">
            <v>30.01.30</v>
          </cell>
          <cell r="E812" t="str">
            <v xml:space="preserve">Plant gram sem c adu. </v>
          </cell>
          <cell r="F812" t="str">
            <v>m²</v>
          </cell>
        </row>
        <row r="813">
          <cell r="B813" t="str">
            <v>9.1.12</v>
          </cell>
          <cell r="D813" t="str">
            <v>30.02.02</v>
          </cell>
          <cell r="E813" t="str">
            <v xml:space="preserve">Alambrado com tela de arame galv., mourao de conc, </v>
          </cell>
          <cell r="F813" t="str">
            <v>m²</v>
          </cell>
        </row>
        <row r="815">
          <cell r="B815" t="str">
            <v>Cód. Colinas</v>
          </cell>
          <cell r="D815" t="str">
            <v>Código</v>
          </cell>
          <cell r="E815" t="str">
            <v>Serviços</v>
          </cell>
          <cell r="F815" t="str">
            <v>Unid.</v>
          </cell>
        </row>
        <row r="818">
          <cell r="D818" t="str">
            <v>FASE 31 - CONSERVAÇÃO DE ROTINA</v>
          </cell>
        </row>
        <row r="819">
          <cell r="B819" t="str">
            <v>10.1.1</v>
          </cell>
          <cell r="D819" t="str">
            <v>31.01.01</v>
          </cell>
          <cell r="E819" t="str">
            <v>Remendo pre-mist. Quente</v>
          </cell>
          <cell r="F819" t="str">
            <v>m³</v>
          </cell>
        </row>
        <row r="820">
          <cell r="B820" t="str">
            <v>10.1.2</v>
          </cell>
          <cell r="D820" t="str">
            <v>31.01.02</v>
          </cell>
          <cell r="E820" t="str">
            <v>Remendo pre-mist. Frio</v>
          </cell>
          <cell r="F820" t="str">
            <v>m³</v>
          </cell>
        </row>
        <row r="821">
          <cell r="B821" t="str">
            <v>10.1.3</v>
          </cell>
          <cell r="D821" t="str">
            <v>31.01.03</v>
          </cell>
          <cell r="E821" t="str">
            <v>Reparo em pav. Tapa buraco</v>
          </cell>
          <cell r="F821" t="str">
            <v>m³</v>
          </cell>
        </row>
        <row r="822">
          <cell r="B822" t="str">
            <v>10.1.4</v>
          </cell>
          <cell r="D822" t="str">
            <v>31.01.04</v>
          </cell>
          <cell r="E822" t="str">
            <v>Reparo de base brita graduada</v>
          </cell>
          <cell r="F822" t="str">
            <v>m³</v>
          </cell>
        </row>
        <row r="823">
          <cell r="B823" t="str">
            <v>10.1.5</v>
          </cell>
          <cell r="D823" t="str">
            <v>31.01.05</v>
          </cell>
          <cell r="E823" t="str">
            <v>Selagem de trinca</v>
          </cell>
          <cell r="F823" t="str">
            <v>litros</v>
          </cell>
        </row>
        <row r="824">
          <cell r="B824" t="str">
            <v>10.1.6</v>
          </cell>
          <cell r="D824" t="str">
            <v>31.01.06</v>
          </cell>
          <cell r="E824" t="str">
            <v>Reparo de concreto portland</v>
          </cell>
          <cell r="F824" t="str">
            <v>m³</v>
          </cell>
        </row>
        <row r="825">
          <cell r="B825" t="str">
            <v>10.1.7</v>
          </cell>
          <cell r="D825" t="str">
            <v>31.01.07</v>
          </cell>
          <cell r="E825" t="str">
            <v xml:space="preserve">Repos. Ver. Prim. Pista </v>
          </cell>
          <cell r="F825" t="str">
            <v>m³</v>
          </cell>
        </row>
        <row r="826">
          <cell r="B826" t="str">
            <v>10.1.8</v>
          </cell>
          <cell r="D826" t="str">
            <v>31.01.08</v>
          </cell>
          <cell r="E826" t="str">
            <v>Repos. Ver. Prim. Acost.</v>
          </cell>
          <cell r="F826" t="str">
            <v>m³</v>
          </cell>
        </row>
        <row r="827">
          <cell r="B827" t="str">
            <v>10.1.9</v>
          </cell>
          <cell r="D827" t="str">
            <v>31.01.09</v>
          </cell>
          <cell r="E827" t="str">
            <v xml:space="preserve">Reconformação de plataforma </v>
          </cell>
          <cell r="F827" t="str">
            <v>km</v>
          </cell>
        </row>
        <row r="828">
          <cell r="B828" t="str">
            <v>10.1.10</v>
          </cell>
          <cell r="D828" t="str">
            <v>31.01.10</v>
          </cell>
          <cell r="E828" t="str">
            <v xml:space="preserve">Reconformação de acostamento </v>
          </cell>
          <cell r="F828" t="str">
            <v>km</v>
          </cell>
        </row>
        <row r="829">
          <cell r="B829" t="str">
            <v>10.1.11</v>
          </cell>
          <cell r="D829" t="str">
            <v>31.02.01</v>
          </cell>
          <cell r="E829" t="str">
            <v>Plantio de grama em placa sem adubo</v>
          </cell>
          <cell r="F829" t="str">
            <v>m²</v>
          </cell>
        </row>
        <row r="830">
          <cell r="B830" t="str">
            <v>10.1.12</v>
          </cell>
          <cell r="D830" t="str">
            <v>31.02.02</v>
          </cell>
          <cell r="E830" t="str">
            <v>Plantio de grama em placa com adubo</v>
          </cell>
          <cell r="F830" t="str">
            <v>m²</v>
          </cell>
        </row>
        <row r="831">
          <cell r="B831" t="str">
            <v>10.1.13</v>
          </cell>
          <cell r="D831" t="str">
            <v>31.02.03</v>
          </cell>
          <cell r="E831" t="str">
            <v>Roçada manual</v>
          </cell>
          <cell r="F831" t="str">
            <v>ha</v>
          </cell>
        </row>
        <row r="832">
          <cell r="B832" t="str">
            <v>10.1.14</v>
          </cell>
          <cell r="D832" t="str">
            <v>31.02.04</v>
          </cell>
          <cell r="E832" t="str">
            <v xml:space="preserve">Roçada mecânica </v>
          </cell>
          <cell r="F832" t="str">
            <v>ha</v>
          </cell>
        </row>
        <row r="833">
          <cell r="B833" t="str">
            <v>10.1.15</v>
          </cell>
          <cell r="D833" t="str">
            <v>31.02.05</v>
          </cell>
          <cell r="E833" t="str">
            <v>Capina manual</v>
          </cell>
          <cell r="F833" t="str">
            <v>ha</v>
          </cell>
        </row>
        <row r="834">
          <cell r="B834" t="str">
            <v>10.1.16</v>
          </cell>
          <cell r="D834" t="str">
            <v>31.02.06</v>
          </cell>
          <cell r="E834" t="str">
            <v>Capina química</v>
          </cell>
          <cell r="F834" t="str">
            <v>m²</v>
          </cell>
        </row>
        <row r="835">
          <cell r="B835" t="str">
            <v>10.1.17</v>
          </cell>
          <cell r="D835" t="str">
            <v>31.02.07</v>
          </cell>
          <cell r="E835" t="str">
            <v>Conservação manual de aceiro</v>
          </cell>
          <cell r="F835" t="str">
            <v>ha</v>
          </cell>
        </row>
        <row r="836">
          <cell r="B836" t="str">
            <v>10.1.18</v>
          </cell>
          <cell r="D836" t="str">
            <v>31.02.08</v>
          </cell>
          <cell r="E836" t="str">
            <v>Despraguejamento manual de gramado</v>
          </cell>
          <cell r="F836" t="str">
            <v>ha</v>
          </cell>
        </row>
        <row r="837">
          <cell r="B837" t="str">
            <v>10.1.19</v>
          </cell>
          <cell r="D837" t="str">
            <v>31.02.09</v>
          </cell>
          <cell r="E837" t="str">
            <v>Remoção lixo entulho</v>
          </cell>
          <cell r="F837" t="str">
            <v>equipexh</v>
          </cell>
        </row>
        <row r="838">
          <cell r="B838" t="str">
            <v>10.1.20</v>
          </cell>
          <cell r="D838" t="str">
            <v>31.03.01</v>
          </cell>
          <cell r="E838" t="str">
            <v>Reparo total de cerca</v>
          </cell>
          <cell r="F838" t="str">
            <v>m</v>
          </cell>
        </row>
        <row r="839">
          <cell r="B839" t="str">
            <v>10.1.21</v>
          </cell>
          <cell r="D839" t="str">
            <v>31.03.02</v>
          </cell>
          <cell r="E839" t="str">
            <v>Reparo parcial de cerca - mourão</v>
          </cell>
          <cell r="F839" t="str">
            <v>m</v>
          </cell>
        </row>
        <row r="840">
          <cell r="B840" t="str">
            <v>10.1.22</v>
          </cell>
          <cell r="D840" t="str">
            <v>31.03.03</v>
          </cell>
          <cell r="E840" t="str">
            <v>Reparo parcial de cerca - arame</v>
          </cell>
          <cell r="F840" t="str">
            <v>m</v>
          </cell>
        </row>
        <row r="841">
          <cell r="B841" t="str">
            <v>10.1.23</v>
          </cell>
          <cell r="D841" t="str">
            <v>31.04.01</v>
          </cell>
          <cell r="E841" t="str">
            <v>Recomposição manual de aterro</v>
          </cell>
          <cell r="F841" t="str">
            <v>m³</v>
          </cell>
        </row>
        <row r="842">
          <cell r="B842" t="str">
            <v>10.1.24</v>
          </cell>
          <cell r="D842" t="str">
            <v>31.04.02</v>
          </cell>
          <cell r="E842" t="str">
            <v>Recomposição mecânica de aterro</v>
          </cell>
          <cell r="F842" t="str">
            <v>m³</v>
          </cell>
        </row>
        <row r="843">
          <cell r="B843" t="str">
            <v>10.1.25</v>
          </cell>
          <cell r="D843" t="str">
            <v>31.04.03</v>
          </cell>
          <cell r="E843" t="str">
            <v xml:space="preserve">Remoção manual de barreira </v>
          </cell>
          <cell r="F843" t="str">
            <v>m³</v>
          </cell>
        </row>
        <row r="844">
          <cell r="B844" t="str">
            <v>10.1.26</v>
          </cell>
          <cell r="D844" t="str">
            <v>31.04.04</v>
          </cell>
          <cell r="E844" t="str">
            <v>Remoção mecânica de barreira</v>
          </cell>
          <cell r="F844" t="str">
            <v>m³</v>
          </cell>
        </row>
        <row r="845">
          <cell r="B845" t="str">
            <v>10.1.27</v>
          </cell>
          <cell r="D845" t="str">
            <v>31.05.01</v>
          </cell>
          <cell r="E845" t="str">
            <v>Limpeza de drenagem da plataforma</v>
          </cell>
          <cell r="F845" t="str">
            <v>m</v>
          </cell>
        </row>
        <row r="846">
          <cell r="B846" t="str">
            <v>10.1.28</v>
          </cell>
          <cell r="D846" t="str">
            <v>31.05.02</v>
          </cell>
          <cell r="E846" t="str">
            <v>Limpeza de drenagem fora da plataforma</v>
          </cell>
          <cell r="F846" t="str">
            <v>m</v>
          </cell>
        </row>
        <row r="847">
          <cell r="B847" t="str">
            <v>10.1.29</v>
          </cell>
          <cell r="D847" t="str">
            <v>31.05.03</v>
          </cell>
          <cell r="E847" t="str">
            <v>Limpeza de bueiros diametro até 60cm</v>
          </cell>
          <cell r="F847" t="str">
            <v>m</v>
          </cell>
        </row>
        <row r="848">
          <cell r="B848" t="str">
            <v>10.1.30</v>
          </cell>
          <cell r="D848" t="str">
            <v>31.05.04</v>
          </cell>
          <cell r="E848" t="str">
            <v>Limpeza de bueiros diametro até 80cm</v>
          </cell>
          <cell r="F848" t="str">
            <v>m</v>
          </cell>
        </row>
        <row r="849">
          <cell r="B849" t="str">
            <v>10.1.31</v>
          </cell>
          <cell r="D849" t="str">
            <v>31.05.05</v>
          </cell>
          <cell r="E849" t="str">
            <v>Limpeza de bueiros diametro até 100cm</v>
          </cell>
          <cell r="F849" t="str">
            <v>m</v>
          </cell>
        </row>
        <row r="850">
          <cell r="B850" t="str">
            <v>10.1.32</v>
          </cell>
          <cell r="D850" t="str">
            <v>31.05.06</v>
          </cell>
          <cell r="E850" t="str">
            <v>Limpeza de bueiros diametro até 120cm</v>
          </cell>
          <cell r="F850" t="str">
            <v>m</v>
          </cell>
        </row>
        <row r="851">
          <cell r="B851" t="str">
            <v>10.1.33</v>
          </cell>
          <cell r="D851" t="str">
            <v>31.05.07</v>
          </cell>
          <cell r="E851" t="str">
            <v>Limpeza de bueiros diametro até 150cm</v>
          </cell>
          <cell r="F851" t="str">
            <v>m</v>
          </cell>
        </row>
        <row r="852">
          <cell r="B852" t="str">
            <v>10.1.34</v>
          </cell>
          <cell r="D852" t="str">
            <v>31.05.08</v>
          </cell>
          <cell r="E852" t="str">
            <v>Limpeza de galeria</v>
          </cell>
          <cell r="F852" t="str">
            <v>m</v>
          </cell>
        </row>
        <row r="853">
          <cell r="B853" t="str">
            <v>10.1.35</v>
          </cell>
          <cell r="D853" t="str">
            <v>31.05.09</v>
          </cell>
          <cell r="E853" t="str">
            <v>Reparo drenagem superficial de concreto</v>
          </cell>
          <cell r="F853" t="str">
            <v>m³</v>
          </cell>
        </row>
        <row r="854">
          <cell r="B854" t="str">
            <v>10.1.36</v>
          </cell>
          <cell r="D854" t="str">
            <v>31.05.10</v>
          </cell>
          <cell r="E854" t="str">
            <v>Demolição de concreto simples</v>
          </cell>
          <cell r="F854" t="str">
            <v>m³</v>
          </cell>
        </row>
        <row r="855">
          <cell r="B855" t="str">
            <v>10.1.37</v>
          </cell>
          <cell r="D855" t="str">
            <v>31.05.11</v>
          </cell>
          <cell r="E855" t="str">
            <v xml:space="preserve">Demolição de concreto Armado </v>
          </cell>
          <cell r="F855" t="str">
            <v>m³</v>
          </cell>
        </row>
        <row r="856">
          <cell r="B856" t="str">
            <v>10.1.38</v>
          </cell>
          <cell r="D856" t="str">
            <v>31.05.12</v>
          </cell>
          <cell r="E856" t="str">
            <v>Demolição e retirada de guarda-corpo</v>
          </cell>
          <cell r="F856" t="str">
            <v>m³</v>
          </cell>
        </row>
        <row r="857">
          <cell r="B857" t="str">
            <v>10.1.39</v>
          </cell>
          <cell r="D857" t="str">
            <v>31.06.01</v>
          </cell>
          <cell r="E857" t="str">
            <v>Limpeza de placa</v>
          </cell>
          <cell r="F857" t="str">
            <v>m²</v>
          </cell>
        </row>
        <row r="858">
          <cell r="B858" t="str">
            <v>10.1.40</v>
          </cell>
          <cell r="D858" t="str">
            <v>31.06.02</v>
          </cell>
          <cell r="E858" t="str">
            <v>Substituição de placa</v>
          </cell>
          <cell r="F858" t="str">
            <v>m²</v>
          </cell>
        </row>
        <row r="859">
          <cell r="B859" t="str">
            <v>10.1.41</v>
          </cell>
          <cell r="D859" t="str">
            <v>31.06.03</v>
          </cell>
          <cell r="E859" t="str">
            <v>Fornec. de placa de aco FP+GT</v>
          </cell>
          <cell r="F859" t="str">
            <v>m²</v>
          </cell>
        </row>
        <row r="860">
          <cell r="B860" t="str">
            <v>10.1.42</v>
          </cell>
          <cell r="D860" t="str">
            <v>31.06.05</v>
          </cell>
          <cell r="E860" t="str">
            <v>Placa de alumínio GT+GT</v>
          </cell>
          <cell r="F860" t="str">
            <v>m²</v>
          </cell>
        </row>
        <row r="861">
          <cell r="B861" t="str">
            <v>10.1.43</v>
          </cell>
          <cell r="D861" t="str">
            <v>31.06.06</v>
          </cell>
          <cell r="E861" t="str">
            <v>Suporte madeira tratada 0,10 x 0,10m</v>
          </cell>
          <cell r="F861" t="str">
            <v>m</v>
          </cell>
        </row>
        <row r="862">
          <cell r="B862" t="str">
            <v>10.1.44</v>
          </cell>
          <cell r="D862" t="str">
            <v>31.06.07</v>
          </cell>
          <cell r="E862" t="str">
            <v>Suporte de perfil metálico galvanizado</v>
          </cell>
          <cell r="F862" t="str">
            <v>kg</v>
          </cell>
        </row>
        <row r="863">
          <cell r="B863" t="str">
            <v>10.1.45</v>
          </cell>
          <cell r="D863" t="str">
            <v>31.06.08</v>
          </cell>
          <cell r="E863" t="str">
            <v>Suporte de tubo galvanizado d=2 1/2"</v>
          </cell>
          <cell r="F863" t="str">
            <v>m</v>
          </cell>
        </row>
        <row r="864">
          <cell r="B864" t="str">
            <v>10.1.46</v>
          </cell>
          <cell r="D864" t="str">
            <v>31.06.09</v>
          </cell>
          <cell r="E864" t="str">
            <v>Limpeza tacha refletiva mono/bidirecional</v>
          </cell>
          <cell r="F864" t="str">
            <v>un</v>
          </cell>
        </row>
        <row r="865">
          <cell r="B865" t="str">
            <v>10.1.47</v>
          </cell>
          <cell r="D865" t="str">
            <v>31.06.10</v>
          </cell>
          <cell r="E865" t="str">
            <v>Pintura de caiação 2 demãos</v>
          </cell>
          <cell r="F865" t="str">
            <v>m²</v>
          </cell>
        </row>
        <row r="866">
          <cell r="B866" t="str">
            <v>10.1.48</v>
          </cell>
          <cell r="D866" t="str">
            <v>31.07.01</v>
          </cell>
          <cell r="E866" t="str">
            <v>Substituição de defensa semi-maleável sem mat.</v>
          </cell>
          <cell r="F866" t="str">
            <v>m</v>
          </cell>
        </row>
        <row r="867">
          <cell r="B867" t="str">
            <v>10.1.49</v>
          </cell>
          <cell r="D867" t="str">
            <v>31.07.02</v>
          </cell>
          <cell r="E867" t="str">
            <v>Defensa semi-maleável - fornecimento</v>
          </cell>
          <cell r="F867" t="str">
            <v>m</v>
          </cell>
        </row>
        <row r="868">
          <cell r="B868" t="str">
            <v>10.1.50</v>
          </cell>
          <cell r="D868" t="str">
            <v>31.07.03</v>
          </cell>
          <cell r="E868" t="str">
            <v>Defensa semi-maleável - Instalação</v>
          </cell>
          <cell r="F868" t="str">
            <v>m</v>
          </cell>
        </row>
        <row r="869">
          <cell r="B869" t="str">
            <v>10.1.51</v>
          </cell>
          <cell r="D869" t="str">
            <v>31.07.04</v>
          </cell>
          <cell r="E869" t="str">
            <v>Reparo de guarda corpo metálico</v>
          </cell>
          <cell r="F869" t="str">
            <v>m²</v>
          </cell>
        </row>
        <row r="870">
          <cell r="B870" t="str">
            <v>10.1.52</v>
          </cell>
          <cell r="D870" t="str">
            <v>31.08.01</v>
          </cell>
          <cell r="E870" t="str">
            <v>Limpeza superficial concreto</v>
          </cell>
          <cell r="F870" t="str">
            <v>m²</v>
          </cell>
        </row>
        <row r="871">
          <cell r="B871" t="str">
            <v>10.1.53</v>
          </cell>
          <cell r="D871" t="str">
            <v>31.08.02</v>
          </cell>
          <cell r="E871" t="str">
            <v>Alvenaria de 1 tijolo</v>
          </cell>
          <cell r="F871" t="str">
            <v>m³</v>
          </cell>
        </row>
        <row r="872">
          <cell r="B872" t="str">
            <v>10.1.54</v>
          </cell>
          <cell r="D872" t="str">
            <v>31.08.03</v>
          </cell>
          <cell r="E872" t="str">
            <v xml:space="preserve">Recolhimento de animais </v>
          </cell>
          <cell r="F872" t="str">
            <v>equipexhora</v>
          </cell>
        </row>
        <row r="873">
          <cell r="B873" t="str">
            <v>10.1.55</v>
          </cell>
          <cell r="D873" t="str">
            <v>31.08.07</v>
          </cell>
          <cell r="E873" t="str">
            <v>Equipe para serviços conservação</v>
          </cell>
          <cell r="F873" t="str">
            <v>equipexdia</v>
          </cell>
        </row>
        <row r="874">
          <cell r="B874" t="str">
            <v>10.1.56</v>
          </cell>
          <cell r="D874" t="str">
            <v>31.08.08</v>
          </cell>
          <cell r="E874" t="str">
            <v>Transporte de pessoal</v>
          </cell>
          <cell r="F874" t="str">
            <v>km</v>
          </cell>
        </row>
        <row r="875">
          <cell r="B875" t="str">
            <v>10.1.57</v>
          </cell>
          <cell r="D875" t="str">
            <v>31.08.09</v>
          </cell>
          <cell r="E875" t="str">
            <v>Pintura latex acrílica</v>
          </cell>
          <cell r="F875" t="str">
            <v>m²</v>
          </cell>
        </row>
        <row r="876">
          <cell r="B876" t="str">
            <v>10.1.58</v>
          </cell>
          <cell r="D876" t="str">
            <v>31.09.01</v>
          </cell>
          <cell r="E876" t="str">
            <v>Guia concreto Fck 15 Mpa</v>
          </cell>
          <cell r="F876" t="str">
            <v>m³</v>
          </cell>
        </row>
        <row r="877">
          <cell r="B877" t="str">
            <v>10.1.59</v>
          </cell>
          <cell r="D877" t="str">
            <v>31.09.02</v>
          </cell>
          <cell r="E877" t="str">
            <v>Sarjeta concreto Fck 15 Mpa</v>
          </cell>
          <cell r="F877" t="str">
            <v>m³</v>
          </cell>
        </row>
        <row r="879">
          <cell r="B879" t="str">
            <v>Cód. Colinas</v>
          </cell>
          <cell r="D879" t="str">
            <v>Código</v>
          </cell>
          <cell r="E879" t="str">
            <v>Serviços</v>
          </cell>
          <cell r="F879" t="str">
            <v>Unid.</v>
          </cell>
        </row>
        <row r="882">
          <cell r="D882" t="str">
            <v>FASE 32 - CONSERVAÇÃO ESPECIAL</v>
          </cell>
        </row>
        <row r="883">
          <cell r="B883" t="str">
            <v>11.1.1</v>
          </cell>
          <cell r="D883" t="str">
            <v>32.01.01</v>
          </cell>
          <cell r="E883" t="str">
            <v>Reforço de sub-leito - Escavação</v>
          </cell>
          <cell r="F883" t="str">
            <v>m³</v>
          </cell>
        </row>
        <row r="884">
          <cell r="B884" t="str">
            <v>11.1.2</v>
          </cell>
          <cell r="D884" t="str">
            <v>32.01.02</v>
          </cell>
          <cell r="E884" t="str">
            <v>Reforço de sub-leito - compactação</v>
          </cell>
          <cell r="F884" t="str">
            <v>m³</v>
          </cell>
        </row>
        <row r="885">
          <cell r="B885" t="str">
            <v>11.1.3</v>
          </cell>
          <cell r="D885" t="str">
            <v>32.01.03</v>
          </cell>
          <cell r="E885" t="str">
            <v xml:space="preserve">Preparo e melhoramento sub-leito </v>
          </cell>
          <cell r="F885" t="str">
            <v>m²</v>
          </cell>
        </row>
        <row r="886">
          <cell r="B886" t="str">
            <v>11.1.4</v>
          </cell>
          <cell r="D886" t="str">
            <v>32.01.05</v>
          </cell>
          <cell r="E886" t="str">
            <v>Sub-base ou base brita grad. simples</v>
          </cell>
          <cell r="F886" t="str">
            <v>m³</v>
          </cell>
        </row>
        <row r="887">
          <cell r="B887" t="str">
            <v>11.1.5</v>
          </cell>
          <cell r="D887" t="str">
            <v>32.01.06</v>
          </cell>
          <cell r="E887" t="str">
            <v>Imprimadura bet. impermeabilizante</v>
          </cell>
          <cell r="F887" t="str">
            <v>m²</v>
          </cell>
        </row>
        <row r="888">
          <cell r="B888" t="str">
            <v>11.1.6</v>
          </cell>
          <cell r="D888" t="str">
            <v>32.01.07</v>
          </cell>
          <cell r="E888" t="str">
            <v>Imprimadura betuminosa ligante</v>
          </cell>
          <cell r="F888" t="str">
            <v>m²</v>
          </cell>
        </row>
        <row r="889">
          <cell r="B889" t="str">
            <v>11.1.7</v>
          </cell>
          <cell r="D889" t="str">
            <v>32.01.08</v>
          </cell>
          <cell r="E889" t="str">
            <v>Tratamento superf. c/ lama asfáltica</v>
          </cell>
          <cell r="F889" t="str">
            <v>m²</v>
          </cell>
        </row>
        <row r="890">
          <cell r="B890" t="str">
            <v>11.1.8</v>
          </cell>
          <cell r="D890" t="str">
            <v>32.01.09</v>
          </cell>
          <cell r="E890" t="str">
            <v>Camada de lama asfáltica grossa</v>
          </cell>
          <cell r="F890" t="str">
            <v>m²</v>
          </cell>
        </row>
        <row r="891">
          <cell r="B891" t="str">
            <v>11.1.9</v>
          </cell>
          <cell r="D891" t="str">
            <v>32.01.10.01</v>
          </cell>
          <cell r="E891" t="str">
            <v>Camada de rolamento CBUQ - panos s/DOP</v>
          </cell>
          <cell r="F891" t="str">
            <v>m³</v>
          </cell>
        </row>
        <row r="892">
          <cell r="B892" t="str">
            <v>11.1.10</v>
          </cell>
          <cell r="D892" t="str">
            <v>32.01.11</v>
          </cell>
          <cell r="E892" t="str">
            <v>Camada Base/regularização de pré mist. A frio</v>
          </cell>
          <cell r="F892" t="str">
            <v>m³</v>
          </cell>
        </row>
        <row r="893">
          <cell r="B893" t="str">
            <v>11.1.11</v>
          </cell>
          <cell r="D893" t="str">
            <v>32.01.12</v>
          </cell>
          <cell r="E893" t="str">
            <v>Capa selante Betuminosa</v>
          </cell>
          <cell r="F893" t="str">
            <v>m²</v>
          </cell>
        </row>
        <row r="894">
          <cell r="B894" t="str">
            <v>11.1.12</v>
          </cell>
          <cell r="D894" t="str">
            <v>32.01.13</v>
          </cell>
          <cell r="E894" t="str">
            <v>Fresagem Pavimento</v>
          </cell>
          <cell r="F894" t="str">
            <v>m³</v>
          </cell>
        </row>
        <row r="895">
          <cell r="B895" t="str">
            <v>11.1.13</v>
          </cell>
          <cell r="D895" t="str">
            <v>32.01.14</v>
          </cell>
          <cell r="E895" t="str">
            <v>Imprimadura bet. auxiliar de ligação</v>
          </cell>
          <cell r="F895" t="str">
            <v>m²</v>
          </cell>
        </row>
        <row r="896">
          <cell r="B896" t="str">
            <v>11.1.14</v>
          </cell>
          <cell r="D896" t="str">
            <v>32.01.17</v>
          </cell>
          <cell r="E896" t="str">
            <v>Remoção Camada de rolamento</v>
          </cell>
          <cell r="F896" t="str">
            <v>m³</v>
          </cell>
        </row>
        <row r="897">
          <cell r="B897" t="str">
            <v>11.1.15</v>
          </cell>
          <cell r="D897" t="str">
            <v>32.01.18</v>
          </cell>
          <cell r="E897" t="str">
            <v>Tratamento superficial duplo</v>
          </cell>
          <cell r="F897" t="str">
            <v>m³</v>
          </cell>
        </row>
        <row r="898">
          <cell r="B898" t="str">
            <v>11.1.16</v>
          </cell>
          <cell r="D898" t="str">
            <v>32.01.19</v>
          </cell>
          <cell r="E898" t="str">
            <v>Tratamento superficial triplo</v>
          </cell>
          <cell r="F898" t="str">
            <v>m³</v>
          </cell>
        </row>
        <row r="899">
          <cell r="B899" t="str">
            <v>11.1.17</v>
          </cell>
          <cell r="D899" t="str">
            <v>32.02.01</v>
          </cell>
          <cell r="E899" t="str">
            <v xml:space="preserve">Escavação manual de 1ª/2ª categoria </v>
          </cell>
          <cell r="F899" t="str">
            <v>m³</v>
          </cell>
        </row>
        <row r="900">
          <cell r="B900" t="str">
            <v>11.1.18</v>
          </cell>
          <cell r="D900" t="str">
            <v>32.02.01.01</v>
          </cell>
          <cell r="E900" t="str">
            <v>Escavação fund., bueiro ou dreno s/expl.até 2m</v>
          </cell>
          <cell r="F900" t="str">
            <v>m³</v>
          </cell>
        </row>
        <row r="901">
          <cell r="B901" t="str">
            <v>11.1.19</v>
          </cell>
          <cell r="D901" t="str">
            <v>32.02.01.02</v>
          </cell>
          <cell r="E901" t="str">
            <v>Acresc. p/Escav. 1,5 m prof., além 2m</v>
          </cell>
          <cell r="F901" t="str">
            <v>m³</v>
          </cell>
        </row>
        <row r="902">
          <cell r="B902" t="str">
            <v>11.1.20</v>
          </cell>
          <cell r="D902" t="str">
            <v>32.02.01.03</v>
          </cell>
          <cell r="E902" t="str">
            <v>Escavação fund., bueiro ou dreno c/expl. até 2 m</v>
          </cell>
          <cell r="F902" t="str">
            <v>m³</v>
          </cell>
        </row>
        <row r="903">
          <cell r="B903" t="str">
            <v>11.1.21</v>
          </cell>
          <cell r="D903" t="str">
            <v>32.02.01.04</v>
          </cell>
          <cell r="E903" t="str">
            <v>Acresc. p/escav. ensec.c/explos. c/ 1,5m além 3m</v>
          </cell>
          <cell r="F903" t="str">
            <v>m³</v>
          </cell>
        </row>
        <row r="904">
          <cell r="B904" t="str">
            <v>11.1.22</v>
          </cell>
          <cell r="D904" t="str">
            <v>32.02.02</v>
          </cell>
          <cell r="E904" t="str">
            <v>Compactação manual com reaterro solo local</v>
          </cell>
          <cell r="F904" t="str">
            <v>m³</v>
          </cell>
        </row>
        <row r="905">
          <cell r="B905" t="str">
            <v>11.1.23</v>
          </cell>
          <cell r="D905" t="str">
            <v>32.02.03</v>
          </cell>
          <cell r="E905" t="str">
            <v>Forma plana para concreto comum</v>
          </cell>
          <cell r="F905" t="str">
            <v>m²</v>
          </cell>
        </row>
        <row r="906">
          <cell r="B906" t="str">
            <v>11.1.24</v>
          </cell>
          <cell r="D906" t="str">
            <v>32.02.04</v>
          </cell>
          <cell r="E906" t="str">
            <v>Forma plana para concreto aparente</v>
          </cell>
          <cell r="F906" t="str">
            <v>m²</v>
          </cell>
        </row>
        <row r="907">
          <cell r="B907" t="str">
            <v>11.1.25</v>
          </cell>
          <cell r="D907" t="str">
            <v>32.02.05</v>
          </cell>
          <cell r="E907" t="str">
            <v>Forma curva para concreto comum</v>
          </cell>
          <cell r="F907" t="str">
            <v>m²</v>
          </cell>
        </row>
        <row r="908">
          <cell r="B908" t="str">
            <v>11.1.26</v>
          </cell>
          <cell r="D908" t="str">
            <v>32.02.06</v>
          </cell>
          <cell r="E908" t="str">
            <v>Forma curva para concreto aparente</v>
          </cell>
          <cell r="F908" t="str">
            <v>m²</v>
          </cell>
        </row>
        <row r="909">
          <cell r="B909" t="str">
            <v>11.1.27</v>
          </cell>
          <cell r="D909" t="str">
            <v>32.02.07</v>
          </cell>
          <cell r="E909" t="str">
            <v>Aço CA-25</v>
          </cell>
          <cell r="F909" t="str">
            <v>kg</v>
          </cell>
        </row>
        <row r="910">
          <cell r="B910" t="str">
            <v>11.1.28</v>
          </cell>
          <cell r="D910" t="str">
            <v>32.02.08</v>
          </cell>
          <cell r="E910" t="str">
            <v>Aço CA-50</v>
          </cell>
          <cell r="F910" t="str">
            <v>kg</v>
          </cell>
        </row>
        <row r="911">
          <cell r="B911" t="str">
            <v>11.1.29</v>
          </cell>
          <cell r="D911" t="str">
            <v>32.02.09</v>
          </cell>
          <cell r="E911" t="str">
            <v>Aço CA-60</v>
          </cell>
          <cell r="F911" t="str">
            <v>kg</v>
          </cell>
        </row>
        <row r="912">
          <cell r="B912" t="str">
            <v>11.1.30</v>
          </cell>
          <cell r="D912" t="str">
            <v>32.02.10</v>
          </cell>
          <cell r="E912" t="str">
            <v>Concreto Fck 10 MPa</v>
          </cell>
          <cell r="F912" t="str">
            <v>m³</v>
          </cell>
        </row>
        <row r="913">
          <cell r="B913" t="str">
            <v>11.1.31</v>
          </cell>
          <cell r="D913" t="str">
            <v>32.02.10.01</v>
          </cell>
          <cell r="E913" t="str">
            <v>Concreto Fck 12 MPa</v>
          </cell>
          <cell r="F913" t="str">
            <v>m³</v>
          </cell>
        </row>
        <row r="914">
          <cell r="B914" t="str">
            <v>11.1.32</v>
          </cell>
          <cell r="D914" t="str">
            <v>32.02.11</v>
          </cell>
          <cell r="E914" t="str">
            <v>Concreto Fck 15 MPa</v>
          </cell>
          <cell r="F914" t="str">
            <v>m³</v>
          </cell>
        </row>
        <row r="915">
          <cell r="B915" t="str">
            <v>11.1.33</v>
          </cell>
          <cell r="D915" t="str">
            <v>32.02.11.01</v>
          </cell>
          <cell r="E915" t="str">
            <v>Concreto Fck 16 MPa</v>
          </cell>
          <cell r="F915" t="str">
            <v>m³</v>
          </cell>
        </row>
        <row r="916">
          <cell r="B916" t="str">
            <v>11.1.34</v>
          </cell>
          <cell r="D916" t="str">
            <v>32.02.12</v>
          </cell>
          <cell r="E916" t="str">
            <v>Concreto Fck 18 MPa</v>
          </cell>
          <cell r="F916" t="str">
            <v>m³</v>
          </cell>
        </row>
        <row r="917">
          <cell r="B917" t="str">
            <v>11.1.35</v>
          </cell>
          <cell r="D917" t="str">
            <v>32.02.13</v>
          </cell>
          <cell r="E917" t="str">
            <v>Concreto Fck 20 MPa</v>
          </cell>
          <cell r="F917" t="str">
            <v>m³</v>
          </cell>
        </row>
        <row r="918">
          <cell r="B918" t="str">
            <v>11.1.36</v>
          </cell>
          <cell r="D918" t="str">
            <v>32.02.14</v>
          </cell>
          <cell r="E918" t="str">
            <v>Concreto Fck 25 MPa</v>
          </cell>
          <cell r="F918" t="str">
            <v>m³</v>
          </cell>
        </row>
        <row r="919">
          <cell r="B919" t="str">
            <v>11.1.37</v>
          </cell>
          <cell r="D919" t="str">
            <v>32.02.16</v>
          </cell>
          <cell r="E919" t="str">
            <v>Concreto Fck 30 MPa</v>
          </cell>
          <cell r="F919" t="str">
            <v>m³</v>
          </cell>
        </row>
        <row r="920">
          <cell r="B920" t="str">
            <v>11.1.38</v>
          </cell>
          <cell r="D920" t="str">
            <v>32.02.16.01</v>
          </cell>
          <cell r="E920" t="str">
            <v>Concreto Fck 35 Mpa</v>
          </cell>
          <cell r="F920" t="str">
            <v>m³</v>
          </cell>
        </row>
        <row r="921">
          <cell r="B921" t="str">
            <v>11.1.39</v>
          </cell>
          <cell r="D921" t="str">
            <v>32.02.16.02</v>
          </cell>
          <cell r="E921" t="str">
            <v>Concreto Fck 40 MPa</v>
          </cell>
          <cell r="F921" t="str">
            <v>m³</v>
          </cell>
        </row>
        <row r="922">
          <cell r="B922" t="str">
            <v>11.1.40</v>
          </cell>
          <cell r="D922" t="str">
            <v>32.02.17</v>
          </cell>
          <cell r="E922" t="str">
            <v>Concreto Ciclópico</v>
          </cell>
          <cell r="F922" t="str">
            <v>m³</v>
          </cell>
        </row>
        <row r="923">
          <cell r="B923" t="str">
            <v>11.1.41</v>
          </cell>
          <cell r="D923" t="str">
            <v>32.02.18</v>
          </cell>
          <cell r="E923" t="str">
            <v>Bombeamento p/conc. qualquer resist.</v>
          </cell>
          <cell r="F923" t="str">
            <v>m³</v>
          </cell>
        </row>
        <row r="924">
          <cell r="B924" t="str">
            <v>11.1.42</v>
          </cell>
          <cell r="D924" t="str">
            <v>32.02.19</v>
          </cell>
          <cell r="E924" t="str">
            <v>Enrocamento pedra arrumada</v>
          </cell>
          <cell r="F924" t="str">
            <v>m³</v>
          </cell>
        </row>
        <row r="925">
          <cell r="B925" t="str">
            <v>11.1.43</v>
          </cell>
          <cell r="D925" t="str">
            <v>32.02.20</v>
          </cell>
          <cell r="E925" t="str">
            <v>Enrocamento pedra arrumada e rejuntada</v>
          </cell>
          <cell r="F925" t="str">
            <v>m³</v>
          </cell>
        </row>
        <row r="926">
          <cell r="B926" t="str">
            <v>11.1.44</v>
          </cell>
          <cell r="D926" t="str">
            <v>32.02.21</v>
          </cell>
          <cell r="E926" t="str">
            <v>Enrrocamento pedra jogada</v>
          </cell>
          <cell r="F926" t="str">
            <v>m³</v>
          </cell>
        </row>
        <row r="927">
          <cell r="B927" t="str">
            <v>11.1.45</v>
          </cell>
          <cell r="D927" t="str">
            <v>32.02.22</v>
          </cell>
          <cell r="E927" t="str">
            <v xml:space="preserve">Tubo concreto D=0,40m CA-1 - fornec. </v>
          </cell>
          <cell r="F927" t="str">
            <v>m</v>
          </cell>
        </row>
        <row r="928">
          <cell r="B928" t="str">
            <v>11.1.46</v>
          </cell>
          <cell r="D928" t="str">
            <v>32.02.23</v>
          </cell>
          <cell r="E928" t="str">
            <v>Tubo concreto D=0,40m CA-2 - fornec.</v>
          </cell>
          <cell r="F928" t="str">
            <v>m</v>
          </cell>
        </row>
        <row r="929">
          <cell r="B929" t="str">
            <v>11.1.47</v>
          </cell>
          <cell r="D929" t="str">
            <v>32.02.26</v>
          </cell>
          <cell r="E929" t="str">
            <v xml:space="preserve">Tubo concreto D=0,50m CA-3 - fornec. </v>
          </cell>
          <cell r="F929" t="str">
            <v>m</v>
          </cell>
        </row>
        <row r="930">
          <cell r="B930" t="str">
            <v>11.1.48</v>
          </cell>
          <cell r="D930" t="str">
            <v>32.02.28</v>
          </cell>
          <cell r="E930" t="str">
            <v>Tubo concreto D=0,60m CA-1 - fornec.</v>
          </cell>
          <cell r="F930" t="str">
            <v>m</v>
          </cell>
        </row>
        <row r="931">
          <cell r="B931" t="str">
            <v>11.1.49</v>
          </cell>
          <cell r="D931" t="str">
            <v>32.02.29</v>
          </cell>
          <cell r="E931" t="str">
            <v xml:space="preserve">Tubo concreto D=0,60m CA-2 - fornec. </v>
          </cell>
          <cell r="F931" t="str">
            <v>m</v>
          </cell>
        </row>
        <row r="932">
          <cell r="B932" t="str">
            <v>11.1.50</v>
          </cell>
          <cell r="D932" t="str">
            <v>32.02.30</v>
          </cell>
          <cell r="E932" t="str">
            <v>Tubo concreto D=0,60m CA-3 - fornec.</v>
          </cell>
          <cell r="F932" t="str">
            <v>m</v>
          </cell>
        </row>
        <row r="933">
          <cell r="B933" t="str">
            <v>11.1.51</v>
          </cell>
          <cell r="D933" t="str">
            <v>32.02.31</v>
          </cell>
          <cell r="E933" t="str">
            <v>Tubo concreto D=0,60m CA-4 - fornec.</v>
          </cell>
          <cell r="F933" t="str">
            <v>m</v>
          </cell>
        </row>
        <row r="934">
          <cell r="B934" t="str">
            <v>11.1.52</v>
          </cell>
          <cell r="D934" t="str">
            <v>32.02.32</v>
          </cell>
          <cell r="E934" t="str">
            <v>Tubo concreto D=0,80m CA-1 - fornec.</v>
          </cell>
          <cell r="F934" t="str">
            <v>m</v>
          </cell>
        </row>
        <row r="935">
          <cell r="B935" t="str">
            <v>11.1.53</v>
          </cell>
          <cell r="D935" t="str">
            <v>32.02.33</v>
          </cell>
          <cell r="E935" t="str">
            <v>Tubo concreto D=0,80m CA-2 - fornec.</v>
          </cell>
          <cell r="F935" t="str">
            <v>m</v>
          </cell>
        </row>
        <row r="936">
          <cell r="B936" t="str">
            <v>11.1.54</v>
          </cell>
          <cell r="D936" t="str">
            <v>32.02.34</v>
          </cell>
          <cell r="E936" t="str">
            <v>Tubo concreto D=0,80m CA-3 - fornec.</v>
          </cell>
          <cell r="F936" t="str">
            <v>m</v>
          </cell>
        </row>
        <row r="937">
          <cell r="B937" t="str">
            <v>11.1.55</v>
          </cell>
          <cell r="D937" t="str">
            <v>32.02.35</v>
          </cell>
          <cell r="E937" t="str">
            <v xml:space="preserve">Tubo concreto D=0,80m CA-4 - fornceimento </v>
          </cell>
          <cell r="F937" t="str">
            <v>m</v>
          </cell>
        </row>
        <row r="938">
          <cell r="B938" t="str">
            <v>11.1.56</v>
          </cell>
          <cell r="D938" t="str">
            <v>32.02.36</v>
          </cell>
          <cell r="E938" t="str">
            <v xml:space="preserve">Tubo concreto D=1,00m CA-1 - fornec. </v>
          </cell>
          <cell r="F938" t="str">
            <v>m</v>
          </cell>
        </row>
        <row r="939">
          <cell r="B939" t="str">
            <v>11.1.57</v>
          </cell>
          <cell r="D939" t="str">
            <v>32.02.40</v>
          </cell>
          <cell r="E939" t="str">
            <v xml:space="preserve">Tubo concreto D=1,20m CA-1 - fornec. </v>
          </cell>
          <cell r="F939" t="str">
            <v>m</v>
          </cell>
        </row>
        <row r="940">
          <cell r="B940" t="str">
            <v>11.1.58</v>
          </cell>
          <cell r="D940" t="str">
            <v>32.02.44</v>
          </cell>
          <cell r="E940" t="str">
            <v xml:space="preserve">Tubo concreto D=1,50m CA-1 - fornec. </v>
          </cell>
          <cell r="F940" t="str">
            <v>m</v>
          </cell>
        </row>
        <row r="941">
          <cell r="B941" t="str">
            <v>11.1.59</v>
          </cell>
          <cell r="D941" t="str">
            <v>32.02.48</v>
          </cell>
          <cell r="E941" t="str">
            <v>Tubo concreto D=0,40m assentamento</v>
          </cell>
          <cell r="F941" t="str">
            <v>m</v>
          </cell>
        </row>
        <row r="942">
          <cell r="B942" t="str">
            <v>11.1.60</v>
          </cell>
          <cell r="D942" t="str">
            <v>32.02.49</v>
          </cell>
          <cell r="E942" t="str">
            <v>Tubo de concreto D=0,50m assentamento</v>
          </cell>
          <cell r="F942" t="str">
            <v>m</v>
          </cell>
        </row>
        <row r="943">
          <cell r="B943" t="str">
            <v>11.1.61</v>
          </cell>
          <cell r="D943" t="str">
            <v>32.02.50</v>
          </cell>
          <cell r="E943" t="str">
            <v>Tubo concreto D=0,60m assentamento</v>
          </cell>
          <cell r="F943" t="str">
            <v>m</v>
          </cell>
        </row>
        <row r="944">
          <cell r="B944" t="str">
            <v>11.1.62</v>
          </cell>
          <cell r="D944" t="str">
            <v>32.02.51</v>
          </cell>
          <cell r="E944" t="str">
            <v xml:space="preserve">Tubo concreto D=0,80m assentamento </v>
          </cell>
          <cell r="F944" t="str">
            <v>m</v>
          </cell>
        </row>
        <row r="945">
          <cell r="B945" t="str">
            <v>11.1.63</v>
          </cell>
          <cell r="D945" t="str">
            <v>32.02.52</v>
          </cell>
          <cell r="E945" t="str">
            <v>Tubo concreto D=1,00m assentamento</v>
          </cell>
          <cell r="F945" t="str">
            <v>m</v>
          </cell>
        </row>
        <row r="946">
          <cell r="B946" t="str">
            <v>11.1.64</v>
          </cell>
          <cell r="D946" t="str">
            <v>32.02.53</v>
          </cell>
          <cell r="E946" t="str">
            <v>Tubo concreto D=1,20m assentamento</v>
          </cell>
          <cell r="F946" t="str">
            <v>m</v>
          </cell>
        </row>
        <row r="947">
          <cell r="B947" t="str">
            <v>11.1.65</v>
          </cell>
          <cell r="D947" t="str">
            <v>32.02.54</v>
          </cell>
          <cell r="E947" t="str">
            <v>Tubo concreto D=1,50m assentamento</v>
          </cell>
          <cell r="F947" t="str">
            <v>m</v>
          </cell>
        </row>
        <row r="948">
          <cell r="B948" t="str">
            <v>11.1.66</v>
          </cell>
          <cell r="D948" t="str">
            <v>32.02.55</v>
          </cell>
          <cell r="E948" t="str">
            <v>Gabião tipo caixa 50cm - tela galv.</v>
          </cell>
          <cell r="F948" t="str">
            <v>m³</v>
          </cell>
        </row>
        <row r="949">
          <cell r="B949" t="str">
            <v>11.1.67</v>
          </cell>
          <cell r="D949" t="str">
            <v>32.02.56.01</v>
          </cell>
          <cell r="E949" t="str">
            <v>Gabião tipo colchão e= 17cm - tela galv.</v>
          </cell>
          <cell r="F949" t="str">
            <v>m²</v>
          </cell>
        </row>
        <row r="950">
          <cell r="B950" t="str">
            <v>11.1.68</v>
          </cell>
          <cell r="D950" t="str">
            <v>32.02.57.01</v>
          </cell>
          <cell r="E950" t="str">
            <v>Gabião tipo colchão e= 23cm - tela galv.</v>
          </cell>
          <cell r="F950" t="str">
            <v>m²</v>
          </cell>
        </row>
        <row r="951">
          <cell r="B951" t="str">
            <v>11.1.69</v>
          </cell>
          <cell r="D951" t="str">
            <v>32.02.58.01</v>
          </cell>
          <cell r="E951" t="str">
            <v xml:space="preserve">Gabião tipo colchão espessura 30cm - tela galv. </v>
          </cell>
          <cell r="F951" t="str">
            <v>m²</v>
          </cell>
        </row>
        <row r="952">
          <cell r="B952" t="str">
            <v>11.1.70</v>
          </cell>
          <cell r="D952" t="str">
            <v>32.02.59.01</v>
          </cell>
          <cell r="E952" t="str">
            <v xml:space="preserve">Gabião tipo colchão e= 17cm - tela pvc </v>
          </cell>
          <cell r="F952" t="str">
            <v>m²</v>
          </cell>
        </row>
        <row r="953">
          <cell r="B953" t="str">
            <v>11.1.71</v>
          </cell>
          <cell r="D953" t="str">
            <v>32.02.60.01</v>
          </cell>
          <cell r="E953" t="str">
            <v>Gabião tipo colchão espessura 23cm - tela pvc</v>
          </cell>
          <cell r="F953" t="str">
            <v>m²</v>
          </cell>
        </row>
        <row r="954">
          <cell r="B954" t="str">
            <v>11.1.72</v>
          </cell>
          <cell r="D954" t="str">
            <v>32.02.61.01</v>
          </cell>
          <cell r="E954" t="str">
            <v>Gabião tipo colchão espessura 30cm - tela pvc</v>
          </cell>
          <cell r="F954" t="str">
            <v>m²</v>
          </cell>
        </row>
        <row r="955">
          <cell r="B955" t="str">
            <v>11.1.73</v>
          </cell>
          <cell r="D955" t="str">
            <v>32.02.62</v>
          </cell>
          <cell r="E955" t="str">
            <v>Gabião tipo saco - tela galv.</v>
          </cell>
          <cell r="F955" t="str">
            <v>m³</v>
          </cell>
        </row>
        <row r="956">
          <cell r="B956" t="str">
            <v>11.1.74</v>
          </cell>
          <cell r="D956" t="str">
            <v>32.02.63</v>
          </cell>
          <cell r="E956" t="str">
            <v>Camada filtrante pedra britada</v>
          </cell>
          <cell r="F956" t="str">
            <v>m³</v>
          </cell>
        </row>
        <row r="957">
          <cell r="B957" t="str">
            <v>11.1.75</v>
          </cell>
          <cell r="D957" t="str">
            <v>32.02.66</v>
          </cell>
          <cell r="E957" t="str">
            <v>Canaleta concreto 40 cm</v>
          </cell>
          <cell r="F957" t="str">
            <v>m</v>
          </cell>
        </row>
        <row r="958">
          <cell r="B958" t="str">
            <v>11.1.76</v>
          </cell>
          <cell r="D958" t="str">
            <v>32.02.67</v>
          </cell>
          <cell r="E958" t="str">
            <v>Canaleta concreto 60 cm</v>
          </cell>
          <cell r="F958" t="str">
            <v>m</v>
          </cell>
        </row>
        <row r="959">
          <cell r="B959" t="str">
            <v>11.1.77</v>
          </cell>
          <cell r="D959" t="str">
            <v>32.02.68</v>
          </cell>
          <cell r="E959" t="str">
            <v>Canaleta concreto 80 cm</v>
          </cell>
          <cell r="F959" t="str">
            <v>m</v>
          </cell>
        </row>
        <row r="960">
          <cell r="B960" t="str">
            <v>11.1.78</v>
          </cell>
          <cell r="D960" t="str">
            <v>32.02.69</v>
          </cell>
          <cell r="E960" t="str">
            <v>Tubo pvc perfurado ou não D=0,050m</v>
          </cell>
          <cell r="F960" t="str">
            <v>m</v>
          </cell>
        </row>
        <row r="961">
          <cell r="B961" t="str">
            <v>11.1.79</v>
          </cell>
          <cell r="D961" t="str">
            <v>32.02.71</v>
          </cell>
          <cell r="E961" t="str">
            <v>Tubo pvc perfurado ou não D=0,10m</v>
          </cell>
          <cell r="F961" t="str">
            <v>m</v>
          </cell>
        </row>
        <row r="962">
          <cell r="B962" t="str">
            <v>11.1.80</v>
          </cell>
          <cell r="D962" t="str">
            <v>32.02.72</v>
          </cell>
          <cell r="E962" t="str">
            <v>Tubo pvc perfurado ou não D=0,15m</v>
          </cell>
          <cell r="F962" t="str">
            <v>m</v>
          </cell>
        </row>
        <row r="963">
          <cell r="B963" t="str">
            <v>11.1.81</v>
          </cell>
          <cell r="D963" t="str">
            <v>32.02.73</v>
          </cell>
          <cell r="E963" t="str">
            <v xml:space="preserve">Manta geotêxtil não tecida </v>
          </cell>
          <cell r="F963" t="str">
            <v>kg</v>
          </cell>
        </row>
        <row r="964">
          <cell r="B964" t="str">
            <v>11.1.82</v>
          </cell>
          <cell r="D964" t="str">
            <v>32.02.74</v>
          </cell>
          <cell r="E964" t="str">
            <v xml:space="preserve">Manta geotêxtil tecida </v>
          </cell>
          <cell r="F964" t="str">
            <v>kg</v>
          </cell>
        </row>
        <row r="965">
          <cell r="B965" t="str">
            <v>11.1.83</v>
          </cell>
          <cell r="D965" t="str">
            <v>32.02.75</v>
          </cell>
          <cell r="E965" t="str">
            <v>Enchimento de vala com areia lavada</v>
          </cell>
          <cell r="F965" t="str">
            <v>m³</v>
          </cell>
        </row>
        <row r="966">
          <cell r="B966" t="str">
            <v>11.1.84</v>
          </cell>
          <cell r="D966" t="str">
            <v>32.02.76</v>
          </cell>
          <cell r="E966" t="str">
            <v>Enchimento de vala com pedra britada 3 e 4</v>
          </cell>
          <cell r="F966" t="str">
            <v>m³</v>
          </cell>
        </row>
        <row r="967">
          <cell r="B967" t="str">
            <v>11.1.85</v>
          </cell>
          <cell r="D967" t="str">
            <v>32.02.77</v>
          </cell>
          <cell r="E967" t="str">
            <v>Enchimento de vala com pedra rachão</v>
          </cell>
          <cell r="F967" t="str">
            <v>m³</v>
          </cell>
        </row>
        <row r="968">
          <cell r="B968" t="str">
            <v>11.1.86</v>
          </cell>
          <cell r="D968" t="str">
            <v>32.02.79</v>
          </cell>
          <cell r="E968" t="str">
            <v>Retaludamento mecânico 1ª/2ª cat.</v>
          </cell>
          <cell r="F968" t="str">
            <v>m³</v>
          </cell>
        </row>
        <row r="969">
          <cell r="B969" t="str">
            <v>11.1.87</v>
          </cell>
          <cell r="D969" t="str">
            <v>32.02.80.01</v>
          </cell>
          <cell r="E969" t="str">
            <v>Tubo aço corr.galv.met.não destrutivo</v>
          </cell>
          <cell r="F969" t="str">
            <v>kg</v>
          </cell>
        </row>
        <row r="970">
          <cell r="B970" t="str">
            <v>11.1.88</v>
          </cell>
          <cell r="D970" t="str">
            <v>32.02.80.02</v>
          </cell>
          <cell r="E970" t="str">
            <v>Tubo aço corr.epoxy met.não destrutivo</v>
          </cell>
          <cell r="F970" t="str">
            <v>kg</v>
          </cell>
        </row>
        <row r="971">
          <cell r="B971" t="str">
            <v>11.1.89</v>
          </cell>
          <cell r="D971" t="str">
            <v>32.02.80.03</v>
          </cell>
          <cell r="E971" t="str">
            <v>Tubo aço corr.galv.met. destrutivo</v>
          </cell>
          <cell r="F971" t="str">
            <v>kg</v>
          </cell>
        </row>
        <row r="972">
          <cell r="B972" t="str">
            <v>11.1.90</v>
          </cell>
          <cell r="D972" t="str">
            <v>32.02.80.04</v>
          </cell>
          <cell r="E972" t="str">
            <v>Tubo aço corr.epoxy met. destrutivo</v>
          </cell>
          <cell r="F972" t="str">
            <v>kg</v>
          </cell>
        </row>
        <row r="973">
          <cell r="B973" t="str">
            <v>11.1.91</v>
          </cell>
          <cell r="D973" t="str">
            <v>32.03.01</v>
          </cell>
          <cell r="E973" t="str">
            <v xml:space="preserve">Tacha c/elem refl. vidro esp.lap. monod. </v>
          </cell>
          <cell r="F973" t="str">
            <v>un</v>
          </cell>
        </row>
        <row r="974">
          <cell r="B974" t="str">
            <v>11.1.92</v>
          </cell>
          <cell r="D974" t="str">
            <v>32.03.02</v>
          </cell>
          <cell r="E974" t="str">
            <v xml:space="preserve">Tacha c/elem refl. vidro esp.lap.bidir. </v>
          </cell>
          <cell r="F974" t="str">
            <v>un</v>
          </cell>
        </row>
        <row r="975">
          <cell r="B975" t="str">
            <v>11.1.93</v>
          </cell>
          <cell r="D975" t="str">
            <v>32.03.03</v>
          </cell>
          <cell r="E975" t="str">
            <v xml:space="preserve">Tachão c/elem refl vidro esp.lap.monod. </v>
          </cell>
          <cell r="F975" t="str">
            <v>un</v>
          </cell>
        </row>
        <row r="976">
          <cell r="B976" t="str">
            <v>11.1.94</v>
          </cell>
          <cell r="D976" t="str">
            <v>32.03.04</v>
          </cell>
          <cell r="E976" t="str">
            <v>Tachão c/elem refl. vidro esp.lap bidirec.</v>
          </cell>
          <cell r="F976" t="str">
            <v>un</v>
          </cell>
        </row>
        <row r="977">
          <cell r="B977" t="str">
            <v>11.1.95</v>
          </cell>
          <cell r="D977" t="str">
            <v>32.03.04.01</v>
          </cell>
          <cell r="E977" t="str">
            <v xml:space="preserve">Tachão mini refl. vidro esp.lap.monod. </v>
          </cell>
          <cell r="F977" t="str">
            <v>un</v>
          </cell>
        </row>
        <row r="978">
          <cell r="B978" t="str">
            <v>11.1.96</v>
          </cell>
          <cell r="D978" t="str">
            <v>32.03.04.02</v>
          </cell>
          <cell r="E978" t="str">
            <v xml:space="preserve">Tachão mini refl. vidro esp.lap.bid </v>
          </cell>
          <cell r="F978" t="str">
            <v>un</v>
          </cell>
        </row>
        <row r="979">
          <cell r="B979" t="str">
            <v>11.1.97</v>
          </cell>
          <cell r="D979" t="str">
            <v>32.03.04.03</v>
          </cell>
          <cell r="E979" t="str">
            <v>Tacha c/elem refl de plastico monod.</v>
          </cell>
          <cell r="F979" t="str">
            <v>un</v>
          </cell>
        </row>
        <row r="980">
          <cell r="B980" t="str">
            <v>11.1.98</v>
          </cell>
          <cell r="D980" t="str">
            <v>32.03.04.04</v>
          </cell>
          <cell r="E980" t="str">
            <v xml:space="preserve">Tacha c/elem refl de plastico bidirec. </v>
          </cell>
          <cell r="F980" t="str">
            <v>un</v>
          </cell>
        </row>
        <row r="981">
          <cell r="B981" t="str">
            <v>11.1.99</v>
          </cell>
          <cell r="D981" t="str">
            <v>32.03.04.06</v>
          </cell>
          <cell r="E981" t="str">
            <v xml:space="preserve">Tacha c/elem refl prism. bidirec. </v>
          </cell>
          <cell r="F981" t="str">
            <v>un</v>
          </cell>
        </row>
        <row r="982">
          <cell r="B982" t="str">
            <v>11.1.100</v>
          </cell>
          <cell r="D982" t="str">
            <v>32.03.05</v>
          </cell>
          <cell r="E982" t="str">
            <v>Sinaliz. horiz. acril.base de água m²</v>
          </cell>
          <cell r="F982" t="str">
            <v>m²</v>
          </cell>
        </row>
        <row r="983">
          <cell r="B983" t="str">
            <v>11.1.101</v>
          </cell>
          <cell r="D983" t="str">
            <v>32.03.06</v>
          </cell>
          <cell r="E983" t="str">
            <v>Sinaliz. horiz. acril. base água c/visibead m²</v>
          </cell>
          <cell r="F983" t="str">
            <v>m²</v>
          </cell>
        </row>
        <row r="984">
          <cell r="B984" t="str">
            <v>11.1.102</v>
          </cell>
          <cell r="D984" t="str">
            <v>32.03.07</v>
          </cell>
          <cell r="E984" t="str">
            <v>Renovação tinta res. acríl./vinílica</v>
          </cell>
          <cell r="F984" t="str">
            <v>m²</v>
          </cell>
        </row>
        <row r="985">
          <cell r="B985" t="str">
            <v>11.1.103</v>
          </cell>
          <cell r="D985" t="str">
            <v>32.03.08</v>
          </cell>
          <cell r="E985" t="str">
            <v>Renovação mat.termopl.aspersão</v>
          </cell>
          <cell r="F985" t="str">
            <v>m²</v>
          </cell>
        </row>
        <row r="986">
          <cell r="B986" t="str">
            <v>11.1.104</v>
          </cell>
          <cell r="D986" t="str">
            <v>32.03.09</v>
          </cell>
          <cell r="E986" t="str">
            <v>Renovação mat.termopl.extrusão</v>
          </cell>
          <cell r="F986" t="str">
            <v>m²</v>
          </cell>
        </row>
        <row r="987">
          <cell r="B987" t="str">
            <v>11.1.105</v>
          </cell>
          <cell r="D987" t="str">
            <v>32.03.10</v>
          </cell>
          <cell r="E987" t="str">
            <v>Renovação tinta res. alqd.borracha clorada</v>
          </cell>
          <cell r="F987" t="str">
            <v>m²</v>
          </cell>
        </row>
        <row r="988">
          <cell r="B988" t="str">
            <v>11.1.106</v>
          </cell>
          <cell r="D988" t="str">
            <v>32.04.02</v>
          </cell>
          <cell r="E988" t="str">
            <v xml:space="preserve">Destocamento árv. com perímetro maior que 78cm </v>
          </cell>
          <cell r="F988" t="str">
            <v>un</v>
          </cell>
        </row>
        <row r="989">
          <cell r="B989" t="str">
            <v>11.1.107</v>
          </cell>
          <cell r="D989" t="str">
            <v>32.04.03</v>
          </cell>
          <cell r="E989" t="str">
            <v>Limp. terreno c/ dest.arv.perímetro&lt;= 78cm</v>
          </cell>
          <cell r="F989" t="str">
            <v>m²</v>
          </cell>
        </row>
        <row r="990">
          <cell r="B990" t="str">
            <v>11.1.108</v>
          </cell>
          <cell r="D990" t="str">
            <v>32.04.04</v>
          </cell>
          <cell r="E990" t="str">
            <v>Limp. terreno s/destocamento de árvores</v>
          </cell>
          <cell r="F990" t="str">
            <v>m²</v>
          </cell>
        </row>
        <row r="991">
          <cell r="B991" t="str">
            <v>11.1.109</v>
          </cell>
          <cell r="D991" t="str">
            <v>32.05.01</v>
          </cell>
          <cell r="E991" t="str">
            <v>Escavação 1/2ª cat. trator + pá carreg.</v>
          </cell>
          <cell r="F991" t="str">
            <v>m³</v>
          </cell>
        </row>
        <row r="992">
          <cell r="B992" t="str">
            <v>11.1.110</v>
          </cell>
          <cell r="D992" t="str">
            <v>32.05.02</v>
          </cell>
          <cell r="E992" t="str">
            <v>Escavação 1/2ª cat. c/ motoscraper</v>
          </cell>
          <cell r="F992" t="str">
            <v>m³</v>
          </cell>
        </row>
        <row r="993">
          <cell r="B993" t="str">
            <v>11.1.111</v>
          </cell>
          <cell r="D993" t="str">
            <v>32.05.03</v>
          </cell>
          <cell r="E993" t="str">
            <v>Escavação 1/2ª cat. c/ escav. hidraúlica</v>
          </cell>
          <cell r="F993" t="str">
            <v>m³</v>
          </cell>
        </row>
        <row r="994">
          <cell r="B994" t="str">
            <v>11.1.112</v>
          </cell>
          <cell r="D994" t="str">
            <v>32.05.04</v>
          </cell>
          <cell r="E994" t="str">
            <v>Escavação e carga material 2ª cat. c/ripper</v>
          </cell>
          <cell r="F994" t="str">
            <v>m³</v>
          </cell>
        </row>
        <row r="995">
          <cell r="B995" t="str">
            <v>11.1.113</v>
          </cell>
          <cell r="D995" t="str">
            <v>32.05.05</v>
          </cell>
          <cell r="E995" t="str">
            <v>Escavação carga material 2ª cat. com explosivo</v>
          </cell>
          <cell r="F995" t="str">
            <v>m³</v>
          </cell>
        </row>
        <row r="996">
          <cell r="B996" t="str">
            <v>11.1.114</v>
          </cell>
          <cell r="D996" t="str">
            <v>32.05.06</v>
          </cell>
          <cell r="E996" t="str">
            <v xml:space="preserve">Escavação e carga material de 3ª cat. </v>
          </cell>
          <cell r="F996" t="str">
            <v>m³</v>
          </cell>
        </row>
        <row r="997">
          <cell r="B997" t="str">
            <v>11.1.115</v>
          </cell>
          <cell r="D997" t="str">
            <v>32.06.01</v>
          </cell>
          <cell r="E997" t="str">
            <v xml:space="preserve">Compactação de aterro maior/igual 95%PS </v>
          </cell>
          <cell r="F997" t="str">
            <v>m³</v>
          </cell>
        </row>
        <row r="998">
          <cell r="B998" t="str">
            <v>11.1.116</v>
          </cell>
          <cell r="D998" t="str">
            <v>32.07.01</v>
          </cell>
          <cell r="E998" t="str">
            <v xml:space="preserve">Transporte de 1ª/2ª categoria até 1 km </v>
          </cell>
          <cell r="F998" t="str">
            <v>m³xkm</v>
          </cell>
        </row>
        <row r="999">
          <cell r="B999" t="str">
            <v>11.1.117</v>
          </cell>
          <cell r="D999" t="str">
            <v>32.07.02</v>
          </cell>
          <cell r="E999" t="str">
            <v xml:space="preserve">Transporte de 1ª/2ª categoria até 2 km </v>
          </cell>
          <cell r="F999" t="str">
            <v>m³xkm</v>
          </cell>
        </row>
        <row r="1000">
          <cell r="B1000" t="str">
            <v>11.1.118</v>
          </cell>
          <cell r="D1000" t="str">
            <v>32.07.03</v>
          </cell>
          <cell r="E1000" t="str">
            <v xml:space="preserve">Transporte de 1ª/2ª categoria até 5 km </v>
          </cell>
          <cell r="F1000" t="str">
            <v>m³xkm</v>
          </cell>
        </row>
        <row r="1001">
          <cell r="B1001" t="str">
            <v>11.1.119</v>
          </cell>
          <cell r="D1001" t="str">
            <v>32.07.04</v>
          </cell>
          <cell r="E1001" t="str">
            <v xml:space="preserve">Transporte de 1ª/2ª categoria até 10 km </v>
          </cell>
          <cell r="F1001" t="str">
            <v>m³xkm</v>
          </cell>
        </row>
        <row r="1002">
          <cell r="B1002" t="str">
            <v>11.1.120</v>
          </cell>
          <cell r="D1002" t="str">
            <v>32.07.05</v>
          </cell>
          <cell r="E1002" t="str">
            <v xml:space="preserve">Transporte de 1ª/2ª categoria até 15 km </v>
          </cell>
          <cell r="F1002" t="str">
            <v>m³xkm</v>
          </cell>
        </row>
        <row r="1003">
          <cell r="B1003" t="str">
            <v>11.1.121</v>
          </cell>
          <cell r="D1003" t="str">
            <v>32.07.06</v>
          </cell>
          <cell r="E1003" t="str">
            <v xml:space="preserve">Transporte de 1ª/2ª categoria alem 15 km </v>
          </cell>
          <cell r="F1003" t="str">
            <v>m³xkm</v>
          </cell>
        </row>
        <row r="1004">
          <cell r="B1004" t="str">
            <v>11.1.122</v>
          </cell>
          <cell r="D1004" t="str">
            <v>32.07.11</v>
          </cell>
          <cell r="E1004" t="str">
            <v xml:space="preserve">Transporte de solo cimento ate 5 km </v>
          </cell>
          <cell r="F1004" t="str">
            <v>m³xkm</v>
          </cell>
        </row>
        <row r="1005">
          <cell r="B1005" t="str">
            <v>11.1.123</v>
          </cell>
          <cell r="D1005" t="str">
            <v>32.08.01</v>
          </cell>
          <cell r="E1005" t="str">
            <v xml:space="preserve">Sub-base ou base solo cim 7% - Pulv. </v>
          </cell>
          <cell r="F1005" t="str">
            <v>m³</v>
          </cell>
        </row>
        <row r="1006">
          <cell r="B1006" t="str">
            <v>11.1.124</v>
          </cell>
          <cell r="D1006" t="str">
            <v>32.08.04</v>
          </cell>
          <cell r="E1006" t="str">
            <v xml:space="preserve">Sub-base ou base solo cim 10% - Pulv. </v>
          </cell>
          <cell r="F1006" t="str">
            <v>m³</v>
          </cell>
        </row>
        <row r="1008">
          <cell r="B1008" t="str">
            <v>Cód. Colinas</v>
          </cell>
          <cell r="D1008" t="str">
            <v>Código</v>
          </cell>
          <cell r="E1008" t="str">
            <v>Serviços</v>
          </cell>
          <cell r="F1008" t="str">
            <v>Unid.</v>
          </cell>
        </row>
        <row r="1011">
          <cell r="D1011" t="str">
            <v>FASE 34 - SERVIÇOS TERCEIRIZADOS</v>
          </cell>
        </row>
        <row r="1012">
          <cell r="B1012" t="str">
            <v>12.1.1</v>
          </cell>
          <cell r="D1012" t="str">
            <v>34.01.01</v>
          </cell>
          <cell r="E1012" t="str">
            <v xml:space="preserve">Arrecadador </v>
          </cell>
          <cell r="F1012" t="str">
            <v>sal. mês</v>
          </cell>
        </row>
        <row r="1013">
          <cell r="B1013" t="str">
            <v>12.1.2</v>
          </cell>
          <cell r="D1013" t="str">
            <v>34.01.02</v>
          </cell>
          <cell r="E1013" t="str">
            <v>Auxiliar Man. El. Eletronica</v>
          </cell>
          <cell r="F1013" t="str">
            <v>sal. mês</v>
          </cell>
        </row>
        <row r="1014">
          <cell r="B1014" t="str">
            <v>12.1.3</v>
          </cell>
          <cell r="D1014" t="str">
            <v>34.01.03</v>
          </cell>
          <cell r="E1014" t="str">
            <v>Auxiliar de Pista</v>
          </cell>
          <cell r="F1014" t="str">
            <v>sal. mês</v>
          </cell>
        </row>
        <row r="1015">
          <cell r="B1015" t="str">
            <v>12.1.4</v>
          </cell>
          <cell r="D1015" t="str">
            <v>34.01.04</v>
          </cell>
          <cell r="E1015" t="str">
            <v>Auxiliar de tráfego</v>
          </cell>
          <cell r="F1015" t="str">
            <v>sal. mês</v>
          </cell>
        </row>
        <row r="1016">
          <cell r="B1016" t="str">
            <v>12.1.5</v>
          </cell>
          <cell r="D1016" t="str">
            <v>34.01.05</v>
          </cell>
          <cell r="E1016" t="str">
            <v>Coordenador de pedágio</v>
          </cell>
          <cell r="F1016" t="str">
            <v>sal. mês</v>
          </cell>
        </row>
        <row r="1017">
          <cell r="B1017" t="str">
            <v>12.1.6</v>
          </cell>
          <cell r="D1017" t="str">
            <v>34.01.06</v>
          </cell>
          <cell r="E1017" t="str">
            <v>Supervisor de pedágio</v>
          </cell>
          <cell r="F1017" t="str">
            <v>sal. mês</v>
          </cell>
        </row>
        <row r="1018">
          <cell r="B1018" t="str">
            <v>12.1.7</v>
          </cell>
          <cell r="D1018" t="str">
            <v>34.01.07</v>
          </cell>
          <cell r="E1018" t="str">
            <v>Conferente</v>
          </cell>
          <cell r="F1018" t="str">
            <v>sal. mês</v>
          </cell>
        </row>
        <row r="1019">
          <cell r="B1019" t="str">
            <v>12.1.8</v>
          </cell>
          <cell r="D1019" t="str">
            <v>34.01.10</v>
          </cell>
          <cell r="E1019" t="str">
            <v xml:space="preserve">Técnico manut. Elet-eletr </v>
          </cell>
          <cell r="F1019" t="str">
            <v>sal. mês</v>
          </cell>
        </row>
        <row r="1020">
          <cell r="B1020" t="str">
            <v>12.1.9</v>
          </cell>
          <cell r="D1020" t="str">
            <v>34.01.11</v>
          </cell>
          <cell r="E1020" t="str">
            <v xml:space="preserve">Auxiliar Técnico </v>
          </cell>
          <cell r="F1020" t="str">
            <v>sal. mês</v>
          </cell>
        </row>
        <row r="1021">
          <cell r="B1021" t="str">
            <v>12.1.10</v>
          </cell>
          <cell r="D1021" t="str">
            <v>34.02.01</v>
          </cell>
          <cell r="E1021" t="str">
            <v>Balanceiro</v>
          </cell>
          <cell r="F1021" t="str">
            <v>sal. mês</v>
          </cell>
        </row>
        <row r="1022">
          <cell r="B1022" t="str">
            <v>12.1.11</v>
          </cell>
          <cell r="D1022" t="str">
            <v>34.02.02</v>
          </cell>
          <cell r="E1022" t="str">
            <v>Auxiliar de pesagem</v>
          </cell>
          <cell r="F1022" t="str">
            <v>sal. mês</v>
          </cell>
        </row>
        <row r="1023">
          <cell r="B1023" t="str">
            <v>12.1.12</v>
          </cell>
          <cell r="D1023" t="str">
            <v>34.03.01</v>
          </cell>
          <cell r="E1023" t="str">
            <v>Limpeza de áreas int. pisos acarpetados</v>
          </cell>
          <cell r="F1023" t="str">
            <v>m² x mês</v>
          </cell>
        </row>
        <row r="1024">
          <cell r="B1024" t="str">
            <v>12.1.13</v>
          </cell>
          <cell r="D1024" t="str">
            <v>34.03.02</v>
          </cell>
          <cell r="E1024" t="str">
            <v>Limpeza de áreas internas e pisos frios</v>
          </cell>
          <cell r="F1024" t="str">
            <v>m² x mês</v>
          </cell>
        </row>
        <row r="1025">
          <cell r="B1025" t="str">
            <v>12.1.14</v>
          </cell>
          <cell r="D1025" t="str">
            <v>34.03.03</v>
          </cell>
          <cell r="E1025" t="str">
            <v>Limpeza de áreas internas laboratórios</v>
          </cell>
          <cell r="F1025" t="str">
            <v>m² x mês</v>
          </cell>
        </row>
        <row r="1026">
          <cell r="B1026" t="str">
            <v>12.1.15</v>
          </cell>
          <cell r="D1026" t="str">
            <v>34.03.04</v>
          </cell>
          <cell r="E1026" t="str">
            <v>Limpeza de áreas int.almoxarif.e galpões</v>
          </cell>
          <cell r="F1026" t="str">
            <v>m² x mês</v>
          </cell>
        </row>
        <row r="1027">
          <cell r="B1027" t="str">
            <v>12.1.16</v>
          </cell>
          <cell r="D1027" t="str">
            <v>34.03.05</v>
          </cell>
          <cell r="E1027" t="str">
            <v>Limpeza de áreas internas oficinas</v>
          </cell>
          <cell r="F1027" t="str">
            <v>m² x mês</v>
          </cell>
        </row>
        <row r="1028">
          <cell r="B1028" t="str">
            <v>12.1.17</v>
          </cell>
          <cell r="D1028" t="str">
            <v>34.03.06</v>
          </cell>
          <cell r="E1028" t="str">
            <v>Limpeza áreas ext. pisos pav.e terra</v>
          </cell>
          <cell r="F1028" t="str">
            <v>m² x mês</v>
          </cell>
        </row>
        <row r="1029">
          <cell r="B1029" t="str">
            <v>12.1.18</v>
          </cell>
          <cell r="D1029" t="str">
            <v>34.03.07</v>
          </cell>
          <cell r="E1029" t="str">
            <v>Limpeza ext. pát.e áreas verdes alta freq.</v>
          </cell>
          <cell r="F1029" t="str">
            <v>m² x mês</v>
          </cell>
        </row>
        <row r="1030">
          <cell r="B1030" t="str">
            <v>12.1.19</v>
          </cell>
          <cell r="D1030" t="str">
            <v>34.03.08</v>
          </cell>
          <cell r="E1030" t="str">
            <v xml:space="preserve">Limpeza ext. pát.e áreas verdes média freq </v>
          </cell>
          <cell r="F1030" t="str">
            <v>m² x mês</v>
          </cell>
        </row>
        <row r="1031">
          <cell r="B1031" t="str">
            <v>12.1.20</v>
          </cell>
          <cell r="D1031" t="str">
            <v>34.03.09</v>
          </cell>
          <cell r="E1031" t="str">
            <v>Limpeza ext. pát.e áreas verdes baixa freq</v>
          </cell>
          <cell r="F1031" t="str">
            <v>m² x mês</v>
          </cell>
        </row>
        <row r="1032">
          <cell r="B1032" t="str">
            <v>12.1.21</v>
          </cell>
          <cell r="D1032" t="str">
            <v>34.03.10</v>
          </cell>
          <cell r="E1032" t="str">
            <v xml:space="preserve">Vidros externos c/ exp.risco trimestr. </v>
          </cell>
          <cell r="F1032" t="str">
            <v>m² x mês</v>
          </cell>
        </row>
        <row r="1033">
          <cell r="B1033" t="str">
            <v>12.1.22</v>
          </cell>
          <cell r="D1033" t="str">
            <v>34.03.11</v>
          </cell>
          <cell r="E1033" t="str">
            <v>Vidros externos s/ exp.risco - trimestr.</v>
          </cell>
          <cell r="F1033" t="str">
            <v>m² x mês</v>
          </cell>
        </row>
        <row r="1034">
          <cell r="B1034" t="str">
            <v>12.1.23</v>
          </cell>
          <cell r="D1034" t="str">
            <v>34.03.12</v>
          </cell>
          <cell r="E1034" t="str">
            <v xml:space="preserve">Vidros externos c/ exp.risco - s/estral </v>
          </cell>
          <cell r="F1034" t="str">
            <v>m² x mês</v>
          </cell>
        </row>
        <row r="1035">
          <cell r="B1035" t="str">
            <v>12.1.24</v>
          </cell>
          <cell r="D1035" t="str">
            <v>34.03.13</v>
          </cell>
          <cell r="E1035" t="str">
            <v xml:space="preserve">Vidros externos s/ exp.risco - s/estral </v>
          </cell>
          <cell r="F1035" t="str">
            <v>m² x mês</v>
          </cell>
        </row>
        <row r="1036">
          <cell r="B1036" t="str">
            <v>12.1.25</v>
          </cell>
          <cell r="D1036" t="str">
            <v>34.04.02</v>
          </cell>
          <cell r="E1036" t="str">
            <v xml:space="preserve">Vigilância 44h sem. de segunda a sextaVig.feira </v>
          </cell>
          <cell r="F1036" t="str">
            <v>p x dia</v>
          </cell>
        </row>
        <row r="1037">
          <cell r="B1037" t="str">
            <v>12.1.26</v>
          </cell>
          <cell r="D1037" t="str">
            <v>34.04.04</v>
          </cell>
          <cell r="E1037" t="str">
            <v xml:space="preserve">Vigilância 12h diurno de segunda a domingo </v>
          </cell>
          <cell r="F1037" t="str">
            <v>p x dia</v>
          </cell>
        </row>
        <row r="1038">
          <cell r="B1038" t="str">
            <v>12.1.27</v>
          </cell>
          <cell r="D1038" t="str">
            <v>34.04.06</v>
          </cell>
          <cell r="E1038" t="str">
            <v xml:space="preserve">Vigilância 12h noturno de segunda a domingo </v>
          </cell>
          <cell r="F1038" t="str">
            <v>p x dia</v>
          </cell>
        </row>
        <row r="1039">
          <cell r="B1039" t="str">
            <v>12.1.28</v>
          </cell>
          <cell r="D1039" t="str">
            <v>34.05.02</v>
          </cell>
          <cell r="E1039" t="str">
            <v xml:space="preserve">Portaria 44h sem. diurno deseg/ sexta-feira </v>
          </cell>
          <cell r="F1039" t="str">
            <v>p x dia</v>
          </cell>
        </row>
        <row r="1040">
          <cell r="B1040" t="str">
            <v>12.1.29</v>
          </cell>
          <cell r="D1040" t="str">
            <v>34.05.04</v>
          </cell>
          <cell r="E1040" t="str">
            <v xml:space="preserve">Portaria 12h sem. diurno deseg/ sexta-feira </v>
          </cell>
          <cell r="F1040" t="str">
            <v>p x dia</v>
          </cell>
        </row>
        <row r="1041">
          <cell r="B1041" t="str">
            <v>12.1.30</v>
          </cell>
          <cell r="D1041" t="str">
            <v>34.05.06</v>
          </cell>
          <cell r="E1041" t="str">
            <v xml:space="preserve">Portaria 8h diurno de segunda a domingo </v>
          </cell>
          <cell r="F1041" t="str">
            <v>p x dia</v>
          </cell>
        </row>
        <row r="1042">
          <cell r="B1042" t="str">
            <v>12.1.31</v>
          </cell>
          <cell r="D1042" t="str">
            <v>34.05.08</v>
          </cell>
          <cell r="E1042" t="str">
            <v xml:space="preserve">Portaria 24h diuturno de segunda a domingo </v>
          </cell>
          <cell r="F1042" t="str">
            <v>p x dia</v>
          </cell>
        </row>
        <row r="1043">
          <cell r="B1043" t="str">
            <v>12.1.32</v>
          </cell>
          <cell r="D1043" t="str">
            <v>34.07.01.01</v>
          </cell>
          <cell r="E1043" t="str">
            <v>Médico Supervisor</v>
          </cell>
          <cell r="F1043" t="str">
            <v>h</v>
          </cell>
        </row>
        <row r="1044">
          <cell r="B1044" t="str">
            <v>12.1.33</v>
          </cell>
          <cell r="D1044" t="str">
            <v>34.07.01.02</v>
          </cell>
          <cell r="E1044" t="str">
            <v>Paramédico</v>
          </cell>
          <cell r="F1044" t="str">
            <v>h</v>
          </cell>
        </row>
        <row r="1045">
          <cell r="B1045" t="str">
            <v>12.1.34</v>
          </cell>
          <cell r="D1045" t="str">
            <v>34.07.01.03</v>
          </cell>
          <cell r="E1045" t="str">
            <v>Atendente de primeiros socorros</v>
          </cell>
          <cell r="F1045" t="str">
            <v>h</v>
          </cell>
        </row>
        <row r="1046">
          <cell r="B1046" t="str">
            <v>12.1.35</v>
          </cell>
          <cell r="D1046" t="str">
            <v>34.07.01.04</v>
          </cell>
          <cell r="E1046" t="str">
            <v>Auxiliar Atendente de primeiros socorros</v>
          </cell>
          <cell r="F1046" t="str">
            <v>h</v>
          </cell>
        </row>
        <row r="1047">
          <cell r="B1047" t="str">
            <v>12.1.36</v>
          </cell>
          <cell r="D1047" t="str">
            <v>34.07.01.05</v>
          </cell>
          <cell r="E1047" t="str">
            <v>Motorista ambulância</v>
          </cell>
          <cell r="F1047" t="str">
            <v>h</v>
          </cell>
        </row>
        <row r="1048">
          <cell r="B1048" t="str">
            <v>12.1.37</v>
          </cell>
          <cell r="D1048" t="str">
            <v>34.07.01.06</v>
          </cell>
          <cell r="E1048" t="str">
            <v>Operador de guincho</v>
          </cell>
          <cell r="F1048" t="str">
            <v>h</v>
          </cell>
        </row>
        <row r="1049">
          <cell r="B1049" t="str">
            <v>12.1.38</v>
          </cell>
          <cell r="D1049" t="str">
            <v>34.08.27</v>
          </cell>
          <cell r="E1049" t="str">
            <v>Hidr. Daee e deprn</v>
          </cell>
          <cell r="F1049" t="str">
            <v xml:space="preserve">un </v>
          </cell>
        </row>
        <row r="1051">
          <cell r="B1051" t="str">
            <v>Cód. Colinas</v>
          </cell>
          <cell r="D1051" t="str">
            <v>Código</v>
          </cell>
          <cell r="E1051" t="str">
            <v>Serviços</v>
          </cell>
          <cell r="F1051" t="str">
            <v>Unid.</v>
          </cell>
        </row>
        <row r="1054">
          <cell r="D1054" t="str">
            <v>FASE 35 - EQUIPE DE PROJETO GERENCIAMENTO, MEIO AMBIENTE E OBRA</v>
          </cell>
        </row>
        <row r="1055">
          <cell r="B1055" t="str">
            <v>13.1.1</v>
          </cell>
          <cell r="D1055" t="str">
            <v>35.01.04</v>
          </cell>
          <cell r="E1055" t="str">
            <v>Analista de Sistema Júnior</v>
          </cell>
          <cell r="F1055" t="str">
            <v>h</v>
          </cell>
        </row>
        <row r="1056">
          <cell r="B1056" t="str">
            <v>13.1.2</v>
          </cell>
          <cell r="D1056" t="str">
            <v>35.01.05</v>
          </cell>
          <cell r="E1056" t="str">
            <v>Analista de Sistema Pleno</v>
          </cell>
          <cell r="F1056" t="str">
            <v>h</v>
          </cell>
        </row>
        <row r="1057">
          <cell r="B1057" t="str">
            <v>13.1.3</v>
          </cell>
          <cell r="D1057" t="str">
            <v>35.01.06</v>
          </cell>
          <cell r="E1057" t="str">
            <v>Analista de Sistema Senior</v>
          </cell>
          <cell r="F1057" t="str">
            <v>h</v>
          </cell>
        </row>
        <row r="1058">
          <cell r="B1058" t="str">
            <v>13.1.4</v>
          </cell>
          <cell r="D1058" t="str">
            <v>35.01.09</v>
          </cell>
          <cell r="E1058" t="str">
            <v>Auxiliar de Laboratório</v>
          </cell>
          <cell r="F1058" t="str">
            <v>h</v>
          </cell>
        </row>
        <row r="1059">
          <cell r="B1059" t="str">
            <v>13.1.5</v>
          </cell>
          <cell r="D1059" t="str">
            <v>35.01.10</v>
          </cell>
          <cell r="E1059" t="str">
            <v>Auxiliar Topografia</v>
          </cell>
          <cell r="F1059" t="str">
            <v>h</v>
          </cell>
        </row>
        <row r="1060">
          <cell r="B1060" t="str">
            <v>13.1.6</v>
          </cell>
          <cell r="D1060" t="str">
            <v>35.01.11</v>
          </cell>
          <cell r="E1060" t="str">
            <v>Auxiliar/Escritório</v>
          </cell>
          <cell r="F1060" t="str">
            <v>h</v>
          </cell>
        </row>
        <row r="1061">
          <cell r="B1061" t="str">
            <v>13.1.7</v>
          </cell>
          <cell r="D1061" t="str">
            <v>35.01.12</v>
          </cell>
          <cell r="E1061" t="str">
            <v>Chefe de Escritório</v>
          </cell>
          <cell r="F1061" t="str">
            <v>h</v>
          </cell>
        </row>
        <row r="1062">
          <cell r="B1062" t="str">
            <v>13.1.8</v>
          </cell>
          <cell r="D1062" t="str">
            <v>35.01.13</v>
          </cell>
          <cell r="E1062" t="str">
            <v>Consultor (sem vínculo)</v>
          </cell>
          <cell r="F1062" t="str">
            <v>h</v>
          </cell>
        </row>
        <row r="1063">
          <cell r="B1063" t="str">
            <v>13.1.9</v>
          </cell>
          <cell r="D1063" t="str">
            <v>35.01.13.01</v>
          </cell>
          <cell r="E1063" t="str">
            <v>Consultor jurídico (sem vínculo)</v>
          </cell>
          <cell r="F1063" t="str">
            <v>h</v>
          </cell>
        </row>
        <row r="1064">
          <cell r="B1064" t="str">
            <v>13.1.10</v>
          </cell>
          <cell r="D1064" t="str">
            <v>35.01.15</v>
          </cell>
          <cell r="E1064" t="str">
            <v>Digitado</v>
          </cell>
          <cell r="F1064" t="str">
            <v>h</v>
          </cell>
        </row>
        <row r="1065">
          <cell r="B1065" t="str">
            <v>13.1.11</v>
          </cell>
          <cell r="D1065" t="str">
            <v>35.01.16</v>
          </cell>
          <cell r="E1065" t="str">
            <v>Desenhista</v>
          </cell>
          <cell r="F1065" t="str">
            <v>h</v>
          </cell>
        </row>
        <row r="1066">
          <cell r="B1066" t="str">
            <v>13.1.12</v>
          </cell>
          <cell r="D1066" t="str">
            <v>35.01.17</v>
          </cell>
          <cell r="E1066" t="str">
            <v>Desenhista/Calculista</v>
          </cell>
          <cell r="F1066" t="str">
            <v>h</v>
          </cell>
        </row>
        <row r="1067">
          <cell r="B1067" t="str">
            <v>13.1.13</v>
          </cell>
          <cell r="D1067" t="str">
            <v>35.01.18</v>
          </cell>
          <cell r="E1067" t="str">
            <v>Economista Júnior</v>
          </cell>
          <cell r="F1067" t="str">
            <v>h</v>
          </cell>
        </row>
        <row r="1068">
          <cell r="B1068" t="str">
            <v>13.1.14</v>
          </cell>
          <cell r="D1068" t="str">
            <v>35.01.19</v>
          </cell>
          <cell r="E1068" t="str">
            <v>Economista Pleno</v>
          </cell>
          <cell r="F1068" t="str">
            <v>h</v>
          </cell>
        </row>
        <row r="1069">
          <cell r="B1069" t="str">
            <v>13.1.15</v>
          </cell>
          <cell r="D1069" t="str">
            <v>35.01.20</v>
          </cell>
          <cell r="E1069" t="str">
            <v>Economista Senior</v>
          </cell>
          <cell r="F1069" t="str">
            <v>h</v>
          </cell>
        </row>
        <row r="1070">
          <cell r="B1070" t="str">
            <v>13.1.16</v>
          </cell>
          <cell r="D1070" t="str">
            <v>35.01.21</v>
          </cell>
          <cell r="E1070" t="str">
            <v>Engenheiro Júnior</v>
          </cell>
          <cell r="F1070" t="str">
            <v>h</v>
          </cell>
        </row>
        <row r="1071">
          <cell r="B1071" t="str">
            <v>13.1.17</v>
          </cell>
          <cell r="D1071" t="str">
            <v>35.01.22</v>
          </cell>
          <cell r="E1071" t="str">
            <v>Engenheiro Pleno</v>
          </cell>
          <cell r="F1071" t="str">
            <v>h</v>
          </cell>
        </row>
        <row r="1072">
          <cell r="B1072" t="str">
            <v>13.1.18</v>
          </cell>
          <cell r="D1072" t="str">
            <v>35.01.23</v>
          </cell>
          <cell r="E1072" t="str">
            <v>Engenheiro Senior</v>
          </cell>
          <cell r="F1072" t="str">
            <v>h</v>
          </cell>
        </row>
        <row r="1073">
          <cell r="B1073" t="str">
            <v>13.1.19</v>
          </cell>
          <cell r="D1073" t="str">
            <v>35.01.24</v>
          </cell>
          <cell r="E1073" t="str">
            <v>Especialista em Treinamento Pleno</v>
          </cell>
          <cell r="F1073" t="str">
            <v>h</v>
          </cell>
        </row>
        <row r="1074">
          <cell r="B1074" t="str">
            <v>13.1.20</v>
          </cell>
          <cell r="D1074" t="str">
            <v>35.01.25</v>
          </cell>
          <cell r="E1074" t="str">
            <v>Especialista em Treinamento Senior</v>
          </cell>
          <cell r="F1074" t="str">
            <v>h</v>
          </cell>
        </row>
        <row r="1075">
          <cell r="B1075" t="str">
            <v>13.1.21</v>
          </cell>
          <cell r="D1075" t="str">
            <v>35.01.26</v>
          </cell>
          <cell r="E1075" t="str">
            <v>Fiscal de Obras</v>
          </cell>
          <cell r="F1075" t="str">
            <v>h</v>
          </cell>
        </row>
        <row r="1076">
          <cell r="B1076" t="str">
            <v>13.1.22</v>
          </cell>
          <cell r="D1076" t="str">
            <v>35.01.27</v>
          </cell>
          <cell r="E1076" t="str">
            <v>Geólogo Júnior</v>
          </cell>
          <cell r="F1076" t="str">
            <v>h</v>
          </cell>
        </row>
        <row r="1077">
          <cell r="B1077" t="str">
            <v>13.1.23</v>
          </cell>
          <cell r="D1077" t="str">
            <v>35.01.28</v>
          </cell>
          <cell r="E1077" t="str">
            <v>Geólogo Pleno</v>
          </cell>
          <cell r="F1077" t="str">
            <v>h</v>
          </cell>
        </row>
        <row r="1078">
          <cell r="B1078" t="str">
            <v>13.1.24</v>
          </cell>
          <cell r="D1078" t="str">
            <v>35.01.29</v>
          </cell>
          <cell r="E1078" t="str">
            <v>Geólogo Senior</v>
          </cell>
          <cell r="F1078" t="str">
            <v>h</v>
          </cell>
        </row>
        <row r="1079">
          <cell r="B1079" t="str">
            <v>13.1.25</v>
          </cell>
          <cell r="D1079" t="str">
            <v>35.01.30</v>
          </cell>
          <cell r="E1079" t="str">
            <v>Laboratorista</v>
          </cell>
          <cell r="F1079" t="str">
            <v>h</v>
          </cell>
        </row>
        <row r="1080">
          <cell r="B1080" t="str">
            <v>13.1.26</v>
          </cell>
          <cell r="D1080" t="str">
            <v>35.01.31</v>
          </cell>
          <cell r="E1080" t="str">
            <v>Laboratorista Auxiliar</v>
          </cell>
          <cell r="F1080" t="str">
            <v>h</v>
          </cell>
        </row>
        <row r="1081">
          <cell r="B1081" t="str">
            <v>13.1.27</v>
          </cell>
          <cell r="D1081" t="str">
            <v>35.01.32</v>
          </cell>
          <cell r="E1081" t="str">
            <v>Motorista</v>
          </cell>
          <cell r="F1081" t="str">
            <v>h</v>
          </cell>
        </row>
        <row r="1082">
          <cell r="B1082" t="str">
            <v>13.1.28</v>
          </cell>
          <cell r="D1082" t="str">
            <v>35.01.33</v>
          </cell>
          <cell r="E1082" t="str">
            <v>Nivelador</v>
          </cell>
          <cell r="F1082" t="str">
            <v>h</v>
          </cell>
        </row>
        <row r="1083">
          <cell r="B1083" t="str">
            <v>13.1.29</v>
          </cell>
          <cell r="D1083" t="str">
            <v>35.01.34</v>
          </cell>
          <cell r="E1083" t="str">
            <v>Operador de Microcomputador</v>
          </cell>
          <cell r="F1083" t="str">
            <v>h</v>
          </cell>
        </row>
        <row r="1084">
          <cell r="B1084" t="str">
            <v>13.1.30</v>
          </cell>
          <cell r="D1084" t="str">
            <v>35.01.35</v>
          </cell>
          <cell r="E1084" t="str">
            <v>Programador de Computador Júnior</v>
          </cell>
          <cell r="F1084" t="str">
            <v>h</v>
          </cell>
        </row>
        <row r="1085">
          <cell r="B1085" t="str">
            <v>13.1.31</v>
          </cell>
          <cell r="D1085" t="str">
            <v>35.01.36</v>
          </cell>
          <cell r="E1085" t="str">
            <v>Programador de Computador Pleno</v>
          </cell>
          <cell r="F1085" t="str">
            <v>h</v>
          </cell>
        </row>
        <row r="1086">
          <cell r="B1086" t="str">
            <v>13.1.32</v>
          </cell>
          <cell r="D1086" t="str">
            <v>35.01.37</v>
          </cell>
          <cell r="E1086" t="str">
            <v>Programador de Computador Senior</v>
          </cell>
          <cell r="F1086" t="str">
            <v>h</v>
          </cell>
        </row>
        <row r="1087">
          <cell r="B1087" t="str">
            <v>13.1.33</v>
          </cell>
          <cell r="D1087" t="str">
            <v>35.01.38</v>
          </cell>
          <cell r="E1087" t="str">
            <v>Psicólogo</v>
          </cell>
          <cell r="F1087" t="str">
            <v>h</v>
          </cell>
        </row>
        <row r="1088">
          <cell r="B1088" t="str">
            <v>13.1.34</v>
          </cell>
          <cell r="D1088" t="str">
            <v>35.01.39</v>
          </cell>
          <cell r="E1088" t="str">
            <v>Seccionista</v>
          </cell>
          <cell r="F1088" t="str">
            <v>h</v>
          </cell>
        </row>
        <row r="1089">
          <cell r="B1089" t="str">
            <v>13.1.35</v>
          </cell>
          <cell r="D1089" t="str">
            <v>35.01.40</v>
          </cell>
          <cell r="E1089" t="str">
            <v>Secretária</v>
          </cell>
          <cell r="F1089" t="str">
            <v>h</v>
          </cell>
        </row>
        <row r="1090">
          <cell r="B1090" t="str">
            <v>13.1.36</v>
          </cell>
          <cell r="D1090" t="str">
            <v>35.01.41</v>
          </cell>
          <cell r="E1090" t="str">
            <v>Topógrafo</v>
          </cell>
          <cell r="F1090" t="str">
            <v>h</v>
          </cell>
        </row>
        <row r="1091">
          <cell r="B1091" t="str">
            <v>13.1.37</v>
          </cell>
          <cell r="D1091" t="str">
            <v>35.01.42</v>
          </cell>
          <cell r="E1091" t="str">
            <v>Topógrafo Auxiliar</v>
          </cell>
          <cell r="F1091" t="str">
            <v>h</v>
          </cell>
        </row>
        <row r="1092">
          <cell r="B1092" t="str">
            <v>13.1.38</v>
          </cell>
          <cell r="D1092" t="str">
            <v>35.01.47</v>
          </cell>
          <cell r="E1092" t="str">
            <v>Entrevistador</v>
          </cell>
          <cell r="F1092" t="str">
            <v>h</v>
          </cell>
        </row>
        <row r="1093">
          <cell r="B1093" t="str">
            <v>13.1.39</v>
          </cell>
          <cell r="D1093" t="str">
            <v>35.02.04</v>
          </cell>
          <cell r="E1093" t="str">
            <v>Auxiliar de escritório</v>
          </cell>
          <cell r="F1093" t="str">
            <v>h</v>
          </cell>
        </row>
        <row r="1094">
          <cell r="B1094" t="str">
            <v>13.1.40</v>
          </cell>
          <cell r="D1094" t="str">
            <v>35.02.05</v>
          </cell>
          <cell r="E1094" t="str">
            <v>Auxiliar de topografia</v>
          </cell>
          <cell r="F1094" t="str">
            <v>h</v>
          </cell>
        </row>
        <row r="1095">
          <cell r="B1095" t="str">
            <v>13.1.41</v>
          </cell>
          <cell r="D1095" t="str">
            <v>35.02.06</v>
          </cell>
          <cell r="E1095" t="str">
            <v>Auxiliar Técnico</v>
          </cell>
          <cell r="F1095" t="str">
            <v>h</v>
          </cell>
        </row>
        <row r="1096">
          <cell r="B1096" t="str">
            <v>13.1.42</v>
          </cell>
          <cell r="D1096" t="str">
            <v>35.02.07</v>
          </cell>
          <cell r="E1096" t="str">
            <v>Consultor A</v>
          </cell>
          <cell r="F1096" t="str">
            <v>h</v>
          </cell>
        </row>
        <row r="1097">
          <cell r="B1097" t="str">
            <v>13.1.43</v>
          </cell>
          <cell r="D1097" t="str">
            <v>35.02.08</v>
          </cell>
          <cell r="E1097" t="str">
            <v xml:space="preserve">Consultor B </v>
          </cell>
          <cell r="F1097" t="str">
            <v>h</v>
          </cell>
        </row>
        <row r="1098">
          <cell r="B1098" t="str">
            <v>13.1.44</v>
          </cell>
          <cell r="D1098" t="str">
            <v>35.02.09</v>
          </cell>
          <cell r="E1098" t="str">
            <v>Consultor C</v>
          </cell>
          <cell r="F1098" t="str">
            <v>h</v>
          </cell>
        </row>
        <row r="1099">
          <cell r="B1099" t="str">
            <v>13.1.45</v>
          </cell>
          <cell r="D1099" t="str">
            <v xml:space="preserve">35.02.10 </v>
          </cell>
          <cell r="E1099" t="str">
            <v>Coordenador</v>
          </cell>
          <cell r="F1099" t="str">
            <v>h</v>
          </cell>
        </row>
        <row r="1100">
          <cell r="B1100" t="str">
            <v>13.1.46</v>
          </cell>
          <cell r="D1100" t="str">
            <v>35.02.11</v>
          </cell>
          <cell r="E1100" t="str">
            <v>Desenhista e Calculista I</v>
          </cell>
          <cell r="F1100" t="str">
            <v>h</v>
          </cell>
        </row>
        <row r="1101">
          <cell r="B1101" t="str">
            <v>13.1.47</v>
          </cell>
          <cell r="D1101" t="str">
            <v>35.02.12</v>
          </cell>
          <cell r="E1101" t="str">
            <v>Desenhista e Calculista II</v>
          </cell>
          <cell r="F1101" t="str">
            <v>h</v>
          </cell>
        </row>
        <row r="1102">
          <cell r="B1102" t="str">
            <v>13.1.48</v>
          </cell>
          <cell r="D1102" t="str">
            <v>35.02.13</v>
          </cell>
          <cell r="E1102" t="str">
            <v xml:space="preserve">Desenhista e Calculista III </v>
          </cell>
          <cell r="F1102" t="str">
            <v>h</v>
          </cell>
        </row>
        <row r="1103">
          <cell r="B1103" t="str">
            <v>13.1.49</v>
          </cell>
          <cell r="D1103" t="str">
            <v>35.02.14</v>
          </cell>
          <cell r="E1103" t="str">
            <v>Engenheiro Júnior</v>
          </cell>
          <cell r="F1103" t="str">
            <v>h</v>
          </cell>
        </row>
        <row r="1104">
          <cell r="B1104" t="str">
            <v>13.1.50</v>
          </cell>
          <cell r="D1104" t="str">
            <v>35.02.15</v>
          </cell>
          <cell r="E1104" t="str">
            <v>Engenheiro Pleno</v>
          </cell>
          <cell r="F1104" t="str">
            <v>h</v>
          </cell>
        </row>
        <row r="1105">
          <cell r="B1105" t="str">
            <v>13.1.51</v>
          </cell>
          <cell r="D1105" t="str">
            <v>35.02.16</v>
          </cell>
          <cell r="E1105" t="str">
            <v>Engenheiro Senior</v>
          </cell>
          <cell r="F1105" t="str">
            <v>h</v>
          </cell>
        </row>
        <row r="1106">
          <cell r="B1106" t="str">
            <v>13.1.52</v>
          </cell>
          <cell r="D1106" t="str">
            <v>35.02.17</v>
          </cell>
          <cell r="E1106" t="str">
            <v>Projetista A / Assistente Técnico I</v>
          </cell>
          <cell r="F1106" t="str">
            <v>h</v>
          </cell>
        </row>
        <row r="1107">
          <cell r="B1107" t="str">
            <v>13.1.53</v>
          </cell>
          <cell r="D1107" t="str">
            <v>35.02.18</v>
          </cell>
          <cell r="E1107" t="str">
            <v>Projetista B / Assistente Técnico II</v>
          </cell>
          <cell r="F1107" t="str">
            <v>h</v>
          </cell>
        </row>
        <row r="1108">
          <cell r="B1108" t="str">
            <v>13.1.54</v>
          </cell>
          <cell r="D1108" t="str">
            <v>35.02.19</v>
          </cell>
          <cell r="E1108" t="str">
            <v xml:space="preserve">Projetista C / Assistente Técnico III </v>
          </cell>
          <cell r="F1108" t="str">
            <v>h</v>
          </cell>
        </row>
        <row r="1109">
          <cell r="B1109" t="str">
            <v>13.1.55</v>
          </cell>
          <cell r="D1109" t="str">
            <v>35.02.23</v>
          </cell>
          <cell r="E1109" t="str">
            <v>Engenheiro Agronomo</v>
          </cell>
          <cell r="F1109" t="str">
            <v>h</v>
          </cell>
        </row>
        <row r="1110">
          <cell r="B1110" t="str">
            <v>13.1.56</v>
          </cell>
          <cell r="D1110" t="str">
            <v>35.02.24</v>
          </cell>
          <cell r="E1110" t="str">
            <v>Antropólogo</v>
          </cell>
          <cell r="F1110" t="str">
            <v>h</v>
          </cell>
        </row>
        <row r="1111">
          <cell r="B1111" t="str">
            <v>13.1.57</v>
          </cell>
          <cell r="D1111" t="str">
            <v>35.02.25</v>
          </cell>
          <cell r="E1111" t="str">
            <v>Nivelador</v>
          </cell>
          <cell r="F1111" t="str">
            <v>h</v>
          </cell>
        </row>
        <row r="1112">
          <cell r="B1112" t="str">
            <v>13.1.58</v>
          </cell>
          <cell r="D1112" t="str">
            <v>35.02.26</v>
          </cell>
          <cell r="E1112" t="str">
            <v>Topógrafo</v>
          </cell>
          <cell r="F1112" t="str">
            <v>h</v>
          </cell>
        </row>
        <row r="1113">
          <cell r="B1113" t="str">
            <v>13.1.59</v>
          </cell>
          <cell r="D1113" t="str">
            <v>35.02.28</v>
          </cell>
          <cell r="E1113" t="str">
            <v>Biólogo</v>
          </cell>
          <cell r="F1113" t="str">
            <v>h</v>
          </cell>
        </row>
        <row r="1114">
          <cell r="B1114" t="str">
            <v>13.1.60</v>
          </cell>
          <cell r="D1114" t="str">
            <v>35.02.29</v>
          </cell>
          <cell r="E1114" t="str">
            <v>Economista Júnior</v>
          </cell>
          <cell r="F1114" t="str">
            <v>h</v>
          </cell>
        </row>
        <row r="1115">
          <cell r="B1115" t="str">
            <v>13.1.61</v>
          </cell>
          <cell r="D1115" t="str">
            <v>35.02.30</v>
          </cell>
          <cell r="E1115" t="str">
            <v>Economista Pleno</v>
          </cell>
          <cell r="F1115" t="str">
            <v>h</v>
          </cell>
        </row>
        <row r="1116">
          <cell r="B1116" t="str">
            <v>13.1.62</v>
          </cell>
          <cell r="D1116" t="str">
            <v>35.02.31</v>
          </cell>
          <cell r="E1116" t="str">
            <v>Economista Senior</v>
          </cell>
          <cell r="F1116" t="str">
            <v>h</v>
          </cell>
        </row>
        <row r="1117">
          <cell r="B1117" t="str">
            <v>13.1.63</v>
          </cell>
          <cell r="D1117" t="str">
            <v>35.02.32</v>
          </cell>
          <cell r="E1117" t="str">
            <v>Especialista Ambiental</v>
          </cell>
          <cell r="F1117" t="str">
            <v>h</v>
          </cell>
        </row>
        <row r="1118">
          <cell r="B1118" t="str">
            <v>13.1.64</v>
          </cell>
          <cell r="D1118" t="str">
            <v>35.02.33</v>
          </cell>
          <cell r="E1118" t="str">
            <v>Geógrafo</v>
          </cell>
          <cell r="F1118" t="str">
            <v>h</v>
          </cell>
        </row>
        <row r="1119">
          <cell r="B1119" t="str">
            <v>13.1.65</v>
          </cell>
          <cell r="D1119" t="str">
            <v>35.02.34</v>
          </cell>
          <cell r="E1119" t="str">
            <v>Geólogo Júnior</v>
          </cell>
          <cell r="F1119" t="str">
            <v>h</v>
          </cell>
        </row>
        <row r="1120">
          <cell r="B1120" t="str">
            <v>13.1.66</v>
          </cell>
          <cell r="D1120" t="str">
            <v>35.02.35</v>
          </cell>
          <cell r="E1120" t="str">
            <v>Geólogo Pleno</v>
          </cell>
          <cell r="F1120" t="str">
            <v>h</v>
          </cell>
        </row>
        <row r="1121">
          <cell r="B1121" t="str">
            <v>13.1.67</v>
          </cell>
          <cell r="D1121" t="str">
            <v>35.02.36</v>
          </cell>
          <cell r="E1121" t="str">
            <v>Geólogo Senior</v>
          </cell>
          <cell r="F1121" t="str">
            <v>h</v>
          </cell>
        </row>
        <row r="1122">
          <cell r="B1122" t="str">
            <v>13.1.68</v>
          </cell>
          <cell r="D1122" t="str">
            <v>35.02.37</v>
          </cell>
          <cell r="E1122" t="str">
            <v>Sociólogo</v>
          </cell>
          <cell r="F1122" t="str">
            <v>h</v>
          </cell>
        </row>
        <row r="1123">
          <cell r="B1123" t="str">
            <v>13.1.69</v>
          </cell>
          <cell r="D1123" t="str">
            <v>35.02.38</v>
          </cell>
          <cell r="E1123" t="str">
            <v>Técnico Artes visuais</v>
          </cell>
          <cell r="F1123" t="str">
            <v>h</v>
          </cell>
        </row>
        <row r="1124">
          <cell r="B1124" t="str">
            <v>13.1.70</v>
          </cell>
          <cell r="D1124" t="str">
            <v>35.02.39</v>
          </cell>
          <cell r="E1124" t="str">
            <v>Arqueólogo</v>
          </cell>
          <cell r="F1124" t="str">
            <v>h</v>
          </cell>
        </row>
        <row r="1125">
          <cell r="B1125" t="str">
            <v>13.1.71</v>
          </cell>
          <cell r="D1125" t="str">
            <v>35.02.40</v>
          </cell>
          <cell r="E1125" t="str">
            <v>Geomorfologo</v>
          </cell>
          <cell r="F1125" t="str">
            <v>h</v>
          </cell>
        </row>
        <row r="1127">
          <cell r="B1127" t="str">
            <v>Cód. Colinas</v>
          </cell>
          <cell r="D1127" t="str">
            <v>Código</v>
          </cell>
          <cell r="E1127" t="str">
            <v>Serviços</v>
          </cell>
          <cell r="F1127" t="str">
            <v>Unid.</v>
          </cell>
        </row>
        <row r="1130">
          <cell r="D1130" t="str">
            <v>FASE 36 - CANTEIRO DE OBRA</v>
          </cell>
        </row>
        <row r="1131">
          <cell r="B1131" t="str">
            <v>14.1.1</v>
          </cell>
          <cell r="D1131" t="str">
            <v>36.01.01.01</v>
          </cell>
          <cell r="E1131" t="str">
            <v>Inst. Canteiro tipo I (1,50%)</v>
          </cell>
          <cell r="F1131" t="str">
            <v>gb</v>
          </cell>
        </row>
        <row r="1132">
          <cell r="B1132" t="str">
            <v>14.1.2</v>
          </cell>
          <cell r="D1132" t="str">
            <v>36.01.01.02</v>
          </cell>
          <cell r="E1132" t="str">
            <v xml:space="preserve">Oper. E manutençãocanteiro tipo I (0,875%) </v>
          </cell>
          <cell r="F1132" t="str">
            <v>gb</v>
          </cell>
        </row>
        <row r="1133">
          <cell r="B1133" t="str">
            <v>14.1.3</v>
          </cell>
          <cell r="D1133" t="str">
            <v>36.01.01.03</v>
          </cell>
          <cell r="E1133" t="str">
            <v>Desmobilização canteiro tipo I (0,125%)</v>
          </cell>
          <cell r="F1133" t="str">
            <v>gb</v>
          </cell>
        </row>
        <row r="1134">
          <cell r="B1134" t="str">
            <v>14.1.4</v>
          </cell>
          <cell r="D1134" t="str">
            <v>36.01.02.01</v>
          </cell>
          <cell r="E1134" t="str">
            <v>Inst. Canteiro tipo II (1,80%)</v>
          </cell>
          <cell r="F1134" t="str">
            <v>gb</v>
          </cell>
        </row>
        <row r="1135">
          <cell r="B1135" t="str">
            <v>14.1.5</v>
          </cell>
          <cell r="D1135" t="str">
            <v>36.01.02.02</v>
          </cell>
          <cell r="E1135" t="str">
            <v>Oper. E manutençãocanteiro tipo II (1,050%)</v>
          </cell>
          <cell r="F1135" t="str">
            <v>gb</v>
          </cell>
        </row>
        <row r="1136">
          <cell r="B1136" t="str">
            <v>14.1.6</v>
          </cell>
          <cell r="D1136" t="str">
            <v>36.01.02.03</v>
          </cell>
          <cell r="E1136" t="str">
            <v>Desmobilização canteiro tipo II (0,150%)</v>
          </cell>
          <cell r="F1136" t="str">
            <v>gb</v>
          </cell>
        </row>
        <row r="1137">
          <cell r="B1137" t="str">
            <v>14.1.7</v>
          </cell>
          <cell r="D1137" t="str">
            <v>36.01.03.01</v>
          </cell>
          <cell r="E1137" t="str">
            <v>Inst. Canteiro tipo III (4,80%)</v>
          </cell>
          <cell r="F1137" t="str">
            <v>gb</v>
          </cell>
        </row>
        <row r="1138">
          <cell r="B1138" t="str">
            <v>14.1.8</v>
          </cell>
          <cell r="D1138" t="str">
            <v xml:space="preserve">36.01.03.02 </v>
          </cell>
          <cell r="E1138" t="str">
            <v>Oper. E manutençãocanteiro tipo III (0,900%)</v>
          </cell>
          <cell r="F1138" t="str">
            <v>gb</v>
          </cell>
        </row>
        <row r="1139">
          <cell r="B1139" t="str">
            <v>14.1.9</v>
          </cell>
          <cell r="D1139" t="str">
            <v>36.01.03.03</v>
          </cell>
          <cell r="E1139" t="str">
            <v>Desmobilização canteiro tipo III (0,300%)</v>
          </cell>
          <cell r="F1139" t="str">
            <v>gb</v>
          </cell>
        </row>
        <row r="1141">
          <cell r="B1141" t="str">
            <v>Cód. Colinas</v>
          </cell>
          <cell r="D1141" t="str">
            <v>Código</v>
          </cell>
          <cell r="E1141" t="str">
            <v>Serviços</v>
          </cell>
          <cell r="F1141" t="str">
            <v>Unid.</v>
          </cell>
        </row>
        <row r="1144">
          <cell r="D1144" t="str">
            <v>FASE 37 - SERVIÇOS NÃO CONSTANTES NA PLANILHA</v>
          </cell>
        </row>
        <row r="1145">
          <cell r="B1145" t="str">
            <v>16.1.1</v>
          </cell>
          <cell r="D1145" t="str">
            <v>37.01.01</v>
          </cell>
          <cell r="E1145" t="str">
            <v>Rachão intertravado com bica corrida</v>
          </cell>
          <cell r="F1145" t="str">
            <v>m³</v>
          </cell>
        </row>
        <row r="1146">
          <cell r="B1146" t="str">
            <v>16.1.2</v>
          </cell>
          <cell r="D1146" t="str">
            <v>37.01.02</v>
          </cell>
          <cell r="E1146" t="str">
            <v>Camada de Bloqueio</v>
          </cell>
          <cell r="F1146" t="str">
            <v>m³</v>
          </cell>
        </row>
        <row r="1147">
          <cell r="B1147" t="str">
            <v>16.1.3</v>
          </cell>
          <cell r="D1147" t="str">
            <v>37.01.03</v>
          </cell>
          <cell r="E1147" t="str">
            <v>Conc. asf. us. quente - Grad. C c/ DOP.</v>
          </cell>
          <cell r="F1147" t="str">
            <v>m³</v>
          </cell>
        </row>
        <row r="1148">
          <cell r="B1148" t="str">
            <v>16.1.4</v>
          </cell>
          <cell r="D1148" t="str">
            <v>37.01.04</v>
          </cell>
          <cell r="E1148" t="str">
            <v>Compactação de Aterro maior /igual 95%PS( inclusive Reaterro mat. Brejoso)</v>
          </cell>
          <cell r="F1148" t="str">
            <v>m³</v>
          </cell>
        </row>
        <row r="1149">
          <cell r="B1149" t="str">
            <v>16.1.5</v>
          </cell>
          <cell r="D1149" t="str">
            <v>37.01.05</v>
          </cell>
          <cell r="E1149" t="str">
            <v>Tubo de concreto Ø 0,60m classe CA-2 ( fornecimento e assentamento )</v>
          </cell>
          <cell r="F1149" t="str">
            <v>m</v>
          </cell>
        </row>
        <row r="1150">
          <cell r="B1150" t="str">
            <v>16.1.6</v>
          </cell>
          <cell r="D1150" t="str">
            <v>37.01.06</v>
          </cell>
          <cell r="E1150" t="str">
            <v>Tubo de concreto Ø 1,00m classe CA-2 ( fornecimento e assentamento )</v>
          </cell>
          <cell r="F1150" t="str">
            <v>m</v>
          </cell>
        </row>
        <row r="1151">
          <cell r="B1151" t="str">
            <v>16.1.7</v>
          </cell>
          <cell r="D1151" t="str">
            <v>37.01.07</v>
          </cell>
          <cell r="E1151" t="str">
            <v>Escavação para execução de dreno</v>
          </cell>
          <cell r="F1151" t="str">
            <v>m³</v>
          </cell>
        </row>
        <row r="1152">
          <cell r="B1152" t="str">
            <v>16.1.8</v>
          </cell>
          <cell r="D1152" t="str">
            <v>37.01.08</v>
          </cell>
          <cell r="E1152" t="str">
            <v>Aquis. Mat. Espal. Conf. Rolagem mat. Sil. Argil. (*)</v>
          </cell>
          <cell r="F1152" t="str">
            <v>m³</v>
          </cell>
        </row>
        <row r="1153">
          <cell r="B1153" t="str">
            <v>16.1.9</v>
          </cell>
          <cell r="D1153" t="str">
            <v>37.01.09</v>
          </cell>
          <cell r="E1153" t="str">
            <v>Transporte de 1ª/2ª categoria até 1 Km (*)</v>
          </cell>
          <cell r="F1153" t="str">
            <v>m³xkm</v>
          </cell>
        </row>
        <row r="1154">
          <cell r="B1154" t="str">
            <v>16.1.10</v>
          </cell>
          <cell r="D1154" t="str">
            <v>37.01.10</v>
          </cell>
          <cell r="E1154" t="str">
            <v>Transporte de 1ª/2ª categoria até 2 Km (*)</v>
          </cell>
          <cell r="F1154" t="str">
            <v>m³xkm</v>
          </cell>
        </row>
        <row r="1155">
          <cell r="B1155" t="str">
            <v>16.1.11</v>
          </cell>
          <cell r="D1155" t="str">
            <v>37.01.11</v>
          </cell>
          <cell r="E1155" t="str">
            <v>Espalhamento de material no bota fora inclusive mat. de limpeza</v>
          </cell>
          <cell r="F1155" t="str">
            <v>m³</v>
          </cell>
        </row>
        <row r="1156">
          <cell r="B1156" t="str">
            <v>16.1.12</v>
          </cell>
          <cell r="D1156" t="str">
            <v>37.01.12</v>
          </cell>
          <cell r="E1156" t="str">
            <v>Conc. asf. us. quente - Binder - DERSA</v>
          </cell>
          <cell r="F1156" t="str">
            <v>m³</v>
          </cell>
        </row>
        <row r="1157">
          <cell r="B1157" t="str">
            <v>16.1.13</v>
          </cell>
          <cell r="D1157" t="str">
            <v>37.01.13</v>
          </cell>
          <cell r="E1157" t="str">
            <v>Conc. asf. us. quente - capa asfáltica - DERSA</v>
          </cell>
          <cell r="F1157" t="str">
            <v>m³</v>
          </cell>
        </row>
        <row r="1158">
          <cell r="B1158" t="str">
            <v>16.1.14</v>
          </cell>
          <cell r="D1158" t="str">
            <v>37.01.14</v>
          </cell>
          <cell r="E1158" t="str">
            <v>Tubo de concreto Ø 0,80m classe CA-2 ( fornecimento e assentamento )</v>
          </cell>
          <cell r="F1158" t="str">
            <v>m</v>
          </cell>
        </row>
        <row r="1159">
          <cell r="B1159" t="str">
            <v>16.1.15</v>
          </cell>
          <cell r="D1159" t="str">
            <v>37.01.15</v>
          </cell>
          <cell r="E1159" t="str">
            <v>Tubo de concreto Ø 0,80m classe CA-3 ( fornecimento e assentamento )</v>
          </cell>
          <cell r="F1159" t="str">
            <v>m</v>
          </cell>
        </row>
        <row r="1160">
          <cell r="B1160" t="str">
            <v>16.1.16</v>
          </cell>
          <cell r="D1160" t="str">
            <v>37.01.16</v>
          </cell>
          <cell r="E1160" t="str">
            <v>Tubo de concreto Ø 1,00m classe CA-4 ( fornecimento e assentamento )</v>
          </cell>
          <cell r="F1160" t="str">
            <v>m</v>
          </cell>
        </row>
        <row r="1161">
          <cell r="B1161" t="str">
            <v>16.1.17</v>
          </cell>
          <cell r="D1161" t="str">
            <v>37.01.17</v>
          </cell>
          <cell r="E1161" t="str">
            <v>Tubo de concreto Ø 1,20m classe CA-2 ( fornecimento e assentamento )</v>
          </cell>
          <cell r="F1161" t="str">
            <v>m</v>
          </cell>
        </row>
        <row r="1162">
          <cell r="B1162" t="str">
            <v>16.1.18</v>
          </cell>
          <cell r="D1162" t="str">
            <v>37.01.18</v>
          </cell>
          <cell r="E1162" t="str">
            <v>Tubo de aço corr. Epoxy met. Destrutivo-MP100/ e= 2,0mm/84kg/m Ø = 1,30m</v>
          </cell>
          <cell r="F1162" t="str">
            <v>kg</v>
          </cell>
        </row>
        <row r="1163">
          <cell r="B1163" t="str">
            <v>16.1.19</v>
          </cell>
          <cell r="D1163" t="str">
            <v>37.01.19</v>
          </cell>
          <cell r="E1163" t="str">
            <v>Tubo de aço corr. Epoxy met. Destrutivo-MP100/ e= 3,4mm/136kg/m Ø = 1,30m</v>
          </cell>
          <cell r="F1163" t="str">
            <v>kg</v>
          </cell>
        </row>
        <row r="1164">
          <cell r="B1164" t="str">
            <v>16.1.20</v>
          </cell>
          <cell r="D1164" t="str">
            <v>37.01.20</v>
          </cell>
          <cell r="E1164" t="str">
            <v>Tubo de aço corr. Epoxy met. Destrutivo-MP100/ e= 2,0mm/125kg/m Ø = 1,50m</v>
          </cell>
          <cell r="F1164" t="str">
            <v>kg</v>
          </cell>
        </row>
        <row r="1165">
          <cell r="B1165" t="str">
            <v>16.1.21</v>
          </cell>
          <cell r="D1165" t="str">
            <v>37.01.21</v>
          </cell>
          <cell r="E1165" t="str">
            <v>Tubo de aço corr. Epoxy met. Destrutivo-MP152/ e= 2,7mm/162kg/m Ø = 1,50m</v>
          </cell>
          <cell r="F1165" t="str">
            <v>kg</v>
          </cell>
        </row>
        <row r="1166">
          <cell r="B1166" t="str">
            <v>16.1.22</v>
          </cell>
          <cell r="D1166" t="str">
            <v>37.01.22</v>
          </cell>
          <cell r="E1166" t="str">
            <v>Remoção de Tubo Ø = 0,30m</v>
          </cell>
          <cell r="F1166" t="str">
            <v>m</v>
          </cell>
        </row>
        <row r="1167">
          <cell r="B1167" t="str">
            <v>16.1.23</v>
          </cell>
          <cell r="D1167" t="str">
            <v>37.01.23</v>
          </cell>
          <cell r="E1167" t="str">
            <v>Remoção de Tubo Ø = 0,40m</v>
          </cell>
          <cell r="F1167" t="str">
            <v>m</v>
          </cell>
        </row>
        <row r="1168">
          <cell r="B1168" t="str">
            <v>16.1.24</v>
          </cell>
          <cell r="D1168" t="str">
            <v>37.01.24</v>
          </cell>
          <cell r="E1168" t="str">
            <v>Remoção de Tubo Ø = 0,60m</v>
          </cell>
          <cell r="F1168" t="str">
            <v>m</v>
          </cell>
        </row>
        <row r="1169">
          <cell r="B1169" t="str">
            <v>16.1.25</v>
          </cell>
          <cell r="D1169" t="str">
            <v>37.01.25</v>
          </cell>
          <cell r="E1169" t="str">
            <v>Tubo de concreto Ø 0,60m classe CA-3 ( fornecimento e assentamento )</v>
          </cell>
          <cell r="F1169" t="str">
            <v>m</v>
          </cell>
        </row>
        <row r="1170">
          <cell r="B1170" t="str">
            <v>16.1.26</v>
          </cell>
          <cell r="D1170" t="str">
            <v>37.01.26</v>
          </cell>
          <cell r="E1170" t="str">
            <v>Tubo de concreto Ø 0,40m classe CA-2 ( fornecimento e assentamento )</v>
          </cell>
          <cell r="F1170" t="str">
            <v>m</v>
          </cell>
        </row>
        <row r="1171">
          <cell r="B1171" t="str">
            <v>16.1.27</v>
          </cell>
          <cell r="D1171" t="str">
            <v>37.01.27</v>
          </cell>
          <cell r="E1171" t="str">
            <v>Tubo de concreto Ø 1,50m classe CA-2 ( fornecimento e assentamento )</v>
          </cell>
          <cell r="F1171" t="str">
            <v>m</v>
          </cell>
        </row>
        <row r="1172">
          <cell r="B1172" t="str">
            <v>16.1.28</v>
          </cell>
          <cell r="D1172" t="str">
            <v>37.01.28</v>
          </cell>
          <cell r="E1172" t="str">
            <v>Remoção de Tubo Ø = 0,80m</v>
          </cell>
          <cell r="F1172" t="str">
            <v>m</v>
          </cell>
        </row>
        <row r="1173">
          <cell r="B1173" t="str">
            <v>16.1.29</v>
          </cell>
          <cell r="D1173" t="str">
            <v>37.01.29</v>
          </cell>
          <cell r="E1173" t="str">
            <v>Passeio</v>
          </cell>
          <cell r="F1173" t="str">
            <v>m²</v>
          </cell>
        </row>
        <row r="1174">
          <cell r="B1174" t="str">
            <v>16.1.30</v>
          </cell>
          <cell r="D1174" t="str">
            <v>37.01.30</v>
          </cell>
          <cell r="E1174" t="str">
            <v>Aterro - Solo mole - material de 3ª Categoria</v>
          </cell>
          <cell r="F1174" t="str">
            <v>m³</v>
          </cell>
        </row>
        <row r="1175">
          <cell r="B1175" t="str">
            <v>16.1.31</v>
          </cell>
          <cell r="D1175" t="str">
            <v>37.01.31</v>
          </cell>
          <cell r="E1175" t="str">
            <v>Aterros - materila de 3ª Categoria</v>
          </cell>
          <cell r="F1175" t="str">
            <v>m³</v>
          </cell>
        </row>
        <row r="1176">
          <cell r="B1176" t="str">
            <v>16.1.32</v>
          </cell>
          <cell r="D1176" t="str">
            <v>37.01.32</v>
          </cell>
          <cell r="E1176" t="str">
            <v>Revestimento vegetal de taludes com hidrossemeadura</v>
          </cell>
          <cell r="F1176" t="str">
            <v>m²</v>
          </cell>
        </row>
        <row r="1177">
          <cell r="B1177" t="str">
            <v>16.1.33</v>
          </cell>
          <cell r="D1177" t="str">
            <v>37.01.33</v>
          </cell>
          <cell r="E1177" t="str">
            <v>Abertura de caixa para execução do acostamento</v>
          </cell>
          <cell r="F1177" t="str">
            <v>m³</v>
          </cell>
        </row>
        <row r="1178">
          <cell r="B1178" t="str">
            <v>16.1.34</v>
          </cell>
          <cell r="D1178" t="str">
            <v>37.01.34</v>
          </cell>
          <cell r="E1178" t="str">
            <v>Demolição pavi.flex, incl.transp.até 1km</v>
          </cell>
          <cell r="F1178" t="str">
            <v>m²</v>
          </cell>
        </row>
        <row r="1179">
          <cell r="B1179" t="str">
            <v>16.1.35</v>
          </cell>
          <cell r="D1179" t="str">
            <v>37.01.35</v>
          </cell>
          <cell r="E1179" t="str">
            <v>Concreto Fck 13,5 MPa</v>
          </cell>
          <cell r="F1179" t="str">
            <v>m³</v>
          </cell>
        </row>
        <row r="1180">
          <cell r="B1180" t="str">
            <v>16.1.36</v>
          </cell>
          <cell r="D1180" t="str">
            <v>37.01.36</v>
          </cell>
          <cell r="E1180" t="str">
            <v>Gabião tipo colchão espessura 30cm - tela galv.</v>
          </cell>
          <cell r="F1180" t="str">
            <v>m³</v>
          </cell>
        </row>
        <row r="1181">
          <cell r="B1181" t="str">
            <v>16.1.37</v>
          </cell>
          <cell r="D1181" t="str">
            <v>37.01.37</v>
          </cell>
          <cell r="E1181" t="str">
            <v>Barreira double face New Jersey - des 5514 (TIPO 3)</v>
          </cell>
          <cell r="F1181" t="str">
            <v>m</v>
          </cell>
        </row>
        <row r="1182">
          <cell r="B1182" t="str">
            <v>16.1.38</v>
          </cell>
          <cell r="D1182" t="str">
            <v>37.01.38</v>
          </cell>
          <cell r="E1182" t="str">
            <v>Manta geotêxtil não tecido ( Bidim RT-09 ou similar)</v>
          </cell>
          <cell r="F1182" t="str">
            <v>kg</v>
          </cell>
        </row>
        <row r="1183">
          <cell r="B1183" t="str">
            <v>16.1.39</v>
          </cell>
          <cell r="D1183" t="str">
            <v>37.01.39</v>
          </cell>
          <cell r="E1183" t="str">
            <v>Escavação de material em jazida</v>
          </cell>
          <cell r="F1183" t="str">
            <v>m³</v>
          </cell>
        </row>
        <row r="1184">
          <cell r="B1184" t="str">
            <v>16.1.40</v>
          </cell>
          <cell r="D1184" t="str">
            <v>37.01.40</v>
          </cell>
          <cell r="E1184" t="str">
            <v>Tubo ovóide S=2,25 m²</v>
          </cell>
          <cell r="F1184" t="str">
            <v>m</v>
          </cell>
        </row>
        <row r="1185">
          <cell r="B1185" t="str">
            <v>16.1.41</v>
          </cell>
          <cell r="D1185" t="str">
            <v>37.01.41</v>
          </cell>
          <cell r="E1185" t="str">
            <v>Tubo ovóide S=3,00</v>
          </cell>
          <cell r="F1185" t="str">
            <v>m</v>
          </cell>
        </row>
        <row r="1186">
          <cell r="B1186" t="str">
            <v>16.1.42</v>
          </cell>
          <cell r="D1186" t="str">
            <v>37.01.42</v>
          </cell>
          <cell r="E1186" t="str">
            <v>Tubo ovóide S=4,00</v>
          </cell>
          <cell r="F1186" t="str">
            <v>m</v>
          </cell>
        </row>
        <row r="1187">
          <cell r="B1187" t="str">
            <v>16.1.43</v>
          </cell>
          <cell r="D1187" t="str">
            <v>37.01.43</v>
          </cell>
          <cell r="E1187" t="str">
            <v>Demolição do Pavimento</v>
          </cell>
          <cell r="F1187" t="str">
            <v>m²</v>
          </cell>
        </row>
        <row r="1188">
          <cell r="B1188" t="str">
            <v>16.1.44</v>
          </cell>
          <cell r="D1188" t="str">
            <v>37.01.44</v>
          </cell>
          <cell r="E1188" t="str">
            <v>Restauração do Pavimento</v>
          </cell>
          <cell r="F1188" t="str">
            <v>m²</v>
          </cell>
        </row>
        <row r="1189">
          <cell r="B1189" t="str">
            <v>16.1.45</v>
          </cell>
          <cell r="D1189" t="str">
            <v>37.01.45</v>
          </cell>
          <cell r="E1189" t="str">
            <v xml:space="preserve">Articulação de concreto tipo "Freyssinet" </v>
          </cell>
          <cell r="F1189" t="str">
            <v>m</v>
          </cell>
        </row>
        <row r="1190">
          <cell r="B1190" t="str">
            <v>16.1.46</v>
          </cell>
          <cell r="D1190" t="str">
            <v>37.01.46</v>
          </cell>
          <cell r="E1190" t="str">
            <v>Junta de dilatação tipo Jeene</v>
          </cell>
          <cell r="F1190" t="str">
            <v>m</v>
          </cell>
        </row>
        <row r="1191">
          <cell r="B1191" t="str">
            <v>16.1.47</v>
          </cell>
          <cell r="D1191" t="str">
            <v>37.01.47</v>
          </cell>
          <cell r="E1191" t="str">
            <v>Tirantes 280 kN</v>
          </cell>
          <cell r="F1191" t="str">
            <v>m</v>
          </cell>
        </row>
        <row r="1192">
          <cell r="B1192" t="str">
            <v>16.1.48</v>
          </cell>
          <cell r="D1192" t="str">
            <v>37.01.48</v>
          </cell>
          <cell r="E1192" t="str">
            <v>Tirantes 140 kN</v>
          </cell>
          <cell r="F1192" t="str">
            <v>m</v>
          </cell>
        </row>
        <row r="1193">
          <cell r="B1193" t="str">
            <v>16.1.49</v>
          </cell>
          <cell r="D1193" t="str">
            <v>37.01.49</v>
          </cell>
          <cell r="E1193" t="str">
            <v>Ap. Ancoragem p/ Cabos Proten. Ativa</v>
          </cell>
          <cell r="F1193" t="str">
            <v>un</v>
          </cell>
        </row>
        <row r="1194">
          <cell r="B1194" t="str">
            <v>16.1.50</v>
          </cell>
          <cell r="D1194" t="str">
            <v>37.01.50</v>
          </cell>
          <cell r="E1194" t="str">
            <v>Barbacãs</v>
          </cell>
          <cell r="F1194" t="str">
            <v>un</v>
          </cell>
        </row>
        <row r="1195">
          <cell r="B1195" t="str">
            <v>16.1.51</v>
          </cell>
          <cell r="D1195" t="str">
            <v>37.01.51</v>
          </cell>
          <cell r="E1195" t="str">
            <v>Tubo de concreto Ø 0,50m classe CA-2 ( fornecimento e assentamento )</v>
          </cell>
          <cell r="F1195" t="str">
            <v>m</v>
          </cell>
        </row>
        <row r="1196">
          <cell r="B1196" t="str">
            <v>16.1.52</v>
          </cell>
          <cell r="D1196" t="str">
            <v>37.01.52</v>
          </cell>
          <cell r="E1196" t="str">
            <v>Barreira de segurança tipo New Jersey - des 5396 (TIPO 1A)</v>
          </cell>
          <cell r="F1196" t="str">
            <v>m</v>
          </cell>
        </row>
        <row r="1197">
          <cell r="B1197" t="str">
            <v>16.1.53</v>
          </cell>
          <cell r="D1197" t="str">
            <v>37.01.53</v>
          </cell>
          <cell r="E1197" t="str">
            <v>Tubo MP 100 Ø 2,10m e= 2,0mm - ( Forncimento e assentamento )</v>
          </cell>
          <cell r="F1197" t="str">
            <v>m</v>
          </cell>
        </row>
        <row r="1198">
          <cell r="B1198" t="str">
            <v>16.1.54</v>
          </cell>
          <cell r="D1198" t="str">
            <v>37.01.54</v>
          </cell>
          <cell r="E1198" t="str">
            <v>Tubo MP 100 Ø 2,20m e= 2,7mm - ( Forncimento e assentamento )</v>
          </cell>
          <cell r="F1198" t="str">
            <v>m</v>
          </cell>
        </row>
        <row r="1199">
          <cell r="B1199" t="str">
            <v>16.1.55</v>
          </cell>
          <cell r="D1199" t="str">
            <v>37.01.55</v>
          </cell>
          <cell r="E1199" t="str">
            <v>Tubo MP 152 Ø 4,60m e= 2,7mm - ( Forncimento e assentamento )</v>
          </cell>
          <cell r="F1199" t="str">
            <v>m</v>
          </cell>
        </row>
        <row r="1200">
          <cell r="B1200" t="str">
            <v>16.1.56</v>
          </cell>
          <cell r="D1200" t="str">
            <v>37.01.56</v>
          </cell>
          <cell r="E1200" t="str">
            <v>Remoção de Tubo metálico Ø = 1,50m</v>
          </cell>
          <cell r="F1200" t="str">
            <v>m</v>
          </cell>
        </row>
        <row r="1201">
          <cell r="B1201" t="str">
            <v>16.1.57</v>
          </cell>
          <cell r="D1201" t="str">
            <v>37.01.57</v>
          </cell>
          <cell r="E1201" t="str">
            <v>Tubo Metálico Ø =2,30m</v>
          </cell>
          <cell r="F1201" t="str">
            <v>m</v>
          </cell>
        </row>
        <row r="1202">
          <cell r="B1202" t="str">
            <v>16.1.58</v>
          </cell>
          <cell r="D1202" t="str">
            <v>37.01.58</v>
          </cell>
          <cell r="E1202" t="str">
            <v>Tubo de concreto Ø 1,00m classe CA-3 ( fornecimento e assentamento )</v>
          </cell>
          <cell r="F1202" t="str">
            <v>m</v>
          </cell>
        </row>
        <row r="1203">
          <cell r="B1203" t="str">
            <v>16.1.59</v>
          </cell>
          <cell r="D1203" t="str">
            <v>37.01.59</v>
          </cell>
          <cell r="E1203" t="str">
            <v>Tubo de concreto Ø 0,50m classe CA-4 ( fornecimento e assentamento )</v>
          </cell>
          <cell r="F1203" t="str">
            <v>m</v>
          </cell>
        </row>
        <row r="1204">
          <cell r="B1204" t="str">
            <v>16.1.60</v>
          </cell>
          <cell r="D1204" t="str">
            <v>37.01.60</v>
          </cell>
          <cell r="E1204" t="str">
            <v>Tubo de concreto Ø 1,50m classe CA-3 ( fornecimento e assentamento )</v>
          </cell>
          <cell r="F1204" t="str">
            <v>m</v>
          </cell>
        </row>
        <row r="1205">
          <cell r="B1205" t="str">
            <v>16.1.61</v>
          </cell>
          <cell r="D1205" t="str">
            <v>37.01.61</v>
          </cell>
          <cell r="E1205" t="str">
            <v>Restauração do Pavimento</v>
          </cell>
          <cell r="F1205" t="str">
            <v>m³</v>
          </cell>
        </row>
        <row r="1206">
          <cell r="B1206" t="str">
            <v>16.1.62</v>
          </cell>
          <cell r="D1206" t="str">
            <v>37.01.62</v>
          </cell>
          <cell r="E1206" t="str">
            <v>Aterro solo mole - material de 3ª categoria</v>
          </cell>
          <cell r="F1206" t="str">
            <v>m³</v>
          </cell>
        </row>
        <row r="1207">
          <cell r="B1207" t="str">
            <v>16.1.63</v>
          </cell>
          <cell r="D1207" t="str">
            <v>37.01.63</v>
          </cell>
          <cell r="E1207" t="str">
            <v>Aterros - material de 3ª categoria</v>
          </cell>
          <cell r="F1207" t="str">
            <v>m³</v>
          </cell>
        </row>
        <row r="1208">
          <cell r="B1208" t="str">
            <v>16.1.64</v>
          </cell>
          <cell r="D1208" t="str">
            <v>37.01.64</v>
          </cell>
          <cell r="E1208" t="str">
            <v>Sub-base ou base solo brita c/ cimento</v>
          </cell>
          <cell r="F1208" t="str">
            <v>m³</v>
          </cell>
        </row>
        <row r="1209">
          <cell r="B1209" t="str">
            <v>16.1.65</v>
          </cell>
          <cell r="D1209" t="str">
            <v>37.01.65</v>
          </cell>
          <cell r="E1209" t="str">
            <v>Apiloamento / Nivelamento</v>
          </cell>
          <cell r="F1209" t="str">
            <v>m²</v>
          </cell>
        </row>
        <row r="1210">
          <cell r="B1210" t="str">
            <v>16.1.66</v>
          </cell>
          <cell r="D1210" t="str">
            <v>37.01.66</v>
          </cell>
          <cell r="E1210" t="str">
            <v>Tela metálica</v>
          </cell>
          <cell r="F1210" t="str">
            <v>m²</v>
          </cell>
        </row>
        <row r="1211">
          <cell r="B1211" t="str">
            <v>16.1.67</v>
          </cell>
          <cell r="D1211" t="str">
            <v>37.01.67</v>
          </cell>
        </row>
        <row r="1212">
          <cell r="B1212" t="str">
            <v>16.1.68</v>
          </cell>
          <cell r="D1212" t="str">
            <v>37.01.68</v>
          </cell>
          <cell r="E1212" t="str">
            <v>Perfuração  p/ DHP em solo</v>
          </cell>
          <cell r="F1212" t="str">
            <v>m</v>
          </cell>
        </row>
        <row r="1213">
          <cell r="B1213" t="str">
            <v>16.1.69</v>
          </cell>
          <cell r="D1213" t="str">
            <v>37.01.69</v>
          </cell>
          <cell r="E1213" t="str">
            <v>Perfuração  p/ tirante em solo</v>
          </cell>
          <cell r="F1213" t="str">
            <v>m</v>
          </cell>
        </row>
        <row r="1214">
          <cell r="B1214" t="str">
            <v>16.1.70</v>
          </cell>
          <cell r="D1214" t="str">
            <v>37.01.70</v>
          </cell>
          <cell r="E1214" t="str">
            <v>Túnnel Liner Ø 2,00 e=3,4mm epoxy</v>
          </cell>
          <cell r="F1214" t="str">
            <v>m</v>
          </cell>
        </row>
        <row r="1215">
          <cell r="B1215" t="str">
            <v>16.1.71</v>
          </cell>
          <cell r="D1215" t="str">
            <v>37.01.71</v>
          </cell>
          <cell r="E1215" t="str">
            <v>Implantação de Túnnel Liner Ø = 2,00m e=3,4mm ( em solo )</v>
          </cell>
          <cell r="F1215" t="str">
            <v>m</v>
          </cell>
        </row>
        <row r="1216">
          <cell r="B1216" t="str">
            <v>16.1.72</v>
          </cell>
          <cell r="D1216" t="str">
            <v>37.01.72</v>
          </cell>
          <cell r="E1216" t="str">
            <v>Implantação de Túnnel Liner Ø = 2,00m e=3,4mm ( em talus )</v>
          </cell>
          <cell r="F1216" t="str">
            <v>m</v>
          </cell>
        </row>
        <row r="1217">
          <cell r="B1217" t="str">
            <v>16.1.73</v>
          </cell>
          <cell r="D1217" t="str">
            <v>37.01.73</v>
          </cell>
          <cell r="E1217" t="str">
            <v>Implantação de fuste metálico Ø = 2,00m e=3,4mm ( em talus )</v>
          </cell>
          <cell r="F1217" t="str">
            <v>m</v>
          </cell>
        </row>
        <row r="1218">
          <cell r="B1218" t="str">
            <v>16.1.74</v>
          </cell>
          <cell r="D1218" t="str">
            <v>37.01.74</v>
          </cell>
          <cell r="E1218" t="str">
            <v>Levantamento Topográfico</v>
          </cell>
          <cell r="F1218" t="str">
            <v>m²</v>
          </cell>
        </row>
        <row r="1219">
          <cell r="B1219" t="str">
            <v>16.1.75</v>
          </cell>
          <cell r="D1219" t="str">
            <v>37.01.75</v>
          </cell>
          <cell r="E1219" t="str">
            <v>Remoção de Tubo metálico Ø = 1,50m</v>
          </cell>
        </row>
        <row r="1220">
          <cell r="B1220" t="str">
            <v>16.1.76</v>
          </cell>
          <cell r="D1220" t="str">
            <v>37.01.76</v>
          </cell>
          <cell r="E1220" t="str">
            <v>Injeção de calda de cimento p/ consolidação do Talude</v>
          </cell>
          <cell r="F1220" t="str">
            <v>kg</v>
          </cell>
        </row>
        <row r="1221">
          <cell r="B1221" t="str">
            <v>16.1.77</v>
          </cell>
          <cell r="D1221" t="str">
            <v>37.01.77</v>
          </cell>
          <cell r="E1221" t="str">
            <v xml:space="preserve">Perfuração  p/ DHP  em talus </v>
          </cell>
          <cell r="F1221" t="str">
            <v>m</v>
          </cell>
        </row>
        <row r="1222">
          <cell r="B1222" t="str">
            <v>16.1.78</v>
          </cell>
          <cell r="D1222" t="str">
            <v>37.01.78</v>
          </cell>
          <cell r="E1222" t="str">
            <v xml:space="preserve">Perfuração  p/ tirante em rocha sã </v>
          </cell>
          <cell r="F1222" t="str">
            <v>m</v>
          </cell>
        </row>
        <row r="1223">
          <cell r="B1223" t="str">
            <v>16.1.79</v>
          </cell>
          <cell r="D1223" t="str">
            <v>37.01.79</v>
          </cell>
          <cell r="E1223" t="str">
            <v>Perfuração  p/ tirante em talus</v>
          </cell>
          <cell r="F1223" t="str">
            <v>m</v>
          </cell>
        </row>
        <row r="1224">
          <cell r="B1224" t="str">
            <v>16.1.80</v>
          </cell>
          <cell r="D1224" t="str">
            <v>37.01.80</v>
          </cell>
          <cell r="E1224" t="str">
            <v>Apar. anc. p/ Tirantes 40 TF</v>
          </cell>
          <cell r="F1224" t="str">
            <v>un</v>
          </cell>
        </row>
        <row r="1225">
          <cell r="B1225" t="str">
            <v>16.1.81</v>
          </cell>
          <cell r="D1225" t="str">
            <v>37.01.81</v>
          </cell>
          <cell r="E1225" t="str">
            <v>Tiran. 60 TF 8F D= 1/2"</v>
          </cell>
          <cell r="F1225" t="str">
            <v>m</v>
          </cell>
        </row>
        <row r="1226">
          <cell r="B1226" t="str">
            <v>16.1.82</v>
          </cell>
          <cell r="D1226" t="str">
            <v>37.01.82</v>
          </cell>
          <cell r="E1226" t="str">
            <v>Dispositivo eletronico para canalização de Tráfego</v>
          </cell>
          <cell r="F1226" t="str">
            <v>un</v>
          </cell>
        </row>
        <row r="1227">
          <cell r="B1227" t="str">
            <v>16.1.83</v>
          </cell>
          <cell r="D1227" t="str">
            <v>37.01.83</v>
          </cell>
          <cell r="E1227" t="str">
            <v>Junta Fungenband tipo "O-22"</v>
          </cell>
          <cell r="F1227" t="str">
            <v>m</v>
          </cell>
        </row>
        <row r="1247">
          <cell r="B1247" t="str">
            <v>Cód. Colinas</v>
          </cell>
          <cell r="D1247" t="str">
            <v>Código</v>
          </cell>
          <cell r="E1247" t="str">
            <v>Serviços</v>
          </cell>
          <cell r="F1247" t="str">
            <v>Unid.</v>
          </cell>
        </row>
        <row r="1250">
          <cell r="D1250" t="str">
            <v>FASE 72 - ALUGUEL DE MAQUINAS, VEICULOS E EQUIPAMENTOS</v>
          </cell>
        </row>
        <row r="1251">
          <cell r="B1251" t="str">
            <v>15.1.1</v>
          </cell>
          <cell r="D1251" t="str">
            <v>72.01.01.01</v>
          </cell>
          <cell r="E1251" t="str">
            <v>AC.CONC.SUP.B436 C-A</v>
          </cell>
          <cell r="F1251" t="str">
            <v>h</v>
          </cell>
        </row>
        <row r="1252">
          <cell r="B1252" t="str">
            <v>15.1.2</v>
          </cell>
          <cell r="D1252" t="str">
            <v>72.01.01.02</v>
          </cell>
          <cell r="E1252" t="str">
            <v xml:space="preserve">AC.CONC.SUP.B436 C-B </v>
          </cell>
          <cell r="F1252" t="str">
            <v>h</v>
          </cell>
        </row>
        <row r="1253">
          <cell r="B1253" t="str">
            <v>15.1.3</v>
          </cell>
          <cell r="D1253" t="str">
            <v>72.01.01.03</v>
          </cell>
          <cell r="E1253" t="str">
            <v>AC.CONC.SUP.B436 C-C</v>
          </cell>
          <cell r="F1253" t="str">
            <v>h</v>
          </cell>
        </row>
        <row r="1254">
          <cell r="B1254" t="str">
            <v>15.1.4</v>
          </cell>
          <cell r="D1254" t="str">
            <v>72.01.01.04</v>
          </cell>
          <cell r="E1254" t="str">
            <v>AC.CONC.SUP.B436 C-D</v>
          </cell>
          <cell r="F1254" t="str">
            <v>h</v>
          </cell>
        </row>
        <row r="1255">
          <cell r="B1255" t="str">
            <v>15.1.5</v>
          </cell>
          <cell r="D1255" t="str">
            <v>72.01.02.01</v>
          </cell>
          <cell r="E1255" t="str">
            <v>AC.CONC.SUP.BG38 C-A</v>
          </cell>
          <cell r="F1255" t="str">
            <v>h</v>
          </cell>
        </row>
        <row r="1256">
          <cell r="B1256" t="str">
            <v>15.1.6</v>
          </cell>
          <cell r="D1256" t="str">
            <v>72.01.02.02</v>
          </cell>
          <cell r="E1256" t="str">
            <v>AC.CONC.SUP.BG38 C-B</v>
          </cell>
          <cell r="F1256" t="str">
            <v>h</v>
          </cell>
        </row>
        <row r="1257">
          <cell r="B1257" t="str">
            <v>15.1.7</v>
          </cell>
          <cell r="D1257" t="str">
            <v>72.01.02.03</v>
          </cell>
          <cell r="E1257" t="str">
            <v>AC.CONC.SUP.BG38 C-C</v>
          </cell>
          <cell r="F1257" t="str">
            <v>h</v>
          </cell>
        </row>
        <row r="1258">
          <cell r="B1258" t="str">
            <v>15.1.8</v>
          </cell>
          <cell r="D1258" t="str">
            <v>72.01.02.04</v>
          </cell>
          <cell r="E1258" t="str">
            <v>AC.CONC.SUP.BG38 C-D</v>
          </cell>
          <cell r="F1258" t="str">
            <v>h</v>
          </cell>
        </row>
        <row r="1259">
          <cell r="B1259" t="str">
            <v>15.1.9</v>
          </cell>
          <cell r="D1259" t="str">
            <v>72.02.01.01</v>
          </cell>
          <cell r="E1259" t="str">
            <v>VEIC.PEQ.1600CC C-A</v>
          </cell>
          <cell r="F1259" t="str">
            <v>h</v>
          </cell>
        </row>
        <row r="1260">
          <cell r="B1260" t="str">
            <v>15.1.10</v>
          </cell>
          <cell r="D1260" t="str">
            <v>72.02.01.02</v>
          </cell>
          <cell r="E1260" t="str">
            <v>VEIC.PEQ.1600CC C-B</v>
          </cell>
          <cell r="F1260" t="str">
            <v>h</v>
          </cell>
        </row>
        <row r="1261">
          <cell r="B1261" t="str">
            <v>15.1.11</v>
          </cell>
          <cell r="D1261" t="str">
            <v>72.02.01.03</v>
          </cell>
          <cell r="E1261" t="str">
            <v>VEIC.PEQ.1600CC C-C</v>
          </cell>
          <cell r="F1261" t="str">
            <v>h</v>
          </cell>
        </row>
        <row r="1262">
          <cell r="B1262" t="str">
            <v>15.1.12</v>
          </cell>
          <cell r="D1262" t="str">
            <v>72.02.01.04</v>
          </cell>
          <cell r="E1262" t="str">
            <v>VEIC.PEQ.1600CC C-D</v>
          </cell>
          <cell r="F1262" t="str">
            <v>h</v>
          </cell>
        </row>
        <row r="1263">
          <cell r="B1263" t="str">
            <v>15.1.13</v>
          </cell>
          <cell r="D1263" t="str">
            <v>72.02.01.05</v>
          </cell>
          <cell r="E1263" t="str">
            <v xml:space="preserve">VEIC.PEQ.1600CC C-E </v>
          </cell>
          <cell r="F1263" t="str">
            <v>km</v>
          </cell>
        </row>
        <row r="1264">
          <cell r="B1264" t="str">
            <v>15.1.14</v>
          </cell>
          <cell r="D1264" t="str">
            <v>72.02.01.06</v>
          </cell>
          <cell r="E1264" t="str">
            <v>VEIC.PEQ.1600CC C-F</v>
          </cell>
          <cell r="F1264" t="str">
            <v>vei.mens.</v>
          </cell>
        </row>
        <row r="1265">
          <cell r="B1265" t="str">
            <v>15.1.15</v>
          </cell>
          <cell r="D1265" t="str">
            <v>72.02.02.01</v>
          </cell>
          <cell r="E1265" t="str">
            <v>VEIC.PEQ.1000CC C-A</v>
          </cell>
          <cell r="F1265" t="str">
            <v>h</v>
          </cell>
        </row>
        <row r="1266">
          <cell r="B1266" t="str">
            <v>15.1.16</v>
          </cell>
          <cell r="D1266" t="str">
            <v>72.02.02.02</v>
          </cell>
          <cell r="E1266" t="str">
            <v>VEIC.PEQ.1000CC C-B</v>
          </cell>
          <cell r="F1266" t="str">
            <v>h</v>
          </cell>
        </row>
        <row r="1267">
          <cell r="B1267" t="str">
            <v>15.1.17</v>
          </cell>
          <cell r="D1267" t="str">
            <v>72.02.02.03</v>
          </cell>
          <cell r="E1267" t="str">
            <v>VEIC.PEQ.1000CC C-C</v>
          </cell>
          <cell r="F1267" t="str">
            <v>h</v>
          </cell>
        </row>
        <row r="1268">
          <cell r="B1268" t="str">
            <v>15.1.18</v>
          </cell>
          <cell r="D1268" t="str">
            <v>72.02.02.04</v>
          </cell>
          <cell r="E1268" t="str">
            <v>VEIC.PEQ.1000CC C-D</v>
          </cell>
          <cell r="F1268" t="str">
            <v>h</v>
          </cell>
        </row>
        <row r="1269">
          <cell r="B1269" t="str">
            <v>15.1.19</v>
          </cell>
          <cell r="D1269" t="str">
            <v>72.02.02.05</v>
          </cell>
          <cell r="E1269" t="str">
            <v>VEIC.PEQ.1000CC C-E</v>
          </cell>
          <cell r="F1269" t="str">
            <v>km</v>
          </cell>
        </row>
        <row r="1270">
          <cell r="B1270" t="str">
            <v>15.1.20</v>
          </cell>
          <cell r="D1270" t="str">
            <v>72.02.02.06</v>
          </cell>
          <cell r="E1270" t="str">
            <v xml:space="preserve">VEIC.PEQ.1000CC C-F </v>
          </cell>
          <cell r="F1270" t="str">
            <v>vei.mens.</v>
          </cell>
        </row>
        <row r="1271">
          <cell r="B1271" t="str">
            <v>15.1.21</v>
          </cell>
          <cell r="D1271" t="str">
            <v>72.02.03.01</v>
          </cell>
          <cell r="E1271" t="str">
            <v>VEIC.UTIL. 09 PS C-A</v>
          </cell>
          <cell r="F1271" t="str">
            <v>h</v>
          </cell>
        </row>
        <row r="1272">
          <cell r="B1272" t="str">
            <v>15.1.22</v>
          </cell>
          <cell r="D1272" t="str">
            <v xml:space="preserve">72.02.03.02 </v>
          </cell>
          <cell r="E1272" t="str">
            <v xml:space="preserve">VEIC.UTIL. 09 PS C-B </v>
          </cell>
          <cell r="F1272" t="str">
            <v>h</v>
          </cell>
        </row>
        <row r="1273">
          <cell r="B1273" t="str">
            <v>15.1.23</v>
          </cell>
          <cell r="D1273" t="str">
            <v>72.02.03.03</v>
          </cell>
          <cell r="E1273" t="str">
            <v>VEIC.UTIL. 09 PS C-C</v>
          </cell>
          <cell r="F1273" t="str">
            <v>h</v>
          </cell>
        </row>
        <row r="1274">
          <cell r="B1274" t="str">
            <v>15.1.24</v>
          </cell>
          <cell r="D1274" t="str">
            <v>72.02.03.04</v>
          </cell>
          <cell r="E1274" t="str">
            <v xml:space="preserve">VEIC.UTIL. 09 PS C-D </v>
          </cell>
          <cell r="F1274" t="str">
            <v>h</v>
          </cell>
        </row>
        <row r="1275">
          <cell r="B1275" t="str">
            <v>15.1.25</v>
          </cell>
          <cell r="D1275" t="str">
            <v>72.02.03.05</v>
          </cell>
          <cell r="E1275" t="str">
            <v>VEIC.UTIL. 09 PS C-E</v>
          </cell>
          <cell r="F1275" t="str">
            <v>km</v>
          </cell>
        </row>
        <row r="1276">
          <cell r="B1276" t="str">
            <v>15.1.26</v>
          </cell>
          <cell r="D1276" t="str">
            <v>72.02.03.06</v>
          </cell>
          <cell r="E1276" t="str">
            <v xml:space="preserve">VEIC.UTIL. 09 PS C-F </v>
          </cell>
          <cell r="F1276" t="str">
            <v>vei.mens.</v>
          </cell>
        </row>
        <row r="1277">
          <cell r="B1277" t="str">
            <v>15.1.27</v>
          </cell>
          <cell r="D1277" t="str">
            <v>72.02.04.01</v>
          </cell>
          <cell r="E1277" t="str">
            <v>VEIC.UT.PICK-UP C-A</v>
          </cell>
          <cell r="F1277" t="str">
            <v>h</v>
          </cell>
        </row>
        <row r="1278">
          <cell r="B1278" t="str">
            <v>15.1.28</v>
          </cell>
          <cell r="D1278" t="str">
            <v>72.02.04.02</v>
          </cell>
          <cell r="E1278" t="str">
            <v>VEIC.UT.PICK-UP C-B</v>
          </cell>
          <cell r="F1278" t="str">
            <v>h</v>
          </cell>
        </row>
        <row r="1279">
          <cell r="B1279" t="str">
            <v>15.1.29</v>
          </cell>
          <cell r="D1279" t="str">
            <v>72.02.04.03</v>
          </cell>
          <cell r="E1279" t="str">
            <v xml:space="preserve">VEIC.UT.PICK-UP C-C </v>
          </cell>
          <cell r="F1279" t="str">
            <v>h</v>
          </cell>
        </row>
        <row r="1280">
          <cell r="B1280" t="str">
            <v>15.1.30</v>
          </cell>
          <cell r="D1280" t="str">
            <v>72.02.04.04</v>
          </cell>
          <cell r="E1280" t="str">
            <v>VEIC.UT.PICK-UP C-D</v>
          </cell>
          <cell r="F1280" t="str">
            <v>h</v>
          </cell>
        </row>
        <row r="1281">
          <cell r="B1281" t="str">
            <v>15.1.31</v>
          </cell>
          <cell r="D1281" t="str">
            <v>72.02.04.05</v>
          </cell>
          <cell r="E1281" t="str">
            <v>VEIC.UT.PICK-UP C-E</v>
          </cell>
          <cell r="F1281" t="str">
            <v>km</v>
          </cell>
        </row>
        <row r="1282">
          <cell r="B1282" t="str">
            <v>15.1.32</v>
          </cell>
          <cell r="D1282" t="str">
            <v>72.02.04.06</v>
          </cell>
          <cell r="E1282" t="str">
            <v xml:space="preserve">VEIC.UT.PICK-UP C-F </v>
          </cell>
          <cell r="F1282" t="str">
            <v>vei.mens.</v>
          </cell>
        </row>
        <row r="1283">
          <cell r="B1283" t="str">
            <v>15.1.33</v>
          </cell>
          <cell r="D1283" t="str">
            <v>72.02.05.01</v>
          </cell>
          <cell r="E1283" t="str">
            <v xml:space="preserve">VEIC.PREMARCAÇÃO C-A </v>
          </cell>
          <cell r="F1283" t="str">
            <v>h</v>
          </cell>
        </row>
        <row r="1284">
          <cell r="B1284" t="str">
            <v>15.1.34</v>
          </cell>
          <cell r="D1284" t="str">
            <v>72.02.05.02</v>
          </cell>
          <cell r="E1284" t="str">
            <v>VEIC.PREMARCAÇÃO C-B</v>
          </cell>
          <cell r="F1284" t="str">
            <v>h</v>
          </cell>
        </row>
        <row r="1285">
          <cell r="B1285" t="str">
            <v>15.1.35</v>
          </cell>
          <cell r="D1285" t="str">
            <v>72.02.05.03</v>
          </cell>
          <cell r="E1285" t="str">
            <v xml:space="preserve">VEIC.PREMARCAÇÃO C-C </v>
          </cell>
          <cell r="F1285" t="str">
            <v>h</v>
          </cell>
        </row>
        <row r="1286">
          <cell r="B1286" t="str">
            <v>15.1.36</v>
          </cell>
          <cell r="D1286" t="str">
            <v>72.02.05.04</v>
          </cell>
          <cell r="E1286" t="str">
            <v xml:space="preserve">VEIC.PREMARCAÇÃO C-D </v>
          </cell>
          <cell r="F1286" t="str">
            <v>h</v>
          </cell>
        </row>
        <row r="1287">
          <cell r="B1287" t="str">
            <v>15.1.37</v>
          </cell>
          <cell r="D1287" t="str">
            <v>72.02.06.01</v>
          </cell>
          <cell r="E1287" t="str">
            <v>ONIBUS C-A</v>
          </cell>
          <cell r="F1287" t="str">
            <v>h</v>
          </cell>
        </row>
        <row r="1288">
          <cell r="B1288" t="str">
            <v>15.1.38</v>
          </cell>
          <cell r="D1288" t="str">
            <v>72.02.06.02</v>
          </cell>
          <cell r="E1288" t="str">
            <v xml:space="preserve">ONIBUS C-B </v>
          </cell>
          <cell r="F1288" t="str">
            <v>h</v>
          </cell>
        </row>
        <row r="1289">
          <cell r="B1289" t="str">
            <v>15.1.39</v>
          </cell>
          <cell r="D1289" t="str">
            <v>72.02.06.03</v>
          </cell>
          <cell r="E1289" t="str">
            <v>ONIBUS C-C</v>
          </cell>
          <cell r="F1289" t="str">
            <v>h</v>
          </cell>
        </row>
        <row r="1290">
          <cell r="B1290" t="str">
            <v>15.1.40</v>
          </cell>
          <cell r="D1290" t="str">
            <v>72.02.06.04</v>
          </cell>
          <cell r="E1290" t="str">
            <v>ONIBUS C-D</v>
          </cell>
          <cell r="F1290" t="str">
            <v>h</v>
          </cell>
        </row>
        <row r="1291">
          <cell r="B1291" t="str">
            <v>15.1.41</v>
          </cell>
          <cell r="D1291" t="str">
            <v>72.02.06.05</v>
          </cell>
          <cell r="E1291" t="str">
            <v>ONIBUS C-E</v>
          </cell>
          <cell r="F1291" t="str">
            <v>km</v>
          </cell>
        </row>
        <row r="1292">
          <cell r="B1292" t="str">
            <v>15.1.42</v>
          </cell>
          <cell r="D1292" t="str">
            <v>72.02.07.01</v>
          </cell>
          <cell r="E1292" t="str">
            <v>MICRO ONIBUS C-A</v>
          </cell>
          <cell r="F1292" t="str">
            <v>h</v>
          </cell>
        </row>
        <row r="1293">
          <cell r="B1293" t="str">
            <v>15.1.43</v>
          </cell>
          <cell r="D1293" t="str">
            <v>72.02.07.02</v>
          </cell>
          <cell r="E1293" t="str">
            <v>MICRO ONIBUS C-B</v>
          </cell>
          <cell r="F1293" t="str">
            <v>h</v>
          </cell>
        </row>
        <row r="1294">
          <cell r="B1294" t="str">
            <v>15.1.44</v>
          </cell>
          <cell r="D1294" t="str">
            <v>72.02.07.03</v>
          </cell>
          <cell r="E1294" t="str">
            <v>MICRO ONIBUS C-C</v>
          </cell>
          <cell r="F1294" t="str">
            <v>h</v>
          </cell>
        </row>
        <row r="1295">
          <cell r="B1295" t="str">
            <v>15.1.45</v>
          </cell>
          <cell r="D1295" t="str">
            <v>72.02.07.04</v>
          </cell>
          <cell r="E1295" t="str">
            <v>MICRO ONIBUS C-D</v>
          </cell>
          <cell r="F1295" t="str">
            <v>h</v>
          </cell>
        </row>
        <row r="1296">
          <cell r="B1296" t="str">
            <v>15.1.46</v>
          </cell>
          <cell r="D1296" t="str">
            <v>72.02.07.05</v>
          </cell>
          <cell r="E1296" t="str">
            <v>MICRO ONIBUS C-E</v>
          </cell>
          <cell r="F1296" t="str">
            <v>km</v>
          </cell>
        </row>
        <row r="1297">
          <cell r="B1297" t="str">
            <v>15.1.47</v>
          </cell>
          <cell r="D1297" t="str">
            <v>72.03.01.01</v>
          </cell>
          <cell r="E1297" t="str">
            <v>BATE EST.40/80T C-A</v>
          </cell>
          <cell r="F1297" t="str">
            <v>h</v>
          </cell>
        </row>
        <row r="1298">
          <cell r="B1298" t="str">
            <v>15.1.48</v>
          </cell>
          <cell r="D1298" t="str">
            <v>72.03.01.02</v>
          </cell>
          <cell r="E1298" t="str">
            <v>BATE EST.40/80T C-B</v>
          </cell>
          <cell r="F1298" t="str">
            <v>h</v>
          </cell>
        </row>
        <row r="1299">
          <cell r="B1299" t="str">
            <v>15.1.49</v>
          </cell>
          <cell r="D1299" t="str">
            <v>72.03.01.03</v>
          </cell>
          <cell r="E1299" t="str">
            <v>BATE EST.40/80T C-C</v>
          </cell>
          <cell r="F1299" t="str">
            <v>h</v>
          </cell>
        </row>
        <row r="1300">
          <cell r="B1300" t="str">
            <v>15.1.50</v>
          </cell>
          <cell r="D1300" t="str">
            <v>72.03.01.04</v>
          </cell>
          <cell r="E1300" t="str">
            <v>BATE EST.40/80T C-D</v>
          </cell>
          <cell r="F1300" t="str">
            <v>h</v>
          </cell>
        </row>
        <row r="1301">
          <cell r="B1301" t="str">
            <v>15.1.51</v>
          </cell>
          <cell r="D1301" t="str">
            <v>72.03.02.01</v>
          </cell>
          <cell r="E1301" t="str">
            <v>BATE EST.ATE 40T C-A</v>
          </cell>
          <cell r="F1301" t="str">
            <v>h</v>
          </cell>
        </row>
        <row r="1302">
          <cell r="B1302" t="str">
            <v>15.1.52</v>
          </cell>
          <cell r="D1302" t="str">
            <v>72.03.02.02</v>
          </cell>
          <cell r="E1302" t="str">
            <v>BATE EST.ATE 40T C-B</v>
          </cell>
          <cell r="F1302" t="str">
            <v>h</v>
          </cell>
        </row>
        <row r="1303">
          <cell r="B1303" t="str">
            <v>15.1.53</v>
          </cell>
          <cell r="D1303" t="str">
            <v>72.03.02.03</v>
          </cell>
          <cell r="E1303" t="str">
            <v>BATE EST.ATE 40T C-C</v>
          </cell>
          <cell r="F1303" t="str">
            <v>h</v>
          </cell>
        </row>
        <row r="1304">
          <cell r="B1304" t="str">
            <v>15.1.54</v>
          </cell>
          <cell r="D1304" t="str">
            <v>72.03.02.04</v>
          </cell>
          <cell r="E1304" t="str">
            <v>BATE EST.ATE 40T C-D</v>
          </cell>
          <cell r="F1304" t="str">
            <v>h</v>
          </cell>
        </row>
        <row r="1305">
          <cell r="B1305" t="str">
            <v>15.1.55</v>
          </cell>
          <cell r="D1305" t="str">
            <v>72.04.01.01</v>
          </cell>
          <cell r="E1305" t="str">
            <v>BETONEIRA 320L C-A</v>
          </cell>
          <cell r="F1305" t="str">
            <v>h</v>
          </cell>
        </row>
        <row r="1306">
          <cell r="B1306" t="str">
            <v>15.1.56</v>
          </cell>
          <cell r="D1306" t="str">
            <v>72.04.01.02</v>
          </cell>
          <cell r="E1306" t="str">
            <v>BETONEIRA 320L C-B</v>
          </cell>
          <cell r="F1306" t="str">
            <v>h</v>
          </cell>
        </row>
        <row r="1307">
          <cell r="B1307" t="str">
            <v>15.1.57</v>
          </cell>
          <cell r="D1307" t="str">
            <v>72.04.01.03</v>
          </cell>
          <cell r="E1307" t="str">
            <v>BETONEIRA 320L C-C</v>
          </cell>
          <cell r="F1307" t="str">
            <v>h</v>
          </cell>
        </row>
        <row r="1308">
          <cell r="B1308" t="str">
            <v>15.1.58</v>
          </cell>
          <cell r="D1308" t="str">
            <v>72.04.01.04</v>
          </cell>
          <cell r="E1308" t="str">
            <v>BETONEIRA 320L C-D</v>
          </cell>
          <cell r="F1308" t="str">
            <v>h</v>
          </cell>
        </row>
        <row r="1309">
          <cell r="B1309" t="str">
            <v>15.1.59</v>
          </cell>
          <cell r="D1309" t="str">
            <v>72.04.02.01</v>
          </cell>
          <cell r="E1309" t="str">
            <v>BETON.320L M.G.C-A</v>
          </cell>
          <cell r="F1309" t="str">
            <v>h</v>
          </cell>
        </row>
        <row r="1310">
          <cell r="B1310" t="str">
            <v>15.1.60</v>
          </cell>
          <cell r="D1310" t="str">
            <v>72.04.02.02</v>
          </cell>
          <cell r="E1310" t="str">
            <v>BETON.320L M.G.C-B</v>
          </cell>
          <cell r="F1310" t="str">
            <v>h</v>
          </cell>
        </row>
        <row r="1311">
          <cell r="B1311" t="str">
            <v>15.1.61</v>
          </cell>
          <cell r="D1311" t="str">
            <v>72.04.02.03</v>
          </cell>
          <cell r="E1311" t="str">
            <v>BETON.320L M.G.C-C</v>
          </cell>
          <cell r="F1311" t="str">
            <v>h</v>
          </cell>
        </row>
        <row r="1312">
          <cell r="B1312" t="str">
            <v>15.1.62</v>
          </cell>
          <cell r="D1312" t="str">
            <v>72.04.02.04</v>
          </cell>
          <cell r="E1312" t="str">
            <v>BETON.320L M.G.C-D</v>
          </cell>
          <cell r="F1312" t="str">
            <v>h</v>
          </cell>
        </row>
        <row r="1313">
          <cell r="B1313" t="str">
            <v>15.1.63</v>
          </cell>
          <cell r="D1313" t="str">
            <v>72.04.03.01</v>
          </cell>
          <cell r="E1313" t="str">
            <v>BETON.580L E.C/C.C-A</v>
          </cell>
          <cell r="F1313" t="str">
            <v>h</v>
          </cell>
        </row>
        <row r="1314">
          <cell r="B1314" t="str">
            <v>15.1.64</v>
          </cell>
          <cell r="D1314" t="str">
            <v>72.04.03.02</v>
          </cell>
          <cell r="E1314" t="str">
            <v>BETON.580L E.C/C.C-B</v>
          </cell>
          <cell r="F1314" t="str">
            <v>h</v>
          </cell>
        </row>
        <row r="1315">
          <cell r="B1315" t="str">
            <v>15.1.65</v>
          </cell>
          <cell r="D1315" t="str">
            <v>72.04.03.03</v>
          </cell>
          <cell r="E1315" t="str">
            <v>BETON.580L E.C/C.C-C</v>
          </cell>
          <cell r="F1315" t="str">
            <v>h</v>
          </cell>
        </row>
        <row r="1316">
          <cell r="B1316" t="str">
            <v>15.1.66</v>
          </cell>
          <cell r="D1316" t="str">
            <v>72.04.03.04</v>
          </cell>
          <cell r="E1316" t="str">
            <v>BETON.580L E.C/C.C-D</v>
          </cell>
          <cell r="F1316" t="str">
            <v>h</v>
          </cell>
        </row>
        <row r="1317">
          <cell r="B1317" t="str">
            <v>15.1.67</v>
          </cell>
          <cell r="D1317" t="str">
            <v>72.04.04.01</v>
          </cell>
          <cell r="E1317" t="str">
            <v xml:space="preserve">BETON.580L M.G.C-A </v>
          </cell>
          <cell r="F1317" t="str">
            <v>h</v>
          </cell>
        </row>
        <row r="1318">
          <cell r="B1318" t="str">
            <v>15.1.68</v>
          </cell>
          <cell r="D1318" t="str">
            <v>72.04.04.02</v>
          </cell>
          <cell r="E1318" t="str">
            <v>BETON.580L M.G.C-B</v>
          </cell>
          <cell r="F1318" t="str">
            <v>h</v>
          </cell>
        </row>
        <row r="1319">
          <cell r="B1319" t="str">
            <v>15.1.69</v>
          </cell>
          <cell r="D1319" t="str">
            <v>72.04.04.03</v>
          </cell>
          <cell r="E1319" t="str">
            <v>BETON.580L M.G.C-C</v>
          </cell>
          <cell r="F1319" t="str">
            <v>h</v>
          </cell>
        </row>
        <row r="1320">
          <cell r="B1320" t="str">
            <v>15.1.70</v>
          </cell>
          <cell r="D1320" t="str">
            <v>72.04.04.04</v>
          </cell>
          <cell r="E1320" t="str">
            <v>BETON.580L M.G.C-D</v>
          </cell>
          <cell r="F1320" t="str">
            <v>h</v>
          </cell>
        </row>
        <row r="1321">
          <cell r="B1321" t="str">
            <v>15.1.71</v>
          </cell>
          <cell r="D1321" t="str">
            <v>72.05.01.01</v>
          </cell>
          <cell r="E1321" t="str">
            <v>BOM.DREN.27M3/H C-A</v>
          </cell>
          <cell r="F1321" t="str">
            <v>h</v>
          </cell>
        </row>
        <row r="1322">
          <cell r="B1322" t="str">
            <v>15.1.72</v>
          </cell>
          <cell r="D1322" t="str">
            <v>72.05.01.02</v>
          </cell>
          <cell r="E1322" t="str">
            <v>BOM.DREN.27M3/H C-B</v>
          </cell>
          <cell r="F1322" t="str">
            <v>h</v>
          </cell>
        </row>
        <row r="1323">
          <cell r="B1323" t="str">
            <v>15.1.73</v>
          </cell>
          <cell r="D1323" t="str">
            <v>72.05.01.03</v>
          </cell>
          <cell r="E1323" t="str">
            <v>BOM.DREN.27M3/H C-C</v>
          </cell>
          <cell r="F1323" t="str">
            <v>h</v>
          </cell>
        </row>
        <row r="1324">
          <cell r="B1324" t="str">
            <v>15.1.74</v>
          </cell>
          <cell r="D1324" t="str">
            <v>72.05.01.04</v>
          </cell>
          <cell r="E1324" t="str">
            <v>BOM.DREN.27M3/H C-D</v>
          </cell>
          <cell r="F1324" t="str">
            <v>h</v>
          </cell>
        </row>
        <row r="1325">
          <cell r="B1325" t="str">
            <v>15.1.75</v>
          </cell>
          <cell r="D1325" t="str">
            <v>72.05.02.01</v>
          </cell>
          <cell r="E1325" t="str">
            <v>BOM.DREN.60M3/H C-A</v>
          </cell>
          <cell r="F1325" t="str">
            <v>h</v>
          </cell>
        </row>
        <row r="1326">
          <cell r="B1326" t="str">
            <v>15.1.76</v>
          </cell>
          <cell r="D1326" t="str">
            <v>72.05.02.02</v>
          </cell>
          <cell r="E1326" t="str">
            <v>BOM.DREN.60M3/H C-B</v>
          </cell>
          <cell r="F1326" t="str">
            <v>h</v>
          </cell>
        </row>
        <row r="1327">
          <cell r="B1327" t="str">
            <v>15.1.77</v>
          </cell>
          <cell r="D1327" t="str">
            <v>72.05.02.03</v>
          </cell>
          <cell r="E1327" t="str">
            <v>BOM.DREN.60M3/H C-C</v>
          </cell>
          <cell r="F1327" t="str">
            <v>h</v>
          </cell>
        </row>
        <row r="1328">
          <cell r="B1328" t="str">
            <v>15.1.78</v>
          </cell>
          <cell r="D1328" t="str">
            <v>72.05.02.04</v>
          </cell>
          <cell r="E1328" t="str">
            <v>BOM.DREN.60M3/H C-D</v>
          </cell>
          <cell r="F1328" t="str">
            <v>h</v>
          </cell>
        </row>
        <row r="1329">
          <cell r="B1329" t="str">
            <v>15.1.79</v>
          </cell>
          <cell r="D1329" t="str">
            <v>72.05.03.01</v>
          </cell>
          <cell r="E1329" t="str">
            <v>BOM.DREN.144M3/H C-A</v>
          </cell>
          <cell r="F1329" t="str">
            <v>h</v>
          </cell>
        </row>
        <row r="1330">
          <cell r="B1330" t="str">
            <v>15.1.80</v>
          </cell>
          <cell r="D1330" t="str">
            <v>72.05.03.02</v>
          </cell>
          <cell r="E1330" t="str">
            <v>BOM.DREN.144M3/H C-B</v>
          </cell>
          <cell r="F1330" t="str">
            <v>h</v>
          </cell>
        </row>
        <row r="1331">
          <cell r="B1331" t="str">
            <v>15.1.81</v>
          </cell>
          <cell r="D1331" t="str">
            <v>72.05.03.03</v>
          </cell>
          <cell r="E1331" t="str">
            <v>BOM.DREN.144M3/H C-C</v>
          </cell>
          <cell r="F1331" t="str">
            <v>h</v>
          </cell>
        </row>
        <row r="1332">
          <cell r="B1332" t="str">
            <v>15.1.82</v>
          </cell>
          <cell r="D1332" t="str">
            <v>72.05.03.04</v>
          </cell>
          <cell r="E1332" t="str">
            <v>BOM.DREN.144M3/H C-D</v>
          </cell>
          <cell r="F1332" t="str">
            <v>h</v>
          </cell>
        </row>
        <row r="1333">
          <cell r="B1333" t="str">
            <v>15.1.83</v>
          </cell>
          <cell r="D1333" t="str">
            <v>72.05.04.01</v>
          </cell>
          <cell r="E1333" t="str">
            <v>BOM.DREN.180M3/H C-A</v>
          </cell>
          <cell r="F1333" t="str">
            <v>h</v>
          </cell>
        </row>
        <row r="1334">
          <cell r="B1334" t="str">
            <v>15.1.84</v>
          </cell>
          <cell r="D1334" t="str">
            <v>72.05.04.02</v>
          </cell>
          <cell r="E1334" t="str">
            <v>BOM.DREN.180M3/H C-B</v>
          </cell>
          <cell r="F1334" t="str">
            <v>h</v>
          </cell>
        </row>
        <row r="1335">
          <cell r="B1335" t="str">
            <v>15.1.85</v>
          </cell>
          <cell r="D1335" t="str">
            <v>72.05.04.03</v>
          </cell>
          <cell r="E1335" t="str">
            <v>BOM.DREN.180M3/H C-C</v>
          </cell>
          <cell r="F1335" t="str">
            <v>h</v>
          </cell>
        </row>
        <row r="1336">
          <cell r="B1336" t="str">
            <v>15.1.86</v>
          </cell>
          <cell r="D1336" t="str">
            <v>72.05.04.04</v>
          </cell>
          <cell r="E1336" t="str">
            <v>BOM.DREN.180M3/H C-D</v>
          </cell>
          <cell r="F1336" t="str">
            <v>h</v>
          </cell>
        </row>
        <row r="1337">
          <cell r="B1337" t="str">
            <v>15.1.87</v>
          </cell>
          <cell r="D1337" t="str">
            <v>72.05.05.01</v>
          </cell>
          <cell r="E1337" t="str">
            <v>BOM.DREN.60.000L C-A</v>
          </cell>
          <cell r="F1337" t="str">
            <v>h</v>
          </cell>
        </row>
        <row r="1338">
          <cell r="B1338" t="str">
            <v>15.1.88</v>
          </cell>
          <cell r="D1338" t="str">
            <v>72.05.05.02</v>
          </cell>
          <cell r="E1338" t="str">
            <v>BOM.DREN.60.000L C-B</v>
          </cell>
          <cell r="F1338" t="str">
            <v>h</v>
          </cell>
        </row>
        <row r="1339">
          <cell r="B1339" t="str">
            <v>15.1.89</v>
          </cell>
          <cell r="D1339" t="str">
            <v>72.05.05.03</v>
          </cell>
          <cell r="E1339" t="str">
            <v>BOM.DREN.60.000L C-C</v>
          </cell>
          <cell r="F1339" t="str">
            <v>h</v>
          </cell>
        </row>
        <row r="1340">
          <cell r="B1340" t="str">
            <v>15.1.90</v>
          </cell>
          <cell r="D1340" t="str">
            <v>72.05.05.04</v>
          </cell>
          <cell r="E1340" t="str">
            <v>BOM.DREN.60.000L C-D</v>
          </cell>
          <cell r="F1340" t="str">
            <v>h</v>
          </cell>
        </row>
        <row r="1341">
          <cell r="B1341" t="str">
            <v>15.1.91</v>
          </cell>
          <cell r="D1341" t="str">
            <v>72.06.01.01</v>
          </cell>
          <cell r="E1341" t="str">
            <v>BOM.INJ.1M3/H C-A</v>
          </cell>
          <cell r="F1341" t="str">
            <v>h</v>
          </cell>
        </row>
        <row r="1342">
          <cell r="B1342" t="str">
            <v>15.1.92</v>
          </cell>
          <cell r="D1342" t="str">
            <v>72.06.01.02</v>
          </cell>
          <cell r="E1342" t="str">
            <v xml:space="preserve">BOM.INJ.1M3/H C-B </v>
          </cell>
          <cell r="F1342" t="str">
            <v>h</v>
          </cell>
        </row>
        <row r="1343">
          <cell r="B1343" t="str">
            <v>15.1.93</v>
          </cell>
          <cell r="D1343" t="str">
            <v>72.06.01.03</v>
          </cell>
          <cell r="E1343" t="str">
            <v>BOM.INJ.1M3/H C-C</v>
          </cell>
          <cell r="F1343" t="str">
            <v>h</v>
          </cell>
        </row>
        <row r="1344">
          <cell r="B1344" t="str">
            <v>15.1.94</v>
          </cell>
          <cell r="D1344" t="str">
            <v>72.06.01.04</v>
          </cell>
          <cell r="E1344" t="str">
            <v>BOM.INJ.1M3/H C-D</v>
          </cell>
          <cell r="F1344" t="str">
            <v>h</v>
          </cell>
        </row>
        <row r="1345">
          <cell r="B1345" t="str">
            <v>15.1.95</v>
          </cell>
          <cell r="D1345" t="str">
            <v>72.06.02.01</v>
          </cell>
          <cell r="E1345" t="str">
            <v>BOM.INJ.3M3/H C-A</v>
          </cell>
          <cell r="F1345" t="str">
            <v>h</v>
          </cell>
        </row>
        <row r="1346">
          <cell r="B1346" t="str">
            <v>15.1.96</v>
          </cell>
          <cell r="D1346" t="str">
            <v>72.06.02.02</v>
          </cell>
          <cell r="E1346" t="str">
            <v>BOM.INJ.3M3/H C-B</v>
          </cell>
          <cell r="F1346" t="str">
            <v>h</v>
          </cell>
        </row>
        <row r="1347">
          <cell r="B1347" t="str">
            <v>15.1.97</v>
          </cell>
          <cell r="D1347" t="str">
            <v>72.06.02.03</v>
          </cell>
          <cell r="E1347" t="str">
            <v>BOM.INJ.3M3/H C-C</v>
          </cell>
          <cell r="F1347" t="str">
            <v>h</v>
          </cell>
        </row>
        <row r="1348">
          <cell r="B1348" t="str">
            <v>15.1.98</v>
          </cell>
          <cell r="D1348" t="str">
            <v>72.06.02.04</v>
          </cell>
          <cell r="E1348" t="str">
            <v xml:space="preserve">BOM.INJ.3M3/H C-D </v>
          </cell>
          <cell r="F1348" t="str">
            <v>h</v>
          </cell>
        </row>
        <row r="1349">
          <cell r="B1349" t="str">
            <v>15.1.99</v>
          </cell>
          <cell r="D1349" t="str">
            <v>72.06.03.01</v>
          </cell>
          <cell r="E1349" t="str">
            <v>BOM.INJ.35 M3/H C-A</v>
          </cell>
          <cell r="F1349" t="str">
            <v>h</v>
          </cell>
        </row>
        <row r="1350">
          <cell r="B1350" t="str">
            <v>15.1.100</v>
          </cell>
          <cell r="D1350" t="str">
            <v>72.06.03.02</v>
          </cell>
          <cell r="E1350" t="str">
            <v>BOM.INJ.35 M3/H C-B</v>
          </cell>
          <cell r="F1350" t="str">
            <v>h</v>
          </cell>
        </row>
        <row r="1351">
          <cell r="B1351" t="str">
            <v>15.1.101</v>
          </cell>
          <cell r="D1351" t="str">
            <v xml:space="preserve">72.06.03.03 </v>
          </cell>
          <cell r="E1351" t="str">
            <v>BOM.INJ.35 M3/H C-C</v>
          </cell>
          <cell r="F1351" t="str">
            <v>h</v>
          </cell>
        </row>
        <row r="1352">
          <cell r="B1352" t="str">
            <v>15.1.102</v>
          </cell>
          <cell r="D1352" t="str">
            <v xml:space="preserve">72.06.03.04 </v>
          </cell>
          <cell r="E1352" t="str">
            <v>BOM.INJ.35 M3/H C-D</v>
          </cell>
          <cell r="F1352" t="str">
            <v>h</v>
          </cell>
        </row>
        <row r="1353">
          <cell r="B1353" t="str">
            <v>15.1.103</v>
          </cell>
          <cell r="D1353" t="str">
            <v>72.06.04.01</v>
          </cell>
          <cell r="E1353" t="str">
            <v>BOM.PROJ.MAN.10 C-A</v>
          </cell>
          <cell r="F1353" t="str">
            <v>h</v>
          </cell>
        </row>
        <row r="1354">
          <cell r="B1354" t="str">
            <v>15.1.104</v>
          </cell>
          <cell r="D1354" t="str">
            <v>72.06.04.02</v>
          </cell>
          <cell r="E1354" t="str">
            <v>BOM.PROJ.MAN.10 C-B</v>
          </cell>
          <cell r="F1354" t="str">
            <v>h</v>
          </cell>
        </row>
        <row r="1355">
          <cell r="B1355" t="str">
            <v>15.1.105</v>
          </cell>
          <cell r="D1355" t="str">
            <v>72.06.04.03</v>
          </cell>
          <cell r="E1355" t="str">
            <v>BOM.PROJ.MAN.10 C-C</v>
          </cell>
          <cell r="F1355" t="str">
            <v>h</v>
          </cell>
        </row>
        <row r="1356">
          <cell r="B1356" t="str">
            <v>15.1.106</v>
          </cell>
          <cell r="D1356" t="str">
            <v>72.06.04.04</v>
          </cell>
          <cell r="E1356" t="str">
            <v>BOM.PROJ.MAN.10 C-D</v>
          </cell>
          <cell r="F1356" t="str">
            <v>h</v>
          </cell>
        </row>
        <row r="1357">
          <cell r="B1357" t="str">
            <v>15.1.107</v>
          </cell>
          <cell r="D1357" t="str">
            <v>72.06.05.01</v>
          </cell>
          <cell r="E1357" t="str">
            <v>BOM.PROJ.23M3/H C-A</v>
          </cell>
          <cell r="F1357" t="str">
            <v>h</v>
          </cell>
        </row>
        <row r="1358">
          <cell r="B1358" t="str">
            <v>15.1.108</v>
          </cell>
          <cell r="D1358" t="str">
            <v>72.06.05.02</v>
          </cell>
          <cell r="E1358" t="str">
            <v>BOM.PROJ.23M3/H C-B</v>
          </cell>
          <cell r="F1358" t="str">
            <v>h</v>
          </cell>
        </row>
        <row r="1359">
          <cell r="B1359" t="str">
            <v>15.1.109</v>
          </cell>
          <cell r="D1359" t="str">
            <v>72.06.05.03</v>
          </cell>
          <cell r="E1359" t="str">
            <v>BOM.PROJ.23M3/H C-C</v>
          </cell>
          <cell r="F1359" t="str">
            <v>h</v>
          </cell>
        </row>
        <row r="1360">
          <cell r="B1360" t="str">
            <v>15.1.110</v>
          </cell>
          <cell r="D1360" t="str">
            <v>72.06.05.04</v>
          </cell>
          <cell r="E1360" t="str">
            <v>BOM.PROJ.23M3/H C-D</v>
          </cell>
          <cell r="F1360" t="str">
            <v>h</v>
          </cell>
        </row>
        <row r="1361">
          <cell r="B1361" t="str">
            <v>15.1.111</v>
          </cell>
          <cell r="D1361" t="str">
            <v>72.07.01.01</v>
          </cell>
          <cell r="E1361" t="str">
            <v>BOMBA HIDR.PROT.C-A</v>
          </cell>
          <cell r="F1361" t="str">
            <v>h</v>
          </cell>
        </row>
        <row r="1362">
          <cell r="B1362" t="str">
            <v>15.1.112</v>
          </cell>
          <cell r="D1362" t="str">
            <v>72.07.01.02</v>
          </cell>
          <cell r="E1362" t="str">
            <v>BOMBA HIDR.PROT.C-B</v>
          </cell>
          <cell r="F1362" t="str">
            <v>h</v>
          </cell>
        </row>
        <row r="1363">
          <cell r="B1363" t="str">
            <v>15.1.113</v>
          </cell>
          <cell r="D1363" t="str">
            <v>72.07.01.03</v>
          </cell>
          <cell r="E1363" t="str">
            <v>BOMBA HIDR.PROT.C-C</v>
          </cell>
          <cell r="F1363" t="str">
            <v>h</v>
          </cell>
        </row>
        <row r="1364">
          <cell r="B1364" t="str">
            <v>15.1.114</v>
          </cell>
          <cell r="D1364" t="str">
            <v>72.07.01.04</v>
          </cell>
          <cell r="E1364" t="str">
            <v>BOMBA HIDR.PROT.C-D</v>
          </cell>
          <cell r="F1364" t="str">
            <v>h</v>
          </cell>
        </row>
        <row r="1365">
          <cell r="B1365" t="str">
            <v>15.1.115</v>
          </cell>
          <cell r="D1365" t="str">
            <v>72.07.02.01</v>
          </cell>
          <cell r="E1365" t="str">
            <v>MAC.P/PROT. AU-1 C-A</v>
          </cell>
          <cell r="F1365" t="str">
            <v>h</v>
          </cell>
        </row>
        <row r="1366">
          <cell r="B1366" t="str">
            <v>15.1.116</v>
          </cell>
          <cell r="D1366" t="str">
            <v>72.07.02.02</v>
          </cell>
          <cell r="E1366" t="str">
            <v>MAC.P/PROT. AU-1 C-B</v>
          </cell>
          <cell r="F1366" t="str">
            <v>h</v>
          </cell>
        </row>
        <row r="1367">
          <cell r="B1367" t="str">
            <v>15.1.117</v>
          </cell>
          <cell r="D1367" t="str">
            <v>72.07.02.03</v>
          </cell>
          <cell r="E1367" t="str">
            <v>MAC.P/PROT. AU-1 C-C</v>
          </cell>
          <cell r="F1367" t="str">
            <v>h</v>
          </cell>
        </row>
        <row r="1368">
          <cell r="B1368" t="str">
            <v>15.1.118</v>
          </cell>
          <cell r="D1368" t="str">
            <v>72.07.02.04</v>
          </cell>
          <cell r="E1368" t="str">
            <v>MAC.P/PROT. AU-1 C-D</v>
          </cell>
          <cell r="F1368" t="str">
            <v>h</v>
          </cell>
        </row>
        <row r="1369">
          <cell r="B1369" t="str">
            <v>15.1.119</v>
          </cell>
          <cell r="D1369" t="str">
            <v>72.07.03.01</v>
          </cell>
          <cell r="E1369" t="str">
            <v>MAC.P/PROT. AU-5 C-A</v>
          </cell>
          <cell r="F1369" t="str">
            <v>h</v>
          </cell>
        </row>
        <row r="1370">
          <cell r="B1370" t="str">
            <v>15.1.120</v>
          </cell>
          <cell r="D1370" t="str">
            <v>72.07.03.02</v>
          </cell>
          <cell r="E1370" t="str">
            <v>MAC.P/PROT. AU-5 C-B</v>
          </cell>
          <cell r="F1370" t="str">
            <v>h</v>
          </cell>
        </row>
        <row r="1371">
          <cell r="B1371" t="str">
            <v>15.1.121</v>
          </cell>
          <cell r="D1371" t="str">
            <v>72.07.03.03</v>
          </cell>
          <cell r="E1371" t="str">
            <v>MAC.P/PROT. AU-5 C-C</v>
          </cell>
          <cell r="F1371" t="str">
            <v>h</v>
          </cell>
        </row>
        <row r="1372">
          <cell r="B1372" t="str">
            <v>15.1.122</v>
          </cell>
          <cell r="D1372" t="str">
            <v>72.07.03.04</v>
          </cell>
          <cell r="E1372" t="str">
            <v>MAC.P/PROT. AU-5 C-D</v>
          </cell>
          <cell r="F1372" t="str">
            <v>h</v>
          </cell>
        </row>
        <row r="1373">
          <cell r="B1373" t="str">
            <v>15.1.123</v>
          </cell>
          <cell r="D1373" t="str">
            <v>72.07.06.01</v>
          </cell>
          <cell r="E1373" t="str">
            <v>MAC.P/PROT.S-6 C-A</v>
          </cell>
          <cell r="F1373" t="str">
            <v>h</v>
          </cell>
        </row>
        <row r="1374">
          <cell r="B1374" t="str">
            <v>15.1.124</v>
          </cell>
          <cell r="D1374" t="str">
            <v>72.07.06.02</v>
          </cell>
          <cell r="E1374" t="str">
            <v>MAC.P/PROT.S-6 C-B</v>
          </cell>
          <cell r="F1374" t="str">
            <v>h</v>
          </cell>
        </row>
        <row r="1375">
          <cell r="B1375" t="str">
            <v>15.1.125</v>
          </cell>
          <cell r="D1375" t="str">
            <v>72.07.06.03</v>
          </cell>
          <cell r="E1375" t="str">
            <v>MAC.P/PROT.S-6 C-C</v>
          </cell>
          <cell r="F1375" t="str">
            <v>h</v>
          </cell>
        </row>
        <row r="1376">
          <cell r="B1376" t="str">
            <v>15.1.126</v>
          </cell>
          <cell r="D1376" t="str">
            <v>72.07.06.04</v>
          </cell>
          <cell r="E1376" t="str">
            <v>MAC.P/PROT.S-6 C-D</v>
          </cell>
          <cell r="F1376" t="str">
            <v>h</v>
          </cell>
        </row>
        <row r="1377">
          <cell r="B1377" t="str">
            <v>15.1.127</v>
          </cell>
          <cell r="D1377" t="str">
            <v>72.07.07.01</v>
          </cell>
          <cell r="E1377" t="str">
            <v>MAC.P/PROT.K-350 C-A</v>
          </cell>
          <cell r="F1377" t="str">
            <v>h</v>
          </cell>
        </row>
        <row r="1378">
          <cell r="B1378" t="str">
            <v>15.1.128</v>
          </cell>
          <cell r="D1378" t="str">
            <v>72.07.07.02</v>
          </cell>
          <cell r="E1378" t="str">
            <v>MAC.P/PROT.K-350 C-B</v>
          </cell>
          <cell r="F1378" t="str">
            <v>h</v>
          </cell>
        </row>
        <row r="1379">
          <cell r="B1379" t="str">
            <v>15.1.129</v>
          </cell>
          <cell r="D1379" t="str">
            <v>72.07.07.03</v>
          </cell>
          <cell r="E1379" t="str">
            <v>MAC.P/PROT.K-350 C-C</v>
          </cell>
          <cell r="F1379" t="str">
            <v>h</v>
          </cell>
        </row>
        <row r="1380">
          <cell r="B1380" t="str">
            <v>15.1.130</v>
          </cell>
          <cell r="D1380" t="str">
            <v>72.07.07.04</v>
          </cell>
          <cell r="E1380" t="str">
            <v>MAC.P/PROT.K-350 C-D</v>
          </cell>
          <cell r="F1380" t="str">
            <v>h</v>
          </cell>
        </row>
        <row r="1381">
          <cell r="B1381" t="str">
            <v>15.1.131</v>
          </cell>
          <cell r="D1381" t="str">
            <v>72.08.01.01</v>
          </cell>
          <cell r="E1381" t="str">
            <v>CHAS.IRRIG.6000L C-A</v>
          </cell>
          <cell r="F1381" t="str">
            <v>h</v>
          </cell>
        </row>
        <row r="1382">
          <cell r="B1382" t="str">
            <v>15.1.132</v>
          </cell>
          <cell r="D1382" t="str">
            <v>72.08.01.02</v>
          </cell>
          <cell r="E1382" t="str">
            <v>CHAS.IRRIG.6000L C-B</v>
          </cell>
          <cell r="F1382" t="str">
            <v>h</v>
          </cell>
        </row>
        <row r="1383">
          <cell r="B1383" t="str">
            <v>15.1.133</v>
          </cell>
          <cell r="D1383" t="str">
            <v>72.08.01.03</v>
          </cell>
          <cell r="E1383" t="str">
            <v>CHAS.IRRIG.6000L C-C</v>
          </cell>
          <cell r="F1383" t="str">
            <v>h</v>
          </cell>
        </row>
        <row r="1384">
          <cell r="B1384" t="str">
            <v>15.1.134</v>
          </cell>
          <cell r="D1384" t="str">
            <v>72.08.01.04</v>
          </cell>
          <cell r="E1384" t="str">
            <v>CHAS.IRRIG.6000L C-D</v>
          </cell>
          <cell r="F1384" t="str">
            <v>h</v>
          </cell>
        </row>
        <row r="1385">
          <cell r="B1385" t="str">
            <v>15.1.135</v>
          </cell>
          <cell r="D1385" t="str">
            <v>72.08.01.05</v>
          </cell>
          <cell r="E1385" t="str">
            <v>CHAS.IRRIG.6000L C-E</v>
          </cell>
          <cell r="F1385" t="str">
            <v>km</v>
          </cell>
        </row>
        <row r="1386">
          <cell r="B1386" t="str">
            <v>15.1.136</v>
          </cell>
          <cell r="D1386" t="str">
            <v>72.08.02.01</v>
          </cell>
          <cell r="E1386" t="str">
            <v>CHAS.IRRIG.9000L C-A</v>
          </cell>
          <cell r="F1386" t="str">
            <v>h</v>
          </cell>
        </row>
        <row r="1387">
          <cell r="B1387" t="str">
            <v>15.1.137</v>
          </cell>
          <cell r="D1387" t="str">
            <v>72.08.02.02</v>
          </cell>
          <cell r="E1387" t="str">
            <v>CHAS.IRRIG.9000L C-B</v>
          </cell>
          <cell r="F1387" t="str">
            <v>h</v>
          </cell>
        </row>
        <row r="1388">
          <cell r="B1388" t="str">
            <v>15.1.138</v>
          </cell>
          <cell r="D1388" t="str">
            <v>72.08.02.03</v>
          </cell>
          <cell r="E1388" t="str">
            <v>CHAS.IRRIG.9000L C-C</v>
          </cell>
          <cell r="F1388" t="str">
            <v>h</v>
          </cell>
        </row>
        <row r="1389">
          <cell r="B1389" t="str">
            <v>15.1.139</v>
          </cell>
          <cell r="D1389" t="str">
            <v>72.08.02.04</v>
          </cell>
          <cell r="E1389" t="str">
            <v>CHAS.IRRIG.9000L C-D</v>
          </cell>
          <cell r="F1389" t="str">
            <v>h</v>
          </cell>
        </row>
        <row r="1390">
          <cell r="B1390" t="str">
            <v>15.1.140</v>
          </cell>
          <cell r="D1390" t="str">
            <v>72.08.02.05</v>
          </cell>
          <cell r="E1390" t="str">
            <v>CHAS.IRRIG.9000L C-E</v>
          </cell>
          <cell r="F1390" t="str">
            <v>km</v>
          </cell>
        </row>
        <row r="1391">
          <cell r="B1391" t="str">
            <v>15.1.141</v>
          </cell>
          <cell r="D1391" t="str">
            <v>72.09.01.01</v>
          </cell>
          <cell r="E1391" t="str">
            <v>CHAS.BASC. 5M3 C-A</v>
          </cell>
          <cell r="F1391" t="str">
            <v>h</v>
          </cell>
        </row>
        <row r="1392">
          <cell r="B1392" t="str">
            <v>15.1.142</v>
          </cell>
          <cell r="D1392" t="str">
            <v>72.09.01.02</v>
          </cell>
          <cell r="E1392" t="str">
            <v>CHAS.BASC. 5M3 C-B</v>
          </cell>
          <cell r="F1392" t="str">
            <v>h</v>
          </cell>
        </row>
        <row r="1393">
          <cell r="B1393" t="str">
            <v>15.1.143</v>
          </cell>
          <cell r="D1393" t="str">
            <v>72.09.01.03</v>
          </cell>
          <cell r="E1393" t="str">
            <v>CHAS.BASC. 5M3 C-C</v>
          </cell>
          <cell r="F1393" t="str">
            <v>h</v>
          </cell>
        </row>
        <row r="1394">
          <cell r="B1394" t="str">
            <v>15.1.144</v>
          </cell>
          <cell r="D1394" t="str">
            <v>72.09.01.04</v>
          </cell>
          <cell r="E1394" t="str">
            <v>CHAS.BASC. 5M3 C-D</v>
          </cell>
          <cell r="F1394" t="str">
            <v>h</v>
          </cell>
        </row>
        <row r="1395">
          <cell r="B1395" t="str">
            <v>15.1.145</v>
          </cell>
          <cell r="D1395" t="str">
            <v>72.09.01.05</v>
          </cell>
          <cell r="E1395" t="str">
            <v>CHAS.BASC. 5M3 C-E</v>
          </cell>
          <cell r="F1395" t="str">
            <v>km</v>
          </cell>
        </row>
        <row r="1396">
          <cell r="B1396" t="str">
            <v>15.1.146</v>
          </cell>
          <cell r="D1396" t="str">
            <v>72.09.02.01</v>
          </cell>
          <cell r="E1396" t="str">
            <v>CHAS.BASC. 8M3 C-A</v>
          </cell>
          <cell r="F1396" t="str">
            <v>h</v>
          </cell>
        </row>
        <row r="1397">
          <cell r="B1397" t="str">
            <v>15.1.147</v>
          </cell>
          <cell r="D1397" t="str">
            <v>72.09.02.02</v>
          </cell>
          <cell r="E1397" t="str">
            <v>CHAS.BASC. 8M3 C-B</v>
          </cell>
          <cell r="F1397" t="str">
            <v>h</v>
          </cell>
        </row>
        <row r="1398">
          <cell r="B1398" t="str">
            <v>15.1.148</v>
          </cell>
          <cell r="D1398" t="str">
            <v>72.09.02.03</v>
          </cell>
          <cell r="E1398" t="str">
            <v>CHAS.BASC. 8M3 C-C</v>
          </cell>
          <cell r="F1398" t="str">
            <v>h</v>
          </cell>
        </row>
        <row r="1399">
          <cell r="B1399" t="str">
            <v>15.1.149</v>
          </cell>
          <cell r="D1399" t="str">
            <v>72.09.02.04</v>
          </cell>
          <cell r="E1399" t="str">
            <v>CHAS.BASC. 8M3 C-D</v>
          </cell>
          <cell r="F1399" t="str">
            <v>h</v>
          </cell>
        </row>
        <row r="1400">
          <cell r="B1400" t="str">
            <v>15.1.150</v>
          </cell>
          <cell r="D1400" t="str">
            <v>72.09.02.05</v>
          </cell>
          <cell r="E1400" t="str">
            <v xml:space="preserve">CHAS.BASC. 8M3 C-E </v>
          </cell>
          <cell r="F1400" t="str">
            <v>km</v>
          </cell>
        </row>
        <row r="1401">
          <cell r="B1401" t="str">
            <v>15.1.151</v>
          </cell>
          <cell r="D1401" t="str">
            <v>72.09.03.01</v>
          </cell>
          <cell r="E1401" t="str">
            <v>CHAS.BASC. 10M3 C-A</v>
          </cell>
          <cell r="F1401" t="str">
            <v>h</v>
          </cell>
        </row>
        <row r="1402">
          <cell r="B1402" t="str">
            <v>15.1.152</v>
          </cell>
          <cell r="D1402" t="str">
            <v>72.09.03.02</v>
          </cell>
          <cell r="E1402" t="str">
            <v>CHAS.BASC. 10M3 C-B</v>
          </cell>
          <cell r="F1402" t="str">
            <v>h</v>
          </cell>
        </row>
        <row r="1403">
          <cell r="B1403" t="str">
            <v>15.1.153</v>
          </cell>
          <cell r="D1403" t="str">
            <v>72.09.03.03</v>
          </cell>
          <cell r="E1403" t="str">
            <v>CHAS.BASC. 10M3 C-C</v>
          </cell>
          <cell r="F1403" t="str">
            <v>h</v>
          </cell>
        </row>
        <row r="1404">
          <cell r="B1404" t="str">
            <v>15.1.154</v>
          </cell>
          <cell r="D1404" t="str">
            <v>72.09.03.04</v>
          </cell>
          <cell r="E1404" t="str">
            <v>CHAS.BASC. 10M3 C-D</v>
          </cell>
          <cell r="F1404" t="str">
            <v>h</v>
          </cell>
        </row>
        <row r="1405">
          <cell r="B1405" t="str">
            <v>15.1.155</v>
          </cell>
          <cell r="D1405" t="str">
            <v>72.09.03.05</v>
          </cell>
          <cell r="E1405" t="str">
            <v>CHAS.BASC. 10M3 C-E</v>
          </cell>
          <cell r="F1405" t="str">
            <v>km</v>
          </cell>
        </row>
        <row r="1406">
          <cell r="B1406" t="str">
            <v>15.1.156</v>
          </cell>
          <cell r="D1406" t="str">
            <v>72.10.01.01</v>
          </cell>
          <cell r="E1406" t="str">
            <v>CHAS.BASC. 18,3M3 C-A</v>
          </cell>
          <cell r="F1406" t="str">
            <v>h</v>
          </cell>
        </row>
        <row r="1407">
          <cell r="B1407" t="str">
            <v>15.1.157</v>
          </cell>
          <cell r="D1407" t="str">
            <v>72.10.01.02</v>
          </cell>
          <cell r="E1407" t="str">
            <v>CHAS.BASC. 18,3M3 C-B</v>
          </cell>
          <cell r="F1407" t="str">
            <v>h</v>
          </cell>
        </row>
        <row r="1408">
          <cell r="B1408" t="str">
            <v>15.1.158</v>
          </cell>
          <cell r="D1408" t="str">
            <v>72.10.01.03</v>
          </cell>
          <cell r="E1408" t="str">
            <v>CHAS.BASC. 18,3M3 C-C</v>
          </cell>
          <cell r="F1408" t="str">
            <v>h</v>
          </cell>
        </row>
        <row r="1409">
          <cell r="B1409" t="str">
            <v>15.1.159</v>
          </cell>
          <cell r="D1409" t="str">
            <v>72.10.01.04</v>
          </cell>
          <cell r="E1409" t="str">
            <v>CHAS.BASC. 18,3M3 C-D</v>
          </cell>
          <cell r="F1409" t="str">
            <v>h</v>
          </cell>
        </row>
        <row r="1410">
          <cell r="B1410" t="str">
            <v>15.1.160</v>
          </cell>
          <cell r="D1410" t="str">
            <v>72.10.01.05</v>
          </cell>
          <cell r="E1410" t="str">
            <v>CHAS.BASC. 18,3M3 C-E</v>
          </cell>
          <cell r="F1410" t="str">
            <v>km</v>
          </cell>
        </row>
        <row r="1411">
          <cell r="B1411" t="str">
            <v>15.1.161</v>
          </cell>
          <cell r="D1411" t="str">
            <v>72.11.01.01</v>
          </cell>
          <cell r="E1411" t="str">
            <v xml:space="preserve">CHAS.BET. 5M3 C-A </v>
          </cell>
          <cell r="F1411" t="str">
            <v>h</v>
          </cell>
        </row>
        <row r="1412">
          <cell r="B1412" t="str">
            <v>15.1.162</v>
          </cell>
          <cell r="D1412" t="str">
            <v>72.11.01.02</v>
          </cell>
          <cell r="E1412" t="str">
            <v>CHAS.BET. 5M3 C-B</v>
          </cell>
          <cell r="F1412" t="str">
            <v>h</v>
          </cell>
        </row>
        <row r="1413">
          <cell r="B1413" t="str">
            <v>15.1.163</v>
          </cell>
          <cell r="D1413" t="str">
            <v>72.11.01.03</v>
          </cell>
          <cell r="E1413" t="str">
            <v>CHAS.BET. 5M3 C-C</v>
          </cell>
          <cell r="F1413" t="str">
            <v>h</v>
          </cell>
        </row>
        <row r="1414">
          <cell r="B1414" t="str">
            <v>15.1.164</v>
          </cell>
          <cell r="D1414" t="str">
            <v>72.11.01.04</v>
          </cell>
          <cell r="E1414" t="str">
            <v>CHAS.BET. 5M3 C-D</v>
          </cell>
          <cell r="F1414" t="str">
            <v>h</v>
          </cell>
        </row>
        <row r="1415">
          <cell r="B1415" t="str">
            <v>15.1.165</v>
          </cell>
          <cell r="D1415" t="str">
            <v>72.11.01.05</v>
          </cell>
          <cell r="E1415" t="str">
            <v>CHAS.BET. 5M3 C-E</v>
          </cell>
          <cell r="F1415" t="str">
            <v>km</v>
          </cell>
        </row>
        <row r="1416">
          <cell r="B1416" t="str">
            <v>15.1.166</v>
          </cell>
          <cell r="D1416" t="str">
            <v>72.11.02.01</v>
          </cell>
          <cell r="E1416" t="str">
            <v>CHAS.BET. 7M3 C-A</v>
          </cell>
          <cell r="F1416" t="str">
            <v>h</v>
          </cell>
        </row>
        <row r="1417">
          <cell r="B1417" t="str">
            <v>15.1.167</v>
          </cell>
          <cell r="D1417" t="str">
            <v>72.11.02.02</v>
          </cell>
          <cell r="E1417" t="str">
            <v>CHAS.BET. 7M3 C-B</v>
          </cell>
          <cell r="F1417" t="str">
            <v>h</v>
          </cell>
        </row>
        <row r="1418">
          <cell r="B1418" t="str">
            <v>15.1.168</v>
          </cell>
          <cell r="D1418" t="str">
            <v>72.11.02.03</v>
          </cell>
          <cell r="E1418" t="str">
            <v>CHAS.BET. 7M3 C-C</v>
          </cell>
          <cell r="F1418" t="str">
            <v>h</v>
          </cell>
        </row>
        <row r="1419">
          <cell r="B1419" t="str">
            <v>15.1.169</v>
          </cell>
          <cell r="D1419" t="str">
            <v>72.11.02.04</v>
          </cell>
          <cell r="E1419" t="str">
            <v>CHAS.BET. 7M3 C-D</v>
          </cell>
          <cell r="F1419" t="str">
            <v>h</v>
          </cell>
        </row>
        <row r="1420">
          <cell r="B1420" t="str">
            <v>15.1.170</v>
          </cell>
          <cell r="D1420" t="str">
            <v>72.11.02.05</v>
          </cell>
          <cell r="E1420" t="str">
            <v>CHAS.BET. 7M3 C-E</v>
          </cell>
          <cell r="F1420" t="str">
            <v>km</v>
          </cell>
        </row>
        <row r="1421">
          <cell r="B1421" t="str">
            <v>15.1.171</v>
          </cell>
          <cell r="D1421" t="str">
            <v>72.11.03.01</v>
          </cell>
          <cell r="E1421" t="str">
            <v>CHAS.BOMB.C.22T C-A</v>
          </cell>
          <cell r="F1421" t="str">
            <v>h</v>
          </cell>
        </row>
        <row r="1422">
          <cell r="B1422" t="str">
            <v>15.1.172</v>
          </cell>
          <cell r="D1422" t="str">
            <v>72.11.03.02</v>
          </cell>
          <cell r="E1422" t="str">
            <v>CHAS.BOMB.C.22T C-B</v>
          </cell>
          <cell r="F1422" t="str">
            <v>h</v>
          </cell>
        </row>
        <row r="1423">
          <cell r="B1423" t="str">
            <v>15.1.173</v>
          </cell>
          <cell r="D1423" t="str">
            <v>72.11.03.03</v>
          </cell>
          <cell r="E1423" t="str">
            <v>CHAS.BOMB.C.22T C-C</v>
          </cell>
          <cell r="F1423" t="str">
            <v>h</v>
          </cell>
        </row>
        <row r="1424">
          <cell r="B1424" t="str">
            <v>15.1.174</v>
          </cell>
          <cell r="D1424" t="str">
            <v>72.11.03.04</v>
          </cell>
          <cell r="E1424" t="str">
            <v>CHAS.BOMB.C.22T C-D</v>
          </cell>
          <cell r="F1424" t="str">
            <v>h</v>
          </cell>
        </row>
        <row r="1425">
          <cell r="B1425" t="str">
            <v>15.1.175</v>
          </cell>
          <cell r="D1425" t="str">
            <v>72.11.03.05</v>
          </cell>
          <cell r="E1425" t="str">
            <v>CHAS.BOMB.C.22T C-E</v>
          </cell>
          <cell r="F1425" t="str">
            <v>km</v>
          </cell>
        </row>
        <row r="1426">
          <cell r="B1426" t="str">
            <v>15.1.176</v>
          </cell>
          <cell r="D1426" t="str">
            <v>72.12.01.01</v>
          </cell>
          <cell r="E1426" t="str">
            <v>CHAS.C.M.4,5T C-A</v>
          </cell>
          <cell r="F1426" t="str">
            <v>h</v>
          </cell>
        </row>
        <row r="1427">
          <cell r="B1427" t="str">
            <v>15.1.177</v>
          </cell>
          <cell r="D1427" t="str">
            <v>72.12.01.02</v>
          </cell>
          <cell r="E1427" t="str">
            <v>CHAS.C.M.4,5T C-B</v>
          </cell>
          <cell r="F1427" t="str">
            <v>h</v>
          </cell>
        </row>
        <row r="1428">
          <cell r="B1428" t="str">
            <v>15.1.178</v>
          </cell>
          <cell r="D1428" t="str">
            <v>72.12.01.03</v>
          </cell>
          <cell r="E1428" t="str">
            <v>CHAS.C.M.4,5T C-C</v>
          </cell>
          <cell r="F1428" t="str">
            <v>h</v>
          </cell>
        </row>
        <row r="1429">
          <cell r="B1429" t="str">
            <v>15.1.179</v>
          </cell>
          <cell r="D1429" t="str">
            <v>72.12.01.04</v>
          </cell>
          <cell r="E1429" t="str">
            <v>CHAS.C.M.4,5T C-D</v>
          </cell>
          <cell r="F1429" t="str">
            <v>h</v>
          </cell>
        </row>
        <row r="1430">
          <cell r="B1430" t="str">
            <v>15.1.180</v>
          </cell>
          <cell r="D1430" t="str">
            <v>72.12.01.05</v>
          </cell>
          <cell r="E1430" t="str">
            <v>CHAS.C.M.4,5T C-E</v>
          </cell>
          <cell r="F1430" t="str">
            <v>km</v>
          </cell>
        </row>
        <row r="1431">
          <cell r="B1431" t="str">
            <v>15.1.181</v>
          </cell>
          <cell r="D1431" t="str">
            <v>72.12.02.01</v>
          </cell>
          <cell r="E1431" t="str">
            <v xml:space="preserve">CHAS.C.M.8,0T C-A </v>
          </cell>
          <cell r="F1431" t="str">
            <v>h</v>
          </cell>
        </row>
        <row r="1432">
          <cell r="B1432" t="str">
            <v>15.1.182</v>
          </cell>
          <cell r="D1432" t="str">
            <v>72.12.02.02</v>
          </cell>
          <cell r="E1432" t="str">
            <v>CHAS.C.M.8,0T C-B</v>
          </cell>
          <cell r="F1432" t="str">
            <v>h</v>
          </cell>
        </row>
        <row r="1433">
          <cell r="B1433" t="str">
            <v>15.1.183</v>
          </cell>
          <cell r="D1433" t="str">
            <v>72.12.02.03</v>
          </cell>
          <cell r="E1433" t="str">
            <v>CHAS.C.M.8,0T C-C</v>
          </cell>
          <cell r="F1433" t="str">
            <v>h</v>
          </cell>
        </row>
        <row r="1434">
          <cell r="B1434" t="str">
            <v>15.1.184</v>
          </cell>
          <cell r="D1434" t="str">
            <v>72.12.02.04</v>
          </cell>
          <cell r="E1434" t="str">
            <v xml:space="preserve">CHAS.C.M.8,0T C-D </v>
          </cell>
          <cell r="F1434" t="str">
            <v>h</v>
          </cell>
        </row>
        <row r="1435">
          <cell r="B1435" t="str">
            <v>15.1.185</v>
          </cell>
          <cell r="D1435" t="str">
            <v>72.12.02.05</v>
          </cell>
          <cell r="E1435" t="str">
            <v>CHAS.C.M.8,0T C-E</v>
          </cell>
          <cell r="F1435" t="str">
            <v>km</v>
          </cell>
        </row>
        <row r="1436">
          <cell r="B1436" t="str">
            <v>15.1.186</v>
          </cell>
          <cell r="D1436" t="str">
            <v>72.12.03.01</v>
          </cell>
          <cell r="E1436" t="str">
            <v>CHAS.C.M.10,5T C-A</v>
          </cell>
          <cell r="F1436" t="str">
            <v>h</v>
          </cell>
        </row>
        <row r="1437">
          <cell r="B1437" t="str">
            <v>15.1.187</v>
          </cell>
          <cell r="D1437" t="str">
            <v>72.12.03.02</v>
          </cell>
          <cell r="E1437" t="str">
            <v>CHAS.C.M.10,5T C-B</v>
          </cell>
          <cell r="F1437" t="str">
            <v>h</v>
          </cell>
        </row>
        <row r="1438">
          <cell r="B1438" t="str">
            <v>15.1.188</v>
          </cell>
          <cell r="D1438" t="str">
            <v>72.12.03.03</v>
          </cell>
          <cell r="E1438" t="str">
            <v>CHAS.C.M.10,5T C-C</v>
          </cell>
          <cell r="F1438" t="str">
            <v>h</v>
          </cell>
        </row>
        <row r="1439">
          <cell r="B1439" t="str">
            <v>15.1.189</v>
          </cell>
          <cell r="D1439" t="str">
            <v>72.12.03.04</v>
          </cell>
          <cell r="E1439" t="str">
            <v xml:space="preserve">CHAS.C.M.10,5T C-D </v>
          </cell>
          <cell r="F1439" t="str">
            <v>h</v>
          </cell>
        </row>
        <row r="1440">
          <cell r="B1440" t="str">
            <v>15.1.190</v>
          </cell>
          <cell r="D1440" t="str">
            <v>72.12.03.05</v>
          </cell>
          <cell r="E1440" t="str">
            <v>CHAS.C.M.10,5T C-E</v>
          </cell>
          <cell r="F1440" t="str">
            <v>km</v>
          </cell>
        </row>
        <row r="1441">
          <cell r="B1441" t="str">
            <v>15.1.191</v>
          </cell>
          <cell r="D1441" t="str">
            <v>72.12.04.01</v>
          </cell>
          <cell r="E1441" t="str">
            <v>CHAS.LUBR.3000L C-A</v>
          </cell>
          <cell r="F1441" t="str">
            <v>h</v>
          </cell>
        </row>
        <row r="1442">
          <cell r="B1442" t="str">
            <v>15.1.192</v>
          </cell>
          <cell r="D1442" t="str">
            <v>72.12.04.02</v>
          </cell>
          <cell r="E1442" t="str">
            <v>CHAS.LUBR.3000L C-B</v>
          </cell>
          <cell r="F1442" t="str">
            <v>h</v>
          </cell>
        </row>
        <row r="1443">
          <cell r="B1443" t="str">
            <v>15.1.193</v>
          </cell>
          <cell r="D1443" t="str">
            <v>72.12.04.03</v>
          </cell>
          <cell r="E1443" t="str">
            <v>CHAS.LUBR.3000L C-C</v>
          </cell>
          <cell r="F1443" t="str">
            <v>h</v>
          </cell>
        </row>
        <row r="1444">
          <cell r="B1444" t="str">
            <v>15.1.194</v>
          </cell>
          <cell r="D1444" t="str">
            <v>72.12.04.04</v>
          </cell>
          <cell r="E1444" t="str">
            <v>CHAS.LUBR.3000L C-D</v>
          </cell>
          <cell r="F1444" t="str">
            <v>h</v>
          </cell>
        </row>
        <row r="1445">
          <cell r="B1445" t="str">
            <v>15.1.195</v>
          </cell>
          <cell r="D1445" t="str">
            <v>72.12.04.05</v>
          </cell>
          <cell r="E1445" t="str">
            <v>CHAS.LUBR.3000L C-E</v>
          </cell>
          <cell r="F1445" t="str">
            <v>km</v>
          </cell>
        </row>
        <row r="1446">
          <cell r="B1446" t="str">
            <v>15.1.196</v>
          </cell>
          <cell r="D1446" t="str">
            <v>72.12.05.01</v>
          </cell>
          <cell r="E1446" t="str">
            <v>CHAS.LUBR.7000L C-A</v>
          </cell>
          <cell r="F1446" t="str">
            <v>h</v>
          </cell>
        </row>
        <row r="1447">
          <cell r="B1447" t="str">
            <v>15.1.197</v>
          </cell>
          <cell r="D1447" t="str">
            <v>72.12.05.02</v>
          </cell>
          <cell r="E1447" t="str">
            <v>CHAS.LUBR.7000L C-B</v>
          </cell>
          <cell r="F1447" t="str">
            <v>h</v>
          </cell>
        </row>
        <row r="1448">
          <cell r="B1448" t="str">
            <v>15.1.198</v>
          </cell>
          <cell r="D1448" t="str">
            <v>72.12.05.03</v>
          </cell>
          <cell r="E1448" t="str">
            <v>CHAS.LUBR.7000L C-C</v>
          </cell>
          <cell r="F1448" t="str">
            <v>h</v>
          </cell>
        </row>
        <row r="1449">
          <cell r="B1449" t="str">
            <v>15.1.199</v>
          </cell>
          <cell r="D1449" t="str">
            <v>72.12.05.04</v>
          </cell>
          <cell r="E1449" t="str">
            <v>CHAS.LUBR.7000L C-D</v>
          </cell>
          <cell r="F1449" t="str">
            <v>h</v>
          </cell>
        </row>
        <row r="1450">
          <cell r="B1450" t="str">
            <v>15.1.200</v>
          </cell>
          <cell r="D1450" t="str">
            <v>72.12.05.05</v>
          </cell>
          <cell r="E1450" t="str">
            <v>CHAS.LUBR.7000L C-E</v>
          </cell>
          <cell r="F1450" t="str">
            <v>km</v>
          </cell>
        </row>
        <row r="1451">
          <cell r="B1451" t="str">
            <v>15.1.201</v>
          </cell>
          <cell r="D1451" t="str">
            <v>72.12.06.01</v>
          </cell>
          <cell r="E1451" t="str">
            <v>CHAS.ABASTECEDOR C-A</v>
          </cell>
          <cell r="F1451" t="str">
            <v>h</v>
          </cell>
        </row>
        <row r="1452">
          <cell r="B1452" t="str">
            <v>15.1.202</v>
          </cell>
          <cell r="D1452" t="str">
            <v>72.12.06.02</v>
          </cell>
          <cell r="E1452" t="str">
            <v>CHAS.ABASTECEDOR C-B</v>
          </cell>
          <cell r="F1452" t="str">
            <v>h</v>
          </cell>
        </row>
        <row r="1453">
          <cell r="B1453" t="str">
            <v>15.1.203</v>
          </cell>
          <cell r="D1453" t="str">
            <v>72.12.06.03</v>
          </cell>
          <cell r="E1453" t="str">
            <v>CHAS.ABASTECEDOR C-C</v>
          </cell>
          <cell r="F1453" t="str">
            <v>h</v>
          </cell>
        </row>
        <row r="1454">
          <cell r="B1454" t="str">
            <v>15.1.204</v>
          </cell>
          <cell r="D1454" t="str">
            <v>72.12.06.04</v>
          </cell>
          <cell r="E1454" t="str">
            <v>CHAS.ABASTECEDOR C-D</v>
          </cell>
          <cell r="F1454" t="str">
            <v>h</v>
          </cell>
        </row>
        <row r="1455">
          <cell r="B1455" t="str">
            <v>15.1.205</v>
          </cell>
          <cell r="D1455" t="str">
            <v>72.12.06.05</v>
          </cell>
          <cell r="E1455" t="str">
            <v>CHAS.ABASTECEDOR C-E</v>
          </cell>
          <cell r="F1455" t="str">
            <v>km</v>
          </cell>
        </row>
        <row r="1456">
          <cell r="B1456" t="str">
            <v>15.1.206</v>
          </cell>
          <cell r="D1456" t="str">
            <v>72.12.07.01</v>
          </cell>
          <cell r="E1456" t="str">
            <v>CHAS.BOIAD.R. 8T C-A</v>
          </cell>
          <cell r="F1456" t="str">
            <v>h</v>
          </cell>
        </row>
        <row r="1457">
          <cell r="B1457" t="str">
            <v>15.1.207</v>
          </cell>
          <cell r="D1457" t="str">
            <v>72.12.07.02</v>
          </cell>
          <cell r="E1457" t="str">
            <v>CHAS.BOIAD.R. 8T C-B</v>
          </cell>
          <cell r="F1457" t="str">
            <v>h</v>
          </cell>
        </row>
        <row r="1458">
          <cell r="B1458" t="str">
            <v>15.1.208</v>
          </cell>
          <cell r="D1458" t="str">
            <v>72.12.07.03</v>
          </cell>
          <cell r="E1458" t="str">
            <v>CHAS.BOIAD.R. 8T C-C</v>
          </cell>
          <cell r="F1458" t="str">
            <v>h</v>
          </cell>
        </row>
        <row r="1459">
          <cell r="B1459" t="str">
            <v>15.1.209</v>
          </cell>
          <cell r="D1459" t="str">
            <v>72.12.07.04</v>
          </cell>
          <cell r="E1459" t="str">
            <v>CHAS.BOIAD.R. 8T C-D</v>
          </cell>
          <cell r="F1459" t="str">
            <v>h</v>
          </cell>
        </row>
        <row r="1460">
          <cell r="B1460" t="str">
            <v>15.1.210</v>
          </cell>
          <cell r="D1460" t="str">
            <v>72.12.08.04</v>
          </cell>
          <cell r="E1460" t="str">
            <v>CAMIN. ELEETRIF. C/CEST</v>
          </cell>
          <cell r="F1460" t="str">
            <v>h</v>
          </cell>
        </row>
        <row r="1461">
          <cell r="B1461" t="str">
            <v>15.1.211</v>
          </cell>
          <cell r="D1461" t="str">
            <v>72.13.01.01</v>
          </cell>
          <cell r="E1461" t="str">
            <v>CHAS.HIDROS.5600 C-A</v>
          </cell>
          <cell r="F1461" t="str">
            <v>h</v>
          </cell>
        </row>
        <row r="1462">
          <cell r="B1462" t="str">
            <v>15.1.212</v>
          </cell>
          <cell r="D1462" t="str">
            <v>72.13.01.02</v>
          </cell>
          <cell r="E1462" t="str">
            <v>CHAS.HIDROS.5600 C-B</v>
          </cell>
          <cell r="F1462" t="str">
            <v>h</v>
          </cell>
        </row>
        <row r="1463">
          <cell r="B1463" t="str">
            <v>15.1.213</v>
          </cell>
          <cell r="D1463" t="str">
            <v>72.13.01.03</v>
          </cell>
          <cell r="E1463" t="str">
            <v>CHAS.HIDROS.5600 C-C</v>
          </cell>
          <cell r="F1463" t="str">
            <v>h</v>
          </cell>
        </row>
        <row r="1464">
          <cell r="B1464" t="str">
            <v>15.1.214</v>
          </cell>
          <cell r="D1464" t="str">
            <v>72.13.01.04</v>
          </cell>
          <cell r="E1464" t="str">
            <v>CHAS.HIDROS.5600 C-D</v>
          </cell>
          <cell r="F1464" t="str">
            <v>h</v>
          </cell>
        </row>
        <row r="1465">
          <cell r="B1465" t="str">
            <v>15.1.215</v>
          </cell>
          <cell r="D1465" t="str">
            <v>72.13.01.05</v>
          </cell>
          <cell r="E1465" t="str">
            <v>CHAS.HIDROS.5600 C-E</v>
          </cell>
          <cell r="F1465" t="str">
            <v>km</v>
          </cell>
        </row>
        <row r="1466">
          <cell r="B1466" t="str">
            <v>15.1.216</v>
          </cell>
          <cell r="D1466" t="str">
            <v>72.14.01.01</v>
          </cell>
          <cell r="E1466" t="str">
            <v>CHAS.ESPARG.6000 C-A</v>
          </cell>
          <cell r="F1466" t="str">
            <v>h</v>
          </cell>
        </row>
        <row r="1467">
          <cell r="B1467" t="str">
            <v>15.1.217</v>
          </cell>
          <cell r="D1467" t="str">
            <v>72.14.01.02</v>
          </cell>
          <cell r="E1467" t="str">
            <v>CHAS.ESPARG.6000 C-B</v>
          </cell>
          <cell r="F1467" t="str">
            <v>h</v>
          </cell>
        </row>
        <row r="1468">
          <cell r="B1468" t="str">
            <v>15.1.218</v>
          </cell>
          <cell r="D1468" t="str">
            <v>72.14.01.03</v>
          </cell>
          <cell r="E1468" t="str">
            <v>CHAS.ESPARG.6000 C-C</v>
          </cell>
          <cell r="F1468" t="str">
            <v>h</v>
          </cell>
        </row>
        <row r="1469">
          <cell r="B1469" t="str">
            <v>15.1.219</v>
          </cell>
          <cell r="D1469" t="str">
            <v>72.14.01.04</v>
          </cell>
          <cell r="E1469" t="str">
            <v>CHAS.ESPARG.6000 C-D</v>
          </cell>
          <cell r="F1469" t="str">
            <v>h</v>
          </cell>
        </row>
        <row r="1470">
          <cell r="B1470" t="str">
            <v>15.1.220</v>
          </cell>
          <cell r="D1470" t="str">
            <v>72.14.01.05</v>
          </cell>
          <cell r="E1470" t="str">
            <v>CHAS.ESPARG.6000 C-E</v>
          </cell>
          <cell r="F1470" t="str">
            <v>km</v>
          </cell>
        </row>
        <row r="1471">
          <cell r="B1471" t="str">
            <v>15.1.221</v>
          </cell>
          <cell r="D1471" t="str">
            <v>72.15.01.01</v>
          </cell>
          <cell r="E1471" t="str">
            <v>CHAS.GUIN. 3,75T C-A</v>
          </cell>
          <cell r="F1471" t="str">
            <v>h</v>
          </cell>
        </row>
        <row r="1472">
          <cell r="B1472" t="str">
            <v>15.1.222</v>
          </cell>
          <cell r="D1472" t="str">
            <v>72.15.01.02</v>
          </cell>
          <cell r="E1472" t="str">
            <v>CHAS.GUIN. 3,75T C-B</v>
          </cell>
          <cell r="F1472" t="str">
            <v>h</v>
          </cell>
        </row>
        <row r="1473">
          <cell r="B1473" t="str">
            <v>15.1.223</v>
          </cell>
          <cell r="D1473" t="str">
            <v>72.15.01.03</v>
          </cell>
          <cell r="E1473" t="str">
            <v>CHAS.GUIN. 3,75T C-C</v>
          </cell>
          <cell r="F1473" t="str">
            <v>h</v>
          </cell>
        </row>
        <row r="1474">
          <cell r="B1474" t="str">
            <v>15.1.224</v>
          </cell>
          <cell r="D1474" t="str">
            <v>72.15.01.04</v>
          </cell>
          <cell r="E1474" t="str">
            <v>CHAS.GUIN. 3,75T C-D</v>
          </cell>
          <cell r="F1474" t="str">
            <v>h</v>
          </cell>
        </row>
        <row r="1475">
          <cell r="B1475" t="str">
            <v>15.1.225</v>
          </cell>
          <cell r="D1475" t="str">
            <v>72.15.01.05</v>
          </cell>
          <cell r="E1475" t="str">
            <v>CHAS.GUIN. 3,75T C-E</v>
          </cell>
          <cell r="F1475" t="str">
            <v>km</v>
          </cell>
        </row>
        <row r="1476">
          <cell r="B1476" t="str">
            <v>15.1.226</v>
          </cell>
          <cell r="D1476" t="str">
            <v>72.15.02.01</v>
          </cell>
          <cell r="E1476" t="str">
            <v>CHAS.GUINCHO 4,10T C-A</v>
          </cell>
          <cell r="F1476" t="str">
            <v>h</v>
          </cell>
        </row>
        <row r="1477">
          <cell r="B1477" t="str">
            <v>15.1.227</v>
          </cell>
          <cell r="D1477" t="str">
            <v>72.15.02.02</v>
          </cell>
          <cell r="E1477" t="str">
            <v>CHAS.GUINCHO 4,10T C-B</v>
          </cell>
          <cell r="F1477" t="str">
            <v>h</v>
          </cell>
        </row>
        <row r="1478">
          <cell r="B1478" t="str">
            <v>15.1.228</v>
          </cell>
          <cell r="D1478" t="str">
            <v>72.15.02.03</v>
          </cell>
          <cell r="E1478" t="str">
            <v>CHAS.GUINCHO 4,10T C-C</v>
          </cell>
          <cell r="F1478" t="str">
            <v>h</v>
          </cell>
        </row>
        <row r="1479">
          <cell r="B1479" t="str">
            <v>15.1.229</v>
          </cell>
          <cell r="D1479" t="str">
            <v>72.15.02.04</v>
          </cell>
          <cell r="E1479" t="str">
            <v>CHAS.GUINCHO 4,10T C-D</v>
          </cell>
          <cell r="F1479" t="str">
            <v>h</v>
          </cell>
        </row>
        <row r="1480">
          <cell r="B1480" t="str">
            <v>15.1.230</v>
          </cell>
          <cell r="D1480" t="str">
            <v>72.15.02.05</v>
          </cell>
          <cell r="E1480" t="str">
            <v>CHAS.GUINCHO 4,10T C-E</v>
          </cell>
          <cell r="F1480" t="str">
            <v>km</v>
          </cell>
        </row>
        <row r="1481">
          <cell r="B1481" t="str">
            <v>15.1.231</v>
          </cell>
          <cell r="D1481" t="str">
            <v>72.16.01.01</v>
          </cell>
          <cell r="E1481" t="str">
            <v>CHAS.US.L.A.10,5 C-A</v>
          </cell>
          <cell r="F1481" t="str">
            <v>h</v>
          </cell>
        </row>
        <row r="1482">
          <cell r="B1482" t="str">
            <v>15.1.232</v>
          </cell>
          <cell r="D1482" t="str">
            <v>72.16.01.02</v>
          </cell>
          <cell r="E1482" t="str">
            <v>CHAS.US.L.A.10,5 C-B</v>
          </cell>
          <cell r="F1482" t="str">
            <v>h</v>
          </cell>
        </row>
        <row r="1483">
          <cell r="B1483" t="str">
            <v>15.1.233</v>
          </cell>
          <cell r="D1483" t="str">
            <v>72.16.01.03</v>
          </cell>
          <cell r="E1483" t="str">
            <v>CHAS.US.L.A.10,5 C-C</v>
          </cell>
          <cell r="F1483" t="str">
            <v>h</v>
          </cell>
        </row>
        <row r="1484">
          <cell r="B1484" t="str">
            <v>15.1.234</v>
          </cell>
          <cell r="D1484" t="str">
            <v>72.16.01.04</v>
          </cell>
          <cell r="E1484" t="str">
            <v>CHAS.US.L.A.10,5 C-D</v>
          </cell>
          <cell r="F1484" t="str">
            <v>h</v>
          </cell>
        </row>
        <row r="1485">
          <cell r="B1485" t="str">
            <v>15.1.235</v>
          </cell>
          <cell r="D1485" t="str">
            <v>72.16.01.05</v>
          </cell>
          <cell r="E1485" t="str">
            <v>CHAS.US.L.A.10,5 C-E</v>
          </cell>
          <cell r="F1485" t="str">
            <v>km</v>
          </cell>
        </row>
        <row r="1486">
          <cell r="B1486" t="str">
            <v>15.1.236</v>
          </cell>
          <cell r="D1486" t="str">
            <v>72.16.02.01</v>
          </cell>
          <cell r="E1486" t="str">
            <v>CHAS.US.M.P.9M3 C-A</v>
          </cell>
          <cell r="F1486" t="str">
            <v>h</v>
          </cell>
        </row>
        <row r="1487">
          <cell r="B1487" t="str">
            <v>15.1.237</v>
          </cell>
          <cell r="D1487" t="str">
            <v>72.16.02.02</v>
          </cell>
          <cell r="E1487" t="str">
            <v>CHAS.US.M.P.9M3 C-B</v>
          </cell>
          <cell r="F1487" t="str">
            <v>h</v>
          </cell>
        </row>
        <row r="1488">
          <cell r="B1488" t="str">
            <v>15.1.238</v>
          </cell>
          <cell r="D1488" t="str">
            <v>72.16.02.03</v>
          </cell>
          <cell r="E1488" t="str">
            <v>CHAS.US.M.P.9M3 C-C</v>
          </cell>
          <cell r="F1488" t="str">
            <v>h</v>
          </cell>
        </row>
        <row r="1489">
          <cell r="B1489" t="str">
            <v>15.1.239</v>
          </cell>
          <cell r="D1489" t="str">
            <v>72.16.02.04</v>
          </cell>
          <cell r="E1489" t="str">
            <v>CHAS.US.M.P.9M3 C-D</v>
          </cell>
          <cell r="F1489" t="str">
            <v>h</v>
          </cell>
        </row>
        <row r="1490">
          <cell r="B1490" t="str">
            <v>15.1.240</v>
          </cell>
          <cell r="D1490" t="str">
            <v>72.17.01.01</v>
          </cell>
          <cell r="E1490" t="str">
            <v>CHAS.PANT.9M C-A</v>
          </cell>
          <cell r="F1490" t="str">
            <v>h</v>
          </cell>
        </row>
        <row r="1491">
          <cell r="B1491" t="str">
            <v>15.1.241</v>
          </cell>
          <cell r="D1491" t="str">
            <v>72.17.01.02</v>
          </cell>
          <cell r="E1491" t="str">
            <v>CHAS.PANT.9M C-B</v>
          </cell>
          <cell r="F1491" t="str">
            <v>h</v>
          </cell>
        </row>
        <row r="1492">
          <cell r="B1492" t="str">
            <v>15.1.242</v>
          </cell>
          <cell r="D1492" t="str">
            <v>72.17.01.03</v>
          </cell>
          <cell r="E1492" t="str">
            <v>CHAS.PANT.9M C-C</v>
          </cell>
          <cell r="F1492" t="str">
            <v>h</v>
          </cell>
        </row>
        <row r="1493">
          <cell r="B1493" t="str">
            <v>15.1.243</v>
          </cell>
          <cell r="D1493" t="str">
            <v>72.17.01.04</v>
          </cell>
          <cell r="E1493" t="str">
            <v>CHAS.PANT.9M C-D</v>
          </cell>
          <cell r="F1493" t="str">
            <v>h</v>
          </cell>
        </row>
        <row r="1494">
          <cell r="B1494" t="str">
            <v>15.1.244</v>
          </cell>
          <cell r="D1494" t="str">
            <v>72.18.01.01</v>
          </cell>
          <cell r="E1494" t="str">
            <v>CAV.M.CARR.30000 C-A</v>
          </cell>
          <cell r="F1494" t="str">
            <v>h</v>
          </cell>
        </row>
        <row r="1495">
          <cell r="B1495" t="str">
            <v>15.1.245</v>
          </cell>
          <cell r="D1495" t="str">
            <v>72.18.01.02</v>
          </cell>
          <cell r="E1495" t="str">
            <v>CAV.M.CARR.30000 C-B</v>
          </cell>
          <cell r="F1495" t="str">
            <v>h</v>
          </cell>
        </row>
        <row r="1496">
          <cell r="B1496" t="str">
            <v>15.1.246</v>
          </cell>
          <cell r="D1496" t="str">
            <v>72.18.01.03</v>
          </cell>
          <cell r="E1496" t="str">
            <v>CAV.M.CARR.30000 C-C</v>
          </cell>
          <cell r="F1496" t="str">
            <v>h</v>
          </cell>
        </row>
        <row r="1497">
          <cell r="B1497" t="str">
            <v>15.1.247</v>
          </cell>
          <cell r="D1497" t="str">
            <v>72.18.01.04</v>
          </cell>
          <cell r="E1497" t="str">
            <v>CAV.M.CARR.30000 C-D</v>
          </cell>
          <cell r="F1497" t="str">
            <v>h</v>
          </cell>
        </row>
        <row r="1498">
          <cell r="B1498" t="str">
            <v>15.1.248</v>
          </cell>
          <cell r="D1498" t="str">
            <v>72.18.01.05</v>
          </cell>
          <cell r="E1498" t="str">
            <v>CAV.M.CARR.30000 C-E</v>
          </cell>
          <cell r="F1498" t="str">
            <v>km</v>
          </cell>
        </row>
        <row r="1499">
          <cell r="B1499" t="str">
            <v>15.1.249</v>
          </cell>
          <cell r="D1499" t="str">
            <v>72.18.02.01</v>
          </cell>
          <cell r="E1499" t="str">
            <v>CAV.M.PRAN.30000 C-A</v>
          </cell>
          <cell r="F1499" t="str">
            <v>h</v>
          </cell>
        </row>
        <row r="1500">
          <cell r="B1500" t="str">
            <v>15.1.250</v>
          </cell>
          <cell r="D1500" t="str">
            <v>72.18.02.02</v>
          </cell>
          <cell r="E1500" t="str">
            <v>CAV.M.PRAN.30000 C-B</v>
          </cell>
          <cell r="F1500" t="str">
            <v>h</v>
          </cell>
        </row>
        <row r="1501">
          <cell r="B1501" t="str">
            <v>15.1.251</v>
          </cell>
          <cell r="D1501" t="str">
            <v>72.18.02.03</v>
          </cell>
          <cell r="E1501" t="str">
            <v>CAV.M.PRAN.30000 C-C</v>
          </cell>
          <cell r="F1501" t="str">
            <v>h</v>
          </cell>
        </row>
        <row r="1502">
          <cell r="B1502" t="str">
            <v>15.1.252</v>
          </cell>
          <cell r="D1502" t="str">
            <v>72.18.02.04</v>
          </cell>
          <cell r="E1502" t="str">
            <v>CAV.M.PRAN.30000 C-D</v>
          </cell>
          <cell r="F1502" t="str">
            <v>h</v>
          </cell>
        </row>
        <row r="1503">
          <cell r="B1503" t="str">
            <v>15.1.253</v>
          </cell>
          <cell r="D1503" t="str">
            <v>72.18.02.05</v>
          </cell>
          <cell r="E1503" t="str">
            <v>CAV.M.PRAN.30000 C-E</v>
          </cell>
          <cell r="F1503" t="str">
            <v>km</v>
          </cell>
        </row>
        <row r="1504">
          <cell r="B1504" t="str">
            <v>15.1.254</v>
          </cell>
          <cell r="D1504" t="str">
            <v>72.19.01.01</v>
          </cell>
          <cell r="E1504" t="str">
            <v>CAMPANULA C-A</v>
          </cell>
          <cell r="F1504" t="str">
            <v>h</v>
          </cell>
        </row>
        <row r="1505">
          <cell r="B1505" t="str">
            <v>15.1.255</v>
          </cell>
          <cell r="D1505" t="str">
            <v>72.19.01.02</v>
          </cell>
          <cell r="E1505" t="str">
            <v>CAMPANULA C-B</v>
          </cell>
          <cell r="F1505" t="str">
            <v>h</v>
          </cell>
        </row>
        <row r="1506">
          <cell r="B1506" t="str">
            <v>15.1.256</v>
          </cell>
          <cell r="D1506" t="str">
            <v>72.19.01.03</v>
          </cell>
          <cell r="E1506" t="str">
            <v>CAMPANULA C-C</v>
          </cell>
          <cell r="F1506" t="str">
            <v>h</v>
          </cell>
        </row>
        <row r="1507">
          <cell r="B1507" t="str">
            <v>15.1.257</v>
          </cell>
          <cell r="D1507" t="str">
            <v>72.19.01.04</v>
          </cell>
          <cell r="E1507" t="str">
            <v>CAMPANULA C-D</v>
          </cell>
          <cell r="F1507" t="str">
            <v>h</v>
          </cell>
        </row>
        <row r="1508">
          <cell r="B1508" t="str">
            <v>15.1.258</v>
          </cell>
          <cell r="D1508" t="str">
            <v>72.20.01.01</v>
          </cell>
          <cell r="E1508" t="str">
            <v xml:space="preserve">COMP.PERC.M.220 C-A </v>
          </cell>
          <cell r="F1508" t="str">
            <v>h</v>
          </cell>
        </row>
        <row r="1509">
          <cell r="B1509" t="str">
            <v>15.1.259</v>
          </cell>
          <cell r="D1509" t="str">
            <v>72.20.01.02</v>
          </cell>
          <cell r="E1509" t="str">
            <v>COMP.PERC.M.220 C-B</v>
          </cell>
          <cell r="F1509" t="str">
            <v>h</v>
          </cell>
        </row>
        <row r="1510">
          <cell r="B1510" t="str">
            <v>15.1.260</v>
          </cell>
          <cell r="D1510" t="str">
            <v>72.20.01.03</v>
          </cell>
          <cell r="E1510" t="str">
            <v>COMP.PERC.M.220 C-C</v>
          </cell>
          <cell r="F1510" t="str">
            <v>h</v>
          </cell>
        </row>
        <row r="1511">
          <cell r="B1511" t="str">
            <v>15.1.261</v>
          </cell>
          <cell r="D1511" t="str">
            <v>72.20.01.04</v>
          </cell>
          <cell r="E1511" t="str">
            <v>COMP.PERC.M.220 C-D</v>
          </cell>
          <cell r="F1511" t="str">
            <v>h</v>
          </cell>
        </row>
        <row r="1512">
          <cell r="B1512" t="str">
            <v>15.1.262</v>
          </cell>
          <cell r="D1512" t="str">
            <v>72.20.02.01</v>
          </cell>
          <cell r="E1512" t="str">
            <v>COMP.PL.M.1000 C-A</v>
          </cell>
          <cell r="F1512" t="str">
            <v>h</v>
          </cell>
        </row>
        <row r="1513">
          <cell r="B1513" t="str">
            <v>15.1.263</v>
          </cell>
          <cell r="D1513" t="str">
            <v>72.20.02.02</v>
          </cell>
          <cell r="E1513" t="str">
            <v>COMP.PL.M.1000 C-B</v>
          </cell>
          <cell r="F1513" t="str">
            <v>h</v>
          </cell>
        </row>
        <row r="1514">
          <cell r="B1514" t="str">
            <v>15.1.264</v>
          </cell>
          <cell r="D1514" t="str">
            <v>72.20.02.03</v>
          </cell>
          <cell r="E1514" t="str">
            <v>COMP.PL.M.1000 C-C</v>
          </cell>
          <cell r="F1514" t="str">
            <v>h</v>
          </cell>
        </row>
        <row r="1515">
          <cell r="B1515" t="str">
            <v>15.1.265</v>
          </cell>
          <cell r="D1515" t="str">
            <v>72.20.02.04</v>
          </cell>
          <cell r="E1515" t="str">
            <v>COMP.PL.M.1000 C-D</v>
          </cell>
          <cell r="F1515" t="str">
            <v>h</v>
          </cell>
        </row>
        <row r="1516">
          <cell r="B1516" t="str">
            <v>15.1.266</v>
          </cell>
          <cell r="D1516" t="str">
            <v>72.21.01.01</v>
          </cell>
          <cell r="E1516" t="str">
            <v>COMP. XA-90 MWD C-A</v>
          </cell>
          <cell r="F1516" t="str">
            <v>h</v>
          </cell>
        </row>
        <row r="1517">
          <cell r="B1517" t="str">
            <v>15.1.267</v>
          </cell>
          <cell r="D1517" t="str">
            <v>72.21.01.02</v>
          </cell>
          <cell r="E1517" t="str">
            <v>COMP. XA-90 MWD C-B</v>
          </cell>
          <cell r="F1517" t="str">
            <v>h</v>
          </cell>
        </row>
        <row r="1518">
          <cell r="B1518" t="str">
            <v>15.1.268</v>
          </cell>
          <cell r="D1518" t="str">
            <v>72.21.01.03</v>
          </cell>
          <cell r="E1518" t="str">
            <v>COMP. XA-90 MWD C-C</v>
          </cell>
          <cell r="F1518" t="str">
            <v>h</v>
          </cell>
        </row>
        <row r="1519">
          <cell r="B1519" t="str">
            <v>15.1.269</v>
          </cell>
          <cell r="D1519" t="str">
            <v>72.21.01.04</v>
          </cell>
          <cell r="E1519" t="str">
            <v>COMP. XA-90 MWD C-D</v>
          </cell>
          <cell r="F1519" t="str">
            <v>h</v>
          </cell>
        </row>
        <row r="1520">
          <cell r="B1520" t="str">
            <v>15.1.270</v>
          </cell>
          <cell r="D1520" t="str">
            <v>72.21.02.01</v>
          </cell>
          <cell r="E1520" t="str">
            <v>COMP. XA-125 MWD C-A</v>
          </cell>
          <cell r="F1520" t="str">
            <v>h</v>
          </cell>
        </row>
        <row r="1521">
          <cell r="B1521" t="str">
            <v>15.1.271</v>
          </cell>
          <cell r="D1521" t="str">
            <v>72.21.02.02</v>
          </cell>
          <cell r="E1521" t="str">
            <v>COMP. XA-125 MWD C-B</v>
          </cell>
          <cell r="F1521" t="str">
            <v>h</v>
          </cell>
        </row>
        <row r="1522">
          <cell r="B1522" t="str">
            <v>15.1.272</v>
          </cell>
          <cell r="D1522" t="str">
            <v>72.21.02.03</v>
          </cell>
          <cell r="E1522" t="str">
            <v>COMP. XA-125 MWD C-C</v>
          </cell>
          <cell r="F1522" t="str">
            <v>h</v>
          </cell>
        </row>
        <row r="1523">
          <cell r="B1523" t="str">
            <v>15.1.273</v>
          </cell>
          <cell r="D1523" t="str">
            <v>72.21.02.04</v>
          </cell>
          <cell r="E1523" t="str">
            <v>COMP. XA-125 MWD C-D</v>
          </cell>
          <cell r="F1523" t="str">
            <v>h</v>
          </cell>
        </row>
        <row r="1524">
          <cell r="B1524" t="str">
            <v>15.1.274</v>
          </cell>
          <cell r="D1524" t="str">
            <v>72.21.03.01</v>
          </cell>
          <cell r="E1524" t="str">
            <v>COMP. XA-175 MWD C-A</v>
          </cell>
          <cell r="F1524" t="str">
            <v>h</v>
          </cell>
        </row>
        <row r="1525">
          <cell r="B1525" t="str">
            <v>15.1.275</v>
          </cell>
          <cell r="D1525" t="str">
            <v>72.21.03.02</v>
          </cell>
          <cell r="E1525" t="str">
            <v>COMP. XA-175 MWD C-B</v>
          </cell>
          <cell r="F1525" t="str">
            <v>h</v>
          </cell>
        </row>
        <row r="1526">
          <cell r="B1526" t="str">
            <v>15.1.276</v>
          </cell>
          <cell r="D1526" t="str">
            <v>72.21.03.03</v>
          </cell>
          <cell r="E1526" t="str">
            <v>COMP. XA-175 MWD C-C</v>
          </cell>
          <cell r="F1526" t="str">
            <v>h</v>
          </cell>
        </row>
        <row r="1527">
          <cell r="B1527" t="str">
            <v>15.1.277</v>
          </cell>
          <cell r="D1527" t="str">
            <v>72.21.03.04</v>
          </cell>
          <cell r="E1527" t="str">
            <v>COMP. XA-175 MWD C-D</v>
          </cell>
          <cell r="F1527" t="str">
            <v>h</v>
          </cell>
        </row>
        <row r="1528">
          <cell r="B1528" t="str">
            <v>15.1.278</v>
          </cell>
          <cell r="D1528" t="str">
            <v>72.21.04.01</v>
          </cell>
          <cell r="E1528" t="str">
            <v>COMP. XA-360 MWD C-A</v>
          </cell>
          <cell r="F1528" t="str">
            <v>h</v>
          </cell>
        </row>
        <row r="1529">
          <cell r="B1529" t="str">
            <v>15.1.279</v>
          </cell>
          <cell r="D1529" t="str">
            <v>72.21.04.02</v>
          </cell>
          <cell r="E1529" t="str">
            <v>COMP. XA-360 MWD C-B</v>
          </cell>
          <cell r="F1529" t="str">
            <v>h</v>
          </cell>
        </row>
        <row r="1530">
          <cell r="B1530" t="str">
            <v>15.1.280</v>
          </cell>
          <cell r="D1530" t="str">
            <v>72.21.04.03</v>
          </cell>
          <cell r="E1530" t="str">
            <v>COMP. XA-360 MWD C-C</v>
          </cell>
          <cell r="F1530" t="str">
            <v>h</v>
          </cell>
        </row>
        <row r="1531">
          <cell r="B1531" t="str">
            <v>15.1.281</v>
          </cell>
          <cell r="D1531" t="str">
            <v>72.21.04.04</v>
          </cell>
          <cell r="E1531" t="str">
            <v>COMP. XA-360 MWD C-D</v>
          </cell>
          <cell r="F1531" t="str">
            <v>h</v>
          </cell>
        </row>
        <row r="1532">
          <cell r="B1532" t="str">
            <v>15.1.282</v>
          </cell>
          <cell r="D1532" t="str">
            <v>72.22.03.01</v>
          </cell>
          <cell r="E1532" t="str">
            <v>DEM.FAIXA Q. 500L C-A</v>
          </cell>
          <cell r="F1532" t="str">
            <v>h</v>
          </cell>
        </row>
        <row r="1533">
          <cell r="B1533" t="str">
            <v>15.1.283</v>
          </cell>
          <cell r="D1533" t="str">
            <v>72.22.03.02</v>
          </cell>
          <cell r="E1533" t="str">
            <v>DEM.FAIXA Q. 500L C-B</v>
          </cell>
          <cell r="F1533" t="str">
            <v>h</v>
          </cell>
        </row>
        <row r="1534">
          <cell r="B1534" t="str">
            <v>15.1.284</v>
          </cell>
          <cell r="D1534" t="str">
            <v>72.22.03.03</v>
          </cell>
          <cell r="E1534" t="str">
            <v>DEM.FAIXA Q. 500L C-C</v>
          </cell>
          <cell r="F1534" t="str">
            <v>h</v>
          </cell>
        </row>
        <row r="1535">
          <cell r="B1535" t="str">
            <v>15.1.285</v>
          </cell>
          <cell r="D1535" t="str">
            <v>72.22.03.04</v>
          </cell>
          <cell r="E1535" t="str">
            <v>DEM.FAIXA Q. 500L C-D</v>
          </cell>
          <cell r="F1535" t="str">
            <v>h</v>
          </cell>
        </row>
        <row r="1536">
          <cell r="B1536" t="str">
            <v>15.1.286</v>
          </cell>
          <cell r="D1536" t="str">
            <v>72.23.01.01</v>
          </cell>
          <cell r="E1536" t="str">
            <v>DIST.A.S/E 1000 C-A</v>
          </cell>
          <cell r="F1536" t="str">
            <v>h</v>
          </cell>
        </row>
        <row r="1537">
          <cell r="B1537" t="str">
            <v>15.1.287</v>
          </cell>
          <cell r="D1537" t="str">
            <v>72.23.01.02</v>
          </cell>
          <cell r="E1537" t="str">
            <v>DIST.A.S/E 1000 C-B</v>
          </cell>
          <cell r="F1537" t="str">
            <v>h</v>
          </cell>
        </row>
        <row r="1538">
          <cell r="B1538" t="str">
            <v>15.1.288</v>
          </cell>
          <cell r="D1538" t="str">
            <v>72.23.01.03</v>
          </cell>
          <cell r="E1538" t="str">
            <v>DIST.A.S/E 1000 C-C</v>
          </cell>
          <cell r="F1538" t="str">
            <v>h</v>
          </cell>
        </row>
        <row r="1539">
          <cell r="B1539" t="str">
            <v>15.1.289</v>
          </cell>
          <cell r="D1539" t="str">
            <v>72.23.01.04</v>
          </cell>
          <cell r="E1539" t="str">
            <v>DIST.A.S/E 1000 C-D</v>
          </cell>
          <cell r="F1539" t="str">
            <v>h</v>
          </cell>
        </row>
        <row r="1540">
          <cell r="B1540" t="str">
            <v>15.1.290</v>
          </cell>
          <cell r="D1540" t="str">
            <v>72.23.02.01</v>
          </cell>
          <cell r="E1540" t="str">
            <v>DIST.AGR.600T/H C-A</v>
          </cell>
          <cell r="F1540" t="str">
            <v>h</v>
          </cell>
        </row>
        <row r="1541">
          <cell r="B1541" t="str">
            <v>15.1.291</v>
          </cell>
          <cell r="D1541" t="str">
            <v>72.23.02.02</v>
          </cell>
          <cell r="E1541" t="str">
            <v>DIST.AGR.600T/H C-B</v>
          </cell>
          <cell r="F1541" t="str">
            <v>h</v>
          </cell>
        </row>
        <row r="1542">
          <cell r="B1542" t="str">
            <v>15.1.292</v>
          </cell>
          <cell r="D1542" t="str">
            <v>72.23.02.03</v>
          </cell>
          <cell r="E1542" t="str">
            <v>DIST.AGR.600T/H C-C</v>
          </cell>
          <cell r="F1542" t="str">
            <v>h</v>
          </cell>
        </row>
        <row r="1543">
          <cell r="B1543" t="str">
            <v>15.1.293</v>
          </cell>
          <cell r="D1543" t="str">
            <v>72.23.02.04</v>
          </cell>
          <cell r="E1543" t="str">
            <v>DIST.AGR.600T/H C-D</v>
          </cell>
          <cell r="F1543" t="str">
            <v>h</v>
          </cell>
        </row>
        <row r="1544">
          <cell r="B1544" t="str">
            <v>15.1.294</v>
          </cell>
          <cell r="D1544" t="str">
            <v>72.23.03.01</v>
          </cell>
          <cell r="E1544" t="str">
            <v>DISTR.ASF.R.2400 C-A</v>
          </cell>
          <cell r="F1544" t="str">
            <v>h</v>
          </cell>
        </row>
        <row r="1545">
          <cell r="B1545" t="str">
            <v>15.1.295</v>
          </cell>
          <cell r="D1545" t="str">
            <v>72.23.03.02</v>
          </cell>
          <cell r="E1545" t="str">
            <v>DISTR.ASF.R.2400 C-B</v>
          </cell>
          <cell r="F1545" t="str">
            <v>h</v>
          </cell>
        </row>
        <row r="1546">
          <cell r="B1546" t="str">
            <v>15.1.296</v>
          </cell>
          <cell r="D1546" t="str">
            <v>72.23.03.03</v>
          </cell>
          <cell r="E1546" t="str">
            <v>DISTR.ASF.R.2400 C-C</v>
          </cell>
          <cell r="F1546" t="str">
            <v>h</v>
          </cell>
        </row>
        <row r="1547">
          <cell r="B1547" t="str">
            <v>15.1.297</v>
          </cell>
          <cell r="D1547" t="str">
            <v>72.23.03.04</v>
          </cell>
          <cell r="E1547" t="str">
            <v>DISTR.ASF.R.2400 C-D</v>
          </cell>
          <cell r="F1547" t="str">
            <v>h</v>
          </cell>
        </row>
        <row r="1548">
          <cell r="B1548" t="str">
            <v>15.1.298</v>
          </cell>
          <cell r="D1548" t="str">
            <v>72.24.01.01</v>
          </cell>
          <cell r="E1548" t="str">
            <v>DIST.AD. SEM.700L C-A</v>
          </cell>
          <cell r="F1548" t="str">
            <v>h</v>
          </cell>
        </row>
        <row r="1549">
          <cell r="B1549" t="str">
            <v>15.1.299</v>
          </cell>
          <cell r="D1549" t="str">
            <v>72.24.01.02</v>
          </cell>
          <cell r="E1549" t="str">
            <v>DIST.AD. SEM.700L C-B</v>
          </cell>
          <cell r="F1549" t="str">
            <v>h</v>
          </cell>
        </row>
        <row r="1550">
          <cell r="B1550" t="str">
            <v>15.1.300</v>
          </cell>
          <cell r="D1550" t="str">
            <v>72.24.01.03</v>
          </cell>
          <cell r="E1550" t="str">
            <v>DIST.AD. SEM.700L C-C</v>
          </cell>
          <cell r="F1550" t="str">
            <v>h</v>
          </cell>
        </row>
        <row r="1551">
          <cell r="B1551" t="str">
            <v>15.1.301</v>
          </cell>
          <cell r="D1551" t="str">
            <v>72.24.01.04</v>
          </cell>
          <cell r="E1551" t="str">
            <v>DIST.AD. SEM.700L C-D</v>
          </cell>
          <cell r="F1551" t="str">
            <v>h</v>
          </cell>
        </row>
        <row r="1552">
          <cell r="B1552" t="str">
            <v>15.1.302</v>
          </cell>
          <cell r="D1552" t="str">
            <v>72.25.01.01</v>
          </cell>
          <cell r="E1552" t="str">
            <v>DRAGA C/EMB.A.400 C-A</v>
          </cell>
          <cell r="F1552" t="str">
            <v>h</v>
          </cell>
        </row>
        <row r="1553">
          <cell r="B1553" t="str">
            <v>15.1.303</v>
          </cell>
          <cell r="D1553" t="str">
            <v>72.25.01.02</v>
          </cell>
          <cell r="E1553" t="str">
            <v>DRAGA C/EMB.A.400 C-B</v>
          </cell>
          <cell r="F1553" t="str">
            <v>h</v>
          </cell>
        </row>
        <row r="1554">
          <cell r="B1554" t="str">
            <v>15.1.304</v>
          </cell>
          <cell r="D1554" t="str">
            <v>72.25.01.03</v>
          </cell>
          <cell r="E1554" t="str">
            <v>DRAGA C/EMB.A.400 C-C h</v>
          </cell>
          <cell r="F1554" t="str">
            <v>h</v>
          </cell>
        </row>
        <row r="1555">
          <cell r="B1555" t="str">
            <v>15.1.305</v>
          </cell>
          <cell r="D1555" t="str">
            <v>72.25.01.04</v>
          </cell>
          <cell r="E1555" t="str">
            <v>DRAGA C/EMB.A.400 C-D</v>
          </cell>
          <cell r="F1555" t="str">
            <v>h</v>
          </cell>
        </row>
        <row r="1556">
          <cell r="B1556" t="str">
            <v>15.1.306</v>
          </cell>
          <cell r="D1556" t="str">
            <v>72.26.01.01</v>
          </cell>
          <cell r="E1556" t="str">
            <v>EQUIP.VIS.OAE 25M C-A</v>
          </cell>
          <cell r="F1556" t="str">
            <v>h</v>
          </cell>
        </row>
        <row r="1557">
          <cell r="B1557" t="str">
            <v>15.1.307</v>
          </cell>
          <cell r="D1557" t="str">
            <v>72.26.01.02</v>
          </cell>
          <cell r="E1557" t="str">
            <v>EQUIP.VIS.OAE 25M C-B</v>
          </cell>
          <cell r="F1557" t="str">
            <v>h</v>
          </cell>
        </row>
        <row r="1558">
          <cell r="B1558" t="str">
            <v>15.1.308</v>
          </cell>
          <cell r="D1558" t="str">
            <v>72.26.01.03</v>
          </cell>
          <cell r="E1558" t="str">
            <v>EQUIP.VIS.OAE 25M C-C</v>
          </cell>
          <cell r="F1558" t="str">
            <v>h</v>
          </cell>
        </row>
        <row r="1559">
          <cell r="B1559" t="str">
            <v>15.1.309</v>
          </cell>
          <cell r="D1559" t="str">
            <v>72.26.01.04</v>
          </cell>
          <cell r="E1559" t="str">
            <v>EQUIP.VIS.OAE 25M C-D</v>
          </cell>
          <cell r="F1559" t="str">
            <v>h</v>
          </cell>
        </row>
        <row r="1560">
          <cell r="B1560" t="str">
            <v>15.1.310</v>
          </cell>
          <cell r="D1560" t="str">
            <v>72.26.02.01</v>
          </cell>
          <cell r="E1560" t="str">
            <v>EQ.VIS.OAE 12,14M C-A</v>
          </cell>
          <cell r="F1560" t="str">
            <v>h</v>
          </cell>
        </row>
        <row r="1561">
          <cell r="B1561" t="str">
            <v>15.1.311</v>
          </cell>
          <cell r="D1561" t="str">
            <v>72.26.02.02</v>
          </cell>
          <cell r="E1561" t="str">
            <v>EQ.VIS.OAE 12,14M C-B</v>
          </cell>
          <cell r="F1561" t="str">
            <v>h</v>
          </cell>
        </row>
        <row r="1562">
          <cell r="B1562" t="str">
            <v>15.1.312</v>
          </cell>
          <cell r="D1562" t="str">
            <v>72.26.02.03</v>
          </cell>
          <cell r="E1562" t="str">
            <v>EQ.VIS.OAE 12,14M C-C</v>
          </cell>
          <cell r="F1562" t="str">
            <v>h</v>
          </cell>
        </row>
        <row r="1563">
          <cell r="B1563" t="str">
            <v>15.1.313</v>
          </cell>
          <cell r="D1563" t="str">
            <v>72.26.02.04</v>
          </cell>
          <cell r="E1563" t="str">
            <v xml:space="preserve">EQ.VIS.OAE 12,14M C-D </v>
          </cell>
          <cell r="F1563" t="str">
            <v>h</v>
          </cell>
        </row>
        <row r="1564">
          <cell r="B1564" t="str">
            <v>15.1.314</v>
          </cell>
          <cell r="D1564" t="str">
            <v>72.26.03.01</v>
          </cell>
          <cell r="E1564" t="str">
            <v>EQ.VIS.OAE 7,62M C-A</v>
          </cell>
          <cell r="F1564" t="str">
            <v>h</v>
          </cell>
        </row>
        <row r="1565">
          <cell r="B1565" t="str">
            <v>15.1.315</v>
          </cell>
          <cell r="D1565" t="str">
            <v>72.26.03.02</v>
          </cell>
          <cell r="E1565" t="str">
            <v>EQ.VIS.OAE 7,62M C-B</v>
          </cell>
          <cell r="F1565" t="str">
            <v>h</v>
          </cell>
        </row>
        <row r="1566">
          <cell r="B1566" t="str">
            <v>15.1.316</v>
          </cell>
          <cell r="D1566" t="str">
            <v>72.26.03.03</v>
          </cell>
          <cell r="E1566" t="str">
            <v>EQ.VIS.OAE 7,62M C-C</v>
          </cell>
          <cell r="F1566" t="str">
            <v>h</v>
          </cell>
        </row>
        <row r="1567">
          <cell r="B1567" t="str">
            <v>15.1.317</v>
          </cell>
          <cell r="D1567" t="str">
            <v>72.26.03.04</v>
          </cell>
          <cell r="E1567" t="str">
            <v>EQ.VIS.OAE 7,62M C-D</v>
          </cell>
          <cell r="F1567" t="str">
            <v>h</v>
          </cell>
        </row>
        <row r="1568">
          <cell r="B1568" t="str">
            <v>15.1.318</v>
          </cell>
          <cell r="D1568" t="str">
            <v xml:space="preserve">72.26.04.06 </v>
          </cell>
          <cell r="E1568" t="str">
            <v>E. LAB. CAMPO/SEDE C-F</v>
          </cell>
          <cell r="F1568" t="str">
            <v>equip. mensal</v>
          </cell>
        </row>
        <row r="1569">
          <cell r="B1569" t="str">
            <v>15.1.319</v>
          </cell>
          <cell r="D1569" t="str">
            <v>72.27.01.01</v>
          </cell>
          <cell r="E1569" t="str">
            <v>ESC.H.S/ES.0,7M3 C-A</v>
          </cell>
          <cell r="F1569" t="str">
            <v>h</v>
          </cell>
        </row>
        <row r="1570">
          <cell r="B1570" t="str">
            <v>15.1.320</v>
          </cell>
          <cell r="D1570" t="str">
            <v>72.27.01.02</v>
          </cell>
          <cell r="E1570" t="str">
            <v>ESC.H.S/ES.0,7M3 C-B</v>
          </cell>
          <cell r="F1570" t="str">
            <v>h</v>
          </cell>
        </row>
        <row r="1571">
          <cell r="B1571" t="str">
            <v>15.1.321</v>
          </cell>
          <cell r="D1571" t="str">
            <v>72.27.01.03</v>
          </cell>
          <cell r="E1571" t="str">
            <v>ESC.H.S/ES.0,7M3 C-C</v>
          </cell>
          <cell r="F1571" t="str">
            <v>h</v>
          </cell>
        </row>
        <row r="1572">
          <cell r="B1572" t="str">
            <v>15.1.322</v>
          </cell>
          <cell r="D1572" t="str">
            <v>72.27.01.04</v>
          </cell>
          <cell r="E1572" t="str">
            <v>ESC.H.S/ES.0,7M3 C-D</v>
          </cell>
          <cell r="F1572" t="str">
            <v>h</v>
          </cell>
        </row>
        <row r="1573">
          <cell r="B1573" t="str">
            <v>15.1.323</v>
          </cell>
          <cell r="D1573" t="str">
            <v>72.27.02.01</v>
          </cell>
          <cell r="E1573" t="str">
            <v>ESC.H.S/ES.0,6M3 C-A</v>
          </cell>
          <cell r="F1573" t="str">
            <v>h</v>
          </cell>
        </row>
        <row r="1574">
          <cell r="B1574" t="str">
            <v>15.1.324</v>
          </cell>
          <cell r="D1574" t="str">
            <v>72.27.02.02</v>
          </cell>
          <cell r="E1574" t="str">
            <v xml:space="preserve">ESC.H.S/ES.0,6M3 C-B </v>
          </cell>
          <cell r="F1574" t="str">
            <v>h</v>
          </cell>
        </row>
        <row r="1575">
          <cell r="B1575" t="str">
            <v>15.1.325</v>
          </cell>
          <cell r="D1575" t="str">
            <v>72.27.02.03</v>
          </cell>
          <cell r="E1575" t="str">
            <v>ESC.H.S/ES.0,6M3 C-C</v>
          </cell>
          <cell r="F1575" t="str">
            <v>h</v>
          </cell>
        </row>
        <row r="1576">
          <cell r="B1576" t="str">
            <v>15.1.326</v>
          </cell>
          <cell r="D1576" t="str">
            <v>72.27.02.04</v>
          </cell>
          <cell r="E1576" t="str">
            <v>ESC.H.S/ES.0,6M3 C-D</v>
          </cell>
          <cell r="F1576" t="str">
            <v>h</v>
          </cell>
        </row>
        <row r="1577">
          <cell r="B1577" t="str">
            <v>15.1.327</v>
          </cell>
          <cell r="D1577" t="str">
            <v>72.27.03.01</v>
          </cell>
          <cell r="E1577" t="str">
            <v xml:space="preserve">ESC.H.S/ES.0,62M3 C-A </v>
          </cell>
          <cell r="F1577" t="str">
            <v>h</v>
          </cell>
        </row>
        <row r="1578">
          <cell r="B1578" t="str">
            <v>15.1.328</v>
          </cell>
          <cell r="D1578" t="str">
            <v>72.27.03.02</v>
          </cell>
          <cell r="E1578" t="str">
            <v>ESC.H.S/ES.0,62M3 C-B</v>
          </cell>
          <cell r="F1578" t="str">
            <v>h</v>
          </cell>
        </row>
        <row r="1579">
          <cell r="B1579" t="str">
            <v>15.1.329</v>
          </cell>
          <cell r="D1579" t="str">
            <v>72.27.03.03</v>
          </cell>
          <cell r="E1579" t="str">
            <v>ESC.H.S/ES.0,62M3 C-C</v>
          </cell>
          <cell r="F1579" t="str">
            <v>h</v>
          </cell>
        </row>
        <row r="1580">
          <cell r="B1580" t="str">
            <v>15.1.330</v>
          </cell>
          <cell r="D1580" t="str">
            <v>72.27.03.04</v>
          </cell>
          <cell r="E1580" t="str">
            <v>ESC.H.S/ES.0,62M3 C-D</v>
          </cell>
          <cell r="F1580" t="str">
            <v>h</v>
          </cell>
        </row>
        <row r="1581">
          <cell r="B1581" t="str">
            <v>15.1.331</v>
          </cell>
          <cell r="D1581" t="str">
            <v>72.27.04.01</v>
          </cell>
          <cell r="E1581" t="str">
            <v>ESC.H.S/ES.2,2M3 C-A</v>
          </cell>
          <cell r="F1581" t="str">
            <v>h</v>
          </cell>
        </row>
        <row r="1582">
          <cell r="B1582" t="str">
            <v>15.1.332</v>
          </cell>
          <cell r="D1582" t="str">
            <v>72.27.04.02</v>
          </cell>
          <cell r="E1582" t="str">
            <v>ESC.H.S/ES.2,2M3 C-B</v>
          </cell>
          <cell r="F1582" t="str">
            <v>h</v>
          </cell>
        </row>
        <row r="1583">
          <cell r="B1583" t="str">
            <v>15.1.333</v>
          </cell>
          <cell r="D1583" t="str">
            <v>72.27.04.03</v>
          </cell>
          <cell r="E1583" t="str">
            <v>ESC.H.S/ES.2,2M3 C-C</v>
          </cell>
          <cell r="F1583" t="str">
            <v>h</v>
          </cell>
        </row>
        <row r="1584">
          <cell r="B1584" t="str">
            <v>15.1.334</v>
          </cell>
          <cell r="D1584" t="str">
            <v>72.27.04.04</v>
          </cell>
          <cell r="E1584" t="str">
            <v>ESC.H.S/ES.2,2M3 C-D</v>
          </cell>
          <cell r="F1584" t="str">
            <v>h</v>
          </cell>
        </row>
        <row r="1585">
          <cell r="B1585" t="str">
            <v>15.1.335</v>
          </cell>
          <cell r="D1585" t="str">
            <v>72.27.05.01</v>
          </cell>
          <cell r="E1585" t="str">
            <v>ESC.H.S/PN0,25M3 C-A</v>
          </cell>
          <cell r="F1585" t="str">
            <v>h</v>
          </cell>
        </row>
        <row r="1586">
          <cell r="B1586" t="str">
            <v>15.1.336</v>
          </cell>
          <cell r="D1586" t="str">
            <v>72.27.05.02</v>
          </cell>
          <cell r="E1586" t="str">
            <v>ESC.H.S/PN0,25M3 C-B</v>
          </cell>
          <cell r="F1586" t="str">
            <v>h</v>
          </cell>
        </row>
        <row r="1587">
          <cell r="B1587" t="str">
            <v>15.1.337</v>
          </cell>
          <cell r="D1587" t="str">
            <v>72.27.05.03</v>
          </cell>
          <cell r="E1587" t="str">
            <v>ESC.H.S/PN0,25M3 C-C</v>
          </cell>
          <cell r="F1587" t="str">
            <v>h</v>
          </cell>
        </row>
        <row r="1588">
          <cell r="B1588" t="str">
            <v>15.1.338</v>
          </cell>
          <cell r="D1588" t="str">
            <v>72.27.05.04</v>
          </cell>
          <cell r="E1588" t="str">
            <v>ESC.H.S/PN0,25M3 C-D</v>
          </cell>
          <cell r="F1588" t="str">
            <v>h</v>
          </cell>
        </row>
        <row r="1589">
          <cell r="B1589" t="str">
            <v>15.1.339</v>
          </cell>
          <cell r="D1589" t="str">
            <v>72.28.01.01</v>
          </cell>
          <cell r="E1589" t="str">
            <v>EMPILHAD.2500KG C-A</v>
          </cell>
          <cell r="F1589" t="str">
            <v>h</v>
          </cell>
        </row>
        <row r="1590">
          <cell r="B1590" t="str">
            <v>15.1.340</v>
          </cell>
          <cell r="D1590" t="str">
            <v>72.28.01.02</v>
          </cell>
          <cell r="E1590" t="str">
            <v>EMPILHAD.2500KG C-B</v>
          </cell>
          <cell r="F1590" t="str">
            <v>h</v>
          </cell>
        </row>
        <row r="1591">
          <cell r="B1591" t="str">
            <v>15.1.341</v>
          </cell>
          <cell r="D1591" t="str">
            <v>72.28.01.03</v>
          </cell>
          <cell r="E1591" t="str">
            <v xml:space="preserve">EMPILHAD.2500KG C-C </v>
          </cell>
          <cell r="F1591" t="str">
            <v>h</v>
          </cell>
        </row>
        <row r="1592">
          <cell r="B1592" t="str">
            <v>15.1.342</v>
          </cell>
          <cell r="D1592" t="str">
            <v>72.28.01.04</v>
          </cell>
          <cell r="E1592" t="str">
            <v>EMPILHAD.2500KG C-D</v>
          </cell>
          <cell r="F1592" t="str">
            <v>h</v>
          </cell>
        </row>
        <row r="1593">
          <cell r="B1593" t="str">
            <v>15.1.343</v>
          </cell>
          <cell r="D1593" t="str">
            <v>72.28.02.01</v>
          </cell>
          <cell r="E1593" t="str">
            <v>EMPILHAD.5000KG C-A</v>
          </cell>
          <cell r="F1593" t="str">
            <v>h</v>
          </cell>
        </row>
        <row r="1594">
          <cell r="B1594" t="str">
            <v>15.1.344</v>
          </cell>
          <cell r="D1594" t="str">
            <v>72.28.02.02</v>
          </cell>
          <cell r="E1594" t="str">
            <v>EMPILHAD.5000KG C-B</v>
          </cell>
          <cell r="F1594" t="str">
            <v>h</v>
          </cell>
        </row>
        <row r="1595">
          <cell r="B1595" t="str">
            <v>15.1.345</v>
          </cell>
          <cell r="D1595" t="str">
            <v>72.28.02.03</v>
          </cell>
          <cell r="E1595" t="str">
            <v>EMPILHAD.5000KG C-C</v>
          </cell>
          <cell r="F1595" t="str">
            <v>h</v>
          </cell>
        </row>
        <row r="1596">
          <cell r="B1596" t="str">
            <v>15.1.346</v>
          </cell>
          <cell r="D1596" t="str">
            <v>72.28.02.04</v>
          </cell>
          <cell r="E1596" t="str">
            <v>EMPILHAD.5000KG C-D</v>
          </cell>
          <cell r="F1596" t="str">
            <v>h</v>
          </cell>
        </row>
        <row r="1597">
          <cell r="B1597" t="str">
            <v>15.1.347</v>
          </cell>
          <cell r="D1597" t="str">
            <v>72.29.01.01</v>
          </cell>
          <cell r="E1597" t="str">
            <v>FRES.F.S/PN 150 C-A</v>
          </cell>
          <cell r="F1597" t="str">
            <v>h</v>
          </cell>
        </row>
        <row r="1598">
          <cell r="B1598" t="str">
            <v>15.1.348</v>
          </cell>
          <cell r="D1598" t="str">
            <v>72.29.01.02</v>
          </cell>
          <cell r="E1598" t="str">
            <v>FRES.F.S/PN 150 C-B</v>
          </cell>
          <cell r="F1598" t="str">
            <v>h</v>
          </cell>
        </row>
        <row r="1599">
          <cell r="B1599" t="str">
            <v>15.1.349</v>
          </cell>
          <cell r="D1599" t="str">
            <v>72.29.01.03</v>
          </cell>
          <cell r="E1599" t="str">
            <v xml:space="preserve">FRES.F.S/PN 150 C-C </v>
          </cell>
          <cell r="F1599" t="str">
            <v>h</v>
          </cell>
        </row>
        <row r="1600">
          <cell r="B1600" t="str">
            <v>15.1.350</v>
          </cell>
          <cell r="D1600" t="str">
            <v>72.29.01.04</v>
          </cell>
          <cell r="E1600" t="str">
            <v>FRES.F.S/PN 150 C-D</v>
          </cell>
          <cell r="F1600" t="str">
            <v>h</v>
          </cell>
        </row>
        <row r="1601">
          <cell r="B1601" t="str">
            <v>15.1.351</v>
          </cell>
          <cell r="D1601" t="str">
            <v>72.29.02.01</v>
          </cell>
          <cell r="E1601" t="str">
            <v>FRES.F.S/EST.403 C-A</v>
          </cell>
          <cell r="F1601" t="str">
            <v>h</v>
          </cell>
        </row>
        <row r="1602">
          <cell r="B1602" t="str">
            <v>15.1.352</v>
          </cell>
          <cell r="D1602" t="str">
            <v>72.29.02.02</v>
          </cell>
          <cell r="E1602" t="str">
            <v>FRES.F.S/EST.403 C-B</v>
          </cell>
          <cell r="F1602" t="str">
            <v>h</v>
          </cell>
        </row>
        <row r="1603">
          <cell r="B1603" t="str">
            <v>15.1.353</v>
          </cell>
          <cell r="D1603" t="str">
            <v>72.29.02.03</v>
          </cell>
          <cell r="E1603" t="str">
            <v>FRES.F.S/EST.403 C-C</v>
          </cell>
          <cell r="F1603" t="str">
            <v>h</v>
          </cell>
        </row>
        <row r="1604">
          <cell r="B1604" t="str">
            <v>15.1.354</v>
          </cell>
          <cell r="D1604" t="str">
            <v>72.29.02.04</v>
          </cell>
          <cell r="E1604" t="str">
            <v>FRES.F.S/EST.403 C-D</v>
          </cell>
          <cell r="F1604" t="str">
            <v>h</v>
          </cell>
        </row>
        <row r="1605">
          <cell r="B1605" t="str">
            <v>15.1.355</v>
          </cell>
          <cell r="D1605" t="str">
            <v>72.31.01.01</v>
          </cell>
          <cell r="E1605" t="str">
            <v>GRUP.GERAD.40KVA C-A</v>
          </cell>
          <cell r="F1605" t="str">
            <v>h</v>
          </cell>
        </row>
        <row r="1606">
          <cell r="B1606" t="str">
            <v>15.1.356</v>
          </cell>
          <cell r="D1606" t="str">
            <v>72.31.01.02</v>
          </cell>
          <cell r="E1606" t="str">
            <v>GRUP.GERAD.40KVA C-B</v>
          </cell>
          <cell r="F1606" t="str">
            <v>h</v>
          </cell>
        </row>
        <row r="1607">
          <cell r="B1607" t="str">
            <v>15.1.357</v>
          </cell>
          <cell r="D1607" t="str">
            <v>72.31.01.03</v>
          </cell>
          <cell r="E1607" t="str">
            <v>GRUP.GERAD.40KVA C-C</v>
          </cell>
          <cell r="F1607" t="str">
            <v>h</v>
          </cell>
        </row>
        <row r="1608">
          <cell r="B1608" t="str">
            <v>15.1.358</v>
          </cell>
          <cell r="D1608" t="str">
            <v>72.31.01.04</v>
          </cell>
          <cell r="E1608" t="str">
            <v>GRUP.GERAD.40 KVA C-D</v>
          </cell>
          <cell r="F1608" t="str">
            <v>h</v>
          </cell>
        </row>
        <row r="1609">
          <cell r="B1609" t="str">
            <v>15.1.359</v>
          </cell>
          <cell r="D1609" t="str">
            <v>72.31.02.01</v>
          </cell>
          <cell r="E1609" t="str">
            <v>GRUP.GERAD.55 KVA C-A</v>
          </cell>
          <cell r="F1609" t="str">
            <v>h</v>
          </cell>
        </row>
        <row r="1610">
          <cell r="B1610" t="str">
            <v>15.1.360</v>
          </cell>
          <cell r="D1610" t="str">
            <v>72.31.02.02</v>
          </cell>
          <cell r="E1610" t="str">
            <v>GRUP.GERAD.55 KVA C-B</v>
          </cell>
          <cell r="F1610" t="str">
            <v>h</v>
          </cell>
        </row>
        <row r="1611">
          <cell r="B1611" t="str">
            <v>15.1.361</v>
          </cell>
          <cell r="D1611" t="str">
            <v>72.31.02.03</v>
          </cell>
          <cell r="E1611" t="str">
            <v>GRUP.GERAD.55 KVA C-C</v>
          </cell>
          <cell r="F1611" t="str">
            <v>h</v>
          </cell>
        </row>
        <row r="1612">
          <cell r="B1612" t="str">
            <v>15.1.362</v>
          </cell>
          <cell r="D1612" t="str">
            <v>72.31.02.04</v>
          </cell>
          <cell r="E1612" t="str">
            <v>GRUP.GERAD.55 KVA C-D</v>
          </cell>
          <cell r="F1612" t="str">
            <v>h</v>
          </cell>
        </row>
        <row r="1613">
          <cell r="B1613" t="str">
            <v>15.1.363</v>
          </cell>
          <cell r="D1613" t="str">
            <v>72.31.03.01</v>
          </cell>
          <cell r="E1613" t="str">
            <v>GRUP.GERAD.83 KVA C-A</v>
          </cell>
          <cell r="F1613" t="str">
            <v>h</v>
          </cell>
        </row>
        <row r="1614">
          <cell r="B1614" t="str">
            <v>15.1.364</v>
          </cell>
          <cell r="D1614" t="str">
            <v>72.31.03.02</v>
          </cell>
          <cell r="E1614" t="str">
            <v>GRUP.GERAD.83 KVA C-B</v>
          </cell>
          <cell r="F1614" t="str">
            <v>h</v>
          </cell>
        </row>
        <row r="1615">
          <cell r="B1615" t="str">
            <v>15.1.365</v>
          </cell>
          <cell r="D1615" t="str">
            <v>72.31.03.03</v>
          </cell>
          <cell r="E1615" t="str">
            <v>GRUP.GERAD.83 KVA C-C</v>
          </cell>
          <cell r="F1615" t="str">
            <v>h</v>
          </cell>
        </row>
        <row r="1616">
          <cell r="B1616" t="str">
            <v>15.1.366</v>
          </cell>
          <cell r="D1616" t="str">
            <v>72.31.03.04</v>
          </cell>
          <cell r="E1616" t="str">
            <v>GRUP.GERAD.83 KVA C-D</v>
          </cell>
          <cell r="F1616" t="str">
            <v>h</v>
          </cell>
        </row>
        <row r="1617">
          <cell r="B1617" t="str">
            <v>15.1.367</v>
          </cell>
          <cell r="D1617" t="str">
            <v>72.31.04.01</v>
          </cell>
          <cell r="E1617" t="str">
            <v>G.GERADOR 115 KVA C-A</v>
          </cell>
          <cell r="F1617" t="str">
            <v>h</v>
          </cell>
        </row>
        <row r="1618">
          <cell r="B1618" t="str">
            <v>15.1.368</v>
          </cell>
          <cell r="D1618" t="str">
            <v>72.31.04.02</v>
          </cell>
          <cell r="E1618" t="str">
            <v>G.GERADOR 115 KVA C-B</v>
          </cell>
          <cell r="F1618" t="str">
            <v>h</v>
          </cell>
        </row>
        <row r="1619">
          <cell r="B1619" t="str">
            <v>15.1.369</v>
          </cell>
          <cell r="D1619" t="str">
            <v>72.31.04.03</v>
          </cell>
          <cell r="E1619" t="str">
            <v>G.GERADOR 115 KVA C-C</v>
          </cell>
          <cell r="F1619" t="str">
            <v>h</v>
          </cell>
        </row>
        <row r="1620">
          <cell r="B1620" t="str">
            <v>15.1.370</v>
          </cell>
          <cell r="D1620" t="str">
            <v>72.31.04.04</v>
          </cell>
          <cell r="E1620" t="str">
            <v>G.GERADOR 115 KVA C-D</v>
          </cell>
          <cell r="F1620" t="str">
            <v>h</v>
          </cell>
        </row>
        <row r="1621">
          <cell r="B1621" t="str">
            <v>15.1.371</v>
          </cell>
          <cell r="D1621" t="str">
            <v>72.31.05.01</v>
          </cell>
          <cell r="E1621" t="str">
            <v>G.GER.POR.3,5KVA C-A</v>
          </cell>
          <cell r="F1621" t="str">
            <v>h</v>
          </cell>
        </row>
        <row r="1622">
          <cell r="B1622" t="str">
            <v>15.1.372</v>
          </cell>
          <cell r="D1622" t="str">
            <v>72.31.05.02</v>
          </cell>
          <cell r="E1622" t="str">
            <v>G.GER.POR.3,5KVA C-B</v>
          </cell>
          <cell r="F1622" t="str">
            <v>h</v>
          </cell>
        </row>
        <row r="1623">
          <cell r="B1623" t="str">
            <v>15.1.373</v>
          </cell>
          <cell r="D1623" t="str">
            <v>72.31.05.03</v>
          </cell>
          <cell r="E1623" t="str">
            <v>G.GER.POR.3,5KVA C-C</v>
          </cell>
          <cell r="F1623" t="str">
            <v>h</v>
          </cell>
        </row>
        <row r="1624">
          <cell r="B1624" t="str">
            <v>15.1.374</v>
          </cell>
          <cell r="D1624" t="str">
            <v>72.31.05.04</v>
          </cell>
          <cell r="E1624" t="str">
            <v>G.GER.POR.3,5KVA C-D</v>
          </cell>
          <cell r="F1624" t="str">
            <v>h</v>
          </cell>
        </row>
        <row r="1625">
          <cell r="B1625" t="str">
            <v>15.1.375</v>
          </cell>
          <cell r="D1625" t="str">
            <v>72.31.06.01</v>
          </cell>
          <cell r="E1625" t="str">
            <v>G.GER.POR.7KVA C-A</v>
          </cell>
          <cell r="F1625" t="str">
            <v>h</v>
          </cell>
        </row>
        <row r="1626">
          <cell r="B1626" t="str">
            <v>15.1.376</v>
          </cell>
          <cell r="D1626" t="str">
            <v>72.31.06.02</v>
          </cell>
          <cell r="E1626" t="str">
            <v>G.GER.POR.7KVA C-B</v>
          </cell>
          <cell r="F1626" t="str">
            <v>h</v>
          </cell>
        </row>
        <row r="1627">
          <cell r="B1627" t="str">
            <v>15.1.377</v>
          </cell>
          <cell r="D1627" t="str">
            <v>72.31.06.03</v>
          </cell>
          <cell r="E1627" t="str">
            <v>G.GER.POR.7KVA C-C</v>
          </cell>
          <cell r="F1627" t="str">
            <v>h</v>
          </cell>
        </row>
        <row r="1628">
          <cell r="B1628" t="str">
            <v>15.1.378</v>
          </cell>
          <cell r="D1628" t="str">
            <v>72.31.06.04</v>
          </cell>
          <cell r="E1628" t="str">
            <v>G.GER.POR.7KVA C-D</v>
          </cell>
          <cell r="F1628" t="str">
            <v>h</v>
          </cell>
        </row>
        <row r="1629">
          <cell r="B1629" t="str">
            <v>15.1.379</v>
          </cell>
          <cell r="D1629" t="str">
            <v>72.32.01.01</v>
          </cell>
          <cell r="E1629" t="str">
            <v>GUIN.ELET.COL.30MC-A</v>
          </cell>
          <cell r="F1629" t="str">
            <v>h</v>
          </cell>
        </row>
        <row r="1630">
          <cell r="B1630" t="str">
            <v>15.1.380</v>
          </cell>
          <cell r="D1630" t="str">
            <v>72.32.01.02</v>
          </cell>
          <cell r="E1630" t="str">
            <v>GUIN.ELET.COL.30MC-B</v>
          </cell>
          <cell r="F1630" t="str">
            <v>h</v>
          </cell>
        </row>
        <row r="1631">
          <cell r="B1631" t="str">
            <v>15.1.381</v>
          </cell>
          <cell r="D1631" t="str">
            <v>72.32.01.03</v>
          </cell>
          <cell r="E1631" t="str">
            <v>GUIN.ELET.COL.30MC-C</v>
          </cell>
          <cell r="F1631" t="str">
            <v>h</v>
          </cell>
        </row>
        <row r="1632">
          <cell r="B1632" t="str">
            <v>15.1.382</v>
          </cell>
          <cell r="D1632" t="str">
            <v>72.32.01.04</v>
          </cell>
          <cell r="E1632" t="str">
            <v>GUIN.ELET.COL.30MC-D</v>
          </cell>
          <cell r="F1632" t="str">
            <v>h</v>
          </cell>
        </row>
        <row r="1633">
          <cell r="B1633" t="str">
            <v>15.1.383</v>
          </cell>
          <cell r="D1633" t="str">
            <v>72.32.02.01</v>
          </cell>
          <cell r="E1633" t="str">
            <v>GUIN.ELET.EL.30M C-A</v>
          </cell>
          <cell r="F1633" t="str">
            <v>h</v>
          </cell>
        </row>
        <row r="1634">
          <cell r="B1634" t="str">
            <v>15.1.384</v>
          </cell>
          <cell r="D1634" t="str">
            <v>72.32.02.02</v>
          </cell>
          <cell r="E1634" t="str">
            <v>GUIN.ELET.EL.30M C-B</v>
          </cell>
          <cell r="F1634" t="str">
            <v>h</v>
          </cell>
        </row>
        <row r="1635">
          <cell r="B1635" t="str">
            <v>15.1.385</v>
          </cell>
          <cell r="D1635" t="str">
            <v>72.32.02.03</v>
          </cell>
          <cell r="E1635" t="str">
            <v>GUIN.ELET.EL.30M C-C</v>
          </cell>
          <cell r="F1635" t="str">
            <v>h</v>
          </cell>
        </row>
        <row r="1636">
          <cell r="B1636" t="str">
            <v>15.1.386</v>
          </cell>
          <cell r="D1636" t="str">
            <v>72.32.02.04</v>
          </cell>
          <cell r="E1636" t="str">
            <v>GUIN.ELET.EL.30M C-D</v>
          </cell>
          <cell r="F1636" t="str">
            <v>h</v>
          </cell>
        </row>
        <row r="1637">
          <cell r="B1637" t="str">
            <v>15.1.387</v>
          </cell>
          <cell r="D1637" t="str">
            <v>72.33.01.01</v>
          </cell>
          <cell r="E1637" t="str">
            <v>GUIN.H.S/PN 20T C-A</v>
          </cell>
          <cell r="F1637" t="str">
            <v>h</v>
          </cell>
        </row>
        <row r="1638">
          <cell r="B1638" t="str">
            <v>15.1.388</v>
          </cell>
          <cell r="D1638" t="str">
            <v>72.33.01.02</v>
          </cell>
          <cell r="E1638" t="str">
            <v>GUIN.H.S/PN 20T C-B h</v>
          </cell>
          <cell r="F1638" t="str">
            <v>h</v>
          </cell>
        </row>
        <row r="1639">
          <cell r="B1639" t="str">
            <v>15.1.389</v>
          </cell>
          <cell r="D1639" t="str">
            <v>72.33.01.03</v>
          </cell>
          <cell r="E1639" t="str">
            <v>GUIN.H.S/PN 20T C-C</v>
          </cell>
          <cell r="F1639" t="str">
            <v>h</v>
          </cell>
        </row>
        <row r="1640">
          <cell r="B1640" t="str">
            <v>15.1.390</v>
          </cell>
          <cell r="D1640" t="str">
            <v>72.33.01.04</v>
          </cell>
          <cell r="E1640" t="str">
            <v>GUIN.H.S/PN 20T C-D</v>
          </cell>
          <cell r="F1640" t="str">
            <v>h</v>
          </cell>
        </row>
        <row r="1641">
          <cell r="B1641" t="str">
            <v>15.1.391</v>
          </cell>
          <cell r="D1641" t="str">
            <v>72.33.02.01</v>
          </cell>
          <cell r="E1641" t="str">
            <v>GUIN.H.S/PN27,2T C-A</v>
          </cell>
          <cell r="F1641" t="str">
            <v>h</v>
          </cell>
        </row>
        <row r="1642">
          <cell r="B1642" t="str">
            <v>15.1.392</v>
          </cell>
          <cell r="D1642" t="str">
            <v>72.33.02.02</v>
          </cell>
          <cell r="E1642" t="str">
            <v>GUIN.H.S/PN27,2T C-B</v>
          </cell>
          <cell r="F1642" t="str">
            <v>h</v>
          </cell>
        </row>
        <row r="1643">
          <cell r="B1643" t="str">
            <v>15.1.393</v>
          </cell>
          <cell r="D1643" t="str">
            <v>72.33.02.03</v>
          </cell>
          <cell r="E1643" t="str">
            <v>GUIN.H.S/PN27,2T C-C</v>
          </cell>
          <cell r="F1643" t="str">
            <v>h</v>
          </cell>
        </row>
        <row r="1644">
          <cell r="B1644" t="str">
            <v>15.1.394</v>
          </cell>
          <cell r="D1644" t="str">
            <v>72.33.02.04</v>
          </cell>
          <cell r="E1644" t="str">
            <v>GUIN.H.S/PN27,2T C-D</v>
          </cell>
          <cell r="F1644" t="str">
            <v>h</v>
          </cell>
        </row>
        <row r="1645">
          <cell r="B1645" t="str">
            <v>15.1.395</v>
          </cell>
          <cell r="D1645" t="str">
            <v>72.34.01.01</v>
          </cell>
          <cell r="E1645" t="str">
            <v>LAVA JATO 200L/H C-A</v>
          </cell>
          <cell r="F1645" t="str">
            <v>h</v>
          </cell>
        </row>
        <row r="1646">
          <cell r="B1646" t="str">
            <v>15.1.396</v>
          </cell>
          <cell r="D1646" t="str">
            <v>72.34.01.02</v>
          </cell>
          <cell r="E1646" t="str">
            <v xml:space="preserve">LAVA JATO 200L/H C-B </v>
          </cell>
          <cell r="F1646" t="str">
            <v>h</v>
          </cell>
        </row>
        <row r="1647">
          <cell r="B1647" t="str">
            <v>15.1.397</v>
          </cell>
          <cell r="D1647" t="str">
            <v>72.34.01.03</v>
          </cell>
          <cell r="E1647" t="str">
            <v>LAVA JATO 200L/H C-C</v>
          </cell>
          <cell r="F1647" t="str">
            <v>h</v>
          </cell>
        </row>
        <row r="1648">
          <cell r="B1648" t="str">
            <v>15.1.398</v>
          </cell>
          <cell r="D1648" t="str">
            <v>72.34.01.04</v>
          </cell>
          <cell r="E1648" t="str">
            <v>LAVA JATO 200L/H C-D</v>
          </cell>
          <cell r="F1648" t="str">
            <v>h</v>
          </cell>
        </row>
        <row r="1649">
          <cell r="B1649" t="str">
            <v>15.1.399</v>
          </cell>
          <cell r="D1649" t="str">
            <v>72.35.01.01</v>
          </cell>
          <cell r="E1649" t="str">
            <v>MAR.ROMP.PN.11,2 C-A</v>
          </cell>
          <cell r="F1649" t="str">
            <v>h</v>
          </cell>
        </row>
        <row r="1650">
          <cell r="B1650" t="str">
            <v>15.1.400</v>
          </cell>
          <cell r="D1650" t="str">
            <v>72.35.01.02</v>
          </cell>
          <cell r="E1650" t="str">
            <v>MAR.ROMP.PN.11,2 C-B</v>
          </cell>
          <cell r="F1650" t="str">
            <v>h</v>
          </cell>
        </row>
        <row r="1651">
          <cell r="B1651" t="str">
            <v>15.1.401</v>
          </cell>
          <cell r="D1651" t="str">
            <v>72.35.01.03</v>
          </cell>
          <cell r="E1651" t="str">
            <v>MAR.ROMP.PN.11,2 C-C</v>
          </cell>
          <cell r="F1651" t="str">
            <v>h</v>
          </cell>
        </row>
        <row r="1652">
          <cell r="B1652" t="str">
            <v>15.1.402</v>
          </cell>
          <cell r="D1652" t="str">
            <v>72.35.01.04</v>
          </cell>
          <cell r="E1652" t="str">
            <v>MAR.ROMP.PN.11,2 C-D</v>
          </cell>
          <cell r="F1652" t="str">
            <v>h</v>
          </cell>
        </row>
        <row r="1653">
          <cell r="B1653" t="str">
            <v>15.1.403</v>
          </cell>
          <cell r="D1653" t="str">
            <v xml:space="preserve">72.35.02.01 </v>
          </cell>
          <cell r="E1653" t="str">
            <v>MAR.ROMP.PN.35KG C-A</v>
          </cell>
          <cell r="F1653" t="str">
            <v>h</v>
          </cell>
        </row>
        <row r="1654">
          <cell r="B1654" t="str">
            <v>15.1.404</v>
          </cell>
          <cell r="D1654" t="str">
            <v xml:space="preserve">72.35.02.02 </v>
          </cell>
          <cell r="E1654" t="str">
            <v>MAR.ROMP.PN.35KG C-B</v>
          </cell>
          <cell r="F1654" t="str">
            <v>h</v>
          </cell>
        </row>
        <row r="1655">
          <cell r="B1655" t="str">
            <v>15.1.405</v>
          </cell>
          <cell r="D1655" t="str">
            <v>72.35.02.03</v>
          </cell>
          <cell r="E1655" t="str">
            <v>MAR.ROMP.PN.35KG C-C</v>
          </cell>
          <cell r="F1655" t="str">
            <v>h</v>
          </cell>
        </row>
        <row r="1656">
          <cell r="B1656" t="str">
            <v>15.1.406</v>
          </cell>
          <cell r="D1656" t="str">
            <v>72.35.02.04</v>
          </cell>
          <cell r="E1656" t="str">
            <v>MAR.ROMP.PN.35KG C-D</v>
          </cell>
          <cell r="F1656" t="str">
            <v>h</v>
          </cell>
        </row>
        <row r="1657">
          <cell r="B1657" t="str">
            <v>15.1.407</v>
          </cell>
          <cell r="D1657" t="str">
            <v>72.35.03.01</v>
          </cell>
          <cell r="E1657" t="str">
            <v>MAR.ROMP.PN.42KG C-A</v>
          </cell>
          <cell r="F1657" t="str">
            <v>h</v>
          </cell>
        </row>
        <row r="1658">
          <cell r="B1658" t="str">
            <v>15.1.408</v>
          </cell>
          <cell r="D1658" t="str">
            <v>72.35.03.02</v>
          </cell>
          <cell r="E1658" t="str">
            <v>MAR.ROMP.PN.42KG C-B</v>
          </cell>
          <cell r="F1658" t="str">
            <v>h</v>
          </cell>
        </row>
        <row r="1659">
          <cell r="B1659" t="str">
            <v>15.1.409</v>
          </cell>
          <cell r="D1659" t="str">
            <v>72.35.03.03</v>
          </cell>
          <cell r="E1659" t="str">
            <v>MAR.ROMP.PN.42KG C-C</v>
          </cell>
          <cell r="F1659" t="str">
            <v>h</v>
          </cell>
        </row>
        <row r="1660">
          <cell r="B1660" t="str">
            <v>15.1.410</v>
          </cell>
          <cell r="D1660" t="str">
            <v>72.35.03.04</v>
          </cell>
          <cell r="E1660" t="str">
            <v>MAR.ROMP.PN.42KG C-D</v>
          </cell>
          <cell r="F1660" t="str">
            <v>h</v>
          </cell>
        </row>
        <row r="1661">
          <cell r="B1661" t="str">
            <v>15.1.411</v>
          </cell>
          <cell r="D1661" t="str">
            <v xml:space="preserve">72.36.01.01 </v>
          </cell>
          <cell r="E1661" t="str">
            <v>ROMP.HIDR.ESC. C-A</v>
          </cell>
          <cell r="F1661" t="str">
            <v>h</v>
          </cell>
        </row>
        <row r="1662">
          <cell r="B1662" t="str">
            <v>15.1.412</v>
          </cell>
          <cell r="D1662" t="str">
            <v>72.36.01.02</v>
          </cell>
          <cell r="E1662" t="str">
            <v>ROMP.HIDR.ESC. C-B</v>
          </cell>
          <cell r="F1662" t="str">
            <v>h</v>
          </cell>
        </row>
        <row r="1663">
          <cell r="B1663" t="str">
            <v>15.1.413</v>
          </cell>
          <cell r="D1663" t="str">
            <v>72.36.01.03</v>
          </cell>
          <cell r="E1663" t="str">
            <v>ROMP.HIDR.ESC. C-C</v>
          </cell>
          <cell r="F1663" t="str">
            <v>h</v>
          </cell>
        </row>
        <row r="1664">
          <cell r="B1664" t="str">
            <v>15.1.414</v>
          </cell>
          <cell r="D1664" t="str">
            <v xml:space="preserve">72.36.01.04 </v>
          </cell>
          <cell r="E1664" t="str">
            <v>ROMP.HIDR.ESC. C-D</v>
          </cell>
          <cell r="F1664" t="str">
            <v>h</v>
          </cell>
        </row>
        <row r="1665">
          <cell r="B1665" t="str">
            <v>15.1.415</v>
          </cell>
          <cell r="D1665" t="str">
            <v>72.36.02.01</v>
          </cell>
          <cell r="E1665" t="str">
            <v>ROMP.HID.RETRO. C-A</v>
          </cell>
          <cell r="F1665" t="str">
            <v>h</v>
          </cell>
        </row>
        <row r="1666">
          <cell r="B1666" t="str">
            <v>15.1.416</v>
          </cell>
          <cell r="D1666" t="str">
            <v xml:space="preserve">72.36.02.02 </v>
          </cell>
          <cell r="E1666" t="str">
            <v>ROMP.HID.RETRO. C-B</v>
          </cell>
          <cell r="F1666" t="str">
            <v>h</v>
          </cell>
        </row>
        <row r="1667">
          <cell r="B1667" t="str">
            <v>15.1.417</v>
          </cell>
          <cell r="D1667" t="str">
            <v xml:space="preserve">72.36.02.03 </v>
          </cell>
          <cell r="E1667" t="str">
            <v>ROMP.HID.RETRO. C-C</v>
          </cell>
          <cell r="F1667" t="str">
            <v>h</v>
          </cell>
        </row>
        <row r="1668">
          <cell r="B1668" t="str">
            <v>15.1.418</v>
          </cell>
          <cell r="D1668" t="str">
            <v>72.36.02.04</v>
          </cell>
          <cell r="E1668" t="str">
            <v>ROMP.HID.RETRO. C-D</v>
          </cell>
          <cell r="F1668" t="str">
            <v>h</v>
          </cell>
        </row>
        <row r="1669">
          <cell r="B1669" t="str">
            <v>15.1.419</v>
          </cell>
          <cell r="D1669" t="str">
            <v>72.37.01.01</v>
          </cell>
          <cell r="E1669" t="str">
            <v>MOTONIV.RIPPER C-A</v>
          </cell>
          <cell r="F1669" t="str">
            <v>h</v>
          </cell>
        </row>
        <row r="1670">
          <cell r="B1670" t="str">
            <v>15.1.420</v>
          </cell>
          <cell r="D1670" t="str">
            <v>72.37.01.02</v>
          </cell>
          <cell r="E1670" t="str">
            <v>MOTONIV.RIPPER C-B</v>
          </cell>
          <cell r="F1670" t="str">
            <v>h</v>
          </cell>
        </row>
        <row r="1671">
          <cell r="B1671" t="str">
            <v>15.1.421</v>
          </cell>
          <cell r="D1671" t="str">
            <v>72.37.01.03</v>
          </cell>
          <cell r="E1671" t="str">
            <v>MOTONIV.RIPPER C-C</v>
          </cell>
          <cell r="F1671" t="str">
            <v>h</v>
          </cell>
        </row>
        <row r="1672">
          <cell r="B1672" t="str">
            <v>15.1.422</v>
          </cell>
          <cell r="D1672" t="str">
            <v>72.37.01.04</v>
          </cell>
          <cell r="E1672" t="str">
            <v>MOTONIV.RIPPER C-D</v>
          </cell>
          <cell r="F1672" t="str">
            <v>h</v>
          </cell>
        </row>
        <row r="1673">
          <cell r="B1673" t="str">
            <v>15.1.423</v>
          </cell>
          <cell r="D1673" t="str">
            <v xml:space="preserve">72.37.02.01 </v>
          </cell>
          <cell r="E1673" t="str">
            <v>MOTONIV.ESCARIF. C-A</v>
          </cell>
          <cell r="F1673" t="str">
            <v>h</v>
          </cell>
        </row>
        <row r="1674">
          <cell r="B1674" t="str">
            <v>15.1.424</v>
          </cell>
          <cell r="D1674" t="str">
            <v xml:space="preserve">72.37.02.02 </v>
          </cell>
          <cell r="E1674" t="str">
            <v>MOTONIV.ESCARIF. C-B</v>
          </cell>
          <cell r="F1674" t="str">
            <v>h</v>
          </cell>
        </row>
        <row r="1675">
          <cell r="B1675" t="str">
            <v>15.1.425</v>
          </cell>
          <cell r="D1675" t="str">
            <v xml:space="preserve">72.37.02.03 </v>
          </cell>
          <cell r="E1675" t="str">
            <v>MOTONIV.ESCARIF. C-C</v>
          </cell>
          <cell r="F1675" t="str">
            <v>h</v>
          </cell>
        </row>
        <row r="1676">
          <cell r="B1676" t="str">
            <v>15.1.426</v>
          </cell>
          <cell r="D1676" t="str">
            <v>72.37.02.04</v>
          </cell>
          <cell r="E1676" t="str">
            <v>MOTONIV.ESCARIF. C-D</v>
          </cell>
          <cell r="F1676" t="str">
            <v>h</v>
          </cell>
        </row>
        <row r="1677">
          <cell r="B1677" t="str">
            <v>15.1.427</v>
          </cell>
          <cell r="D1677" t="str">
            <v>72.38.01.01</v>
          </cell>
          <cell r="E1677" t="str">
            <v>MOTOSCRAPER 15M3 C-A</v>
          </cell>
          <cell r="F1677" t="str">
            <v>h</v>
          </cell>
        </row>
        <row r="1678">
          <cell r="B1678" t="str">
            <v>15.1.428</v>
          </cell>
          <cell r="D1678" t="str">
            <v>72.38.01.02</v>
          </cell>
          <cell r="E1678" t="str">
            <v>MOTOSCRAPER 15M3 C-B</v>
          </cell>
          <cell r="F1678" t="str">
            <v>h</v>
          </cell>
        </row>
        <row r="1679">
          <cell r="B1679" t="str">
            <v>15.1.429</v>
          </cell>
          <cell r="D1679" t="str">
            <v xml:space="preserve">72.38.01.03 </v>
          </cell>
          <cell r="E1679" t="str">
            <v>MOTOSCRAPER 15M3 C-C</v>
          </cell>
          <cell r="F1679" t="str">
            <v>h</v>
          </cell>
        </row>
        <row r="1680">
          <cell r="B1680" t="str">
            <v>15.1.430</v>
          </cell>
          <cell r="D1680" t="str">
            <v>72.38.01.04</v>
          </cell>
          <cell r="E1680" t="str">
            <v>MOTOSCRAPER 15M3 C-D</v>
          </cell>
          <cell r="F1680" t="str">
            <v>h</v>
          </cell>
        </row>
        <row r="1681">
          <cell r="B1681" t="str">
            <v>15.1.431</v>
          </cell>
          <cell r="D1681" t="str">
            <v xml:space="preserve">72.38.02.01 </v>
          </cell>
          <cell r="E1681" t="str">
            <v>MOTOSCRAPER 26M3 C-A</v>
          </cell>
          <cell r="F1681" t="str">
            <v>h</v>
          </cell>
        </row>
        <row r="1682">
          <cell r="B1682" t="str">
            <v>15.1.432</v>
          </cell>
          <cell r="D1682" t="str">
            <v xml:space="preserve">72.38.02.02 </v>
          </cell>
          <cell r="E1682" t="str">
            <v>MOTOSCRAPER 26M3 C-B</v>
          </cell>
          <cell r="F1682" t="str">
            <v>h</v>
          </cell>
        </row>
        <row r="1683">
          <cell r="B1683" t="str">
            <v>15.1.433</v>
          </cell>
          <cell r="D1683" t="str">
            <v xml:space="preserve">72.38.02.03 </v>
          </cell>
          <cell r="E1683" t="str">
            <v>MOTOSCRAPER 26M3 C-C</v>
          </cell>
          <cell r="F1683" t="str">
            <v>h</v>
          </cell>
        </row>
        <row r="1684">
          <cell r="B1684" t="str">
            <v>15.1.434</v>
          </cell>
          <cell r="D1684" t="str">
            <v xml:space="preserve">72.38.02.04 </v>
          </cell>
          <cell r="E1684" t="str">
            <v>MOTOSCRAPER 26M3 C-D</v>
          </cell>
          <cell r="F1684" t="str">
            <v>h</v>
          </cell>
        </row>
        <row r="1685">
          <cell r="B1685" t="str">
            <v>15.1.435</v>
          </cell>
          <cell r="D1685" t="str">
            <v xml:space="preserve">72.39.01.01 </v>
          </cell>
          <cell r="E1685" t="str">
            <v>MAQ.SOLDA ELETR. C-A</v>
          </cell>
          <cell r="F1685" t="str">
            <v>h</v>
          </cell>
        </row>
        <row r="1686">
          <cell r="B1686" t="str">
            <v>15.1.436</v>
          </cell>
          <cell r="D1686" t="str">
            <v xml:space="preserve">72.39.01.02 </v>
          </cell>
          <cell r="E1686" t="str">
            <v>MAQ.SOLDA ELETR. C-B</v>
          </cell>
          <cell r="F1686" t="str">
            <v>h</v>
          </cell>
        </row>
        <row r="1687">
          <cell r="B1687" t="str">
            <v>15.1.437</v>
          </cell>
          <cell r="D1687" t="str">
            <v>72.39.01.03</v>
          </cell>
          <cell r="E1687" t="str">
            <v>MAQ.SOLDA ELETR. C-C</v>
          </cell>
          <cell r="F1687" t="str">
            <v>h</v>
          </cell>
        </row>
        <row r="1688">
          <cell r="B1688" t="str">
            <v>15.1.438</v>
          </cell>
          <cell r="D1688" t="str">
            <v xml:space="preserve">72.39.01.04 </v>
          </cell>
          <cell r="E1688" t="str">
            <v>MAQ.SOLDA ELETR. C-D</v>
          </cell>
          <cell r="F1688" t="str">
            <v>h</v>
          </cell>
        </row>
        <row r="1689">
          <cell r="B1689" t="str">
            <v>15.1.439</v>
          </cell>
          <cell r="D1689" t="str">
            <v xml:space="preserve">72.39.02.01 </v>
          </cell>
          <cell r="E1689" t="str">
            <v>MAQ.SOLDA DIESEL C-A</v>
          </cell>
          <cell r="F1689" t="str">
            <v>h</v>
          </cell>
        </row>
        <row r="1690">
          <cell r="B1690" t="str">
            <v>15.1.440</v>
          </cell>
          <cell r="D1690" t="str">
            <v xml:space="preserve">72.39.02.02 </v>
          </cell>
          <cell r="E1690" t="str">
            <v>MAQ.SOLDA DIESEL C-B</v>
          </cell>
          <cell r="F1690" t="str">
            <v>h</v>
          </cell>
        </row>
        <row r="1691">
          <cell r="B1691" t="str">
            <v>15.1.441</v>
          </cell>
          <cell r="D1691" t="str">
            <v xml:space="preserve">72.39.02.03 </v>
          </cell>
          <cell r="E1691" t="str">
            <v>MAQ.SOLDA DIESEL C-C</v>
          </cell>
          <cell r="F1691" t="str">
            <v>h</v>
          </cell>
        </row>
        <row r="1692">
          <cell r="B1692" t="str">
            <v>15.1.442</v>
          </cell>
          <cell r="D1692" t="str">
            <v xml:space="preserve">72.39.02.04 </v>
          </cell>
          <cell r="E1692" t="str">
            <v>MAQ.SOLDA DIESEL C-D</v>
          </cell>
          <cell r="F1692" t="str">
            <v>h</v>
          </cell>
        </row>
        <row r="1693">
          <cell r="B1693" t="str">
            <v>15.1.443</v>
          </cell>
          <cell r="D1693" t="str">
            <v xml:space="preserve">72.39.03.01 </v>
          </cell>
          <cell r="E1693" t="str">
            <v>MACARICO CORTE C-A</v>
          </cell>
          <cell r="F1693" t="str">
            <v>h</v>
          </cell>
        </row>
        <row r="1694">
          <cell r="B1694" t="str">
            <v>15.1.444</v>
          </cell>
          <cell r="D1694" t="str">
            <v>72.39.03.02</v>
          </cell>
          <cell r="E1694" t="str">
            <v>MACARICO CORTE C-B</v>
          </cell>
          <cell r="F1694" t="str">
            <v>h</v>
          </cell>
        </row>
        <row r="1695">
          <cell r="B1695" t="str">
            <v>15.1.445</v>
          </cell>
          <cell r="D1695" t="str">
            <v xml:space="preserve">72.39.03.03 </v>
          </cell>
          <cell r="E1695" t="str">
            <v>MACARICO CORTE C-C</v>
          </cell>
          <cell r="F1695" t="str">
            <v>h</v>
          </cell>
        </row>
        <row r="1696">
          <cell r="B1696" t="str">
            <v>15.1.446</v>
          </cell>
          <cell r="D1696" t="str">
            <v>72.39.03.04</v>
          </cell>
          <cell r="E1696" t="str">
            <v>MACARICO CORTE C-D</v>
          </cell>
          <cell r="F1696" t="str">
            <v>h</v>
          </cell>
        </row>
        <row r="1697">
          <cell r="B1697" t="str">
            <v>15.1.447</v>
          </cell>
          <cell r="D1697" t="str">
            <v xml:space="preserve">72.40.01.01 </v>
          </cell>
          <cell r="E1697" t="str">
            <v>TEODOLITO C/TRIP.C-A</v>
          </cell>
          <cell r="F1697" t="str">
            <v>h</v>
          </cell>
        </row>
        <row r="1698">
          <cell r="B1698" t="str">
            <v>15.1.448</v>
          </cell>
          <cell r="D1698" t="str">
            <v xml:space="preserve">72.40.01.02 </v>
          </cell>
          <cell r="E1698" t="str">
            <v>TEODOLITO C/TRIP.C-B</v>
          </cell>
          <cell r="F1698" t="str">
            <v>h</v>
          </cell>
        </row>
        <row r="1699">
          <cell r="B1699" t="str">
            <v>15.1.449</v>
          </cell>
          <cell r="D1699" t="str">
            <v xml:space="preserve">72.40.01.03 </v>
          </cell>
          <cell r="E1699" t="str">
            <v>TEODOLITO C/TRIP.C-C</v>
          </cell>
          <cell r="F1699" t="str">
            <v>h</v>
          </cell>
        </row>
        <row r="1700">
          <cell r="B1700" t="str">
            <v>15.1.450</v>
          </cell>
          <cell r="D1700" t="str">
            <v xml:space="preserve">72.40.01.04 </v>
          </cell>
          <cell r="E1700" t="str">
            <v>TEODOLITO C/TRIP.C-D</v>
          </cell>
          <cell r="F1700" t="str">
            <v>h</v>
          </cell>
        </row>
        <row r="1701">
          <cell r="B1701" t="str">
            <v>15.1.451</v>
          </cell>
          <cell r="D1701" t="str">
            <v xml:space="preserve">72.40.02.01 </v>
          </cell>
          <cell r="E1701" t="str">
            <v xml:space="preserve">ESTACAO TOTAL C-A </v>
          </cell>
          <cell r="F1701" t="str">
            <v>h</v>
          </cell>
        </row>
        <row r="1702">
          <cell r="B1702" t="str">
            <v>15.1.452</v>
          </cell>
          <cell r="D1702" t="str">
            <v>72.40.02.02</v>
          </cell>
          <cell r="E1702" t="str">
            <v>ESTACAO TOTAL C-B</v>
          </cell>
          <cell r="F1702" t="str">
            <v>h</v>
          </cell>
        </row>
        <row r="1703">
          <cell r="B1703" t="str">
            <v>15.1.453</v>
          </cell>
          <cell r="D1703" t="str">
            <v xml:space="preserve">72.40.02.03 </v>
          </cell>
          <cell r="E1703" t="str">
            <v>ESTACAO TOTAL C-C</v>
          </cell>
          <cell r="F1703" t="str">
            <v>h</v>
          </cell>
        </row>
        <row r="1704">
          <cell r="B1704" t="str">
            <v>15.1.454</v>
          </cell>
          <cell r="D1704" t="str">
            <v xml:space="preserve">72.40.02.04 </v>
          </cell>
          <cell r="E1704" t="str">
            <v>ESTACAO TOTAL C-D</v>
          </cell>
          <cell r="F1704" t="str">
            <v>h</v>
          </cell>
        </row>
        <row r="1705">
          <cell r="B1705" t="str">
            <v>15.1.455</v>
          </cell>
          <cell r="D1705" t="str">
            <v xml:space="preserve">72.40.03.01 </v>
          </cell>
          <cell r="E1705" t="str">
            <v xml:space="preserve">NIVEL C/TRIPE C-A </v>
          </cell>
          <cell r="F1705" t="str">
            <v>h</v>
          </cell>
        </row>
        <row r="1706">
          <cell r="B1706" t="str">
            <v>15.1.456</v>
          </cell>
          <cell r="D1706" t="str">
            <v>72.40.03.02</v>
          </cell>
          <cell r="E1706" t="str">
            <v>NIVEL C/TRIPE C-B</v>
          </cell>
          <cell r="F1706" t="str">
            <v>h</v>
          </cell>
        </row>
        <row r="1707">
          <cell r="B1707" t="str">
            <v>15.1.457</v>
          </cell>
          <cell r="D1707" t="str">
            <v>72.40.03.03</v>
          </cell>
          <cell r="E1707" t="str">
            <v>NIVEL C/TRIPE C-C</v>
          </cell>
          <cell r="F1707" t="str">
            <v>h</v>
          </cell>
        </row>
        <row r="1708">
          <cell r="B1708" t="str">
            <v>15.1.458</v>
          </cell>
          <cell r="D1708" t="str">
            <v>72.40.03.04</v>
          </cell>
          <cell r="E1708" t="str">
            <v>NIVEL C/TRIPE C-D</v>
          </cell>
          <cell r="F1708" t="str">
            <v>h</v>
          </cell>
        </row>
        <row r="1709">
          <cell r="B1709" t="str">
            <v>15.1.459</v>
          </cell>
          <cell r="D1709" t="str">
            <v>72.41.01.01</v>
          </cell>
          <cell r="E1709" t="str">
            <v>PA CAR.S/PN1,8M3 C-A</v>
          </cell>
          <cell r="F1709" t="str">
            <v>h</v>
          </cell>
        </row>
        <row r="1710">
          <cell r="B1710" t="str">
            <v>15.1.460</v>
          </cell>
          <cell r="D1710" t="str">
            <v>72.41.01.02</v>
          </cell>
          <cell r="E1710" t="str">
            <v>PA CAR.S/PN1,8M3 C-B</v>
          </cell>
          <cell r="F1710" t="str">
            <v>h</v>
          </cell>
        </row>
        <row r="1711">
          <cell r="B1711" t="str">
            <v>15.1.461</v>
          </cell>
          <cell r="D1711" t="str">
            <v xml:space="preserve">72.41.01.03 </v>
          </cell>
          <cell r="E1711" t="str">
            <v>PA CAR.S/PN1,8M3 C-C</v>
          </cell>
          <cell r="F1711" t="str">
            <v>h</v>
          </cell>
        </row>
        <row r="1712">
          <cell r="B1712" t="str">
            <v>15.1.462</v>
          </cell>
          <cell r="D1712" t="str">
            <v>72.41.01.04</v>
          </cell>
          <cell r="E1712" t="str">
            <v>PA CAR.S/PN1,8M3 C-D</v>
          </cell>
          <cell r="F1712" t="str">
            <v>h</v>
          </cell>
        </row>
        <row r="1713">
          <cell r="B1713" t="str">
            <v>15.1.463</v>
          </cell>
          <cell r="D1713" t="str">
            <v>72.41.02.01</v>
          </cell>
          <cell r="E1713" t="str">
            <v>PA CAR.S/PN2,2M3 C-A</v>
          </cell>
          <cell r="F1713" t="str">
            <v>h</v>
          </cell>
        </row>
        <row r="1714">
          <cell r="B1714" t="str">
            <v>15.1.464</v>
          </cell>
          <cell r="D1714" t="str">
            <v>72.41.02.02</v>
          </cell>
          <cell r="E1714" t="str">
            <v>PA CAR.S/PN2,2M3 C-B</v>
          </cell>
          <cell r="F1714" t="str">
            <v>h</v>
          </cell>
        </row>
        <row r="1715">
          <cell r="B1715" t="str">
            <v>15.1.465</v>
          </cell>
          <cell r="D1715" t="str">
            <v xml:space="preserve">72.41.02.03 </v>
          </cell>
          <cell r="E1715" t="str">
            <v>PA CAR.S/PN2,2M3 C-C</v>
          </cell>
          <cell r="F1715" t="str">
            <v>h</v>
          </cell>
        </row>
        <row r="1716">
          <cell r="B1716" t="str">
            <v>15.1.466</v>
          </cell>
          <cell r="D1716" t="str">
            <v>72.41.02.04</v>
          </cell>
          <cell r="E1716" t="str">
            <v>PA CAR.S/PN2,2M3 C-D</v>
          </cell>
          <cell r="F1716" t="str">
            <v>h</v>
          </cell>
        </row>
        <row r="1717">
          <cell r="B1717" t="str">
            <v>15.1.467</v>
          </cell>
          <cell r="D1717" t="str">
            <v>72.41.03.01</v>
          </cell>
          <cell r="E1717" t="str">
            <v>PA CAR.S/PN3,6M3 C-A</v>
          </cell>
          <cell r="F1717" t="str">
            <v>h</v>
          </cell>
        </row>
        <row r="1718">
          <cell r="B1718" t="str">
            <v>15.1.468</v>
          </cell>
          <cell r="D1718" t="str">
            <v xml:space="preserve">72.41.03.02 </v>
          </cell>
          <cell r="E1718" t="str">
            <v>PA CAR.S/PN3,6M3 C-B</v>
          </cell>
          <cell r="F1718" t="str">
            <v>h</v>
          </cell>
        </row>
        <row r="1719">
          <cell r="B1719" t="str">
            <v>15.1.469</v>
          </cell>
          <cell r="D1719" t="str">
            <v>72.41.03.03</v>
          </cell>
          <cell r="E1719" t="str">
            <v>PA CAR.S/PN3,6M3 C-C</v>
          </cell>
          <cell r="F1719" t="str">
            <v>h</v>
          </cell>
        </row>
        <row r="1720">
          <cell r="B1720" t="str">
            <v>15.1.470</v>
          </cell>
          <cell r="D1720" t="str">
            <v>72.41.03.04</v>
          </cell>
          <cell r="E1720" t="str">
            <v>PA CAR.S/PN3,6M3 C-D</v>
          </cell>
          <cell r="F1720" t="str">
            <v>h</v>
          </cell>
        </row>
        <row r="1721">
          <cell r="B1721" t="str">
            <v>15.1.471</v>
          </cell>
          <cell r="D1721" t="str">
            <v>72.41.04.01</v>
          </cell>
          <cell r="E1721" t="str">
            <v>PA CAR.S/ES.1,85 C-A</v>
          </cell>
          <cell r="F1721" t="str">
            <v>h</v>
          </cell>
        </row>
        <row r="1722">
          <cell r="B1722" t="str">
            <v>15.1.472</v>
          </cell>
          <cell r="D1722" t="str">
            <v xml:space="preserve">72.41.04.02 </v>
          </cell>
          <cell r="E1722" t="str">
            <v>PA CAR.S/ES.1,85 C-B</v>
          </cell>
          <cell r="F1722" t="str">
            <v>h</v>
          </cell>
        </row>
        <row r="1723">
          <cell r="B1723" t="str">
            <v>15.1.473</v>
          </cell>
          <cell r="D1723" t="str">
            <v xml:space="preserve">72.41.04.03 </v>
          </cell>
          <cell r="E1723" t="str">
            <v>PA CAR.S/ES.1,85 C-C</v>
          </cell>
          <cell r="F1723" t="str">
            <v>h</v>
          </cell>
        </row>
        <row r="1724">
          <cell r="B1724" t="str">
            <v>15.1.474</v>
          </cell>
          <cell r="D1724" t="str">
            <v>72.41.04.04</v>
          </cell>
          <cell r="E1724" t="str">
            <v>PA CAR.S/ES.1,85 C-D</v>
          </cell>
          <cell r="F1724" t="str">
            <v>h</v>
          </cell>
        </row>
        <row r="1725">
          <cell r="B1725" t="str">
            <v>15.1.475</v>
          </cell>
          <cell r="D1725" t="str">
            <v>72.41.05.01</v>
          </cell>
          <cell r="E1725" t="str">
            <v xml:space="preserve">PA CAR.S/ES.2,3 C-A </v>
          </cell>
          <cell r="F1725" t="str">
            <v>h</v>
          </cell>
        </row>
        <row r="1726">
          <cell r="B1726" t="str">
            <v>15.1.476</v>
          </cell>
          <cell r="D1726" t="str">
            <v>72.41.05.02</v>
          </cell>
          <cell r="E1726" t="str">
            <v>PA CAR.S/ES.2,3 C-B</v>
          </cell>
          <cell r="F1726" t="str">
            <v>h</v>
          </cell>
        </row>
        <row r="1727">
          <cell r="B1727" t="str">
            <v>15.1.477</v>
          </cell>
          <cell r="D1727" t="str">
            <v>72.41.05.03</v>
          </cell>
          <cell r="E1727" t="str">
            <v>PA CAR.S/ES.2,3 C-C</v>
          </cell>
          <cell r="F1727" t="str">
            <v>h</v>
          </cell>
        </row>
        <row r="1728">
          <cell r="B1728" t="str">
            <v>15.1.478</v>
          </cell>
          <cell r="D1728" t="str">
            <v xml:space="preserve">72.41.05.04 </v>
          </cell>
          <cell r="E1728" t="str">
            <v>PA CAR.S/ES.2,3 C-D</v>
          </cell>
          <cell r="F1728" t="str">
            <v>h</v>
          </cell>
        </row>
        <row r="1729">
          <cell r="B1729" t="str">
            <v>15.1.479</v>
          </cell>
          <cell r="D1729" t="str">
            <v>72.42.01.01</v>
          </cell>
          <cell r="E1729" t="str">
            <v>PERF. MANUAL C-A</v>
          </cell>
          <cell r="F1729" t="str">
            <v>h</v>
          </cell>
        </row>
        <row r="1730">
          <cell r="B1730" t="str">
            <v>15.1.480</v>
          </cell>
          <cell r="D1730" t="str">
            <v xml:space="preserve">72.42.01.02 </v>
          </cell>
          <cell r="E1730" t="str">
            <v>PERF. MANUAL C-B</v>
          </cell>
          <cell r="F1730" t="str">
            <v>h</v>
          </cell>
        </row>
        <row r="1731">
          <cell r="B1731" t="str">
            <v>15.1.481</v>
          </cell>
          <cell r="D1731" t="str">
            <v xml:space="preserve">72.42.01.03 </v>
          </cell>
          <cell r="E1731" t="str">
            <v>PERF. MANUAL C-C</v>
          </cell>
          <cell r="F1731" t="str">
            <v>h</v>
          </cell>
        </row>
        <row r="1732">
          <cell r="B1732" t="str">
            <v>15.1.482</v>
          </cell>
          <cell r="D1732" t="str">
            <v xml:space="preserve">72.42.01.04 </v>
          </cell>
          <cell r="E1732" t="str">
            <v>PERF. MANUAL C-D</v>
          </cell>
          <cell r="F1732" t="str">
            <v>h</v>
          </cell>
        </row>
        <row r="1733">
          <cell r="B1733" t="str">
            <v>15.1.483</v>
          </cell>
          <cell r="D1733" t="str">
            <v xml:space="preserve">72.42.02.01 </v>
          </cell>
          <cell r="E1733" t="str">
            <v>PERF.S/EST. C-A</v>
          </cell>
          <cell r="F1733" t="str">
            <v>h</v>
          </cell>
        </row>
        <row r="1734">
          <cell r="B1734" t="str">
            <v>15.1.484</v>
          </cell>
          <cell r="D1734" t="str">
            <v xml:space="preserve">72.42.02.02 </v>
          </cell>
          <cell r="E1734" t="str">
            <v>PERF.S/EST. C-B</v>
          </cell>
          <cell r="F1734" t="str">
            <v>h</v>
          </cell>
        </row>
        <row r="1735">
          <cell r="B1735" t="str">
            <v>15.1.485</v>
          </cell>
          <cell r="D1735" t="str">
            <v>72.42.02.03</v>
          </cell>
          <cell r="E1735" t="str">
            <v>PERF.S/EST. C-C</v>
          </cell>
          <cell r="F1735" t="str">
            <v>h</v>
          </cell>
        </row>
        <row r="1736">
          <cell r="B1736" t="str">
            <v>15.1.486</v>
          </cell>
          <cell r="D1736" t="str">
            <v xml:space="preserve">72.42.02.04 </v>
          </cell>
          <cell r="E1736" t="str">
            <v>PERF.S/EST. C-D</v>
          </cell>
          <cell r="F1736" t="str">
            <v>h</v>
          </cell>
        </row>
        <row r="1737">
          <cell r="B1737" t="str">
            <v>15.1.487</v>
          </cell>
          <cell r="D1737" t="str">
            <v>72.42.03.01</v>
          </cell>
          <cell r="E1737" t="str">
            <v>PERF.JUMBO C-A</v>
          </cell>
          <cell r="F1737" t="str">
            <v>h</v>
          </cell>
        </row>
        <row r="1738">
          <cell r="B1738" t="str">
            <v>15.1.488</v>
          </cell>
          <cell r="D1738" t="str">
            <v>72.42.03.02</v>
          </cell>
          <cell r="E1738" t="str">
            <v>PERF.JUMBO C-B</v>
          </cell>
          <cell r="F1738" t="str">
            <v>h</v>
          </cell>
        </row>
        <row r="1739">
          <cell r="B1739" t="str">
            <v>15.1.489</v>
          </cell>
          <cell r="D1739" t="str">
            <v xml:space="preserve">72.42.03.03 </v>
          </cell>
          <cell r="E1739" t="str">
            <v>PERF.JUMBO C-C</v>
          </cell>
          <cell r="F1739" t="str">
            <v>h</v>
          </cell>
        </row>
        <row r="1740">
          <cell r="B1740" t="str">
            <v>15.1.490</v>
          </cell>
          <cell r="D1740" t="str">
            <v>72.42.03.04</v>
          </cell>
          <cell r="E1740" t="str">
            <v>PERF.JUMBO C-D</v>
          </cell>
          <cell r="F1740" t="str">
            <v>h</v>
          </cell>
        </row>
        <row r="1741">
          <cell r="B1741" t="str">
            <v>15.1.491</v>
          </cell>
          <cell r="D1741" t="str">
            <v xml:space="preserve">72.42.04.01 </v>
          </cell>
          <cell r="E1741" t="str">
            <v>SONDA ROTATIVA C-A</v>
          </cell>
          <cell r="F1741" t="str">
            <v>h</v>
          </cell>
        </row>
        <row r="1742">
          <cell r="B1742" t="str">
            <v>15.1.492</v>
          </cell>
          <cell r="D1742" t="str">
            <v xml:space="preserve">72.42.04.02 </v>
          </cell>
          <cell r="E1742" t="str">
            <v>SONDA ROTATIVA C-B</v>
          </cell>
          <cell r="F1742" t="str">
            <v>h</v>
          </cell>
        </row>
        <row r="1743">
          <cell r="B1743" t="str">
            <v>15.1.493</v>
          </cell>
          <cell r="D1743" t="str">
            <v>72.42.04.03</v>
          </cell>
          <cell r="E1743" t="str">
            <v>SONDA ROTATIVA C-C</v>
          </cell>
          <cell r="F1743" t="str">
            <v>h</v>
          </cell>
        </row>
        <row r="1744">
          <cell r="B1744" t="str">
            <v>15.1.494</v>
          </cell>
          <cell r="D1744" t="str">
            <v>72.42.04.04</v>
          </cell>
          <cell r="E1744" t="str">
            <v>SONDA ROTATIVA C-D</v>
          </cell>
          <cell r="F1744" t="str">
            <v>h</v>
          </cell>
        </row>
        <row r="1745">
          <cell r="B1745" t="str">
            <v>15.1.495</v>
          </cell>
          <cell r="D1745" t="str">
            <v xml:space="preserve">72.42.05.01 </v>
          </cell>
          <cell r="E1745" t="str">
            <v>PERF.CINZAL C-A</v>
          </cell>
          <cell r="F1745" t="str">
            <v>h</v>
          </cell>
        </row>
        <row r="1746">
          <cell r="B1746" t="str">
            <v>15.1.496</v>
          </cell>
          <cell r="D1746" t="str">
            <v>72.42.05.02</v>
          </cell>
          <cell r="E1746" t="str">
            <v>PERF.CINZAL C-B</v>
          </cell>
          <cell r="F1746" t="str">
            <v>h</v>
          </cell>
        </row>
        <row r="1747">
          <cell r="B1747" t="str">
            <v>15.1.497</v>
          </cell>
          <cell r="D1747" t="str">
            <v xml:space="preserve">72.42.05.03 </v>
          </cell>
          <cell r="E1747" t="str">
            <v>PERF.CINZAL C-C</v>
          </cell>
          <cell r="F1747" t="str">
            <v>h</v>
          </cell>
        </row>
        <row r="1748">
          <cell r="B1748" t="str">
            <v>15.1.498</v>
          </cell>
          <cell r="D1748" t="str">
            <v xml:space="preserve">72.42.05.04 </v>
          </cell>
          <cell r="E1748" t="str">
            <v>PERF.CINZAL C-D</v>
          </cell>
          <cell r="F1748" t="str">
            <v>h</v>
          </cell>
        </row>
        <row r="1749">
          <cell r="B1749" t="str">
            <v>15.1.499</v>
          </cell>
          <cell r="D1749" t="str">
            <v xml:space="preserve">72.43.01.01 </v>
          </cell>
          <cell r="E1749" t="str">
            <v>RETRO CARR.0,77M3C-A</v>
          </cell>
          <cell r="F1749" t="str">
            <v>h</v>
          </cell>
        </row>
        <row r="1750">
          <cell r="B1750" t="str">
            <v>15.1.500</v>
          </cell>
          <cell r="D1750" t="str">
            <v>72.43.01.02</v>
          </cell>
          <cell r="E1750" t="str">
            <v>RETRO CARR.0,77M3C-B</v>
          </cell>
          <cell r="F1750" t="str">
            <v>h</v>
          </cell>
        </row>
        <row r="1751">
          <cell r="B1751" t="str">
            <v>15.1.501</v>
          </cell>
          <cell r="D1751" t="str">
            <v xml:space="preserve">72.43.01.03 </v>
          </cell>
          <cell r="E1751" t="str">
            <v>RETRO CARR.0,77M3C-C</v>
          </cell>
          <cell r="F1751" t="str">
            <v>h</v>
          </cell>
        </row>
        <row r="1752">
          <cell r="B1752" t="str">
            <v>15.1.502</v>
          </cell>
          <cell r="D1752" t="str">
            <v>72.43.01.04</v>
          </cell>
          <cell r="E1752" t="str">
            <v>RETRO CARR.0,77M3C-D</v>
          </cell>
          <cell r="F1752" t="str">
            <v>h</v>
          </cell>
        </row>
        <row r="1753">
          <cell r="B1753" t="str">
            <v>15.1.503</v>
          </cell>
          <cell r="D1753" t="str">
            <v xml:space="preserve">72.43.02.01 </v>
          </cell>
          <cell r="E1753" t="str">
            <v>RETRO CARR.0,30M3C-A</v>
          </cell>
          <cell r="F1753" t="str">
            <v>h</v>
          </cell>
        </row>
        <row r="1754">
          <cell r="B1754" t="str">
            <v>15.1.504</v>
          </cell>
          <cell r="D1754" t="str">
            <v>72.43.02.02</v>
          </cell>
          <cell r="E1754" t="str">
            <v>RETRO CARR.0,30M3C-B</v>
          </cell>
          <cell r="F1754" t="str">
            <v>h</v>
          </cell>
        </row>
        <row r="1755">
          <cell r="B1755" t="str">
            <v>15.1.505</v>
          </cell>
          <cell r="D1755" t="str">
            <v>72.43.02.03</v>
          </cell>
          <cell r="E1755" t="str">
            <v>RETRO CARR.0,30M3C-C</v>
          </cell>
          <cell r="F1755" t="str">
            <v>h</v>
          </cell>
        </row>
        <row r="1756">
          <cell r="B1756" t="str">
            <v>15.1.506</v>
          </cell>
          <cell r="D1756" t="str">
            <v>72.43.02.04</v>
          </cell>
          <cell r="E1756" t="str">
            <v>RETRO CARR.0,30M3C-D</v>
          </cell>
          <cell r="F1756" t="str">
            <v>h</v>
          </cell>
        </row>
        <row r="1757">
          <cell r="B1757" t="str">
            <v>15.1.507</v>
          </cell>
          <cell r="D1757" t="str">
            <v>72.44.01.01</v>
          </cell>
          <cell r="E1757" t="str">
            <v>ROCAD.MAN.GAS. C-A</v>
          </cell>
          <cell r="F1757" t="str">
            <v>h</v>
          </cell>
        </row>
        <row r="1758">
          <cell r="B1758" t="str">
            <v>15.1.508</v>
          </cell>
          <cell r="D1758" t="str">
            <v>72.44.01.02</v>
          </cell>
          <cell r="E1758" t="str">
            <v>ROCAD.MAN.GAS. C-B</v>
          </cell>
          <cell r="F1758" t="str">
            <v>h</v>
          </cell>
        </row>
        <row r="1759">
          <cell r="B1759" t="str">
            <v>15.1.509</v>
          </cell>
          <cell r="D1759" t="str">
            <v>72.44.01.03</v>
          </cell>
          <cell r="E1759" t="str">
            <v>ROCAD.MAN.GAS. C-C</v>
          </cell>
          <cell r="F1759" t="str">
            <v>h</v>
          </cell>
        </row>
        <row r="1760">
          <cell r="B1760" t="str">
            <v>15.1.510</v>
          </cell>
          <cell r="D1760" t="str">
            <v>72.44.01.04</v>
          </cell>
          <cell r="E1760" t="str">
            <v>ROCAD.MAN.GAS. C-D</v>
          </cell>
          <cell r="F1760" t="str">
            <v>h</v>
          </cell>
        </row>
        <row r="1761">
          <cell r="B1761" t="str">
            <v>15.1.511</v>
          </cell>
          <cell r="D1761" t="str">
            <v>72.44.02.01</v>
          </cell>
          <cell r="E1761" t="str">
            <v>ROCAD.MAN.ELETR. C-A</v>
          </cell>
          <cell r="F1761" t="str">
            <v>h</v>
          </cell>
        </row>
        <row r="1762">
          <cell r="B1762" t="str">
            <v>15.1.512</v>
          </cell>
          <cell r="D1762" t="str">
            <v>72.44.02.02</v>
          </cell>
          <cell r="E1762" t="str">
            <v>ROCAD.MAN.ELETR. C-B</v>
          </cell>
          <cell r="F1762" t="str">
            <v>h</v>
          </cell>
        </row>
        <row r="1763">
          <cell r="B1763" t="str">
            <v>15.1.513</v>
          </cell>
          <cell r="D1763" t="str">
            <v>72.44.02.03</v>
          </cell>
          <cell r="E1763" t="str">
            <v>ROCAD.MAN.ELETR. C-C</v>
          </cell>
          <cell r="F1763" t="str">
            <v>h</v>
          </cell>
        </row>
        <row r="1764">
          <cell r="B1764" t="str">
            <v>15.1.514</v>
          </cell>
          <cell r="D1764" t="str">
            <v>72.44.02.04</v>
          </cell>
          <cell r="E1764" t="str">
            <v>ROCAD.MAN.ELETR. C-D</v>
          </cell>
          <cell r="F1764" t="str">
            <v>h</v>
          </cell>
        </row>
        <row r="1765">
          <cell r="B1765" t="str">
            <v>15.1.515</v>
          </cell>
          <cell r="D1765" t="str">
            <v>72.44.03.01</v>
          </cell>
          <cell r="E1765" t="str">
            <v>ROCAD. REBOC. C-A</v>
          </cell>
          <cell r="F1765" t="str">
            <v>h</v>
          </cell>
        </row>
        <row r="1766">
          <cell r="B1766" t="str">
            <v>15.1.516</v>
          </cell>
          <cell r="D1766" t="str">
            <v>72.44.03.02</v>
          </cell>
          <cell r="E1766" t="str">
            <v>ROCAD. REBOC. C-B</v>
          </cell>
          <cell r="F1766" t="str">
            <v>h</v>
          </cell>
        </row>
        <row r="1767">
          <cell r="B1767" t="str">
            <v>15.1.517</v>
          </cell>
          <cell r="D1767" t="str">
            <v>72.44.03.03</v>
          </cell>
          <cell r="E1767" t="str">
            <v>ROCAD. REBOC. C-C</v>
          </cell>
          <cell r="F1767" t="str">
            <v>h</v>
          </cell>
        </row>
        <row r="1768">
          <cell r="B1768" t="str">
            <v>15.1.518</v>
          </cell>
          <cell r="D1768" t="str">
            <v>72.44.03.04</v>
          </cell>
          <cell r="E1768" t="str">
            <v>ROCAD. REBOC. C-D</v>
          </cell>
          <cell r="F1768" t="str">
            <v>h</v>
          </cell>
        </row>
        <row r="1769">
          <cell r="B1769" t="str">
            <v>15.1.519</v>
          </cell>
          <cell r="D1769" t="str">
            <v>72.45.01.01</v>
          </cell>
          <cell r="E1769" t="str">
            <v>ROLO COMPACT.7T C-A</v>
          </cell>
          <cell r="F1769" t="str">
            <v>h</v>
          </cell>
        </row>
        <row r="1770">
          <cell r="B1770" t="str">
            <v>15.1.520</v>
          </cell>
          <cell r="D1770" t="str">
            <v>72.45.01.02</v>
          </cell>
          <cell r="E1770" t="str">
            <v>ROLO COMPACT.7T C-B</v>
          </cell>
          <cell r="F1770" t="str">
            <v>h</v>
          </cell>
        </row>
        <row r="1771">
          <cell r="B1771" t="str">
            <v>15.1.521</v>
          </cell>
          <cell r="D1771" t="str">
            <v>72.45.01.03</v>
          </cell>
          <cell r="E1771" t="str">
            <v xml:space="preserve">ROLO COMPACT.7T C-C </v>
          </cell>
          <cell r="F1771" t="str">
            <v>h</v>
          </cell>
        </row>
        <row r="1772">
          <cell r="B1772" t="str">
            <v>15.1.522</v>
          </cell>
          <cell r="D1772" t="str">
            <v>72.45.01.04</v>
          </cell>
          <cell r="E1772" t="str">
            <v>ROLO COMPACT.7T C-D</v>
          </cell>
          <cell r="F1772" t="str">
            <v>h</v>
          </cell>
        </row>
        <row r="1773">
          <cell r="B1773" t="str">
            <v>15.1.523</v>
          </cell>
          <cell r="D1773" t="str">
            <v>72.45.02.01</v>
          </cell>
          <cell r="E1773" t="str">
            <v>ROLO COMPACT.7,7T C-A</v>
          </cell>
          <cell r="F1773" t="str">
            <v>h</v>
          </cell>
        </row>
        <row r="1774">
          <cell r="B1774" t="str">
            <v>15.1.524</v>
          </cell>
          <cell r="D1774" t="str">
            <v>72.45.02.02</v>
          </cell>
          <cell r="E1774" t="str">
            <v>ROLO COMPACT.7,7T C-B</v>
          </cell>
          <cell r="F1774" t="str">
            <v>h</v>
          </cell>
        </row>
        <row r="1775">
          <cell r="B1775" t="str">
            <v>15.1.525</v>
          </cell>
          <cell r="D1775" t="str">
            <v>72.45.02.03</v>
          </cell>
          <cell r="E1775" t="str">
            <v xml:space="preserve">ROLO COMPACT.7,7T C-C </v>
          </cell>
          <cell r="F1775" t="str">
            <v>h</v>
          </cell>
        </row>
        <row r="1776">
          <cell r="B1776" t="str">
            <v>15.1.526</v>
          </cell>
          <cell r="D1776" t="str">
            <v>72.45.02.04</v>
          </cell>
          <cell r="E1776" t="str">
            <v>ROLO COMPACT.7,7T C-D</v>
          </cell>
          <cell r="F1776" t="str">
            <v>h</v>
          </cell>
        </row>
        <row r="1777">
          <cell r="B1777" t="str">
            <v>15.1.527</v>
          </cell>
          <cell r="D1777" t="str">
            <v>72.45.03.01</v>
          </cell>
          <cell r="E1777" t="str">
            <v>ROLO COMPACT.10T C-A</v>
          </cell>
          <cell r="F1777" t="str">
            <v>h</v>
          </cell>
        </row>
        <row r="1778">
          <cell r="B1778" t="str">
            <v>15.1.528</v>
          </cell>
          <cell r="D1778" t="str">
            <v>72.45.03.02</v>
          </cell>
          <cell r="E1778" t="str">
            <v>ROLO COMPACT.10T C-B</v>
          </cell>
          <cell r="F1778" t="str">
            <v>h</v>
          </cell>
        </row>
        <row r="1779">
          <cell r="B1779" t="str">
            <v>15.1.529</v>
          </cell>
          <cell r="D1779" t="str">
            <v>72.45.03.03</v>
          </cell>
          <cell r="E1779" t="str">
            <v>ROLO COMPACT.10T C-C</v>
          </cell>
          <cell r="F1779" t="str">
            <v>h</v>
          </cell>
        </row>
        <row r="1780">
          <cell r="B1780" t="str">
            <v>15.1.530</v>
          </cell>
          <cell r="D1780" t="str">
            <v>72.45.03.04</v>
          </cell>
          <cell r="E1780" t="str">
            <v>ROLO COMPACT.10T C-D</v>
          </cell>
          <cell r="F1780" t="str">
            <v>h</v>
          </cell>
        </row>
        <row r="1781">
          <cell r="B1781" t="str">
            <v>15.1.531</v>
          </cell>
          <cell r="D1781" t="str">
            <v>72.45.04.01</v>
          </cell>
          <cell r="E1781" t="str">
            <v>ROLO COMPAC.11,3T C-A</v>
          </cell>
          <cell r="F1781" t="str">
            <v>h</v>
          </cell>
        </row>
        <row r="1782">
          <cell r="B1782" t="str">
            <v>15.1.532</v>
          </cell>
          <cell r="D1782" t="str">
            <v>72.45.04.02</v>
          </cell>
          <cell r="E1782" t="str">
            <v>ROLO COMPAC.11,3T C-B</v>
          </cell>
          <cell r="F1782" t="str">
            <v>h</v>
          </cell>
        </row>
        <row r="1783">
          <cell r="B1783" t="str">
            <v>15.1.533</v>
          </cell>
          <cell r="D1783" t="str">
            <v>72.45.04.03</v>
          </cell>
          <cell r="E1783" t="str">
            <v>ROLO COMPAC.11,3T C-C</v>
          </cell>
          <cell r="F1783" t="str">
            <v>h</v>
          </cell>
        </row>
        <row r="1784">
          <cell r="B1784" t="str">
            <v>15.1.534</v>
          </cell>
          <cell r="D1784" t="str">
            <v>72.45.04.04</v>
          </cell>
          <cell r="E1784" t="str">
            <v>ROLO COMPAC.11,3T C-D</v>
          </cell>
          <cell r="F1784" t="str">
            <v>h</v>
          </cell>
        </row>
        <row r="1785">
          <cell r="B1785" t="str">
            <v>15.1.535</v>
          </cell>
          <cell r="D1785" t="str">
            <v>72.45.05.01</v>
          </cell>
          <cell r="E1785" t="str">
            <v>ROLO COMPAC.15,5T C-A</v>
          </cell>
          <cell r="F1785" t="str">
            <v>h</v>
          </cell>
        </row>
        <row r="1786">
          <cell r="B1786" t="str">
            <v>15.1.536</v>
          </cell>
          <cell r="D1786" t="str">
            <v>72.45.05.02</v>
          </cell>
          <cell r="E1786" t="str">
            <v>ROLO COMPAC.15,5T C-B</v>
          </cell>
          <cell r="F1786" t="str">
            <v>h</v>
          </cell>
        </row>
        <row r="1787">
          <cell r="B1787" t="str">
            <v>15.1.537</v>
          </cell>
          <cell r="D1787" t="str">
            <v>72.45.05.03</v>
          </cell>
          <cell r="E1787" t="str">
            <v>ROLO COMPAC.15,5T C-C</v>
          </cell>
          <cell r="F1787" t="str">
            <v>h</v>
          </cell>
        </row>
        <row r="1788">
          <cell r="B1788" t="str">
            <v>15.1.538</v>
          </cell>
          <cell r="D1788" t="str">
            <v>72.45.05.04</v>
          </cell>
          <cell r="E1788" t="str">
            <v>ROLO COMPAC.15,5T C-D</v>
          </cell>
          <cell r="F1788" t="str">
            <v>h</v>
          </cell>
        </row>
        <row r="1789">
          <cell r="B1789" t="str">
            <v>15.1.539</v>
          </cell>
          <cell r="D1789" t="str">
            <v>72.45.06.01</v>
          </cell>
          <cell r="E1789" t="str">
            <v>ROLO COMP.PE15,5T C-A</v>
          </cell>
          <cell r="F1789" t="str">
            <v>h</v>
          </cell>
        </row>
        <row r="1790">
          <cell r="B1790" t="str">
            <v>15.1.540</v>
          </cell>
          <cell r="D1790" t="str">
            <v>72.45.06.02</v>
          </cell>
          <cell r="E1790" t="str">
            <v>ROLO COMP.PE15,5T C-B</v>
          </cell>
          <cell r="F1790" t="str">
            <v>h</v>
          </cell>
        </row>
        <row r="1791">
          <cell r="B1791" t="str">
            <v>15.1.541</v>
          </cell>
          <cell r="D1791" t="str">
            <v>72.45.06.03</v>
          </cell>
          <cell r="E1791" t="str">
            <v>ROLO COMP.PE15,5T C-C</v>
          </cell>
          <cell r="F1791" t="str">
            <v>h</v>
          </cell>
        </row>
        <row r="1792">
          <cell r="B1792" t="str">
            <v>15.1.542</v>
          </cell>
          <cell r="D1792" t="str">
            <v>72.45.06.04</v>
          </cell>
          <cell r="E1792" t="str">
            <v>ROLO COMP.PE15,5T C-D</v>
          </cell>
          <cell r="F1792" t="str">
            <v>h</v>
          </cell>
        </row>
        <row r="1793">
          <cell r="B1793" t="str">
            <v>15.1.543</v>
          </cell>
          <cell r="D1793" t="str">
            <v>72.46.01.01</v>
          </cell>
          <cell r="E1793" t="str">
            <v>ROLO COMP.ASF.7,2 C-A</v>
          </cell>
          <cell r="F1793" t="str">
            <v>h</v>
          </cell>
        </row>
        <row r="1794">
          <cell r="B1794" t="str">
            <v>15.1.544</v>
          </cell>
          <cell r="D1794" t="str">
            <v>72.46.01.02</v>
          </cell>
          <cell r="E1794" t="str">
            <v>ROLO COMP.ASF.7,2 C-B</v>
          </cell>
          <cell r="F1794" t="str">
            <v>h</v>
          </cell>
        </row>
        <row r="1795">
          <cell r="B1795" t="str">
            <v>15.1.545</v>
          </cell>
          <cell r="D1795" t="str">
            <v>72.46.01.03</v>
          </cell>
          <cell r="E1795" t="str">
            <v>ROLO COMP.ASF.7,2 C-C</v>
          </cell>
          <cell r="F1795" t="str">
            <v>h</v>
          </cell>
        </row>
        <row r="1796">
          <cell r="B1796" t="str">
            <v>15.1.546</v>
          </cell>
          <cell r="D1796" t="str">
            <v>72.46.01.04</v>
          </cell>
          <cell r="E1796" t="str">
            <v>ROLO COMP.ASF.7,2 C-D</v>
          </cell>
          <cell r="F1796" t="str">
            <v>h</v>
          </cell>
        </row>
        <row r="1797">
          <cell r="B1797" t="str">
            <v>15.1.547</v>
          </cell>
          <cell r="D1797" t="str">
            <v>72.46.02.01</v>
          </cell>
          <cell r="E1797" t="str">
            <v>ROLO COM.ASF.10,2 C-A</v>
          </cell>
          <cell r="F1797" t="str">
            <v>h</v>
          </cell>
        </row>
        <row r="1798">
          <cell r="B1798" t="str">
            <v>15.1.548</v>
          </cell>
          <cell r="D1798" t="str">
            <v>72.46.02.02</v>
          </cell>
          <cell r="E1798" t="str">
            <v>ROLO COM.ASF.10,2 C-B</v>
          </cell>
          <cell r="F1798" t="str">
            <v>h</v>
          </cell>
        </row>
        <row r="1799">
          <cell r="B1799" t="str">
            <v>15.1.549</v>
          </cell>
          <cell r="D1799" t="str">
            <v>72.46.02.03</v>
          </cell>
          <cell r="E1799" t="str">
            <v>ROLO COM.ASF.10,2 C-C</v>
          </cell>
          <cell r="F1799" t="str">
            <v>h</v>
          </cell>
        </row>
        <row r="1800">
          <cell r="B1800" t="str">
            <v>15.1.550</v>
          </cell>
          <cell r="D1800" t="str">
            <v>72.46.02.04</v>
          </cell>
          <cell r="E1800" t="str">
            <v>ROLO COM.ASF.10,2 C-D</v>
          </cell>
          <cell r="F1800" t="str">
            <v>h</v>
          </cell>
        </row>
        <row r="1801">
          <cell r="B1801" t="str">
            <v>15.1.551</v>
          </cell>
          <cell r="D1801" t="str">
            <v>72.47.01.01</v>
          </cell>
          <cell r="E1801" t="str">
            <v>ROLO COM.TAN.2,3 C-A</v>
          </cell>
          <cell r="F1801" t="str">
            <v>h</v>
          </cell>
        </row>
        <row r="1802">
          <cell r="B1802" t="str">
            <v>15.1.552</v>
          </cell>
          <cell r="D1802" t="str">
            <v>72.47.01.02</v>
          </cell>
          <cell r="E1802" t="str">
            <v>ROLO COM.TAN.2,3 C-B</v>
          </cell>
          <cell r="F1802" t="str">
            <v>h</v>
          </cell>
        </row>
        <row r="1803">
          <cell r="B1803" t="str">
            <v>15.1.553</v>
          </cell>
          <cell r="D1803" t="str">
            <v>72.47.01.03</v>
          </cell>
          <cell r="E1803" t="str">
            <v>ROLO COM.TAN.2,3 C-C</v>
          </cell>
          <cell r="F1803" t="str">
            <v>h</v>
          </cell>
        </row>
        <row r="1804">
          <cell r="B1804" t="str">
            <v>15.1.554</v>
          </cell>
          <cell r="D1804" t="str">
            <v>72.47.01.04</v>
          </cell>
          <cell r="E1804" t="str">
            <v>ROLO COM.TAN.2,3 C-D</v>
          </cell>
          <cell r="F1804" t="str">
            <v>h</v>
          </cell>
        </row>
        <row r="1805">
          <cell r="B1805" t="str">
            <v>15.1.555</v>
          </cell>
          <cell r="D1805" t="str">
            <v>72.47.02.01</v>
          </cell>
          <cell r="E1805" t="str">
            <v>ROLO COMP.TAN.7T C-A</v>
          </cell>
          <cell r="F1805" t="str">
            <v>h</v>
          </cell>
        </row>
        <row r="1806">
          <cell r="B1806" t="str">
            <v>15.1.556</v>
          </cell>
          <cell r="D1806" t="str">
            <v>72.47.02.02</v>
          </cell>
          <cell r="E1806" t="str">
            <v>ROLO COMP.TAN.7T C-B</v>
          </cell>
          <cell r="F1806" t="str">
            <v>h</v>
          </cell>
        </row>
        <row r="1807">
          <cell r="B1807" t="str">
            <v>15.1.557</v>
          </cell>
          <cell r="D1807" t="str">
            <v>72.47.02.03</v>
          </cell>
          <cell r="E1807" t="str">
            <v>ROLO COMP.TAN.7T C-C</v>
          </cell>
          <cell r="F1807" t="str">
            <v>h</v>
          </cell>
        </row>
        <row r="1808">
          <cell r="B1808" t="str">
            <v>15.1.558</v>
          </cell>
          <cell r="D1808" t="str">
            <v>72.47.02.04</v>
          </cell>
          <cell r="E1808" t="str">
            <v>ROLO COMP.TAN.7T C-D</v>
          </cell>
          <cell r="F1808" t="str">
            <v>h</v>
          </cell>
        </row>
        <row r="1809">
          <cell r="B1809" t="str">
            <v>15.1.559</v>
          </cell>
          <cell r="D1809" t="str">
            <v>72.47.03.01</v>
          </cell>
          <cell r="E1809" t="str">
            <v>ROLO COMP.TAN.12T C-A</v>
          </cell>
          <cell r="F1809" t="str">
            <v>h</v>
          </cell>
        </row>
        <row r="1810">
          <cell r="B1810" t="str">
            <v>15.1.560</v>
          </cell>
          <cell r="D1810" t="str">
            <v>72.47.03.02</v>
          </cell>
          <cell r="E1810" t="str">
            <v>ROLO COMP.TAN.12T C-B</v>
          </cell>
          <cell r="F1810" t="str">
            <v>h</v>
          </cell>
        </row>
        <row r="1811">
          <cell r="B1811" t="str">
            <v>15.1.561</v>
          </cell>
          <cell r="D1811" t="str">
            <v>72.47.03.03</v>
          </cell>
          <cell r="E1811" t="str">
            <v>ROLO COMP.TAN.12T C-C</v>
          </cell>
          <cell r="F1811" t="str">
            <v>h</v>
          </cell>
        </row>
        <row r="1812">
          <cell r="B1812" t="str">
            <v>15.1.562</v>
          </cell>
          <cell r="D1812" t="str">
            <v>72.47.03.04</v>
          </cell>
          <cell r="E1812" t="str">
            <v>ROLO COMP.TAN.12T C-D</v>
          </cell>
          <cell r="F1812" t="str">
            <v>h</v>
          </cell>
        </row>
        <row r="1813">
          <cell r="B1813" t="str">
            <v>15.1.563</v>
          </cell>
          <cell r="D1813" t="str">
            <v>72.48.01.01</v>
          </cell>
          <cell r="E1813" t="str">
            <v>ROLO COM.P.A.12,5 C-A</v>
          </cell>
          <cell r="F1813" t="str">
            <v>h</v>
          </cell>
        </row>
        <row r="1814">
          <cell r="B1814" t="str">
            <v>15.1.564</v>
          </cell>
          <cell r="D1814" t="str">
            <v>72.48.01.02</v>
          </cell>
          <cell r="E1814" t="str">
            <v>ROLO COM.P.A.12,5 C-B</v>
          </cell>
          <cell r="F1814" t="str">
            <v>h</v>
          </cell>
        </row>
        <row r="1815">
          <cell r="B1815" t="str">
            <v>15.1.565</v>
          </cell>
          <cell r="D1815" t="str">
            <v>72.48.01.03</v>
          </cell>
          <cell r="E1815" t="str">
            <v>ROLO COM.P.A.12,5 C-C</v>
          </cell>
          <cell r="F1815" t="str">
            <v>h</v>
          </cell>
        </row>
        <row r="1816">
          <cell r="B1816" t="str">
            <v>15.1.566</v>
          </cell>
          <cell r="D1816" t="str">
            <v>72.48.01.04</v>
          </cell>
          <cell r="E1816" t="str">
            <v>ROLO COM.P.A.12,5 C-D</v>
          </cell>
          <cell r="F1816" t="str">
            <v>h</v>
          </cell>
        </row>
        <row r="1817">
          <cell r="B1817" t="str">
            <v>15.1.567</v>
          </cell>
          <cell r="D1817" t="str">
            <v>72.48.02.01</v>
          </cell>
          <cell r="E1817" t="str">
            <v>ROLO COM.P.A.27T C-A</v>
          </cell>
          <cell r="F1817" t="str">
            <v>h</v>
          </cell>
        </row>
        <row r="1818">
          <cell r="B1818" t="str">
            <v>15.1.568</v>
          </cell>
          <cell r="D1818" t="str">
            <v>72.48.02.02</v>
          </cell>
          <cell r="E1818" t="str">
            <v>ROLO COM.P.A.27T C-B</v>
          </cell>
          <cell r="F1818" t="str">
            <v>h</v>
          </cell>
        </row>
        <row r="1819">
          <cell r="B1819" t="str">
            <v>15.1.569</v>
          </cell>
          <cell r="D1819" t="str">
            <v>72.48.02.03</v>
          </cell>
          <cell r="E1819" t="str">
            <v>ROLO COM.P.A.27T C-C</v>
          </cell>
          <cell r="F1819" t="str">
            <v>h</v>
          </cell>
        </row>
        <row r="1820">
          <cell r="B1820" t="str">
            <v>15.1.570</v>
          </cell>
          <cell r="D1820" t="str">
            <v>72.48.02.04</v>
          </cell>
          <cell r="E1820" t="str">
            <v>ROLO COM.P.A.27T C-D</v>
          </cell>
          <cell r="F1820" t="str">
            <v>h</v>
          </cell>
        </row>
        <row r="1821">
          <cell r="B1821" t="str">
            <v>15.1.571</v>
          </cell>
          <cell r="D1821" t="str">
            <v>72.49.01.01</v>
          </cell>
          <cell r="E1821" t="str">
            <v>TRAT.AGR.3,7TON C-A</v>
          </cell>
          <cell r="F1821" t="str">
            <v>h</v>
          </cell>
        </row>
        <row r="1822">
          <cell r="B1822" t="str">
            <v>15.1.572</v>
          </cell>
          <cell r="D1822" t="str">
            <v>72.49.01.02</v>
          </cell>
          <cell r="E1822" t="str">
            <v>TRAT.AGR.3,7TON C-B</v>
          </cell>
          <cell r="F1822" t="str">
            <v>h</v>
          </cell>
        </row>
        <row r="1823">
          <cell r="B1823" t="str">
            <v>15.1.573</v>
          </cell>
          <cell r="D1823" t="str">
            <v>72.49.01.03</v>
          </cell>
          <cell r="E1823" t="str">
            <v>TRAT.AGR.3,7TON C-C</v>
          </cell>
          <cell r="F1823" t="str">
            <v>h</v>
          </cell>
        </row>
        <row r="1824">
          <cell r="B1824" t="str">
            <v>15.1.574</v>
          </cell>
          <cell r="D1824" t="str">
            <v>72.49.01.04</v>
          </cell>
          <cell r="E1824" t="str">
            <v>TRAT.AGR.3,7TON C-D</v>
          </cell>
          <cell r="F1824" t="str">
            <v>h</v>
          </cell>
        </row>
        <row r="1825">
          <cell r="B1825" t="str">
            <v>15.1.575</v>
          </cell>
          <cell r="D1825" t="str">
            <v>72.49.02.01</v>
          </cell>
          <cell r="E1825" t="str">
            <v>TRAT.AGR.5TON C-A</v>
          </cell>
          <cell r="F1825" t="str">
            <v>h</v>
          </cell>
        </row>
        <row r="1826">
          <cell r="B1826" t="str">
            <v>15.1.576</v>
          </cell>
          <cell r="D1826" t="str">
            <v>72.49.02.02</v>
          </cell>
          <cell r="E1826" t="str">
            <v>TRAT.AGR.5TON C-B</v>
          </cell>
          <cell r="F1826" t="str">
            <v>h</v>
          </cell>
        </row>
        <row r="1827">
          <cell r="B1827" t="str">
            <v>15.1.577</v>
          </cell>
          <cell r="D1827" t="str">
            <v>72.49.02.03</v>
          </cell>
          <cell r="E1827" t="str">
            <v>TRAT.AGR.5TON C-C</v>
          </cell>
          <cell r="F1827" t="str">
            <v>h</v>
          </cell>
        </row>
        <row r="1828">
          <cell r="B1828" t="str">
            <v>15.1.578</v>
          </cell>
          <cell r="D1828" t="str">
            <v>72.49.02.04</v>
          </cell>
          <cell r="E1828" t="str">
            <v>TRAT.AGR.5TON C-D</v>
          </cell>
          <cell r="F1828" t="str">
            <v>h</v>
          </cell>
        </row>
        <row r="1829">
          <cell r="B1829" t="str">
            <v>15.1.579</v>
          </cell>
          <cell r="D1829" t="str">
            <v>72.49.03.01</v>
          </cell>
          <cell r="E1829" t="str">
            <v>MICRO TRAT.2,2T C-A</v>
          </cell>
          <cell r="F1829" t="str">
            <v>h</v>
          </cell>
        </row>
        <row r="1830">
          <cell r="B1830" t="str">
            <v>15.1.580</v>
          </cell>
          <cell r="D1830" t="str">
            <v>72.49.03.02</v>
          </cell>
          <cell r="E1830" t="str">
            <v>MICRO TRAT.2,2T C-B</v>
          </cell>
          <cell r="F1830" t="str">
            <v>h</v>
          </cell>
        </row>
        <row r="1831">
          <cell r="B1831" t="str">
            <v>15.1.581</v>
          </cell>
          <cell r="D1831" t="str">
            <v>72.49.03.03</v>
          </cell>
          <cell r="E1831" t="str">
            <v>MICRO TRAT.2,2T C-C</v>
          </cell>
          <cell r="F1831" t="str">
            <v>h</v>
          </cell>
        </row>
        <row r="1832">
          <cell r="B1832" t="str">
            <v>15.1.582</v>
          </cell>
          <cell r="D1832" t="str">
            <v>72.49.03.04</v>
          </cell>
          <cell r="E1832" t="str">
            <v>MICRO TRAT.2,2T C-D</v>
          </cell>
          <cell r="F1832" t="str">
            <v>h</v>
          </cell>
        </row>
        <row r="1833">
          <cell r="B1833" t="str">
            <v>15.1.583</v>
          </cell>
          <cell r="D1833" t="str">
            <v>72.49.04.01</v>
          </cell>
          <cell r="E1833" t="str">
            <v>TRAT.TRIT.VEG.5T C-A</v>
          </cell>
          <cell r="F1833" t="str">
            <v>h</v>
          </cell>
        </row>
        <row r="1834">
          <cell r="B1834" t="str">
            <v>15.1.584</v>
          </cell>
          <cell r="D1834" t="str">
            <v>72.49.04.02</v>
          </cell>
          <cell r="E1834" t="str">
            <v>TRAT.TRIT.VEG.5T C-B</v>
          </cell>
          <cell r="F1834" t="str">
            <v>h</v>
          </cell>
        </row>
        <row r="1835">
          <cell r="B1835" t="str">
            <v>15.1.585</v>
          </cell>
          <cell r="D1835" t="str">
            <v>72.49.04.03</v>
          </cell>
          <cell r="E1835" t="str">
            <v>TRAT.TRIT.VEG.5T C-C</v>
          </cell>
          <cell r="F1835" t="str">
            <v>h</v>
          </cell>
        </row>
        <row r="1836">
          <cell r="B1836" t="str">
            <v>15.1.586</v>
          </cell>
          <cell r="D1836" t="str">
            <v>72.49.04.04</v>
          </cell>
          <cell r="E1836" t="str">
            <v>TRAT.TRIT.VEG.5T C-D</v>
          </cell>
          <cell r="F1836" t="str">
            <v>h</v>
          </cell>
        </row>
        <row r="1837">
          <cell r="B1837" t="str">
            <v>15.1.587</v>
          </cell>
          <cell r="D1837" t="str">
            <v>72.49.05.01</v>
          </cell>
          <cell r="E1837" t="str">
            <v>TRAT.AGR.PULV.5T C-A</v>
          </cell>
          <cell r="F1837" t="str">
            <v>h</v>
          </cell>
        </row>
        <row r="1838">
          <cell r="B1838" t="str">
            <v>15.1.588</v>
          </cell>
          <cell r="D1838" t="str">
            <v>72.49.05.02</v>
          </cell>
          <cell r="E1838" t="str">
            <v>TRAT.AGR.PULV.5T C-B</v>
          </cell>
          <cell r="F1838" t="str">
            <v>h</v>
          </cell>
        </row>
        <row r="1839">
          <cell r="B1839" t="str">
            <v>15.1.589</v>
          </cell>
          <cell r="D1839" t="str">
            <v>72.49.05.03</v>
          </cell>
          <cell r="E1839" t="str">
            <v>TRAT.AGR.PULV.5T C-C</v>
          </cell>
          <cell r="F1839" t="str">
            <v>h</v>
          </cell>
        </row>
        <row r="1840">
          <cell r="B1840" t="str">
            <v>15.1.590</v>
          </cell>
          <cell r="D1840" t="str">
            <v>72.49.05.04</v>
          </cell>
          <cell r="E1840" t="str">
            <v>TRAT.AGR.PULV.5T C-D</v>
          </cell>
          <cell r="F1840" t="str">
            <v>h</v>
          </cell>
        </row>
        <row r="1841">
          <cell r="B1841" t="str">
            <v>15.1.591</v>
          </cell>
          <cell r="D1841" t="str">
            <v>72.50.01.01</v>
          </cell>
          <cell r="E1841" t="str">
            <v>TRAT.EST.L.1,93M3 C-A</v>
          </cell>
          <cell r="F1841" t="str">
            <v>h</v>
          </cell>
        </row>
        <row r="1842">
          <cell r="B1842" t="str">
            <v>15.1.592</v>
          </cell>
          <cell r="D1842" t="str">
            <v>72.50.01.02</v>
          </cell>
          <cell r="E1842" t="str">
            <v>TRAT.EST.L.1,93M3 C-B</v>
          </cell>
          <cell r="F1842" t="str">
            <v>h</v>
          </cell>
        </row>
        <row r="1843">
          <cell r="B1843" t="str">
            <v>15.1.593</v>
          </cell>
          <cell r="D1843" t="str">
            <v>72.50.01.03</v>
          </cell>
          <cell r="E1843" t="str">
            <v>TRAT.EST.L.1,93M3 C-C</v>
          </cell>
          <cell r="F1843" t="str">
            <v>h</v>
          </cell>
        </row>
        <row r="1844">
          <cell r="B1844" t="str">
            <v>15.1.594</v>
          </cell>
          <cell r="D1844" t="str">
            <v>72.50.01.04</v>
          </cell>
          <cell r="E1844" t="str">
            <v>TRAT.EST.L.1,93M3 C-D</v>
          </cell>
          <cell r="F1844" t="str">
            <v>h</v>
          </cell>
        </row>
        <row r="1845">
          <cell r="B1845" t="str">
            <v>15.1.595</v>
          </cell>
          <cell r="D1845" t="str">
            <v>72.50.02.01</v>
          </cell>
          <cell r="E1845" t="str">
            <v>TRAT.EST.L.3,18M3 C-A</v>
          </cell>
          <cell r="F1845" t="str">
            <v>h</v>
          </cell>
        </row>
        <row r="1846">
          <cell r="B1846" t="str">
            <v>15.1.596</v>
          </cell>
          <cell r="D1846" t="str">
            <v>72.50.02.02</v>
          </cell>
          <cell r="E1846" t="str">
            <v>TRAT.EST.L.3,18M3 C-B</v>
          </cell>
          <cell r="F1846" t="str">
            <v>h</v>
          </cell>
        </row>
        <row r="1847">
          <cell r="B1847" t="str">
            <v>15.1.597</v>
          </cell>
          <cell r="D1847" t="str">
            <v>72.50.02.03</v>
          </cell>
          <cell r="E1847" t="str">
            <v>TRAT.EST.L.3,18M3 C-C</v>
          </cell>
          <cell r="F1847" t="str">
            <v>h</v>
          </cell>
        </row>
        <row r="1848">
          <cell r="B1848" t="str">
            <v>15.1.598</v>
          </cell>
          <cell r="D1848" t="str">
            <v>72.50.02.04</v>
          </cell>
          <cell r="E1848" t="str">
            <v>TRAT.EST.L.3,18M3 C-D</v>
          </cell>
          <cell r="F1848" t="str">
            <v>h</v>
          </cell>
        </row>
        <row r="1849">
          <cell r="B1849" t="str">
            <v>15.1.599</v>
          </cell>
          <cell r="D1849" t="str">
            <v>72.50.03.01</v>
          </cell>
          <cell r="E1849" t="str">
            <v>TRAT.EST.L.2,28M3 C-A</v>
          </cell>
          <cell r="F1849" t="str">
            <v>h</v>
          </cell>
        </row>
        <row r="1850">
          <cell r="B1850" t="str">
            <v>15.1.600</v>
          </cell>
          <cell r="D1850" t="str">
            <v>72.50.03.02</v>
          </cell>
          <cell r="E1850" t="str">
            <v>TRAT.EST.L.2,28M3 C-B</v>
          </cell>
          <cell r="F1850" t="str">
            <v>h</v>
          </cell>
        </row>
        <row r="1851">
          <cell r="B1851" t="str">
            <v>15.1.601</v>
          </cell>
          <cell r="D1851" t="str">
            <v>72.50.03.03</v>
          </cell>
          <cell r="E1851" t="str">
            <v>TRAT.EST.L.2,28M3 C-C</v>
          </cell>
          <cell r="F1851" t="str">
            <v>h</v>
          </cell>
        </row>
        <row r="1852">
          <cell r="B1852" t="str">
            <v>15.1.602</v>
          </cell>
          <cell r="D1852" t="str">
            <v>72.50.03.04</v>
          </cell>
          <cell r="E1852" t="str">
            <v>TRAT.EST.L.2,28M3 C-D</v>
          </cell>
          <cell r="F1852" t="str">
            <v>h</v>
          </cell>
        </row>
        <row r="1853">
          <cell r="B1853" t="str">
            <v>15.1.603</v>
          </cell>
          <cell r="D1853" t="str">
            <v>72.50.04.01</v>
          </cell>
          <cell r="E1853" t="str">
            <v xml:space="preserve">TRAT.EST.R.1,93M3 C-A </v>
          </cell>
          <cell r="F1853" t="str">
            <v>h</v>
          </cell>
        </row>
        <row r="1854">
          <cell r="B1854" t="str">
            <v>15.1.604</v>
          </cell>
          <cell r="D1854" t="str">
            <v xml:space="preserve">72.50.04.02 </v>
          </cell>
          <cell r="E1854" t="str">
            <v xml:space="preserve">TRAT.EST.R.1,93M3 C-B </v>
          </cell>
          <cell r="F1854" t="str">
            <v>h</v>
          </cell>
        </row>
        <row r="1855">
          <cell r="B1855" t="str">
            <v>15.1.605</v>
          </cell>
          <cell r="D1855" t="str">
            <v>72.50.04.03</v>
          </cell>
          <cell r="E1855" t="str">
            <v xml:space="preserve">TRAT.EST.R.1,93M3 C-C </v>
          </cell>
          <cell r="F1855" t="str">
            <v>h</v>
          </cell>
        </row>
        <row r="1856">
          <cell r="B1856" t="str">
            <v>15.1.606</v>
          </cell>
          <cell r="D1856" t="str">
            <v>72.50.04.04</v>
          </cell>
          <cell r="E1856" t="str">
            <v xml:space="preserve">TRAT.EST.R.1,93M3 C-D </v>
          </cell>
          <cell r="F1856" t="str">
            <v>h</v>
          </cell>
        </row>
        <row r="1857">
          <cell r="B1857" t="str">
            <v>15.1.607</v>
          </cell>
          <cell r="D1857" t="str">
            <v>72.50.05.01</v>
          </cell>
          <cell r="E1857" t="str">
            <v xml:space="preserve">TRAT.EST.R.2,28M3 C-A </v>
          </cell>
          <cell r="F1857" t="str">
            <v>h</v>
          </cell>
        </row>
        <row r="1858">
          <cell r="B1858" t="str">
            <v>15.1.608</v>
          </cell>
          <cell r="D1858" t="str">
            <v>72.50.05.02</v>
          </cell>
          <cell r="E1858" t="str">
            <v>TRAT.EST.R..2,28M3 C-B</v>
          </cell>
          <cell r="F1858" t="str">
            <v>h</v>
          </cell>
        </row>
        <row r="1859">
          <cell r="B1859" t="str">
            <v>15.1.609</v>
          </cell>
          <cell r="D1859" t="str">
            <v>72.50.05.03</v>
          </cell>
          <cell r="E1859" t="str">
            <v xml:space="preserve">TRAT.EST.R.2,28M3 C-C </v>
          </cell>
          <cell r="F1859" t="str">
            <v>h</v>
          </cell>
        </row>
        <row r="1860">
          <cell r="B1860" t="str">
            <v>15.1.610</v>
          </cell>
          <cell r="D1860" t="str">
            <v>72.50.05.04</v>
          </cell>
          <cell r="E1860" t="str">
            <v xml:space="preserve">TRAT.EST.R.2,28M3 C-D </v>
          </cell>
          <cell r="F1860" t="str">
            <v>h</v>
          </cell>
        </row>
        <row r="1861">
          <cell r="B1861" t="str">
            <v>15.1.611</v>
          </cell>
          <cell r="D1861" t="str">
            <v>72.50.06.01</v>
          </cell>
          <cell r="E1861" t="str">
            <v>TRAT.EST.R.3,18M3 C-A</v>
          </cell>
          <cell r="F1861" t="str">
            <v>h</v>
          </cell>
        </row>
        <row r="1862">
          <cell r="B1862" t="str">
            <v>15.1.612</v>
          </cell>
          <cell r="D1862" t="str">
            <v>72.50.06.02</v>
          </cell>
          <cell r="E1862" t="str">
            <v>TRAT.EST.R.3,18M3 C-B</v>
          </cell>
          <cell r="F1862" t="str">
            <v>h</v>
          </cell>
        </row>
        <row r="1863">
          <cell r="B1863" t="str">
            <v>15.1.613</v>
          </cell>
          <cell r="D1863" t="str">
            <v>72.50.06.03</v>
          </cell>
          <cell r="E1863" t="str">
            <v>TRAT.EST.R.3,18M3 C-C</v>
          </cell>
          <cell r="F1863" t="str">
            <v>h</v>
          </cell>
        </row>
        <row r="1864">
          <cell r="B1864" t="str">
            <v>15.1.614</v>
          </cell>
          <cell r="D1864" t="str">
            <v xml:space="preserve">72.50.06.04 </v>
          </cell>
          <cell r="E1864" t="str">
            <v xml:space="preserve">TRAT.EST.R.3,18M3 C-D </v>
          </cell>
          <cell r="F1864" t="str">
            <v>h</v>
          </cell>
        </row>
        <row r="1865">
          <cell r="B1865" t="str">
            <v>15.1.615</v>
          </cell>
          <cell r="D1865" t="str">
            <v xml:space="preserve">72.52.01.01 </v>
          </cell>
          <cell r="E1865" t="str">
            <v>US.CONC.200M3/H C-A</v>
          </cell>
          <cell r="F1865" t="str">
            <v>h</v>
          </cell>
        </row>
        <row r="1866">
          <cell r="B1866" t="str">
            <v>15.1.616</v>
          </cell>
          <cell r="D1866" t="str">
            <v>72.52.01.02</v>
          </cell>
          <cell r="E1866" t="str">
            <v>US.CONC.200M3/H C-B</v>
          </cell>
          <cell r="F1866" t="str">
            <v>h</v>
          </cell>
        </row>
        <row r="1867">
          <cell r="B1867" t="str">
            <v>15.1.617</v>
          </cell>
          <cell r="D1867" t="str">
            <v xml:space="preserve">72.52.01.03 </v>
          </cell>
          <cell r="E1867" t="str">
            <v>US.CONC.200M3/H C-C</v>
          </cell>
          <cell r="F1867" t="str">
            <v>h</v>
          </cell>
        </row>
        <row r="1868">
          <cell r="B1868" t="str">
            <v>15.1.618</v>
          </cell>
          <cell r="D1868" t="str">
            <v>72.52.01.04</v>
          </cell>
          <cell r="E1868" t="str">
            <v>US.CONC.200M3/H C-D</v>
          </cell>
          <cell r="F1868" t="str">
            <v>h</v>
          </cell>
        </row>
        <row r="1869">
          <cell r="B1869" t="str">
            <v>15.1.619</v>
          </cell>
          <cell r="D1869" t="str">
            <v>72.52.02.01</v>
          </cell>
          <cell r="E1869" t="str">
            <v>US.CONC.40M3/H C-A</v>
          </cell>
          <cell r="F1869" t="str">
            <v>h</v>
          </cell>
        </row>
        <row r="1870">
          <cell r="B1870" t="str">
            <v>15.1.620</v>
          </cell>
          <cell r="D1870" t="str">
            <v>72.52.02.02</v>
          </cell>
          <cell r="E1870" t="str">
            <v>US.CONC.40M3/H C-B</v>
          </cell>
          <cell r="F1870" t="str">
            <v>h</v>
          </cell>
        </row>
        <row r="1871">
          <cell r="B1871" t="str">
            <v>15.1.621</v>
          </cell>
          <cell r="D1871" t="str">
            <v>72.52.02.03</v>
          </cell>
          <cell r="E1871" t="str">
            <v>US.CONC.40M3/H C-C</v>
          </cell>
          <cell r="F1871" t="str">
            <v>h</v>
          </cell>
        </row>
        <row r="1872">
          <cell r="B1872" t="str">
            <v>15.1.622</v>
          </cell>
          <cell r="D1872" t="str">
            <v>72.52.02.04</v>
          </cell>
          <cell r="E1872" t="str">
            <v>US.CONC.40M3/H C-D</v>
          </cell>
          <cell r="F1872" t="str">
            <v>h</v>
          </cell>
        </row>
        <row r="1873">
          <cell r="B1873" t="str">
            <v>15.1.623</v>
          </cell>
          <cell r="D1873" t="str">
            <v>72.52.03.01</v>
          </cell>
          <cell r="E1873" t="str">
            <v>US.GRAV.Q.80T/H C-A</v>
          </cell>
          <cell r="F1873" t="str">
            <v>h</v>
          </cell>
        </row>
        <row r="1874">
          <cell r="B1874" t="str">
            <v>15.1.624</v>
          </cell>
          <cell r="D1874" t="str">
            <v>72.52.03.02</v>
          </cell>
          <cell r="E1874" t="str">
            <v>US.GRAV.Q.80T/H C-B</v>
          </cell>
          <cell r="F1874" t="str">
            <v>h</v>
          </cell>
        </row>
        <row r="1875">
          <cell r="B1875" t="str">
            <v>15.1.625</v>
          </cell>
          <cell r="D1875" t="str">
            <v xml:space="preserve">72.52.03.03 </v>
          </cell>
          <cell r="E1875" t="str">
            <v>US.GRAV.Q.80T/H C-C</v>
          </cell>
          <cell r="F1875" t="str">
            <v>h</v>
          </cell>
        </row>
        <row r="1876">
          <cell r="B1876" t="str">
            <v>15.1.626</v>
          </cell>
          <cell r="D1876" t="str">
            <v>72.52.03.04</v>
          </cell>
          <cell r="E1876" t="str">
            <v>US.GRAV.Q.80T/H C-D</v>
          </cell>
          <cell r="F1876" t="str">
            <v>h</v>
          </cell>
        </row>
        <row r="1877">
          <cell r="B1877" t="str">
            <v>15.1.627</v>
          </cell>
          <cell r="D1877" t="str">
            <v xml:space="preserve">72.52.04.01 </v>
          </cell>
          <cell r="E1877" t="str">
            <v>US.ASF.FR.150T/H C-A</v>
          </cell>
          <cell r="F1877" t="str">
            <v>h</v>
          </cell>
        </row>
        <row r="1878">
          <cell r="B1878" t="str">
            <v>15.1.628</v>
          </cell>
          <cell r="D1878" t="str">
            <v xml:space="preserve">72.52.04.02 </v>
          </cell>
          <cell r="E1878" t="str">
            <v>US.ASF.FR.150T/H C-B</v>
          </cell>
          <cell r="F1878" t="str">
            <v>h</v>
          </cell>
        </row>
        <row r="1879">
          <cell r="B1879" t="str">
            <v>15.1.629</v>
          </cell>
          <cell r="D1879" t="str">
            <v xml:space="preserve">72.52.04.03 </v>
          </cell>
          <cell r="E1879" t="str">
            <v>US.ASF.FR.150T/H C-C</v>
          </cell>
          <cell r="F1879" t="str">
            <v>h</v>
          </cell>
        </row>
        <row r="1880">
          <cell r="B1880" t="str">
            <v>15.1.630</v>
          </cell>
          <cell r="D1880" t="str">
            <v>72.52.04.04</v>
          </cell>
          <cell r="E1880" t="str">
            <v>US.ASF.FR.150T/H C-D</v>
          </cell>
          <cell r="F1880" t="str">
            <v>h</v>
          </cell>
        </row>
        <row r="1881">
          <cell r="B1881" t="str">
            <v>15.1.631</v>
          </cell>
          <cell r="D1881" t="str">
            <v xml:space="preserve">72.52.05.01 </v>
          </cell>
          <cell r="E1881" t="str">
            <v xml:space="preserve">US.SOLOS 400T/H C-A </v>
          </cell>
          <cell r="F1881" t="str">
            <v>h</v>
          </cell>
        </row>
        <row r="1882">
          <cell r="B1882" t="str">
            <v>15.1.632</v>
          </cell>
          <cell r="D1882" t="str">
            <v xml:space="preserve">72.52.05.02 </v>
          </cell>
          <cell r="E1882" t="str">
            <v>US.SOLOS 400T/H C-B</v>
          </cell>
          <cell r="F1882" t="str">
            <v>h</v>
          </cell>
        </row>
        <row r="1883">
          <cell r="B1883" t="str">
            <v>15.1.633</v>
          </cell>
          <cell r="D1883" t="str">
            <v>72.52.05.03</v>
          </cell>
          <cell r="E1883" t="str">
            <v xml:space="preserve">US.SOLOS 400T/H C-C </v>
          </cell>
          <cell r="F1883" t="str">
            <v>h</v>
          </cell>
        </row>
        <row r="1884">
          <cell r="B1884" t="str">
            <v>15.1.634</v>
          </cell>
          <cell r="D1884" t="str">
            <v xml:space="preserve">72.52.05.04 </v>
          </cell>
          <cell r="E1884" t="str">
            <v>US.SOLOS 400T/H C-D</v>
          </cell>
          <cell r="F1884" t="str">
            <v>h</v>
          </cell>
        </row>
        <row r="1885">
          <cell r="B1885" t="str">
            <v>15.1.635</v>
          </cell>
          <cell r="D1885" t="str">
            <v xml:space="preserve">72.53.01.01 </v>
          </cell>
          <cell r="E1885" t="str">
            <v>VIBR.IMER.ELETR.C-A</v>
          </cell>
          <cell r="F1885" t="str">
            <v>h</v>
          </cell>
        </row>
        <row r="1886">
          <cell r="B1886" t="str">
            <v>15.1.636</v>
          </cell>
          <cell r="D1886" t="str">
            <v xml:space="preserve">72.53.01.02 </v>
          </cell>
          <cell r="E1886" t="str">
            <v>VIBR.IMER.ELETR.C-B</v>
          </cell>
          <cell r="F1886" t="str">
            <v>h</v>
          </cell>
        </row>
        <row r="1887">
          <cell r="B1887" t="str">
            <v>15.1.637</v>
          </cell>
          <cell r="D1887" t="str">
            <v>72.53.01.03</v>
          </cell>
          <cell r="E1887" t="str">
            <v>VIBR.IMER.ELETR.C-C</v>
          </cell>
          <cell r="F1887" t="str">
            <v>h</v>
          </cell>
        </row>
        <row r="1888">
          <cell r="B1888" t="str">
            <v>15.1.638</v>
          </cell>
          <cell r="D1888" t="str">
            <v xml:space="preserve">72.53.01.04 </v>
          </cell>
          <cell r="E1888" t="str">
            <v>VIBR.IMER.ELETR.C-D</v>
          </cell>
          <cell r="F1888" t="str">
            <v>h</v>
          </cell>
        </row>
        <row r="1889">
          <cell r="B1889" t="str">
            <v>15.1.639</v>
          </cell>
          <cell r="D1889" t="str">
            <v xml:space="preserve">72.53.02.01 </v>
          </cell>
          <cell r="E1889" t="str">
            <v>VIBR.IMER.GAS. C-A</v>
          </cell>
          <cell r="F1889" t="str">
            <v>h</v>
          </cell>
        </row>
        <row r="1890">
          <cell r="B1890" t="str">
            <v>15.1.640</v>
          </cell>
          <cell r="D1890" t="str">
            <v>72.53.02.02</v>
          </cell>
          <cell r="E1890" t="str">
            <v>VIBR.IMER.GAS. C-B</v>
          </cell>
          <cell r="F1890" t="str">
            <v>h</v>
          </cell>
        </row>
        <row r="1891">
          <cell r="B1891" t="str">
            <v>15.1.641</v>
          </cell>
          <cell r="D1891" t="str">
            <v xml:space="preserve">72.53.02.03 </v>
          </cell>
          <cell r="E1891" t="str">
            <v xml:space="preserve">VIBR.IMER.GAS. C-C </v>
          </cell>
          <cell r="F1891" t="str">
            <v>h</v>
          </cell>
        </row>
        <row r="1892">
          <cell r="B1892" t="str">
            <v>15.1.642</v>
          </cell>
          <cell r="D1892" t="str">
            <v xml:space="preserve">72.53.02.04 </v>
          </cell>
          <cell r="E1892" t="str">
            <v>VIBR.IMER.GAS. C-D</v>
          </cell>
          <cell r="F1892" t="str">
            <v>h</v>
          </cell>
        </row>
        <row r="1893">
          <cell r="B1893" t="str">
            <v>15.1.643</v>
          </cell>
          <cell r="D1893" t="str">
            <v>72.54.01.01</v>
          </cell>
          <cell r="E1893" t="str">
            <v>VIB.AC.AS.400T/H C-A</v>
          </cell>
          <cell r="F1893" t="str">
            <v>h</v>
          </cell>
        </row>
        <row r="1894">
          <cell r="B1894" t="str">
            <v>15.1.644</v>
          </cell>
          <cell r="D1894" t="str">
            <v>72.54.01.02</v>
          </cell>
          <cell r="E1894" t="str">
            <v>VIB.AC.AS.400T/H C-B</v>
          </cell>
          <cell r="F1894" t="str">
            <v>h</v>
          </cell>
        </row>
        <row r="1895">
          <cell r="B1895" t="str">
            <v>15.1.645</v>
          </cell>
          <cell r="D1895" t="str">
            <v xml:space="preserve">72.54.01.03 </v>
          </cell>
          <cell r="E1895" t="str">
            <v>VIB.AC.AS.400T/H C-C</v>
          </cell>
          <cell r="F1895" t="str">
            <v>h</v>
          </cell>
        </row>
        <row r="1896">
          <cell r="B1896" t="str">
            <v>15.1.646</v>
          </cell>
          <cell r="D1896" t="str">
            <v>72.54.01.04</v>
          </cell>
          <cell r="E1896" t="str">
            <v>VIB.AC.AS.400T/H C-D</v>
          </cell>
          <cell r="F1896" t="str">
            <v>h</v>
          </cell>
        </row>
        <row r="1897">
          <cell r="B1897" t="str">
            <v>15.1.647</v>
          </cell>
          <cell r="D1897" t="str">
            <v>72.54.02.01</v>
          </cell>
          <cell r="E1897" t="str">
            <v>VIB.AC.AS.2838T/H C-A</v>
          </cell>
          <cell r="F1897" t="str">
            <v>h</v>
          </cell>
        </row>
        <row r="1898">
          <cell r="B1898" t="str">
            <v>15.1.648</v>
          </cell>
          <cell r="D1898" t="str">
            <v>72.54.02.02</v>
          </cell>
          <cell r="E1898" t="str">
            <v>VIB.AC.AS.2838T/H C-B</v>
          </cell>
          <cell r="F1898" t="str">
            <v>h</v>
          </cell>
        </row>
        <row r="1899">
          <cell r="B1899" t="str">
            <v>15.1.649</v>
          </cell>
          <cell r="D1899" t="str">
            <v xml:space="preserve">72.54.02.03 </v>
          </cell>
          <cell r="E1899" t="str">
            <v>VIB.AC.AS.2838T/H C-C</v>
          </cell>
          <cell r="F1899" t="str">
            <v>h</v>
          </cell>
        </row>
        <row r="1900">
          <cell r="B1900" t="str">
            <v>15.1.650</v>
          </cell>
          <cell r="D1900" t="str">
            <v xml:space="preserve">72.54.02.04 </v>
          </cell>
          <cell r="E1900" t="str">
            <v>VIB.AC.AS.2838T/H C-D</v>
          </cell>
          <cell r="F1900" t="str">
            <v>h</v>
          </cell>
        </row>
        <row r="1901">
          <cell r="B1901" t="str">
            <v>15.1.651</v>
          </cell>
          <cell r="D1901" t="str">
            <v xml:space="preserve">72.54.03.01 </v>
          </cell>
          <cell r="E1901" t="str">
            <v>VIB.AC.AS.500T/H C-A</v>
          </cell>
          <cell r="F1901" t="str">
            <v>h</v>
          </cell>
        </row>
        <row r="1902">
          <cell r="B1902" t="str">
            <v>15.1.652</v>
          </cell>
          <cell r="D1902" t="str">
            <v>72.54.03.02</v>
          </cell>
          <cell r="E1902" t="str">
            <v xml:space="preserve">VIB.AC.AS.500T/H C-B </v>
          </cell>
          <cell r="F1902" t="str">
            <v>h</v>
          </cell>
        </row>
        <row r="1903">
          <cell r="B1903" t="str">
            <v>15.1.653</v>
          </cell>
          <cell r="D1903" t="str">
            <v>72.54.03.03</v>
          </cell>
          <cell r="E1903" t="str">
            <v xml:space="preserve">VIB.AC.AS.500T/H C-C </v>
          </cell>
          <cell r="F1903" t="str">
            <v>h</v>
          </cell>
        </row>
        <row r="1904">
          <cell r="B1904" t="str">
            <v>15.1.654</v>
          </cell>
          <cell r="D1904" t="str">
            <v>72.54.03.04</v>
          </cell>
          <cell r="E1904" t="str">
            <v xml:space="preserve">VIB.AC.AS.500T/H C-D </v>
          </cell>
          <cell r="F1904" t="str">
            <v>h</v>
          </cell>
        </row>
        <row r="1905">
          <cell r="B1905" t="str">
            <v>15.1.655</v>
          </cell>
          <cell r="D1905" t="str">
            <v>72.54.04.01</v>
          </cell>
          <cell r="E1905" t="str">
            <v xml:space="preserve">VIB.AC.AS.14,7T/H C-A </v>
          </cell>
          <cell r="F1905" t="str">
            <v>h</v>
          </cell>
        </row>
        <row r="1906">
          <cell r="B1906" t="str">
            <v>15.1.656</v>
          </cell>
          <cell r="D1906" t="str">
            <v>72.54.04.02</v>
          </cell>
          <cell r="E1906" t="str">
            <v xml:space="preserve">VIB.AC.AS.14,7T/H C-B </v>
          </cell>
          <cell r="F1906" t="str">
            <v>h</v>
          </cell>
        </row>
        <row r="1907">
          <cell r="B1907" t="str">
            <v>15.1.657</v>
          </cell>
          <cell r="D1907" t="str">
            <v>72.54.04.03</v>
          </cell>
          <cell r="E1907" t="str">
            <v>VIB.AC.AS.14,7T/H C-C</v>
          </cell>
          <cell r="F1907" t="str">
            <v>h</v>
          </cell>
        </row>
        <row r="1908">
          <cell r="B1908" t="str">
            <v>15.1.658</v>
          </cell>
          <cell r="D1908" t="str">
            <v>72.54.04.04</v>
          </cell>
          <cell r="E1908" t="str">
            <v>VIB.AC.AS.14,7T/H C-D</v>
          </cell>
          <cell r="F1908" t="str">
            <v>h</v>
          </cell>
        </row>
        <row r="1909">
          <cell r="B1909" t="str">
            <v>15.1.659</v>
          </cell>
          <cell r="D1909" t="str">
            <v>72.55.01.01</v>
          </cell>
          <cell r="E1909" t="str">
            <v>V.AC.CONC.200M3/H C-A</v>
          </cell>
          <cell r="F1909" t="str">
            <v>h</v>
          </cell>
        </row>
        <row r="1910">
          <cell r="B1910" t="str">
            <v>15.1.660</v>
          </cell>
          <cell r="D1910" t="str">
            <v>72.55.01.02</v>
          </cell>
          <cell r="E1910" t="str">
            <v>V.AC.CONC.200M3/H C-B</v>
          </cell>
          <cell r="F1910" t="str">
            <v>h</v>
          </cell>
        </row>
        <row r="1911">
          <cell r="B1911" t="str">
            <v>15.1.661</v>
          </cell>
          <cell r="D1911" t="str">
            <v>72.55.01.03</v>
          </cell>
          <cell r="E1911" t="str">
            <v xml:space="preserve">V.AC.CONC.200M3/H C-C </v>
          </cell>
          <cell r="F1911" t="str">
            <v>h</v>
          </cell>
        </row>
        <row r="1912">
          <cell r="B1912" t="str">
            <v>15.1.662</v>
          </cell>
          <cell r="D1912" t="str">
            <v>72.55.01.04</v>
          </cell>
          <cell r="E1912" t="str">
            <v xml:space="preserve">V.AC.CONC.200M3/H C-D </v>
          </cell>
          <cell r="F1912" t="str">
            <v>h</v>
          </cell>
        </row>
        <row r="1913">
          <cell r="B1913" t="str">
            <v>15.1.663</v>
          </cell>
          <cell r="D1913" t="str">
            <v>72.56.01.01</v>
          </cell>
          <cell r="E1913" t="str">
            <v xml:space="preserve">SERRA PAV.8HP C-A </v>
          </cell>
          <cell r="F1913" t="str">
            <v>h</v>
          </cell>
        </row>
        <row r="1914">
          <cell r="B1914" t="str">
            <v>15.1.664</v>
          </cell>
          <cell r="D1914" t="str">
            <v>72.56.01.02</v>
          </cell>
          <cell r="E1914" t="str">
            <v>SERRA PAV.8HP C-B</v>
          </cell>
          <cell r="F1914" t="str">
            <v>h</v>
          </cell>
        </row>
        <row r="1915">
          <cell r="B1915" t="str">
            <v>15.1.665</v>
          </cell>
          <cell r="D1915" t="str">
            <v>72.56.01.03</v>
          </cell>
          <cell r="E1915" t="str">
            <v>SERRA PAV.8HP C-C</v>
          </cell>
          <cell r="F1915" t="str">
            <v>h</v>
          </cell>
        </row>
        <row r="1916">
          <cell r="B1916" t="str">
            <v>15.1.666</v>
          </cell>
          <cell r="D1916" t="str">
            <v>72.56.01.04</v>
          </cell>
          <cell r="E1916" t="str">
            <v xml:space="preserve">SERRA PAV.8HP C-D </v>
          </cell>
          <cell r="F1916" t="str">
            <v>h</v>
          </cell>
        </row>
        <row r="1917">
          <cell r="B1917" t="str">
            <v>15.1.667</v>
          </cell>
          <cell r="D1917" t="str">
            <v>72.56.03.01</v>
          </cell>
          <cell r="E1917" t="str">
            <v xml:space="preserve">SERRA PAV.9HP C-A </v>
          </cell>
          <cell r="F1917" t="str">
            <v>h</v>
          </cell>
        </row>
        <row r="1918">
          <cell r="B1918" t="str">
            <v>15.1.668</v>
          </cell>
          <cell r="D1918" t="str">
            <v>72.56.03.02</v>
          </cell>
          <cell r="E1918" t="str">
            <v>SERRA PAV.9HP C-B</v>
          </cell>
          <cell r="F1918" t="str">
            <v>h</v>
          </cell>
        </row>
        <row r="1919">
          <cell r="B1919" t="str">
            <v>15.1.669</v>
          </cell>
          <cell r="D1919" t="str">
            <v>72.56.03.03</v>
          </cell>
          <cell r="E1919" t="str">
            <v>SERRA PAV.9HP C-C</v>
          </cell>
          <cell r="F1919" t="str">
            <v>h</v>
          </cell>
        </row>
        <row r="1920">
          <cell r="B1920" t="str">
            <v>15.1.670</v>
          </cell>
          <cell r="D1920" t="str">
            <v>72.56.03.04</v>
          </cell>
          <cell r="E1920" t="str">
            <v xml:space="preserve">SERRA PAV.9HP C-D </v>
          </cell>
          <cell r="F1920" t="str">
            <v>h</v>
          </cell>
        </row>
        <row r="1921">
          <cell r="B1921" t="str">
            <v>15.1.671</v>
          </cell>
          <cell r="D1921" t="str">
            <v>72.57.01.01</v>
          </cell>
          <cell r="E1921" t="str">
            <v>SELADORA A FRIO C-A</v>
          </cell>
          <cell r="F1921" t="str">
            <v>h</v>
          </cell>
        </row>
        <row r="1922">
          <cell r="B1922" t="str">
            <v>15.1.672</v>
          </cell>
          <cell r="D1922" t="str">
            <v>72.57.01.02</v>
          </cell>
          <cell r="E1922" t="str">
            <v>SELADORA A FRIO C-B</v>
          </cell>
          <cell r="F1922" t="str">
            <v>h</v>
          </cell>
        </row>
        <row r="1923">
          <cell r="B1923" t="str">
            <v>15.1.673</v>
          </cell>
          <cell r="D1923" t="str">
            <v>72.57.01.03</v>
          </cell>
          <cell r="E1923" t="str">
            <v>SELADORA A FRIO C-C</v>
          </cell>
          <cell r="F1923" t="str">
            <v>h</v>
          </cell>
        </row>
        <row r="1924">
          <cell r="B1924" t="str">
            <v>15.1.674</v>
          </cell>
          <cell r="D1924" t="str">
            <v>72.57.01.04</v>
          </cell>
          <cell r="E1924" t="str">
            <v>SELADORA A FRIO C-D</v>
          </cell>
          <cell r="F1924" t="str">
            <v>h</v>
          </cell>
        </row>
        <row r="1925">
          <cell r="B1925" t="str">
            <v>15.1.675</v>
          </cell>
          <cell r="D1925" t="str">
            <v>72.58.01.01</v>
          </cell>
          <cell r="E1925" t="str">
            <v>UNID.APLIC.EXTR. C-A</v>
          </cell>
          <cell r="F1925" t="str">
            <v>h</v>
          </cell>
        </row>
        <row r="1926">
          <cell r="B1926" t="str">
            <v>15.1.676</v>
          </cell>
          <cell r="D1926" t="str">
            <v>72.58.01.02</v>
          </cell>
          <cell r="E1926" t="str">
            <v>UNID.APLIC.EXTR. C-B</v>
          </cell>
          <cell r="F1926" t="str">
            <v>h</v>
          </cell>
        </row>
        <row r="1927">
          <cell r="B1927" t="str">
            <v>15.1.677</v>
          </cell>
          <cell r="D1927" t="str">
            <v>72.58.01.03</v>
          </cell>
          <cell r="E1927" t="str">
            <v>UNID.APLIC.EXTR. C-C</v>
          </cell>
          <cell r="F1927" t="str">
            <v>h</v>
          </cell>
        </row>
        <row r="1928">
          <cell r="B1928" t="str">
            <v>15.1.678</v>
          </cell>
          <cell r="D1928" t="str">
            <v>72.58.01.04</v>
          </cell>
          <cell r="E1928" t="str">
            <v>UNID.APLIC.EXTR. C-D</v>
          </cell>
          <cell r="F1928" t="str">
            <v>h</v>
          </cell>
        </row>
        <row r="1929">
          <cell r="B1929" t="str">
            <v>15.1.679</v>
          </cell>
          <cell r="D1929" t="str">
            <v>72.58.02.01</v>
          </cell>
          <cell r="E1929" t="str">
            <v xml:space="preserve">UNI.APLI.TINT.EL.C-A </v>
          </cell>
          <cell r="F1929" t="str">
            <v>h</v>
          </cell>
        </row>
        <row r="1930">
          <cell r="B1930" t="str">
            <v>15.1.680</v>
          </cell>
          <cell r="D1930" t="str">
            <v>72.58.02.02</v>
          </cell>
          <cell r="E1930" t="str">
            <v>UNI.APLI.TINT.EL.C-B</v>
          </cell>
          <cell r="F1930" t="str">
            <v>h</v>
          </cell>
        </row>
        <row r="1931">
          <cell r="B1931" t="str">
            <v>15.1.681</v>
          </cell>
          <cell r="D1931" t="str">
            <v>72.58.02.03</v>
          </cell>
          <cell r="E1931" t="str">
            <v xml:space="preserve">UNI.APLI.TINT.EL.C-C </v>
          </cell>
          <cell r="F1931" t="str">
            <v>h</v>
          </cell>
        </row>
        <row r="1932">
          <cell r="B1932" t="str">
            <v>15.1.682</v>
          </cell>
          <cell r="D1932" t="str">
            <v>72.58.02.04</v>
          </cell>
          <cell r="E1932" t="str">
            <v>UNI.APLI.TINT.EL.C-D</v>
          </cell>
          <cell r="F1932" t="str">
            <v>h</v>
          </cell>
        </row>
        <row r="1933">
          <cell r="B1933" t="str">
            <v>15.1.683</v>
          </cell>
          <cell r="D1933" t="str">
            <v>72.58.03.01</v>
          </cell>
          <cell r="E1933" t="str">
            <v>UNIDADE FUSORA C-A</v>
          </cell>
          <cell r="F1933" t="str">
            <v>h</v>
          </cell>
        </row>
        <row r="1934">
          <cell r="B1934" t="str">
            <v>15.1.684</v>
          </cell>
          <cell r="D1934" t="str">
            <v>72.58.03.02</v>
          </cell>
          <cell r="E1934" t="str">
            <v xml:space="preserve">UNIDADE FUSORA C-B </v>
          </cell>
          <cell r="F1934" t="str">
            <v>h</v>
          </cell>
        </row>
        <row r="1935">
          <cell r="B1935" t="str">
            <v>15.1.685</v>
          </cell>
          <cell r="D1935" t="str">
            <v>72.58.03.03</v>
          </cell>
          <cell r="E1935" t="str">
            <v>UNIDADE FUSORA C-C</v>
          </cell>
          <cell r="F1935" t="str">
            <v>h</v>
          </cell>
        </row>
        <row r="1936">
          <cell r="B1936" t="str">
            <v>15.1.686</v>
          </cell>
          <cell r="D1936" t="str">
            <v>72.58.03.04</v>
          </cell>
          <cell r="E1936" t="str">
            <v xml:space="preserve">UNIDADE FUSORA C-D </v>
          </cell>
          <cell r="F1936" t="str">
            <v>h</v>
          </cell>
        </row>
        <row r="1937">
          <cell r="B1937" t="str">
            <v>15.1.687</v>
          </cell>
          <cell r="D1937" t="str">
            <v>72.58.04.01</v>
          </cell>
          <cell r="E1937" t="str">
            <v>UN.APL.HOT-SPRAY C-A</v>
          </cell>
          <cell r="F1937" t="str">
            <v>h</v>
          </cell>
        </row>
        <row r="1938">
          <cell r="B1938" t="str">
            <v>15.1.688</v>
          </cell>
          <cell r="D1938" t="str">
            <v>72.58.04.02</v>
          </cell>
          <cell r="E1938" t="str">
            <v xml:space="preserve">UN.APL.HOT-SPRAY C-B </v>
          </cell>
          <cell r="F1938" t="str">
            <v>h</v>
          </cell>
        </row>
        <row r="1939">
          <cell r="B1939" t="str">
            <v>15.1.689</v>
          </cell>
          <cell r="D1939" t="str">
            <v>72.58.04.03</v>
          </cell>
          <cell r="E1939" t="str">
            <v>UN.APL.HOT-SPRAY C-C</v>
          </cell>
          <cell r="F1939" t="str">
            <v>h</v>
          </cell>
        </row>
        <row r="1940">
          <cell r="B1940" t="str">
            <v>15.1.690</v>
          </cell>
          <cell r="D1940" t="str">
            <v>72.58.04.04</v>
          </cell>
          <cell r="E1940" t="str">
            <v>UN.APL.HOT-SPRAY C-D</v>
          </cell>
          <cell r="F1940" t="str">
            <v>h</v>
          </cell>
        </row>
        <row r="1941">
          <cell r="B1941" t="str">
            <v>15.1.691</v>
          </cell>
          <cell r="D1941" t="str">
            <v>72.58.05.01</v>
          </cell>
          <cell r="E1941" t="str">
            <v>UN.APL.HOFFMAN C-A</v>
          </cell>
          <cell r="F1941" t="str">
            <v>h</v>
          </cell>
        </row>
        <row r="1942">
          <cell r="B1942" t="str">
            <v>15.1.692</v>
          </cell>
          <cell r="D1942" t="str">
            <v>72.58.05.02</v>
          </cell>
          <cell r="E1942" t="str">
            <v>UN.APL.HOFFMAN C-B</v>
          </cell>
          <cell r="F1942" t="str">
            <v>h</v>
          </cell>
        </row>
        <row r="1943">
          <cell r="B1943" t="str">
            <v>15.1.693</v>
          </cell>
          <cell r="D1943" t="str">
            <v>72.58.05.03</v>
          </cell>
          <cell r="E1943" t="str">
            <v>UN.APL.HOFFMAN C-C</v>
          </cell>
          <cell r="F1943" t="str">
            <v>h</v>
          </cell>
        </row>
        <row r="1944">
          <cell r="B1944" t="str">
            <v>15.1.694</v>
          </cell>
          <cell r="D1944" t="str">
            <v>72.58.05.04</v>
          </cell>
          <cell r="E1944" t="str">
            <v>UN.APL.HOFFMAN C-D</v>
          </cell>
          <cell r="F1944" t="str">
            <v>h</v>
          </cell>
        </row>
        <row r="1945">
          <cell r="B1945" t="str">
            <v>15.1.695</v>
          </cell>
          <cell r="D1945" t="str">
            <v>72.59.01.01</v>
          </cell>
          <cell r="E1945" t="str">
            <v>SILO EST.CIM.30T C-A</v>
          </cell>
          <cell r="F1945" t="str">
            <v>h</v>
          </cell>
        </row>
        <row r="1946">
          <cell r="B1946" t="str">
            <v>15.1.696</v>
          </cell>
          <cell r="D1946" t="str">
            <v>72.59.01.02</v>
          </cell>
          <cell r="E1946" t="str">
            <v>SILO EST.CIM.30T C-B</v>
          </cell>
          <cell r="F1946" t="str">
            <v>h</v>
          </cell>
        </row>
        <row r="1947">
          <cell r="B1947" t="str">
            <v>15.1.697</v>
          </cell>
          <cell r="D1947" t="str">
            <v>72.59.01.03</v>
          </cell>
          <cell r="E1947" t="str">
            <v>SILO EST.CIM.30T C-C</v>
          </cell>
          <cell r="F1947" t="str">
            <v>h</v>
          </cell>
        </row>
        <row r="1948">
          <cell r="B1948" t="str">
            <v>15.1.698</v>
          </cell>
          <cell r="D1948" t="str">
            <v>72.59.01.04</v>
          </cell>
          <cell r="E1948" t="str">
            <v>SILO EST.CIM.30T C-D</v>
          </cell>
          <cell r="F1948" t="str">
            <v>h</v>
          </cell>
        </row>
        <row r="1949">
          <cell r="B1949" t="str">
            <v>15.1.699</v>
          </cell>
          <cell r="D1949" t="str">
            <v>72.59.02.01</v>
          </cell>
          <cell r="E1949" t="str">
            <v>SILO EST.ASF.35T C-A</v>
          </cell>
          <cell r="F1949" t="str">
            <v>h</v>
          </cell>
        </row>
        <row r="1950">
          <cell r="B1950" t="str">
            <v>15.1.700</v>
          </cell>
          <cell r="D1950" t="str">
            <v>72.59.02.02</v>
          </cell>
          <cell r="E1950" t="str">
            <v xml:space="preserve">SILO EST.ASF.35T C-B </v>
          </cell>
          <cell r="F1950" t="str">
            <v>h</v>
          </cell>
        </row>
        <row r="1951">
          <cell r="B1951" t="str">
            <v>15.1.701</v>
          </cell>
          <cell r="D1951" t="str">
            <v>72.59.02.03</v>
          </cell>
          <cell r="E1951" t="str">
            <v xml:space="preserve">SILO EST.ASF.35T C-C </v>
          </cell>
          <cell r="F1951" t="str">
            <v>h</v>
          </cell>
        </row>
        <row r="1952">
          <cell r="B1952" t="str">
            <v>15.1.702</v>
          </cell>
          <cell r="D1952" t="str">
            <v>72.59.02.04</v>
          </cell>
          <cell r="E1952" t="str">
            <v xml:space="preserve">SILO EST.ASF.35T C-D </v>
          </cell>
          <cell r="F1952" t="str">
            <v>h</v>
          </cell>
        </row>
        <row r="1953">
          <cell r="B1953" t="str">
            <v>15.1.703</v>
          </cell>
          <cell r="D1953" t="str">
            <v>72.61.01.01</v>
          </cell>
          <cell r="E1953" t="str">
            <v xml:space="preserve">VAS.MEC.REBOC. C-A </v>
          </cell>
          <cell r="F1953" t="str">
            <v>h</v>
          </cell>
        </row>
        <row r="1954">
          <cell r="B1954" t="str">
            <v>15.1.704</v>
          </cell>
          <cell r="D1954" t="str">
            <v>72.61.01.02</v>
          </cell>
          <cell r="E1954" t="str">
            <v>VAS.MEC.REBOC. C-B</v>
          </cell>
          <cell r="F1954" t="str">
            <v>h</v>
          </cell>
        </row>
        <row r="1955">
          <cell r="B1955" t="str">
            <v>15.1.705</v>
          </cell>
          <cell r="D1955" t="str">
            <v>72.61.01.03</v>
          </cell>
          <cell r="E1955" t="str">
            <v>VAS.MEC.REBOC. C-C</v>
          </cell>
          <cell r="F1955" t="str">
            <v>h</v>
          </cell>
        </row>
        <row r="1956">
          <cell r="B1956" t="str">
            <v>15.1.706</v>
          </cell>
          <cell r="D1956" t="str">
            <v>72.61.01.04</v>
          </cell>
          <cell r="E1956" t="str">
            <v xml:space="preserve">VAS.MEC.REBOC. C-D </v>
          </cell>
          <cell r="F1956" t="str">
            <v>h</v>
          </cell>
        </row>
        <row r="1957">
          <cell r="B1957" t="str">
            <v>15.1.707</v>
          </cell>
          <cell r="D1957" t="str">
            <v>72.63.01.01</v>
          </cell>
          <cell r="E1957" t="str">
            <v xml:space="preserve">MAQUINA DE JATO C-A </v>
          </cell>
          <cell r="F1957" t="str">
            <v>h</v>
          </cell>
        </row>
        <row r="1958">
          <cell r="B1958" t="str">
            <v>15.1.708</v>
          </cell>
          <cell r="D1958" t="str">
            <v>72.63.01.02</v>
          </cell>
          <cell r="E1958" t="str">
            <v xml:space="preserve">MAQUINA DE JATO C-B </v>
          </cell>
          <cell r="F1958" t="str">
            <v>h</v>
          </cell>
        </row>
        <row r="1959">
          <cell r="B1959" t="str">
            <v>15.1.709</v>
          </cell>
          <cell r="D1959" t="str">
            <v>72.63.01.03</v>
          </cell>
          <cell r="E1959" t="str">
            <v>MAQUINA DE JATO C-C</v>
          </cell>
          <cell r="F1959" t="str">
            <v>h</v>
          </cell>
        </row>
        <row r="1960">
          <cell r="B1960" t="str">
            <v>15.1.710</v>
          </cell>
          <cell r="D1960" t="str">
            <v>72.63.01.04</v>
          </cell>
          <cell r="E1960" t="str">
            <v>MAQUINA DE JATO C-D</v>
          </cell>
          <cell r="F1960" t="str">
            <v>h</v>
          </cell>
        </row>
      </sheetData>
      <sheetData sheetId="6"/>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Q. MED. VERTICAL (2)"/>
      <sheetName val="Q. MED. VERTICAL (P)"/>
      <sheetName val="Q. MED. VERTICAL"/>
      <sheetName val="Q. MED. VERT"/>
      <sheetName val="Sinal_Vertical (A)"/>
      <sheetName val="Contrato_BR-163"/>
      <sheetName val="Med 21"/>
      <sheetName val="MED. P MUNIC"/>
      <sheetName val="CADASTRO"/>
      <sheetName val="DADOS"/>
      <sheetName val="ISSQN"/>
      <sheetName val="B_Desempenho"/>
      <sheetName val="Contrato"/>
      <sheetName val="Sinal_Horizontal"/>
      <sheetName val="Sinal_Vertical"/>
      <sheetName val="Sinal_Vertical (B)"/>
      <sheetName val="Tacha"/>
      <sheetName val="DEFENSAS"/>
      <sheetName val="PLACAS"/>
      <sheetName val="Espessura"/>
      <sheetName val="Retro_refletância"/>
      <sheetName val="Cálculo_Medição"/>
      <sheetName val="Medição"/>
      <sheetName val="Croqui"/>
      <sheetName val="Relatório de Compati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t="str">
            <v>SITRAN - Sinalização de Trânsito Industrial Ltda</v>
          </cell>
        </row>
        <row r="9">
          <cell r="C9" t="str">
            <v>DIV. SP/MS - DIV. BR-BOLÍVIA</v>
          </cell>
        </row>
        <row r="11">
          <cell r="C11" t="str">
            <v>DIV.SP/MS - ENTR. BR-163 ANEL ROD. CAMPO GRANDE</v>
          </cell>
        </row>
        <row r="13">
          <cell r="C13" t="str">
            <v>km 0 ao km 4,1 e km 11,6 ao km 175,0</v>
          </cell>
        </row>
        <row r="16">
          <cell r="C16" t="str">
            <v>167,500 Km</v>
          </cell>
        </row>
        <row r="21">
          <cell r="C21" t="str">
            <v>21ª MEDIÇÃO PARCIAL</v>
          </cell>
        </row>
        <row r="22">
          <cell r="C22" t="str">
            <v>01/06 à 30/06/2008</v>
          </cell>
        </row>
        <row r="23">
          <cell r="C23">
            <v>39622</v>
          </cell>
        </row>
        <row r="25">
          <cell r="C25">
            <v>39453</v>
          </cell>
        </row>
        <row r="29">
          <cell r="C29">
            <v>39453</v>
          </cell>
        </row>
        <row r="31">
          <cell r="C31" t="str">
            <v>Três Lagoas - MS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ADOS GERAIS"/>
      <sheetName val="MAT"/>
      <sheetName val="EQUIPMO"/>
      <sheetName val="SERV"/>
      <sheetName val="TRAÇOS"/>
      <sheetName val="COMP1"/>
      <sheetName val="COMP2"/>
      <sheetName val="COMP3"/>
      <sheetName val="COMP4"/>
      <sheetName val="COMP5"/>
      <sheetName val="PATO"/>
      <sheetName val="INS. BÁS."/>
      <sheetName val="DADO ENT."/>
      <sheetName val="INDICES"/>
      <sheetName val="SERVIÇOS"/>
      <sheetName val="TCB5"/>
      <sheetName val="MULTIPLICADORES"/>
      <sheetName val="BR 262 CORUMBA COMP"/>
    </sheetNames>
    <sheetDataSet>
      <sheetData sheetId="0"/>
      <sheetData sheetId="1"/>
      <sheetData sheetId="2">
        <row r="11">
          <cell r="B11" t="str">
            <v>E.0.08</v>
          </cell>
        </row>
      </sheetData>
      <sheetData sheetId="3">
        <row r="4">
          <cell r="B4" t="str">
            <v>1.A.01.111.01</v>
          </cell>
          <cell r="C4" t="str">
            <v>ESCAV. E CARGA DE MAT. DE JAZIDA P/ RECOMP.</v>
          </cell>
          <cell r="D4" t="str">
            <v>m³</v>
          </cell>
          <cell r="E4">
            <v>70</v>
          </cell>
          <cell r="F4">
            <v>3.86</v>
          </cell>
        </row>
        <row r="5">
          <cell r="B5" t="str">
            <v>1.A.01.720.02</v>
          </cell>
          <cell r="C5" t="str">
            <v>FABRICAÇÃO DE GUARDA-CORPO</v>
          </cell>
          <cell r="D5" t="str">
            <v>m</v>
          </cell>
          <cell r="E5">
            <v>1</v>
          </cell>
          <cell r="F5">
            <v>23.86</v>
          </cell>
        </row>
        <row r="6">
          <cell r="B6" t="str">
            <v>01.401.00</v>
          </cell>
          <cell r="C6" t="str">
            <v>RECOMPOSIÇÃO DE REVESTIMENTO PRIMÁRIO</v>
          </cell>
          <cell r="D6" t="str">
            <v>m³</v>
          </cell>
          <cell r="E6">
            <v>93</v>
          </cell>
          <cell r="F6" t="e">
            <v>#N/A</v>
          </cell>
        </row>
        <row r="7">
          <cell r="B7" t="str">
            <v>01.930.00</v>
          </cell>
          <cell r="C7" t="str">
            <v>REGULARIZAÇÃO MECÂNICADA FAIXA DE DOMÍNIO</v>
          </cell>
          <cell r="D7" t="str">
            <v>m²</v>
          </cell>
          <cell r="E7">
            <v>700</v>
          </cell>
          <cell r="F7">
            <v>0.13</v>
          </cell>
        </row>
        <row r="8">
          <cell r="B8" t="str">
            <v>02.200.00</v>
          </cell>
          <cell r="C8" t="str">
            <v>SOLO PARA BASE DE REMENDO PROFUNDO</v>
          </cell>
          <cell r="D8" t="str">
            <v>m³</v>
          </cell>
          <cell r="E8">
            <v>1</v>
          </cell>
          <cell r="F8" t="e">
            <v>#N/A</v>
          </cell>
        </row>
        <row r="9">
          <cell r="B9" t="str">
            <v>02.200.01</v>
          </cell>
          <cell r="C9" t="str">
            <v>RECOMP. DE CAMADA GRANULAR DO PAVIMENTO</v>
          </cell>
          <cell r="D9" t="str">
            <v>m³</v>
          </cell>
          <cell r="E9">
            <v>70</v>
          </cell>
          <cell r="F9" t="e">
            <v>#N/A</v>
          </cell>
        </row>
        <row r="10">
          <cell r="B10" t="str">
            <v>02.220.00</v>
          </cell>
          <cell r="C10" t="str">
            <v>SOLO BRITA PARA BASE DE REMENDO PROFUNDO</v>
          </cell>
          <cell r="D10" t="str">
            <v>m³</v>
          </cell>
          <cell r="E10">
            <v>1</v>
          </cell>
          <cell r="F10">
            <v>12.72</v>
          </cell>
        </row>
        <row r="11">
          <cell r="B11" t="str">
            <v>02.230.00</v>
          </cell>
          <cell r="C11" t="str">
            <v>BRITA PARA BASE DE REMENDO PROFUNDO</v>
          </cell>
          <cell r="D11" t="str">
            <v>m³</v>
          </cell>
          <cell r="E11">
            <v>1</v>
          </cell>
          <cell r="F11">
            <v>31.76</v>
          </cell>
        </row>
        <row r="12">
          <cell r="B12" t="str">
            <v>3.S.02.241.00</v>
          </cell>
          <cell r="C12" t="str">
            <v>SOLO MELHOR. C/CIMENTO P/BASE DE REM. PROF.</v>
          </cell>
          <cell r="D12" t="str">
            <v>m³</v>
          </cell>
          <cell r="E12">
            <v>1</v>
          </cell>
          <cell r="F12">
            <v>30.42</v>
          </cell>
        </row>
        <row r="13">
          <cell r="B13" t="str">
            <v>3.S.02.300.00</v>
          </cell>
          <cell r="C13" t="str">
            <v>IMPRIMAÇÃO</v>
          </cell>
          <cell r="D13" t="str">
            <v>m²</v>
          </cell>
          <cell r="E13">
            <v>1125</v>
          </cell>
          <cell r="F13">
            <v>0.11</v>
          </cell>
        </row>
        <row r="14">
          <cell r="B14" t="str">
            <v>3.S.02.400.00</v>
          </cell>
          <cell r="C14" t="str">
            <v>PINTURA DE LIGAÇÃO</v>
          </cell>
          <cell r="D14" t="str">
            <v>m²</v>
          </cell>
          <cell r="E14">
            <v>1687</v>
          </cell>
          <cell r="F14">
            <v>0.08</v>
          </cell>
        </row>
        <row r="15">
          <cell r="B15" t="str">
            <v>3.S.02.500.00</v>
          </cell>
          <cell r="C15" t="str">
            <v>CAPA SELANTE COM PEDRISCO</v>
          </cell>
          <cell r="D15" t="str">
            <v>m²</v>
          </cell>
          <cell r="E15">
            <v>1350</v>
          </cell>
          <cell r="F15">
            <v>0.33</v>
          </cell>
        </row>
        <row r="16">
          <cell r="B16" t="str">
            <v>3.S.02.500.01</v>
          </cell>
          <cell r="C16" t="str">
            <v>CAPA SELANTE COM AREIA</v>
          </cell>
          <cell r="D16" t="str">
            <v>m²</v>
          </cell>
          <cell r="E16">
            <v>2250</v>
          </cell>
          <cell r="F16">
            <v>0.23</v>
          </cell>
        </row>
        <row r="17">
          <cell r="B17" t="str">
            <v>02.500.02</v>
          </cell>
          <cell r="C17" t="str">
            <v>TRATAMENTO SUPERFICIAL SIMPLES</v>
          </cell>
          <cell r="D17" t="str">
            <v>m²</v>
          </cell>
          <cell r="E17">
            <v>880</v>
          </cell>
          <cell r="F17">
            <v>0.36</v>
          </cell>
        </row>
        <row r="18">
          <cell r="B18" t="str">
            <v>3.S.02.501.01</v>
          </cell>
          <cell r="C18" t="str">
            <v>TRATAMENTO SUPERFICIAL DUPLO COM EMULSÃO</v>
          </cell>
          <cell r="D18" t="str">
            <v>m²</v>
          </cell>
          <cell r="E18">
            <v>343</v>
          </cell>
          <cell r="F18">
            <v>1.33</v>
          </cell>
        </row>
        <row r="19">
          <cell r="B19" t="str">
            <v>3.S.02.510.00</v>
          </cell>
          <cell r="C19" t="str">
            <v>LAMA ASFÁLTICA FINA (GRANULOMETRIA I E II )</v>
          </cell>
          <cell r="D19" t="str">
            <v>m²</v>
          </cell>
          <cell r="E19">
            <v>838</v>
          </cell>
          <cell r="F19">
            <v>0.44</v>
          </cell>
        </row>
        <row r="20">
          <cell r="B20" t="str">
            <v>3.S.02.510.01</v>
          </cell>
          <cell r="C20" t="str">
            <v>LAMA ASFÁLTICA GROSSA  (GRANULOMETRIA III E IV )</v>
          </cell>
          <cell r="D20" t="str">
            <v>m²</v>
          </cell>
          <cell r="E20">
            <v>419</v>
          </cell>
          <cell r="F20">
            <v>0.84</v>
          </cell>
        </row>
        <row r="21">
          <cell r="B21" t="str">
            <v>02.510.02</v>
          </cell>
          <cell r="C21" t="str">
            <v>LAMA ASFÁLTICA GROSSA II</v>
          </cell>
          <cell r="D21" t="str">
            <v>m²</v>
          </cell>
          <cell r="E21">
            <v>400</v>
          </cell>
          <cell r="F21">
            <v>0.84</v>
          </cell>
        </row>
        <row r="22">
          <cell r="B22" t="str">
            <v>02.520.00</v>
          </cell>
          <cell r="C22" t="str">
            <v>MISTURA AREIA-ASFALTO EM BETONEIRA</v>
          </cell>
          <cell r="D22" t="str">
            <v>m³</v>
          </cell>
          <cell r="E22">
            <v>1.6</v>
          </cell>
          <cell r="F22">
            <v>50.39</v>
          </cell>
        </row>
        <row r="23">
          <cell r="B23" t="str">
            <v>02.520.01</v>
          </cell>
          <cell r="C23" t="str">
            <v>MISTURA AREIA-ASFALTO USINADA A FRIO</v>
          </cell>
          <cell r="D23" t="str">
            <v>m³</v>
          </cell>
          <cell r="E23">
            <v>15</v>
          </cell>
          <cell r="F23">
            <v>23.06</v>
          </cell>
        </row>
        <row r="24">
          <cell r="B24" t="str">
            <v>02.520.02</v>
          </cell>
          <cell r="C24" t="str">
            <v>RECOMP DO REVEST COM AREIA ASFALTO A FRIO</v>
          </cell>
          <cell r="D24" t="str">
            <v>m³</v>
          </cell>
          <cell r="E24">
            <v>15</v>
          </cell>
          <cell r="F24">
            <v>32.76</v>
          </cell>
        </row>
        <row r="25">
          <cell r="B25" t="str">
            <v>02.521.00</v>
          </cell>
          <cell r="C25" t="str">
            <v>MISTURA AREIA-ASFALTO USINADA A QUENTE</v>
          </cell>
          <cell r="D25" t="str">
            <v>m³</v>
          </cell>
          <cell r="E25">
            <v>20</v>
          </cell>
          <cell r="F25">
            <v>36.979999999999997</v>
          </cell>
        </row>
        <row r="26">
          <cell r="B26" t="str">
            <v>02.521.01</v>
          </cell>
          <cell r="C26" t="str">
            <v>RECOMP DO REVEST COM AREIA ASFALTO A QUENTE</v>
          </cell>
          <cell r="D26" t="str">
            <v>m³</v>
          </cell>
          <cell r="E26">
            <v>20</v>
          </cell>
          <cell r="F26">
            <v>45.12</v>
          </cell>
        </row>
        <row r="27">
          <cell r="B27" t="str">
            <v>3.S.02.530.00</v>
          </cell>
          <cell r="C27" t="str">
            <v>MISTURA BETUMINOSA EM BETONEIRA</v>
          </cell>
          <cell r="D27" t="str">
            <v>m³</v>
          </cell>
          <cell r="E27">
            <v>4.3</v>
          </cell>
          <cell r="F27">
            <v>40.39</v>
          </cell>
        </row>
        <row r="28">
          <cell r="B28" t="str">
            <v>3.S.02.530.01</v>
          </cell>
          <cell r="C28" t="str">
            <v>MISTURA BETUMINOSA USINADA A FRIO</v>
          </cell>
          <cell r="D28" t="str">
            <v>m³</v>
          </cell>
          <cell r="E28">
            <v>15</v>
          </cell>
          <cell r="F28">
            <v>38.28</v>
          </cell>
        </row>
        <row r="29">
          <cell r="B29" t="str">
            <v>3.S.02.530.02</v>
          </cell>
          <cell r="C29" t="str">
            <v>RECOMP DO REVEST C/ MISTURA BETUMINOSA A FRIO</v>
          </cell>
          <cell r="D29" t="str">
            <v>m³</v>
          </cell>
          <cell r="E29">
            <v>11</v>
          </cell>
          <cell r="F29">
            <v>20.059999999999999</v>
          </cell>
        </row>
        <row r="30">
          <cell r="B30" t="str">
            <v>3.S.02.540.00</v>
          </cell>
          <cell r="C30" t="str">
            <v>MISTURA BETUMINOSA USINADA A QUENTE</v>
          </cell>
          <cell r="D30" t="str">
            <v>m³</v>
          </cell>
          <cell r="E30">
            <v>14</v>
          </cell>
          <cell r="F30">
            <v>58.3</v>
          </cell>
        </row>
        <row r="31">
          <cell r="B31" t="str">
            <v>3.S.02.540.01</v>
          </cell>
          <cell r="C31" t="str">
            <v>RECOMP. REVEST C/ MISTURA BETUMINOSA A QUENTE</v>
          </cell>
          <cell r="D31" t="str">
            <v>m³</v>
          </cell>
          <cell r="E31">
            <v>14</v>
          </cell>
          <cell r="F31">
            <v>14.08</v>
          </cell>
        </row>
        <row r="32">
          <cell r="B32" t="str">
            <v>02.601.00</v>
          </cell>
          <cell r="C32" t="str">
            <v>RECOMPOSIÇÃO DE PLACA DE CONCRETO</v>
          </cell>
          <cell r="D32" t="str">
            <v>m³</v>
          </cell>
          <cell r="E32">
            <v>1.8</v>
          </cell>
          <cell r="F32" t="e">
            <v>#N/A</v>
          </cell>
        </row>
        <row r="33">
          <cell r="B33" t="str">
            <v>3.S.02.900.00</v>
          </cell>
          <cell r="C33" t="str">
            <v>REMOÇÃO MECANIZADA DE REVEST. BETUMINOSO</v>
          </cell>
          <cell r="D33" t="str">
            <v>m³</v>
          </cell>
          <cell r="E33">
            <v>35</v>
          </cell>
          <cell r="F33">
            <v>4.8</v>
          </cell>
        </row>
        <row r="34">
          <cell r="B34" t="str">
            <v>3.S.02.901.00</v>
          </cell>
          <cell r="C34" t="str">
            <v>REMOÇÃO MANUAL DE REVEST. BETUMINOSO</v>
          </cell>
          <cell r="D34" t="str">
            <v>m³</v>
          </cell>
          <cell r="E34">
            <v>1</v>
          </cell>
          <cell r="F34">
            <v>84.45</v>
          </cell>
        </row>
        <row r="35">
          <cell r="B35" t="str">
            <v>3.S.02.902.00</v>
          </cell>
          <cell r="C35" t="str">
            <v>REMOÇÃO MECANIZADA DA CAMADA GRANUL. DO PAV.</v>
          </cell>
          <cell r="D35" t="str">
            <v>m³</v>
          </cell>
          <cell r="E35">
            <v>61</v>
          </cell>
          <cell r="F35">
            <v>3.04</v>
          </cell>
        </row>
        <row r="36">
          <cell r="B36" t="str">
            <v>3.S.02.903.00</v>
          </cell>
          <cell r="C36" t="str">
            <v>REMOÇÃO MANUAL DA CAMADA GRANUL. DO PAV.</v>
          </cell>
          <cell r="D36" t="str">
            <v>m³</v>
          </cell>
          <cell r="E36">
            <v>1</v>
          </cell>
        </row>
        <row r="37">
          <cell r="B37" t="str">
            <v>02.999.00</v>
          </cell>
          <cell r="C37" t="str">
            <v>PENEIRAMENTO</v>
          </cell>
          <cell r="D37" t="str">
            <v>m³</v>
          </cell>
          <cell r="E37">
            <v>5</v>
          </cell>
          <cell r="F37">
            <v>84.45</v>
          </cell>
        </row>
        <row r="38">
          <cell r="B38" t="str">
            <v>03.310.00</v>
          </cell>
          <cell r="C38" t="str">
            <v>CONCRETO CICLÓPICO</v>
          </cell>
          <cell r="D38" t="str">
            <v>m³</v>
          </cell>
          <cell r="E38">
            <v>2</v>
          </cell>
          <cell r="F38">
            <v>0.32</v>
          </cell>
        </row>
        <row r="39">
          <cell r="B39" t="str">
            <v>3.S.03.329.00</v>
          </cell>
          <cell r="C39" t="str">
            <v>CONCRETO DE CIMENTO (CONFECÇÃO E LANÇAM.)</v>
          </cell>
          <cell r="D39" t="str">
            <v>m³</v>
          </cell>
          <cell r="E39">
            <v>2.5</v>
          </cell>
          <cell r="F39">
            <v>191.6</v>
          </cell>
        </row>
        <row r="40">
          <cell r="B40" t="str">
            <v>03.329.01</v>
          </cell>
          <cell r="C40" t="str">
            <v>CONCRETO DE CIMENTO (CONF. MANUAL E LANÇAM.)</v>
          </cell>
          <cell r="D40" t="str">
            <v>m³</v>
          </cell>
          <cell r="E40">
            <v>1</v>
          </cell>
          <cell r="F40" t="e">
            <v>#N/A</v>
          </cell>
        </row>
        <row r="41">
          <cell r="B41" t="str">
            <v>3.S.03.340.02</v>
          </cell>
          <cell r="C41" t="str">
            <v>ARGAMASSA CIMENTO-AREIA 1:6</v>
          </cell>
          <cell r="D41" t="str">
            <v>m³</v>
          </cell>
          <cell r="E41">
            <v>2.5</v>
          </cell>
          <cell r="F41">
            <v>170.08</v>
          </cell>
        </row>
        <row r="42">
          <cell r="B42" t="str">
            <v>03.340.03</v>
          </cell>
          <cell r="C42" t="str">
            <v>ARGAMASSA CIMENTO-AREIA 1:10</v>
          </cell>
          <cell r="D42" t="str">
            <v>m³</v>
          </cell>
          <cell r="E42">
            <v>0.1</v>
          </cell>
          <cell r="F42" t="e">
            <v>#N/A</v>
          </cell>
        </row>
        <row r="43">
          <cell r="B43" t="str">
            <v>03.353.00</v>
          </cell>
          <cell r="C43" t="str">
            <v>DOBRAGEM E COLOCAÇÃO DE ARMADURA</v>
          </cell>
          <cell r="D43" t="str">
            <v>kg</v>
          </cell>
          <cell r="E43">
            <v>14</v>
          </cell>
          <cell r="F43">
            <v>3.21</v>
          </cell>
        </row>
        <row r="44">
          <cell r="B44" t="str">
            <v>3.S.03.370.00</v>
          </cell>
          <cell r="C44" t="str">
            <v>FORMAS COMUM DE MADEIRA</v>
          </cell>
          <cell r="D44" t="str">
            <v>m²</v>
          </cell>
          <cell r="E44">
            <v>2.5</v>
          </cell>
          <cell r="F44">
            <v>26.93</v>
          </cell>
        </row>
        <row r="45">
          <cell r="B45" t="str">
            <v>3.S.03.940.02</v>
          </cell>
          <cell r="C45" t="str">
            <v>REATERRO APILOADO</v>
          </cell>
          <cell r="D45" t="str">
            <v>m³</v>
          </cell>
          <cell r="E45">
            <v>1.5</v>
          </cell>
          <cell r="F45">
            <v>10.15</v>
          </cell>
        </row>
        <row r="46">
          <cell r="B46" t="str">
            <v>03.940.01</v>
          </cell>
          <cell r="C46" t="str">
            <v>REATERRO E COMPACTAÇÃO PARA BUEIRO</v>
          </cell>
          <cell r="D46" t="str">
            <v>m³</v>
          </cell>
          <cell r="E46">
            <v>10</v>
          </cell>
          <cell r="F46">
            <v>4.4800000000000004</v>
          </cell>
        </row>
        <row r="47">
          <cell r="B47" t="str">
            <v>3.S.03.950.00</v>
          </cell>
          <cell r="C47" t="str">
            <v>LIMPEZA DE PONTE</v>
          </cell>
          <cell r="D47" t="str">
            <v>m</v>
          </cell>
          <cell r="E47">
            <v>20</v>
          </cell>
          <cell r="F47">
            <v>2.02</v>
          </cell>
        </row>
        <row r="48">
          <cell r="B48" t="str">
            <v>04.000.00</v>
          </cell>
          <cell r="C48" t="str">
            <v>ESCAVAÇÃO MANUAL</v>
          </cell>
          <cell r="D48" t="str">
            <v>m³</v>
          </cell>
          <cell r="E48">
            <v>4</v>
          </cell>
          <cell r="F48">
            <v>15.46</v>
          </cell>
        </row>
        <row r="49">
          <cell r="B49" t="str">
            <v>04.001.00</v>
          </cell>
          <cell r="C49" t="str">
            <v>ESCAV. DE VALAS EM MAT. DE 1.ª CATEGORIA</v>
          </cell>
          <cell r="D49" t="str">
            <v>m³</v>
          </cell>
          <cell r="E49">
            <v>15</v>
          </cell>
          <cell r="F49">
            <v>3.2</v>
          </cell>
        </row>
        <row r="50">
          <cell r="B50" t="str">
            <v>04.010.00</v>
          </cell>
          <cell r="C50" t="str">
            <v>ESCAV. DE VALAS EM MAT. DE 2.ª CATEGORIA</v>
          </cell>
          <cell r="D50" t="str">
            <v>m³</v>
          </cell>
          <cell r="E50">
            <v>3</v>
          </cell>
          <cell r="F50">
            <v>20.62</v>
          </cell>
        </row>
        <row r="51">
          <cell r="B51" t="str">
            <v>04.020.00</v>
          </cell>
          <cell r="C51" t="str">
            <v>ESCAV. DE VALAS EM MAT. DE 3.ª CAT. EM VALAS</v>
          </cell>
          <cell r="D51" t="str">
            <v>m³</v>
          </cell>
          <cell r="E51">
            <v>5</v>
          </cell>
          <cell r="F51">
            <v>76.5</v>
          </cell>
        </row>
        <row r="52">
          <cell r="B52" t="str">
            <v>04.300.00</v>
          </cell>
          <cell r="C52" t="str">
            <v>CORPO BUEIRO TUB. METÁLICO TIPO MULTIPLATE</v>
          </cell>
          <cell r="D52" t="str">
            <v>kg</v>
          </cell>
          <cell r="E52">
            <v>121</v>
          </cell>
          <cell r="F52">
            <v>7.32</v>
          </cell>
        </row>
        <row r="53">
          <cell r="B53" t="str">
            <v>04.310.00</v>
          </cell>
          <cell r="C53" t="str">
            <v>CORPO BUEIRO TUB. MET. TIPO TUNNEL LINNER D=1,6 M</v>
          </cell>
          <cell r="D53" t="str">
            <v>kg</v>
          </cell>
          <cell r="E53">
            <v>30</v>
          </cell>
          <cell r="F53">
            <v>9.02</v>
          </cell>
        </row>
        <row r="54">
          <cell r="B54" t="str">
            <v>04.590.00</v>
          </cell>
          <cell r="C54" t="str">
            <v>ASSENTAMENTO DE DRENO PROFUNDO</v>
          </cell>
          <cell r="D54" t="str">
            <v>m</v>
          </cell>
          <cell r="E54">
            <v>4</v>
          </cell>
          <cell r="F54" t="e">
            <v>#N/A</v>
          </cell>
        </row>
        <row r="55">
          <cell r="B55" t="str">
            <v>04.999.08</v>
          </cell>
          <cell r="C55" t="str">
            <v>SELO DE ARGILA APILOADO C/SOLO LOCAL</v>
          </cell>
          <cell r="D55" t="str">
            <v>m³</v>
          </cell>
          <cell r="E55">
            <v>1</v>
          </cell>
          <cell r="F55">
            <v>14.28</v>
          </cell>
        </row>
        <row r="56">
          <cell r="B56" t="str">
            <v>3.S.05.000.00</v>
          </cell>
          <cell r="C56" t="str">
            <v>ENROCAMENTO DE PEDRA ARRUMADA</v>
          </cell>
          <cell r="D56" t="str">
            <v>m³</v>
          </cell>
          <cell r="E56">
            <v>2</v>
          </cell>
          <cell r="F56">
            <v>55.98</v>
          </cell>
        </row>
        <row r="57">
          <cell r="B57" t="str">
            <v>3.S.05.001.00</v>
          </cell>
          <cell r="C57" t="str">
            <v>ENROCAMENTO DE PEDRA JOGADA</v>
          </cell>
          <cell r="D57" t="str">
            <v>m³</v>
          </cell>
          <cell r="E57">
            <v>4</v>
          </cell>
          <cell r="F57">
            <v>37.15</v>
          </cell>
        </row>
        <row r="58">
          <cell r="B58" t="str">
            <v>05.101.01</v>
          </cell>
          <cell r="C58" t="str">
            <v>REVESTIMENTO VEGETAL COM MUDAS</v>
          </cell>
          <cell r="D58" t="str">
            <v>m²</v>
          </cell>
          <cell r="E58">
            <v>25</v>
          </cell>
          <cell r="F58">
            <v>2.63</v>
          </cell>
        </row>
        <row r="59">
          <cell r="B59" t="str">
            <v>05.101.02</v>
          </cell>
          <cell r="C59" t="str">
            <v>REVESTIMENTO VEGETAL C/ GRAMA EM LEIVAS</v>
          </cell>
          <cell r="D59" t="str">
            <v>m²</v>
          </cell>
          <cell r="E59">
            <v>50</v>
          </cell>
          <cell r="F59">
            <v>4.29</v>
          </cell>
        </row>
        <row r="60">
          <cell r="B60" t="str">
            <v>08.001.00</v>
          </cell>
          <cell r="C60" t="str">
            <v>RECONFORMAÇÃO DE PLATAFORMA</v>
          </cell>
          <cell r="D60" t="str">
            <v>ha</v>
          </cell>
          <cell r="E60">
            <v>1</v>
          </cell>
          <cell r="F60">
            <v>82.82</v>
          </cell>
        </row>
        <row r="61">
          <cell r="B61" t="str">
            <v>3.S.08.100.00</v>
          </cell>
          <cell r="C61" t="str">
            <v>TAPA BURACO</v>
          </cell>
          <cell r="D61" t="str">
            <v>m³</v>
          </cell>
          <cell r="E61">
            <v>0.5</v>
          </cell>
          <cell r="F61">
            <v>91.47</v>
          </cell>
        </row>
        <row r="62">
          <cell r="B62" t="str">
            <v>3.S.08.101.01</v>
          </cell>
          <cell r="C62" t="str">
            <v>REMENDO PROFUNDO COM DEMOLIÇÃO MANUAL</v>
          </cell>
          <cell r="D62" t="str">
            <v>m³</v>
          </cell>
          <cell r="E62">
            <v>0.55000000000000004</v>
          </cell>
          <cell r="F62">
            <v>111.32</v>
          </cell>
        </row>
        <row r="63">
          <cell r="B63" t="str">
            <v>3.S.08.101.02</v>
          </cell>
          <cell r="C63" t="str">
            <v>REMENDO PROFUNDO C/ DEMOL. MECAN.</v>
          </cell>
          <cell r="D63" t="str">
            <v>m³</v>
          </cell>
          <cell r="E63">
            <v>1</v>
          </cell>
          <cell r="F63">
            <v>79.95</v>
          </cell>
        </row>
        <row r="64">
          <cell r="B64" t="str">
            <v>08.102.00</v>
          </cell>
          <cell r="C64" t="str">
            <v>LIMPEZA E ENCH. DE JUNTAS PAV. DE CONC. A QUENTE</v>
          </cell>
          <cell r="D64" t="str">
            <v>m</v>
          </cell>
          <cell r="E64">
            <v>75</v>
          </cell>
          <cell r="F64" t="e">
            <v>#N/A</v>
          </cell>
        </row>
        <row r="65">
          <cell r="B65" t="str">
            <v>3.S.08.102.01</v>
          </cell>
          <cell r="C65" t="str">
            <v>LIMPEZA E ENCH. DE JUNTAS PAV. DE CONC. A FRIO</v>
          </cell>
          <cell r="D65" t="str">
            <v>m</v>
          </cell>
          <cell r="E65">
            <v>100</v>
          </cell>
          <cell r="F65">
            <v>0.9</v>
          </cell>
        </row>
        <row r="66">
          <cell r="B66" t="str">
            <v>3.S.08.103.00</v>
          </cell>
          <cell r="C66" t="str">
            <v>SELAGEM DE TRINCA</v>
          </cell>
          <cell r="D66" t="str">
            <v>l</v>
          </cell>
          <cell r="E66">
            <v>50</v>
          </cell>
          <cell r="F66">
            <v>0.76</v>
          </cell>
        </row>
        <row r="67">
          <cell r="B67" t="str">
            <v>08.104.01</v>
          </cell>
          <cell r="C67" t="str">
            <v>COMBATE À EXSUDAÇÃO COM AREIA</v>
          </cell>
          <cell r="D67" t="str">
            <v>m²</v>
          </cell>
          <cell r="E67">
            <v>450</v>
          </cell>
          <cell r="F67">
            <v>45.8</v>
          </cell>
        </row>
        <row r="68">
          <cell r="B68" t="str">
            <v>08.104.02</v>
          </cell>
          <cell r="C68" t="str">
            <v>COMBATE À EXSUDAÇÃO COM PEDRISCO</v>
          </cell>
          <cell r="D68" t="str">
            <v>m²</v>
          </cell>
          <cell r="E68">
            <v>450</v>
          </cell>
          <cell r="F68">
            <v>0.25</v>
          </cell>
        </row>
        <row r="69">
          <cell r="B69" t="str">
            <v>3.S.08.109.00</v>
          </cell>
          <cell r="C69" t="str">
            <v>CORREÇÃO DE DEFEITOS C/ MISTURA BETUMINOSA</v>
          </cell>
          <cell r="D69" t="str">
            <v>m³</v>
          </cell>
          <cell r="E69">
            <v>2.25</v>
          </cell>
          <cell r="F69">
            <v>53.92</v>
          </cell>
        </row>
        <row r="70">
          <cell r="B70" t="str">
            <v>08.109.11</v>
          </cell>
          <cell r="C70" t="str">
            <v>FRESAGEM CONTÍNUA A FRIO ESP.: 3 CM</v>
          </cell>
          <cell r="D70" t="str">
            <v>m²</v>
          </cell>
          <cell r="E70">
            <v>220</v>
          </cell>
          <cell r="F70">
            <v>2.91</v>
          </cell>
        </row>
        <row r="71">
          <cell r="B71" t="str">
            <v>08.109.12</v>
          </cell>
          <cell r="C71" t="str">
            <v>FRESAGEM DESCONTÍNUA A FRIO ESP.: 3 CM</v>
          </cell>
          <cell r="D71" t="str">
            <v>m²</v>
          </cell>
          <cell r="E71">
            <v>150</v>
          </cell>
          <cell r="F71">
            <v>3.69</v>
          </cell>
        </row>
        <row r="72">
          <cell r="B72" t="str">
            <v>08.109.21</v>
          </cell>
          <cell r="C72" t="str">
            <v>FRESAGEM CONTÍNUA A FRIO ESP.: 5 CM</v>
          </cell>
          <cell r="D72" t="str">
            <v>m²</v>
          </cell>
          <cell r="E72">
            <v>150</v>
          </cell>
          <cell r="F72">
            <v>3.69</v>
          </cell>
        </row>
        <row r="73">
          <cell r="B73" t="str">
            <v>08.109.22</v>
          </cell>
          <cell r="C73" t="str">
            <v>FRESAGEM DESCONTÍNUA A FRIO ESP.: 5 CM</v>
          </cell>
          <cell r="D73" t="str">
            <v>m²</v>
          </cell>
          <cell r="E73">
            <v>110</v>
          </cell>
          <cell r="F73">
            <v>4.5999999999999996</v>
          </cell>
        </row>
        <row r="74">
          <cell r="B74" t="str">
            <v>08.109.31</v>
          </cell>
          <cell r="C74" t="str">
            <v>FRESAGEM CONTÍNUA A FRIO ESP.: 10 CM</v>
          </cell>
          <cell r="D74" t="str">
            <v>m²</v>
          </cell>
          <cell r="E74">
            <v>304</v>
          </cell>
          <cell r="F74">
            <v>3.29</v>
          </cell>
        </row>
        <row r="75">
          <cell r="B75" t="str">
            <v>08.109.32</v>
          </cell>
          <cell r="C75" t="str">
            <v>FRESAGEM DESCONTÍNUA A FRIO ESP.: 10 CM</v>
          </cell>
          <cell r="D75" t="str">
            <v>m²</v>
          </cell>
          <cell r="E75">
            <v>190</v>
          </cell>
          <cell r="F75">
            <v>4.5999999999999996</v>
          </cell>
        </row>
        <row r="76">
          <cell r="B76" t="str">
            <v>08.110.00</v>
          </cell>
          <cell r="C76" t="str">
            <v>CORREÇÃO DE DEFEITOS POR PENETRAÇÃO</v>
          </cell>
          <cell r="D76" t="str">
            <v>m²</v>
          </cell>
          <cell r="E76">
            <v>21</v>
          </cell>
          <cell r="F76">
            <v>5.08</v>
          </cell>
        </row>
        <row r="77">
          <cell r="B77" t="str">
            <v>3.S.08.200.00</v>
          </cell>
          <cell r="C77" t="str">
            <v>RECOMPOSIÇÃO DE GUARDA CORPO</v>
          </cell>
          <cell r="D77" t="str">
            <v>m</v>
          </cell>
          <cell r="E77">
            <v>2</v>
          </cell>
          <cell r="F77">
            <v>96.51</v>
          </cell>
        </row>
        <row r="78">
          <cell r="B78" t="str">
            <v>08.200.01</v>
          </cell>
          <cell r="C78" t="str">
            <v>RECOMP. DE SARJETA EM ALVENARIA DE TIJOLO</v>
          </cell>
          <cell r="D78" t="str">
            <v>m²</v>
          </cell>
          <cell r="E78">
            <v>1</v>
          </cell>
          <cell r="F78">
            <v>18.440000000000001</v>
          </cell>
        </row>
        <row r="79">
          <cell r="B79" t="str">
            <v>3.S.08.300.01</v>
          </cell>
          <cell r="C79" t="str">
            <v>LIMPEZA DE SARJETA E MEIO FIO</v>
          </cell>
          <cell r="D79" t="str">
            <v>m</v>
          </cell>
          <cell r="E79">
            <v>300</v>
          </cell>
          <cell r="F79">
            <v>0.17</v>
          </cell>
        </row>
        <row r="80">
          <cell r="B80" t="str">
            <v>3.S.08.301.01</v>
          </cell>
          <cell r="C80" t="str">
            <v>LIMPEZA DE VALETA DE CORTE</v>
          </cell>
          <cell r="D80" t="str">
            <v>m</v>
          </cell>
          <cell r="E80">
            <v>200</v>
          </cell>
          <cell r="F80">
            <v>0.27</v>
          </cell>
        </row>
        <row r="81">
          <cell r="B81" t="str">
            <v>3.S.08.301.02</v>
          </cell>
          <cell r="C81" t="str">
            <v>LIMPEZA DE VALA DE DRENAGEM</v>
          </cell>
          <cell r="D81" t="str">
            <v>m</v>
          </cell>
          <cell r="E81">
            <v>50</v>
          </cell>
          <cell r="F81">
            <v>1.06</v>
          </cell>
        </row>
        <row r="82">
          <cell r="B82" t="str">
            <v>3.S.08.301.03</v>
          </cell>
          <cell r="C82" t="str">
            <v>LIMPEZA DE DESCIDA D'ÁGUA</v>
          </cell>
          <cell r="D82" t="str">
            <v>m</v>
          </cell>
          <cell r="E82">
            <v>150</v>
          </cell>
          <cell r="F82">
            <v>0.36</v>
          </cell>
        </row>
        <row r="83">
          <cell r="B83" t="str">
            <v>3.S.08.302.01</v>
          </cell>
          <cell r="C83" t="str">
            <v>LIMPEZA DE BUEIRO</v>
          </cell>
          <cell r="D83" t="str">
            <v>m³</v>
          </cell>
          <cell r="E83">
            <v>5</v>
          </cell>
          <cell r="F83">
            <v>5.81</v>
          </cell>
        </row>
        <row r="84">
          <cell r="B84" t="str">
            <v>3.S.08.302.02</v>
          </cell>
          <cell r="C84" t="str">
            <v>DESOBSTRUÇÃO DE BUEIRO</v>
          </cell>
          <cell r="D84" t="str">
            <v>m³</v>
          </cell>
          <cell r="E84">
            <v>2</v>
          </cell>
          <cell r="F84">
            <v>16.96</v>
          </cell>
        </row>
        <row r="85">
          <cell r="B85" t="str">
            <v>08.302.03</v>
          </cell>
          <cell r="C85" t="str">
            <v>ASSENTAMENTO DE TUBO 0,60 M</v>
          </cell>
          <cell r="D85" t="str">
            <v>m</v>
          </cell>
          <cell r="E85">
            <v>3</v>
          </cell>
          <cell r="F85" t="e">
            <v>#N/A</v>
          </cell>
        </row>
        <row r="86">
          <cell r="B86" t="str">
            <v>08.302.04</v>
          </cell>
          <cell r="C86" t="str">
            <v>ASSENTAMENTO DE TUBO 0,80 M</v>
          </cell>
          <cell r="D86" t="str">
            <v>m</v>
          </cell>
          <cell r="E86">
            <v>2.5</v>
          </cell>
          <cell r="F86" t="e">
            <v>#N/A</v>
          </cell>
        </row>
        <row r="87">
          <cell r="B87" t="str">
            <v>08.302.05</v>
          </cell>
          <cell r="C87" t="str">
            <v>ASSENTAMENTO DE TUBO 1,00 M</v>
          </cell>
          <cell r="D87" t="str">
            <v>m</v>
          </cell>
          <cell r="E87">
            <v>2</v>
          </cell>
          <cell r="F87" t="e">
            <v>#N/A</v>
          </cell>
        </row>
        <row r="88">
          <cell r="B88" t="str">
            <v>08.302.06</v>
          </cell>
          <cell r="C88" t="str">
            <v>ASSENTAMENTO DE TUBO 1,20 M</v>
          </cell>
          <cell r="D88" t="str">
            <v>m</v>
          </cell>
          <cell r="E88">
            <v>1.2</v>
          </cell>
          <cell r="F88" t="e">
            <v>#N/A</v>
          </cell>
        </row>
        <row r="89">
          <cell r="B89" t="str">
            <v>3.S.08.400.00</v>
          </cell>
          <cell r="C89" t="str">
            <v>LIMPEZA DE PLACA DE SINALIZAÇÃO</v>
          </cell>
          <cell r="D89" t="str">
            <v>m²</v>
          </cell>
          <cell r="E89">
            <v>20</v>
          </cell>
        </row>
        <row r="90">
          <cell r="B90" t="str">
            <v>3.S.08.400.01</v>
          </cell>
          <cell r="C90" t="str">
            <v>RECOMPOSIÇÃO DE PLACA DE SINALIZAÇÃO</v>
          </cell>
          <cell r="D90" t="str">
            <v>m²</v>
          </cell>
          <cell r="E90">
            <v>5</v>
          </cell>
          <cell r="F90">
            <v>2.2599999999999998</v>
          </cell>
        </row>
        <row r="91">
          <cell r="B91" t="str">
            <v>08.400.02</v>
          </cell>
          <cell r="C91" t="str">
            <v>SUBSTITUIÇÃO DE BALIZADOR</v>
          </cell>
          <cell r="D91" t="str">
            <v>unid</v>
          </cell>
          <cell r="E91">
            <v>12</v>
          </cell>
          <cell r="F91">
            <v>9.9600000000000009</v>
          </cell>
        </row>
        <row r="92">
          <cell r="B92" t="str">
            <v>3.S.08.401.00</v>
          </cell>
          <cell r="C92" t="str">
            <v>RECOMPOSIÇÃO DE DEFENSA METÁLICA</v>
          </cell>
          <cell r="D92" t="str">
            <v>m</v>
          </cell>
          <cell r="E92">
            <v>12</v>
          </cell>
          <cell r="F92">
            <v>4.1500000000000004</v>
          </cell>
        </row>
        <row r="93">
          <cell r="B93" t="str">
            <v>3.S.08.402.00</v>
          </cell>
          <cell r="C93" t="str">
            <v>CAIAÇÃO</v>
          </cell>
          <cell r="D93" t="str">
            <v>m²</v>
          </cell>
          <cell r="E93">
            <v>100</v>
          </cell>
          <cell r="F93">
            <v>0.84</v>
          </cell>
        </row>
        <row r="94">
          <cell r="B94" t="str">
            <v>08.403.00</v>
          </cell>
          <cell r="C94" t="str">
            <v>RENOVAÇÃO DE SINALIZAÇÃO HORIZONTAL</v>
          </cell>
          <cell r="D94" t="str">
            <v>m</v>
          </cell>
          <cell r="E94">
            <v>6</v>
          </cell>
          <cell r="F94">
            <v>12.83</v>
          </cell>
        </row>
        <row r="95">
          <cell r="B95" t="str">
            <v>08.404.00</v>
          </cell>
          <cell r="C95" t="str">
            <v>RECOMPOSIÇÃO TOTAL DE CERCA DE CONCRETO</v>
          </cell>
          <cell r="D95" t="str">
            <v>m</v>
          </cell>
          <cell r="E95">
            <v>25</v>
          </cell>
          <cell r="F95" t="e">
            <v>#N/A</v>
          </cell>
        </row>
        <row r="96">
          <cell r="B96" t="str">
            <v>08.404.01</v>
          </cell>
          <cell r="C96" t="str">
            <v>RECOMP. PARCIAL CERCA DE CONCRETO - MOURÃO</v>
          </cell>
          <cell r="D96" t="str">
            <v>m</v>
          </cell>
          <cell r="E96">
            <v>40</v>
          </cell>
          <cell r="F96" t="e">
            <v>#N/A</v>
          </cell>
        </row>
        <row r="97">
          <cell r="B97" t="str">
            <v>3.S.08.414.02</v>
          </cell>
          <cell r="C97" t="str">
            <v>RECOMP. PARCIAL CERCA C/ MOURÃO DE MADEIRA - ARAME</v>
          </cell>
          <cell r="D97" t="str">
            <v>m</v>
          </cell>
          <cell r="E97">
            <v>60</v>
          </cell>
          <cell r="F97">
            <v>1.79</v>
          </cell>
        </row>
        <row r="98">
          <cell r="B98" t="str">
            <v>08.409.00</v>
          </cell>
          <cell r="C98" t="str">
            <v>RECOMPOSIÇÃO DE TELA ANTI-OFUSCANTE</v>
          </cell>
          <cell r="D98" t="str">
            <v>m</v>
          </cell>
          <cell r="E98">
            <v>1</v>
          </cell>
          <cell r="F98">
            <v>88.38</v>
          </cell>
        </row>
        <row r="99">
          <cell r="B99" t="str">
            <v>08.409.01</v>
          </cell>
          <cell r="C99" t="str">
            <v>LIMPEZA DE PLACA DE SINALIZAÇÃO</v>
          </cell>
          <cell r="D99" t="str">
            <v>m²</v>
          </cell>
          <cell r="E99">
            <v>20</v>
          </cell>
          <cell r="F99">
            <v>2.52</v>
          </cell>
        </row>
        <row r="100">
          <cell r="B100" t="str">
            <v>3.S.08.500.00</v>
          </cell>
          <cell r="C100" t="str">
            <v>RECOMPOSIÇÃO MANUAL DE ATERRO</v>
          </cell>
          <cell r="D100" t="str">
            <v>m³</v>
          </cell>
          <cell r="E100">
            <v>1.5</v>
          </cell>
          <cell r="F100">
            <v>41.14</v>
          </cell>
        </row>
        <row r="101">
          <cell r="B101" t="str">
            <v>3.S.08.501.00</v>
          </cell>
          <cell r="C101" t="str">
            <v>RECOMPOSIÇÃO MECANIZADA DE ATERRO</v>
          </cell>
          <cell r="D101" t="str">
            <v>m³</v>
          </cell>
          <cell r="E101">
            <v>30</v>
          </cell>
          <cell r="F101">
            <v>12.18</v>
          </cell>
        </row>
        <row r="102">
          <cell r="B102" t="str">
            <v>08.510.00</v>
          </cell>
          <cell r="C102" t="str">
            <v>REMOÇÃO  MANUAL DE BARREIRA</v>
          </cell>
          <cell r="D102" t="str">
            <v>m³</v>
          </cell>
          <cell r="E102">
            <v>5</v>
          </cell>
          <cell r="F102">
            <v>11.7</v>
          </cell>
        </row>
        <row r="103">
          <cell r="B103" t="str">
            <v>08.511.00</v>
          </cell>
          <cell r="C103" t="str">
            <v>REMOÇÃO MECANIZADA DE BARREIRA</v>
          </cell>
          <cell r="D103" t="str">
            <v>m³</v>
          </cell>
          <cell r="E103">
            <v>38</v>
          </cell>
          <cell r="F103">
            <v>3.44</v>
          </cell>
        </row>
        <row r="104">
          <cell r="B104" t="str">
            <v>3.S.08.900.00</v>
          </cell>
          <cell r="C104" t="str">
            <v>ROÇADA MANUAL</v>
          </cell>
          <cell r="D104" t="str">
            <v>ha</v>
          </cell>
          <cell r="E104">
            <v>0.12</v>
          </cell>
          <cell r="F104">
            <v>483.84</v>
          </cell>
        </row>
        <row r="105">
          <cell r="B105" t="str">
            <v>3.S.08.900.01</v>
          </cell>
          <cell r="C105" t="str">
            <v>ROÇADA DE CAPIM COLONIÃO</v>
          </cell>
          <cell r="D105" t="str">
            <v>ha</v>
          </cell>
          <cell r="E105">
            <v>0.05</v>
          </cell>
          <cell r="F105">
            <v>1161.22</v>
          </cell>
        </row>
        <row r="106">
          <cell r="B106" t="str">
            <v>3.S.08.901.00</v>
          </cell>
          <cell r="C106" t="str">
            <v>ROÇADA MECANIZADA</v>
          </cell>
          <cell r="D106" t="str">
            <v>ha</v>
          </cell>
          <cell r="E106">
            <v>0.4</v>
          </cell>
          <cell r="F106">
            <v>133.81</v>
          </cell>
        </row>
        <row r="107">
          <cell r="B107" t="str">
            <v>08.901.01</v>
          </cell>
          <cell r="C107" t="str">
            <v>CORTE E LIMPEZA DE ÁREAS GRAMADAS</v>
          </cell>
          <cell r="D107" t="str">
            <v>m²</v>
          </cell>
          <cell r="E107">
            <v>1000</v>
          </cell>
          <cell r="F107">
            <v>0.05</v>
          </cell>
        </row>
        <row r="108">
          <cell r="B108" t="str">
            <v>3.S.08.910.00</v>
          </cell>
          <cell r="C108" t="str">
            <v>CAPINA MANUAL</v>
          </cell>
          <cell r="D108" t="str">
            <v>m²</v>
          </cell>
          <cell r="E108">
            <v>300</v>
          </cell>
          <cell r="F108">
            <v>0.2</v>
          </cell>
        </row>
        <row r="109">
          <cell r="B109" t="str">
            <v>3.S.09.002.00</v>
          </cell>
          <cell r="C109" t="str">
            <v>TRANSPORTE COMERCIAL EM BASCUL. DE 5 M3 (8,8T)</v>
          </cell>
          <cell r="D109" t="str">
            <v>tkm</v>
          </cell>
          <cell r="E109">
            <v>169</v>
          </cell>
          <cell r="F109">
            <v>0.31</v>
          </cell>
        </row>
        <row r="110">
          <cell r="B110" t="str">
            <v>3.S.09.002.41</v>
          </cell>
          <cell r="C110" t="str">
            <v>TRANSPORTE EM CAMINHÃO DE CARROCERIA DE 4T</v>
          </cell>
          <cell r="D110" t="str">
            <v>tkm</v>
          </cell>
          <cell r="E110">
            <v>96</v>
          </cell>
          <cell r="F110">
            <v>0.45</v>
          </cell>
        </row>
        <row r="111">
          <cell r="B111" t="str">
            <v>3.S.09.002.03</v>
          </cell>
          <cell r="C111" t="str">
            <v>TRANSPORTE LOCAL DE MAT. REMENDO</v>
          </cell>
          <cell r="D111" t="str">
            <v>tkm</v>
          </cell>
          <cell r="E111">
            <v>96</v>
          </cell>
          <cell r="F111">
            <v>0.45</v>
          </cell>
        </row>
        <row r="112">
          <cell r="B112" t="str">
            <v>3.S.09.002.06</v>
          </cell>
          <cell r="C112" t="str">
            <v>TRANSPORTE EM BASCULANTE DE 10 M3 (15T)</v>
          </cell>
          <cell r="D112" t="str">
            <v>tkm</v>
          </cell>
          <cell r="E112">
            <v>225</v>
          </cell>
          <cell r="F112">
            <v>0.28000000000000003</v>
          </cell>
        </row>
        <row r="113">
          <cell r="B113" t="str">
            <v>3.S.09.102.00</v>
          </cell>
          <cell r="C113" t="str">
            <v>TRANSPORTE LOCAL DE MAT. BETUMINOSO</v>
          </cell>
          <cell r="D113" t="str">
            <v>tkm</v>
          </cell>
          <cell r="E113">
            <v>90</v>
          </cell>
          <cell r="F113">
            <v>0.72</v>
          </cell>
        </row>
        <row r="114">
          <cell r="B114" t="str">
            <v>09.202.00</v>
          </cell>
          <cell r="C114" t="str">
            <v>TRANSPORTE DE ÁGUA</v>
          </cell>
          <cell r="D114" t="str">
            <v>tkm</v>
          </cell>
          <cell r="E114">
            <v>112.5</v>
          </cell>
          <cell r="F114">
            <v>0.5</v>
          </cell>
        </row>
        <row r="115">
          <cell r="B115" t="str">
            <v>09.512.02</v>
          </cell>
          <cell r="C115" t="str">
            <v>FABRICAÇÃO DE TUBO PARA DRENO 0,20 M</v>
          </cell>
          <cell r="D115" t="str">
            <v>m</v>
          </cell>
          <cell r="E115">
            <v>10</v>
          </cell>
          <cell r="F115" t="e">
            <v>#N/A</v>
          </cell>
        </row>
        <row r="116">
          <cell r="B116" t="str">
            <v>09.512.05</v>
          </cell>
          <cell r="C116" t="str">
            <v>FABRIC. TUBO CONCRETO C/ARMAD. DUPLA 0,60 M</v>
          </cell>
          <cell r="D116" t="str">
            <v>m</v>
          </cell>
          <cell r="E116">
            <v>1.8</v>
          </cell>
          <cell r="F116" t="e">
            <v>#N/A</v>
          </cell>
        </row>
        <row r="117">
          <cell r="B117" t="str">
            <v>09.512.06</v>
          </cell>
          <cell r="C117" t="str">
            <v>FABRIC. TUBO CONCRETO C/ARMAD. DUPLA 0,80 M</v>
          </cell>
          <cell r="D117" t="str">
            <v>m</v>
          </cell>
          <cell r="E117">
            <v>1.5</v>
          </cell>
          <cell r="F117" t="e">
            <v>#N/A</v>
          </cell>
        </row>
        <row r="118">
          <cell r="B118" t="str">
            <v>09.512.07</v>
          </cell>
          <cell r="C118" t="str">
            <v>FABRIC. TUBO CONCRETO C/ARMAD. DUPLA 1,00 M</v>
          </cell>
          <cell r="D118" t="str">
            <v>m</v>
          </cell>
          <cell r="E118">
            <v>1</v>
          </cell>
          <cell r="F118" t="e">
            <v>#N/A</v>
          </cell>
        </row>
        <row r="119">
          <cell r="B119" t="str">
            <v>09.512.08</v>
          </cell>
          <cell r="C119" t="str">
            <v>FABRIC. TUBO CONCRETO C/ARMAD. DUPLA 1,20 M</v>
          </cell>
          <cell r="D119" t="str">
            <v>m</v>
          </cell>
          <cell r="E119">
            <v>0.8</v>
          </cell>
          <cell r="F119" t="e">
            <v>#N/A</v>
          </cell>
        </row>
        <row r="120">
          <cell r="B120" t="str">
            <v>09.512.11</v>
          </cell>
          <cell r="C120" t="str">
            <v>FABRICAÇÃO DE BALIZADOR DE CONCRETO</v>
          </cell>
          <cell r="D120" t="str">
            <v>unid</v>
          </cell>
          <cell r="E120">
            <v>5</v>
          </cell>
          <cell r="F120" t="e">
            <v>#N/A</v>
          </cell>
        </row>
        <row r="121">
          <cell r="B121" t="str">
            <v>09.512.12</v>
          </cell>
          <cell r="C121" t="str">
            <v>FABRICAÇÃO DE GUARDA CORPO</v>
          </cell>
          <cell r="D121" t="str">
            <v>m</v>
          </cell>
          <cell r="E121">
            <v>2.5</v>
          </cell>
          <cell r="F121" t="e">
            <v>#N/A</v>
          </cell>
        </row>
        <row r="122">
          <cell r="B122" t="str">
            <v>09.512.13</v>
          </cell>
          <cell r="C122" t="str">
            <v>FABRIC. DE MOURÃO ESTICADOR DE CONC. ARMADO</v>
          </cell>
          <cell r="D122" t="str">
            <v>unid</v>
          </cell>
          <cell r="E122">
            <v>8</v>
          </cell>
          <cell r="F122" t="e">
            <v>#N/A</v>
          </cell>
        </row>
        <row r="123">
          <cell r="B123" t="str">
            <v>09.512.14</v>
          </cell>
          <cell r="C123" t="str">
            <v>FABRIC. DE MOURÃO SUPORTE DE CONC. ARMADO</v>
          </cell>
          <cell r="D123" t="str">
            <v>unid</v>
          </cell>
          <cell r="E123">
            <v>12</v>
          </cell>
          <cell r="F123" t="e">
            <v>#N/A</v>
          </cell>
        </row>
        <row r="124">
          <cell r="B124" t="str">
            <v>09.517.00</v>
          </cell>
          <cell r="C124" t="str">
            <v>AREIA EXTRAÍDA</v>
          </cell>
          <cell r="D124" t="str">
            <v>m³</v>
          </cell>
          <cell r="E124">
            <v>18</v>
          </cell>
          <cell r="F124">
            <v>5.98</v>
          </cell>
        </row>
        <row r="125">
          <cell r="B125" t="str">
            <v>09.517.01</v>
          </cell>
          <cell r="C125" t="str">
            <v>AREIA EXTRAÍDA COM DRAG-LINE</v>
          </cell>
          <cell r="D125" t="str">
            <v>m³</v>
          </cell>
        </row>
        <row r="126">
          <cell r="B126" t="str">
            <v>09.517.02</v>
          </cell>
          <cell r="C126" t="str">
            <v>ROCHA EXTRAÍDA</v>
          </cell>
          <cell r="D126" t="str">
            <v>m³</v>
          </cell>
          <cell r="E126">
            <v>18</v>
          </cell>
          <cell r="F126">
            <v>12.99</v>
          </cell>
        </row>
        <row r="127">
          <cell r="B127" t="str">
            <v>09.517.03</v>
          </cell>
          <cell r="C127" t="str">
            <v>BRITA PRODUZIDA</v>
          </cell>
          <cell r="D127" t="str">
            <v>m³</v>
          </cell>
          <cell r="E127">
            <v>14</v>
          </cell>
          <cell r="F127">
            <v>25.34</v>
          </cell>
        </row>
        <row r="128">
          <cell r="B128" t="str">
            <v>09.517.04</v>
          </cell>
          <cell r="C128" t="str">
            <v>PEDRA MARROADA</v>
          </cell>
          <cell r="D128" t="str">
            <v>m³</v>
          </cell>
          <cell r="E128">
            <v>2</v>
          </cell>
          <cell r="F128">
            <v>39.229999999999997</v>
          </cell>
        </row>
        <row r="129">
          <cell r="B129" t="str">
            <v>09.519.01</v>
          </cell>
          <cell r="C129" t="str">
            <v>OBTENÇÃO DE GRAMA EM LEIVAS</v>
          </cell>
          <cell r="D129" t="str">
            <v>m²</v>
          </cell>
          <cell r="E129">
            <v>100</v>
          </cell>
          <cell r="F129">
            <v>1.1000000000000001</v>
          </cell>
        </row>
        <row r="130">
          <cell r="B130" t="str">
            <v>3.S.20.130.17</v>
          </cell>
          <cell r="C130" t="str">
            <v>AQUISIÇÃO DE CIMENTO ASFÁLTICO CAP-20</v>
          </cell>
          <cell r="D130" t="str">
            <v>t</v>
          </cell>
          <cell r="E130">
            <v>0</v>
          </cell>
          <cell r="F130">
            <v>862.34</v>
          </cell>
        </row>
        <row r="131">
          <cell r="B131" t="str">
            <v>3.S.20.130.18</v>
          </cell>
          <cell r="C131" t="str">
            <v>TRANSPORTE DE COMERCIAL DE MAT.BETUM. A QUENTE</v>
          </cell>
          <cell r="D131" t="str">
            <v>t</v>
          </cell>
          <cell r="E131">
            <v>1</v>
          </cell>
          <cell r="F131">
            <v>281.67</v>
          </cell>
        </row>
        <row r="132">
          <cell r="B132" t="str">
            <v>3.S.20.230.17</v>
          </cell>
          <cell r="C132" t="str">
            <v>AQUISIÇÃO DE ASFALTO DILUÍDO CM-30</v>
          </cell>
          <cell r="D132" t="str">
            <v>t</v>
          </cell>
          <cell r="E132">
            <v>0</v>
          </cell>
          <cell r="F132">
            <v>1186.0899999999999</v>
          </cell>
        </row>
        <row r="133">
          <cell r="B133" t="str">
            <v>3.S.20.230.18</v>
          </cell>
          <cell r="C133" t="str">
            <v>TRANSPORTE DE ASFALTO DILUÍDO CM-30</v>
          </cell>
          <cell r="D133" t="str">
            <v>t</v>
          </cell>
          <cell r="E133">
            <v>0</v>
          </cell>
          <cell r="F133">
            <v>253.9</v>
          </cell>
        </row>
        <row r="134">
          <cell r="B134" t="str">
            <v>3.S.20.303.17</v>
          </cell>
          <cell r="C134" t="str">
            <v>AQUISIÇÃO DE EMULSÃO ASFÁLTICA RR-1C</v>
          </cell>
          <cell r="D134" t="str">
            <v>t</v>
          </cell>
          <cell r="E134">
            <v>0</v>
          </cell>
          <cell r="F134">
            <v>747.12</v>
          </cell>
        </row>
        <row r="135">
          <cell r="B135" t="str">
            <v>3.S.20.303.18</v>
          </cell>
          <cell r="C135" t="str">
            <v>TRANSPORTE DE EMULSÃO ASFÁLTICA RR-1C</v>
          </cell>
          <cell r="D135" t="str">
            <v>t</v>
          </cell>
          <cell r="E135">
            <v>0</v>
          </cell>
          <cell r="F135">
            <v>78.64</v>
          </cell>
        </row>
        <row r="136">
          <cell r="B136" t="str">
            <v>3.S.20.313.17</v>
          </cell>
          <cell r="C136" t="str">
            <v>AQUISIÇÃO DE EMULSÃO ASFÁLTICA RR-2C</v>
          </cell>
          <cell r="D136" t="str">
            <v>t</v>
          </cell>
          <cell r="E136">
            <v>0</v>
          </cell>
          <cell r="F136">
            <v>834.96</v>
          </cell>
        </row>
        <row r="137">
          <cell r="B137" t="str">
            <v>3.S.20.313.18</v>
          </cell>
          <cell r="C137" t="str">
            <v>TRANSPORTE DE EMULSÃO ASFÁLTICA RR-2C</v>
          </cell>
          <cell r="D137" t="str">
            <v>t</v>
          </cell>
          <cell r="E137">
            <v>0</v>
          </cell>
          <cell r="F137">
            <v>78.64</v>
          </cell>
        </row>
        <row r="138">
          <cell r="B138" t="str">
            <v>3.S.20.323.17</v>
          </cell>
          <cell r="C138" t="str">
            <v>AQUISIÇÃO DE EMULSÃO ASFÁLTICA RM-1C</v>
          </cell>
          <cell r="D138" t="str">
            <v>t</v>
          </cell>
          <cell r="E138">
            <v>0</v>
          </cell>
          <cell r="F138">
            <v>953.57</v>
          </cell>
        </row>
        <row r="139">
          <cell r="B139" t="str">
            <v>3.S.20.323.18</v>
          </cell>
          <cell r="C139" t="str">
            <v>TRANSPORTE DE EMULSÃO ASFÁLTICA RM-1C</v>
          </cell>
          <cell r="D139" t="str">
            <v>t</v>
          </cell>
          <cell r="E139">
            <v>0</v>
          </cell>
          <cell r="F139">
            <v>78.64</v>
          </cell>
        </row>
        <row r="140">
          <cell r="B140" t="str">
            <v>3.S.20.333.17</v>
          </cell>
          <cell r="C140" t="str">
            <v>AQUISIÇÃO DE EMULSÃO ASFÁLTICA RL-1C</v>
          </cell>
          <cell r="D140" t="str">
            <v>t</v>
          </cell>
          <cell r="E140">
            <v>0</v>
          </cell>
          <cell r="F140">
            <v>932.87</v>
          </cell>
        </row>
        <row r="141">
          <cell r="B141" t="str">
            <v>3.S.20.333.18</v>
          </cell>
          <cell r="C141" t="str">
            <v>TRANSPORTE DE EMULSÃO ASFÁLTICA RL-1C</v>
          </cell>
          <cell r="D141" t="str">
            <v>t</v>
          </cell>
          <cell r="E141">
            <v>0</v>
          </cell>
          <cell r="F141">
            <v>78.64</v>
          </cell>
        </row>
        <row r="142">
          <cell r="B142" t="str">
            <v>3.S.20.343.17</v>
          </cell>
          <cell r="C142" t="str">
            <v>AQUISIÇÃO DE EMULSÃO ASFÁLTICA EMULFLEX</v>
          </cell>
          <cell r="D142" t="str">
            <v>t</v>
          </cell>
          <cell r="E142">
            <v>0</v>
          </cell>
          <cell r="F142">
            <v>1001.2</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ADOS GERAIS"/>
      <sheetName val="MAT"/>
      <sheetName val="EQUIPMO"/>
      <sheetName val="SERV"/>
      <sheetName val="TRAÇOS"/>
      <sheetName val="COMP1"/>
      <sheetName val="COMP2"/>
      <sheetName val="COMP3"/>
      <sheetName val="COMP4"/>
      <sheetName val="COMP5"/>
      <sheetName val="PATO"/>
      <sheetName val="INS. BÁS."/>
      <sheetName val="DADO ENT."/>
      <sheetName val="INDICES"/>
      <sheetName val="SERVIÇOS"/>
      <sheetName val="TCB5"/>
      <sheetName val="MULTIPLICADORES"/>
      <sheetName val="BR 262 CORUMBA COMP"/>
    </sheetNames>
    <sheetDataSet>
      <sheetData sheetId="0"/>
      <sheetData sheetId="1"/>
      <sheetData sheetId="2">
        <row r="11">
          <cell r="B11" t="str">
            <v>E.0.08</v>
          </cell>
        </row>
      </sheetData>
      <sheetData sheetId="3">
        <row r="4">
          <cell r="B4" t="str">
            <v>1.A.01.111.01</v>
          </cell>
          <cell r="C4" t="str">
            <v>ESCAV. E CARGA DE MAT. DE JAZIDA P/ RECOMP.</v>
          </cell>
          <cell r="D4" t="str">
            <v>m³</v>
          </cell>
          <cell r="E4">
            <v>70</v>
          </cell>
          <cell r="F4">
            <v>3.86</v>
          </cell>
        </row>
        <row r="5">
          <cell r="B5" t="str">
            <v>1.A.01.720.02</v>
          </cell>
          <cell r="C5" t="str">
            <v>FABRICAÇÃO DE GUARDA-CORPO</v>
          </cell>
          <cell r="D5" t="str">
            <v>m</v>
          </cell>
          <cell r="E5">
            <v>1</v>
          </cell>
          <cell r="F5">
            <v>23.86</v>
          </cell>
        </row>
        <row r="6">
          <cell r="B6" t="str">
            <v>01.401.00</v>
          </cell>
          <cell r="C6" t="str">
            <v>RECOMPOSIÇÃO DE REVESTIMENTO PRIMÁRIO</v>
          </cell>
          <cell r="D6" t="str">
            <v>m³</v>
          </cell>
          <cell r="E6">
            <v>93</v>
          </cell>
          <cell r="F6" t="e">
            <v>#N/A</v>
          </cell>
        </row>
        <row r="7">
          <cell r="B7" t="str">
            <v>01.930.00</v>
          </cell>
          <cell r="C7" t="str">
            <v>REGULARIZAÇÃO MECÂNICADA FAIXA DE DOMÍNIO</v>
          </cell>
          <cell r="D7" t="str">
            <v>m²</v>
          </cell>
          <cell r="E7">
            <v>700</v>
          </cell>
          <cell r="F7">
            <v>0.13</v>
          </cell>
        </row>
        <row r="8">
          <cell r="B8" t="str">
            <v>02.200.00</v>
          </cell>
          <cell r="C8" t="str">
            <v>SOLO PARA BASE DE REMENDO PROFUNDO</v>
          </cell>
          <cell r="D8" t="str">
            <v>m³</v>
          </cell>
          <cell r="E8">
            <v>1</v>
          </cell>
          <cell r="F8" t="e">
            <v>#N/A</v>
          </cell>
        </row>
        <row r="9">
          <cell r="B9" t="str">
            <v>02.200.01</v>
          </cell>
          <cell r="C9" t="str">
            <v>RECOMP. DE CAMADA GRANULAR DO PAVIMENTO</v>
          </cell>
          <cell r="D9" t="str">
            <v>m³</v>
          </cell>
          <cell r="E9">
            <v>70</v>
          </cell>
          <cell r="F9" t="e">
            <v>#N/A</v>
          </cell>
        </row>
        <row r="10">
          <cell r="B10" t="str">
            <v>02.220.00</v>
          </cell>
          <cell r="C10" t="str">
            <v>SOLO BRITA PARA BASE DE REMENDO PROFUNDO</v>
          </cell>
          <cell r="D10" t="str">
            <v>m³</v>
          </cell>
          <cell r="E10">
            <v>1</v>
          </cell>
          <cell r="F10">
            <v>12.72</v>
          </cell>
        </row>
        <row r="11">
          <cell r="B11" t="str">
            <v>02.230.00</v>
          </cell>
          <cell r="C11" t="str">
            <v>BRITA PARA BASE DE REMENDO PROFUNDO</v>
          </cell>
          <cell r="D11" t="str">
            <v>m³</v>
          </cell>
          <cell r="E11">
            <v>1</v>
          </cell>
          <cell r="F11">
            <v>31.76</v>
          </cell>
        </row>
        <row r="12">
          <cell r="B12" t="str">
            <v>3.S.02.241.00</v>
          </cell>
          <cell r="C12" t="str">
            <v>SOLO MELHOR. C/CIMENTO P/BASE DE REM. PROF.</v>
          </cell>
          <cell r="D12" t="str">
            <v>m³</v>
          </cell>
          <cell r="E12">
            <v>1</v>
          </cell>
          <cell r="F12">
            <v>30.42</v>
          </cell>
        </row>
        <row r="13">
          <cell r="B13" t="str">
            <v>3.S.02.300.00</v>
          </cell>
          <cell r="C13" t="str">
            <v>IMPRIMAÇÃO</v>
          </cell>
          <cell r="D13" t="str">
            <v>m²</v>
          </cell>
          <cell r="E13">
            <v>1125</v>
          </cell>
          <cell r="F13">
            <v>0.11</v>
          </cell>
        </row>
        <row r="14">
          <cell r="B14" t="str">
            <v>3.S.02.400.00</v>
          </cell>
          <cell r="C14" t="str">
            <v>PINTURA DE LIGAÇÃO</v>
          </cell>
          <cell r="D14" t="str">
            <v>m²</v>
          </cell>
          <cell r="E14">
            <v>1687</v>
          </cell>
          <cell r="F14">
            <v>0.08</v>
          </cell>
        </row>
        <row r="15">
          <cell r="B15" t="str">
            <v>3.S.02.500.00</v>
          </cell>
          <cell r="C15" t="str">
            <v>CAPA SELANTE COM PEDRISCO</v>
          </cell>
          <cell r="D15" t="str">
            <v>m²</v>
          </cell>
          <cell r="E15">
            <v>1350</v>
          </cell>
          <cell r="F15">
            <v>0.33</v>
          </cell>
        </row>
        <row r="16">
          <cell r="B16" t="str">
            <v>3.S.02.500.01</v>
          </cell>
          <cell r="C16" t="str">
            <v>CAPA SELANTE COM AREIA</v>
          </cell>
          <cell r="D16" t="str">
            <v>m²</v>
          </cell>
          <cell r="E16">
            <v>2250</v>
          </cell>
          <cell r="F16">
            <v>0.23</v>
          </cell>
        </row>
        <row r="17">
          <cell r="B17" t="str">
            <v>02.500.02</v>
          </cell>
          <cell r="C17" t="str">
            <v>TRATAMENTO SUPERFICIAL SIMPLES</v>
          </cell>
          <cell r="D17" t="str">
            <v>m²</v>
          </cell>
          <cell r="E17">
            <v>880</v>
          </cell>
          <cell r="F17">
            <v>0.36</v>
          </cell>
        </row>
        <row r="18">
          <cell r="B18" t="str">
            <v>3.S.02.501.01</v>
          </cell>
          <cell r="C18" t="str">
            <v>TRATAMENTO SUPERFICIAL DUPLO COM EMULSÃO</v>
          </cell>
          <cell r="D18" t="str">
            <v>m²</v>
          </cell>
          <cell r="E18">
            <v>343</v>
          </cell>
          <cell r="F18">
            <v>1.33</v>
          </cell>
        </row>
        <row r="19">
          <cell r="B19" t="str">
            <v>3.S.02.510.00</v>
          </cell>
          <cell r="C19" t="str">
            <v>LAMA ASFÁLTICA FINA (GRANULOMETRIA I E II )</v>
          </cell>
          <cell r="D19" t="str">
            <v>m²</v>
          </cell>
          <cell r="E19">
            <v>838</v>
          </cell>
          <cell r="F19">
            <v>0.44</v>
          </cell>
        </row>
        <row r="20">
          <cell r="B20" t="str">
            <v>3.S.02.510.01</v>
          </cell>
          <cell r="C20" t="str">
            <v>LAMA ASFÁLTICA GROSSA  (GRANULOMETRIA III E IV )</v>
          </cell>
          <cell r="D20" t="str">
            <v>m²</v>
          </cell>
          <cell r="E20">
            <v>419</v>
          </cell>
          <cell r="F20">
            <v>0.84</v>
          </cell>
        </row>
        <row r="21">
          <cell r="B21" t="str">
            <v>02.510.02</v>
          </cell>
          <cell r="C21" t="str">
            <v>LAMA ASFÁLTICA GROSSA II</v>
          </cell>
          <cell r="D21" t="str">
            <v>m²</v>
          </cell>
          <cell r="E21">
            <v>400</v>
          </cell>
          <cell r="F21">
            <v>0.84</v>
          </cell>
        </row>
        <row r="22">
          <cell r="B22" t="str">
            <v>02.520.00</v>
          </cell>
          <cell r="C22" t="str">
            <v>MISTURA AREIA-ASFALTO EM BETONEIRA</v>
          </cell>
          <cell r="D22" t="str">
            <v>m³</v>
          </cell>
          <cell r="E22">
            <v>1.6</v>
          </cell>
          <cell r="F22">
            <v>50.39</v>
          </cell>
        </row>
        <row r="23">
          <cell r="B23" t="str">
            <v>02.520.01</v>
          </cell>
          <cell r="C23" t="str">
            <v>MISTURA AREIA-ASFALTO USINADA A FRIO</v>
          </cell>
          <cell r="D23" t="str">
            <v>m³</v>
          </cell>
          <cell r="E23">
            <v>15</v>
          </cell>
          <cell r="F23">
            <v>23.06</v>
          </cell>
        </row>
        <row r="24">
          <cell r="B24" t="str">
            <v>02.520.02</v>
          </cell>
          <cell r="C24" t="str">
            <v>RECOMP DO REVEST COM AREIA ASFALTO A FRIO</v>
          </cell>
          <cell r="D24" t="str">
            <v>m³</v>
          </cell>
          <cell r="E24">
            <v>15</v>
          </cell>
          <cell r="F24">
            <v>32.76</v>
          </cell>
        </row>
        <row r="25">
          <cell r="B25" t="str">
            <v>02.521.00</v>
          </cell>
          <cell r="C25" t="str">
            <v>MISTURA AREIA-ASFALTO USINADA A QUENTE</v>
          </cell>
          <cell r="D25" t="str">
            <v>m³</v>
          </cell>
          <cell r="E25">
            <v>20</v>
          </cell>
          <cell r="F25">
            <v>36.979999999999997</v>
          </cell>
        </row>
        <row r="26">
          <cell r="B26" t="str">
            <v>02.521.01</v>
          </cell>
          <cell r="C26" t="str">
            <v>RECOMP DO REVEST COM AREIA ASFALTO A QUENTE</v>
          </cell>
          <cell r="D26" t="str">
            <v>m³</v>
          </cell>
          <cell r="E26">
            <v>20</v>
          </cell>
          <cell r="F26">
            <v>45.12</v>
          </cell>
        </row>
        <row r="27">
          <cell r="B27" t="str">
            <v>3.S.02.530.00</v>
          </cell>
          <cell r="C27" t="str">
            <v>MISTURA BETUMINOSA EM BETONEIRA</v>
          </cell>
          <cell r="D27" t="str">
            <v>m³</v>
          </cell>
          <cell r="E27">
            <v>4.3</v>
          </cell>
          <cell r="F27">
            <v>40.39</v>
          </cell>
        </row>
        <row r="28">
          <cell r="B28" t="str">
            <v>3.S.02.530.01</v>
          </cell>
          <cell r="C28" t="str">
            <v>MISTURA BETUMINOSA USINADA A FRIO</v>
          </cell>
          <cell r="D28" t="str">
            <v>m³</v>
          </cell>
          <cell r="E28">
            <v>15</v>
          </cell>
          <cell r="F28">
            <v>38.28</v>
          </cell>
        </row>
        <row r="29">
          <cell r="B29" t="str">
            <v>3.S.02.530.02</v>
          </cell>
          <cell r="C29" t="str">
            <v>RECOMP DO REVEST C/ MISTURA BETUMINOSA A FRIO</v>
          </cell>
          <cell r="D29" t="str">
            <v>m³</v>
          </cell>
          <cell r="E29">
            <v>11</v>
          </cell>
          <cell r="F29">
            <v>20.059999999999999</v>
          </cell>
        </row>
        <row r="30">
          <cell r="B30" t="str">
            <v>3.S.02.540.00</v>
          </cell>
          <cell r="C30" t="str">
            <v>MISTURA BETUMINOSA USINADA A QUENTE</v>
          </cell>
          <cell r="D30" t="str">
            <v>m³</v>
          </cell>
          <cell r="E30">
            <v>14</v>
          </cell>
          <cell r="F30">
            <v>58.3</v>
          </cell>
        </row>
        <row r="31">
          <cell r="B31" t="str">
            <v>3.S.02.540.01</v>
          </cell>
          <cell r="C31" t="str">
            <v>RECOMP. REVEST C/ MISTURA BETUMINOSA A QUENTE</v>
          </cell>
          <cell r="D31" t="str">
            <v>m³</v>
          </cell>
          <cell r="E31">
            <v>14</v>
          </cell>
          <cell r="F31">
            <v>14.08</v>
          </cell>
        </row>
        <row r="32">
          <cell r="B32" t="str">
            <v>02.601.00</v>
          </cell>
          <cell r="C32" t="str">
            <v>RECOMPOSIÇÃO DE PLACA DE CONCRETO</v>
          </cell>
          <cell r="D32" t="str">
            <v>m³</v>
          </cell>
          <cell r="E32">
            <v>1.8</v>
          </cell>
          <cell r="F32" t="e">
            <v>#N/A</v>
          </cell>
        </row>
        <row r="33">
          <cell r="B33" t="str">
            <v>3.S.02.900.00</v>
          </cell>
          <cell r="C33" t="str">
            <v>REMOÇÃO MECANIZADA DE REVEST. BETUMINOSO</v>
          </cell>
          <cell r="D33" t="str">
            <v>m³</v>
          </cell>
          <cell r="E33">
            <v>35</v>
          </cell>
          <cell r="F33">
            <v>4.8</v>
          </cell>
        </row>
        <row r="34">
          <cell r="B34" t="str">
            <v>3.S.02.901.00</v>
          </cell>
          <cell r="C34" t="str">
            <v>REMOÇÃO MANUAL DE REVEST. BETUMINOSO</v>
          </cell>
          <cell r="D34" t="str">
            <v>m³</v>
          </cell>
          <cell r="E34">
            <v>1</v>
          </cell>
          <cell r="F34">
            <v>84.45</v>
          </cell>
        </row>
        <row r="35">
          <cell r="B35" t="str">
            <v>3.S.02.902.00</v>
          </cell>
          <cell r="C35" t="str">
            <v>REMOÇÃO MECANIZADA DA CAMADA GRANUL. DO PAV.</v>
          </cell>
          <cell r="D35" t="str">
            <v>m³</v>
          </cell>
          <cell r="E35">
            <v>61</v>
          </cell>
          <cell r="F35">
            <v>3.04</v>
          </cell>
        </row>
        <row r="36">
          <cell r="B36" t="str">
            <v>3.S.02.903.00</v>
          </cell>
          <cell r="C36" t="str">
            <v>REMOÇÃO MANUAL DA CAMADA GRANUL. DO PAV.</v>
          </cell>
          <cell r="D36" t="str">
            <v>m³</v>
          </cell>
          <cell r="E36">
            <v>1</v>
          </cell>
        </row>
        <row r="37">
          <cell r="B37" t="str">
            <v>02.999.00</v>
          </cell>
          <cell r="C37" t="str">
            <v>PENEIRAMENTO</v>
          </cell>
          <cell r="D37" t="str">
            <v>m³</v>
          </cell>
          <cell r="E37">
            <v>5</v>
          </cell>
          <cell r="F37">
            <v>84.45</v>
          </cell>
        </row>
        <row r="38">
          <cell r="B38" t="str">
            <v>03.310.00</v>
          </cell>
          <cell r="C38" t="str">
            <v>CONCRETO CICLÓPICO</v>
          </cell>
          <cell r="D38" t="str">
            <v>m³</v>
          </cell>
          <cell r="E38">
            <v>2</v>
          </cell>
          <cell r="F38">
            <v>0.32</v>
          </cell>
        </row>
        <row r="39">
          <cell r="B39" t="str">
            <v>3.S.03.329.00</v>
          </cell>
          <cell r="C39" t="str">
            <v>CONCRETO DE CIMENTO (CONFECÇÃO E LANÇAM.)</v>
          </cell>
          <cell r="D39" t="str">
            <v>m³</v>
          </cell>
          <cell r="E39">
            <v>2.5</v>
          </cell>
          <cell r="F39">
            <v>191.6</v>
          </cell>
        </row>
        <row r="40">
          <cell r="B40" t="str">
            <v>03.329.01</v>
          </cell>
          <cell r="C40" t="str">
            <v>CONCRETO DE CIMENTO (CONF. MANUAL E LANÇAM.)</v>
          </cell>
          <cell r="D40" t="str">
            <v>m³</v>
          </cell>
          <cell r="E40">
            <v>1</v>
          </cell>
          <cell r="F40" t="e">
            <v>#N/A</v>
          </cell>
        </row>
        <row r="41">
          <cell r="B41" t="str">
            <v>3.S.03.340.02</v>
          </cell>
          <cell r="C41" t="str">
            <v>ARGAMASSA CIMENTO-AREIA 1:6</v>
          </cell>
          <cell r="D41" t="str">
            <v>m³</v>
          </cell>
          <cell r="E41">
            <v>2.5</v>
          </cell>
          <cell r="F41">
            <v>170.08</v>
          </cell>
        </row>
        <row r="42">
          <cell r="B42" t="str">
            <v>03.340.03</v>
          </cell>
          <cell r="C42" t="str">
            <v>ARGAMASSA CIMENTO-AREIA 1:10</v>
          </cell>
          <cell r="D42" t="str">
            <v>m³</v>
          </cell>
          <cell r="E42">
            <v>0.1</v>
          </cell>
          <cell r="F42" t="e">
            <v>#N/A</v>
          </cell>
        </row>
        <row r="43">
          <cell r="B43" t="str">
            <v>03.353.00</v>
          </cell>
          <cell r="C43" t="str">
            <v>DOBRAGEM E COLOCAÇÃO DE ARMADURA</v>
          </cell>
          <cell r="D43" t="str">
            <v>kg</v>
          </cell>
          <cell r="E43">
            <v>14</v>
          </cell>
          <cell r="F43">
            <v>3.21</v>
          </cell>
        </row>
        <row r="44">
          <cell r="B44" t="str">
            <v>3.S.03.370.00</v>
          </cell>
          <cell r="C44" t="str">
            <v>FORMAS COMUM DE MADEIRA</v>
          </cell>
          <cell r="D44" t="str">
            <v>m²</v>
          </cell>
          <cell r="E44">
            <v>2.5</v>
          </cell>
          <cell r="F44">
            <v>26.93</v>
          </cell>
        </row>
        <row r="45">
          <cell r="B45" t="str">
            <v>3.S.03.940.02</v>
          </cell>
          <cell r="C45" t="str">
            <v>REATERRO APILOADO</v>
          </cell>
          <cell r="D45" t="str">
            <v>m³</v>
          </cell>
          <cell r="E45">
            <v>1.5</v>
          </cell>
          <cell r="F45">
            <v>10.15</v>
          </cell>
        </row>
        <row r="46">
          <cell r="B46" t="str">
            <v>03.940.01</v>
          </cell>
          <cell r="C46" t="str">
            <v>REATERRO E COMPACTAÇÃO PARA BUEIRO</v>
          </cell>
          <cell r="D46" t="str">
            <v>m³</v>
          </cell>
          <cell r="E46">
            <v>10</v>
          </cell>
          <cell r="F46">
            <v>4.4800000000000004</v>
          </cell>
        </row>
        <row r="47">
          <cell r="B47" t="str">
            <v>3.S.03.950.00</v>
          </cell>
          <cell r="C47" t="str">
            <v>LIMPEZA DE PONTE</v>
          </cell>
          <cell r="D47" t="str">
            <v>m</v>
          </cell>
          <cell r="E47">
            <v>20</v>
          </cell>
          <cell r="F47">
            <v>2.02</v>
          </cell>
        </row>
        <row r="48">
          <cell r="B48" t="str">
            <v>04.000.00</v>
          </cell>
          <cell r="C48" t="str">
            <v>ESCAVAÇÃO MANUAL</v>
          </cell>
          <cell r="D48" t="str">
            <v>m³</v>
          </cell>
          <cell r="E48">
            <v>4</v>
          </cell>
          <cell r="F48">
            <v>15.46</v>
          </cell>
        </row>
        <row r="49">
          <cell r="B49" t="str">
            <v>04.001.00</v>
          </cell>
          <cell r="C49" t="str">
            <v>ESCAV. DE VALAS EM MAT. DE 1.ª CATEGORIA</v>
          </cell>
          <cell r="D49" t="str">
            <v>m³</v>
          </cell>
          <cell r="E49">
            <v>15</v>
          </cell>
          <cell r="F49">
            <v>3.2</v>
          </cell>
        </row>
        <row r="50">
          <cell r="B50" t="str">
            <v>04.010.00</v>
          </cell>
          <cell r="C50" t="str">
            <v>ESCAV. DE VALAS EM MAT. DE 2.ª CATEGORIA</v>
          </cell>
          <cell r="D50" t="str">
            <v>m³</v>
          </cell>
          <cell r="E50">
            <v>3</v>
          </cell>
          <cell r="F50">
            <v>20.62</v>
          </cell>
        </row>
        <row r="51">
          <cell r="B51" t="str">
            <v>04.020.00</v>
          </cell>
          <cell r="C51" t="str">
            <v>ESCAV. DE VALAS EM MAT. DE 3.ª CAT. EM VALAS</v>
          </cell>
          <cell r="D51" t="str">
            <v>m³</v>
          </cell>
          <cell r="E51">
            <v>5</v>
          </cell>
          <cell r="F51">
            <v>76.5</v>
          </cell>
        </row>
        <row r="52">
          <cell r="B52" t="str">
            <v>04.300.00</v>
          </cell>
          <cell r="C52" t="str">
            <v>CORPO BUEIRO TUB. METÁLICO TIPO MULTIPLATE</v>
          </cell>
          <cell r="D52" t="str">
            <v>kg</v>
          </cell>
          <cell r="E52">
            <v>121</v>
          </cell>
          <cell r="F52">
            <v>7.32</v>
          </cell>
        </row>
        <row r="53">
          <cell r="B53" t="str">
            <v>04.310.00</v>
          </cell>
          <cell r="C53" t="str">
            <v>CORPO BUEIRO TUB. MET. TIPO TUNNEL LINNER D=1,6 M</v>
          </cell>
          <cell r="D53" t="str">
            <v>kg</v>
          </cell>
          <cell r="E53">
            <v>30</v>
          </cell>
          <cell r="F53">
            <v>9.02</v>
          </cell>
        </row>
        <row r="54">
          <cell r="B54" t="str">
            <v>04.590.00</v>
          </cell>
          <cell r="C54" t="str">
            <v>ASSENTAMENTO DE DRENO PROFUNDO</v>
          </cell>
          <cell r="D54" t="str">
            <v>m</v>
          </cell>
          <cell r="E54">
            <v>4</v>
          </cell>
          <cell r="F54" t="e">
            <v>#N/A</v>
          </cell>
        </row>
        <row r="55">
          <cell r="B55" t="str">
            <v>04.999.08</v>
          </cell>
          <cell r="C55" t="str">
            <v>SELO DE ARGILA APILOADO C/SOLO LOCAL</v>
          </cell>
          <cell r="D55" t="str">
            <v>m³</v>
          </cell>
          <cell r="E55">
            <v>1</v>
          </cell>
          <cell r="F55">
            <v>14.28</v>
          </cell>
        </row>
        <row r="56">
          <cell r="B56" t="str">
            <v>3.S.05.000.00</v>
          </cell>
          <cell r="C56" t="str">
            <v>ENROCAMENTO DE PEDRA ARRUMADA</v>
          </cell>
          <cell r="D56" t="str">
            <v>m³</v>
          </cell>
          <cell r="E56">
            <v>2</v>
          </cell>
          <cell r="F56">
            <v>55.98</v>
          </cell>
        </row>
        <row r="57">
          <cell r="B57" t="str">
            <v>3.S.05.001.00</v>
          </cell>
          <cell r="C57" t="str">
            <v>ENROCAMENTO DE PEDRA JOGADA</v>
          </cell>
          <cell r="D57" t="str">
            <v>m³</v>
          </cell>
          <cell r="E57">
            <v>4</v>
          </cell>
          <cell r="F57">
            <v>37.15</v>
          </cell>
        </row>
        <row r="58">
          <cell r="B58" t="str">
            <v>05.101.01</v>
          </cell>
          <cell r="C58" t="str">
            <v>REVESTIMENTO VEGETAL COM MUDAS</v>
          </cell>
          <cell r="D58" t="str">
            <v>m²</v>
          </cell>
          <cell r="E58">
            <v>25</v>
          </cell>
          <cell r="F58">
            <v>2.63</v>
          </cell>
        </row>
        <row r="59">
          <cell r="B59" t="str">
            <v>05.101.02</v>
          </cell>
          <cell r="C59" t="str">
            <v>REVESTIMENTO VEGETAL C/ GRAMA EM LEIVAS</v>
          </cell>
          <cell r="D59" t="str">
            <v>m²</v>
          </cell>
          <cell r="E59">
            <v>50</v>
          </cell>
          <cell r="F59">
            <v>4.29</v>
          </cell>
        </row>
        <row r="60">
          <cell r="B60" t="str">
            <v>08.001.00</v>
          </cell>
          <cell r="C60" t="str">
            <v>RECONFORMAÇÃO DE PLATAFORMA</v>
          </cell>
          <cell r="D60" t="str">
            <v>ha</v>
          </cell>
          <cell r="E60">
            <v>1</v>
          </cell>
          <cell r="F60">
            <v>82.82</v>
          </cell>
        </row>
        <row r="61">
          <cell r="B61" t="str">
            <v>3.S.08.100.00</v>
          </cell>
          <cell r="C61" t="str">
            <v>TAPA BURACO</v>
          </cell>
          <cell r="D61" t="str">
            <v>m³</v>
          </cell>
          <cell r="E61">
            <v>0.5</v>
          </cell>
          <cell r="F61">
            <v>91.47</v>
          </cell>
        </row>
        <row r="62">
          <cell r="B62" t="str">
            <v>3.S.08.101.01</v>
          </cell>
          <cell r="C62" t="str">
            <v>REMENDO PROFUNDO COM DEMOLIÇÃO MANUAL</v>
          </cell>
          <cell r="D62" t="str">
            <v>m³</v>
          </cell>
          <cell r="E62">
            <v>0.55000000000000004</v>
          </cell>
          <cell r="F62">
            <v>111.32</v>
          </cell>
        </row>
        <row r="63">
          <cell r="B63" t="str">
            <v>3.S.08.101.02</v>
          </cell>
          <cell r="C63" t="str">
            <v>REMENDO PROFUNDO C/ DEMOL. MECAN.</v>
          </cell>
          <cell r="D63" t="str">
            <v>m³</v>
          </cell>
          <cell r="E63">
            <v>1</v>
          </cell>
          <cell r="F63">
            <v>79.95</v>
          </cell>
        </row>
        <row r="64">
          <cell r="B64" t="str">
            <v>08.102.00</v>
          </cell>
          <cell r="C64" t="str">
            <v>LIMPEZA E ENCH. DE JUNTAS PAV. DE CONC. A QUENTE</v>
          </cell>
          <cell r="D64" t="str">
            <v>m</v>
          </cell>
          <cell r="E64">
            <v>75</v>
          </cell>
          <cell r="F64" t="e">
            <v>#N/A</v>
          </cell>
        </row>
        <row r="65">
          <cell r="B65" t="str">
            <v>3.S.08.102.01</v>
          </cell>
          <cell r="C65" t="str">
            <v>LIMPEZA E ENCH. DE JUNTAS PAV. DE CONC. A FRIO</v>
          </cell>
          <cell r="D65" t="str">
            <v>m</v>
          </cell>
          <cell r="E65">
            <v>100</v>
          </cell>
          <cell r="F65">
            <v>0.9</v>
          </cell>
        </row>
        <row r="66">
          <cell r="B66" t="str">
            <v>3.S.08.103.00</v>
          </cell>
          <cell r="C66" t="str">
            <v>SELAGEM DE TRINCA</v>
          </cell>
          <cell r="D66" t="str">
            <v>l</v>
          </cell>
          <cell r="E66">
            <v>50</v>
          </cell>
          <cell r="F66">
            <v>0.76</v>
          </cell>
        </row>
        <row r="67">
          <cell r="B67" t="str">
            <v>08.104.01</v>
          </cell>
          <cell r="C67" t="str">
            <v>COMBATE À EXSUDAÇÃO COM AREIA</v>
          </cell>
          <cell r="D67" t="str">
            <v>m²</v>
          </cell>
          <cell r="E67">
            <v>450</v>
          </cell>
          <cell r="F67">
            <v>45.8</v>
          </cell>
        </row>
        <row r="68">
          <cell r="B68" t="str">
            <v>08.104.02</v>
          </cell>
          <cell r="C68" t="str">
            <v>COMBATE À EXSUDAÇÃO COM PEDRISCO</v>
          </cell>
          <cell r="D68" t="str">
            <v>m²</v>
          </cell>
          <cell r="E68">
            <v>450</v>
          </cell>
          <cell r="F68">
            <v>0.25</v>
          </cell>
        </row>
        <row r="69">
          <cell r="B69" t="str">
            <v>3.S.08.109.00</v>
          </cell>
          <cell r="C69" t="str">
            <v>CORREÇÃO DE DEFEITOS C/ MISTURA BETUMINOSA</v>
          </cell>
          <cell r="D69" t="str">
            <v>m³</v>
          </cell>
          <cell r="E69">
            <v>2.25</v>
          </cell>
          <cell r="F69">
            <v>53.92</v>
          </cell>
        </row>
        <row r="70">
          <cell r="B70" t="str">
            <v>08.109.11</v>
          </cell>
          <cell r="C70" t="str">
            <v>FRESAGEM CONTÍNUA A FRIO ESP.: 3 CM</v>
          </cell>
          <cell r="D70" t="str">
            <v>m²</v>
          </cell>
          <cell r="E70">
            <v>220</v>
          </cell>
          <cell r="F70">
            <v>2.91</v>
          </cell>
        </row>
        <row r="71">
          <cell r="B71" t="str">
            <v>08.109.12</v>
          </cell>
          <cell r="C71" t="str">
            <v>FRESAGEM DESCONTÍNUA A FRIO ESP.: 3 CM</v>
          </cell>
          <cell r="D71" t="str">
            <v>m²</v>
          </cell>
          <cell r="E71">
            <v>150</v>
          </cell>
          <cell r="F71">
            <v>3.69</v>
          </cell>
        </row>
        <row r="72">
          <cell r="B72" t="str">
            <v>08.109.21</v>
          </cell>
          <cell r="C72" t="str">
            <v>FRESAGEM CONTÍNUA A FRIO ESP.: 5 CM</v>
          </cell>
          <cell r="D72" t="str">
            <v>m²</v>
          </cell>
          <cell r="E72">
            <v>150</v>
          </cell>
          <cell r="F72">
            <v>3.69</v>
          </cell>
        </row>
        <row r="73">
          <cell r="B73" t="str">
            <v>08.109.22</v>
          </cell>
          <cell r="C73" t="str">
            <v>FRESAGEM DESCONTÍNUA A FRIO ESP.: 5 CM</v>
          </cell>
          <cell r="D73" t="str">
            <v>m²</v>
          </cell>
          <cell r="E73">
            <v>110</v>
          </cell>
          <cell r="F73">
            <v>4.5999999999999996</v>
          </cell>
        </row>
        <row r="74">
          <cell r="B74" t="str">
            <v>08.109.31</v>
          </cell>
          <cell r="C74" t="str">
            <v>FRESAGEM CONTÍNUA A FRIO ESP.: 10 CM</v>
          </cell>
          <cell r="D74" t="str">
            <v>m²</v>
          </cell>
          <cell r="E74">
            <v>304</v>
          </cell>
          <cell r="F74">
            <v>3.29</v>
          </cell>
        </row>
        <row r="75">
          <cell r="B75" t="str">
            <v>08.109.32</v>
          </cell>
          <cell r="C75" t="str">
            <v>FRESAGEM DESCONTÍNUA A FRIO ESP.: 10 CM</v>
          </cell>
          <cell r="D75" t="str">
            <v>m²</v>
          </cell>
          <cell r="E75">
            <v>190</v>
          </cell>
          <cell r="F75">
            <v>4.5999999999999996</v>
          </cell>
        </row>
        <row r="76">
          <cell r="B76" t="str">
            <v>08.110.00</v>
          </cell>
          <cell r="C76" t="str">
            <v>CORREÇÃO DE DEFEITOS POR PENETRAÇÃO</v>
          </cell>
          <cell r="D76" t="str">
            <v>m²</v>
          </cell>
          <cell r="E76">
            <v>21</v>
          </cell>
          <cell r="F76">
            <v>5.08</v>
          </cell>
        </row>
        <row r="77">
          <cell r="B77" t="str">
            <v>3.S.08.200.00</v>
          </cell>
          <cell r="C77" t="str">
            <v>RECOMPOSIÇÃO DE GUARDA CORPO</v>
          </cell>
          <cell r="D77" t="str">
            <v>m</v>
          </cell>
          <cell r="E77">
            <v>2</v>
          </cell>
          <cell r="F77">
            <v>96.51</v>
          </cell>
        </row>
        <row r="78">
          <cell r="B78" t="str">
            <v>08.200.01</v>
          </cell>
          <cell r="C78" t="str">
            <v>RECOMP. DE SARJETA EM ALVENARIA DE TIJOLO</v>
          </cell>
          <cell r="D78" t="str">
            <v>m²</v>
          </cell>
          <cell r="E78">
            <v>1</v>
          </cell>
          <cell r="F78">
            <v>18.440000000000001</v>
          </cell>
        </row>
        <row r="79">
          <cell r="B79" t="str">
            <v>3.S.08.300.01</v>
          </cell>
          <cell r="C79" t="str">
            <v>LIMPEZA DE SARJETA E MEIO FIO</v>
          </cell>
          <cell r="D79" t="str">
            <v>m</v>
          </cell>
          <cell r="E79">
            <v>300</v>
          </cell>
          <cell r="F79">
            <v>0.17</v>
          </cell>
        </row>
        <row r="80">
          <cell r="B80" t="str">
            <v>3.S.08.301.01</v>
          </cell>
          <cell r="C80" t="str">
            <v>LIMPEZA DE VALETA DE CORTE</v>
          </cell>
          <cell r="D80" t="str">
            <v>m</v>
          </cell>
          <cell r="E80">
            <v>200</v>
          </cell>
          <cell r="F80">
            <v>0.27</v>
          </cell>
        </row>
        <row r="81">
          <cell r="B81" t="str">
            <v>3.S.08.301.02</v>
          </cell>
          <cell r="C81" t="str">
            <v>LIMPEZA DE VALA DE DRENAGEM</v>
          </cell>
          <cell r="D81" t="str">
            <v>m</v>
          </cell>
          <cell r="E81">
            <v>50</v>
          </cell>
          <cell r="F81">
            <v>1.06</v>
          </cell>
        </row>
        <row r="82">
          <cell r="B82" t="str">
            <v>3.S.08.301.03</v>
          </cell>
          <cell r="C82" t="str">
            <v>LIMPEZA DE DESCIDA D'ÁGUA</v>
          </cell>
          <cell r="D82" t="str">
            <v>m</v>
          </cell>
          <cell r="E82">
            <v>150</v>
          </cell>
          <cell r="F82">
            <v>0.36</v>
          </cell>
        </row>
        <row r="83">
          <cell r="B83" t="str">
            <v>3.S.08.302.01</v>
          </cell>
          <cell r="C83" t="str">
            <v>LIMPEZA DE BUEIRO</v>
          </cell>
          <cell r="D83" t="str">
            <v>m³</v>
          </cell>
          <cell r="E83">
            <v>5</v>
          </cell>
          <cell r="F83">
            <v>5.81</v>
          </cell>
        </row>
        <row r="84">
          <cell r="B84" t="str">
            <v>3.S.08.302.02</v>
          </cell>
          <cell r="C84" t="str">
            <v>DESOBSTRUÇÃO DE BUEIRO</v>
          </cell>
          <cell r="D84" t="str">
            <v>m³</v>
          </cell>
          <cell r="E84">
            <v>2</v>
          </cell>
          <cell r="F84">
            <v>16.96</v>
          </cell>
        </row>
        <row r="85">
          <cell r="B85" t="str">
            <v>08.302.03</v>
          </cell>
          <cell r="C85" t="str">
            <v>ASSENTAMENTO DE TUBO 0,60 M</v>
          </cell>
          <cell r="D85" t="str">
            <v>m</v>
          </cell>
          <cell r="E85">
            <v>3</v>
          </cell>
          <cell r="F85" t="e">
            <v>#N/A</v>
          </cell>
        </row>
        <row r="86">
          <cell r="B86" t="str">
            <v>08.302.04</v>
          </cell>
          <cell r="C86" t="str">
            <v>ASSENTAMENTO DE TUBO 0,80 M</v>
          </cell>
          <cell r="D86" t="str">
            <v>m</v>
          </cell>
          <cell r="E86">
            <v>2.5</v>
          </cell>
          <cell r="F86" t="e">
            <v>#N/A</v>
          </cell>
        </row>
        <row r="87">
          <cell r="B87" t="str">
            <v>08.302.05</v>
          </cell>
          <cell r="C87" t="str">
            <v>ASSENTAMENTO DE TUBO 1,00 M</v>
          </cell>
          <cell r="D87" t="str">
            <v>m</v>
          </cell>
          <cell r="E87">
            <v>2</v>
          </cell>
          <cell r="F87" t="e">
            <v>#N/A</v>
          </cell>
        </row>
        <row r="88">
          <cell r="B88" t="str">
            <v>08.302.06</v>
          </cell>
          <cell r="C88" t="str">
            <v>ASSENTAMENTO DE TUBO 1,20 M</v>
          </cell>
          <cell r="D88" t="str">
            <v>m</v>
          </cell>
          <cell r="E88">
            <v>1.2</v>
          </cell>
          <cell r="F88" t="e">
            <v>#N/A</v>
          </cell>
        </row>
        <row r="89">
          <cell r="B89" t="str">
            <v>3.S.08.400.00</v>
          </cell>
          <cell r="C89" t="str">
            <v>LIMPEZA DE PLACA DE SINALIZAÇÃO</v>
          </cell>
          <cell r="D89" t="str">
            <v>m²</v>
          </cell>
          <cell r="E89">
            <v>20</v>
          </cell>
        </row>
        <row r="90">
          <cell r="B90" t="str">
            <v>3.S.08.400.01</v>
          </cell>
          <cell r="C90" t="str">
            <v>RECOMPOSIÇÃO DE PLACA DE SINALIZAÇÃO</v>
          </cell>
          <cell r="D90" t="str">
            <v>m²</v>
          </cell>
          <cell r="E90">
            <v>5</v>
          </cell>
          <cell r="F90">
            <v>2.2599999999999998</v>
          </cell>
        </row>
        <row r="91">
          <cell r="B91" t="str">
            <v>08.400.02</v>
          </cell>
          <cell r="C91" t="str">
            <v>SUBSTITUIÇÃO DE BALIZADOR</v>
          </cell>
          <cell r="D91" t="str">
            <v>unid</v>
          </cell>
          <cell r="E91">
            <v>12</v>
          </cell>
          <cell r="F91">
            <v>9.9600000000000009</v>
          </cell>
        </row>
        <row r="92">
          <cell r="B92" t="str">
            <v>3.S.08.401.00</v>
          </cell>
          <cell r="C92" t="str">
            <v>RECOMPOSIÇÃO DE DEFENSA METÁLICA</v>
          </cell>
          <cell r="D92" t="str">
            <v>m</v>
          </cell>
          <cell r="E92">
            <v>12</v>
          </cell>
          <cell r="F92">
            <v>4.1500000000000004</v>
          </cell>
        </row>
        <row r="93">
          <cell r="B93" t="str">
            <v>3.S.08.402.00</v>
          </cell>
          <cell r="C93" t="str">
            <v>CAIAÇÃO</v>
          </cell>
          <cell r="D93" t="str">
            <v>m²</v>
          </cell>
          <cell r="E93">
            <v>100</v>
          </cell>
          <cell r="F93">
            <v>0.84</v>
          </cell>
        </row>
        <row r="94">
          <cell r="B94" t="str">
            <v>08.403.00</v>
          </cell>
          <cell r="C94" t="str">
            <v>RENOVAÇÃO DE SINALIZAÇÃO HORIZONTAL</v>
          </cell>
          <cell r="D94" t="str">
            <v>m</v>
          </cell>
          <cell r="E94">
            <v>6</v>
          </cell>
          <cell r="F94">
            <v>12.83</v>
          </cell>
        </row>
        <row r="95">
          <cell r="B95" t="str">
            <v>08.404.00</v>
          </cell>
          <cell r="C95" t="str">
            <v>RECOMPOSIÇÃO TOTAL DE CERCA DE CONCRETO</v>
          </cell>
          <cell r="D95" t="str">
            <v>m</v>
          </cell>
          <cell r="E95">
            <v>25</v>
          </cell>
          <cell r="F95" t="e">
            <v>#N/A</v>
          </cell>
        </row>
        <row r="96">
          <cell r="B96" t="str">
            <v>08.404.01</v>
          </cell>
          <cell r="C96" t="str">
            <v>RECOMP. PARCIAL CERCA DE CONCRETO - MOURÃO</v>
          </cell>
          <cell r="D96" t="str">
            <v>m</v>
          </cell>
          <cell r="E96">
            <v>40</v>
          </cell>
          <cell r="F96" t="e">
            <v>#N/A</v>
          </cell>
        </row>
        <row r="97">
          <cell r="B97" t="str">
            <v>3.S.08.414.02</v>
          </cell>
          <cell r="C97" t="str">
            <v>RECOMP. PARCIAL CERCA C/ MOURÃO DE MADEIRA - ARAME</v>
          </cell>
          <cell r="D97" t="str">
            <v>m</v>
          </cell>
          <cell r="E97">
            <v>60</v>
          </cell>
          <cell r="F97">
            <v>1.79</v>
          </cell>
        </row>
        <row r="98">
          <cell r="B98" t="str">
            <v>08.409.00</v>
          </cell>
          <cell r="C98" t="str">
            <v>RECOMPOSIÇÃO DE TELA ANTI-OFUSCANTE</v>
          </cell>
          <cell r="D98" t="str">
            <v>m</v>
          </cell>
          <cell r="E98">
            <v>1</v>
          </cell>
          <cell r="F98">
            <v>88.38</v>
          </cell>
        </row>
        <row r="99">
          <cell r="B99" t="str">
            <v>08.409.01</v>
          </cell>
          <cell r="C99" t="str">
            <v>LIMPEZA DE PLACA DE SINALIZAÇÃO</v>
          </cell>
          <cell r="D99" t="str">
            <v>m²</v>
          </cell>
          <cell r="E99">
            <v>20</v>
          </cell>
          <cell r="F99">
            <v>2.52</v>
          </cell>
        </row>
        <row r="100">
          <cell r="B100" t="str">
            <v>3.S.08.500.00</v>
          </cell>
          <cell r="C100" t="str">
            <v>RECOMPOSIÇÃO MANUAL DE ATERRO</v>
          </cell>
          <cell r="D100" t="str">
            <v>m³</v>
          </cell>
          <cell r="E100">
            <v>1.5</v>
          </cell>
          <cell r="F100">
            <v>41.14</v>
          </cell>
        </row>
        <row r="101">
          <cell r="B101" t="str">
            <v>3.S.08.501.00</v>
          </cell>
          <cell r="C101" t="str">
            <v>RECOMPOSIÇÃO MECANIZADA DE ATERRO</v>
          </cell>
          <cell r="D101" t="str">
            <v>m³</v>
          </cell>
          <cell r="E101">
            <v>30</v>
          </cell>
          <cell r="F101">
            <v>12.18</v>
          </cell>
        </row>
        <row r="102">
          <cell r="B102" t="str">
            <v>08.510.00</v>
          </cell>
          <cell r="C102" t="str">
            <v>REMOÇÃO  MANUAL DE BARREIRA</v>
          </cell>
          <cell r="D102" t="str">
            <v>m³</v>
          </cell>
          <cell r="E102">
            <v>5</v>
          </cell>
          <cell r="F102">
            <v>11.7</v>
          </cell>
        </row>
        <row r="103">
          <cell r="B103" t="str">
            <v>08.511.00</v>
          </cell>
          <cell r="C103" t="str">
            <v>REMOÇÃO MECANIZADA DE BARREIRA</v>
          </cell>
          <cell r="D103" t="str">
            <v>m³</v>
          </cell>
          <cell r="E103">
            <v>38</v>
          </cell>
          <cell r="F103">
            <v>3.44</v>
          </cell>
        </row>
        <row r="104">
          <cell r="B104" t="str">
            <v>3.S.08.900.00</v>
          </cell>
          <cell r="C104" t="str">
            <v>ROÇADA MANUAL</v>
          </cell>
          <cell r="D104" t="str">
            <v>ha</v>
          </cell>
          <cell r="E104">
            <v>0.12</v>
          </cell>
          <cell r="F104">
            <v>483.84</v>
          </cell>
        </row>
        <row r="105">
          <cell r="B105" t="str">
            <v>3.S.08.900.01</v>
          </cell>
          <cell r="C105" t="str">
            <v>ROÇADA DE CAPIM COLONIÃO</v>
          </cell>
          <cell r="D105" t="str">
            <v>ha</v>
          </cell>
          <cell r="E105">
            <v>0.05</v>
          </cell>
          <cell r="F105">
            <v>1161.22</v>
          </cell>
        </row>
        <row r="106">
          <cell r="B106" t="str">
            <v>3.S.08.901.00</v>
          </cell>
          <cell r="C106" t="str">
            <v>ROÇADA MECANIZADA</v>
          </cell>
          <cell r="D106" t="str">
            <v>ha</v>
          </cell>
          <cell r="E106">
            <v>0.4</v>
          </cell>
          <cell r="F106">
            <v>133.81</v>
          </cell>
        </row>
        <row r="107">
          <cell r="B107" t="str">
            <v>08.901.01</v>
          </cell>
          <cell r="C107" t="str">
            <v>CORTE E LIMPEZA DE ÁREAS GRAMADAS</v>
          </cell>
          <cell r="D107" t="str">
            <v>m²</v>
          </cell>
          <cell r="E107">
            <v>1000</v>
          </cell>
          <cell r="F107">
            <v>0.05</v>
          </cell>
        </row>
        <row r="108">
          <cell r="B108" t="str">
            <v>3.S.08.910.00</v>
          </cell>
          <cell r="C108" t="str">
            <v>CAPINA MANUAL</v>
          </cell>
          <cell r="D108" t="str">
            <v>m²</v>
          </cell>
          <cell r="E108">
            <v>300</v>
          </cell>
          <cell r="F108">
            <v>0.2</v>
          </cell>
        </row>
        <row r="109">
          <cell r="B109" t="str">
            <v>3.S.09.002.00</v>
          </cell>
          <cell r="C109" t="str">
            <v>TRANSPORTE COMERCIAL EM BASCUL. DE 5 M3 (8,8T)</v>
          </cell>
          <cell r="D109" t="str">
            <v>tkm</v>
          </cell>
          <cell r="E109">
            <v>169</v>
          </cell>
          <cell r="F109">
            <v>0.31</v>
          </cell>
        </row>
        <row r="110">
          <cell r="B110" t="str">
            <v>3.S.09.002.41</v>
          </cell>
          <cell r="C110" t="str">
            <v>TRANSPORTE EM CAMINHÃO DE CARROCERIA DE 4T</v>
          </cell>
          <cell r="D110" t="str">
            <v>tkm</v>
          </cell>
          <cell r="E110">
            <v>96</v>
          </cell>
          <cell r="F110">
            <v>0.45</v>
          </cell>
        </row>
        <row r="111">
          <cell r="B111" t="str">
            <v>3.S.09.002.03</v>
          </cell>
          <cell r="C111" t="str">
            <v>TRANSPORTE LOCAL DE MAT. REMENDO</v>
          </cell>
          <cell r="D111" t="str">
            <v>tkm</v>
          </cell>
          <cell r="E111">
            <v>96</v>
          </cell>
          <cell r="F111">
            <v>0.45</v>
          </cell>
        </row>
        <row r="112">
          <cell r="B112" t="str">
            <v>3.S.09.002.06</v>
          </cell>
          <cell r="C112" t="str">
            <v>TRANSPORTE EM BASCULANTE DE 10 M3 (15T)</v>
          </cell>
          <cell r="D112" t="str">
            <v>tkm</v>
          </cell>
          <cell r="E112">
            <v>225</v>
          </cell>
          <cell r="F112">
            <v>0.28000000000000003</v>
          </cell>
        </row>
        <row r="113">
          <cell r="B113" t="str">
            <v>3.S.09.102.00</v>
          </cell>
          <cell r="C113" t="str">
            <v>TRANSPORTE LOCAL DE MAT. BETUMINOSO</v>
          </cell>
          <cell r="D113" t="str">
            <v>tkm</v>
          </cell>
          <cell r="E113">
            <v>90</v>
          </cell>
          <cell r="F113">
            <v>0.72</v>
          </cell>
        </row>
        <row r="114">
          <cell r="B114" t="str">
            <v>09.202.00</v>
          </cell>
          <cell r="C114" t="str">
            <v>TRANSPORTE DE ÁGUA</v>
          </cell>
          <cell r="D114" t="str">
            <v>tkm</v>
          </cell>
          <cell r="E114">
            <v>112.5</v>
          </cell>
          <cell r="F114">
            <v>0.5</v>
          </cell>
        </row>
        <row r="115">
          <cell r="B115" t="str">
            <v>09.512.02</v>
          </cell>
          <cell r="C115" t="str">
            <v>FABRICAÇÃO DE TUBO PARA DRENO 0,20 M</v>
          </cell>
          <cell r="D115" t="str">
            <v>m</v>
          </cell>
          <cell r="E115">
            <v>10</v>
          </cell>
          <cell r="F115" t="e">
            <v>#N/A</v>
          </cell>
        </row>
        <row r="116">
          <cell r="B116" t="str">
            <v>09.512.05</v>
          </cell>
          <cell r="C116" t="str">
            <v>FABRIC. TUBO CONCRETO C/ARMAD. DUPLA 0,60 M</v>
          </cell>
          <cell r="D116" t="str">
            <v>m</v>
          </cell>
          <cell r="E116">
            <v>1.8</v>
          </cell>
          <cell r="F116" t="e">
            <v>#N/A</v>
          </cell>
        </row>
        <row r="117">
          <cell r="B117" t="str">
            <v>09.512.06</v>
          </cell>
          <cell r="C117" t="str">
            <v>FABRIC. TUBO CONCRETO C/ARMAD. DUPLA 0,80 M</v>
          </cell>
          <cell r="D117" t="str">
            <v>m</v>
          </cell>
          <cell r="E117">
            <v>1.5</v>
          </cell>
          <cell r="F117" t="e">
            <v>#N/A</v>
          </cell>
        </row>
        <row r="118">
          <cell r="B118" t="str">
            <v>09.512.07</v>
          </cell>
          <cell r="C118" t="str">
            <v>FABRIC. TUBO CONCRETO C/ARMAD. DUPLA 1,00 M</v>
          </cell>
          <cell r="D118" t="str">
            <v>m</v>
          </cell>
          <cell r="E118">
            <v>1</v>
          </cell>
          <cell r="F118" t="e">
            <v>#N/A</v>
          </cell>
        </row>
        <row r="119">
          <cell r="B119" t="str">
            <v>09.512.08</v>
          </cell>
          <cell r="C119" t="str">
            <v>FABRIC. TUBO CONCRETO C/ARMAD. DUPLA 1,20 M</v>
          </cell>
          <cell r="D119" t="str">
            <v>m</v>
          </cell>
          <cell r="E119">
            <v>0.8</v>
          </cell>
          <cell r="F119" t="e">
            <v>#N/A</v>
          </cell>
        </row>
        <row r="120">
          <cell r="B120" t="str">
            <v>09.512.11</v>
          </cell>
          <cell r="C120" t="str">
            <v>FABRICAÇÃO DE BALIZADOR DE CONCRETO</v>
          </cell>
          <cell r="D120" t="str">
            <v>unid</v>
          </cell>
          <cell r="E120">
            <v>5</v>
          </cell>
          <cell r="F120" t="e">
            <v>#N/A</v>
          </cell>
        </row>
        <row r="121">
          <cell r="B121" t="str">
            <v>09.512.12</v>
          </cell>
          <cell r="C121" t="str">
            <v>FABRICAÇÃO DE GUARDA CORPO</v>
          </cell>
          <cell r="D121" t="str">
            <v>m</v>
          </cell>
          <cell r="E121">
            <v>2.5</v>
          </cell>
          <cell r="F121" t="e">
            <v>#N/A</v>
          </cell>
        </row>
        <row r="122">
          <cell r="B122" t="str">
            <v>09.512.13</v>
          </cell>
          <cell r="C122" t="str">
            <v>FABRIC. DE MOURÃO ESTICADOR DE CONC. ARMADO</v>
          </cell>
          <cell r="D122" t="str">
            <v>unid</v>
          </cell>
          <cell r="E122">
            <v>8</v>
          </cell>
          <cell r="F122" t="e">
            <v>#N/A</v>
          </cell>
        </row>
        <row r="123">
          <cell r="B123" t="str">
            <v>09.512.14</v>
          </cell>
          <cell r="C123" t="str">
            <v>FABRIC. DE MOURÃO SUPORTE DE CONC. ARMADO</v>
          </cell>
          <cell r="D123" t="str">
            <v>unid</v>
          </cell>
          <cell r="E123">
            <v>12</v>
          </cell>
          <cell r="F123" t="e">
            <v>#N/A</v>
          </cell>
        </row>
        <row r="124">
          <cell r="B124" t="str">
            <v>09.517.00</v>
          </cell>
          <cell r="C124" t="str">
            <v>AREIA EXTRAÍDA</v>
          </cell>
          <cell r="D124" t="str">
            <v>m³</v>
          </cell>
          <cell r="E124">
            <v>18</v>
          </cell>
          <cell r="F124">
            <v>5.98</v>
          </cell>
        </row>
        <row r="125">
          <cell r="B125" t="str">
            <v>09.517.01</v>
          </cell>
          <cell r="C125" t="str">
            <v>AREIA EXTRAÍDA COM DRAG-LINE</v>
          </cell>
          <cell r="D125" t="str">
            <v>m³</v>
          </cell>
        </row>
        <row r="126">
          <cell r="B126" t="str">
            <v>09.517.02</v>
          </cell>
          <cell r="C126" t="str">
            <v>ROCHA EXTRAÍDA</v>
          </cell>
          <cell r="D126" t="str">
            <v>m³</v>
          </cell>
          <cell r="E126">
            <v>18</v>
          </cell>
          <cell r="F126">
            <v>12.99</v>
          </cell>
        </row>
        <row r="127">
          <cell r="B127" t="str">
            <v>09.517.03</v>
          </cell>
          <cell r="C127" t="str">
            <v>BRITA PRODUZIDA</v>
          </cell>
          <cell r="D127" t="str">
            <v>m³</v>
          </cell>
          <cell r="E127">
            <v>14</v>
          </cell>
          <cell r="F127">
            <v>25.34</v>
          </cell>
        </row>
        <row r="128">
          <cell r="B128" t="str">
            <v>09.517.04</v>
          </cell>
          <cell r="C128" t="str">
            <v>PEDRA MARROADA</v>
          </cell>
          <cell r="D128" t="str">
            <v>m³</v>
          </cell>
          <cell r="E128">
            <v>2</v>
          </cell>
          <cell r="F128">
            <v>39.229999999999997</v>
          </cell>
        </row>
        <row r="129">
          <cell r="B129" t="str">
            <v>09.519.01</v>
          </cell>
          <cell r="C129" t="str">
            <v>OBTENÇÃO DE GRAMA EM LEIVAS</v>
          </cell>
          <cell r="D129" t="str">
            <v>m²</v>
          </cell>
          <cell r="E129">
            <v>100</v>
          </cell>
          <cell r="F129">
            <v>1.1000000000000001</v>
          </cell>
        </row>
        <row r="130">
          <cell r="B130" t="str">
            <v>3.S.20.130.17</v>
          </cell>
          <cell r="C130" t="str">
            <v>AQUISIÇÃO DE CIMENTO ASFÁLTICO CAP-20</v>
          </cell>
          <cell r="D130" t="str">
            <v>t</v>
          </cell>
          <cell r="E130">
            <v>0</v>
          </cell>
          <cell r="F130">
            <v>862.34</v>
          </cell>
        </row>
        <row r="131">
          <cell r="B131" t="str">
            <v>3.S.20.130.18</v>
          </cell>
          <cell r="C131" t="str">
            <v>TRANSPORTE DE COMERCIAL DE MAT.BETUM. A QUENTE</v>
          </cell>
          <cell r="D131" t="str">
            <v>t</v>
          </cell>
          <cell r="E131">
            <v>1</v>
          </cell>
          <cell r="F131">
            <v>281.67</v>
          </cell>
        </row>
        <row r="132">
          <cell r="B132" t="str">
            <v>3.S.20.230.17</v>
          </cell>
          <cell r="C132" t="str">
            <v>AQUISIÇÃO DE ASFALTO DILUÍDO CM-30</v>
          </cell>
          <cell r="D132" t="str">
            <v>t</v>
          </cell>
          <cell r="E132">
            <v>0</v>
          </cell>
          <cell r="F132">
            <v>1186.0899999999999</v>
          </cell>
        </row>
        <row r="133">
          <cell r="B133" t="str">
            <v>3.S.20.230.18</v>
          </cell>
          <cell r="C133" t="str">
            <v>TRANSPORTE DE ASFALTO DILUÍDO CM-30</v>
          </cell>
          <cell r="D133" t="str">
            <v>t</v>
          </cell>
          <cell r="E133">
            <v>0</v>
          </cell>
          <cell r="F133">
            <v>253.9</v>
          </cell>
        </row>
        <row r="134">
          <cell r="B134" t="str">
            <v>3.S.20.303.17</v>
          </cell>
          <cell r="C134" t="str">
            <v>AQUISIÇÃO DE EMULSÃO ASFÁLTICA RR-1C</v>
          </cell>
          <cell r="D134" t="str">
            <v>t</v>
          </cell>
          <cell r="E134">
            <v>0</v>
          </cell>
          <cell r="F134">
            <v>747.12</v>
          </cell>
        </row>
        <row r="135">
          <cell r="B135" t="str">
            <v>3.S.20.303.18</v>
          </cell>
          <cell r="C135" t="str">
            <v>TRANSPORTE DE EMULSÃO ASFÁLTICA RR-1C</v>
          </cell>
          <cell r="D135" t="str">
            <v>t</v>
          </cell>
          <cell r="E135">
            <v>0</v>
          </cell>
          <cell r="F135">
            <v>78.64</v>
          </cell>
        </row>
        <row r="136">
          <cell r="B136" t="str">
            <v>3.S.20.313.17</v>
          </cell>
          <cell r="C136" t="str">
            <v>AQUISIÇÃO DE EMULSÃO ASFÁLTICA RR-2C</v>
          </cell>
          <cell r="D136" t="str">
            <v>t</v>
          </cell>
          <cell r="E136">
            <v>0</v>
          </cell>
          <cell r="F136">
            <v>834.96</v>
          </cell>
        </row>
        <row r="137">
          <cell r="B137" t="str">
            <v>3.S.20.313.18</v>
          </cell>
          <cell r="C137" t="str">
            <v>TRANSPORTE DE EMULSÃO ASFÁLTICA RR-2C</v>
          </cell>
          <cell r="D137" t="str">
            <v>t</v>
          </cell>
          <cell r="E137">
            <v>0</v>
          </cell>
          <cell r="F137">
            <v>78.64</v>
          </cell>
        </row>
        <row r="138">
          <cell r="B138" t="str">
            <v>3.S.20.323.17</v>
          </cell>
          <cell r="C138" t="str">
            <v>AQUISIÇÃO DE EMULSÃO ASFÁLTICA RM-1C</v>
          </cell>
          <cell r="D138" t="str">
            <v>t</v>
          </cell>
          <cell r="E138">
            <v>0</v>
          </cell>
          <cell r="F138">
            <v>953.57</v>
          </cell>
        </row>
        <row r="139">
          <cell r="B139" t="str">
            <v>3.S.20.323.18</v>
          </cell>
          <cell r="C139" t="str">
            <v>TRANSPORTE DE EMULSÃO ASFÁLTICA RM-1C</v>
          </cell>
          <cell r="D139" t="str">
            <v>t</v>
          </cell>
          <cell r="E139">
            <v>0</v>
          </cell>
          <cell r="F139">
            <v>78.64</v>
          </cell>
        </row>
        <row r="140">
          <cell r="B140" t="str">
            <v>3.S.20.333.17</v>
          </cell>
          <cell r="C140" t="str">
            <v>AQUISIÇÃO DE EMULSÃO ASFÁLTICA RL-1C</v>
          </cell>
          <cell r="D140" t="str">
            <v>t</v>
          </cell>
          <cell r="E140">
            <v>0</v>
          </cell>
          <cell r="F140">
            <v>932.87</v>
          </cell>
        </row>
        <row r="141">
          <cell r="B141" t="str">
            <v>3.S.20.333.18</v>
          </cell>
          <cell r="C141" t="str">
            <v>TRANSPORTE DE EMULSÃO ASFÁLTICA RL-1C</v>
          </cell>
          <cell r="D141" t="str">
            <v>t</v>
          </cell>
          <cell r="E141">
            <v>0</v>
          </cell>
          <cell r="F141">
            <v>78.64</v>
          </cell>
        </row>
        <row r="142">
          <cell r="B142" t="str">
            <v>3.S.20.343.17</v>
          </cell>
          <cell r="C142" t="str">
            <v>AQUISIÇÃO DE EMULSÃO ASFÁLTICA EMULFLEX</v>
          </cell>
          <cell r="D142" t="str">
            <v>t</v>
          </cell>
          <cell r="E142">
            <v>0</v>
          </cell>
          <cell r="F142">
            <v>1001.2</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RESUMO"/>
      <sheetName val="ORÇ. SINTÉTICO"/>
      <sheetName val="CFF"/>
      <sheetName val="CPU"/>
      <sheetName val="DMT"/>
      <sheetName val="GALERIA"/>
      <sheetName val="DRENAGEM"/>
      <sheetName val="PAVIMENTAÇÃO"/>
      <sheetName val="CALÇADA"/>
      <sheetName val="COMPL"/>
      <sheetName val="SINALIZAÇÃO"/>
    </sheetNames>
    <sheetDataSet>
      <sheetData sheetId="0" refreshError="1"/>
      <sheetData sheetId="1" refreshError="1"/>
      <sheetData sheetId="2" refreshError="1"/>
      <sheetData sheetId="3" refreshError="1"/>
      <sheetData sheetId="4" refreshError="1">
        <row r="5">
          <cell r="G5">
            <v>123.1</v>
          </cell>
        </row>
        <row r="6">
          <cell r="G6">
            <v>14</v>
          </cell>
        </row>
        <row r="7">
          <cell r="G7">
            <v>53</v>
          </cell>
        </row>
        <row r="8">
          <cell r="G8">
            <v>352</v>
          </cell>
        </row>
        <row r="9">
          <cell r="G9">
            <v>118</v>
          </cell>
        </row>
        <row r="10">
          <cell r="G10">
            <v>118</v>
          </cell>
        </row>
        <row r="11">
          <cell r="G11">
            <v>9</v>
          </cell>
        </row>
        <row r="12">
          <cell r="G12">
            <v>123.1</v>
          </cell>
        </row>
      </sheetData>
      <sheetData sheetId="5" refreshError="1">
        <row r="13">
          <cell r="C13">
            <v>294.75</v>
          </cell>
        </row>
      </sheetData>
      <sheetData sheetId="6" refreshError="1"/>
      <sheetData sheetId="7" refreshError="1"/>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ESUMO"/>
      <sheetName val="ORÇ. SINTÉTICO"/>
      <sheetName val="CFF"/>
      <sheetName val="CPU"/>
      <sheetName val="DMT"/>
      <sheetName val="GALERIA"/>
      <sheetName val="DRENAGEM"/>
      <sheetName val="PAVIMENTAÇÃO"/>
      <sheetName val="CALÇADA"/>
      <sheetName val="COMPL"/>
      <sheetName val="SINALIZAÇÃO"/>
    </sheetNames>
    <sheetDataSet>
      <sheetData sheetId="0" refreshError="1"/>
      <sheetData sheetId="1" refreshError="1"/>
      <sheetData sheetId="2" refreshError="1"/>
      <sheetData sheetId="3" refreshError="1"/>
      <sheetData sheetId="4" refreshError="1">
        <row r="5">
          <cell r="G5">
            <v>123.1</v>
          </cell>
        </row>
        <row r="6">
          <cell r="G6">
            <v>14</v>
          </cell>
        </row>
        <row r="7">
          <cell r="G7">
            <v>53</v>
          </cell>
        </row>
        <row r="8">
          <cell r="G8">
            <v>352</v>
          </cell>
        </row>
        <row r="9">
          <cell r="G9">
            <v>118</v>
          </cell>
        </row>
        <row r="10">
          <cell r="G10">
            <v>118</v>
          </cell>
        </row>
        <row r="11">
          <cell r="G11">
            <v>9</v>
          </cell>
        </row>
        <row r="12">
          <cell r="G12">
            <v>123.1</v>
          </cell>
        </row>
      </sheetData>
      <sheetData sheetId="5" refreshError="1">
        <row r="13">
          <cell r="C13">
            <v>294.75</v>
          </cell>
        </row>
      </sheetData>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R960887"/>
      <sheetName val="Dados"/>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çamento"/>
      <sheetName val="OR960887.XLS"/>
    </sheetNames>
    <definedNames>
      <definedName name="PassaExtenso"/>
    </defined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v>4</v>
          </cell>
          <cell r="B3">
            <v>8.0329999999999995</v>
          </cell>
          <cell r="C3">
            <v>53.398000000000003</v>
          </cell>
        </row>
        <row r="4">
          <cell r="A4">
            <v>4.5</v>
          </cell>
          <cell r="B4">
            <v>6.57</v>
          </cell>
          <cell r="C4">
            <v>61.369</v>
          </cell>
        </row>
        <row r="5">
          <cell r="A5">
            <v>5</v>
          </cell>
          <cell r="B5">
            <v>5.3609999999999998</v>
          </cell>
          <cell r="C5">
            <v>68.516000000000005</v>
          </cell>
        </row>
        <row r="6">
          <cell r="A6">
            <v>5.5</v>
          </cell>
          <cell r="B6">
            <v>4.9109999999999996</v>
          </cell>
          <cell r="C6">
            <v>72.241</v>
          </cell>
        </row>
        <row r="7">
          <cell r="A7">
            <v>6</v>
          </cell>
          <cell r="B7">
            <v>4.0279999999999996</v>
          </cell>
          <cell r="C7">
            <v>77.608999999999995</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Construção Rodovias  Ferrovias"/>
      <sheetName val="Materiais e Equipamentos"/>
      <sheetName val="Municípios ISS"/>
    </sheetNames>
    <sheetDataSet>
      <sheetData sheetId="0"/>
      <sheetData sheetId="1"/>
      <sheetData sheetId="2">
        <row r="2">
          <cell r="A2" t="str">
            <v>Água Clara</v>
          </cell>
        </row>
        <row r="3">
          <cell r="A3" t="str">
            <v>Alcinópolis</v>
          </cell>
        </row>
        <row r="4">
          <cell r="A4" t="str">
            <v>Amambai</v>
          </cell>
        </row>
        <row r="5">
          <cell r="A5" t="str">
            <v>Anastácio</v>
          </cell>
        </row>
        <row r="6">
          <cell r="A6" t="str">
            <v>Anaurilândia</v>
          </cell>
        </row>
        <row r="7">
          <cell r="A7" t="str">
            <v>Angélica</v>
          </cell>
        </row>
        <row r="8">
          <cell r="A8" t="str">
            <v>Antonio João</v>
          </cell>
        </row>
        <row r="9">
          <cell r="A9" t="str">
            <v>Aparecida do Taboado</v>
          </cell>
        </row>
        <row r="10">
          <cell r="A10" t="str">
            <v>Aquidauana</v>
          </cell>
        </row>
        <row r="11">
          <cell r="A11" t="str">
            <v>Aral Moreira</v>
          </cell>
        </row>
        <row r="12">
          <cell r="A12" t="str">
            <v>Bandeirantes</v>
          </cell>
        </row>
        <row r="13">
          <cell r="A13" t="str">
            <v>Bataguassu</v>
          </cell>
        </row>
        <row r="14">
          <cell r="A14" t="str">
            <v>Batayporã</v>
          </cell>
        </row>
        <row r="15">
          <cell r="A15" t="str">
            <v>Bela Vista</v>
          </cell>
        </row>
        <row r="16">
          <cell r="A16" t="str">
            <v>Bodoquena</v>
          </cell>
        </row>
        <row r="17">
          <cell r="A17" t="str">
            <v>Bonito</v>
          </cell>
        </row>
        <row r="18">
          <cell r="A18" t="str">
            <v>Brasilândia</v>
          </cell>
        </row>
        <row r="19">
          <cell r="A19" t="str">
            <v>Caarapó</v>
          </cell>
        </row>
        <row r="20">
          <cell r="A20" t="str">
            <v>Camapuã</v>
          </cell>
        </row>
        <row r="21">
          <cell r="A21" t="str">
            <v>Campo Grande</v>
          </cell>
        </row>
        <row r="22">
          <cell r="A22" t="str">
            <v>Caracol</v>
          </cell>
        </row>
        <row r="23">
          <cell r="A23" t="str">
            <v>Cassilândia</v>
          </cell>
        </row>
        <row r="24">
          <cell r="A24" t="str">
            <v>Chapadão do Sul</v>
          </cell>
        </row>
        <row r="25">
          <cell r="A25" t="str">
            <v>Corguinho</v>
          </cell>
        </row>
        <row r="26">
          <cell r="A26" t="str">
            <v>Coronel Sapucaia</v>
          </cell>
        </row>
        <row r="27">
          <cell r="A27" t="str">
            <v>Corumbá</v>
          </cell>
        </row>
        <row r="28">
          <cell r="A28" t="str">
            <v>Costa Rica</v>
          </cell>
        </row>
        <row r="29">
          <cell r="A29" t="str">
            <v>Coxim</v>
          </cell>
        </row>
        <row r="30">
          <cell r="A30" t="str">
            <v>Deodápolis</v>
          </cell>
        </row>
        <row r="31">
          <cell r="A31" t="str">
            <v>Dois Irmãos do Buriti</v>
          </cell>
        </row>
        <row r="32">
          <cell r="A32" t="str">
            <v>Douradina</v>
          </cell>
        </row>
        <row r="33">
          <cell r="A33" t="str">
            <v>Dourados</v>
          </cell>
        </row>
        <row r="34">
          <cell r="A34" t="str">
            <v>Eldorado</v>
          </cell>
        </row>
        <row r="35">
          <cell r="A35" t="str">
            <v>Fátima do Sul</v>
          </cell>
        </row>
        <row r="36">
          <cell r="A36" t="str">
            <v>Figueirão</v>
          </cell>
        </row>
        <row r="37">
          <cell r="A37" t="str">
            <v>Glória de Dourados</v>
          </cell>
        </row>
        <row r="38">
          <cell r="A38" t="str">
            <v>Guia Lopes da Laguna</v>
          </cell>
        </row>
        <row r="39">
          <cell r="A39" t="str">
            <v>Iguatemi</v>
          </cell>
        </row>
        <row r="40">
          <cell r="A40" t="str">
            <v>Inocência</v>
          </cell>
        </row>
        <row r="41">
          <cell r="A41" t="str">
            <v>Itaporã</v>
          </cell>
        </row>
        <row r="42">
          <cell r="A42" t="str">
            <v>Itaquiraí</v>
          </cell>
        </row>
        <row r="43">
          <cell r="A43" t="str">
            <v>Ivinhema</v>
          </cell>
        </row>
        <row r="44">
          <cell r="A44" t="str">
            <v>Japorã</v>
          </cell>
        </row>
        <row r="45">
          <cell r="A45" t="str">
            <v>Jaraguari</v>
          </cell>
        </row>
        <row r="46">
          <cell r="A46" t="str">
            <v>Jardim</v>
          </cell>
        </row>
        <row r="47">
          <cell r="A47" t="str">
            <v>Jateí</v>
          </cell>
        </row>
        <row r="48">
          <cell r="A48" t="str">
            <v>Juti</v>
          </cell>
        </row>
        <row r="49">
          <cell r="A49" t="str">
            <v>Ladário</v>
          </cell>
        </row>
        <row r="50">
          <cell r="A50" t="str">
            <v>Laguna Carapã</v>
          </cell>
        </row>
        <row r="51">
          <cell r="A51" t="str">
            <v>Maracaju</v>
          </cell>
        </row>
        <row r="52">
          <cell r="A52" t="str">
            <v>Miranda</v>
          </cell>
        </row>
        <row r="53">
          <cell r="A53" t="str">
            <v>Mundo Novo</v>
          </cell>
        </row>
        <row r="54">
          <cell r="A54" t="str">
            <v>Naviraí</v>
          </cell>
        </row>
        <row r="55">
          <cell r="A55" t="str">
            <v>Nioaque</v>
          </cell>
        </row>
        <row r="56">
          <cell r="A56" t="str">
            <v>Nova Alvorada do Sul</v>
          </cell>
        </row>
        <row r="57">
          <cell r="A57" t="str">
            <v>Nova Andradina</v>
          </cell>
        </row>
        <row r="58">
          <cell r="A58" t="str">
            <v>Novo Horizonte do Sul</v>
          </cell>
        </row>
        <row r="59">
          <cell r="A59" t="str">
            <v>Paraíso das Águas</v>
          </cell>
        </row>
        <row r="60">
          <cell r="A60" t="str">
            <v>Paranaíba</v>
          </cell>
        </row>
        <row r="61">
          <cell r="A61" t="str">
            <v>Paranhos</v>
          </cell>
        </row>
        <row r="62">
          <cell r="A62" t="str">
            <v>Pedro Gomes</v>
          </cell>
        </row>
        <row r="63">
          <cell r="A63" t="str">
            <v>Ponta Porã</v>
          </cell>
        </row>
        <row r="64">
          <cell r="A64" t="str">
            <v>Porto Murtinho</v>
          </cell>
        </row>
        <row r="65">
          <cell r="A65" t="str">
            <v>Ribas do Rio Pardo</v>
          </cell>
        </row>
        <row r="66">
          <cell r="A66" t="str">
            <v>Rio Brilhante</v>
          </cell>
        </row>
        <row r="67">
          <cell r="A67" t="str">
            <v>Rio Negro</v>
          </cell>
        </row>
        <row r="68">
          <cell r="A68" t="str">
            <v>Rio Verde de Mato Grosso</v>
          </cell>
        </row>
        <row r="69">
          <cell r="A69" t="str">
            <v>Rochedo</v>
          </cell>
        </row>
        <row r="70">
          <cell r="A70" t="str">
            <v>Santa Rita do Pardo</v>
          </cell>
        </row>
        <row r="71">
          <cell r="A71" t="str">
            <v>São Gabriel do Oeste</v>
          </cell>
        </row>
        <row r="72">
          <cell r="A72" t="str">
            <v>Selvíria</v>
          </cell>
        </row>
        <row r="73">
          <cell r="A73" t="str">
            <v>Sete Quedas</v>
          </cell>
        </row>
        <row r="74">
          <cell r="A74" t="str">
            <v>Sidrolândia</v>
          </cell>
        </row>
        <row r="75">
          <cell r="A75" t="str">
            <v>Sonora</v>
          </cell>
        </row>
        <row r="76">
          <cell r="A76" t="str">
            <v>Tacuru</v>
          </cell>
        </row>
        <row r="77">
          <cell r="A77" t="str">
            <v>Taquarussu</v>
          </cell>
        </row>
        <row r="78">
          <cell r="A78" t="str">
            <v>Terenos</v>
          </cell>
        </row>
        <row r="79">
          <cell r="A79" t="str">
            <v>Três Lagoas</v>
          </cell>
        </row>
        <row r="80">
          <cell r="A80" t="str">
            <v>Vicentina</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Construção Rodovias  Ferrovias"/>
      <sheetName val="Materiais e Equipamentos"/>
      <sheetName val="Municípios ISS"/>
    </sheetNames>
    <sheetDataSet>
      <sheetData sheetId="0"/>
      <sheetData sheetId="1"/>
      <sheetData sheetId="2">
        <row r="2">
          <cell r="A2" t="str">
            <v>Água Clara</v>
          </cell>
        </row>
        <row r="3">
          <cell r="A3" t="str">
            <v>Alcinópolis</v>
          </cell>
        </row>
        <row r="4">
          <cell r="A4" t="str">
            <v>Amambai</v>
          </cell>
        </row>
        <row r="5">
          <cell r="A5" t="str">
            <v>Anastácio</v>
          </cell>
        </row>
        <row r="6">
          <cell r="A6" t="str">
            <v>Anaurilândia</v>
          </cell>
        </row>
        <row r="7">
          <cell r="A7" t="str">
            <v>Angélica</v>
          </cell>
        </row>
        <row r="8">
          <cell r="A8" t="str">
            <v>Antonio João</v>
          </cell>
        </row>
        <row r="9">
          <cell r="A9" t="str">
            <v>Aparecida do Taboado</v>
          </cell>
        </row>
        <row r="10">
          <cell r="A10" t="str">
            <v>Aquidauana</v>
          </cell>
        </row>
        <row r="11">
          <cell r="A11" t="str">
            <v>Aral Moreira</v>
          </cell>
        </row>
        <row r="12">
          <cell r="A12" t="str">
            <v>Bandeirantes</v>
          </cell>
        </row>
        <row r="13">
          <cell r="A13" t="str">
            <v>Bataguassu</v>
          </cell>
        </row>
        <row r="14">
          <cell r="A14" t="str">
            <v>Batayporã</v>
          </cell>
        </row>
        <row r="15">
          <cell r="A15" t="str">
            <v>Bela Vista</v>
          </cell>
        </row>
        <row r="16">
          <cell r="A16" t="str">
            <v>Bodoquena</v>
          </cell>
        </row>
        <row r="17">
          <cell r="A17" t="str">
            <v>Bonito</v>
          </cell>
        </row>
        <row r="18">
          <cell r="A18" t="str">
            <v>Brasilândia</v>
          </cell>
        </row>
        <row r="19">
          <cell r="A19" t="str">
            <v>Caarapó</v>
          </cell>
        </row>
        <row r="20">
          <cell r="A20" t="str">
            <v>Camapuã</v>
          </cell>
        </row>
        <row r="21">
          <cell r="A21" t="str">
            <v>Campo Grande</v>
          </cell>
        </row>
        <row r="22">
          <cell r="A22" t="str">
            <v>Caracol</v>
          </cell>
        </row>
        <row r="23">
          <cell r="A23" t="str">
            <v>Cassilândia</v>
          </cell>
        </row>
        <row r="24">
          <cell r="A24" t="str">
            <v>Chapadão do Sul</v>
          </cell>
        </row>
        <row r="25">
          <cell r="A25" t="str">
            <v>Corguinho</v>
          </cell>
        </row>
        <row r="26">
          <cell r="A26" t="str">
            <v>Coronel Sapucaia</v>
          </cell>
        </row>
        <row r="27">
          <cell r="A27" t="str">
            <v>Corumbá</v>
          </cell>
        </row>
        <row r="28">
          <cell r="A28" t="str">
            <v>Costa Rica</v>
          </cell>
        </row>
        <row r="29">
          <cell r="A29" t="str">
            <v>Coxim</v>
          </cell>
        </row>
        <row r="30">
          <cell r="A30" t="str">
            <v>Deodápolis</v>
          </cell>
        </row>
        <row r="31">
          <cell r="A31" t="str">
            <v>Dois Irmãos do Buriti</v>
          </cell>
        </row>
        <row r="32">
          <cell r="A32" t="str">
            <v>Douradina</v>
          </cell>
        </row>
        <row r="33">
          <cell r="A33" t="str">
            <v>Dourados</v>
          </cell>
        </row>
        <row r="34">
          <cell r="A34" t="str">
            <v>Eldorado</v>
          </cell>
        </row>
        <row r="35">
          <cell r="A35" t="str">
            <v>Fátima do Sul</v>
          </cell>
        </row>
        <row r="36">
          <cell r="A36" t="str">
            <v>Figueirão</v>
          </cell>
        </row>
        <row r="37">
          <cell r="A37" t="str">
            <v>Glória de Dourados</v>
          </cell>
        </row>
        <row r="38">
          <cell r="A38" t="str">
            <v>Guia Lopes da Laguna</v>
          </cell>
        </row>
        <row r="39">
          <cell r="A39" t="str">
            <v>Iguatemi</v>
          </cell>
        </row>
        <row r="40">
          <cell r="A40" t="str">
            <v>Inocência</v>
          </cell>
        </row>
        <row r="41">
          <cell r="A41" t="str">
            <v>Itaporã</v>
          </cell>
        </row>
        <row r="42">
          <cell r="A42" t="str">
            <v>Itaquiraí</v>
          </cell>
        </row>
        <row r="43">
          <cell r="A43" t="str">
            <v>Ivinhema</v>
          </cell>
        </row>
        <row r="44">
          <cell r="A44" t="str">
            <v>Japorã</v>
          </cell>
        </row>
        <row r="45">
          <cell r="A45" t="str">
            <v>Jaraguari</v>
          </cell>
        </row>
        <row r="46">
          <cell r="A46" t="str">
            <v>Jardim</v>
          </cell>
        </row>
        <row r="47">
          <cell r="A47" t="str">
            <v>Jateí</v>
          </cell>
        </row>
        <row r="48">
          <cell r="A48" t="str">
            <v>Juti</v>
          </cell>
        </row>
        <row r="49">
          <cell r="A49" t="str">
            <v>Ladário</v>
          </cell>
        </row>
        <row r="50">
          <cell r="A50" t="str">
            <v>Laguna Carapã</v>
          </cell>
        </row>
        <row r="51">
          <cell r="A51" t="str">
            <v>Maracaju</v>
          </cell>
        </row>
        <row r="52">
          <cell r="A52" t="str">
            <v>Miranda</v>
          </cell>
        </row>
        <row r="53">
          <cell r="A53" t="str">
            <v>Mundo Novo</v>
          </cell>
        </row>
        <row r="54">
          <cell r="A54" t="str">
            <v>Naviraí</v>
          </cell>
        </row>
        <row r="55">
          <cell r="A55" t="str">
            <v>Nioaque</v>
          </cell>
        </row>
        <row r="56">
          <cell r="A56" t="str">
            <v>Nova Alvorada do Sul</v>
          </cell>
        </row>
        <row r="57">
          <cell r="A57" t="str">
            <v>Nova Andradina</v>
          </cell>
        </row>
        <row r="58">
          <cell r="A58" t="str">
            <v>Novo Horizonte do Sul</v>
          </cell>
        </row>
        <row r="59">
          <cell r="A59" t="str">
            <v>Paraíso das Águas</v>
          </cell>
        </row>
        <row r="60">
          <cell r="A60" t="str">
            <v>Paranaíba</v>
          </cell>
        </row>
        <row r="61">
          <cell r="A61" t="str">
            <v>Paranhos</v>
          </cell>
        </row>
        <row r="62">
          <cell r="A62" t="str">
            <v>Pedro Gomes</v>
          </cell>
        </row>
        <row r="63">
          <cell r="A63" t="str">
            <v>Ponta Porã</v>
          </cell>
        </row>
        <row r="64">
          <cell r="A64" t="str">
            <v>Porto Murtinho</v>
          </cell>
        </row>
        <row r="65">
          <cell r="A65" t="str">
            <v>Ribas do Rio Pardo</v>
          </cell>
        </row>
        <row r="66">
          <cell r="A66" t="str">
            <v>Rio Brilhante</v>
          </cell>
        </row>
        <row r="67">
          <cell r="A67" t="str">
            <v>Rio Negro</v>
          </cell>
        </row>
        <row r="68">
          <cell r="A68" t="str">
            <v>Rio Verde de Mato Grosso</v>
          </cell>
        </row>
        <row r="69">
          <cell r="A69" t="str">
            <v>Rochedo</v>
          </cell>
        </row>
        <row r="70">
          <cell r="A70" t="str">
            <v>Santa Rita do Pardo</v>
          </cell>
        </row>
        <row r="71">
          <cell r="A71" t="str">
            <v>São Gabriel do Oeste</v>
          </cell>
        </row>
        <row r="72">
          <cell r="A72" t="str">
            <v>Selvíria</v>
          </cell>
        </row>
        <row r="73">
          <cell r="A73" t="str">
            <v>Sete Quedas</v>
          </cell>
        </row>
        <row r="74">
          <cell r="A74" t="str">
            <v>Sidrolândia</v>
          </cell>
        </row>
        <row r="75">
          <cell r="A75" t="str">
            <v>Sonora</v>
          </cell>
        </row>
        <row r="76">
          <cell r="A76" t="str">
            <v>Tacuru</v>
          </cell>
        </row>
        <row r="77">
          <cell r="A77" t="str">
            <v>Taquarussu</v>
          </cell>
        </row>
        <row r="78">
          <cell r="A78" t="str">
            <v>Terenos</v>
          </cell>
        </row>
        <row r="79">
          <cell r="A79" t="str">
            <v>Três Lagoas</v>
          </cell>
        </row>
        <row r="80">
          <cell r="A80" t="str">
            <v>Vicentina</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row r="6">
          <cell r="B6" t="str">
            <v>CGR ENGENHARIA LTDA.</v>
          </cell>
        </row>
        <row r="18">
          <cell r="J18">
            <v>0</v>
          </cell>
        </row>
        <row r="20">
          <cell r="J20">
            <v>0</v>
          </cell>
        </row>
        <row r="35">
          <cell r="J35">
            <v>63.997</v>
          </cell>
        </row>
        <row r="38">
          <cell r="J38">
            <v>2344</v>
          </cell>
        </row>
        <row r="40">
          <cell r="J40">
            <v>193.1</v>
          </cell>
        </row>
        <row r="53">
          <cell r="J53">
            <v>10168.5</v>
          </cell>
        </row>
        <row r="83">
          <cell r="L83">
            <v>4.65E-2</v>
          </cell>
        </row>
        <row r="86">
          <cell r="L86">
            <v>5.7200000000000001E-2</v>
          </cell>
        </row>
        <row r="90">
          <cell r="L90">
            <v>3.0499999999999999E-2</v>
          </cell>
        </row>
        <row r="93">
          <cell r="L93">
            <v>5.0900000000000001E-2</v>
          </cell>
        </row>
        <row r="94">
          <cell r="L94">
            <v>0.28610000000000002</v>
          </cell>
        </row>
        <row r="98">
          <cell r="L98">
            <v>3.0499999999999999E-2</v>
          </cell>
        </row>
        <row r="102">
          <cell r="A102" t="str">
            <v>Superintendente Regional do MS/DNIT</v>
          </cell>
        </row>
        <row r="133">
          <cell r="B133" t="str">
            <v>BR - 262/MS</v>
          </cell>
        </row>
        <row r="135">
          <cell r="C135" t="str">
            <v>setembro/08</v>
          </cell>
        </row>
        <row r="136">
          <cell r="C136" t="str">
            <v>01/09/09 à  30/09/08</v>
          </cell>
        </row>
        <row r="138">
          <cell r="C138" t="str">
            <v>3.ª MED. PARCIAL</v>
          </cell>
        </row>
        <row r="144">
          <cell r="C144" t="str">
            <v xml:space="preserve"> em  30/10/08</v>
          </cell>
        </row>
      </sheetData>
      <sheetData sheetId="1"/>
      <sheetData sheetId="2">
        <row r="41">
          <cell r="F41">
            <v>23.643999999999998</v>
          </cell>
        </row>
      </sheetData>
      <sheetData sheetId="3">
        <row r="26">
          <cell r="I26">
            <v>8.4499999999999993</v>
          </cell>
          <cell r="K26">
            <v>1504.835</v>
          </cell>
        </row>
      </sheetData>
      <sheetData sheetId="4"/>
      <sheetData sheetId="5">
        <row r="17">
          <cell r="J17" t="e">
            <v>#REF!</v>
          </cell>
        </row>
        <row r="36">
          <cell r="J36">
            <v>10239.4</v>
          </cell>
        </row>
        <row r="38">
          <cell r="J38">
            <v>10239.4</v>
          </cell>
        </row>
        <row r="86">
          <cell r="J86" t="e">
            <v>#REF!</v>
          </cell>
        </row>
      </sheetData>
      <sheetData sheetId="6">
        <row r="19">
          <cell r="E19" t="e">
            <v>#REF!</v>
          </cell>
        </row>
      </sheetData>
      <sheetData sheetId="7"/>
      <sheetData sheetId="8"/>
      <sheetData sheetId="9"/>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ACOMPANHAMENTO"/>
      <sheetName val="Dados"/>
    </sheetNames>
    <sheetDataSet>
      <sheetData sheetId="0" refreshError="1"/>
      <sheetData sheetId="1"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PU-LOTE 30"/>
      <sheetName val="Dados"/>
      <sheetName val="CPU-Lote 30-básico"/>
      <sheetName val="Plan2"/>
      <sheetName val="Cpu"/>
      <sheetName val="CHE"/>
      <sheetName val="MObra"/>
      <sheetName val="Crono"/>
      <sheetName val="BDI"/>
      <sheetName val="EncSoc"/>
      <sheetName val="Cadastros"/>
      <sheetName val="QTR"/>
      <sheetName val="Resumo"/>
      <sheetName val="Planilha"/>
      <sheetName val="TABELA"/>
    </sheetNames>
    <sheetDataSet>
      <sheetData sheetId="0"/>
      <sheetData sheetId="1">
        <row r="1">
          <cell r="B1" t="str">
            <v>035/2004-08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PU-LOTE 30"/>
      <sheetName val="Dados"/>
      <sheetName val="CPU-Lote 30-básico"/>
      <sheetName val="Plan2"/>
      <sheetName val="Cpu"/>
      <sheetName val="CHE"/>
      <sheetName val="MObra"/>
      <sheetName val="Crono"/>
      <sheetName val="BDI"/>
      <sheetName val="EncSoc"/>
      <sheetName val="Cadastros"/>
      <sheetName val="QTR"/>
      <sheetName val="Resumo"/>
      <sheetName val="Planilha"/>
      <sheetName val="TABELA"/>
    </sheetNames>
    <sheetDataSet>
      <sheetData sheetId="0"/>
      <sheetData sheetId="1">
        <row r="1">
          <cell r="B1" t="str">
            <v>035/2004-08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F. MEDIÇAO"/>
      <sheetName val="TRANSPORTE"/>
      <sheetName val="MBUQ"/>
      <sheetName val="Avanço Físico"/>
      <sheetName val="BOLETIM"/>
      <sheetName val="Relatconsv"/>
      <sheetName val="Relatconsv (2)"/>
      <sheetName val="Contr. veículo"/>
      <sheetName val="T. BURACO"/>
      <sheetName val="Roç. Man."/>
      <sheetName val="Roç. Man. CC"/>
      <sheetName val="Roç. Mec."/>
      <sheetName val="Capina Man."/>
      <sheetName val="REV. VEGETAL"/>
      <sheetName val="Recomp. revest. CBUQ"/>
      <sheetName val="SOLO"/>
      <sheetName val="LIMP.DESOB.BUE E ESCAVAÇ."/>
      <sheetName val="CONCRETO"/>
      <sheetName val="ENROCAMENTO JOGADO"/>
      <sheetName val="RECOMP.MANUAL"/>
      <sheetName val="REM. MECANIZADO"/>
      <sheetName val="correção"/>
      <sheetName val="Rem. Mat. Betum."/>
      <sheetName val="TSS"/>
      <sheetName val="LIMP. MEIO FIO"/>
      <sheetName val="LIMP.VALA-grama"/>
      <sheetName val="PONTE E CAIAÇÃO"/>
      <sheetName val="REM. MANUAL"/>
      <sheetName val="CONCRETO ciclópico"/>
      <sheetName val="ENROCAMENTO ARRUM."/>
      <sheetName val="RECOMP.MEC."/>
      <sheetName val="Plan2 (2)"/>
    </sheetNames>
    <sheetDataSet>
      <sheetData sheetId="0" refreshError="1">
        <row r="131">
          <cell r="C131" t="str">
            <v>01/07/08 à  31/07/08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F. MEDIÇAO"/>
      <sheetName val="TRANSPORTE"/>
      <sheetName val="MBUQ"/>
      <sheetName val="Avanço Físico"/>
      <sheetName val="BOLETIM"/>
      <sheetName val="Relatconsv"/>
      <sheetName val="Relatconsv (2)"/>
      <sheetName val="Contr. veículo"/>
      <sheetName val="T. BURACO"/>
      <sheetName val="Roç. Man."/>
      <sheetName val="Roç. Man. CC"/>
      <sheetName val="Roç. Mec."/>
      <sheetName val="Capina Man."/>
      <sheetName val="REV. VEGETAL"/>
      <sheetName val="Recomp. revest. CBUQ"/>
      <sheetName val="SOLO"/>
      <sheetName val="LIMP.DESOB.BUE E ESCAVAÇ."/>
      <sheetName val="CONCRETO"/>
      <sheetName val="ENROCAMENTO JOGADO"/>
      <sheetName val="RECOMP.MANUAL"/>
      <sheetName val="REM. MECANIZADO"/>
      <sheetName val="correção"/>
      <sheetName val="Rem. Mat. Betum."/>
      <sheetName val="TSS"/>
      <sheetName val="LIMP. MEIO FIO"/>
      <sheetName val="LIMP.VALA-grama"/>
      <sheetName val="PONTE E CAIAÇÃO"/>
      <sheetName val="REM. MANUAL"/>
      <sheetName val="CONCRETO ciclópico"/>
      <sheetName val="ENROCAMENTO ARRUM."/>
      <sheetName val="RECOMP.MEC."/>
      <sheetName val="Plan2 (2)"/>
    </sheetNames>
    <sheetDataSet>
      <sheetData sheetId="0" refreshError="1">
        <row r="131">
          <cell r="C131" t="str">
            <v>01/07/08 à  31/07/08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DADOS GERAIS"/>
      <sheetName val="SERVIÇOS - PATO"/>
      <sheetName val="Orçamento"/>
      <sheetName val="QUANT. CUSTO"/>
      <sheetName val="Inv."/>
      <sheetName val="Inv.I"/>
      <sheetName val="justificativa"/>
      <sheetName val="Instalação"/>
      <sheetName val="Mobiliz."/>
      <sheetName val="Cronograma 1º"/>
      <sheetName val="Croqui (I)"/>
      <sheetName val="Mat. Bet."/>
      <sheetName val="Calc.transporte"/>
      <sheetName val="Quadro res. transp."/>
      <sheetName val="Preço MBet."/>
      <sheetName val="TLMR"/>
      <sheetName val="TLMB"/>
      <sheetName val="TLCB5-P"/>
      <sheetName val="TLCB5-NP"/>
      <sheetName val="TCCC-P"/>
      <sheetName val="TCCC-NP"/>
      <sheetName val="TLCC4-P"/>
      <sheetName val="TLCC4-NP"/>
      <sheetName val="TCCB10-P"/>
      <sheetName val="D.CONS.M"/>
      <sheetName val="Equip."/>
      <sheetName val="M Obra"/>
      <sheetName val="Materiais"/>
    </sheetNames>
    <sheetDataSet>
      <sheetData sheetId="0"/>
      <sheetData sheetId="1" refreshError="1"/>
      <sheetData sheetId="2" refreshError="1"/>
      <sheetData sheetId="3" refreshError="1"/>
      <sheetData sheetId="4" refreshError="1"/>
      <sheetData sheetId="5">
        <row r="32">
          <cell r="E32">
            <v>39142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DADOS GERAIS"/>
      <sheetName val="SERVIÇOS - PATO"/>
      <sheetName val="Orçamento"/>
      <sheetName val="QUANT. CUSTO"/>
      <sheetName val="Inv."/>
      <sheetName val="Inv.I"/>
      <sheetName val="justificativa"/>
      <sheetName val="Instalação"/>
      <sheetName val="Mobiliz."/>
      <sheetName val="Cronograma 1º"/>
      <sheetName val="Croqui (I)"/>
      <sheetName val="Mat. Bet."/>
      <sheetName val="Calc.transporte"/>
      <sheetName val="Quadro res. transp."/>
      <sheetName val="Preço MBet."/>
      <sheetName val="TLMR"/>
      <sheetName val="TLMB"/>
      <sheetName val="TLCB5-P"/>
      <sheetName val="TLCB5-NP"/>
      <sheetName val="TCCC-P"/>
      <sheetName val="TCCC-NP"/>
      <sheetName val="TLCC4-P"/>
      <sheetName val="TLCC4-NP"/>
      <sheetName val="TCCB10-P"/>
      <sheetName val="D.CONS.M"/>
      <sheetName val="Equip."/>
      <sheetName val="M Obra"/>
      <sheetName val="Materiais"/>
    </sheetNames>
    <sheetDataSet>
      <sheetData sheetId="0"/>
      <sheetData sheetId="1" refreshError="1"/>
      <sheetData sheetId="2" refreshError="1"/>
      <sheetData sheetId="3" refreshError="1"/>
      <sheetData sheetId="4" refreshError="1"/>
      <sheetData sheetId="5">
        <row r="32">
          <cell r="E32">
            <v>39142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CROQUI"/>
      <sheetName val="INVENT"/>
      <sheetName val="SERVIÇOS"/>
      <sheetName val="ORÇAMENT"/>
      <sheetName val="CRONOG1º"/>
      <sheetName val="CRONOG2º"/>
      <sheetName val="MEMÓRIA"/>
      <sheetName val="MAT BETUM"/>
      <sheetName val="TRANSP  BETUM"/>
      <sheetName val="TCC4"/>
      <sheetName val="TCB5"/>
      <sheetName val="TCB10"/>
      <sheetName val="TLMR"/>
      <sheetName val="TBMB"/>
      <sheetName val="Plan1"/>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1">
          <cell r="C131" t="str">
            <v>BR-262/MS</v>
          </cell>
        </row>
        <row r="136">
          <cell r="C136" t="str">
            <v>BR-262 (KM 657,6- KM 783)</v>
          </cell>
        </row>
      </sheetData>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ROQUI"/>
      <sheetName val="INVENT"/>
      <sheetName val="SERVIÇOS"/>
      <sheetName val="ORÇAMENT"/>
      <sheetName val="CRONOG1º"/>
      <sheetName val="CRONOG2º"/>
      <sheetName val="MEMÓRIA"/>
      <sheetName val="MAT BETUM"/>
      <sheetName val="TRANSP  BETUM"/>
      <sheetName val="TCC4"/>
      <sheetName val="TCB5"/>
      <sheetName val="TCB10"/>
      <sheetName val="TLMR"/>
      <sheetName val="TBMB"/>
      <sheetName val="Plan1"/>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1">
          <cell r="C131" t="str">
            <v>BR-262/MS</v>
          </cell>
        </row>
        <row r="136">
          <cell r="C136" t="str">
            <v>BR-262 (KM 657,6- KM 783)</v>
          </cell>
        </row>
      </sheetData>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erviços"/>
    </sheetNames>
    <sheetDataSet>
      <sheetData sheetId="0" refreshError="1">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0.05</v>
          </cell>
          <cell r="F4">
            <v>0.02</v>
          </cell>
          <cell r="G4">
            <v>7.0000000000000007E-2</v>
          </cell>
          <cell r="H4" t="str">
            <v>Terraplenagem</v>
          </cell>
        </row>
        <row r="5">
          <cell r="A5" t="str">
            <v>01.010.00</v>
          </cell>
          <cell r="B5" t="str">
            <v>DESMATAMENTO, DESTOC. E LIMPEZA ÁREA C/ ÁRVORES DE 0,15 ATÉ 0,30M</v>
          </cell>
          <cell r="C5" t="str">
            <v>unid.</v>
          </cell>
          <cell r="D5" t="str">
            <v>DNER-ES-278/97</v>
          </cell>
          <cell r="E5">
            <v>6.57</v>
          </cell>
          <cell r="F5">
            <v>2.35</v>
          </cell>
          <cell r="G5">
            <v>8.92</v>
          </cell>
          <cell r="H5" t="str">
            <v>Terraplenagem</v>
          </cell>
        </row>
        <row r="6">
          <cell r="A6" t="str">
            <v>01.100.01</v>
          </cell>
          <cell r="B6" t="str">
            <v>ESCAVAÇÃO, CARGA E TRANSPORTE DE MAT. DE 1ª CATEGORIA DMT=50M</v>
          </cell>
          <cell r="C6" t="str">
            <v>m³</v>
          </cell>
          <cell r="D6" t="str">
            <v>DNER-ES-280/97</v>
          </cell>
          <cell r="E6">
            <v>0.46</v>
          </cell>
          <cell r="F6">
            <v>0.16</v>
          </cell>
          <cell r="G6">
            <v>0.62</v>
          </cell>
          <cell r="H6" t="str">
            <v>Terraplenagem</v>
          </cell>
        </row>
        <row r="7">
          <cell r="A7" t="str">
            <v>01.100.02</v>
          </cell>
          <cell r="B7" t="str">
            <v>ESCAVAÇÃO, CARGA E TRANSPORTE DE MAT. DE 1ª CATEGORIA DMT=50M A 200M COM MOTOSCRAPER</v>
          </cell>
          <cell r="C7" t="str">
            <v>m³</v>
          </cell>
          <cell r="D7" t="str">
            <v>DNER-ES-280/97</v>
          </cell>
          <cell r="E7">
            <v>1.24</v>
          </cell>
          <cell r="F7">
            <v>0.44</v>
          </cell>
          <cell r="G7">
            <v>1.68</v>
          </cell>
          <cell r="H7" t="str">
            <v>Terraplenagem</v>
          </cell>
        </row>
        <row r="8">
          <cell r="A8" t="str">
            <v>01.100.03</v>
          </cell>
          <cell r="B8" t="str">
            <v>ESCAVAÇÃO, CARGA E TRANSPORTE DE MAT. DE 1ª CATEGORIA DMT=200M A 400M COM MOTOSCRAPER</v>
          </cell>
          <cell r="C8" t="str">
            <v>m³</v>
          </cell>
          <cell r="D8" t="str">
            <v>DNER-ES-280/97</v>
          </cell>
          <cell r="E8">
            <v>1.47</v>
          </cell>
          <cell r="F8">
            <v>0.53</v>
          </cell>
          <cell r="G8">
            <v>2</v>
          </cell>
          <cell r="H8" t="str">
            <v>Terraplenagem</v>
          </cell>
        </row>
        <row r="9">
          <cell r="A9" t="str">
            <v>01.100.04</v>
          </cell>
          <cell r="B9" t="str">
            <v>ESCAVAÇÃO, CARGA E TRANSPORTE DE MAT. DE 1ª CATEGORIA DMT=400M A 600M COM MOTOSCRAPER</v>
          </cell>
          <cell r="C9" t="str">
            <v>m³</v>
          </cell>
          <cell r="D9" t="str">
            <v>DNER-ES-280/97</v>
          </cell>
          <cell r="E9">
            <v>1.74</v>
          </cell>
          <cell r="F9">
            <v>0.62</v>
          </cell>
          <cell r="G9">
            <v>2.36</v>
          </cell>
          <cell r="H9" t="str">
            <v>Terraplenagem</v>
          </cell>
        </row>
        <row r="10">
          <cell r="A10" t="str">
            <v>01.100.05</v>
          </cell>
          <cell r="B10" t="str">
            <v>ESCAVAÇÃO, CARGA E TRANSPORTE DE MAT. DE 1ª CATEGORIA,  DMT=600 A 800 M COM MOTOSCRAPER</v>
          </cell>
          <cell r="C10" t="str">
            <v>m³</v>
          </cell>
          <cell r="D10" t="str">
            <v>DNER-ES-280/97</v>
          </cell>
          <cell r="E10">
            <v>2.04</v>
          </cell>
          <cell r="F10">
            <v>0.73</v>
          </cell>
          <cell r="G10">
            <v>2.77</v>
          </cell>
          <cell r="H10" t="str">
            <v>Terraplenagem</v>
          </cell>
        </row>
        <row r="11">
          <cell r="A11" t="str">
            <v>01.100.06</v>
          </cell>
          <cell r="B11" t="str">
            <v>ESCAVAÇÃO, CARGA E TRANSPORTE DE MAT. DE 1ª CATEGORIA,  DMT=800 A 1000 M COM MOTOSCRAPER</v>
          </cell>
          <cell r="C11" t="str">
            <v>m³</v>
          </cell>
          <cell r="D11" t="str">
            <v>DNER-ES-280/97</v>
          </cell>
          <cell r="E11">
            <v>2.27</v>
          </cell>
          <cell r="F11">
            <v>0.81</v>
          </cell>
          <cell r="G11">
            <v>3.08</v>
          </cell>
          <cell r="H11" t="str">
            <v>Terraplenagem</v>
          </cell>
        </row>
        <row r="12">
          <cell r="A12" t="str">
            <v>01.100.07</v>
          </cell>
          <cell r="B12" t="str">
            <v>ESCAVAÇÃO, CARGA E TRANSPORTE DE MAT. DE 1ª CATEGORIA,  DMT=1000 A 1200 M COM MOTOSCRAPER</v>
          </cell>
          <cell r="C12" t="str">
            <v>m³</v>
          </cell>
          <cell r="D12" t="str">
            <v>DNER-ES-280/97</v>
          </cell>
          <cell r="E12">
            <v>2.58</v>
          </cell>
          <cell r="F12">
            <v>0.92</v>
          </cell>
          <cell r="G12">
            <v>3.5</v>
          </cell>
          <cell r="H12" t="str">
            <v>Terraplenagem</v>
          </cell>
        </row>
        <row r="13">
          <cell r="A13" t="str">
            <v>01.100.08</v>
          </cell>
          <cell r="B13" t="str">
            <v>ESCAVAÇÃO, CARGA E TRANSPORTE DE MAT. DE 1ª CATEGORIA, DMT= 1200 A 1400M  COM MOTOSCRAPER</v>
          </cell>
          <cell r="C13" t="str">
            <v>m³</v>
          </cell>
          <cell r="D13" t="str">
            <v>DNER-ES-280/97</v>
          </cell>
          <cell r="E13">
            <v>2.87</v>
          </cell>
          <cell r="F13">
            <v>1.03</v>
          </cell>
          <cell r="G13">
            <v>3.9000000000000004</v>
          </cell>
          <cell r="H13" t="str">
            <v>Terraplenagem</v>
          </cell>
        </row>
        <row r="14">
          <cell r="A14" t="str">
            <v>01.100.16</v>
          </cell>
          <cell r="B14" t="str">
            <v>ESCAVAÇÃO, CARGA E TRANSPORTE DE MAT. DE 1ª CATEGORIA,  DMT=1400 A 1600 M C/CAMINHÃO BASCULANTE</v>
          </cell>
          <cell r="C14" t="str">
            <v>m³</v>
          </cell>
          <cell r="D14" t="str">
            <v>DNER-ES-280/97</v>
          </cell>
          <cell r="E14">
            <v>2.12</v>
          </cell>
          <cell r="F14">
            <v>0.76</v>
          </cell>
          <cell r="G14">
            <v>2.88</v>
          </cell>
          <cell r="H14" t="str">
            <v>Terraplenagem</v>
          </cell>
        </row>
        <row r="15">
          <cell r="A15" t="str">
            <v>01.100.17</v>
          </cell>
          <cell r="B15" t="str">
            <v>ESCAVAÇÃO, CARGA E TRANSPORTE DE MAT. DE 1ª CATEGORIA,  DMT=1600 A 1800 M C/CAMINHÃO BASCULANTE</v>
          </cell>
          <cell r="C15" t="str">
            <v>m³</v>
          </cell>
          <cell r="D15" t="str">
            <v>DNER-ES-280/97</v>
          </cell>
          <cell r="E15">
            <v>2.21</v>
          </cell>
          <cell r="F15">
            <v>0.79</v>
          </cell>
          <cell r="G15">
            <v>3</v>
          </cell>
          <cell r="H15" t="str">
            <v>Terraplenagem</v>
          </cell>
        </row>
        <row r="16">
          <cell r="A16" t="str">
            <v>01.100.18</v>
          </cell>
          <cell r="B16" t="str">
            <v>ESCAVAÇÃO, CARGA E TRANSPORTE DE MAT. DE 1ª CATEGORIA,  DMT=1800 A 2000 M C/CAMINHÃO BASCULANTE</v>
          </cell>
          <cell r="C16" t="str">
            <v>m³</v>
          </cell>
          <cell r="D16" t="str">
            <v>DNER-ES-280/97</v>
          </cell>
          <cell r="E16">
            <v>2.2799999999999998</v>
          </cell>
          <cell r="F16">
            <v>0.82</v>
          </cell>
          <cell r="G16">
            <v>3.0999999999999996</v>
          </cell>
          <cell r="H16" t="str">
            <v>Terraplenagem</v>
          </cell>
        </row>
        <row r="17">
          <cell r="A17" t="str">
            <v>01.100.19</v>
          </cell>
          <cell r="B17" t="str">
            <v>ESCAVAÇÃO, CARGA E TRANSPORTE DE MAT. DE 1ª CATEGORIA,  DMT=2000 A 3000 M C/CAMINHÃO BASCULANTE</v>
          </cell>
          <cell r="C17" t="str">
            <v>m³</v>
          </cell>
          <cell r="D17" t="str">
            <v>DNER-ES-280/97</v>
          </cell>
          <cell r="E17">
            <v>2.5499999999999998</v>
          </cell>
          <cell r="F17">
            <v>0.91</v>
          </cell>
          <cell r="G17">
            <v>3.46</v>
          </cell>
          <cell r="H17" t="str">
            <v>Terraplenagem</v>
          </cell>
        </row>
        <row r="18">
          <cell r="A18" t="str">
            <v>01.100.20</v>
          </cell>
          <cell r="B18" t="str">
            <v>ESCAVAÇÃO, CARGA E TRANSPORTE DE MAT. DE 1ª CATEGORIA,  DMT=3000 A 5000 M C/CAMINHÃO BASCULANTE</v>
          </cell>
          <cell r="C18" t="str">
            <v>m³</v>
          </cell>
          <cell r="D18" t="str">
            <v>DNER-ES-280/97</v>
          </cell>
          <cell r="E18">
            <v>3.23</v>
          </cell>
          <cell r="F18">
            <v>1.1599999999999999</v>
          </cell>
          <cell r="G18">
            <v>4.3899999999999997</v>
          </cell>
          <cell r="H18" t="str">
            <v>Terraplenagem</v>
          </cell>
        </row>
        <row r="19">
          <cell r="A19" t="str">
            <v>01.101.02</v>
          </cell>
          <cell r="B19" t="str">
            <v>ESCAVAÇÃO, CARGA E TRANSPORTE DE MAT. DE 2ª CATEGORIA DMT=50M A 200M COM MOTOSCRAPER</v>
          </cell>
          <cell r="C19" t="str">
            <v>m³</v>
          </cell>
          <cell r="D19" t="str">
            <v>DNER-ES-280/97</v>
          </cell>
          <cell r="E19">
            <v>1.75</v>
          </cell>
          <cell r="F19">
            <v>0.63</v>
          </cell>
          <cell r="G19">
            <v>2.38</v>
          </cell>
          <cell r="H19" t="str">
            <v>Terraplenagem</v>
          </cell>
        </row>
        <row r="20">
          <cell r="A20" t="str">
            <v>01.101.03</v>
          </cell>
          <cell r="B20" t="str">
            <v>ESCAVAÇÃO, CARGA E TRANSPORTE DE MAT. DE 2ª CATEGORIA DMT=200M A 400M COM MOTOSCRAPER</v>
          </cell>
          <cell r="C20" t="str">
            <v>m³</v>
          </cell>
          <cell r="D20" t="str">
            <v>DNER-ES-280/97</v>
          </cell>
          <cell r="E20">
            <v>1.96</v>
          </cell>
          <cell r="F20">
            <v>0.7</v>
          </cell>
          <cell r="G20">
            <v>2.66</v>
          </cell>
          <cell r="H20" t="str">
            <v>Terraplenagem</v>
          </cell>
        </row>
        <row r="21">
          <cell r="A21" t="str">
            <v>01.101.04</v>
          </cell>
          <cell r="B21" t="str">
            <v>ESCAVAÇÃO, CARGA E TRANSPORTE DE MAT. DE 2ª CATEGORIA DMT=400M A 600M COM MOTOSCRAPER</v>
          </cell>
          <cell r="C21" t="str">
            <v>m³</v>
          </cell>
          <cell r="D21" t="str">
            <v>DNER-ES-280/97</v>
          </cell>
          <cell r="E21">
            <v>2.29</v>
          </cell>
          <cell r="F21">
            <v>0.82</v>
          </cell>
          <cell r="G21">
            <v>3.11</v>
          </cell>
          <cell r="H21" t="str">
            <v>Terraplenagem</v>
          </cell>
        </row>
        <row r="22">
          <cell r="A22" t="str">
            <v>01.101.05</v>
          </cell>
          <cell r="B22" t="str">
            <v>ESCAVAÇÃO, CARGA E TRANSPORTE DE MAT. DE 2ª CATEGORIA,  DMT=600 A 800 M COM MOTOSCRAPER</v>
          </cell>
          <cell r="C22" t="str">
            <v>m³</v>
          </cell>
          <cell r="D22" t="str">
            <v>DNER-ES-280/97</v>
          </cell>
          <cell r="E22">
            <v>2.5499999999999998</v>
          </cell>
          <cell r="F22">
            <v>0.91</v>
          </cell>
          <cell r="G22">
            <v>3.46</v>
          </cell>
          <cell r="H22" t="str">
            <v>Terraplenagem</v>
          </cell>
        </row>
        <row r="23">
          <cell r="A23" t="str">
            <v>01.102.02</v>
          </cell>
          <cell r="B23" t="str">
            <v>ESCAVAÇÃO, CARGA E TRANSPORTE DE MAT. DE 3ª CATEGORIA DMT=50M A 200M</v>
          </cell>
          <cell r="C23" t="str">
            <v>m³</v>
          </cell>
          <cell r="D23" t="str">
            <v>DNER-ES-280/97</v>
          </cell>
          <cell r="E23">
            <v>8.98</v>
          </cell>
          <cell r="F23">
            <v>3.21</v>
          </cell>
          <cell r="G23">
            <v>12.190000000000001</v>
          </cell>
          <cell r="H23" t="str">
            <v>Terraplenagem</v>
          </cell>
        </row>
        <row r="24">
          <cell r="A24" t="str">
            <v>01.102.03</v>
          </cell>
          <cell r="B24" t="str">
            <v>ESCAVAÇÃO, CARGA E TRANSPORTE DE MAT. DE 3ª CATEGORIA DMT=200M A 400M</v>
          </cell>
          <cell r="C24" t="str">
            <v>m³</v>
          </cell>
          <cell r="D24" t="str">
            <v>DNER-ES-280/97</v>
          </cell>
          <cell r="E24">
            <v>9.33</v>
          </cell>
          <cell r="F24">
            <v>3.34</v>
          </cell>
          <cell r="G24">
            <v>12.67</v>
          </cell>
          <cell r="H24" t="str">
            <v>Terraplenagem</v>
          </cell>
        </row>
        <row r="25">
          <cell r="A25" t="str">
            <v>01.102.04</v>
          </cell>
          <cell r="B25" t="str">
            <v>ESCAVAÇÃO, CARGA E TRANSPORTE DE MAT. DE 3ª CATEGORIA DMT=400M A 600M</v>
          </cell>
          <cell r="C25" t="str">
            <v>m³</v>
          </cell>
          <cell r="D25" t="str">
            <v>DNER-ES-280/97</v>
          </cell>
          <cell r="E25">
            <v>9.4600000000000009</v>
          </cell>
          <cell r="F25">
            <v>3.39</v>
          </cell>
          <cell r="G25">
            <v>12.850000000000001</v>
          </cell>
          <cell r="H25" t="str">
            <v>Terraplenagem</v>
          </cell>
        </row>
        <row r="26">
          <cell r="A26" t="str">
            <v>01.102.05</v>
          </cell>
          <cell r="B26" t="str">
            <v>ESCAVAÇÃO, CARGA E TRANSPORTE DE MAT. DE 3ª CATEGORIA,  DMT=600 A 800 M</v>
          </cell>
          <cell r="C26" t="str">
            <v>m³</v>
          </cell>
          <cell r="D26" t="str">
            <v>DNER-ES-280/97</v>
          </cell>
          <cell r="E26">
            <v>9.5500000000000007</v>
          </cell>
          <cell r="F26">
            <v>3.42</v>
          </cell>
          <cell r="G26">
            <v>12.97</v>
          </cell>
          <cell r="H26" t="str">
            <v>Terraplenagem</v>
          </cell>
        </row>
        <row r="27">
          <cell r="A27" t="str">
            <v>01.300.00</v>
          </cell>
          <cell r="B27" t="str">
            <v>ESCAVAÇÃO CARGA TRANSPORTE DE SOLOS MOLES</v>
          </cell>
          <cell r="C27" t="str">
            <v>m³</v>
          </cell>
          <cell r="D27" t="str">
            <v>DNER-ES-280/97</v>
          </cell>
          <cell r="E27">
            <v>3.27</v>
          </cell>
          <cell r="F27">
            <v>1.17</v>
          </cell>
          <cell r="G27">
            <v>4.4399999999999995</v>
          </cell>
          <cell r="H27" t="str">
            <v>Terraplenagem</v>
          </cell>
        </row>
        <row r="28">
          <cell r="A28" t="str">
            <v>01.400.01</v>
          </cell>
          <cell r="B28" t="str">
            <v>COLCHÃO DRENANTE COM AREIA P/ FUNDAÇÃO DE ATERRO</v>
          </cell>
          <cell r="C28" t="str">
            <v>m³</v>
          </cell>
          <cell r="D28" t="str">
            <v>DNER-ES-280/97</v>
          </cell>
          <cell r="E28">
            <v>44.07</v>
          </cell>
          <cell r="F28">
            <v>15.78</v>
          </cell>
          <cell r="G28">
            <v>59.85</v>
          </cell>
          <cell r="H28" t="str">
            <v>Terraplenagem</v>
          </cell>
        </row>
        <row r="29">
          <cell r="A29" t="str">
            <v>01.510.00</v>
          </cell>
          <cell r="B29" t="str">
            <v>COMPACTAÇÃO DE ATERROS A 95% DO PROCTOR NORMAL</v>
          </cell>
          <cell r="C29" t="str">
            <v>m³</v>
          </cell>
          <cell r="D29" t="str">
            <v>DNER-ES-282/97</v>
          </cell>
          <cell r="E29">
            <v>0.59</v>
          </cell>
          <cell r="F29">
            <v>0.21</v>
          </cell>
          <cell r="G29">
            <v>0.79999999999999993</v>
          </cell>
          <cell r="H29" t="str">
            <v>Terraplenagem</v>
          </cell>
        </row>
        <row r="30">
          <cell r="A30" t="str">
            <v>01.511.00</v>
          </cell>
          <cell r="B30" t="str">
            <v>COMPACTAÇÃO DE ATERROS A 100% DO PROCTOR NORMAL</v>
          </cell>
          <cell r="C30" t="str">
            <v>m³</v>
          </cell>
          <cell r="D30" t="str">
            <v>DNER-ES-282/97</v>
          </cell>
          <cell r="E30">
            <v>1.01</v>
          </cell>
          <cell r="F30">
            <v>0.36</v>
          </cell>
          <cell r="G30">
            <v>1.37</v>
          </cell>
          <cell r="H30" t="str">
            <v>Terraplenagem</v>
          </cell>
        </row>
        <row r="31">
          <cell r="A31" t="str">
            <v>PAVIMENTAÇÃO</v>
          </cell>
        </row>
        <row r="32">
          <cell r="A32" t="str">
            <v>02.000.00</v>
          </cell>
          <cell r="B32" t="str">
            <v>REGULARIZAÇÃO DE SUB-LEITO</v>
          </cell>
          <cell r="C32" t="str">
            <v>m²</v>
          </cell>
          <cell r="D32" t="str">
            <v>DNER-ES-299/97</v>
          </cell>
          <cell r="E32">
            <v>0.22</v>
          </cell>
          <cell r="F32">
            <v>0.08</v>
          </cell>
          <cell r="G32">
            <v>0.3</v>
          </cell>
          <cell r="H32" t="str">
            <v>Pavimentação</v>
          </cell>
        </row>
        <row r="33">
          <cell r="A33" t="str">
            <v>02.200.00</v>
          </cell>
          <cell r="B33" t="str">
            <v>SUB-BASE ESTABILIZADA GRANULOMETRICAMENTE S/ MISTURA</v>
          </cell>
          <cell r="C33" t="str">
            <v>m³</v>
          </cell>
          <cell r="D33" t="str">
            <v>DNER-ES-301/97</v>
          </cell>
          <cell r="E33">
            <v>12.77</v>
          </cell>
          <cell r="F33">
            <v>4.57</v>
          </cell>
          <cell r="G33">
            <v>17.34</v>
          </cell>
          <cell r="H33" t="str">
            <v>Pavimentação</v>
          </cell>
        </row>
        <row r="34">
          <cell r="A34" t="str">
            <v>02.210.02</v>
          </cell>
          <cell r="B34" t="str">
            <v>BASE ESTABILIZADA GRANULOMETRICAMENTE COM MISTURA DE SOLO-AREIA NA PISTA</v>
          </cell>
          <cell r="C34" t="str">
            <v>m³</v>
          </cell>
          <cell r="D34" t="str">
            <v>DNER-ES-304/97</v>
          </cell>
          <cell r="E34">
            <v>20.92</v>
          </cell>
          <cell r="F34">
            <v>7.49</v>
          </cell>
          <cell r="G34">
            <v>28.410000000000004</v>
          </cell>
          <cell r="H34" t="str">
            <v>Pavimentação</v>
          </cell>
        </row>
        <row r="35">
          <cell r="A35" t="str">
            <v>02.300.00</v>
          </cell>
          <cell r="B35" t="str">
            <v>IMPRIMAÇÃO - EXECUÇÃO</v>
          </cell>
          <cell r="C35" t="str">
            <v>m²</v>
          </cell>
          <cell r="D35" t="str">
            <v>DNER-ES-306/97</v>
          </cell>
          <cell r="E35">
            <v>1.17</v>
          </cell>
          <cell r="F35">
            <v>0.42</v>
          </cell>
          <cell r="G35">
            <v>1.5899999999999999</v>
          </cell>
          <cell r="H35" t="str">
            <v>Pavimentação</v>
          </cell>
        </row>
        <row r="36">
          <cell r="A36" t="str">
            <v>02.500.01</v>
          </cell>
          <cell r="B36" t="str">
            <v>TRATAMENTO SUPERFICIAL SIMPLES COM EMULSÃO</v>
          </cell>
          <cell r="C36" t="str">
            <v>m²</v>
          </cell>
          <cell r="D36" t="str">
            <v>DNER-ES-309/97</v>
          </cell>
          <cell r="E36">
            <v>1.55</v>
          </cell>
          <cell r="F36">
            <v>0.55000000000000004</v>
          </cell>
          <cell r="G36">
            <v>2.1</v>
          </cell>
          <cell r="H36" t="str">
            <v>Pavimentação</v>
          </cell>
        </row>
        <row r="37">
          <cell r="A37" t="str">
            <v>02.501.01</v>
          </cell>
          <cell r="B37" t="str">
            <v>TRATAMENTO SUPERFICIAL DUPLO COM EMULSÃO</v>
          </cell>
          <cell r="C37" t="str">
            <v>m²</v>
          </cell>
          <cell r="D37" t="str">
            <v>DNER-ES-309/97</v>
          </cell>
          <cell r="E37">
            <v>3.64</v>
          </cell>
          <cell r="F37">
            <v>1.3</v>
          </cell>
          <cell r="G37">
            <v>4.9400000000000004</v>
          </cell>
          <cell r="H37" t="str">
            <v>Pavimentação</v>
          </cell>
        </row>
        <row r="38">
          <cell r="A38" t="str">
            <v>OBRAS DE ARTE ESPECIAIS</v>
          </cell>
        </row>
        <row r="39">
          <cell r="A39" t="str">
            <v>03.000.02</v>
          </cell>
          <cell r="B39" t="str">
            <v>ESCAVAÇÃO MANUAL DE CAVAS EM MAT. 1ª CATEGORIA</v>
          </cell>
          <cell r="C39" t="str">
            <v>m³</v>
          </cell>
          <cell r="D39" t="str">
            <v>DNER-ES 280/97</v>
          </cell>
          <cell r="E39">
            <v>12.57</v>
          </cell>
          <cell r="F39">
            <v>4.5</v>
          </cell>
          <cell r="G39">
            <v>17.07</v>
          </cell>
          <cell r="H39" t="str">
            <v>OAE</v>
          </cell>
        </row>
        <row r="40">
          <cell r="A40" t="str">
            <v>03.326.00</v>
          </cell>
          <cell r="B40" t="str">
            <v>CONCRETO FCK=20 MPA-CONTR. RAZ. USO GER.</v>
          </cell>
          <cell r="C40" t="str">
            <v>m³</v>
          </cell>
          <cell r="D40" t="str">
            <v>DNER-ES 230/97</v>
          </cell>
          <cell r="E40">
            <v>181.90999999999997</v>
          </cell>
          <cell r="F40">
            <v>65.12</v>
          </cell>
          <cell r="G40">
            <v>247.02999999999997</v>
          </cell>
          <cell r="H40" t="str">
            <v>OAE</v>
          </cell>
        </row>
        <row r="41">
          <cell r="A41" t="str">
            <v>03.353.00</v>
          </cell>
          <cell r="B41" t="str">
            <v>FORNECIMENTO, PREPARO E COLOCAÇÃO AÇO CA-50</v>
          </cell>
          <cell r="C41" t="str">
            <v>kg</v>
          </cell>
          <cell r="D41" t="str">
            <v>DNER-ES 231/97</v>
          </cell>
          <cell r="E41">
            <v>1.65</v>
          </cell>
          <cell r="F41">
            <v>0.59</v>
          </cell>
          <cell r="G41">
            <v>2.2399999999999998</v>
          </cell>
          <cell r="H41" t="str">
            <v>OAE</v>
          </cell>
        </row>
        <row r="42">
          <cell r="A42" t="str">
            <v>03.372.01</v>
          </cell>
          <cell r="B42" t="str">
            <v>FORMA DE MADEIRA PLASTIFICADA</v>
          </cell>
          <cell r="C42" t="str">
            <v>m²</v>
          </cell>
          <cell r="D42" t="str">
            <v>DNER-ES 233/97</v>
          </cell>
          <cell r="E42">
            <v>21.22</v>
          </cell>
          <cell r="F42">
            <v>7.6</v>
          </cell>
          <cell r="G42">
            <v>28.82</v>
          </cell>
          <cell r="H42" t="str">
            <v>OAE</v>
          </cell>
        </row>
        <row r="43">
          <cell r="A43" t="str">
            <v>03.510.00</v>
          </cell>
          <cell r="B43" t="str">
            <v>APARELHO DE APOIO EM NEOPRENE</v>
          </cell>
          <cell r="C43" t="str">
            <v>dm³</v>
          </cell>
          <cell r="D43" t="str">
            <v>DNER-ES 335/97</v>
          </cell>
          <cell r="E43">
            <v>79.240000000000009</v>
          </cell>
          <cell r="F43">
            <v>28.37</v>
          </cell>
          <cell r="G43">
            <v>107.61000000000001</v>
          </cell>
          <cell r="H43" t="str">
            <v>OAE</v>
          </cell>
        </row>
        <row r="44">
          <cell r="A44" t="str">
            <v>03.930.00</v>
          </cell>
          <cell r="B44" t="str">
            <v>JUNTA DE CANTONEIRA</v>
          </cell>
          <cell r="C44" t="str">
            <v>m</v>
          </cell>
          <cell r="D44" t="str">
            <v>DNER-ES 335/97</v>
          </cell>
          <cell r="E44">
            <v>22.94</v>
          </cell>
          <cell r="F44">
            <v>8.2100000000000009</v>
          </cell>
          <cell r="G44">
            <v>31.150000000000002</v>
          </cell>
          <cell r="H44" t="str">
            <v>OAE</v>
          </cell>
        </row>
        <row r="45">
          <cell r="A45" t="str">
            <v>03.939.01</v>
          </cell>
          <cell r="B45" t="str">
            <v>JUNTA DE PAVIMENTAÇÃO LONGITUDINAL E TRANSVERSAL</v>
          </cell>
          <cell r="C45" t="str">
            <v>m</v>
          </cell>
          <cell r="D45" t="str">
            <v>DNER-ES 335/97</v>
          </cell>
          <cell r="E45">
            <v>1.58</v>
          </cell>
          <cell r="F45">
            <v>0.56999999999999995</v>
          </cell>
          <cell r="G45">
            <v>2.15</v>
          </cell>
          <cell r="H45" t="str">
            <v>OAE</v>
          </cell>
        </row>
        <row r="46">
          <cell r="A46" t="str">
            <v>03.940.00</v>
          </cell>
          <cell r="B46" t="str">
            <v>APILOAMENTO MANUAL</v>
          </cell>
          <cell r="C46" t="str">
            <v>m³</v>
          </cell>
          <cell r="D46" t="str">
            <v>DNER-ES 282/97</v>
          </cell>
          <cell r="E46">
            <v>2.9</v>
          </cell>
          <cell r="F46">
            <v>1.04</v>
          </cell>
          <cell r="G46">
            <v>3.94</v>
          </cell>
          <cell r="H46" t="str">
            <v>OAE</v>
          </cell>
        </row>
        <row r="47">
          <cell r="A47" t="str">
            <v>03.959.01</v>
          </cell>
          <cell r="B47" t="str">
            <v>DESEMPENO E ACABAMENTO DE SUPERFÍCIE</v>
          </cell>
          <cell r="C47" t="str">
            <v>m²</v>
          </cell>
          <cell r="D47" t="str">
            <v>DNER-ES 335/97</v>
          </cell>
          <cell r="E47">
            <v>0.89</v>
          </cell>
          <cell r="F47">
            <v>0.32</v>
          </cell>
          <cell r="G47">
            <v>1.21</v>
          </cell>
          <cell r="H47" t="str">
            <v>OAE</v>
          </cell>
        </row>
        <row r="48">
          <cell r="A48" t="str">
            <v>03.991.01</v>
          </cell>
          <cell r="B48" t="str">
            <v>DRENO DE PVC D=75 MM</v>
          </cell>
          <cell r="C48" t="str">
            <v>unid.</v>
          </cell>
          <cell r="D48" t="str">
            <v>DNER-ES 335/97</v>
          </cell>
          <cell r="E48">
            <v>1.9899999999999998</v>
          </cell>
          <cell r="F48">
            <v>0.71</v>
          </cell>
          <cell r="G48">
            <v>2.6999999999999997</v>
          </cell>
          <cell r="H48" t="str">
            <v>OAE</v>
          </cell>
        </row>
        <row r="49">
          <cell r="A49" t="str">
            <v>03.993.01</v>
          </cell>
          <cell r="B49" t="str">
            <v>CRAVAÇÃO DE TRILHOS TR-37</v>
          </cell>
          <cell r="C49" t="str">
            <v>m</v>
          </cell>
          <cell r="D49" t="str">
            <v>DNER-ES 234/97</v>
          </cell>
          <cell r="E49">
            <v>200.70999999999998</v>
          </cell>
          <cell r="F49">
            <v>71.849999999999994</v>
          </cell>
          <cell r="G49">
            <v>272.55999999999995</v>
          </cell>
          <cell r="H49" t="str">
            <v>OAE</v>
          </cell>
        </row>
        <row r="50">
          <cell r="A50" t="str">
            <v>05.300.02</v>
          </cell>
          <cell r="B50" t="str">
            <v>ENROCAMENTO DE PEDRA JOGADA</v>
          </cell>
          <cell r="C50" t="str">
            <v>m³</v>
          </cell>
          <cell r="D50" t="str">
            <v>DNER-ES 335/97</v>
          </cell>
          <cell r="E50">
            <v>19.340000000000003</v>
          </cell>
          <cell r="F50">
            <v>6.92</v>
          </cell>
          <cell r="G50">
            <v>26.260000000000005</v>
          </cell>
          <cell r="H50" t="str">
            <v>OAE</v>
          </cell>
        </row>
        <row r="51">
          <cell r="A51" t="str">
            <v>05.999.05</v>
          </cell>
          <cell r="B51" t="str">
            <v>GROUT</v>
          </cell>
          <cell r="C51" t="str">
            <v>m²</v>
          </cell>
          <cell r="D51" t="str">
            <v>DNER-ES 335/97</v>
          </cell>
          <cell r="E51">
            <v>4037.63</v>
          </cell>
          <cell r="F51">
            <v>1445.47</v>
          </cell>
          <cell r="G51">
            <v>5483.1</v>
          </cell>
          <cell r="H51" t="str">
            <v>OAE</v>
          </cell>
        </row>
        <row r="52">
          <cell r="A52" t="str">
            <v>06.030.01</v>
          </cell>
          <cell r="B52" t="str">
            <v>BARREIRA DE SEGURANÇA DUPLA - DNER PRO 176/86</v>
          </cell>
          <cell r="C52" t="str">
            <v>m</v>
          </cell>
          <cell r="D52" t="str">
            <v>DNER-OAE-335/97</v>
          </cell>
          <cell r="E52">
            <v>101.49</v>
          </cell>
          <cell r="F52">
            <v>36.33</v>
          </cell>
          <cell r="G52">
            <v>137.82</v>
          </cell>
          <cell r="H52" t="str">
            <v>OAE</v>
          </cell>
        </row>
        <row r="53">
          <cell r="A53" t="str">
            <v>DRENAGEM</v>
          </cell>
        </row>
        <row r="54">
          <cell r="A54" t="str">
            <v>03.940.01</v>
          </cell>
          <cell r="B54" t="str">
            <v>REATERRO E COMPACTAÇÃO MANUAL DE BUEIROS</v>
          </cell>
          <cell r="C54" t="str">
            <v>m³</v>
          </cell>
          <cell r="D54" t="str">
            <v>DNER-ES 282/97</v>
          </cell>
          <cell r="E54">
            <v>2.9</v>
          </cell>
          <cell r="F54">
            <v>1.04</v>
          </cell>
          <cell r="G54">
            <v>3.94</v>
          </cell>
          <cell r="H54" t="str">
            <v>Drenagem</v>
          </cell>
        </row>
        <row r="55">
          <cell r="A55" t="str">
            <v>04.000.00</v>
          </cell>
          <cell r="B55" t="str">
            <v>ESCAVAÇÃO MANUAL EM MATERIAL DE 1ª CATEGORIA</v>
          </cell>
          <cell r="C55" t="str">
            <v>m³</v>
          </cell>
          <cell r="D55" t="str">
            <v>DNER-ES 280/97</v>
          </cell>
          <cell r="E55">
            <v>11.17</v>
          </cell>
          <cell r="F55">
            <v>4</v>
          </cell>
          <cell r="G55">
            <v>15.17</v>
          </cell>
          <cell r="H55" t="str">
            <v>Drenagem</v>
          </cell>
        </row>
        <row r="56">
          <cell r="A56" t="str">
            <v>04.001.00</v>
          </cell>
          <cell r="B56" t="str">
            <v>ESCAVAÇÃO MECÂNICA EM MAT. 1ª CATEGORIA</v>
          </cell>
          <cell r="C56" t="str">
            <v>m³</v>
          </cell>
          <cell r="D56" t="str">
            <v>DNER-ES 280/97</v>
          </cell>
          <cell r="E56">
            <v>1.45</v>
          </cell>
          <cell r="F56">
            <v>0.52</v>
          </cell>
          <cell r="G56">
            <v>1.97</v>
          </cell>
          <cell r="H56" t="str">
            <v>Drenagem</v>
          </cell>
        </row>
        <row r="57">
          <cell r="A57" t="str">
            <v>04.400.02</v>
          </cell>
          <cell r="B57" t="str">
            <v>VALETA DE PROT. DE CORTES C/ REVEST. VEG. - VPC 02</v>
          </cell>
          <cell r="C57" t="str">
            <v>m</v>
          </cell>
          <cell r="D57" t="str">
            <v>DNER-ES 288/97</v>
          </cell>
          <cell r="E57">
            <v>15.059999999999999</v>
          </cell>
          <cell r="F57">
            <v>5.39</v>
          </cell>
          <cell r="G57">
            <v>20.45</v>
          </cell>
          <cell r="H57" t="str">
            <v>Drenagem</v>
          </cell>
        </row>
        <row r="58">
          <cell r="A58" t="str">
            <v>04.400.04</v>
          </cell>
          <cell r="B58" t="str">
            <v>VALETA DE PROT. DE CORTES C/ REVEST. CONCR. - VPC 04</v>
          </cell>
          <cell r="C58" t="str">
            <v>m</v>
          </cell>
          <cell r="D58" t="str">
            <v>DNER-ES 288/97</v>
          </cell>
          <cell r="E58">
            <v>27.739999999999995</v>
          </cell>
          <cell r="F58">
            <v>9.93</v>
          </cell>
          <cell r="G58">
            <v>37.669999999999995</v>
          </cell>
          <cell r="H58" t="str">
            <v>Drenagem</v>
          </cell>
        </row>
        <row r="59">
          <cell r="A59" t="str">
            <v>04.401.02</v>
          </cell>
          <cell r="B59" t="str">
            <v>VALETA DE PROT. DE CORTES C/ REVEST. VEG. - VPA 02</v>
          </cell>
          <cell r="C59" t="str">
            <v>m</v>
          </cell>
          <cell r="D59" t="str">
            <v>DNER-ES 288/97</v>
          </cell>
          <cell r="E59">
            <v>15.76</v>
          </cell>
          <cell r="F59">
            <v>5.64</v>
          </cell>
          <cell r="G59">
            <v>21.4</v>
          </cell>
          <cell r="H59" t="str">
            <v>Drenagem</v>
          </cell>
        </row>
        <row r="60">
          <cell r="A60" t="str">
            <v>04.401.04</v>
          </cell>
          <cell r="B60" t="str">
            <v>VALETA DE PROT. DE CORTES C/ REVEST. CONCR. - VPA 04</v>
          </cell>
          <cell r="C60" t="str">
            <v>m</v>
          </cell>
          <cell r="D60" t="str">
            <v>DNER-ES 288/97</v>
          </cell>
          <cell r="E60">
            <v>26.939999999999998</v>
          </cell>
          <cell r="F60">
            <v>9.64</v>
          </cell>
          <cell r="G60">
            <v>36.58</v>
          </cell>
          <cell r="H60" t="str">
            <v>Drenagem</v>
          </cell>
        </row>
        <row r="61">
          <cell r="A61" t="str">
            <v>04.500.02</v>
          </cell>
          <cell r="B61" t="str">
            <v>DRENO LONGITUDINAL PROF. P/CORTE EM SOLO - DPS 02</v>
          </cell>
          <cell r="C61" t="str">
            <v>m</v>
          </cell>
          <cell r="D61" t="str">
            <v>DNER-ES 292/97</v>
          </cell>
          <cell r="E61">
            <v>32.58</v>
          </cell>
          <cell r="F61">
            <v>11.66</v>
          </cell>
          <cell r="G61">
            <v>44.239999999999995</v>
          </cell>
          <cell r="H61" t="str">
            <v>Drenagem</v>
          </cell>
        </row>
        <row r="62">
          <cell r="A62" t="str">
            <v>04.500.07</v>
          </cell>
          <cell r="B62" t="str">
            <v>DRENO LONGITUDINAL PROF. P/CORTE EM SOLO - DPS 07</v>
          </cell>
          <cell r="C62" t="str">
            <v>m</v>
          </cell>
          <cell r="D62" t="str">
            <v>DNER-ES 292/97</v>
          </cell>
          <cell r="E62">
            <v>63.339999999999996</v>
          </cell>
          <cell r="F62">
            <v>22.68</v>
          </cell>
          <cell r="G62">
            <v>86.02</v>
          </cell>
          <cell r="H62" t="str">
            <v>Drenagem</v>
          </cell>
        </row>
        <row r="63">
          <cell r="A63" t="str">
            <v>04.501.02</v>
          </cell>
          <cell r="B63" t="str">
            <v>DRENO LONGITUDINAL PROF. P/CORTE EM SOLO - DPR 02</v>
          </cell>
          <cell r="C63" t="str">
            <v>m</v>
          </cell>
          <cell r="D63" t="str">
            <v>DNER-ES 292/97</v>
          </cell>
          <cell r="E63">
            <v>26.15</v>
          </cell>
          <cell r="F63">
            <v>9.36</v>
          </cell>
          <cell r="G63">
            <v>35.51</v>
          </cell>
          <cell r="H63" t="str">
            <v>Drenagem</v>
          </cell>
        </row>
        <row r="64">
          <cell r="A64" t="str">
            <v>04.502.02</v>
          </cell>
          <cell r="B64" t="str">
            <v>BOCA DE SAÍDA P/DRENO LONGITUDINAL PROF. BSD 02</v>
          </cell>
          <cell r="C64" t="str">
            <v>m</v>
          </cell>
          <cell r="D64" t="str">
            <v>DNER-ES 292/97</v>
          </cell>
          <cell r="E64">
            <v>52.09</v>
          </cell>
          <cell r="F64">
            <v>18.649999999999999</v>
          </cell>
          <cell r="G64">
            <v>70.740000000000009</v>
          </cell>
          <cell r="H64" t="str">
            <v>Drenagem</v>
          </cell>
        </row>
        <row r="65">
          <cell r="A65" t="str">
            <v>04.900.02</v>
          </cell>
          <cell r="B65" t="str">
            <v>SARJETA TRIANGULAR DE CONCRETO - STC 02</v>
          </cell>
          <cell r="C65" t="str">
            <v>m</v>
          </cell>
          <cell r="D65" t="str">
            <v>DNER-ES 288/97</v>
          </cell>
          <cell r="E65">
            <v>18.75</v>
          </cell>
          <cell r="F65">
            <v>6.71</v>
          </cell>
          <cell r="G65">
            <v>25.46</v>
          </cell>
          <cell r="H65" t="str">
            <v>Drenagem</v>
          </cell>
        </row>
        <row r="66">
          <cell r="A66" t="str">
            <v>04.900.03</v>
          </cell>
          <cell r="B66" t="str">
            <v>SARJETA TRIANGULAR DE CONCRETO - STC 03</v>
          </cell>
          <cell r="C66" t="str">
            <v>m</v>
          </cell>
          <cell r="D66" t="str">
            <v>DNER-ES 288/97</v>
          </cell>
          <cell r="E66">
            <v>16.440000000000001</v>
          </cell>
          <cell r="F66">
            <v>5.89</v>
          </cell>
          <cell r="G66">
            <v>22.330000000000002</v>
          </cell>
          <cell r="H66" t="str">
            <v>Drenagem</v>
          </cell>
        </row>
        <row r="67">
          <cell r="A67" t="str">
            <v>04.900.04</v>
          </cell>
          <cell r="B67" t="str">
            <v>SARJETA TRIANGULAR DE CONCRETO - STC 04</v>
          </cell>
          <cell r="C67" t="str">
            <v>m</v>
          </cell>
          <cell r="D67" t="str">
            <v>DNER-ES 288/97</v>
          </cell>
          <cell r="E67">
            <v>13.419999999999996</v>
          </cell>
          <cell r="F67">
            <v>4.8</v>
          </cell>
          <cell r="G67">
            <v>18.219999999999995</v>
          </cell>
          <cell r="H67" t="str">
            <v>Drenagem</v>
          </cell>
        </row>
        <row r="68">
          <cell r="A68" t="str">
            <v>04.910.01</v>
          </cell>
          <cell r="B68" t="str">
            <v>MEIO-FIO DE CONCRETO - MFC 01</v>
          </cell>
          <cell r="C68" t="str">
            <v>m</v>
          </cell>
          <cell r="D68" t="str">
            <v>DNER-ES 290/97</v>
          </cell>
          <cell r="E68">
            <v>23.24</v>
          </cell>
          <cell r="F68">
            <v>8.32</v>
          </cell>
          <cell r="G68">
            <v>31.56</v>
          </cell>
          <cell r="H68" t="str">
            <v>Drenagem</v>
          </cell>
        </row>
        <row r="69">
          <cell r="A69" t="str">
            <v>04.910.05</v>
          </cell>
          <cell r="B69" t="str">
            <v>MEIO-FIO DE CONCRETO - MFC 05</v>
          </cell>
          <cell r="C69" t="str">
            <v>m</v>
          </cell>
          <cell r="D69" t="str">
            <v>DNER-ES 290/97</v>
          </cell>
          <cell r="E69">
            <v>13.26</v>
          </cell>
          <cell r="F69">
            <v>4.75</v>
          </cell>
          <cell r="G69">
            <v>18.009999999999998</v>
          </cell>
          <cell r="H69" t="str">
            <v>Drenagem</v>
          </cell>
        </row>
        <row r="70">
          <cell r="A70" t="str">
            <v>04.940.02</v>
          </cell>
          <cell r="B70" t="str">
            <v>DESCIDA D'ÁGUA TIPO RAP. - CANAL RET. ARM. - DAR 02</v>
          </cell>
          <cell r="C70" t="str">
            <v>m</v>
          </cell>
          <cell r="D70" t="str">
            <v>DNER-ES-291/97</v>
          </cell>
          <cell r="E70">
            <v>31.25</v>
          </cell>
          <cell r="F70">
            <v>11.19</v>
          </cell>
          <cell r="G70">
            <v>42.44</v>
          </cell>
          <cell r="H70" t="str">
            <v>Drenagem</v>
          </cell>
        </row>
        <row r="71">
          <cell r="A71" t="str">
            <v>04.940.03</v>
          </cell>
          <cell r="B71" t="str">
            <v>DESCIDA D'ÁGUA TIPO RAP. - CANAL RET. ARM. - DAR 03</v>
          </cell>
          <cell r="C71" t="str">
            <v>m</v>
          </cell>
          <cell r="D71" t="str">
            <v>DNER-ES-291/97</v>
          </cell>
          <cell r="E71">
            <v>39.39</v>
          </cell>
          <cell r="F71">
            <v>14.1</v>
          </cell>
          <cell r="G71">
            <v>53.49</v>
          </cell>
          <cell r="H71" t="str">
            <v>Drenagem</v>
          </cell>
        </row>
        <row r="72">
          <cell r="A72" t="str">
            <v>04.941.01</v>
          </cell>
          <cell r="B72" t="str">
            <v>DESCIDA D'ÁGUA TIPO RAP. - CANAL RET. ARM. - DAD 01</v>
          </cell>
          <cell r="C72" t="str">
            <v>m</v>
          </cell>
          <cell r="D72" t="str">
            <v>DNER-ES-291/97</v>
          </cell>
          <cell r="E72">
            <v>39.839999999999996</v>
          </cell>
          <cell r="F72">
            <v>14.26</v>
          </cell>
          <cell r="G72">
            <v>54.099999999999994</v>
          </cell>
          <cell r="H72" t="str">
            <v>Drenagem</v>
          </cell>
        </row>
        <row r="73">
          <cell r="A73" t="str">
            <v>04.941.02</v>
          </cell>
          <cell r="B73" t="str">
            <v>DESCIDA D'ÁGUA TIPO RAP. - CANAL RET. ARM. - DAD 02</v>
          </cell>
          <cell r="C73" t="str">
            <v>m</v>
          </cell>
          <cell r="D73" t="str">
            <v>DNER-ES-291/97</v>
          </cell>
          <cell r="E73">
            <v>50.64</v>
          </cell>
          <cell r="F73">
            <v>18.13</v>
          </cell>
          <cell r="G73">
            <v>68.77</v>
          </cell>
          <cell r="H73" t="str">
            <v>Drenagem</v>
          </cell>
        </row>
        <row r="74">
          <cell r="A74" t="str">
            <v>04.941.08</v>
          </cell>
          <cell r="B74" t="str">
            <v>DESCIDA D'ÁGUA TIPO RAP. - CANAL RET. ARM. - DAD 08</v>
          </cell>
          <cell r="C74" t="str">
            <v>m</v>
          </cell>
          <cell r="D74" t="str">
            <v>DNER-ES-291/97</v>
          </cell>
          <cell r="E74">
            <v>185.12999999999997</v>
          </cell>
          <cell r="F74">
            <v>66.28</v>
          </cell>
          <cell r="G74">
            <v>251.40999999999997</v>
          </cell>
          <cell r="H74" t="str">
            <v>Drenagem</v>
          </cell>
        </row>
        <row r="75">
          <cell r="A75" t="str">
            <v>04.942.01</v>
          </cell>
          <cell r="B75" t="str">
            <v>ENTRADA D'ÁGUA - EDA 01</v>
          </cell>
          <cell r="C75" t="str">
            <v>unid.</v>
          </cell>
          <cell r="D75" t="str">
            <v>DNER-ES-291/97</v>
          </cell>
          <cell r="E75">
            <v>19.73</v>
          </cell>
          <cell r="F75">
            <v>7.06</v>
          </cell>
          <cell r="G75">
            <v>26.79</v>
          </cell>
          <cell r="H75" t="str">
            <v>Drenagem</v>
          </cell>
        </row>
        <row r="76">
          <cell r="A76" t="str">
            <v>04.942.02</v>
          </cell>
          <cell r="B76" t="str">
            <v>ENTRADA D'ÁGUA - EDA 02</v>
          </cell>
          <cell r="C76" t="str">
            <v>unid.</v>
          </cell>
          <cell r="D76" t="str">
            <v>DNER-ES-291/97</v>
          </cell>
          <cell r="E76">
            <v>24.37</v>
          </cell>
          <cell r="F76">
            <v>8.7200000000000006</v>
          </cell>
          <cell r="G76">
            <v>33.090000000000003</v>
          </cell>
          <cell r="H76" t="str">
            <v>Drenagem</v>
          </cell>
        </row>
        <row r="77">
          <cell r="A77" t="str">
            <v>04.950.01</v>
          </cell>
          <cell r="B77" t="str">
            <v>DISSIPADOR DE ENERGIA - DES 01</v>
          </cell>
          <cell r="C77" t="str">
            <v>unid.</v>
          </cell>
          <cell r="D77" t="str">
            <v>DNER-ES 283/97</v>
          </cell>
          <cell r="E77">
            <v>75.260000000000005</v>
          </cell>
          <cell r="F77">
            <v>26.94</v>
          </cell>
          <cell r="G77">
            <v>102.2</v>
          </cell>
          <cell r="H77" t="str">
            <v>Drenagem</v>
          </cell>
        </row>
        <row r="78">
          <cell r="A78" t="str">
            <v>04.950.21</v>
          </cell>
          <cell r="B78" t="str">
            <v>DISSIPADOR DE ENERGIA - DEB 01</v>
          </cell>
          <cell r="C78" t="str">
            <v>unid.</v>
          </cell>
          <cell r="D78" t="str">
            <v>DNER-ES 283/97</v>
          </cell>
          <cell r="E78">
            <v>97.81</v>
          </cell>
          <cell r="F78">
            <v>35.020000000000003</v>
          </cell>
          <cell r="G78">
            <v>132.83000000000001</v>
          </cell>
          <cell r="H78" t="str">
            <v>Drenagem</v>
          </cell>
        </row>
        <row r="79">
          <cell r="A79" t="str">
            <v>04.950.24</v>
          </cell>
          <cell r="B79" t="str">
            <v>DISSIPADOR DE ENERGIA - DEB 04</v>
          </cell>
          <cell r="C79" t="str">
            <v>unid.</v>
          </cell>
          <cell r="D79" t="str">
            <v>DNER-ES 283/97</v>
          </cell>
          <cell r="E79">
            <v>747</v>
          </cell>
          <cell r="F79">
            <v>267.43</v>
          </cell>
          <cell r="G79">
            <v>1014.4300000000001</v>
          </cell>
          <cell r="H79" t="str">
            <v>Drenagem</v>
          </cell>
        </row>
        <row r="80">
          <cell r="A80" t="str">
            <v>04.950.51</v>
          </cell>
          <cell r="B80" t="str">
            <v>DISSIPADOR DE ENERGIA - DED 01</v>
          </cell>
          <cell r="C80" t="str">
            <v>unid.</v>
          </cell>
          <cell r="D80" t="str">
            <v>DNER-ES 283/97</v>
          </cell>
          <cell r="E80">
            <v>97.839999999999989</v>
          </cell>
          <cell r="F80">
            <v>35.03</v>
          </cell>
          <cell r="G80">
            <v>132.87</v>
          </cell>
          <cell r="H80" t="str">
            <v>Drenagem</v>
          </cell>
        </row>
        <row r="81">
          <cell r="A81" t="str">
            <v>OBRAS DE ARTE CORRENTE</v>
          </cell>
        </row>
        <row r="82">
          <cell r="A82" t="str">
            <v>04.100.03</v>
          </cell>
          <cell r="B82" t="str">
            <v>CORPO BUEIRO SIMPLES TUBULAR DE CONCRETO D=1,00 M</v>
          </cell>
          <cell r="C82" t="str">
            <v>m</v>
          </cell>
          <cell r="D82" t="str">
            <v>DNER-ES-284/97</v>
          </cell>
          <cell r="E82">
            <v>308.68</v>
          </cell>
          <cell r="F82">
            <v>110.51</v>
          </cell>
          <cell r="G82">
            <v>419.19</v>
          </cell>
          <cell r="H82" t="str">
            <v>OAC</v>
          </cell>
        </row>
        <row r="83">
          <cell r="A83" t="str">
            <v>04.101.03</v>
          </cell>
          <cell r="B83" t="str">
            <v>BOCA BUEIRO SIMPLES SIMP. TUB. DE CONC. D=1,00 M NORMAL</v>
          </cell>
          <cell r="C83" t="str">
            <v>m</v>
          </cell>
          <cell r="D83" t="str">
            <v>DNER-ES-284/97</v>
          </cell>
          <cell r="E83">
            <v>846.96</v>
          </cell>
          <cell r="F83">
            <v>303.20999999999998</v>
          </cell>
          <cell r="G83">
            <v>1150.17</v>
          </cell>
          <cell r="H83" t="str">
            <v>OAC</v>
          </cell>
        </row>
        <row r="84">
          <cell r="A84" t="str">
            <v>04.200.07</v>
          </cell>
          <cell r="B84" t="str">
            <v>CORPO DE BSCC 2,5 x 2,50 M ALT. 1,00 a 2,50 M</v>
          </cell>
          <cell r="C84" t="str">
            <v>m</v>
          </cell>
          <cell r="D84" t="str">
            <v>DNER-ES-286/97</v>
          </cell>
          <cell r="E84">
            <v>837.61000000000013</v>
          </cell>
          <cell r="F84">
            <v>299.86</v>
          </cell>
          <cell r="G84">
            <v>1137.4700000000003</v>
          </cell>
          <cell r="H84" t="str">
            <v>OAC</v>
          </cell>
        </row>
        <row r="85">
          <cell r="A85" t="str">
            <v>04.200.12</v>
          </cell>
          <cell r="B85" t="str">
            <v>CORPO DE BSCC 3,00 x 3,00 m ALT. 2,50 a 5,00 M</v>
          </cell>
          <cell r="C85" t="str">
            <v>m</v>
          </cell>
          <cell r="D85" t="str">
            <v>DNER-ES-286/97</v>
          </cell>
          <cell r="E85">
            <v>1403.6200000000001</v>
          </cell>
          <cell r="F85">
            <v>502.5</v>
          </cell>
          <cell r="G85">
            <v>1906.1200000000001</v>
          </cell>
          <cell r="H85" t="str">
            <v>OAC</v>
          </cell>
        </row>
        <row r="86">
          <cell r="A86" t="str">
            <v>04.200.20</v>
          </cell>
          <cell r="B86" t="str">
            <v>CORPO DE BSCC 3,00 x 3,00 M ALT. 7,50 a 10,00 M</v>
          </cell>
          <cell r="C86" t="str">
            <v>m</v>
          </cell>
          <cell r="D86" t="str">
            <v>DNER-ES-286/97</v>
          </cell>
          <cell r="E86">
            <v>1685.22</v>
          </cell>
          <cell r="F86">
            <v>603.30999999999995</v>
          </cell>
          <cell r="G86">
            <v>2288.5299999999997</v>
          </cell>
          <cell r="H86" t="str">
            <v>OAC</v>
          </cell>
        </row>
        <row r="87">
          <cell r="A87" t="str">
            <v>04.200.24</v>
          </cell>
          <cell r="B87" t="str">
            <v>CORPO DE BSCC 3,00 x 3,00 M ALT. 10,00 a 12,50 M</v>
          </cell>
          <cell r="C87" t="str">
            <v>m</v>
          </cell>
          <cell r="D87" t="str">
            <v>DNER-ES-286/97</v>
          </cell>
          <cell r="E87">
            <v>1782.7500000000002</v>
          </cell>
          <cell r="F87">
            <v>638.22</v>
          </cell>
          <cell r="G87">
            <v>2420.9700000000003</v>
          </cell>
          <cell r="H87" t="str">
            <v>OAC</v>
          </cell>
        </row>
        <row r="88">
          <cell r="A88" t="str">
            <v>04.200.26</v>
          </cell>
          <cell r="B88" t="str">
            <v>CORPO DE BSCC 2,00 x 2,00 M ALT. 12,50 a 15,00 M</v>
          </cell>
          <cell r="C88" t="str">
            <v>m</v>
          </cell>
          <cell r="D88" t="str">
            <v>DNER-ES-286/97</v>
          </cell>
          <cell r="E88">
            <v>936.76</v>
          </cell>
          <cell r="F88">
            <v>335.36</v>
          </cell>
          <cell r="G88">
            <v>1272.1199999999999</v>
          </cell>
          <cell r="H88" t="str">
            <v>OAC</v>
          </cell>
        </row>
        <row r="89">
          <cell r="A89" t="str">
            <v>04.200.27</v>
          </cell>
          <cell r="B89" t="str">
            <v>CORPO DE BSCC 2,5 x 2,50 M ALT. 12,50 a 15,00 M</v>
          </cell>
          <cell r="C89" t="str">
            <v>m</v>
          </cell>
          <cell r="D89" t="str">
            <v>DNER-ES-286/97</v>
          </cell>
          <cell r="E89">
            <v>1478.06</v>
          </cell>
          <cell r="F89">
            <v>529.15</v>
          </cell>
          <cell r="G89">
            <v>2007.21</v>
          </cell>
          <cell r="H89" t="str">
            <v>OAC</v>
          </cell>
        </row>
        <row r="90">
          <cell r="A90" t="str">
            <v>04.201.02</v>
          </cell>
          <cell r="B90" t="str">
            <v>BOCA DE BSCC 2,00 x 2,00 M NORMAL</v>
          </cell>
          <cell r="C90" t="str">
            <v>unid.</v>
          </cell>
          <cell r="D90" t="str">
            <v>DNER-ES-286/97</v>
          </cell>
          <cell r="E90">
            <v>4338.92</v>
          </cell>
          <cell r="F90">
            <v>1553.33</v>
          </cell>
          <cell r="G90">
            <v>5892.25</v>
          </cell>
          <cell r="H90" t="str">
            <v>OAC</v>
          </cell>
        </row>
        <row r="91">
          <cell r="A91" t="str">
            <v>04.201.03</v>
          </cell>
          <cell r="B91" t="str">
            <v>BOCA DE BSCC 2,50 x 2,50 M NORMAL</v>
          </cell>
          <cell r="C91" t="str">
            <v>unid.</v>
          </cell>
          <cell r="D91" t="str">
            <v>DNER-ES-286/97</v>
          </cell>
          <cell r="E91">
            <v>5863.87</v>
          </cell>
          <cell r="F91">
            <v>2099.27</v>
          </cell>
          <cell r="G91">
            <v>7963.1399999999994</v>
          </cell>
          <cell r="H91" t="str">
            <v>OAC</v>
          </cell>
        </row>
        <row r="92">
          <cell r="A92" t="str">
            <v>04.201.04</v>
          </cell>
          <cell r="B92" t="str">
            <v>BOCA DE BSCC 3,00 x 3,00 M NORMAL</v>
          </cell>
          <cell r="C92" t="str">
            <v>unid.</v>
          </cell>
          <cell r="D92" t="str">
            <v>DNER-ES-286/97</v>
          </cell>
          <cell r="E92">
            <v>8305.1099999999988</v>
          </cell>
          <cell r="F92">
            <v>2973.23</v>
          </cell>
          <cell r="G92">
            <v>11278.339999999998</v>
          </cell>
          <cell r="H92" t="str">
            <v>OAC</v>
          </cell>
        </row>
        <row r="93">
          <cell r="A93" t="str">
            <v>04.210.23</v>
          </cell>
          <cell r="B93" t="str">
            <v>CORPO DE BDCC 2,50 x 2,50 M ALT. 10,00 a 12,50 M</v>
          </cell>
          <cell r="C93" t="str">
            <v>m</v>
          </cell>
          <cell r="D93" t="str">
            <v>DNER-ES-286/97</v>
          </cell>
          <cell r="E93">
            <v>1993.81</v>
          </cell>
          <cell r="F93">
            <v>713.78</v>
          </cell>
          <cell r="G93">
            <v>2707.59</v>
          </cell>
          <cell r="H93" t="str">
            <v>OAC</v>
          </cell>
        </row>
        <row r="94">
          <cell r="A94" t="str">
            <v>04.211.03</v>
          </cell>
          <cell r="B94" t="str">
            <v>BOCA DE BSCC 2,50 x 2,50 M NORMAL</v>
          </cell>
          <cell r="C94" t="str">
            <v>unid.</v>
          </cell>
          <cell r="D94" t="str">
            <v>DNER-ES-286/97</v>
          </cell>
          <cell r="E94">
            <v>7007.13</v>
          </cell>
          <cell r="F94">
            <v>2508.5500000000002</v>
          </cell>
          <cell r="G94">
            <v>9515.68</v>
          </cell>
          <cell r="H94" t="str">
            <v>OAC</v>
          </cell>
        </row>
        <row r="95">
          <cell r="A95" t="str">
            <v>04.220.09</v>
          </cell>
          <cell r="B95" t="str">
            <v>CORPO DE BTCC 1,50 x 1,50 M ALT. 2,50 a 5,00 M</v>
          </cell>
          <cell r="C95" t="str">
            <v>m</v>
          </cell>
          <cell r="D95" t="str">
            <v>DNER-ES-286/97</v>
          </cell>
          <cell r="E95">
            <v>1047.06</v>
          </cell>
          <cell r="F95">
            <v>374.85</v>
          </cell>
          <cell r="G95">
            <v>1421.9099999999999</v>
          </cell>
          <cell r="H95" t="str">
            <v>OAC</v>
          </cell>
        </row>
        <row r="96">
          <cell r="A96" t="str">
            <v>04.220.11</v>
          </cell>
          <cell r="B96" t="str">
            <v>CORPO DE BTCC 2,50 x 2,50 M ALT. 2,50 a 5,00 M</v>
          </cell>
          <cell r="C96" t="str">
            <v>m</v>
          </cell>
          <cell r="D96" t="str">
            <v>DNER-ES-286/97</v>
          </cell>
          <cell r="E96">
            <v>2132.37</v>
          </cell>
          <cell r="F96">
            <v>763.39</v>
          </cell>
          <cell r="G96">
            <v>2895.7599999999998</v>
          </cell>
          <cell r="H96" t="str">
            <v>OAC</v>
          </cell>
        </row>
        <row r="97">
          <cell r="A97" t="str">
            <v>04.220.20</v>
          </cell>
          <cell r="B97" t="str">
            <v>CORPO DE BTCC 3,00 x 3,00 M ALT. 7,50 a 10,00 M</v>
          </cell>
          <cell r="C97" t="str">
            <v>m</v>
          </cell>
          <cell r="D97" t="str">
            <v>DNER-ES-286/97</v>
          </cell>
          <cell r="E97">
            <v>3681.4599999999996</v>
          </cell>
          <cell r="F97">
            <v>1317.96</v>
          </cell>
          <cell r="G97">
            <v>4999.42</v>
          </cell>
          <cell r="H97" t="str">
            <v>OAC</v>
          </cell>
        </row>
        <row r="98">
          <cell r="A98" t="str">
            <v>04.220.28</v>
          </cell>
          <cell r="B98" t="str">
            <v>CORPO DE BTCC 3,00 x 3,00 M ALT. 12,50 a 15,00 M</v>
          </cell>
          <cell r="C98" t="str">
            <v>m</v>
          </cell>
          <cell r="D98" t="str">
            <v>DNER-ES-286/97</v>
          </cell>
          <cell r="E98">
            <v>4085.29</v>
          </cell>
          <cell r="F98">
            <v>1462.53</v>
          </cell>
          <cell r="G98">
            <v>5547.82</v>
          </cell>
          <cell r="H98" t="str">
            <v>OAC</v>
          </cell>
        </row>
        <row r="99">
          <cell r="A99" t="str">
            <v>04.221.01</v>
          </cell>
          <cell r="B99" t="str">
            <v>BOCA DE BSCC 1,50 x 1,50 M NORMAL</v>
          </cell>
          <cell r="C99" t="str">
            <v>unid.</v>
          </cell>
          <cell r="D99" t="str">
            <v>DNER-ES-286/97</v>
          </cell>
          <cell r="E99">
            <v>4032.1099999999997</v>
          </cell>
          <cell r="F99">
            <v>1443.5</v>
          </cell>
          <cell r="G99">
            <v>5475.61</v>
          </cell>
          <cell r="H99" t="str">
            <v>OAC</v>
          </cell>
        </row>
        <row r="100">
          <cell r="A100" t="str">
            <v>04.221.03</v>
          </cell>
          <cell r="B100" t="str">
            <v>BOCA DE BSCC 2,50 x 2,50 M NORMAL</v>
          </cell>
          <cell r="C100" t="str">
            <v>unid.</v>
          </cell>
          <cell r="D100" t="str">
            <v>DNER-ES-286/97</v>
          </cell>
          <cell r="E100">
            <v>8611.75</v>
          </cell>
          <cell r="F100">
            <v>3083.01</v>
          </cell>
          <cell r="G100">
            <v>11694.76</v>
          </cell>
          <cell r="H100" t="str">
            <v>OAC</v>
          </cell>
        </row>
        <row r="101">
          <cell r="A101" t="str">
            <v>04.221.04</v>
          </cell>
          <cell r="B101" t="str">
            <v>BOCA DE BSCC 3,00 x 3,00 M NORMAL</v>
          </cell>
          <cell r="C101" t="str">
            <v>unid.</v>
          </cell>
          <cell r="D101" t="str">
            <v>DNER-ES-286/97</v>
          </cell>
          <cell r="E101">
            <v>12159.140000000001</v>
          </cell>
          <cell r="F101">
            <v>4352.97</v>
          </cell>
          <cell r="G101">
            <v>16512.11</v>
          </cell>
          <cell r="H101" t="str">
            <v>OAC</v>
          </cell>
        </row>
        <row r="102">
          <cell r="A102" t="str">
            <v>04.930.03</v>
          </cell>
          <cell r="B102" t="str">
            <v>CAIXA COLETORA DE SARJETA - CCS 03</v>
          </cell>
          <cell r="C102" t="str">
            <v>unid.</v>
          </cell>
          <cell r="D102" t="str">
            <v>DNER-ES-287/97</v>
          </cell>
          <cell r="E102">
            <v>546.06999999999994</v>
          </cell>
          <cell r="F102">
            <v>195.49</v>
          </cell>
          <cell r="G102">
            <v>741.56</v>
          </cell>
          <cell r="H102" t="str">
            <v>OAC</v>
          </cell>
        </row>
        <row r="103">
          <cell r="A103" t="str">
            <v>04.931.03</v>
          </cell>
          <cell r="B103" t="str">
            <v>CAIXA COLETORA DE TALVEGUE - CCT 03</v>
          </cell>
          <cell r="C103" t="str">
            <v>unid.</v>
          </cell>
          <cell r="D103" t="str">
            <v>DNER-ES-287/97</v>
          </cell>
          <cell r="E103">
            <v>557.82999999999993</v>
          </cell>
          <cell r="F103">
            <v>199.7</v>
          </cell>
          <cell r="G103">
            <v>757.53</v>
          </cell>
          <cell r="H103" t="str">
            <v>OAC</v>
          </cell>
        </row>
        <row r="104">
          <cell r="A104" t="str">
            <v>OBRAS COMPLEMENTARES</v>
          </cell>
        </row>
        <row r="105">
          <cell r="A105" t="str">
            <v>05.300.02</v>
          </cell>
          <cell r="B105" t="str">
            <v>ENROCAMENTO DE PEDRA JOGADA</v>
          </cell>
          <cell r="C105" t="str">
            <v>m³</v>
          </cell>
          <cell r="D105" t="str">
            <v>DNER-ES-292/97</v>
          </cell>
          <cell r="E105">
            <v>19.340000000000003</v>
          </cell>
          <cell r="F105">
            <v>6.92</v>
          </cell>
          <cell r="G105">
            <v>26.260000000000005</v>
          </cell>
          <cell r="H105" t="str">
            <v>Obras Comp.</v>
          </cell>
        </row>
        <row r="106">
          <cell r="A106" t="str">
            <v>05.301.00</v>
          </cell>
          <cell r="B106" t="str">
            <v>ALVENARIA DE PEDRA ARGAMASSADA</v>
          </cell>
          <cell r="C106" t="str">
            <v>m³</v>
          </cell>
          <cell r="D106" t="str">
            <v>DNER-ES-292/97</v>
          </cell>
          <cell r="E106">
            <v>84.77</v>
          </cell>
          <cell r="F106">
            <v>30.35</v>
          </cell>
          <cell r="G106">
            <v>115.12</v>
          </cell>
          <cell r="H106" t="str">
            <v>Obras Comp.</v>
          </cell>
        </row>
        <row r="107">
          <cell r="A107" t="str">
            <v>05.999.04</v>
          </cell>
          <cell r="B107" t="str">
            <v>MURO DE ARRIMO EM GABIÕES</v>
          </cell>
          <cell r="C107" t="str">
            <v>m³</v>
          </cell>
          <cell r="D107" t="str">
            <v>DNER-ES-343/97</v>
          </cell>
          <cell r="E107">
            <v>87.039999999999992</v>
          </cell>
          <cell r="F107">
            <v>31.16</v>
          </cell>
          <cell r="G107">
            <v>118.19999999999999</v>
          </cell>
          <cell r="H107" t="str">
            <v>Obras Comp.</v>
          </cell>
        </row>
        <row r="108">
          <cell r="A108" t="str">
            <v>06.400.01</v>
          </cell>
          <cell r="B108" t="str">
            <v>CERCA DE ARAME FARPADO COM MOURÃO DE CONCRETO</v>
          </cell>
          <cell r="C108" t="str">
            <v>m</v>
          </cell>
          <cell r="D108" t="str">
            <v>DNER-ES-338/97</v>
          </cell>
          <cell r="E108">
            <v>4.8599999999999994</v>
          </cell>
          <cell r="F108">
            <v>1.74</v>
          </cell>
          <cell r="G108">
            <v>6.6</v>
          </cell>
          <cell r="H108" t="str">
            <v>Obras Comp.</v>
          </cell>
        </row>
        <row r="109">
          <cell r="A109" t="str">
            <v>SINALIZAÇÃO</v>
          </cell>
        </row>
        <row r="110">
          <cell r="A110" t="str">
            <v>06.010.01</v>
          </cell>
          <cell r="B110" t="str">
            <v>DEFENSA SEMI-MALEÁVEL SIMPLES (FORN./IMPL.)</v>
          </cell>
          <cell r="C110" t="str">
            <v>m</v>
          </cell>
          <cell r="D110" t="str">
            <v>DNER-ES-144/97</v>
          </cell>
          <cell r="E110">
            <v>90.28</v>
          </cell>
          <cell r="F110">
            <v>32.32</v>
          </cell>
          <cell r="G110">
            <v>122.6</v>
          </cell>
          <cell r="H110" t="str">
            <v>Sinalização</v>
          </cell>
        </row>
        <row r="111">
          <cell r="A111" t="str">
            <v>06.110.01</v>
          </cell>
          <cell r="B111" t="str">
            <v>PINTURA DE FAIXA COM TERMOPLÁSTICO - 3 ANOS</v>
          </cell>
          <cell r="C111" t="str">
            <v>m²</v>
          </cell>
          <cell r="D111" t="str">
            <v>DNER-ES-339/97</v>
          </cell>
          <cell r="E111">
            <v>14.79</v>
          </cell>
          <cell r="F111">
            <v>5.29</v>
          </cell>
          <cell r="G111">
            <v>20.079999999999998</v>
          </cell>
          <cell r="H111" t="str">
            <v>Sinalização</v>
          </cell>
        </row>
        <row r="112">
          <cell r="A112" t="str">
            <v>06.110.02</v>
          </cell>
          <cell r="B112" t="str">
            <v>PINTURA DE SETAS E ZEBRADOS COM TERMOPLÁSTICO</v>
          </cell>
          <cell r="C112" t="str">
            <v>m²</v>
          </cell>
          <cell r="D112" t="str">
            <v>DNER-ES-339/97</v>
          </cell>
          <cell r="E112">
            <v>18.03</v>
          </cell>
          <cell r="F112">
            <v>6.45</v>
          </cell>
          <cell r="G112">
            <v>24.48</v>
          </cell>
          <cell r="H112" t="str">
            <v>Sinalização</v>
          </cell>
        </row>
        <row r="113">
          <cell r="A113" t="str">
            <v>06.120.01</v>
          </cell>
          <cell r="B113" t="str">
            <v>TACHA REFLETIVA MONODIRECIONAL (FORN./COLOC.)</v>
          </cell>
          <cell r="C113" t="str">
            <v>m²</v>
          </cell>
          <cell r="D113" t="str">
            <v>DNER-ES-339/97</v>
          </cell>
          <cell r="E113">
            <v>7.67</v>
          </cell>
          <cell r="F113">
            <v>2.75</v>
          </cell>
          <cell r="G113">
            <v>10.42</v>
          </cell>
          <cell r="H113" t="str">
            <v>Sinalização</v>
          </cell>
        </row>
        <row r="114">
          <cell r="A114" t="str">
            <v>06.121.01</v>
          </cell>
          <cell r="B114" t="str">
            <v>TACHA REFLETIVA BIDIRECIONAL (FORN./COLOC.)</v>
          </cell>
          <cell r="C114" t="str">
            <v>m²</v>
          </cell>
          <cell r="D114" t="str">
            <v>DNER-ES-339/97</v>
          </cell>
          <cell r="E114">
            <v>8.5400000000000009</v>
          </cell>
          <cell r="F114">
            <v>3.06</v>
          </cell>
          <cell r="G114">
            <v>11.600000000000001</v>
          </cell>
          <cell r="H114" t="str">
            <v>Sinalização</v>
          </cell>
        </row>
        <row r="115">
          <cell r="A115" t="str">
            <v>06.200.02</v>
          </cell>
          <cell r="B115" t="str">
            <v>PLACA DE SINALIZAÇÃO TOTALMENTE REFLETIVA</v>
          </cell>
          <cell r="C115" t="str">
            <v>m²</v>
          </cell>
          <cell r="D115" t="str">
            <v>DNER-ES-340/97</v>
          </cell>
          <cell r="E115">
            <v>136.58000000000001</v>
          </cell>
          <cell r="F115">
            <v>48.9</v>
          </cell>
          <cell r="G115">
            <v>185.48000000000002</v>
          </cell>
          <cell r="H115" t="str">
            <v>Sinalização</v>
          </cell>
        </row>
        <row r="116">
          <cell r="A116" t="str">
            <v>06.230.01</v>
          </cell>
          <cell r="B116" t="str">
            <v>BALIZADOR BIDIRECIONAL</v>
          </cell>
          <cell r="C116" t="str">
            <v>unid.</v>
          </cell>
          <cell r="D116" t="str">
            <v>DNER-ES-340/97</v>
          </cell>
          <cell r="E116">
            <v>7.2</v>
          </cell>
          <cell r="F116">
            <v>2.58</v>
          </cell>
          <cell r="G116">
            <v>9.7800000000000011</v>
          </cell>
          <cell r="H116" t="str">
            <v>Sinalização</v>
          </cell>
        </row>
        <row r="117">
          <cell r="A117" t="str">
            <v>MEIO AMBIENTE</v>
          </cell>
        </row>
        <row r="118">
          <cell r="A118" t="str">
            <v>05.100.00</v>
          </cell>
          <cell r="B118" t="str">
            <v>ENLEIVAMENTO</v>
          </cell>
          <cell r="C118" t="str">
            <v>m²</v>
          </cell>
          <cell r="D118" t="str">
            <v>DNER-ES-341/97</v>
          </cell>
          <cell r="E118">
            <v>1.3599999999999999</v>
          </cell>
          <cell r="F118">
            <v>0.49</v>
          </cell>
          <cell r="G118">
            <v>1.8499999999999999</v>
          </cell>
          <cell r="H118" t="str">
            <v>Obras Comp.</v>
          </cell>
        </row>
        <row r="119">
          <cell r="A119" t="str">
            <v>05.101.00</v>
          </cell>
          <cell r="B119" t="str">
            <v>SEMEADURA MANUAL</v>
          </cell>
          <cell r="C119" t="str">
            <v>m²</v>
          </cell>
          <cell r="D119" t="str">
            <v>DNER-ES-341/97</v>
          </cell>
          <cell r="E119">
            <v>0.51</v>
          </cell>
          <cell r="F119">
            <v>0.18</v>
          </cell>
          <cell r="G119">
            <v>0.69</v>
          </cell>
          <cell r="H119" t="str">
            <v>Obras Comp.</v>
          </cell>
        </row>
        <row r="120">
          <cell r="A120" t="str">
            <v>05.102.00</v>
          </cell>
          <cell r="B120" t="str">
            <v>HIDROSSEMEADURA</v>
          </cell>
          <cell r="C120" t="str">
            <v>m²</v>
          </cell>
          <cell r="D120" t="str">
            <v>DNER-ES-341/97</v>
          </cell>
          <cell r="E120">
            <v>0.28000000000000003</v>
          </cell>
          <cell r="F120">
            <v>0.1</v>
          </cell>
          <cell r="G120">
            <v>0.38</v>
          </cell>
          <cell r="H120" t="str">
            <v>Obras Comp.</v>
          </cell>
        </row>
        <row r="121">
          <cell r="A121" t="str">
            <v>05.999.01</v>
          </cell>
          <cell r="B121" t="str">
            <v>PLANTIO DE ÁRVORES E ARBUSTOS</v>
          </cell>
          <cell r="C121" t="str">
            <v>unid.</v>
          </cell>
          <cell r="D121" t="str">
            <v>CE-PE - 01</v>
          </cell>
          <cell r="E121">
            <v>2.31</v>
          </cell>
          <cell r="F121">
            <v>0.83</v>
          </cell>
          <cell r="G121">
            <v>3.14</v>
          </cell>
          <cell r="H121" t="str">
            <v>Obras Comp.</v>
          </cell>
        </row>
        <row r="122">
          <cell r="A122" t="str">
            <v>05.999.02</v>
          </cell>
          <cell r="B122" t="str">
            <v>CONFORMAÇÃO DE CX. DE EMPRÉSTIMOS, JAZIDAS E BOTA-FORA</v>
          </cell>
          <cell r="C122" t="str">
            <v>m²</v>
          </cell>
          <cell r="D122" t="str">
            <v>DNER-ES-341/97</v>
          </cell>
          <cell r="F122">
            <v>0</v>
          </cell>
          <cell r="G122">
            <v>0</v>
          </cell>
        </row>
        <row r="123">
          <cell r="A123" t="str">
            <v>05.999.02</v>
          </cell>
          <cell r="B123" t="str">
            <v>PLANTIO DE GRAMA EM PLACA</v>
          </cell>
          <cell r="C123" t="str">
            <v>m²</v>
          </cell>
          <cell r="D123" t="str">
            <v>DNER-ES-341/97</v>
          </cell>
          <cell r="F123">
            <v>0</v>
          </cell>
          <cell r="G123">
            <v>0</v>
          </cell>
        </row>
        <row r="124">
          <cell r="A124" t="str">
            <v>05.999.03</v>
          </cell>
          <cell r="B124" t="str">
            <v>RECOMP. VEGETAL DE CAIXA DE EMPRÉSTIMO, JAZIDA E BOTA-FORA</v>
          </cell>
          <cell r="C124" t="str">
            <v>m²</v>
          </cell>
          <cell r="D124" t="str">
            <v>DNER-ES-341/97</v>
          </cell>
          <cell r="F124">
            <v>0</v>
          </cell>
          <cell r="G124">
            <v>0</v>
          </cell>
        </row>
        <row r="125">
          <cell r="A125" t="str">
            <v>COMPOSIÇÕES AUXILIARES</v>
          </cell>
        </row>
        <row r="126">
          <cell r="A126" t="str">
            <v>01.200.01</v>
          </cell>
          <cell r="B126" t="str">
            <v>ESCAVAÇÃO E CARGA DE MATERIAL DE JAZIDA</v>
          </cell>
          <cell r="C126" t="str">
            <v>m³</v>
          </cell>
          <cell r="E126">
            <v>0.97</v>
          </cell>
          <cell r="H126" t="str">
            <v>Custos Básicos</v>
          </cell>
        </row>
        <row r="127">
          <cell r="A127" t="str">
            <v>01.999.01</v>
          </cell>
          <cell r="B127" t="str">
            <v>LIMPEZA SUPERFICIAL DA CAMADA VEGETAL</v>
          </cell>
          <cell r="C127" t="str">
            <v>m²</v>
          </cell>
          <cell r="E127">
            <v>0.06</v>
          </cell>
          <cell r="H127" t="str">
            <v>Custos Básicos</v>
          </cell>
        </row>
        <row r="128">
          <cell r="A128" t="str">
            <v>01.999.02</v>
          </cell>
          <cell r="B128" t="str">
            <v>EXPURGO DE JAZIDA</v>
          </cell>
          <cell r="C128" t="str">
            <v>m³</v>
          </cell>
          <cell r="E128">
            <v>0.66</v>
          </cell>
          <cell r="H128" t="str">
            <v>Custos Básicos</v>
          </cell>
        </row>
        <row r="129">
          <cell r="A129" t="str">
            <v>01.999.03</v>
          </cell>
          <cell r="B129" t="str">
            <v>DESMATAMENTO DE JAZIDA</v>
          </cell>
          <cell r="C129" t="str">
            <v>m³</v>
          </cell>
          <cell r="E129">
            <v>0.05</v>
          </cell>
          <cell r="H129" t="str">
            <v>Custos Básicos</v>
          </cell>
        </row>
        <row r="130">
          <cell r="A130" t="str">
            <v>03.000.02</v>
          </cell>
          <cell r="B130" t="str">
            <v>ESCAVAÇÃO MANUAL DE CAVAS EM MAT. 1ª CATEGORIA</v>
          </cell>
          <cell r="C130" t="str">
            <v>m³</v>
          </cell>
          <cell r="E130">
            <v>12.57</v>
          </cell>
          <cell r="H130" t="str">
            <v>Custos Básicos</v>
          </cell>
        </row>
        <row r="131">
          <cell r="A131" t="str">
            <v>03.300.01</v>
          </cell>
          <cell r="B131" t="str">
            <v>CONCRETO MAGRO</v>
          </cell>
          <cell r="C131" t="str">
            <v>m³</v>
          </cell>
          <cell r="E131">
            <v>146</v>
          </cell>
          <cell r="H131" t="str">
            <v>Custos Básicos</v>
          </cell>
        </row>
        <row r="132">
          <cell r="A132" t="str">
            <v>03.310.03</v>
          </cell>
          <cell r="B132" t="str">
            <v>CONCRETO CICLOPICO FCK = 12 MPA</v>
          </cell>
          <cell r="C132" t="str">
            <v>m³</v>
          </cell>
          <cell r="E132">
            <v>145.64000000000001</v>
          </cell>
          <cell r="H132" t="str">
            <v>Custos Básicos</v>
          </cell>
        </row>
        <row r="133">
          <cell r="A133" t="str">
            <v>03.321.01</v>
          </cell>
          <cell r="B133" t="str">
            <v>CONCRETO FCK=10 MPA</v>
          </cell>
          <cell r="C133" t="str">
            <v>m³</v>
          </cell>
          <cell r="E133">
            <v>163.38</v>
          </cell>
          <cell r="H133" t="str">
            <v>Custos Básicos</v>
          </cell>
        </row>
        <row r="134">
          <cell r="A134" t="str">
            <v>03.325.00</v>
          </cell>
          <cell r="B134" t="str">
            <v>CONCRETO FCK=18 MPA</v>
          </cell>
          <cell r="C134" t="str">
            <v>m³</v>
          </cell>
          <cell r="E134">
            <v>177.85</v>
          </cell>
          <cell r="H134" t="str">
            <v>Custos Básicos</v>
          </cell>
        </row>
        <row r="135">
          <cell r="A135" t="str">
            <v>03.326.00</v>
          </cell>
          <cell r="B135" t="str">
            <v>CONCRETO FCK=20 MPA</v>
          </cell>
          <cell r="C135" t="str">
            <v>m³</v>
          </cell>
          <cell r="E135">
            <v>181.90999999999997</v>
          </cell>
          <cell r="H135" t="str">
            <v>Custos Básicos</v>
          </cell>
        </row>
        <row r="136">
          <cell r="A136" t="str">
            <v>03.329.04</v>
          </cell>
          <cell r="B136" t="str">
            <v>CONCRETO FCK=12  MPA</v>
          </cell>
          <cell r="C136" t="str">
            <v>m³</v>
          </cell>
          <cell r="E136">
            <v>168.03</v>
          </cell>
          <cell r="H136" t="str">
            <v>Custos Básicos</v>
          </cell>
        </row>
        <row r="137">
          <cell r="A137" t="str">
            <v>03.340.00</v>
          </cell>
          <cell r="B137" t="str">
            <v>ARGAMASSA CIMENTO-AREIA 1-3</v>
          </cell>
          <cell r="C137" t="str">
            <v>m³</v>
          </cell>
          <cell r="E137">
            <v>154.82</v>
          </cell>
          <cell r="H137" t="str">
            <v>Custos Básicos</v>
          </cell>
        </row>
        <row r="138">
          <cell r="A138" t="str">
            <v>03.341.00</v>
          </cell>
          <cell r="B138" t="str">
            <v>ARGAMASSA CIMENTO-AREIA 1-4</v>
          </cell>
          <cell r="C138" t="str">
            <v>m³</v>
          </cell>
          <cell r="E138">
            <v>136.55000000000001</v>
          </cell>
          <cell r="H138" t="str">
            <v>Custos Básicos</v>
          </cell>
        </row>
        <row r="139">
          <cell r="A139" t="str">
            <v>03.353.00</v>
          </cell>
          <cell r="B139" t="str">
            <v>FORNECIMENTO, PREPARO E COLOCAÇÃO AÇO CA-50</v>
          </cell>
          <cell r="C139" t="str">
            <v>kg</v>
          </cell>
          <cell r="E139">
            <v>1.65</v>
          </cell>
          <cell r="H139" t="str">
            <v>Custos Básicos</v>
          </cell>
        </row>
        <row r="140">
          <cell r="A140" t="str">
            <v>03.370.00</v>
          </cell>
          <cell r="B140" t="str">
            <v>FORMAS COMUNS DE MADEIRA</v>
          </cell>
          <cell r="C140" t="str">
            <v>m²</v>
          </cell>
          <cell r="E140">
            <v>17.650000000000002</v>
          </cell>
          <cell r="H140" t="str">
            <v>Custos Básicos</v>
          </cell>
        </row>
        <row r="141">
          <cell r="A141" t="str">
            <v>03.371.00</v>
          </cell>
          <cell r="B141" t="str">
            <v>FORMA DE MADEIRA COMPENSADA</v>
          </cell>
          <cell r="C141" t="str">
            <v>m²</v>
          </cell>
          <cell r="E141">
            <v>13.209999999999999</v>
          </cell>
          <cell r="H141" t="str">
            <v>Custos Básicos</v>
          </cell>
        </row>
        <row r="142">
          <cell r="A142" t="str">
            <v>03.940.00</v>
          </cell>
          <cell r="B142" t="str">
            <v>APILOAMENTO MANUAL</v>
          </cell>
          <cell r="C142" t="str">
            <v>m³</v>
          </cell>
          <cell r="E142">
            <v>2.9</v>
          </cell>
          <cell r="H142" t="str">
            <v>Custos Básicos</v>
          </cell>
        </row>
        <row r="143">
          <cell r="A143" t="str">
            <v>04.999.03</v>
          </cell>
          <cell r="B143" t="str">
            <v xml:space="preserve">ESCORAMENTO DE BUEIROS CELULARES                                         </v>
          </cell>
          <cell r="C143" t="str">
            <v>m³</v>
          </cell>
          <cell r="E143">
            <v>7.7600000000000007</v>
          </cell>
          <cell r="H143" t="str">
            <v>Custos Básicos</v>
          </cell>
        </row>
        <row r="144">
          <cell r="A144" t="str">
            <v>04.999.06</v>
          </cell>
          <cell r="B144" t="str">
            <v>SOLO LOCAL / SELO DE ARGILA</v>
          </cell>
          <cell r="C144" t="str">
            <v>m³</v>
          </cell>
          <cell r="E144">
            <v>7.26</v>
          </cell>
          <cell r="H144" t="str">
            <v>Custos Básicos</v>
          </cell>
        </row>
        <row r="145">
          <cell r="A145" t="str">
            <v>04.999.07</v>
          </cell>
          <cell r="B145" t="str">
            <v>LASTRO DE BRITA</v>
          </cell>
          <cell r="C145" t="str">
            <v>m³</v>
          </cell>
          <cell r="E145">
            <v>93.47999999999999</v>
          </cell>
          <cell r="H145" t="str">
            <v>Custos Básicos</v>
          </cell>
        </row>
        <row r="146">
          <cell r="A146" t="str">
            <v>05.000.11</v>
          </cell>
          <cell r="B146" t="str">
            <v>DENTES P/ BUEIROS SIMPLES Ø 1,00 m</v>
          </cell>
          <cell r="C146" t="str">
            <v>unid.</v>
          </cell>
          <cell r="E146">
            <v>38.85</v>
          </cell>
          <cell r="H146" t="str">
            <v>Custos Básicos</v>
          </cell>
        </row>
        <row r="147">
          <cell r="A147" t="str">
            <v>05.301.00</v>
          </cell>
          <cell r="B147" t="str">
            <v>ALVENARIA DE PEDRA ARGAMASSADA</v>
          </cell>
          <cell r="C147" t="str">
            <v>m³</v>
          </cell>
          <cell r="E147">
            <v>84.77</v>
          </cell>
          <cell r="H147" t="str">
            <v>Sinalização</v>
          </cell>
        </row>
        <row r="148">
          <cell r="A148" t="str">
            <v>09.999.01</v>
          </cell>
          <cell r="B148" t="str">
            <v>TORRE DE MADEIRA</v>
          </cell>
          <cell r="C148" t="str">
            <v>unid.</v>
          </cell>
          <cell r="E148">
            <v>69.460000000000008</v>
          </cell>
          <cell r="H148" t="str">
            <v>Custos Básicos</v>
          </cell>
        </row>
        <row r="149">
          <cell r="A149" t="str">
            <v>09.519.01</v>
          </cell>
          <cell r="B149" t="str">
            <v>OBTENÇÃO DE GRAMAS EM PLACAS</v>
          </cell>
          <cell r="C149" t="str">
            <v>m²</v>
          </cell>
          <cell r="E149">
            <v>0.78</v>
          </cell>
          <cell r="H149" t="str">
            <v>Custos Básicos</v>
          </cell>
        </row>
        <row r="150">
          <cell r="A150" t="str">
            <v>09.512.02</v>
          </cell>
          <cell r="B150" t="str">
            <v>TUBO DE CONCRETO POROSO Ø 0,20 m</v>
          </cell>
          <cell r="C150" t="str">
            <v>m</v>
          </cell>
          <cell r="E150">
            <v>4.63</v>
          </cell>
          <cell r="H150" t="str">
            <v>Custos Básicos</v>
          </cell>
        </row>
        <row r="151">
          <cell r="A151" t="str">
            <v>09.512.07</v>
          </cell>
          <cell r="B151" t="str">
            <v>TUBO DE CONCRETO ARMADO Ø 1,00 m</v>
          </cell>
          <cell r="C151" t="str">
            <v>m</v>
          </cell>
          <cell r="E151">
            <v>180.84</v>
          </cell>
          <cell r="H151" t="str">
            <v>Custos Básicos</v>
          </cell>
        </row>
        <row r="152">
          <cell r="A152" t="str">
            <v>09.517.06</v>
          </cell>
          <cell r="B152" t="str">
            <v>RACHÃO (ESCAV.MAT.3ª CATEGORIA)</v>
          </cell>
          <cell r="C152" t="str">
            <v>m³</v>
          </cell>
          <cell r="E152">
            <v>8.14</v>
          </cell>
          <cell r="H152" t="str">
            <v>Custos Básicos</v>
          </cell>
        </row>
      </sheetData>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erviços"/>
    </sheetNames>
    <sheetDataSet>
      <sheetData sheetId="0" refreshError="1">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0.05</v>
          </cell>
          <cell r="F4">
            <v>0.02</v>
          </cell>
          <cell r="G4">
            <v>7.0000000000000007E-2</v>
          </cell>
          <cell r="H4" t="str">
            <v>Terraplenagem</v>
          </cell>
        </row>
        <row r="5">
          <cell r="A5" t="str">
            <v>01.010.00</v>
          </cell>
          <cell r="B5" t="str">
            <v>DESMATAMENTO, DESTOC. E LIMPEZA ÁREA C/ ÁRVORES DE 0,15 ATÉ 0,30M</v>
          </cell>
          <cell r="C5" t="str">
            <v>unid.</v>
          </cell>
          <cell r="D5" t="str">
            <v>DNER-ES-278/97</v>
          </cell>
          <cell r="E5">
            <v>6.57</v>
          </cell>
          <cell r="F5">
            <v>2.35</v>
          </cell>
          <cell r="G5">
            <v>8.92</v>
          </cell>
          <cell r="H5" t="str">
            <v>Terraplenagem</v>
          </cell>
        </row>
        <row r="6">
          <cell r="A6" t="str">
            <v>01.100.01</v>
          </cell>
          <cell r="B6" t="str">
            <v>ESCAVAÇÃO, CARGA E TRANSPORTE DE MAT. DE 1ª CATEGORIA DMT=50M</v>
          </cell>
          <cell r="C6" t="str">
            <v>m³</v>
          </cell>
          <cell r="D6" t="str">
            <v>DNER-ES-280/97</v>
          </cell>
          <cell r="E6">
            <v>0.46</v>
          </cell>
          <cell r="F6">
            <v>0.16</v>
          </cell>
          <cell r="G6">
            <v>0.62</v>
          </cell>
          <cell r="H6" t="str">
            <v>Terraplenagem</v>
          </cell>
        </row>
        <row r="7">
          <cell r="A7" t="str">
            <v>01.100.02</v>
          </cell>
          <cell r="B7" t="str">
            <v>ESCAVAÇÃO, CARGA E TRANSPORTE DE MAT. DE 1ª CATEGORIA DMT=50M A 200M COM MOTOSCRAPER</v>
          </cell>
          <cell r="C7" t="str">
            <v>m³</v>
          </cell>
          <cell r="D7" t="str">
            <v>DNER-ES-280/97</v>
          </cell>
          <cell r="E7">
            <v>1.24</v>
          </cell>
          <cell r="F7">
            <v>0.44</v>
          </cell>
          <cell r="G7">
            <v>1.68</v>
          </cell>
          <cell r="H7" t="str">
            <v>Terraplenagem</v>
          </cell>
        </row>
        <row r="8">
          <cell r="A8" t="str">
            <v>01.100.03</v>
          </cell>
          <cell r="B8" t="str">
            <v>ESCAVAÇÃO, CARGA E TRANSPORTE DE MAT. DE 1ª CATEGORIA DMT=200M A 400M COM MOTOSCRAPER</v>
          </cell>
          <cell r="C8" t="str">
            <v>m³</v>
          </cell>
          <cell r="D8" t="str">
            <v>DNER-ES-280/97</v>
          </cell>
          <cell r="E8">
            <v>1.47</v>
          </cell>
          <cell r="F8">
            <v>0.53</v>
          </cell>
          <cell r="G8">
            <v>2</v>
          </cell>
          <cell r="H8" t="str">
            <v>Terraplenagem</v>
          </cell>
        </row>
        <row r="9">
          <cell r="A9" t="str">
            <v>01.100.04</v>
          </cell>
          <cell r="B9" t="str">
            <v>ESCAVAÇÃO, CARGA E TRANSPORTE DE MAT. DE 1ª CATEGORIA DMT=400M A 600M COM MOTOSCRAPER</v>
          </cell>
          <cell r="C9" t="str">
            <v>m³</v>
          </cell>
          <cell r="D9" t="str">
            <v>DNER-ES-280/97</v>
          </cell>
          <cell r="E9">
            <v>1.74</v>
          </cell>
          <cell r="F9">
            <v>0.62</v>
          </cell>
          <cell r="G9">
            <v>2.36</v>
          </cell>
          <cell r="H9" t="str">
            <v>Terraplenagem</v>
          </cell>
        </row>
        <row r="10">
          <cell r="A10" t="str">
            <v>01.100.05</v>
          </cell>
          <cell r="B10" t="str">
            <v>ESCAVAÇÃO, CARGA E TRANSPORTE DE MAT. DE 1ª CATEGORIA,  DMT=600 A 800 M COM MOTOSCRAPER</v>
          </cell>
          <cell r="C10" t="str">
            <v>m³</v>
          </cell>
          <cell r="D10" t="str">
            <v>DNER-ES-280/97</v>
          </cell>
          <cell r="E10">
            <v>2.04</v>
          </cell>
          <cell r="F10">
            <v>0.73</v>
          </cell>
          <cell r="G10">
            <v>2.77</v>
          </cell>
          <cell r="H10" t="str">
            <v>Terraplenagem</v>
          </cell>
        </row>
        <row r="11">
          <cell r="A11" t="str">
            <v>01.100.06</v>
          </cell>
          <cell r="B11" t="str">
            <v>ESCAVAÇÃO, CARGA E TRANSPORTE DE MAT. DE 1ª CATEGORIA,  DMT=800 A 1000 M COM MOTOSCRAPER</v>
          </cell>
          <cell r="C11" t="str">
            <v>m³</v>
          </cell>
          <cell r="D11" t="str">
            <v>DNER-ES-280/97</v>
          </cell>
          <cell r="E11">
            <v>2.27</v>
          </cell>
          <cell r="F11">
            <v>0.81</v>
          </cell>
          <cell r="G11">
            <v>3.08</v>
          </cell>
          <cell r="H11" t="str">
            <v>Terraplenagem</v>
          </cell>
        </row>
        <row r="12">
          <cell r="A12" t="str">
            <v>01.100.07</v>
          </cell>
          <cell r="B12" t="str">
            <v>ESCAVAÇÃO, CARGA E TRANSPORTE DE MAT. DE 1ª CATEGORIA,  DMT=1000 A 1200 M COM MOTOSCRAPER</v>
          </cell>
          <cell r="C12" t="str">
            <v>m³</v>
          </cell>
          <cell r="D12" t="str">
            <v>DNER-ES-280/97</v>
          </cell>
          <cell r="E12">
            <v>2.58</v>
          </cell>
          <cell r="F12">
            <v>0.92</v>
          </cell>
          <cell r="G12">
            <v>3.5</v>
          </cell>
          <cell r="H12" t="str">
            <v>Terraplenagem</v>
          </cell>
        </row>
        <row r="13">
          <cell r="A13" t="str">
            <v>01.100.08</v>
          </cell>
          <cell r="B13" t="str">
            <v>ESCAVAÇÃO, CARGA E TRANSPORTE DE MAT. DE 1ª CATEGORIA, DMT= 1200 A 1400M  COM MOTOSCRAPER</v>
          </cell>
          <cell r="C13" t="str">
            <v>m³</v>
          </cell>
          <cell r="D13" t="str">
            <v>DNER-ES-280/97</v>
          </cell>
          <cell r="E13">
            <v>2.87</v>
          </cell>
          <cell r="F13">
            <v>1.03</v>
          </cell>
          <cell r="G13">
            <v>3.9000000000000004</v>
          </cell>
          <cell r="H13" t="str">
            <v>Terraplenagem</v>
          </cell>
        </row>
        <row r="14">
          <cell r="A14" t="str">
            <v>01.100.16</v>
          </cell>
          <cell r="B14" t="str">
            <v>ESCAVAÇÃO, CARGA E TRANSPORTE DE MAT. DE 1ª CATEGORIA,  DMT=1400 A 1600 M C/CAMINHÃO BASCULANTE</v>
          </cell>
          <cell r="C14" t="str">
            <v>m³</v>
          </cell>
          <cell r="D14" t="str">
            <v>DNER-ES-280/97</v>
          </cell>
          <cell r="E14">
            <v>2.12</v>
          </cell>
          <cell r="F14">
            <v>0.76</v>
          </cell>
          <cell r="G14">
            <v>2.88</v>
          </cell>
          <cell r="H14" t="str">
            <v>Terraplenagem</v>
          </cell>
        </row>
        <row r="15">
          <cell r="A15" t="str">
            <v>01.100.17</v>
          </cell>
          <cell r="B15" t="str">
            <v>ESCAVAÇÃO, CARGA E TRANSPORTE DE MAT. DE 1ª CATEGORIA,  DMT=1600 A 1800 M C/CAMINHÃO BASCULANTE</v>
          </cell>
          <cell r="C15" t="str">
            <v>m³</v>
          </cell>
          <cell r="D15" t="str">
            <v>DNER-ES-280/97</v>
          </cell>
          <cell r="E15">
            <v>2.21</v>
          </cell>
          <cell r="F15">
            <v>0.79</v>
          </cell>
          <cell r="G15">
            <v>3</v>
          </cell>
          <cell r="H15" t="str">
            <v>Terraplenagem</v>
          </cell>
        </row>
        <row r="16">
          <cell r="A16" t="str">
            <v>01.100.18</v>
          </cell>
          <cell r="B16" t="str">
            <v>ESCAVAÇÃO, CARGA E TRANSPORTE DE MAT. DE 1ª CATEGORIA,  DMT=1800 A 2000 M C/CAMINHÃO BASCULANTE</v>
          </cell>
          <cell r="C16" t="str">
            <v>m³</v>
          </cell>
          <cell r="D16" t="str">
            <v>DNER-ES-280/97</v>
          </cell>
          <cell r="E16">
            <v>2.2799999999999998</v>
          </cell>
          <cell r="F16">
            <v>0.82</v>
          </cell>
          <cell r="G16">
            <v>3.0999999999999996</v>
          </cell>
          <cell r="H16" t="str">
            <v>Terraplenagem</v>
          </cell>
        </row>
        <row r="17">
          <cell r="A17" t="str">
            <v>01.100.19</v>
          </cell>
          <cell r="B17" t="str">
            <v>ESCAVAÇÃO, CARGA E TRANSPORTE DE MAT. DE 1ª CATEGORIA,  DMT=2000 A 3000 M C/CAMINHÃO BASCULANTE</v>
          </cell>
          <cell r="C17" t="str">
            <v>m³</v>
          </cell>
          <cell r="D17" t="str">
            <v>DNER-ES-280/97</v>
          </cell>
          <cell r="E17">
            <v>2.5499999999999998</v>
          </cell>
          <cell r="F17">
            <v>0.91</v>
          </cell>
          <cell r="G17">
            <v>3.46</v>
          </cell>
          <cell r="H17" t="str">
            <v>Terraplenagem</v>
          </cell>
        </row>
        <row r="18">
          <cell r="A18" t="str">
            <v>01.100.20</v>
          </cell>
          <cell r="B18" t="str">
            <v>ESCAVAÇÃO, CARGA E TRANSPORTE DE MAT. DE 1ª CATEGORIA,  DMT=3000 A 5000 M C/CAMINHÃO BASCULANTE</v>
          </cell>
          <cell r="C18" t="str">
            <v>m³</v>
          </cell>
          <cell r="D18" t="str">
            <v>DNER-ES-280/97</v>
          </cell>
          <cell r="E18">
            <v>3.23</v>
          </cell>
          <cell r="F18">
            <v>1.1599999999999999</v>
          </cell>
          <cell r="G18">
            <v>4.3899999999999997</v>
          </cell>
          <cell r="H18" t="str">
            <v>Terraplenagem</v>
          </cell>
        </row>
        <row r="19">
          <cell r="A19" t="str">
            <v>01.101.02</v>
          </cell>
          <cell r="B19" t="str">
            <v>ESCAVAÇÃO, CARGA E TRANSPORTE DE MAT. DE 2ª CATEGORIA DMT=50M A 200M COM MOTOSCRAPER</v>
          </cell>
          <cell r="C19" t="str">
            <v>m³</v>
          </cell>
          <cell r="D19" t="str">
            <v>DNER-ES-280/97</v>
          </cell>
          <cell r="E19">
            <v>1.75</v>
          </cell>
          <cell r="F19">
            <v>0.63</v>
          </cell>
          <cell r="G19">
            <v>2.38</v>
          </cell>
          <cell r="H19" t="str">
            <v>Terraplenagem</v>
          </cell>
        </row>
        <row r="20">
          <cell r="A20" t="str">
            <v>01.101.03</v>
          </cell>
          <cell r="B20" t="str">
            <v>ESCAVAÇÃO, CARGA E TRANSPORTE DE MAT. DE 2ª CATEGORIA DMT=200M A 400M COM MOTOSCRAPER</v>
          </cell>
          <cell r="C20" t="str">
            <v>m³</v>
          </cell>
          <cell r="D20" t="str">
            <v>DNER-ES-280/97</v>
          </cell>
          <cell r="E20">
            <v>1.96</v>
          </cell>
          <cell r="F20">
            <v>0.7</v>
          </cell>
          <cell r="G20">
            <v>2.66</v>
          </cell>
          <cell r="H20" t="str">
            <v>Terraplenagem</v>
          </cell>
        </row>
        <row r="21">
          <cell r="A21" t="str">
            <v>01.101.04</v>
          </cell>
          <cell r="B21" t="str">
            <v>ESCAVAÇÃO, CARGA E TRANSPORTE DE MAT. DE 2ª CATEGORIA DMT=400M A 600M COM MOTOSCRAPER</v>
          </cell>
          <cell r="C21" t="str">
            <v>m³</v>
          </cell>
          <cell r="D21" t="str">
            <v>DNER-ES-280/97</v>
          </cell>
          <cell r="E21">
            <v>2.29</v>
          </cell>
          <cell r="F21">
            <v>0.82</v>
          </cell>
          <cell r="G21">
            <v>3.11</v>
          </cell>
          <cell r="H21" t="str">
            <v>Terraplenagem</v>
          </cell>
        </row>
        <row r="22">
          <cell r="A22" t="str">
            <v>01.101.05</v>
          </cell>
          <cell r="B22" t="str">
            <v>ESCAVAÇÃO, CARGA E TRANSPORTE DE MAT. DE 2ª CATEGORIA,  DMT=600 A 800 M COM MOTOSCRAPER</v>
          </cell>
          <cell r="C22" t="str">
            <v>m³</v>
          </cell>
          <cell r="D22" t="str">
            <v>DNER-ES-280/97</v>
          </cell>
          <cell r="E22">
            <v>2.5499999999999998</v>
          </cell>
          <cell r="F22">
            <v>0.91</v>
          </cell>
          <cell r="G22">
            <v>3.46</v>
          </cell>
          <cell r="H22" t="str">
            <v>Terraplenagem</v>
          </cell>
        </row>
        <row r="23">
          <cell r="A23" t="str">
            <v>01.102.02</v>
          </cell>
          <cell r="B23" t="str">
            <v>ESCAVAÇÃO, CARGA E TRANSPORTE DE MAT. DE 3ª CATEGORIA DMT=50M A 200M</v>
          </cell>
          <cell r="C23" t="str">
            <v>m³</v>
          </cell>
          <cell r="D23" t="str">
            <v>DNER-ES-280/97</v>
          </cell>
          <cell r="E23">
            <v>8.98</v>
          </cell>
          <cell r="F23">
            <v>3.21</v>
          </cell>
          <cell r="G23">
            <v>12.190000000000001</v>
          </cell>
          <cell r="H23" t="str">
            <v>Terraplenagem</v>
          </cell>
        </row>
        <row r="24">
          <cell r="A24" t="str">
            <v>01.102.03</v>
          </cell>
          <cell r="B24" t="str">
            <v>ESCAVAÇÃO, CARGA E TRANSPORTE DE MAT. DE 3ª CATEGORIA DMT=200M A 400M</v>
          </cell>
          <cell r="C24" t="str">
            <v>m³</v>
          </cell>
          <cell r="D24" t="str">
            <v>DNER-ES-280/97</v>
          </cell>
          <cell r="E24">
            <v>9.33</v>
          </cell>
          <cell r="F24">
            <v>3.34</v>
          </cell>
          <cell r="G24">
            <v>12.67</v>
          </cell>
          <cell r="H24" t="str">
            <v>Terraplenagem</v>
          </cell>
        </row>
        <row r="25">
          <cell r="A25" t="str">
            <v>01.102.04</v>
          </cell>
          <cell r="B25" t="str">
            <v>ESCAVAÇÃO, CARGA E TRANSPORTE DE MAT. DE 3ª CATEGORIA DMT=400M A 600M</v>
          </cell>
          <cell r="C25" t="str">
            <v>m³</v>
          </cell>
          <cell r="D25" t="str">
            <v>DNER-ES-280/97</v>
          </cell>
          <cell r="E25">
            <v>9.4600000000000009</v>
          </cell>
          <cell r="F25">
            <v>3.39</v>
          </cell>
          <cell r="G25">
            <v>12.850000000000001</v>
          </cell>
          <cell r="H25" t="str">
            <v>Terraplenagem</v>
          </cell>
        </row>
        <row r="26">
          <cell r="A26" t="str">
            <v>01.102.05</v>
          </cell>
          <cell r="B26" t="str">
            <v>ESCAVAÇÃO, CARGA E TRANSPORTE DE MAT. DE 3ª CATEGORIA,  DMT=600 A 800 M</v>
          </cell>
          <cell r="C26" t="str">
            <v>m³</v>
          </cell>
          <cell r="D26" t="str">
            <v>DNER-ES-280/97</v>
          </cell>
          <cell r="E26">
            <v>9.5500000000000007</v>
          </cell>
          <cell r="F26">
            <v>3.42</v>
          </cell>
          <cell r="G26">
            <v>12.97</v>
          </cell>
          <cell r="H26" t="str">
            <v>Terraplenagem</v>
          </cell>
        </row>
        <row r="27">
          <cell r="A27" t="str">
            <v>01.300.00</v>
          </cell>
          <cell r="B27" t="str">
            <v>ESCAVAÇÃO CARGA TRANSPORTE DE SOLOS MOLES</v>
          </cell>
          <cell r="C27" t="str">
            <v>m³</v>
          </cell>
          <cell r="D27" t="str">
            <v>DNER-ES-280/97</v>
          </cell>
          <cell r="E27">
            <v>3.27</v>
          </cell>
          <cell r="F27">
            <v>1.17</v>
          </cell>
          <cell r="G27">
            <v>4.4399999999999995</v>
          </cell>
          <cell r="H27" t="str">
            <v>Terraplenagem</v>
          </cell>
        </row>
        <row r="28">
          <cell r="A28" t="str">
            <v>01.400.01</v>
          </cell>
          <cell r="B28" t="str">
            <v>COLCHÃO DRENANTE COM AREIA P/ FUNDAÇÃO DE ATERRO</v>
          </cell>
          <cell r="C28" t="str">
            <v>m³</v>
          </cell>
          <cell r="D28" t="str">
            <v>DNER-ES-280/97</v>
          </cell>
          <cell r="E28">
            <v>44.07</v>
          </cell>
          <cell r="F28">
            <v>15.78</v>
          </cell>
          <cell r="G28">
            <v>59.85</v>
          </cell>
          <cell r="H28" t="str">
            <v>Terraplenagem</v>
          </cell>
        </row>
        <row r="29">
          <cell r="A29" t="str">
            <v>01.510.00</v>
          </cell>
          <cell r="B29" t="str">
            <v>COMPACTAÇÃO DE ATERROS A 95% DO PROCTOR NORMAL</v>
          </cell>
          <cell r="C29" t="str">
            <v>m³</v>
          </cell>
          <cell r="D29" t="str">
            <v>DNER-ES-282/97</v>
          </cell>
          <cell r="E29">
            <v>0.59</v>
          </cell>
          <cell r="F29">
            <v>0.21</v>
          </cell>
          <cell r="G29">
            <v>0.79999999999999993</v>
          </cell>
          <cell r="H29" t="str">
            <v>Terraplenagem</v>
          </cell>
        </row>
        <row r="30">
          <cell r="A30" t="str">
            <v>01.511.00</v>
          </cell>
          <cell r="B30" t="str">
            <v>COMPACTAÇÃO DE ATERROS A 100% DO PROCTOR NORMAL</v>
          </cell>
          <cell r="C30" t="str">
            <v>m³</v>
          </cell>
          <cell r="D30" t="str">
            <v>DNER-ES-282/97</v>
          </cell>
          <cell r="E30">
            <v>1.01</v>
          </cell>
          <cell r="F30">
            <v>0.36</v>
          </cell>
          <cell r="G30">
            <v>1.37</v>
          </cell>
          <cell r="H30" t="str">
            <v>Terraplenagem</v>
          </cell>
        </row>
        <row r="31">
          <cell r="A31" t="str">
            <v>PAVIMENTAÇÃO</v>
          </cell>
        </row>
        <row r="32">
          <cell r="A32" t="str">
            <v>02.000.00</v>
          </cell>
          <cell r="B32" t="str">
            <v>REGULARIZAÇÃO DE SUB-LEITO</v>
          </cell>
          <cell r="C32" t="str">
            <v>m²</v>
          </cell>
          <cell r="D32" t="str">
            <v>DNER-ES-299/97</v>
          </cell>
          <cell r="E32">
            <v>0.22</v>
          </cell>
          <cell r="F32">
            <v>0.08</v>
          </cell>
          <cell r="G32">
            <v>0.3</v>
          </cell>
          <cell r="H32" t="str">
            <v>Pavimentação</v>
          </cell>
        </row>
        <row r="33">
          <cell r="A33" t="str">
            <v>02.200.00</v>
          </cell>
          <cell r="B33" t="str">
            <v>SUB-BASE ESTABILIZADA GRANULOMETRICAMENTE S/ MISTURA</v>
          </cell>
          <cell r="C33" t="str">
            <v>m³</v>
          </cell>
          <cell r="D33" t="str">
            <v>DNER-ES-301/97</v>
          </cell>
          <cell r="E33">
            <v>12.77</v>
          </cell>
          <cell r="F33">
            <v>4.57</v>
          </cell>
          <cell r="G33">
            <v>17.34</v>
          </cell>
          <cell r="H33" t="str">
            <v>Pavimentação</v>
          </cell>
        </row>
        <row r="34">
          <cell r="A34" t="str">
            <v>02.210.02</v>
          </cell>
          <cell r="B34" t="str">
            <v>BASE ESTABILIZADA GRANULOMETRICAMENTE COM MISTURA DE SOLO-AREIA NA PISTA</v>
          </cell>
          <cell r="C34" t="str">
            <v>m³</v>
          </cell>
          <cell r="D34" t="str">
            <v>DNER-ES-304/97</v>
          </cell>
          <cell r="E34">
            <v>20.92</v>
          </cell>
          <cell r="F34">
            <v>7.49</v>
          </cell>
          <cell r="G34">
            <v>28.410000000000004</v>
          </cell>
          <cell r="H34" t="str">
            <v>Pavimentação</v>
          </cell>
        </row>
        <row r="35">
          <cell r="A35" t="str">
            <v>02.300.00</v>
          </cell>
          <cell r="B35" t="str">
            <v>IMPRIMAÇÃO - EXECUÇÃO</v>
          </cell>
          <cell r="C35" t="str">
            <v>m²</v>
          </cell>
          <cell r="D35" t="str">
            <v>DNER-ES-306/97</v>
          </cell>
          <cell r="E35">
            <v>1.17</v>
          </cell>
          <cell r="F35">
            <v>0.42</v>
          </cell>
          <cell r="G35">
            <v>1.5899999999999999</v>
          </cell>
          <cell r="H35" t="str">
            <v>Pavimentação</v>
          </cell>
        </row>
        <row r="36">
          <cell r="A36" t="str">
            <v>02.500.01</v>
          </cell>
          <cell r="B36" t="str">
            <v>TRATAMENTO SUPERFICIAL SIMPLES COM EMULSÃO</v>
          </cell>
          <cell r="C36" t="str">
            <v>m²</v>
          </cell>
          <cell r="D36" t="str">
            <v>DNER-ES-309/97</v>
          </cell>
          <cell r="E36">
            <v>1.55</v>
          </cell>
          <cell r="F36">
            <v>0.55000000000000004</v>
          </cell>
          <cell r="G36">
            <v>2.1</v>
          </cell>
          <cell r="H36" t="str">
            <v>Pavimentação</v>
          </cell>
        </row>
        <row r="37">
          <cell r="A37" t="str">
            <v>02.501.01</v>
          </cell>
          <cell r="B37" t="str">
            <v>TRATAMENTO SUPERFICIAL DUPLO COM EMULSÃO</v>
          </cell>
          <cell r="C37" t="str">
            <v>m²</v>
          </cell>
          <cell r="D37" t="str">
            <v>DNER-ES-309/97</v>
          </cell>
          <cell r="E37">
            <v>3.64</v>
          </cell>
          <cell r="F37">
            <v>1.3</v>
          </cell>
          <cell r="G37">
            <v>4.9400000000000004</v>
          </cell>
          <cell r="H37" t="str">
            <v>Pavimentação</v>
          </cell>
        </row>
        <row r="38">
          <cell r="A38" t="str">
            <v>OBRAS DE ARTE ESPECIAIS</v>
          </cell>
        </row>
        <row r="39">
          <cell r="A39" t="str">
            <v>03.000.02</v>
          </cell>
          <cell r="B39" t="str">
            <v>ESCAVAÇÃO MANUAL DE CAVAS EM MAT. 1ª CATEGORIA</v>
          </cell>
          <cell r="C39" t="str">
            <v>m³</v>
          </cell>
          <cell r="D39" t="str">
            <v>DNER-ES 280/97</v>
          </cell>
          <cell r="E39">
            <v>12.57</v>
          </cell>
          <cell r="F39">
            <v>4.5</v>
          </cell>
          <cell r="G39">
            <v>17.07</v>
          </cell>
          <cell r="H39" t="str">
            <v>OAE</v>
          </cell>
        </row>
        <row r="40">
          <cell r="A40" t="str">
            <v>03.326.00</v>
          </cell>
          <cell r="B40" t="str">
            <v>CONCRETO FCK=20 MPA-CONTR. RAZ. USO GER.</v>
          </cell>
          <cell r="C40" t="str">
            <v>m³</v>
          </cell>
          <cell r="D40" t="str">
            <v>DNER-ES 230/97</v>
          </cell>
          <cell r="E40">
            <v>181.90999999999997</v>
          </cell>
          <cell r="F40">
            <v>65.12</v>
          </cell>
          <cell r="G40">
            <v>247.02999999999997</v>
          </cell>
          <cell r="H40" t="str">
            <v>OAE</v>
          </cell>
        </row>
        <row r="41">
          <cell r="A41" t="str">
            <v>03.353.00</v>
          </cell>
          <cell r="B41" t="str">
            <v>FORNECIMENTO, PREPARO E COLOCAÇÃO AÇO CA-50</v>
          </cell>
          <cell r="C41" t="str">
            <v>kg</v>
          </cell>
          <cell r="D41" t="str">
            <v>DNER-ES 231/97</v>
          </cell>
          <cell r="E41">
            <v>1.65</v>
          </cell>
          <cell r="F41">
            <v>0.59</v>
          </cell>
          <cell r="G41">
            <v>2.2399999999999998</v>
          </cell>
          <cell r="H41" t="str">
            <v>OAE</v>
          </cell>
        </row>
        <row r="42">
          <cell r="A42" t="str">
            <v>03.372.01</v>
          </cell>
          <cell r="B42" t="str">
            <v>FORMA DE MADEIRA PLASTIFICADA</v>
          </cell>
          <cell r="C42" t="str">
            <v>m²</v>
          </cell>
          <cell r="D42" t="str">
            <v>DNER-ES 233/97</v>
          </cell>
          <cell r="E42">
            <v>21.22</v>
          </cell>
          <cell r="F42">
            <v>7.6</v>
          </cell>
          <cell r="G42">
            <v>28.82</v>
          </cell>
          <cell r="H42" t="str">
            <v>OAE</v>
          </cell>
        </row>
        <row r="43">
          <cell r="A43" t="str">
            <v>03.510.00</v>
          </cell>
          <cell r="B43" t="str">
            <v>APARELHO DE APOIO EM NEOPRENE</v>
          </cell>
          <cell r="C43" t="str">
            <v>dm³</v>
          </cell>
          <cell r="D43" t="str">
            <v>DNER-ES 335/97</v>
          </cell>
          <cell r="E43">
            <v>79.240000000000009</v>
          </cell>
          <cell r="F43">
            <v>28.37</v>
          </cell>
          <cell r="G43">
            <v>107.61000000000001</v>
          </cell>
          <cell r="H43" t="str">
            <v>OAE</v>
          </cell>
        </row>
        <row r="44">
          <cell r="A44" t="str">
            <v>03.930.00</v>
          </cell>
          <cell r="B44" t="str">
            <v>JUNTA DE CANTONEIRA</v>
          </cell>
          <cell r="C44" t="str">
            <v>m</v>
          </cell>
          <cell r="D44" t="str">
            <v>DNER-ES 335/97</v>
          </cell>
          <cell r="E44">
            <v>22.94</v>
          </cell>
          <cell r="F44">
            <v>8.2100000000000009</v>
          </cell>
          <cell r="G44">
            <v>31.150000000000002</v>
          </cell>
          <cell r="H44" t="str">
            <v>OAE</v>
          </cell>
        </row>
        <row r="45">
          <cell r="A45" t="str">
            <v>03.939.01</v>
          </cell>
          <cell r="B45" t="str">
            <v>JUNTA DE PAVIMENTAÇÃO LONGITUDINAL E TRANSVERSAL</v>
          </cell>
          <cell r="C45" t="str">
            <v>m</v>
          </cell>
          <cell r="D45" t="str">
            <v>DNER-ES 335/97</v>
          </cell>
          <cell r="E45">
            <v>1.58</v>
          </cell>
          <cell r="F45">
            <v>0.56999999999999995</v>
          </cell>
          <cell r="G45">
            <v>2.15</v>
          </cell>
          <cell r="H45" t="str">
            <v>OAE</v>
          </cell>
        </row>
        <row r="46">
          <cell r="A46" t="str">
            <v>03.940.00</v>
          </cell>
          <cell r="B46" t="str">
            <v>APILOAMENTO MANUAL</v>
          </cell>
          <cell r="C46" t="str">
            <v>m³</v>
          </cell>
          <cell r="D46" t="str">
            <v>DNER-ES 282/97</v>
          </cell>
          <cell r="E46">
            <v>2.9</v>
          </cell>
          <cell r="F46">
            <v>1.04</v>
          </cell>
          <cell r="G46">
            <v>3.94</v>
          </cell>
          <cell r="H46" t="str">
            <v>OAE</v>
          </cell>
        </row>
        <row r="47">
          <cell r="A47" t="str">
            <v>03.959.01</v>
          </cell>
          <cell r="B47" t="str">
            <v>DESEMPENO E ACABAMENTO DE SUPERFÍCIE</v>
          </cell>
          <cell r="C47" t="str">
            <v>m²</v>
          </cell>
          <cell r="D47" t="str">
            <v>DNER-ES 335/97</v>
          </cell>
          <cell r="E47">
            <v>0.89</v>
          </cell>
          <cell r="F47">
            <v>0.32</v>
          </cell>
          <cell r="G47">
            <v>1.21</v>
          </cell>
          <cell r="H47" t="str">
            <v>OAE</v>
          </cell>
        </row>
        <row r="48">
          <cell r="A48" t="str">
            <v>03.991.01</v>
          </cell>
          <cell r="B48" t="str">
            <v>DRENO DE PVC D=75 MM</v>
          </cell>
          <cell r="C48" t="str">
            <v>unid.</v>
          </cell>
          <cell r="D48" t="str">
            <v>DNER-ES 335/97</v>
          </cell>
          <cell r="E48">
            <v>1.9899999999999998</v>
          </cell>
          <cell r="F48">
            <v>0.71</v>
          </cell>
          <cell r="G48">
            <v>2.6999999999999997</v>
          </cell>
          <cell r="H48" t="str">
            <v>OAE</v>
          </cell>
        </row>
        <row r="49">
          <cell r="A49" t="str">
            <v>03.993.01</v>
          </cell>
          <cell r="B49" t="str">
            <v>CRAVAÇÃO DE TRILHOS TR-37</v>
          </cell>
          <cell r="C49" t="str">
            <v>m</v>
          </cell>
          <cell r="D49" t="str">
            <v>DNER-ES 234/97</v>
          </cell>
          <cell r="E49">
            <v>200.70999999999998</v>
          </cell>
          <cell r="F49">
            <v>71.849999999999994</v>
          </cell>
          <cell r="G49">
            <v>272.55999999999995</v>
          </cell>
          <cell r="H49" t="str">
            <v>OAE</v>
          </cell>
        </row>
        <row r="50">
          <cell r="A50" t="str">
            <v>05.300.02</v>
          </cell>
          <cell r="B50" t="str">
            <v>ENROCAMENTO DE PEDRA JOGADA</v>
          </cell>
          <cell r="C50" t="str">
            <v>m³</v>
          </cell>
          <cell r="D50" t="str">
            <v>DNER-ES 335/97</v>
          </cell>
          <cell r="E50">
            <v>19.340000000000003</v>
          </cell>
          <cell r="F50">
            <v>6.92</v>
          </cell>
          <cell r="G50">
            <v>26.260000000000005</v>
          </cell>
          <cell r="H50" t="str">
            <v>OAE</v>
          </cell>
        </row>
        <row r="51">
          <cell r="A51" t="str">
            <v>05.999.05</v>
          </cell>
          <cell r="B51" t="str">
            <v>GROUT</v>
          </cell>
          <cell r="C51" t="str">
            <v>m²</v>
          </cell>
          <cell r="D51" t="str">
            <v>DNER-ES 335/97</v>
          </cell>
          <cell r="E51">
            <v>4037.63</v>
          </cell>
          <cell r="F51">
            <v>1445.47</v>
          </cell>
          <cell r="G51">
            <v>5483.1</v>
          </cell>
          <cell r="H51" t="str">
            <v>OAE</v>
          </cell>
        </row>
        <row r="52">
          <cell r="A52" t="str">
            <v>06.030.01</v>
          </cell>
          <cell r="B52" t="str">
            <v>BARREIRA DE SEGURANÇA DUPLA - DNER PRO 176/86</v>
          </cell>
          <cell r="C52" t="str">
            <v>m</v>
          </cell>
          <cell r="D52" t="str">
            <v>DNER-OAE-335/97</v>
          </cell>
          <cell r="E52">
            <v>101.49</v>
          </cell>
          <cell r="F52">
            <v>36.33</v>
          </cell>
          <cell r="G52">
            <v>137.82</v>
          </cell>
          <cell r="H52" t="str">
            <v>OAE</v>
          </cell>
        </row>
        <row r="53">
          <cell r="A53" t="str">
            <v>DRENAGEM</v>
          </cell>
        </row>
        <row r="54">
          <cell r="A54" t="str">
            <v>03.940.01</v>
          </cell>
          <cell r="B54" t="str">
            <v>REATERRO E COMPACTAÇÃO MANUAL DE BUEIROS</v>
          </cell>
          <cell r="C54" t="str">
            <v>m³</v>
          </cell>
          <cell r="D54" t="str">
            <v>DNER-ES 282/97</v>
          </cell>
          <cell r="E54">
            <v>2.9</v>
          </cell>
          <cell r="F54">
            <v>1.04</v>
          </cell>
          <cell r="G54">
            <v>3.94</v>
          </cell>
          <cell r="H54" t="str">
            <v>Drenagem</v>
          </cell>
        </row>
        <row r="55">
          <cell r="A55" t="str">
            <v>04.000.00</v>
          </cell>
          <cell r="B55" t="str">
            <v>ESCAVAÇÃO MANUAL EM MATERIAL DE 1ª CATEGORIA</v>
          </cell>
          <cell r="C55" t="str">
            <v>m³</v>
          </cell>
          <cell r="D55" t="str">
            <v>DNER-ES 280/97</v>
          </cell>
          <cell r="E55">
            <v>11.17</v>
          </cell>
          <cell r="F55">
            <v>4</v>
          </cell>
          <cell r="G55">
            <v>15.17</v>
          </cell>
          <cell r="H55" t="str">
            <v>Drenagem</v>
          </cell>
        </row>
        <row r="56">
          <cell r="A56" t="str">
            <v>04.001.00</v>
          </cell>
          <cell r="B56" t="str">
            <v>ESCAVAÇÃO MECÂNICA EM MAT. 1ª CATEGORIA</v>
          </cell>
          <cell r="C56" t="str">
            <v>m³</v>
          </cell>
          <cell r="D56" t="str">
            <v>DNER-ES 280/97</v>
          </cell>
          <cell r="E56">
            <v>1.45</v>
          </cell>
          <cell r="F56">
            <v>0.52</v>
          </cell>
          <cell r="G56">
            <v>1.97</v>
          </cell>
          <cell r="H56" t="str">
            <v>Drenagem</v>
          </cell>
        </row>
        <row r="57">
          <cell r="A57" t="str">
            <v>04.400.02</v>
          </cell>
          <cell r="B57" t="str">
            <v>VALETA DE PROT. DE CORTES C/ REVEST. VEG. - VPC 02</v>
          </cell>
          <cell r="C57" t="str">
            <v>m</v>
          </cell>
          <cell r="D57" t="str">
            <v>DNER-ES 288/97</v>
          </cell>
          <cell r="E57">
            <v>15.059999999999999</v>
          </cell>
          <cell r="F57">
            <v>5.39</v>
          </cell>
          <cell r="G57">
            <v>20.45</v>
          </cell>
          <cell r="H57" t="str">
            <v>Drenagem</v>
          </cell>
        </row>
        <row r="58">
          <cell r="A58" t="str">
            <v>04.400.04</v>
          </cell>
          <cell r="B58" t="str">
            <v>VALETA DE PROT. DE CORTES C/ REVEST. CONCR. - VPC 04</v>
          </cell>
          <cell r="C58" t="str">
            <v>m</v>
          </cell>
          <cell r="D58" t="str">
            <v>DNER-ES 288/97</v>
          </cell>
          <cell r="E58">
            <v>27.739999999999995</v>
          </cell>
          <cell r="F58">
            <v>9.93</v>
          </cell>
          <cell r="G58">
            <v>37.669999999999995</v>
          </cell>
          <cell r="H58" t="str">
            <v>Drenagem</v>
          </cell>
        </row>
        <row r="59">
          <cell r="A59" t="str">
            <v>04.401.02</v>
          </cell>
          <cell r="B59" t="str">
            <v>VALETA DE PROT. DE CORTES C/ REVEST. VEG. - VPA 02</v>
          </cell>
          <cell r="C59" t="str">
            <v>m</v>
          </cell>
          <cell r="D59" t="str">
            <v>DNER-ES 288/97</v>
          </cell>
          <cell r="E59">
            <v>15.76</v>
          </cell>
          <cell r="F59">
            <v>5.64</v>
          </cell>
          <cell r="G59">
            <v>21.4</v>
          </cell>
          <cell r="H59" t="str">
            <v>Drenagem</v>
          </cell>
        </row>
        <row r="60">
          <cell r="A60" t="str">
            <v>04.401.04</v>
          </cell>
          <cell r="B60" t="str">
            <v>VALETA DE PROT. DE CORTES C/ REVEST. CONCR. - VPA 04</v>
          </cell>
          <cell r="C60" t="str">
            <v>m</v>
          </cell>
          <cell r="D60" t="str">
            <v>DNER-ES 288/97</v>
          </cell>
          <cell r="E60">
            <v>26.939999999999998</v>
          </cell>
          <cell r="F60">
            <v>9.64</v>
          </cell>
          <cell r="G60">
            <v>36.58</v>
          </cell>
          <cell r="H60" t="str">
            <v>Drenagem</v>
          </cell>
        </row>
        <row r="61">
          <cell r="A61" t="str">
            <v>04.500.02</v>
          </cell>
          <cell r="B61" t="str">
            <v>DRENO LONGITUDINAL PROF. P/CORTE EM SOLO - DPS 02</v>
          </cell>
          <cell r="C61" t="str">
            <v>m</v>
          </cell>
          <cell r="D61" t="str">
            <v>DNER-ES 292/97</v>
          </cell>
          <cell r="E61">
            <v>32.58</v>
          </cell>
          <cell r="F61">
            <v>11.66</v>
          </cell>
          <cell r="G61">
            <v>44.239999999999995</v>
          </cell>
          <cell r="H61" t="str">
            <v>Drenagem</v>
          </cell>
        </row>
        <row r="62">
          <cell r="A62" t="str">
            <v>04.500.07</v>
          </cell>
          <cell r="B62" t="str">
            <v>DRENO LONGITUDINAL PROF. P/CORTE EM SOLO - DPS 07</v>
          </cell>
          <cell r="C62" t="str">
            <v>m</v>
          </cell>
          <cell r="D62" t="str">
            <v>DNER-ES 292/97</v>
          </cell>
          <cell r="E62">
            <v>63.339999999999996</v>
          </cell>
          <cell r="F62">
            <v>22.68</v>
          </cell>
          <cell r="G62">
            <v>86.02</v>
          </cell>
          <cell r="H62" t="str">
            <v>Drenagem</v>
          </cell>
        </row>
        <row r="63">
          <cell r="A63" t="str">
            <v>04.501.02</v>
          </cell>
          <cell r="B63" t="str">
            <v>DRENO LONGITUDINAL PROF. P/CORTE EM SOLO - DPR 02</v>
          </cell>
          <cell r="C63" t="str">
            <v>m</v>
          </cell>
          <cell r="D63" t="str">
            <v>DNER-ES 292/97</v>
          </cell>
          <cell r="E63">
            <v>26.15</v>
          </cell>
          <cell r="F63">
            <v>9.36</v>
          </cell>
          <cell r="G63">
            <v>35.51</v>
          </cell>
          <cell r="H63" t="str">
            <v>Drenagem</v>
          </cell>
        </row>
        <row r="64">
          <cell r="A64" t="str">
            <v>04.502.02</v>
          </cell>
          <cell r="B64" t="str">
            <v>BOCA DE SAÍDA P/DRENO LONGITUDINAL PROF. BSD 02</v>
          </cell>
          <cell r="C64" t="str">
            <v>m</v>
          </cell>
          <cell r="D64" t="str">
            <v>DNER-ES 292/97</v>
          </cell>
          <cell r="E64">
            <v>52.09</v>
          </cell>
          <cell r="F64">
            <v>18.649999999999999</v>
          </cell>
          <cell r="G64">
            <v>70.740000000000009</v>
          </cell>
          <cell r="H64" t="str">
            <v>Drenagem</v>
          </cell>
        </row>
        <row r="65">
          <cell r="A65" t="str">
            <v>04.900.02</v>
          </cell>
          <cell r="B65" t="str">
            <v>SARJETA TRIANGULAR DE CONCRETO - STC 02</v>
          </cell>
          <cell r="C65" t="str">
            <v>m</v>
          </cell>
          <cell r="D65" t="str">
            <v>DNER-ES 288/97</v>
          </cell>
          <cell r="E65">
            <v>18.75</v>
          </cell>
          <cell r="F65">
            <v>6.71</v>
          </cell>
          <cell r="G65">
            <v>25.46</v>
          </cell>
          <cell r="H65" t="str">
            <v>Drenagem</v>
          </cell>
        </row>
        <row r="66">
          <cell r="A66" t="str">
            <v>04.900.03</v>
          </cell>
          <cell r="B66" t="str">
            <v>SARJETA TRIANGULAR DE CONCRETO - STC 03</v>
          </cell>
          <cell r="C66" t="str">
            <v>m</v>
          </cell>
          <cell r="D66" t="str">
            <v>DNER-ES 288/97</v>
          </cell>
          <cell r="E66">
            <v>16.440000000000001</v>
          </cell>
          <cell r="F66">
            <v>5.89</v>
          </cell>
          <cell r="G66">
            <v>22.330000000000002</v>
          </cell>
          <cell r="H66" t="str">
            <v>Drenagem</v>
          </cell>
        </row>
        <row r="67">
          <cell r="A67" t="str">
            <v>04.900.04</v>
          </cell>
          <cell r="B67" t="str">
            <v>SARJETA TRIANGULAR DE CONCRETO - STC 04</v>
          </cell>
          <cell r="C67" t="str">
            <v>m</v>
          </cell>
          <cell r="D67" t="str">
            <v>DNER-ES 288/97</v>
          </cell>
          <cell r="E67">
            <v>13.419999999999996</v>
          </cell>
          <cell r="F67">
            <v>4.8</v>
          </cell>
          <cell r="G67">
            <v>18.219999999999995</v>
          </cell>
          <cell r="H67" t="str">
            <v>Drenagem</v>
          </cell>
        </row>
        <row r="68">
          <cell r="A68" t="str">
            <v>04.910.01</v>
          </cell>
          <cell r="B68" t="str">
            <v>MEIO-FIO DE CONCRETO - MFC 01</v>
          </cell>
          <cell r="C68" t="str">
            <v>m</v>
          </cell>
          <cell r="D68" t="str">
            <v>DNER-ES 290/97</v>
          </cell>
          <cell r="E68">
            <v>23.24</v>
          </cell>
          <cell r="F68">
            <v>8.32</v>
          </cell>
          <cell r="G68">
            <v>31.56</v>
          </cell>
          <cell r="H68" t="str">
            <v>Drenagem</v>
          </cell>
        </row>
        <row r="69">
          <cell r="A69" t="str">
            <v>04.910.05</v>
          </cell>
          <cell r="B69" t="str">
            <v>MEIO-FIO DE CONCRETO - MFC 05</v>
          </cell>
          <cell r="C69" t="str">
            <v>m</v>
          </cell>
          <cell r="D69" t="str">
            <v>DNER-ES 290/97</v>
          </cell>
          <cell r="E69">
            <v>13.26</v>
          </cell>
          <cell r="F69">
            <v>4.75</v>
          </cell>
          <cell r="G69">
            <v>18.009999999999998</v>
          </cell>
          <cell r="H69" t="str">
            <v>Drenagem</v>
          </cell>
        </row>
        <row r="70">
          <cell r="A70" t="str">
            <v>04.940.02</v>
          </cell>
          <cell r="B70" t="str">
            <v>DESCIDA D'ÁGUA TIPO RAP. - CANAL RET. ARM. - DAR 02</v>
          </cell>
          <cell r="C70" t="str">
            <v>m</v>
          </cell>
          <cell r="D70" t="str">
            <v>DNER-ES-291/97</v>
          </cell>
          <cell r="E70">
            <v>31.25</v>
          </cell>
          <cell r="F70">
            <v>11.19</v>
          </cell>
          <cell r="G70">
            <v>42.44</v>
          </cell>
          <cell r="H70" t="str">
            <v>Drenagem</v>
          </cell>
        </row>
        <row r="71">
          <cell r="A71" t="str">
            <v>04.940.03</v>
          </cell>
          <cell r="B71" t="str">
            <v>DESCIDA D'ÁGUA TIPO RAP. - CANAL RET. ARM. - DAR 03</v>
          </cell>
          <cell r="C71" t="str">
            <v>m</v>
          </cell>
          <cell r="D71" t="str">
            <v>DNER-ES-291/97</v>
          </cell>
          <cell r="E71">
            <v>39.39</v>
          </cell>
          <cell r="F71">
            <v>14.1</v>
          </cell>
          <cell r="G71">
            <v>53.49</v>
          </cell>
          <cell r="H71" t="str">
            <v>Drenagem</v>
          </cell>
        </row>
        <row r="72">
          <cell r="A72" t="str">
            <v>04.941.01</v>
          </cell>
          <cell r="B72" t="str">
            <v>DESCIDA D'ÁGUA TIPO RAP. - CANAL RET. ARM. - DAD 01</v>
          </cell>
          <cell r="C72" t="str">
            <v>m</v>
          </cell>
          <cell r="D72" t="str">
            <v>DNER-ES-291/97</v>
          </cell>
          <cell r="E72">
            <v>39.839999999999996</v>
          </cell>
          <cell r="F72">
            <v>14.26</v>
          </cell>
          <cell r="G72">
            <v>54.099999999999994</v>
          </cell>
          <cell r="H72" t="str">
            <v>Drenagem</v>
          </cell>
        </row>
        <row r="73">
          <cell r="A73" t="str">
            <v>04.941.02</v>
          </cell>
          <cell r="B73" t="str">
            <v>DESCIDA D'ÁGUA TIPO RAP. - CANAL RET. ARM. - DAD 02</v>
          </cell>
          <cell r="C73" t="str">
            <v>m</v>
          </cell>
          <cell r="D73" t="str">
            <v>DNER-ES-291/97</v>
          </cell>
          <cell r="E73">
            <v>50.64</v>
          </cell>
          <cell r="F73">
            <v>18.13</v>
          </cell>
          <cell r="G73">
            <v>68.77</v>
          </cell>
          <cell r="H73" t="str">
            <v>Drenagem</v>
          </cell>
        </row>
        <row r="74">
          <cell r="A74" t="str">
            <v>04.941.08</v>
          </cell>
          <cell r="B74" t="str">
            <v>DESCIDA D'ÁGUA TIPO RAP. - CANAL RET. ARM. - DAD 08</v>
          </cell>
          <cell r="C74" t="str">
            <v>m</v>
          </cell>
          <cell r="D74" t="str">
            <v>DNER-ES-291/97</v>
          </cell>
          <cell r="E74">
            <v>185.12999999999997</v>
          </cell>
          <cell r="F74">
            <v>66.28</v>
          </cell>
          <cell r="G74">
            <v>251.40999999999997</v>
          </cell>
          <cell r="H74" t="str">
            <v>Drenagem</v>
          </cell>
        </row>
        <row r="75">
          <cell r="A75" t="str">
            <v>04.942.01</v>
          </cell>
          <cell r="B75" t="str">
            <v>ENTRADA D'ÁGUA - EDA 01</v>
          </cell>
          <cell r="C75" t="str">
            <v>unid.</v>
          </cell>
          <cell r="D75" t="str">
            <v>DNER-ES-291/97</v>
          </cell>
          <cell r="E75">
            <v>19.73</v>
          </cell>
          <cell r="F75">
            <v>7.06</v>
          </cell>
          <cell r="G75">
            <v>26.79</v>
          </cell>
          <cell r="H75" t="str">
            <v>Drenagem</v>
          </cell>
        </row>
        <row r="76">
          <cell r="A76" t="str">
            <v>04.942.02</v>
          </cell>
          <cell r="B76" t="str">
            <v>ENTRADA D'ÁGUA - EDA 02</v>
          </cell>
          <cell r="C76" t="str">
            <v>unid.</v>
          </cell>
          <cell r="D76" t="str">
            <v>DNER-ES-291/97</v>
          </cell>
          <cell r="E76">
            <v>24.37</v>
          </cell>
          <cell r="F76">
            <v>8.7200000000000006</v>
          </cell>
          <cell r="G76">
            <v>33.090000000000003</v>
          </cell>
          <cell r="H76" t="str">
            <v>Drenagem</v>
          </cell>
        </row>
        <row r="77">
          <cell r="A77" t="str">
            <v>04.950.01</v>
          </cell>
          <cell r="B77" t="str">
            <v>DISSIPADOR DE ENERGIA - DES 01</v>
          </cell>
          <cell r="C77" t="str">
            <v>unid.</v>
          </cell>
          <cell r="D77" t="str">
            <v>DNER-ES 283/97</v>
          </cell>
          <cell r="E77">
            <v>75.260000000000005</v>
          </cell>
          <cell r="F77">
            <v>26.94</v>
          </cell>
          <cell r="G77">
            <v>102.2</v>
          </cell>
          <cell r="H77" t="str">
            <v>Drenagem</v>
          </cell>
        </row>
        <row r="78">
          <cell r="A78" t="str">
            <v>04.950.21</v>
          </cell>
          <cell r="B78" t="str">
            <v>DISSIPADOR DE ENERGIA - DEB 01</v>
          </cell>
          <cell r="C78" t="str">
            <v>unid.</v>
          </cell>
          <cell r="D78" t="str">
            <v>DNER-ES 283/97</v>
          </cell>
          <cell r="E78">
            <v>97.81</v>
          </cell>
          <cell r="F78">
            <v>35.020000000000003</v>
          </cell>
          <cell r="G78">
            <v>132.83000000000001</v>
          </cell>
          <cell r="H78" t="str">
            <v>Drenagem</v>
          </cell>
        </row>
        <row r="79">
          <cell r="A79" t="str">
            <v>04.950.24</v>
          </cell>
          <cell r="B79" t="str">
            <v>DISSIPADOR DE ENERGIA - DEB 04</v>
          </cell>
          <cell r="C79" t="str">
            <v>unid.</v>
          </cell>
          <cell r="D79" t="str">
            <v>DNER-ES 283/97</v>
          </cell>
          <cell r="E79">
            <v>747</v>
          </cell>
          <cell r="F79">
            <v>267.43</v>
          </cell>
          <cell r="G79">
            <v>1014.4300000000001</v>
          </cell>
          <cell r="H79" t="str">
            <v>Drenagem</v>
          </cell>
        </row>
        <row r="80">
          <cell r="A80" t="str">
            <v>04.950.51</v>
          </cell>
          <cell r="B80" t="str">
            <v>DISSIPADOR DE ENERGIA - DED 01</v>
          </cell>
          <cell r="C80" t="str">
            <v>unid.</v>
          </cell>
          <cell r="D80" t="str">
            <v>DNER-ES 283/97</v>
          </cell>
          <cell r="E80">
            <v>97.839999999999989</v>
          </cell>
          <cell r="F80">
            <v>35.03</v>
          </cell>
          <cell r="G80">
            <v>132.87</v>
          </cell>
          <cell r="H80" t="str">
            <v>Drenagem</v>
          </cell>
        </row>
        <row r="81">
          <cell r="A81" t="str">
            <v>OBRAS DE ARTE CORRENTE</v>
          </cell>
        </row>
        <row r="82">
          <cell r="A82" t="str">
            <v>04.100.03</v>
          </cell>
          <cell r="B82" t="str">
            <v>CORPO BUEIRO SIMPLES TUBULAR DE CONCRETO D=1,00 M</v>
          </cell>
          <cell r="C82" t="str">
            <v>m</v>
          </cell>
          <cell r="D82" t="str">
            <v>DNER-ES-284/97</v>
          </cell>
          <cell r="E82">
            <v>308.68</v>
          </cell>
          <cell r="F82">
            <v>110.51</v>
          </cell>
          <cell r="G82">
            <v>419.19</v>
          </cell>
          <cell r="H82" t="str">
            <v>OAC</v>
          </cell>
        </row>
        <row r="83">
          <cell r="A83" t="str">
            <v>04.101.03</v>
          </cell>
          <cell r="B83" t="str">
            <v>BOCA BUEIRO SIMPLES SIMP. TUB. DE CONC. D=1,00 M NORMAL</v>
          </cell>
          <cell r="C83" t="str">
            <v>m</v>
          </cell>
          <cell r="D83" t="str">
            <v>DNER-ES-284/97</v>
          </cell>
          <cell r="E83">
            <v>846.96</v>
          </cell>
          <cell r="F83">
            <v>303.20999999999998</v>
          </cell>
          <cell r="G83">
            <v>1150.17</v>
          </cell>
          <cell r="H83" t="str">
            <v>OAC</v>
          </cell>
        </row>
        <row r="84">
          <cell r="A84" t="str">
            <v>04.200.07</v>
          </cell>
          <cell r="B84" t="str">
            <v>CORPO DE BSCC 2,5 x 2,50 M ALT. 1,00 a 2,50 M</v>
          </cell>
          <cell r="C84" t="str">
            <v>m</v>
          </cell>
          <cell r="D84" t="str">
            <v>DNER-ES-286/97</v>
          </cell>
          <cell r="E84">
            <v>837.61000000000013</v>
          </cell>
          <cell r="F84">
            <v>299.86</v>
          </cell>
          <cell r="G84">
            <v>1137.4700000000003</v>
          </cell>
          <cell r="H84" t="str">
            <v>OAC</v>
          </cell>
        </row>
        <row r="85">
          <cell r="A85" t="str">
            <v>04.200.12</v>
          </cell>
          <cell r="B85" t="str">
            <v>CORPO DE BSCC 3,00 x 3,00 m ALT. 2,50 a 5,00 M</v>
          </cell>
          <cell r="C85" t="str">
            <v>m</v>
          </cell>
          <cell r="D85" t="str">
            <v>DNER-ES-286/97</v>
          </cell>
          <cell r="E85">
            <v>1403.6200000000001</v>
          </cell>
          <cell r="F85">
            <v>502.5</v>
          </cell>
          <cell r="G85">
            <v>1906.1200000000001</v>
          </cell>
          <cell r="H85" t="str">
            <v>OAC</v>
          </cell>
        </row>
        <row r="86">
          <cell r="A86" t="str">
            <v>04.200.20</v>
          </cell>
          <cell r="B86" t="str">
            <v>CORPO DE BSCC 3,00 x 3,00 M ALT. 7,50 a 10,00 M</v>
          </cell>
          <cell r="C86" t="str">
            <v>m</v>
          </cell>
          <cell r="D86" t="str">
            <v>DNER-ES-286/97</v>
          </cell>
          <cell r="E86">
            <v>1685.22</v>
          </cell>
          <cell r="F86">
            <v>603.30999999999995</v>
          </cell>
          <cell r="G86">
            <v>2288.5299999999997</v>
          </cell>
          <cell r="H86" t="str">
            <v>OAC</v>
          </cell>
        </row>
        <row r="87">
          <cell r="A87" t="str">
            <v>04.200.24</v>
          </cell>
          <cell r="B87" t="str">
            <v>CORPO DE BSCC 3,00 x 3,00 M ALT. 10,00 a 12,50 M</v>
          </cell>
          <cell r="C87" t="str">
            <v>m</v>
          </cell>
          <cell r="D87" t="str">
            <v>DNER-ES-286/97</v>
          </cell>
          <cell r="E87">
            <v>1782.7500000000002</v>
          </cell>
          <cell r="F87">
            <v>638.22</v>
          </cell>
          <cell r="G87">
            <v>2420.9700000000003</v>
          </cell>
          <cell r="H87" t="str">
            <v>OAC</v>
          </cell>
        </row>
        <row r="88">
          <cell r="A88" t="str">
            <v>04.200.26</v>
          </cell>
          <cell r="B88" t="str">
            <v>CORPO DE BSCC 2,00 x 2,00 M ALT. 12,50 a 15,00 M</v>
          </cell>
          <cell r="C88" t="str">
            <v>m</v>
          </cell>
          <cell r="D88" t="str">
            <v>DNER-ES-286/97</v>
          </cell>
          <cell r="E88">
            <v>936.76</v>
          </cell>
          <cell r="F88">
            <v>335.36</v>
          </cell>
          <cell r="G88">
            <v>1272.1199999999999</v>
          </cell>
          <cell r="H88" t="str">
            <v>OAC</v>
          </cell>
        </row>
        <row r="89">
          <cell r="A89" t="str">
            <v>04.200.27</v>
          </cell>
          <cell r="B89" t="str">
            <v>CORPO DE BSCC 2,5 x 2,50 M ALT. 12,50 a 15,00 M</v>
          </cell>
          <cell r="C89" t="str">
            <v>m</v>
          </cell>
          <cell r="D89" t="str">
            <v>DNER-ES-286/97</v>
          </cell>
          <cell r="E89">
            <v>1478.06</v>
          </cell>
          <cell r="F89">
            <v>529.15</v>
          </cell>
          <cell r="G89">
            <v>2007.21</v>
          </cell>
          <cell r="H89" t="str">
            <v>OAC</v>
          </cell>
        </row>
        <row r="90">
          <cell r="A90" t="str">
            <v>04.201.02</v>
          </cell>
          <cell r="B90" t="str">
            <v>BOCA DE BSCC 2,00 x 2,00 M NORMAL</v>
          </cell>
          <cell r="C90" t="str">
            <v>unid.</v>
          </cell>
          <cell r="D90" t="str">
            <v>DNER-ES-286/97</v>
          </cell>
          <cell r="E90">
            <v>4338.92</v>
          </cell>
          <cell r="F90">
            <v>1553.33</v>
          </cell>
          <cell r="G90">
            <v>5892.25</v>
          </cell>
          <cell r="H90" t="str">
            <v>OAC</v>
          </cell>
        </row>
        <row r="91">
          <cell r="A91" t="str">
            <v>04.201.03</v>
          </cell>
          <cell r="B91" t="str">
            <v>BOCA DE BSCC 2,50 x 2,50 M NORMAL</v>
          </cell>
          <cell r="C91" t="str">
            <v>unid.</v>
          </cell>
          <cell r="D91" t="str">
            <v>DNER-ES-286/97</v>
          </cell>
          <cell r="E91">
            <v>5863.87</v>
          </cell>
          <cell r="F91">
            <v>2099.27</v>
          </cell>
          <cell r="G91">
            <v>7963.1399999999994</v>
          </cell>
          <cell r="H91" t="str">
            <v>OAC</v>
          </cell>
        </row>
        <row r="92">
          <cell r="A92" t="str">
            <v>04.201.04</v>
          </cell>
          <cell r="B92" t="str">
            <v>BOCA DE BSCC 3,00 x 3,00 M NORMAL</v>
          </cell>
          <cell r="C92" t="str">
            <v>unid.</v>
          </cell>
          <cell r="D92" t="str">
            <v>DNER-ES-286/97</v>
          </cell>
          <cell r="E92">
            <v>8305.1099999999988</v>
          </cell>
          <cell r="F92">
            <v>2973.23</v>
          </cell>
          <cell r="G92">
            <v>11278.339999999998</v>
          </cell>
          <cell r="H92" t="str">
            <v>OAC</v>
          </cell>
        </row>
        <row r="93">
          <cell r="A93" t="str">
            <v>04.210.23</v>
          </cell>
          <cell r="B93" t="str">
            <v>CORPO DE BDCC 2,50 x 2,50 M ALT. 10,00 a 12,50 M</v>
          </cell>
          <cell r="C93" t="str">
            <v>m</v>
          </cell>
          <cell r="D93" t="str">
            <v>DNER-ES-286/97</v>
          </cell>
          <cell r="E93">
            <v>1993.81</v>
          </cell>
          <cell r="F93">
            <v>713.78</v>
          </cell>
          <cell r="G93">
            <v>2707.59</v>
          </cell>
          <cell r="H93" t="str">
            <v>OAC</v>
          </cell>
        </row>
        <row r="94">
          <cell r="A94" t="str">
            <v>04.211.03</v>
          </cell>
          <cell r="B94" t="str">
            <v>BOCA DE BSCC 2,50 x 2,50 M NORMAL</v>
          </cell>
          <cell r="C94" t="str">
            <v>unid.</v>
          </cell>
          <cell r="D94" t="str">
            <v>DNER-ES-286/97</v>
          </cell>
          <cell r="E94">
            <v>7007.13</v>
          </cell>
          <cell r="F94">
            <v>2508.5500000000002</v>
          </cell>
          <cell r="G94">
            <v>9515.68</v>
          </cell>
          <cell r="H94" t="str">
            <v>OAC</v>
          </cell>
        </row>
        <row r="95">
          <cell r="A95" t="str">
            <v>04.220.09</v>
          </cell>
          <cell r="B95" t="str">
            <v>CORPO DE BTCC 1,50 x 1,50 M ALT. 2,50 a 5,00 M</v>
          </cell>
          <cell r="C95" t="str">
            <v>m</v>
          </cell>
          <cell r="D95" t="str">
            <v>DNER-ES-286/97</v>
          </cell>
          <cell r="E95">
            <v>1047.06</v>
          </cell>
          <cell r="F95">
            <v>374.85</v>
          </cell>
          <cell r="G95">
            <v>1421.9099999999999</v>
          </cell>
          <cell r="H95" t="str">
            <v>OAC</v>
          </cell>
        </row>
        <row r="96">
          <cell r="A96" t="str">
            <v>04.220.11</v>
          </cell>
          <cell r="B96" t="str">
            <v>CORPO DE BTCC 2,50 x 2,50 M ALT. 2,50 a 5,00 M</v>
          </cell>
          <cell r="C96" t="str">
            <v>m</v>
          </cell>
          <cell r="D96" t="str">
            <v>DNER-ES-286/97</v>
          </cell>
          <cell r="E96">
            <v>2132.37</v>
          </cell>
          <cell r="F96">
            <v>763.39</v>
          </cell>
          <cell r="G96">
            <v>2895.7599999999998</v>
          </cell>
          <cell r="H96" t="str">
            <v>OAC</v>
          </cell>
        </row>
        <row r="97">
          <cell r="A97" t="str">
            <v>04.220.20</v>
          </cell>
          <cell r="B97" t="str">
            <v>CORPO DE BTCC 3,00 x 3,00 M ALT. 7,50 a 10,00 M</v>
          </cell>
          <cell r="C97" t="str">
            <v>m</v>
          </cell>
          <cell r="D97" t="str">
            <v>DNER-ES-286/97</v>
          </cell>
          <cell r="E97">
            <v>3681.4599999999996</v>
          </cell>
          <cell r="F97">
            <v>1317.96</v>
          </cell>
          <cell r="G97">
            <v>4999.42</v>
          </cell>
          <cell r="H97" t="str">
            <v>OAC</v>
          </cell>
        </row>
        <row r="98">
          <cell r="A98" t="str">
            <v>04.220.28</v>
          </cell>
          <cell r="B98" t="str">
            <v>CORPO DE BTCC 3,00 x 3,00 M ALT. 12,50 a 15,00 M</v>
          </cell>
          <cell r="C98" t="str">
            <v>m</v>
          </cell>
          <cell r="D98" t="str">
            <v>DNER-ES-286/97</v>
          </cell>
          <cell r="E98">
            <v>4085.29</v>
          </cell>
          <cell r="F98">
            <v>1462.53</v>
          </cell>
          <cell r="G98">
            <v>5547.82</v>
          </cell>
          <cell r="H98" t="str">
            <v>OAC</v>
          </cell>
        </row>
        <row r="99">
          <cell r="A99" t="str">
            <v>04.221.01</v>
          </cell>
          <cell r="B99" t="str">
            <v>BOCA DE BSCC 1,50 x 1,50 M NORMAL</v>
          </cell>
          <cell r="C99" t="str">
            <v>unid.</v>
          </cell>
          <cell r="D99" t="str">
            <v>DNER-ES-286/97</v>
          </cell>
          <cell r="E99">
            <v>4032.1099999999997</v>
          </cell>
          <cell r="F99">
            <v>1443.5</v>
          </cell>
          <cell r="G99">
            <v>5475.61</v>
          </cell>
          <cell r="H99" t="str">
            <v>OAC</v>
          </cell>
        </row>
        <row r="100">
          <cell r="A100" t="str">
            <v>04.221.03</v>
          </cell>
          <cell r="B100" t="str">
            <v>BOCA DE BSCC 2,50 x 2,50 M NORMAL</v>
          </cell>
          <cell r="C100" t="str">
            <v>unid.</v>
          </cell>
          <cell r="D100" t="str">
            <v>DNER-ES-286/97</v>
          </cell>
          <cell r="E100">
            <v>8611.75</v>
          </cell>
          <cell r="F100">
            <v>3083.01</v>
          </cell>
          <cell r="G100">
            <v>11694.76</v>
          </cell>
          <cell r="H100" t="str">
            <v>OAC</v>
          </cell>
        </row>
        <row r="101">
          <cell r="A101" t="str">
            <v>04.221.04</v>
          </cell>
          <cell r="B101" t="str">
            <v>BOCA DE BSCC 3,00 x 3,00 M NORMAL</v>
          </cell>
          <cell r="C101" t="str">
            <v>unid.</v>
          </cell>
          <cell r="D101" t="str">
            <v>DNER-ES-286/97</v>
          </cell>
          <cell r="E101">
            <v>12159.140000000001</v>
          </cell>
          <cell r="F101">
            <v>4352.97</v>
          </cell>
          <cell r="G101">
            <v>16512.11</v>
          </cell>
          <cell r="H101" t="str">
            <v>OAC</v>
          </cell>
        </row>
        <row r="102">
          <cell r="A102" t="str">
            <v>04.930.03</v>
          </cell>
          <cell r="B102" t="str">
            <v>CAIXA COLETORA DE SARJETA - CCS 03</v>
          </cell>
          <cell r="C102" t="str">
            <v>unid.</v>
          </cell>
          <cell r="D102" t="str">
            <v>DNER-ES-287/97</v>
          </cell>
          <cell r="E102">
            <v>546.06999999999994</v>
          </cell>
          <cell r="F102">
            <v>195.49</v>
          </cell>
          <cell r="G102">
            <v>741.56</v>
          </cell>
          <cell r="H102" t="str">
            <v>OAC</v>
          </cell>
        </row>
        <row r="103">
          <cell r="A103" t="str">
            <v>04.931.03</v>
          </cell>
          <cell r="B103" t="str">
            <v>CAIXA COLETORA DE TALVEGUE - CCT 03</v>
          </cell>
          <cell r="C103" t="str">
            <v>unid.</v>
          </cell>
          <cell r="D103" t="str">
            <v>DNER-ES-287/97</v>
          </cell>
          <cell r="E103">
            <v>557.82999999999993</v>
          </cell>
          <cell r="F103">
            <v>199.7</v>
          </cell>
          <cell r="G103">
            <v>757.53</v>
          </cell>
          <cell r="H103" t="str">
            <v>OAC</v>
          </cell>
        </row>
        <row r="104">
          <cell r="A104" t="str">
            <v>OBRAS COMPLEMENTARES</v>
          </cell>
        </row>
        <row r="105">
          <cell r="A105" t="str">
            <v>05.300.02</v>
          </cell>
          <cell r="B105" t="str">
            <v>ENROCAMENTO DE PEDRA JOGADA</v>
          </cell>
          <cell r="C105" t="str">
            <v>m³</v>
          </cell>
          <cell r="D105" t="str">
            <v>DNER-ES-292/97</v>
          </cell>
          <cell r="E105">
            <v>19.340000000000003</v>
          </cell>
          <cell r="F105">
            <v>6.92</v>
          </cell>
          <cell r="G105">
            <v>26.260000000000005</v>
          </cell>
          <cell r="H105" t="str">
            <v>Obras Comp.</v>
          </cell>
        </row>
        <row r="106">
          <cell r="A106" t="str">
            <v>05.301.00</v>
          </cell>
          <cell r="B106" t="str">
            <v>ALVENARIA DE PEDRA ARGAMASSADA</v>
          </cell>
          <cell r="C106" t="str">
            <v>m³</v>
          </cell>
          <cell r="D106" t="str">
            <v>DNER-ES-292/97</v>
          </cell>
          <cell r="E106">
            <v>84.77</v>
          </cell>
          <cell r="F106">
            <v>30.35</v>
          </cell>
          <cell r="G106">
            <v>115.12</v>
          </cell>
          <cell r="H106" t="str">
            <v>Obras Comp.</v>
          </cell>
        </row>
        <row r="107">
          <cell r="A107" t="str">
            <v>05.999.04</v>
          </cell>
          <cell r="B107" t="str">
            <v>MURO DE ARRIMO EM GABIÕES</v>
          </cell>
          <cell r="C107" t="str">
            <v>m³</v>
          </cell>
          <cell r="D107" t="str">
            <v>DNER-ES-343/97</v>
          </cell>
          <cell r="E107">
            <v>87.039999999999992</v>
          </cell>
          <cell r="F107">
            <v>31.16</v>
          </cell>
          <cell r="G107">
            <v>118.19999999999999</v>
          </cell>
          <cell r="H107" t="str">
            <v>Obras Comp.</v>
          </cell>
        </row>
        <row r="108">
          <cell r="A108" t="str">
            <v>06.400.01</v>
          </cell>
          <cell r="B108" t="str">
            <v>CERCA DE ARAME FARPADO COM MOURÃO DE CONCRETO</v>
          </cell>
          <cell r="C108" t="str">
            <v>m</v>
          </cell>
          <cell r="D108" t="str">
            <v>DNER-ES-338/97</v>
          </cell>
          <cell r="E108">
            <v>4.8599999999999994</v>
          </cell>
          <cell r="F108">
            <v>1.74</v>
          </cell>
          <cell r="G108">
            <v>6.6</v>
          </cell>
          <cell r="H108" t="str">
            <v>Obras Comp.</v>
          </cell>
        </row>
        <row r="109">
          <cell r="A109" t="str">
            <v>SINALIZAÇÃO</v>
          </cell>
        </row>
        <row r="110">
          <cell r="A110" t="str">
            <v>06.010.01</v>
          </cell>
          <cell r="B110" t="str">
            <v>DEFENSA SEMI-MALEÁVEL SIMPLES (FORN./IMPL.)</v>
          </cell>
          <cell r="C110" t="str">
            <v>m</v>
          </cell>
          <cell r="D110" t="str">
            <v>DNER-ES-144/97</v>
          </cell>
          <cell r="E110">
            <v>90.28</v>
          </cell>
          <cell r="F110">
            <v>32.32</v>
          </cell>
          <cell r="G110">
            <v>122.6</v>
          </cell>
          <cell r="H110" t="str">
            <v>Sinalização</v>
          </cell>
        </row>
        <row r="111">
          <cell r="A111" t="str">
            <v>06.110.01</v>
          </cell>
          <cell r="B111" t="str">
            <v>PINTURA DE FAIXA COM TERMOPLÁSTICO - 3 ANOS</v>
          </cell>
          <cell r="C111" t="str">
            <v>m²</v>
          </cell>
          <cell r="D111" t="str">
            <v>DNER-ES-339/97</v>
          </cell>
          <cell r="E111">
            <v>14.79</v>
          </cell>
          <cell r="F111">
            <v>5.29</v>
          </cell>
          <cell r="G111">
            <v>20.079999999999998</v>
          </cell>
          <cell r="H111" t="str">
            <v>Sinalização</v>
          </cell>
        </row>
        <row r="112">
          <cell r="A112" t="str">
            <v>06.110.02</v>
          </cell>
          <cell r="B112" t="str">
            <v>PINTURA DE SETAS E ZEBRADOS COM TERMOPLÁSTICO</v>
          </cell>
          <cell r="C112" t="str">
            <v>m²</v>
          </cell>
          <cell r="D112" t="str">
            <v>DNER-ES-339/97</v>
          </cell>
          <cell r="E112">
            <v>18.03</v>
          </cell>
          <cell r="F112">
            <v>6.45</v>
          </cell>
          <cell r="G112">
            <v>24.48</v>
          </cell>
          <cell r="H112" t="str">
            <v>Sinalização</v>
          </cell>
        </row>
        <row r="113">
          <cell r="A113" t="str">
            <v>06.120.01</v>
          </cell>
          <cell r="B113" t="str">
            <v>TACHA REFLETIVA MONODIRECIONAL (FORN./COLOC.)</v>
          </cell>
          <cell r="C113" t="str">
            <v>m²</v>
          </cell>
          <cell r="D113" t="str">
            <v>DNER-ES-339/97</v>
          </cell>
          <cell r="E113">
            <v>7.67</v>
          </cell>
          <cell r="F113">
            <v>2.75</v>
          </cell>
          <cell r="G113">
            <v>10.42</v>
          </cell>
          <cell r="H113" t="str">
            <v>Sinalização</v>
          </cell>
        </row>
        <row r="114">
          <cell r="A114" t="str">
            <v>06.121.01</v>
          </cell>
          <cell r="B114" t="str">
            <v>TACHA REFLETIVA BIDIRECIONAL (FORN./COLOC.)</v>
          </cell>
          <cell r="C114" t="str">
            <v>m²</v>
          </cell>
          <cell r="D114" t="str">
            <v>DNER-ES-339/97</v>
          </cell>
          <cell r="E114">
            <v>8.5400000000000009</v>
          </cell>
          <cell r="F114">
            <v>3.06</v>
          </cell>
          <cell r="G114">
            <v>11.600000000000001</v>
          </cell>
          <cell r="H114" t="str">
            <v>Sinalização</v>
          </cell>
        </row>
        <row r="115">
          <cell r="A115" t="str">
            <v>06.200.02</v>
          </cell>
          <cell r="B115" t="str">
            <v>PLACA DE SINALIZAÇÃO TOTALMENTE REFLETIVA</v>
          </cell>
          <cell r="C115" t="str">
            <v>m²</v>
          </cell>
          <cell r="D115" t="str">
            <v>DNER-ES-340/97</v>
          </cell>
          <cell r="E115">
            <v>136.58000000000001</v>
          </cell>
          <cell r="F115">
            <v>48.9</v>
          </cell>
          <cell r="G115">
            <v>185.48000000000002</v>
          </cell>
          <cell r="H115" t="str">
            <v>Sinalização</v>
          </cell>
        </row>
        <row r="116">
          <cell r="A116" t="str">
            <v>06.230.01</v>
          </cell>
          <cell r="B116" t="str">
            <v>BALIZADOR BIDIRECIONAL</v>
          </cell>
          <cell r="C116" t="str">
            <v>unid.</v>
          </cell>
          <cell r="D116" t="str">
            <v>DNER-ES-340/97</v>
          </cell>
          <cell r="E116">
            <v>7.2</v>
          </cell>
          <cell r="F116">
            <v>2.58</v>
          </cell>
          <cell r="G116">
            <v>9.7800000000000011</v>
          </cell>
          <cell r="H116" t="str">
            <v>Sinalização</v>
          </cell>
        </row>
        <row r="117">
          <cell r="A117" t="str">
            <v>MEIO AMBIENTE</v>
          </cell>
        </row>
        <row r="118">
          <cell r="A118" t="str">
            <v>05.100.00</v>
          </cell>
          <cell r="B118" t="str">
            <v>ENLEIVAMENTO</v>
          </cell>
          <cell r="C118" t="str">
            <v>m²</v>
          </cell>
          <cell r="D118" t="str">
            <v>DNER-ES-341/97</v>
          </cell>
          <cell r="E118">
            <v>1.3599999999999999</v>
          </cell>
          <cell r="F118">
            <v>0.49</v>
          </cell>
          <cell r="G118">
            <v>1.8499999999999999</v>
          </cell>
          <cell r="H118" t="str">
            <v>Obras Comp.</v>
          </cell>
        </row>
        <row r="119">
          <cell r="A119" t="str">
            <v>05.101.00</v>
          </cell>
          <cell r="B119" t="str">
            <v>SEMEADURA MANUAL</v>
          </cell>
          <cell r="C119" t="str">
            <v>m²</v>
          </cell>
          <cell r="D119" t="str">
            <v>DNER-ES-341/97</v>
          </cell>
          <cell r="E119">
            <v>0.51</v>
          </cell>
          <cell r="F119">
            <v>0.18</v>
          </cell>
          <cell r="G119">
            <v>0.69</v>
          </cell>
          <cell r="H119" t="str">
            <v>Obras Comp.</v>
          </cell>
        </row>
        <row r="120">
          <cell r="A120" t="str">
            <v>05.102.00</v>
          </cell>
          <cell r="B120" t="str">
            <v>HIDROSSEMEADURA</v>
          </cell>
          <cell r="C120" t="str">
            <v>m²</v>
          </cell>
          <cell r="D120" t="str">
            <v>DNER-ES-341/97</v>
          </cell>
          <cell r="E120">
            <v>0.28000000000000003</v>
          </cell>
          <cell r="F120">
            <v>0.1</v>
          </cell>
          <cell r="G120">
            <v>0.38</v>
          </cell>
          <cell r="H120" t="str">
            <v>Obras Comp.</v>
          </cell>
        </row>
        <row r="121">
          <cell r="A121" t="str">
            <v>05.999.01</v>
          </cell>
          <cell r="B121" t="str">
            <v>PLANTIO DE ÁRVORES E ARBUSTOS</v>
          </cell>
          <cell r="C121" t="str">
            <v>unid.</v>
          </cell>
          <cell r="D121" t="str">
            <v>CE-PE - 01</v>
          </cell>
          <cell r="E121">
            <v>2.31</v>
          </cell>
          <cell r="F121">
            <v>0.83</v>
          </cell>
          <cell r="G121">
            <v>3.14</v>
          </cell>
          <cell r="H121" t="str">
            <v>Obras Comp.</v>
          </cell>
        </row>
        <row r="122">
          <cell r="A122" t="str">
            <v>05.999.02</v>
          </cell>
          <cell r="B122" t="str">
            <v>CONFORMAÇÃO DE CX. DE EMPRÉSTIMOS, JAZIDAS E BOTA-FORA</v>
          </cell>
          <cell r="C122" t="str">
            <v>m²</v>
          </cell>
          <cell r="D122" t="str">
            <v>DNER-ES-341/97</v>
          </cell>
          <cell r="F122">
            <v>0</v>
          </cell>
          <cell r="G122">
            <v>0</v>
          </cell>
        </row>
        <row r="123">
          <cell r="A123" t="str">
            <v>05.999.02</v>
          </cell>
          <cell r="B123" t="str">
            <v>PLANTIO DE GRAMA EM PLACA</v>
          </cell>
          <cell r="C123" t="str">
            <v>m²</v>
          </cell>
          <cell r="D123" t="str">
            <v>DNER-ES-341/97</v>
          </cell>
          <cell r="F123">
            <v>0</v>
          </cell>
          <cell r="G123">
            <v>0</v>
          </cell>
        </row>
        <row r="124">
          <cell r="A124" t="str">
            <v>05.999.03</v>
          </cell>
          <cell r="B124" t="str">
            <v>RECOMP. VEGETAL DE CAIXA DE EMPRÉSTIMO, JAZIDA E BOTA-FORA</v>
          </cell>
          <cell r="C124" t="str">
            <v>m²</v>
          </cell>
          <cell r="D124" t="str">
            <v>DNER-ES-341/97</v>
          </cell>
          <cell r="F124">
            <v>0</v>
          </cell>
          <cell r="G124">
            <v>0</v>
          </cell>
        </row>
        <row r="125">
          <cell r="A125" t="str">
            <v>COMPOSIÇÕES AUXILIARES</v>
          </cell>
        </row>
        <row r="126">
          <cell r="A126" t="str">
            <v>01.200.01</v>
          </cell>
          <cell r="B126" t="str">
            <v>ESCAVAÇÃO E CARGA DE MATERIAL DE JAZIDA</v>
          </cell>
          <cell r="C126" t="str">
            <v>m³</v>
          </cell>
          <cell r="E126">
            <v>0.97</v>
          </cell>
          <cell r="H126" t="str">
            <v>Custos Básicos</v>
          </cell>
        </row>
        <row r="127">
          <cell r="A127" t="str">
            <v>01.999.01</v>
          </cell>
          <cell r="B127" t="str">
            <v>LIMPEZA SUPERFICIAL DA CAMADA VEGETAL</v>
          </cell>
          <cell r="C127" t="str">
            <v>m²</v>
          </cell>
          <cell r="E127">
            <v>0.06</v>
          </cell>
          <cell r="H127" t="str">
            <v>Custos Básicos</v>
          </cell>
        </row>
        <row r="128">
          <cell r="A128" t="str">
            <v>01.999.02</v>
          </cell>
          <cell r="B128" t="str">
            <v>EXPURGO DE JAZIDA</v>
          </cell>
          <cell r="C128" t="str">
            <v>m³</v>
          </cell>
          <cell r="E128">
            <v>0.66</v>
          </cell>
          <cell r="H128" t="str">
            <v>Custos Básicos</v>
          </cell>
        </row>
        <row r="129">
          <cell r="A129" t="str">
            <v>01.999.03</v>
          </cell>
          <cell r="B129" t="str">
            <v>DESMATAMENTO DE JAZIDA</v>
          </cell>
          <cell r="C129" t="str">
            <v>m³</v>
          </cell>
          <cell r="E129">
            <v>0.05</v>
          </cell>
          <cell r="H129" t="str">
            <v>Custos Básicos</v>
          </cell>
        </row>
        <row r="130">
          <cell r="A130" t="str">
            <v>03.000.02</v>
          </cell>
          <cell r="B130" t="str">
            <v>ESCAVAÇÃO MANUAL DE CAVAS EM MAT. 1ª CATEGORIA</v>
          </cell>
          <cell r="C130" t="str">
            <v>m³</v>
          </cell>
          <cell r="E130">
            <v>12.57</v>
          </cell>
          <cell r="H130" t="str">
            <v>Custos Básicos</v>
          </cell>
        </row>
        <row r="131">
          <cell r="A131" t="str">
            <v>03.300.01</v>
          </cell>
          <cell r="B131" t="str">
            <v>CONCRETO MAGRO</v>
          </cell>
          <cell r="C131" t="str">
            <v>m³</v>
          </cell>
          <cell r="E131">
            <v>146</v>
          </cell>
          <cell r="H131" t="str">
            <v>Custos Básicos</v>
          </cell>
        </row>
        <row r="132">
          <cell r="A132" t="str">
            <v>03.310.03</v>
          </cell>
          <cell r="B132" t="str">
            <v>CONCRETO CICLOPICO FCK = 12 MPA</v>
          </cell>
          <cell r="C132" t="str">
            <v>m³</v>
          </cell>
          <cell r="E132">
            <v>145.64000000000001</v>
          </cell>
          <cell r="H132" t="str">
            <v>Custos Básicos</v>
          </cell>
        </row>
        <row r="133">
          <cell r="A133" t="str">
            <v>03.321.01</v>
          </cell>
          <cell r="B133" t="str">
            <v>CONCRETO FCK=10 MPA</v>
          </cell>
          <cell r="C133" t="str">
            <v>m³</v>
          </cell>
          <cell r="E133">
            <v>163.38</v>
          </cell>
          <cell r="H133" t="str">
            <v>Custos Básicos</v>
          </cell>
        </row>
        <row r="134">
          <cell r="A134" t="str">
            <v>03.325.00</v>
          </cell>
          <cell r="B134" t="str">
            <v>CONCRETO FCK=18 MPA</v>
          </cell>
          <cell r="C134" t="str">
            <v>m³</v>
          </cell>
          <cell r="E134">
            <v>177.85</v>
          </cell>
          <cell r="H134" t="str">
            <v>Custos Básicos</v>
          </cell>
        </row>
        <row r="135">
          <cell r="A135" t="str">
            <v>03.326.00</v>
          </cell>
          <cell r="B135" t="str">
            <v>CONCRETO FCK=20 MPA</v>
          </cell>
          <cell r="C135" t="str">
            <v>m³</v>
          </cell>
          <cell r="E135">
            <v>181.90999999999997</v>
          </cell>
          <cell r="H135" t="str">
            <v>Custos Básicos</v>
          </cell>
        </row>
        <row r="136">
          <cell r="A136" t="str">
            <v>03.329.04</v>
          </cell>
          <cell r="B136" t="str">
            <v>CONCRETO FCK=12  MPA</v>
          </cell>
          <cell r="C136" t="str">
            <v>m³</v>
          </cell>
          <cell r="E136">
            <v>168.03</v>
          </cell>
          <cell r="H136" t="str">
            <v>Custos Básicos</v>
          </cell>
        </row>
        <row r="137">
          <cell r="A137" t="str">
            <v>03.340.00</v>
          </cell>
          <cell r="B137" t="str">
            <v>ARGAMASSA CIMENTO-AREIA 1-3</v>
          </cell>
          <cell r="C137" t="str">
            <v>m³</v>
          </cell>
          <cell r="E137">
            <v>154.82</v>
          </cell>
          <cell r="H137" t="str">
            <v>Custos Básicos</v>
          </cell>
        </row>
        <row r="138">
          <cell r="A138" t="str">
            <v>03.341.00</v>
          </cell>
          <cell r="B138" t="str">
            <v>ARGAMASSA CIMENTO-AREIA 1-4</v>
          </cell>
          <cell r="C138" t="str">
            <v>m³</v>
          </cell>
          <cell r="E138">
            <v>136.55000000000001</v>
          </cell>
          <cell r="H138" t="str">
            <v>Custos Básicos</v>
          </cell>
        </row>
        <row r="139">
          <cell r="A139" t="str">
            <v>03.353.00</v>
          </cell>
          <cell r="B139" t="str">
            <v>FORNECIMENTO, PREPARO E COLOCAÇÃO AÇO CA-50</v>
          </cell>
          <cell r="C139" t="str">
            <v>kg</v>
          </cell>
          <cell r="E139">
            <v>1.65</v>
          </cell>
          <cell r="H139" t="str">
            <v>Custos Básicos</v>
          </cell>
        </row>
        <row r="140">
          <cell r="A140" t="str">
            <v>03.370.00</v>
          </cell>
          <cell r="B140" t="str">
            <v>FORMAS COMUNS DE MADEIRA</v>
          </cell>
          <cell r="C140" t="str">
            <v>m²</v>
          </cell>
          <cell r="E140">
            <v>17.650000000000002</v>
          </cell>
          <cell r="H140" t="str">
            <v>Custos Básicos</v>
          </cell>
        </row>
        <row r="141">
          <cell r="A141" t="str">
            <v>03.371.00</v>
          </cell>
          <cell r="B141" t="str">
            <v>FORMA DE MADEIRA COMPENSADA</v>
          </cell>
          <cell r="C141" t="str">
            <v>m²</v>
          </cell>
          <cell r="E141">
            <v>13.209999999999999</v>
          </cell>
          <cell r="H141" t="str">
            <v>Custos Básicos</v>
          </cell>
        </row>
        <row r="142">
          <cell r="A142" t="str">
            <v>03.940.00</v>
          </cell>
          <cell r="B142" t="str">
            <v>APILOAMENTO MANUAL</v>
          </cell>
          <cell r="C142" t="str">
            <v>m³</v>
          </cell>
          <cell r="E142">
            <v>2.9</v>
          </cell>
          <cell r="H142" t="str">
            <v>Custos Básicos</v>
          </cell>
        </row>
        <row r="143">
          <cell r="A143" t="str">
            <v>04.999.03</v>
          </cell>
          <cell r="B143" t="str">
            <v xml:space="preserve">ESCORAMENTO DE BUEIROS CELULARES                                         </v>
          </cell>
          <cell r="C143" t="str">
            <v>m³</v>
          </cell>
          <cell r="E143">
            <v>7.7600000000000007</v>
          </cell>
          <cell r="H143" t="str">
            <v>Custos Básicos</v>
          </cell>
        </row>
        <row r="144">
          <cell r="A144" t="str">
            <v>04.999.06</v>
          </cell>
          <cell r="B144" t="str">
            <v>SOLO LOCAL / SELO DE ARGILA</v>
          </cell>
          <cell r="C144" t="str">
            <v>m³</v>
          </cell>
          <cell r="E144">
            <v>7.26</v>
          </cell>
          <cell r="H144" t="str">
            <v>Custos Básicos</v>
          </cell>
        </row>
        <row r="145">
          <cell r="A145" t="str">
            <v>04.999.07</v>
          </cell>
          <cell r="B145" t="str">
            <v>LASTRO DE BRITA</v>
          </cell>
          <cell r="C145" t="str">
            <v>m³</v>
          </cell>
          <cell r="E145">
            <v>93.47999999999999</v>
          </cell>
          <cell r="H145" t="str">
            <v>Custos Básicos</v>
          </cell>
        </row>
        <row r="146">
          <cell r="A146" t="str">
            <v>05.000.11</v>
          </cell>
          <cell r="B146" t="str">
            <v>DENTES P/ BUEIROS SIMPLES Ø 1,00 m</v>
          </cell>
          <cell r="C146" t="str">
            <v>unid.</v>
          </cell>
          <cell r="E146">
            <v>38.85</v>
          </cell>
          <cell r="H146" t="str">
            <v>Custos Básicos</v>
          </cell>
        </row>
        <row r="147">
          <cell r="A147" t="str">
            <v>05.301.00</v>
          </cell>
          <cell r="B147" t="str">
            <v>ALVENARIA DE PEDRA ARGAMASSADA</v>
          </cell>
          <cell r="C147" t="str">
            <v>m³</v>
          </cell>
          <cell r="E147">
            <v>84.77</v>
          </cell>
          <cell r="H147" t="str">
            <v>Sinalização</v>
          </cell>
        </row>
        <row r="148">
          <cell r="A148" t="str">
            <v>09.999.01</v>
          </cell>
          <cell r="B148" t="str">
            <v>TORRE DE MADEIRA</v>
          </cell>
          <cell r="C148" t="str">
            <v>unid.</v>
          </cell>
          <cell r="E148">
            <v>69.460000000000008</v>
          </cell>
          <cell r="H148" t="str">
            <v>Custos Básicos</v>
          </cell>
        </row>
        <row r="149">
          <cell r="A149" t="str">
            <v>09.519.01</v>
          </cell>
          <cell r="B149" t="str">
            <v>OBTENÇÃO DE GRAMAS EM PLACAS</v>
          </cell>
          <cell r="C149" t="str">
            <v>m²</v>
          </cell>
          <cell r="E149">
            <v>0.78</v>
          </cell>
          <cell r="H149" t="str">
            <v>Custos Básicos</v>
          </cell>
        </row>
        <row r="150">
          <cell r="A150" t="str">
            <v>09.512.02</v>
          </cell>
          <cell r="B150" t="str">
            <v>TUBO DE CONCRETO POROSO Ø 0,20 m</v>
          </cell>
          <cell r="C150" t="str">
            <v>m</v>
          </cell>
          <cell r="E150">
            <v>4.63</v>
          </cell>
          <cell r="H150" t="str">
            <v>Custos Básicos</v>
          </cell>
        </row>
        <row r="151">
          <cell r="A151" t="str">
            <v>09.512.07</v>
          </cell>
          <cell r="B151" t="str">
            <v>TUBO DE CONCRETO ARMADO Ø 1,00 m</v>
          </cell>
          <cell r="C151" t="str">
            <v>m</v>
          </cell>
          <cell r="E151">
            <v>180.84</v>
          </cell>
          <cell r="H151" t="str">
            <v>Custos Básicos</v>
          </cell>
        </row>
        <row r="152">
          <cell r="A152" t="str">
            <v>09.517.06</v>
          </cell>
          <cell r="B152" t="str">
            <v>RACHÃO (ESCAV.MAT.3ª CATEGORIA)</v>
          </cell>
          <cell r="C152" t="str">
            <v>m³</v>
          </cell>
          <cell r="E152">
            <v>8.14</v>
          </cell>
          <cell r="H152" t="str">
            <v>Custos Básicos</v>
          </cell>
        </row>
      </sheetData>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Resumo"/>
      <sheetName val="Planilha"/>
      <sheetName val="PLAN-sipom"/>
      <sheetName val="Dr.Gilson"/>
      <sheetName val="&lt;=até aqui"/>
      <sheetName val="Dados"/>
      <sheetName val="CCHE"/>
      <sheetName val="Crono "/>
      <sheetName val="BDI "/>
      <sheetName val="ES"/>
      <sheetName val="MObra"/>
      <sheetName val="calc.binder capa c.asfalto"/>
      <sheetName val="TABEL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A1">
            <v>0</v>
          </cell>
          <cell r="B1">
            <v>0</v>
          </cell>
          <cell r="C1">
            <v>0</v>
          </cell>
          <cell r="D1">
            <v>0</v>
          </cell>
          <cell r="E1">
            <v>0</v>
          </cell>
        </row>
        <row r="2">
          <cell r="A2">
            <v>1</v>
          </cell>
          <cell r="B2" t="str">
            <v xml:space="preserve">um milhão, </v>
          </cell>
          <cell r="C2" t="str">
            <v xml:space="preserve">um mil, </v>
          </cell>
          <cell r="D2" t="str">
            <v>um</v>
          </cell>
          <cell r="E2" t="str">
            <v>um centavo</v>
          </cell>
        </row>
        <row r="3">
          <cell r="A3">
            <v>2</v>
          </cell>
          <cell r="B3" t="str">
            <v xml:space="preserve">dois milhões, </v>
          </cell>
          <cell r="C3" t="str">
            <v xml:space="preserve">dois mil, </v>
          </cell>
          <cell r="D3" t="str">
            <v>dois</v>
          </cell>
          <cell r="E3" t="str">
            <v>dois centavos</v>
          </cell>
        </row>
        <row r="4">
          <cell r="A4">
            <v>3</v>
          </cell>
          <cell r="B4" t="str">
            <v xml:space="preserve">tres milhões, </v>
          </cell>
          <cell r="C4" t="str">
            <v xml:space="preserve">tres mil, </v>
          </cell>
          <cell r="D4" t="str">
            <v>tres</v>
          </cell>
          <cell r="E4" t="str">
            <v>tres centavos</v>
          </cell>
        </row>
        <row r="5">
          <cell r="A5">
            <v>4</v>
          </cell>
          <cell r="B5" t="str">
            <v xml:space="preserve">quatro milhões, </v>
          </cell>
          <cell r="C5" t="str">
            <v xml:space="preserve">quatro mil, </v>
          </cell>
          <cell r="D5" t="str">
            <v>quatro</v>
          </cell>
          <cell r="E5" t="str">
            <v>quatro centavos</v>
          </cell>
        </row>
        <row r="6">
          <cell r="A6">
            <v>5</v>
          </cell>
          <cell r="B6" t="str">
            <v xml:space="preserve">cinco milhões, </v>
          </cell>
          <cell r="C6" t="str">
            <v xml:space="preserve">cinco mil, </v>
          </cell>
          <cell r="D6" t="str">
            <v>cinco</v>
          </cell>
          <cell r="E6" t="str">
            <v>cinco centavos</v>
          </cell>
        </row>
        <row r="7">
          <cell r="A7">
            <v>6</v>
          </cell>
          <cell r="B7" t="str">
            <v xml:space="preserve">seis milhões, </v>
          </cell>
          <cell r="C7" t="str">
            <v xml:space="preserve">seis mil, </v>
          </cell>
          <cell r="D7" t="str">
            <v>seis</v>
          </cell>
          <cell r="E7" t="str">
            <v>seis centavos</v>
          </cell>
        </row>
        <row r="8">
          <cell r="A8">
            <v>7</v>
          </cell>
          <cell r="B8" t="str">
            <v xml:space="preserve">sete milhões, </v>
          </cell>
          <cell r="C8" t="str">
            <v xml:space="preserve">sete mil, </v>
          </cell>
          <cell r="D8" t="str">
            <v>sete</v>
          </cell>
          <cell r="E8" t="str">
            <v>sete centavos</v>
          </cell>
        </row>
        <row r="9">
          <cell r="A9">
            <v>8</v>
          </cell>
          <cell r="B9" t="str">
            <v xml:space="preserve">oito milhões, </v>
          </cell>
          <cell r="C9" t="str">
            <v xml:space="preserve">oito mil, </v>
          </cell>
          <cell r="D9" t="str">
            <v>oito</v>
          </cell>
          <cell r="E9" t="str">
            <v>oito centavos</v>
          </cell>
        </row>
        <row r="10">
          <cell r="A10">
            <v>9</v>
          </cell>
          <cell r="B10" t="str">
            <v xml:space="preserve">nove milhões, </v>
          </cell>
          <cell r="C10" t="str">
            <v xml:space="preserve">nove mil, </v>
          </cell>
          <cell r="D10" t="str">
            <v>nove</v>
          </cell>
          <cell r="E10" t="str">
            <v>nove centavos</v>
          </cell>
        </row>
        <row r="11">
          <cell r="A11">
            <v>10</v>
          </cell>
          <cell r="B11" t="str">
            <v xml:space="preserve">dez milhões, </v>
          </cell>
          <cell r="C11" t="str">
            <v xml:space="preserve">dez mil, </v>
          </cell>
          <cell r="D11" t="str">
            <v>dez</v>
          </cell>
          <cell r="E11" t="str">
            <v>dez centavos</v>
          </cell>
        </row>
        <row r="12">
          <cell r="A12">
            <v>11</v>
          </cell>
          <cell r="B12" t="str">
            <v xml:space="preserve">onze milhões, </v>
          </cell>
          <cell r="C12" t="str">
            <v xml:space="preserve">onze mil, </v>
          </cell>
          <cell r="D12" t="str">
            <v>onze</v>
          </cell>
          <cell r="E12" t="str">
            <v>onze centavos</v>
          </cell>
        </row>
        <row r="13">
          <cell r="A13">
            <v>12</v>
          </cell>
          <cell r="B13" t="str">
            <v xml:space="preserve">doze milhões, </v>
          </cell>
          <cell r="C13" t="str">
            <v xml:space="preserve">doze mil, </v>
          </cell>
          <cell r="D13" t="str">
            <v>doze</v>
          </cell>
          <cell r="E13" t="str">
            <v>doze centavos</v>
          </cell>
        </row>
        <row r="14">
          <cell r="A14">
            <v>13</v>
          </cell>
          <cell r="B14" t="str">
            <v xml:space="preserve">treze milhões, </v>
          </cell>
          <cell r="C14" t="str">
            <v xml:space="preserve">treze mil, </v>
          </cell>
          <cell r="D14" t="str">
            <v>treze</v>
          </cell>
          <cell r="E14" t="str">
            <v>treze centavos</v>
          </cell>
        </row>
        <row r="15">
          <cell r="A15">
            <v>14</v>
          </cell>
          <cell r="B15" t="str">
            <v xml:space="preserve">quatorze milhões, </v>
          </cell>
          <cell r="C15" t="str">
            <v xml:space="preserve">quatorze mil, </v>
          </cell>
          <cell r="D15" t="str">
            <v>quatorze</v>
          </cell>
          <cell r="E15" t="str">
            <v>quatorze centavos</v>
          </cell>
        </row>
        <row r="16">
          <cell r="A16">
            <v>15</v>
          </cell>
          <cell r="B16" t="str">
            <v xml:space="preserve">quinze milhões, </v>
          </cell>
          <cell r="C16" t="str">
            <v xml:space="preserve">quinze mil, </v>
          </cell>
          <cell r="D16" t="str">
            <v>quinze</v>
          </cell>
          <cell r="E16" t="str">
            <v>quinze centavos</v>
          </cell>
        </row>
        <row r="17">
          <cell r="A17">
            <v>16</v>
          </cell>
          <cell r="B17" t="str">
            <v xml:space="preserve">dezesseis milhões, </v>
          </cell>
          <cell r="C17" t="str">
            <v xml:space="preserve">dezesseis mil, </v>
          </cell>
          <cell r="D17" t="str">
            <v>dezesseis</v>
          </cell>
          <cell r="E17" t="str">
            <v>dezesseis centavos</v>
          </cell>
        </row>
        <row r="18">
          <cell r="A18">
            <v>17</v>
          </cell>
          <cell r="B18" t="str">
            <v xml:space="preserve">dezessete milhões, </v>
          </cell>
          <cell r="C18" t="str">
            <v xml:space="preserve">dezessete mil, </v>
          </cell>
          <cell r="D18" t="str">
            <v>dezessete</v>
          </cell>
          <cell r="E18" t="str">
            <v>dezessete centavos</v>
          </cell>
        </row>
        <row r="19">
          <cell r="A19">
            <v>18</v>
          </cell>
          <cell r="B19" t="str">
            <v xml:space="preserve">dezoito milhões, </v>
          </cell>
          <cell r="C19" t="str">
            <v xml:space="preserve">dezoito mil, </v>
          </cell>
          <cell r="D19" t="str">
            <v>dezoito</v>
          </cell>
          <cell r="E19" t="str">
            <v>dezoito centavos</v>
          </cell>
        </row>
        <row r="20">
          <cell r="A20">
            <v>19</v>
          </cell>
          <cell r="B20" t="str">
            <v xml:space="preserve">dezenove milhões, </v>
          </cell>
          <cell r="C20" t="str">
            <v xml:space="preserve">dezenove mil, </v>
          </cell>
          <cell r="D20" t="str">
            <v>dezenove</v>
          </cell>
          <cell r="E20" t="str">
            <v>dezenove centavos</v>
          </cell>
        </row>
        <row r="21">
          <cell r="A21">
            <v>20</v>
          </cell>
          <cell r="B21" t="str">
            <v xml:space="preserve">vinte milhões, </v>
          </cell>
          <cell r="C21" t="str">
            <v xml:space="preserve">vinte mil, </v>
          </cell>
          <cell r="D21" t="str">
            <v>vinte</v>
          </cell>
          <cell r="E21" t="str">
            <v>vinte centavos</v>
          </cell>
        </row>
        <row r="22">
          <cell r="A22">
            <v>21</v>
          </cell>
          <cell r="B22" t="str">
            <v xml:space="preserve">vinte e um milhões, </v>
          </cell>
          <cell r="C22" t="str">
            <v xml:space="preserve">vinte e um mil, </v>
          </cell>
          <cell r="D22" t="str">
            <v>vinte e um</v>
          </cell>
          <cell r="E22" t="str">
            <v>vinte e um centavos</v>
          </cell>
        </row>
        <row r="23">
          <cell r="A23">
            <v>22</v>
          </cell>
          <cell r="B23" t="str">
            <v xml:space="preserve">vinte e dois milhões, </v>
          </cell>
          <cell r="C23" t="str">
            <v xml:space="preserve">vinte e dois mil, </v>
          </cell>
          <cell r="D23" t="str">
            <v>vinte e dois</v>
          </cell>
          <cell r="E23" t="str">
            <v>vinte e dois centavos</v>
          </cell>
        </row>
        <row r="24">
          <cell r="A24">
            <v>23</v>
          </cell>
          <cell r="B24" t="str">
            <v xml:space="preserve">vinte e tres milhões, </v>
          </cell>
          <cell r="C24" t="str">
            <v xml:space="preserve">vinte e tres mil, </v>
          </cell>
          <cell r="D24" t="str">
            <v>vinte e tres</v>
          </cell>
          <cell r="E24" t="str">
            <v>vinte e tres centavos</v>
          </cell>
        </row>
        <row r="25">
          <cell r="A25">
            <v>24</v>
          </cell>
          <cell r="B25" t="str">
            <v xml:space="preserve">vinte e quatro milhões, </v>
          </cell>
          <cell r="C25" t="str">
            <v xml:space="preserve">vinte e quatro mil, </v>
          </cell>
          <cell r="D25" t="str">
            <v>vinte e quatro</v>
          </cell>
          <cell r="E25" t="str">
            <v>vinte e quatro centavos</v>
          </cell>
        </row>
        <row r="26">
          <cell r="A26">
            <v>25</v>
          </cell>
          <cell r="B26" t="str">
            <v xml:space="preserve">vinte e cinco milhões, </v>
          </cell>
          <cell r="C26" t="str">
            <v xml:space="preserve">vinte e cinco mil, </v>
          </cell>
          <cell r="D26" t="str">
            <v>vinte e cinco</v>
          </cell>
          <cell r="E26" t="str">
            <v>vinte e cinco centavos</v>
          </cell>
        </row>
        <row r="27">
          <cell r="A27">
            <v>26</v>
          </cell>
          <cell r="B27" t="str">
            <v xml:space="preserve">vinte e seis milhões, </v>
          </cell>
          <cell r="C27" t="str">
            <v xml:space="preserve">vinte e seis mil, </v>
          </cell>
          <cell r="D27" t="str">
            <v>vinte e seis</v>
          </cell>
          <cell r="E27" t="str">
            <v>vinte e seis centavos</v>
          </cell>
        </row>
        <row r="28">
          <cell r="A28">
            <v>27</v>
          </cell>
          <cell r="B28" t="str">
            <v xml:space="preserve">vinte e sete milhões, </v>
          </cell>
          <cell r="C28" t="str">
            <v xml:space="preserve">vinte e sete mil, </v>
          </cell>
          <cell r="D28" t="str">
            <v>vinte e sete</v>
          </cell>
          <cell r="E28" t="str">
            <v>vinte e sete centavos</v>
          </cell>
        </row>
        <row r="29">
          <cell r="A29">
            <v>28</v>
          </cell>
          <cell r="B29" t="str">
            <v xml:space="preserve">vinte e oito milhões, </v>
          </cell>
          <cell r="C29" t="str">
            <v xml:space="preserve">vinte e oito mil, </v>
          </cell>
          <cell r="D29" t="str">
            <v>vinte e oito</v>
          </cell>
          <cell r="E29" t="str">
            <v>vinte e oito centavos</v>
          </cell>
        </row>
        <row r="30">
          <cell r="A30">
            <v>29</v>
          </cell>
          <cell r="B30" t="str">
            <v xml:space="preserve">vinte e nove milhões, </v>
          </cell>
          <cell r="C30" t="str">
            <v xml:space="preserve">vinte e nove mil, </v>
          </cell>
          <cell r="D30" t="str">
            <v>vinte e nove</v>
          </cell>
          <cell r="E30" t="str">
            <v>vinte e nove centavos</v>
          </cell>
        </row>
        <row r="31">
          <cell r="A31">
            <v>30</v>
          </cell>
          <cell r="B31" t="str">
            <v xml:space="preserve">trinta milhões, </v>
          </cell>
          <cell r="C31" t="str">
            <v xml:space="preserve">trinta mil, </v>
          </cell>
          <cell r="D31" t="str">
            <v>trinta</v>
          </cell>
          <cell r="E31" t="str">
            <v>trinta centavos</v>
          </cell>
        </row>
        <row r="32">
          <cell r="A32">
            <v>31</v>
          </cell>
          <cell r="B32" t="str">
            <v xml:space="preserve">trinta e um milhões, </v>
          </cell>
          <cell r="C32" t="str">
            <v xml:space="preserve">trinta e um mil, </v>
          </cell>
          <cell r="D32" t="str">
            <v>trinta e um</v>
          </cell>
          <cell r="E32" t="str">
            <v>trinta e um centavos</v>
          </cell>
        </row>
        <row r="33">
          <cell r="A33">
            <v>32</v>
          </cell>
          <cell r="B33" t="str">
            <v xml:space="preserve">trinta e dois milhões, </v>
          </cell>
          <cell r="C33" t="str">
            <v xml:space="preserve">trinta e dois mil, </v>
          </cell>
          <cell r="D33" t="str">
            <v>trinta e dois</v>
          </cell>
          <cell r="E33" t="str">
            <v>trinta e dois centavos</v>
          </cell>
        </row>
        <row r="34">
          <cell r="A34">
            <v>33</v>
          </cell>
          <cell r="B34" t="str">
            <v xml:space="preserve">trinta e tres milhões, </v>
          </cell>
          <cell r="C34" t="str">
            <v xml:space="preserve">trinta e tres mil, </v>
          </cell>
          <cell r="D34" t="str">
            <v>trinta e tres</v>
          </cell>
          <cell r="E34" t="str">
            <v>trinta e tres centavos</v>
          </cell>
        </row>
        <row r="35">
          <cell r="A35">
            <v>34</v>
          </cell>
          <cell r="B35" t="str">
            <v xml:space="preserve">trinta e quatro milhões, </v>
          </cell>
          <cell r="C35" t="str">
            <v xml:space="preserve">trinta e quatro mil, </v>
          </cell>
          <cell r="D35" t="str">
            <v>trinta e quatro</v>
          </cell>
          <cell r="E35" t="str">
            <v>trinta e quatro centavos</v>
          </cell>
        </row>
        <row r="36">
          <cell r="A36">
            <v>35</v>
          </cell>
          <cell r="B36" t="str">
            <v xml:space="preserve">trinta e cinco milhões, </v>
          </cell>
          <cell r="C36" t="str">
            <v xml:space="preserve">trinta e cinco mil, </v>
          </cell>
          <cell r="D36" t="str">
            <v>trinta e cinco</v>
          </cell>
          <cell r="E36" t="str">
            <v>trinta e cinco centavos</v>
          </cell>
        </row>
        <row r="37">
          <cell r="A37">
            <v>36</v>
          </cell>
          <cell r="B37" t="str">
            <v xml:space="preserve">trinta e seis milhões, </v>
          </cell>
          <cell r="C37" t="str">
            <v xml:space="preserve">trinta e seis mil, </v>
          </cell>
          <cell r="D37" t="str">
            <v>trinta e seis</v>
          </cell>
          <cell r="E37" t="str">
            <v>trinta e seis centavos</v>
          </cell>
        </row>
        <row r="38">
          <cell r="A38">
            <v>37</v>
          </cell>
          <cell r="B38" t="str">
            <v xml:space="preserve">trinta e sete milhões, </v>
          </cell>
          <cell r="C38" t="str">
            <v xml:space="preserve">trinta e sete mil, </v>
          </cell>
          <cell r="D38" t="str">
            <v>trinta e sete</v>
          </cell>
          <cell r="E38" t="str">
            <v>trinta e sete centavos</v>
          </cell>
        </row>
        <row r="39">
          <cell r="A39">
            <v>38</v>
          </cell>
          <cell r="B39" t="str">
            <v xml:space="preserve">trinta e oito milhões, </v>
          </cell>
          <cell r="C39" t="str">
            <v xml:space="preserve">trinta e oito mil, </v>
          </cell>
          <cell r="D39" t="str">
            <v>trinta e oito</v>
          </cell>
          <cell r="E39" t="str">
            <v>trinta e oito centavos</v>
          </cell>
        </row>
        <row r="40">
          <cell r="A40">
            <v>39</v>
          </cell>
          <cell r="B40" t="str">
            <v xml:space="preserve">trinta e nove milhões, </v>
          </cell>
          <cell r="C40" t="str">
            <v xml:space="preserve">trinta e nove mil, </v>
          </cell>
          <cell r="D40" t="str">
            <v>trinta e nove</v>
          </cell>
          <cell r="E40" t="str">
            <v>trinta e nove centavos</v>
          </cell>
        </row>
        <row r="41">
          <cell r="A41">
            <v>40</v>
          </cell>
          <cell r="B41" t="str">
            <v xml:space="preserve">quarenta milhões, </v>
          </cell>
          <cell r="C41" t="str">
            <v xml:space="preserve">quarenta mil, </v>
          </cell>
          <cell r="D41" t="str">
            <v>quarenta</v>
          </cell>
          <cell r="E41" t="str">
            <v>quarenta centavos</v>
          </cell>
        </row>
        <row r="42">
          <cell r="A42">
            <v>41</v>
          </cell>
          <cell r="B42" t="str">
            <v xml:space="preserve">quarenta e um milhões, </v>
          </cell>
          <cell r="C42" t="str">
            <v xml:space="preserve">quarenta e um mil, </v>
          </cell>
          <cell r="D42" t="str">
            <v>quarenta e um</v>
          </cell>
          <cell r="E42" t="str">
            <v>quarenta e um centavos</v>
          </cell>
        </row>
        <row r="43">
          <cell r="A43">
            <v>42</v>
          </cell>
          <cell r="B43" t="str">
            <v xml:space="preserve">quarenta e dois milhões, </v>
          </cell>
          <cell r="C43" t="str">
            <v xml:space="preserve">quarenta e dois mil, </v>
          </cell>
          <cell r="D43" t="str">
            <v>quarenta e dois</v>
          </cell>
          <cell r="E43" t="str">
            <v>quarenta e dois centavos</v>
          </cell>
        </row>
        <row r="44">
          <cell r="A44">
            <v>43</v>
          </cell>
          <cell r="B44" t="str">
            <v xml:space="preserve">quarenta e tres milhões, </v>
          </cell>
          <cell r="C44" t="str">
            <v xml:space="preserve">quarenta e tres mil, </v>
          </cell>
          <cell r="D44" t="str">
            <v>quarenta e tres</v>
          </cell>
          <cell r="E44" t="str">
            <v>quarenta e tres centavos</v>
          </cell>
        </row>
        <row r="45">
          <cell r="A45">
            <v>44</v>
          </cell>
          <cell r="B45" t="str">
            <v xml:space="preserve">quarenta e quatro milhões, </v>
          </cell>
          <cell r="C45" t="str">
            <v xml:space="preserve">quarenta e quatro mil, </v>
          </cell>
          <cell r="D45" t="str">
            <v>quarenta e quatro</v>
          </cell>
          <cell r="E45" t="str">
            <v>quarenta e quatro centavos</v>
          </cell>
        </row>
        <row r="46">
          <cell r="A46">
            <v>45</v>
          </cell>
          <cell r="B46" t="str">
            <v xml:space="preserve">quarenta e cinco milhões, </v>
          </cell>
          <cell r="C46" t="str">
            <v xml:space="preserve">quarenta e cinco mil, </v>
          </cell>
          <cell r="D46" t="str">
            <v>quarenta e cinco</v>
          </cell>
          <cell r="E46" t="str">
            <v>quarenta e cinco centavos</v>
          </cell>
        </row>
        <row r="47">
          <cell r="A47">
            <v>46</v>
          </cell>
          <cell r="B47" t="str">
            <v xml:space="preserve">quarenta e seis milhões, </v>
          </cell>
          <cell r="C47" t="str">
            <v xml:space="preserve">quarenta e seis mil, </v>
          </cell>
          <cell r="D47" t="str">
            <v>quarenta e seis</v>
          </cell>
          <cell r="E47" t="str">
            <v>quarenta e seis centavos</v>
          </cell>
        </row>
        <row r="48">
          <cell r="A48">
            <v>47</v>
          </cell>
          <cell r="B48" t="str">
            <v xml:space="preserve">quarenta e sete milhões, </v>
          </cell>
          <cell r="C48" t="str">
            <v xml:space="preserve">quarenta e sete mil, </v>
          </cell>
          <cell r="D48" t="str">
            <v>quarenta e sete</v>
          </cell>
          <cell r="E48" t="str">
            <v>quarenta e sete centavos</v>
          </cell>
        </row>
        <row r="49">
          <cell r="A49">
            <v>48</v>
          </cell>
          <cell r="B49" t="str">
            <v xml:space="preserve">quarenta e oito milhões, </v>
          </cell>
          <cell r="C49" t="str">
            <v xml:space="preserve">quarenta e oito mil, </v>
          </cell>
          <cell r="D49" t="str">
            <v>quarenta e oito</v>
          </cell>
          <cell r="E49" t="str">
            <v>quarenta e oito centavos</v>
          </cell>
        </row>
        <row r="50">
          <cell r="A50">
            <v>49</v>
          </cell>
          <cell r="B50" t="str">
            <v xml:space="preserve">quarenta e nove milhões, </v>
          </cell>
          <cell r="C50" t="str">
            <v xml:space="preserve">quarenta e nove mil, </v>
          </cell>
          <cell r="D50" t="str">
            <v>quarenta e nove</v>
          </cell>
          <cell r="E50" t="str">
            <v>quarenta e nove centavos</v>
          </cell>
        </row>
        <row r="51">
          <cell r="A51">
            <v>50</v>
          </cell>
          <cell r="B51" t="str">
            <v xml:space="preserve">cinquenta milhões, </v>
          </cell>
          <cell r="C51" t="str">
            <v xml:space="preserve">cinquenta mil, </v>
          </cell>
          <cell r="D51" t="str">
            <v>cinquenta</v>
          </cell>
          <cell r="E51" t="str">
            <v>cinquenta centavos</v>
          </cell>
        </row>
        <row r="52">
          <cell r="A52">
            <v>51</v>
          </cell>
          <cell r="B52" t="str">
            <v xml:space="preserve">cinquenta e um milhões, </v>
          </cell>
          <cell r="C52" t="str">
            <v xml:space="preserve">cinquenta e um mil, </v>
          </cell>
          <cell r="D52" t="str">
            <v>cinquenta e um</v>
          </cell>
          <cell r="E52" t="str">
            <v>cinquenta e um centavos</v>
          </cell>
        </row>
        <row r="53">
          <cell r="A53">
            <v>52</v>
          </cell>
          <cell r="B53" t="str">
            <v xml:space="preserve">cinquenta e dois milhões, </v>
          </cell>
          <cell r="C53" t="str">
            <v xml:space="preserve">cinquenta e dois mil, </v>
          </cell>
          <cell r="D53" t="str">
            <v>cinquenta e dois</v>
          </cell>
          <cell r="E53" t="str">
            <v>cinquenta e dois centavos</v>
          </cell>
        </row>
        <row r="54">
          <cell r="A54">
            <v>53</v>
          </cell>
          <cell r="B54" t="str">
            <v xml:space="preserve">cinquenta e tres milhões, </v>
          </cell>
          <cell r="C54" t="str">
            <v xml:space="preserve">cinquenta e tres mil, </v>
          </cell>
          <cell r="D54" t="str">
            <v>cinquenta e tres</v>
          </cell>
          <cell r="E54" t="str">
            <v>cinquenta e tres centavos</v>
          </cell>
        </row>
        <row r="55">
          <cell r="A55">
            <v>54</v>
          </cell>
          <cell r="B55" t="str">
            <v xml:space="preserve">cinquenta e quatro milhões, </v>
          </cell>
          <cell r="C55" t="str">
            <v xml:space="preserve">cinquenta e quatro mil, </v>
          </cell>
          <cell r="D55" t="str">
            <v>cinquenta e quatro</v>
          </cell>
          <cell r="E55" t="str">
            <v>cinquenta e quatro centavos</v>
          </cell>
        </row>
        <row r="56">
          <cell r="A56">
            <v>55</v>
          </cell>
          <cell r="B56" t="str">
            <v xml:space="preserve">cinquenta e cinco milhões, </v>
          </cell>
          <cell r="C56" t="str">
            <v xml:space="preserve">cinquenta e cinco mil, </v>
          </cell>
          <cell r="D56" t="str">
            <v>cinquenta e cinco</v>
          </cell>
          <cell r="E56" t="str">
            <v>cinquenta e cinco centavos</v>
          </cell>
        </row>
        <row r="57">
          <cell r="A57">
            <v>56</v>
          </cell>
          <cell r="B57" t="str">
            <v xml:space="preserve">cinquenta e seis milhões, </v>
          </cell>
          <cell r="C57" t="str">
            <v xml:space="preserve">cinquenta e seis mil, </v>
          </cell>
          <cell r="D57" t="str">
            <v>cinquenta e seis</v>
          </cell>
          <cell r="E57" t="str">
            <v>cinquenta e seis centavos</v>
          </cell>
        </row>
        <row r="58">
          <cell r="A58">
            <v>57</v>
          </cell>
          <cell r="B58" t="str">
            <v xml:space="preserve">cinquenta e sete milhões, </v>
          </cell>
          <cell r="C58" t="str">
            <v xml:space="preserve">cinquenta e sete mil, </v>
          </cell>
          <cell r="D58" t="str">
            <v>cinquenta e sete</v>
          </cell>
          <cell r="E58" t="str">
            <v>cinquenta e sete centavos</v>
          </cell>
        </row>
        <row r="59">
          <cell r="A59">
            <v>58</v>
          </cell>
          <cell r="B59" t="str">
            <v xml:space="preserve">cinquenta e oito milhões, </v>
          </cell>
          <cell r="C59" t="str">
            <v xml:space="preserve">cinquenta e oito mil, </v>
          </cell>
          <cell r="D59" t="str">
            <v>cinquenta e oito</v>
          </cell>
          <cell r="E59" t="str">
            <v>cinquenta e oito centavos</v>
          </cell>
        </row>
        <row r="60">
          <cell r="A60">
            <v>59</v>
          </cell>
          <cell r="B60" t="str">
            <v xml:space="preserve">cinquenta e nove milhões, </v>
          </cell>
          <cell r="C60" t="str">
            <v xml:space="preserve">cinquenta e nove mil, </v>
          </cell>
          <cell r="D60" t="str">
            <v>cinquenta e nove</v>
          </cell>
          <cell r="E60" t="str">
            <v>cinquenta e nove centavos</v>
          </cell>
        </row>
        <row r="61">
          <cell r="A61">
            <v>60</v>
          </cell>
          <cell r="B61" t="str">
            <v xml:space="preserve">sessenta milhões, </v>
          </cell>
          <cell r="C61" t="str">
            <v xml:space="preserve">sessenta mil, </v>
          </cell>
          <cell r="D61" t="str">
            <v>sessenta</v>
          </cell>
          <cell r="E61" t="str">
            <v>sessenta centavos</v>
          </cell>
        </row>
        <row r="62">
          <cell r="A62">
            <v>61</v>
          </cell>
          <cell r="B62" t="str">
            <v xml:space="preserve">sessenta e um milhões, </v>
          </cell>
          <cell r="C62" t="str">
            <v xml:space="preserve">sessenta e um mil, </v>
          </cell>
          <cell r="D62" t="str">
            <v>sessenta e um</v>
          </cell>
          <cell r="E62" t="str">
            <v>sessenta e um centavos</v>
          </cell>
        </row>
        <row r="63">
          <cell r="A63">
            <v>62</v>
          </cell>
          <cell r="B63" t="str">
            <v xml:space="preserve">sessenta e dois milhões, </v>
          </cell>
          <cell r="C63" t="str">
            <v xml:space="preserve">sessenta e dois mil, </v>
          </cell>
          <cell r="D63" t="str">
            <v>sessenta e dois</v>
          </cell>
          <cell r="E63" t="str">
            <v>sessenta e dois centavos</v>
          </cell>
        </row>
        <row r="64">
          <cell r="A64">
            <v>63</v>
          </cell>
          <cell r="B64" t="str">
            <v xml:space="preserve">sessenta e tres milhões, </v>
          </cell>
          <cell r="C64" t="str">
            <v xml:space="preserve">sessenta e tres mil, </v>
          </cell>
          <cell r="D64" t="str">
            <v>sessenta e tres</v>
          </cell>
          <cell r="E64" t="str">
            <v>sessenta e tres centavos</v>
          </cell>
        </row>
        <row r="65">
          <cell r="A65">
            <v>64</v>
          </cell>
          <cell r="B65" t="str">
            <v xml:space="preserve">sessenta e quatro milhões, </v>
          </cell>
          <cell r="C65" t="str">
            <v xml:space="preserve">sessenta e quatro mil, </v>
          </cell>
          <cell r="D65" t="str">
            <v>sessenta e quatro</v>
          </cell>
          <cell r="E65" t="str">
            <v>sessenta e quatro centavos</v>
          </cell>
        </row>
        <row r="66">
          <cell r="A66">
            <v>65</v>
          </cell>
          <cell r="B66" t="str">
            <v xml:space="preserve">sessenta e cinco milhões, </v>
          </cell>
          <cell r="C66" t="str">
            <v xml:space="preserve">sessenta e cinco mil, </v>
          </cell>
          <cell r="D66" t="str">
            <v>sessenta e cinco</v>
          </cell>
          <cell r="E66" t="str">
            <v>sessenta e cinco centavos</v>
          </cell>
        </row>
        <row r="67">
          <cell r="A67">
            <v>66</v>
          </cell>
          <cell r="B67" t="str">
            <v xml:space="preserve">sessenta e seis milhões, </v>
          </cell>
          <cell r="C67" t="str">
            <v xml:space="preserve">sessenta e seis mil, </v>
          </cell>
          <cell r="D67" t="str">
            <v>sessenta e seis</v>
          </cell>
          <cell r="E67" t="str">
            <v>sessenta e seis centavos</v>
          </cell>
        </row>
        <row r="68">
          <cell r="A68">
            <v>67</v>
          </cell>
          <cell r="B68" t="str">
            <v xml:space="preserve">sessenta e sete milhões, </v>
          </cell>
          <cell r="C68" t="str">
            <v xml:space="preserve">sessenta e sete mil, </v>
          </cell>
          <cell r="D68" t="str">
            <v>sessenta e sete</v>
          </cell>
          <cell r="E68" t="str">
            <v>sessenta e sete centavos</v>
          </cell>
        </row>
        <row r="69">
          <cell r="A69">
            <v>68</v>
          </cell>
          <cell r="B69" t="str">
            <v xml:space="preserve">sessenta e oito milhões, </v>
          </cell>
          <cell r="C69" t="str">
            <v xml:space="preserve">sessenta e oito mil, </v>
          </cell>
          <cell r="D69" t="str">
            <v>sessenta e oito</v>
          </cell>
          <cell r="E69" t="str">
            <v>sessenta e oito centavos</v>
          </cell>
        </row>
        <row r="70">
          <cell r="A70">
            <v>69</v>
          </cell>
          <cell r="B70" t="str">
            <v xml:space="preserve">sessenta e nove milhões, </v>
          </cell>
          <cell r="C70" t="str">
            <v xml:space="preserve">sessenta e nove mil, </v>
          </cell>
          <cell r="D70" t="str">
            <v>sessenta e nove</v>
          </cell>
          <cell r="E70" t="str">
            <v>sessenta e nove centavos</v>
          </cell>
        </row>
        <row r="71">
          <cell r="A71">
            <v>70</v>
          </cell>
          <cell r="B71" t="str">
            <v xml:space="preserve">setenta milhões, </v>
          </cell>
          <cell r="C71" t="str">
            <v xml:space="preserve">setenta mil, </v>
          </cell>
          <cell r="D71" t="str">
            <v>setenta</v>
          </cell>
          <cell r="E71" t="str">
            <v>setenta centavos</v>
          </cell>
        </row>
        <row r="72">
          <cell r="A72">
            <v>71</v>
          </cell>
          <cell r="B72" t="str">
            <v xml:space="preserve">setenta e um milhões, </v>
          </cell>
          <cell r="C72" t="str">
            <v xml:space="preserve">setenta e um mil, </v>
          </cell>
          <cell r="D72" t="str">
            <v>setenta e um</v>
          </cell>
          <cell r="E72" t="str">
            <v>setenta e um centavos</v>
          </cell>
        </row>
        <row r="73">
          <cell r="A73">
            <v>72</v>
          </cell>
          <cell r="B73" t="str">
            <v xml:space="preserve">setenta e dois milhões, </v>
          </cell>
          <cell r="C73" t="str">
            <v xml:space="preserve">setenta e dois mil, </v>
          </cell>
          <cell r="D73" t="str">
            <v>setenta e dois</v>
          </cell>
          <cell r="E73" t="str">
            <v>setenta e dois centavos</v>
          </cell>
        </row>
        <row r="74">
          <cell r="A74">
            <v>73</v>
          </cell>
          <cell r="B74" t="str">
            <v xml:space="preserve">setenta e tres milhões, </v>
          </cell>
          <cell r="C74" t="str">
            <v xml:space="preserve">setenta e tres mil, </v>
          </cell>
          <cell r="D74" t="str">
            <v>setenta e tres</v>
          </cell>
          <cell r="E74" t="str">
            <v>setenta e tres centavos</v>
          </cell>
        </row>
        <row r="75">
          <cell r="A75">
            <v>74</v>
          </cell>
          <cell r="B75" t="str">
            <v xml:space="preserve">setenta e quatro milhões, </v>
          </cell>
          <cell r="C75" t="str">
            <v xml:space="preserve">setenta e quatro mil, </v>
          </cell>
          <cell r="D75" t="str">
            <v>setenta e quatro</v>
          </cell>
          <cell r="E75" t="str">
            <v>setenta e quatro centavos</v>
          </cell>
        </row>
        <row r="76">
          <cell r="A76">
            <v>75</v>
          </cell>
          <cell r="B76" t="str">
            <v xml:space="preserve">setenta e cinco milhões, </v>
          </cell>
          <cell r="C76" t="str">
            <v xml:space="preserve">setenta e cinco mil, </v>
          </cell>
          <cell r="D76" t="str">
            <v>setenta e cinco</v>
          </cell>
          <cell r="E76" t="str">
            <v>setenta e cinco centavos</v>
          </cell>
        </row>
        <row r="77">
          <cell r="A77">
            <v>76</v>
          </cell>
          <cell r="B77" t="str">
            <v xml:space="preserve">setenta e seis milhões, </v>
          </cell>
          <cell r="C77" t="str">
            <v xml:space="preserve">setenta e seis mil, </v>
          </cell>
          <cell r="D77" t="str">
            <v>setenta e seis</v>
          </cell>
          <cell r="E77" t="str">
            <v>setenta e seis centavos</v>
          </cell>
        </row>
        <row r="78">
          <cell r="A78">
            <v>77</v>
          </cell>
          <cell r="B78" t="str">
            <v xml:space="preserve">setenta e sete milhões, </v>
          </cell>
          <cell r="C78" t="str">
            <v xml:space="preserve">setenta e sete mil, </v>
          </cell>
          <cell r="D78" t="str">
            <v>setenta e sete</v>
          </cell>
          <cell r="E78" t="str">
            <v>setenta e sete centavos</v>
          </cell>
        </row>
        <row r="79">
          <cell r="A79">
            <v>78</v>
          </cell>
          <cell r="B79" t="str">
            <v xml:space="preserve">setenta e oito milhões, </v>
          </cell>
          <cell r="C79" t="str">
            <v xml:space="preserve">setenta e oito mil, </v>
          </cell>
          <cell r="D79" t="str">
            <v>setenta e oito</v>
          </cell>
          <cell r="E79" t="str">
            <v>setenta e oito centavos</v>
          </cell>
        </row>
        <row r="80">
          <cell r="A80">
            <v>79</v>
          </cell>
          <cell r="B80" t="str">
            <v xml:space="preserve">setenta e nove milhões, </v>
          </cell>
          <cell r="C80" t="str">
            <v xml:space="preserve">setenta e nove mil, </v>
          </cell>
          <cell r="D80" t="str">
            <v>setenta e nove</v>
          </cell>
          <cell r="E80" t="str">
            <v>setenta e nove centavos</v>
          </cell>
        </row>
        <row r="81">
          <cell r="A81">
            <v>80</v>
          </cell>
          <cell r="B81" t="str">
            <v xml:space="preserve">oitenta milhões, </v>
          </cell>
          <cell r="C81" t="str">
            <v xml:space="preserve">oitenta mil, </v>
          </cell>
          <cell r="D81" t="str">
            <v>oitenta</v>
          </cell>
          <cell r="E81" t="str">
            <v>oitenta centavos</v>
          </cell>
        </row>
        <row r="82">
          <cell r="A82">
            <v>81</v>
          </cell>
          <cell r="B82" t="str">
            <v xml:space="preserve">oitenta e um milhões, </v>
          </cell>
          <cell r="C82" t="str">
            <v xml:space="preserve">oitenta e um mil, </v>
          </cell>
          <cell r="D82" t="str">
            <v>oitenta e um</v>
          </cell>
          <cell r="E82" t="str">
            <v>oitenta e um centavos</v>
          </cell>
        </row>
        <row r="83">
          <cell r="A83">
            <v>82</v>
          </cell>
          <cell r="B83" t="str">
            <v xml:space="preserve">oitenta e dois milhões, </v>
          </cell>
          <cell r="C83" t="str">
            <v xml:space="preserve">oitenta e dois mil, </v>
          </cell>
          <cell r="D83" t="str">
            <v>oitenta e dois</v>
          </cell>
          <cell r="E83" t="str">
            <v>oitenta e dois centavos</v>
          </cell>
        </row>
        <row r="84">
          <cell r="A84">
            <v>83</v>
          </cell>
          <cell r="B84" t="str">
            <v xml:space="preserve">oitenta e tres milhões, </v>
          </cell>
          <cell r="C84" t="str">
            <v xml:space="preserve">oitenta e tres mil, </v>
          </cell>
          <cell r="D84" t="str">
            <v>oitenta e tres</v>
          </cell>
          <cell r="E84" t="str">
            <v>oitenta e tres centavos</v>
          </cell>
        </row>
        <row r="85">
          <cell r="A85">
            <v>84</v>
          </cell>
          <cell r="B85" t="str">
            <v xml:space="preserve">oitenta e quatro milhões, </v>
          </cell>
          <cell r="C85" t="str">
            <v xml:space="preserve">oitenta e quatro mil, </v>
          </cell>
          <cell r="D85" t="str">
            <v>oitenta e quatro</v>
          </cell>
          <cell r="E85" t="str">
            <v>oitenta e quatro centavos</v>
          </cell>
        </row>
        <row r="86">
          <cell r="A86">
            <v>85</v>
          </cell>
          <cell r="B86" t="str">
            <v xml:space="preserve">oitenta e cinco milhões, </v>
          </cell>
          <cell r="C86" t="str">
            <v xml:space="preserve">oitenta e cinco mil, </v>
          </cell>
          <cell r="D86" t="str">
            <v>oitenta e cinco</v>
          </cell>
          <cell r="E86" t="str">
            <v>oitenta e cinco centavos</v>
          </cell>
        </row>
        <row r="87">
          <cell r="A87">
            <v>86</v>
          </cell>
          <cell r="B87" t="str">
            <v xml:space="preserve">oitenta e seis milhões, </v>
          </cell>
          <cell r="C87" t="str">
            <v xml:space="preserve">oitenta e seis mil, </v>
          </cell>
          <cell r="D87" t="str">
            <v>oitenta e seis</v>
          </cell>
          <cell r="E87" t="str">
            <v>oitenta e seis centavos</v>
          </cell>
        </row>
        <row r="88">
          <cell r="A88">
            <v>87</v>
          </cell>
          <cell r="B88" t="str">
            <v xml:space="preserve">oitenta e sete milhões, </v>
          </cell>
          <cell r="C88" t="str">
            <v xml:space="preserve">oitenta e sete mil, </v>
          </cell>
          <cell r="D88" t="str">
            <v>oitenta e sete</v>
          </cell>
          <cell r="E88" t="str">
            <v>oitenta e sete centavos</v>
          </cell>
        </row>
        <row r="89">
          <cell r="A89">
            <v>88</v>
          </cell>
          <cell r="B89" t="str">
            <v xml:space="preserve">oitenta e oito milhões, </v>
          </cell>
          <cell r="C89" t="str">
            <v xml:space="preserve">oitenta e oito mil, </v>
          </cell>
          <cell r="D89" t="str">
            <v>oitenta e oito</v>
          </cell>
          <cell r="E89" t="str">
            <v>oitenta e oito centavos</v>
          </cell>
        </row>
        <row r="90">
          <cell r="A90">
            <v>89</v>
          </cell>
          <cell r="B90" t="str">
            <v xml:space="preserve">oitenta e nove milhões, </v>
          </cell>
          <cell r="C90" t="str">
            <v xml:space="preserve">oitenta e nove mil, </v>
          </cell>
          <cell r="D90" t="str">
            <v>oitenta e nove</v>
          </cell>
          <cell r="E90" t="str">
            <v>oitenta e nove centavos</v>
          </cell>
        </row>
        <row r="91">
          <cell r="A91">
            <v>90</v>
          </cell>
          <cell r="B91" t="str">
            <v xml:space="preserve">noventa milhões, </v>
          </cell>
          <cell r="C91" t="str">
            <v xml:space="preserve">noventa mil, </v>
          </cell>
          <cell r="D91" t="str">
            <v>noventa</v>
          </cell>
          <cell r="E91" t="str">
            <v>noventa centavos</v>
          </cell>
        </row>
        <row r="92">
          <cell r="A92">
            <v>91</v>
          </cell>
          <cell r="B92" t="str">
            <v xml:space="preserve">noventa e um milhões, </v>
          </cell>
          <cell r="C92" t="str">
            <v xml:space="preserve">noventa e um mil, </v>
          </cell>
          <cell r="D92" t="str">
            <v>noventa e um</v>
          </cell>
          <cell r="E92" t="str">
            <v>noventa e um centavos</v>
          </cell>
        </row>
        <row r="93">
          <cell r="A93">
            <v>92</v>
          </cell>
          <cell r="B93" t="str">
            <v xml:space="preserve">noventa e dois milhões, </v>
          </cell>
          <cell r="C93" t="str">
            <v xml:space="preserve">noventa e dois mil, </v>
          </cell>
          <cell r="D93" t="str">
            <v>noventa e dois</v>
          </cell>
          <cell r="E93" t="str">
            <v>noventa e dois centavos</v>
          </cell>
        </row>
        <row r="94">
          <cell r="A94">
            <v>93</v>
          </cell>
          <cell r="B94" t="str">
            <v xml:space="preserve">noventa e tres milhões, </v>
          </cell>
          <cell r="C94" t="str">
            <v xml:space="preserve">noventa e tres mil, </v>
          </cell>
          <cell r="D94" t="str">
            <v>noventa e tres</v>
          </cell>
          <cell r="E94" t="str">
            <v>noventa e tres centavos</v>
          </cell>
        </row>
        <row r="95">
          <cell r="A95">
            <v>94</v>
          </cell>
          <cell r="B95" t="str">
            <v xml:space="preserve">noventa e quatro milhões, </v>
          </cell>
          <cell r="C95" t="str">
            <v xml:space="preserve">noventa e quatro mil, </v>
          </cell>
          <cell r="D95" t="str">
            <v>noventa e quatro</v>
          </cell>
          <cell r="E95" t="str">
            <v>noventa e quatro centavos</v>
          </cell>
        </row>
        <row r="96">
          <cell r="A96">
            <v>95</v>
          </cell>
          <cell r="B96" t="str">
            <v xml:space="preserve">noventa e cinco milhões, </v>
          </cell>
          <cell r="C96" t="str">
            <v xml:space="preserve">noventa e cinco mil, </v>
          </cell>
          <cell r="D96" t="str">
            <v>noventa e cinco</v>
          </cell>
          <cell r="E96" t="str">
            <v>noventa e cinco centavos</v>
          </cell>
        </row>
        <row r="97">
          <cell r="A97">
            <v>96</v>
          </cell>
          <cell r="B97" t="str">
            <v xml:space="preserve">noventa e seis milhões, </v>
          </cell>
          <cell r="C97" t="str">
            <v xml:space="preserve">noventa e seis mil, </v>
          </cell>
          <cell r="D97" t="str">
            <v>noventa e seis</v>
          </cell>
          <cell r="E97" t="str">
            <v>noventa e seis centavos</v>
          </cell>
        </row>
        <row r="98">
          <cell r="A98">
            <v>97</v>
          </cell>
          <cell r="B98" t="str">
            <v xml:space="preserve">noventa e sete milhões, </v>
          </cell>
          <cell r="C98" t="str">
            <v xml:space="preserve">noventa e sete mil, </v>
          </cell>
          <cell r="D98" t="str">
            <v>noventa e sete</v>
          </cell>
          <cell r="E98" t="str">
            <v>noventa e sete centavos</v>
          </cell>
        </row>
        <row r="99">
          <cell r="A99">
            <v>98</v>
          </cell>
          <cell r="B99" t="str">
            <v xml:space="preserve">noventa e oito milhões, </v>
          </cell>
          <cell r="C99" t="str">
            <v xml:space="preserve">noventa e oito mil, </v>
          </cell>
          <cell r="D99" t="str">
            <v>noventa e oito</v>
          </cell>
          <cell r="E99" t="str">
            <v>noventa e oito centavos</v>
          </cell>
        </row>
        <row r="100">
          <cell r="A100">
            <v>99</v>
          </cell>
          <cell r="B100" t="str">
            <v xml:space="preserve">noventa e nove milhões, </v>
          </cell>
          <cell r="C100" t="str">
            <v xml:space="preserve">noventa e nove mil, </v>
          </cell>
          <cell r="D100" t="str">
            <v>noventa e nove</v>
          </cell>
          <cell r="E100" t="str">
            <v>noventa e nove centavos</v>
          </cell>
        </row>
        <row r="101">
          <cell r="A101">
            <v>100</v>
          </cell>
          <cell r="B101" t="str">
            <v xml:space="preserve">cem milhões, </v>
          </cell>
          <cell r="C101" t="str">
            <v xml:space="preserve">cem mil, </v>
          </cell>
          <cell r="D101" t="str">
            <v>cem</v>
          </cell>
          <cell r="E101" t="str">
            <v>cem centavos</v>
          </cell>
        </row>
        <row r="102">
          <cell r="A102">
            <v>101</v>
          </cell>
          <cell r="B102" t="str">
            <v xml:space="preserve">cento e um milhões, </v>
          </cell>
          <cell r="C102" t="str">
            <v xml:space="preserve">cento e um mil, </v>
          </cell>
          <cell r="D102" t="str">
            <v>cento e um</v>
          </cell>
          <cell r="E102" t="str">
            <v>cento e um centavos</v>
          </cell>
        </row>
        <row r="103">
          <cell r="A103">
            <v>102</v>
          </cell>
          <cell r="B103" t="str">
            <v xml:space="preserve">cento e dois milhões, </v>
          </cell>
          <cell r="C103" t="str">
            <v xml:space="preserve">cento e dois mil, </v>
          </cell>
          <cell r="D103" t="str">
            <v>cento e dois</v>
          </cell>
          <cell r="E103" t="str">
            <v>cento e dois centavos</v>
          </cell>
        </row>
        <row r="104">
          <cell r="A104">
            <v>103</v>
          </cell>
          <cell r="B104" t="str">
            <v xml:space="preserve">cento e tres milhões, </v>
          </cell>
          <cell r="C104" t="str">
            <v xml:space="preserve">cento e tres mil, </v>
          </cell>
          <cell r="D104" t="str">
            <v>cento e tres</v>
          </cell>
          <cell r="E104" t="str">
            <v>cento e tres centavos</v>
          </cell>
        </row>
        <row r="105">
          <cell r="A105">
            <v>104</v>
          </cell>
          <cell r="B105" t="str">
            <v xml:space="preserve">cento e quatro milhões, </v>
          </cell>
          <cell r="C105" t="str">
            <v xml:space="preserve">cento e quatro mil, </v>
          </cell>
          <cell r="D105" t="str">
            <v>cento e quatro</v>
          </cell>
          <cell r="E105" t="str">
            <v>cento e quatro centavos</v>
          </cell>
        </row>
        <row r="106">
          <cell r="A106">
            <v>105</v>
          </cell>
          <cell r="B106" t="str">
            <v xml:space="preserve">cento e cinco milhões, </v>
          </cell>
          <cell r="C106" t="str">
            <v xml:space="preserve">cento e cinco mil, </v>
          </cell>
          <cell r="D106" t="str">
            <v>cento e cinco</v>
          </cell>
          <cell r="E106" t="str">
            <v>cento e cinco centavos</v>
          </cell>
        </row>
        <row r="107">
          <cell r="A107">
            <v>106</v>
          </cell>
          <cell r="B107" t="str">
            <v xml:space="preserve">cento e seis milhões, </v>
          </cell>
          <cell r="C107" t="str">
            <v xml:space="preserve">cento e seis mil, </v>
          </cell>
          <cell r="D107" t="str">
            <v>cento e seis</v>
          </cell>
          <cell r="E107" t="str">
            <v>cento e seis centavos</v>
          </cell>
        </row>
        <row r="108">
          <cell r="A108">
            <v>107</v>
          </cell>
          <cell r="B108" t="str">
            <v xml:space="preserve">cento e sete milhões, </v>
          </cell>
          <cell r="C108" t="str">
            <v xml:space="preserve">cento e sete mil, </v>
          </cell>
          <cell r="D108" t="str">
            <v>cento e sete</v>
          </cell>
          <cell r="E108" t="str">
            <v>cento e sete centavos</v>
          </cell>
        </row>
        <row r="109">
          <cell r="A109">
            <v>108</v>
          </cell>
          <cell r="B109" t="str">
            <v xml:space="preserve">cento e oito milhões, </v>
          </cell>
          <cell r="C109" t="str">
            <v xml:space="preserve">cento e oito mil, </v>
          </cell>
          <cell r="D109" t="str">
            <v>cento e oito</v>
          </cell>
          <cell r="E109" t="str">
            <v>cento e oito centavos</v>
          </cell>
        </row>
        <row r="110">
          <cell r="A110">
            <v>109</v>
          </cell>
          <cell r="B110" t="str">
            <v xml:space="preserve">cento e nove milhões, </v>
          </cell>
          <cell r="C110" t="str">
            <v xml:space="preserve">cento e nove mil, </v>
          </cell>
          <cell r="D110" t="str">
            <v>cento e nove</v>
          </cell>
          <cell r="E110" t="str">
            <v>cento e nove centavos</v>
          </cell>
        </row>
        <row r="111">
          <cell r="A111">
            <v>110</v>
          </cell>
          <cell r="B111" t="str">
            <v xml:space="preserve">cento e dez milhões, </v>
          </cell>
          <cell r="C111" t="str">
            <v xml:space="preserve">cento e dez mil, </v>
          </cell>
          <cell r="D111" t="str">
            <v>cento e dez</v>
          </cell>
          <cell r="E111" t="str">
            <v>cento e dez centavos</v>
          </cell>
        </row>
        <row r="112">
          <cell r="A112">
            <v>111</v>
          </cell>
          <cell r="B112" t="str">
            <v xml:space="preserve">cento e onze milhões, </v>
          </cell>
          <cell r="C112" t="str">
            <v xml:space="preserve">cento e onze mil, </v>
          </cell>
          <cell r="D112" t="str">
            <v>cento e onze</v>
          </cell>
          <cell r="E112" t="str">
            <v>cento e onze centavos</v>
          </cell>
        </row>
        <row r="113">
          <cell r="A113">
            <v>112</v>
          </cell>
          <cell r="B113" t="str">
            <v xml:space="preserve">cento e doze milhões, </v>
          </cell>
          <cell r="C113" t="str">
            <v xml:space="preserve">cento e doze mil, </v>
          </cell>
          <cell r="D113" t="str">
            <v>cento e doze</v>
          </cell>
          <cell r="E113" t="str">
            <v>cento e doze centavos</v>
          </cell>
        </row>
        <row r="114">
          <cell r="A114">
            <v>113</v>
          </cell>
          <cell r="B114" t="str">
            <v xml:space="preserve">cento e treze milhões, </v>
          </cell>
          <cell r="C114" t="str">
            <v xml:space="preserve">cento e treze mil, </v>
          </cell>
          <cell r="D114" t="str">
            <v>cento e treze</v>
          </cell>
          <cell r="E114" t="str">
            <v>cento e treze centavos</v>
          </cell>
        </row>
        <row r="115">
          <cell r="A115">
            <v>114</v>
          </cell>
          <cell r="B115" t="str">
            <v xml:space="preserve">cento e quatorze milhões, </v>
          </cell>
          <cell r="C115" t="str">
            <v xml:space="preserve">cento e quatorze mil, </v>
          </cell>
          <cell r="D115" t="str">
            <v>cento e quatorze</v>
          </cell>
          <cell r="E115" t="str">
            <v>cento e quatorze centavos</v>
          </cell>
        </row>
        <row r="116">
          <cell r="A116">
            <v>115</v>
          </cell>
          <cell r="B116" t="str">
            <v xml:space="preserve">cento e quinze milhões, </v>
          </cell>
          <cell r="C116" t="str">
            <v xml:space="preserve">cento e quinze mil, </v>
          </cell>
          <cell r="D116" t="str">
            <v>cento e quinze</v>
          </cell>
          <cell r="E116" t="str">
            <v>cento e quinze centavos</v>
          </cell>
        </row>
        <row r="117">
          <cell r="A117">
            <v>116</v>
          </cell>
          <cell r="B117" t="str">
            <v xml:space="preserve">cento e dezesseis milhões, </v>
          </cell>
          <cell r="C117" t="str">
            <v xml:space="preserve">cento e dezesseis mil, </v>
          </cell>
          <cell r="D117" t="str">
            <v>cento e dezesseis</v>
          </cell>
          <cell r="E117" t="str">
            <v>cento e dezesseis centavos</v>
          </cell>
        </row>
        <row r="118">
          <cell r="A118">
            <v>117</v>
          </cell>
          <cell r="B118" t="str">
            <v xml:space="preserve">cento e dezessete milhões, </v>
          </cell>
          <cell r="C118" t="str">
            <v xml:space="preserve">cento e dezessete mil, </v>
          </cell>
          <cell r="D118" t="str">
            <v>cento e dezessete</v>
          </cell>
          <cell r="E118" t="str">
            <v>cento e dezessete centavos</v>
          </cell>
        </row>
        <row r="119">
          <cell r="A119">
            <v>118</v>
          </cell>
          <cell r="B119" t="str">
            <v xml:space="preserve">cento e dezoito milhões, </v>
          </cell>
          <cell r="C119" t="str">
            <v xml:space="preserve">cento e dezoito mil, </v>
          </cell>
          <cell r="D119" t="str">
            <v>cento e dezoito</v>
          </cell>
          <cell r="E119" t="str">
            <v>cento e dezoito centavos</v>
          </cell>
        </row>
        <row r="120">
          <cell r="A120">
            <v>119</v>
          </cell>
          <cell r="B120" t="str">
            <v xml:space="preserve">cento e dezenove milhões, </v>
          </cell>
          <cell r="C120" t="str">
            <v xml:space="preserve">cento e dezenove mil, </v>
          </cell>
          <cell r="D120" t="str">
            <v>cento e dezenove</v>
          </cell>
          <cell r="E120" t="str">
            <v>cento e dezenove centavos</v>
          </cell>
        </row>
        <row r="121">
          <cell r="A121">
            <v>120</v>
          </cell>
          <cell r="B121" t="str">
            <v xml:space="preserve">cento e vinte milhões, </v>
          </cell>
          <cell r="C121" t="str">
            <v xml:space="preserve">cento e vinte mil, </v>
          </cell>
          <cell r="D121" t="str">
            <v>cento e vinte</v>
          </cell>
          <cell r="E121" t="str">
            <v>cento e vinte centavos</v>
          </cell>
        </row>
        <row r="122">
          <cell r="A122">
            <v>121</v>
          </cell>
          <cell r="B122" t="str">
            <v xml:space="preserve">cento e vinte e um milhões, </v>
          </cell>
          <cell r="C122" t="str">
            <v xml:space="preserve">cento e vinte e um mil, </v>
          </cell>
          <cell r="D122" t="str">
            <v>cento e vinte e um</v>
          </cell>
          <cell r="E122" t="str">
            <v>cento e vinte e um centavos</v>
          </cell>
        </row>
        <row r="123">
          <cell r="A123">
            <v>122</v>
          </cell>
          <cell r="B123" t="str">
            <v xml:space="preserve">cento e vinte e dois milhões, </v>
          </cell>
          <cell r="C123" t="str">
            <v xml:space="preserve">cento e vinte e dois mil, </v>
          </cell>
          <cell r="D123" t="str">
            <v>cento e vinte e dois</v>
          </cell>
          <cell r="E123" t="str">
            <v>cento e vinte e dois centavos</v>
          </cell>
        </row>
        <row r="124">
          <cell r="A124">
            <v>123</v>
          </cell>
          <cell r="B124" t="str">
            <v xml:space="preserve">cento e vinte e tres milhões, </v>
          </cell>
          <cell r="C124" t="str">
            <v xml:space="preserve">cento e vinte e tres mil, </v>
          </cell>
          <cell r="D124" t="str">
            <v>cento e vinte e tres</v>
          </cell>
          <cell r="E124" t="str">
            <v>cento e vinte e tres centavos</v>
          </cell>
        </row>
        <row r="125">
          <cell r="A125">
            <v>124</v>
          </cell>
          <cell r="B125" t="str">
            <v xml:space="preserve">cento e vinte e quatro milhões, </v>
          </cell>
          <cell r="C125" t="str">
            <v xml:space="preserve">cento e vinte e quatro mil, </v>
          </cell>
          <cell r="D125" t="str">
            <v>cento e vinte e quatro</v>
          </cell>
          <cell r="E125" t="str">
            <v>cento e vinte e quatro centavos</v>
          </cell>
        </row>
        <row r="126">
          <cell r="A126">
            <v>125</v>
          </cell>
          <cell r="B126" t="str">
            <v xml:space="preserve">cento e vinte e cinco milhões, </v>
          </cell>
          <cell r="C126" t="str">
            <v xml:space="preserve">cento e vinte e cinco mil, </v>
          </cell>
          <cell r="D126" t="str">
            <v>cento e vinte e cinco</v>
          </cell>
          <cell r="E126" t="str">
            <v>cento e vinte e cinco centavos</v>
          </cell>
        </row>
        <row r="127">
          <cell r="A127">
            <v>126</v>
          </cell>
          <cell r="B127" t="str">
            <v xml:space="preserve">cento e vinte e seis milhões, </v>
          </cell>
          <cell r="C127" t="str">
            <v xml:space="preserve">cento e vinte e seis mil, </v>
          </cell>
          <cell r="D127" t="str">
            <v>cento e vinte e seis</v>
          </cell>
          <cell r="E127" t="str">
            <v>cento e vinte e seis centavos</v>
          </cell>
        </row>
        <row r="128">
          <cell r="A128">
            <v>127</v>
          </cell>
          <cell r="B128" t="str">
            <v xml:space="preserve">cento e vinte e sete milhões, </v>
          </cell>
          <cell r="C128" t="str">
            <v xml:space="preserve">cento e vinte e sete mil, </v>
          </cell>
          <cell r="D128" t="str">
            <v>cento e vinte e sete</v>
          </cell>
          <cell r="E128" t="str">
            <v>cento e vinte e sete centavos</v>
          </cell>
        </row>
        <row r="129">
          <cell r="A129">
            <v>128</v>
          </cell>
          <cell r="B129" t="str">
            <v xml:space="preserve">cento e vinte e oito milhões, </v>
          </cell>
          <cell r="C129" t="str">
            <v xml:space="preserve">cento e vinte e oito mil, </v>
          </cell>
          <cell r="D129" t="str">
            <v>cento e vinte e oito</v>
          </cell>
          <cell r="E129" t="str">
            <v>cento e vinte e oito centavos</v>
          </cell>
        </row>
        <row r="130">
          <cell r="A130">
            <v>129</v>
          </cell>
          <cell r="B130" t="str">
            <v xml:space="preserve">cento e vinte e nove milhões, </v>
          </cell>
          <cell r="C130" t="str">
            <v xml:space="preserve">cento e vinte e nove mil, </v>
          </cell>
          <cell r="D130" t="str">
            <v>cento e vinte e nove</v>
          </cell>
          <cell r="E130" t="str">
            <v>cento e vinte e nove centavos</v>
          </cell>
        </row>
        <row r="131">
          <cell r="A131">
            <v>130</v>
          </cell>
          <cell r="B131" t="str">
            <v xml:space="preserve">cento e trinta milhões, </v>
          </cell>
          <cell r="C131" t="str">
            <v xml:space="preserve">cento e trinta mil, </v>
          </cell>
          <cell r="D131" t="str">
            <v>cento e trinta</v>
          </cell>
          <cell r="E131" t="str">
            <v>cento e trinta centavos</v>
          </cell>
        </row>
        <row r="132">
          <cell r="A132">
            <v>131</v>
          </cell>
          <cell r="B132" t="str">
            <v xml:space="preserve">cento e trinta e um milhões, </v>
          </cell>
          <cell r="C132" t="str">
            <v xml:space="preserve">cento e trinta e um mil, </v>
          </cell>
          <cell r="D132" t="str">
            <v>cento e trinta e um</v>
          </cell>
          <cell r="E132" t="str">
            <v>cento e trinta e um centavos</v>
          </cell>
        </row>
        <row r="133">
          <cell r="A133">
            <v>132</v>
          </cell>
          <cell r="B133" t="str">
            <v xml:space="preserve">cento e trinta e dois milhões, </v>
          </cell>
          <cell r="C133" t="str">
            <v xml:space="preserve">cento e trinta e dois mil, </v>
          </cell>
          <cell r="D133" t="str">
            <v>cento e trinta e dois</v>
          </cell>
          <cell r="E133" t="str">
            <v>cento e trinta e dois centavos</v>
          </cell>
        </row>
        <row r="134">
          <cell r="A134">
            <v>133</v>
          </cell>
          <cell r="B134" t="str">
            <v xml:space="preserve">cento e trinta e tres milhões, </v>
          </cell>
          <cell r="C134" t="str">
            <v xml:space="preserve">cento e trinta e tres mil, </v>
          </cell>
          <cell r="D134" t="str">
            <v>cento e trinta e tres</v>
          </cell>
          <cell r="E134" t="str">
            <v>cento e trinta e tres centavos</v>
          </cell>
        </row>
        <row r="135">
          <cell r="A135">
            <v>134</v>
          </cell>
          <cell r="B135" t="str">
            <v xml:space="preserve">cento e trinta e quatro milhões, </v>
          </cell>
          <cell r="C135" t="str">
            <v xml:space="preserve">cento e trinta e quatro mil, </v>
          </cell>
          <cell r="D135" t="str">
            <v>cento e trinta e quatro</v>
          </cell>
          <cell r="E135" t="str">
            <v>cento e trinta e quatro centavos</v>
          </cell>
        </row>
        <row r="136">
          <cell r="A136">
            <v>135</v>
          </cell>
          <cell r="B136" t="str">
            <v xml:space="preserve">cento e trinta e cinco milhões, </v>
          </cell>
          <cell r="C136" t="str">
            <v xml:space="preserve">cento e trinta e cinco mil, </v>
          </cell>
          <cell r="D136" t="str">
            <v>cento e trinta e cinco</v>
          </cell>
          <cell r="E136" t="str">
            <v>cento e trinta e cinco centavos</v>
          </cell>
        </row>
        <row r="137">
          <cell r="A137">
            <v>136</v>
          </cell>
          <cell r="B137" t="str">
            <v xml:space="preserve">cento e trinta e seis milhões, </v>
          </cell>
          <cell r="C137" t="str">
            <v xml:space="preserve">cento e trinta e seis mil, </v>
          </cell>
          <cell r="D137" t="str">
            <v>cento e trinta e seis</v>
          </cell>
          <cell r="E137" t="str">
            <v>cento e trinta e seis centavos</v>
          </cell>
        </row>
        <row r="138">
          <cell r="A138">
            <v>137</v>
          </cell>
          <cell r="B138" t="str">
            <v xml:space="preserve">cento e trinta e sete milhões, </v>
          </cell>
          <cell r="C138" t="str">
            <v xml:space="preserve">cento e trinta e sete mil, </v>
          </cell>
          <cell r="D138" t="str">
            <v>cento e trinta e sete</v>
          </cell>
          <cell r="E138" t="str">
            <v>cento e trinta e sete centavos</v>
          </cell>
        </row>
        <row r="139">
          <cell r="A139">
            <v>138</v>
          </cell>
          <cell r="B139" t="str">
            <v xml:space="preserve">cento e trinta e oito milhões, </v>
          </cell>
          <cell r="C139" t="str">
            <v xml:space="preserve">cento e trinta e oito mil, </v>
          </cell>
          <cell r="D139" t="str">
            <v>cento e trinta e oito</v>
          </cell>
          <cell r="E139" t="str">
            <v>cento e trinta e oito centavos</v>
          </cell>
        </row>
        <row r="140">
          <cell r="A140">
            <v>139</v>
          </cell>
          <cell r="B140" t="str">
            <v xml:space="preserve">cento e trinta e nove milhões, </v>
          </cell>
          <cell r="C140" t="str">
            <v xml:space="preserve">cento e trinta e nove mil, </v>
          </cell>
          <cell r="D140" t="str">
            <v>cento e trinta e nove</v>
          </cell>
          <cell r="E140" t="str">
            <v>cento e trinta e nove centavos</v>
          </cell>
        </row>
        <row r="141">
          <cell r="A141">
            <v>140</v>
          </cell>
          <cell r="B141" t="str">
            <v xml:space="preserve">cento e quarenta milhões, </v>
          </cell>
          <cell r="C141" t="str">
            <v xml:space="preserve">cento e quarenta mil, </v>
          </cell>
          <cell r="D141" t="str">
            <v>cento e quarenta</v>
          </cell>
          <cell r="E141" t="str">
            <v>cento e quarenta centavos</v>
          </cell>
        </row>
        <row r="142">
          <cell r="A142">
            <v>141</v>
          </cell>
          <cell r="B142" t="str">
            <v xml:space="preserve">cento e quarenta e um milhões, </v>
          </cell>
          <cell r="C142" t="str">
            <v xml:space="preserve">cento e quarenta e um mil, </v>
          </cell>
          <cell r="D142" t="str">
            <v>cento e quarenta e um</v>
          </cell>
          <cell r="E142" t="str">
            <v>cento e quarenta e um centavos</v>
          </cell>
        </row>
        <row r="143">
          <cell r="A143">
            <v>142</v>
          </cell>
          <cell r="B143" t="str">
            <v xml:space="preserve">cento e quarenta e dois milhões, </v>
          </cell>
          <cell r="C143" t="str">
            <v xml:space="preserve">cento e quarenta e dois mil, </v>
          </cell>
          <cell r="D143" t="str">
            <v>cento e quarenta e dois</v>
          </cell>
          <cell r="E143" t="str">
            <v>cento e quarenta e dois centavos</v>
          </cell>
        </row>
        <row r="144">
          <cell r="A144">
            <v>143</v>
          </cell>
          <cell r="B144" t="str">
            <v xml:space="preserve">cento e quarenta e tres milhões, </v>
          </cell>
          <cell r="C144" t="str">
            <v xml:space="preserve">cento e quarenta e tres mil, </v>
          </cell>
          <cell r="D144" t="str">
            <v>cento e quarenta e tres</v>
          </cell>
          <cell r="E144" t="str">
            <v>cento e quarenta e tres centavos</v>
          </cell>
        </row>
        <row r="145">
          <cell r="A145">
            <v>144</v>
          </cell>
          <cell r="B145" t="str">
            <v xml:space="preserve">cento e quarenta e quatro milhões, </v>
          </cell>
          <cell r="C145" t="str">
            <v xml:space="preserve">cento e quarenta e quatro mil, </v>
          </cell>
          <cell r="D145" t="str">
            <v>cento e quarenta e quatro</v>
          </cell>
          <cell r="E145" t="str">
            <v>cento e quarenta e quatro centavos</v>
          </cell>
        </row>
        <row r="146">
          <cell r="A146">
            <v>145</v>
          </cell>
          <cell r="B146" t="str">
            <v xml:space="preserve">cento e quarenta e cinco milhões, </v>
          </cell>
          <cell r="C146" t="str">
            <v xml:space="preserve">cento e quarenta e cinco mil, </v>
          </cell>
          <cell r="D146" t="str">
            <v>cento e quarenta e cinco</v>
          </cell>
          <cell r="E146" t="str">
            <v>cento e quarenta e cinco centavos</v>
          </cell>
        </row>
        <row r="147">
          <cell r="A147">
            <v>146</v>
          </cell>
          <cell r="B147" t="str">
            <v xml:space="preserve">cento e quarenta e seis milhões, </v>
          </cell>
          <cell r="C147" t="str">
            <v xml:space="preserve">cento e quarenta e seis mil, </v>
          </cell>
          <cell r="D147" t="str">
            <v>cento e quarenta e seis</v>
          </cell>
          <cell r="E147" t="str">
            <v>cento e quarenta e seis centavos</v>
          </cell>
        </row>
        <row r="148">
          <cell r="A148">
            <v>147</v>
          </cell>
          <cell r="B148" t="str">
            <v xml:space="preserve">cento e quarenta e sete milhões, </v>
          </cell>
          <cell r="C148" t="str">
            <v xml:space="preserve">cento e quarenta e sete mil, </v>
          </cell>
          <cell r="D148" t="str">
            <v>cento e quarenta e sete</v>
          </cell>
          <cell r="E148" t="str">
            <v>cento e quarenta e sete centavos</v>
          </cell>
        </row>
        <row r="149">
          <cell r="A149">
            <v>148</v>
          </cell>
          <cell r="B149" t="str">
            <v xml:space="preserve">cento e quarenta e oito milhões, </v>
          </cell>
          <cell r="C149" t="str">
            <v xml:space="preserve">cento e quarenta e oito mil, </v>
          </cell>
          <cell r="D149" t="str">
            <v>cento e quarenta e oito</v>
          </cell>
          <cell r="E149" t="str">
            <v>cento e quarenta e oito centavos</v>
          </cell>
        </row>
        <row r="150">
          <cell r="A150">
            <v>149</v>
          </cell>
          <cell r="B150" t="str">
            <v xml:space="preserve">cento e quarenta e nove milhões, </v>
          </cell>
          <cell r="C150" t="str">
            <v xml:space="preserve">cento e quarenta e nove mil, </v>
          </cell>
          <cell r="D150" t="str">
            <v>cento e quarenta e nove</v>
          </cell>
          <cell r="E150" t="str">
            <v>cento e quarenta e nove centavos</v>
          </cell>
        </row>
        <row r="151">
          <cell r="A151">
            <v>150</v>
          </cell>
          <cell r="B151" t="str">
            <v xml:space="preserve">cento e cinquenta milhões, </v>
          </cell>
          <cell r="C151" t="str">
            <v xml:space="preserve">cento e cinquenta mil, </v>
          </cell>
          <cell r="D151" t="str">
            <v>cento e cinquenta</v>
          </cell>
          <cell r="E151" t="str">
            <v>cento e cinquenta centavos</v>
          </cell>
        </row>
        <row r="152">
          <cell r="A152">
            <v>151</v>
          </cell>
          <cell r="B152" t="str">
            <v xml:space="preserve">cento e cinquenta e um milhões, </v>
          </cell>
          <cell r="C152" t="str">
            <v xml:space="preserve">cento e cinquenta e um mil, </v>
          </cell>
          <cell r="D152" t="str">
            <v>cento e cinquenta e um</v>
          </cell>
          <cell r="E152" t="str">
            <v>cento e cinquenta e um centavos</v>
          </cell>
        </row>
        <row r="153">
          <cell r="A153">
            <v>152</v>
          </cell>
          <cell r="B153" t="str">
            <v xml:space="preserve">cento e cinquenta e dois milhões, </v>
          </cell>
          <cell r="C153" t="str">
            <v xml:space="preserve">cento e cinquenta e dois mil, </v>
          </cell>
          <cell r="D153" t="str">
            <v>cento e cinquenta e dois</v>
          </cell>
          <cell r="E153" t="str">
            <v>cento e cinquenta e dois centavos</v>
          </cell>
        </row>
        <row r="154">
          <cell r="A154">
            <v>153</v>
          </cell>
          <cell r="B154" t="str">
            <v xml:space="preserve">cento e cinquenta e tres milhões, </v>
          </cell>
          <cell r="C154" t="str">
            <v xml:space="preserve">cento e cinquenta e tres mil, </v>
          </cell>
          <cell r="D154" t="str">
            <v>cento e cinquenta e tres</v>
          </cell>
          <cell r="E154" t="str">
            <v>cento e cinquenta e tres centavos</v>
          </cell>
        </row>
        <row r="155">
          <cell r="A155">
            <v>154</v>
          </cell>
          <cell r="B155" t="str">
            <v xml:space="preserve">cento e cinquenta e quatro milhões, </v>
          </cell>
          <cell r="C155" t="str">
            <v xml:space="preserve">cento e cinquenta e quatro mil, </v>
          </cell>
          <cell r="D155" t="str">
            <v>cento e cinquenta e quatro</v>
          </cell>
          <cell r="E155" t="str">
            <v>cento e cinquenta e quatro centavos</v>
          </cell>
        </row>
        <row r="156">
          <cell r="A156">
            <v>155</v>
          </cell>
          <cell r="B156" t="str">
            <v xml:space="preserve">cento e cinquenta e cinco milhões, </v>
          </cell>
          <cell r="C156" t="str">
            <v xml:space="preserve">cento e cinquenta e cinco mil, </v>
          </cell>
          <cell r="D156" t="str">
            <v>cento e cinquenta e cinco</v>
          </cell>
          <cell r="E156" t="str">
            <v>cento e cinquenta e cinco centavos</v>
          </cell>
        </row>
        <row r="157">
          <cell r="A157">
            <v>156</v>
          </cell>
          <cell r="B157" t="str">
            <v xml:space="preserve">cento e cinquenta e seis milhões, </v>
          </cell>
          <cell r="C157" t="str">
            <v xml:space="preserve">cento e cinquenta e seis mil, </v>
          </cell>
          <cell r="D157" t="str">
            <v>cento e cinquenta e seis</v>
          </cell>
          <cell r="E157" t="str">
            <v>cento e cinquenta e seis centavos</v>
          </cell>
        </row>
        <row r="158">
          <cell r="A158">
            <v>157</v>
          </cell>
          <cell r="B158" t="str">
            <v xml:space="preserve">cento e cinquenta e sete milhões, </v>
          </cell>
          <cell r="C158" t="str">
            <v xml:space="preserve">cento e cinquenta e sete mil, </v>
          </cell>
          <cell r="D158" t="str">
            <v>cento e cinquenta e sete</v>
          </cell>
          <cell r="E158" t="str">
            <v>cento e cinquenta e sete centavos</v>
          </cell>
        </row>
        <row r="159">
          <cell r="A159">
            <v>158</v>
          </cell>
          <cell r="B159" t="str">
            <v xml:space="preserve">cento e cinquenta e oito milhões, </v>
          </cell>
          <cell r="C159" t="str">
            <v xml:space="preserve">cento e cinquenta e oito mil, </v>
          </cell>
          <cell r="D159" t="str">
            <v>cento e cinquenta e oito</v>
          </cell>
          <cell r="E159" t="str">
            <v>cento e cinquenta e oito centavos</v>
          </cell>
        </row>
        <row r="160">
          <cell r="A160">
            <v>159</v>
          </cell>
          <cell r="B160" t="str">
            <v xml:space="preserve">cento e cinquenta e nove milhões, </v>
          </cell>
          <cell r="C160" t="str">
            <v xml:space="preserve">cento e cinquenta e nove mil, </v>
          </cell>
          <cell r="D160" t="str">
            <v>cento e cinquenta e nove</v>
          </cell>
          <cell r="E160" t="str">
            <v>cento e cinquenta e nove centavos</v>
          </cell>
        </row>
        <row r="161">
          <cell r="A161">
            <v>160</v>
          </cell>
          <cell r="B161" t="str">
            <v xml:space="preserve">cento e sessenta milhões, </v>
          </cell>
          <cell r="C161" t="str">
            <v xml:space="preserve">cento e sessenta mil, </v>
          </cell>
          <cell r="D161" t="str">
            <v>cento e sessenta</v>
          </cell>
          <cell r="E161" t="str">
            <v>cento e sessenta centavos</v>
          </cell>
        </row>
        <row r="162">
          <cell r="A162">
            <v>161</v>
          </cell>
          <cell r="B162" t="str">
            <v xml:space="preserve">cento e sessenta e um milhões, </v>
          </cell>
          <cell r="C162" t="str">
            <v xml:space="preserve">cento e sessenta e um mil, </v>
          </cell>
          <cell r="D162" t="str">
            <v>cento e sessenta e um</v>
          </cell>
          <cell r="E162" t="str">
            <v>cento e sessenta e um centavos</v>
          </cell>
        </row>
        <row r="163">
          <cell r="A163">
            <v>162</v>
          </cell>
          <cell r="B163" t="str">
            <v xml:space="preserve">cento e sessenta e dois milhões, </v>
          </cell>
          <cell r="C163" t="str">
            <v xml:space="preserve">cento e sessenta e dois mil, </v>
          </cell>
          <cell r="D163" t="str">
            <v>cento e sessenta e dois</v>
          </cell>
          <cell r="E163" t="str">
            <v>cento e sessenta e dois centavos</v>
          </cell>
        </row>
        <row r="164">
          <cell r="A164">
            <v>163</v>
          </cell>
          <cell r="B164" t="str">
            <v xml:space="preserve">cento e sessenta e tres milhões, </v>
          </cell>
          <cell r="C164" t="str">
            <v xml:space="preserve">cento e sessenta e tres mil, </v>
          </cell>
          <cell r="D164" t="str">
            <v>cento e sessenta e tres</v>
          </cell>
          <cell r="E164" t="str">
            <v>cento e sessenta e tres centavos</v>
          </cell>
        </row>
        <row r="165">
          <cell r="A165">
            <v>164</v>
          </cell>
          <cell r="B165" t="str">
            <v xml:space="preserve">cento e sessenta e quatro milhões, </v>
          </cell>
          <cell r="C165" t="str">
            <v xml:space="preserve">cento e sessenta e quatro mil, </v>
          </cell>
          <cell r="D165" t="str">
            <v>cento e sessenta e quatro</v>
          </cell>
          <cell r="E165" t="str">
            <v>cento e sessenta e quatro centavos</v>
          </cell>
        </row>
        <row r="166">
          <cell r="A166">
            <v>165</v>
          </cell>
          <cell r="B166" t="str">
            <v xml:space="preserve">cento e sessenta e cinco milhões, </v>
          </cell>
          <cell r="C166" t="str">
            <v xml:space="preserve">cento e sessenta e cinco mil, </v>
          </cell>
          <cell r="D166" t="str">
            <v>cento e sessenta e cinco</v>
          </cell>
          <cell r="E166" t="str">
            <v>cento e sessenta e cinco centavos</v>
          </cell>
        </row>
        <row r="167">
          <cell r="A167">
            <v>166</v>
          </cell>
          <cell r="B167" t="str">
            <v xml:space="preserve">cento e sessenta e seis milhões, </v>
          </cell>
          <cell r="C167" t="str">
            <v xml:space="preserve">cento e sessenta e seis mil, </v>
          </cell>
          <cell r="D167" t="str">
            <v>cento e sessenta e seis</v>
          </cell>
          <cell r="E167" t="str">
            <v>cento e sessenta e seis centavos</v>
          </cell>
        </row>
        <row r="168">
          <cell r="A168">
            <v>167</v>
          </cell>
          <cell r="B168" t="str">
            <v xml:space="preserve">cento e sessenta e sete milhões, </v>
          </cell>
          <cell r="C168" t="str">
            <v xml:space="preserve">cento e sessenta e sete mil, </v>
          </cell>
          <cell r="D168" t="str">
            <v>cento e sessenta e sete</v>
          </cell>
          <cell r="E168" t="str">
            <v>cento e sessenta e sete centavos</v>
          </cell>
        </row>
        <row r="169">
          <cell r="A169">
            <v>168</v>
          </cell>
          <cell r="B169" t="str">
            <v xml:space="preserve">cento e sessenta e oito milhões, </v>
          </cell>
          <cell r="C169" t="str">
            <v xml:space="preserve">cento e sessenta e oito mil, </v>
          </cell>
          <cell r="D169" t="str">
            <v>cento e sessenta e oito</v>
          </cell>
          <cell r="E169" t="str">
            <v>cento e sessenta e oito centavos</v>
          </cell>
        </row>
        <row r="170">
          <cell r="A170">
            <v>169</v>
          </cell>
          <cell r="B170" t="str">
            <v xml:space="preserve">cento e sessenta e nove milhões, </v>
          </cell>
          <cell r="C170" t="str">
            <v xml:space="preserve">cento e sessenta e nove mil, </v>
          </cell>
          <cell r="D170" t="str">
            <v>cento e sessenta e nove</v>
          </cell>
          <cell r="E170" t="str">
            <v>cento e sessenta e nove centavos</v>
          </cell>
        </row>
        <row r="171">
          <cell r="A171">
            <v>170</v>
          </cell>
          <cell r="B171" t="str">
            <v xml:space="preserve">cento e setenta milhões, </v>
          </cell>
          <cell r="C171" t="str">
            <v xml:space="preserve">cento e setenta mil, </v>
          </cell>
          <cell r="D171" t="str">
            <v>cento e setenta</v>
          </cell>
          <cell r="E171" t="str">
            <v>cento e setenta centavos</v>
          </cell>
        </row>
        <row r="172">
          <cell r="A172">
            <v>171</v>
          </cell>
          <cell r="B172" t="str">
            <v xml:space="preserve">cento e setenta e um milhões, </v>
          </cell>
          <cell r="C172" t="str">
            <v xml:space="preserve">cento e setenta e um mil, </v>
          </cell>
          <cell r="D172" t="str">
            <v>cento e setenta e um</v>
          </cell>
          <cell r="E172" t="str">
            <v>cento e setenta e um centavos</v>
          </cell>
        </row>
        <row r="173">
          <cell r="A173">
            <v>172</v>
          </cell>
          <cell r="B173" t="str">
            <v xml:space="preserve">cento e setenta e dois milhões, </v>
          </cell>
          <cell r="C173" t="str">
            <v xml:space="preserve">cento e setenta e dois mil, </v>
          </cell>
          <cell r="D173" t="str">
            <v>cento e setenta e dois</v>
          </cell>
          <cell r="E173" t="str">
            <v>cento e setenta e dois centavos</v>
          </cell>
        </row>
        <row r="174">
          <cell r="A174">
            <v>173</v>
          </cell>
          <cell r="B174" t="str">
            <v xml:space="preserve">cento e setenta e tres milhões, </v>
          </cell>
          <cell r="C174" t="str">
            <v xml:space="preserve">cento e setenta e tres mil, </v>
          </cell>
          <cell r="D174" t="str">
            <v>cento e setenta e tres</v>
          </cell>
          <cell r="E174" t="str">
            <v>cento e setenta e tres centavos</v>
          </cell>
        </row>
        <row r="175">
          <cell r="A175">
            <v>174</v>
          </cell>
          <cell r="B175" t="str">
            <v xml:space="preserve">cento e setenta e quatro milhões, </v>
          </cell>
          <cell r="C175" t="str">
            <v xml:space="preserve">cento e setenta e quatro mil, </v>
          </cell>
          <cell r="D175" t="str">
            <v>cento e setenta e quatro</v>
          </cell>
          <cell r="E175" t="str">
            <v>cento e setenta e quatro centavos</v>
          </cell>
        </row>
        <row r="176">
          <cell r="A176">
            <v>175</v>
          </cell>
          <cell r="B176" t="str">
            <v xml:space="preserve">cento e setenta e cinco milhões, </v>
          </cell>
          <cell r="C176" t="str">
            <v xml:space="preserve">cento e setenta e cinco mil, </v>
          </cell>
          <cell r="D176" t="str">
            <v>cento e setenta e cinco</v>
          </cell>
          <cell r="E176" t="str">
            <v>cento e setenta e cinco centavos</v>
          </cell>
        </row>
        <row r="177">
          <cell r="A177">
            <v>176</v>
          </cell>
          <cell r="B177" t="str">
            <v xml:space="preserve">cento e setenta e seis milhões, </v>
          </cell>
          <cell r="C177" t="str">
            <v xml:space="preserve">cento e setenta e seis mil, </v>
          </cell>
          <cell r="D177" t="str">
            <v>cento e setenta e seis</v>
          </cell>
          <cell r="E177" t="str">
            <v>cento e setenta e seis centavos</v>
          </cell>
        </row>
        <row r="178">
          <cell r="A178">
            <v>177</v>
          </cell>
          <cell r="B178" t="str">
            <v xml:space="preserve">cento e setenta e sete milhões, </v>
          </cell>
          <cell r="C178" t="str">
            <v xml:space="preserve">cento e setenta e sete mil, </v>
          </cell>
          <cell r="D178" t="str">
            <v>cento e setenta e sete</v>
          </cell>
          <cell r="E178" t="str">
            <v>cento e setenta e sete centavos</v>
          </cell>
        </row>
        <row r="179">
          <cell r="A179">
            <v>178</v>
          </cell>
          <cell r="B179" t="str">
            <v xml:space="preserve">cento e setenta e oito milhões, </v>
          </cell>
          <cell r="C179" t="str">
            <v xml:space="preserve">cento e setenta e oito mil, </v>
          </cell>
          <cell r="D179" t="str">
            <v>cento e setenta e oito</v>
          </cell>
          <cell r="E179" t="str">
            <v>cento e setenta e oito centavos</v>
          </cell>
        </row>
        <row r="180">
          <cell r="A180">
            <v>179</v>
          </cell>
          <cell r="B180" t="str">
            <v xml:space="preserve">cento e setenta e nove milhões, </v>
          </cell>
          <cell r="C180" t="str">
            <v xml:space="preserve">cento e setenta e nove mil, </v>
          </cell>
          <cell r="D180" t="str">
            <v>cento e setenta e nove</v>
          </cell>
          <cell r="E180" t="str">
            <v>cento e setenta e nove centavos</v>
          </cell>
        </row>
        <row r="181">
          <cell r="A181">
            <v>180</v>
          </cell>
          <cell r="B181" t="str">
            <v xml:space="preserve">cento e oitenta milhões, </v>
          </cell>
          <cell r="C181" t="str">
            <v xml:space="preserve">cento e oitenta mil, </v>
          </cell>
          <cell r="D181" t="str">
            <v>cento e oitenta</v>
          </cell>
          <cell r="E181" t="str">
            <v>cento e oitenta centavos</v>
          </cell>
        </row>
        <row r="182">
          <cell r="A182">
            <v>181</v>
          </cell>
          <cell r="B182" t="str">
            <v xml:space="preserve">cento e oitenta e um milhões, </v>
          </cell>
          <cell r="C182" t="str">
            <v xml:space="preserve">cento e oitenta e um mil, </v>
          </cell>
          <cell r="D182" t="str">
            <v>cento e oitenta e um</v>
          </cell>
          <cell r="E182" t="str">
            <v>cento e oitenta e um centavos</v>
          </cell>
        </row>
        <row r="183">
          <cell r="A183">
            <v>182</v>
          </cell>
          <cell r="B183" t="str">
            <v xml:space="preserve">cento e oitenta e dois milhões, </v>
          </cell>
          <cell r="C183" t="str">
            <v xml:space="preserve">cento e oitenta e dois mil, </v>
          </cell>
          <cell r="D183" t="str">
            <v>cento e oitenta e dois</v>
          </cell>
          <cell r="E183" t="str">
            <v>cento e oitenta e dois centavos</v>
          </cell>
        </row>
        <row r="184">
          <cell r="A184">
            <v>183</v>
          </cell>
          <cell r="B184" t="str">
            <v xml:space="preserve">cento e oitenta e tres milhões, </v>
          </cell>
          <cell r="C184" t="str">
            <v xml:space="preserve">cento e oitenta e tres mil, </v>
          </cell>
          <cell r="D184" t="str">
            <v>cento e oitenta e tres</v>
          </cell>
          <cell r="E184" t="str">
            <v>cento e oitenta e tres centavos</v>
          </cell>
        </row>
        <row r="185">
          <cell r="A185">
            <v>184</v>
          </cell>
          <cell r="B185" t="str">
            <v xml:space="preserve">cento e oitenta e quatro milhões, </v>
          </cell>
          <cell r="C185" t="str">
            <v xml:space="preserve">cento e oitenta e quatro mil, </v>
          </cell>
          <cell r="D185" t="str">
            <v>cento e oitenta e quatro</v>
          </cell>
          <cell r="E185" t="str">
            <v>cento e oitenta e quatro centavos</v>
          </cell>
        </row>
        <row r="186">
          <cell r="A186">
            <v>185</v>
          </cell>
          <cell r="B186" t="str">
            <v xml:space="preserve">cento e oitenta e cinco milhões, </v>
          </cell>
          <cell r="C186" t="str">
            <v xml:space="preserve">cento e oitenta e cinco mil, </v>
          </cell>
          <cell r="D186" t="str">
            <v>cento e oitenta e cinco</v>
          </cell>
          <cell r="E186" t="str">
            <v>cento e oitenta e cinco centavos</v>
          </cell>
        </row>
        <row r="187">
          <cell r="A187">
            <v>186</v>
          </cell>
          <cell r="B187" t="str">
            <v xml:space="preserve">cento e oitenta e seis milhões, </v>
          </cell>
          <cell r="C187" t="str">
            <v xml:space="preserve">cento e oitenta e seis mil, </v>
          </cell>
          <cell r="D187" t="str">
            <v>cento e oitenta e seis</v>
          </cell>
          <cell r="E187" t="str">
            <v>cento e oitenta e seis centavos</v>
          </cell>
        </row>
        <row r="188">
          <cell r="A188">
            <v>187</v>
          </cell>
          <cell r="B188" t="str">
            <v xml:space="preserve">cento e oitenta e sete milhões, </v>
          </cell>
          <cell r="C188" t="str">
            <v xml:space="preserve">cento e oitenta e sete mil, </v>
          </cell>
          <cell r="D188" t="str">
            <v>cento e oitenta e sete</v>
          </cell>
          <cell r="E188" t="str">
            <v>cento e oitenta e sete centavos</v>
          </cell>
        </row>
        <row r="189">
          <cell r="A189">
            <v>188</v>
          </cell>
          <cell r="B189" t="str">
            <v xml:space="preserve">cento e oitenta e oito milhões, </v>
          </cell>
          <cell r="C189" t="str">
            <v xml:space="preserve">cento e oitenta e oito mil, </v>
          </cell>
          <cell r="D189" t="str">
            <v>cento e oitenta e oito</v>
          </cell>
          <cell r="E189" t="str">
            <v>cento e oitenta e oito centavos</v>
          </cell>
        </row>
        <row r="190">
          <cell r="A190">
            <v>189</v>
          </cell>
          <cell r="B190" t="str">
            <v xml:space="preserve">cento e oitenta e nove milhões, </v>
          </cell>
          <cell r="C190" t="str">
            <v xml:space="preserve">cento e oitenta e nove mil, </v>
          </cell>
          <cell r="D190" t="str">
            <v>cento e oitenta e nove</v>
          </cell>
          <cell r="E190" t="str">
            <v>cento e oitenta e nove centavos</v>
          </cell>
        </row>
        <row r="191">
          <cell r="A191">
            <v>190</v>
          </cell>
          <cell r="B191" t="str">
            <v xml:space="preserve">cento e noventa milhões, </v>
          </cell>
          <cell r="C191" t="str">
            <v xml:space="preserve">cento e noventa mil, </v>
          </cell>
          <cell r="D191" t="str">
            <v>cento e noventa</v>
          </cell>
          <cell r="E191" t="str">
            <v>cento e noventa centavos</v>
          </cell>
        </row>
        <row r="192">
          <cell r="A192">
            <v>191</v>
          </cell>
          <cell r="B192" t="str">
            <v xml:space="preserve">cento e noventa e um milhões, </v>
          </cell>
          <cell r="C192" t="str">
            <v xml:space="preserve">cento e noventa e um mil, </v>
          </cell>
          <cell r="D192" t="str">
            <v>cento e noventa e um</v>
          </cell>
          <cell r="E192" t="str">
            <v>cento e noventa e um centavos</v>
          </cell>
        </row>
        <row r="193">
          <cell r="A193">
            <v>192</v>
          </cell>
          <cell r="B193" t="str">
            <v xml:space="preserve">cento e noventa e dois milhões, </v>
          </cell>
          <cell r="C193" t="str">
            <v xml:space="preserve">cento e noventa e dois mil, </v>
          </cell>
          <cell r="D193" t="str">
            <v>cento e noventa e dois</v>
          </cell>
          <cell r="E193" t="str">
            <v>cento e noventa e dois centavos</v>
          </cell>
        </row>
        <row r="194">
          <cell r="A194">
            <v>193</v>
          </cell>
          <cell r="B194" t="str">
            <v xml:space="preserve">cento e noventa e tres milhões, </v>
          </cell>
          <cell r="C194" t="str">
            <v xml:space="preserve">cento e noventa e tres mil, </v>
          </cell>
          <cell r="D194" t="str">
            <v>cento e noventa e tres</v>
          </cell>
          <cell r="E194" t="str">
            <v>cento e noventa e tres centavos</v>
          </cell>
        </row>
        <row r="195">
          <cell r="A195">
            <v>194</v>
          </cell>
          <cell r="B195" t="str">
            <v xml:space="preserve">cento e noventa e quatro milhões, </v>
          </cell>
          <cell r="C195" t="str">
            <v xml:space="preserve">cento e noventa e quatro mil, </v>
          </cell>
          <cell r="D195" t="str">
            <v>cento e noventa e quatro</v>
          </cell>
          <cell r="E195" t="str">
            <v>cento e noventa e quatro centavos</v>
          </cell>
        </row>
        <row r="196">
          <cell r="A196">
            <v>195</v>
          </cell>
          <cell r="B196" t="str">
            <v xml:space="preserve">cento e noventa e cinco milhões, </v>
          </cell>
          <cell r="C196" t="str">
            <v xml:space="preserve">cento e noventa e cinco mil, </v>
          </cell>
          <cell r="D196" t="str">
            <v>cento e noventa e cinco</v>
          </cell>
          <cell r="E196" t="str">
            <v>cento e noventa e cinco centavos</v>
          </cell>
        </row>
        <row r="197">
          <cell r="A197">
            <v>196</v>
          </cell>
          <cell r="B197" t="str">
            <v xml:space="preserve">cento e noventa e seis milhões, </v>
          </cell>
          <cell r="C197" t="str">
            <v xml:space="preserve">cento e noventa e seis mil, </v>
          </cell>
          <cell r="D197" t="str">
            <v>cento e noventa e seis</v>
          </cell>
          <cell r="E197" t="str">
            <v>cento e noventa e seis centavos</v>
          </cell>
        </row>
        <row r="198">
          <cell r="A198">
            <v>197</v>
          </cell>
          <cell r="B198" t="str">
            <v xml:space="preserve">cento e noventa e sete milhões, </v>
          </cell>
          <cell r="C198" t="str">
            <v xml:space="preserve">cento e noventa e sete mil, </v>
          </cell>
          <cell r="D198" t="str">
            <v>cento e noventa e sete</v>
          </cell>
          <cell r="E198" t="str">
            <v>cento e noventa e sete centavos</v>
          </cell>
        </row>
        <row r="199">
          <cell r="A199">
            <v>198</v>
          </cell>
          <cell r="B199" t="str">
            <v xml:space="preserve">cento e noventa e oito milhões, </v>
          </cell>
          <cell r="C199" t="str">
            <v xml:space="preserve">cento e noventa e oito mil, </v>
          </cell>
          <cell r="D199" t="str">
            <v>cento e noventa e oito</v>
          </cell>
          <cell r="E199" t="str">
            <v>cento e noventa e oito centavos</v>
          </cell>
        </row>
        <row r="200">
          <cell r="A200">
            <v>199</v>
          </cell>
          <cell r="B200" t="str">
            <v xml:space="preserve">cento e noventa e nove milhões, </v>
          </cell>
          <cell r="C200" t="str">
            <v xml:space="preserve">cento e noventa e nove mil, </v>
          </cell>
          <cell r="D200" t="str">
            <v>cento e noventa e nove</v>
          </cell>
          <cell r="E200" t="str">
            <v>cento e noventa e nove centavos</v>
          </cell>
        </row>
        <row r="201">
          <cell r="A201">
            <v>200</v>
          </cell>
          <cell r="B201" t="str">
            <v xml:space="preserve">duzentos milhões, </v>
          </cell>
          <cell r="C201" t="str">
            <v xml:space="preserve">duzentos mil, </v>
          </cell>
          <cell r="D201" t="str">
            <v>duzentos</v>
          </cell>
          <cell r="E201" t="str">
            <v>duzentos centavos</v>
          </cell>
        </row>
        <row r="202">
          <cell r="A202">
            <v>201</v>
          </cell>
          <cell r="B202" t="str">
            <v xml:space="preserve">duzentos e um milhões, </v>
          </cell>
          <cell r="C202" t="str">
            <v xml:space="preserve">duzentos e um mil, </v>
          </cell>
          <cell r="D202" t="str">
            <v>duzentos e um</v>
          </cell>
          <cell r="E202" t="str">
            <v>duzentos e um centavos</v>
          </cell>
        </row>
        <row r="203">
          <cell r="A203">
            <v>202</v>
          </cell>
          <cell r="B203" t="str">
            <v xml:space="preserve">duzentos e dois milhões, </v>
          </cell>
          <cell r="C203" t="str">
            <v xml:space="preserve">duzentos e dois mil, </v>
          </cell>
          <cell r="D203" t="str">
            <v>duzentos e dois</v>
          </cell>
          <cell r="E203" t="str">
            <v>duzentos e dois centavos</v>
          </cell>
        </row>
        <row r="204">
          <cell r="A204">
            <v>203</v>
          </cell>
          <cell r="B204" t="str">
            <v xml:space="preserve">duzentos e tres milhões, </v>
          </cell>
          <cell r="C204" t="str">
            <v xml:space="preserve">duzentos e tres mil, </v>
          </cell>
          <cell r="D204" t="str">
            <v>duzentos e tres</v>
          </cell>
          <cell r="E204" t="str">
            <v>duzentos e tres centavos</v>
          </cell>
        </row>
        <row r="205">
          <cell r="A205">
            <v>204</v>
          </cell>
          <cell r="B205" t="str">
            <v xml:space="preserve">duzentos e quatro milhões, </v>
          </cell>
          <cell r="C205" t="str">
            <v xml:space="preserve">duzentos e quatro mil, </v>
          </cell>
          <cell r="D205" t="str">
            <v>duzentos e quatro</v>
          </cell>
          <cell r="E205" t="str">
            <v>duzentos e quatro centavos</v>
          </cell>
        </row>
        <row r="206">
          <cell r="A206">
            <v>205</v>
          </cell>
          <cell r="B206" t="str">
            <v xml:space="preserve">duzentos e cinco milhões, </v>
          </cell>
          <cell r="C206" t="str">
            <v xml:space="preserve">duzentos e cinco mil, </v>
          </cell>
          <cell r="D206" t="str">
            <v>duzentos e cinco</v>
          </cell>
          <cell r="E206" t="str">
            <v>duzentos e cinco centavos</v>
          </cell>
        </row>
        <row r="207">
          <cell r="A207">
            <v>206</v>
          </cell>
          <cell r="B207" t="str">
            <v xml:space="preserve">duzentos e seis milhões, </v>
          </cell>
          <cell r="C207" t="str">
            <v xml:space="preserve">duzentos e seis mil, </v>
          </cell>
          <cell r="D207" t="str">
            <v>duzentos e seis</v>
          </cell>
          <cell r="E207" t="str">
            <v>duzentos e seis centavos</v>
          </cell>
        </row>
        <row r="208">
          <cell r="A208">
            <v>207</v>
          </cell>
          <cell r="B208" t="str">
            <v xml:space="preserve">duzentos e sete milhões, </v>
          </cell>
          <cell r="C208" t="str">
            <v xml:space="preserve">duzentos e sete mil, </v>
          </cell>
          <cell r="D208" t="str">
            <v>duzentos e sete</v>
          </cell>
          <cell r="E208" t="str">
            <v>duzentos e sete centavos</v>
          </cell>
        </row>
        <row r="209">
          <cell r="A209">
            <v>208</v>
          </cell>
          <cell r="B209" t="str">
            <v xml:space="preserve">duzentos e oito milhões, </v>
          </cell>
          <cell r="C209" t="str">
            <v xml:space="preserve">duzentos e oito mil, </v>
          </cell>
          <cell r="D209" t="str">
            <v>duzentos e oito</v>
          </cell>
          <cell r="E209" t="str">
            <v>duzentos e oito centavos</v>
          </cell>
        </row>
        <row r="210">
          <cell r="A210">
            <v>209</v>
          </cell>
          <cell r="B210" t="str">
            <v xml:space="preserve">duzentos e nove milhões, </v>
          </cell>
          <cell r="C210" t="str">
            <v xml:space="preserve">duzentos e nove mil, </v>
          </cell>
          <cell r="D210" t="str">
            <v>duzentos e nove</v>
          </cell>
          <cell r="E210" t="str">
            <v>duzentos e nove centavos</v>
          </cell>
        </row>
        <row r="211">
          <cell r="A211">
            <v>210</v>
          </cell>
          <cell r="B211" t="str">
            <v xml:space="preserve">duzentos e dez milhões, </v>
          </cell>
          <cell r="C211" t="str">
            <v xml:space="preserve">duzentos e dez mil, </v>
          </cell>
          <cell r="D211" t="str">
            <v>duzentos e dez</v>
          </cell>
          <cell r="E211" t="str">
            <v>duzentos e dez centavos</v>
          </cell>
        </row>
        <row r="212">
          <cell r="A212">
            <v>211</v>
          </cell>
          <cell r="B212" t="str">
            <v xml:space="preserve">duzentos e onze milhões, </v>
          </cell>
          <cell r="C212" t="str">
            <v xml:space="preserve">duzentos e onze mil, </v>
          </cell>
          <cell r="D212" t="str">
            <v>duzentos e onze</v>
          </cell>
          <cell r="E212" t="str">
            <v>duzentos e onze centavos</v>
          </cell>
        </row>
        <row r="213">
          <cell r="A213">
            <v>212</v>
          </cell>
          <cell r="B213" t="str">
            <v xml:space="preserve">duzentos e doze milhões, </v>
          </cell>
          <cell r="C213" t="str">
            <v xml:space="preserve">duzentos e doze mil, </v>
          </cell>
          <cell r="D213" t="str">
            <v>duzentos e doze</v>
          </cell>
          <cell r="E213" t="str">
            <v>duzentos e doze centavos</v>
          </cell>
        </row>
        <row r="214">
          <cell r="A214">
            <v>213</v>
          </cell>
          <cell r="B214" t="str">
            <v xml:space="preserve">duzentos e treze milhões, </v>
          </cell>
          <cell r="C214" t="str">
            <v xml:space="preserve">duzentos e treze mil, </v>
          </cell>
          <cell r="D214" t="str">
            <v>duzentos e treze</v>
          </cell>
          <cell r="E214" t="str">
            <v>duzentos e treze centavos</v>
          </cell>
        </row>
        <row r="215">
          <cell r="A215">
            <v>214</v>
          </cell>
          <cell r="B215" t="str">
            <v xml:space="preserve">duzentos e quatorze milhões, </v>
          </cell>
          <cell r="C215" t="str">
            <v xml:space="preserve">duzentos e quatorze mil, </v>
          </cell>
          <cell r="D215" t="str">
            <v>duzentos e quatorze</v>
          </cell>
          <cell r="E215" t="str">
            <v>duzentos e quatorze centavos</v>
          </cell>
        </row>
        <row r="216">
          <cell r="A216">
            <v>215</v>
          </cell>
          <cell r="B216" t="str">
            <v xml:space="preserve">duzentos e quinze milhões, </v>
          </cell>
          <cell r="C216" t="str">
            <v xml:space="preserve">duzentos e quinze mil, </v>
          </cell>
          <cell r="D216" t="str">
            <v>duzentos e quinze</v>
          </cell>
          <cell r="E216" t="str">
            <v>duzentos e quinze centavos</v>
          </cell>
        </row>
        <row r="217">
          <cell r="A217">
            <v>216</v>
          </cell>
          <cell r="B217" t="str">
            <v xml:space="preserve">duzentos e dezesseis milhões, </v>
          </cell>
          <cell r="C217" t="str">
            <v xml:space="preserve">duzentos e dezesseis mil, </v>
          </cell>
          <cell r="D217" t="str">
            <v>duzentos e dezesseis</v>
          </cell>
          <cell r="E217" t="str">
            <v>duzentos e dezesseis centavos</v>
          </cell>
        </row>
        <row r="218">
          <cell r="A218">
            <v>217</v>
          </cell>
          <cell r="B218" t="str">
            <v xml:space="preserve">duzentos e dezessete milhões, </v>
          </cell>
          <cell r="C218" t="str">
            <v xml:space="preserve">duzentos e dezessete mil, </v>
          </cell>
          <cell r="D218" t="str">
            <v>duzentos e dezessete</v>
          </cell>
          <cell r="E218" t="str">
            <v>duzentos e dezessete centavos</v>
          </cell>
        </row>
        <row r="219">
          <cell r="A219">
            <v>218</v>
          </cell>
          <cell r="B219" t="str">
            <v xml:space="preserve">duzentos e dezoito milhões, </v>
          </cell>
          <cell r="C219" t="str">
            <v xml:space="preserve">duzentos e dezoito mil, </v>
          </cell>
          <cell r="D219" t="str">
            <v>duzentos e dezoito</v>
          </cell>
          <cell r="E219" t="str">
            <v>duzentos e dezoito centavos</v>
          </cell>
        </row>
        <row r="220">
          <cell r="A220">
            <v>219</v>
          </cell>
          <cell r="B220" t="str">
            <v xml:space="preserve">duzentos e dezenove milhões, </v>
          </cell>
          <cell r="C220" t="str">
            <v xml:space="preserve">duzentos e dezenove mil, </v>
          </cell>
          <cell r="D220" t="str">
            <v>duzentos e dezenove</v>
          </cell>
          <cell r="E220" t="str">
            <v>duzentos e dezenove centavos</v>
          </cell>
        </row>
        <row r="221">
          <cell r="A221">
            <v>220</v>
          </cell>
          <cell r="B221" t="str">
            <v xml:space="preserve">duzentos e vinte milhões, </v>
          </cell>
          <cell r="C221" t="str">
            <v xml:space="preserve">duzentos e vinte mil, </v>
          </cell>
          <cell r="D221" t="str">
            <v>duzentos e vinte</v>
          </cell>
          <cell r="E221" t="str">
            <v>duzentos e vinte centavos</v>
          </cell>
        </row>
        <row r="222">
          <cell r="A222">
            <v>221</v>
          </cell>
          <cell r="B222" t="str">
            <v xml:space="preserve">duzentos e vinte e um milhões, </v>
          </cell>
          <cell r="C222" t="str">
            <v xml:space="preserve">duzentos e vinte e um mil, </v>
          </cell>
          <cell r="D222" t="str">
            <v>duzentos e vinte e um</v>
          </cell>
          <cell r="E222" t="str">
            <v>duzentos e vinte e um centavos</v>
          </cell>
        </row>
        <row r="223">
          <cell r="A223">
            <v>222</v>
          </cell>
          <cell r="B223" t="str">
            <v xml:space="preserve">duzentos e vinte e dois milhões, </v>
          </cell>
          <cell r="C223" t="str">
            <v xml:space="preserve">duzentos e vinte e dois mil, </v>
          </cell>
          <cell r="D223" t="str">
            <v>duzentos e vinte e dois</v>
          </cell>
          <cell r="E223" t="str">
            <v>duzentos e vinte e dois centavos</v>
          </cell>
        </row>
        <row r="224">
          <cell r="A224">
            <v>223</v>
          </cell>
          <cell r="B224" t="str">
            <v xml:space="preserve">duzentos e vinte e tres milhões, </v>
          </cell>
          <cell r="C224" t="str">
            <v xml:space="preserve">duzentos e vinte e tres mil, </v>
          </cell>
          <cell r="D224" t="str">
            <v>duzentos e vinte e tres</v>
          </cell>
          <cell r="E224" t="str">
            <v>duzentos e vinte e tres centavos</v>
          </cell>
        </row>
        <row r="225">
          <cell r="A225">
            <v>224</v>
          </cell>
          <cell r="B225" t="str">
            <v xml:space="preserve">duzentos e vinte e quatro milhões, </v>
          </cell>
          <cell r="C225" t="str">
            <v xml:space="preserve">duzentos e vinte e quatro mil, </v>
          </cell>
          <cell r="D225" t="str">
            <v>duzentos e vinte e quatro</v>
          </cell>
          <cell r="E225" t="str">
            <v>duzentos e vinte e quatro centavos</v>
          </cell>
        </row>
        <row r="226">
          <cell r="A226">
            <v>225</v>
          </cell>
          <cell r="B226" t="str">
            <v xml:space="preserve">duzentos e vinte e cinco milhões, </v>
          </cell>
          <cell r="C226" t="str">
            <v xml:space="preserve">duzentos e vinte e cinco mil, </v>
          </cell>
          <cell r="D226" t="str">
            <v>duzentos e vinte e cinco</v>
          </cell>
          <cell r="E226" t="str">
            <v>duzentos e vinte e cinco centavos</v>
          </cell>
        </row>
        <row r="227">
          <cell r="A227">
            <v>226</v>
          </cell>
          <cell r="B227" t="str">
            <v xml:space="preserve">duzentos e vinte e seis milhões, </v>
          </cell>
          <cell r="C227" t="str">
            <v xml:space="preserve">duzentos e vinte e seis mil, </v>
          </cell>
          <cell r="D227" t="str">
            <v>duzentos e vinte e seis</v>
          </cell>
          <cell r="E227" t="str">
            <v>duzentos e vinte e seis centavos</v>
          </cell>
        </row>
        <row r="228">
          <cell r="A228">
            <v>227</v>
          </cell>
          <cell r="B228" t="str">
            <v xml:space="preserve">duzentos e vinte e sete milhões, </v>
          </cell>
          <cell r="C228" t="str">
            <v xml:space="preserve">duzentos e vinte e sete mil, </v>
          </cell>
          <cell r="D228" t="str">
            <v>duzentos e vinte e sete</v>
          </cell>
          <cell r="E228" t="str">
            <v>duzentos e vinte e sete centavos</v>
          </cell>
        </row>
        <row r="229">
          <cell r="A229">
            <v>228</v>
          </cell>
          <cell r="B229" t="str">
            <v xml:space="preserve">duzentos e vinte e oito milhões, </v>
          </cell>
          <cell r="C229" t="str">
            <v xml:space="preserve">duzentos e vinte e oito mil, </v>
          </cell>
          <cell r="D229" t="str">
            <v>duzentos e vinte e oito</v>
          </cell>
          <cell r="E229" t="str">
            <v>duzentos e vinte e oito centavos</v>
          </cell>
        </row>
        <row r="230">
          <cell r="A230">
            <v>229</v>
          </cell>
          <cell r="B230" t="str">
            <v xml:space="preserve">duzentos e vinte e nove milhões, </v>
          </cell>
          <cell r="C230" t="str">
            <v xml:space="preserve">duzentos e vinte e nove mil, </v>
          </cell>
          <cell r="D230" t="str">
            <v>duzentos e vinte e nove</v>
          </cell>
          <cell r="E230" t="str">
            <v>duzentos e vinte e nove centavos</v>
          </cell>
        </row>
        <row r="231">
          <cell r="A231">
            <v>230</v>
          </cell>
          <cell r="B231" t="str">
            <v xml:space="preserve">duzentos e trinta milhões, </v>
          </cell>
          <cell r="C231" t="str">
            <v xml:space="preserve">duzentos e trinta mil, </v>
          </cell>
          <cell r="D231" t="str">
            <v>duzentos e trinta</v>
          </cell>
          <cell r="E231" t="str">
            <v>duzentos e trinta centavos</v>
          </cell>
        </row>
        <row r="232">
          <cell r="A232">
            <v>231</v>
          </cell>
          <cell r="B232" t="str">
            <v xml:space="preserve">duzentos e trinta e um milhões, </v>
          </cell>
          <cell r="C232" t="str">
            <v xml:space="preserve">duzentos e trinta e um mil, </v>
          </cell>
          <cell r="D232" t="str">
            <v>duzentos e trinta e um</v>
          </cell>
          <cell r="E232" t="str">
            <v>duzentos e trinta e um centavos</v>
          </cell>
        </row>
        <row r="233">
          <cell r="A233">
            <v>232</v>
          </cell>
          <cell r="B233" t="str">
            <v xml:space="preserve">duzentos e trinta e dois milhões, </v>
          </cell>
          <cell r="C233" t="str">
            <v xml:space="preserve">duzentos e trinta e dois mil, </v>
          </cell>
          <cell r="D233" t="str">
            <v>duzentos e trinta e dois</v>
          </cell>
          <cell r="E233" t="str">
            <v>duzentos e trinta e dois centavos</v>
          </cell>
        </row>
        <row r="234">
          <cell r="A234">
            <v>233</v>
          </cell>
          <cell r="B234" t="str">
            <v xml:space="preserve">duzentos e trinta e tres milhões, </v>
          </cell>
          <cell r="C234" t="str">
            <v xml:space="preserve">duzentos e trinta e tres mil, </v>
          </cell>
          <cell r="D234" t="str">
            <v>duzentos e trinta e tres</v>
          </cell>
          <cell r="E234" t="str">
            <v>duzentos e trinta e tres centavos</v>
          </cell>
        </row>
        <row r="235">
          <cell r="A235">
            <v>234</v>
          </cell>
          <cell r="B235" t="str">
            <v xml:space="preserve">duzentos e trinta e quatro milhões, </v>
          </cell>
          <cell r="C235" t="str">
            <v xml:space="preserve">duzentos e trinta e quatro mil, </v>
          </cell>
          <cell r="D235" t="str">
            <v>duzentos e trinta e quatro</v>
          </cell>
          <cell r="E235" t="str">
            <v>duzentos e trinta e quatro centavos</v>
          </cell>
        </row>
        <row r="236">
          <cell r="A236">
            <v>235</v>
          </cell>
          <cell r="B236" t="str">
            <v xml:space="preserve">duzentos e trinta e cinco milhões, </v>
          </cell>
          <cell r="C236" t="str">
            <v xml:space="preserve">duzentos e trinta e cinco mil, </v>
          </cell>
          <cell r="D236" t="str">
            <v>duzentos e trinta e cinco</v>
          </cell>
          <cell r="E236" t="str">
            <v>duzentos e trinta e cinco centavos</v>
          </cell>
        </row>
        <row r="237">
          <cell r="A237">
            <v>236</v>
          </cell>
          <cell r="B237" t="str">
            <v xml:space="preserve">duzentos e trinta e seis milhões, </v>
          </cell>
          <cell r="C237" t="str">
            <v xml:space="preserve">duzentos e trinta e seis mil, </v>
          </cell>
          <cell r="D237" t="str">
            <v>duzentos e trinta e seis</v>
          </cell>
          <cell r="E237" t="str">
            <v>duzentos e trinta e seis centavos</v>
          </cell>
        </row>
        <row r="238">
          <cell r="A238">
            <v>237</v>
          </cell>
          <cell r="B238" t="str">
            <v xml:space="preserve">duzentos e trinta e sete milhões, </v>
          </cell>
          <cell r="C238" t="str">
            <v xml:space="preserve">duzentos e trinta e sete mil, </v>
          </cell>
          <cell r="D238" t="str">
            <v>duzentos e trinta e sete</v>
          </cell>
          <cell r="E238" t="str">
            <v>duzentos e trinta e sete centavos</v>
          </cell>
        </row>
        <row r="239">
          <cell r="A239">
            <v>238</v>
          </cell>
          <cell r="B239" t="str">
            <v xml:space="preserve">duzentos e trinta e oito milhões, </v>
          </cell>
          <cell r="C239" t="str">
            <v xml:space="preserve">duzentos e trinta e oito mil, </v>
          </cell>
          <cell r="D239" t="str">
            <v>duzentos e trinta e oito</v>
          </cell>
          <cell r="E239" t="str">
            <v>duzentos e trinta e oito centavos</v>
          </cell>
        </row>
        <row r="240">
          <cell r="A240">
            <v>239</v>
          </cell>
          <cell r="B240" t="str">
            <v xml:space="preserve">duzentos e trinta e nove milhões, </v>
          </cell>
          <cell r="C240" t="str">
            <v xml:space="preserve">duzentos e trinta e nove mil, </v>
          </cell>
          <cell r="D240" t="str">
            <v>duzentos e trinta e nove</v>
          </cell>
          <cell r="E240" t="str">
            <v>duzentos e trinta e nove centavos</v>
          </cell>
        </row>
        <row r="241">
          <cell r="A241">
            <v>240</v>
          </cell>
          <cell r="B241" t="str">
            <v xml:space="preserve">duzentos e quarenta milhões, </v>
          </cell>
          <cell r="C241" t="str">
            <v xml:space="preserve">duzentos e quarenta mil, </v>
          </cell>
          <cell r="D241" t="str">
            <v>duzentos e quarenta</v>
          </cell>
          <cell r="E241" t="str">
            <v>duzentos e quarenta centavos</v>
          </cell>
        </row>
        <row r="242">
          <cell r="A242">
            <v>241</v>
          </cell>
          <cell r="B242" t="str">
            <v xml:space="preserve">duzentos e quarenta e um milhões, </v>
          </cell>
          <cell r="C242" t="str">
            <v xml:space="preserve">duzentos e quarenta e um mil, </v>
          </cell>
          <cell r="D242" t="str">
            <v>duzentos e quarenta e um</v>
          </cell>
          <cell r="E242" t="str">
            <v>duzentos e quarenta e um centavos</v>
          </cell>
        </row>
        <row r="243">
          <cell r="A243">
            <v>242</v>
          </cell>
          <cell r="B243" t="str">
            <v xml:space="preserve">duzentos e quarenta e dois milhões, </v>
          </cell>
          <cell r="C243" t="str">
            <v xml:space="preserve">duzentos e quarenta e dois mil, </v>
          </cell>
          <cell r="D243" t="str">
            <v>duzentos e quarenta e dois</v>
          </cell>
          <cell r="E243" t="str">
            <v>duzentos e quarenta e dois centavos</v>
          </cell>
        </row>
        <row r="244">
          <cell r="A244">
            <v>243</v>
          </cell>
          <cell r="B244" t="str">
            <v xml:space="preserve">duzentos e quarenta e tres milhões, </v>
          </cell>
          <cell r="C244" t="str">
            <v xml:space="preserve">duzentos e quarenta e tres mil, </v>
          </cell>
          <cell r="D244" t="str">
            <v>duzentos e quarenta e tres</v>
          </cell>
          <cell r="E244" t="str">
            <v>duzentos e quarenta e tres centavos</v>
          </cell>
        </row>
        <row r="245">
          <cell r="A245">
            <v>244</v>
          </cell>
          <cell r="B245" t="str">
            <v xml:space="preserve">duzentos e quarenta e quatro milhões, </v>
          </cell>
          <cell r="C245" t="str">
            <v xml:space="preserve">duzentos e quarenta e quatro mil, </v>
          </cell>
          <cell r="D245" t="str">
            <v>duzentos e quarenta e quatro</v>
          </cell>
          <cell r="E245" t="str">
            <v>duzentos e quarenta e quatro centavos</v>
          </cell>
        </row>
        <row r="246">
          <cell r="A246">
            <v>245</v>
          </cell>
          <cell r="B246" t="str">
            <v xml:space="preserve">duzentos e quarenta e cinco milhões, </v>
          </cell>
          <cell r="C246" t="str">
            <v xml:space="preserve">duzentos e quarenta e cinco mil, </v>
          </cell>
          <cell r="D246" t="str">
            <v>duzentos e quarenta e cinco</v>
          </cell>
          <cell r="E246" t="str">
            <v>duzentos e quarenta e cinco centavos</v>
          </cell>
        </row>
        <row r="247">
          <cell r="A247">
            <v>246</v>
          </cell>
          <cell r="B247" t="str">
            <v xml:space="preserve">duzentos e quarenta e seis milhões, </v>
          </cell>
          <cell r="C247" t="str">
            <v xml:space="preserve">duzentos e quarenta e seis mil, </v>
          </cell>
          <cell r="D247" t="str">
            <v>duzentos e quarenta e seis</v>
          </cell>
          <cell r="E247" t="str">
            <v>duzentos e quarenta e seis centavos</v>
          </cell>
        </row>
        <row r="248">
          <cell r="A248">
            <v>247</v>
          </cell>
          <cell r="B248" t="str">
            <v xml:space="preserve">duzentos e quarenta e sete milhões, </v>
          </cell>
          <cell r="C248" t="str">
            <v xml:space="preserve">duzentos e quarenta e sete mil, </v>
          </cell>
          <cell r="D248" t="str">
            <v>duzentos e quarenta e sete</v>
          </cell>
          <cell r="E248" t="str">
            <v>duzentos e quarenta e sete centavos</v>
          </cell>
        </row>
        <row r="249">
          <cell r="A249">
            <v>248</v>
          </cell>
          <cell r="B249" t="str">
            <v xml:space="preserve">duzentos e quarenta e oito milhões, </v>
          </cell>
          <cell r="C249" t="str">
            <v xml:space="preserve">duzentos e quarenta e oito mil, </v>
          </cell>
          <cell r="D249" t="str">
            <v>duzentos e quarenta e oito</v>
          </cell>
          <cell r="E249" t="str">
            <v>duzentos e quarenta e oito centavos</v>
          </cell>
        </row>
        <row r="250">
          <cell r="A250">
            <v>249</v>
          </cell>
          <cell r="B250" t="str">
            <v xml:space="preserve">duzentos e quarenta e nove milhões, </v>
          </cell>
          <cell r="C250" t="str">
            <v xml:space="preserve">duzentos e quarenta e nove mil, </v>
          </cell>
          <cell r="D250" t="str">
            <v>duzentos e quarenta e nove</v>
          </cell>
          <cell r="E250" t="str">
            <v>duzentos e quarenta e nove centavos</v>
          </cell>
        </row>
        <row r="251">
          <cell r="A251">
            <v>250</v>
          </cell>
          <cell r="B251" t="str">
            <v xml:space="preserve">duzentos e cinquenta milhões, </v>
          </cell>
          <cell r="C251" t="str">
            <v xml:space="preserve">duzentos e cinquenta mil, </v>
          </cell>
          <cell r="D251" t="str">
            <v>duzentos e cinquenta</v>
          </cell>
          <cell r="E251" t="str">
            <v>duzentos e cinquenta centavos</v>
          </cell>
        </row>
        <row r="252">
          <cell r="A252">
            <v>251</v>
          </cell>
          <cell r="B252" t="str">
            <v xml:space="preserve">duzentos e cinquenta e um milhões, </v>
          </cell>
          <cell r="C252" t="str">
            <v xml:space="preserve">duzentos e cinquenta e um mil, </v>
          </cell>
          <cell r="D252" t="str">
            <v>duzentos e cinquenta e um</v>
          </cell>
          <cell r="E252" t="str">
            <v>duzentos e cinquenta e um centavos</v>
          </cell>
        </row>
        <row r="253">
          <cell r="A253">
            <v>252</v>
          </cell>
          <cell r="B253" t="str">
            <v xml:space="preserve">duzentos e cinquenta e dois milhões, </v>
          </cell>
          <cell r="C253" t="str">
            <v xml:space="preserve">duzentos e cinquenta e dois mil, </v>
          </cell>
          <cell r="D253" t="str">
            <v>duzentos e cinquenta e dois</v>
          </cell>
          <cell r="E253" t="str">
            <v>duzentos e cinquenta e dois centavos</v>
          </cell>
        </row>
        <row r="254">
          <cell r="A254">
            <v>253</v>
          </cell>
          <cell r="B254" t="str">
            <v xml:space="preserve">duzentos e cinquenta e tres milhões, </v>
          </cell>
          <cell r="C254" t="str">
            <v xml:space="preserve">duzentos e cinquenta e tres mil, </v>
          </cell>
          <cell r="D254" t="str">
            <v>duzentos e cinquenta e tres</v>
          </cell>
          <cell r="E254" t="str">
            <v>duzentos e cinquenta e tres centavos</v>
          </cell>
        </row>
        <row r="255">
          <cell r="A255">
            <v>254</v>
          </cell>
          <cell r="B255" t="str">
            <v xml:space="preserve">duzentos e cinquenta e quatro milhões, </v>
          </cell>
          <cell r="C255" t="str">
            <v xml:space="preserve">duzentos e cinquenta e quatro mil, </v>
          </cell>
          <cell r="D255" t="str">
            <v>duzentos e cinquenta e quatro</v>
          </cell>
          <cell r="E255" t="str">
            <v>duzentos e cinquenta e quatro centavos</v>
          </cell>
        </row>
        <row r="256">
          <cell r="A256">
            <v>255</v>
          </cell>
          <cell r="B256" t="str">
            <v xml:space="preserve">duzentos e cinquenta e cinco milhões, </v>
          </cell>
          <cell r="C256" t="str">
            <v xml:space="preserve">duzentos e cinquenta e cinco mil, </v>
          </cell>
          <cell r="D256" t="str">
            <v>duzentos e cinquenta e cinco</v>
          </cell>
          <cell r="E256" t="str">
            <v>duzentos e cinquenta e cinco centavos</v>
          </cell>
        </row>
        <row r="257">
          <cell r="A257">
            <v>256</v>
          </cell>
          <cell r="B257" t="str">
            <v xml:space="preserve">duzentos e cinquenta e seis milhões, </v>
          </cell>
          <cell r="C257" t="str">
            <v xml:space="preserve">duzentos e cinquenta e seis mil, </v>
          </cell>
          <cell r="D257" t="str">
            <v>duzentos e cinquenta e seis</v>
          </cell>
          <cell r="E257" t="str">
            <v>duzentos e cinquenta e seis centavos</v>
          </cell>
        </row>
        <row r="258">
          <cell r="A258">
            <v>257</v>
          </cell>
          <cell r="B258" t="str">
            <v xml:space="preserve">duzentos e cinquenta e sete milhões, </v>
          </cell>
          <cell r="C258" t="str">
            <v xml:space="preserve">duzentos e cinquenta e sete mil, </v>
          </cell>
          <cell r="D258" t="str">
            <v>duzentos e cinquenta e sete</v>
          </cell>
          <cell r="E258" t="str">
            <v>duzentos e cinquenta e sete centavos</v>
          </cell>
        </row>
        <row r="259">
          <cell r="A259">
            <v>258</v>
          </cell>
          <cell r="B259" t="str">
            <v xml:space="preserve">duzentos e cinquenta e oito milhões, </v>
          </cell>
          <cell r="C259" t="str">
            <v xml:space="preserve">duzentos e cinquenta e oito mil, </v>
          </cell>
          <cell r="D259" t="str">
            <v>duzentos e cinquenta e oito</v>
          </cell>
          <cell r="E259" t="str">
            <v>duzentos e cinquenta e oito centavos</v>
          </cell>
        </row>
        <row r="260">
          <cell r="A260">
            <v>259</v>
          </cell>
          <cell r="B260" t="str">
            <v xml:space="preserve">duzentos e cinquenta e nove milhões, </v>
          </cell>
          <cell r="C260" t="str">
            <v xml:space="preserve">duzentos e cinquenta e nove mil, </v>
          </cell>
          <cell r="D260" t="str">
            <v>duzentos e cinquenta e nove</v>
          </cell>
          <cell r="E260" t="str">
            <v>duzentos e cinquenta e nove centavos</v>
          </cell>
        </row>
        <row r="261">
          <cell r="A261">
            <v>260</v>
          </cell>
          <cell r="B261" t="str">
            <v xml:space="preserve">duzentos e sessenta milhões, </v>
          </cell>
          <cell r="C261" t="str">
            <v xml:space="preserve">duzentos e sessenta mil, </v>
          </cell>
          <cell r="D261" t="str">
            <v>duzentos e sessenta</v>
          </cell>
          <cell r="E261" t="str">
            <v>duzentos e sessenta centavos</v>
          </cell>
        </row>
        <row r="262">
          <cell r="A262">
            <v>261</v>
          </cell>
          <cell r="B262" t="str">
            <v xml:space="preserve">duzentos e sessenta e um milhões, </v>
          </cell>
          <cell r="C262" t="str">
            <v xml:space="preserve">duzentos e sessenta e um mil, </v>
          </cell>
          <cell r="D262" t="str">
            <v>duzentos e sessenta e um</v>
          </cell>
          <cell r="E262" t="str">
            <v>duzentos e sessenta e um centavos</v>
          </cell>
        </row>
        <row r="263">
          <cell r="A263">
            <v>262</v>
          </cell>
          <cell r="B263" t="str">
            <v xml:space="preserve">duzentos e sessenta e dois milhões, </v>
          </cell>
          <cell r="C263" t="str">
            <v xml:space="preserve">duzentos e sessenta e dois mil, </v>
          </cell>
          <cell r="D263" t="str">
            <v>duzentos e sessenta e dois</v>
          </cell>
          <cell r="E263" t="str">
            <v>duzentos e sessenta e dois centavos</v>
          </cell>
        </row>
        <row r="264">
          <cell r="A264">
            <v>263</v>
          </cell>
          <cell r="B264" t="str">
            <v xml:space="preserve">duzentos e sessenta e tres milhões, </v>
          </cell>
          <cell r="C264" t="str">
            <v xml:space="preserve">duzentos e sessenta e tres mil, </v>
          </cell>
          <cell r="D264" t="str">
            <v>duzentos e sessenta e tres</v>
          </cell>
          <cell r="E264" t="str">
            <v>duzentos e sessenta e tres centavos</v>
          </cell>
        </row>
        <row r="265">
          <cell r="A265">
            <v>264</v>
          </cell>
          <cell r="B265" t="str">
            <v xml:space="preserve">duzentos e sessenta e quatro milhões, </v>
          </cell>
          <cell r="C265" t="str">
            <v xml:space="preserve">duzentos e sessenta e quatro mil, </v>
          </cell>
          <cell r="D265" t="str">
            <v>duzentos e sessenta e quatro</v>
          </cell>
          <cell r="E265" t="str">
            <v>duzentos e sessenta e quatro centavos</v>
          </cell>
        </row>
        <row r="266">
          <cell r="A266">
            <v>265</v>
          </cell>
          <cell r="B266" t="str">
            <v xml:space="preserve">duzentos e sessenta e cinco milhões, </v>
          </cell>
          <cell r="C266" t="str">
            <v xml:space="preserve">duzentos e sessenta e cinco mil, </v>
          </cell>
          <cell r="D266" t="str">
            <v>duzentos e sessenta e cinco</v>
          </cell>
          <cell r="E266" t="str">
            <v>duzentos e sessenta e cinco centavos</v>
          </cell>
        </row>
        <row r="267">
          <cell r="A267">
            <v>266</v>
          </cell>
          <cell r="B267" t="str">
            <v xml:space="preserve">duzentos e sessenta e seis milhões, </v>
          </cell>
          <cell r="C267" t="str">
            <v xml:space="preserve">duzentos e sessenta e seis mil, </v>
          </cell>
          <cell r="D267" t="str">
            <v>duzentos e sessenta e seis</v>
          </cell>
          <cell r="E267" t="str">
            <v>duzentos e sessenta e seis centavos</v>
          </cell>
        </row>
        <row r="268">
          <cell r="A268">
            <v>267</v>
          </cell>
          <cell r="B268" t="str">
            <v xml:space="preserve">duzentos e sessenta e sete milhões, </v>
          </cell>
          <cell r="C268" t="str">
            <v xml:space="preserve">duzentos e sessenta e sete mil, </v>
          </cell>
          <cell r="D268" t="str">
            <v>duzentos e sessenta e sete</v>
          </cell>
          <cell r="E268" t="str">
            <v>duzentos e sessenta e sete centavos</v>
          </cell>
        </row>
        <row r="269">
          <cell r="A269">
            <v>268</v>
          </cell>
          <cell r="B269" t="str">
            <v xml:space="preserve">duzentos e sessenta e oito milhões, </v>
          </cell>
          <cell r="C269" t="str">
            <v xml:space="preserve">duzentos e sessenta e oito mil, </v>
          </cell>
          <cell r="D269" t="str">
            <v>duzentos e sessenta e oito</v>
          </cell>
          <cell r="E269" t="str">
            <v>duzentos e sessenta e oito centavos</v>
          </cell>
        </row>
        <row r="270">
          <cell r="A270">
            <v>269</v>
          </cell>
          <cell r="B270" t="str">
            <v xml:space="preserve">duzentos e sessenta e nove milhões, </v>
          </cell>
          <cell r="C270" t="str">
            <v xml:space="preserve">duzentos e sessenta e nove mil, </v>
          </cell>
          <cell r="D270" t="str">
            <v>duzentos e sessenta e nove</v>
          </cell>
          <cell r="E270" t="str">
            <v>duzentos e sessenta e nove centavos</v>
          </cell>
        </row>
        <row r="271">
          <cell r="A271">
            <v>270</v>
          </cell>
          <cell r="B271" t="str">
            <v xml:space="preserve">duzentos e setenta milhões, </v>
          </cell>
          <cell r="C271" t="str">
            <v xml:space="preserve">duzentos e setenta mil, </v>
          </cell>
          <cell r="D271" t="str">
            <v>duzentos e setenta</v>
          </cell>
          <cell r="E271" t="str">
            <v>duzentos e setenta centavos</v>
          </cell>
        </row>
        <row r="272">
          <cell r="A272">
            <v>271</v>
          </cell>
          <cell r="B272" t="str">
            <v xml:space="preserve">duzentos e setenta e um milhões, </v>
          </cell>
          <cell r="C272" t="str">
            <v xml:space="preserve">duzentos e setenta e um mil, </v>
          </cell>
          <cell r="D272" t="str">
            <v>duzentos e setenta e um</v>
          </cell>
          <cell r="E272" t="str">
            <v>duzentos e setenta e um centavos</v>
          </cell>
        </row>
        <row r="273">
          <cell r="A273">
            <v>272</v>
          </cell>
          <cell r="B273" t="str">
            <v xml:space="preserve">duzentos e setenta e dois milhões, </v>
          </cell>
          <cell r="C273" t="str">
            <v xml:space="preserve">duzentos e setenta e dois mil, </v>
          </cell>
          <cell r="D273" t="str">
            <v>duzentos e setenta e dois</v>
          </cell>
          <cell r="E273" t="str">
            <v>duzentos e setenta e dois centavos</v>
          </cell>
        </row>
        <row r="274">
          <cell r="A274">
            <v>273</v>
          </cell>
          <cell r="B274" t="str">
            <v xml:space="preserve">duzentos e setenta e tres milhões, </v>
          </cell>
          <cell r="C274" t="str">
            <v xml:space="preserve">duzentos e setenta e tres mil, </v>
          </cell>
          <cell r="D274" t="str">
            <v>duzentos e setenta e tres</v>
          </cell>
          <cell r="E274" t="str">
            <v>duzentos e setenta e tres centavos</v>
          </cell>
        </row>
        <row r="275">
          <cell r="A275">
            <v>274</v>
          </cell>
          <cell r="B275" t="str">
            <v xml:space="preserve">duzentos e setenta e quatro milhões, </v>
          </cell>
          <cell r="C275" t="str">
            <v xml:space="preserve">duzentos e setenta e quatro mil, </v>
          </cell>
          <cell r="D275" t="str">
            <v>duzentos e setenta e quatro</v>
          </cell>
          <cell r="E275" t="str">
            <v>duzentos e setenta e quatro centavos</v>
          </cell>
        </row>
        <row r="276">
          <cell r="A276">
            <v>275</v>
          </cell>
          <cell r="B276" t="str">
            <v xml:space="preserve">duzentos e setenta e cinco milhões, </v>
          </cell>
          <cell r="C276" t="str">
            <v xml:space="preserve">duzentos e setenta e cinco mil, </v>
          </cell>
          <cell r="D276" t="str">
            <v>duzentos e setenta e cinco</v>
          </cell>
          <cell r="E276" t="str">
            <v>duzentos e setenta e cinco centavos</v>
          </cell>
        </row>
        <row r="277">
          <cell r="A277">
            <v>276</v>
          </cell>
          <cell r="B277" t="str">
            <v xml:space="preserve">duzentos e setenta e seis milhões, </v>
          </cell>
          <cell r="C277" t="str">
            <v xml:space="preserve">duzentos e setenta e seis mil, </v>
          </cell>
          <cell r="D277" t="str">
            <v>duzentos e setenta e seis</v>
          </cell>
          <cell r="E277" t="str">
            <v>duzentos e setenta e seis centavos</v>
          </cell>
        </row>
        <row r="278">
          <cell r="A278">
            <v>277</v>
          </cell>
          <cell r="B278" t="str">
            <v xml:space="preserve">duzentos e setenta e sete milhões, </v>
          </cell>
          <cell r="C278" t="str">
            <v xml:space="preserve">duzentos e setenta e sete mil, </v>
          </cell>
          <cell r="D278" t="str">
            <v>duzentos e setenta e sete</v>
          </cell>
          <cell r="E278" t="str">
            <v>duzentos e setenta e sete centavos</v>
          </cell>
        </row>
        <row r="279">
          <cell r="A279">
            <v>278</v>
          </cell>
          <cell r="B279" t="str">
            <v xml:space="preserve">duzentos e setenta e oito milhões, </v>
          </cell>
          <cell r="C279" t="str">
            <v xml:space="preserve">duzentos e setenta e oito mil, </v>
          </cell>
          <cell r="D279" t="str">
            <v>duzentos e setenta e oito</v>
          </cell>
          <cell r="E279" t="str">
            <v>duzentos e setenta e oito centavos</v>
          </cell>
        </row>
        <row r="280">
          <cell r="A280">
            <v>279</v>
          </cell>
          <cell r="B280" t="str">
            <v xml:space="preserve">duzentos e setenta e nove milhões, </v>
          </cell>
          <cell r="C280" t="str">
            <v xml:space="preserve">duzentos e setenta e nove mil, </v>
          </cell>
          <cell r="D280" t="str">
            <v>duzentos e setenta e nove</v>
          </cell>
          <cell r="E280" t="str">
            <v>duzentos e setenta e nove centavos</v>
          </cell>
        </row>
        <row r="281">
          <cell r="A281">
            <v>280</v>
          </cell>
          <cell r="B281" t="str">
            <v xml:space="preserve">duzentos e oitenta milhões, </v>
          </cell>
          <cell r="C281" t="str">
            <v xml:space="preserve">duzentos e oitenta mil, </v>
          </cell>
          <cell r="D281" t="str">
            <v>duzentos e oitenta</v>
          </cell>
          <cell r="E281" t="str">
            <v>duzentos e oitenta centavos</v>
          </cell>
        </row>
        <row r="282">
          <cell r="A282">
            <v>281</v>
          </cell>
          <cell r="B282" t="str">
            <v xml:space="preserve">duzentos e oitenta e um milhões, </v>
          </cell>
          <cell r="C282" t="str">
            <v xml:space="preserve">duzentos e oitenta e um mil, </v>
          </cell>
          <cell r="D282" t="str">
            <v>duzentos e oitenta e um</v>
          </cell>
          <cell r="E282" t="str">
            <v>duzentos e oitenta e um centavos</v>
          </cell>
        </row>
        <row r="283">
          <cell r="A283">
            <v>282</v>
          </cell>
          <cell r="B283" t="str">
            <v xml:space="preserve">duzentos e oitenta e dois milhões, </v>
          </cell>
          <cell r="C283" t="str">
            <v xml:space="preserve">duzentos e oitenta e dois mil, </v>
          </cell>
          <cell r="D283" t="str">
            <v>duzentos e oitenta e dois</v>
          </cell>
          <cell r="E283" t="str">
            <v>duzentos e oitenta e dois centavos</v>
          </cell>
        </row>
        <row r="284">
          <cell r="A284">
            <v>283</v>
          </cell>
          <cell r="B284" t="str">
            <v xml:space="preserve">duzentos e oitenta e tres milhões, </v>
          </cell>
          <cell r="C284" t="str">
            <v xml:space="preserve">duzentos e oitenta e tres mil, </v>
          </cell>
          <cell r="D284" t="str">
            <v>duzentos e oitenta e tres</v>
          </cell>
          <cell r="E284" t="str">
            <v>duzentos e oitenta e tres centavos</v>
          </cell>
        </row>
        <row r="285">
          <cell r="A285">
            <v>284</v>
          </cell>
          <cell r="B285" t="str">
            <v xml:space="preserve">duzentos e oitenta e quatro milhões, </v>
          </cell>
          <cell r="C285" t="str">
            <v xml:space="preserve">duzentos e oitenta e quatro mil, </v>
          </cell>
          <cell r="D285" t="str">
            <v>duzentos e oitenta e quatro</v>
          </cell>
          <cell r="E285" t="str">
            <v>duzentos e oitenta e quatro centavos</v>
          </cell>
        </row>
        <row r="286">
          <cell r="A286">
            <v>285</v>
          </cell>
          <cell r="B286" t="str">
            <v xml:space="preserve">duzentos e oitenta e cinco milhões, </v>
          </cell>
          <cell r="C286" t="str">
            <v xml:space="preserve">duzentos e oitenta e cinco mil, </v>
          </cell>
          <cell r="D286" t="str">
            <v>duzentos e oitenta e cinco</v>
          </cell>
          <cell r="E286" t="str">
            <v>duzentos e oitenta e cinco centavos</v>
          </cell>
        </row>
        <row r="287">
          <cell r="A287">
            <v>286</v>
          </cell>
          <cell r="B287" t="str">
            <v xml:space="preserve">duzentos e oitenta e seis milhões, </v>
          </cell>
          <cell r="C287" t="str">
            <v xml:space="preserve">duzentos e oitenta e seis mil, </v>
          </cell>
          <cell r="D287" t="str">
            <v>duzentos e oitenta e seis</v>
          </cell>
          <cell r="E287" t="str">
            <v>duzentos e oitenta e seis centavos</v>
          </cell>
        </row>
        <row r="288">
          <cell r="A288">
            <v>287</v>
          </cell>
          <cell r="B288" t="str">
            <v xml:space="preserve">duzentos e oitenta e sete milhões, </v>
          </cell>
          <cell r="C288" t="str">
            <v xml:space="preserve">duzentos e oitenta e sete mil, </v>
          </cell>
          <cell r="D288" t="str">
            <v>duzentos e oitenta e sete</v>
          </cell>
          <cell r="E288" t="str">
            <v>duzentos e oitenta e sete centavos</v>
          </cell>
        </row>
        <row r="289">
          <cell r="A289">
            <v>288</v>
          </cell>
          <cell r="B289" t="str">
            <v xml:space="preserve">duzentos e oitenta e oito milhões, </v>
          </cell>
          <cell r="C289" t="str">
            <v xml:space="preserve">duzentos e oitenta e oito mil, </v>
          </cell>
          <cell r="D289" t="str">
            <v>duzentos e oitenta e oito</v>
          </cell>
          <cell r="E289" t="str">
            <v>duzentos e oitenta e oito centavos</v>
          </cell>
        </row>
        <row r="290">
          <cell r="A290">
            <v>289</v>
          </cell>
          <cell r="B290" t="str">
            <v xml:space="preserve">duzentos e oitenta e nove milhões, </v>
          </cell>
          <cell r="C290" t="str">
            <v xml:space="preserve">duzentos e oitenta e nove mil, </v>
          </cell>
          <cell r="D290" t="str">
            <v>duzentos e oitenta e nove</v>
          </cell>
          <cell r="E290" t="str">
            <v>duzentos e oitenta e nove centavos</v>
          </cell>
        </row>
        <row r="291">
          <cell r="A291">
            <v>290</v>
          </cell>
          <cell r="B291" t="str">
            <v xml:space="preserve">duzentos e noventa milhões, </v>
          </cell>
          <cell r="C291" t="str">
            <v xml:space="preserve">duzentos e noventa mil, </v>
          </cell>
          <cell r="D291" t="str">
            <v>duzentos e noventa</v>
          </cell>
          <cell r="E291" t="str">
            <v>duzentos e noventa centavos</v>
          </cell>
        </row>
        <row r="292">
          <cell r="A292">
            <v>291</v>
          </cell>
          <cell r="B292" t="str">
            <v xml:space="preserve">duzentos e noventa e um milhões, </v>
          </cell>
          <cell r="C292" t="str">
            <v xml:space="preserve">duzentos e noventa e um mil, </v>
          </cell>
          <cell r="D292" t="str">
            <v>duzentos e noventa e um</v>
          </cell>
          <cell r="E292" t="str">
            <v>duzentos e noventa e um centavos</v>
          </cell>
        </row>
        <row r="293">
          <cell r="A293">
            <v>292</v>
          </cell>
          <cell r="B293" t="str">
            <v xml:space="preserve">duzentos e noventa e dois milhões, </v>
          </cell>
          <cell r="C293" t="str">
            <v xml:space="preserve">duzentos e noventa e dois mil, </v>
          </cell>
          <cell r="D293" t="str">
            <v>duzentos e noventa e dois</v>
          </cell>
          <cell r="E293" t="str">
            <v>duzentos e noventa e dois centavos</v>
          </cell>
        </row>
        <row r="294">
          <cell r="A294">
            <v>293</v>
          </cell>
          <cell r="B294" t="str">
            <v xml:space="preserve">duzentos e noventa e tres milhões, </v>
          </cell>
          <cell r="C294" t="str">
            <v xml:space="preserve">duzentos e noventa e tres mil, </v>
          </cell>
          <cell r="D294" t="str">
            <v>duzentos e noventa e tres</v>
          </cell>
          <cell r="E294" t="str">
            <v>duzentos e noventa e tres centavos</v>
          </cell>
        </row>
        <row r="295">
          <cell r="A295">
            <v>294</v>
          </cell>
          <cell r="B295" t="str">
            <v xml:space="preserve">duzentos e noventa e quatro milhões, </v>
          </cell>
          <cell r="C295" t="str">
            <v xml:space="preserve">duzentos e noventa e quatro mil, </v>
          </cell>
          <cell r="D295" t="str">
            <v>duzentos e noventa e quatro</v>
          </cell>
          <cell r="E295" t="str">
            <v>duzentos e noventa e quatro centavos</v>
          </cell>
        </row>
        <row r="296">
          <cell r="A296">
            <v>295</v>
          </cell>
          <cell r="B296" t="str">
            <v xml:space="preserve">duzentos e noventa e cinco milhões, </v>
          </cell>
          <cell r="C296" t="str">
            <v xml:space="preserve">duzentos e noventa e cinco mil, </v>
          </cell>
          <cell r="D296" t="str">
            <v>duzentos e noventa e cinco</v>
          </cell>
          <cell r="E296" t="str">
            <v>duzentos e noventa e cinco centavos</v>
          </cell>
        </row>
        <row r="297">
          <cell r="A297">
            <v>296</v>
          </cell>
          <cell r="B297" t="str">
            <v xml:space="preserve">duzentos e noventa e seis milhões, </v>
          </cell>
          <cell r="C297" t="str">
            <v xml:space="preserve">duzentos e noventa e seis mil, </v>
          </cell>
          <cell r="D297" t="str">
            <v>duzentos e noventa e seis</v>
          </cell>
          <cell r="E297" t="str">
            <v>duzentos e noventa e seis centavos</v>
          </cell>
        </row>
        <row r="298">
          <cell r="A298">
            <v>297</v>
          </cell>
          <cell r="B298" t="str">
            <v xml:space="preserve">duzentos e noventa e sete milhões, </v>
          </cell>
          <cell r="C298" t="str">
            <v xml:space="preserve">duzentos e noventa e sete mil, </v>
          </cell>
          <cell r="D298" t="str">
            <v>duzentos e noventa e sete</v>
          </cell>
          <cell r="E298" t="str">
            <v>duzentos e noventa e sete centavos</v>
          </cell>
        </row>
        <row r="299">
          <cell r="A299">
            <v>298</v>
          </cell>
          <cell r="B299" t="str">
            <v xml:space="preserve">duzentos e noventa e oito milhões, </v>
          </cell>
          <cell r="C299" t="str">
            <v xml:space="preserve">duzentos e noventa e oito mil, </v>
          </cell>
          <cell r="D299" t="str">
            <v>duzentos e noventa e oito</v>
          </cell>
          <cell r="E299" t="str">
            <v>duzentos e noventa e oito centavos</v>
          </cell>
        </row>
        <row r="300">
          <cell r="A300">
            <v>299</v>
          </cell>
          <cell r="B300" t="str">
            <v xml:space="preserve">duzentos e noventa e nove milhões, </v>
          </cell>
          <cell r="C300" t="str">
            <v xml:space="preserve">duzentos e noventa e nove mil, </v>
          </cell>
          <cell r="D300" t="str">
            <v>duzentos e noventa e nove</v>
          </cell>
          <cell r="E300" t="str">
            <v>duzentos e noventa e nove centavos</v>
          </cell>
        </row>
        <row r="301">
          <cell r="A301">
            <v>300</v>
          </cell>
          <cell r="B301" t="str">
            <v xml:space="preserve">trezentos milhões, </v>
          </cell>
          <cell r="C301" t="str">
            <v xml:space="preserve">trezentos mil, </v>
          </cell>
          <cell r="D301" t="str">
            <v>trezentos</v>
          </cell>
          <cell r="E301" t="str">
            <v>trezentos centavos</v>
          </cell>
        </row>
        <row r="302">
          <cell r="A302">
            <v>301</v>
          </cell>
          <cell r="B302" t="str">
            <v xml:space="preserve">trezentos e um milhões, </v>
          </cell>
          <cell r="C302" t="str">
            <v xml:space="preserve">trezentos e um mil, </v>
          </cell>
          <cell r="D302" t="str">
            <v>trezentos e um</v>
          </cell>
          <cell r="E302" t="str">
            <v>trezentos e um centavos</v>
          </cell>
        </row>
        <row r="303">
          <cell r="A303">
            <v>302</v>
          </cell>
          <cell r="B303" t="str">
            <v xml:space="preserve">trezentos e dois milhões, </v>
          </cell>
          <cell r="C303" t="str">
            <v xml:space="preserve">trezentos e dois mil, </v>
          </cell>
          <cell r="D303" t="str">
            <v>trezentos e dois</v>
          </cell>
          <cell r="E303" t="str">
            <v>trezentos e dois centavos</v>
          </cell>
        </row>
        <row r="304">
          <cell r="A304">
            <v>303</v>
          </cell>
          <cell r="B304" t="str">
            <v xml:space="preserve">trezentos e tres milhões, </v>
          </cell>
          <cell r="C304" t="str">
            <v xml:space="preserve">trezentos e tres mil, </v>
          </cell>
          <cell r="D304" t="str">
            <v>trezentos e tres</v>
          </cell>
          <cell r="E304" t="str">
            <v>trezentos e tres centavos</v>
          </cell>
        </row>
        <row r="305">
          <cell r="A305">
            <v>304</v>
          </cell>
          <cell r="B305" t="str">
            <v xml:space="preserve">trezentos e quatro milhões, </v>
          </cell>
          <cell r="C305" t="str">
            <v xml:space="preserve">trezentos e quatro mil, </v>
          </cell>
          <cell r="D305" t="str">
            <v>trezentos e quatro</v>
          </cell>
          <cell r="E305" t="str">
            <v>trezentos e quatro centavos</v>
          </cell>
        </row>
        <row r="306">
          <cell r="A306">
            <v>305</v>
          </cell>
          <cell r="B306" t="str">
            <v xml:space="preserve">trezentos e cinco milhões, </v>
          </cell>
          <cell r="C306" t="str">
            <v xml:space="preserve">trezentos e cinco mil, </v>
          </cell>
          <cell r="D306" t="str">
            <v>trezentos e cinco</v>
          </cell>
          <cell r="E306" t="str">
            <v>trezentos e cinco centavos</v>
          </cell>
        </row>
        <row r="307">
          <cell r="A307">
            <v>306</v>
          </cell>
          <cell r="B307" t="str">
            <v xml:space="preserve">trezentos e seis milhões, </v>
          </cell>
          <cell r="C307" t="str">
            <v xml:space="preserve">trezentos e seis mil, </v>
          </cell>
          <cell r="D307" t="str">
            <v>trezentos e seis</v>
          </cell>
          <cell r="E307" t="str">
            <v>trezentos e seis centavos</v>
          </cell>
        </row>
        <row r="308">
          <cell r="A308">
            <v>307</v>
          </cell>
          <cell r="B308" t="str">
            <v xml:space="preserve">trezentos e sete milhões, </v>
          </cell>
          <cell r="C308" t="str">
            <v xml:space="preserve">trezentos e sete mil, </v>
          </cell>
          <cell r="D308" t="str">
            <v>trezentos e sete</v>
          </cell>
          <cell r="E308" t="str">
            <v>trezentos e sete centavos</v>
          </cell>
        </row>
        <row r="309">
          <cell r="A309">
            <v>308</v>
          </cell>
          <cell r="B309" t="str">
            <v xml:space="preserve">trezentos e oito milhões, </v>
          </cell>
          <cell r="C309" t="str">
            <v xml:space="preserve">trezentos e oito mil, </v>
          </cell>
          <cell r="D309" t="str">
            <v>trezentos e oito</v>
          </cell>
          <cell r="E309" t="str">
            <v>trezentos e oito centavos</v>
          </cell>
        </row>
        <row r="310">
          <cell r="A310">
            <v>309</v>
          </cell>
          <cell r="B310" t="str">
            <v xml:space="preserve">trezentos e nove milhões, </v>
          </cell>
          <cell r="C310" t="str">
            <v xml:space="preserve">trezentos e nove mil, </v>
          </cell>
          <cell r="D310" t="str">
            <v>trezentos e nove</v>
          </cell>
          <cell r="E310" t="str">
            <v>trezentos e nove centavos</v>
          </cell>
        </row>
        <row r="311">
          <cell r="A311">
            <v>310</v>
          </cell>
          <cell r="B311" t="str">
            <v xml:space="preserve">trezentos e dez milhões, </v>
          </cell>
          <cell r="C311" t="str">
            <v xml:space="preserve">trezentos e dez mil, </v>
          </cell>
          <cell r="D311" t="str">
            <v>trezentos e dez</v>
          </cell>
          <cell r="E311" t="str">
            <v>trezentos e dez centavos</v>
          </cell>
        </row>
        <row r="312">
          <cell r="A312">
            <v>311</v>
          </cell>
          <cell r="B312" t="str">
            <v xml:space="preserve">trezentos e onze milhões, </v>
          </cell>
          <cell r="C312" t="str">
            <v xml:space="preserve">trezentos e onze mil, </v>
          </cell>
          <cell r="D312" t="str">
            <v>trezentos e onze</v>
          </cell>
          <cell r="E312" t="str">
            <v>trezentos e onze centavos</v>
          </cell>
        </row>
        <row r="313">
          <cell r="A313">
            <v>312</v>
          </cell>
          <cell r="B313" t="str">
            <v xml:space="preserve">trezentos e doze milhões, </v>
          </cell>
          <cell r="C313" t="str">
            <v xml:space="preserve">trezentos e doze mil, </v>
          </cell>
          <cell r="D313" t="str">
            <v>trezentos e doze</v>
          </cell>
          <cell r="E313" t="str">
            <v>trezentos e doze centavos</v>
          </cell>
        </row>
        <row r="314">
          <cell r="A314">
            <v>313</v>
          </cell>
          <cell r="B314" t="str">
            <v xml:space="preserve">trezentos e treze milhões, </v>
          </cell>
          <cell r="C314" t="str">
            <v xml:space="preserve">trezentos e treze mil, </v>
          </cell>
          <cell r="D314" t="str">
            <v>trezentos e treze</v>
          </cell>
          <cell r="E314" t="str">
            <v>trezentos e treze centavos</v>
          </cell>
        </row>
        <row r="315">
          <cell r="A315">
            <v>314</v>
          </cell>
          <cell r="B315" t="str">
            <v xml:space="preserve">trezentos e quatorze milhões, </v>
          </cell>
          <cell r="C315" t="str">
            <v xml:space="preserve">trezentos e quatorze mil, </v>
          </cell>
          <cell r="D315" t="str">
            <v>trezentos e quatorze</v>
          </cell>
          <cell r="E315" t="str">
            <v>trezentos e quatorze centavos</v>
          </cell>
        </row>
        <row r="316">
          <cell r="A316">
            <v>315</v>
          </cell>
          <cell r="B316" t="str">
            <v xml:space="preserve">trezentos e quinze milhões, </v>
          </cell>
          <cell r="C316" t="str">
            <v xml:space="preserve">trezentos e quinze mil, </v>
          </cell>
          <cell r="D316" t="str">
            <v>trezentos e quinze</v>
          </cell>
          <cell r="E316" t="str">
            <v>trezentos e quinze centavos</v>
          </cell>
        </row>
        <row r="317">
          <cell r="A317">
            <v>316</v>
          </cell>
          <cell r="B317" t="str">
            <v xml:space="preserve">trezentos e dezesseis milhões, </v>
          </cell>
          <cell r="C317" t="str">
            <v xml:space="preserve">trezentos e dezesseis mil, </v>
          </cell>
          <cell r="D317" t="str">
            <v>trezentos e dezesseis</v>
          </cell>
          <cell r="E317" t="str">
            <v>trezentos e dezesseis centavos</v>
          </cell>
        </row>
        <row r="318">
          <cell r="A318">
            <v>317</v>
          </cell>
          <cell r="B318" t="str">
            <v xml:space="preserve">trezentos e dezessete milhões, </v>
          </cell>
          <cell r="C318" t="str">
            <v xml:space="preserve">trezentos e dezessete mil, </v>
          </cell>
          <cell r="D318" t="str">
            <v>trezentos e dezessete</v>
          </cell>
          <cell r="E318" t="str">
            <v>trezentos e dezessete centavos</v>
          </cell>
        </row>
        <row r="319">
          <cell r="A319">
            <v>318</v>
          </cell>
          <cell r="B319" t="str">
            <v xml:space="preserve">trezentos e dezoito milhões, </v>
          </cell>
          <cell r="C319" t="str">
            <v xml:space="preserve">trezentos e dezoito mil, </v>
          </cell>
          <cell r="D319" t="str">
            <v>trezentos e dezoito</v>
          </cell>
          <cell r="E319" t="str">
            <v>trezentos e dezoito centavos</v>
          </cell>
        </row>
        <row r="320">
          <cell r="A320">
            <v>319</v>
          </cell>
          <cell r="B320" t="str">
            <v xml:space="preserve">trezentos e dezenove milhões, </v>
          </cell>
          <cell r="C320" t="str">
            <v xml:space="preserve">trezentos e dezenove mil, </v>
          </cell>
          <cell r="D320" t="str">
            <v>trezentos e dezenove</v>
          </cell>
          <cell r="E320" t="str">
            <v>trezentos e dezenove centavos</v>
          </cell>
        </row>
        <row r="321">
          <cell r="A321">
            <v>320</v>
          </cell>
          <cell r="B321" t="str">
            <v xml:space="preserve">trezentos e vinte milhões, </v>
          </cell>
          <cell r="C321" t="str">
            <v xml:space="preserve">trezentos e vinte mil, </v>
          </cell>
          <cell r="D321" t="str">
            <v>trezentos e vinte</v>
          </cell>
          <cell r="E321" t="str">
            <v>trezentos e vinte centavos</v>
          </cell>
        </row>
        <row r="322">
          <cell r="A322">
            <v>321</v>
          </cell>
          <cell r="B322" t="str">
            <v xml:space="preserve">trezentos e vinte e um milhões, </v>
          </cell>
          <cell r="C322" t="str">
            <v xml:space="preserve">trezentos e vinte e um mil, </v>
          </cell>
          <cell r="D322" t="str">
            <v>trezentos e vinte e um</v>
          </cell>
          <cell r="E322" t="str">
            <v>trezentos e vinte e um centavos</v>
          </cell>
        </row>
        <row r="323">
          <cell r="A323">
            <v>322</v>
          </cell>
          <cell r="B323" t="str">
            <v xml:space="preserve">trezentos e vinte e dois milhões, </v>
          </cell>
          <cell r="C323" t="str">
            <v xml:space="preserve">trezentos e vinte e dois mil, </v>
          </cell>
          <cell r="D323" t="str">
            <v>trezentos e vinte e dois</v>
          </cell>
          <cell r="E323" t="str">
            <v>trezentos e vinte e dois centavos</v>
          </cell>
        </row>
        <row r="324">
          <cell r="A324">
            <v>323</v>
          </cell>
          <cell r="B324" t="str">
            <v xml:space="preserve">trezentos e vinte e tres milhões, </v>
          </cell>
          <cell r="C324" t="str">
            <v xml:space="preserve">trezentos e vinte e tres mil, </v>
          </cell>
          <cell r="D324" t="str">
            <v>trezentos e vinte e tres</v>
          </cell>
          <cell r="E324" t="str">
            <v>trezentos e vinte e tres centavos</v>
          </cell>
        </row>
        <row r="325">
          <cell r="A325">
            <v>324</v>
          </cell>
          <cell r="B325" t="str">
            <v xml:space="preserve">trezentos e vinte e quatro milhões, </v>
          </cell>
          <cell r="C325" t="str">
            <v xml:space="preserve">trezentos e vinte e quatro mil, </v>
          </cell>
          <cell r="D325" t="str">
            <v>trezentos e vinte e quatro</v>
          </cell>
          <cell r="E325" t="str">
            <v>trezentos e vinte e quatro centavos</v>
          </cell>
        </row>
        <row r="326">
          <cell r="A326">
            <v>325</v>
          </cell>
          <cell r="B326" t="str">
            <v xml:space="preserve">trezentos e vinte e cinco milhões, </v>
          </cell>
          <cell r="C326" t="str">
            <v xml:space="preserve">trezentos e vinte e cinco mil, </v>
          </cell>
          <cell r="D326" t="str">
            <v>trezentos e vinte e cinco</v>
          </cell>
          <cell r="E326" t="str">
            <v>trezentos e vinte e cinco centavos</v>
          </cell>
        </row>
        <row r="327">
          <cell r="A327">
            <v>326</v>
          </cell>
          <cell r="B327" t="str">
            <v xml:space="preserve">trezentos e vinte e seis milhões, </v>
          </cell>
          <cell r="C327" t="str">
            <v xml:space="preserve">trezentos e vinte e seis mil, </v>
          </cell>
          <cell r="D327" t="str">
            <v>trezentos e vinte e seis</v>
          </cell>
          <cell r="E327" t="str">
            <v>trezentos e vinte e seis centavos</v>
          </cell>
        </row>
        <row r="328">
          <cell r="A328">
            <v>327</v>
          </cell>
          <cell r="B328" t="str">
            <v xml:space="preserve">trezentos e vinte e sete milhões, </v>
          </cell>
          <cell r="C328" t="str">
            <v xml:space="preserve">trezentos e vinte e sete mil, </v>
          </cell>
          <cell r="D328" t="str">
            <v>trezentos e vinte e sete</v>
          </cell>
          <cell r="E328" t="str">
            <v>trezentos e vinte e sete centavos</v>
          </cell>
        </row>
        <row r="329">
          <cell r="A329">
            <v>328</v>
          </cell>
          <cell r="B329" t="str">
            <v xml:space="preserve">trezentos e vinte e oito milhões, </v>
          </cell>
          <cell r="C329" t="str">
            <v xml:space="preserve">trezentos e vinte e oito mil, </v>
          </cell>
          <cell r="D329" t="str">
            <v>trezentos e vinte e oito</v>
          </cell>
          <cell r="E329" t="str">
            <v>trezentos e vinte e oito centavos</v>
          </cell>
        </row>
        <row r="330">
          <cell r="A330">
            <v>329</v>
          </cell>
          <cell r="B330" t="str">
            <v xml:space="preserve">trezentos e vinte e nove milhões, </v>
          </cell>
          <cell r="C330" t="str">
            <v xml:space="preserve">trezentos e vinte e nove mil, </v>
          </cell>
          <cell r="D330" t="str">
            <v>trezentos e vinte e nove</v>
          </cell>
          <cell r="E330" t="str">
            <v>trezentos e vinte e nove centavos</v>
          </cell>
        </row>
        <row r="331">
          <cell r="A331">
            <v>330</v>
          </cell>
          <cell r="B331" t="str">
            <v xml:space="preserve">trezentos e trinta milhões, </v>
          </cell>
          <cell r="C331" t="str">
            <v xml:space="preserve">trezentos e trinta mil, </v>
          </cell>
          <cell r="D331" t="str">
            <v>trezentos e trinta</v>
          </cell>
          <cell r="E331" t="str">
            <v>trezentos e trinta centavos</v>
          </cell>
        </row>
        <row r="332">
          <cell r="A332">
            <v>331</v>
          </cell>
          <cell r="B332" t="str">
            <v xml:space="preserve">trezentos e trinta e um milhões, </v>
          </cell>
          <cell r="C332" t="str">
            <v xml:space="preserve">trezentos e trinta e um mil, </v>
          </cell>
          <cell r="D332" t="str">
            <v>trezentos e trinta e um</v>
          </cell>
          <cell r="E332" t="str">
            <v>trezentos e trinta e um centavos</v>
          </cell>
        </row>
        <row r="333">
          <cell r="A333">
            <v>332</v>
          </cell>
          <cell r="B333" t="str">
            <v xml:space="preserve">trezentos e trinta e dois milhões, </v>
          </cell>
          <cell r="C333" t="str">
            <v xml:space="preserve">trezentos e trinta e dois mil, </v>
          </cell>
          <cell r="D333" t="str">
            <v>trezentos e trinta e dois</v>
          </cell>
          <cell r="E333" t="str">
            <v>trezentos e trinta e dois centavos</v>
          </cell>
        </row>
        <row r="334">
          <cell r="A334">
            <v>333</v>
          </cell>
          <cell r="B334" t="str">
            <v xml:space="preserve">trezentos e trinta e tres milhões, </v>
          </cell>
          <cell r="C334" t="str">
            <v xml:space="preserve">trezentos e trinta e tres mil, </v>
          </cell>
          <cell r="D334" t="str">
            <v>trezentos e trinta e tres</v>
          </cell>
          <cell r="E334" t="str">
            <v>trezentos e trinta e tres centavos</v>
          </cell>
        </row>
        <row r="335">
          <cell r="A335">
            <v>334</v>
          </cell>
          <cell r="B335" t="str">
            <v xml:space="preserve">trezentos e trinta e quatro milhões, </v>
          </cell>
          <cell r="C335" t="str">
            <v xml:space="preserve">trezentos e trinta e quatro mil, </v>
          </cell>
          <cell r="D335" t="str">
            <v>trezentos e trinta e quatro</v>
          </cell>
          <cell r="E335" t="str">
            <v>trezentos e trinta e quatro centavos</v>
          </cell>
        </row>
        <row r="336">
          <cell r="A336">
            <v>335</v>
          </cell>
          <cell r="B336" t="str">
            <v xml:space="preserve">trezentos e trinta e cinco milhões, </v>
          </cell>
          <cell r="C336" t="str">
            <v xml:space="preserve">trezentos e trinta e cinco mil, </v>
          </cell>
          <cell r="D336" t="str">
            <v>trezentos e trinta e cinco</v>
          </cell>
          <cell r="E336" t="str">
            <v>trezentos e trinta e cinco centavos</v>
          </cell>
        </row>
        <row r="337">
          <cell r="A337">
            <v>336</v>
          </cell>
          <cell r="B337" t="str">
            <v xml:space="preserve">trezentos e trinta e seis milhões, </v>
          </cell>
          <cell r="C337" t="str">
            <v xml:space="preserve">trezentos e trinta e seis mil, </v>
          </cell>
          <cell r="D337" t="str">
            <v>trezentos e trinta e seis</v>
          </cell>
          <cell r="E337" t="str">
            <v>trezentos e trinta e seis centavos</v>
          </cell>
        </row>
        <row r="338">
          <cell r="A338">
            <v>337</v>
          </cell>
          <cell r="B338" t="str">
            <v xml:space="preserve">trezentos e trinta e sete milhões, </v>
          </cell>
          <cell r="C338" t="str">
            <v xml:space="preserve">trezentos e trinta e sete mil, </v>
          </cell>
          <cell r="D338" t="str">
            <v>trezentos e trinta e sete</v>
          </cell>
          <cell r="E338" t="str">
            <v>trezentos e trinta e sete centavos</v>
          </cell>
        </row>
        <row r="339">
          <cell r="A339">
            <v>338</v>
          </cell>
          <cell r="B339" t="str">
            <v xml:space="preserve">trezentos e trinta e oito milhões, </v>
          </cell>
          <cell r="C339" t="str">
            <v xml:space="preserve">trezentos e trinta e oito mil, </v>
          </cell>
          <cell r="D339" t="str">
            <v>trezentos e trinta e oito</v>
          </cell>
          <cell r="E339" t="str">
            <v>trezentos e trinta e oito centavos</v>
          </cell>
        </row>
        <row r="340">
          <cell r="A340">
            <v>339</v>
          </cell>
          <cell r="B340" t="str">
            <v xml:space="preserve">trezentos e trinta e nove milhões, </v>
          </cell>
          <cell r="C340" t="str">
            <v xml:space="preserve">trezentos e trinta e nove mil, </v>
          </cell>
          <cell r="D340" t="str">
            <v>trezentos e trinta e nove</v>
          </cell>
          <cell r="E340" t="str">
            <v>trezentos e trinta e nove centavos</v>
          </cell>
        </row>
        <row r="341">
          <cell r="A341">
            <v>340</v>
          </cell>
          <cell r="B341" t="str">
            <v xml:space="preserve">trezentos e quarenta milhões, </v>
          </cell>
          <cell r="C341" t="str">
            <v xml:space="preserve">trezentos e quarenta mil, </v>
          </cell>
          <cell r="D341" t="str">
            <v>trezentos e quarenta</v>
          </cell>
          <cell r="E341" t="str">
            <v>trezentos e quarenta centavos</v>
          </cell>
        </row>
        <row r="342">
          <cell r="A342">
            <v>341</v>
          </cell>
          <cell r="B342" t="str">
            <v xml:space="preserve">trezentos e quarenta e um milhões, </v>
          </cell>
          <cell r="C342" t="str">
            <v xml:space="preserve">trezentos e quarenta e um mil, </v>
          </cell>
          <cell r="D342" t="str">
            <v>trezentos e quarenta e um</v>
          </cell>
          <cell r="E342" t="str">
            <v>trezentos e quarenta e um centavos</v>
          </cell>
        </row>
        <row r="343">
          <cell r="A343">
            <v>342</v>
          </cell>
          <cell r="B343" t="str">
            <v xml:space="preserve">trezentos e quarenta e dois milhões, </v>
          </cell>
          <cell r="C343" t="str">
            <v xml:space="preserve">trezentos e quarenta e dois mil, </v>
          </cell>
          <cell r="D343" t="str">
            <v>trezentos e quarenta e dois</v>
          </cell>
          <cell r="E343" t="str">
            <v>trezentos e quarenta e dois centavos</v>
          </cell>
        </row>
        <row r="344">
          <cell r="A344">
            <v>343</v>
          </cell>
          <cell r="B344" t="str">
            <v xml:space="preserve">trezentos e quarenta e tres milhões, </v>
          </cell>
          <cell r="C344" t="str">
            <v xml:space="preserve">trezentos e quarenta e tres mil, </v>
          </cell>
          <cell r="D344" t="str">
            <v>trezentos e quarenta e tres</v>
          </cell>
          <cell r="E344" t="str">
            <v>trezentos e quarenta e tres centavos</v>
          </cell>
        </row>
        <row r="345">
          <cell r="A345">
            <v>344</v>
          </cell>
          <cell r="B345" t="str">
            <v xml:space="preserve">trezentos e quarenta e quatro milhões, </v>
          </cell>
          <cell r="C345" t="str">
            <v xml:space="preserve">trezentos e quarenta e quatro mil, </v>
          </cell>
          <cell r="D345" t="str">
            <v>trezentos e quarenta e quatro</v>
          </cell>
          <cell r="E345" t="str">
            <v>trezentos e quarenta e quatro centavos</v>
          </cell>
        </row>
        <row r="346">
          <cell r="A346">
            <v>345</v>
          </cell>
          <cell r="B346" t="str">
            <v xml:space="preserve">trezentos e quarenta e cinco milhões, </v>
          </cell>
          <cell r="C346" t="str">
            <v xml:space="preserve">trezentos e quarenta e cinco mil, </v>
          </cell>
          <cell r="D346" t="str">
            <v>trezentos e quarenta e cinco</v>
          </cell>
          <cell r="E346" t="str">
            <v>trezentos e quarenta e cinco centavos</v>
          </cell>
        </row>
        <row r="347">
          <cell r="A347">
            <v>346</v>
          </cell>
          <cell r="B347" t="str">
            <v xml:space="preserve">trezentos e quarenta e seis milhões, </v>
          </cell>
          <cell r="C347" t="str">
            <v xml:space="preserve">trezentos e quarenta e seis mil, </v>
          </cell>
          <cell r="D347" t="str">
            <v>trezentos e quarenta e seis</v>
          </cell>
          <cell r="E347" t="str">
            <v>trezentos e quarenta e seis centavos</v>
          </cell>
        </row>
        <row r="348">
          <cell r="A348">
            <v>347</v>
          </cell>
          <cell r="B348" t="str">
            <v xml:space="preserve">trezentos e quarenta e sete milhões, </v>
          </cell>
          <cell r="C348" t="str">
            <v xml:space="preserve">trezentos e quarenta e sete mil, </v>
          </cell>
          <cell r="D348" t="str">
            <v>trezentos e quarenta e sete</v>
          </cell>
          <cell r="E348" t="str">
            <v>trezentos e quarenta e sete centavos</v>
          </cell>
        </row>
        <row r="349">
          <cell r="A349">
            <v>348</v>
          </cell>
          <cell r="B349" t="str">
            <v xml:space="preserve">trezentos e quarenta e oito milhões, </v>
          </cell>
          <cell r="C349" t="str">
            <v xml:space="preserve">trezentos e quarenta e oito mil, </v>
          </cell>
          <cell r="D349" t="str">
            <v>trezentos e quarenta e oito</v>
          </cell>
          <cell r="E349" t="str">
            <v>trezentos e quarenta e oito centavos</v>
          </cell>
        </row>
        <row r="350">
          <cell r="A350">
            <v>349</v>
          </cell>
          <cell r="B350" t="str">
            <v xml:space="preserve">trezentos e quarenta e nove milhões, </v>
          </cell>
          <cell r="C350" t="str">
            <v xml:space="preserve">trezentos e quarenta e nove mil, </v>
          </cell>
          <cell r="D350" t="str">
            <v>trezentos e quarenta e nove</v>
          </cell>
          <cell r="E350" t="str">
            <v>trezentos e quarenta e nove centavos</v>
          </cell>
        </row>
        <row r="351">
          <cell r="A351">
            <v>350</v>
          </cell>
          <cell r="B351" t="str">
            <v xml:space="preserve">trezentos e cinquenta milhões, </v>
          </cell>
          <cell r="C351" t="str">
            <v xml:space="preserve">trezentos e cinquenta mil, </v>
          </cell>
          <cell r="D351" t="str">
            <v>trezentos e cinquenta</v>
          </cell>
          <cell r="E351" t="str">
            <v>trezentos e cinquenta centavos</v>
          </cell>
        </row>
        <row r="352">
          <cell r="A352">
            <v>351</v>
          </cell>
          <cell r="B352" t="str">
            <v xml:space="preserve">trezentos e cinquenta e um milhões, </v>
          </cell>
          <cell r="C352" t="str">
            <v xml:space="preserve">trezentos e cinquenta e um mil, </v>
          </cell>
          <cell r="D352" t="str">
            <v>trezentos e cinquenta e um</v>
          </cell>
          <cell r="E352" t="str">
            <v>trezentos e cinquenta e um centavos</v>
          </cell>
        </row>
        <row r="353">
          <cell r="A353">
            <v>352</v>
          </cell>
          <cell r="B353" t="str">
            <v xml:space="preserve">trezentos e cinquenta e dois milhões, </v>
          </cell>
          <cell r="C353" t="str">
            <v xml:space="preserve">trezentos e cinquenta e dois mil, </v>
          </cell>
          <cell r="D353" t="str">
            <v>trezentos e cinquenta e dois</v>
          </cell>
          <cell r="E353" t="str">
            <v>trezentos e cinquenta e dois centavos</v>
          </cell>
        </row>
        <row r="354">
          <cell r="A354">
            <v>353</v>
          </cell>
          <cell r="B354" t="str">
            <v xml:space="preserve">trezentos e cinquenta e tres milhões, </v>
          </cell>
          <cell r="C354" t="str">
            <v xml:space="preserve">trezentos e cinquenta e tres mil, </v>
          </cell>
          <cell r="D354" t="str">
            <v>trezentos e cinquenta e tres</v>
          </cell>
          <cell r="E354" t="str">
            <v>trezentos e cinquenta e tres centavos</v>
          </cell>
        </row>
        <row r="355">
          <cell r="A355">
            <v>354</v>
          </cell>
          <cell r="B355" t="str">
            <v xml:space="preserve">trezentos e cinquenta e quatro milhões, </v>
          </cell>
          <cell r="C355" t="str">
            <v xml:space="preserve">trezentos e cinquenta e quatro mil, </v>
          </cell>
          <cell r="D355" t="str">
            <v>trezentos e cinquenta e quatro</v>
          </cell>
          <cell r="E355" t="str">
            <v>trezentos e cinquenta e quatro centavos</v>
          </cell>
        </row>
        <row r="356">
          <cell r="A356">
            <v>355</v>
          </cell>
          <cell r="B356" t="str">
            <v xml:space="preserve">trezentos e cinquenta e cinco milhões, </v>
          </cell>
          <cell r="C356" t="str">
            <v xml:space="preserve">trezentos e cinquenta e cinco mil, </v>
          </cell>
          <cell r="D356" t="str">
            <v>trezentos e cinquenta e cinco</v>
          </cell>
          <cell r="E356" t="str">
            <v>trezentos e cinquenta e cinco centavos</v>
          </cell>
        </row>
        <row r="357">
          <cell r="A357">
            <v>356</v>
          </cell>
          <cell r="B357" t="str">
            <v xml:space="preserve">trezentos e cinquenta e seis milhões, </v>
          </cell>
          <cell r="C357" t="str">
            <v xml:space="preserve">trezentos e cinquenta e seis mil, </v>
          </cell>
          <cell r="D357" t="str">
            <v>trezentos e cinquenta e seis</v>
          </cell>
          <cell r="E357" t="str">
            <v>trezentos e cinquenta e seis centavos</v>
          </cell>
        </row>
        <row r="358">
          <cell r="A358">
            <v>357</v>
          </cell>
          <cell r="B358" t="str">
            <v xml:space="preserve">trezentos e cinquenta e sete milhões, </v>
          </cell>
          <cell r="C358" t="str">
            <v xml:space="preserve">trezentos e cinquenta e sete mil, </v>
          </cell>
          <cell r="D358" t="str">
            <v>trezentos e cinquenta e sete</v>
          </cell>
          <cell r="E358" t="str">
            <v>trezentos e cinquenta e sete centavos</v>
          </cell>
        </row>
        <row r="359">
          <cell r="A359">
            <v>358</v>
          </cell>
          <cell r="B359" t="str">
            <v xml:space="preserve">trezentos e cinquenta e oito milhões, </v>
          </cell>
          <cell r="C359" t="str">
            <v xml:space="preserve">trezentos e cinquenta e oito mil, </v>
          </cell>
          <cell r="D359" t="str">
            <v>trezentos e cinquenta e oito</v>
          </cell>
          <cell r="E359" t="str">
            <v>trezentos e cinquenta e oito centavos</v>
          </cell>
        </row>
        <row r="360">
          <cell r="A360">
            <v>359</v>
          </cell>
          <cell r="B360" t="str">
            <v xml:space="preserve">trezentos e cinquenta e nove milhões, </v>
          </cell>
          <cell r="C360" t="str">
            <v xml:space="preserve">trezentos e cinquenta e nove mil, </v>
          </cell>
          <cell r="D360" t="str">
            <v>trezentos e cinquenta e nove</v>
          </cell>
          <cell r="E360" t="str">
            <v>trezentos e cinquenta e nove centavos</v>
          </cell>
        </row>
        <row r="361">
          <cell r="A361">
            <v>360</v>
          </cell>
          <cell r="B361" t="str">
            <v xml:space="preserve">trezentos e sessenta milhões, </v>
          </cell>
          <cell r="C361" t="str">
            <v xml:space="preserve">trezentos e sessenta mil, </v>
          </cell>
          <cell r="D361" t="str">
            <v>trezentos e sessenta</v>
          </cell>
          <cell r="E361" t="str">
            <v>trezentos e sessenta centavos</v>
          </cell>
        </row>
        <row r="362">
          <cell r="A362">
            <v>361</v>
          </cell>
          <cell r="B362" t="str">
            <v xml:space="preserve">trezentos e sessenta e um milhões, </v>
          </cell>
          <cell r="C362" t="str">
            <v xml:space="preserve">trezentos e sessenta e um mil, </v>
          </cell>
          <cell r="D362" t="str">
            <v>trezentos e sessenta e um</v>
          </cell>
          <cell r="E362" t="str">
            <v>trezentos e sessenta e um centavos</v>
          </cell>
        </row>
        <row r="363">
          <cell r="A363">
            <v>362</v>
          </cell>
          <cell r="B363" t="str">
            <v xml:space="preserve">trezentos e sessenta e dois milhões, </v>
          </cell>
          <cell r="C363" t="str">
            <v xml:space="preserve">trezentos e sessenta e dois mil, </v>
          </cell>
          <cell r="D363" t="str">
            <v>trezentos e sessenta e dois</v>
          </cell>
          <cell r="E363" t="str">
            <v>trezentos e sessenta e dois centavos</v>
          </cell>
        </row>
        <row r="364">
          <cell r="A364">
            <v>363</v>
          </cell>
          <cell r="B364" t="str">
            <v xml:space="preserve">trezentos e sessenta e tres milhões, </v>
          </cell>
          <cell r="C364" t="str">
            <v xml:space="preserve">trezentos e sessenta e tres mil, </v>
          </cell>
          <cell r="D364" t="str">
            <v>trezentos e sessenta e tres</v>
          </cell>
          <cell r="E364" t="str">
            <v>trezentos e sessenta e tres centavos</v>
          </cell>
        </row>
        <row r="365">
          <cell r="A365">
            <v>364</v>
          </cell>
          <cell r="B365" t="str">
            <v xml:space="preserve">trezentos e sessenta e quatro milhões, </v>
          </cell>
          <cell r="C365" t="str">
            <v xml:space="preserve">trezentos e sessenta e quatro mil, </v>
          </cell>
          <cell r="D365" t="str">
            <v>trezentos e sessenta e quatro</v>
          </cell>
          <cell r="E365" t="str">
            <v>trezentos e sessenta e quatro centavos</v>
          </cell>
        </row>
        <row r="366">
          <cell r="A366">
            <v>365</v>
          </cell>
          <cell r="B366" t="str">
            <v xml:space="preserve">trezentos e sessenta e cinco milhões, </v>
          </cell>
          <cell r="C366" t="str">
            <v xml:space="preserve">trezentos e sessenta e cinco mil, </v>
          </cell>
          <cell r="D366" t="str">
            <v>trezentos e sessenta e cinco</v>
          </cell>
          <cell r="E366" t="str">
            <v>trezentos e sessenta e cinco centavos</v>
          </cell>
        </row>
        <row r="367">
          <cell r="A367">
            <v>366</v>
          </cell>
          <cell r="B367" t="str">
            <v xml:space="preserve">trezentos e sessenta e seis milhões, </v>
          </cell>
          <cell r="C367" t="str">
            <v xml:space="preserve">trezentos e sessenta e seis mil, </v>
          </cell>
          <cell r="D367" t="str">
            <v>trezentos e sessenta e seis</v>
          </cell>
          <cell r="E367" t="str">
            <v>trezentos e sessenta e seis centavos</v>
          </cell>
        </row>
        <row r="368">
          <cell r="A368">
            <v>367</v>
          </cell>
          <cell r="B368" t="str">
            <v xml:space="preserve">trezentos e sessenta e sete milhões, </v>
          </cell>
          <cell r="C368" t="str">
            <v xml:space="preserve">trezentos e sessenta e sete mil, </v>
          </cell>
          <cell r="D368" t="str">
            <v>trezentos e sessenta e sete</v>
          </cell>
          <cell r="E368" t="str">
            <v>trezentos e sessenta e sete centavos</v>
          </cell>
        </row>
        <row r="369">
          <cell r="A369">
            <v>368</v>
          </cell>
          <cell r="B369" t="str">
            <v xml:space="preserve">trezentos e sessenta e oito milhões, </v>
          </cell>
          <cell r="C369" t="str">
            <v xml:space="preserve">trezentos e sessenta e oito mil, </v>
          </cell>
          <cell r="D369" t="str">
            <v>trezentos e sessenta e oito</v>
          </cell>
          <cell r="E369" t="str">
            <v>trezentos e sessenta e oito centavos</v>
          </cell>
        </row>
        <row r="370">
          <cell r="A370">
            <v>369</v>
          </cell>
          <cell r="B370" t="str">
            <v xml:space="preserve">trezentos e sessenta e nove milhões, </v>
          </cell>
          <cell r="C370" t="str">
            <v xml:space="preserve">trezentos e sessenta e nove mil, </v>
          </cell>
          <cell r="D370" t="str">
            <v>trezentos e sessenta e nove</v>
          </cell>
          <cell r="E370" t="str">
            <v>trezentos e sessenta e nove centavos</v>
          </cell>
        </row>
        <row r="371">
          <cell r="A371">
            <v>370</v>
          </cell>
          <cell r="B371" t="str">
            <v xml:space="preserve">trezentos e setenta milhões, </v>
          </cell>
          <cell r="C371" t="str">
            <v xml:space="preserve">trezentos e setenta mil, </v>
          </cell>
          <cell r="D371" t="str">
            <v>trezentos e setenta</v>
          </cell>
          <cell r="E371" t="str">
            <v>trezentos e setenta centavos</v>
          </cell>
        </row>
        <row r="372">
          <cell r="A372">
            <v>371</v>
          </cell>
          <cell r="B372" t="str">
            <v xml:space="preserve">trezentos e setenta e um milhões, </v>
          </cell>
          <cell r="C372" t="str">
            <v xml:space="preserve">trezentos e setenta e um mil, </v>
          </cell>
          <cell r="D372" t="str">
            <v>trezentos e setenta e um</v>
          </cell>
          <cell r="E372" t="str">
            <v>trezentos e setenta e um centavos</v>
          </cell>
        </row>
        <row r="373">
          <cell r="A373">
            <v>372</v>
          </cell>
          <cell r="B373" t="str">
            <v xml:space="preserve">trezentos e setenta e dois milhões, </v>
          </cell>
          <cell r="C373" t="str">
            <v xml:space="preserve">trezentos e setenta e dois mil, </v>
          </cell>
          <cell r="D373" t="str">
            <v>trezentos e setenta e dois</v>
          </cell>
          <cell r="E373" t="str">
            <v>trezentos e setenta e dois centavos</v>
          </cell>
        </row>
        <row r="374">
          <cell r="A374">
            <v>373</v>
          </cell>
          <cell r="B374" t="str">
            <v xml:space="preserve">trezentos e setenta e tres milhões, </v>
          </cell>
          <cell r="C374" t="str">
            <v xml:space="preserve">trezentos e setenta e tres mil, </v>
          </cell>
          <cell r="D374" t="str">
            <v>trezentos e setenta e tres</v>
          </cell>
          <cell r="E374" t="str">
            <v>trezentos e setenta e tres centavos</v>
          </cell>
        </row>
        <row r="375">
          <cell r="A375">
            <v>374</v>
          </cell>
          <cell r="B375" t="str">
            <v xml:space="preserve">trezentos e setenta e quatro milhões, </v>
          </cell>
          <cell r="C375" t="str">
            <v xml:space="preserve">trezentos e setenta e quatro mil, </v>
          </cell>
          <cell r="D375" t="str">
            <v>trezentos e setenta e quatro</v>
          </cell>
          <cell r="E375" t="str">
            <v>trezentos e setenta e quatro centavos</v>
          </cell>
        </row>
        <row r="376">
          <cell r="A376">
            <v>375</v>
          </cell>
          <cell r="B376" t="str">
            <v xml:space="preserve">trezentos e setenta e cinco milhões, </v>
          </cell>
          <cell r="C376" t="str">
            <v xml:space="preserve">trezentos e setenta e cinco mil, </v>
          </cell>
          <cell r="D376" t="str">
            <v>trezentos e setenta e cinco</v>
          </cell>
          <cell r="E376" t="str">
            <v>trezentos e setenta e cinco centavos</v>
          </cell>
        </row>
        <row r="377">
          <cell r="A377">
            <v>376</v>
          </cell>
          <cell r="B377" t="str">
            <v xml:space="preserve">trezentos e setenta e seis milhões, </v>
          </cell>
          <cell r="C377" t="str">
            <v xml:space="preserve">trezentos e setenta e seis mil, </v>
          </cell>
          <cell r="D377" t="str">
            <v>trezentos e setenta e seis</v>
          </cell>
          <cell r="E377" t="str">
            <v>trezentos e setenta e seis centavos</v>
          </cell>
        </row>
        <row r="378">
          <cell r="A378">
            <v>377</v>
          </cell>
          <cell r="B378" t="str">
            <v xml:space="preserve">trezentos e setenta e sete milhões, </v>
          </cell>
          <cell r="C378" t="str">
            <v xml:space="preserve">trezentos e setenta e sete mil, </v>
          </cell>
          <cell r="D378" t="str">
            <v>trezentos e setenta e sete</v>
          </cell>
          <cell r="E378" t="str">
            <v>trezentos e setenta e sete centavos</v>
          </cell>
        </row>
        <row r="379">
          <cell r="A379">
            <v>378</v>
          </cell>
          <cell r="B379" t="str">
            <v xml:space="preserve">trezentos e setenta e oito milhões, </v>
          </cell>
          <cell r="C379" t="str">
            <v xml:space="preserve">trezentos e setenta e oito mil, </v>
          </cell>
          <cell r="D379" t="str">
            <v>trezentos e setenta e oito</v>
          </cell>
          <cell r="E379" t="str">
            <v>trezentos e setenta e oito centavos</v>
          </cell>
        </row>
        <row r="380">
          <cell r="A380">
            <v>379</v>
          </cell>
          <cell r="B380" t="str">
            <v xml:space="preserve">trezentos e setenta e nove milhões, </v>
          </cell>
          <cell r="C380" t="str">
            <v xml:space="preserve">trezentos e setenta e nove mil, </v>
          </cell>
          <cell r="D380" t="str">
            <v>trezentos e setenta e nove</v>
          </cell>
          <cell r="E380" t="str">
            <v>trezentos e setenta e nove centavos</v>
          </cell>
        </row>
        <row r="381">
          <cell r="A381">
            <v>380</v>
          </cell>
          <cell r="B381" t="str">
            <v xml:space="preserve">trezentos e oitenta milhões, </v>
          </cell>
          <cell r="C381" t="str">
            <v xml:space="preserve">trezentos e oitenta mil, </v>
          </cell>
          <cell r="D381" t="str">
            <v>trezentos e oitenta</v>
          </cell>
          <cell r="E381" t="str">
            <v>trezentos e oitenta centavos</v>
          </cell>
        </row>
        <row r="382">
          <cell r="A382">
            <v>381</v>
          </cell>
          <cell r="B382" t="str">
            <v xml:space="preserve">trezentos e oitenta e um milhões, </v>
          </cell>
          <cell r="C382" t="str">
            <v xml:space="preserve">trezentos e oitenta e um mil, </v>
          </cell>
          <cell r="D382" t="str">
            <v>trezentos e oitenta e um</v>
          </cell>
          <cell r="E382" t="str">
            <v>trezentos e oitenta e um centavos</v>
          </cell>
        </row>
        <row r="383">
          <cell r="A383">
            <v>382</v>
          </cell>
          <cell r="B383" t="str">
            <v xml:space="preserve">trezentos e oitenta e dois milhões, </v>
          </cell>
          <cell r="C383" t="str">
            <v xml:space="preserve">trezentos e oitenta e dois mil, </v>
          </cell>
          <cell r="D383" t="str">
            <v>trezentos e oitenta e dois</v>
          </cell>
          <cell r="E383" t="str">
            <v>trezentos e oitenta e dois centavos</v>
          </cell>
        </row>
        <row r="384">
          <cell r="A384">
            <v>383</v>
          </cell>
          <cell r="B384" t="str">
            <v xml:space="preserve">trezentos e oitenta e tres milhões, </v>
          </cell>
          <cell r="C384" t="str">
            <v xml:space="preserve">trezentos e oitenta e tres mil, </v>
          </cell>
          <cell r="D384" t="str">
            <v>trezentos e oitenta e tres</v>
          </cell>
          <cell r="E384" t="str">
            <v>trezentos e oitenta e tres centavos</v>
          </cell>
        </row>
        <row r="385">
          <cell r="A385">
            <v>384</v>
          </cell>
          <cell r="B385" t="str">
            <v xml:space="preserve">trezentos e oitenta e quatro milhões, </v>
          </cell>
          <cell r="C385" t="str">
            <v xml:space="preserve">trezentos e oitenta e quatro mil, </v>
          </cell>
          <cell r="D385" t="str">
            <v>trezentos e oitenta e quatro</v>
          </cell>
          <cell r="E385" t="str">
            <v>trezentos e oitenta e quatro centavos</v>
          </cell>
        </row>
        <row r="386">
          <cell r="A386">
            <v>385</v>
          </cell>
          <cell r="B386" t="str">
            <v xml:space="preserve">trezentos e oitenta e cinco milhões, </v>
          </cell>
          <cell r="C386" t="str">
            <v xml:space="preserve">trezentos e oitenta e cinco mil, </v>
          </cell>
          <cell r="D386" t="str">
            <v>trezentos e oitenta e cinco</v>
          </cell>
          <cell r="E386" t="str">
            <v>trezentos e oitenta e cinco centavos</v>
          </cell>
        </row>
        <row r="387">
          <cell r="A387">
            <v>386</v>
          </cell>
          <cell r="B387" t="str">
            <v xml:space="preserve">trezentos e oitenta e seis milhões, </v>
          </cell>
          <cell r="C387" t="str">
            <v xml:space="preserve">trezentos e oitenta e seis mil, </v>
          </cell>
          <cell r="D387" t="str">
            <v>trezentos e oitenta e seis</v>
          </cell>
          <cell r="E387" t="str">
            <v>trezentos e oitenta e seis centavos</v>
          </cell>
        </row>
        <row r="388">
          <cell r="A388">
            <v>387</v>
          </cell>
          <cell r="B388" t="str">
            <v xml:space="preserve">trezentos e oitenta e sete milhões, </v>
          </cell>
          <cell r="C388" t="str">
            <v xml:space="preserve">trezentos e oitenta e sete mil, </v>
          </cell>
          <cell r="D388" t="str">
            <v>trezentos e oitenta e sete</v>
          </cell>
          <cell r="E388" t="str">
            <v>trezentos e oitenta e sete centavos</v>
          </cell>
        </row>
        <row r="389">
          <cell r="A389">
            <v>388</v>
          </cell>
          <cell r="B389" t="str">
            <v xml:space="preserve">trezentos e oitenta e oito milhões, </v>
          </cell>
          <cell r="C389" t="str">
            <v xml:space="preserve">trezentos e oitenta e oito mil, </v>
          </cell>
          <cell r="D389" t="str">
            <v>trezentos e oitenta e oito</v>
          </cell>
          <cell r="E389" t="str">
            <v>trezentos e oitenta e oito centavos</v>
          </cell>
        </row>
        <row r="390">
          <cell r="A390">
            <v>389</v>
          </cell>
          <cell r="B390" t="str">
            <v xml:space="preserve">trezentos e oitenta e nove milhões, </v>
          </cell>
          <cell r="C390" t="str">
            <v xml:space="preserve">trezentos e oitenta e nove mil, </v>
          </cell>
          <cell r="D390" t="str">
            <v>trezentos e oitenta e nove</v>
          </cell>
          <cell r="E390" t="str">
            <v>trezentos e oitenta e nove centavos</v>
          </cell>
        </row>
        <row r="391">
          <cell r="A391">
            <v>390</v>
          </cell>
          <cell r="B391" t="str">
            <v xml:space="preserve">trezentos e noventa milhões, </v>
          </cell>
          <cell r="C391" t="str">
            <v xml:space="preserve">trezentos e noventa mil, </v>
          </cell>
          <cell r="D391" t="str">
            <v>trezentos e noventa</v>
          </cell>
          <cell r="E391" t="str">
            <v>trezentos e noventa centavos</v>
          </cell>
        </row>
        <row r="392">
          <cell r="A392">
            <v>391</v>
          </cell>
          <cell r="B392" t="str">
            <v xml:space="preserve">trezentos e noventa e um milhões, </v>
          </cell>
          <cell r="C392" t="str">
            <v xml:space="preserve">trezentos e noventa e um mil, </v>
          </cell>
          <cell r="D392" t="str">
            <v>trezentos e noventa e um</v>
          </cell>
          <cell r="E392" t="str">
            <v>trezentos e noventa e um centavos</v>
          </cell>
        </row>
        <row r="393">
          <cell r="A393">
            <v>392</v>
          </cell>
          <cell r="B393" t="str">
            <v xml:space="preserve">trezentos e noventa e dois milhões, </v>
          </cell>
          <cell r="C393" t="str">
            <v xml:space="preserve">trezentos e noventa e dois mil, </v>
          </cell>
          <cell r="D393" t="str">
            <v>trezentos e noventa e dois</v>
          </cell>
          <cell r="E393" t="str">
            <v>trezentos e noventa e dois centavos</v>
          </cell>
        </row>
        <row r="394">
          <cell r="A394">
            <v>393</v>
          </cell>
          <cell r="B394" t="str">
            <v xml:space="preserve">trezentos e noventa e tres milhões, </v>
          </cell>
          <cell r="C394" t="str">
            <v xml:space="preserve">trezentos e noventa e tres mil, </v>
          </cell>
          <cell r="D394" t="str">
            <v>trezentos e noventa e tres</v>
          </cell>
          <cell r="E394" t="str">
            <v>trezentos e noventa e tres centavos</v>
          </cell>
        </row>
        <row r="395">
          <cell r="A395">
            <v>394</v>
          </cell>
          <cell r="B395" t="str">
            <v xml:space="preserve">trezentos e noventa e quatro milhões, </v>
          </cell>
          <cell r="C395" t="str">
            <v xml:space="preserve">trezentos e noventa e quatro mil, </v>
          </cell>
          <cell r="D395" t="str">
            <v>trezentos e noventa e quatro</v>
          </cell>
          <cell r="E395" t="str">
            <v>trezentos e noventa e quatro centavos</v>
          </cell>
        </row>
        <row r="396">
          <cell r="A396">
            <v>395</v>
          </cell>
          <cell r="B396" t="str">
            <v xml:space="preserve">trezentos e noventa e cinco milhões, </v>
          </cell>
          <cell r="C396" t="str">
            <v xml:space="preserve">trezentos e noventa e cinco mil, </v>
          </cell>
          <cell r="D396" t="str">
            <v>trezentos e noventa e cinco</v>
          </cell>
          <cell r="E396" t="str">
            <v>trezentos e noventa e cinco centavos</v>
          </cell>
        </row>
        <row r="397">
          <cell r="A397">
            <v>396</v>
          </cell>
          <cell r="B397" t="str">
            <v xml:space="preserve">trezentos e noventa e seis milhões, </v>
          </cell>
          <cell r="C397" t="str">
            <v xml:space="preserve">trezentos e noventa e seis mil, </v>
          </cell>
          <cell r="D397" t="str">
            <v>trezentos e noventa e seis</v>
          </cell>
          <cell r="E397" t="str">
            <v>trezentos e noventa e seis centavos</v>
          </cell>
        </row>
        <row r="398">
          <cell r="A398">
            <v>397</v>
          </cell>
          <cell r="B398" t="str">
            <v xml:space="preserve">trezentos e noventa e sete milhões, </v>
          </cell>
          <cell r="C398" t="str">
            <v xml:space="preserve">trezentos e noventa e sete mil, </v>
          </cell>
          <cell r="D398" t="str">
            <v>trezentos e noventa e sete</v>
          </cell>
          <cell r="E398" t="str">
            <v>trezentos e noventa e sete centavos</v>
          </cell>
        </row>
        <row r="399">
          <cell r="A399">
            <v>398</v>
          </cell>
          <cell r="B399" t="str">
            <v xml:space="preserve">trezentos e noventa e oito milhões, </v>
          </cell>
          <cell r="C399" t="str">
            <v xml:space="preserve">trezentos e noventa e oito mil, </v>
          </cell>
          <cell r="D399" t="str">
            <v>trezentos e noventa e oito</v>
          </cell>
          <cell r="E399" t="str">
            <v>trezentos e noventa e oito centavos</v>
          </cell>
        </row>
        <row r="400">
          <cell r="A400">
            <v>399</v>
          </cell>
          <cell r="B400" t="str">
            <v xml:space="preserve">trezentos e noventa e nove milhões, </v>
          </cell>
          <cell r="C400" t="str">
            <v xml:space="preserve">trezentos e noventa e nove mil, </v>
          </cell>
          <cell r="D400" t="str">
            <v>trezentos e noventa e nove</v>
          </cell>
          <cell r="E400" t="str">
            <v>trezentos e noventa e nove centavos</v>
          </cell>
        </row>
        <row r="401">
          <cell r="A401">
            <v>400</v>
          </cell>
          <cell r="B401" t="str">
            <v xml:space="preserve">quatrocentos milhões, </v>
          </cell>
          <cell r="C401" t="str">
            <v xml:space="preserve">quatrocentos mil, </v>
          </cell>
          <cell r="D401" t="str">
            <v>quatrocentos</v>
          </cell>
          <cell r="E401" t="str">
            <v>quatrocentos centavos</v>
          </cell>
        </row>
        <row r="402">
          <cell r="A402">
            <v>401</v>
          </cell>
          <cell r="B402" t="str">
            <v xml:space="preserve">quatrocentos e um milhões, </v>
          </cell>
          <cell r="C402" t="str">
            <v xml:space="preserve">quatrocentos e um mil, </v>
          </cell>
          <cell r="D402" t="str">
            <v>quatrocentos e um</v>
          </cell>
          <cell r="E402" t="str">
            <v>quatrocentos e um centavos</v>
          </cell>
        </row>
        <row r="403">
          <cell r="A403">
            <v>402</v>
          </cell>
          <cell r="B403" t="str">
            <v xml:space="preserve">quatrocentos e dois milhões, </v>
          </cell>
          <cell r="C403" t="str">
            <v xml:space="preserve">quatrocentos e dois mil, </v>
          </cell>
          <cell r="D403" t="str">
            <v>quatrocentos e dois</v>
          </cell>
          <cell r="E403" t="str">
            <v>quatrocentos e dois centavos</v>
          </cell>
        </row>
        <row r="404">
          <cell r="A404">
            <v>403</v>
          </cell>
          <cell r="B404" t="str">
            <v xml:space="preserve">quatrocentos e tres milhões, </v>
          </cell>
          <cell r="C404" t="str">
            <v xml:space="preserve">quatrocentos e tres mil, </v>
          </cell>
          <cell r="D404" t="str">
            <v>quatrocentos e tres</v>
          </cell>
          <cell r="E404" t="str">
            <v>quatrocentos e tres centavos</v>
          </cell>
        </row>
        <row r="405">
          <cell r="A405">
            <v>404</v>
          </cell>
          <cell r="B405" t="str">
            <v xml:space="preserve">quatrocentos e quatro milhões, </v>
          </cell>
          <cell r="C405" t="str">
            <v xml:space="preserve">quatrocentos e quatro mil, </v>
          </cell>
          <cell r="D405" t="str">
            <v>quatrocentos e quatro</v>
          </cell>
          <cell r="E405" t="str">
            <v>quatrocentos e quatro centavos</v>
          </cell>
        </row>
        <row r="406">
          <cell r="A406">
            <v>405</v>
          </cell>
          <cell r="B406" t="str">
            <v xml:space="preserve">quatrocentos e cinco milhões, </v>
          </cell>
          <cell r="C406" t="str">
            <v xml:space="preserve">quatrocentos e cinco mil, </v>
          </cell>
          <cell r="D406" t="str">
            <v>quatrocentos e cinco</v>
          </cell>
          <cell r="E406" t="str">
            <v>quatrocentos e cinco centavos</v>
          </cell>
        </row>
        <row r="407">
          <cell r="A407">
            <v>406</v>
          </cell>
          <cell r="B407" t="str">
            <v xml:space="preserve">quatrocentos e seis milhões, </v>
          </cell>
          <cell r="C407" t="str">
            <v xml:space="preserve">quatrocentos e seis mil, </v>
          </cell>
          <cell r="D407" t="str">
            <v>quatrocentos e seis</v>
          </cell>
          <cell r="E407" t="str">
            <v>quatrocentos e seis centavos</v>
          </cell>
        </row>
        <row r="408">
          <cell r="A408">
            <v>407</v>
          </cell>
          <cell r="B408" t="str">
            <v xml:space="preserve">quatrocentos e sete milhões, </v>
          </cell>
          <cell r="C408" t="str">
            <v xml:space="preserve">quatrocentos e sete mil, </v>
          </cell>
          <cell r="D408" t="str">
            <v>quatrocentos e sete</v>
          </cell>
          <cell r="E408" t="str">
            <v>quatrocentos e sete centavos</v>
          </cell>
        </row>
        <row r="409">
          <cell r="A409">
            <v>408</v>
          </cell>
          <cell r="B409" t="str">
            <v xml:space="preserve">quatrocentos e oito milhões, </v>
          </cell>
          <cell r="C409" t="str">
            <v xml:space="preserve">quatrocentos e oito mil, </v>
          </cell>
          <cell r="D409" t="str">
            <v>quatrocentos e oito</v>
          </cell>
          <cell r="E409" t="str">
            <v>quatrocentos e oito centavos</v>
          </cell>
        </row>
        <row r="410">
          <cell r="A410">
            <v>409</v>
          </cell>
          <cell r="B410" t="str">
            <v xml:space="preserve">quatrocentos e nove milhões, </v>
          </cell>
          <cell r="C410" t="str">
            <v xml:space="preserve">quatrocentos e nove mil, </v>
          </cell>
          <cell r="D410" t="str">
            <v>quatrocentos e nove</v>
          </cell>
          <cell r="E410" t="str">
            <v>quatrocentos e nove centavos</v>
          </cell>
        </row>
        <row r="411">
          <cell r="A411">
            <v>410</v>
          </cell>
          <cell r="B411" t="str">
            <v xml:space="preserve">quatrocentos e dez milhões, </v>
          </cell>
          <cell r="C411" t="str">
            <v xml:space="preserve">quatrocentos e dez mil, </v>
          </cell>
          <cell r="D411" t="str">
            <v>quatrocentos e dez</v>
          </cell>
          <cell r="E411" t="str">
            <v>quatrocentos e dez centavos</v>
          </cell>
        </row>
        <row r="412">
          <cell r="A412">
            <v>411</v>
          </cell>
          <cell r="B412" t="str">
            <v xml:space="preserve">quatrocentos e onze milhões, </v>
          </cell>
          <cell r="C412" t="str">
            <v xml:space="preserve">quatrocentos e onze mil, </v>
          </cell>
          <cell r="D412" t="str">
            <v>quatrocentos e onze</v>
          </cell>
          <cell r="E412" t="str">
            <v>quatrocentos e onze centavos</v>
          </cell>
        </row>
        <row r="413">
          <cell r="A413">
            <v>412</v>
          </cell>
          <cell r="B413" t="str">
            <v xml:space="preserve">quatrocentos e doze milhões, </v>
          </cell>
          <cell r="C413" t="str">
            <v xml:space="preserve">quatrocentos e doze mil, </v>
          </cell>
          <cell r="D413" t="str">
            <v>quatrocentos e doze</v>
          </cell>
          <cell r="E413" t="str">
            <v>quatrocentos e doze centavos</v>
          </cell>
        </row>
        <row r="414">
          <cell r="A414">
            <v>413</v>
          </cell>
          <cell r="B414" t="str">
            <v xml:space="preserve">quatrocentos e treze milhões, </v>
          </cell>
          <cell r="C414" t="str">
            <v xml:space="preserve">quatrocentos e treze mil, </v>
          </cell>
          <cell r="D414" t="str">
            <v>quatrocentos e treze</v>
          </cell>
          <cell r="E414" t="str">
            <v>quatrocentos e treze centavos</v>
          </cell>
        </row>
        <row r="415">
          <cell r="A415">
            <v>414</v>
          </cell>
          <cell r="B415" t="str">
            <v xml:space="preserve">quatrocentos e quatorze milhões, </v>
          </cell>
          <cell r="C415" t="str">
            <v xml:space="preserve">quatrocentos e quatorze mil, </v>
          </cell>
          <cell r="D415" t="str">
            <v>quatrocentos e quatorze</v>
          </cell>
          <cell r="E415" t="str">
            <v>quatrocentos e quatorze centavos</v>
          </cell>
        </row>
        <row r="416">
          <cell r="A416">
            <v>415</v>
          </cell>
          <cell r="B416" t="str">
            <v xml:space="preserve">quatrocentos e quinze milhões, </v>
          </cell>
          <cell r="C416" t="str">
            <v xml:space="preserve">quatrocentos e quinze mil, </v>
          </cell>
          <cell r="D416" t="str">
            <v>quatrocentos e quinze</v>
          </cell>
          <cell r="E416" t="str">
            <v>quatrocentos e quinze centavos</v>
          </cell>
        </row>
        <row r="417">
          <cell r="A417">
            <v>416</v>
          </cell>
          <cell r="B417" t="str">
            <v xml:space="preserve">quatrocentos e dezesseis milhões, </v>
          </cell>
          <cell r="C417" t="str">
            <v xml:space="preserve">quatrocentos e dezesseis mil, </v>
          </cell>
          <cell r="D417" t="str">
            <v>quatrocentos e dezesseis</v>
          </cell>
          <cell r="E417" t="str">
            <v>quatrocentos e dezesseis centavos</v>
          </cell>
        </row>
        <row r="418">
          <cell r="A418">
            <v>417</v>
          </cell>
          <cell r="B418" t="str">
            <v xml:space="preserve">quatrocentos e dezessete milhões, </v>
          </cell>
          <cell r="C418" t="str">
            <v xml:space="preserve">quatrocentos e dezessete mil, </v>
          </cell>
          <cell r="D418" t="str">
            <v>quatrocentos e dezessete</v>
          </cell>
          <cell r="E418" t="str">
            <v>quatrocentos e dezessete centavos</v>
          </cell>
        </row>
        <row r="419">
          <cell r="A419">
            <v>418</v>
          </cell>
          <cell r="B419" t="str">
            <v xml:space="preserve">quatrocentos e dezoito milhões, </v>
          </cell>
          <cell r="C419" t="str">
            <v xml:space="preserve">quatrocentos e dezoito mil, </v>
          </cell>
          <cell r="D419" t="str">
            <v>quatrocentos e dezoito</v>
          </cell>
          <cell r="E419" t="str">
            <v>quatrocentos e dezoito centavos</v>
          </cell>
        </row>
        <row r="420">
          <cell r="A420">
            <v>419</v>
          </cell>
          <cell r="B420" t="str">
            <v xml:space="preserve">quatrocentos e dezenove milhões, </v>
          </cell>
          <cell r="C420" t="str">
            <v xml:space="preserve">quatrocentos e dezenove mil, </v>
          </cell>
          <cell r="D420" t="str">
            <v>quatrocentos e dezenove</v>
          </cell>
          <cell r="E420" t="str">
            <v>quatrocentos e dezenove centavos</v>
          </cell>
        </row>
        <row r="421">
          <cell r="A421">
            <v>420</v>
          </cell>
          <cell r="B421" t="str">
            <v xml:space="preserve">quatrocentos e vinte milhões, </v>
          </cell>
          <cell r="C421" t="str">
            <v xml:space="preserve">quatrocentos e vinte mil, </v>
          </cell>
          <cell r="D421" t="str">
            <v>quatrocentos e vinte</v>
          </cell>
          <cell r="E421" t="str">
            <v>quatrocentos e vinte centavos</v>
          </cell>
        </row>
        <row r="422">
          <cell r="A422">
            <v>421</v>
          </cell>
          <cell r="B422" t="str">
            <v xml:space="preserve">quatrocentos e vinte e um milhões, </v>
          </cell>
          <cell r="C422" t="str">
            <v xml:space="preserve">quatrocentos e vinte e um mil, </v>
          </cell>
          <cell r="D422" t="str">
            <v>quatrocentos e vinte e um</v>
          </cell>
          <cell r="E422" t="str">
            <v>quatrocentos e vinte e um centavos</v>
          </cell>
        </row>
        <row r="423">
          <cell r="A423">
            <v>422</v>
          </cell>
          <cell r="B423" t="str">
            <v xml:space="preserve">quatrocentos e vinte e dois milhões, </v>
          </cell>
          <cell r="C423" t="str">
            <v xml:space="preserve">quatrocentos e vinte e dois mil, </v>
          </cell>
          <cell r="D423" t="str">
            <v>quatrocentos e vinte e dois</v>
          </cell>
          <cell r="E423" t="str">
            <v>quatrocentos e vinte e dois centavos</v>
          </cell>
        </row>
        <row r="424">
          <cell r="A424">
            <v>423</v>
          </cell>
          <cell r="B424" t="str">
            <v xml:space="preserve">quatrocentos e vinte e tres milhões, </v>
          </cell>
          <cell r="C424" t="str">
            <v xml:space="preserve">quatrocentos e vinte e tres mil, </v>
          </cell>
          <cell r="D424" t="str">
            <v>quatrocentos e vinte e tres</v>
          </cell>
          <cell r="E424" t="str">
            <v>quatrocentos e vinte e tres centavos</v>
          </cell>
        </row>
        <row r="425">
          <cell r="A425">
            <v>424</v>
          </cell>
          <cell r="B425" t="str">
            <v xml:space="preserve">quatrocentos e vinte e quatro milhões, </v>
          </cell>
          <cell r="C425" t="str">
            <v xml:space="preserve">quatrocentos e vinte e quatro mil, </v>
          </cell>
          <cell r="D425" t="str">
            <v>quatrocentos e vinte e quatro</v>
          </cell>
          <cell r="E425" t="str">
            <v>quatrocentos e vinte e quatro centavos</v>
          </cell>
        </row>
        <row r="426">
          <cell r="A426">
            <v>425</v>
          </cell>
          <cell r="B426" t="str">
            <v xml:space="preserve">quatrocentos e vinte e cinco milhões, </v>
          </cell>
          <cell r="C426" t="str">
            <v xml:space="preserve">quatrocentos e vinte e cinco mil, </v>
          </cell>
          <cell r="D426" t="str">
            <v>quatrocentos e vinte e cinco</v>
          </cell>
          <cell r="E426" t="str">
            <v>quatrocentos e vinte e cinco centavos</v>
          </cell>
        </row>
        <row r="427">
          <cell r="A427">
            <v>426</v>
          </cell>
          <cell r="B427" t="str">
            <v xml:space="preserve">quatrocentos e vinte e seis milhões, </v>
          </cell>
          <cell r="C427" t="str">
            <v xml:space="preserve">quatrocentos e vinte e seis mil, </v>
          </cell>
          <cell r="D427" t="str">
            <v>quatrocentos e vinte e seis</v>
          </cell>
          <cell r="E427" t="str">
            <v>quatrocentos e vinte e seis centavos</v>
          </cell>
        </row>
        <row r="428">
          <cell r="A428">
            <v>427</v>
          </cell>
          <cell r="B428" t="str">
            <v xml:space="preserve">quatrocentos e vinte e sete milhões, </v>
          </cell>
          <cell r="C428" t="str">
            <v xml:space="preserve">quatrocentos e vinte e sete mil, </v>
          </cell>
          <cell r="D428" t="str">
            <v>quatrocentos e vinte e sete</v>
          </cell>
          <cell r="E428" t="str">
            <v>quatrocentos e vinte e sete centavos</v>
          </cell>
        </row>
        <row r="429">
          <cell r="A429">
            <v>428</v>
          </cell>
          <cell r="B429" t="str">
            <v xml:space="preserve">quatrocentos e vinte e oito milhões, </v>
          </cell>
          <cell r="C429" t="str">
            <v xml:space="preserve">quatrocentos e vinte e oito mil, </v>
          </cell>
          <cell r="D429" t="str">
            <v>quatrocentos e vinte e oito</v>
          </cell>
          <cell r="E429" t="str">
            <v>quatrocentos e vinte e oito centavos</v>
          </cell>
        </row>
        <row r="430">
          <cell r="A430">
            <v>429</v>
          </cell>
          <cell r="B430" t="str">
            <v xml:space="preserve">quatrocentos e vinte e nove milhões, </v>
          </cell>
          <cell r="C430" t="str">
            <v xml:space="preserve">quatrocentos e vinte e nove mil, </v>
          </cell>
          <cell r="D430" t="str">
            <v>quatrocentos e vinte e nove</v>
          </cell>
          <cell r="E430" t="str">
            <v>quatrocentos e vinte e nove centavos</v>
          </cell>
        </row>
        <row r="431">
          <cell r="A431">
            <v>430</v>
          </cell>
          <cell r="B431" t="str">
            <v xml:space="preserve">quatrocentos e trinta milhões, </v>
          </cell>
          <cell r="C431" t="str">
            <v xml:space="preserve">quatrocentos e trinta mil, </v>
          </cell>
          <cell r="D431" t="str">
            <v>quatrocentos e trinta</v>
          </cell>
          <cell r="E431" t="str">
            <v>quatrocentos e trinta centavos</v>
          </cell>
        </row>
        <row r="432">
          <cell r="A432">
            <v>431</v>
          </cell>
          <cell r="B432" t="str">
            <v xml:space="preserve">quatrocentos e trinta e um milhões, </v>
          </cell>
          <cell r="C432" t="str">
            <v xml:space="preserve">quatrocentos e trinta e um mil, </v>
          </cell>
          <cell r="D432" t="str">
            <v>quatrocentos e trinta e um</v>
          </cell>
          <cell r="E432" t="str">
            <v>quatrocentos e trinta e um centavos</v>
          </cell>
        </row>
        <row r="433">
          <cell r="A433">
            <v>432</v>
          </cell>
          <cell r="B433" t="str">
            <v xml:space="preserve">quatrocentos e trinta e dois milhões, </v>
          </cell>
          <cell r="C433" t="str">
            <v xml:space="preserve">quatrocentos e trinta e dois mil, </v>
          </cell>
          <cell r="D433" t="str">
            <v>quatrocentos e trinta e dois</v>
          </cell>
          <cell r="E433" t="str">
            <v>quatrocentos e trinta e dois centavos</v>
          </cell>
        </row>
        <row r="434">
          <cell r="A434">
            <v>433</v>
          </cell>
          <cell r="B434" t="str">
            <v xml:space="preserve">quatrocentos e trinta e tres milhões, </v>
          </cell>
          <cell r="C434" t="str">
            <v xml:space="preserve">quatrocentos e trinta e tres mil, </v>
          </cell>
          <cell r="D434" t="str">
            <v>quatrocentos e trinta e tres</v>
          </cell>
          <cell r="E434" t="str">
            <v>quatrocentos e trinta e tres centavos</v>
          </cell>
        </row>
        <row r="435">
          <cell r="A435">
            <v>434</v>
          </cell>
          <cell r="B435" t="str">
            <v xml:space="preserve">quatrocentos e trinta e quatro milhões, </v>
          </cell>
          <cell r="C435" t="str">
            <v xml:space="preserve">quatrocentos e trinta e quatro mil, </v>
          </cell>
          <cell r="D435" t="str">
            <v>quatrocentos e trinta e quatro</v>
          </cell>
          <cell r="E435" t="str">
            <v>quatrocentos e trinta e quatro centavos</v>
          </cell>
        </row>
        <row r="436">
          <cell r="A436">
            <v>435</v>
          </cell>
          <cell r="B436" t="str">
            <v xml:space="preserve">quatrocentos e trinta e cinco milhões, </v>
          </cell>
          <cell r="C436" t="str">
            <v xml:space="preserve">quatrocentos e trinta e cinco mil, </v>
          </cell>
          <cell r="D436" t="str">
            <v>quatrocentos e trinta e cinco</v>
          </cell>
          <cell r="E436" t="str">
            <v>quatrocentos e trinta e cinco centavos</v>
          </cell>
        </row>
        <row r="437">
          <cell r="A437">
            <v>436</v>
          </cell>
          <cell r="B437" t="str">
            <v xml:space="preserve">quatrocentos e trinta e seis milhões, </v>
          </cell>
          <cell r="C437" t="str">
            <v xml:space="preserve">quatrocentos e trinta e seis mil, </v>
          </cell>
          <cell r="D437" t="str">
            <v>quatrocentos e trinta e seis</v>
          </cell>
          <cell r="E437" t="str">
            <v>quatrocentos e trinta e seis centavos</v>
          </cell>
        </row>
        <row r="438">
          <cell r="A438">
            <v>437</v>
          </cell>
          <cell r="B438" t="str">
            <v xml:space="preserve">quatrocentos e trinta e sete milhões, </v>
          </cell>
          <cell r="C438" t="str">
            <v xml:space="preserve">quatrocentos e trinta e sete mil, </v>
          </cell>
          <cell r="D438" t="str">
            <v>quatrocentos e trinta e sete</v>
          </cell>
          <cell r="E438" t="str">
            <v>quatrocentos e trinta e sete centavos</v>
          </cell>
        </row>
        <row r="439">
          <cell r="A439">
            <v>438</v>
          </cell>
          <cell r="B439" t="str">
            <v xml:space="preserve">quatrocentos e trinta e oito milhões, </v>
          </cell>
          <cell r="C439" t="str">
            <v xml:space="preserve">quatrocentos e trinta e oito mil, </v>
          </cell>
          <cell r="D439" t="str">
            <v>quatrocentos e trinta e oito</v>
          </cell>
          <cell r="E439" t="str">
            <v>quatrocentos e trinta e oito centavos</v>
          </cell>
        </row>
        <row r="440">
          <cell r="A440">
            <v>439</v>
          </cell>
          <cell r="B440" t="str">
            <v xml:space="preserve">quatrocentos e trinta e nove milhões, </v>
          </cell>
          <cell r="C440" t="str">
            <v xml:space="preserve">quatrocentos e trinta e nove mil, </v>
          </cell>
          <cell r="D440" t="str">
            <v>quatrocentos e trinta e nove</v>
          </cell>
          <cell r="E440" t="str">
            <v>quatrocentos e trinta e nove centavos</v>
          </cell>
        </row>
        <row r="441">
          <cell r="A441">
            <v>440</v>
          </cell>
          <cell r="B441" t="str">
            <v xml:space="preserve">quatrocentos e quarenta milhões, </v>
          </cell>
          <cell r="C441" t="str">
            <v xml:space="preserve">quatrocentos e quarenta mil, </v>
          </cell>
          <cell r="D441" t="str">
            <v>quatrocentos e quarenta</v>
          </cell>
          <cell r="E441" t="str">
            <v>quatrocentos e quarenta centavos</v>
          </cell>
        </row>
        <row r="442">
          <cell r="A442">
            <v>441</v>
          </cell>
          <cell r="B442" t="str">
            <v xml:space="preserve">quatrocentos e quarenta e um milhões, </v>
          </cell>
          <cell r="C442" t="str">
            <v xml:space="preserve">quatrocentos e quarenta e um mil, </v>
          </cell>
          <cell r="D442" t="str">
            <v>quatrocentos e quarenta e um</v>
          </cell>
          <cell r="E442" t="str">
            <v>quatrocentos e quarenta e um centavos</v>
          </cell>
        </row>
        <row r="443">
          <cell r="A443">
            <v>442</v>
          </cell>
          <cell r="B443" t="str">
            <v xml:space="preserve">quatrocentos e quarenta e dois milhões, </v>
          </cell>
          <cell r="C443" t="str">
            <v xml:space="preserve">quatrocentos e quarenta e dois mil, </v>
          </cell>
          <cell r="D443" t="str">
            <v>quatrocentos e quarenta e dois</v>
          </cell>
          <cell r="E443" t="str">
            <v>quatrocentos e quarenta e dois centavos</v>
          </cell>
        </row>
        <row r="444">
          <cell r="A444">
            <v>443</v>
          </cell>
          <cell r="B444" t="str">
            <v xml:space="preserve">quatrocentos e quarenta e tres milhões, </v>
          </cell>
          <cell r="C444" t="str">
            <v xml:space="preserve">quatrocentos e quarenta e tres mil, </v>
          </cell>
          <cell r="D444" t="str">
            <v>quatrocentos e quarenta e tres</v>
          </cell>
          <cell r="E444" t="str">
            <v>quatrocentos e quarenta e tres centavos</v>
          </cell>
        </row>
        <row r="445">
          <cell r="A445">
            <v>444</v>
          </cell>
          <cell r="B445" t="str">
            <v xml:space="preserve">quatrocentos e quarenta e quatro milhões, </v>
          </cell>
          <cell r="C445" t="str">
            <v xml:space="preserve">quatrocentos e quarenta e quatro mil, </v>
          </cell>
          <cell r="D445" t="str">
            <v>quatrocentos e quarenta e quatro</v>
          </cell>
          <cell r="E445" t="str">
            <v>quatrocentos e quarenta e quatro centavos</v>
          </cell>
        </row>
        <row r="446">
          <cell r="A446">
            <v>445</v>
          </cell>
          <cell r="B446" t="str">
            <v xml:space="preserve">quatrocentos e quarenta e cinco milhões, </v>
          </cell>
          <cell r="C446" t="str">
            <v xml:space="preserve">quatrocentos e quarenta e cinco mil, </v>
          </cell>
          <cell r="D446" t="str">
            <v>quatrocentos e quarenta e cinco</v>
          </cell>
          <cell r="E446" t="str">
            <v>quatrocentos e quarenta e cinco centavos</v>
          </cell>
        </row>
        <row r="447">
          <cell r="A447">
            <v>446</v>
          </cell>
          <cell r="B447" t="str">
            <v xml:space="preserve">quatrocentos e quarenta e seis milhões, </v>
          </cell>
          <cell r="C447" t="str">
            <v xml:space="preserve">quatrocentos e quarenta e seis mil, </v>
          </cell>
          <cell r="D447" t="str">
            <v>quatrocentos e quarenta e seis</v>
          </cell>
          <cell r="E447" t="str">
            <v>quatrocentos e quarenta e seis centavos</v>
          </cell>
        </row>
        <row r="448">
          <cell r="A448">
            <v>447</v>
          </cell>
          <cell r="B448" t="str">
            <v xml:space="preserve">quatrocentos e quarenta e sete milhões, </v>
          </cell>
          <cell r="C448" t="str">
            <v xml:space="preserve">quatrocentos e quarenta e sete mil, </v>
          </cell>
          <cell r="D448" t="str">
            <v>quatrocentos e quarenta e sete</v>
          </cell>
          <cell r="E448" t="str">
            <v>quatrocentos e quarenta e sete centavos</v>
          </cell>
        </row>
        <row r="449">
          <cell r="A449">
            <v>448</v>
          </cell>
          <cell r="B449" t="str">
            <v xml:space="preserve">quatrocentos e quarenta e oito milhões, </v>
          </cell>
          <cell r="C449" t="str">
            <v xml:space="preserve">quatrocentos e quarenta e oito mil, </v>
          </cell>
          <cell r="D449" t="str">
            <v>quatrocentos e quarenta e oito</v>
          </cell>
          <cell r="E449" t="str">
            <v>quatrocentos e quarenta e oito centavos</v>
          </cell>
        </row>
        <row r="450">
          <cell r="A450">
            <v>449</v>
          </cell>
          <cell r="B450" t="str">
            <v xml:space="preserve">quatrocentos e quarenta e nove milhões, </v>
          </cell>
          <cell r="C450" t="str">
            <v xml:space="preserve">quatrocentos e quarenta e nove mil, </v>
          </cell>
          <cell r="D450" t="str">
            <v>quatrocentos e quarenta e nove</v>
          </cell>
          <cell r="E450" t="str">
            <v>quatrocentos e quarenta e nove centavos</v>
          </cell>
        </row>
        <row r="451">
          <cell r="A451">
            <v>450</v>
          </cell>
          <cell r="B451" t="str">
            <v xml:space="preserve">quatrocentos e cinquenta milhões, </v>
          </cell>
          <cell r="C451" t="str">
            <v xml:space="preserve">quatrocentos e cinquenta mil, </v>
          </cell>
          <cell r="D451" t="str">
            <v>quatrocentos e cinquenta</v>
          </cell>
          <cell r="E451" t="str">
            <v>quatrocentos e cinquenta centavos</v>
          </cell>
        </row>
        <row r="452">
          <cell r="A452">
            <v>451</v>
          </cell>
          <cell r="B452" t="str">
            <v xml:space="preserve">quatrocentos e cinquenta e um milhões, </v>
          </cell>
          <cell r="C452" t="str">
            <v xml:space="preserve">quatrocentos e cinquenta e um mil, </v>
          </cell>
          <cell r="D452" t="str">
            <v>quatrocentos e cinquenta e um</v>
          </cell>
          <cell r="E452" t="str">
            <v>quatrocentos e cinquenta e um centavos</v>
          </cell>
        </row>
        <row r="453">
          <cell r="A453">
            <v>452</v>
          </cell>
          <cell r="B453" t="str">
            <v xml:space="preserve">quatrocentos e cinquenta e dois milhões, </v>
          </cell>
          <cell r="C453" t="str">
            <v xml:space="preserve">quatrocentos e cinquenta e dois mil, </v>
          </cell>
          <cell r="D453" t="str">
            <v>quatrocentos e cinquenta e dois</v>
          </cell>
          <cell r="E453" t="str">
            <v>quatrocentos e cinquenta e dois centavos</v>
          </cell>
        </row>
        <row r="454">
          <cell r="A454">
            <v>453</v>
          </cell>
          <cell r="B454" t="str">
            <v xml:space="preserve">quatrocentos e cinquenta e tres milhões, </v>
          </cell>
          <cell r="C454" t="str">
            <v xml:space="preserve">quatrocentos e cinquenta e tres mil, </v>
          </cell>
          <cell r="D454" t="str">
            <v>quatrocentos e cinquenta e tres</v>
          </cell>
          <cell r="E454" t="str">
            <v>quatrocentos e cinquenta e tres centavos</v>
          </cell>
        </row>
        <row r="455">
          <cell r="A455">
            <v>454</v>
          </cell>
          <cell r="B455" t="str">
            <v xml:space="preserve">quatrocentos e cinquenta e quatro milhões, </v>
          </cell>
          <cell r="C455" t="str">
            <v xml:space="preserve">quatrocentos e cinquenta e quatro mil, </v>
          </cell>
          <cell r="D455" t="str">
            <v>quatrocentos e cinquenta e quatro</v>
          </cell>
          <cell r="E455" t="str">
            <v>quatrocentos e cinquenta e quatro centavos</v>
          </cell>
        </row>
        <row r="456">
          <cell r="A456">
            <v>455</v>
          </cell>
          <cell r="B456" t="str">
            <v xml:space="preserve">quatrocentos e cinquenta e cinco milhões, </v>
          </cell>
          <cell r="C456" t="str">
            <v xml:space="preserve">quatrocentos e cinquenta e cinco mil, </v>
          </cell>
          <cell r="D456" t="str">
            <v>quatrocentos e cinquenta e cinco</v>
          </cell>
          <cell r="E456" t="str">
            <v>quatrocentos e cinquenta e cinco centavos</v>
          </cell>
        </row>
        <row r="457">
          <cell r="A457">
            <v>456</v>
          </cell>
          <cell r="B457" t="str">
            <v xml:space="preserve">quatrocentos e cinquenta e seis milhões, </v>
          </cell>
          <cell r="C457" t="str">
            <v xml:space="preserve">quatrocentos e cinquenta e seis mil, </v>
          </cell>
          <cell r="D457" t="str">
            <v>quatrocentos e cinquenta e seis</v>
          </cell>
          <cell r="E457" t="str">
            <v>quatrocentos e cinquenta e seis centavos</v>
          </cell>
        </row>
        <row r="458">
          <cell r="A458">
            <v>457</v>
          </cell>
          <cell r="B458" t="str">
            <v xml:space="preserve">quatrocentos e cinquenta e sete milhões, </v>
          </cell>
          <cell r="C458" t="str">
            <v xml:space="preserve">quatrocentos e cinquenta e sete mil, </v>
          </cell>
          <cell r="D458" t="str">
            <v>quatrocentos e cinquenta e sete</v>
          </cell>
          <cell r="E458" t="str">
            <v>quatrocentos e cinquenta e sete centavos</v>
          </cell>
        </row>
        <row r="459">
          <cell r="A459">
            <v>458</v>
          </cell>
          <cell r="B459" t="str">
            <v xml:space="preserve">quatrocentos e cinquenta e oito milhões, </v>
          </cell>
          <cell r="C459" t="str">
            <v xml:space="preserve">quatrocentos e cinquenta e oito mil, </v>
          </cell>
          <cell r="D459" t="str">
            <v>quatrocentos e cinquenta e oito</v>
          </cell>
          <cell r="E459" t="str">
            <v>quatrocentos e cinquenta e oito centavos</v>
          </cell>
        </row>
        <row r="460">
          <cell r="A460">
            <v>459</v>
          </cell>
          <cell r="B460" t="str">
            <v xml:space="preserve">quatrocentos e cinquenta e nove milhões, </v>
          </cell>
          <cell r="C460" t="str">
            <v xml:space="preserve">quatrocentos e cinquenta e nove mil, </v>
          </cell>
          <cell r="D460" t="str">
            <v>quatrocentos e cinquenta e nove</v>
          </cell>
          <cell r="E460" t="str">
            <v>quatrocentos e cinquenta e nove centavos</v>
          </cell>
        </row>
        <row r="461">
          <cell r="A461">
            <v>460</v>
          </cell>
          <cell r="B461" t="str">
            <v xml:space="preserve">quatrocentos e sessenta milhões, </v>
          </cell>
          <cell r="C461" t="str">
            <v xml:space="preserve">quatrocentos e sessenta mil, </v>
          </cell>
          <cell r="D461" t="str">
            <v>quatrocentos e sessenta</v>
          </cell>
          <cell r="E461" t="str">
            <v>quatrocentos e sessenta centavos</v>
          </cell>
        </row>
        <row r="462">
          <cell r="A462">
            <v>461</v>
          </cell>
          <cell r="B462" t="str">
            <v xml:space="preserve">quatrocentos e sessenta e um milhões, </v>
          </cell>
          <cell r="C462" t="str">
            <v xml:space="preserve">quatrocentos e sessenta e um mil, </v>
          </cell>
          <cell r="D462" t="str">
            <v>quatrocentos e sessenta e um</v>
          </cell>
          <cell r="E462" t="str">
            <v>quatrocentos e sessenta e um centavos</v>
          </cell>
        </row>
        <row r="463">
          <cell r="A463">
            <v>462</v>
          </cell>
          <cell r="B463" t="str">
            <v xml:space="preserve">quatrocentos e sessenta e dois milhões, </v>
          </cell>
          <cell r="C463" t="str">
            <v xml:space="preserve">quatrocentos e sessenta e dois mil, </v>
          </cell>
          <cell r="D463" t="str">
            <v>quatrocentos e sessenta e dois</v>
          </cell>
          <cell r="E463" t="str">
            <v>quatrocentos e sessenta e dois centavos</v>
          </cell>
        </row>
        <row r="464">
          <cell r="A464">
            <v>463</v>
          </cell>
          <cell r="B464" t="str">
            <v xml:space="preserve">quatrocentos e sessenta e tres milhões, </v>
          </cell>
          <cell r="C464" t="str">
            <v xml:space="preserve">quatrocentos e sessenta e tres mil, </v>
          </cell>
          <cell r="D464" t="str">
            <v>quatrocentos e sessenta e tres</v>
          </cell>
          <cell r="E464" t="str">
            <v>quatrocentos e sessenta e tres centavos</v>
          </cell>
        </row>
        <row r="465">
          <cell r="A465">
            <v>464</v>
          </cell>
          <cell r="B465" t="str">
            <v xml:space="preserve">quatrocentos e sessenta e quatro milhões, </v>
          </cell>
          <cell r="C465" t="str">
            <v xml:space="preserve">quatrocentos e sessenta e quatro mil, </v>
          </cell>
          <cell r="D465" t="str">
            <v>quatrocentos e sessenta e quatro</v>
          </cell>
          <cell r="E465" t="str">
            <v>quatrocentos e sessenta e quatro centavos</v>
          </cell>
        </row>
        <row r="466">
          <cell r="A466">
            <v>465</v>
          </cell>
          <cell r="B466" t="str">
            <v xml:space="preserve">quatrocentos e sessenta e cinco milhões, </v>
          </cell>
          <cell r="C466" t="str">
            <v xml:space="preserve">quatrocentos e sessenta e cinco mil, </v>
          </cell>
          <cell r="D466" t="str">
            <v>quatrocentos e sessenta e cinco</v>
          </cell>
          <cell r="E466" t="str">
            <v>quatrocentos e sessenta e cinco centavos</v>
          </cell>
        </row>
        <row r="467">
          <cell r="A467">
            <v>466</v>
          </cell>
          <cell r="B467" t="str">
            <v xml:space="preserve">quatrocentos e sessenta e seis milhões, </v>
          </cell>
          <cell r="C467" t="str">
            <v xml:space="preserve">quatrocentos e sessenta e seis mil, </v>
          </cell>
          <cell r="D467" t="str">
            <v>quatrocentos e sessenta e seis</v>
          </cell>
          <cell r="E467" t="str">
            <v>quatrocentos e sessenta e seis centavos</v>
          </cell>
        </row>
        <row r="468">
          <cell r="A468">
            <v>467</v>
          </cell>
          <cell r="B468" t="str">
            <v xml:space="preserve">quatrocentos e sessenta e sete milhões, </v>
          </cell>
          <cell r="C468" t="str">
            <v xml:space="preserve">quatrocentos e sessenta e sete mil, </v>
          </cell>
          <cell r="D468" t="str">
            <v>quatrocentos e sessenta e sete</v>
          </cell>
          <cell r="E468" t="str">
            <v>quatrocentos e sessenta e sete centavos</v>
          </cell>
        </row>
        <row r="469">
          <cell r="A469">
            <v>468</v>
          </cell>
          <cell r="B469" t="str">
            <v xml:space="preserve">quatrocentos e sessenta e oito milhões, </v>
          </cell>
          <cell r="C469" t="str">
            <v xml:space="preserve">quatrocentos e sessenta e oito mil, </v>
          </cell>
          <cell r="D469" t="str">
            <v>quatrocentos e sessenta e oito</v>
          </cell>
          <cell r="E469" t="str">
            <v>quatrocentos e sessenta e oito centavos</v>
          </cell>
        </row>
        <row r="470">
          <cell r="A470">
            <v>469</v>
          </cell>
          <cell r="B470" t="str">
            <v xml:space="preserve">quatrocentos e sessenta e nove milhões, </v>
          </cell>
          <cell r="C470" t="str">
            <v xml:space="preserve">quatrocentos e sessenta e nove mil, </v>
          </cell>
          <cell r="D470" t="str">
            <v>quatrocentos e sessenta e nove</v>
          </cell>
          <cell r="E470" t="str">
            <v>quatrocentos e sessenta e nove centavos</v>
          </cell>
        </row>
        <row r="471">
          <cell r="A471">
            <v>470</v>
          </cell>
          <cell r="B471" t="str">
            <v xml:space="preserve">quatrocentos e setenta milhões, </v>
          </cell>
          <cell r="C471" t="str">
            <v xml:space="preserve">quatrocentos e setenta mil, </v>
          </cell>
          <cell r="D471" t="str">
            <v>quatrocentos e setenta</v>
          </cell>
          <cell r="E471" t="str">
            <v>quatrocentos e setenta centavos</v>
          </cell>
        </row>
        <row r="472">
          <cell r="A472">
            <v>471</v>
          </cell>
          <cell r="B472" t="str">
            <v xml:space="preserve">quatrocentos e setenta e um milhões, </v>
          </cell>
          <cell r="C472" t="str">
            <v xml:space="preserve">quatrocentos e setenta e um mil, </v>
          </cell>
          <cell r="D472" t="str">
            <v>quatrocentos e setenta e um</v>
          </cell>
          <cell r="E472" t="str">
            <v>quatrocentos e setenta e um centavos</v>
          </cell>
        </row>
        <row r="473">
          <cell r="A473">
            <v>472</v>
          </cell>
          <cell r="B473" t="str">
            <v xml:space="preserve">quatrocentos e setenta e dois milhões, </v>
          </cell>
          <cell r="C473" t="str">
            <v xml:space="preserve">quatrocentos e setenta e dois mil, </v>
          </cell>
          <cell r="D473" t="str">
            <v>quatrocentos e setenta e dois</v>
          </cell>
          <cell r="E473" t="str">
            <v>quatrocentos e setenta e dois centavos</v>
          </cell>
        </row>
        <row r="474">
          <cell r="A474">
            <v>473</v>
          </cell>
          <cell r="B474" t="str">
            <v xml:space="preserve">quatrocentos e setenta e tres milhões, </v>
          </cell>
          <cell r="C474" t="str">
            <v xml:space="preserve">quatrocentos e setenta e tres mil, </v>
          </cell>
          <cell r="D474" t="str">
            <v>quatrocentos e setenta e tres</v>
          </cell>
          <cell r="E474" t="str">
            <v>quatrocentos e setenta e tres centavos</v>
          </cell>
        </row>
        <row r="475">
          <cell r="A475">
            <v>474</v>
          </cell>
          <cell r="B475" t="str">
            <v xml:space="preserve">quatrocentos e setenta e quatro milhões, </v>
          </cell>
          <cell r="C475" t="str">
            <v xml:space="preserve">quatrocentos e setenta e quatro mil, </v>
          </cell>
          <cell r="D475" t="str">
            <v>quatrocentos e setenta e quatro</v>
          </cell>
          <cell r="E475" t="str">
            <v>quatrocentos e setenta e quatro centavos</v>
          </cell>
        </row>
        <row r="476">
          <cell r="A476">
            <v>475</v>
          </cell>
          <cell r="B476" t="str">
            <v xml:space="preserve">quatrocentos e setenta e cinco milhões, </v>
          </cell>
          <cell r="C476" t="str">
            <v xml:space="preserve">quatrocentos e setenta e cinco mil, </v>
          </cell>
          <cell r="D476" t="str">
            <v>quatrocentos e setenta e cinco</v>
          </cell>
          <cell r="E476" t="str">
            <v>quatrocentos e setenta e cinco centavos</v>
          </cell>
        </row>
        <row r="477">
          <cell r="A477">
            <v>476</v>
          </cell>
          <cell r="B477" t="str">
            <v xml:space="preserve">quatrocentos e setenta e seis milhões, </v>
          </cell>
          <cell r="C477" t="str">
            <v xml:space="preserve">quatrocentos e setenta e seis mil, </v>
          </cell>
          <cell r="D477" t="str">
            <v>quatrocentos e setenta e seis</v>
          </cell>
          <cell r="E477" t="str">
            <v>quatrocentos e setenta e seis centavos</v>
          </cell>
        </row>
        <row r="478">
          <cell r="A478">
            <v>477</v>
          </cell>
          <cell r="B478" t="str">
            <v xml:space="preserve">quatrocentos e setenta e sete milhões, </v>
          </cell>
          <cell r="C478" t="str">
            <v xml:space="preserve">quatrocentos e setenta e sete mil, </v>
          </cell>
          <cell r="D478" t="str">
            <v>quatrocentos e setenta e sete</v>
          </cell>
          <cell r="E478" t="str">
            <v>quatrocentos e setenta e sete centavos</v>
          </cell>
        </row>
        <row r="479">
          <cell r="A479">
            <v>478</v>
          </cell>
          <cell r="B479" t="str">
            <v xml:space="preserve">quatrocentos e setenta e oito milhões, </v>
          </cell>
          <cell r="C479" t="str">
            <v xml:space="preserve">quatrocentos e setenta e oito mil, </v>
          </cell>
          <cell r="D479" t="str">
            <v>quatrocentos e setenta e oito</v>
          </cell>
          <cell r="E479" t="str">
            <v>quatrocentos e setenta e oito centavos</v>
          </cell>
        </row>
        <row r="480">
          <cell r="A480">
            <v>479</v>
          </cell>
          <cell r="B480" t="str">
            <v xml:space="preserve">quatrocentos e setenta e nove milhões, </v>
          </cell>
          <cell r="C480" t="str">
            <v xml:space="preserve">quatrocentos e setenta e nove mil, </v>
          </cell>
          <cell r="D480" t="str">
            <v>quatrocentos e setenta e nove</v>
          </cell>
          <cell r="E480" t="str">
            <v>quatrocentos e setenta e nove centavos</v>
          </cell>
        </row>
        <row r="481">
          <cell r="A481">
            <v>480</v>
          </cell>
          <cell r="B481" t="str">
            <v xml:space="preserve">quatrocentos e oitenta milhões, </v>
          </cell>
          <cell r="C481" t="str">
            <v xml:space="preserve">quatrocentos e oitenta mil, </v>
          </cell>
          <cell r="D481" t="str">
            <v>quatrocentos e oitenta</v>
          </cell>
          <cell r="E481" t="str">
            <v>quatrocentos e oitenta centavos</v>
          </cell>
        </row>
        <row r="482">
          <cell r="A482">
            <v>481</v>
          </cell>
          <cell r="B482" t="str">
            <v xml:space="preserve">quatrocentos e oitenta e um milhões, </v>
          </cell>
          <cell r="C482" t="str">
            <v xml:space="preserve">quatrocentos e oitenta e um mil, </v>
          </cell>
          <cell r="D482" t="str">
            <v>quatrocentos e oitenta e um</v>
          </cell>
          <cell r="E482" t="str">
            <v>quatrocentos e oitenta e um centavos</v>
          </cell>
        </row>
        <row r="483">
          <cell r="A483">
            <v>482</v>
          </cell>
          <cell r="B483" t="str">
            <v xml:space="preserve">quatrocentos e oitenta e dois milhões, </v>
          </cell>
          <cell r="C483" t="str">
            <v xml:space="preserve">quatrocentos e oitenta e dois mil, </v>
          </cell>
          <cell r="D483" t="str">
            <v>quatrocentos e oitenta e dois</v>
          </cell>
          <cell r="E483" t="str">
            <v>quatrocentos e oitenta e dois centavos</v>
          </cell>
        </row>
        <row r="484">
          <cell r="A484">
            <v>483</v>
          </cell>
          <cell r="B484" t="str">
            <v xml:space="preserve">quatrocentos e oitenta e tres milhões, </v>
          </cell>
          <cell r="C484" t="str">
            <v xml:space="preserve">quatrocentos e oitenta e tres mil, </v>
          </cell>
          <cell r="D484" t="str">
            <v>quatrocentos e oitenta e tres</v>
          </cell>
          <cell r="E484" t="str">
            <v>quatrocentos e oitenta e tres centavos</v>
          </cell>
        </row>
        <row r="485">
          <cell r="A485">
            <v>484</v>
          </cell>
          <cell r="B485" t="str">
            <v xml:space="preserve">quatrocentos e oitenta e quatro milhões, </v>
          </cell>
          <cell r="C485" t="str">
            <v xml:space="preserve">quatrocentos e oitenta e quatro mil, </v>
          </cell>
          <cell r="D485" t="str">
            <v>quatrocentos e oitenta e quatro</v>
          </cell>
          <cell r="E485" t="str">
            <v>quatrocentos e oitenta e quatro centavos</v>
          </cell>
        </row>
        <row r="486">
          <cell r="A486">
            <v>485</v>
          </cell>
          <cell r="B486" t="str">
            <v xml:space="preserve">quatrocentos e oitenta e cinco milhões, </v>
          </cell>
          <cell r="C486" t="str">
            <v xml:space="preserve">quatrocentos e oitenta e cinco mil, </v>
          </cell>
          <cell r="D486" t="str">
            <v>quatrocentos e oitenta e cinco</v>
          </cell>
          <cell r="E486" t="str">
            <v>quatrocentos e oitenta e cinco centavos</v>
          </cell>
        </row>
        <row r="487">
          <cell r="A487">
            <v>486</v>
          </cell>
          <cell r="B487" t="str">
            <v xml:space="preserve">quatrocentos e oitenta e seis milhões, </v>
          </cell>
          <cell r="C487" t="str">
            <v xml:space="preserve">quatrocentos e oitenta e seis mil, </v>
          </cell>
          <cell r="D487" t="str">
            <v>quatrocentos e oitenta e seis</v>
          </cell>
          <cell r="E487" t="str">
            <v>quatrocentos e oitenta e seis centavos</v>
          </cell>
        </row>
        <row r="488">
          <cell r="A488">
            <v>487</v>
          </cell>
          <cell r="B488" t="str">
            <v xml:space="preserve">quatrocentos e oitenta e sete milhões, </v>
          </cell>
          <cell r="C488" t="str">
            <v xml:space="preserve">quatrocentos e oitenta e sete mil, </v>
          </cell>
          <cell r="D488" t="str">
            <v>quatrocentos e oitenta e sete</v>
          </cell>
          <cell r="E488" t="str">
            <v>quatrocentos e oitenta e sete centavos</v>
          </cell>
        </row>
        <row r="489">
          <cell r="A489">
            <v>488</v>
          </cell>
          <cell r="B489" t="str">
            <v xml:space="preserve">quatrocentos e oitenta e oito milhões, </v>
          </cell>
          <cell r="C489" t="str">
            <v xml:space="preserve">quatrocentos e oitenta e oito mil, </v>
          </cell>
          <cell r="D489" t="str">
            <v>quatrocentos e oitenta e oito</v>
          </cell>
          <cell r="E489" t="str">
            <v>quatrocentos e oitenta e oito centavos</v>
          </cell>
        </row>
        <row r="490">
          <cell r="A490">
            <v>489</v>
          </cell>
          <cell r="B490" t="str">
            <v xml:space="preserve">quatrocentos e oitenta e nove milhões, </v>
          </cell>
          <cell r="C490" t="str">
            <v xml:space="preserve">quatrocentos e oitenta e nove mil, </v>
          </cell>
          <cell r="D490" t="str">
            <v>quatrocentos e oitenta e nove</v>
          </cell>
          <cell r="E490" t="str">
            <v>quatrocentos e oitenta e nove centavos</v>
          </cell>
        </row>
        <row r="491">
          <cell r="A491">
            <v>490</v>
          </cell>
          <cell r="B491" t="str">
            <v xml:space="preserve">quatrocentos e noventa milhões, </v>
          </cell>
          <cell r="C491" t="str">
            <v xml:space="preserve">quatrocentos e noventa mil, </v>
          </cell>
          <cell r="D491" t="str">
            <v>quatrocentos e noventa</v>
          </cell>
          <cell r="E491" t="str">
            <v>quatrocentos e noventa centavos</v>
          </cell>
        </row>
        <row r="492">
          <cell r="A492">
            <v>491</v>
          </cell>
          <cell r="B492" t="str">
            <v xml:space="preserve">quatrocentos e noventa e um milhões, </v>
          </cell>
          <cell r="C492" t="str">
            <v xml:space="preserve">quatrocentos e noventa e um mil, </v>
          </cell>
          <cell r="D492" t="str">
            <v>quatrocentos e noventa e um</v>
          </cell>
          <cell r="E492" t="str">
            <v>quatrocentos e noventa e um centavos</v>
          </cell>
        </row>
        <row r="493">
          <cell r="A493">
            <v>492</v>
          </cell>
          <cell r="B493" t="str">
            <v xml:space="preserve">quatrocentos e noventa e dois milhões, </v>
          </cell>
          <cell r="C493" t="str">
            <v xml:space="preserve">quatrocentos e noventa e dois mil, </v>
          </cell>
          <cell r="D493" t="str">
            <v>quatrocentos e noventa e dois</v>
          </cell>
          <cell r="E493" t="str">
            <v>quatrocentos e noventa e dois centavos</v>
          </cell>
        </row>
        <row r="494">
          <cell r="A494">
            <v>493</v>
          </cell>
          <cell r="B494" t="str">
            <v xml:space="preserve">quatrocentos e noventa e tres milhões, </v>
          </cell>
          <cell r="C494" t="str">
            <v xml:space="preserve">quatrocentos e noventa e tres mil, </v>
          </cell>
          <cell r="D494" t="str">
            <v>quatrocentos e noventa e tres</v>
          </cell>
          <cell r="E494" t="str">
            <v>quatrocentos e noventa e tres centavos</v>
          </cell>
        </row>
        <row r="495">
          <cell r="A495">
            <v>494</v>
          </cell>
          <cell r="B495" t="str">
            <v xml:space="preserve">quatrocentos e noventa e quatro milhões, </v>
          </cell>
          <cell r="C495" t="str">
            <v xml:space="preserve">quatrocentos e noventa e quatro mil, </v>
          </cell>
          <cell r="D495" t="str">
            <v>quatrocentos e noventa e quatro</v>
          </cell>
          <cell r="E495" t="str">
            <v>quatrocentos e noventa e quatro centavos</v>
          </cell>
        </row>
        <row r="496">
          <cell r="A496">
            <v>495</v>
          </cell>
          <cell r="B496" t="str">
            <v xml:space="preserve">quatrocentos e noventa e cinco milhões, </v>
          </cell>
          <cell r="C496" t="str">
            <v xml:space="preserve">quatrocentos e noventa e cinco mil, </v>
          </cell>
          <cell r="D496" t="str">
            <v>quatrocentos e noventa e cinco</v>
          </cell>
          <cell r="E496" t="str">
            <v>quatrocentos e noventa e cinco centavos</v>
          </cell>
        </row>
        <row r="497">
          <cell r="A497">
            <v>496</v>
          </cell>
          <cell r="B497" t="str">
            <v xml:space="preserve">quatrocentos e noventa e seis milhões, </v>
          </cell>
          <cell r="C497" t="str">
            <v xml:space="preserve">quatrocentos e noventa e seis mil, </v>
          </cell>
          <cell r="D497" t="str">
            <v>quatrocentos e noventa e seis</v>
          </cell>
          <cell r="E497" t="str">
            <v>quatrocentos e noventa e seis centavos</v>
          </cell>
        </row>
        <row r="498">
          <cell r="A498">
            <v>497</v>
          </cell>
          <cell r="B498" t="str">
            <v xml:space="preserve">quatrocentos e noventa e sete milhões, </v>
          </cell>
          <cell r="C498" t="str">
            <v xml:space="preserve">quatrocentos e noventa e sete mil, </v>
          </cell>
          <cell r="D498" t="str">
            <v>quatrocentos e noventa e sete</v>
          </cell>
          <cell r="E498" t="str">
            <v>quatrocentos e noventa e sete centavos</v>
          </cell>
        </row>
        <row r="499">
          <cell r="A499">
            <v>498</v>
          </cell>
          <cell r="B499" t="str">
            <v xml:space="preserve">quatrocentos e noventa e oito milhões, </v>
          </cell>
          <cell r="C499" t="str">
            <v xml:space="preserve">quatrocentos e noventa e oito mil, </v>
          </cell>
          <cell r="D499" t="str">
            <v>quatrocentos e noventa e oito</v>
          </cell>
          <cell r="E499" t="str">
            <v>quatrocentos e noventa e oito centavos</v>
          </cell>
        </row>
        <row r="500">
          <cell r="A500">
            <v>499</v>
          </cell>
          <cell r="B500" t="str">
            <v xml:space="preserve">quatrocentos e noventa e nove milhões, </v>
          </cell>
          <cell r="C500" t="str">
            <v xml:space="preserve">quatrocentos e noventa e nove mil, </v>
          </cell>
          <cell r="D500" t="str">
            <v>quatrocentos e noventa e nove</v>
          </cell>
          <cell r="E500" t="str">
            <v>quatrocentos e noventa e nove centavos</v>
          </cell>
        </row>
        <row r="501">
          <cell r="A501">
            <v>500</v>
          </cell>
          <cell r="B501" t="str">
            <v xml:space="preserve">quinhentos milhões, </v>
          </cell>
          <cell r="C501" t="str">
            <v xml:space="preserve">quinhentos mil, </v>
          </cell>
          <cell r="D501" t="str">
            <v>quinhentos</v>
          </cell>
          <cell r="E501" t="str">
            <v>quinhentos centavos</v>
          </cell>
        </row>
        <row r="502">
          <cell r="A502">
            <v>501</v>
          </cell>
          <cell r="B502" t="str">
            <v xml:space="preserve">quinhentos e um milhões, </v>
          </cell>
          <cell r="C502" t="str">
            <v xml:space="preserve">quinhentos e um mil, </v>
          </cell>
          <cell r="D502" t="str">
            <v>quinhentos e um</v>
          </cell>
          <cell r="E502" t="str">
            <v>quinhentos e um centavos</v>
          </cell>
        </row>
        <row r="503">
          <cell r="A503">
            <v>502</v>
          </cell>
          <cell r="B503" t="str">
            <v xml:space="preserve">quinhentos e dois milhões, </v>
          </cell>
          <cell r="C503" t="str">
            <v xml:space="preserve">quinhentos e dois mil, </v>
          </cell>
          <cell r="D503" t="str">
            <v>quinhentos e dois</v>
          </cell>
          <cell r="E503" t="str">
            <v>quinhentos e dois centavos</v>
          </cell>
        </row>
        <row r="504">
          <cell r="A504">
            <v>503</v>
          </cell>
          <cell r="B504" t="str">
            <v xml:space="preserve">quinhentos e tres milhões, </v>
          </cell>
          <cell r="C504" t="str">
            <v xml:space="preserve">quinhentos e tres mil, </v>
          </cell>
          <cell r="D504" t="str">
            <v>quinhentos e tres</v>
          </cell>
          <cell r="E504" t="str">
            <v>quinhentos e tres centavos</v>
          </cell>
        </row>
        <row r="505">
          <cell r="A505">
            <v>504</v>
          </cell>
          <cell r="B505" t="str">
            <v xml:space="preserve">quinhentos e quatro milhões, </v>
          </cell>
          <cell r="C505" t="str">
            <v xml:space="preserve">quinhentos e quatro mil, </v>
          </cell>
          <cell r="D505" t="str">
            <v>quinhentos e quatro</v>
          </cell>
          <cell r="E505" t="str">
            <v>quinhentos e quatro centavos</v>
          </cell>
        </row>
        <row r="506">
          <cell r="A506">
            <v>505</v>
          </cell>
          <cell r="B506" t="str">
            <v xml:space="preserve">quinhentos e cinco milhões, </v>
          </cell>
          <cell r="C506" t="str">
            <v xml:space="preserve">quinhentos e cinco mil, </v>
          </cell>
          <cell r="D506" t="str">
            <v>quinhentos e cinco</v>
          </cell>
          <cell r="E506" t="str">
            <v>quinhentos e cinco centavos</v>
          </cell>
        </row>
        <row r="507">
          <cell r="A507">
            <v>506</v>
          </cell>
          <cell r="B507" t="str">
            <v xml:space="preserve">quinhentos e seis milhões, </v>
          </cell>
          <cell r="C507" t="str">
            <v xml:space="preserve">quinhentos e seis mil, </v>
          </cell>
          <cell r="D507" t="str">
            <v>quinhentos e seis</v>
          </cell>
          <cell r="E507" t="str">
            <v>quinhentos e seis centavos</v>
          </cell>
        </row>
        <row r="508">
          <cell r="A508">
            <v>507</v>
          </cell>
          <cell r="B508" t="str">
            <v xml:space="preserve">quinhentos e sete milhões, </v>
          </cell>
          <cell r="C508" t="str">
            <v xml:space="preserve">quinhentos e sete mil, </v>
          </cell>
          <cell r="D508" t="str">
            <v>quinhentos e sete</v>
          </cell>
          <cell r="E508" t="str">
            <v>quinhentos e sete centavos</v>
          </cell>
        </row>
        <row r="509">
          <cell r="A509">
            <v>508</v>
          </cell>
          <cell r="B509" t="str">
            <v xml:space="preserve">quinhentos e oito milhões, </v>
          </cell>
          <cell r="C509" t="str">
            <v xml:space="preserve">quinhentos e oito mil, </v>
          </cell>
          <cell r="D509" t="str">
            <v>quinhentos e oito</v>
          </cell>
          <cell r="E509" t="str">
            <v>quinhentos e oito centavos</v>
          </cell>
        </row>
        <row r="510">
          <cell r="A510">
            <v>509</v>
          </cell>
          <cell r="B510" t="str">
            <v xml:space="preserve">quinhentos e nove milhões, </v>
          </cell>
          <cell r="C510" t="str">
            <v xml:space="preserve">quinhentos e nove mil, </v>
          </cell>
          <cell r="D510" t="str">
            <v>quinhentos e nove</v>
          </cell>
          <cell r="E510" t="str">
            <v>quinhentos e nove centavos</v>
          </cell>
        </row>
        <row r="511">
          <cell r="A511">
            <v>510</v>
          </cell>
          <cell r="B511" t="str">
            <v xml:space="preserve">quinhentos e dez milhões, </v>
          </cell>
          <cell r="C511" t="str">
            <v xml:space="preserve">quinhentos e dez mil, </v>
          </cell>
          <cell r="D511" t="str">
            <v>quinhentos e dez</v>
          </cell>
          <cell r="E511" t="str">
            <v>quinhentos e dez centavos</v>
          </cell>
        </row>
        <row r="512">
          <cell r="A512">
            <v>511</v>
          </cell>
          <cell r="B512" t="str">
            <v xml:space="preserve">quinhentos e onze milhões, </v>
          </cell>
          <cell r="C512" t="str">
            <v xml:space="preserve">quinhentos e onze mil, </v>
          </cell>
          <cell r="D512" t="str">
            <v>quinhentos e onze</v>
          </cell>
          <cell r="E512" t="str">
            <v>quinhentos e onze centavos</v>
          </cell>
        </row>
        <row r="513">
          <cell r="A513">
            <v>512</v>
          </cell>
          <cell r="B513" t="str">
            <v xml:space="preserve">quinhentos e doze milhões, </v>
          </cell>
          <cell r="C513" t="str">
            <v xml:space="preserve">quinhentos e doze mil, </v>
          </cell>
          <cell r="D513" t="str">
            <v>quinhentos e doze</v>
          </cell>
          <cell r="E513" t="str">
            <v>quinhentos e doze centavos</v>
          </cell>
        </row>
        <row r="514">
          <cell r="A514">
            <v>513</v>
          </cell>
          <cell r="B514" t="str">
            <v xml:space="preserve">quinhentos e treze milhões, </v>
          </cell>
          <cell r="C514" t="str">
            <v xml:space="preserve">quinhentos e treze mil, </v>
          </cell>
          <cell r="D514" t="str">
            <v>quinhentos e treze</v>
          </cell>
          <cell r="E514" t="str">
            <v>quinhentos e treze centavos</v>
          </cell>
        </row>
        <row r="515">
          <cell r="A515">
            <v>514</v>
          </cell>
          <cell r="B515" t="str">
            <v xml:space="preserve">quinhentos e quatorze milhões, </v>
          </cell>
          <cell r="C515" t="str">
            <v xml:space="preserve">quinhentos e quatorze mil, </v>
          </cell>
          <cell r="D515" t="str">
            <v>quinhentos e quatorze</v>
          </cell>
          <cell r="E515" t="str">
            <v>quinhentos e quatorze centavos</v>
          </cell>
        </row>
        <row r="516">
          <cell r="A516">
            <v>515</v>
          </cell>
          <cell r="B516" t="str">
            <v xml:space="preserve">quinhentos e quinze milhões, </v>
          </cell>
          <cell r="C516" t="str">
            <v xml:space="preserve">quinhentos e quinze mil, </v>
          </cell>
          <cell r="D516" t="str">
            <v>quinhentos e quinze</v>
          </cell>
          <cell r="E516" t="str">
            <v>quinhentos e quinze centavos</v>
          </cell>
        </row>
        <row r="517">
          <cell r="A517">
            <v>516</v>
          </cell>
          <cell r="B517" t="str">
            <v xml:space="preserve">quinhentos e dezesseis milhões, </v>
          </cell>
          <cell r="C517" t="str">
            <v xml:space="preserve">quinhentos e dezesseis mil, </v>
          </cell>
          <cell r="D517" t="str">
            <v>quinhentos e dezesseis</v>
          </cell>
          <cell r="E517" t="str">
            <v>quinhentos e dezesseis centavos</v>
          </cell>
        </row>
        <row r="518">
          <cell r="A518">
            <v>517</v>
          </cell>
          <cell r="B518" t="str">
            <v xml:space="preserve">quinhentos e dezessete milhões, </v>
          </cell>
          <cell r="C518" t="str">
            <v xml:space="preserve">quinhentos e dezessete mil, </v>
          </cell>
          <cell r="D518" t="str">
            <v>quinhentos e dezessete</v>
          </cell>
          <cell r="E518" t="str">
            <v>quinhentos e dezessete centavos</v>
          </cell>
        </row>
        <row r="519">
          <cell r="A519">
            <v>518</v>
          </cell>
          <cell r="B519" t="str">
            <v xml:space="preserve">quinhentos e dezoito milhões, </v>
          </cell>
          <cell r="C519" t="str">
            <v xml:space="preserve">quinhentos e dezoito mil, </v>
          </cell>
          <cell r="D519" t="str">
            <v>quinhentos e dezoito</v>
          </cell>
          <cell r="E519" t="str">
            <v>quinhentos e dezoito centavos</v>
          </cell>
        </row>
        <row r="520">
          <cell r="A520">
            <v>519</v>
          </cell>
          <cell r="B520" t="str">
            <v xml:space="preserve">quinhentos e dezenove milhões, </v>
          </cell>
          <cell r="C520" t="str">
            <v xml:space="preserve">quinhentos e dezenove mil, </v>
          </cell>
          <cell r="D520" t="str">
            <v>quinhentos e dezenove</v>
          </cell>
          <cell r="E520" t="str">
            <v>quinhentos e dezenove centavos</v>
          </cell>
        </row>
        <row r="521">
          <cell r="A521">
            <v>520</v>
          </cell>
          <cell r="B521" t="str">
            <v xml:space="preserve">quinhentos e vinte milhões, </v>
          </cell>
          <cell r="C521" t="str">
            <v xml:space="preserve">quinhentos e vinte mil, </v>
          </cell>
          <cell r="D521" t="str">
            <v>quinhentos e vinte</v>
          </cell>
          <cell r="E521" t="str">
            <v>quinhentos e vinte centavos</v>
          </cell>
        </row>
        <row r="522">
          <cell r="A522">
            <v>521</v>
          </cell>
          <cell r="B522" t="str">
            <v xml:space="preserve">quinhentos e vinte e um milhões, </v>
          </cell>
          <cell r="C522" t="str">
            <v xml:space="preserve">quinhentos e vinte e um mil, </v>
          </cell>
          <cell r="D522" t="str">
            <v>quinhentos e vinte e um</v>
          </cell>
          <cell r="E522" t="str">
            <v>quinhentos e vinte e um centavos</v>
          </cell>
        </row>
        <row r="523">
          <cell r="A523">
            <v>522</v>
          </cell>
          <cell r="B523" t="str">
            <v xml:space="preserve">quinhentos e vinte e dois milhões, </v>
          </cell>
          <cell r="C523" t="str">
            <v xml:space="preserve">quinhentos e vinte e dois mil, </v>
          </cell>
          <cell r="D523" t="str">
            <v>quinhentos e vinte e dois</v>
          </cell>
          <cell r="E523" t="str">
            <v>quinhentos e vinte e dois centavos</v>
          </cell>
        </row>
        <row r="524">
          <cell r="A524">
            <v>523</v>
          </cell>
          <cell r="B524" t="str">
            <v xml:space="preserve">quinhentos e vinte e tres milhões, </v>
          </cell>
          <cell r="C524" t="str">
            <v xml:space="preserve">quinhentos e vinte e tres mil, </v>
          </cell>
          <cell r="D524" t="str">
            <v>quinhentos e vinte e tres</v>
          </cell>
          <cell r="E524" t="str">
            <v>quinhentos e vinte e tres centavos</v>
          </cell>
        </row>
        <row r="525">
          <cell r="A525">
            <v>524</v>
          </cell>
          <cell r="B525" t="str">
            <v xml:space="preserve">quinhentos e vinte e quatro milhões, </v>
          </cell>
          <cell r="C525" t="str">
            <v xml:space="preserve">quinhentos e vinte e quatro mil, </v>
          </cell>
          <cell r="D525" t="str">
            <v>quinhentos e vinte e quatro</v>
          </cell>
          <cell r="E525" t="str">
            <v>quinhentos e vinte e quatro centavos</v>
          </cell>
        </row>
        <row r="526">
          <cell r="A526">
            <v>525</v>
          </cell>
          <cell r="B526" t="str">
            <v xml:space="preserve">quinhentos e vinte e cinco milhões, </v>
          </cell>
          <cell r="C526" t="str">
            <v xml:space="preserve">quinhentos e vinte e cinco mil, </v>
          </cell>
          <cell r="D526" t="str">
            <v>quinhentos e vinte e cinco</v>
          </cell>
          <cell r="E526" t="str">
            <v>quinhentos e vinte e cinco centavos</v>
          </cell>
        </row>
        <row r="527">
          <cell r="A527">
            <v>526</v>
          </cell>
          <cell r="B527" t="str">
            <v xml:space="preserve">quinhentos e vinte e seis milhões, </v>
          </cell>
          <cell r="C527" t="str">
            <v xml:space="preserve">quinhentos e vinte e seis mil, </v>
          </cell>
          <cell r="D527" t="str">
            <v>quinhentos e vinte e seis</v>
          </cell>
          <cell r="E527" t="str">
            <v>quinhentos e vinte e seis centavos</v>
          </cell>
        </row>
        <row r="528">
          <cell r="A528">
            <v>527</v>
          </cell>
          <cell r="B528" t="str">
            <v xml:space="preserve">quinhentos e vinte e sete milhões, </v>
          </cell>
          <cell r="C528" t="str">
            <v xml:space="preserve">quinhentos e vinte e sete mil, </v>
          </cell>
          <cell r="D528" t="str">
            <v>quinhentos e vinte e sete</v>
          </cell>
          <cell r="E528" t="str">
            <v>quinhentos e vinte e sete centavos</v>
          </cell>
        </row>
        <row r="529">
          <cell r="A529">
            <v>528</v>
          </cell>
          <cell r="B529" t="str">
            <v xml:space="preserve">quinhentos e vinte e oito milhões, </v>
          </cell>
          <cell r="C529" t="str">
            <v xml:space="preserve">quinhentos e vinte e oito mil, </v>
          </cell>
          <cell r="D529" t="str">
            <v>quinhentos e vinte e oito</v>
          </cell>
          <cell r="E529" t="str">
            <v>quinhentos e vinte e oito centavos</v>
          </cell>
        </row>
        <row r="530">
          <cell r="A530">
            <v>529</v>
          </cell>
          <cell r="B530" t="str">
            <v xml:space="preserve">quinhentos e vinte e nove milhões, </v>
          </cell>
          <cell r="C530" t="str">
            <v xml:space="preserve">quinhentos e vinte e nove mil, </v>
          </cell>
          <cell r="D530" t="str">
            <v>quinhentos e vinte e nove</v>
          </cell>
          <cell r="E530" t="str">
            <v>quinhentos e vinte e nove centavos</v>
          </cell>
        </row>
        <row r="531">
          <cell r="A531">
            <v>530</v>
          </cell>
          <cell r="B531" t="str">
            <v xml:space="preserve">quinhentos e trinta milhões, </v>
          </cell>
          <cell r="C531" t="str">
            <v xml:space="preserve">quinhentos e trinta mil, </v>
          </cell>
          <cell r="D531" t="str">
            <v>quinhentos e trinta</v>
          </cell>
          <cell r="E531" t="str">
            <v>quinhentos e trinta centavos</v>
          </cell>
        </row>
        <row r="532">
          <cell r="A532">
            <v>531</v>
          </cell>
          <cell r="B532" t="str">
            <v xml:space="preserve">quinhentos e trinta e um milhões, </v>
          </cell>
          <cell r="C532" t="str">
            <v xml:space="preserve">quinhentos e trinta e um mil, </v>
          </cell>
          <cell r="D532" t="str">
            <v>quinhentos e trinta e um</v>
          </cell>
          <cell r="E532" t="str">
            <v>quinhentos e trinta e um centavos</v>
          </cell>
        </row>
        <row r="533">
          <cell r="A533">
            <v>532</v>
          </cell>
          <cell r="B533" t="str">
            <v xml:space="preserve">quinhentos e trinta e dois milhões, </v>
          </cell>
          <cell r="C533" t="str">
            <v xml:space="preserve">quinhentos e trinta e dois mil, </v>
          </cell>
          <cell r="D533" t="str">
            <v>quinhentos e trinta e dois</v>
          </cell>
          <cell r="E533" t="str">
            <v>quinhentos e trinta e dois centavos</v>
          </cell>
        </row>
        <row r="534">
          <cell r="A534">
            <v>533</v>
          </cell>
          <cell r="B534" t="str">
            <v xml:space="preserve">quinhentos e trinta e tres milhões, </v>
          </cell>
          <cell r="C534" t="str">
            <v xml:space="preserve">quinhentos e trinta e tres mil, </v>
          </cell>
          <cell r="D534" t="str">
            <v>quinhentos e trinta e tres</v>
          </cell>
          <cell r="E534" t="str">
            <v>quinhentos e trinta e tres centavos</v>
          </cell>
        </row>
        <row r="535">
          <cell r="A535">
            <v>534</v>
          </cell>
          <cell r="B535" t="str">
            <v xml:space="preserve">quinhentos e trinta e quatro milhões, </v>
          </cell>
          <cell r="C535" t="str">
            <v xml:space="preserve">quinhentos e trinta e quatro mil, </v>
          </cell>
          <cell r="D535" t="str">
            <v>quinhentos e trinta e quatro</v>
          </cell>
          <cell r="E535" t="str">
            <v>quinhentos e trinta e quatro centavos</v>
          </cell>
        </row>
        <row r="536">
          <cell r="A536">
            <v>535</v>
          </cell>
          <cell r="B536" t="str">
            <v xml:space="preserve">quinhentos e trinta e cinco milhões, </v>
          </cell>
          <cell r="C536" t="str">
            <v xml:space="preserve">quinhentos e trinta e cinco mil, </v>
          </cell>
          <cell r="D536" t="str">
            <v>quinhentos e trinta e cinco</v>
          </cell>
          <cell r="E536" t="str">
            <v>quinhentos e trinta e cinco centavos</v>
          </cell>
        </row>
        <row r="537">
          <cell r="A537">
            <v>536</v>
          </cell>
          <cell r="B537" t="str">
            <v xml:space="preserve">quinhentos e trinta e seis milhões, </v>
          </cell>
          <cell r="C537" t="str">
            <v xml:space="preserve">quinhentos e trinta e seis mil, </v>
          </cell>
          <cell r="D537" t="str">
            <v>quinhentos e trinta e seis</v>
          </cell>
          <cell r="E537" t="str">
            <v>quinhentos e trinta e seis centavos</v>
          </cell>
        </row>
        <row r="538">
          <cell r="A538">
            <v>537</v>
          </cell>
          <cell r="B538" t="str">
            <v xml:space="preserve">quinhentos e trinta e sete milhões, </v>
          </cell>
          <cell r="C538" t="str">
            <v xml:space="preserve">quinhentos e trinta e sete mil, </v>
          </cell>
          <cell r="D538" t="str">
            <v>quinhentos e trinta e sete</v>
          </cell>
          <cell r="E538" t="str">
            <v>quinhentos e trinta e sete centavos</v>
          </cell>
        </row>
        <row r="539">
          <cell r="A539">
            <v>538</v>
          </cell>
          <cell r="B539" t="str">
            <v xml:space="preserve">quinhentos e trinta e oito milhões, </v>
          </cell>
          <cell r="C539" t="str">
            <v xml:space="preserve">quinhentos e trinta e oito mil, </v>
          </cell>
          <cell r="D539" t="str">
            <v>quinhentos e trinta e oito</v>
          </cell>
          <cell r="E539" t="str">
            <v>quinhentos e trinta e oito centavos</v>
          </cell>
        </row>
        <row r="540">
          <cell r="A540">
            <v>539</v>
          </cell>
          <cell r="B540" t="str">
            <v xml:space="preserve">quinhentos e trinta e nove milhões, </v>
          </cell>
          <cell r="C540" t="str">
            <v xml:space="preserve">quinhentos e trinta e nove mil, </v>
          </cell>
          <cell r="D540" t="str">
            <v>quinhentos e trinta e nove</v>
          </cell>
          <cell r="E540" t="str">
            <v>quinhentos e trinta e nove centavos</v>
          </cell>
        </row>
        <row r="541">
          <cell r="A541">
            <v>540</v>
          </cell>
          <cell r="B541" t="str">
            <v xml:space="preserve">quinhentos e quarenta milhões, </v>
          </cell>
          <cell r="C541" t="str">
            <v xml:space="preserve">quinhentos e quarenta mil, </v>
          </cell>
          <cell r="D541" t="str">
            <v>quinhentos e quarenta</v>
          </cell>
          <cell r="E541" t="str">
            <v>quinhentos e quarenta centavos</v>
          </cell>
        </row>
        <row r="542">
          <cell r="A542">
            <v>541</v>
          </cell>
          <cell r="B542" t="str">
            <v xml:space="preserve">quinhentos e quarenta e um milhões, </v>
          </cell>
          <cell r="C542" t="str">
            <v xml:space="preserve">quinhentos e quarenta e um mil, </v>
          </cell>
          <cell r="D542" t="str">
            <v>quinhentos e quarenta e um</v>
          </cell>
          <cell r="E542" t="str">
            <v>quinhentos e quarenta e um centavos</v>
          </cell>
        </row>
        <row r="543">
          <cell r="A543">
            <v>542</v>
          </cell>
          <cell r="B543" t="str">
            <v xml:space="preserve">quinhentos e quarenta e dois milhões, </v>
          </cell>
          <cell r="C543" t="str">
            <v xml:space="preserve">quinhentos e quarenta e dois mil, </v>
          </cell>
          <cell r="D543" t="str">
            <v>quinhentos e quarenta e dois</v>
          </cell>
          <cell r="E543" t="str">
            <v>quinhentos e quarenta e dois centavos</v>
          </cell>
        </row>
        <row r="544">
          <cell r="A544">
            <v>543</v>
          </cell>
          <cell r="B544" t="str">
            <v xml:space="preserve">quinhentos e quarenta e tres milhões, </v>
          </cell>
          <cell r="C544" t="str">
            <v xml:space="preserve">quinhentos e quarenta e tres mil, </v>
          </cell>
          <cell r="D544" t="str">
            <v>quinhentos e quarenta e tres</v>
          </cell>
          <cell r="E544" t="str">
            <v>quinhentos e quarenta e tres centavos</v>
          </cell>
        </row>
        <row r="545">
          <cell r="A545">
            <v>544</v>
          </cell>
          <cell r="B545" t="str">
            <v xml:space="preserve">quinhentos e quarenta e quatro milhões, </v>
          </cell>
          <cell r="C545" t="str">
            <v xml:space="preserve">quinhentos e quarenta e quatro mil, </v>
          </cell>
          <cell r="D545" t="str">
            <v>quinhentos e quarenta e quatro</v>
          </cell>
          <cell r="E545" t="str">
            <v>quinhentos e quarenta e quatro centavos</v>
          </cell>
        </row>
        <row r="546">
          <cell r="A546">
            <v>545</v>
          </cell>
          <cell r="B546" t="str">
            <v xml:space="preserve">quinhentos e quarenta e cinco milhões, </v>
          </cell>
          <cell r="C546" t="str">
            <v xml:space="preserve">quinhentos e quarenta e cinco mil, </v>
          </cell>
          <cell r="D546" t="str">
            <v>quinhentos e quarenta e cinco</v>
          </cell>
          <cell r="E546" t="str">
            <v>quinhentos e quarenta e cinco centavos</v>
          </cell>
        </row>
        <row r="547">
          <cell r="A547">
            <v>546</v>
          </cell>
          <cell r="B547" t="str">
            <v xml:space="preserve">quinhentos e quarenta e seis milhões, </v>
          </cell>
          <cell r="C547" t="str">
            <v xml:space="preserve">quinhentos e quarenta e seis mil, </v>
          </cell>
          <cell r="D547" t="str">
            <v>quinhentos e quarenta e seis</v>
          </cell>
          <cell r="E547" t="str">
            <v>quinhentos e quarenta e seis centavos</v>
          </cell>
        </row>
        <row r="548">
          <cell r="A548">
            <v>547</v>
          </cell>
          <cell r="B548" t="str">
            <v xml:space="preserve">quinhentos e quarenta e sete milhões, </v>
          </cell>
          <cell r="C548" t="str">
            <v xml:space="preserve">quinhentos e quarenta e sete mil, </v>
          </cell>
          <cell r="D548" t="str">
            <v>quinhentos e quarenta e sete</v>
          </cell>
          <cell r="E548" t="str">
            <v>quinhentos e quarenta e sete centavos</v>
          </cell>
        </row>
        <row r="549">
          <cell r="A549">
            <v>548</v>
          </cell>
          <cell r="B549" t="str">
            <v xml:space="preserve">quinhentos e quarenta e oito milhões, </v>
          </cell>
          <cell r="C549" t="str">
            <v xml:space="preserve">quinhentos e quarenta e oito mil, </v>
          </cell>
          <cell r="D549" t="str">
            <v>quinhentos e quarenta e oito</v>
          </cell>
          <cell r="E549" t="str">
            <v>quinhentos e quarenta e oito centavos</v>
          </cell>
        </row>
        <row r="550">
          <cell r="A550">
            <v>549</v>
          </cell>
          <cell r="B550" t="str">
            <v xml:space="preserve">quinhentos e quarenta e nove milhões, </v>
          </cell>
          <cell r="C550" t="str">
            <v xml:space="preserve">quinhentos e quarenta e nove mil, </v>
          </cell>
          <cell r="D550" t="str">
            <v>quinhentos e quarenta e nove</v>
          </cell>
          <cell r="E550" t="str">
            <v>quinhentos e quarenta e nove centavos</v>
          </cell>
        </row>
        <row r="551">
          <cell r="A551">
            <v>550</v>
          </cell>
          <cell r="B551" t="str">
            <v xml:space="preserve">quinhentos e cinquenta milhões, </v>
          </cell>
          <cell r="C551" t="str">
            <v xml:space="preserve">quinhentos e cinquenta mil, </v>
          </cell>
          <cell r="D551" t="str">
            <v>quinhentos e cinquenta</v>
          </cell>
          <cell r="E551" t="str">
            <v>quinhentos e cinquenta centavos</v>
          </cell>
        </row>
        <row r="552">
          <cell r="A552">
            <v>551</v>
          </cell>
          <cell r="B552" t="str">
            <v xml:space="preserve">quinhentos e cinquenta e um milhões, </v>
          </cell>
          <cell r="C552" t="str">
            <v xml:space="preserve">quinhentos e cinquenta e um mil, </v>
          </cell>
          <cell r="D552" t="str">
            <v>quinhentos e cinquenta e um</v>
          </cell>
          <cell r="E552" t="str">
            <v>quinhentos e cinquenta e um centavos</v>
          </cell>
        </row>
        <row r="553">
          <cell r="A553">
            <v>552</v>
          </cell>
          <cell r="B553" t="str">
            <v xml:space="preserve">quinhentos e cinquenta e dois milhões, </v>
          </cell>
          <cell r="C553" t="str">
            <v xml:space="preserve">quinhentos e cinquenta e dois mil, </v>
          </cell>
          <cell r="D553" t="str">
            <v>quinhentos e cinquenta e dois</v>
          </cell>
          <cell r="E553" t="str">
            <v>quinhentos e cinquenta e dois centavos</v>
          </cell>
        </row>
        <row r="554">
          <cell r="A554">
            <v>553</v>
          </cell>
          <cell r="B554" t="str">
            <v xml:space="preserve">quinhentos e cinquenta e tres milhões, </v>
          </cell>
          <cell r="C554" t="str">
            <v xml:space="preserve">quinhentos e cinquenta e tres mil, </v>
          </cell>
          <cell r="D554" t="str">
            <v>quinhentos e cinquenta e tres</v>
          </cell>
          <cell r="E554" t="str">
            <v>quinhentos e cinquenta e tres centavos</v>
          </cell>
        </row>
        <row r="555">
          <cell r="A555">
            <v>554</v>
          </cell>
          <cell r="B555" t="str">
            <v xml:space="preserve">quinhentos e cinquenta e quatro milhões, </v>
          </cell>
          <cell r="C555" t="str">
            <v xml:space="preserve">quinhentos e cinquenta e quatro mil, </v>
          </cell>
          <cell r="D555" t="str">
            <v>quinhentos e cinquenta e quatro</v>
          </cell>
          <cell r="E555" t="str">
            <v>quinhentos e cinquenta e quatro centavos</v>
          </cell>
        </row>
        <row r="556">
          <cell r="A556">
            <v>555</v>
          </cell>
          <cell r="B556" t="str">
            <v xml:space="preserve">quinhentos e cinquenta e cinco milhões, </v>
          </cell>
          <cell r="C556" t="str">
            <v xml:space="preserve">quinhentos e cinquenta e cinco mil, </v>
          </cell>
          <cell r="D556" t="str">
            <v>quinhentos e cinquenta e cinco</v>
          </cell>
          <cell r="E556" t="str">
            <v>quinhentos e cinquenta e cinco centavos</v>
          </cell>
        </row>
        <row r="557">
          <cell r="A557">
            <v>556</v>
          </cell>
          <cell r="B557" t="str">
            <v xml:space="preserve">quinhentos e cinquenta e seis milhões, </v>
          </cell>
          <cell r="C557" t="str">
            <v xml:space="preserve">quinhentos e cinquenta e seis mil, </v>
          </cell>
          <cell r="D557" t="str">
            <v>quinhentos e cinquenta e seis</v>
          </cell>
          <cell r="E557" t="str">
            <v>quinhentos e cinquenta e seis centavos</v>
          </cell>
        </row>
        <row r="558">
          <cell r="A558">
            <v>557</v>
          </cell>
          <cell r="B558" t="str">
            <v xml:space="preserve">quinhentos e cinquenta e sete milhões, </v>
          </cell>
          <cell r="C558" t="str">
            <v xml:space="preserve">quinhentos e cinquenta e sete mil, </v>
          </cell>
          <cell r="D558" t="str">
            <v>quinhentos e cinquenta e sete</v>
          </cell>
          <cell r="E558" t="str">
            <v>quinhentos e cinquenta e sete centavos</v>
          </cell>
        </row>
        <row r="559">
          <cell r="A559">
            <v>558</v>
          </cell>
          <cell r="B559" t="str">
            <v xml:space="preserve">quinhentos e cinquenta e oito milhões, </v>
          </cell>
          <cell r="C559" t="str">
            <v xml:space="preserve">quinhentos e cinquenta e oito mil, </v>
          </cell>
          <cell r="D559" t="str">
            <v>quinhentos e cinquenta e oito</v>
          </cell>
          <cell r="E559" t="str">
            <v>quinhentos e cinquenta e oito centavos</v>
          </cell>
        </row>
        <row r="560">
          <cell r="A560">
            <v>559</v>
          </cell>
          <cell r="B560" t="str">
            <v xml:space="preserve">quinhentos e cinquenta e nove milhões, </v>
          </cell>
          <cell r="C560" t="str">
            <v xml:space="preserve">quinhentos e cinquenta e nove mil, </v>
          </cell>
          <cell r="D560" t="str">
            <v>quinhentos e cinquenta e nove</v>
          </cell>
          <cell r="E560" t="str">
            <v>quinhentos e cinquenta e nove centavos</v>
          </cell>
        </row>
        <row r="561">
          <cell r="A561">
            <v>560</v>
          </cell>
          <cell r="B561" t="str">
            <v xml:space="preserve">quinhentos e sessenta milhões, </v>
          </cell>
          <cell r="C561" t="str">
            <v xml:space="preserve">quinhentos e sessenta mil, </v>
          </cell>
          <cell r="D561" t="str">
            <v>quinhentos e sessenta</v>
          </cell>
          <cell r="E561" t="str">
            <v>quinhentos e sessenta centavos</v>
          </cell>
        </row>
        <row r="562">
          <cell r="A562">
            <v>561</v>
          </cell>
          <cell r="B562" t="str">
            <v xml:space="preserve">quinhentos e sessenta e um milhões, </v>
          </cell>
          <cell r="C562" t="str">
            <v xml:space="preserve">quinhentos e sessenta e um mil, </v>
          </cell>
          <cell r="D562" t="str">
            <v>quinhentos e sessenta e um</v>
          </cell>
          <cell r="E562" t="str">
            <v>quinhentos e sessenta e um centavos</v>
          </cell>
        </row>
        <row r="563">
          <cell r="A563">
            <v>562</v>
          </cell>
          <cell r="B563" t="str">
            <v xml:space="preserve">quinhentos e sessenta e dois milhões, </v>
          </cell>
          <cell r="C563" t="str">
            <v xml:space="preserve">quinhentos e sessenta e dois mil, </v>
          </cell>
          <cell r="D563" t="str">
            <v>quinhentos e sessenta e dois</v>
          </cell>
          <cell r="E563" t="str">
            <v>quinhentos e sessenta e dois centavos</v>
          </cell>
        </row>
        <row r="564">
          <cell r="A564">
            <v>563</v>
          </cell>
          <cell r="B564" t="str">
            <v xml:space="preserve">quinhentos e sessenta e tres milhões, </v>
          </cell>
          <cell r="C564" t="str">
            <v xml:space="preserve">quinhentos e sessenta e tres mil, </v>
          </cell>
          <cell r="D564" t="str">
            <v>quinhentos e sessenta e tres</v>
          </cell>
          <cell r="E564" t="str">
            <v>quinhentos e sessenta e tres centavos</v>
          </cell>
        </row>
        <row r="565">
          <cell r="A565">
            <v>564</v>
          </cell>
          <cell r="B565" t="str">
            <v xml:space="preserve">quinhentos e sessenta e quatro milhões, </v>
          </cell>
          <cell r="C565" t="str">
            <v xml:space="preserve">quinhentos e sessenta e quatro mil, </v>
          </cell>
          <cell r="D565" t="str">
            <v>quinhentos e sessenta e quatro</v>
          </cell>
          <cell r="E565" t="str">
            <v>quinhentos e sessenta e quatro centavos</v>
          </cell>
        </row>
        <row r="566">
          <cell r="A566">
            <v>565</v>
          </cell>
          <cell r="B566" t="str">
            <v xml:space="preserve">quinhentos e sessenta e cinco milhões, </v>
          </cell>
          <cell r="C566" t="str">
            <v xml:space="preserve">quinhentos e sessenta e cinco mil, </v>
          </cell>
          <cell r="D566" t="str">
            <v>quinhentos e sessenta e cinco</v>
          </cell>
          <cell r="E566" t="str">
            <v>quinhentos e sessenta e cinco centavos</v>
          </cell>
        </row>
        <row r="567">
          <cell r="A567">
            <v>566</v>
          </cell>
          <cell r="B567" t="str">
            <v xml:space="preserve">quinhentos e sessenta e seis milhões, </v>
          </cell>
          <cell r="C567" t="str">
            <v xml:space="preserve">quinhentos e sessenta e seis mil, </v>
          </cell>
          <cell r="D567" t="str">
            <v>quinhentos e sessenta e seis</v>
          </cell>
          <cell r="E567" t="str">
            <v>quinhentos e sessenta e seis centavos</v>
          </cell>
        </row>
        <row r="568">
          <cell r="A568">
            <v>567</v>
          </cell>
          <cell r="B568" t="str">
            <v xml:space="preserve">quinhentos e sessenta e sete milhões, </v>
          </cell>
          <cell r="C568" t="str">
            <v xml:space="preserve">quinhentos e sessenta e sete mil, </v>
          </cell>
          <cell r="D568" t="str">
            <v>quinhentos e sessenta e sete</v>
          </cell>
          <cell r="E568" t="str">
            <v>quinhentos e sessenta e sete centavos</v>
          </cell>
        </row>
        <row r="569">
          <cell r="A569">
            <v>568</v>
          </cell>
          <cell r="B569" t="str">
            <v xml:space="preserve">quinhentos e sessenta e oito milhões, </v>
          </cell>
          <cell r="C569" t="str">
            <v xml:space="preserve">quinhentos e sessenta e oito mil, </v>
          </cell>
          <cell r="D569" t="str">
            <v>quinhentos e sessenta e oito</v>
          </cell>
          <cell r="E569" t="str">
            <v>quinhentos e sessenta e oito centavos</v>
          </cell>
        </row>
        <row r="570">
          <cell r="A570">
            <v>569</v>
          </cell>
          <cell r="B570" t="str">
            <v xml:space="preserve">quinhentos e sessenta e nove milhões, </v>
          </cell>
          <cell r="C570" t="str">
            <v xml:space="preserve">quinhentos e sessenta e nove mil, </v>
          </cell>
          <cell r="D570" t="str">
            <v>quinhentos e sessenta e nove</v>
          </cell>
          <cell r="E570" t="str">
            <v>quinhentos e sessenta e nove centavos</v>
          </cell>
        </row>
        <row r="571">
          <cell r="A571">
            <v>570</v>
          </cell>
          <cell r="B571" t="str">
            <v xml:space="preserve">quinhentos e setenta milhões, </v>
          </cell>
          <cell r="C571" t="str">
            <v xml:space="preserve">quinhentos e setenta mil, </v>
          </cell>
          <cell r="D571" t="str">
            <v>quinhentos e setenta</v>
          </cell>
          <cell r="E571" t="str">
            <v>quinhentos e setenta centavos</v>
          </cell>
        </row>
        <row r="572">
          <cell r="A572">
            <v>571</v>
          </cell>
          <cell r="B572" t="str">
            <v xml:space="preserve">quinhentos e setenta e um milhões, </v>
          </cell>
          <cell r="C572" t="str">
            <v xml:space="preserve">quinhentos e setenta e um mil, </v>
          </cell>
          <cell r="D572" t="str">
            <v>quinhentos e setenta e um</v>
          </cell>
          <cell r="E572" t="str">
            <v>quinhentos e setenta e um centavos</v>
          </cell>
        </row>
        <row r="573">
          <cell r="A573">
            <v>572</v>
          </cell>
          <cell r="B573" t="str">
            <v xml:space="preserve">quinhentos e setenta e dois milhões, </v>
          </cell>
          <cell r="C573" t="str">
            <v xml:space="preserve">quinhentos e setenta e dois mil, </v>
          </cell>
          <cell r="D573" t="str">
            <v>quinhentos e setenta e dois</v>
          </cell>
          <cell r="E573" t="str">
            <v>quinhentos e setenta e dois centavos</v>
          </cell>
        </row>
        <row r="574">
          <cell r="A574">
            <v>573</v>
          </cell>
          <cell r="B574" t="str">
            <v xml:space="preserve">quinhentos e setenta e tres milhões, </v>
          </cell>
          <cell r="C574" t="str">
            <v xml:space="preserve">quinhentos e setenta e tres mil, </v>
          </cell>
          <cell r="D574" t="str">
            <v>quinhentos e setenta e tres</v>
          </cell>
          <cell r="E574" t="str">
            <v>quinhentos e setenta e tres centavos</v>
          </cell>
        </row>
        <row r="575">
          <cell r="A575">
            <v>574</v>
          </cell>
          <cell r="B575" t="str">
            <v xml:space="preserve">quinhentos e setenta e quatro milhões, </v>
          </cell>
          <cell r="C575" t="str">
            <v xml:space="preserve">quinhentos e setenta e quatro mil, </v>
          </cell>
          <cell r="D575" t="str">
            <v>quinhentos e setenta e quatro</v>
          </cell>
          <cell r="E575" t="str">
            <v>quinhentos e setenta e quatro centavos</v>
          </cell>
        </row>
        <row r="576">
          <cell r="A576">
            <v>575</v>
          </cell>
          <cell r="B576" t="str">
            <v xml:space="preserve">quinhentos e setenta e cinco milhões, </v>
          </cell>
          <cell r="C576" t="str">
            <v xml:space="preserve">quinhentos e setenta e cinco mil, </v>
          </cell>
          <cell r="D576" t="str">
            <v>quinhentos e setenta e cinco</v>
          </cell>
          <cell r="E576" t="str">
            <v>quinhentos e setenta e cinco centavos</v>
          </cell>
        </row>
        <row r="577">
          <cell r="A577">
            <v>576</v>
          </cell>
          <cell r="B577" t="str">
            <v xml:space="preserve">quinhentos e setenta e seis milhões, </v>
          </cell>
          <cell r="C577" t="str">
            <v xml:space="preserve">quinhentos e setenta e seis mil, </v>
          </cell>
          <cell r="D577" t="str">
            <v>quinhentos e setenta e seis</v>
          </cell>
          <cell r="E577" t="str">
            <v>quinhentos e setenta e seis centavos</v>
          </cell>
        </row>
        <row r="578">
          <cell r="A578">
            <v>577</v>
          </cell>
          <cell r="B578" t="str">
            <v xml:space="preserve">quinhentos e setenta e sete milhões, </v>
          </cell>
          <cell r="C578" t="str">
            <v xml:space="preserve">quinhentos e setenta e sete mil, </v>
          </cell>
          <cell r="D578" t="str">
            <v>quinhentos e setenta e sete</v>
          </cell>
          <cell r="E578" t="str">
            <v>quinhentos e setenta e sete centavos</v>
          </cell>
        </row>
        <row r="579">
          <cell r="A579">
            <v>578</v>
          </cell>
          <cell r="B579" t="str">
            <v xml:space="preserve">quinhentos e setenta e oito milhões, </v>
          </cell>
          <cell r="C579" t="str">
            <v xml:space="preserve">quinhentos e setenta e oito mil, </v>
          </cell>
          <cell r="D579" t="str">
            <v>quinhentos e setenta e oito</v>
          </cell>
          <cell r="E579" t="str">
            <v>quinhentos e setenta e oito centavos</v>
          </cell>
        </row>
        <row r="580">
          <cell r="A580">
            <v>579</v>
          </cell>
          <cell r="B580" t="str">
            <v xml:space="preserve">quinhentos e setenta e nove milhões, </v>
          </cell>
          <cell r="C580" t="str">
            <v xml:space="preserve">quinhentos e setenta e nove mil, </v>
          </cell>
          <cell r="D580" t="str">
            <v>quinhentos e setenta e nove</v>
          </cell>
          <cell r="E580" t="str">
            <v>quinhentos e setenta e nove centavos</v>
          </cell>
        </row>
        <row r="581">
          <cell r="A581">
            <v>580</v>
          </cell>
          <cell r="B581" t="str">
            <v xml:space="preserve">quinhentos e oitenta milhões, </v>
          </cell>
          <cell r="C581" t="str">
            <v xml:space="preserve">quinhentos e oitenta mil, </v>
          </cell>
          <cell r="D581" t="str">
            <v>quinhentos e oitenta</v>
          </cell>
          <cell r="E581" t="str">
            <v>quinhentos e oitenta centavos</v>
          </cell>
        </row>
        <row r="582">
          <cell r="A582">
            <v>581</v>
          </cell>
          <cell r="B582" t="str">
            <v xml:space="preserve">quinhentos e oitenta e um milhões, </v>
          </cell>
          <cell r="C582" t="str">
            <v xml:space="preserve">quinhentos e oitenta e um mil, </v>
          </cell>
          <cell r="D582" t="str">
            <v>quinhentos e oitenta e um</v>
          </cell>
          <cell r="E582" t="str">
            <v>quinhentos e oitenta e um centavos</v>
          </cell>
        </row>
        <row r="583">
          <cell r="A583">
            <v>582</v>
          </cell>
          <cell r="B583" t="str">
            <v xml:space="preserve">quinhentos e oitenta e dois milhões, </v>
          </cell>
          <cell r="C583" t="str">
            <v xml:space="preserve">quinhentos e oitenta e dois mil, </v>
          </cell>
          <cell r="D583" t="str">
            <v>quinhentos e oitenta e dois</v>
          </cell>
          <cell r="E583" t="str">
            <v>quinhentos e oitenta e dois centavos</v>
          </cell>
        </row>
        <row r="584">
          <cell r="A584">
            <v>583</v>
          </cell>
          <cell r="B584" t="str">
            <v xml:space="preserve">quinhentos e oitenta e tres milhões, </v>
          </cell>
          <cell r="C584" t="str">
            <v xml:space="preserve">quinhentos e oitenta e tres mil, </v>
          </cell>
          <cell r="D584" t="str">
            <v>quinhentos e oitenta e tres</v>
          </cell>
          <cell r="E584" t="str">
            <v>quinhentos e oitenta e tres centavos</v>
          </cell>
        </row>
        <row r="585">
          <cell r="A585">
            <v>584</v>
          </cell>
          <cell r="B585" t="str">
            <v xml:space="preserve">quinhentos e oitenta e quatro milhões, </v>
          </cell>
          <cell r="C585" t="str">
            <v xml:space="preserve">quinhentos e oitenta e quatro mil, </v>
          </cell>
          <cell r="D585" t="str">
            <v>quinhentos e oitenta e quatro</v>
          </cell>
          <cell r="E585" t="str">
            <v>quinhentos e oitenta e quatro centavos</v>
          </cell>
        </row>
        <row r="586">
          <cell r="A586">
            <v>585</v>
          </cell>
          <cell r="B586" t="str">
            <v xml:space="preserve">quinhentos e oitenta e cinco milhões, </v>
          </cell>
          <cell r="C586" t="str">
            <v xml:space="preserve">quinhentos e oitenta e cinco mil, </v>
          </cell>
          <cell r="D586" t="str">
            <v>quinhentos e oitenta e cinco</v>
          </cell>
          <cell r="E586" t="str">
            <v>quinhentos e oitenta e cinco centavos</v>
          </cell>
        </row>
        <row r="587">
          <cell r="A587">
            <v>586</v>
          </cell>
          <cell r="B587" t="str">
            <v xml:space="preserve">quinhentos e oitenta e seis milhões, </v>
          </cell>
          <cell r="C587" t="str">
            <v xml:space="preserve">quinhentos e oitenta e seis mil, </v>
          </cell>
          <cell r="D587" t="str">
            <v>quinhentos e oitenta e seis</v>
          </cell>
          <cell r="E587" t="str">
            <v>quinhentos e oitenta e seis centavos</v>
          </cell>
        </row>
        <row r="588">
          <cell r="A588">
            <v>587</v>
          </cell>
          <cell r="B588" t="str">
            <v xml:space="preserve">quinhentos e oitenta e sete milhões, </v>
          </cell>
          <cell r="C588" t="str">
            <v xml:space="preserve">quinhentos e oitenta e sete mil, </v>
          </cell>
          <cell r="D588" t="str">
            <v>quinhentos e oitenta e sete</v>
          </cell>
          <cell r="E588" t="str">
            <v>quinhentos e oitenta e sete centavos</v>
          </cell>
        </row>
        <row r="589">
          <cell r="A589">
            <v>588</v>
          </cell>
          <cell r="B589" t="str">
            <v xml:space="preserve">quinhentos e oitenta e oito milhões, </v>
          </cell>
          <cell r="C589" t="str">
            <v xml:space="preserve">quinhentos e oitenta e oito mil, </v>
          </cell>
          <cell r="D589" t="str">
            <v>quinhentos e oitenta e oito</v>
          </cell>
          <cell r="E589" t="str">
            <v>quinhentos e oitenta e oito centavos</v>
          </cell>
        </row>
        <row r="590">
          <cell r="A590">
            <v>589</v>
          </cell>
          <cell r="B590" t="str">
            <v xml:space="preserve">quinhentos e oitenta e nove milhões, </v>
          </cell>
          <cell r="C590" t="str">
            <v xml:space="preserve">quinhentos e oitenta e nove mil, </v>
          </cell>
          <cell r="D590" t="str">
            <v>quinhentos e oitenta e nove</v>
          </cell>
          <cell r="E590" t="str">
            <v>quinhentos e oitenta e nove centavos</v>
          </cell>
        </row>
        <row r="591">
          <cell r="A591">
            <v>590</v>
          </cell>
          <cell r="B591" t="str">
            <v xml:space="preserve">quinhentos e noventa milhões, </v>
          </cell>
          <cell r="C591" t="str">
            <v xml:space="preserve">quinhentos e noventa mil, </v>
          </cell>
          <cell r="D591" t="str">
            <v>quinhentos e noventa</v>
          </cell>
          <cell r="E591" t="str">
            <v>quinhentos e noventa centavos</v>
          </cell>
        </row>
        <row r="592">
          <cell r="A592">
            <v>591</v>
          </cell>
          <cell r="B592" t="str">
            <v xml:space="preserve">quinhentos e noventa e um milhões, </v>
          </cell>
          <cell r="C592" t="str">
            <v xml:space="preserve">quinhentos e noventa e um mil, </v>
          </cell>
          <cell r="D592" t="str">
            <v>quinhentos e noventa e um</v>
          </cell>
          <cell r="E592" t="str">
            <v>quinhentos e noventa e um centavos</v>
          </cell>
        </row>
        <row r="593">
          <cell r="A593">
            <v>592</v>
          </cell>
          <cell r="B593" t="str">
            <v xml:space="preserve">quinhentos e noventa e dois milhões, </v>
          </cell>
          <cell r="C593" t="str">
            <v xml:space="preserve">quinhentos e noventa e dois mil, </v>
          </cell>
          <cell r="D593" t="str">
            <v>quinhentos e noventa e dois</v>
          </cell>
          <cell r="E593" t="str">
            <v>quinhentos e noventa e dois centavos</v>
          </cell>
        </row>
        <row r="594">
          <cell r="A594">
            <v>593</v>
          </cell>
          <cell r="B594" t="str">
            <v xml:space="preserve">quinhentos e noventa e tres milhões, </v>
          </cell>
          <cell r="C594" t="str">
            <v xml:space="preserve">quinhentos e noventa e tres mil, </v>
          </cell>
          <cell r="D594" t="str">
            <v>quinhentos e noventa e tres</v>
          </cell>
          <cell r="E594" t="str">
            <v>quinhentos e noventa e tres centavos</v>
          </cell>
        </row>
        <row r="595">
          <cell r="A595">
            <v>594</v>
          </cell>
          <cell r="B595" t="str">
            <v xml:space="preserve">quinhentos e noventa e quatro milhões, </v>
          </cell>
          <cell r="C595" t="str">
            <v xml:space="preserve">quinhentos e noventa e quatro mil, </v>
          </cell>
          <cell r="D595" t="str">
            <v>quinhentos e noventa e quatro</v>
          </cell>
          <cell r="E595" t="str">
            <v>quinhentos e noventa e quatro centavos</v>
          </cell>
        </row>
        <row r="596">
          <cell r="A596">
            <v>595</v>
          </cell>
          <cell r="B596" t="str">
            <v xml:space="preserve">quinhentos e noventa e cinco milhões, </v>
          </cell>
          <cell r="C596" t="str">
            <v xml:space="preserve">quinhentos e noventa e cinco mil, </v>
          </cell>
          <cell r="D596" t="str">
            <v>quinhentos e noventa e cinco</v>
          </cell>
          <cell r="E596" t="str">
            <v>quinhentos e noventa e cinco centavos</v>
          </cell>
        </row>
        <row r="597">
          <cell r="A597">
            <v>596</v>
          </cell>
          <cell r="B597" t="str">
            <v xml:space="preserve">quinhentos e noventa e seis milhões, </v>
          </cell>
          <cell r="C597" t="str">
            <v xml:space="preserve">quinhentos e noventa e seis mil, </v>
          </cell>
          <cell r="D597" t="str">
            <v>quinhentos e noventa e seis</v>
          </cell>
          <cell r="E597" t="str">
            <v>quinhentos e noventa e seis centavos</v>
          </cell>
        </row>
        <row r="598">
          <cell r="A598">
            <v>597</v>
          </cell>
          <cell r="B598" t="str">
            <v xml:space="preserve">quinhentos e noventa e sete milhões, </v>
          </cell>
          <cell r="C598" t="str">
            <v xml:space="preserve">quinhentos e noventa e sete mil, </v>
          </cell>
          <cell r="D598" t="str">
            <v>quinhentos e noventa e sete</v>
          </cell>
          <cell r="E598" t="str">
            <v>quinhentos e noventa e sete centavos</v>
          </cell>
        </row>
        <row r="599">
          <cell r="A599">
            <v>598</v>
          </cell>
          <cell r="B599" t="str">
            <v xml:space="preserve">quinhentos e noventa e oito milhões, </v>
          </cell>
          <cell r="C599" t="str">
            <v xml:space="preserve">quinhentos e noventa e oito mil, </v>
          </cell>
          <cell r="D599" t="str">
            <v>quinhentos e noventa e oito</v>
          </cell>
          <cell r="E599" t="str">
            <v>quinhentos e noventa e oito centavos</v>
          </cell>
        </row>
        <row r="600">
          <cell r="A600">
            <v>599</v>
          </cell>
          <cell r="B600" t="str">
            <v xml:space="preserve">quinhentos e noventa e nove milhões, </v>
          </cell>
          <cell r="C600" t="str">
            <v xml:space="preserve">quinhentos e noventa e nove mil, </v>
          </cell>
          <cell r="D600" t="str">
            <v>quinhentos e noventa e nove</v>
          </cell>
          <cell r="E600" t="str">
            <v>quinhentos e noventa e nove centavos</v>
          </cell>
        </row>
        <row r="601">
          <cell r="A601">
            <v>600</v>
          </cell>
          <cell r="B601" t="str">
            <v xml:space="preserve">seiscentos milhões, </v>
          </cell>
          <cell r="C601" t="str">
            <v xml:space="preserve">seiscentos mil, </v>
          </cell>
          <cell r="D601" t="str">
            <v>seiscentos</v>
          </cell>
          <cell r="E601" t="str">
            <v>seiscentos centavos</v>
          </cell>
        </row>
        <row r="602">
          <cell r="A602">
            <v>601</v>
          </cell>
          <cell r="B602" t="str">
            <v xml:space="preserve">seiscentos e um milhões, </v>
          </cell>
          <cell r="C602" t="str">
            <v xml:space="preserve">seiscentos e um mil, </v>
          </cell>
          <cell r="D602" t="str">
            <v>seiscentos e um</v>
          </cell>
          <cell r="E602" t="str">
            <v>seiscentos e um centavos</v>
          </cell>
        </row>
        <row r="603">
          <cell r="A603">
            <v>602</v>
          </cell>
          <cell r="B603" t="str">
            <v xml:space="preserve">seiscentos e dois milhões, </v>
          </cell>
          <cell r="C603" t="str">
            <v xml:space="preserve">seiscentos e dois mil, </v>
          </cell>
          <cell r="D603" t="str">
            <v>seiscentos e dois</v>
          </cell>
          <cell r="E603" t="str">
            <v>seiscentos e dois centavos</v>
          </cell>
        </row>
        <row r="604">
          <cell r="A604">
            <v>603</v>
          </cell>
          <cell r="B604" t="str">
            <v xml:space="preserve">seiscentos e tres milhões, </v>
          </cell>
          <cell r="C604" t="str">
            <v xml:space="preserve">seiscentos e tres mil, </v>
          </cell>
          <cell r="D604" t="str">
            <v>seiscentos e tres</v>
          </cell>
          <cell r="E604" t="str">
            <v>seiscentos e tres centavos</v>
          </cell>
        </row>
        <row r="605">
          <cell r="A605">
            <v>604</v>
          </cell>
          <cell r="B605" t="str">
            <v xml:space="preserve">seiscentos e quatro milhões, </v>
          </cell>
          <cell r="C605" t="str">
            <v xml:space="preserve">seiscentos e quatro mil, </v>
          </cell>
          <cell r="D605" t="str">
            <v>seiscentos e quatro</v>
          </cell>
          <cell r="E605" t="str">
            <v>seiscentos e quatro centavos</v>
          </cell>
        </row>
        <row r="606">
          <cell r="A606">
            <v>605</v>
          </cell>
          <cell r="B606" t="str">
            <v xml:space="preserve">seiscentos e cinco milhões, </v>
          </cell>
          <cell r="C606" t="str">
            <v xml:space="preserve">seiscentos e cinco mil, </v>
          </cell>
          <cell r="D606" t="str">
            <v>seiscentos e cinco</v>
          </cell>
          <cell r="E606" t="str">
            <v>seiscentos e cinco centavos</v>
          </cell>
        </row>
        <row r="607">
          <cell r="A607">
            <v>606</v>
          </cell>
          <cell r="B607" t="str">
            <v xml:space="preserve">seiscentos e seis milhões, </v>
          </cell>
          <cell r="C607" t="str">
            <v xml:space="preserve">seiscentos e seis mil, </v>
          </cell>
          <cell r="D607" t="str">
            <v>seiscentos e seis</v>
          </cell>
          <cell r="E607" t="str">
            <v>seiscentos e seis centavos</v>
          </cell>
        </row>
        <row r="608">
          <cell r="A608">
            <v>607</v>
          </cell>
          <cell r="B608" t="str">
            <v xml:space="preserve">seiscentos e sete milhões, </v>
          </cell>
          <cell r="C608" t="str">
            <v xml:space="preserve">seiscentos e sete mil, </v>
          </cell>
          <cell r="D608" t="str">
            <v>seiscentos e sete</v>
          </cell>
          <cell r="E608" t="str">
            <v>seiscentos e sete centavos</v>
          </cell>
        </row>
        <row r="609">
          <cell r="A609">
            <v>608</v>
          </cell>
          <cell r="B609" t="str">
            <v xml:space="preserve">seiscentos e oito milhões, </v>
          </cell>
          <cell r="C609" t="str">
            <v xml:space="preserve">seiscentos e oito mil, </v>
          </cell>
          <cell r="D609" t="str">
            <v>seiscentos e oito</v>
          </cell>
          <cell r="E609" t="str">
            <v>seiscentos e oito centavos</v>
          </cell>
        </row>
        <row r="610">
          <cell r="A610">
            <v>609</v>
          </cell>
          <cell r="B610" t="str">
            <v xml:space="preserve">seiscentos e nove milhões, </v>
          </cell>
          <cell r="C610" t="str">
            <v xml:space="preserve">seiscentos e nove mil, </v>
          </cell>
          <cell r="D610" t="str">
            <v>seiscentos e nove</v>
          </cell>
          <cell r="E610" t="str">
            <v>seiscentos e nove centavos</v>
          </cell>
        </row>
        <row r="611">
          <cell r="A611">
            <v>610</v>
          </cell>
          <cell r="B611" t="str">
            <v xml:space="preserve">seiscentos e dez milhões, </v>
          </cell>
          <cell r="C611" t="str">
            <v xml:space="preserve">seiscentos e dez mil, </v>
          </cell>
          <cell r="D611" t="str">
            <v>seiscentos e dez</v>
          </cell>
          <cell r="E611" t="str">
            <v>seiscentos e dez centavos</v>
          </cell>
        </row>
        <row r="612">
          <cell r="A612">
            <v>611</v>
          </cell>
          <cell r="B612" t="str">
            <v xml:space="preserve">seiscentos e onze milhões, </v>
          </cell>
          <cell r="C612" t="str">
            <v xml:space="preserve">seiscentos e onze mil, </v>
          </cell>
          <cell r="D612" t="str">
            <v>seiscentos e onze</v>
          </cell>
          <cell r="E612" t="str">
            <v>seiscentos e onze centavos</v>
          </cell>
        </row>
        <row r="613">
          <cell r="A613">
            <v>612</v>
          </cell>
          <cell r="B613" t="str">
            <v xml:space="preserve">seiscentos e doze milhões, </v>
          </cell>
          <cell r="C613" t="str">
            <v xml:space="preserve">seiscentos e doze mil, </v>
          </cell>
          <cell r="D613" t="str">
            <v>seiscentos e doze</v>
          </cell>
          <cell r="E613" t="str">
            <v>seiscentos e doze centavos</v>
          </cell>
        </row>
        <row r="614">
          <cell r="A614">
            <v>613</v>
          </cell>
          <cell r="B614" t="str">
            <v xml:space="preserve">seiscentos e treze milhões, </v>
          </cell>
          <cell r="C614" t="str">
            <v xml:space="preserve">seiscentos e treze mil, </v>
          </cell>
          <cell r="D614" t="str">
            <v>seiscentos e treze</v>
          </cell>
          <cell r="E614" t="str">
            <v>seiscentos e treze centavos</v>
          </cell>
        </row>
        <row r="615">
          <cell r="A615">
            <v>614</v>
          </cell>
          <cell r="B615" t="str">
            <v xml:space="preserve">seiscentos e quatorze milhões, </v>
          </cell>
          <cell r="C615" t="str">
            <v xml:space="preserve">seiscentos e quatorze mil, </v>
          </cell>
          <cell r="D615" t="str">
            <v>seiscentos e quatorze</v>
          </cell>
          <cell r="E615" t="str">
            <v>seiscentos e quatorze centavos</v>
          </cell>
        </row>
        <row r="616">
          <cell r="A616">
            <v>615</v>
          </cell>
          <cell r="B616" t="str">
            <v xml:space="preserve">seiscentos e quinze milhões, </v>
          </cell>
          <cell r="C616" t="str">
            <v xml:space="preserve">seiscentos e quinze mil, </v>
          </cell>
          <cell r="D616" t="str">
            <v>seiscentos e quinze</v>
          </cell>
          <cell r="E616" t="str">
            <v>seiscentos e quinze centavos</v>
          </cell>
        </row>
        <row r="617">
          <cell r="A617">
            <v>616</v>
          </cell>
          <cell r="B617" t="str">
            <v xml:space="preserve">seiscentos e dezesseis milhões, </v>
          </cell>
          <cell r="C617" t="str">
            <v xml:space="preserve">seiscentos e dezesseis mil, </v>
          </cell>
          <cell r="D617" t="str">
            <v>seiscentos e dezesseis</v>
          </cell>
          <cell r="E617" t="str">
            <v>seiscentos e dezesseis centavos</v>
          </cell>
        </row>
        <row r="618">
          <cell r="A618">
            <v>617</v>
          </cell>
          <cell r="B618" t="str">
            <v xml:space="preserve">seiscentos e dezessete milhões, </v>
          </cell>
          <cell r="C618" t="str">
            <v xml:space="preserve">seiscentos e dezessete mil, </v>
          </cell>
          <cell r="D618" t="str">
            <v>seiscentos e dezessete</v>
          </cell>
          <cell r="E618" t="str">
            <v>seiscentos e dezessete centavos</v>
          </cell>
        </row>
        <row r="619">
          <cell r="A619">
            <v>618</v>
          </cell>
          <cell r="B619" t="str">
            <v xml:space="preserve">seiscentos e dezoito milhões, </v>
          </cell>
          <cell r="C619" t="str">
            <v xml:space="preserve">seiscentos e dezoito mil, </v>
          </cell>
          <cell r="D619" t="str">
            <v>seiscentos e dezoito</v>
          </cell>
          <cell r="E619" t="str">
            <v>seiscentos e dezoito centavos</v>
          </cell>
        </row>
        <row r="620">
          <cell r="A620">
            <v>619</v>
          </cell>
          <cell r="B620" t="str">
            <v xml:space="preserve">seiscentos e dezenove milhões, </v>
          </cell>
          <cell r="C620" t="str">
            <v xml:space="preserve">seiscentos e dezenove mil, </v>
          </cell>
          <cell r="D620" t="str">
            <v>seiscentos e dezenove</v>
          </cell>
          <cell r="E620" t="str">
            <v>seiscentos e dezenove centavos</v>
          </cell>
        </row>
        <row r="621">
          <cell r="A621">
            <v>620</v>
          </cell>
          <cell r="B621" t="str">
            <v xml:space="preserve">seiscentos e vinte milhões, </v>
          </cell>
          <cell r="C621" t="str">
            <v xml:space="preserve">seiscentos e vinte mil, </v>
          </cell>
          <cell r="D621" t="str">
            <v>seiscentos e vinte</v>
          </cell>
          <cell r="E621" t="str">
            <v>seiscentos e vinte centavos</v>
          </cell>
        </row>
        <row r="622">
          <cell r="A622">
            <v>621</v>
          </cell>
          <cell r="B622" t="str">
            <v xml:space="preserve">seiscentos e vinte e um milhões, </v>
          </cell>
          <cell r="C622" t="str">
            <v xml:space="preserve">seiscentos e vinte e um mil, </v>
          </cell>
          <cell r="D622" t="str">
            <v>seiscentos e vinte e um</v>
          </cell>
          <cell r="E622" t="str">
            <v>seiscentos e vinte e um centavos</v>
          </cell>
        </row>
        <row r="623">
          <cell r="A623">
            <v>622</v>
          </cell>
          <cell r="B623" t="str">
            <v xml:space="preserve">seiscentos e vinte e dois milhões, </v>
          </cell>
          <cell r="C623" t="str">
            <v xml:space="preserve">seiscentos e vinte e dois mil, </v>
          </cell>
          <cell r="D623" t="str">
            <v>seiscentos e vinte e dois</v>
          </cell>
          <cell r="E623" t="str">
            <v>seiscentos e vinte e dois centavos</v>
          </cell>
        </row>
        <row r="624">
          <cell r="A624">
            <v>623</v>
          </cell>
          <cell r="B624" t="str">
            <v xml:space="preserve">seiscentos e vinte e tres milhões, </v>
          </cell>
          <cell r="C624" t="str">
            <v xml:space="preserve">seiscentos e vinte e tres mil, </v>
          </cell>
          <cell r="D624" t="str">
            <v>seiscentos e vinte e tres</v>
          </cell>
          <cell r="E624" t="str">
            <v>seiscentos e vinte e tres centavos</v>
          </cell>
        </row>
        <row r="625">
          <cell r="A625">
            <v>624</v>
          </cell>
          <cell r="B625" t="str">
            <v xml:space="preserve">seiscentos e vinte e quatro milhões, </v>
          </cell>
          <cell r="C625" t="str">
            <v xml:space="preserve">seiscentos e vinte e quatro mil, </v>
          </cell>
          <cell r="D625" t="str">
            <v>seiscentos e vinte e quatro</v>
          </cell>
          <cell r="E625" t="str">
            <v>seiscentos e vinte e quatro centavos</v>
          </cell>
        </row>
        <row r="626">
          <cell r="A626">
            <v>625</v>
          </cell>
          <cell r="B626" t="str">
            <v xml:space="preserve">seiscentos e vinte e cinco milhões, </v>
          </cell>
          <cell r="C626" t="str">
            <v xml:space="preserve">seiscentos e vinte e cinco mil, </v>
          </cell>
          <cell r="D626" t="str">
            <v>seiscentos e vinte e cinco</v>
          </cell>
          <cell r="E626" t="str">
            <v>seiscentos e vinte e cinco centavos</v>
          </cell>
        </row>
        <row r="627">
          <cell r="A627">
            <v>626</v>
          </cell>
          <cell r="B627" t="str">
            <v xml:space="preserve">seiscentos e vinte e seis milhões, </v>
          </cell>
          <cell r="C627" t="str">
            <v xml:space="preserve">seiscentos e vinte e seis mil, </v>
          </cell>
          <cell r="D627" t="str">
            <v>seiscentos e vinte e seis</v>
          </cell>
          <cell r="E627" t="str">
            <v>seiscentos e vinte e seis centavos</v>
          </cell>
        </row>
        <row r="628">
          <cell r="A628">
            <v>627</v>
          </cell>
          <cell r="B628" t="str">
            <v xml:space="preserve">seiscentos e vinte e sete milhões, </v>
          </cell>
          <cell r="C628" t="str">
            <v xml:space="preserve">seiscentos e vinte e sete mil, </v>
          </cell>
          <cell r="D628" t="str">
            <v>seiscentos e vinte e sete</v>
          </cell>
          <cell r="E628" t="str">
            <v>seiscentos e vinte e sete centavos</v>
          </cell>
        </row>
        <row r="629">
          <cell r="A629">
            <v>628</v>
          </cell>
          <cell r="B629" t="str">
            <v xml:space="preserve">seiscentos e vinte e oito milhões, </v>
          </cell>
          <cell r="C629" t="str">
            <v xml:space="preserve">seiscentos e vinte e oito mil, </v>
          </cell>
          <cell r="D629" t="str">
            <v>seiscentos e vinte e oito</v>
          </cell>
          <cell r="E629" t="str">
            <v>seiscentos e vinte e oito centavos</v>
          </cell>
        </row>
        <row r="630">
          <cell r="A630">
            <v>629</v>
          </cell>
          <cell r="B630" t="str">
            <v xml:space="preserve">seiscentos e vinte e nove milhões, </v>
          </cell>
          <cell r="C630" t="str">
            <v xml:space="preserve">seiscentos e vinte e nove mil, </v>
          </cell>
          <cell r="D630" t="str">
            <v>seiscentos e vinte e nove</v>
          </cell>
          <cell r="E630" t="str">
            <v>seiscentos e vinte e nove centavos</v>
          </cell>
        </row>
        <row r="631">
          <cell r="A631">
            <v>630</v>
          </cell>
          <cell r="B631" t="str">
            <v xml:space="preserve">seiscentos e trinta milhões, </v>
          </cell>
          <cell r="C631" t="str">
            <v xml:space="preserve">seiscentos e trinta mil, </v>
          </cell>
          <cell r="D631" t="str">
            <v>seiscentos e trinta</v>
          </cell>
          <cell r="E631" t="str">
            <v>seiscentos e trinta centavos</v>
          </cell>
        </row>
        <row r="632">
          <cell r="A632">
            <v>631</v>
          </cell>
          <cell r="B632" t="str">
            <v xml:space="preserve">seiscentos e trinta e um milhões, </v>
          </cell>
          <cell r="C632" t="str">
            <v xml:space="preserve">seiscentos e trinta e um mil, </v>
          </cell>
          <cell r="D632" t="str">
            <v>seiscentos e trinta e um</v>
          </cell>
          <cell r="E632" t="str">
            <v>seiscentos e trinta e um centavos</v>
          </cell>
        </row>
        <row r="633">
          <cell r="A633">
            <v>632</v>
          </cell>
          <cell r="B633" t="str">
            <v xml:space="preserve">seiscentos e trinta e dois milhões, </v>
          </cell>
          <cell r="C633" t="str">
            <v xml:space="preserve">seiscentos e trinta e dois mil, </v>
          </cell>
          <cell r="D633" t="str">
            <v>seiscentos e trinta e dois</v>
          </cell>
          <cell r="E633" t="str">
            <v>seiscentos e trinta e dois centavos</v>
          </cell>
        </row>
        <row r="634">
          <cell r="A634">
            <v>633</v>
          </cell>
          <cell r="B634" t="str">
            <v xml:space="preserve">seiscentos e trinta e tres milhões, </v>
          </cell>
          <cell r="C634" t="str">
            <v xml:space="preserve">seiscentos e trinta e tres mil, </v>
          </cell>
          <cell r="D634" t="str">
            <v>seiscentos e trinta e tres</v>
          </cell>
          <cell r="E634" t="str">
            <v>seiscentos e trinta e tres centavos</v>
          </cell>
        </row>
        <row r="635">
          <cell r="A635">
            <v>634</v>
          </cell>
          <cell r="B635" t="str">
            <v xml:space="preserve">seiscentos e trinta e quatro milhões, </v>
          </cell>
          <cell r="C635" t="str">
            <v xml:space="preserve">seiscentos e trinta e quatro mil, </v>
          </cell>
          <cell r="D635" t="str">
            <v>seiscentos e trinta e quatro</v>
          </cell>
          <cell r="E635" t="str">
            <v>seiscentos e trinta e quatro centavos</v>
          </cell>
        </row>
        <row r="636">
          <cell r="A636">
            <v>635</v>
          </cell>
          <cell r="B636" t="str">
            <v xml:space="preserve">seiscentos e trinta e cinco milhões, </v>
          </cell>
          <cell r="C636" t="str">
            <v xml:space="preserve">seiscentos e trinta e cinco mil, </v>
          </cell>
          <cell r="D636" t="str">
            <v>seiscentos e trinta e cinco</v>
          </cell>
          <cell r="E636" t="str">
            <v>seiscentos e trinta e cinco centavos</v>
          </cell>
        </row>
        <row r="637">
          <cell r="A637">
            <v>636</v>
          </cell>
          <cell r="B637" t="str">
            <v xml:space="preserve">seiscentos e trinta e seis milhões, </v>
          </cell>
          <cell r="C637" t="str">
            <v xml:space="preserve">seiscentos e trinta e seis mil, </v>
          </cell>
          <cell r="D637" t="str">
            <v>seiscentos e trinta e seis</v>
          </cell>
          <cell r="E637" t="str">
            <v>seiscentos e trinta e seis centavos</v>
          </cell>
        </row>
        <row r="638">
          <cell r="A638">
            <v>637</v>
          </cell>
          <cell r="B638" t="str">
            <v xml:space="preserve">seiscentos e trinta e sete milhões, </v>
          </cell>
          <cell r="C638" t="str">
            <v xml:space="preserve">seiscentos e trinta e sete mil, </v>
          </cell>
          <cell r="D638" t="str">
            <v>seiscentos e trinta e sete</v>
          </cell>
          <cell r="E638" t="str">
            <v>seiscentos e trinta e sete centavos</v>
          </cell>
        </row>
        <row r="639">
          <cell r="A639">
            <v>638</v>
          </cell>
          <cell r="B639" t="str">
            <v xml:space="preserve">seiscentos e trinta e oito milhões, </v>
          </cell>
          <cell r="C639" t="str">
            <v xml:space="preserve">seiscentos e trinta e oito mil, </v>
          </cell>
          <cell r="D639" t="str">
            <v>seiscentos e trinta e oito</v>
          </cell>
          <cell r="E639" t="str">
            <v>seiscentos e trinta e oito centavos</v>
          </cell>
        </row>
        <row r="640">
          <cell r="A640">
            <v>639</v>
          </cell>
          <cell r="B640" t="str">
            <v xml:space="preserve">seiscentos e trinta e nove milhões, </v>
          </cell>
          <cell r="C640" t="str">
            <v xml:space="preserve">seiscentos e trinta e nove mil, </v>
          </cell>
          <cell r="D640" t="str">
            <v>seiscentos e trinta e nove</v>
          </cell>
          <cell r="E640" t="str">
            <v>seiscentos e trinta e nove centavos</v>
          </cell>
        </row>
        <row r="641">
          <cell r="A641">
            <v>640</v>
          </cell>
          <cell r="B641" t="str">
            <v xml:space="preserve">seiscentos e quarenta milhões, </v>
          </cell>
          <cell r="C641" t="str">
            <v xml:space="preserve">seiscentos e quarenta mil, </v>
          </cell>
          <cell r="D641" t="str">
            <v>seiscentos e quarenta</v>
          </cell>
          <cell r="E641" t="str">
            <v>seiscentos e quarenta centavos</v>
          </cell>
        </row>
        <row r="642">
          <cell r="A642">
            <v>641</v>
          </cell>
          <cell r="B642" t="str">
            <v xml:space="preserve">seiscentos e quarenta e um milhões, </v>
          </cell>
          <cell r="C642" t="str">
            <v xml:space="preserve">seiscentos e quarenta e um mil, </v>
          </cell>
          <cell r="D642" t="str">
            <v>seiscentos e quarenta e um</v>
          </cell>
          <cell r="E642" t="str">
            <v>seiscentos e quarenta e um centavos</v>
          </cell>
        </row>
        <row r="643">
          <cell r="A643">
            <v>642</v>
          </cell>
          <cell r="B643" t="str">
            <v xml:space="preserve">seiscentos e quarenta e dois milhões, </v>
          </cell>
          <cell r="C643" t="str">
            <v xml:space="preserve">seiscentos e quarenta e dois mil, </v>
          </cell>
          <cell r="D643" t="str">
            <v>seiscentos e quarenta e dois</v>
          </cell>
          <cell r="E643" t="str">
            <v>seiscentos e quarenta e dois centavos</v>
          </cell>
        </row>
        <row r="644">
          <cell r="A644">
            <v>643</v>
          </cell>
          <cell r="B644" t="str">
            <v xml:space="preserve">seiscentos e quarenta e tres milhões, </v>
          </cell>
          <cell r="C644" t="str">
            <v xml:space="preserve">seiscentos e quarenta e tres mil, </v>
          </cell>
          <cell r="D644" t="str">
            <v>seiscentos e quarenta e tres</v>
          </cell>
          <cell r="E644" t="str">
            <v>seiscentos e quarenta e tres centavos</v>
          </cell>
        </row>
        <row r="645">
          <cell r="A645">
            <v>644</v>
          </cell>
          <cell r="B645" t="str">
            <v xml:space="preserve">seiscentos e quarenta e quatro milhões, </v>
          </cell>
          <cell r="C645" t="str">
            <v xml:space="preserve">seiscentos e quarenta e quatro mil, </v>
          </cell>
          <cell r="D645" t="str">
            <v>seiscentos e quarenta e quatro</v>
          </cell>
          <cell r="E645" t="str">
            <v>seiscentos e quarenta e quatro centavos</v>
          </cell>
        </row>
        <row r="646">
          <cell r="A646">
            <v>645</v>
          </cell>
          <cell r="B646" t="str">
            <v xml:space="preserve">seiscentos e quarenta e cinco milhões, </v>
          </cell>
          <cell r="C646" t="str">
            <v xml:space="preserve">seiscentos e quarenta e cinco mil, </v>
          </cell>
          <cell r="D646" t="str">
            <v>seiscentos e quarenta e cinco</v>
          </cell>
          <cell r="E646" t="str">
            <v>seiscentos e quarenta e cinco centavos</v>
          </cell>
        </row>
        <row r="647">
          <cell r="A647">
            <v>646</v>
          </cell>
          <cell r="B647" t="str">
            <v xml:space="preserve">seiscentos e quarenta e seis milhões, </v>
          </cell>
          <cell r="C647" t="str">
            <v xml:space="preserve">seiscentos e quarenta e seis mil, </v>
          </cell>
          <cell r="D647" t="str">
            <v>seiscentos e quarenta e seis</v>
          </cell>
          <cell r="E647" t="str">
            <v>seiscentos e quarenta e seis centavos</v>
          </cell>
        </row>
        <row r="648">
          <cell r="A648">
            <v>647</v>
          </cell>
          <cell r="B648" t="str">
            <v xml:space="preserve">seiscentos e quarenta e sete milhões, </v>
          </cell>
          <cell r="C648" t="str">
            <v xml:space="preserve">seiscentos e quarenta e sete mil, </v>
          </cell>
          <cell r="D648" t="str">
            <v>seiscentos e quarenta e sete</v>
          </cell>
          <cell r="E648" t="str">
            <v>seiscentos e quarenta e sete centavos</v>
          </cell>
        </row>
        <row r="649">
          <cell r="A649">
            <v>648</v>
          </cell>
          <cell r="B649" t="str">
            <v xml:space="preserve">seiscentos e quarenta e oito milhões, </v>
          </cell>
          <cell r="C649" t="str">
            <v xml:space="preserve">seiscentos e quarenta e oito mil, </v>
          </cell>
          <cell r="D649" t="str">
            <v>seiscentos e quarenta e oito</v>
          </cell>
          <cell r="E649" t="str">
            <v>seiscentos e quarenta e oito centavos</v>
          </cell>
        </row>
        <row r="650">
          <cell r="A650">
            <v>649</v>
          </cell>
          <cell r="B650" t="str">
            <v xml:space="preserve">seiscentos e quarenta e nove milhões, </v>
          </cell>
          <cell r="C650" t="str">
            <v xml:space="preserve">seiscentos e quarenta e nove mil, </v>
          </cell>
          <cell r="D650" t="str">
            <v>seiscentos e quarenta e nove</v>
          </cell>
          <cell r="E650" t="str">
            <v>seiscentos e quarenta e nove centavos</v>
          </cell>
        </row>
        <row r="651">
          <cell r="A651">
            <v>650</v>
          </cell>
          <cell r="B651" t="str">
            <v xml:space="preserve">seiscentos e cinquenta milhões, </v>
          </cell>
          <cell r="C651" t="str">
            <v xml:space="preserve">seiscentos e cinquenta mil, </v>
          </cell>
          <cell r="D651" t="str">
            <v>seiscentos e cinquenta</v>
          </cell>
          <cell r="E651" t="str">
            <v>seiscentos e cinquenta centavos</v>
          </cell>
        </row>
        <row r="652">
          <cell r="A652">
            <v>651</v>
          </cell>
          <cell r="B652" t="str">
            <v xml:space="preserve">seiscentos e cinquenta e um milhões, </v>
          </cell>
          <cell r="C652" t="str">
            <v xml:space="preserve">seiscentos e cinquenta e um mil, </v>
          </cell>
          <cell r="D652" t="str">
            <v>seiscentos e cinquenta e um</v>
          </cell>
          <cell r="E652" t="str">
            <v>seiscentos e cinquenta e um centavos</v>
          </cell>
        </row>
        <row r="653">
          <cell r="A653">
            <v>652</v>
          </cell>
          <cell r="B653" t="str">
            <v xml:space="preserve">seiscentos e cinquenta e dois milhões, </v>
          </cell>
          <cell r="C653" t="str">
            <v xml:space="preserve">seiscentos e cinquenta e dois mil, </v>
          </cell>
          <cell r="D653" t="str">
            <v>seiscentos e cinquenta e dois</v>
          </cell>
          <cell r="E653" t="str">
            <v>seiscentos e cinquenta e dois centavos</v>
          </cell>
        </row>
        <row r="654">
          <cell r="A654">
            <v>653</v>
          </cell>
          <cell r="B654" t="str">
            <v xml:space="preserve">seiscentos e cinquenta e tres milhões, </v>
          </cell>
          <cell r="C654" t="str">
            <v xml:space="preserve">seiscentos e cinquenta e tres mil, </v>
          </cell>
          <cell r="D654" t="str">
            <v>seiscentos e cinquenta e tres</v>
          </cell>
          <cell r="E654" t="str">
            <v>seiscentos e cinquenta e tres centavos</v>
          </cell>
        </row>
        <row r="655">
          <cell r="A655">
            <v>654</v>
          </cell>
          <cell r="B655" t="str">
            <v xml:space="preserve">seiscentos e cinquenta e quatro milhões, </v>
          </cell>
          <cell r="C655" t="str">
            <v xml:space="preserve">seiscentos e cinquenta e quatro mil, </v>
          </cell>
          <cell r="D655" t="str">
            <v>seiscentos e cinquenta e quatro</v>
          </cell>
          <cell r="E655" t="str">
            <v>seiscentos e cinquenta e quatro centavos</v>
          </cell>
        </row>
        <row r="656">
          <cell r="A656">
            <v>655</v>
          </cell>
          <cell r="B656" t="str">
            <v xml:space="preserve">seiscentos e cinquenta e cinco milhões, </v>
          </cell>
          <cell r="C656" t="str">
            <v xml:space="preserve">seiscentos e cinquenta e cinco mil, </v>
          </cell>
          <cell r="D656" t="str">
            <v>seiscentos e cinquenta e cinco</v>
          </cell>
          <cell r="E656" t="str">
            <v>seiscentos e cinquenta e cinco centavos</v>
          </cell>
        </row>
        <row r="657">
          <cell r="A657">
            <v>656</v>
          </cell>
          <cell r="B657" t="str">
            <v xml:space="preserve">seiscentos e cinquenta e seis milhões, </v>
          </cell>
          <cell r="C657" t="str">
            <v xml:space="preserve">seiscentos e cinquenta e seis mil, </v>
          </cell>
          <cell r="D657" t="str">
            <v>seiscentos e cinquenta e seis</v>
          </cell>
          <cell r="E657" t="str">
            <v>seiscentos e cinquenta e seis centavos</v>
          </cell>
        </row>
        <row r="658">
          <cell r="A658">
            <v>657</v>
          </cell>
          <cell r="B658" t="str">
            <v xml:space="preserve">seiscentos e cinquenta e sete milhões, </v>
          </cell>
          <cell r="C658" t="str">
            <v xml:space="preserve">seiscentos e cinquenta e sete mil, </v>
          </cell>
          <cell r="D658" t="str">
            <v>seiscentos e cinquenta e sete</v>
          </cell>
          <cell r="E658" t="str">
            <v>seiscentos e cinquenta e sete centavos</v>
          </cell>
        </row>
        <row r="659">
          <cell r="A659">
            <v>658</v>
          </cell>
          <cell r="B659" t="str">
            <v xml:space="preserve">seiscentos e cinquenta e oito milhões, </v>
          </cell>
          <cell r="C659" t="str">
            <v xml:space="preserve">seiscentos e cinquenta e oito mil, </v>
          </cell>
          <cell r="D659" t="str">
            <v>seiscentos e cinquenta e oito</v>
          </cell>
          <cell r="E659" t="str">
            <v>seiscentos e cinquenta e oito centavos</v>
          </cell>
        </row>
        <row r="660">
          <cell r="A660">
            <v>659</v>
          </cell>
          <cell r="B660" t="str">
            <v xml:space="preserve">seiscentos e cinquenta e nove milhões, </v>
          </cell>
          <cell r="C660" t="str">
            <v xml:space="preserve">seiscentos e cinquenta e nove mil, </v>
          </cell>
          <cell r="D660" t="str">
            <v>seiscentos e cinquenta e nove</v>
          </cell>
          <cell r="E660" t="str">
            <v>seiscentos e cinquenta e nove centavos</v>
          </cell>
        </row>
        <row r="661">
          <cell r="A661">
            <v>660</v>
          </cell>
          <cell r="B661" t="str">
            <v xml:space="preserve">seiscentos e sessenta milhões, </v>
          </cell>
          <cell r="C661" t="str">
            <v xml:space="preserve">seiscentos e sessenta mil, </v>
          </cell>
          <cell r="D661" t="str">
            <v>seiscentos e sessenta</v>
          </cell>
          <cell r="E661" t="str">
            <v>seiscentos e sessenta centavos</v>
          </cell>
        </row>
        <row r="662">
          <cell r="A662">
            <v>661</v>
          </cell>
          <cell r="B662" t="str">
            <v xml:space="preserve">seiscentos e sessenta e um milhões, </v>
          </cell>
          <cell r="C662" t="str">
            <v xml:space="preserve">seiscentos e sessenta e um mil, </v>
          </cell>
          <cell r="D662" t="str">
            <v>seiscentos e sessenta e um</v>
          </cell>
          <cell r="E662" t="str">
            <v>seiscentos e sessenta e um centavos</v>
          </cell>
        </row>
        <row r="663">
          <cell r="A663">
            <v>662</v>
          </cell>
          <cell r="B663" t="str">
            <v xml:space="preserve">seiscentos e sessenta e dois milhões, </v>
          </cell>
          <cell r="C663" t="str">
            <v xml:space="preserve">seiscentos e sessenta e dois mil, </v>
          </cell>
          <cell r="D663" t="str">
            <v>seiscentos e sessenta e dois</v>
          </cell>
          <cell r="E663" t="str">
            <v>seiscentos e sessenta e dois centavos</v>
          </cell>
        </row>
        <row r="664">
          <cell r="A664">
            <v>663</v>
          </cell>
          <cell r="B664" t="str">
            <v xml:space="preserve">seiscentos e sessenta e tres milhões, </v>
          </cell>
          <cell r="C664" t="str">
            <v xml:space="preserve">seiscentos e sessenta e tres mil, </v>
          </cell>
          <cell r="D664" t="str">
            <v>seiscentos e sessenta e tres</v>
          </cell>
          <cell r="E664" t="str">
            <v>seiscentos e sessenta e tres centavos</v>
          </cell>
        </row>
        <row r="665">
          <cell r="A665">
            <v>664</v>
          </cell>
          <cell r="B665" t="str">
            <v xml:space="preserve">seiscentos e sessenta e quatro milhões, </v>
          </cell>
          <cell r="C665" t="str">
            <v xml:space="preserve">seiscentos e sessenta e quatro mil, </v>
          </cell>
          <cell r="D665" t="str">
            <v>seiscentos e sessenta e quatro</v>
          </cell>
          <cell r="E665" t="str">
            <v>seiscentos e sessenta e quatro centavos</v>
          </cell>
        </row>
        <row r="666">
          <cell r="A666">
            <v>665</v>
          </cell>
          <cell r="B666" t="str">
            <v xml:space="preserve">seiscentos e sessenta e cinco milhões, </v>
          </cell>
          <cell r="C666" t="str">
            <v xml:space="preserve">seiscentos e sessenta e cinco mil, </v>
          </cell>
          <cell r="D666" t="str">
            <v>seiscentos e sessenta e cinco</v>
          </cell>
          <cell r="E666" t="str">
            <v>seiscentos e sessenta e cinco centavos</v>
          </cell>
        </row>
        <row r="667">
          <cell r="A667">
            <v>666</v>
          </cell>
          <cell r="B667" t="str">
            <v xml:space="preserve">seiscentos e sessenta e seis milhões, </v>
          </cell>
          <cell r="C667" t="str">
            <v xml:space="preserve">seiscentos e sessenta e seis mil, </v>
          </cell>
          <cell r="D667" t="str">
            <v>seiscentos e sessenta e seis</v>
          </cell>
          <cell r="E667" t="str">
            <v>seiscentos e sessenta e seis centavos</v>
          </cell>
        </row>
        <row r="668">
          <cell r="A668">
            <v>667</v>
          </cell>
          <cell r="B668" t="str">
            <v xml:space="preserve">seiscentos e sessenta e sete milhões, </v>
          </cell>
          <cell r="C668" t="str">
            <v xml:space="preserve">seiscentos e sessenta e sete mil, </v>
          </cell>
          <cell r="D668" t="str">
            <v>seiscentos e sessenta e sete</v>
          </cell>
          <cell r="E668" t="str">
            <v>seiscentos e sessenta e sete centavos</v>
          </cell>
        </row>
        <row r="669">
          <cell r="A669">
            <v>668</v>
          </cell>
          <cell r="B669" t="str">
            <v xml:space="preserve">seiscentos e sessenta e oito milhões, </v>
          </cell>
          <cell r="C669" t="str">
            <v xml:space="preserve">seiscentos e sessenta e oito mil, </v>
          </cell>
          <cell r="D669" t="str">
            <v>seiscentos e sessenta e oito</v>
          </cell>
          <cell r="E669" t="str">
            <v>seiscentos e sessenta e oito centavos</v>
          </cell>
        </row>
        <row r="670">
          <cell r="A670">
            <v>669</v>
          </cell>
          <cell r="B670" t="str">
            <v xml:space="preserve">seiscentos e sessenta e nove milhões, </v>
          </cell>
          <cell r="C670" t="str">
            <v xml:space="preserve">seiscentos e sessenta e nove mil, </v>
          </cell>
          <cell r="D670" t="str">
            <v>seiscentos e sessenta e nove</v>
          </cell>
          <cell r="E670" t="str">
            <v>seiscentos e sessenta e nove centavos</v>
          </cell>
        </row>
        <row r="671">
          <cell r="A671">
            <v>670</v>
          </cell>
          <cell r="B671" t="str">
            <v xml:space="preserve">seiscentos e setenta milhões, </v>
          </cell>
          <cell r="C671" t="str">
            <v xml:space="preserve">seiscentos e setenta mil, </v>
          </cell>
          <cell r="D671" t="str">
            <v>seiscentos e setenta</v>
          </cell>
          <cell r="E671" t="str">
            <v>seiscentos e setenta centavos</v>
          </cell>
        </row>
        <row r="672">
          <cell r="A672">
            <v>671</v>
          </cell>
          <cell r="B672" t="str">
            <v xml:space="preserve">seiscentos e setenta e um milhões, </v>
          </cell>
          <cell r="C672" t="str">
            <v xml:space="preserve">seiscentos e setenta e um mil, </v>
          </cell>
          <cell r="D672" t="str">
            <v>seiscentos e setenta e um</v>
          </cell>
          <cell r="E672" t="str">
            <v>seiscentos e setenta e um centavos</v>
          </cell>
        </row>
        <row r="673">
          <cell r="A673">
            <v>672</v>
          </cell>
          <cell r="B673" t="str">
            <v xml:space="preserve">seiscentos e setenta e dois milhões, </v>
          </cell>
          <cell r="C673" t="str">
            <v xml:space="preserve">seiscentos e setenta e dois mil, </v>
          </cell>
          <cell r="D673" t="str">
            <v>seiscentos e setenta e dois</v>
          </cell>
          <cell r="E673" t="str">
            <v>seiscentos e setenta e dois centavos</v>
          </cell>
        </row>
        <row r="674">
          <cell r="A674">
            <v>673</v>
          </cell>
          <cell r="B674" t="str">
            <v xml:space="preserve">seiscentos e setenta e tres milhões, </v>
          </cell>
          <cell r="C674" t="str">
            <v xml:space="preserve">seiscentos e setenta e tres mil, </v>
          </cell>
          <cell r="D674" t="str">
            <v>seiscentos e setenta e tres</v>
          </cell>
          <cell r="E674" t="str">
            <v>seiscentos e setenta e tres centavos</v>
          </cell>
        </row>
        <row r="675">
          <cell r="A675">
            <v>674</v>
          </cell>
          <cell r="B675" t="str">
            <v xml:space="preserve">seiscentos e setenta e quatro milhões, </v>
          </cell>
          <cell r="C675" t="str">
            <v xml:space="preserve">seiscentos e setenta e quatro mil, </v>
          </cell>
          <cell r="D675" t="str">
            <v>seiscentos e setenta e quatro</v>
          </cell>
          <cell r="E675" t="str">
            <v>seiscentos e setenta e quatro centavos</v>
          </cell>
        </row>
        <row r="676">
          <cell r="A676">
            <v>675</v>
          </cell>
          <cell r="B676" t="str">
            <v xml:space="preserve">seiscentos e setenta e cinco milhões, </v>
          </cell>
          <cell r="C676" t="str">
            <v xml:space="preserve">seiscentos e setenta e cinco mil, </v>
          </cell>
          <cell r="D676" t="str">
            <v>seiscentos e setenta e cinco</v>
          </cell>
          <cell r="E676" t="str">
            <v>seiscentos e setenta e cinco centavos</v>
          </cell>
        </row>
        <row r="677">
          <cell r="A677">
            <v>676</v>
          </cell>
          <cell r="B677" t="str">
            <v xml:space="preserve">seiscentos e setenta e seis milhões, </v>
          </cell>
          <cell r="C677" t="str">
            <v xml:space="preserve">seiscentos e setenta e seis mil, </v>
          </cell>
          <cell r="D677" t="str">
            <v>seiscentos e setenta e seis</v>
          </cell>
          <cell r="E677" t="str">
            <v>seiscentos e setenta e seis centavos</v>
          </cell>
        </row>
        <row r="678">
          <cell r="A678">
            <v>677</v>
          </cell>
          <cell r="B678" t="str">
            <v xml:space="preserve">seiscentos e setenta e sete milhões, </v>
          </cell>
          <cell r="C678" t="str">
            <v xml:space="preserve">seiscentos e setenta e sete mil, </v>
          </cell>
          <cell r="D678" t="str">
            <v>seiscentos e setenta e sete</v>
          </cell>
          <cell r="E678" t="str">
            <v>seiscentos e setenta e sete centavos</v>
          </cell>
        </row>
        <row r="679">
          <cell r="A679">
            <v>678</v>
          </cell>
          <cell r="B679" t="str">
            <v xml:space="preserve">seiscentos e setenta e oito milhões, </v>
          </cell>
          <cell r="C679" t="str">
            <v xml:space="preserve">seiscentos e setenta e oito mil, </v>
          </cell>
          <cell r="D679" t="str">
            <v>seiscentos e setenta e oito</v>
          </cell>
          <cell r="E679" t="str">
            <v>seiscentos e setenta e oito centavos</v>
          </cell>
        </row>
        <row r="680">
          <cell r="A680">
            <v>679</v>
          </cell>
          <cell r="B680" t="str">
            <v xml:space="preserve">seiscentos e setenta e nove milhões, </v>
          </cell>
          <cell r="C680" t="str">
            <v xml:space="preserve">seiscentos e setenta e nove mil, </v>
          </cell>
          <cell r="D680" t="str">
            <v>seiscentos e setenta e nove</v>
          </cell>
          <cell r="E680" t="str">
            <v>seiscentos e setenta e nove centavos</v>
          </cell>
        </row>
        <row r="681">
          <cell r="A681">
            <v>680</v>
          </cell>
          <cell r="B681" t="str">
            <v xml:space="preserve">seiscentos e oitenta milhões, </v>
          </cell>
          <cell r="C681" t="str">
            <v xml:space="preserve">seiscentos e oitenta mil, </v>
          </cell>
          <cell r="D681" t="str">
            <v>seiscentos e oitenta</v>
          </cell>
          <cell r="E681" t="str">
            <v>seiscentos e oitenta centavos</v>
          </cell>
        </row>
        <row r="682">
          <cell r="A682">
            <v>681</v>
          </cell>
          <cell r="B682" t="str">
            <v xml:space="preserve">seiscentos e oitenta e um milhões, </v>
          </cell>
          <cell r="C682" t="str">
            <v xml:space="preserve">seiscentos e oitenta e um mil, </v>
          </cell>
          <cell r="D682" t="str">
            <v>seiscentos e oitenta e um</v>
          </cell>
          <cell r="E682" t="str">
            <v>seiscentos e oitenta e um centavos</v>
          </cell>
        </row>
        <row r="683">
          <cell r="A683">
            <v>682</v>
          </cell>
          <cell r="B683" t="str">
            <v xml:space="preserve">seiscentos e oitenta e dois milhões, </v>
          </cell>
          <cell r="C683" t="str">
            <v xml:space="preserve">seiscentos e oitenta e dois mil, </v>
          </cell>
          <cell r="D683" t="str">
            <v>seiscentos e oitenta e dois</v>
          </cell>
          <cell r="E683" t="str">
            <v>seiscentos e oitenta e dois centavos</v>
          </cell>
        </row>
        <row r="684">
          <cell r="A684">
            <v>683</v>
          </cell>
          <cell r="B684" t="str">
            <v xml:space="preserve">seiscentos e oitenta e tres milhões, </v>
          </cell>
          <cell r="C684" t="str">
            <v xml:space="preserve">seiscentos e oitenta e tres mil, </v>
          </cell>
          <cell r="D684" t="str">
            <v>seiscentos e oitenta e tres</v>
          </cell>
          <cell r="E684" t="str">
            <v>seiscentos e oitenta e tres centavos</v>
          </cell>
        </row>
        <row r="685">
          <cell r="A685">
            <v>684</v>
          </cell>
          <cell r="B685" t="str">
            <v xml:space="preserve">seiscentos e oitenta e quatro milhões, </v>
          </cell>
          <cell r="C685" t="str">
            <v xml:space="preserve">seiscentos e oitenta e quatro mil, </v>
          </cell>
          <cell r="D685" t="str">
            <v>seiscentos e oitenta e quatro</v>
          </cell>
          <cell r="E685" t="str">
            <v>seiscentos e oitenta e quatro centavos</v>
          </cell>
        </row>
        <row r="686">
          <cell r="A686">
            <v>685</v>
          </cell>
          <cell r="B686" t="str">
            <v xml:space="preserve">seiscentos e oitenta e cinco milhões, </v>
          </cell>
          <cell r="C686" t="str">
            <v xml:space="preserve">seiscentos e oitenta e cinco mil, </v>
          </cell>
          <cell r="D686" t="str">
            <v>seiscentos e oitenta e cinco</v>
          </cell>
          <cell r="E686" t="str">
            <v>seiscentos e oitenta e cinco centavos</v>
          </cell>
        </row>
        <row r="687">
          <cell r="A687">
            <v>686</v>
          </cell>
          <cell r="B687" t="str">
            <v xml:space="preserve">seiscentos e oitenta e seis milhões, </v>
          </cell>
          <cell r="C687" t="str">
            <v xml:space="preserve">seiscentos e oitenta e seis mil, </v>
          </cell>
          <cell r="D687" t="str">
            <v>seiscentos e oitenta e seis</v>
          </cell>
          <cell r="E687" t="str">
            <v>seiscentos e oitenta e seis centavos</v>
          </cell>
        </row>
        <row r="688">
          <cell r="A688">
            <v>687</v>
          </cell>
          <cell r="B688" t="str">
            <v xml:space="preserve">seiscentos e oitenta e sete milhões, </v>
          </cell>
          <cell r="C688" t="str">
            <v xml:space="preserve">seiscentos e oitenta e sete mil, </v>
          </cell>
          <cell r="D688" t="str">
            <v>seiscentos e oitenta e sete</v>
          </cell>
          <cell r="E688" t="str">
            <v>seiscentos e oitenta e sete centavos</v>
          </cell>
        </row>
        <row r="689">
          <cell r="A689">
            <v>688</v>
          </cell>
          <cell r="B689" t="str">
            <v xml:space="preserve">seiscentos e oitenta e oito milhões, </v>
          </cell>
          <cell r="C689" t="str">
            <v xml:space="preserve">seiscentos e oitenta e oito mil, </v>
          </cell>
          <cell r="D689" t="str">
            <v>seiscentos e oitenta e oito</v>
          </cell>
          <cell r="E689" t="str">
            <v>seiscentos e oitenta e oito centavos</v>
          </cell>
        </row>
        <row r="690">
          <cell r="A690">
            <v>689</v>
          </cell>
          <cell r="B690" t="str">
            <v xml:space="preserve">seiscentos e oitenta e nove milhões, </v>
          </cell>
          <cell r="C690" t="str">
            <v xml:space="preserve">seiscentos e oitenta e nove mil, </v>
          </cell>
          <cell r="D690" t="str">
            <v>seiscentos e oitenta e nove</v>
          </cell>
          <cell r="E690" t="str">
            <v>seiscentos e oitenta e nove centavos</v>
          </cell>
        </row>
        <row r="691">
          <cell r="A691">
            <v>690</v>
          </cell>
          <cell r="B691" t="str">
            <v xml:space="preserve">seiscentos e noventa milhões, </v>
          </cell>
          <cell r="C691" t="str">
            <v xml:space="preserve">seiscentos e noventa mil, </v>
          </cell>
          <cell r="D691" t="str">
            <v>seiscentos e noventa</v>
          </cell>
          <cell r="E691" t="str">
            <v>seiscentos e noventa centavos</v>
          </cell>
        </row>
        <row r="692">
          <cell r="A692">
            <v>691</v>
          </cell>
          <cell r="B692" t="str">
            <v xml:space="preserve">seiscentos e noventa e um milhões, </v>
          </cell>
          <cell r="C692" t="str">
            <v xml:space="preserve">seiscentos e noventa e um mil, </v>
          </cell>
          <cell r="D692" t="str">
            <v>seiscentos e noventa e um</v>
          </cell>
          <cell r="E692" t="str">
            <v>seiscentos e noventa e um centavos</v>
          </cell>
        </row>
        <row r="693">
          <cell r="A693">
            <v>692</v>
          </cell>
          <cell r="B693" t="str">
            <v xml:space="preserve">seiscentos e noventa e dois milhões, </v>
          </cell>
          <cell r="C693" t="str">
            <v xml:space="preserve">seiscentos e noventa e dois mil, </v>
          </cell>
          <cell r="D693" t="str">
            <v>seiscentos e noventa e dois</v>
          </cell>
          <cell r="E693" t="str">
            <v>seiscentos e noventa e dois centavos</v>
          </cell>
        </row>
        <row r="694">
          <cell r="A694">
            <v>693</v>
          </cell>
          <cell r="B694" t="str">
            <v xml:space="preserve">seiscentos e noventa e tres milhões, </v>
          </cell>
          <cell r="C694" t="str">
            <v xml:space="preserve">seiscentos e noventa e tres mil, </v>
          </cell>
          <cell r="D694" t="str">
            <v>seiscentos e noventa e tres</v>
          </cell>
          <cell r="E694" t="str">
            <v>seiscentos e noventa e tres centavos</v>
          </cell>
        </row>
        <row r="695">
          <cell r="A695">
            <v>694</v>
          </cell>
          <cell r="B695" t="str">
            <v xml:space="preserve">seiscentos e noventa e quatro milhões, </v>
          </cell>
          <cell r="C695" t="str">
            <v xml:space="preserve">seiscentos e noventa e quatro mil, </v>
          </cell>
          <cell r="D695" t="str">
            <v>seiscentos e noventa e quatro</v>
          </cell>
          <cell r="E695" t="str">
            <v>seiscentos e noventa e quatro centavos</v>
          </cell>
        </row>
        <row r="696">
          <cell r="A696">
            <v>695</v>
          </cell>
          <cell r="B696" t="str">
            <v xml:space="preserve">seiscentos e noventa e cinco milhões, </v>
          </cell>
          <cell r="C696" t="str">
            <v xml:space="preserve">seiscentos e noventa e cinco mil, </v>
          </cell>
          <cell r="D696" t="str">
            <v>seiscentos e noventa e cinco</v>
          </cell>
          <cell r="E696" t="str">
            <v>seiscentos e noventa e cinco centavos</v>
          </cell>
        </row>
        <row r="697">
          <cell r="A697">
            <v>696</v>
          </cell>
          <cell r="B697" t="str">
            <v xml:space="preserve">seiscentos e noventa e seis milhões, </v>
          </cell>
          <cell r="C697" t="str">
            <v xml:space="preserve">seiscentos e noventa e seis mil, </v>
          </cell>
          <cell r="D697" t="str">
            <v>seiscentos e noventa e seis</v>
          </cell>
          <cell r="E697" t="str">
            <v>seiscentos e noventa e seis centavos</v>
          </cell>
        </row>
        <row r="698">
          <cell r="A698">
            <v>697</v>
          </cell>
          <cell r="B698" t="str">
            <v xml:space="preserve">seiscentos e noventa e sete milhões, </v>
          </cell>
          <cell r="C698" t="str">
            <v xml:space="preserve">seiscentos e noventa e sete mil, </v>
          </cell>
          <cell r="D698" t="str">
            <v>seiscentos e noventa e sete</v>
          </cell>
          <cell r="E698" t="str">
            <v>seiscentos e noventa e sete centavos</v>
          </cell>
        </row>
        <row r="699">
          <cell r="A699">
            <v>698</v>
          </cell>
          <cell r="B699" t="str">
            <v xml:space="preserve">seiscentos e noventa e oito milhões, </v>
          </cell>
          <cell r="C699" t="str">
            <v xml:space="preserve">seiscentos e noventa e oito mil, </v>
          </cell>
          <cell r="D699" t="str">
            <v>seiscentos e noventa e oito</v>
          </cell>
          <cell r="E699" t="str">
            <v>seiscentos e noventa e oito centavos</v>
          </cell>
        </row>
        <row r="700">
          <cell r="A700">
            <v>699</v>
          </cell>
          <cell r="B700" t="str">
            <v xml:space="preserve">seiscentos e noventa e nove milhões, </v>
          </cell>
          <cell r="C700" t="str">
            <v xml:space="preserve">seiscentos e noventa e nove mil, </v>
          </cell>
          <cell r="D700" t="str">
            <v>seiscentos e noventa e nove</v>
          </cell>
          <cell r="E700" t="str">
            <v>seiscentos e noventa e nove centavos</v>
          </cell>
        </row>
        <row r="701">
          <cell r="A701">
            <v>700</v>
          </cell>
          <cell r="B701" t="str">
            <v xml:space="preserve">setecentos milhões, </v>
          </cell>
          <cell r="C701" t="str">
            <v xml:space="preserve">setecentos mil, </v>
          </cell>
          <cell r="D701" t="str">
            <v>setecentos</v>
          </cell>
          <cell r="E701" t="str">
            <v>setecentos centavos</v>
          </cell>
        </row>
        <row r="702">
          <cell r="A702">
            <v>701</v>
          </cell>
          <cell r="B702" t="str">
            <v xml:space="preserve">setecentos e um milhões, </v>
          </cell>
          <cell r="C702" t="str">
            <v xml:space="preserve">setecentos e um mil, </v>
          </cell>
          <cell r="D702" t="str">
            <v>setecentos e um</v>
          </cell>
          <cell r="E702" t="str">
            <v>setecentos e um centavos</v>
          </cell>
        </row>
        <row r="703">
          <cell r="A703">
            <v>702</v>
          </cell>
          <cell r="B703" t="str">
            <v xml:space="preserve">setecentos e dois milhões, </v>
          </cell>
          <cell r="C703" t="str">
            <v xml:space="preserve">setecentos e dois mil, </v>
          </cell>
          <cell r="D703" t="str">
            <v>setecentos e dois</v>
          </cell>
          <cell r="E703" t="str">
            <v>setecentos e dois centavos</v>
          </cell>
        </row>
        <row r="704">
          <cell r="A704">
            <v>703</v>
          </cell>
          <cell r="B704" t="str">
            <v xml:space="preserve">setecentos e tres milhões, </v>
          </cell>
          <cell r="C704" t="str">
            <v xml:space="preserve">setecentos e tres mil, </v>
          </cell>
          <cell r="D704" t="str">
            <v>setecentos e tres</v>
          </cell>
          <cell r="E704" t="str">
            <v>setecentos e tres centavos</v>
          </cell>
        </row>
        <row r="705">
          <cell r="A705">
            <v>704</v>
          </cell>
          <cell r="B705" t="str">
            <v xml:space="preserve">setecentos e quatro milhões, </v>
          </cell>
          <cell r="C705" t="str">
            <v xml:space="preserve">setecentos e quatro mil, </v>
          </cell>
          <cell r="D705" t="str">
            <v>setecentos e quatro</v>
          </cell>
          <cell r="E705" t="str">
            <v>setecentos e quatro centavos</v>
          </cell>
        </row>
        <row r="706">
          <cell r="A706">
            <v>705</v>
          </cell>
          <cell r="B706" t="str">
            <v xml:space="preserve">setecentos e cinco milhões, </v>
          </cell>
          <cell r="C706" t="str">
            <v xml:space="preserve">setecentos e cinco mil, </v>
          </cell>
          <cell r="D706" t="str">
            <v>setecentos e cinco</v>
          </cell>
          <cell r="E706" t="str">
            <v>setecentos e cinco centavos</v>
          </cell>
        </row>
        <row r="707">
          <cell r="A707">
            <v>706</v>
          </cell>
          <cell r="B707" t="str">
            <v xml:space="preserve">setecentos e seis milhões, </v>
          </cell>
          <cell r="C707" t="str">
            <v xml:space="preserve">setecentos e seis mil, </v>
          </cell>
          <cell r="D707" t="str">
            <v>setecentos e seis</v>
          </cell>
          <cell r="E707" t="str">
            <v>setecentos e seis centavos</v>
          </cell>
        </row>
        <row r="708">
          <cell r="A708">
            <v>707</v>
          </cell>
          <cell r="B708" t="str">
            <v xml:space="preserve">setecentos e sete milhões, </v>
          </cell>
          <cell r="C708" t="str">
            <v xml:space="preserve">setecentos e sete mil, </v>
          </cell>
          <cell r="D708" t="str">
            <v>setecentos e sete</v>
          </cell>
          <cell r="E708" t="str">
            <v>setecentos e sete centavos</v>
          </cell>
        </row>
        <row r="709">
          <cell r="A709">
            <v>708</v>
          </cell>
          <cell r="B709" t="str">
            <v xml:space="preserve">setecentos e oito milhões, </v>
          </cell>
          <cell r="C709" t="str">
            <v xml:space="preserve">setecentos e oito mil, </v>
          </cell>
          <cell r="D709" t="str">
            <v>setecentos e oito</v>
          </cell>
          <cell r="E709" t="str">
            <v>setecentos e oito centavos</v>
          </cell>
        </row>
        <row r="710">
          <cell r="A710">
            <v>709</v>
          </cell>
          <cell r="B710" t="str">
            <v xml:space="preserve">setecentos e nove milhões, </v>
          </cell>
          <cell r="C710" t="str">
            <v xml:space="preserve">setecentos e nove mil, </v>
          </cell>
          <cell r="D710" t="str">
            <v>setecentos e nove</v>
          </cell>
          <cell r="E710" t="str">
            <v>setecentos e nove centavos</v>
          </cell>
        </row>
        <row r="711">
          <cell r="A711">
            <v>710</v>
          </cell>
          <cell r="B711" t="str">
            <v xml:space="preserve">setecentos e dez milhões, </v>
          </cell>
          <cell r="C711" t="str">
            <v xml:space="preserve">setecentos e dez mil, </v>
          </cell>
          <cell r="D711" t="str">
            <v>setecentos e dez</v>
          </cell>
          <cell r="E711" t="str">
            <v>setecentos e dez centavos</v>
          </cell>
        </row>
        <row r="712">
          <cell r="A712">
            <v>711</v>
          </cell>
          <cell r="B712" t="str">
            <v xml:space="preserve">setecentos e onze milhões, </v>
          </cell>
          <cell r="C712" t="str">
            <v xml:space="preserve">setecentos e onze mil, </v>
          </cell>
          <cell r="D712" t="str">
            <v>setecentos e onze</v>
          </cell>
          <cell r="E712" t="str">
            <v>setecentos e onze centavos</v>
          </cell>
        </row>
        <row r="713">
          <cell r="A713">
            <v>712</v>
          </cell>
          <cell r="B713" t="str">
            <v xml:space="preserve">setecentos e doze milhões, </v>
          </cell>
          <cell r="C713" t="str">
            <v xml:space="preserve">setecentos e doze mil, </v>
          </cell>
          <cell r="D713" t="str">
            <v>setecentos e doze</v>
          </cell>
          <cell r="E713" t="str">
            <v>setecentos e doze centavos</v>
          </cell>
        </row>
        <row r="714">
          <cell r="A714">
            <v>713</v>
          </cell>
          <cell r="B714" t="str">
            <v xml:space="preserve">setecentos e treze milhões, </v>
          </cell>
          <cell r="C714" t="str">
            <v xml:space="preserve">setecentos e treze mil, </v>
          </cell>
          <cell r="D714" t="str">
            <v>setecentos e treze</v>
          </cell>
          <cell r="E714" t="str">
            <v>setecentos e treze centavos</v>
          </cell>
        </row>
        <row r="715">
          <cell r="A715">
            <v>714</v>
          </cell>
          <cell r="B715" t="str">
            <v xml:space="preserve">setecentos e quatorze milhões, </v>
          </cell>
          <cell r="C715" t="str">
            <v xml:space="preserve">setecentos e quatorze mil, </v>
          </cell>
          <cell r="D715" t="str">
            <v>setecentos e quatorze</v>
          </cell>
          <cell r="E715" t="str">
            <v>setecentos e quatorze centavos</v>
          </cell>
        </row>
        <row r="716">
          <cell r="A716">
            <v>715</v>
          </cell>
          <cell r="B716" t="str">
            <v xml:space="preserve">setecentos e quinze milhões, </v>
          </cell>
          <cell r="C716" t="str">
            <v xml:space="preserve">setecentos e quinze mil, </v>
          </cell>
          <cell r="D716" t="str">
            <v>setecentos e quinze</v>
          </cell>
          <cell r="E716" t="str">
            <v>setecentos e quinze centavos</v>
          </cell>
        </row>
        <row r="717">
          <cell r="A717">
            <v>716</v>
          </cell>
          <cell r="B717" t="str">
            <v xml:space="preserve">setecentos e dezesseis milhões, </v>
          </cell>
          <cell r="C717" t="str">
            <v xml:space="preserve">setecentos e dezesseis mil, </v>
          </cell>
          <cell r="D717" t="str">
            <v>setecentos e dezesseis</v>
          </cell>
          <cell r="E717" t="str">
            <v>setecentos e dezesseis centavos</v>
          </cell>
        </row>
        <row r="718">
          <cell r="A718">
            <v>717</v>
          </cell>
          <cell r="B718" t="str">
            <v xml:space="preserve">setecentos e dezessete milhões, </v>
          </cell>
          <cell r="C718" t="str">
            <v xml:space="preserve">setecentos e dezessete mil, </v>
          </cell>
          <cell r="D718" t="str">
            <v>setecentos e dezessete</v>
          </cell>
          <cell r="E718" t="str">
            <v>setecentos e dezessete centavos</v>
          </cell>
        </row>
        <row r="719">
          <cell r="A719">
            <v>718</v>
          </cell>
          <cell r="B719" t="str">
            <v xml:space="preserve">setecentos e dezoito milhões, </v>
          </cell>
          <cell r="C719" t="str">
            <v xml:space="preserve">setecentos e dezoito mil, </v>
          </cell>
          <cell r="D719" t="str">
            <v>setecentos e dezoito</v>
          </cell>
          <cell r="E719" t="str">
            <v>setecentos e dezoito centavos</v>
          </cell>
        </row>
        <row r="720">
          <cell r="A720">
            <v>719</v>
          </cell>
          <cell r="B720" t="str">
            <v xml:space="preserve">setecentos e dezenove milhões, </v>
          </cell>
          <cell r="C720" t="str">
            <v xml:space="preserve">setecentos e dezenove mil, </v>
          </cell>
          <cell r="D720" t="str">
            <v>setecentos e dezenove</v>
          </cell>
          <cell r="E720" t="str">
            <v>setecentos e dezenove centavos</v>
          </cell>
        </row>
        <row r="721">
          <cell r="A721">
            <v>720</v>
          </cell>
          <cell r="B721" t="str">
            <v xml:space="preserve">setecentos e vinte milhões, </v>
          </cell>
          <cell r="C721" t="str">
            <v xml:space="preserve">setecentos e vinte mil, </v>
          </cell>
          <cell r="D721" t="str">
            <v>setecentos e vinte</v>
          </cell>
          <cell r="E721" t="str">
            <v>setecentos e vinte centavos</v>
          </cell>
        </row>
        <row r="722">
          <cell r="A722">
            <v>721</v>
          </cell>
          <cell r="B722" t="str">
            <v xml:space="preserve">setecentos e vinte e um milhões, </v>
          </cell>
          <cell r="C722" t="str">
            <v xml:space="preserve">setecentos e vinte e um mil, </v>
          </cell>
          <cell r="D722" t="str">
            <v>setecentos e vinte e um</v>
          </cell>
          <cell r="E722" t="str">
            <v>setecentos e vinte e um centavos</v>
          </cell>
        </row>
        <row r="723">
          <cell r="A723">
            <v>722</v>
          </cell>
          <cell r="B723" t="str">
            <v xml:space="preserve">setecentos e vinte e dois milhões, </v>
          </cell>
          <cell r="C723" t="str">
            <v xml:space="preserve">setecentos e vinte e dois mil, </v>
          </cell>
          <cell r="D723" t="str">
            <v>setecentos e vinte e dois</v>
          </cell>
          <cell r="E723" t="str">
            <v>setecentos e vinte e dois centavos</v>
          </cell>
        </row>
        <row r="724">
          <cell r="A724">
            <v>723</v>
          </cell>
          <cell r="B724" t="str">
            <v xml:space="preserve">setecentos e vinte e tres milhões, </v>
          </cell>
          <cell r="C724" t="str">
            <v xml:space="preserve">setecentos e vinte e tres mil, </v>
          </cell>
          <cell r="D724" t="str">
            <v>setecentos e vinte e tres</v>
          </cell>
          <cell r="E724" t="str">
            <v>setecentos e vinte e tres centavos</v>
          </cell>
        </row>
        <row r="725">
          <cell r="A725">
            <v>724</v>
          </cell>
          <cell r="B725" t="str">
            <v xml:space="preserve">setecentos e vinte e quatro milhões, </v>
          </cell>
          <cell r="C725" t="str">
            <v xml:space="preserve">setecentos e vinte e quatro mil, </v>
          </cell>
          <cell r="D725" t="str">
            <v>setecentos e vinte e quatro</v>
          </cell>
          <cell r="E725" t="str">
            <v>setecentos e vinte e quatro centavos</v>
          </cell>
        </row>
        <row r="726">
          <cell r="A726">
            <v>725</v>
          </cell>
          <cell r="B726" t="str">
            <v xml:space="preserve">setecentos e vinte e cinco milhões, </v>
          </cell>
          <cell r="C726" t="str">
            <v xml:space="preserve">setecentos e vinte e cinco mil, </v>
          </cell>
          <cell r="D726" t="str">
            <v>setecentos e vinte e cinco</v>
          </cell>
          <cell r="E726" t="str">
            <v>setecentos e vinte e cinco centavos</v>
          </cell>
        </row>
        <row r="727">
          <cell r="A727">
            <v>726</v>
          </cell>
          <cell r="B727" t="str">
            <v xml:space="preserve">setecentos e vinte e seis milhões, </v>
          </cell>
          <cell r="C727" t="str">
            <v xml:space="preserve">setecentos e vinte e seis mil, </v>
          </cell>
          <cell r="D727" t="str">
            <v>setecentos e vinte e seis</v>
          </cell>
          <cell r="E727" t="str">
            <v>setecentos e vinte e seis centavos</v>
          </cell>
        </row>
        <row r="728">
          <cell r="A728">
            <v>727</v>
          </cell>
          <cell r="B728" t="str">
            <v xml:space="preserve">setecentos e vinte e sete milhões, </v>
          </cell>
          <cell r="C728" t="str">
            <v xml:space="preserve">setecentos e vinte e sete mil, </v>
          </cell>
          <cell r="D728" t="str">
            <v>setecentos e vinte e sete</v>
          </cell>
          <cell r="E728" t="str">
            <v>setecentos e vinte e sete centavos</v>
          </cell>
        </row>
        <row r="729">
          <cell r="A729">
            <v>728</v>
          </cell>
          <cell r="B729" t="str">
            <v xml:space="preserve">setecentos e vinte e oito milhões, </v>
          </cell>
          <cell r="C729" t="str">
            <v xml:space="preserve">setecentos e vinte e oito mil, </v>
          </cell>
          <cell r="D729" t="str">
            <v>setecentos e vinte e oito</v>
          </cell>
          <cell r="E729" t="str">
            <v>setecentos e vinte e oito centavos</v>
          </cell>
        </row>
        <row r="730">
          <cell r="A730">
            <v>729</v>
          </cell>
          <cell r="B730" t="str">
            <v xml:space="preserve">setecentos e vinte e nove milhões, </v>
          </cell>
          <cell r="C730" t="str">
            <v xml:space="preserve">setecentos e vinte e nove mil, </v>
          </cell>
          <cell r="D730" t="str">
            <v>setecentos e vinte e nove</v>
          </cell>
          <cell r="E730" t="str">
            <v>setecentos e vinte e nove centavos</v>
          </cell>
        </row>
        <row r="731">
          <cell r="A731">
            <v>730</v>
          </cell>
          <cell r="B731" t="str">
            <v xml:space="preserve">setecentos e trinta milhões, </v>
          </cell>
          <cell r="C731" t="str">
            <v xml:space="preserve">setecentos e trinta mil, </v>
          </cell>
          <cell r="D731" t="str">
            <v>setecentos e trinta</v>
          </cell>
          <cell r="E731" t="str">
            <v>setecentos e trinta centavos</v>
          </cell>
        </row>
        <row r="732">
          <cell r="A732">
            <v>731</v>
          </cell>
          <cell r="B732" t="str">
            <v xml:space="preserve">setecentos e trinta e um milhões, </v>
          </cell>
          <cell r="C732" t="str">
            <v xml:space="preserve">setecentos e trinta e um mil, </v>
          </cell>
          <cell r="D732" t="str">
            <v>setecentos e trinta e um</v>
          </cell>
          <cell r="E732" t="str">
            <v>setecentos e trinta e um centavos</v>
          </cell>
        </row>
        <row r="733">
          <cell r="A733">
            <v>732</v>
          </cell>
          <cell r="B733" t="str">
            <v xml:space="preserve">setecentos e trinta e dois milhões, </v>
          </cell>
          <cell r="C733" t="str">
            <v xml:space="preserve">setecentos e trinta e dois mil, </v>
          </cell>
          <cell r="D733" t="str">
            <v>setecentos e trinta e dois</v>
          </cell>
          <cell r="E733" t="str">
            <v>setecentos e trinta e dois centavos</v>
          </cell>
        </row>
        <row r="734">
          <cell r="A734">
            <v>733</v>
          </cell>
          <cell r="B734" t="str">
            <v xml:space="preserve">setecentos e trinta e tres milhões, </v>
          </cell>
          <cell r="C734" t="str">
            <v xml:space="preserve">setecentos e trinta e tres mil, </v>
          </cell>
          <cell r="D734" t="str">
            <v>setecentos e trinta e tres</v>
          </cell>
          <cell r="E734" t="str">
            <v>setecentos e trinta e tres centavos</v>
          </cell>
        </row>
        <row r="735">
          <cell r="A735">
            <v>734</v>
          </cell>
          <cell r="B735" t="str">
            <v xml:space="preserve">setecentos e trinta e quatro milhões, </v>
          </cell>
          <cell r="C735" t="str">
            <v xml:space="preserve">setecentos e trinta e quatro mil, </v>
          </cell>
          <cell r="D735" t="str">
            <v>setecentos e trinta e quatro</v>
          </cell>
          <cell r="E735" t="str">
            <v>setecentos e trinta e quatro centavos</v>
          </cell>
        </row>
        <row r="736">
          <cell r="A736">
            <v>735</v>
          </cell>
          <cell r="B736" t="str">
            <v xml:space="preserve">setecentos e trinta e cinco milhões, </v>
          </cell>
          <cell r="C736" t="str">
            <v xml:space="preserve">setecentos e trinta e cinco mil, </v>
          </cell>
          <cell r="D736" t="str">
            <v>setecentos e trinta e cinco</v>
          </cell>
          <cell r="E736" t="str">
            <v>setecentos e trinta e cinco centavos</v>
          </cell>
        </row>
        <row r="737">
          <cell r="A737">
            <v>736</v>
          </cell>
          <cell r="B737" t="str">
            <v xml:space="preserve">setecentos e trinta e seis milhões, </v>
          </cell>
          <cell r="C737" t="str">
            <v xml:space="preserve">setecentos e trinta e seis mil, </v>
          </cell>
          <cell r="D737" t="str">
            <v>setecentos e trinta e seis</v>
          </cell>
          <cell r="E737" t="str">
            <v>setecentos e trinta e seis centavos</v>
          </cell>
        </row>
        <row r="738">
          <cell r="A738">
            <v>737</v>
          </cell>
          <cell r="B738" t="str">
            <v xml:space="preserve">setecentos e trinta e sete milhões, </v>
          </cell>
          <cell r="C738" t="str">
            <v xml:space="preserve">setecentos e trinta e sete mil, </v>
          </cell>
          <cell r="D738" t="str">
            <v>setecentos e trinta e sete</v>
          </cell>
          <cell r="E738" t="str">
            <v>setecentos e trinta e sete centavos</v>
          </cell>
        </row>
        <row r="739">
          <cell r="A739">
            <v>738</v>
          </cell>
          <cell r="B739" t="str">
            <v xml:space="preserve">setecentos e trinta e oito milhões, </v>
          </cell>
          <cell r="C739" t="str">
            <v xml:space="preserve">setecentos e trinta e oito mil, </v>
          </cell>
          <cell r="D739" t="str">
            <v>setecentos e trinta e oito</v>
          </cell>
          <cell r="E739" t="str">
            <v>setecentos e trinta e oito centavos</v>
          </cell>
        </row>
        <row r="740">
          <cell r="A740">
            <v>739</v>
          </cell>
          <cell r="B740" t="str">
            <v xml:space="preserve">setecentos e trinta e nove milhões, </v>
          </cell>
          <cell r="C740" t="str">
            <v xml:space="preserve">setecentos e trinta e nove mil, </v>
          </cell>
          <cell r="D740" t="str">
            <v>setecentos e trinta e nove</v>
          </cell>
          <cell r="E740" t="str">
            <v>setecentos e trinta e nove centavos</v>
          </cell>
        </row>
        <row r="741">
          <cell r="A741">
            <v>740</v>
          </cell>
          <cell r="B741" t="str">
            <v xml:space="preserve">setecentos e quarenta milhões, </v>
          </cell>
          <cell r="C741" t="str">
            <v xml:space="preserve">setecentos e quarenta mil, </v>
          </cell>
          <cell r="D741" t="str">
            <v>setecentos e quarenta</v>
          </cell>
          <cell r="E741" t="str">
            <v>setecentos e quarenta centavos</v>
          </cell>
        </row>
        <row r="742">
          <cell r="A742">
            <v>741</v>
          </cell>
          <cell r="B742" t="str">
            <v xml:space="preserve">setecentos e quarenta e um milhões, </v>
          </cell>
          <cell r="C742" t="str">
            <v xml:space="preserve">setecentos e quarenta e um mil, </v>
          </cell>
          <cell r="D742" t="str">
            <v>setecentos e quarenta e um</v>
          </cell>
          <cell r="E742" t="str">
            <v>setecentos e quarenta e um centavos</v>
          </cell>
        </row>
        <row r="743">
          <cell r="A743">
            <v>742</v>
          </cell>
          <cell r="B743" t="str">
            <v xml:space="preserve">setecentos e quarenta e dois milhões, </v>
          </cell>
          <cell r="C743" t="str">
            <v xml:space="preserve">setecentos e quarenta e dois mil, </v>
          </cell>
          <cell r="D743" t="str">
            <v>setecentos e quarenta e dois</v>
          </cell>
          <cell r="E743" t="str">
            <v>setecentos e quarenta e dois centavos</v>
          </cell>
        </row>
        <row r="744">
          <cell r="A744">
            <v>743</v>
          </cell>
          <cell r="B744" t="str">
            <v xml:space="preserve">setecentos e quarenta e tres milhões, </v>
          </cell>
          <cell r="C744" t="str">
            <v xml:space="preserve">setecentos e quarenta e tres mil, </v>
          </cell>
          <cell r="D744" t="str">
            <v>setecentos e quarenta e tres</v>
          </cell>
          <cell r="E744" t="str">
            <v>setecentos e quarenta e tres centavos</v>
          </cell>
        </row>
        <row r="745">
          <cell r="A745">
            <v>744</v>
          </cell>
          <cell r="B745" t="str">
            <v xml:space="preserve">setecentos e quarenta e quatro milhões, </v>
          </cell>
          <cell r="C745" t="str">
            <v xml:space="preserve">setecentos e quarenta e quatro mil, </v>
          </cell>
          <cell r="D745" t="str">
            <v>setecentos e quarenta e quatro</v>
          </cell>
          <cell r="E745" t="str">
            <v>setecentos e quarenta e quatro centavos</v>
          </cell>
        </row>
        <row r="746">
          <cell r="A746">
            <v>745</v>
          </cell>
          <cell r="B746" t="str">
            <v xml:space="preserve">setecentos e quarenta e cinco milhões, </v>
          </cell>
          <cell r="C746" t="str">
            <v xml:space="preserve">setecentos e quarenta e cinco mil, </v>
          </cell>
          <cell r="D746" t="str">
            <v>setecentos e quarenta e cinco</v>
          </cell>
          <cell r="E746" t="str">
            <v>setecentos e quarenta e cinco centavos</v>
          </cell>
        </row>
        <row r="747">
          <cell r="A747">
            <v>746</v>
          </cell>
          <cell r="B747" t="str">
            <v xml:space="preserve">setecentos e quarenta e seis milhões, </v>
          </cell>
          <cell r="C747" t="str">
            <v xml:space="preserve">setecentos e quarenta e seis mil, </v>
          </cell>
          <cell r="D747" t="str">
            <v>setecentos e quarenta e seis</v>
          </cell>
          <cell r="E747" t="str">
            <v>setecentos e quarenta e seis centavos</v>
          </cell>
        </row>
        <row r="748">
          <cell r="A748">
            <v>747</v>
          </cell>
          <cell r="B748" t="str">
            <v xml:space="preserve">setecentos e quarenta e sete milhões, </v>
          </cell>
          <cell r="C748" t="str">
            <v xml:space="preserve">setecentos e quarenta e sete mil, </v>
          </cell>
          <cell r="D748" t="str">
            <v>setecentos e quarenta e sete</v>
          </cell>
          <cell r="E748" t="str">
            <v>setecentos e quarenta e sete centavos</v>
          </cell>
        </row>
        <row r="749">
          <cell r="A749">
            <v>748</v>
          </cell>
          <cell r="B749" t="str">
            <v xml:space="preserve">setecentos e quarenta e oito milhões, </v>
          </cell>
          <cell r="C749" t="str">
            <v xml:space="preserve">setecentos e quarenta e oito mil, </v>
          </cell>
          <cell r="D749" t="str">
            <v>setecentos e quarenta e oito</v>
          </cell>
          <cell r="E749" t="str">
            <v>setecentos e quarenta e oito centavos</v>
          </cell>
        </row>
        <row r="750">
          <cell r="A750">
            <v>749</v>
          </cell>
          <cell r="B750" t="str">
            <v xml:space="preserve">setecentos e quarenta e nove milhões, </v>
          </cell>
          <cell r="C750" t="str">
            <v xml:space="preserve">setecentos e quarenta e nove mil, </v>
          </cell>
          <cell r="D750" t="str">
            <v>setecentos e quarenta e nove</v>
          </cell>
          <cell r="E750" t="str">
            <v>setecentos e quarenta e nove centavos</v>
          </cell>
        </row>
        <row r="751">
          <cell r="A751">
            <v>750</v>
          </cell>
          <cell r="B751" t="str">
            <v xml:space="preserve">setecentos e cinquenta milhões, </v>
          </cell>
          <cell r="C751" t="str">
            <v xml:space="preserve">setecentos e cinquenta mil, </v>
          </cell>
          <cell r="D751" t="str">
            <v>setecentos e cinquenta</v>
          </cell>
          <cell r="E751" t="str">
            <v>setecentos e cinquenta centavos</v>
          </cell>
        </row>
        <row r="752">
          <cell r="A752">
            <v>751</v>
          </cell>
          <cell r="B752" t="str">
            <v xml:space="preserve">setecentos e cinquenta e um milhões, </v>
          </cell>
          <cell r="C752" t="str">
            <v xml:space="preserve">setecentos e cinquenta e um mil, </v>
          </cell>
          <cell r="D752" t="str">
            <v>setecentos e cinquenta e um</v>
          </cell>
          <cell r="E752" t="str">
            <v>setecentos e cinquenta e um centavos</v>
          </cell>
        </row>
        <row r="753">
          <cell r="A753">
            <v>752</v>
          </cell>
          <cell r="B753" t="str">
            <v xml:space="preserve">setecentos e cinquenta e dois milhões, </v>
          </cell>
          <cell r="C753" t="str">
            <v xml:space="preserve">setecentos e cinquenta e dois mil, </v>
          </cell>
          <cell r="D753" t="str">
            <v>setecentos e cinquenta e dois</v>
          </cell>
          <cell r="E753" t="str">
            <v>setecentos e cinquenta e dois centavos</v>
          </cell>
        </row>
        <row r="754">
          <cell r="A754">
            <v>753</v>
          </cell>
          <cell r="B754" t="str">
            <v xml:space="preserve">setecentos e cinquenta e tres milhões, </v>
          </cell>
          <cell r="C754" t="str">
            <v xml:space="preserve">setecentos e cinquenta e tres mil, </v>
          </cell>
          <cell r="D754" t="str">
            <v>setecentos e cinquenta e tres</v>
          </cell>
          <cell r="E754" t="str">
            <v>setecentos e cinquenta e tres centavos</v>
          </cell>
        </row>
        <row r="755">
          <cell r="A755">
            <v>754</v>
          </cell>
          <cell r="B755" t="str">
            <v xml:space="preserve">setecentos e cinquenta e quatro milhões, </v>
          </cell>
          <cell r="C755" t="str">
            <v xml:space="preserve">setecentos e cinquenta e quatro mil, </v>
          </cell>
          <cell r="D755" t="str">
            <v>setecentos e cinquenta e quatro</v>
          </cell>
          <cell r="E755" t="str">
            <v>setecentos e cinquenta e quatro centavos</v>
          </cell>
        </row>
        <row r="756">
          <cell r="A756">
            <v>755</v>
          </cell>
          <cell r="B756" t="str">
            <v xml:space="preserve">setecentos e cinquenta e cinco milhões, </v>
          </cell>
          <cell r="C756" t="str">
            <v xml:space="preserve">setecentos e cinquenta e cinco mil, </v>
          </cell>
          <cell r="D756" t="str">
            <v>setecentos e cinquenta e cinco</v>
          </cell>
          <cell r="E756" t="str">
            <v>setecentos e cinquenta e cinco centavos</v>
          </cell>
        </row>
        <row r="757">
          <cell r="A757">
            <v>756</v>
          </cell>
          <cell r="B757" t="str">
            <v xml:space="preserve">setecentos e cinquenta e seis milhões, </v>
          </cell>
          <cell r="C757" t="str">
            <v xml:space="preserve">setecentos e cinquenta e seis mil, </v>
          </cell>
          <cell r="D757" t="str">
            <v>setecentos e cinquenta e seis</v>
          </cell>
          <cell r="E757" t="str">
            <v>setecentos e cinquenta e seis centavos</v>
          </cell>
        </row>
        <row r="758">
          <cell r="A758">
            <v>757</v>
          </cell>
          <cell r="B758" t="str">
            <v xml:space="preserve">setecentos e cinquenta e sete milhões, </v>
          </cell>
          <cell r="C758" t="str">
            <v xml:space="preserve">setecentos e cinquenta e sete mil, </v>
          </cell>
          <cell r="D758" t="str">
            <v>setecentos e cinquenta e sete</v>
          </cell>
          <cell r="E758" t="str">
            <v>setecentos e cinquenta e sete centavos</v>
          </cell>
        </row>
        <row r="759">
          <cell r="A759">
            <v>758</v>
          </cell>
          <cell r="B759" t="str">
            <v xml:space="preserve">setecentos e cinquenta e oito milhões, </v>
          </cell>
          <cell r="C759" t="str">
            <v xml:space="preserve">setecentos e cinquenta e oito mil, </v>
          </cell>
          <cell r="D759" t="str">
            <v>setecentos e cinquenta e oito</v>
          </cell>
          <cell r="E759" t="str">
            <v>setecentos e cinquenta e oito centavos</v>
          </cell>
        </row>
        <row r="760">
          <cell r="A760">
            <v>759</v>
          </cell>
          <cell r="B760" t="str">
            <v xml:space="preserve">setecentos e cinquenta e nove milhões, </v>
          </cell>
          <cell r="C760" t="str">
            <v xml:space="preserve">setecentos e cinquenta e nove mil, </v>
          </cell>
          <cell r="D760" t="str">
            <v>setecentos e cinquenta e nove</v>
          </cell>
          <cell r="E760" t="str">
            <v>setecentos e cinquenta e nove centavos</v>
          </cell>
        </row>
        <row r="761">
          <cell r="A761">
            <v>760</v>
          </cell>
          <cell r="B761" t="str">
            <v xml:space="preserve">setecentos e sessenta milhões, </v>
          </cell>
          <cell r="C761" t="str">
            <v xml:space="preserve">setecentos e sessenta mil, </v>
          </cell>
          <cell r="D761" t="str">
            <v>setecentos e sessenta</v>
          </cell>
          <cell r="E761" t="str">
            <v>setecentos e sessenta centavos</v>
          </cell>
        </row>
        <row r="762">
          <cell r="A762">
            <v>761</v>
          </cell>
          <cell r="B762" t="str">
            <v xml:space="preserve">setecentos e sessenta e um milhões, </v>
          </cell>
          <cell r="C762" t="str">
            <v xml:space="preserve">setecentos e sessenta e um mil, </v>
          </cell>
          <cell r="D762" t="str">
            <v>setecentos e sessenta e um</v>
          </cell>
          <cell r="E762" t="str">
            <v>setecentos e sessenta e um centavos</v>
          </cell>
        </row>
        <row r="763">
          <cell r="A763">
            <v>762</v>
          </cell>
          <cell r="B763" t="str">
            <v xml:space="preserve">setecentos e sessenta e dois milhões, </v>
          </cell>
          <cell r="C763" t="str">
            <v xml:space="preserve">setecentos e sessenta e dois mil, </v>
          </cell>
          <cell r="D763" t="str">
            <v>setecentos e sessenta e dois</v>
          </cell>
          <cell r="E763" t="str">
            <v>setecentos e sessenta e dois centavos</v>
          </cell>
        </row>
        <row r="764">
          <cell r="A764">
            <v>763</v>
          </cell>
          <cell r="B764" t="str">
            <v xml:space="preserve">setecentos e sessenta e tres milhões, </v>
          </cell>
          <cell r="C764" t="str">
            <v xml:space="preserve">setecentos e sessenta e tres mil, </v>
          </cell>
          <cell r="D764" t="str">
            <v>setecentos e sessenta e tres</v>
          </cell>
          <cell r="E764" t="str">
            <v>setecentos e sessenta e tres centavos</v>
          </cell>
        </row>
        <row r="765">
          <cell r="A765">
            <v>764</v>
          </cell>
          <cell r="B765" t="str">
            <v xml:space="preserve">setecentos e sessenta e quatro milhões, </v>
          </cell>
          <cell r="C765" t="str">
            <v xml:space="preserve">setecentos e sessenta e quatro mil, </v>
          </cell>
          <cell r="D765" t="str">
            <v>setecentos e sessenta e quatro</v>
          </cell>
          <cell r="E765" t="str">
            <v>setecentos e sessenta e quatro centavos</v>
          </cell>
        </row>
        <row r="766">
          <cell r="A766">
            <v>765</v>
          </cell>
          <cell r="B766" t="str">
            <v xml:space="preserve">setecentos e sessenta e cinco milhões, </v>
          </cell>
          <cell r="C766" t="str">
            <v xml:space="preserve">setecentos e sessenta e cinco mil, </v>
          </cell>
          <cell r="D766" t="str">
            <v>setecentos e sessenta e cinco</v>
          </cell>
          <cell r="E766" t="str">
            <v>setecentos e sessenta e cinco centavos</v>
          </cell>
        </row>
        <row r="767">
          <cell r="A767">
            <v>766</v>
          </cell>
          <cell r="B767" t="str">
            <v xml:space="preserve">setecentos e sessenta e seis milhões, </v>
          </cell>
          <cell r="C767" t="str">
            <v xml:space="preserve">setecentos e sessenta e seis mil, </v>
          </cell>
          <cell r="D767" t="str">
            <v>setecentos e sessenta e seis</v>
          </cell>
          <cell r="E767" t="str">
            <v>setecentos e sessenta e seis centavos</v>
          </cell>
        </row>
        <row r="768">
          <cell r="A768">
            <v>767</v>
          </cell>
          <cell r="B768" t="str">
            <v xml:space="preserve">setecentos e sessenta e sete milhões, </v>
          </cell>
          <cell r="C768" t="str">
            <v xml:space="preserve">setecentos e sessenta e sete mil, </v>
          </cell>
          <cell r="D768" t="str">
            <v>setecentos e sessenta e sete</v>
          </cell>
          <cell r="E768" t="str">
            <v>setecentos e sessenta e sete centavos</v>
          </cell>
        </row>
        <row r="769">
          <cell r="A769">
            <v>768</v>
          </cell>
          <cell r="B769" t="str">
            <v xml:space="preserve">setecentos e sessenta e oito milhões, </v>
          </cell>
          <cell r="C769" t="str">
            <v xml:space="preserve">setecentos e sessenta e oito mil, </v>
          </cell>
          <cell r="D769" t="str">
            <v>setecentos e sessenta e oito</v>
          </cell>
          <cell r="E769" t="str">
            <v>setecentos e sessenta e oito centavos</v>
          </cell>
        </row>
        <row r="770">
          <cell r="A770">
            <v>769</v>
          </cell>
          <cell r="B770" t="str">
            <v xml:space="preserve">setecentos e sessenta e nove milhões, </v>
          </cell>
          <cell r="C770" t="str">
            <v xml:space="preserve">setecentos e sessenta e nove mil, </v>
          </cell>
          <cell r="D770" t="str">
            <v>setecentos e sessenta e nove</v>
          </cell>
          <cell r="E770" t="str">
            <v>setecentos e sessenta e nove centavos</v>
          </cell>
        </row>
        <row r="771">
          <cell r="A771">
            <v>770</v>
          </cell>
          <cell r="B771" t="str">
            <v xml:space="preserve">setecentos e setenta milhões, </v>
          </cell>
          <cell r="C771" t="str">
            <v xml:space="preserve">setecentos e setenta mil, </v>
          </cell>
          <cell r="D771" t="str">
            <v>setecentos e setenta</v>
          </cell>
          <cell r="E771" t="str">
            <v>setecentos e setenta centavos</v>
          </cell>
        </row>
        <row r="772">
          <cell r="A772">
            <v>771</v>
          </cell>
          <cell r="B772" t="str">
            <v xml:space="preserve">setecentos e setenta e um milhões, </v>
          </cell>
          <cell r="C772" t="str">
            <v xml:space="preserve">setecentos e setenta e um mil, </v>
          </cell>
          <cell r="D772" t="str">
            <v>setecentos e setenta e um</v>
          </cell>
          <cell r="E772" t="str">
            <v>setecentos e setenta e um centavos</v>
          </cell>
        </row>
        <row r="773">
          <cell r="A773">
            <v>772</v>
          </cell>
          <cell r="B773" t="str">
            <v xml:space="preserve">setecentos e setenta e dois milhões, </v>
          </cell>
          <cell r="C773" t="str">
            <v xml:space="preserve">setecentos e setenta e dois mil, </v>
          </cell>
          <cell r="D773" t="str">
            <v>setecentos e setenta e dois</v>
          </cell>
          <cell r="E773" t="str">
            <v>setecentos e setenta e dois centavos</v>
          </cell>
        </row>
        <row r="774">
          <cell r="A774">
            <v>773</v>
          </cell>
          <cell r="B774" t="str">
            <v xml:space="preserve">setecentos e setenta e tres milhões, </v>
          </cell>
          <cell r="C774" t="str">
            <v xml:space="preserve">setecentos e setenta e tres mil, </v>
          </cell>
          <cell r="D774" t="str">
            <v>setecentos e setenta e tres</v>
          </cell>
          <cell r="E774" t="str">
            <v>setecentos e setenta e tres centavos</v>
          </cell>
        </row>
        <row r="775">
          <cell r="A775">
            <v>774</v>
          </cell>
          <cell r="B775" t="str">
            <v xml:space="preserve">setecentos e setenta e quatro milhões, </v>
          </cell>
          <cell r="C775" t="str">
            <v xml:space="preserve">setecentos e setenta e quatro mil, </v>
          </cell>
          <cell r="D775" t="str">
            <v>setecentos e setenta e quatro</v>
          </cell>
          <cell r="E775" t="str">
            <v>setecentos e setenta e quatro centavos</v>
          </cell>
        </row>
        <row r="776">
          <cell r="A776">
            <v>775</v>
          </cell>
          <cell r="B776" t="str">
            <v xml:space="preserve">setecentos e setenta e cinco milhões, </v>
          </cell>
          <cell r="C776" t="str">
            <v xml:space="preserve">setecentos e setenta e cinco mil, </v>
          </cell>
          <cell r="D776" t="str">
            <v>setecentos e setenta e cinco</v>
          </cell>
          <cell r="E776" t="str">
            <v>setecentos e setenta e cinco centavos</v>
          </cell>
        </row>
        <row r="777">
          <cell r="A777">
            <v>776</v>
          </cell>
          <cell r="B777" t="str">
            <v xml:space="preserve">setecentos e setenta e seis milhões, </v>
          </cell>
          <cell r="C777" t="str">
            <v xml:space="preserve">setecentos e setenta e seis mil, </v>
          </cell>
          <cell r="D777" t="str">
            <v>setecentos e setenta e seis</v>
          </cell>
          <cell r="E777" t="str">
            <v>setecentos e setenta e seis centavos</v>
          </cell>
        </row>
        <row r="778">
          <cell r="A778">
            <v>777</v>
          </cell>
          <cell r="B778" t="str">
            <v xml:space="preserve">setecentos e setenta e sete milhões, </v>
          </cell>
          <cell r="C778" t="str">
            <v xml:space="preserve">setecentos e setenta e sete mil, </v>
          </cell>
          <cell r="D778" t="str">
            <v>setecentos e setenta e sete</v>
          </cell>
          <cell r="E778" t="str">
            <v>setecentos e setenta e sete centavos</v>
          </cell>
        </row>
        <row r="779">
          <cell r="A779">
            <v>778</v>
          </cell>
          <cell r="B779" t="str">
            <v xml:space="preserve">setecentos e setenta e oito milhões, </v>
          </cell>
          <cell r="C779" t="str">
            <v xml:space="preserve">setecentos e setenta e oito mil, </v>
          </cell>
          <cell r="D779" t="str">
            <v>setecentos e setenta e oito</v>
          </cell>
          <cell r="E779" t="str">
            <v>setecentos e setenta e oito centavos</v>
          </cell>
        </row>
        <row r="780">
          <cell r="A780">
            <v>779</v>
          </cell>
          <cell r="B780" t="str">
            <v xml:space="preserve">setecentos e setenta e nove milhões, </v>
          </cell>
          <cell r="C780" t="str">
            <v xml:space="preserve">setecentos e setenta e nove mil, </v>
          </cell>
          <cell r="D780" t="str">
            <v>setecentos e setenta e nove</v>
          </cell>
          <cell r="E780" t="str">
            <v>setecentos e setenta e nove centavos</v>
          </cell>
        </row>
        <row r="781">
          <cell r="A781">
            <v>780</v>
          </cell>
          <cell r="B781" t="str">
            <v xml:space="preserve">setecentos e oitenta milhões, </v>
          </cell>
          <cell r="C781" t="str">
            <v xml:space="preserve">setecentos e oitenta mil, </v>
          </cell>
          <cell r="D781" t="str">
            <v>setecentos e oitenta</v>
          </cell>
          <cell r="E781" t="str">
            <v>setecentos e oitenta centavos</v>
          </cell>
        </row>
        <row r="782">
          <cell r="A782">
            <v>781</v>
          </cell>
          <cell r="B782" t="str">
            <v xml:space="preserve">setecentos e oitenta e um milhões, </v>
          </cell>
          <cell r="C782" t="str">
            <v xml:space="preserve">setecentos e oitenta e um mil, </v>
          </cell>
          <cell r="D782" t="str">
            <v>setecentos e oitenta e um</v>
          </cell>
          <cell r="E782" t="str">
            <v>setecentos e oitenta e um centavos</v>
          </cell>
        </row>
        <row r="783">
          <cell r="A783">
            <v>782</v>
          </cell>
          <cell r="B783" t="str">
            <v xml:space="preserve">setecentos e oitenta e dois milhões, </v>
          </cell>
          <cell r="C783" t="str">
            <v xml:space="preserve">setecentos e oitenta e dois mil, </v>
          </cell>
          <cell r="D783" t="str">
            <v>setecentos e oitenta e dois</v>
          </cell>
          <cell r="E783" t="str">
            <v>setecentos e oitenta e dois centavos</v>
          </cell>
        </row>
        <row r="784">
          <cell r="A784">
            <v>783</v>
          </cell>
          <cell r="B784" t="str">
            <v xml:space="preserve">setecentos e oitenta e tres milhões, </v>
          </cell>
          <cell r="C784" t="str">
            <v xml:space="preserve">setecentos e oitenta e tres mil, </v>
          </cell>
          <cell r="D784" t="str">
            <v>setecentos e oitenta e tres</v>
          </cell>
          <cell r="E784" t="str">
            <v>setecentos e oitenta e tres centavos</v>
          </cell>
        </row>
        <row r="785">
          <cell r="A785">
            <v>784</v>
          </cell>
          <cell r="B785" t="str">
            <v xml:space="preserve">setecentos e oitenta e quatro milhões, </v>
          </cell>
          <cell r="C785" t="str">
            <v xml:space="preserve">setecentos e oitenta e quatro mil, </v>
          </cell>
          <cell r="D785" t="str">
            <v>setecentos e oitenta e quatro</v>
          </cell>
          <cell r="E785" t="str">
            <v>setecentos e oitenta e quatro centavos</v>
          </cell>
        </row>
        <row r="786">
          <cell r="A786">
            <v>785</v>
          </cell>
          <cell r="B786" t="str">
            <v xml:space="preserve">setecentos e oitenta e cinco milhões, </v>
          </cell>
          <cell r="C786" t="str">
            <v xml:space="preserve">setecentos e oitenta e cinco mil, </v>
          </cell>
          <cell r="D786" t="str">
            <v>setecentos e oitenta e cinco</v>
          </cell>
          <cell r="E786" t="str">
            <v>setecentos e oitenta e cinco centavos</v>
          </cell>
        </row>
        <row r="787">
          <cell r="A787">
            <v>786</v>
          </cell>
          <cell r="B787" t="str">
            <v xml:space="preserve">setecentos e oitenta e seis milhões, </v>
          </cell>
          <cell r="C787" t="str">
            <v xml:space="preserve">setecentos e oitenta e seis mil, </v>
          </cell>
          <cell r="D787" t="str">
            <v>setecentos e oitenta e seis</v>
          </cell>
          <cell r="E787" t="str">
            <v>setecentos e oitenta e seis centavos</v>
          </cell>
        </row>
        <row r="788">
          <cell r="A788">
            <v>787</v>
          </cell>
          <cell r="B788" t="str">
            <v xml:space="preserve">setecentos e oitenta e sete milhões, </v>
          </cell>
          <cell r="C788" t="str">
            <v xml:space="preserve">setecentos e oitenta e sete mil, </v>
          </cell>
          <cell r="D788" t="str">
            <v>setecentos e oitenta e sete</v>
          </cell>
          <cell r="E788" t="str">
            <v>setecentos e oitenta e sete centavos</v>
          </cell>
        </row>
        <row r="789">
          <cell r="A789">
            <v>788</v>
          </cell>
          <cell r="B789" t="str">
            <v xml:space="preserve">setecentos e oitenta e oito milhões, </v>
          </cell>
          <cell r="C789" t="str">
            <v xml:space="preserve">setecentos e oitenta e oito mil, </v>
          </cell>
          <cell r="D789" t="str">
            <v>setecentos e oitenta e oito</v>
          </cell>
          <cell r="E789" t="str">
            <v>setecentos e oitenta e oito centavos</v>
          </cell>
        </row>
        <row r="790">
          <cell r="A790">
            <v>789</v>
          </cell>
          <cell r="B790" t="str">
            <v xml:space="preserve">setecentos e oitenta e nove milhões, </v>
          </cell>
          <cell r="C790" t="str">
            <v xml:space="preserve">setecentos e oitenta e nove mil, </v>
          </cell>
          <cell r="D790" t="str">
            <v>setecentos e oitenta e nove</v>
          </cell>
          <cell r="E790" t="str">
            <v>setecentos e oitenta e nove centavos</v>
          </cell>
        </row>
        <row r="791">
          <cell r="A791">
            <v>790</v>
          </cell>
          <cell r="B791" t="str">
            <v xml:space="preserve">setecentos e noventa milhões, </v>
          </cell>
          <cell r="C791" t="str">
            <v xml:space="preserve">setecentos e noventa mil, </v>
          </cell>
          <cell r="D791" t="str">
            <v>setecentos e noventa</v>
          </cell>
          <cell r="E791" t="str">
            <v>setecentos e noventa centavos</v>
          </cell>
        </row>
        <row r="792">
          <cell r="A792">
            <v>791</v>
          </cell>
          <cell r="B792" t="str">
            <v xml:space="preserve">setecentos e noventa e um milhões, </v>
          </cell>
          <cell r="C792" t="str">
            <v xml:space="preserve">setecentos e noventa e um mil, </v>
          </cell>
          <cell r="D792" t="str">
            <v>setecentos e noventa e um</v>
          </cell>
          <cell r="E792" t="str">
            <v>setecentos e noventa e um centavos</v>
          </cell>
        </row>
        <row r="793">
          <cell r="A793">
            <v>792</v>
          </cell>
          <cell r="B793" t="str">
            <v xml:space="preserve">setecentos e noventa e dois milhões, </v>
          </cell>
          <cell r="C793" t="str">
            <v xml:space="preserve">setecentos e noventa e dois mil, </v>
          </cell>
          <cell r="D793" t="str">
            <v>setecentos e noventa e dois</v>
          </cell>
          <cell r="E793" t="str">
            <v>setecentos e noventa e dois centavos</v>
          </cell>
        </row>
        <row r="794">
          <cell r="A794">
            <v>793</v>
          </cell>
          <cell r="B794" t="str">
            <v xml:space="preserve">setecentos e noventa e tres milhões, </v>
          </cell>
          <cell r="C794" t="str">
            <v xml:space="preserve">setecentos e noventa e tres mil, </v>
          </cell>
          <cell r="D794" t="str">
            <v>setecentos e noventa e tres</v>
          </cell>
          <cell r="E794" t="str">
            <v>setecentos e noventa e tres centavos</v>
          </cell>
        </row>
        <row r="795">
          <cell r="A795">
            <v>794</v>
          </cell>
          <cell r="B795" t="str">
            <v xml:space="preserve">setecentos e noventa e quatro milhões, </v>
          </cell>
          <cell r="C795" t="str">
            <v xml:space="preserve">setecentos e noventa e quatro mil, </v>
          </cell>
          <cell r="D795" t="str">
            <v>setecentos e noventa e quatro</v>
          </cell>
          <cell r="E795" t="str">
            <v>setecentos e noventa e quatro centavos</v>
          </cell>
        </row>
        <row r="796">
          <cell r="A796">
            <v>795</v>
          </cell>
          <cell r="B796" t="str">
            <v xml:space="preserve">setecentos e noventa e cinco milhões, </v>
          </cell>
          <cell r="C796" t="str">
            <v xml:space="preserve">setecentos e noventa e cinco mil, </v>
          </cell>
          <cell r="D796" t="str">
            <v>setecentos e noventa e cinco</v>
          </cell>
          <cell r="E796" t="str">
            <v>setecentos e noventa e cinco centavos</v>
          </cell>
        </row>
        <row r="797">
          <cell r="A797">
            <v>796</v>
          </cell>
          <cell r="B797" t="str">
            <v xml:space="preserve">setecentos e noventa e seis milhões, </v>
          </cell>
          <cell r="C797" t="str">
            <v xml:space="preserve">setecentos e noventa e seis mil, </v>
          </cell>
          <cell r="D797" t="str">
            <v>setecentos e noventa e seis</v>
          </cell>
          <cell r="E797" t="str">
            <v>setecentos e noventa e seis centavos</v>
          </cell>
        </row>
        <row r="798">
          <cell r="A798">
            <v>797</v>
          </cell>
          <cell r="B798" t="str">
            <v xml:space="preserve">setecentos e noventa e sete milhões, </v>
          </cell>
          <cell r="C798" t="str">
            <v xml:space="preserve">setecentos e noventa e sete mil, </v>
          </cell>
          <cell r="D798" t="str">
            <v>setecentos e noventa e sete</v>
          </cell>
          <cell r="E798" t="str">
            <v>setecentos e noventa e sete centavos</v>
          </cell>
        </row>
        <row r="799">
          <cell r="A799">
            <v>798</v>
          </cell>
          <cell r="B799" t="str">
            <v xml:space="preserve">setecentos e noventa e oito milhões, </v>
          </cell>
          <cell r="C799" t="str">
            <v xml:space="preserve">setecentos e noventa e oito mil, </v>
          </cell>
          <cell r="D799" t="str">
            <v>setecentos e noventa e oito</v>
          </cell>
          <cell r="E799" t="str">
            <v>setecentos e noventa e oito centavos</v>
          </cell>
        </row>
        <row r="800">
          <cell r="A800">
            <v>799</v>
          </cell>
          <cell r="B800" t="str">
            <v xml:space="preserve">setecentos e noventa e nove milhões, </v>
          </cell>
          <cell r="C800" t="str">
            <v xml:space="preserve">setecentos e noventa e nove mil, </v>
          </cell>
          <cell r="D800" t="str">
            <v>setecentos e noventa e nove</v>
          </cell>
          <cell r="E800" t="str">
            <v>setecentos e noventa e nove centavos</v>
          </cell>
        </row>
        <row r="801">
          <cell r="A801">
            <v>800</v>
          </cell>
          <cell r="B801" t="str">
            <v xml:space="preserve">oitocentos milhões, </v>
          </cell>
          <cell r="C801" t="str">
            <v xml:space="preserve">oitocentos mil, </v>
          </cell>
          <cell r="D801" t="str">
            <v>oitocentos</v>
          </cell>
          <cell r="E801" t="str">
            <v>oitocentos centavos</v>
          </cell>
        </row>
        <row r="802">
          <cell r="A802">
            <v>801</v>
          </cell>
          <cell r="B802" t="str">
            <v xml:space="preserve">oitocentos e um milhões, </v>
          </cell>
          <cell r="C802" t="str">
            <v xml:space="preserve">oitocentos e um mil, </v>
          </cell>
          <cell r="D802" t="str">
            <v>oitocentos e um</v>
          </cell>
          <cell r="E802" t="str">
            <v>oitocentos e um centavos</v>
          </cell>
        </row>
        <row r="803">
          <cell r="A803">
            <v>802</v>
          </cell>
          <cell r="B803" t="str">
            <v xml:space="preserve">oitocentos e dois milhões, </v>
          </cell>
          <cell r="C803" t="str">
            <v xml:space="preserve">oitocentos e dois mil, </v>
          </cell>
          <cell r="D803" t="str">
            <v>oitocentos e dois</v>
          </cell>
          <cell r="E803" t="str">
            <v>oitocentos e dois centavos</v>
          </cell>
        </row>
        <row r="804">
          <cell r="A804">
            <v>803</v>
          </cell>
          <cell r="B804" t="str">
            <v xml:space="preserve">oitocentos e tres milhões, </v>
          </cell>
          <cell r="C804" t="str">
            <v xml:space="preserve">oitocentos e tres mil, </v>
          </cell>
          <cell r="D804" t="str">
            <v>oitocentos e tres</v>
          </cell>
          <cell r="E804" t="str">
            <v>oitocentos e tres centavos</v>
          </cell>
        </row>
        <row r="805">
          <cell r="A805">
            <v>804</v>
          </cell>
          <cell r="B805" t="str">
            <v xml:space="preserve">oitocentos e quatro milhões, </v>
          </cell>
          <cell r="C805" t="str">
            <v xml:space="preserve">oitocentos e quatro mil, </v>
          </cell>
          <cell r="D805" t="str">
            <v>oitocentos e quatro</v>
          </cell>
          <cell r="E805" t="str">
            <v>oitocentos e quatro centavos</v>
          </cell>
        </row>
        <row r="806">
          <cell r="A806">
            <v>805</v>
          </cell>
          <cell r="B806" t="str">
            <v xml:space="preserve">oitocentos e cinco milhões, </v>
          </cell>
          <cell r="C806" t="str">
            <v xml:space="preserve">oitocentos e cinco mil, </v>
          </cell>
          <cell r="D806" t="str">
            <v>oitocentos e cinco</v>
          </cell>
          <cell r="E806" t="str">
            <v>oitocentos e cinco centavos</v>
          </cell>
        </row>
        <row r="807">
          <cell r="A807">
            <v>806</v>
          </cell>
          <cell r="B807" t="str">
            <v xml:space="preserve">oitocentos e seis milhões, </v>
          </cell>
          <cell r="C807" t="str">
            <v xml:space="preserve">oitocentos e seis mil, </v>
          </cell>
          <cell r="D807" t="str">
            <v>oitocentos e seis</v>
          </cell>
          <cell r="E807" t="str">
            <v>oitocentos e seis centavos</v>
          </cell>
        </row>
        <row r="808">
          <cell r="A808">
            <v>807</v>
          </cell>
          <cell r="B808" t="str">
            <v xml:space="preserve">oitocentos e sete milhões, </v>
          </cell>
          <cell r="C808" t="str">
            <v xml:space="preserve">oitocentos e sete mil, </v>
          </cell>
          <cell r="D808" t="str">
            <v>oitocentos e sete</v>
          </cell>
          <cell r="E808" t="str">
            <v>oitocentos e sete centavos</v>
          </cell>
        </row>
        <row r="809">
          <cell r="A809">
            <v>808</v>
          </cell>
          <cell r="B809" t="str">
            <v xml:space="preserve">oitocentos e oito milhões, </v>
          </cell>
          <cell r="C809" t="str">
            <v xml:space="preserve">oitocentos e oito mil, </v>
          </cell>
          <cell r="D809" t="str">
            <v>oitocentos e oito</v>
          </cell>
          <cell r="E809" t="str">
            <v>oitocentos e oito centavos</v>
          </cell>
        </row>
        <row r="810">
          <cell r="A810">
            <v>809</v>
          </cell>
          <cell r="B810" t="str">
            <v xml:space="preserve">oitocentos e nove milhões, </v>
          </cell>
          <cell r="C810" t="str">
            <v xml:space="preserve">oitocentos e nove mil, </v>
          </cell>
          <cell r="D810" t="str">
            <v>oitocentos e nove</v>
          </cell>
          <cell r="E810" t="str">
            <v>oitocentos e nove centavos</v>
          </cell>
        </row>
        <row r="811">
          <cell r="A811">
            <v>810</v>
          </cell>
          <cell r="B811" t="str">
            <v xml:space="preserve">oitocentos e dez milhões, </v>
          </cell>
          <cell r="C811" t="str">
            <v xml:space="preserve">oitocentos e dez mil, </v>
          </cell>
          <cell r="D811" t="str">
            <v>oitocentos e dez</v>
          </cell>
          <cell r="E811" t="str">
            <v>oitocentos e dez centavos</v>
          </cell>
        </row>
        <row r="812">
          <cell r="A812">
            <v>811</v>
          </cell>
          <cell r="B812" t="str">
            <v xml:space="preserve">oitocentos e onze milhões, </v>
          </cell>
          <cell r="C812" t="str">
            <v xml:space="preserve">oitocentos e onze mil, </v>
          </cell>
          <cell r="D812" t="str">
            <v>oitocentos e onze</v>
          </cell>
          <cell r="E812" t="str">
            <v>oitocentos e onze centavos</v>
          </cell>
        </row>
        <row r="813">
          <cell r="A813">
            <v>812</v>
          </cell>
          <cell r="B813" t="str">
            <v xml:space="preserve">oitocentos e doze milhões, </v>
          </cell>
          <cell r="C813" t="str">
            <v xml:space="preserve">oitocentos e doze mil, </v>
          </cell>
          <cell r="D813" t="str">
            <v>oitocentos e doze</v>
          </cell>
          <cell r="E813" t="str">
            <v>oitocentos e doze centavos</v>
          </cell>
        </row>
        <row r="814">
          <cell r="A814">
            <v>813</v>
          </cell>
          <cell r="B814" t="str">
            <v xml:space="preserve">oitocentos e treze milhões, </v>
          </cell>
          <cell r="C814" t="str">
            <v xml:space="preserve">oitocentos e treze mil, </v>
          </cell>
          <cell r="D814" t="str">
            <v>oitocentos e treze</v>
          </cell>
          <cell r="E814" t="str">
            <v>oitocentos e treze centavos</v>
          </cell>
        </row>
        <row r="815">
          <cell r="A815">
            <v>814</v>
          </cell>
          <cell r="B815" t="str">
            <v xml:space="preserve">oitocentos e quatorze milhões, </v>
          </cell>
          <cell r="C815" t="str">
            <v xml:space="preserve">oitocentos e quatorze mil, </v>
          </cell>
          <cell r="D815" t="str">
            <v>oitocentos e quatorze</v>
          </cell>
          <cell r="E815" t="str">
            <v>oitocentos e quatorze centavos</v>
          </cell>
        </row>
        <row r="816">
          <cell r="A816">
            <v>815</v>
          </cell>
          <cell r="B816" t="str">
            <v xml:space="preserve">oitocentos e quinze milhões, </v>
          </cell>
          <cell r="C816" t="str">
            <v xml:space="preserve">oitocentos e quinze mil, </v>
          </cell>
          <cell r="D816" t="str">
            <v>oitocentos e quinze</v>
          </cell>
          <cell r="E816" t="str">
            <v>oitocentos e quinze centavos</v>
          </cell>
        </row>
        <row r="817">
          <cell r="A817">
            <v>816</v>
          </cell>
          <cell r="B817" t="str">
            <v xml:space="preserve">oitocentos e dezesseis milhões, </v>
          </cell>
          <cell r="C817" t="str">
            <v xml:space="preserve">oitocentos e dezesseis mil, </v>
          </cell>
          <cell r="D817" t="str">
            <v>oitocentos e dezesseis</v>
          </cell>
          <cell r="E817" t="str">
            <v>oitocentos e dezesseis centavos</v>
          </cell>
        </row>
        <row r="818">
          <cell r="A818">
            <v>817</v>
          </cell>
          <cell r="B818" t="str">
            <v xml:space="preserve">oitocentos e dezessete milhões, </v>
          </cell>
          <cell r="C818" t="str">
            <v xml:space="preserve">oitocentos e dezessete mil, </v>
          </cell>
          <cell r="D818" t="str">
            <v>oitocentos e dezessete</v>
          </cell>
          <cell r="E818" t="str">
            <v>oitocentos e dezessete centavos</v>
          </cell>
        </row>
        <row r="819">
          <cell r="A819">
            <v>818</v>
          </cell>
          <cell r="B819" t="str">
            <v xml:space="preserve">oitocentos e dezoito milhões, </v>
          </cell>
          <cell r="C819" t="str">
            <v xml:space="preserve">oitocentos e dezoito mil, </v>
          </cell>
          <cell r="D819" t="str">
            <v>oitocentos e dezoito</v>
          </cell>
          <cell r="E819" t="str">
            <v>oitocentos e dezoito centavos</v>
          </cell>
        </row>
        <row r="820">
          <cell r="A820">
            <v>819</v>
          </cell>
          <cell r="B820" t="str">
            <v xml:space="preserve">oitocentos e dezenove milhões, </v>
          </cell>
          <cell r="C820" t="str">
            <v xml:space="preserve">oitocentos e dezenove mil, </v>
          </cell>
          <cell r="D820" t="str">
            <v>oitocentos e dezenove</v>
          </cell>
          <cell r="E820" t="str">
            <v>oitocentos e dezenove centavos</v>
          </cell>
        </row>
        <row r="821">
          <cell r="A821">
            <v>820</v>
          </cell>
          <cell r="B821" t="str">
            <v xml:space="preserve">oitocentos e vinte milhões, </v>
          </cell>
          <cell r="C821" t="str">
            <v xml:space="preserve">oitocentos e vinte mil, </v>
          </cell>
          <cell r="D821" t="str">
            <v>oitocentos e vinte</v>
          </cell>
          <cell r="E821" t="str">
            <v>oitocentos e vinte centavos</v>
          </cell>
        </row>
        <row r="822">
          <cell r="A822">
            <v>821</v>
          </cell>
          <cell r="B822" t="str">
            <v xml:space="preserve">oitocentos e vinte e um milhões, </v>
          </cell>
          <cell r="C822" t="str">
            <v xml:space="preserve">oitocentos e vinte e um mil, </v>
          </cell>
          <cell r="D822" t="str">
            <v>oitocentos e vinte e um</v>
          </cell>
          <cell r="E822" t="str">
            <v>oitocentos e vinte e um centavos</v>
          </cell>
        </row>
        <row r="823">
          <cell r="A823">
            <v>822</v>
          </cell>
          <cell r="B823" t="str">
            <v xml:space="preserve">oitocentos e vinte e dois milhões, </v>
          </cell>
          <cell r="C823" t="str">
            <v xml:space="preserve">oitocentos e vinte e dois mil, </v>
          </cell>
          <cell r="D823" t="str">
            <v>oitocentos e vinte e dois</v>
          </cell>
          <cell r="E823" t="str">
            <v>oitocentos e vinte e dois centavos</v>
          </cell>
        </row>
        <row r="824">
          <cell r="A824">
            <v>823</v>
          </cell>
          <cell r="B824" t="str">
            <v xml:space="preserve">oitocentos e vinte e tres milhões, </v>
          </cell>
          <cell r="C824" t="str">
            <v xml:space="preserve">oitocentos e vinte e tres mil, </v>
          </cell>
          <cell r="D824" t="str">
            <v>oitocentos e vinte e tres</v>
          </cell>
          <cell r="E824" t="str">
            <v>oitocentos e vinte e tres centavos</v>
          </cell>
        </row>
        <row r="825">
          <cell r="A825">
            <v>824</v>
          </cell>
          <cell r="B825" t="str">
            <v xml:space="preserve">oitocentos e vinte e quatro milhões, </v>
          </cell>
          <cell r="C825" t="str">
            <v xml:space="preserve">oitocentos e vinte e quatro mil, </v>
          </cell>
          <cell r="D825" t="str">
            <v>oitocentos e vinte e quatro</v>
          </cell>
          <cell r="E825" t="str">
            <v>oitocentos e vinte e quatro centavos</v>
          </cell>
        </row>
        <row r="826">
          <cell r="A826">
            <v>825</v>
          </cell>
          <cell r="B826" t="str">
            <v xml:space="preserve">oitocentos e vinte e cinco milhões, </v>
          </cell>
          <cell r="C826" t="str">
            <v xml:space="preserve">oitocentos e vinte e cinco mil, </v>
          </cell>
          <cell r="D826" t="str">
            <v>oitocentos e vinte e cinco</v>
          </cell>
          <cell r="E826" t="str">
            <v>oitocentos e vinte e cinco centavos</v>
          </cell>
        </row>
        <row r="827">
          <cell r="A827">
            <v>826</v>
          </cell>
          <cell r="B827" t="str">
            <v xml:space="preserve">oitocentos e vinte e seis milhões, </v>
          </cell>
          <cell r="C827" t="str">
            <v xml:space="preserve">oitocentos e vinte e seis mil, </v>
          </cell>
          <cell r="D827" t="str">
            <v>oitocentos e vinte e seis</v>
          </cell>
          <cell r="E827" t="str">
            <v>oitocentos e vinte e seis centavos</v>
          </cell>
        </row>
        <row r="828">
          <cell r="A828">
            <v>827</v>
          </cell>
          <cell r="B828" t="str">
            <v xml:space="preserve">oitocentos e vinte e sete milhões, </v>
          </cell>
          <cell r="C828" t="str">
            <v xml:space="preserve">oitocentos e vinte e sete mil, </v>
          </cell>
          <cell r="D828" t="str">
            <v>oitocentos e vinte e sete</v>
          </cell>
          <cell r="E828" t="str">
            <v>oitocentos e vinte e sete centavos</v>
          </cell>
        </row>
        <row r="829">
          <cell r="A829">
            <v>828</v>
          </cell>
          <cell r="B829" t="str">
            <v xml:space="preserve">oitocentos e vinte e oito milhões, </v>
          </cell>
          <cell r="C829" t="str">
            <v xml:space="preserve">oitocentos e vinte e oito mil, </v>
          </cell>
          <cell r="D829" t="str">
            <v>oitocentos e vinte e oito</v>
          </cell>
          <cell r="E829" t="str">
            <v>oitocentos e vinte e oito centavos</v>
          </cell>
        </row>
        <row r="830">
          <cell r="A830">
            <v>829</v>
          </cell>
          <cell r="B830" t="str">
            <v xml:space="preserve">oitocentos e vinte e nove milhões, </v>
          </cell>
          <cell r="C830" t="str">
            <v xml:space="preserve">oitocentos e vinte e nove mil, </v>
          </cell>
          <cell r="D830" t="str">
            <v>oitocentos e vinte e nove</v>
          </cell>
          <cell r="E830" t="str">
            <v>oitocentos e vinte e nove centavos</v>
          </cell>
        </row>
        <row r="831">
          <cell r="A831">
            <v>830</v>
          </cell>
          <cell r="B831" t="str">
            <v xml:space="preserve">oitocentos e trinta milhões, </v>
          </cell>
          <cell r="C831" t="str">
            <v xml:space="preserve">oitocentos e trinta mil, </v>
          </cell>
          <cell r="D831" t="str">
            <v>oitocentos e trinta</v>
          </cell>
          <cell r="E831" t="str">
            <v>oitocentos e trinta centavos</v>
          </cell>
        </row>
        <row r="832">
          <cell r="A832">
            <v>831</v>
          </cell>
          <cell r="B832" t="str">
            <v xml:space="preserve">oitocentos e trinta e um milhões, </v>
          </cell>
          <cell r="C832" t="str">
            <v xml:space="preserve">oitocentos e trinta e um mil, </v>
          </cell>
          <cell r="D832" t="str">
            <v>oitocentos e trinta e um</v>
          </cell>
          <cell r="E832" t="str">
            <v>oitocentos e trinta e um centavos</v>
          </cell>
        </row>
        <row r="833">
          <cell r="A833">
            <v>832</v>
          </cell>
          <cell r="B833" t="str">
            <v xml:space="preserve">oitocentos e trinta e dois milhões, </v>
          </cell>
          <cell r="C833" t="str">
            <v xml:space="preserve">oitocentos e trinta e dois mil, </v>
          </cell>
          <cell r="D833" t="str">
            <v>oitocentos e trinta e dois</v>
          </cell>
          <cell r="E833" t="str">
            <v>oitocentos e trinta e dois centavos</v>
          </cell>
        </row>
        <row r="834">
          <cell r="A834">
            <v>833</v>
          </cell>
          <cell r="B834" t="str">
            <v xml:space="preserve">oitocentos e trinta e tres milhões, </v>
          </cell>
          <cell r="C834" t="str">
            <v xml:space="preserve">oitocentos e trinta e tres mil, </v>
          </cell>
          <cell r="D834" t="str">
            <v>oitocentos e trinta e tres</v>
          </cell>
          <cell r="E834" t="str">
            <v>oitocentos e trinta e tres centavos</v>
          </cell>
        </row>
        <row r="835">
          <cell r="A835">
            <v>834</v>
          </cell>
          <cell r="B835" t="str">
            <v xml:space="preserve">oitocentos e trinta e quatro milhões, </v>
          </cell>
          <cell r="C835" t="str">
            <v xml:space="preserve">oitocentos e trinta e quatro mil, </v>
          </cell>
          <cell r="D835" t="str">
            <v>oitocentos e trinta e quatro</v>
          </cell>
          <cell r="E835" t="str">
            <v>oitocentos e trinta e quatro centavos</v>
          </cell>
        </row>
        <row r="836">
          <cell r="A836">
            <v>835</v>
          </cell>
          <cell r="B836" t="str">
            <v xml:space="preserve">oitocentos e trinta e cinco milhões, </v>
          </cell>
          <cell r="C836" t="str">
            <v xml:space="preserve">oitocentos e trinta e cinco mil, </v>
          </cell>
          <cell r="D836" t="str">
            <v>oitocentos e trinta e cinco</v>
          </cell>
          <cell r="E836" t="str">
            <v>oitocentos e trinta e cinco centavos</v>
          </cell>
        </row>
        <row r="837">
          <cell r="A837">
            <v>836</v>
          </cell>
          <cell r="B837" t="str">
            <v xml:space="preserve">oitocentos e trinta e seis milhões, </v>
          </cell>
          <cell r="C837" t="str">
            <v xml:space="preserve">oitocentos e trinta e seis mil, </v>
          </cell>
          <cell r="D837" t="str">
            <v>oitocentos e trinta e seis</v>
          </cell>
          <cell r="E837" t="str">
            <v>oitocentos e trinta e seis centavos</v>
          </cell>
        </row>
        <row r="838">
          <cell r="A838">
            <v>837</v>
          </cell>
          <cell r="B838" t="str">
            <v xml:space="preserve">oitocentos e trinta e sete milhões, </v>
          </cell>
          <cell r="C838" t="str">
            <v xml:space="preserve">oitocentos e trinta e sete mil, </v>
          </cell>
          <cell r="D838" t="str">
            <v>oitocentos e trinta e sete</v>
          </cell>
          <cell r="E838" t="str">
            <v>oitocentos e trinta e sete centavos</v>
          </cell>
        </row>
        <row r="839">
          <cell r="A839">
            <v>838</v>
          </cell>
          <cell r="B839" t="str">
            <v xml:space="preserve">oitocentos e trinta e oito milhões, </v>
          </cell>
          <cell r="C839" t="str">
            <v xml:space="preserve">oitocentos e trinta e oito mil, </v>
          </cell>
          <cell r="D839" t="str">
            <v>oitocentos e trinta e oito</v>
          </cell>
          <cell r="E839" t="str">
            <v>oitocentos e trinta e oito centavos</v>
          </cell>
        </row>
        <row r="840">
          <cell r="A840">
            <v>839</v>
          </cell>
          <cell r="B840" t="str">
            <v xml:space="preserve">oitocentos e trinta e nove milhões, </v>
          </cell>
          <cell r="C840" t="str">
            <v xml:space="preserve">oitocentos e trinta e nove mil, </v>
          </cell>
          <cell r="D840" t="str">
            <v>oitocentos e trinta e nove</v>
          </cell>
          <cell r="E840" t="str">
            <v>oitocentos e trinta e nove centavos</v>
          </cell>
        </row>
        <row r="841">
          <cell r="A841">
            <v>840</v>
          </cell>
          <cell r="B841" t="str">
            <v xml:space="preserve">oitocentos e quarenta milhões, </v>
          </cell>
          <cell r="C841" t="str">
            <v xml:space="preserve">oitocentos e quarenta mil, </v>
          </cell>
          <cell r="D841" t="str">
            <v>oitocentos e quarenta</v>
          </cell>
          <cell r="E841" t="str">
            <v>oitocentos e quarenta centavos</v>
          </cell>
        </row>
        <row r="842">
          <cell r="A842">
            <v>841</v>
          </cell>
          <cell r="B842" t="str">
            <v xml:space="preserve">oitocentos e quarenta e um milhões, </v>
          </cell>
          <cell r="C842" t="str">
            <v xml:space="preserve">oitocentos e quarenta e um mil, </v>
          </cell>
          <cell r="D842" t="str">
            <v>oitocentos e quarenta e um</v>
          </cell>
          <cell r="E842" t="str">
            <v>oitocentos e quarenta e um centavos</v>
          </cell>
        </row>
        <row r="843">
          <cell r="A843">
            <v>842</v>
          </cell>
          <cell r="B843" t="str">
            <v xml:space="preserve">oitocentos e quarenta e dois milhões, </v>
          </cell>
          <cell r="C843" t="str">
            <v xml:space="preserve">oitocentos e quarenta e dois mil, </v>
          </cell>
          <cell r="D843" t="str">
            <v>oitocentos e quarenta e dois</v>
          </cell>
          <cell r="E843" t="str">
            <v>oitocentos e quarenta e dois centavos</v>
          </cell>
        </row>
        <row r="844">
          <cell r="A844">
            <v>843</v>
          </cell>
          <cell r="B844" t="str">
            <v xml:space="preserve">oitocentos e quarenta e tres milhões, </v>
          </cell>
          <cell r="C844" t="str">
            <v xml:space="preserve">oitocentos e quarenta e tres mil, </v>
          </cell>
          <cell r="D844" t="str">
            <v>oitocentos e quarenta e tres</v>
          </cell>
          <cell r="E844" t="str">
            <v>oitocentos e quarenta e tres centavos</v>
          </cell>
        </row>
        <row r="845">
          <cell r="A845">
            <v>844</v>
          </cell>
          <cell r="B845" t="str">
            <v xml:space="preserve">oitocentos e quarenta e quatro milhões, </v>
          </cell>
          <cell r="C845" t="str">
            <v xml:space="preserve">oitocentos e quarenta e quatro mil, </v>
          </cell>
          <cell r="D845" t="str">
            <v>oitocentos e quarenta e quatro</v>
          </cell>
          <cell r="E845" t="str">
            <v>oitocentos e quarenta e quatro centavos</v>
          </cell>
        </row>
        <row r="846">
          <cell r="A846">
            <v>845</v>
          </cell>
          <cell r="B846" t="str">
            <v xml:space="preserve">oitocentos e quarenta e cinco milhões, </v>
          </cell>
          <cell r="C846" t="str">
            <v xml:space="preserve">oitocentos e quarenta e cinco mil, </v>
          </cell>
          <cell r="D846" t="str">
            <v>oitocentos e quarenta e cinco</v>
          </cell>
          <cell r="E846" t="str">
            <v>oitocentos e quarenta e cinco centavos</v>
          </cell>
        </row>
        <row r="847">
          <cell r="A847">
            <v>846</v>
          </cell>
          <cell r="B847" t="str">
            <v xml:space="preserve">oitocentos e quarenta e seis milhões, </v>
          </cell>
          <cell r="C847" t="str">
            <v xml:space="preserve">oitocentos e quarenta e seis mil, </v>
          </cell>
          <cell r="D847" t="str">
            <v>oitocentos e quarenta e seis</v>
          </cell>
          <cell r="E847" t="str">
            <v>oitocentos e quarenta e seis centavos</v>
          </cell>
        </row>
        <row r="848">
          <cell r="A848">
            <v>847</v>
          </cell>
          <cell r="B848" t="str">
            <v xml:space="preserve">oitocentos e quarenta e sete milhões, </v>
          </cell>
          <cell r="C848" t="str">
            <v xml:space="preserve">oitocentos e quarenta e sete mil, </v>
          </cell>
          <cell r="D848" t="str">
            <v>oitocentos e quarenta e sete</v>
          </cell>
          <cell r="E848" t="str">
            <v>oitocentos e quarenta e sete centavos</v>
          </cell>
        </row>
        <row r="849">
          <cell r="A849">
            <v>848</v>
          </cell>
          <cell r="B849" t="str">
            <v xml:space="preserve">oitocentos e quarenta e oito milhões, </v>
          </cell>
          <cell r="C849" t="str">
            <v xml:space="preserve">oitocentos e quarenta e oito mil, </v>
          </cell>
          <cell r="D849" t="str">
            <v>oitocentos e quarenta e oito</v>
          </cell>
          <cell r="E849" t="str">
            <v>oitocentos e quarenta e oito centavos</v>
          </cell>
        </row>
        <row r="850">
          <cell r="A850">
            <v>849</v>
          </cell>
          <cell r="B850" t="str">
            <v xml:space="preserve">oitocentos e quarenta e nove milhões, </v>
          </cell>
          <cell r="C850" t="str">
            <v xml:space="preserve">oitocentos e quarenta e nove mil, </v>
          </cell>
          <cell r="D850" t="str">
            <v>oitocentos e quarenta e nove</v>
          </cell>
          <cell r="E850" t="str">
            <v>oitocentos e quarenta e nove centavos</v>
          </cell>
        </row>
        <row r="851">
          <cell r="A851">
            <v>850</v>
          </cell>
          <cell r="B851" t="str">
            <v xml:space="preserve">oitocentos e cinquenta milhões, </v>
          </cell>
          <cell r="C851" t="str">
            <v xml:space="preserve">oitocentos e cinquenta mil, </v>
          </cell>
          <cell r="D851" t="str">
            <v>oitocentos e cinquenta</v>
          </cell>
          <cell r="E851" t="str">
            <v>oitocentos e cinquenta centavos</v>
          </cell>
        </row>
        <row r="852">
          <cell r="A852">
            <v>851</v>
          </cell>
          <cell r="B852" t="str">
            <v xml:space="preserve">oitocentos e cinquenta e um milhões, </v>
          </cell>
          <cell r="C852" t="str">
            <v xml:space="preserve">oitocentos e cinquenta e um mil, </v>
          </cell>
          <cell r="D852" t="str">
            <v>oitocentos e cinquenta e um</v>
          </cell>
          <cell r="E852" t="str">
            <v>oitocentos e cinquenta e um centavos</v>
          </cell>
        </row>
        <row r="853">
          <cell r="A853">
            <v>852</v>
          </cell>
          <cell r="B853" t="str">
            <v xml:space="preserve">oitocentos e cinquenta e dois milhões, </v>
          </cell>
          <cell r="C853" t="str">
            <v xml:space="preserve">oitocentos e cinquenta e dois mil, </v>
          </cell>
          <cell r="D853" t="str">
            <v>oitocentos e cinquenta e dois</v>
          </cell>
          <cell r="E853" t="str">
            <v>oitocentos e cinquenta e dois centavos</v>
          </cell>
        </row>
        <row r="854">
          <cell r="A854">
            <v>853</v>
          </cell>
          <cell r="B854" t="str">
            <v xml:space="preserve">oitocentos e cinquenta e tres milhões, </v>
          </cell>
          <cell r="C854" t="str">
            <v xml:space="preserve">oitocentos e cinquenta e tres mil, </v>
          </cell>
          <cell r="D854" t="str">
            <v>oitocentos e cinquenta e tres</v>
          </cell>
          <cell r="E854" t="str">
            <v>oitocentos e cinquenta e tres centavos</v>
          </cell>
        </row>
        <row r="855">
          <cell r="A855">
            <v>854</v>
          </cell>
          <cell r="B855" t="str">
            <v xml:space="preserve">oitocentos e cinquenta e quatro milhões, </v>
          </cell>
          <cell r="C855" t="str">
            <v xml:space="preserve">oitocentos e cinquenta e quatro mil, </v>
          </cell>
          <cell r="D855" t="str">
            <v>oitocentos e cinquenta e quatro</v>
          </cell>
          <cell r="E855" t="str">
            <v>oitocentos e cinquenta e quatro centavos</v>
          </cell>
        </row>
        <row r="856">
          <cell r="A856">
            <v>855</v>
          </cell>
          <cell r="B856" t="str">
            <v xml:space="preserve">oitocentos e cinquenta e cinco milhões, </v>
          </cell>
          <cell r="C856" t="str">
            <v xml:space="preserve">oitocentos e cinquenta e cinco mil, </v>
          </cell>
          <cell r="D856" t="str">
            <v>oitocentos e cinquenta e cinco</v>
          </cell>
          <cell r="E856" t="str">
            <v>oitocentos e cinquenta e cinco centavos</v>
          </cell>
        </row>
        <row r="857">
          <cell r="A857">
            <v>856</v>
          </cell>
          <cell r="B857" t="str">
            <v xml:space="preserve">oitocentos e cinquenta e seis milhões, </v>
          </cell>
          <cell r="C857" t="str">
            <v xml:space="preserve">oitocentos e cinquenta e seis mil, </v>
          </cell>
          <cell r="D857" t="str">
            <v>oitocentos e cinquenta e seis</v>
          </cell>
          <cell r="E857" t="str">
            <v>oitocentos e cinquenta e seis centavos</v>
          </cell>
        </row>
        <row r="858">
          <cell r="A858">
            <v>857</v>
          </cell>
          <cell r="B858" t="str">
            <v xml:space="preserve">oitocentos e cinquenta e sete milhões, </v>
          </cell>
          <cell r="C858" t="str">
            <v xml:space="preserve">oitocentos e cinquenta e sete mil, </v>
          </cell>
          <cell r="D858" t="str">
            <v>oitocentos e cinquenta e sete</v>
          </cell>
          <cell r="E858" t="str">
            <v>oitocentos e cinquenta e sete centavos</v>
          </cell>
        </row>
        <row r="859">
          <cell r="A859">
            <v>858</v>
          </cell>
          <cell r="B859" t="str">
            <v xml:space="preserve">oitocentos e cinquenta e oito milhões, </v>
          </cell>
          <cell r="C859" t="str">
            <v xml:space="preserve">oitocentos e cinquenta e oito mil, </v>
          </cell>
          <cell r="D859" t="str">
            <v>oitocentos e cinquenta e oito</v>
          </cell>
          <cell r="E859" t="str">
            <v>oitocentos e cinquenta e oito centavos</v>
          </cell>
        </row>
        <row r="860">
          <cell r="A860">
            <v>859</v>
          </cell>
          <cell r="B860" t="str">
            <v xml:space="preserve">oitocentos e cinquenta e nove milhões, </v>
          </cell>
          <cell r="C860" t="str">
            <v xml:space="preserve">oitocentos e cinquenta e nove mil, </v>
          </cell>
          <cell r="D860" t="str">
            <v>oitocentos e cinquenta e nove</v>
          </cell>
          <cell r="E860" t="str">
            <v>oitocentos e cinquenta e nove centavos</v>
          </cell>
        </row>
        <row r="861">
          <cell r="A861">
            <v>860</v>
          </cell>
          <cell r="B861" t="str">
            <v xml:space="preserve">oitocentos e sessenta milhões, </v>
          </cell>
          <cell r="C861" t="str">
            <v xml:space="preserve">oitocentos e sessenta mil, </v>
          </cell>
          <cell r="D861" t="str">
            <v>oitocentos e sessenta</v>
          </cell>
          <cell r="E861" t="str">
            <v>oitocentos e sessenta centavos</v>
          </cell>
        </row>
        <row r="862">
          <cell r="A862">
            <v>861</v>
          </cell>
          <cell r="B862" t="str">
            <v xml:space="preserve">oitocentos e sessenta e um milhões, </v>
          </cell>
          <cell r="C862" t="str">
            <v xml:space="preserve">oitocentos e sessenta e um mil, </v>
          </cell>
          <cell r="D862" t="str">
            <v>oitocentos e sessenta e um</v>
          </cell>
          <cell r="E862" t="str">
            <v>oitocentos e sessenta e um centavos</v>
          </cell>
        </row>
        <row r="863">
          <cell r="A863">
            <v>862</v>
          </cell>
          <cell r="B863" t="str">
            <v xml:space="preserve">oitocentos e sessenta e dois milhões, </v>
          </cell>
          <cell r="C863" t="str">
            <v xml:space="preserve">oitocentos e sessenta e dois mil, </v>
          </cell>
          <cell r="D863" t="str">
            <v>oitocentos e sessenta e dois</v>
          </cell>
          <cell r="E863" t="str">
            <v>oitocentos e sessenta e dois centavos</v>
          </cell>
        </row>
        <row r="864">
          <cell r="A864">
            <v>863</v>
          </cell>
          <cell r="B864" t="str">
            <v xml:space="preserve">oitocentos e sessenta e tres milhões, </v>
          </cell>
          <cell r="C864" t="str">
            <v xml:space="preserve">oitocentos e sessenta e tres mil, </v>
          </cell>
          <cell r="D864" t="str">
            <v>oitocentos e sessenta e tres</v>
          </cell>
          <cell r="E864" t="str">
            <v>oitocentos e sessenta e tres centavos</v>
          </cell>
        </row>
        <row r="865">
          <cell r="A865">
            <v>864</v>
          </cell>
          <cell r="B865" t="str">
            <v xml:space="preserve">oitocentos e sessenta e quatro milhões, </v>
          </cell>
          <cell r="C865" t="str">
            <v xml:space="preserve">oitocentos e sessenta e quatro mil, </v>
          </cell>
          <cell r="D865" t="str">
            <v>oitocentos e sessenta e quatro</v>
          </cell>
          <cell r="E865" t="str">
            <v>oitocentos e sessenta e quatro centavos</v>
          </cell>
        </row>
        <row r="866">
          <cell r="A866">
            <v>865</v>
          </cell>
          <cell r="B866" t="str">
            <v xml:space="preserve">oitocentos e sessenta e cinco milhões, </v>
          </cell>
          <cell r="C866" t="str">
            <v xml:space="preserve">oitocentos e sessenta e cinco mil, </v>
          </cell>
          <cell r="D866" t="str">
            <v>oitocentos e sessenta e cinco</v>
          </cell>
          <cell r="E866" t="str">
            <v>oitocentos e sessenta e cinco centavos</v>
          </cell>
        </row>
        <row r="867">
          <cell r="A867">
            <v>866</v>
          </cell>
          <cell r="B867" t="str">
            <v xml:space="preserve">oitocentos e sessenta e seis milhões, </v>
          </cell>
          <cell r="C867" t="str">
            <v xml:space="preserve">oitocentos e sessenta e seis mil, </v>
          </cell>
          <cell r="D867" t="str">
            <v>oitocentos e sessenta e seis</v>
          </cell>
          <cell r="E867" t="str">
            <v>oitocentos e sessenta e seis centavos</v>
          </cell>
        </row>
        <row r="868">
          <cell r="A868">
            <v>867</v>
          </cell>
          <cell r="B868" t="str">
            <v xml:space="preserve">oitocentos e sessenta e sete milhões, </v>
          </cell>
          <cell r="C868" t="str">
            <v xml:space="preserve">oitocentos e sessenta e sete mil, </v>
          </cell>
          <cell r="D868" t="str">
            <v>oitocentos e sessenta e sete</v>
          </cell>
          <cell r="E868" t="str">
            <v>oitocentos e sessenta e sete centavos</v>
          </cell>
        </row>
        <row r="869">
          <cell r="A869">
            <v>868</v>
          </cell>
          <cell r="B869" t="str">
            <v xml:space="preserve">oitocentos e sessenta e oito milhões, </v>
          </cell>
          <cell r="C869" t="str">
            <v xml:space="preserve">oitocentos e sessenta e oito mil, </v>
          </cell>
          <cell r="D869" t="str">
            <v>oitocentos e sessenta e oito</v>
          </cell>
          <cell r="E869" t="str">
            <v>oitocentos e sessenta e oito centavos</v>
          </cell>
        </row>
        <row r="870">
          <cell r="A870">
            <v>869</v>
          </cell>
          <cell r="B870" t="str">
            <v xml:space="preserve">oitocentos e sessenta e nove milhões, </v>
          </cell>
          <cell r="C870" t="str">
            <v xml:space="preserve">oitocentos e sessenta e nove mil, </v>
          </cell>
          <cell r="D870" t="str">
            <v>oitocentos e sessenta e nove</v>
          </cell>
          <cell r="E870" t="str">
            <v>oitocentos e sessenta e nove centavos</v>
          </cell>
        </row>
        <row r="871">
          <cell r="A871">
            <v>870</v>
          </cell>
          <cell r="B871" t="str">
            <v xml:space="preserve">oitocentos e setenta milhões, </v>
          </cell>
          <cell r="C871" t="str">
            <v xml:space="preserve">oitocentos e setenta mil, </v>
          </cell>
          <cell r="D871" t="str">
            <v>oitocentos e setenta</v>
          </cell>
          <cell r="E871" t="str">
            <v>oitocentos e setenta centavos</v>
          </cell>
        </row>
        <row r="872">
          <cell r="A872">
            <v>871</v>
          </cell>
          <cell r="B872" t="str">
            <v xml:space="preserve">oitocentos e setenta e um milhões, </v>
          </cell>
          <cell r="C872" t="str">
            <v xml:space="preserve">oitocentos e setenta e um mil, </v>
          </cell>
          <cell r="D872" t="str">
            <v>oitocentos e setenta e um</v>
          </cell>
          <cell r="E872" t="str">
            <v>oitocentos e setenta e um centavos</v>
          </cell>
        </row>
        <row r="873">
          <cell r="A873">
            <v>872</v>
          </cell>
          <cell r="B873" t="str">
            <v xml:space="preserve">oitocentos e setenta e dois milhões, </v>
          </cell>
          <cell r="C873" t="str">
            <v xml:space="preserve">oitocentos e setenta e dois mil, </v>
          </cell>
          <cell r="D873" t="str">
            <v>oitocentos e setenta e dois</v>
          </cell>
          <cell r="E873" t="str">
            <v>oitocentos e setenta e dois centavos</v>
          </cell>
        </row>
        <row r="874">
          <cell r="A874">
            <v>873</v>
          </cell>
          <cell r="B874" t="str">
            <v xml:space="preserve">oitocentos e setenta e tres milhões, </v>
          </cell>
          <cell r="C874" t="str">
            <v xml:space="preserve">oitocentos e setenta e tres mil, </v>
          </cell>
          <cell r="D874" t="str">
            <v>oitocentos e setenta e tres</v>
          </cell>
          <cell r="E874" t="str">
            <v>oitocentos e setenta e tres centavos</v>
          </cell>
        </row>
        <row r="875">
          <cell r="A875">
            <v>874</v>
          </cell>
          <cell r="B875" t="str">
            <v xml:space="preserve">oitocentos e setenta e quatro milhões, </v>
          </cell>
          <cell r="C875" t="str">
            <v xml:space="preserve">oitocentos e setenta e quatro mil, </v>
          </cell>
          <cell r="D875" t="str">
            <v>oitocentos e setenta e quatro</v>
          </cell>
          <cell r="E875" t="str">
            <v>oitocentos e setenta e quatro centavos</v>
          </cell>
        </row>
        <row r="876">
          <cell r="A876">
            <v>875</v>
          </cell>
          <cell r="B876" t="str">
            <v xml:space="preserve">oitocentos e setenta e cinco milhões, </v>
          </cell>
          <cell r="C876" t="str">
            <v xml:space="preserve">oitocentos e setenta e cinco mil, </v>
          </cell>
          <cell r="D876" t="str">
            <v>oitocentos e setenta e cinco</v>
          </cell>
          <cell r="E876" t="str">
            <v>oitocentos e setenta e cinco centavos</v>
          </cell>
        </row>
        <row r="877">
          <cell r="A877">
            <v>876</v>
          </cell>
          <cell r="B877" t="str">
            <v xml:space="preserve">oitocentos e setenta e seis milhões, </v>
          </cell>
          <cell r="C877" t="str">
            <v xml:space="preserve">oitocentos e setenta e seis mil, </v>
          </cell>
          <cell r="D877" t="str">
            <v>oitocentos e setenta e seis</v>
          </cell>
          <cell r="E877" t="str">
            <v>oitocentos e setenta e seis centavos</v>
          </cell>
        </row>
        <row r="878">
          <cell r="A878">
            <v>877</v>
          </cell>
          <cell r="B878" t="str">
            <v xml:space="preserve">oitocentos e setenta e sete milhões, </v>
          </cell>
          <cell r="C878" t="str">
            <v xml:space="preserve">oitocentos e setenta e sete mil, </v>
          </cell>
          <cell r="D878" t="str">
            <v>oitocentos e setenta e sete</v>
          </cell>
          <cell r="E878" t="str">
            <v>oitocentos e setenta e sete centavos</v>
          </cell>
        </row>
        <row r="879">
          <cell r="A879">
            <v>878</v>
          </cell>
          <cell r="B879" t="str">
            <v xml:space="preserve">oitocentos e setenta e oito milhões, </v>
          </cell>
          <cell r="C879" t="str">
            <v xml:space="preserve">oitocentos e setenta e oito mil, </v>
          </cell>
          <cell r="D879" t="str">
            <v>oitocentos e setenta e oito</v>
          </cell>
          <cell r="E879" t="str">
            <v>oitocentos e setenta e oito centavos</v>
          </cell>
        </row>
        <row r="880">
          <cell r="A880">
            <v>879</v>
          </cell>
          <cell r="B880" t="str">
            <v xml:space="preserve">oitocentos e setenta e nove milhões, </v>
          </cell>
          <cell r="C880" t="str">
            <v xml:space="preserve">oitocentos e setenta e nove mil, </v>
          </cell>
          <cell r="D880" t="str">
            <v>oitocentos e setenta e nove</v>
          </cell>
          <cell r="E880" t="str">
            <v>oitocentos e setenta e nove centavos</v>
          </cell>
        </row>
        <row r="881">
          <cell r="A881">
            <v>880</v>
          </cell>
          <cell r="B881" t="str">
            <v xml:space="preserve">oitocentos e oitenta milhões, </v>
          </cell>
          <cell r="C881" t="str">
            <v xml:space="preserve">oitocentos e oitenta mil, </v>
          </cell>
          <cell r="D881" t="str">
            <v>oitocentos e oitenta</v>
          </cell>
          <cell r="E881" t="str">
            <v>oitocentos e oitenta centavos</v>
          </cell>
        </row>
        <row r="882">
          <cell r="A882">
            <v>881</v>
          </cell>
          <cell r="B882" t="str">
            <v xml:space="preserve">oitocentos e oitenta e um milhões, </v>
          </cell>
          <cell r="C882" t="str">
            <v xml:space="preserve">oitocentos e oitenta e um mil, </v>
          </cell>
          <cell r="D882" t="str">
            <v>oitocentos e oitenta e um</v>
          </cell>
          <cell r="E882" t="str">
            <v>oitocentos e oitenta e um centavos</v>
          </cell>
        </row>
        <row r="883">
          <cell r="A883">
            <v>882</v>
          </cell>
          <cell r="B883" t="str">
            <v xml:space="preserve">oitocentos e oitenta e dois milhões, </v>
          </cell>
          <cell r="C883" t="str">
            <v xml:space="preserve">oitocentos e oitenta e dois mil, </v>
          </cell>
          <cell r="D883" t="str">
            <v>oitocentos e oitenta e dois</v>
          </cell>
          <cell r="E883" t="str">
            <v>oitocentos e oitenta e dois centavos</v>
          </cell>
        </row>
        <row r="884">
          <cell r="A884">
            <v>883</v>
          </cell>
          <cell r="B884" t="str">
            <v xml:space="preserve">oitocentos e oitenta e tres milhões, </v>
          </cell>
          <cell r="C884" t="str">
            <v xml:space="preserve">oitocentos e oitenta e tres mil, </v>
          </cell>
          <cell r="D884" t="str">
            <v>oitocentos e oitenta e tres</v>
          </cell>
          <cell r="E884" t="str">
            <v>oitocentos e oitenta e tres centavos</v>
          </cell>
        </row>
        <row r="885">
          <cell r="A885">
            <v>884</v>
          </cell>
          <cell r="B885" t="str">
            <v xml:space="preserve">oitocentos e oitenta e quatro milhões, </v>
          </cell>
          <cell r="C885" t="str">
            <v xml:space="preserve">oitocentos e oitenta e quatro mil, </v>
          </cell>
          <cell r="D885" t="str">
            <v>oitocentos e oitenta e quatro</v>
          </cell>
          <cell r="E885" t="str">
            <v>oitocentos e oitenta e quatro centavos</v>
          </cell>
        </row>
        <row r="886">
          <cell r="A886">
            <v>885</v>
          </cell>
          <cell r="B886" t="str">
            <v xml:space="preserve">oitocentos e oitenta e cinco milhões, </v>
          </cell>
          <cell r="C886" t="str">
            <v xml:space="preserve">oitocentos e oitenta e cinco mil, </v>
          </cell>
          <cell r="D886" t="str">
            <v>oitocentos e oitenta e cinco</v>
          </cell>
          <cell r="E886" t="str">
            <v>oitocentos e oitenta e cinco centavos</v>
          </cell>
        </row>
        <row r="887">
          <cell r="A887">
            <v>886</v>
          </cell>
          <cell r="B887" t="str">
            <v xml:space="preserve">oitocentos e oitenta e seis milhões, </v>
          </cell>
          <cell r="C887" t="str">
            <v xml:space="preserve">oitocentos e oitenta e seis mil, </v>
          </cell>
          <cell r="D887" t="str">
            <v>oitocentos e oitenta e seis</v>
          </cell>
          <cell r="E887" t="str">
            <v>oitocentos e oitenta e seis centavos</v>
          </cell>
        </row>
        <row r="888">
          <cell r="A888">
            <v>887</v>
          </cell>
          <cell r="B888" t="str">
            <v xml:space="preserve">oitocentos e oitenta e sete milhões, </v>
          </cell>
          <cell r="C888" t="str">
            <v xml:space="preserve">oitocentos e oitenta e sete mil, </v>
          </cell>
          <cell r="D888" t="str">
            <v>oitocentos e oitenta e sete</v>
          </cell>
          <cell r="E888" t="str">
            <v>oitocentos e oitenta e sete centavos</v>
          </cell>
        </row>
        <row r="889">
          <cell r="A889">
            <v>888</v>
          </cell>
          <cell r="B889" t="str">
            <v xml:space="preserve">oitocentos e oitenta e oito milhões, </v>
          </cell>
          <cell r="C889" t="str">
            <v xml:space="preserve">oitocentos e oitenta e oito mil, </v>
          </cell>
          <cell r="D889" t="str">
            <v>oitocentos e oitenta e oito</v>
          </cell>
          <cell r="E889" t="str">
            <v>oitocentos e oitenta e oito centavos</v>
          </cell>
        </row>
        <row r="890">
          <cell r="A890">
            <v>889</v>
          </cell>
          <cell r="B890" t="str">
            <v xml:space="preserve">oitocentos e oitenta e nove milhões, </v>
          </cell>
          <cell r="C890" t="str">
            <v xml:space="preserve">oitocentos e oitenta e nove mil, </v>
          </cell>
          <cell r="D890" t="str">
            <v>oitocentos e oitenta e nove</v>
          </cell>
          <cell r="E890" t="str">
            <v>oitocentos e oitenta e nove centavos</v>
          </cell>
        </row>
        <row r="891">
          <cell r="A891">
            <v>890</v>
          </cell>
          <cell r="B891" t="str">
            <v xml:space="preserve">oitocentos e noventa milhões, </v>
          </cell>
          <cell r="C891" t="str">
            <v xml:space="preserve">oitocentos e noventa mil, </v>
          </cell>
          <cell r="D891" t="str">
            <v>oitocentos e noventa</v>
          </cell>
          <cell r="E891" t="str">
            <v>oitocentos e noventa centavos</v>
          </cell>
        </row>
        <row r="892">
          <cell r="A892">
            <v>891</v>
          </cell>
          <cell r="B892" t="str">
            <v xml:space="preserve">oitocentos e noventa e um milhões, </v>
          </cell>
          <cell r="C892" t="str">
            <v xml:space="preserve">oitocentos e noventa e um mil, </v>
          </cell>
          <cell r="D892" t="str">
            <v>oitocentos e noventa e um</v>
          </cell>
          <cell r="E892" t="str">
            <v>oitocentos e noventa e um centavos</v>
          </cell>
        </row>
        <row r="893">
          <cell r="A893">
            <v>892</v>
          </cell>
          <cell r="B893" t="str">
            <v xml:space="preserve">oitocentos e noventa e dois milhões, </v>
          </cell>
          <cell r="C893" t="str">
            <v xml:space="preserve">oitocentos e noventa e dois mil, </v>
          </cell>
          <cell r="D893" t="str">
            <v>oitocentos e noventa e dois</v>
          </cell>
          <cell r="E893" t="str">
            <v>oitocentos e noventa e dois centavos</v>
          </cell>
        </row>
        <row r="894">
          <cell r="A894">
            <v>893</v>
          </cell>
          <cell r="B894" t="str">
            <v xml:space="preserve">oitocentos e noventa e tres milhões, </v>
          </cell>
          <cell r="C894" t="str">
            <v xml:space="preserve">oitocentos e noventa e tres mil, </v>
          </cell>
          <cell r="D894" t="str">
            <v>oitocentos e noventa e tres</v>
          </cell>
          <cell r="E894" t="str">
            <v>oitocentos e noventa e tres centavos</v>
          </cell>
        </row>
        <row r="895">
          <cell r="A895">
            <v>894</v>
          </cell>
          <cell r="B895" t="str">
            <v xml:space="preserve">oitocentos e noventa e quatro milhões, </v>
          </cell>
          <cell r="C895" t="str">
            <v xml:space="preserve">oitocentos e noventa e quatro mil, </v>
          </cell>
          <cell r="D895" t="str">
            <v>oitocentos e noventa e quatro</v>
          </cell>
          <cell r="E895" t="str">
            <v>oitocentos e noventa e quatro centavos</v>
          </cell>
        </row>
        <row r="896">
          <cell r="A896">
            <v>895</v>
          </cell>
          <cell r="B896" t="str">
            <v xml:space="preserve">oitocentos e noventa e cinco milhões, </v>
          </cell>
          <cell r="C896" t="str">
            <v xml:space="preserve">oitocentos e noventa e cinco mil, </v>
          </cell>
          <cell r="D896" t="str">
            <v>oitocentos e noventa e cinco</v>
          </cell>
          <cell r="E896" t="str">
            <v>oitocentos e noventa e cinco centavos</v>
          </cell>
        </row>
        <row r="897">
          <cell r="A897">
            <v>896</v>
          </cell>
          <cell r="B897" t="str">
            <v xml:space="preserve">oitocentos e noventa e seis milhões, </v>
          </cell>
          <cell r="C897" t="str">
            <v xml:space="preserve">oitocentos e noventa e seis mil, </v>
          </cell>
          <cell r="D897" t="str">
            <v>oitocentos e noventa e seis</v>
          </cell>
          <cell r="E897" t="str">
            <v>oitocentos e noventa e seis centavos</v>
          </cell>
        </row>
        <row r="898">
          <cell r="A898">
            <v>897</v>
          </cell>
          <cell r="B898" t="str">
            <v xml:space="preserve">oitocentos e noventa e sete milhões, </v>
          </cell>
          <cell r="C898" t="str">
            <v xml:space="preserve">oitocentos e noventa e sete mil, </v>
          </cell>
          <cell r="D898" t="str">
            <v>oitocentos e noventa e sete</v>
          </cell>
          <cell r="E898" t="str">
            <v>oitocentos e noventa e sete centavos</v>
          </cell>
        </row>
        <row r="899">
          <cell r="A899">
            <v>898</v>
          </cell>
          <cell r="B899" t="str">
            <v xml:space="preserve">oitocentos e noventa e oito milhões, </v>
          </cell>
          <cell r="C899" t="str">
            <v xml:space="preserve">oitocentos e noventa e oito mil, </v>
          </cell>
          <cell r="D899" t="str">
            <v>oitocentos e noventa e oito</v>
          </cell>
          <cell r="E899" t="str">
            <v>oitocentos e noventa e oito centavos</v>
          </cell>
        </row>
        <row r="900">
          <cell r="A900">
            <v>899</v>
          </cell>
          <cell r="B900" t="str">
            <v xml:space="preserve">oitocentos e noventa e nove milhões, </v>
          </cell>
          <cell r="C900" t="str">
            <v xml:space="preserve">oitocentos e noventa e nove mil, </v>
          </cell>
          <cell r="D900" t="str">
            <v>oitocentos e noventa e nove</v>
          </cell>
          <cell r="E900" t="str">
            <v>oitocentos e noventa e nove centavos</v>
          </cell>
        </row>
        <row r="901">
          <cell r="A901">
            <v>900</v>
          </cell>
          <cell r="B901" t="str">
            <v xml:space="preserve">novecentos milhões, </v>
          </cell>
          <cell r="C901" t="str">
            <v xml:space="preserve">novecentos mil, </v>
          </cell>
          <cell r="D901" t="str">
            <v>novecentos</v>
          </cell>
          <cell r="E901" t="str">
            <v>novecentos centavos</v>
          </cell>
        </row>
        <row r="902">
          <cell r="A902">
            <v>901</v>
          </cell>
          <cell r="B902" t="str">
            <v xml:space="preserve">novecentos e um milhões, </v>
          </cell>
          <cell r="C902" t="str">
            <v xml:space="preserve">novecentos e um mil, </v>
          </cell>
          <cell r="D902" t="str">
            <v>novecentos e um</v>
          </cell>
          <cell r="E902" t="str">
            <v>novecentos e um centavos</v>
          </cell>
        </row>
        <row r="903">
          <cell r="A903">
            <v>902</v>
          </cell>
          <cell r="B903" t="str">
            <v xml:space="preserve">novecentos e dois milhões, </v>
          </cell>
          <cell r="C903" t="str">
            <v xml:space="preserve">novecentos e dois mil, </v>
          </cell>
          <cell r="D903" t="str">
            <v>novecentos e dois</v>
          </cell>
          <cell r="E903" t="str">
            <v>novecentos e dois centavos</v>
          </cell>
        </row>
        <row r="904">
          <cell r="A904">
            <v>903</v>
          </cell>
          <cell r="B904" t="str">
            <v xml:space="preserve">novecentos e tres milhões, </v>
          </cell>
          <cell r="C904" t="str">
            <v xml:space="preserve">novecentos e tres mil, </v>
          </cell>
          <cell r="D904" t="str">
            <v>novecentos e tres</v>
          </cell>
          <cell r="E904" t="str">
            <v>novecentos e tres centavos</v>
          </cell>
        </row>
        <row r="905">
          <cell r="A905">
            <v>904</v>
          </cell>
          <cell r="B905" t="str">
            <v xml:space="preserve">novecentos e quatro milhões, </v>
          </cell>
          <cell r="C905" t="str">
            <v xml:space="preserve">novecentos e quatro mil, </v>
          </cell>
          <cell r="D905" t="str">
            <v>novecentos e quatro</v>
          </cell>
          <cell r="E905" t="str">
            <v>novecentos e quatro centavos</v>
          </cell>
        </row>
        <row r="906">
          <cell r="A906">
            <v>905</v>
          </cell>
          <cell r="B906" t="str">
            <v xml:space="preserve">novecentos e cinco milhões, </v>
          </cell>
          <cell r="C906" t="str">
            <v xml:space="preserve">novecentos e cinco mil, </v>
          </cell>
          <cell r="D906" t="str">
            <v>novecentos e cinco</v>
          </cell>
          <cell r="E906" t="str">
            <v>novecentos e cinco centavos</v>
          </cell>
        </row>
        <row r="907">
          <cell r="A907">
            <v>906</v>
          </cell>
          <cell r="B907" t="str">
            <v xml:space="preserve">novecentos e seis milhões, </v>
          </cell>
          <cell r="C907" t="str">
            <v xml:space="preserve">novecentos e seis mil, </v>
          </cell>
          <cell r="D907" t="str">
            <v>novecentos e seis</v>
          </cell>
          <cell r="E907" t="str">
            <v>novecentos e seis centavos</v>
          </cell>
        </row>
        <row r="908">
          <cell r="A908">
            <v>907</v>
          </cell>
          <cell r="B908" t="str">
            <v xml:space="preserve">novecentos e sete milhões, </v>
          </cell>
          <cell r="C908" t="str">
            <v xml:space="preserve">novecentos e sete mil, </v>
          </cell>
          <cell r="D908" t="str">
            <v>novecentos e sete</v>
          </cell>
          <cell r="E908" t="str">
            <v>novecentos e sete centavos</v>
          </cell>
        </row>
        <row r="909">
          <cell r="A909">
            <v>908</v>
          </cell>
          <cell r="B909" t="str">
            <v xml:space="preserve">novecentos e oito milhões, </v>
          </cell>
          <cell r="C909" t="str">
            <v xml:space="preserve">novecentos e oito mil, </v>
          </cell>
          <cell r="D909" t="str">
            <v>novecentos e oito</v>
          </cell>
          <cell r="E909" t="str">
            <v>novecentos e oito centavos</v>
          </cell>
        </row>
        <row r="910">
          <cell r="A910">
            <v>909</v>
          </cell>
          <cell r="B910" t="str">
            <v xml:space="preserve">novecentos e nove milhões, </v>
          </cell>
          <cell r="C910" t="str">
            <v xml:space="preserve">novecentos e nove mil, </v>
          </cell>
          <cell r="D910" t="str">
            <v>novecentos e nove</v>
          </cell>
          <cell r="E910" t="str">
            <v>novecentos e nove centavos</v>
          </cell>
        </row>
        <row r="911">
          <cell r="A911">
            <v>910</v>
          </cell>
          <cell r="B911" t="str">
            <v xml:space="preserve">novecentos e dez milhões, </v>
          </cell>
          <cell r="C911" t="str">
            <v xml:space="preserve">novecentos e dez mil, </v>
          </cell>
          <cell r="D911" t="str">
            <v>novecentos e dez</v>
          </cell>
          <cell r="E911" t="str">
            <v>novecentos e dez centavos</v>
          </cell>
        </row>
        <row r="912">
          <cell r="A912">
            <v>911</v>
          </cell>
          <cell r="B912" t="str">
            <v xml:space="preserve">novecentos e onze milhões, </v>
          </cell>
          <cell r="C912" t="str">
            <v xml:space="preserve">novecentos e onze mil, </v>
          </cell>
          <cell r="D912" t="str">
            <v>novecentos e onze</v>
          </cell>
          <cell r="E912" t="str">
            <v>novecentos e onze centavos</v>
          </cell>
        </row>
        <row r="913">
          <cell r="A913">
            <v>912</v>
          </cell>
          <cell r="B913" t="str">
            <v xml:space="preserve">novecentos e doze milhões, </v>
          </cell>
          <cell r="C913" t="str">
            <v xml:space="preserve">novecentos e doze mil, </v>
          </cell>
          <cell r="D913" t="str">
            <v>novecentos e doze</v>
          </cell>
          <cell r="E913" t="str">
            <v>novecentos e doze centavos</v>
          </cell>
        </row>
        <row r="914">
          <cell r="A914">
            <v>913</v>
          </cell>
          <cell r="B914" t="str">
            <v xml:space="preserve">novecentos e treze milhões, </v>
          </cell>
          <cell r="C914" t="str">
            <v xml:space="preserve">novecentos e treze mil, </v>
          </cell>
          <cell r="D914" t="str">
            <v>novecentos e treze</v>
          </cell>
          <cell r="E914" t="str">
            <v>novecentos e treze centavos</v>
          </cell>
        </row>
        <row r="915">
          <cell r="A915">
            <v>914</v>
          </cell>
          <cell r="B915" t="str">
            <v xml:space="preserve">novecentos e quatorze milhões, </v>
          </cell>
          <cell r="C915" t="str">
            <v xml:space="preserve">novecentos e quatorze mil, </v>
          </cell>
          <cell r="D915" t="str">
            <v>novecentos e quatorze</v>
          </cell>
          <cell r="E915" t="str">
            <v>novecentos e quatorze centavos</v>
          </cell>
        </row>
        <row r="916">
          <cell r="A916">
            <v>915</v>
          </cell>
          <cell r="B916" t="str">
            <v xml:space="preserve">novecentos e quinze milhões, </v>
          </cell>
          <cell r="C916" t="str">
            <v xml:space="preserve">novecentos e quinze mil, </v>
          </cell>
          <cell r="D916" t="str">
            <v>novecentos e quinze</v>
          </cell>
          <cell r="E916" t="str">
            <v>novecentos e quinze centavos</v>
          </cell>
        </row>
        <row r="917">
          <cell r="A917">
            <v>916</v>
          </cell>
          <cell r="B917" t="str">
            <v xml:space="preserve">novecentos e dezesseis milhões, </v>
          </cell>
          <cell r="C917" t="str">
            <v xml:space="preserve">novecentos e dezesseis mil, </v>
          </cell>
          <cell r="D917" t="str">
            <v>novecentos e dezesseis</v>
          </cell>
          <cell r="E917" t="str">
            <v>novecentos e dezesseis centavos</v>
          </cell>
        </row>
        <row r="918">
          <cell r="A918">
            <v>917</v>
          </cell>
          <cell r="B918" t="str">
            <v xml:space="preserve">novecentos e dezessete milhões, </v>
          </cell>
          <cell r="C918" t="str">
            <v xml:space="preserve">novecentos e dezessete mil, </v>
          </cell>
          <cell r="D918" t="str">
            <v>novecentos e dezessete</v>
          </cell>
          <cell r="E918" t="str">
            <v>novecentos e dezessete centavos</v>
          </cell>
        </row>
        <row r="919">
          <cell r="A919">
            <v>918</v>
          </cell>
          <cell r="B919" t="str">
            <v xml:space="preserve">novecentos e dezoito milhões, </v>
          </cell>
          <cell r="C919" t="str">
            <v xml:space="preserve">novecentos e dezoito mil, </v>
          </cell>
          <cell r="D919" t="str">
            <v>novecentos e dezoito</v>
          </cell>
          <cell r="E919" t="str">
            <v>novecentos e dezoito centavos</v>
          </cell>
        </row>
        <row r="920">
          <cell r="A920">
            <v>919</v>
          </cell>
          <cell r="B920" t="str">
            <v xml:space="preserve">novecentos e dezenove milhões, </v>
          </cell>
          <cell r="C920" t="str">
            <v xml:space="preserve">novecentos e dezenove mil, </v>
          </cell>
          <cell r="D920" t="str">
            <v>novecentos e dezenove</v>
          </cell>
          <cell r="E920" t="str">
            <v>novecentos e dezenove centavos</v>
          </cell>
        </row>
        <row r="921">
          <cell r="A921">
            <v>920</v>
          </cell>
          <cell r="B921" t="str">
            <v xml:space="preserve">novecentos e vinte milhões, </v>
          </cell>
          <cell r="C921" t="str">
            <v xml:space="preserve">novecentos e vinte mil, </v>
          </cell>
          <cell r="D921" t="str">
            <v>novecentos e vinte</v>
          </cell>
          <cell r="E921" t="str">
            <v>novecentos e vinte centavos</v>
          </cell>
        </row>
        <row r="922">
          <cell r="A922">
            <v>921</v>
          </cell>
          <cell r="B922" t="str">
            <v xml:space="preserve">novecentos e vinte e um milhões, </v>
          </cell>
          <cell r="C922" t="str">
            <v xml:space="preserve">novecentos e vinte e um mil, </v>
          </cell>
          <cell r="D922" t="str">
            <v>novecentos e vinte e um</v>
          </cell>
          <cell r="E922" t="str">
            <v>novecentos e vinte e um centavos</v>
          </cell>
        </row>
        <row r="923">
          <cell r="A923">
            <v>922</v>
          </cell>
          <cell r="B923" t="str">
            <v xml:space="preserve">novecentos e vinte e dois milhões, </v>
          </cell>
          <cell r="C923" t="str">
            <v xml:space="preserve">novecentos e vinte e dois mil, </v>
          </cell>
          <cell r="D923" t="str">
            <v>novecentos e vinte e dois</v>
          </cell>
          <cell r="E923" t="str">
            <v>novecentos e vinte e dois centavos</v>
          </cell>
        </row>
        <row r="924">
          <cell r="A924">
            <v>923</v>
          </cell>
          <cell r="B924" t="str">
            <v xml:space="preserve">novecentos e vinte e tres milhões, </v>
          </cell>
          <cell r="C924" t="str">
            <v xml:space="preserve">novecentos e vinte e tres mil, </v>
          </cell>
          <cell r="D924" t="str">
            <v>novecentos e vinte e tres</v>
          </cell>
          <cell r="E924" t="str">
            <v>novecentos e vinte e tres centavos</v>
          </cell>
        </row>
        <row r="925">
          <cell r="A925">
            <v>924</v>
          </cell>
          <cell r="B925" t="str">
            <v xml:space="preserve">novecentos e vinte e quatro milhões, </v>
          </cell>
          <cell r="C925" t="str">
            <v xml:space="preserve">novecentos e vinte e quatro mil, </v>
          </cell>
          <cell r="D925" t="str">
            <v>novecentos e vinte e quatro</v>
          </cell>
          <cell r="E925" t="str">
            <v>novecentos e vinte e quatro centavos</v>
          </cell>
        </row>
        <row r="926">
          <cell r="A926">
            <v>925</v>
          </cell>
          <cell r="B926" t="str">
            <v xml:space="preserve">novecentos e vinte e cinco milhões, </v>
          </cell>
          <cell r="C926" t="str">
            <v xml:space="preserve">novecentos e vinte e cinco mil, </v>
          </cell>
          <cell r="D926" t="str">
            <v>novecentos e vinte e cinco</v>
          </cell>
          <cell r="E926" t="str">
            <v>novecentos e vinte e cinco centavos</v>
          </cell>
        </row>
        <row r="927">
          <cell r="A927">
            <v>926</v>
          </cell>
          <cell r="B927" t="str">
            <v xml:space="preserve">novecentos e vinte e seis milhões, </v>
          </cell>
          <cell r="C927" t="str">
            <v xml:space="preserve">novecentos e vinte e seis mil, </v>
          </cell>
          <cell r="D927" t="str">
            <v>novecentos e vinte e seis</v>
          </cell>
          <cell r="E927" t="str">
            <v>novecentos e vinte e seis centavos</v>
          </cell>
        </row>
        <row r="928">
          <cell r="A928">
            <v>927</v>
          </cell>
          <cell r="B928" t="str">
            <v xml:space="preserve">novecentos e vinte e sete milhões, </v>
          </cell>
          <cell r="C928" t="str">
            <v xml:space="preserve">novecentos e vinte e sete mil, </v>
          </cell>
          <cell r="D928" t="str">
            <v>novecentos e vinte e sete</v>
          </cell>
          <cell r="E928" t="str">
            <v>novecentos e vinte e sete centavos</v>
          </cell>
        </row>
        <row r="929">
          <cell r="A929">
            <v>928</v>
          </cell>
          <cell r="B929" t="str">
            <v xml:space="preserve">novecentos e vinte e oito milhões, </v>
          </cell>
          <cell r="C929" t="str">
            <v xml:space="preserve">novecentos e vinte e oito mil, </v>
          </cell>
          <cell r="D929" t="str">
            <v>novecentos e vinte e oito</v>
          </cell>
          <cell r="E929" t="str">
            <v>novecentos e vinte e oito centavos</v>
          </cell>
        </row>
        <row r="930">
          <cell r="A930">
            <v>929</v>
          </cell>
          <cell r="B930" t="str">
            <v xml:space="preserve">novecentos e vinte e nove milhões, </v>
          </cell>
          <cell r="C930" t="str">
            <v xml:space="preserve">novecentos e vinte e nove mil, </v>
          </cell>
          <cell r="D930" t="str">
            <v>novecentos e vinte e nove</v>
          </cell>
          <cell r="E930" t="str">
            <v>novecentos e vinte e nove centavos</v>
          </cell>
        </row>
        <row r="931">
          <cell r="A931">
            <v>930</v>
          </cell>
          <cell r="B931" t="str">
            <v xml:space="preserve">novecentos e trinta milhões, </v>
          </cell>
          <cell r="C931" t="str">
            <v xml:space="preserve">novecentos e trinta mil, </v>
          </cell>
          <cell r="D931" t="str">
            <v>novecentos e trinta</v>
          </cell>
          <cell r="E931" t="str">
            <v>novecentos e trinta centavos</v>
          </cell>
        </row>
        <row r="932">
          <cell r="A932">
            <v>931</v>
          </cell>
          <cell r="B932" t="str">
            <v xml:space="preserve">novecentos e trinta e um milhões, </v>
          </cell>
          <cell r="C932" t="str">
            <v xml:space="preserve">novecentos e trinta e um mil, </v>
          </cell>
          <cell r="D932" t="str">
            <v>novecentos e trinta e um</v>
          </cell>
          <cell r="E932" t="str">
            <v>novecentos e trinta e um centavos</v>
          </cell>
        </row>
        <row r="933">
          <cell r="A933">
            <v>932</v>
          </cell>
          <cell r="B933" t="str">
            <v xml:space="preserve">novecentos e trinta e dois milhões, </v>
          </cell>
          <cell r="C933" t="str">
            <v xml:space="preserve">novecentos e trinta e dois mil, </v>
          </cell>
          <cell r="D933" t="str">
            <v>novecentos e trinta e dois</v>
          </cell>
          <cell r="E933" t="str">
            <v>novecentos e trinta e dois centavos</v>
          </cell>
        </row>
        <row r="934">
          <cell r="A934">
            <v>933</v>
          </cell>
          <cell r="B934" t="str">
            <v xml:space="preserve">novecentos e trinta e tres milhões, </v>
          </cell>
          <cell r="C934" t="str">
            <v xml:space="preserve">novecentos e trinta e tres mil, </v>
          </cell>
          <cell r="D934" t="str">
            <v>novecentos e trinta e tres</v>
          </cell>
          <cell r="E934" t="str">
            <v>novecentos e trinta e tres centavos</v>
          </cell>
        </row>
        <row r="935">
          <cell r="A935">
            <v>934</v>
          </cell>
          <cell r="B935" t="str">
            <v xml:space="preserve">novecentos e trinta e quatro milhões, </v>
          </cell>
          <cell r="C935" t="str">
            <v xml:space="preserve">novecentos e trinta e quatro mil, </v>
          </cell>
          <cell r="D935" t="str">
            <v>novecentos e trinta e quatro</v>
          </cell>
          <cell r="E935" t="str">
            <v>novecentos e trinta e quatro centavos</v>
          </cell>
        </row>
        <row r="936">
          <cell r="A936">
            <v>935</v>
          </cell>
          <cell r="B936" t="str">
            <v xml:space="preserve">novecentos e trinta e cinco milhões, </v>
          </cell>
          <cell r="C936" t="str">
            <v xml:space="preserve">novecentos e trinta e cinco mil, </v>
          </cell>
          <cell r="D936" t="str">
            <v>novecentos e trinta e cinco</v>
          </cell>
          <cell r="E936" t="str">
            <v>novecentos e trinta e cinco centavos</v>
          </cell>
        </row>
        <row r="937">
          <cell r="A937">
            <v>936</v>
          </cell>
          <cell r="B937" t="str">
            <v xml:space="preserve">novecentos e trinta e seis milhões, </v>
          </cell>
          <cell r="C937" t="str">
            <v xml:space="preserve">novecentos e trinta e seis mil, </v>
          </cell>
          <cell r="D937" t="str">
            <v>novecentos e trinta e seis</v>
          </cell>
          <cell r="E937" t="str">
            <v>novecentos e trinta e seis centavos</v>
          </cell>
        </row>
        <row r="938">
          <cell r="A938">
            <v>937</v>
          </cell>
          <cell r="B938" t="str">
            <v xml:space="preserve">novecentos e trinta e sete milhões, </v>
          </cell>
          <cell r="C938" t="str">
            <v xml:space="preserve">novecentos e trinta e sete mil, </v>
          </cell>
          <cell r="D938" t="str">
            <v>novecentos e trinta e sete</v>
          </cell>
          <cell r="E938" t="str">
            <v>novecentos e trinta e sete centavos</v>
          </cell>
        </row>
        <row r="939">
          <cell r="A939">
            <v>938</v>
          </cell>
          <cell r="B939" t="str">
            <v xml:space="preserve">novecentos e trinta e oito milhões, </v>
          </cell>
          <cell r="C939" t="str">
            <v xml:space="preserve">novecentos e trinta e oito mil, </v>
          </cell>
          <cell r="D939" t="str">
            <v>novecentos e trinta e oito</v>
          </cell>
          <cell r="E939" t="str">
            <v>novecentos e trinta e oito centavos</v>
          </cell>
        </row>
        <row r="940">
          <cell r="A940">
            <v>939</v>
          </cell>
          <cell r="B940" t="str">
            <v xml:space="preserve">novecentos e trinta e nove milhões, </v>
          </cell>
          <cell r="C940" t="str">
            <v xml:space="preserve">novecentos e trinta e nove mil, </v>
          </cell>
          <cell r="D940" t="str">
            <v>novecentos e trinta e nove</v>
          </cell>
          <cell r="E940" t="str">
            <v>novecentos e trinta e nove centavos</v>
          </cell>
        </row>
        <row r="941">
          <cell r="A941">
            <v>940</v>
          </cell>
          <cell r="B941" t="str">
            <v xml:space="preserve">novecentos e quarenta milhões, </v>
          </cell>
          <cell r="C941" t="str">
            <v xml:space="preserve">novecentos e quarenta mil, </v>
          </cell>
          <cell r="D941" t="str">
            <v>novecentos e quarenta</v>
          </cell>
          <cell r="E941" t="str">
            <v>novecentos e quarenta centavos</v>
          </cell>
        </row>
        <row r="942">
          <cell r="A942">
            <v>941</v>
          </cell>
          <cell r="B942" t="str">
            <v xml:space="preserve">novecentos e quarenta e um milhões, </v>
          </cell>
          <cell r="C942" t="str">
            <v xml:space="preserve">novecentos e quarenta e um mil, </v>
          </cell>
          <cell r="D942" t="str">
            <v>novecentos e quarenta e um</v>
          </cell>
          <cell r="E942" t="str">
            <v>novecentos e quarenta e um centavos</v>
          </cell>
        </row>
        <row r="943">
          <cell r="A943">
            <v>942</v>
          </cell>
          <cell r="B943" t="str">
            <v xml:space="preserve">novecentos e quarenta e dois milhões, </v>
          </cell>
          <cell r="C943" t="str">
            <v xml:space="preserve">novecentos e quarenta e dois mil, </v>
          </cell>
          <cell r="D943" t="str">
            <v>novecentos e quarenta e dois</v>
          </cell>
          <cell r="E943" t="str">
            <v>novecentos e quarenta e dois centavos</v>
          </cell>
        </row>
        <row r="944">
          <cell r="A944">
            <v>943</v>
          </cell>
          <cell r="B944" t="str">
            <v xml:space="preserve">novecentos e quarenta e tres milhões, </v>
          </cell>
          <cell r="C944" t="str">
            <v xml:space="preserve">novecentos e quarenta e tres mil, </v>
          </cell>
          <cell r="D944" t="str">
            <v>novecentos e quarenta e tres</v>
          </cell>
          <cell r="E944" t="str">
            <v>novecentos e quarenta e tres centavos</v>
          </cell>
        </row>
        <row r="945">
          <cell r="A945">
            <v>944</v>
          </cell>
          <cell r="B945" t="str">
            <v xml:space="preserve">novecentos e quarenta e quatro milhões, </v>
          </cell>
          <cell r="C945" t="str">
            <v xml:space="preserve">novecentos e quarenta e quatro mil, </v>
          </cell>
          <cell r="D945" t="str">
            <v>novecentos e quarenta e quatro</v>
          </cell>
          <cell r="E945" t="str">
            <v>novecentos e quarenta e quatro centavos</v>
          </cell>
        </row>
        <row r="946">
          <cell r="A946">
            <v>945</v>
          </cell>
          <cell r="B946" t="str">
            <v xml:space="preserve">novecentos e quarenta e cinco milhões, </v>
          </cell>
          <cell r="C946" t="str">
            <v xml:space="preserve">novecentos e quarenta e cinco mil, </v>
          </cell>
          <cell r="D946" t="str">
            <v>novecentos e quarenta e cinco</v>
          </cell>
          <cell r="E946" t="str">
            <v>novecentos e quarenta e cinco centavos</v>
          </cell>
        </row>
        <row r="947">
          <cell r="A947">
            <v>946</v>
          </cell>
          <cell r="B947" t="str">
            <v xml:space="preserve">novecentos e quarenta e seis milhões, </v>
          </cell>
          <cell r="C947" t="str">
            <v xml:space="preserve">novecentos e quarenta e seis mil, </v>
          </cell>
          <cell r="D947" t="str">
            <v>novecentos e quarenta e seis</v>
          </cell>
          <cell r="E947" t="str">
            <v>novecentos e quarenta e seis centavos</v>
          </cell>
        </row>
        <row r="948">
          <cell r="A948">
            <v>947</v>
          </cell>
          <cell r="B948" t="str">
            <v xml:space="preserve">novecentos e quarenta e sete milhões, </v>
          </cell>
          <cell r="C948" t="str">
            <v xml:space="preserve">novecentos e quarenta e sete mil, </v>
          </cell>
          <cell r="D948" t="str">
            <v>novecentos e quarenta e sete</v>
          </cell>
          <cell r="E948" t="str">
            <v>novecentos e quarenta e sete centavos</v>
          </cell>
        </row>
        <row r="949">
          <cell r="A949">
            <v>948</v>
          </cell>
          <cell r="B949" t="str">
            <v xml:space="preserve">novecentos e quarenta e oito milhões, </v>
          </cell>
          <cell r="C949" t="str">
            <v xml:space="preserve">novecentos e quarenta e oito mil, </v>
          </cell>
          <cell r="D949" t="str">
            <v>novecentos e quarenta e oito</v>
          </cell>
          <cell r="E949" t="str">
            <v>novecentos e quarenta e oito centavos</v>
          </cell>
        </row>
        <row r="950">
          <cell r="A950">
            <v>949</v>
          </cell>
          <cell r="B950" t="str">
            <v xml:space="preserve">novecentos e quarenta e nove milhões, </v>
          </cell>
          <cell r="C950" t="str">
            <v xml:space="preserve">novecentos e quarenta e nove mil, </v>
          </cell>
          <cell r="D950" t="str">
            <v>novecentos e quarenta e nove</v>
          </cell>
          <cell r="E950" t="str">
            <v>novecentos e quarenta e nove centavos</v>
          </cell>
        </row>
        <row r="951">
          <cell r="A951">
            <v>950</v>
          </cell>
          <cell r="B951" t="str">
            <v xml:space="preserve">novecentos e cinquenta milhões, </v>
          </cell>
          <cell r="C951" t="str">
            <v xml:space="preserve">novecentos e cinquenta mil, </v>
          </cell>
          <cell r="D951" t="str">
            <v>novecentos e cinquenta</v>
          </cell>
          <cell r="E951" t="str">
            <v>novecentos e cinquenta centavos</v>
          </cell>
        </row>
        <row r="952">
          <cell r="A952">
            <v>951</v>
          </cell>
          <cell r="B952" t="str">
            <v xml:space="preserve">novecentos e cinquenta e um milhões, </v>
          </cell>
          <cell r="C952" t="str">
            <v xml:space="preserve">novecentos e cinquenta e um mil, </v>
          </cell>
          <cell r="D952" t="str">
            <v>novecentos e cinquenta e um</v>
          </cell>
          <cell r="E952" t="str">
            <v>novecentos e cinquenta e um centavos</v>
          </cell>
        </row>
        <row r="953">
          <cell r="A953">
            <v>952</v>
          </cell>
          <cell r="B953" t="str">
            <v xml:space="preserve">novecentos e cinquenta e dois milhões, </v>
          </cell>
          <cell r="C953" t="str">
            <v xml:space="preserve">novecentos e cinquenta e dois mil, </v>
          </cell>
          <cell r="D953" t="str">
            <v>novecentos e cinquenta e dois</v>
          </cell>
          <cell r="E953" t="str">
            <v>novecentos e cinquenta e dois centavos</v>
          </cell>
        </row>
        <row r="954">
          <cell r="A954">
            <v>953</v>
          </cell>
          <cell r="B954" t="str">
            <v xml:space="preserve">novecentos e cinquenta e tres milhões, </v>
          </cell>
          <cell r="C954" t="str">
            <v xml:space="preserve">novecentos e cinquenta e tres mil, </v>
          </cell>
          <cell r="D954" t="str">
            <v>novecentos e cinquenta e tres</v>
          </cell>
          <cell r="E954" t="str">
            <v>novecentos e cinquenta e tres centavos</v>
          </cell>
        </row>
        <row r="955">
          <cell r="A955">
            <v>954</v>
          </cell>
          <cell r="B955" t="str">
            <v xml:space="preserve">novecentos e cinquenta e quatro milhões, </v>
          </cell>
          <cell r="C955" t="str">
            <v xml:space="preserve">novecentos e cinquenta e quatro mil, </v>
          </cell>
          <cell r="D955" t="str">
            <v>novecentos e cinquenta e quatro</v>
          </cell>
          <cell r="E955" t="str">
            <v>novecentos e cinquenta e quatro centavos</v>
          </cell>
        </row>
        <row r="956">
          <cell r="A956">
            <v>955</v>
          </cell>
          <cell r="B956" t="str">
            <v xml:space="preserve">novecentos e cinquenta e cinco milhões, </v>
          </cell>
          <cell r="C956" t="str">
            <v xml:space="preserve">novecentos e cinquenta e cinco mil, </v>
          </cell>
          <cell r="D956" t="str">
            <v>novecentos e cinquenta e cinco</v>
          </cell>
          <cell r="E956" t="str">
            <v>novecentos e cinquenta e cinco centavos</v>
          </cell>
        </row>
        <row r="957">
          <cell r="A957">
            <v>956</v>
          </cell>
          <cell r="B957" t="str">
            <v xml:space="preserve">novecentos e cinquenta e seis milhões, </v>
          </cell>
          <cell r="C957" t="str">
            <v xml:space="preserve">novecentos e cinquenta e seis mil, </v>
          </cell>
          <cell r="D957" t="str">
            <v>novecentos e cinquenta e seis</v>
          </cell>
          <cell r="E957" t="str">
            <v>novecentos e cinquenta e seis centavos</v>
          </cell>
        </row>
        <row r="958">
          <cell r="A958">
            <v>957</v>
          </cell>
          <cell r="B958" t="str">
            <v xml:space="preserve">novecentos e cinquenta e sete milhões, </v>
          </cell>
          <cell r="C958" t="str">
            <v xml:space="preserve">novecentos e cinquenta e sete mil, </v>
          </cell>
          <cell r="D958" t="str">
            <v>novecentos e cinquenta e sete</v>
          </cell>
          <cell r="E958" t="str">
            <v>novecentos e cinquenta e sete centavos</v>
          </cell>
        </row>
        <row r="959">
          <cell r="A959">
            <v>958</v>
          </cell>
          <cell r="B959" t="str">
            <v xml:space="preserve">novecentos e cinquenta e oito milhões, </v>
          </cell>
          <cell r="C959" t="str">
            <v xml:space="preserve">novecentos e cinquenta e oito mil, </v>
          </cell>
          <cell r="D959" t="str">
            <v>novecentos e cinquenta e oito</v>
          </cell>
          <cell r="E959" t="str">
            <v>novecentos e cinquenta e oito centavos</v>
          </cell>
        </row>
        <row r="960">
          <cell r="A960">
            <v>959</v>
          </cell>
          <cell r="B960" t="str">
            <v xml:space="preserve">novecentos e cinquenta e nove milhões, </v>
          </cell>
          <cell r="C960" t="str">
            <v xml:space="preserve">novecentos e cinquenta e nove mil, </v>
          </cell>
          <cell r="D960" t="str">
            <v>novecentos e cinquenta e nove</v>
          </cell>
          <cell r="E960" t="str">
            <v>novecentos e cinquenta e nove centavos</v>
          </cell>
        </row>
        <row r="961">
          <cell r="A961">
            <v>960</v>
          </cell>
          <cell r="B961" t="str">
            <v xml:space="preserve">novecentos e sessenta milhões, </v>
          </cell>
          <cell r="C961" t="str">
            <v xml:space="preserve">novecentos e sessenta mil, </v>
          </cell>
          <cell r="D961" t="str">
            <v>novecentos e sessenta</v>
          </cell>
          <cell r="E961" t="str">
            <v>novecentos e sessenta centavos</v>
          </cell>
        </row>
        <row r="962">
          <cell r="A962">
            <v>961</v>
          </cell>
          <cell r="B962" t="str">
            <v xml:space="preserve">novecentos e sessenta e um milhões, </v>
          </cell>
          <cell r="C962" t="str">
            <v xml:space="preserve">novecentos e sessenta e um mil, </v>
          </cell>
          <cell r="D962" t="str">
            <v>novecentos e sessenta e um</v>
          </cell>
          <cell r="E962" t="str">
            <v>novecentos e sessenta e um centavos</v>
          </cell>
        </row>
        <row r="963">
          <cell r="A963">
            <v>962</v>
          </cell>
          <cell r="B963" t="str">
            <v xml:space="preserve">novecentos e sessenta e dois milhões, </v>
          </cell>
          <cell r="C963" t="str">
            <v xml:space="preserve">novecentos e sessenta e dois mil, </v>
          </cell>
          <cell r="D963" t="str">
            <v>novecentos e sessenta e dois</v>
          </cell>
          <cell r="E963" t="str">
            <v>novecentos e sessenta e dois centavos</v>
          </cell>
        </row>
        <row r="964">
          <cell r="A964">
            <v>963</v>
          </cell>
          <cell r="B964" t="str">
            <v xml:space="preserve">novecentos e sessenta e tres milhões, </v>
          </cell>
          <cell r="C964" t="str">
            <v xml:space="preserve">novecentos e sessenta e tres mil, </v>
          </cell>
          <cell r="D964" t="str">
            <v>novecentos e sessenta e tres</v>
          </cell>
          <cell r="E964" t="str">
            <v>novecentos e sessenta e tres centavos</v>
          </cell>
        </row>
        <row r="965">
          <cell r="A965">
            <v>964</v>
          </cell>
          <cell r="B965" t="str">
            <v xml:space="preserve">novecentos e sessenta e quatro milhões, </v>
          </cell>
          <cell r="C965" t="str">
            <v xml:space="preserve">novecentos e sessenta e quatro mil, </v>
          </cell>
          <cell r="D965" t="str">
            <v>novecentos e sessenta e quatro</v>
          </cell>
          <cell r="E965" t="str">
            <v>novecentos e sessenta e quatro centavos</v>
          </cell>
        </row>
        <row r="966">
          <cell r="A966">
            <v>965</v>
          </cell>
          <cell r="B966" t="str">
            <v xml:space="preserve">novecentos e sessenta e cinco milhões, </v>
          </cell>
          <cell r="C966" t="str">
            <v xml:space="preserve">novecentos e sessenta e cinco mil, </v>
          </cell>
          <cell r="D966" t="str">
            <v>novecentos e sessenta e cinco</v>
          </cell>
          <cell r="E966" t="str">
            <v>novecentos e sessenta e cinco centavos</v>
          </cell>
        </row>
        <row r="967">
          <cell r="A967">
            <v>966</v>
          </cell>
          <cell r="B967" t="str">
            <v xml:space="preserve">novecentos e sessenta e seis milhões, </v>
          </cell>
          <cell r="C967" t="str">
            <v xml:space="preserve">novecentos e sessenta e seis mil, </v>
          </cell>
          <cell r="D967" t="str">
            <v>novecentos e sessenta e seis</v>
          </cell>
          <cell r="E967" t="str">
            <v>novecentos e sessenta e seis centavos</v>
          </cell>
        </row>
        <row r="968">
          <cell r="A968">
            <v>967</v>
          </cell>
          <cell r="B968" t="str">
            <v xml:space="preserve">novecentos e sessenta e sete milhões, </v>
          </cell>
          <cell r="C968" t="str">
            <v xml:space="preserve">novecentos e sessenta e sete mil, </v>
          </cell>
          <cell r="D968" t="str">
            <v>novecentos e sessenta e sete</v>
          </cell>
          <cell r="E968" t="str">
            <v>novecentos e sessenta e sete centavos</v>
          </cell>
        </row>
        <row r="969">
          <cell r="A969">
            <v>968</v>
          </cell>
          <cell r="B969" t="str">
            <v xml:space="preserve">novecentos e sessenta e oito milhões, </v>
          </cell>
          <cell r="C969" t="str">
            <v xml:space="preserve">novecentos e sessenta e oito mil, </v>
          </cell>
          <cell r="D969" t="str">
            <v>novecentos e sessenta e oito</v>
          </cell>
          <cell r="E969" t="str">
            <v>novecentos e sessenta e oito centavos</v>
          </cell>
        </row>
        <row r="970">
          <cell r="A970">
            <v>969</v>
          </cell>
          <cell r="B970" t="str">
            <v xml:space="preserve">novecentos e sessenta e nove milhões, </v>
          </cell>
          <cell r="C970" t="str">
            <v xml:space="preserve">novecentos e sessenta e nove mil, </v>
          </cell>
          <cell r="D970" t="str">
            <v>novecentos e sessenta e nove</v>
          </cell>
          <cell r="E970" t="str">
            <v>novecentos e sessenta e nove centavos</v>
          </cell>
        </row>
        <row r="971">
          <cell r="A971">
            <v>970</v>
          </cell>
          <cell r="B971" t="str">
            <v xml:space="preserve">novecentos e setenta milhões, </v>
          </cell>
          <cell r="C971" t="str">
            <v xml:space="preserve">novecentos e setenta mil, </v>
          </cell>
          <cell r="D971" t="str">
            <v>novecentos e setenta</v>
          </cell>
          <cell r="E971" t="str">
            <v>novecentos e setenta centavos</v>
          </cell>
        </row>
        <row r="972">
          <cell r="A972">
            <v>971</v>
          </cell>
          <cell r="B972" t="str">
            <v xml:space="preserve">novecentos e setenta e um milhões, </v>
          </cell>
          <cell r="C972" t="str">
            <v xml:space="preserve">novecentos e setenta e um mil, </v>
          </cell>
          <cell r="D972" t="str">
            <v>novecentos e setenta e um</v>
          </cell>
          <cell r="E972" t="str">
            <v>novecentos e setenta e um centavos</v>
          </cell>
        </row>
        <row r="973">
          <cell r="A973">
            <v>972</v>
          </cell>
          <cell r="B973" t="str">
            <v xml:space="preserve">novecentos e setenta e dois milhões, </v>
          </cell>
          <cell r="C973" t="str">
            <v xml:space="preserve">novecentos e setenta e dois mil, </v>
          </cell>
          <cell r="D973" t="str">
            <v>novecentos e setenta e dois</v>
          </cell>
          <cell r="E973" t="str">
            <v>novecentos e setenta e dois centavos</v>
          </cell>
        </row>
        <row r="974">
          <cell r="A974">
            <v>973</v>
          </cell>
          <cell r="B974" t="str">
            <v xml:space="preserve">novecentos e setenta e tres milhões, </v>
          </cell>
          <cell r="C974" t="str">
            <v xml:space="preserve">novecentos e setenta e tres mil, </v>
          </cell>
          <cell r="D974" t="str">
            <v>novecentos e setenta e tres</v>
          </cell>
          <cell r="E974" t="str">
            <v>novecentos e setenta e tres centavos</v>
          </cell>
        </row>
        <row r="975">
          <cell r="A975">
            <v>974</v>
          </cell>
          <cell r="B975" t="str">
            <v xml:space="preserve">novecentos e setenta e quatro milhões, </v>
          </cell>
          <cell r="C975" t="str">
            <v xml:space="preserve">novecentos e setenta e quatro mil, </v>
          </cell>
          <cell r="D975" t="str">
            <v>novecentos e setenta e quatro</v>
          </cell>
          <cell r="E975" t="str">
            <v>novecentos e setenta e quatro centavos</v>
          </cell>
        </row>
        <row r="976">
          <cell r="A976">
            <v>975</v>
          </cell>
          <cell r="B976" t="str">
            <v xml:space="preserve">novecentos e setenta e cinco milhões, </v>
          </cell>
          <cell r="C976" t="str">
            <v xml:space="preserve">novecentos e setenta e cinco mil, </v>
          </cell>
          <cell r="D976" t="str">
            <v>novecentos e setenta e cinco</v>
          </cell>
          <cell r="E976" t="str">
            <v>novecentos e setenta e cinco centavos</v>
          </cell>
        </row>
        <row r="977">
          <cell r="A977">
            <v>976</v>
          </cell>
          <cell r="B977" t="str">
            <v xml:space="preserve">novecentos e setenta e seis milhões, </v>
          </cell>
          <cell r="C977" t="str">
            <v xml:space="preserve">novecentos e setenta e seis mil, </v>
          </cell>
          <cell r="D977" t="str">
            <v>novecentos e setenta e seis</v>
          </cell>
          <cell r="E977" t="str">
            <v>novecentos e setenta e seis centavos</v>
          </cell>
        </row>
        <row r="978">
          <cell r="A978">
            <v>977</v>
          </cell>
          <cell r="B978" t="str">
            <v xml:space="preserve">novecentos e setenta e sete milhões, </v>
          </cell>
          <cell r="C978" t="str">
            <v xml:space="preserve">novecentos e setenta e sete mil, </v>
          </cell>
          <cell r="D978" t="str">
            <v>novecentos e setenta e sete</v>
          </cell>
          <cell r="E978" t="str">
            <v>novecentos e setenta e sete centavos</v>
          </cell>
        </row>
        <row r="979">
          <cell r="A979">
            <v>978</v>
          </cell>
          <cell r="B979" t="str">
            <v xml:space="preserve">novecentos e setenta e oito milhões, </v>
          </cell>
          <cell r="C979" t="str">
            <v xml:space="preserve">novecentos e setenta e oito mil, </v>
          </cell>
          <cell r="D979" t="str">
            <v>novecentos e setenta e oito</v>
          </cell>
          <cell r="E979" t="str">
            <v>novecentos e setenta e oito centavos</v>
          </cell>
        </row>
        <row r="980">
          <cell r="A980">
            <v>979</v>
          </cell>
          <cell r="B980" t="str">
            <v xml:space="preserve">novecentos e setenta e nove milhões, </v>
          </cell>
          <cell r="C980" t="str">
            <v xml:space="preserve">novecentos e setenta e nove mil, </v>
          </cell>
          <cell r="D980" t="str">
            <v>novecentos e setenta e nove</v>
          </cell>
          <cell r="E980" t="str">
            <v>novecentos e setenta e nove centavos</v>
          </cell>
        </row>
        <row r="981">
          <cell r="A981">
            <v>980</v>
          </cell>
          <cell r="B981" t="str">
            <v xml:space="preserve">novecentos e oitenta milhões, </v>
          </cell>
          <cell r="C981" t="str">
            <v xml:space="preserve">novecentos e oitenta mil, </v>
          </cell>
          <cell r="D981" t="str">
            <v>novecentos e oitenta</v>
          </cell>
          <cell r="E981" t="str">
            <v>novecentos e oitenta centavos</v>
          </cell>
        </row>
        <row r="982">
          <cell r="A982">
            <v>981</v>
          </cell>
          <cell r="B982" t="str">
            <v xml:space="preserve">novecentos e oitenta e um milhões, </v>
          </cell>
          <cell r="C982" t="str">
            <v xml:space="preserve">novecentos e oitenta e um mil, </v>
          </cell>
          <cell r="D982" t="str">
            <v>novecentos e oitenta e um</v>
          </cell>
          <cell r="E982" t="str">
            <v>novecentos e oitenta e um centavos</v>
          </cell>
        </row>
        <row r="983">
          <cell r="A983">
            <v>982</v>
          </cell>
          <cell r="B983" t="str">
            <v xml:space="preserve">novecentos e oitenta e dois milhões, </v>
          </cell>
          <cell r="C983" t="str">
            <v xml:space="preserve">novecentos e oitenta e dois mil, </v>
          </cell>
          <cell r="D983" t="str">
            <v>novecentos e oitenta e dois</v>
          </cell>
          <cell r="E983" t="str">
            <v>novecentos e oitenta e dois centavos</v>
          </cell>
        </row>
        <row r="984">
          <cell r="A984">
            <v>983</v>
          </cell>
          <cell r="B984" t="str">
            <v xml:space="preserve">novecentos e oitenta e tres milhões, </v>
          </cell>
          <cell r="C984" t="str">
            <v xml:space="preserve">novecentos e oitenta e tres mil, </v>
          </cell>
          <cell r="D984" t="str">
            <v>novecentos e oitenta e tres</v>
          </cell>
          <cell r="E984" t="str">
            <v>novecentos e oitenta e tres centavos</v>
          </cell>
        </row>
        <row r="985">
          <cell r="A985">
            <v>984</v>
          </cell>
          <cell r="B985" t="str">
            <v xml:space="preserve">novecentos e oitenta e quatro milhões, </v>
          </cell>
          <cell r="C985" t="str">
            <v xml:space="preserve">novecentos e oitenta e quatro mil, </v>
          </cell>
          <cell r="D985" t="str">
            <v>novecentos e oitenta e quatro</v>
          </cell>
          <cell r="E985" t="str">
            <v>novecentos e oitenta e quatro centavos</v>
          </cell>
        </row>
        <row r="986">
          <cell r="A986">
            <v>985</v>
          </cell>
          <cell r="B986" t="str">
            <v xml:space="preserve">novecentos e oitenta e cinco milhões, </v>
          </cell>
          <cell r="C986" t="str">
            <v xml:space="preserve">novecentos e oitenta e cinco mil, </v>
          </cell>
          <cell r="D986" t="str">
            <v>novecentos e oitenta e cinco</v>
          </cell>
          <cell r="E986" t="str">
            <v>novecentos e oitenta e cinco centavos</v>
          </cell>
        </row>
        <row r="987">
          <cell r="A987">
            <v>986</v>
          </cell>
          <cell r="B987" t="str">
            <v xml:space="preserve">novecentos e oitenta e seis milhões, </v>
          </cell>
          <cell r="C987" t="str">
            <v xml:space="preserve">novecentos e oitenta e seis mil, </v>
          </cell>
          <cell r="D987" t="str">
            <v>novecentos e oitenta e seis</v>
          </cell>
          <cell r="E987" t="str">
            <v>novecentos e oitenta e seis centavos</v>
          </cell>
        </row>
        <row r="988">
          <cell r="A988">
            <v>987</v>
          </cell>
          <cell r="B988" t="str">
            <v xml:space="preserve">novecentos e oitenta e sete milhões, </v>
          </cell>
          <cell r="C988" t="str">
            <v xml:space="preserve">novecentos e oitenta e sete mil, </v>
          </cell>
          <cell r="D988" t="str">
            <v>novecentos e oitenta e sete</v>
          </cell>
          <cell r="E988" t="str">
            <v>novecentos e oitenta e sete centavos</v>
          </cell>
        </row>
        <row r="989">
          <cell r="A989">
            <v>988</v>
          </cell>
          <cell r="B989" t="str">
            <v xml:space="preserve">novecentos e oitenta e oito milhões, </v>
          </cell>
          <cell r="C989" t="str">
            <v xml:space="preserve">novecentos e oitenta e oito mil, </v>
          </cell>
          <cell r="D989" t="str">
            <v>novecentos e oitenta e oito</v>
          </cell>
          <cell r="E989" t="str">
            <v>novecentos e oitenta e oito centavos</v>
          </cell>
        </row>
        <row r="990">
          <cell r="A990">
            <v>989</v>
          </cell>
          <cell r="B990" t="str">
            <v xml:space="preserve">novecentos e oitenta e nove milhões, </v>
          </cell>
          <cell r="C990" t="str">
            <v xml:space="preserve">novecentos e oitenta e nove mil, </v>
          </cell>
          <cell r="D990" t="str">
            <v>novecentos e oitenta e nove</v>
          </cell>
          <cell r="E990" t="str">
            <v>novecentos e oitenta e nove centavos</v>
          </cell>
        </row>
        <row r="991">
          <cell r="A991">
            <v>990</v>
          </cell>
          <cell r="B991" t="str">
            <v xml:space="preserve">novecentos e noventa milhões, </v>
          </cell>
          <cell r="C991" t="str">
            <v xml:space="preserve">novecentos e noventa mil, </v>
          </cell>
          <cell r="D991" t="str">
            <v>novecentos e noventa</v>
          </cell>
          <cell r="E991" t="str">
            <v>novecentos e noventa centavos</v>
          </cell>
        </row>
        <row r="992">
          <cell r="A992">
            <v>991</v>
          </cell>
          <cell r="B992" t="str">
            <v xml:space="preserve">novecentos e noventa e um milhões, </v>
          </cell>
          <cell r="C992" t="str">
            <v xml:space="preserve">novecentos e noventa e um mil, </v>
          </cell>
          <cell r="D992" t="str">
            <v>novecentos e noventa e um</v>
          </cell>
          <cell r="E992" t="str">
            <v>novecentos e noventa e um centavos</v>
          </cell>
        </row>
        <row r="993">
          <cell r="A993">
            <v>992</v>
          </cell>
          <cell r="B993" t="str">
            <v xml:space="preserve">novecentos e noventa e dois milhões, </v>
          </cell>
          <cell r="C993" t="str">
            <v xml:space="preserve">novecentos e noventa e dois mil, </v>
          </cell>
          <cell r="D993" t="str">
            <v>novecentos e noventa e dois</v>
          </cell>
          <cell r="E993" t="str">
            <v>novecentos e noventa e dois centavos</v>
          </cell>
        </row>
        <row r="994">
          <cell r="A994">
            <v>993</v>
          </cell>
          <cell r="B994" t="str">
            <v xml:space="preserve">novecentos e noventa e tres milhões, </v>
          </cell>
          <cell r="C994" t="str">
            <v xml:space="preserve">novecentos e noventa e tres mil, </v>
          </cell>
          <cell r="D994" t="str">
            <v>novecentos e noventa e tres</v>
          </cell>
          <cell r="E994" t="str">
            <v>novecentos e noventa e tres centavos</v>
          </cell>
        </row>
        <row r="995">
          <cell r="A995">
            <v>994</v>
          </cell>
          <cell r="B995" t="str">
            <v xml:space="preserve">novecentos e noventa e quatro milhões, </v>
          </cell>
          <cell r="C995" t="str">
            <v xml:space="preserve">novecentos e noventa e quatro mil, </v>
          </cell>
          <cell r="D995" t="str">
            <v>novecentos e noventa e quatro</v>
          </cell>
          <cell r="E995" t="str">
            <v>novecentos e noventa e quatro centavos</v>
          </cell>
        </row>
        <row r="996">
          <cell r="A996">
            <v>995</v>
          </cell>
          <cell r="B996" t="str">
            <v xml:space="preserve">novecentos e noventa e cinco milhões, </v>
          </cell>
          <cell r="C996" t="str">
            <v xml:space="preserve">novecentos e noventa e cinco mil, </v>
          </cell>
          <cell r="D996" t="str">
            <v>novecentos e noventa e cinco</v>
          </cell>
          <cell r="E996" t="str">
            <v>novecentos e noventa e cinco centavos</v>
          </cell>
        </row>
        <row r="997">
          <cell r="A997">
            <v>996</v>
          </cell>
          <cell r="B997" t="str">
            <v xml:space="preserve">novecentos e noventa e seis milhões, </v>
          </cell>
          <cell r="C997" t="str">
            <v xml:space="preserve">novecentos e noventa e seis mil, </v>
          </cell>
          <cell r="D997" t="str">
            <v>novecentos e noventa e seis</v>
          </cell>
          <cell r="E997" t="str">
            <v>novecentos e noventa e seis centavos</v>
          </cell>
        </row>
        <row r="998">
          <cell r="A998">
            <v>997</v>
          </cell>
          <cell r="B998" t="str">
            <v xml:space="preserve">novecentos e noventa e sete milhões, </v>
          </cell>
          <cell r="C998" t="str">
            <v xml:space="preserve">novecentos e noventa e sete mil, </v>
          </cell>
          <cell r="D998" t="str">
            <v>novecentos e noventa e sete</v>
          </cell>
          <cell r="E998" t="str">
            <v>novecentos e noventa e sete centavos</v>
          </cell>
        </row>
        <row r="999">
          <cell r="A999">
            <v>998</v>
          </cell>
          <cell r="B999" t="str">
            <v xml:space="preserve">novecentos e noventa e oito milhões, </v>
          </cell>
          <cell r="C999" t="str">
            <v xml:space="preserve">novecentos e noventa e oito mil, </v>
          </cell>
          <cell r="D999" t="str">
            <v>novecentos e noventa e oito</v>
          </cell>
          <cell r="E999" t="str">
            <v>novecentos e noventa e oito centavos</v>
          </cell>
        </row>
        <row r="1000">
          <cell r="A1000">
            <v>999</v>
          </cell>
          <cell r="B1000" t="str">
            <v xml:space="preserve">novecentos e noventa e nove milhões, </v>
          </cell>
          <cell r="C1000" t="str">
            <v xml:space="preserve">novecentos e noventa e nove mil, </v>
          </cell>
          <cell r="D1000" t="str">
            <v>novecentos e noventa e nove</v>
          </cell>
          <cell r="E1000" t="str">
            <v>novecentos e noventa e nove centavos</v>
          </cell>
        </row>
        <row r="1001">
          <cell r="A1001">
            <v>1000</v>
          </cell>
          <cell r="B1001" t="str">
            <v xml:space="preserve">mil milhões, </v>
          </cell>
          <cell r="C1001" t="str">
            <v xml:space="preserve">mil, mil, </v>
          </cell>
          <cell r="D1001" t="str">
            <v>mil</v>
          </cell>
          <cell r="E1001" t="str">
            <v>centavos centavos</v>
          </cell>
        </row>
      </sheetData>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Anexos PGQ"/>
      <sheetName val="Equipamentos"/>
      <sheetName val="Teor"/>
      <sheetName val="QuQuant"/>
      <sheetName val="Tabela Abril 2000"/>
      <sheetName val="TABELA"/>
      <sheetName val="Dados"/>
      <sheetName val="PSCEG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erv"/>
      <sheetName val="emm"/>
    </sheetNames>
    <sheetDataSet>
      <sheetData sheetId="0" refreshError="1">
        <row r="2">
          <cell r="A2" t="str">
            <v>73884/006</v>
          </cell>
          <cell r="B2" t="str">
            <v>Instalação de válvulas ou registros com junta flangeada - DN 250</v>
          </cell>
          <cell r="C2" t="str">
            <v>un</v>
          </cell>
          <cell r="D2">
            <v>533.49</v>
          </cell>
        </row>
        <row r="3">
          <cell r="A3" t="str">
            <v>73884/007</v>
          </cell>
          <cell r="B3" t="str">
            <v>Instalação de válvulas ou registros com junta flangeada - DN 300</v>
          </cell>
          <cell r="C3" t="str">
            <v>un</v>
          </cell>
          <cell r="D3">
            <v>596.25</v>
          </cell>
        </row>
        <row r="4">
          <cell r="A4" t="str">
            <v>73884/008</v>
          </cell>
          <cell r="B4" t="str">
            <v>Instalação de válvulas ou registros com junta flangeada - DN 350</v>
          </cell>
          <cell r="C4" t="str">
            <v>un</v>
          </cell>
          <cell r="D4">
            <v>627.63</v>
          </cell>
        </row>
        <row r="5">
          <cell r="A5" t="str">
            <v>73884/009</v>
          </cell>
          <cell r="B5" t="str">
            <v>Instalação de válvulas ou registros com junta flangeada - DN 400</v>
          </cell>
          <cell r="C5" t="str">
            <v>un</v>
          </cell>
          <cell r="D5">
            <v>690.39</v>
          </cell>
        </row>
        <row r="6">
          <cell r="A6" t="str">
            <v>73884/010</v>
          </cell>
          <cell r="B6" t="str">
            <v>Instalação de válvulas ou registros com junta flangeada - DN 450</v>
          </cell>
          <cell r="C6" t="str">
            <v>un</v>
          </cell>
          <cell r="D6">
            <v>721.78</v>
          </cell>
        </row>
        <row r="7">
          <cell r="A7" t="str">
            <v>73884/011</v>
          </cell>
          <cell r="B7" t="str">
            <v>Instalação de válvulas ou registros com junta flangeada - DN 500</v>
          </cell>
          <cell r="C7" t="str">
            <v>un</v>
          </cell>
          <cell r="D7">
            <v>784.54</v>
          </cell>
        </row>
        <row r="8">
          <cell r="A8" t="str">
            <v>73884/012</v>
          </cell>
          <cell r="B8" t="str">
            <v>Instalação de válvulas ou registros com junta flangeada - DN 600</v>
          </cell>
          <cell r="C8" t="str">
            <v>un</v>
          </cell>
          <cell r="D8">
            <v>847.3</v>
          </cell>
        </row>
        <row r="9">
          <cell r="A9" t="str">
            <v>73884/013</v>
          </cell>
          <cell r="B9" t="str">
            <v>Instalação de válvulas ou registros com junta flangeada - DN 700</v>
          </cell>
          <cell r="C9" t="str">
            <v>un</v>
          </cell>
          <cell r="D9">
            <v>943.16</v>
          </cell>
        </row>
        <row r="10">
          <cell r="A10" t="str">
            <v>73884/014</v>
          </cell>
          <cell r="B10" t="str">
            <v>Instalação de válvulas ou registros com junta flangeada - DN 800</v>
          </cell>
          <cell r="C10" t="str">
            <v>un</v>
          </cell>
          <cell r="D10">
            <v>943.16</v>
          </cell>
        </row>
        <row r="11">
          <cell r="A11" t="str">
            <v>73884/015</v>
          </cell>
          <cell r="B11" t="str">
            <v>Instalação de válvulas ou registros com junta flangeada - DN 900</v>
          </cell>
          <cell r="C11" t="str">
            <v>un</v>
          </cell>
          <cell r="D11">
            <v>953.69</v>
          </cell>
        </row>
        <row r="12">
          <cell r="A12" t="str">
            <v>73884/016</v>
          </cell>
          <cell r="B12" t="str">
            <v>Instalação de válvulas ou registros com junta flangeada - DN 1000</v>
          </cell>
          <cell r="C12" t="str">
            <v>un</v>
          </cell>
          <cell r="D12">
            <v>1077.9000000000001</v>
          </cell>
        </row>
        <row r="13">
          <cell r="A13" t="str">
            <v>73885/001</v>
          </cell>
          <cell r="B13" t="str">
            <v>Instalação de válvulas ou registros com junta elástica - DN 50</v>
          </cell>
          <cell r="C13" t="str">
            <v>un</v>
          </cell>
          <cell r="D13">
            <v>20.57</v>
          </cell>
        </row>
        <row r="14">
          <cell r="A14" t="str">
            <v>73885/002</v>
          </cell>
          <cell r="B14" t="str">
            <v>Instalação de válvulas ou registros com junta elástica - DN 75</v>
          </cell>
          <cell r="C14" t="str">
            <v>un</v>
          </cell>
          <cell r="D14">
            <v>24.92</v>
          </cell>
        </row>
        <row r="15">
          <cell r="A15" t="str">
            <v>73885/003</v>
          </cell>
          <cell r="B15" t="str">
            <v>Instalação de válvulas ou registros com junta elástica - DN 100</v>
          </cell>
          <cell r="C15" t="str">
            <v>un</v>
          </cell>
          <cell r="D15">
            <v>28.24</v>
          </cell>
        </row>
        <row r="16">
          <cell r="A16" t="str">
            <v>73885/004</v>
          </cell>
          <cell r="B16" t="str">
            <v>Instalação de válvulas ou registros com junta elástica - DN 150</v>
          </cell>
          <cell r="C16" t="str">
            <v>un</v>
          </cell>
          <cell r="D16">
            <v>138.07</v>
          </cell>
        </row>
        <row r="17">
          <cell r="A17" t="str">
            <v>73885/005</v>
          </cell>
          <cell r="B17" t="str">
            <v>Instalação de válvulas ou registros com junta elástica - DN 200</v>
          </cell>
          <cell r="C17" t="str">
            <v>un</v>
          </cell>
          <cell r="D17">
            <v>178.87</v>
          </cell>
        </row>
        <row r="18">
          <cell r="A18" t="str">
            <v>73885/006</v>
          </cell>
          <cell r="B18" t="str">
            <v>Instalação de válvulas ou registros com junta elástica - dn 250</v>
          </cell>
          <cell r="C18" t="str">
            <v>un</v>
          </cell>
          <cell r="D18">
            <v>210.25</v>
          </cell>
        </row>
        <row r="19">
          <cell r="A19" t="str">
            <v>73885/007</v>
          </cell>
          <cell r="B19" t="str">
            <v>Instalação de válvulas ou registros com junta elástica - DN 300</v>
          </cell>
          <cell r="C19" t="str">
            <v>un</v>
          </cell>
          <cell r="D19">
            <v>229.08</v>
          </cell>
        </row>
        <row r="20">
          <cell r="A20" t="str">
            <v>73885/008</v>
          </cell>
          <cell r="B20" t="str">
            <v>Instalação de válvulas ou registros com junta elástica - DN 350</v>
          </cell>
          <cell r="C20" t="str">
            <v>un</v>
          </cell>
          <cell r="D20">
            <v>251.05</v>
          </cell>
        </row>
        <row r="21">
          <cell r="A21" t="str">
            <v>73885/009</v>
          </cell>
          <cell r="B21" t="str">
            <v>Instalação de válvulas ou registros com junta elástica - DN 400</v>
          </cell>
          <cell r="C21" t="str">
            <v>un</v>
          </cell>
          <cell r="D21">
            <v>276.14999999999998</v>
          </cell>
        </row>
        <row r="22">
          <cell r="A22" t="str">
            <v>73885/010</v>
          </cell>
          <cell r="B22" t="str">
            <v>Instalação de válvulas ou registros com junta elástica - DN 450</v>
          </cell>
          <cell r="C22" t="str">
            <v>un</v>
          </cell>
          <cell r="D22">
            <v>298.12</v>
          </cell>
        </row>
        <row r="23">
          <cell r="A23" t="str">
            <v>73885/011</v>
          </cell>
          <cell r="B23" t="str">
            <v>Instalação de válvulas ou registros com junta elástica - dn 500</v>
          </cell>
          <cell r="C23" t="str">
            <v>un</v>
          </cell>
          <cell r="D23">
            <v>313.81</v>
          </cell>
        </row>
        <row r="24">
          <cell r="A24" t="str">
            <v>73885/012</v>
          </cell>
          <cell r="B24" t="str">
            <v>Instalação de válvulas ou registros com junta elástica - DN 600</v>
          </cell>
          <cell r="C24" t="str">
            <v>un</v>
          </cell>
          <cell r="D24">
            <v>357.75</v>
          </cell>
        </row>
        <row r="25">
          <cell r="A25" t="str">
            <v>73839/001</v>
          </cell>
          <cell r="B25" t="str">
            <v>Assentamento de tubos de aço, com junta elástica (comprimento de 6,00 m) - DN 150 mm</v>
          </cell>
          <cell r="C25" t="str">
            <v>m</v>
          </cell>
          <cell r="D25">
            <v>5.75</v>
          </cell>
        </row>
        <row r="26">
          <cell r="A26" t="str">
            <v>73839/002</v>
          </cell>
          <cell r="B26" t="str">
            <v>Assentamento de tubos de aço, com junta elástica (comprimento de 6,00 m) - DN 200 mm</v>
          </cell>
          <cell r="C26" t="str">
            <v>m</v>
          </cell>
          <cell r="D26">
            <v>7.36</v>
          </cell>
        </row>
        <row r="27">
          <cell r="A27" t="str">
            <v>73839/003</v>
          </cell>
          <cell r="B27" t="str">
            <v>Assentamento de tubos de aço, com junta elástica (comprimento de 6,00 m) - DN 250 mm</v>
          </cell>
          <cell r="C27" t="str">
            <v>m</v>
          </cell>
          <cell r="D27">
            <v>8.89</v>
          </cell>
        </row>
        <row r="28">
          <cell r="A28" t="str">
            <v>73839/004</v>
          </cell>
          <cell r="B28" t="str">
            <v>Assentamento de tubos de aço, com junta elástica (comprimento de 6,00 m) - DN 300 mm</v>
          </cell>
          <cell r="C28" t="str">
            <v>m</v>
          </cell>
          <cell r="D28">
            <v>10.06</v>
          </cell>
        </row>
        <row r="29">
          <cell r="A29" t="str">
            <v>73839/005</v>
          </cell>
          <cell r="B29" t="str">
            <v>Assentamento de tubos de aço, com junta elástica (comprimento de 6,00 m) - DN 350 mm</v>
          </cell>
          <cell r="C29" t="str">
            <v>m</v>
          </cell>
          <cell r="D29">
            <v>11.76</v>
          </cell>
        </row>
        <row r="30">
          <cell r="A30" t="str">
            <v>73839/006</v>
          </cell>
          <cell r="B30" t="str">
            <v>Assentamento de tubos de aço, com junta elástica (comprimento de 6,00 m) - DN 400 mm</v>
          </cell>
          <cell r="C30" t="str">
            <v>m</v>
          </cell>
          <cell r="D30">
            <v>13.45</v>
          </cell>
        </row>
        <row r="31">
          <cell r="A31" t="str">
            <v>73839/007</v>
          </cell>
          <cell r="B31" t="str">
            <v>Assentamento de tubos de aço, com junta elástica (comprimento de 6,00 m) - DN 450 mm</v>
          </cell>
          <cell r="C31" t="str">
            <v>m</v>
          </cell>
          <cell r="D31">
            <v>15.13</v>
          </cell>
        </row>
        <row r="32">
          <cell r="A32" t="str">
            <v>73839/008</v>
          </cell>
          <cell r="B32" t="str">
            <v>Assentamento de tubos de aço, com junta elástica (comprimento de 6,00 m) - DN 500 mm</v>
          </cell>
          <cell r="C32" t="str">
            <v>m</v>
          </cell>
          <cell r="D32">
            <v>16.79</v>
          </cell>
        </row>
        <row r="33">
          <cell r="A33" t="str">
            <v>73839/009</v>
          </cell>
          <cell r="B33" t="str">
            <v>Assentamento de tubos de aço, com junta elástica (comprimento de 6,00 m) - DN 600 mm</v>
          </cell>
          <cell r="C33" t="str">
            <v>m</v>
          </cell>
          <cell r="D33">
            <v>20.260000000000002</v>
          </cell>
        </row>
        <row r="34">
          <cell r="A34" t="str">
            <v>73839/010</v>
          </cell>
          <cell r="B34" t="str">
            <v>Assentamento de tubos de aço, com junta elástica (comprimento de 6,00 m) - DN 700 mm</v>
          </cell>
          <cell r="C34" t="str">
            <v>m</v>
          </cell>
          <cell r="D34">
            <v>25.49</v>
          </cell>
        </row>
        <row r="35">
          <cell r="A35" t="str">
            <v>73839/011</v>
          </cell>
          <cell r="B35" t="str">
            <v>Assentamento de tubos de aço, com junta elástica (comprimento de 6,00 m) - DN 800 mm</v>
          </cell>
          <cell r="C35" t="str">
            <v>m</v>
          </cell>
          <cell r="D35">
            <v>29.35</v>
          </cell>
        </row>
        <row r="36">
          <cell r="A36" t="str">
            <v>73839/012</v>
          </cell>
          <cell r="B36" t="str">
            <v>Assentamento de tubos de aço, com junta elástica (comprimento de 6,00 m) - DN 900 mm</v>
          </cell>
          <cell r="C36" t="str">
            <v>m</v>
          </cell>
          <cell r="D36">
            <v>34.32</v>
          </cell>
        </row>
        <row r="37">
          <cell r="A37" t="str">
            <v>73839/013</v>
          </cell>
          <cell r="B37" t="str">
            <v>Assentamento de tubos de aço, com junta elástica (comprimento de 6,00 m) - DN 1000 mm</v>
          </cell>
          <cell r="C37" t="str">
            <v>m</v>
          </cell>
          <cell r="D37">
            <v>36.840000000000003</v>
          </cell>
        </row>
        <row r="38">
          <cell r="A38" t="str">
            <v>73839/014</v>
          </cell>
          <cell r="B38" t="str">
            <v>Assentamento de tubos de aço, com junta elástica (comprimento de 6,00 m) - DN 1100 mm</v>
          </cell>
          <cell r="C38" t="str">
            <v>m</v>
          </cell>
          <cell r="D38">
            <v>43.66</v>
          </cell>
        </row>
        <row r="39">
          <cell r="A39" t="str">
            <v>73839/015</v>
          </cell>
          <cell r="B39" t="str">
            <v>Assentamento de tubos de aço, com junta elástica (comprimento de 6,00 m) - DN 1200 mm</v>
          </cell>
          <cell r="C39" t="str">
            <v>m</v>
          </cell>
          <cell r="D39">
            <v>51.57</v>
          </cell>
        </row>
        <row r="40">
          <cell r="A40" t="str">
            <v>74210/001</v>
          </cell>
          <cell r="B40" t="str">
            <v>Barracão para depósito em tábuas de madeira, cobertura em fibrocimento 4 mm, incluso piso argamassa traço 1:6 (cimento e areia)</v>
          </cell>
          <cell r="C40" t="str">
            <v>m²</v>
          </cell>
          <cell r="D40">
            <v>290.08</v>
          </cell>
        </row>
        <row r="41">
          <cell r="A41" t="str">
            <v>74209/001</v>
          </cell>
          <cell r="B41" t="str">
            <v>Placa de obra em chapa de aço galvanizado - Desonerado</v>
          </cell>
          <cell r="C41" t="str">
            <v>m²</v>
          </cell>
          <cell r="D41">
            <v>199.37</v>
          </cell>
        </row>
        <row r="42">
          <cell r="A42" t="str">
            <v>73847/001</v>
          </cell>
          <cell r="B42" t="str">
            <v>Aluguel container/escrit incl inst elet larg=2,20 comp=6,20m alt=2,50m chapa aço c/nerv trapez forro c/isol termo/acústico chassis reforc piso compens naval exc transp/carga/descarga</v>
          </cell>
          <cell r="C42" t="str">
            <v>mês</v>
          </cell>
          <cell r="D42">
            <v>414.06</v>
          </cell>
        </row>
        <row r="43">
          <cell r="A43" t="str">
            <v>73847/002</v>
          </cell>
          <cell r="B43" t="str">
            <v>Aluguel container/escrit/wc c/1 vaso/1 lav/1 mic/4 chuv larg =2,20m compr=6,20m alt=2,50m chapa aço nerv trapez forroc/ isol termo-acust chassis reforc piso compens naval incl inst eletr/hidro-sanit excl transp/carga/descarga</v>
          </cell>
          <cell r="C43" t="str">
            <v>mês</v>
          </cell>
          <cell r="D43">
            <v>579.5</v>
          </cell>
        </row>
        <row r="44">
          <cell r="A44" t="str">
            <v>73847/003</v>
          </cell>
          <cell r="B44" t="str">
            <v>Aluguel container/sanit c/2 vasos/1 lavat/1 mic/4 chuv larg= 2,20m compr=6,20m alt=2,50m chapa aço c/nerv trapez forro c/ isolam termo/acústico chassis reforc piso compens naval incl inst eletr/hidr excl transp/carga/descarg</v>
          </cell>
          <cell r="C44" t="str">
            <v>mês</v>
          </cell>
          <cell r="D44">
            <v>663.45</v>
          </cell>
        </row>
        <row r="45">
          <cell r="A45" t="str">
            <v>74175/001</v>
          </cell>
          <cell r="B45" t="str">
            <v>Registro gaveta 1" com canopla acabamento cromado simples - fornecimento e instalação</v>
          </cell>
          <cell r="C45" t="str">
            <v>un</v>
          </cell>
          <cell r="D45">
            <v>65.739999999999995</v>
          </cell>
        </row>
        <row r="46">
          <cell r="A46" t="str">
            <v>74178/001</v>
          </cell>
          <cell r="B46" t="str">
            <v>Registro gaveta 4" bruto latão - fornecimento e instalação</v>
          </cell>
          <cell r="C46" t="str">
            <v>un</v>
          </cell>
          <cell r="D46">
            <v>451.69</v>
          </cell>
        </row>
        <row r="47">
          <cell r="A47" t="str">
            <v>74179/001</v>
          </cell>
          <cell r="B47" t="str">
            <v>Registro gaveta 3" bruto latão - fornecimento e instalação</v>
          </cell>
          <cell r="C47" t="str">
            <v>un</v>
          </cell>
          <cell r="D47">
            <v>272.44</v>
          </cell>
        </row>
        <row r="48">
          <cell r="A48" t="str">
            <v>74180/001</v>
          </cell>
          <cell r="B48" t="str">
            <v>Registro gaveta 2.1/2" bruto latão - fornecimento e instalação</v>
          </cell>
          <cell r="C48" t="str">
            <v>un</v>
          </cell>
          <cell r="D48">
            <v>161.1</v>
          </cell>
        </row>
        <row r="49">
          <cell r="A49" t="str">
            <v>72918</v>
          </cell>
          <cell r="B49" t="str">
            <v>Escavação mecânica de vala em material 2a. categoria de 4,01 até 6,00 m de profundidade com utilização de escavadeira hidráulica</v>
          </cell>
          <cell r="C49" t="str">
            <v>m³</v>
          </cell>
          <cell r="D49">
            <v>13.42</v>
          </cell>
        </row>
        <row r="50">
          <cell r="A50" t="str">
            <v>73962/004</v>
          </cell>
          <cell r="B50" t="str">
            <v>Escavação de vala não escorada em material de 1a categoria com profu ndidade de 1,5 até 3m com retroescavadeira 75hp, sem esgotamento</v>
          </cell>
          <cell r="C50" t="str">
            <v>m³</v>
          </cell>
          <cell r="D50">
            <v>6.3</v>
          </cell>
        </row>
        <row r="51">
          <cell r="A51" t="str">
            <v>73962/013</v>
          </cell>
          <cell r="B51" t="str">
            <v>Escavação de vala não escorada em material 1a categoria, profundidade até 1,5 m com escavadeira hidráulica 105 hp(capacidade de 0,78m3), sem esgotamento</v>
          </cell>
          <cell r="C51" t="str">
            <v>m³</v>
          </cell>
          <cell r="D51">
            <v>3.69</v>
          </cell>
        </row>
        <row r="52">
          <cell r="A52" t="str">
            <v>73965/001</v>
          </cell>
          <cell r="B52" t="str">
            <v>Escavação manual de vala, a frio, em material de 2a categoria (moledo ou rocha decomposta) até 1,50m</v>
          </cell>
          <cell r="C52" t="str">
            <v>m³</v>
          </cell>
          <cell r="D52">
            <v>86.35</v>
          </cell>
        </row>
        <row r="53">
          <cell r="A53" t="str">
            <v>73965/002</v>
          </cell>
          <cell r="B53" t="str">
            <v>Escavação manual de vala, a frio, em material de 2a categoria (moledo ou rocha decomposta), de 3 até 4,5m, excluindo esgotamento e escoramen to.</v>
          </cell>
          <cell r="C53" t="str">
            <v>m³</v>
          </cell>
          <cell r="D53">
            <v>126.65</v>
          </cell>
        </row>
        <row r="54">
          <cell r="A54" t="str">
            <v>73965/003</v>
          </cell>
          <cell r="B54" t="str">
            <v>Escavação manual de vala, a frio, em material de 2a categoria (moledo ou rocha decomposta), de 4,5 até 6m, excluindo esgotamento e escoramen to.</v>
          </cell>
          <cell r="C54" t="str">
            <v>m³</v>
          </cell>
          <cell r="D54">
            <v>149.66999999999999</v>
          </cell>
        </row>
        <row r="55">
          <cell r="A55" t="str">
            <v>73965/004</v>
          </cell>
          <cell r="B55" t="str">
            <v>Escavação manual de vala em argila ou pedra solta do tamanho médio de pedra de mão, até 1,5m, excluindo esgotamento/escoramento.</v>
          </cell>
          <cell r="C55" t="str">
            <v>m³</v>
          </cell>
          <cell r="D55">
            <v>55.26</v>
          </cell>
        </row>
        <row r="56">
          <cell r="A56" t="str">
            <v>73965/005</v>
          </cell>
          <cell r="B56" t="str">
            <v>Escavação manual de vala em argila ou pedra solta do tamanho médio de pedra de mão, de 1,5 até 3m, excluindo esgotamento/escoramento.</v>
          </cell>
          <cell r="C56" t="str">
            <v>m³</v>
          </cell>
          <cell r="D56">
            <v>64.47</v>
          </cell>
        </row>
        <row r="57">
          <cell r="A57" t="str">
            <v>73965/006</v>
          </cell>
          <cell r="B57" t="str">
            <v>Escavação manual de vala em argila ou pedra solta do tamanho médio de pedra de mão, de 3 até 4,5m, excluindo esgotamento/escoramento</v>
          </cell>
          <cell r="C57" t="str">
            <v>m³</v>
          </cell>
          <cell r="D57">
            <v>103.62</v>
          </cell>
        </row>
        <row r="58">
          <cell r="A58" t="str">
            <v>73965/007</v>
          </cell>
          <cell r="B58" t="str">
            <v>Escavação manual de vala em argila ou pedra solta do tamanho médio de pedra de mão, de 4,5 até 6m, excluindo esgotamento/escoramento.</v>
          </cell>
          <cell r="C58" t="str">
            <v>m³</v>
          </cell>
          <cell r="D58">
            <v>126.65</v>
          </cell>
        </row>
        <row r="59">
          <cell r="A59" t="str">
            <v>73965/008</v>
          </cell>
          <cell r="B59" t="str">
            <v>Escavação manual de vala em lodo, até 1,5m, excluindo esgotamento/escoramento</v>
          </cell>
          <cell r="C59" t="str">
            <v>m³</v>
          </cell>
          <cell r="D59">
            <v>63.32</v>
          </cell>
        </row>
        <row r="60">
          <cell r="A60" t="str">
            <v>73965/009</v>
          </cell>
          <cell r="B60" t="str">
            <v>Escavação manual de vala em lodo, de 1,5 até 3m, excluindo esgotamento /escoramento.</v>
          </cell>
          <cell r="C60" t="str">
            <v>m³</v>
          </cell>
          <cell r="D60">
            <v>115.13</v>
          </cell>
        </row>
        <row r="61">
          <cell r="A61" t="str">
            <v>73965/010</v>
          </cell>
          <cell r="B61" t="str">
            <v>Escavação manual de vala em material de 1a categoria até 1,5m excluindo esgotamento / escoramento</v>
          </cell>
          <cell r="C61" t="str">
            <v>m³</v>
          </cell>
          <cell r="D61">
            <v>40.29</v>
          </cell>
        </row>
        <row r="62">
          <cell r="A62" t="str">
            <v>73965/011</v>
          </cell>
          <cell r="B62" t="str">
            <v>Escavação manual de vala em material de 1a categoria de 1,5 até 3m e xcluindo esgotamento / escoramento</v>
          </cell>
          <cell r="C62" t="str">
            <v>m³</v>
          </cell>
          <cell r="D62">
            <v>51.81</v>
          </cell>
        </row>
        <row r="63">
          <cell r="A63" t="str">
            <v>73965/012</v>
          </cell>
          <cell r="B63" t="str">
            <v>Escavação manual de vala em material de 1a categoria de 3 até 4,5m e xcluindo esgotamento / escoramento</v>
          </cell>
          <cell r="C63" t="str">
            <v>m³</v>
          </cell>
          <cell r="D63">
            <v>69.08</v>
          </cell>
        </row>
        <row r="64">
          <cell r="A64" t="str">
            <v>55835</v>
          </cell>
          <cell r="B64" t="str">
            <v>Aterro interno (edificacoes) compactado manualmente</v>
          </cell>
          <cell r="C64" t="str">
            <v>m³</v>
          </cell>
          <cell r="D64">
            <v>40.29</v>
          </cell>
        </row>
        <row r="65">
          <cell r="A65" t="str">
            <v>73904/001</v>
          </cell>
          <cell r="B65" t="str">
            <v>Aterro apiloado(manual) em camadas de 20 cm com material de empréstimo .</v>
          </cell>
          <cell r="C65" t="str">
            <v>m³</v>
          </cell>
          <cell r="D65">
            <v>90.82</v>
          </cell>
        </row>
        <row r="66">
          <cell r="A66" t="str">
            <v>74153/001</v>
          </cell>
          <cell r="B66" t="str">
            <v>Espalhamento mecanizado (com motoniveladora 140 hp) material 1a. categoria</v>
          </cell>
          <cell r="C66" t="str">
            <v>m²</v>
          </cell>
          <cell r="D66">
            <v>0.22</v>
          </cell>
        </row>
        <row r="67">
          <cell r="A67" t="str">
            <v>73964/006</v>
          </cell>
          <cell r="B67" t="str">
            <v>Reaterro manual de valas</v>
          </cell>
          <cell r="C67" t="str">
            <v>m³</v>
          </cell>
          <cell r="D67">
            <v>34.54</v>
          </cell>
        </row>
        <row r="68">
          <cell r="A68" t="str">
            <v>73867/003</v>
          </cell>
          <cell r="B68" t="str">
            <v>Estrutura tipo espacial em alumínio anodizado, vão de 40m</v>
          </cell>
          <cell r="C68" t="str">
            <v>m²</v>
          </cell>
          <cell r="D68">
            <v>376.48</v>
          </cell>
        </row>
        <row r="69">
          <cell r="A69" t="str">
            <v>73867/004</v>
          </cell>
          <cell r="B69" t="str">
            <v>Estrutura tipo espacial em alumínio anodizado, vão de 50m</v>
          </cell>
          <cell r="C69" t="str">
            <v>m²</v>
          </cell>
          <cell r="D69">
            <v>391.46</v>
          </cell>
        </row>
        <row r="70">
          <cell r="A70" t="str">
            <v>5685</v>
          </cell>
          <cell r="B70" t="str">
            <v>Rolo compactador vibratório de um cilindro aço liso, potência 80 hp, peso operacional máximo 8,1 t, impacto dinâmico 16,15 / 9,5 t, largura de trabalho 1,68 m - chi diurno. af_06/2014</v>
          </cell>
          <cell r="C70" t="str">
            <v>chi</v>
          </cell>
          <cell r="D70">
            <v>36.19</v>
          </cell>
        </row>
        <row r="71">
          <cell r="A71" t="str">
            <v>5686</v>
          </cell>
          <cell r="B71" t="str">
            <v>Rolo compactador vibratório, tandem, auto propel., cilindro liso de aço, 40hp - 4,4t, impacto dinâmico 3,1t- vu 5 anos - chp diurno.</v>
          </cell>
          <cell r="C71" t="str">
            <v>chp</v>
          </cell>
          <cell r="D71">
            <v>66.27</v>
          </cell>
        </row>
        <row r="72">
          <cell r="A72" t="str">
            <v>5689</v>
          </cell>
          <cell r="B72" t="str">
            <v>Grade aradora com 24 discos de 24" sobre pneus - chp diurno</v>
          </cell>
          <cell r="C72" t="str">
            <v>chp</v>
          </cell>
          <cell r="D72">
            <v>5.84</v>
          </cell>
        </row>
        <row r="73">
          <cell r="A73" t="str">
            <v>5690</v>
          </cell>
          <cell r="B73" t="str">
            <v>Grade aradora com 24 discos de 24 sobre pneus - chi diurno</v>
          </cell>
          <cell r="C73" t="str">
            <v>chi</v>
          </cell>
          <cell r="D73">
            <v>3.68</v>
          </cell>
        </row>
        <row r="74">
          <cell r="A74" t="str">
            <v>5692</v>
          </cell>
          <cell r="B74" t="str">
            <v>Motobomba centrífuga, motor a gasolina, potência 5,42 hp, bocais 1 1/2" x 1", diâmetro rotor 143 mm hm/q = 6 mca / 16,8 m³/h a 38 mca / 6,6 m³/h - manutenção. af_06/2014</v>
          </cell>
          <cell r="C74" t="str">
            <v>h</v>
          </cell>
          <cell r="D74">
            <v>0.08</v>
          </cell>
        </row>
        <row r="75">
          <cell r="A75" t="str">
            <v>5693</v>
          </cell>
          <cell r="B75" t="str">
            <v>Motobomba centrífuga, motor a gasolina, potência 5,42 hp, bocais 1 1/2" x 1", diâmetro rotor 143 mm hm/q = 6 mca / 16,8 m³/h a 38 mca / 6,6 m³/h - materiais na operação. af_06/2014</v>
          </cell>
          <cell r="C75" t="str">
            <v>h</v>
          </cell>
          <cell r="D75">
            <v>4.3099999999999996</v>
          </cell>
        </row>
        <row r="76">
          <cell r="A76" t="str">
            <v>5695</v>
          </cell>
          <cell r="B76" t="str">
            <v>Caminhão basculante, 162hp- 6m3 (vu=5anos) - manutenção</v>
          </cell>
          <cell r="C76" t="str">
            <v>h</v>
          </cell>
          <cell r="D76">
            <v>18.739999999999998</v>
          </cell>
        </row>
        <row r="77">
          <cell r="A77" t="str">
            <v>5696</v>
          </cell>
          <cell r="B77" t="str">
            <v>Usina de asfalto a quente fixa cap.40/80 ton/h-depreciação e juros</v>
          </cell>
          <cell r="C77" t="str">
            <v>h</v>
          </cell>
          <cell r="D77">
            <v>270.83999999999997</v>
          </cell>
        </row>
        <row r="78">
          <cell r="A78" t="str">
            <v>5697</v>
          </cell>
          <cell r="B78" t="str">
            <v>Usina de asfalto a quente fixa cap.40/80 ton/h-manutenção</v>
          </cell>
          <cell r="C78" t="str">
            <v>h</v>
          </cell>
          <cell r="D78">
            <v>176.89</v>
          </cell>
        </row>
        <row r="79">
          <cell r="A79" t="str">
            <v>5698</v>
          </cell>
          <cell r="B79" t="str">
            <v>Usina de asfalto a quente fixa cap.40/80 ton/h-material e operação</v>
          </cell>
          <cell r="C79" t="str">
            <v>h</v>
          </cell>
          <cell r="D79">
            <v>10.73</v>
          </cell>
        </row>
        <row r="80">
          <cell r="A80" t="str">
            <v>5699</v>
          </cell>
          <cell r="B80" t="str">
            <v>Usina da asfalto a quente, fixa, capacidade 40 a 80ton/h - mão-de-obra na operação diurna</v>
          </cell>
          <cell r="C80" t="str">
            <v>h</v>
          </cell>
          <cell r="D80">
            <v>69.08</v>
          </cell>
        </row>
        <row r="81">
          <cell r="A81" t="str">
            <v>5701</v>
          </cell>
          <cell r="B81" t="str">
            <v>caminhão basculante, 162hp- 6m3 /mão-de-obra na operação noturna</v>
          </cell>
          <cell r="C81" t="str">
            <v>h</v>
          </cell>
          <cell r="D81">
            <v>9.69</v>
          </cell>
        </row>
        <row r="82">
          <cell r="A82" t="str">
            <v>5702</v>
          </cell>
          <cell r="B82" t="str">
            <v>Usina de concreto fixa capacidade 90/120 m³, 63hp - depreciação e juros</v>
          </cell>
          <cell r="C82" t="str">
            <v>h</v>
          </cell>
          <cell r="D82">
            <v>52.45</v>
          </cell>
        </row>
        <row r="83">
          <cell r="A83" t="str">
            <v>5703</v>
          </cell>
          <cell r="B83" t="str">
            <v>Usina de concreto fixa capacidade 90/120 m³, 63hp - materiais na operação</v>
          </cell>
          <cell r="C83" t="str">
            <v>h</v>
          </cell>
          <cell r="D83">
            <v>30.03</v>
          </cell>
        </row>
        <row r="84">
          <cell r="A84" t="str">
            <v>5704</v>
          </cell>
          <cell r="B84" t="str">
            <v>Usina de concreto fixa capacidade 90/120 m³, 63hp - mão-de-obra na operação diurna</v>
          </cell>
          <cell r="C84" t="str">
            <v>h</v>
          </cell>
          <cell r="D84">
            <v>46.05</v>
          </cell>
        </row>
        <row r="85">
          <cell r="A85" t="str">
            <v>5705</v>
          </cell>
          <cell r="B85" t="str">
            <v>Caminhão carroceria aberta,em madeira, toco, 170cv - 11t (vu=6anos) - manutenção</v>
          </cell>
          <cell r="C85" t="str">
            <v>h</v>
          </cell>
          <cell r="D85">
            <v>10.99</v>
          </cell>
        </row>
        <row r="86">
          <cell r="A86" t="str">
            <v>5706</v>
          </cell>
          <cell r="B86" t="str">
            <v>Usina misturadora de solos, dosadores triplos, calha vibratória, capci dade 200/500 ton, 201hp - depreciação e juros</v>
          </cell>
          <cell r="C86" t="str">
            <v>h</v>
          </cell>
          <cell r="D86">
            <v>139.71</v>
          </cell>
        </row>
        <row r="87">
          <cell r="A87" t="str">
            <v>5707</v>
          </cell>
          <cell r="B87" t="str">
            <v>Usina misturadora de solos, dosadores triplos, calha vibratória, capci dade 200/500 ton, 201hp - manutenção</v>
          </cell>
          <cell r="C87" t="str">
            <v>h</v>
          </cell>
          <cell r="D87">
            <v>91.14</v>
          </cell>
        </row>
        <row r="88">
          <cell r="A88" t="str">
            <v>5708</v>
          </cell>
          <cell r="B88" t="str">
            <v>Usina misturadora de solos, dosadores triplos, calha vibratória, capci dade 200/500 ton, 201hp - mão-de-obra na operação noturna</v>
          </cell>
          <cell r="C88" t="str">
            <v>h</v>
          </cell>
          <cell r="D88">
            <v>96.71</v>
          </cell>
        </row>
        <row r="89">
          <cell r="A89" t="str">
            <v>5710</v>
          </cell>
          <cell r="B89" t="str">
            <v>Vibroacabadora sobre esteiras potência max. 105cv capacidade até 450 t /h - manutenção</v>
          </cell>
          <cell r="C89" t="str">
            <v>h</v>
          </cell>
          <cell r="D89">
            <v>45.19</v>
          </cell>
        </row>
        <row r="90">
          <cell r="A90" t="str">
            <v>5711</v>
          </cell>
          <cell r="B90" t="str">
            <v>Vibroacabadora sobre esteiras potência max. 105cv capacidade até 450 t /h - materias na operação</v>
          </cell>
          <cell r="C90" t="str">
            <v>h</v>
          </cell>
          <cell r="D90">
            <v>51.24</v>
          </cell>
        </row>
        <row r="91">
          <cell r="A91" t="str">
            <v>5714</v>
          </cell>
          <cell r="B91" t="str">
            <v>Trator de pneus, potência 85 cv, tração 4x4, peso com lastro de 4675 kg - manutenção. af_06/2014</v>
          </cell>
          <cell r="C91" t="str">
            <v>h</v>
          </cell>
          <cell r="D91">
            <v>5.58</v>
          </cell>
        </row>
        <row r="92">
          <cell r="A92" t="str">
            <v>5715</v>
          </cell>
          <cell r="B92" t="str">
            <v>Trator de pneus, potência 85 cv, tração 4x4, peso com lastro de 4675 kg - materiais na operação. af_06/2014</v>
          </cell>
          <cell r="C92" t="str">
            <v>h</v>
          </cell>
          <cell r="D92">
            <v>40.9</v>
          </cell>
        </row>
        <row r="93">
          <cell r="A93" t="str">
            <v>5716</v>
          </cell>
          <cell r="B93" t="str">
            <v>Trator pneus tração 4x2, 82 cv, peso c/ lastro 4,555 t - mão-de-obra o peracao diurna</v>
          </cell>
          <cell r="C93" t="str">
            <v>h</v>
          </cell>
          <cell r="D93">
            <v>19.12</v>
          </cell>
        </row>
        <row r="94">
          <cell r="A94" t="str">
            <v>5718</v>
          </cell>
          <cell r="B94" t="str">
            <v>Trator de esteiras, potência 170 hp, peso operacional 19 t, caçamba 5,2 m³ - materiais na operação. af_06/2014</v>
          </cell>
          <cell r="C94" t="str">
            <v>h</v>
          </cell>
          <cell r="D94">
            <v>99.53</v>
          </cell>
        </row>
        <row r="95">
          <cell r="A95" t="str">
            <v>5721</v>
          </cell>
          <cell r="B95" t="str">
            <v>Trator de esteiras, potência 150 hp, peso operacional 16,7 t, com roda motriz elevada e lâmina 3,18 m³ - materiais na operação. af_06/2014</v>
          </cell>
          <cell r="C95" t="str">
            <v>h</v>
          </cell>
          <cell r="D95">
            <v>87.83</v>
          </cell>
        </row>
        <row r="96">
          <cell r="A96" t="str">
            <v>5722</v>
          </cell>
          <cell r="B96" t="str">
            <v>Trator de esteiras, potência 347 hp, peso operacional 38,5 t, com lâmina 8,70 m³ - materiais na operação. af_06/2014</v>
          </cell>
          <cell r="C96" t="str">
            <v>h</v>
          </cell>
          <cell r="D96">
            <v>203.16</v>
          </cell>
        </row>
        <row r="97">
          <cell r="A97" t="str">
            <v>5724</v>
          </cell>
          <cell r="B97" t="str">
            <v>Trator de esteiras, potência 100 hp, peso operacional 9,4 t, com lâmina 2,19 m³ - manutenção. af_06/2014</v>
          </cell>
          <cell r="C97" t="str">
            <v>h</v>
          </cell>
          <cell r="D97">
            <v>41.34</v>
          </cell>
        </row>
        <row r="98">
          <cell r="A98" t="str">
            <v>5725</v>
          </cell>
          <cell r="B98" t="str">
            <v>Trator de esteiras 99hp, peso operacional 8,5t - mão-de-obra na operação diurna</v>
          </cell>
          <cell r="C98" t="str">
            <v>h</v>
          </cell>
          <cell r="D98">
            <v>19.12</v>
          </cell>
        </row>
        <row r="99">
          <cell r="A99" t="str">
            <v>5727</v>
          </cell>
          <cell r="B99" t="str">
            <v>Rolo compactador vibratório rebocável cilindro liso, 4,7t, impacto dinâmico 18,3t - manutenção.</v>
          </cell>
          <cell r="C99" t="str">
            <v>h</v>
          </cell>
          <cell r="D99">
            <v>5.1100000000000003</v>
          </cell>
        </row>
        <row r="100">
          <cell r="A100" t="str">
            <v>5729</v>
          </cell>
          <cell r="B100" t="str">
            <v>Rolo compactador vibratório, tandem, auto-propel.,cilindro liso, 58cv - 6,5/9,4 t, sem ou com lastro - manutenção.</v>
          </cell>
          <cell r="C100" t="str">
            <v>h</v>
          </cell>
          <cell r="D100">
            <v>20.8</v>
          </cell>
        </row>
        <row r="101">
          <cell r="A101" t="str">
            <v>72627</v>
          </cell>
          <cell r="B101" t="str">
            <v>Luva de cobre sem anel solda 79mm - fornecimento e instalação</v>
          </cell>
          <cell r="C101" t="str">
            <v>un</v>
          </cell>
          <cell r="D101">
            <v>134.19999999999999</v>
          </cell>
        </row>
        <row r="102">
          <cell r="A102" t="str">
            <v>74181/001</v>
          </cell>
          <cell r="B102" t="str">
            <v>Registro gaveta 2" bruto latão - fornecimento e instalação</v>
          </cell>
          <cell r="C102" t="str">
            <v>un</v>
          </cell>
          <cell r="D102">
            <v>85.46</v>
          </cell>
        </row>
        <row r="103">
          <cell r="A103" t="str">
            <v>74182/001</v>
          </cell>
          <cell r="B103" t="str">
            <v>Registro gaveta 1.1/2" bruto latão - fornecimento e instalação</v>
          </cell>
          <cell r="C103" t="str">
            <v>un</v>
          </cell>
          <cell r="D103">
            <v>67.52</v>
          </cell>
        </row>
        <row r="104">
          <cell r="A104" t="str">
            <v>74183/001</v>
          </cell>
          <cell r="B104" t="str">
            <v>Registro gaveta 1.1/4" bruto latão - fornecimento e instalação</v>
          </cell>
          <cell r="C104" t="str">
            <v>un</v>
          </cell>
          <cell r="D104">
            <v>58</v>
          </cell>
        </row>
        <row r="105">
          <cell r="A105" t="str">
            <v>74184/001</v>
          </cell>
          <cell r="B105" t="str">
            <v>Registro gaveta 1" bruto latão - fornecimento e instalação</v>
          </cell>
          <cell r="C105" t="str">
            <v>un</v>
          </cell>
          <cell r="D105">
            <v>40.450000000000003</v>
          </cell>
        </row>
        <row r="106">
          <cell r="A106" t="str">
            <v>72285</v>
          </cell>
          <cell r="B106" t="str">
            <v>Caixa de areia 40x40x40cm em alvenaria - execução</v>
          </cell>
          <cell r="C106" t="str">
            <v>un</v>
          </cell>
          <cell r="D106">
            <v>65.599999999999994</v>
          </cell>
        </row>
        <row r="107">
          <cell r="A107" t="str">
            <v>72286</v>
          </cell>
          <cell r="B107" t="str">
            <v>Caixa de areia 60x60x60cm em alvenaria - execução</v>
          </cell>
          <cell r="C107" t="str">
            <v>un</v>
          </cell>
          <cell r="D107">
            <v>130.63</v>
          </cell>
        </row>
        <row r="108">
          <cell r="A108" t="str">
            <v>72289</v>
          </cell>
          <cell r="B108" t="str">
            <v>Caixa de inspeção 80x80x80cm em alvenaria - execução</v>
          </cell>
          <cell r="C108" t="str">
            <v>un</v>
          </cell>
          <cell r="D108">
            <v>290.62</v>
          </cell>
        </row>
        <row r="109">
          <cell r="A109" t="str">
            <v>72290</v>
          </cell>
          <cell r="B109" t="str">
            <v>Caixa de inspeção 90x90x80cm em alvenaria - execução</v>
          </cell>
          <cell r="C109" t="str">
            <v>un</v>
          </cell>
          <cell r="D109">
            <v>328.15</v>
          </cell>
        </row>
        <row r="110">
          <cell r="A110" t="str">
            <v>74102/001</v>
          </cell>
          <cell r="B110" t="str">
            <v>Caixa para hidrômetro concreto pré-moldado - fornecimento e instalação</v>
          </cell>
          <cell r="C110" t="str">
            <v>un</v>
          </cell>
          <cell r="D110">
            <v>146.19999999999999</v>
          </cell>
        </row>
        <row r="111">
          <cell r="A111" t="str">
            <v>73826/001</v>
          </cell>
          <cell r="B111" t="str">
            <v>Instalação de compressor de ar, potência &lt;= 5 cv</v>
          </cell>
          <cell r="C111" t="str">
            <v>un</v>
          </cell>
          <cell r="D111">
            <v>388.92</v>
          </cell>
        </row>
        <row r="112">
          <cell r="A112" t="str">
            <v>73826/002</v>
          </cell>
          <cell r="B112" t="str">
            <v>Instalação de compressor de ar, potência &gt; 5 e &lt;= 10 cv</v>
          </cell>
          <cell r="C112" t="str">
            <v>un</v>
          </cell>
          <cell r="D112">
            <v>505.6</v>
          </cell>
        </row>
        <row r="113">
          <cell r="A113" t="str">
            <v>73834/001</v>
          </cell>
          <cell r="B113" t="str">
            <v>Instalação de conj.moto bomba submersível até 10 cv</v>
          </cell>
          <cell r="C113" t="str">
            <v>un</v>
          </cell>
          <cell r="D113">
            <v>138.80000000000001</v>
          </cell>
        </row>
        <row r="114">
          <cell r="A114" t="str">
            <v>73834/002</v>
          </cell>
          <cell r="B114" t="str">
            <v>Instalação de conj.moto bomba submersível de 11 a 25 cv</v>
          </cell>
          <cell r="C114" t="str">
            <v>un</v>
          </cell>
          <cell r="D114">
            <v>222.08</v>
          </cell>
        </row>
        <row r="115">
          <cell r="A115" t="str">
            <v>73834/003</v>
          </cell>
          <cell r="B115" t="str">
            <v>Instalação de conj.moto bomba submersível de 26 a 50 cv</v>
          </cell>
          <cell r="C115" t="str">
            <v>un</v>
          </cell>
          <cell r="D115">
            <v>444.17</v>
          </cell>
        </row>
        <row r="116">
          <cell r="A116" t="str">
            <v>73834/004</v>
          </cell>
          <cell r="B116" t="str">
            <v>Instalação de conj.moto bomba submersível de 51 a 100 cv</v>
          </cell>
          <cell r="C116" t="str">
            <v>un</v>
          </cell>
          <cell r="D116">
            <v>666.26</v>
          </cell>
        </row>
        <row r="117">
          <cell r="A117" t="str">
            <v>73835/001</v>
          </cell>
          <cell r="B117" t="str">
            <v>Instalação de conj.moto bomba vertical pot &lt;= 100 cv</v>
          </cell>
          <cell r="C117" t="str">
            <v>un</v>
          </cell>
          <cell r="D117">
            <v>920.54</v>
          </cell>
        </row>
        <row r="118">
          <cell r="A118" t="str">
            <v>73835/002</v>
          </cell>
          <cell r="B118" t="str">
            <v>Instalação de conj.moto bomba vertical 100 &lt; pot &lt;= 200 cv</v>
          </cell>
          <cell r="C118" t="str">
            <v>un</v>
          </cell>
          <cell r="D118">
            <v>1251.94</v>
          </cell>
        </row>
        <row r="119">
          <cell r="A119" t="str">
            <v>73835/003</v>
          </cell>
          <cell r="B119" t="str">
            <v>Instalação de conj.moto bomba vertical 200 &lt; pot &lt;= 300 cv</v>
          </cell>
          <cell r="C119" t="str">
            <v>un</v>
          </cell>
          <cell r="D119">
            <v>1399.23</v>
          </cell>
        </row>
        <row r="120">
          <cell r="A120" t="str">
            <v>73836/001</v>
          </cell>
          <cell r="B120" t="str">
            <v>Instalação de conj.moto bomba horizontal até 10 cv</v>
          </cell>
          <cell r="C120" t="str">
            <v>un</v>
          </cell>
          <cell r="D120">
            <v>368.21</v>
          </cell>
        </row>
        <row r="121">
          <cell r="A121" t="str">
            <v>73836/002</v>
          </cell>
          <cell r="B121" t="str">
            <v>Instalação de conj.moto bomba horizontal de 12,5 a 25 cv</v>
          </cell>
          <cell r="C121" t="str">
            <v>un</v>
          </cell>
          <cell r="D121">
            <v>478.68</v>
          </cell>
        </row>
        <row r="122">
          <cell r="A122" t="str">
            <v>73836/003</v>
          </cell>
          <cell r="B122" t="str">
            <v>Instalação de conj.moto bomba horizontal de 30 a 75 cv</v>
          </cell>
          <cell r="C122" t="str">
            <v>un</v>
          </cell>
          <cell r="D122">
            <v>736.43</v>
          </cell>
        </row>
        <row r="123">
          <cell r="A123" t="str">
            <v>73836/004</v>
          </cell>
          <cell r="B123" t="str">
            <v>Instalação de conj.moto bomba horizontal de 100 a 150 cv</v>
          </cell>
          <cell r="C123" t="str">
            <v>un</v>
          </cell>
          <cell r="D123">
            <v>1178.3</v>
          </cell>
        </row>
        <row r="124">
          <cell r="A124" t="str">
            <v>73837/001</v>
          </cell>
          <cell r="B124" t="str">
            <v>Instalação de conj.moto bomba submerso até 5 cv</v>
          </cell>
          <cell r="C124" t="str">
            <v>un</v>
          </cell>
          <cell r="D124">
            <v>138.80000000000001</v>
          </cell>
        </row>
        <row r="125">
          <cell r="A125" t="str">
            <v>73837/002</v>
          </cell>
          <cell r="B125" t="str">
            <v>Instalação de conj.moto bomba submerso de 6 a 25 cv</v>
          </cell>
          <cell r="C125" t="str">
            <v>un</v>
          </cell>
          <cell r="D125">
            <v>277.61</v>
          </cell>
        </row>
        <row r="126">
          <cell r="A126" t="str">
            <v>73837/003</v>
          </cell>
          <cell r="B126" t="str">
            <v>Instalação de conj.moto bomba submerso de 26 a 50 cv</v>
          </cell>
          <cell r="C126" t="str">
            <v>un</v>
          </cell>
          <cell r="D126">
            <v>555.22</v>
          </cell>
        </row>
        <row r="127">
          <cell r="A127" t="str">
            <v>73612</v>
          </cell>
          <cell r="B127" t="str">
            <v>Instalação de clorador</v>
          </cell>
          <cell r="C127" t="str">
            <v>un</v>
          </cell>
          <cell r="D127">
            <v>296.35000000000002</v>
          </cell>
        </row>
        <row r="128">
          <cell r="A128" t="str">
            <v>73660</v>
          </cell>
          <cell r="B128" t="str">
            <v>Leito filtrante - assentamento de blocos leopold</v>
          </cell>
          <cell r="C128" t="str">
            <v>m²</v>
          </cell>
          <cell r="D128">
            <v>52.87</v>
          </cell>
        </row>
        <row r="129">
          <cell r="A129" t="str">
            <v>73661</v>
          </cell>
          <cell r="B129" t="str">
            <v>Fornecimento e instalação de talha e troley manual de 1 tonelada</v>
          </cell>
          <cell r="C129" t="str">
            <v>un</v>
          </cell>
          <cell r="D129">
            <v>1791.63</v>
          </cell>
        </row>
        <row r="130">
          <cell r="A130" t="str">
            <v>73693</v>
          </cell>
          <cell r="B130" t="str">
            <v>Leito filtrante - colocação de lona plástica</v>
          </cell>
          <cell r="C130" t="str">
            <v>m²</v>
          </cell>
          <cell r="D130">
            <v>17.77</v>
          </cell>
        </row>
        <row r="131">
          <cell r="A131" t="str">
            <v>73694</v>
          </cell>
          <cell r="B131" t="str">
            <v>Instalação de bomba dosadora</v>
          </cell>
          <cell r="C131" t="str">
            <v>un</v>
          </cell>
          <cell r="D131">
            <v>102.87</v>
          </cell>
        </row>
        <row r="132">
          <cell r="A132" t="str">
            <v>73695</v>
          </cell>
          <cell r="B132" t="str">
            <v>Instalação de agitador</v>
          </cell>
          <cell r="C132" t="str">
            <v>un</v>
          </cell>
          <cell r="D132">
            <v>52.9</v>
          </cell>
        </row>
        <row r="133">
          <cell r="A133" t="str">
            <v>73824/001</v>
          </cell>
          <cell r="B133" t="str">
            <v>Instalação de misturador vertical</v>
          </cell>
          <cell r="C133" t="str">
            <v>un</v>
          </cell>
          <cell r="D133">
            <v>296.35000000000002</v>
          </cell>
        </row>
        <row r="134">
          <cell r="A134" t="str">
            <v>73825/002</v>
          </cell>
          <cell r="B134" t="str">
            <v>Vertedor triangular de alumínio</v>
          </cell>
          <cell r="C134" t="str">
            <v>m²</v>
          </cell>
          <cell r="D134">
            <v>704.51</v>
          </cell>
        </row>
        <row r="135">
          <cell r="A135" t="str">
            <v>73873/001</v>
          </cell>
          <cell r="B135" t="str">
            <v>Leito filtrante - colocação e apiloamento de terra no filtro</v>
          </cell>
          <cell r="C135" t="str">
            <v>m³</v>
          </cell>
          <cell r="D135">
            <v>53.53</v>
          </cell>
        </row>
        <row r="136">
          <cell r="A136" t="str">
            <v>73873/002</v>
          </cell>
          <cell r="B136" t="str">
            <v>Leito filtrante - forn.e enchimento c/ brita no. 4</v>
          </cell>
          <cell r="C136" t="str">
            <v>m³</v>
          </cell>
          <cell r="D136">
            <v>126.16</v>
          </cell>
        </row>
        <row r="137">
          <cell r="A137" t="str">
            <v>73873/003</v>
          </cell>
          <cell r="B137" t="str">
            <v>Leito filtrante - colocação de areia nos filtros</v>
          </cell>
          <cell r="C137" t="str">
            <v>m³</v>
          </cell>
          <cell r="D137">
            <v>53.53</v>
          </cell>
        </row>
        <row r="138">
          <cell r="A138" t="str">
            <v>73873/004</v>
          </cell>
          <cell r="B138" t="str">
            <v>Leito filtrante - colocação de pedregulhos nos filtros</v>
          </cell>
          <cell r="C138" t="str">
            <v>m³</v>
          </cell>
          <cell r="D138">
            <v>58.63</v>
          </cell>
        </row>
        <row r="139">
          <cell r="A139" t="str">
            <v>73873/005</v>
          </cell>
          <cell r="B139" t="str">
            <v>Leito filtrante - colocação de antracito nos filtros</v>
          </cell>
          <cell r="C139" t="str">
            <v>m³</v>
          </cell>
          <cell r="D139">
            <v>53.53</v>
          </cell>
        </row>
        <row r="140">
          <cell r="A140" t="str">
            <v>73827/001</v>
          </cell>
          <cell r="B140" t="str">
            <v>Kit cavalete pvc com registro 1/2" - fornecimento e instalação</v>
          </cell>
          <cell r="C140" t="str">
            <v>un</v>
          </cell>
          <cell r="D140">
            <v>57.22</v>
          </cell>
        </row>
        <row r="141">
          <cell r="A141" t="str">
            <v>74217/001</v>
          </cell>
          <cell r="B141" t="str">
            <v>Hidrometro 3,00m3/h, d=1/2" - fornecimento e instalação</v>
          </cell>
          <cell r="C141" t="str">
            <v>un</v>
          </cell>
          <cell r="D141">
            <v>91.31</v>
          </cell>
        </row>
        <row r="142">
          <cell r="A142" t="str">
            <v>74217/002</v>
          </cell>
          <cell r="B142" t="str">
            <v>Hidrometro 5,00m3/h, d=3/4" - fornecimento e instalação</v>
          </cell>
          <cell r="C142" t="str">
            <v>un</v>
          </cell>
          <cell r="D142">
            <v>107.31</v>
          </cell>
        </row>
        <row r="143">
          <cell r="A143" t="str">
            <v>74217/003</v>
          </cell>
          <cell r="B143" t="str">
            <v>Hidrometro 1,50m3/h, d=1/2" - fornecimento e instalação</v>
          </cell>
          <cell r="C143" t="str">
            <v>un</v>
          </cell>
          <cell r="D143">
            <v>87.72</v>
          </cell>
        </row>
        <row r="144">
          <cell r="A144" t="str">
            <v>74218/001</v>
          </cell>
          <cell r="B144" t="str">
            <v>Kit cavalete pvc com registro 3/4" - fornecimento e instalação</v>
          </cell>
          <cell r="C144" t="str">
            <v>un</v>
          </cell>
          <cell r="D144">
            <v>60.73</v>
          </cell>
        </row>
        <row r="145">
          <cell r="A145" t="str">
            <v>74253/001</v>
          </cell>
          <cell r="B145" t="str">
            <v>Ramal predial em tubo pead 20mm - fornecimento, instalação, escavação e reaterro</v>
          </cell>
          <cell r="C145" t="str">
            <v>m</v>
          </cell>
          <cell r="D145">
            <v>17.43</v>
          </cell>
        </row>
        <row r="146">
          <cell r="A146" t="str">
            <v>73658</v>
          </cell>
          <cell r="B146" t="str">
            <v>Ligação domiciliar de esgoto DN 100mm, da casa até a caixa, composto p or 10,0m tubo de pvc esgoto predial DN 100mm e caixa de alvenaria com tampa de concreto - fornecimento e instalação</v>
          </cell>
          <cell r="C146" t="str">
            <v>un</v>
          </cell>
          <cell r="D146">
            <v>403.51</v>
          </cell>
        </row>
        <row r="147">
          <cell r="A147" t="str">
            <v>72894</v>
          </cell>
          <cell r="B147" t="str">
            <v>Carga, manobras e descarga de misturas de solos e agregados, com camin hao basculante 6 m3, descarga em distribuidor</v>
          </cell>
          <cell r="C147" t="str">
            <v>m³</v>
          </cell>
          <cell r="D147">
            <v>3.26</v>
          </cell>
        </row>
        <row r="148">
          <cell r="A148" t="str">
            <v>72895</v>
          </cell>
          <cell r="B148" t="str">
            <v>Carga, manobras e descarga de materiais diversos, com caminhão carroce ria 9 t (carga e descarga manuais)</v>
          </cell>
          <cell r="C148" t="str">
            <v>m³</v>
          </cell>
          <cell r="D148">
            <v>17.21</v>
          </cell>
        </row>
        <row r="149">
          <cell r="A149" t="str">
            <v>72896</v>
          </cell>
          <cell r="B149" t="str">
            <v>Carga manual de terra em caminhão basculante 6 m3</v>
          </cell>
          <cell r="C149" t="str">
            <v>m³</v>
          </cell>
          <cell r="D149">
            <v>13.77</v>
          </cell>
        </row>
        <row r="150">
          <cell r="A150" t="str">
            <v>72897</v>
          </cell>
          <cell r="B150" t="str">
            <v>Carga manual de entulho em caminhão basculante 6 m3</v>
          </cell>
          <cell r="C150" t="str">
            <v>m³</v>
          </cell>
          <cell r="D150">
            <v>16.64</v>
          </cell>
        </row>
        <row r="151">
          <cell r="A151" t="str">
            <v>72898</v>
          </cell>
          <cell r="B151" t="str">
            <v>Carga e descarga mecanizadas de entulho em caminhão basculante 6 m3</v>
          </cell>
          <cell r="C151" t="str">
            <v>m³</v>
          </cell>
          <cell r="D151">
            <v>0.95</v>
          </cell>
        </row>
        <row r="152">
          <cell r="A152" t="str">
            <v>72899</v>
          </cell>
          <cell r="B152" t="str">
            <v>Transporte de entulho com caminhão basculante 6 m3, rodovia pavimentada, dmt até 0,5 km</v>
          </cell>
          <cell r="C152" t="str">
            <v>m³</v>
          </cell>
          <cell r="D152">
            <v>4.45</v>
          </cell>
        </row>
        <row r="153">
          <cell r="A153" t="str">
            <v>72900</v>
          </cell>
          <cell r="B153" t="str">
            <v>Transporte de entulho com caminhão basculante 6 m3, rodovia pavimentada, dmt 0,5 a 1,0 km</v>
          </cell>
          <cell r="C153" t="str">
            <v>m³</v>
          </cell>
          <cell r="D153">
            <v>4.8899999999999997</v>
          </cell>
        </row>
        <row r="154">
          <cell r="A154" t="str">
            <v>74010/001</v>
          </cell>
          <cell r="B154" t="str">
            <v>Carga e descarga mecânica de solo utilizando caminhão basculante 5,0m3 /11t e pá-carregadeira sobre pneus * 105 hp * cap. 1,72m3.</v>
          </cell>
          <cell r="C154" t="str">
            <v>m³</v>
          </cell>
          <cell r="D154">
            <v>1.52</v>
          </cell>
        </row>
        <row r="155">
          <cell r="A155" t="str">
            <v>74241/001</v>
          </cell>
          <cell r="B155" t="str">
            <v>Empilhamento de solo orgânico retirado na área do aterro com trator sobre esteiras d6</v>
          </cell>
          <cell r="C155" t="str">
            <v>m³</v>
          </cell>
          <cell r="D155">
            <v>3.31</v>
          </cell>
        </row>
        <row r="156">
          <cell r="A156" t="str">
            <v>74255/001</v>
          </cell>
          <cell r="B156" t="str">
            <v>Carga manual de terra em caminhão basculante (não inclui o custo custo improdutivo do caminhão basculante)</v>
          </cell>
          <cell r="C156" t="str">
            <v>m³</v>
          </cell>
          <cell r="D156">
            <v>6.9</v>
          </cell>
        </row>
        <row r="157">
          <cell r="A157" t="str">
            <v>74255/003</v>
          </cell>
          <cell r="B157" t="str">
            <v>Carga manual de material a granel (2 serventes) em caminhão basculante c/ caçamba de 4,0m3 incluindo descarga mecânica</v>
          </cell>
          <cell r="C157" t="str">
            <v>m³</v>
          </cell>
          <cell r="D157">
            <v>21.81</v>
          </cell>
        </row>
        <row r="158">
          <cell r="A158" t="str">
            <v>6514</v>
          </cell>
          <cell r="B158" t="str">
            <v>Fornecimento e lançamento de brita n. 4</v>
          </cell>
          <cell r="C158" t="str">
            <v>m³</v>
          </cell>
          <cell r="D158">
            <v>85.46</v>
          </cell>
        </row>
        <row r="159">
          <cell r="A159" t="str">
            <v>5622</v>
          </cell>
          <cell r="B159" t="str">
            <v>Regularização e compactação manual de terreno com soquete</v>
          </cell>
          <cell r="C159" t="str">
            <v>m²</v>
          </cell>
          <cell r="D159">
            <v>3.79</v>
          </cell>
        </row>
        <row r="160">
          <cell r="A160" t="str">
            <v>74005/001</v>
          </cell>
          <cell r="B160" t="str">
            <v>Compactação mecânica, sem controle do gc (c/compactador placa 400 kg)</v>
          </cell>
          <cell r="C160" t="str">
            <v>m³</v>
          </cell>
          <cell r="D160">
            <v>3.55</v>
          </cell>
        </row>
        <row r="161">
          <cell r="A161" t="str">
            <v>74005/002</v>
          </cell>
          <cell r="B161" t="str">
            <v>Compactação mecânica c/ controle do gc&gt;=95% do pn (areas) (c/moniveladora 140 hp e rolo compressor vibratório 80 hp)</v>
          </cell>
          <cell r="C161" t="str">
            <v>m³</v>
          </cell>
          <cell r="D161">
            <v>4.8</v>
          </cell>
        </row>
        <row r="162">
          <cell r="A162" t="str">
            <v>74034/001</v>
          </cell>
          <cell r="B162" t="str">
            <v>Espalhamento de material de 1a categoria com trator de esteira com 153 hp</v>
          </cell>
          <cell r="C162" t="str">
            <v>m³</v>
          </cell>
          <cell r="D162">
            <v>2.29</v>
          </cell>
        </row>
        <row r="163">
          <cell r="A163" t="str">
            <v>72667</v>
          </cell>
          <cell r="B163" t="str">
            <v>Luva redução aço galvanizado 4x2.1/2" - fornecimento e instalação</v>
          </cell>
          <cell r="C163" t="str">
            <v>un</v>
          </cell>
          <cell r="D163">
            <v>112.56</v>
          </cell>
        </row>
        <row r="164">
          <cell r="A164" t="str">
            <v>72668</v>
          </cell>
          <cell r="B164" t="str">
            <v>Luva redução aço galvanizado 4x2" - fornecimento e instalação</v>
          </cell>
          <cell r="C164" t="str">
            <v>un</v>
          </cell>
          <cell r="D164">
            <v>112.02</v>
          </cell>
        </row>
        <row r="165">
          <cell r="A165" t="str">
            <v>72669</v>
          </cell>
          <cell r="B165" t="str">
            <v>Luva redução aço galvanizado 4x3" - fornecimento e instalação</v>
          </cell>
          <cell r="C165" t="str">
            <v>un</v>
          </cell>
          <cell r="D165">
            <v>116.64</v>
          </cell>
        </row>
        <row r="166">
          <cell r="A166" t="str">
            <v>72681</v>
          </cell>
          <cell r="B166" t="str">
            <v>Niple de aço galvanizado 4" - fornecimento e instalação</v>
          </cell>
          <cell r="C166" t="str">
            <v>un</v>
          </cell>
          <cell r="D166">
            <v>83.66</v>
          </cell>
        </row>
        <row r="167">
          <cell r="A167" t="str">
            <v>72682</v>
          </cell>
          <cell r="B167" t="str">
            <v>Niple de aço galvanizado 5" - fornecimento e instalação</v>
          </cell>
          <cell r="C167" t="str">
            <v>un</v>
          </cell>
          <cell r="D167">
            <v>141.37</v>
          </cell>
        </row>
        <row r="168">
          <cell r="A168" t="str">
            <v>72683</v>
          </cell>
          <cell r="B168" t="str">
            <v>Niple de aço galvanizado 6" - fornecimento e instalação</v>
          </cell>
          <cell r="C168" t="str">
            <v>un</v>
          </cell>
          <cell r="D168">
            <v>170.91</v>
          </cell>
        </row>
        <row r="169">
          <cell r="A169" t="str">
            <v>72482</v>
          </cell>
          <cell r="B169" t="str">
            <v>União de aço galvanizado 4" - fornecimento e instalação</v>
          </cell>
          <cell r="C169" t="str">
            <v>un</v>
          </cell>
          <cell r="D169">
            <v>222.46</v>
          </cell>
        </row>
        <row r="170">
          <cell r="A170" t="str">
            <v>72333</v>
          </cell>
          <cell r="B170" t="str">
            <v>Interruptor bipolar de embutir 20a/250v, tecla dupla c/ placa- fornecimento e instalação</v>
          </cell>
          <cell r="C170" t="str">
            <v>un</v>
          </cell>
          <cell r="D170">
            <v>38.450000000000003</v>
          </cell>
        </row>
        <row r="171">
          <cell r="A171" t="str">
            <v>72337</v>
          </cell>
          <cell r="B171" t="str">
            <v>Tomada para telefone de 4 pólos padrão telebrás - fornecimento e instalação</v>
          </cell>
          <cell r="C171" t="str">
            <v>un</v>
          </cell>
          <cell r="D171">
            <v>20.53</v>
          </cell>
        </row>
        <row r="172">
          <cell r="A172" t="str">
            <v>72339</v>
          </cell>
          <cell r="B172" t="str">
            <v>Tomada 3p+t 30a/440v sem placa - fornecimento e instalação</v>
          </cell>
          <cell r="C172" t="str">
            <v>un</v>
          </cell>
          <cell r="D172">
            <v>38.17</v>
          </cell>
        </row>
        <row r="173">
          <cell r="A173" t="str">
            <v>72278</v>
          </cell>
          <cell r="B173" t="str">
            <v>Lâmpada vapor metálico 400w - fornecimento e instalação</v>
          </cell>
          <cell r="C173" t="str">
            <v>un</v>
          </cell>
          <cell r="D173">
            <v>65.5</v>
          </cell>
        </row>
        <row r="174">
          <cell r="A174" t="str">
            <v>72280</v>
          </cell>
          <cell r="B174" t="str">
            <v>Ignitor para partida lâmpada vapor sódio alta pressão até 400w</v>
          </cell>
          <cell r="C174" t="str">
            <v>un</v>
          </cell>
          <cell r="D174">
            <v>31.3</v>
          </cell>
        </row>
        <row r="175">
          <cell r="A175" t="str">
            <v>73953/001</v>
          </cell>
          <cell r="B175" t="str">
            <v>Luminária tipo calha, de sobrepor, com reator de partida rápida e lâmpada fluorescente 1x20w, completa, fornecimento e instalação</v>
          </cell>
          <cell r="C175" t="str">
            <v>un</v>
          </cell>
          <cell r="D175">
            <v>63.39</v>
          </cell>
        </row>
        <row r="176">
          <cell r="A176" t="str">
            <v>73953/002</v>
          </cell>
          <cell r="B176" t="str">
            <v>Luminária tipo calha, de sobrepor, com reator de partida rápida e lâmpada fluorescente 2x20w, completa, fornecimento e instalação</v>
          </cell>
          <cell r="C176" t="str">
            <v>un</v>
          </cell>
          <cell r="D176">
            <v>95.04</v>
          </cell>
        </row>
        <row r="177">
          <cell r="A177" t="str">
            <v>73953/003</v>
          </cell>
          <cell r="B177" t="str">
            <v>Luminária tipo calha, de sobrepor, com reator de partida rápida e lâmpada fluorescente 3x20w, completa, fornecimento e instalação</v>
          </cell>
          <cell r="C177" t="str">
            <v>un</v>
          </cell>
          <cell r="D177">
            <v>142.56</v>
          </cell>
        </row>
        <row r="178">
          <cell r="A178" t="str">
            <v>73953/004</v>
          </cell>
          <cell r="B178" t="str">
            <v>Luminária tipo calha, de sobrepor, com reator de partida rápida e lâmpada fluorescente 4x20w, completa, fornecimento e instalação</v>
          </cell>
          <cell r="C178" t="str">
            <v>un</v>
          </cell>
          <cell r="D178">
            <v>152.99</v>
          </cell>
        </row>
        <row r="179">
          <cell r="A179" t="str">
            <v>73953/005</v>
          </cell>
          <cell r="B179" t="str">
            <v>Luminária tipo calha, de sobrepor, com reator de partida rápida e lâmpada fluorescente 1x40w, completa, fornecimento e instalação</v>
          </cell>
          <cell r="C179" t="str">
            <v>un</v>
          </cell>
          <cell r="D179">
            <v>73.760000000000005</v>
          </cell>
        </row>
        <row r="180">
          <cell r="A180" t="str">
            <v>73953/006</v>
          </cell>
          <cell r="B180" t="str">
            <v>Luminária tipo calha, de sobrepor, com reator de partida rápida e lâmpada fluorescente 2x40w, completa, fornecimento e instalação</v>
          </cell>
          <cell r="C180" t="str">
            <v>un</v>
          </cell>
          <cell r="D180">
            <v>102.71</v>
          </cell>
        </row>
        <row r="181">
          <cell r="A181" t="str">
            <v>73953/007</v>
          </cell>
          <cell r="B181" t="str">
            <v>Luminária tipo calha, de sobrepor, com reator de partida rápida e lâmpada fluorescente 3x40w, completa, fornecimento e instalação</v>
          </cell>
          <cell r="C181" t="str">
            <v>un</v>
          </cell>
          <cell r="D181">
            <v>141.79</v>
          </cell>
        </row>
        <row r="182">
          <cell r="A182" t="str">
            <v>73953/008</v>
          </cell>
          <cell r="B182" t="str">
            <v>Luminária tipo calha, de sobrepor, com reator de partida rápida e lâmpada fluorescente 4x40w, completa, fornecimento e instalação</v>
          </cell>
          <cell r="C182" t="str">
            <v>un</v>
          </cell>
          <cell r="D182">
            <v>176.92</v>
          </cell>
        </row>
        <row r="183">
          <cell r="A183" t="str">
            <v>73953/009</v>
          </cell>
          <cell r="B183" t="str">
            <v>Luminária sobrepor tp calha c/reator part convenc lamp 1x20w e starter fix em laje ou forro - fornecimento e colocação</v>
          </cell>
          <cell r="C183" t="str">
            <v>un</v>
          </cell>
          <cell r="D183">
            <v>58.26</v>
          </cell>
        </row>
        <row r="184">
          <cell r="A184" t="str">
            <v>74041/001</v>
          </cell>
          <cell r="B184" t="str">
            <v>Luminária globo vidro leitoso/plafonier/bocal/lâmpada 60w</v>
          </cell>
          <cell r="C184" t="str">
            <v>un</v>
          </cell>
          <cell r="D184">
            <v>53.69</v>
          </cell>
        </row>
        <row r="185">
          <cell r="A185" t="str">
            <v>74041/002</v>
          </cell>
          <cell r="B185" t="str">
            <v>Luminária globo vidro leitoso/plafonier/bocal/lâmpada 100w</v>
          </cell>
          <cell r="C185" t="str">
            <v>un</v>
          </cell>
          <cell r="D185">
            <v>53.69</v>
          </cell>
        </row>
        <row r="186">
          <cell r="A186" t="str">
            <v>74082/001</v>
          </cell>
          <cell r="B186" t="str">
            <v>Refletor redondo em alumínio com suporte e alça regulável para fixação, com lâmpada vapor de mercúrio 250w</v>
          </cell>
          <cell r="C186" t="str">
            <v>un</v>
          </cell>
          <cell r="D186">
            <v>217.07</v>
          </cell>
        </row>
        <row r="187">
          <cell r="A187" t="str">
            <v>74094/001</v>
          </cell>
          <cell r="B187" t="str">
            <v>Luminária tipo spot para 1 lâmpada incandescente/fluorescente compacta</v>
          </cell>
          <cell r="C187" t="str">
            <v>un</v>
          </cell>
          <cell r="D187">
            <v>26.46</v>
          </cell>
        </row>
        <row r="188">
          <cell r="A188" t="str">
            <v>73767/001</v>
          </cell>
          <cell r="B188" t="str">
            <v>Grampo paralelo em alumínio fundido ou estrudado de 2 parafusos, para cabo de 6 a 50 mm2, pasta antioxidante. fornec e instalação.</v>
          </cell>
          <cell r="C188" t="str">
            <v>un</v>
          </cell>
          <cell r="D188">
            <v>7.37</v>
          </cell>
        </row>
        <row r="189">
          <cell r="A189" t="str">
            <v>73767/002</v>
          </cell>
          <cell r="B189" t="str">
            <v>Alça pré-formada distribuição em aço recoberto com alumínio para cabo 25mm2, encapado. fornecimento e instalação.</v>
          </cell>
          <cell r="C189" t="str">
            <v>un</v>
          </cell>
          <cell r="D189">
            <v>10.16</v>
          </cell>
        </row>
        <row r="190">
          <cell r="A190" t="str">
            <v>73767/003</v>
          </cell>
          <cell r="B190" t="str">
            <v>Laço de roldana pré-formado aço recoberto de alumínio para cabo de alumínio nu bitola 25mm2 - fornecimento e colocação</v>
          </cell>
          <cell r="C190" t="str">
            <v>un</v>
          </cell>
          <cell r="D190">
            <v>6.92</v>
          </cell>
        </row>
        <row r="191">
          <cell r="A191" t="str">
            <v>73767/004</v>
          </cell>
          <cell r="B191" t="str">
            <v>Alça pré-formada distribuição em aço recoberto com alumínio nu para cabo 25mm2, encapado. fornecimento e instalação.</v>
          </cell>
          <cell r="C191" t="str">
            <v>un</v>
          </cell>
          <cell r="D191">
            <v>3.96</v>
          </cell>
        </row>
        <row r="192">
          <cell r="A192" t="str">
            <v>73767/005</v>
          </cell>
          <cell r="B192" t="str">
            <v>Alça pré-formada serv de aço recob c/alum nu encapado 25mm2 (bitola) conf proj a4-148-cp rioluz fornecimento e colocação</v>
          </cell>
          <cell r="C192" t="str">
            <v>un</v>
          </cell>
          <cell r="D192">
            <v>3.49</v>
          </cell>
        </row>
        <row r="193">
          <cell r="A193" t="str">
            <v>73624</v>
          </cell>
          <cell r="B193" t="str">
            <v>Suporte para transformador em poste de concreto circular</v>
          </cell>
          <cell r="C193" t="str">
            <v>un</v>
          </cell>
          <cell r="D193">
            <v>67.03</v>
          </cell>
        </row>
        <row r="194">
          <cell r="A194" t="str">
            <v>73783/001</v>
          </cell>
          <cell r="B194" t="str">
            <v>Poste concreto seção circular comprimento=5m carga nominal topo 100kg inclusive Escavação exclusive transporte - fornecimento e colocação</v>
          </cell>
          <cell r="C194" t="str">
            <v>un</v>
          </cell>
          <cell r="D194">
            <v>491.51</v>
          </cell>
        </row>
        <row r="195">
          <cell r="A195" t="str">
            <v>73783/003</v>
          </cell>
          <cell r="B195" t="str">
            <v>Poste concreto seção circular comprimento=5m carga nominal topo 300kg inclusive Escavação exclusive transporte - fornecimento e colocação</v>
          </cell>
          <cell r="C195" t="str">
            <v>un</v>
          </cell>
          <cell r="D195">
            <v>467.87</v>
          </cell>
        </row>
        <row r="196">
          <cell r="A196" t="str">
            <v>6110</v>
          </cell>
          <cell r="B196" t="str">
            <v>Alvenaria de embasamento em tijolos cerâmicos maciços 5x10x20cm, assentado com argamassa traço 1:2:8 (cimento, cal e areia)</v>
          </cell>
          <cell r="C196" t="str">
            <v>m³</v>
          </cell>
          <cell r="D196">
            <v>563.14</v>
          </cell>
        </row>
        <row r="197">
          <cell r="A197" t="str">
            <v>72131</v>
          </cell>
          <cell r="B197" t="str">
            <v>Alvenaria em tijolo cerâmico maciço 5x10x20cm 1/2 vez (espessura 10cm), assentado com argamassa traço 1:2:8 (cimento, cal e areia)</v>
          </cell>
          <cell r="C197" t="str">
            <v>m²</v>
          </cell>
          <cell r="D197">
            <v>108.01</v>
          </cell>
        </row>
        <row r="198">
          <cell r="A198" t="str">
            <v>72132</v>
          </cell>
          <cell r="B198" t="str">
            <v>Alvenaria em tijolo cerâmico maciço 5x10x20cm 1/2 vez (espessura 10cm), assentado com argamassa traço 1:2:8 (cimento, cal e areia)</v>
          </cell>
          <cell r="C198" t="str">
            <v>m²</v>
          </cell>
          <cell r="D198">
            <v>55.41</v>
          </cell>
        </row>
        <row r="199">
          <cell r="A199" t="str">
            <v>72133</v>
          </cell>
          <cell r="B199" t="str">
            <v>Alvenaria em tijolo cerâmico maciço 5x10x20cm 1 1/2 vez (espessura 30cm), assentado com argamassa traço 1:2:8 (cimento, cal e areia)</v>
          </cell>
          <cell r="C199" t="str">
            <v>m²</v>
          </cell>
          <cell r="D199">
            <v>186.93</v>
          </cell>
        </row>
        <row r="200">
          <cell r="A200" t="str">
            <v>73935/002</v>
          </cell>
          <cell r="B200" t="str">
            <v>Alvenaria em tijolo cerâmico furado 9x19x19cm, 1 vez (espessura 19 cm), assentado em argamassa traço 1:4 (cimento e areia média não peneirada), preparo manual, junta 1 cm</v>
          </cell>
          <cell r="C200" t="str">
            <v>m²</v>
          </cell>
          <cell r="D200">
            <v>63.11</v>
          </cell>
        </row>
        <row r="201">
          <cell r="A201" t="str">
            <v>72619</v>
          </cell>
          <cell r="B201" t="str">
            <v>Luva de aço galvanizado 4" - fornecimento e instalação</v>
          </cell>
          <cell r="C201" t="str">
            <v>un</v>
          </cell>
          <cell r="D201">
            <v>98.41</v>
          </cell>
        </row>
        <row r="202">
          <cell r="A202" t="str">
            <v>72620</v>
          </cell>
          <cell r="B202" t="str">
            <v>Luva de aço galvanizado 5" - fornecimento e instalação</v>
          </cell>
          <cell r="C202" t="str">
            <v>un</v>
          </cell>
          <cell r="D202">
            <v>185.9</v>
          </cell>
        </row>
        <row r="203">
          <cell r="A203" t="str">
            <v>72621</v>
          </cell>
          <cell r="B203" t="str">
            <v>Luva de aço galvanizado 6" - fornecimento e instalação</v>
          </cell>
          <cell r="C203" t="str">
            <v>un</v>
          </cell>
          <cell r="D203">
            <v>262.45999999999998</v>
          </cell>
        </row>
        <row r="204">
          <cell r="A204" t="str">
            <v>73963/021</v>
          </cell>
          <cell r="B204" t="str">
            <v>Poço de visita para rede de esg. sanit., em aneis de concreto, diâmetro = 60cm e 110cm, prof = 530cm, incluindo degrau, excluindo tampão ferro fundido.</v>
          </cell>
          <cell r="C204" t="str">
            <v>un</v>
          </cell>
          <cell r="D204">
            <v>2451.77</v>
          </cell>
        </row>
        <row r="205">
          <cell r="A205" t="str">
            <v>73963/022</v>
          </cell>
          <cell r="B205" t="str">
            <v>Poço de visita para rede de esg. sanit., em aneis de concreto, diâmetro = 60cm e 110cm, prof = 560cm, incluindo degrau, excluindo tampão ferro fundido.</v>
          </cell>
          <cell r="C205" t="str">
            <v>un</v>
          </cell>
          <cell r="D205">
            <v>2568.21</v>
          </cell>
        </row>
        <row r="206">
          <cell r="A206" t="str">
            <v>73963/023</v>
          </cell>
          <cell r="B206" t="str">
            <v>Poço de visita para rede de esg. sanit., em aneis de concreto, diâmetro = 60cm e 110cm, prof = 590cm, incluindo degrau, excluindo tampão ferro fundido.</v>
          </cell>
          <cell r="C206" t="str">
            <v>un</v>
          </cell>
          <cell r="D206">
            <v>2684.64</v>
          </cell>
        </row>
        <row r="207">
          <cell r="A207" t="str">
            <v>73963/024</v>
          </cell>
          <cell r="B207" t="str">
            <v>Poço de visita para rede de esg. sanit., em aneis de concreto, diâmetro = 60cm e 110cm, prof = 690cm, incluindo degrau, excluindo tampão ferro fundido.</v>
          </cell>
          <cell r="C207" t="str">
            <v>un</v>
          </cell>
          <cell r="D207">
            <v>2970.9</v>
          </cell>
        </row>
        <row r="208">
          <cell r="A208" t="str">
            <v>73963/025</v>
          </cell>
          <cell r="B208" t="str">
            <v>Poço de visita para rede de esg. sanit., em aneis de concreto, diâmetro = 60cm e 110cm, prof = 650cm, incluindo degrau, excluindo tampão ferro fundido.</v>
          </cell>
          <cell r="C208" t="str">
            <v>un</v>
          </cell>
          <cell r="D208">
            <v>2918.37</v>
          </cell>
        </row>
        <row r="209">
          <cell r="A209" t="str">
            <v>73963/026</v>
          </cell>
          <cell r="B209" t="str">
            <v>Poço de visita para rede de esg. sanit., em aneis de concreto, diâmetro = 60cm e 110cm, prof = 680cm, incluindo degrau, excluindo tampão ferro fundido.</v>
          </cell>
          <cell r="C209" t="str">
            <v>un</v>
          </cell>
          <cell r="D209">
            <v>3035.4</v>
          </cell>
        </row>
        <row r="210">
          <cell r="A210" t="str">
            <v>73963/027</v>
          </cell>
          <cell r="B210" t="str">
            <v>Poço de visita para rede de esg. sanit., em aneis de concreto, diâmetro = 60cm e 110cm, prof = 710cm, incluindo degrau, excluindo tampão ferro fundido.</v>
          </cell>
          <cell r="C210" t="str">
            <v>un</v>
          </cell>
          <cell r="D210">
            <v>3151.83</v>
          </cell>
        </row>
        <row r="211">
          <cell r="A211" t="str">
            <v>73963/028</v>
          </cell>
          <cell r="B211" t="str">
            <v>Poço visita esg sanit anel conc pre-mold prof=1,20m c/tampão ff tipo médio(ad)d=60cm 125kg/degraus ff/rejuntamento aneis/ revest liso calha interna c/arg cim/areia 1:4. base/banqueta em concr fck=10mpa</v>
          </cell>
          <cell r="C211" t="str">
            <v>un</v>
          </cell>
          <cell r="D211">
            <v>1165.0899999999999</v>
          </cell>
        </row>
        <row r="212">
          <cell r="A212" t="str">
            <v>73963/029</v>
          </cell>
          <cell r="B212" t="str">
            <v>Poço visita esg sanit anel conc pre-mold prof=1,40m c/tampão ff tipo médio(ad)d=60cm 125kg/degraus ff/rejuntamento aneis/ revest liso calha interna c/arg cim/areia 1:4. base/banqueta em concr fck=10mpa</v>
          </cell>
          <cell r="C212" t="str">
            <v>un</v>
          </cell>
          <cell r="D212">
            <v>1217.92</v>
          </cell>
        </row>
        <row r="213">
          <cell r="A213" t="str">
            <v>73963/030</v>
          </cell>
          <cell r="B213" t="str">
            <v>Poço visita esg sanit anel conc pre-mold prof=1,50m c/tampão ff tipo médio(ad)d=60cm 125kg/degraus ff/rejuntamento aneis/ revest liso calha interna c/arg cim/areia 1:4. base/banqueta em concr fck=10mpa</v>
          </cell>
          <cell r="C213" t="str">
            <v>un</v>
          </cell>
          <cell r="D213">
            <v>1327.72</v>
          </cell>
        </row>
        <row r="214">
          <cell r="A214" t="str">
            <v>73963/031</v>
          </cell>
          <cell r="B214" t="str">
            <v>Poço visita esg sanit anel conc pre-mold prof=1,60m c/tampão ff tipo médio(ad)d=60cm 125kg/degraus ff/rejuntamento aneis/ revest liso calha interna c/arg cim/areia 1:4. base/banqueta em concr fck=10mpa</v>
          </cell>
          <cell r="C214" t="str">
            <v>un</v>
          </cell>
          <cell r="D214">
            <v>1337.03</v>
          </cell>
        </row>
        <row r="215">
          <cell r="A215" t="str">
            <v>74124/006</v>
          </cell>
          <cell r="B215" t="str">
            <v>Poço visita ag pluv:conc arm 1,50x1,50x1,60m coletor d=1m pa rede e=15cm base conc fck=10mpa revest c/arg cim/areia 1:4 degraus ff incl forn todos materiais</v>
          </cell>
          <cell r="C215" t="str">
            <v>un</v>
          </cell>
          <cell r="D215">
            <v>3152.68</v>
          </cell>
        </row>
        <row r="216">
          <cell r="A216" t="str">
            <v>74124/007</v>
          </cell>
          <cell r="B216" t="str">
            <v>Poço visita ag pluv:conc arm 1,60x1,60x1,70m coletor d=1,10m parede e=15cm base conc fck=10mpa revest c/arg cim/areia 1:4 degraus ff incl forn todos materiais</v>
          </cell>
          <cell r="C216" t="str">
            <v>un</v>
          </cell>
          <cell r="D216">
            <v>3433.91</v>
          </cell>
        </row>
        <row r="217">
          <cell r="A217" t="str">
            <v>74162/001</v>
          </cell>
          <cell r="B217" t="str">
            <v>Caixa de concreto, altura = 1,00 metro, diâmetro registro &lt; 150 mm</v>
          </cell>
          <cell r="C217" t="str">
            <v>un</v>
          </cell>
          <cell r="D217">
            <v>93.52</v>
          </cell>
        </row>
        <row r="218">
          <cell r="A218" t="str">
            <v>73847/004</v>
          </cell>
          <cell r="B218" t="str">
            <v>Aluguel container/sanit c/4 vasos/1 lavat/1 mic/4 chuv larg= 2,20m compr=6,20m alt=2,50m chapas aço c/nerv trapez forro c/ isol termo-acust chassis reforc piso compens naval incl inst ra eletr/hidro-sanit excl transp/carga/descarga</v>
          </cell>
          <cell r="C218" t="str">
            <v>mês</v>
          </cell>
          <cell r="D218">
            <v>748.52</v>
          </cell>
        </row>
        <row r="219">
          <cell r="A219" t="str">
            <v>73847/005</v>
          </cell>
          <cell r="B219" t="str">
            <v>Aluguel container/sanit c/7 vasos/1 lavat/1 mic larg=2,20m compr=6,20m alt=2,50m chapa aço nerv trapez forro c/isol termo-acust chassis reforc piso compens naval incl inst elet /hidro-sanit excl transp/carga/descarga</v>
          </cell>
          <cell r="C219" t="str">
            <v>mês</v>
          </cell>
          <cell r="D219">
            <v>783.31</v>
          </cell>
        </row>
        <row r="220">
          <cell r="A220" t="str">
            <v>55960</v>
          </cell>
          <cell r="B220" t="str">
            <v>Imunização de madeiramento para cobertura utilizando cupinicida incolor</v>
          </cell>
          <cell r="C220" t="str">
            <v>m²</v>
          </cell>
          <cell r="D220">
            <v>3.86</v>
          </cell>
        </row>
        <row r="221">
          <cell r="A221" t="str">
            <v>72893</v>
          </cell>
          <cell r="B221" t="str">
            <v>Carga, manobras e descarga de brita para base de macadame, com caminha o basculante 6 m3, descarga em distribuidor</v>
          </cell>
          <cell r="C221" t="str">
            <v>m³</v>
          </cell>
          <cell r="D221">
            <v>2.54</v>
          </cell>
        </row>
        <row r="222">
          <cell r="A222" t="str">
            <v>74144/002</v>
          </cell>
          <cell r="B222" t="str">
            <v>Suporte apoio caixa d água barrotes madeira de 1</v>
          </cell>
          <cell r="C222" t="str">
            <v>un</v>
          </cell>
          <cell r="D222">
            <v>14.75</v>
          </cell>
        </row>
        <row r="223">
          <cell r="A223" t="str">
            <v>5968</v>
          </cell>
          <cell r="B223" t="str">
            <v>Impermeabilização de superfície com argamassa de cimento e areia (média), traço 1:3, com aditivo impermeabilizante, e=2cm.</v>
          </cell>
          <cell r="C223" t="str">
            <v>m²</v>
          </cell>
          <cell r="D223">
            <v>28.85</v>
          </cell>
        </row>
        <row r="224">
          <cell r="A224" t="str">
            <v>6130</v>
          </cell>
          <cell r="B224" t="str">
            <v>Impermeabilização de superfície com argamassa de cimento e areia (grossa), traço 1:4, com aditivo impermeabilizante, e=2,5cm</v>
          </cell>
          <cell r="C224" t="str">
            <v>m²</v>
          </cell>
          <cell r="D224">
            <v>16.37</v>
          </cell>
        </row>
        <row r="225">
          <cell r="A225" t="str">
            <v>74000/001</v>
          </cell>
          <cell r="B225" t="str">
            <v>Impermeabilização de superfície com armagassa de cimento e areia (grossa), traço 1:3, com aditivo impermeabilizante, e=2,5cm.</v>
          </cell>
          <cell r="C225" t="str">
            <v>m²</v>
          </cell>
          <cell r="D225">
            <v>38.409999999999997</v>
          </cell>
        </row>
        <row r="226">
          <cell r="A226" t="str">
            <v>68053</v>
          </cell>
          <cell r="B226" t="str">
            <v>Fornecimento/instalação lona plástica preta, para impermeabilização, espessura 150 micras.</v>
          </cell>
          <cell r="C226" t="str">
            <v>m²</v>
          </cell>
          <cell r="D226">
            <v>4.4800000000000004</v>
          </cell>
        </row>
        <row r="227">
          <cell r="A227" t="str">
            <v>73753/001</v>
          </cell>
          <cell r="B227" t="str">
            <v>Impermeabilização de superfície com manta asfáltica protegida com filme de alumínio gofrado (de espessura 0,8mm), inclusa aplicação de emulsão asfáltica, e=3mm.</v>
          </cell>
          <cell r="C227" t="str">
            <v>m²</v>
          </cell>
          <cell r="D227">
            <v>71.150000000000006</v>
          </cell>
        </row>
        <row r="228">
          <cell r="A228" t="str">
            <v>74033/001</v>
          </cell>
          <cell r="B228" t="str">
            <v>Impermeabilização de superfície com geomembrana (manta termoplástica lisa) tipo pead, e=2mm.</v>
          </cell>
          <cell r="C228" t="str">
            <v>m²</v>
          </cell>
          <cell r="D228">
            <v>37.22</v>
          </cell>
        </row>
        <row r="229">
          <cell r="A229" t="str">
            <v>73929/001</v>
          </cell>
          <cell r="B229" t="str">
            <v>Impermeabilização de superfície com cimento especial cristalizante com adesivo líquido de alta performance a base de resina acrílica, uma demão.</v>
          </cell>
          <cell r="C229" t="str">
            <v>m²</v>
          </cell>
          <cell r="D229">
            <v>19</v>
          </cell>
        </row>
        <row r="230">
          <cell r="A230" t="str">
            <v>73929/003</v>
          </cell>
          <cell r="B230" t="str">
            <v>Impermeabilização de superfície com emulsão acrílica e selador.</v>
          </cell>
          <cell r="C230" t="str">
            <v>m²</v>
          </cell>
          <cell r="D230">
            <v>39.31</v>
          </cell>
        </row>
        <row r="231">
          <cell r="A231" t="str">
            <v>73929/004</v>
          </cell>
          <cell r="B231" t="str">
            <v>Impermeabilização de estruturas enterradas com cimento cristalizante e emulsão adesiva, até 7m de profundidade.</v>
          </cell>
          <cell r="C231" t="str">
            <v>m²</v>
          </cell>
          <cell r="D231">
            <v>37.26</v>
          </cell>
        </row>
        <row r="232">
          <cell r="A232" t="str">
            <v>72075</v>
          </cell>
          <cell r="B232" t="str">
            <v>Impermeabilização de superfície com revestimento bicomponente semi-flexível.</v>
          </cell>
          <cell r="C232" t="str">
            <v>m²</v>
          </cell>
          <cell r="D232">
            <v>7.93</v>
          </cell>
        </row>
        <row r="233">
          <cell r="A233" t="str">
            <v>73762/001</v>
          </cell>
          <cell r="B233" t="str">
            <v>Impermeabilização de superfície com asfalto elastomérico, inclusos primer e véu de poliéster.</v>
          </cell>
          <cell r="C233" t="str">
            <v>m²</v>
          </cell>
          <cell r="D233">
            <v>71.900000000000006</v>
          </cell>
        </row>
        <row r="234">
          <cell r="A234" t="str">
            <v>73762/002</v>
          </cell>
          <cell r="B234" t="str">
            <v>Impermeabilização de superfície com emulsão acrílica sobre cimento cristalizante, incluso véu de fibra de vidro.</v>
          </cell>
          <cell r="C234" t="str">
            <v>m²</v>
          </cell>
          <cell r="D234">
            <v>46.4</v>
          </cell>
        </row>
        <row r="235">
          <cell r="A235" t="str">
            <v>73762/003</v>
          </cell>
          <cell r="B235" t="str">
            <v>Impermeabilização de superfície com emulsão acrílica estilenada com tela sobre cimento cristalizante, incluso emulsão adesiva de base acrílica.</v>
          </cell>
          <cell r="C235" t="str">
            <v>m²</v>
          </cell>
          <cell r="D235">
            <v>68.489999999999995</v>
          </cell>
        </row>
        <row r="236">
          <cell r="A236" t="str">
            <v>73762/004</v>
          </cell>
          <cell r="B236" t="str">
            <v>Impermeabilização de superfície com asfalto elastomérico, inclusos primer e véu de fibra de vidro.</v>
          </cell>
          <cell r="C236" t="str">
            <v>m²</v>
          </cell>
          <cell r="D236">
            <v>97.3</v>
          </cell>
        </row>
        <row r="237">
          <cell r="A237" t="str">
            <v>74066/001</v>
          </cell>
          <cell r="B237" t="str">
            <v>Impermeabilização de superfície, com impermeabilizante flexível a base de elastômero.</v>
          </cell>
          <cell r="C237" t="str">
            <v>m²</v>
          </cell>
          <cell r="D237">
            <v>43.87</v>
          </cell>
        </row>
        <row r="238">
          <cell r="A238" t="str">
            <v>74066/002</v>
          </cell>
          <cell r="B238" t="str">
            <v>Impermeabilização de superfície, com impermeabilizante flexível a base acrílica.</v>
          </cell>
          <cell r="C238" t="str">
            <v>m²</v>
          </cell>
          <cell r="D238">
            <v>62.82</v>
          </cell>
        </row>
        <row r="239">
          <cell r="A239" t="str">
            <v>74097/001</v>
          </cell>
          <cell r="B239" t="str">
            <v>Impermeabilização de superfície, com asfalto elastomérico.</v>
          </cell>
          <cell r="C239" t="str">
            <v>m²</v>
          </cell>
          <cell r="D239">
            <v>29.13</v>
          </cell>
        </row>
        <row r="240">
          <cell r="A240" t="str">
            <v>74106/001</v>
          </cell>
          <cell r="B240" t="str">
            <v>Impermeabilização de estruturas enterradas, com tinta asfáltica, duas demãos.</v>
          </cell>
          <cell r="C240" t="str">
            <v>m²</v>
          </cell>
          <cell r="D240">
            <v>7.24</v>
          </cell>
        </row>
        <row r="241">
          <cell r="A241" t="str">
            <v>73872/001</v>
          </cell>
          <cell r="B241" t="str">
            <v>Impermeabilização com pintura a base de resina epóxi alcatrão, uma demão.</v>
          </cell>
          <cell r="C241" t="str">
            <v>m²</v>
          </cell>
          <cell r="D241">
            <v>21.97</v>
          </cell>
        </row>
        <row r="242">
          <cell r="A242" t="str">
            <v>73872/002</v>
          </cell>
          <cell r="B242" t="str">
            <v>Impermeabilização com pintura a base de resina epóxi alcatrão, duas demãos.</v>
          </cell>
          <cell r="C242" t="str">
            <v>m²</v>
          </cell>
          <cell r="D242">
            <v>42.77</v>
          </cell>
        </row>
        <row r="243">
          <cell r="A243" t="str">
            <v>74025/001</v>
          </cell>
          <cell r="B243" t="str">
            <v>Impermeabilização de superfície com mastique betuminoso a frio, por metro.</v>
          </cell>
          <cell r="C243" t="str">
            <v>m</v>
          </cell>
          <cell r="D243">
            <v>42.53</v>
          </cell>
        </row>
        <row r="244">
          <cell r="A244" t="str">
            <v>74121/001</v>
          </cell>
          <cell r="B244" t="str">
            <v>Junta de dilatação para impermeabilização, com selante elástico monocomponente a base de poliuretano, dimensões 1x1cm.</v>
          </cell>
          <cell r="C244" t="str">
            <v>m</v>
          </cell>
          <cell r="D244">
            <v>15.9</v>
          </cell>
        </row>
        <row r="245">
          <cell r="A245" t="str">
            <v>74190/001</v>
          </cell>
          <cell r="B245" t="str">
            <v>Impermeabilização de superfície com mastique betuminoso a frio, por área.</v>
          </cell>
          <cell r="C245" t="str">
            <v>m²</v>
          </cell>
          <cell r="D245">
            <v>141.25</v>
          </cell>
        </row>
        <row r="246">
          <cell r="A246" t="str">
            <v>72308</v>
          </cell>
          <cell r="B246" t="str">
            <v>Eletroduto de aço galvanizado eletrolítico dn 20mm (3/4"), tipo leve, inclusive conexões - fornecimento e instalação</v>
          </cell>
          <cell r="C246" t="str">
            <v>m</v>
          </cell>
          <cell r="D246">
            <v>16.829999999999998</v>
          </cell>
        </row>
        <row r="247">
          <cell r="A247" t="str">
            <v>72309</v>
          </cell>
          <cell r="B247" t="str">
            <v>Eletroduto de aço galvanizado eletrolítico dn 25mm (1"), tipo leve, inclusive conexões - fornecimento e instalação</v>
          </cell>
          <cell r="C247" t="str">
            <v>m</v>
          </cell>
          <cell r="D247">
            <v>17.48</v>
          </cell>
        </row>
        <row r="248">
          <cell r="A248" t="str">
            <v>72310</v>
          </cell>
          <cell r="B248" t="str">
            <v>Eletroduto de aço galvanizado eletrolítico dn 40mm (1 1/2"), tipo semi-pesado, inclusive conexões - fornecimento e instalação</v>
          </cell>
          <cell r="C248" t="str">
            <v>m</v>
          </cell>
          <cell r="D248">
            <v>28.64</v>
          </cell>
        </row>
        <row r="249">
          <cell r="A249" t="str">
            <v>73963/032</v>
          </cell>
          <cell r="B249" t="str">
            <v>Poço visita esg sanit anel conc pre-mold prof=1,70m c/tampão ff tipo médio(ad)d=60cm 125kg/degraus ff/rejuntamento aneis/ revest liso calha interna c/arg cim/areia 1:4. base/banqueta em concr fck=10mpa</v>
          </cell>
          <cell r="C249" t="str">
            <v>un</v>
          </cell>
          <cell r="D249">
            <v>1348.61</v>
          </cell>
        </row>
        <row r="250">
          <cell r="A250" t="str">
            <v>73963/033</v>
          </cell>
          <cell r="B250" t="str">
            <v>Poço visita esg sanit anel conc pre-mold prof=2,00m c/tampão ff tipo médio(ad)d=60cm 125kg/degraus ff/rejuntamento aneis/ revest liso calha interna c/arg cim/areia 1:4. base/banqueta em concr fck=10mpa</v>
          </cell>
          <cell r="C250" t="str">
            <v>un</v>
          </cell>
          <cell r="D250">
            <v>1466.42</v>
          </cell>
        </row>
        <row r="251">
          <cell r="A251" t="str">
            <v>73963/034</v>
          </cell>
          <cell r="B251" t="str">
            <v>Poço visita esg sanit anel conc pre mold prof=2,30m c/tampão ff tipo médio(ad)d=60cm 125kg/degraus ff/rejuntamento aneis/ revest liso calha interna c/arg cim/areia 1:4. base/banqueta em concr fck=10mpa</v>
          </cell>
          <cell r="C251" t="str">
            <v>un</v>
          </cell>
          <cell r="D251">
            <v>1537.65</v>
          </cell>
        </row>
        <row r="252">
          <cell r="A252" t="str">
            <v>73963/035</v>
          </cell>
          <cell r="B252" t="str">
            <v>Poço visita esg sanit anel conc pre-mold prof=2,60m c/tampão ff tipo médio(ad)d=60cm 125kg/degraus ff/rejuntamento aneis/ revest liso calha interna c/arg cim/areia 1:4. base/banqueta em concr fck=10mpa</v>
          </cell>
          <cell r="C252" t="str">
            <v>un</v>
          </cell>
          <cell r="D252">
            <v>1655.47</v>
          </cell>
        </row>
        <row r="253">
          <cell r="A253" t="str">
            <v>73963/036</v>
          </cell>
          <cell r="B253" t="str">
            <v>Poço visita esg sanit anel conc pre-mold prof=2,90m c/tampão ff tipo médio(ad) d=60cm 125kg/degraus ff/rejuntamento aneis/ revest liso calha interna c/arg cim/areia 1:4. base/banqueta em concr fck=10mpa</v>
          </cell>
          <cell r="C253" t="str">
            <v>un</v>
          </cell>
          <cell r="D253">
            <v>1773.28</v>
          </cell>
        </row>
        <row r="254">
          <cell r="A254" t="str">
            <v>73963/037</v>
          </cell>
          <cell r="B254" t="str">
            <v>Poço visita esg sanit anel conc pre-mold prof=3,20m c/tampão ff tipo médio(ad)d=60cm 125kg/degraus ff/rejuntamento aneis/ revest liso calha interna c/arg cim/areia 1:4. base/banqueta em concr fck=10mpa</v>
          </cell>
          <cell r="C254" t="str">
            <v>un</v>
          </cell>
          <cell r="D254">
            <v>1891.09</v>
          </cell>
        </row>
        <row r="255">
          <cell r="A255" t="str">
            <v>73963/038</v>
          </cell>
          <cell r="B255" t="str">
            <v>Poço visita esg sanit anel conc pre-mold prof=3,50m c/tampão ff tipo médio(ad)d=60cm 125kg/degraus ff/rejuntamento/aneis/ revest liso calha interna c/arg cim/areia 1:4. base/banqueta em concr fck=10mpa</v>
          </cell>
          <cell r="C255" t="str">
            <v>un</v>
          </cell>
          <cell r="D255">
            <v>2009.44</v>
          </cell>
        </row>
        <row r="256">
          <cell r="A256" t="str">
            <v>73963/039</v>
          </cell>
          <cell r="B256" t="str">
            <v>Poço visita esg sanit anel conc pre-mold prof=3,80m c/tampão ff tipo médio(ad)d=60cm 125kg/degraus ff/rejuntamento aneis/ revest liso calha interna c/arg cim/areia 1:4. base/banqueta em concr fck=10mpa</v>
          </cell>
          <cell r="C256" t="str">
            <v>un</v>
          </cell>
          <cell r="D256">
            <v>2127.6</v>
          </cell>
        </row>
        <row r="257">
          <cell r="A257" t="str">
            <v>73963/040</v>
          </cell>
          <cell r="B257" t="str">
            <v>Poço visita esg sanit anel conc pre-mold prof=4,10m c/tampão ff tipo médio(ad)d=60cm 125kg/degraus ff/rejuntamento aneis/ revest liso calha interna c/arg cim/areia 1:4. base/banqueta em concr fck=10mpa</v>
          </cell>
          <cell r="C257" t="str">
            <v>un</v>
          </cell>
          <cell r="D257">
            <v>2242.87</v>
          </cell>
        </row>
        <row r="258">
          <cell r="A258" t="str">
            <v>73963/041</v>
          </cell>
          <cell r="B258" t="str">
            <v>Poço visita esg sanit anel conc pre mold prof=4,40m c/tampão ff tipo médio(ad)d=60cm 125kg/degraus ff/rejuntamento aneis/ revest liso calha interna c/arg cim/areia 1:4. base/banqueta em concr fck=10mpa</v>
          </cell>
          <cell r="C258" t="str">
            <v>un</v>
          </cell>
          <cell r="D258">
            <v>2357.5300000000002</v>
          </cell>
        </row>
        <row r="259">
          <cell r="A259" t="str">
            <v>73963/042</v>
          </cell>
          <cell r="B259" t="str">
            <v>Poço visita esg sanit anel conc pre-mold prof=4,70m c/tampão ff tipo médio(ad)d=60cm 125kg/degraus ff/rejuntamento aneis/ revest liso calha interna c/arg cim/areia 1:4. base/banqueta em concr fck=10mpa</v>
          </cell>
          <cell r="C259" t="str">
            <v>un</v>
          </cell>
          <cell r="D259">
            <v>2481.46</v>
          </cell>
        </row>
        <row r="260">
          <cell r="A260" t="str">
            <v>73963/043</v>
          </cell>
          <cell r="B260" t="str">
            <v>Poço visita esg sanit anel conc pre-mold prof=5,00m c/tampão ff tipo médio(ad)d=60cm 125kg/degraus ff/rejuntamento aneis/ revest liso calha interna c/arg cim/areia 1:4. base/banqueta em concr fck=10mpa</v>
          </cell>
          <cell r="C260" t="str">
            <v>un</v>
          </cell>
          <cell r="D260">
            <v>2569.6999999999998</v>
          </cell>
        </row>
        <row r="261">
          <cell r="A261" t="str">
            <v>73963/044</v>
          </cell>
          <cell r="B261" t="str">
            <v>Poço visita esg sanit anel conc pre-mold prof=0,80m c/tampão ff tipo médio(ad)d=60cm 125kg/degraus ff/rejuntamento aneis/ revest liso calha interna c/arg cim/areia 1:4. base/banqueta em concr fck=10mpa</v>
          </cell>
          <cell r="C261" t="str">
            <v>un</v>
          </cell>
          <cell r="D261">
            <v>624.32000000000005</v>
          </cell>
        </row>
        <row r="262">
          <cell r="A262" t="str">
            <v>73963/045</v>
          </cell>
          <cell r="B262" t="str">
            <v>Poço de visita para rede de esg. sanit., em aneis de concreto, diâmetro = 60cm e 110cm, prof = 240cm, incluindo degrau, excluindo tampão ferro fundido.</v>
          </cell>
          <cell r="C262" t="str">
            <v>un</v>
          </cell>
          <cell r="D262">
            <v>1353.42</v>
          </cell>
        </row>
        <row r="263">
          <cell r="A263" t="str">
            <v>73963/046</v>
          </cell>
          <cell r="B263" t="str">
            <v>Poço de visita para rede de esg. sanit., em aneis de concreto, diâmetro = 60cm e 110cm, prof = 250cm, incluindo degrau, excluindo tampão ferro fundido.</v>
          </cell>
          <cell r="C263" t="str">
            <v>un</v>
          </cell>
          <cell r="D263">
            <v>1369.67</v>
          </cell>
        </row>
        <row r="264">
          <cell r="A264" t="str">
            <v>73963/047</v>
          </cell>
          <cell r="B264" t="str">
            <v>Poço de visita para rede de esg. sanit., em aneis de concreto, diâmetro = 60cm e 110cm, prof = 280cm, incluindo degrau, excluindo tampão ferro fundido.</v>
          </cell>
          <cell r="C264" t="str">
            <v>un</v>
          </cell>
          <cell r="D264">
            <v>1498.34</v>
          </cell>
        </row>
        <row r="265">
          <cell r="A265" t="str">
            <v>73963/048</v>
          </cell>
          <cell r="B265" t="str">
            <v>Poço de visita para rede de esg. sanit., em aneis de concreto, diâmetro = 60cm e 110cm, prof = 310cm, incluindo degrau, excluindo tampão ferro fundido.</v>
          </cell>
          <cell r="C265" t="str">
            <v>un</v>
          </cell>
          <cell r="D265">
            <v>1590.4</v>
          </cell>
        </row>
        <row r="266">
          <cell r="A266" t="str">
            <v>74124/001</v>
          </cell>
          <cell r="B266" t="str">
            <v>Poço visita ag pluv:conc arm 1x1x1,40m coletor d=40 a 50cm parede e=15cm base conc fck=10mpa revest c/arg cim/areia 1:4 degraus ff incl forn todos materiais</v>
          </cell>
          <cell r="C266" t="str">
            <v>un</v>
          </cell>
          <cell r="D266">
            <v>1717.36</v>
          </cell>
        </row>
        <row r="267">
          <cell r="A267" t="str">
            <v>74124/002</v>
          </cell>
          <cell r="B267" t="str">
            <v>Poço visita ag pluv:conc arm 1,10x1,10x1,40m coletor d=60cm parede e=15cm base conc fck=10mpa revest c/arg cim/areia 1:4 degraus ff incl forn todos materiais</v>
          </cell>
          <cell r="C267" t="str">
            <v>un</v>
          </cell>
          <cell r="D267">
            <v>1980.95</v>
          </cell>
        </row>
        <row r="268">
          <cell r="A268" t="str">
            <v>74124/003</v>
          </cell>
          <cell r="B268" t="str">
            <v>Poço visita ag pluv:conc arm 1,20x1,20x1,40m coletor d=70cm parede e=15cm base conc fck=10mpa revest c/arg cim/areia 1:4 degraus ff incl forn todos materiais</v>
          </cell>
          <cell r="C268" t="str">
            <v>un</v>
          </cell>
          <cell r="D268">
            <v>2146.83</v>
          </cell>
        </row>
        <row r="269">
          <cell r="A269" t="str">
            <v>74124/004</v>
          </cell>
          <cell r="B269" t="str">
            <v>Poço visita ag pluv:conc arm 1,30x1,30x1,40m coletor d=80cm parede e=15cm base conc fck=10mpa revest c/arg cim/areia 1:4 degraus ff incl forn todos materiais</v>
          </cell>
          <cell r="C269" t="str">
            <v>un</v>
          </cell>
          <cell r="D269">
            <v>2443.36</v>
          </cell>
        </row>
        <row r="270">
          <cell r="A270" t="str">
            <v>74124/005</v>
          </cell>
          <cell r="B270" t="str">
            <v>Poço visita concreto armado p/ag pluv 1,40x1,40x1,50m coletor d=90cm parede e=15cm base concreto fck=10mpa revestido c/arg cim/areia 1:4 degraus ff incl forn todos materiais</v>
          </cell>
          <cell r="C270" t="str">
            <v>un</v>
          </cell>
          <cell r="D270">
            <v>2835.22</v>
          </cell>
        </row>
        <row r="271">
          <cell r="A271" t="str">
            <v>5970</v>
          </cell>
          <cell r="B271" t="str">
            <v>Forma tábua para concreto em fundação, c/ reaproveitamento 2x.</v>
          </cell>
          <cell r="C271" t="str">
            <v>m²</v>
          </cell>
          <cell r="D271">
            <v>42.1</v>
          </cell>
        </row>
        <row r="272">
          <cell r="A272" t="str">
            <v>68328</v>
          </cell>
          <cell r="B272" t="str">
            <v>Junta de dilatação com isopor 10 mm</v>
          </cell>
          <cell r="C272" t="str">
            <v>m²</v>
          </cell>
          <cell r="D272">
            <v>15.31</v>
          </cell>
        </row>
        <row r="273">
          <cell r="A273" t="str">
            <v>7045</v>
          </cell>
          <cell r="B273" t="str">
            <v>Motobomba trash (para água suja) auto escorvante, motor gasolina de 6,41 hp, diâmetros de sucção x recalque: 3 x 3, hm/q = 10 mca / 60 m³/h a 23 mca / 0 m³/h - juros. af_10/2014</v>
          </cell>
          <cell r="C273" t="str">
            <v>h</v>
          </cell>
          <cell r="D273">
            <v>0.04</v>
          </cell>
        </row>
        <row r="274">
          <cell r="A274" t="str">
            <v>40780</v>
          </cell>
          <cell r="B274" t="str">
            <v>Regularização de superfície de conc. aparente</v>
          </cell>
          <cell r="C274" t="str">
            <v>m²</v>
          </cell>
          <cell r="D274">
            <v>6.78</v>
          </cell>
        </row>
        <row r="275">
          <cell r="A275" t="str">
            <v>73846/001</v>
          </cell>
          <cell r="B275" t="str">
            <v>Muro de arrimo celular peças pré-moldadas concreto excl formas incl confecção das peças montagem e compactação do solo de enchimento.</v>
          </cell>
          <cell r="C275" t="str">
            <v>m³</v>
          </cell>
          <cell r="D275">
            <v>225.97</v>
          </cell>
        </row>
        <row r="276">
          <cell r="A276" t="str">
            <v>73846/002</v>
          </cell>
          <cell r="B276" t="str">
            <v>Muro de arrimo celular peças pré-moldadas concreto excl matériais e formas incl confecção peças montagem e compactação do solo(enchimento)</v>
          </cell>
          <cell r="C276" t="str">
            <v>m³</v>
          </cell>
          <cell r="D276">
            <v>89.6</v>
          </cell>
        </row>
        <row r="277">
          <cell r="A277" t="str">
            <v>73972/001</v>
          </cell>
          <cell r="B277" t="str">
            <v>Concreto fck=25mpa, virado em betoneira, sem lançamento</v>
          </cell>
          <cell r="C277" t="str">
            <v>m³</v>
          </cell>
          <cell r="D277">
            <v>343.2</v>
          </cell>
        </row>
        <row r="278">
          <cell r="A278" t="str">
            <v>73972/002</v>
          </cell>
          <cell r="B278" t="str">
            <v>Concreto fck=20mpa, virado em betoneira, sem lançamento</v>
          </cell>
          <cell r="C278" t="str">
            <v>m³</v>
          </cell>
          <cell r="D278">
            <v>329.81</v>
          </cell>
        </row>
        <row r="279">
          <cell r="A279" t="str">
            <v>73983/001</v>
          </cell>
          <cell r="B279" t="str">
            <v>Concreto fck=15mpa, virado em betoneira, sem lançamento, com impermeabilizante</v>
          </cell>
          <cell r="C279" t="str">
            <v>m³</v>
          </cell>
          <cell r="D279">
            <v>330.52</v>
          </cell>
        </row>
        <row r="280">
          <cell r="A280" t="str">
            <v>74004/003</v>
          </cell>
          <cell r="B280" t="str">
            <v>Concreto grout, preparado no local, lançado e adensado</v>
          </cell>
          <cell r="C280" t="str">
            <v>m³</v>
          </cell>
          <cell r="D280">
            <v>408.72</v>
          </cell>
        </row>
        <row r="281">
          <cell r="A281" t="str">
            <v>74115/001</v>
          </cell>
          <cell r="B281" t="str">
            <v>Execução de lastro em concreto (1:2,5:6), preparo manual</v>
          </cell>
          <cell r="C281" t="str">
            <v>m³</v>
          </cell>
          <cell r="D281">
            <v>308.62</v>
          </cell>
        </row>
        <row r="282">
          <cell r="A282" t="str">
            <v>72085</v>
          </cell>
          <cell r="B282" t="str">
            <v>Recolocação de ripas em madeiramento de telhado, considerando reaproveitamento de material</v>
          </cell>
          <cell r="C282" t="str">
            <v>m</v>
          </cell>
          <cell r="D282">
            <v>1.28</v>
          </cell>
        </row>
        <row r="283">
          <cell r="A283" t="str">
            <v>72086</v>
          </cell>
          <cell r="B283" t="str">
            <v>Recolocação de madeiramento do telhado - caibros, considerando reaprov eitamento de material</v>
          </cell>
          <cell r="C283" t="str">
            <v>m</v>
          </cell>
          <cell r="D283">
            <v>3.9</v>
          </cell>
        </row>
        <row r="284">
          <cell r="A284" t="str">
            <v>72088</v>
          </cell>
          <cell r="B284" t="str">
            <v>Recolocação de ferragens em madeiramento de telhado, considerando reaproveitamento de material</v>
          </cell>
          <cell r="C284" t="str">
            <v>un</v>
          </cell>
          <cell r="D284">
            <v>7.64</v>
          </cell>
        </row>
        <row r="285">
          <cell r="A285" t="str">
            <v>72089</v>
          </cell>
          <cell r="B285" t="str">
            <v>Recolocação de telhas cerâmicas tipo francesa, considerando reaproveitamento de material</v>
          </cell>
          <cell r="C285" t="str">
            <v>m²</v>
          </cell>
          <cell r="D285">
            <v>7.46</v>
          </cell>
        </row>
        <row r="286">
          <cell r="A286" t="str">
            <v>72091</v>
          </cell>
          <cell r="B286" t="str">
            <v>Recolocação de telhas cerâmicas tipo plan, considerando reaproveitamento de material</v>
          </cell>
          <cell r="C286" t="str">
            <v>m²</v>
          </cell>
          <cell r="D286">
            <v>26.74</v>
          </cell>
        </row>
        <row r="287">
          <cell r="A287" t="str">
            <v>72101</v>
          </cell>
          <cell r="B287" t="str">
            <v>Revisao geral de telhados de telhas cerâmicas</v>
          </cell>
          <cell r="C287" t="str">
            <v>m²</v>
          </cell>
          <cell r="D287">
            <v>4.71</v>
          </cell>
        </row>
        <row r="288">
          <cell r="A288" t="str">
            <v>72103</v>
          </cell>
          <cell r="B288" t="str">
            <v>Recolocação de cumeeiras cerâmicas com argamassa traço 1:2:8 (cimento, cal e areia), considerando aproveitamento do material</v>
          </cell>
          <cell r="C288" t="str">
            <v>m</v>
          </cell>
          <cell r="D288">
            <v>13.39</v>
          </cell>
        </row>
        <row r="289">
          <cell r="A289" t="str">
            <v>73938/001</v>
          </cell>
          <cell r="B289" t="str">
            <v>Cobertura em telha cerâmica tipo colonial, com argamassa traço 1:3 (cimento e areia)</v>
          </cell>
          <cell r="C289" t="str">
            <v>m²</v>
          </cell>
          <cell r="D289">
            <v>66.97</v>
          </cell>
        </row>
        <row r="290">
          <cell r="A290" t="str">
            <v>73938/002</v>
          </cell>
          <cell r="B290" t="str">
            <v>Cobertura em telha cerâmica tipo plan, excluindo madeiramento</v>
          </cell>
          <cell r="C290" t="str">
            <v>m²</v>
          </cell>
          <cell r="D290">
            <v>49.1</v>
          </cell>
        </row>
        <row r="291">
          <cell r="A291" t="str">
            <v>73938/003</v>
          </cell>
          <cell r="B291" t="str">
            <v>Cobertura em telha cerâmica tipo francesa ou marselha, excluindo madeiramento</v>
          </cell>
          <cell r="C291" t="str">
            <v>m²</v>
          </cell>
          <cell r="D291">
            <v>42.27</v>
          </cell>
        </row>
        <row r="292">
          <cell r="A292" t="str">
            <v>73938/004</v>
          </cell>
          <cell r="B292" t="str">
            <v>Cobertura em telha cerâmica tipo canal, com argamassa traço 1:3 (cimento e areia) e arame recozido</v>
          </cell>
          <cell r="C292" t="str">
            <v>m²</v>
          </cell>
          <cell r="D292">
            <v>66.97</v>
          </cell>
        </row>
        <row r="293">
          <cell r="A293" t="str">
            <v>73938/005</v>
          </cell>
          <cell r="B293" t="str">
            <v>Cobertura em telha cerâmica tipo paulista, com argamassa traço 1:3 (cimento e areia) e arame recozido</v>
          </cell>
          <cell r="C293" t="str">
            <v>m²</v>
          </cell>
          <cell r="D293">
            <v>130.97999999999999</v>
          </cell>
        </row>
        <row r="294">
          <cell r="A294" t="str">
            <v>73938/006</v>
          </cell>
          <cell r="B294" t="str">
            <v>Cordão de arremate em beirais com telha cerâmica embocada traço 1:2:8 (cimento, cal e areia)</v>
          </cell>
          <cell r="C294" t="str">
            <v>m</v>
          </cell>
          <cell r="D294">
            <v>16.34</v>
          </cell>
        </row>
        <row r="295">
          <cell r="A295" t="str">
            <v>73938/007</v>
          </cell>
          <cell r="B295" t="str">
            <v>Embocamento de última fiada de telha plan, colonial ou paulista, com argamassa traço 1:2:8 (cimento, cal e areia)</v>
          </cell>
          <cell r="C295" t="str">
            <v>m</v>
          </cell>
          <cell r="D295">
            <v>8.39</v>
          </cell>
        </row>
        <row r="296">
          <cell r="A296" t="str">
            <v>72092</v>
          </cell>
          <cell r="B296" t="str">
            <v>Recolocação de telhas onduladas com massa para vedação, considerando reaproveitamento de material</v>
          </cell>
          <cell r="C296" t="str">
            <v>m²</v>
          </cell>
          <cell r="D296">
            <v>7.44</v>
          </cell>
        </row>
        <row r="297">
          <cell r="A297" t="str">
            <v>72093</v>
          </cell>
          <cell r="B297" t="str">
            <v>Recolocação de telha de fibrocimento estrutural largura útil 49cm ou 4 4cm, considerando o reaproveitamento do material a exceção do conjunto de arruelas de vedação</v>
          </cell>
          <cell r="C297" t="str">
            <v>m²</v>
          </cell>
          <cell r="D297">
            <v>7.37</v>
          </cell>
        </row>
        <row r="298">
          <cell r="A298" t="str">
            <v>72094</v>
          </cell>
          <cell r="B298" t="str">
            <v>Recolocação de telha de fibrocimento estrutural largura útil 90cm, considerando o reaproveitamento do material a exceção do conjunto de arruelas de vedação</v>
          </cell>
          <cell r="C298" t="str">
            <v>m²</v>
          </cell>
          <cell r="D298">
            <v>7.28</v>
          </cell>
        </row>
        <row r="299">
          <cell r="A299" t="str">
            <v>73633</v>
          </cell>
          <cell r="B299" t="str">
            <v>Cobertura com telha de fibrocimento estrutural largura útil 90cm, incluso acessórios de fixação e vedação</v>
          </cell>
          <cell r="C299" t="str">
            <v>m²</v>
          </cell>
          <cell r="D299">
            <v>72.400000000000006</v>
          </cell>
        </row>
        <row r="300">
          <cell r="A300" t="str">
            <v>73634</v>
          </cell>
          <cell r="B300" t="str">
            <v>Cobertura com telha de fibrocimento estrutural largura útil 49cm ou 44 cm, incluso acessórios de fixação e vedação, excluindo madeiramento</v>
          </cell>
          <cell r="C300" t="str">
            <v>m²</v>
          </cell>
          <cell r="D300">
            <v>88.01</v>
          </cell>
        </row>
        <row r="301">
          <cell r="A301" t="str">
            <v>74088/001</v>
          </cell>
          <cell r="B301" t="str">
            <v>Telhamento com telha de fibrocimento ondulada, espessura 6mm, incluso juntas de vedação e acessórios de fixação, excluindo madeiramento</v>
          </cell>
          <cell r="C301" t="str">
            <v>m²</v>
          </cell>
          <cell r="D301">
            <v>28.85</v>
          </cell>
        </row>
        <row r="302">
          <cell r="A302" t="str">
            <v>73866/001</v>
          </cell>
          <cell r="B302" t="str">
            <v>Estrutura para cobertura tipo fink, em alumínio anodizado, vão de 20m, espaçamento das tesouras de 5m até 6,5m</v>
          </cell>
          <cell r="C302" t="str">
            <v>m²</v>
          </cell>
          <cell r="D302">
            <v>623.45000000000005</v>
          </cell>
        </row>
        <row r="303">
          <cell r="A303" t="str">
            <v>73866/002</v>
          </cell>
          <cell r="B303" t="str">
            <v>Estrutura para cobertura tipo fink, em alumínio anodizado, vão de 30m, espaçamento das tesouras de 5m até 6,5m</v>
          </cell>
          <cell r="C303" t="str">
            <v>m²</v>
          </cell>
          <cell r="D303">
            <v>654.45000000000005</v>
          </cell>
        </row>
        <row r="304">
          <cell r="A304" t="str">
            <v>73866/003</v>
          </cell>
          <cell r="B304" t="str">
            <v>Estrutura para cobertura tipo fink, em alumínio anodizado, vão de 40m, espaçamento das tesouras de 5m até 6,5m</v>
          </cell>
          <cell r="C304" t="str">
            <v>m²</v>
          </cell>
          <cell r="D304">
            <v>684.43</v>
          </cell>
        </row>
        <row r="305">
          <cell r="A305" t="str">
            <v>73866/004</v>
          </cell>
          <cell r="B305" t="str">
            <v>Estrutura para cobertura em arco, em alumínio anodizado, vão de 20m, espaçamento de 5m até 6,5m</v>
          </cell>
          <cell r="C305" t="str">
            <v>m²</v>
          </cell>
          <cell r="D305">
            <v>570.82000000000005</v>
          </cell>
        </row>
        <row r="306">
          <cell r="A306" t="str">
            <v>73866/005</v>
          </cell>
          <cell r="B306" t="str">
            <v>Estrutura para cobertura em arco, em alumínio anodizado, vão de 30m, espaçamento de 5m até 6,5m</v>
          </cell>
          <cell r="C306" t="str">
            <v>m²</v>
          </cell>
          <cell r="D306">
            <v>606.99</v>
          </cell>
        </row>
        <row r="307">
          <cell r="A307" t="str">
            <v>73866/006</v>
          </cell>
          <cell r="B307" t="str">
            <v>Estrutura para cobertura em arco, em alumínio anodizado, vão de 40m, espaçamento de 5m até 6,5m</v>
          </cell>
          <cell r="C307" t="str">
            <v>m²</v>
          </cell>
          <cell r="D307">
            <v>636.89</v>
          </cell>
        </row>
        <row r="308">
          <cell r="A308" t="str">
            <v>73866/007</v>
          </cell>
          <cell r="B308" t="str">
            <v>Estrutura para cobertura tipo shed, em alumínio anodizado, vão de 20m, espaçamento das tesouras de 5m até 6,5m</v>
          </cell>
          <cell r="C308" t="str">
            <v>m²</v>
          </cell>
          <cell r="D308">
            <v>680.26</v>
          </cell>
        </row>
        <row r="309">
          <cell r="A309" t="str">
            <v>73866/008</v>
          </cell>
          <cell r="B309" t="str">
            <v>Estrutura para cobertura tipo shed, em alumínio anodizado, vão de 30m, espaçamento das tesouras de 5m até 6,5m</v>
          </cell>
          <cell r="C309" t="str">
            <v>m²</v>
          </cell>
          <cell r="D309">
            <v>823.5</v>
          </cell>
        </row>
        <row r="310">
          <cell r="A310" t="str">
            <v>73866/009</v>
          </cell>
          <cell r="B310" t="str">
            <v>Estrutura para cobertura tipo shed, em alumínio anodizado, vão de 40m, espaçamento das tesouras de 5m até 6,5m</v>
          </cell>
          <cell r="C310" t="str">
            <v>m²</v>
          </cell>
          <cell r="D310">
            <v>854.14</v>
          </cell>
        </row>
        <row r="311">
          <cell r="A311" t="str">
            <v>73867/001</v>
          </cell>
          <cell r="B311" t="str">
            <v>Estrutura tipo espacial em alumínio anodizado, vão de 20m</v>
          </cell>
          <cell r="C311" t="str">
            <v>m²</v>
          </cell>
          <cell r="D311">
            <v>267.86</v>
          </cell>
        </row>
        <row r="312">
          <cell r="A312" t="str">
            <v>74027/004</v>
          </cell>
          <cell r="B312" t="str">
            <v>Grupo gerador 150/170 kva motor diesel - material na operação</v>
          </cell>
          <cell r="C312" t="str">
            <v>h</v>
          </cell>
          <cell r="D312">
            <v>98.88</v>
          </cell>
        </row>
        <row r="313">
          <cell r="A313" t="str">
            <v>72311</v>
          </cell>
          <cell r="B313" t="str">
            <v>Eletroduto de aço galvanizado eletrolítico dn 50mm (2), tipo semi-pesado, inclusive conexões - fornecimento e instalação</v>
          </cell>
          <cell r="C313" t="str">
            <v>m</v>
          </cell>
          <cell r="D313">
            <v>31.24</v>
          </cell>
        </row>
        <row r="314">
          <cell r="A314" t="str">
            <v>72312</v>
          </cell>
          <cell r="B314" t="str">
            <v>Eletroduto de aço galvanizado eletrolítico dn 62mm (2 1/2"), tipo semi-pesado, inclusive conexões - fornecimento e instalação</v>
          </cell>
          <cell r="C314" t="str">
            <v>m</v>
          </cell>
          <cell r="D314">
            <v>42.92</v>
          </cell>
        </row>
        <row r="315">
          <cell r="A315" t="str">
            <v>72316</v>
          </cell>
          <cell r="B315" t="str">
            <v>Eletroduto de aço galvanizado eletrolítico dn 75mm (3"), tipo semi-pesado, inclusive conexões - fornecimento e instalação</v>
          </cell>
          <cell r="C315" t="str">
            <v>m</v>
          </cell>
          <cell r="D315">
            <v>49.17</v>
          </cell>
        </row>
        <row r="316">
          <cell r="A316" t="str">
            <v>73627</v>
          </cell>
          <cell r="B316" t="str">
            <v>Eletroduto de aço galvanizado eletrolítico dn 16mm (1/2"), tipo leve, inclusive conexões - fornecimento e instalação</v>
          </cell>
          <cell r="C316" t="str">
            <v>m</v>
          </cell>
          <cell r="D316">
            <v>15.98</v>
          </cell>
        </row>
        <row r="317">
          <cell r="A317" t="str">
            <v>73798/001</v>
          </cell>
          <cell r="B317" t="str">
            <v>Duto espiral flexível singelo pead d=50mm(2") revestido com pvc com fio guia de aço galvanizado, lançado direto no solo, incl conexões</v>
          </cell>
          <cell r="C317" t="str">
            <v>m</v>
          </cell>
          <cell r="D317">
            <v>22.07</v>
          </cell>
        </row>
        <row r="318">
          <cell r="A318" t="str">
            <v>7011</v>
          </cell>
          <cell r="B318" t="str">
            <v>Escavação e acerto manual na faixa de 0,45m de largura p/ execução de meio-fio e sarjeta conjugados</v>
          </cell>
          <cell r="C318" t="str">
            <v>m</v>
          </cell>
          <cell r="D318">
            <v>4.1399999999999997</v>
          </cell>
        </row>
        <row r="319">
          <cell r="A319" t="str">
            <v>72838</v>
          </cell>
          <cell r="B319" t="str">
            <v>Transporte comercial com caminhão carroceria 9 t, rodovia em leito natural</v>
          </cell>
          <cell r="C319" t="str">
            <v>t.km</v>
          </cell>
          <cell r="D319">
            <v>0.72</v>
          </cell>
        </row>
        <row r="320">
          <cell r="A320" t="str">
            <v>72839</v>
          </cell>
          <cell r="B320" t="str">
            <v>Transporte comercial com caminhão carroceria 9 t, rodovia com revestimento primário</v>
          </cell>
          <cell r="C320" t="str">
            <v>t.km</v>
          </cell>
          <cell r="D320">
            <v>0.57999999999999996</v>
          </cell>
        </row>
        <row r="321">
          <cell r="A321" t="str">
            <v>72840</v>
          </cell>
          <cell r="B321" t="str">
            <v>Transporte comercial com caminhão carroceria 9 t, rodovia pavimentada</v>
          </cell>
          <cell r="C321" t="str">
            <v>t.km</v>
          </cell>
          <cell r="D321">
            <v>0.48</v>
          </cell>
        </row>
        <row r="322">
          <cell r="A322" t="str">
            <v>72841</v>
          </cell>
          <cell r="B322" t="str">
            <v>Transporte comercial com caminhão basculante 6 m3, rodovia em leito natural</v>
          </cell>
          <cell r="C322" t="str">
            <v>t.km</v>
          </cell>
          <cell r="D322">
            <v>0.91</v>
          </cell>
        </row>
        <row r="323">
          <cell r="A323" t="str">
            <v>72842</v>
          </cell>
          <cell r="B323" t="str">
            <v>Transporte comercial com caminhão basculante 6 m3, rodovia com revestimento primário</v>
          </cell>
          <cell r="C323" t="str">
            <v>t.km</v>
          </cell>
          <cell r="D323">
            <v>0.73</v>
          </cell>
        </row>
        <row r="324">
          <cell r="A324" t="str">
            <v>72843</v>
          </cell>
          <cell r="B324" t="str">
            <v>Transporte comercial com caminhão basculante 6 m3, rodovia pavimentada</v>
          </cell>
          <cell r="C324" t="str">
            <v>t.km</v>
          </cell>
          <cell r="D324">
            <v>0.61</v>
          </cell>
        </row>
        <row r="325">
          <cell r="A325" t="str">
            <v>72844</v>
          </cell>
          <cell r="B325" t="str">
            <v>Carga, manobras e descarga de areia, brita, pedra de mão e solos com caminhão basculante 6 m3 (descarga livre)</v>
          </cell>
          <cell r="C325" t="str">
            <v>ton</v>
          </cell>
          <cell r="D325">
            <v>0.63</v>
          </cell>
        </row>
        <row r="326">
          <cell r="A326" t="str">
            <v>72845</v>
          </cell>
          <cell r="B326" t="str">
            <v>Carga, manobras e descarga de brita para tratamentos superficiais, com caminhão basculante 6 m3</v>
          </cell>
          <cell r="C326" t="str">
            <v>ton</v>
          </cell>
          <cell r="D326">
            <v>3.82</v>
          </cell>
        </row>
        <row r="327">
          <cell r="A327" t="str">
            <v>72846</v>
          </cell>
          <cell r="B327" t="str">
            <v>Carga, manobras e descarga de mistura betuminosa a quente, com caminha o basculante 6 m3</v>
          </cell>
          <cell r="C327" t="str">
            <v>ton</v>
          </cell>
          <cell r="D327">
            <v>3.15</v>
          </cell>
        </row>
        <row r="328">
          <cell r="A328" t="str">
            <v>72847</v>
          </cell>
          <cell r="B328" t="str">
            <v>Carga, manobras e descarga de mistura betuminosa a frio, com caminhão basculante 6 m3</v>
          </cell>
          <cell r="C328" t="str">
            <v>ton</v>
          </cell>
          <cell r="D328">
            <v>6.8</v>
          </cell>
        </row>
        <row r="329">
          <cell r="A329" t="str">
            <v>72848</v>
          </cell>
          <cell r="B329" t="str">
            <v>Carga, manobras e descarga de brita para base de macadame, com caminha o basculante 6 m3</v>
          </cell>
          <cell r="C329" t="str">
            <v>ton</v>
          </cell>
          <cell r="D329">
            <v>1.7</v>
          </cell>
        </row>
        <row r="330">
          <cell r="A330" t="str">
            <v>72849</v>
          </cell>
          <cell r="B330" t="str">
            <v>Carga, manobras e descarga de misturas de solos e agregados (bases est abilizadas em usina) com caminhão basculante 6 m3</v>
          </cell>
          <cell r="C330" t="str">
            <v>ton</v>
          </cell>
          <cell r="D330">
            <v>2.17</v>
          </cell>
        </row>
        <row r="331">
          <cell r="A331" t="str">
            <v>72850</v>
          </cell>
          <cell r="B331" t="str">
            <v>Carga, manobras e descarga de materiais diversos, com caminhão carroce ria 9t (carga e descarga manuais)</v>
          </cell>
          <cell r="C331" t="str">
            <v>ton</v>
          </cell>
          <cell r="D331">
            <v>9.09</v>
          </cell>
        </row>
        <row r="332">
          <cell r="A332" t="str">
            <v>72851</v>
          </cell>
          <cell r="B332" t="str">
            <v>Transporte local com caminhão basculante 6 m3, rodovia em leito natura l, dmt até 200 m</v>
          </cell>
          <cell r="C332" t="str">
            <v>m³</v>
          </cell>
          <cell r="D332">
            <v>3.1</v>
          </cell>
        </row>
        <row r="333">
          <cell r="A333" t="str">
            <v>72852</v>
          </cell>
          <cell r="B333" t="str">
            <v>Transporte local com caminhão basculante 6 m3, rodovia em leito natura l, dmt 200 a 400 m</v>
          </cell>
          <cell r="C333" t="str">
            <v>m³</v>
          </cell>
          <cell r="D333">
            <v>3.18</v>
          </cell>
        </row>
        <row r="334">
          <cell r="A334" t="str">
            <v>72853</v>
          </cell>
          <cell r="B334" t="str">
            <v>Transporte local com caminhão basculante 6 m3, rodovia em leito natura l, dmt 400 a 600 m</v>
          </cell>
          <cell r="C334" t="str">
            <v>m³</v>
          </cell>
          <cell r="D334">
            <v>3.26</v>
          </cell>
        </row>
        <row r="335">
          <cell r="A335" t="str">
            <v>72854</v>
          </cell>
          <cell r="B335" t="str">
            <v>Transporte local com caminhão basculante 6 m3, rodovia em leito natura l, dmt 600 a 800 m</v>
          </cell>
          <cell r="C335" t="str">
            <v>m³</v>
          </cell>
          <cell r="D335">
            <v>3.36</v>
          </cell>
        </row>
        <row r="336">
          <cell r="A336" t="str">
            <v>72855</v>
          </cell>
          <cell r="B336" t="str">
            <v>Transporte local com caminhão basculante 6 m3, rodovia em leito natura l, dmt 800 a 1.000 m</v>
          </cell>
          <cell r="C336" t="str">
            <v>m³</v>
          </cell>
          <cell r="D336">
            <v>3.45</v>
          </cell>
        </row>
        <row r="337">
          <cell r="A337" t="str">
            <v>72856</v>
          </cell>
          <cell r="B337" t="str">
            <v>Transporte local com caminhão basculante 6 m3, rodovia em leito natural</v>
          </cell>
          <cell r="C337" t="str">
            <v>m³.km</v>
          </cell>
          <cell r="D337">
            <v>1.51</v>
          </cell>
        </row>
        <row r="338">
          <cell r="A338" t="str">
            <v>72857</v>
          </cell>
          <cell r="B338" t="str">
            <v>Transporte local com caminhão basculante 6 m3, rodovia com revestimento primário, dmt até 200 m</v>
          </cell>
          <cell r="C338" t="str">
            <v>m³</v>
          </cell>
          <cell r="D338">
            <v>2.76</v>
          </cell>
        </row>
        <row r="339">
          <cell r="A339" t="str">
            <v>72858</v>
          </cell>
          <cell r="B339" t="str">
            <v>Transporte local com caminhão basculante 6 m3, rodovia com revestimento primário, dmt 200 a 400 m</v>
          </cell>
          <cell r="C339" t="str">
            <v>m³</v>
          </cell>
          <cell r="D339">
            <v>2.83</v>
          </cell>
        </row>
        <row r="340">
          <cell r="A340" t="str">
            <v>72859</v>
          </cell>
          <cell r="B340" t="str">
            <v>Transporte local com caminhão basculante 6 m3, rodovia com revestimento primário, dmt 400 a 600 m</v>
          </cell>
          <cell r="C340" t="str">
            <v>m³</v>
          </cell>
          <cell r="D340">
            <v>2.91</v>
          </cell>
        </row>
        <row r="341">
          <cell r="A341" t="str">
            <v>72860</v>
          </cell>
          <cell r="B341" t="str">
            <v>Transporte local com caminhão basculante 6 m3, rodovia com revestimento primário, dmt 600 a 800 m</v>
          </cell>
          <cell r="C341" t="str">
            <v>m³</v>
          </cell>
          <cell r="D341">
            <v>2.99</v>
          </cell>
        </row>
        <row r="342">
          <cell r="A342" t="str">
            <v>72874</v>
          </cell>
          <cell r="B342" t="str">
            <v>Transporte local com caminhão basculante 6 m3, rodovia com revestimento primário, dmt 800 a 1.000 m</v>
          </cell>
          <cell r="C342" t="str">
            <v>m³</v>
          </cell>
          <cell r="D342">
            <v>3.07</v>
          </cell>
        </row>
        <row r="343">
          <cell r="A343" t="str">
            <v>72875</v>
          </cell>
          <cell r="B343" t="str">
            <v>Transporte local com caminhão basculante 6 m3, rodovia com revestimento primário</v>
          </cell>
          <cell r="C343" t="str">
            <v>m³.km</v>
          </cell>
          <cell r="D343">
            <v>1.34</v>
          </cell>
        </row>
        <row r="344">
          <cell r="A344" t="str">
            <v>72876</v>
          </cell>
          <cell r="B344" t="str">
            <v>Transporte local com caminhão basculante 6 m3, rodovia pavimentada, dmt até 200 m</v>
          </cell>
          <cell r="C344" t="str">
            <v>m³</v>
          </cell>
          <cell r="D344">
            <v>2.4700000000000002</v>
          </cell>
        </row>
        <row r="345">
          <cell r="A345" t="str">
            <v>72877</v>
          </cell>
          <cell r="B345" t="str">
            <v>Transporte local com caminhão basculante 6 m3, rodovia pavimentada, dmt 200 a 400 m</v>
          </cell>
          <cell r="C345" t="str">
            <v>m³</v>
          </cell>
          <cell r="D345">
            <v>2.54</v>
          </cell>
        </row>
        <row r="346">
          <cell r="A346" t="str">
            <v>72878</v>
          </cell>
          <cell r="B346" t="str">
            <v>Transporte local com caminhão basculante 6 m3, rodovia pavimentada, dmt 400 a 600 m</v>
          </cell>
          <cell r="C346" t="str">
            <v>m³</v>
          </cell>
          <cell r="D346">
            <v>2.61</v>
          </cell>
        </row>
        <row r="347">
          <cell r="A347" t="str">
            <v>72879</v>
          </cell>
          <cell r="B347" t="str">
            <v>Transporte local com caminhão basculante 6 m3, rodovia pavimentada, dmt 600 a 800 m</v>
          </cell>
          <cell r="C347" t="str">
            <v>m³</v>
          </cell>
          <cell r="D347">
            <v>2.69</v>
          </cell>
        </row>
        <row r="348">
          <cell r="A348" t="str">
            <v>72880</v>
          </cell>
          <cell r="B348" t="str">
            <v>Transporte local com caminhão basculante 6 m3, rodovia pavimentada, dmt 800 a 1.000 m</v>
          </cell>
          <cell r="C348" t="str">
            <v>m³</v>
          </cell>
          <cell r="D348">
            <v>2.76</v>
          </cell>
        </row>
        <row r="349">
          <cell r="A349" t="str">
            <v>72881</v>
          </cell>
          <cell r="B349" t="str">
            <v>Transporte local com caminhão basculante 6 m3, rodovia pavimentada ( para distâncias superiores a 4 km )</v>
          </cell>
          <cell r="C349" t="str">
            <v>m³.km</v>
          </cell>
          <cell r="D349">
            <v>1.21</v>
          </cell>
        </row>
        <row r="350">
          <cell r="A350" t="str">
            <v>72882</v>
          </cell>
          <cell r="B350" t="str">
            <v>Transporte comercial com caminhão carroceria 9 t, rodovia em leito natural</v>
          </cell>
          <cell r="C350" t="str">
            <v>m³.km</v>
          </cell>
          <cell r="D350">
            <v>1.07</v>
          </cell>
        </row>
        <row r="351">
          <cell r="A351" t="str">
            <v>72883</v>
          </cell>
          <cell r="B351" t="str">
            <v>Transporte comercial com caminhão carroceria 9 t, rodovia com revestimento primário</v>
          </cell>
          <cell r="C351" t="str">
            <v>m³.km</v>
          </cell>
          <cell r="D351">
            <v>0.86</v>
          </cell>
        </row>
        <row r="352">
          <cell r="A352" t="str">
            <v>72884</v>
          </cell>
          <cell r="B352" t="str">
            <v>Transporte comercial com caminhão carroceria 9 t, rodovia pavimentada</v>
          </cell>
          <cell r="C352" t="str">
            <v>m³.km</v>
          </cell>
          <cell r="D352">
            <v>0.72</v>
          </cell>
        </row>
        <row r="353">
          <cell r="A353" t="str">
            <v>72885</v>
          </cell>
          <cell r="B353" t="str">
            <v>Transporte comercial com caminhão basculante 6 m3, rodovia em leito natural</v>
          </cell>
          <cell r="C353" t="str">
            <v>m³.km</v>
          </cell>
          <cell r="D353">
            <v>1.36</v>
          </cell>
        </row>
        <row r="354">
          <cell r="A354" t="str">
            <v>72886</v>
          </cell>
          <cell r="B354" t="str">
            <v>Transporte comercial com caminhão basculante 6 m3, rodovia com revestimento primário</v>
          </cell>
          <cell r="C354" t="str">
            <v>m³.km</v>
          </cell>
          <cell r="D354">
            <v>1.08</v>
          </cell>
        </row>
        <row r="355">
          <cell r="A355" t="str">
            <v>72887</v>
          </cell>
          <cell r="B355" t="str">
            <v>Transporte comercial com caminhão basculante 6 m3, rodovia pavimentada</v>
          </cell>
          <cell r="C355" t="str">
            <v>m³.km</v>
          </cell>
          <cell r="D355">
            <v>0.91</v>
          </cell>
        </row>
        <row r="356">
          <cell r="A356" t="str">
            <v>72888</v>
          </cell>
          <cell r="B356" t="str">
            <v>Carga, manobras e descarga de areia, brita, pedra de mão e solos com caminhão basculante 6 m3 (descarga livre)</v>
          </cell>
          <cell r="C356" t="str">
            <v>m³</v>
          </cell>
          <cell r="D356">
            <v>0.95</v>
          </cell>
        </row>
        <row r="357">
          <cell r="A357" t="str">
            <v>72890</v>
          </cell>
          <cell r="B357" t="str">
            <v>Carga, manobras e descarga de brita para tratamentos superficiais, com caminhão basculante 6 m3, descarga em distribuidor</v>
          </cell>
          <cell r="C357" t="str">
            <v>m³</v>
          </cell>
          <cell r="D357">
            <v>5.74</v>
          </cell>
        </row>
        <row r="358">
          <cell r="A358" t="str">
            <v>72891</v>
          </cell>
          <cell r="B358" t="str">
            <v>Carga, manobras e descarga de mistura betuminosa a quente, com caminha o basculante 6 m3, descarga em vibro-acabadora</v>
          </cell>
          <cell r="C358" t="str">
            <v>m³</v>
          </cell>
          <cell r="D358">
            <v>4.7300000000000004</v>
          </cell>
        </row>
        <row r="359">
          <cell r="A359" t="str">
            <v>74028/001</v>
          </cell>
          <cell r="B359" t="str">
            <v>Grupo gerador 40 kva motor diesel - depreciação e juros</v>
          </cell>
          <cell r="C359" t="str">
            <v>h</v>
          </cell>
          <cell r="D359">
            <v>2.75</v>
          </cell>
        </row>
        <row r="360">
          <cell r="A360" t="str">
            <v>74028/002</v>
          </cell>
          <cell r="B360" t="str">
            <v>Grupo gerador 40 kva motor diesel - manutenção</v>
          </cell>
          <cell r="C360" t="str">
            <v>h</v>
          </cell>
          <cell r="D360">
            <v>0.97</v>
          </cell>
        </row>
        <row r="361">
          <cell r="A361" t="str">
            <v>74028/003</v>
          </cell>
          <cell r="B361" t="str">
            <v>Grupo gerador 40 kva motor diesel - material na operação</v>
          </cell>
          <cell r="C361" t="str">
            <v>h</v>
          </cell>
          <cell r="D361">
            <v>32.369999999999997</v>
          </cell>
        </row>
        <row r="362">
          <cell r="A362" t="str">
            <v>74028/004</v>
          </cell>
          <cell r="B362" t="str">
            <v>Grupo gerador 40 kva motor diesel - utilização operativa</v>
          </cell>
          <cell r="C362" t="str">
            <v>chp</v>
          </cell>
          <cell r="D362">
            <v>36.090000000000003</v>
          </cell>
        </row>
        <row r="363">
          <cell r="A363" t="str">
            <v>68069</v>
          </cell>
          <cell r="B363" t="str">
            <v>Haste copperweld 5/8 x 3,0m com conector</v>
          </cell>
          <cell r="C363" t="str">
            <v>un</v>
          </cell>
          <cell r="D363">
            <v>39.159999999999997</v>
          </cell>
        </row>
        <row r="364">
          <cell r="A364" t="str">
            <v>68070</v>
          </cell>
          <cell r="B364" t="str">
            <v>Para-raios tipo franklin - cabo e suporte isolador</v>
          </cell>
          <cell r="C364" t="str">
            <v>m</v>
          </cell>
          <cell r="D364">
            <v>40.6</v>
          </cell>
        </row>
        <row r="365">
          <cell r="A365" t="str">
            <v>72927</v>
          </cell>
          <cell r="B365" t="str">
            <v>Cordoalha de cobre nu, inclusive isoladores - 16,00 mm2 - fornecimento e instalação</v>
          </cell>
          <cell r="C365" t="str">
            <v>m</v>
          </cell>
          <cell r="D365">
            <v>25.63</v>
          </cell>
        </row>
        <row r="366">
          <cell r="A366" t="str">
            <v>72928</v>
          </cell>
          <cell r="B366" t="str">
            <v>Cordoalha de cobre nu, inclusive isoladores - 25,00 mm2 - fornecimento e instalação</v>
          </cell>
          <cell r="C366" t="str">
            <v>m</v>
          </cell>
          <cell r="D366">
            <v>29.1</v>
          </cell>
        </row>
        <row r="367">
          <cell r="A367" t="str">
            <v>72929</v>
          </cell>
          <cell r="B367" t="str">
            <v>Cordoalha de cobre nu, inclusive isoladores - 35,00 mm2 - fornecimento e instalação</v>
          </cell>
          <cell r="C367" t="str">
            <v>m</v>
          </cell>
          <cell r="D367">
            <v>33.619999999999997</v>
          </cell>
        </row>
        <row r="368">
          <cell r="A368" t="str">
            <v>72930</v>
          </cell>
          <cell r="B368" t="str">
            <v>Cordoalha de cobre nu, inclusive isoladores - 50,00 mm2 - fornecimento e instalação</v>
          </cell>
          <cell r="C368" t="str">
            <v>m</v>
          </cell>
          <cell r="D368">
            <v>41.19</v>
          </cell>
        </row>
        <row r="369">
          <cell r="A369" t="str">
            <v>72931</v>
          </cell>
          <cell r="B369" t="str">
            <v>Cordoalha de cobre nu, inclusive isoladores - 70,00 mm2 - fornecimento e instalação</v>
          </cell>
          <cell r="C369" t="str">
            <v>m</v>
          </cell>
          <cell r="D369">
            <v>49.13</v>
          </cell>
        </row>
        <row r="370">
          <cell r="A370" t="str">
            <v>72932</v>
          </cell>
          <cell r="B370" t="str">
            <v>Cordoalha de cobre nu, inclusive isoladores - 95,00 mm2 - fornecimento e instalação</v>
          </cell>
          <cell r="C370" t="str">
            <v>m</v>
          </cell>
          <cell r="D370">
            <v>59.73</v>
          </cell>
        </row>
        <row r="371">
          <cell r="A371" t="str">
            <v>9535</v>
          </cell>
          <cell r="B371" t="str">
            <v>Chuveiro elétrico comum corpo plástico tipo ducha, fornecimento e instalação</v>
          </cell>
          <cell r="C371" t="str">
            <v>un</v>
          </cell>
          <cell r="D371">
            <v>49.93</v>
          </cell>
        </row>
        <row r="372">
          <cell r="A372" t="str">
            <v>9540</v>
          </cell>
          <cell r="B372" t="str">
            <v>Entrada de energia elétrica aérea monofásica 50a com poste de concreto, inclusive cabeamento, caixa de proteção para medidor e aterramento.</v>
          </cell>
          <cell r="C372" t="str">
            <v>un</v>
          </cell>
          <cell r="D372">
            <v>839.17</v>
          </cell>
        </row>
        <row r="373">
          <cell r="A373" t="str">
            <v>41598</v>
          </cell>
          <cell r="B373" t="str">
            <v>Entrada provisória de energia elétrica aérea trifásica 40a em poste madeira</v>
          </cell>
          <cell r="C373" t="str">
            <v>un</v>
          </cell>
          <cell r="D373">
            <v>896.02</v>
          </cell>
        </row>
        <row r="374">
          <cell r="A374" t="str">
            <v>72315</v>
          </cell>
          <cell r="B374" t="str">
            <v>Terminal aéreo em aço galvanizado com base de fixação h = 30cm</v>
          </cell>
          <cell r="C374" t="str">
            <v>un</v>
          </cell>
          <cell r="D374">
            <v>20.53</v>
          </cell>
        </row>
        <row r="375">
          <cell r="A375" t="str">
            <v>73781/001</v>
          </cell>
          <cell r="B375" t="str">
            <v>Mufla terminal primaria unipolar uso interno para cabo 35/120mm2, isol acao 15/25kv em epr - borracha de silicone. fornecimento e instalação.</v>
          </cell>
          <cell r="C375" t="str">
            <v>un</v>
          </cell>
          <cell r="D375">
            <v>140.44</v>
          </cell>
        </row>
        <row r="376">
          <cell r="A376" t="str">
            <v>73781/002</v>
          </cell>
          <cell r="B376" t="str">
            <v>Isolador de pino tp hi-pot cilindrico classe 15kv. fornecimento e instalação.</v>
          </cell>
          <cell r="C376" t="str">
            <v>un</v>
          </cell>
          <cell r="D376">
            <v>23.58</v>
          </cell>
        </row>
        <row r="377">
          <cell r="A377" t="str">
            <v>73781/003</v>
          </cell>
          <cell r="B377" t="str">
            <v>Isolador de suspensão (disco) tp cavilha classe 15kv - 6'. fornecimento e instalação.</v>
          </cell>
          <cell r="C377" t="str">
            <v>un</v>
          </cell>
          <cell r="D377">
            <v>73.11</v>
          </cell>
        </row>
        <row r="378">
          <cell r="A378" t="str">
            <v>73782/002</v>
          </cell>
          <cell r="B378" t="str">
            <v>Terminal a pressão reforçado para conexão de cabo de cobre a barra, cabo 50 e 70mm2 - fornecimento e instalação</v>
          </cell>
          <cell r="C378" t="str">
            <v>un</v>
          </cell>
          <cell r="D378">
            <v>24.86</v>
          </cell>
        </row>
        <row r="379">
          <cell r="A379" t="str">
            <v>73782/003</v>
          </cell>
          <cell r="B379" t="str">
            <v>Terminal a pressão reforçado para conexão de cabo de cobre a barra, cabo 95 e 120mm2 - fornecimento e instalação</v>
          </cell>
          <cell r="C379" t="str">
            <v>un</v>
          </cell>
          <cell r="D379">
            <v>38.659999999999997</v>
          </cell>
        </row>
        <row r="380">
          <cell r="A380" t="str">
            <v>73782/004</v>
          </cell>
          <cell r="B380" t="str">
            <v>Terminal a pressão reforçado para conexão de cabo de cobre a barra, cabo 150 e 185mm2 - fornecimento e instalação</v>
          </cell>
          <cell r="C380" t="str">
            <v>un</v>
          </cell>
          <cell r="D380">
            <v>96.92</v>
          </cell>
        </row>
        <row r="381">
          <cell r="A381" t="str">
            <v>72322</v>
          </cell>
          <cell r="B381" t="str">
            <v>Chave seccionadora tripolar, abertura sob carga, com fusíveis nh - 100 a/250v - fornecimento e instalação</v>
          </cell>
          <cell r="C381" t="str">
            <v>un</v>
          </cell>
          <cell r="D381">
            <v>336.16</v>
          </cell>
        </row>
        <row r="382">
          <cell r="A382" t="str">
            <v>72326</v>
          </cell>
          <cell r="B382" t="str">
            <v>Chave seccionadora tripolar, abertura sob carga, com fusíveis nh - 200 a/250v</v>
          </cell>
          <cell r="C382" t="str">
            <v>un</v>
          </cell>
          <cell r="D382">
            <v>448.82</v>
          </cell>
        </row>
        <row r="383">
          <cell r="A383" t="str">
            <v>72327</v>
          </cell>
          <cell r="B383" t="str">
            <v>Fusível tipo "diazed", tipo rápido ou retardado - 2/25a - fornecimento e instalação</v>
          </cell>
          <cell r="C383" t="str">
            <v>un</v>
          </cell>
          <cell r="D383">
            <v>5.27</v>
          </cell>
        </row>
        <row r="384">
          <cell r="A384" t="str">
            <v>72328</v>
          </cell>
          <cell r="B384" t="str">
            <v>Fusível tipo "diazed", tipo rápido ou retardado - 35/63a - fornecimento e instalação</v>
          </cell>
          <cell r="C384" t="str">
            <v>un</v>
          </cell>
          <cell r="D384">
            <v>6.61</v>
          </cell>
        </row>
        <row r="385">
          <cell r="A385" t="str">
            <v>72330</v>
          </cell>
          <cell r="B385" t="str">
            <v>Fusível tipo nh 200a - tamanho 01 - fornecimento e instalação</v>
          </cell>
          <cell r="C385" t="str">
            <v>un</v>
          </cell>
          <cell r="D385">
            <v>35.74</v>
          </cell>
        </row>
        <row r="386">
          <cell r="A386" t="str">
            <v>72892</v>
          </cell>
          <cell r="B386" t="str">
            <v>Carga, manobras e descarga de de mistura betuminosa a frio, com caminhão basculante 6 m3, descarga em vibro-acabadora</v>
          </cell>
          <cell r="C386" t="str">
            <v>m³</v>
          </cell>
          <cell r="D386">
            <v>10.199999999999999</v>
          </cell>
        </row>
        <row r="387">
          <cell r="A387" t="str">
            <v>74138/001</v>
          </cell>
          <cell r="B387" t="str">
            <v>Concreto usinado bombeado fck=15mpa, inclusive lançamento e adensamento</v>
          </cell>
          <cell r="C387" t="str">
            <v>m³</v>
          </cell>
          <cell r="D387">
            <v>307.87</v>
          </cell>
        </row>
        <row r="388">
          <cell r="A388" t="str">
            <v>74157/004</v>
          </cell>
          <cell r="B388" t="str">
            <v>Lancamento/Aplicação manual de concreto em fundações</v>
          </cell>
          <cell r="C388" t="str">
            <v>m³</v>
          </cell>
          <cell r="D388">
            <v>75.48</v>
          </cell>
        </row>
        <row r="389">
          <cell r="A389" t="str">
            <v>74141/001</v>
          </cell>
          <cell r="B389" t="str">
            <v>Laje pre-mold beta 11 p/1kn/m2 vãos 4,40m/incl vigotas tijolos armadura negativa capeamento 3cm concreto 20mpa escoramento material e mão de obra.</v>
          </cell>
          <cell r="C389" t="str">
            <v>m²</v>
          </cell>
          <cell r="D389">
            <v>63.17</v>
          </cell>
        </row>
        <row r="390">
          <cell r="A390" t="str">
            <v>74202/001</v>
          </cell>
          <cell r="B390" t="str">
            <v>Laje pré-moldada p/forro, sobrecarga 100kg/m2, vãos até 3,50m/e=8cm, c /lajotas e cap.c/conc fck=20mpa, 3cm, inter-eixo 38cm, c/escoramento ( reapr.3x) e ferragem negativa</v>
          </cell>
          <cell r="C390" t="str">
            <v>m²</v>
          </cell>
          <cell r="D390">
            <v>54.25</v>
          </cell>
        </row>
        <row r="391">
          <cell r="A391" t="str">
            <v>74202/002</v>
          </cell>
          <cell r="B391" t="str">
            <v>Laje pré-moldada p/piso, sobrecarga 200kg/m2, vãos até 3,50m/e=8cm, c/ lajotas e cap.c/conc fck=20mpa, 4cm, inter-eixo 38cm, c/escoramento (r eapr.3x) e ferragem negativa</v>
          </cell>
          <cell r="C391" t="str">
            <v>m²</v>
          </cell>
          <cell r="D391">
            <v>61.13</v>
          </cell>
        </row>
        <row r="392">
          <cell r="A392" t="str">
            <v>6122</v>
          </cell>
          <cell r="B392" t="str">
            <v>Embasamento c/pedra argamassada utilizando arg.cim/areia 1:4</v>
          </cell>
          <cell r="C392" t="str">
            <v>m³</v>
          </cell>
          <cell r="D392">
            <v>293.91000000000003</v>
          </cell>
        </row>
        <row r="393">
          <cell r="A393" t="str">
            <v>73817/001</v>
          </cell>
          <cell r="B393" t="str">
            <v>Embasamento de material granular - pó de pedra</v>
          </cell>
          <cell r="C393" t="str">
            <v>m³</v>
          </cell>
          <cell r="D393">
            <v>74.8</v>
          </cell>
        </row>
        <row r="394">
          <cell r="A394" t="str">
            <v>73817/002</v>
          </cell>
          <cell r="B394" t="str">
            <v>Embasamento de material granular - rachao</v>
          </cell>
          <cell r="C394" t="str">
            <v>m³</v>
          </cell>
          <cell r="D394">
            <v>97.16</v>
          </cell>
        </row>
        <row r="395">
          <cell r="A395" t="str">
            <v>74078/001</v>
          </cell>
          <cell r="B395" t="str">
            <v>Agulhamento fundo de valas c/maço 30kg pedra-de-mão h=10cm</v>
          </cell>
          <cell r="C395" t="str">
            <v>m²</v>
          </cell>
          <cell r="D395">
            <v>22.96</v>
          </cell>
        </row>
        <row r="396">
          <cell r="A396" t="str">
            <v>74078/002</v>
          </cell>
          <cell r="B396" t="str">
            <v>Agulhamento fundo de valas c/maço 30kg pedra-de-mão h=5cm</v>
          </cell>
          <cell r="C396" t="str">
            <v>m²</v>
          </cell>
          <cell r="D396">
            <v>11.48</v>
          </cell>
        </row>
        <row r="397">
          <cell r="A397" t="str">
            <v>74007/001</v>
          </cell>
          <cell r="B397" t="str">
            <v>Forma tábua p/ concreto em fundação c/ reaproveitamento 10 x.</v>
          </cell>
          <cell r="C397" t="str">
            <v>m²</v>
          </cell>
          <cell r="D397">
            <v>19.66</v>
          </cell>
        </row>
        <row r="398">
          <cell r="A398" t="str">
            <v>74074/004</v>
          </cell>
          <cell r="B398" t="str">
            <v>Forma tábua p/concreto em fundação s/reaproveitamento</v>
          </cell>
          <cell r="C398" t="str">
            <v>m²</v>
          </cell>
          <cell r="D398">
            <v>58</v>
          </cell>
        </row>
        <row r="399">
          <cell r="A399" t="str">
            <v>74076/001</v>
          </cell>
          <cell r="B399" t="str">
            <v>Forma tábua p/ concreto em fundação radier c/ reaproveitamento 3x.</v>
          </cell>
          <cell r="C399" t="str">
            <v>m²</v>
          </cell>
          <cell r="D399">
            <v>30.43</v>
          </cell>
        </row>
        <row r="400">
          <cell r="A400" t="str">
            <v>74076/002</v>
          </cell>
          <cell r="B400" t="str">
            <v>Forma tábua p/ concreto em fundação radier c/ reaproveitamento 5x.</v>
          </cell>
          <cell r="C400" t="str">
            <v>m²</v>
          </cell>
          <cell r="D400">
            <v>22.29</v>
          </cell>
        </row>
        <row r="401">
          <cell r="A401" t="str">
            <v>74076/003</v>
          </cell>
          <cell r="B401" t="str">
            <v>Forma tábua p/ concreto em fundação radier c/ reaproveitamento 10x.</v>
          </cell>
          <cell r="C401" t="str">
            <v>m²</v>
          </cell>
          <cell r="D401">
            <v>16.21</v>
          </cell>
        </row>
        <row r="402">
          <cell r="A402" t="str">
            <v>73771/001</v>
          </cell>
          <cell r="B402" t="str">
            <v>Protensão de tirantes de barra de aço ca-50 excl materiais</v>
          </cell>
          <cell r="C402" t="str">
            <v>un</v>
          </cell>
          <cell r="D402">
            <v>16.7</v>
          </cell>
        </row>
        <row r="403">
          <cell r="A403" t="str">
            <v>73990/001</v>
          </cell>
          <cell r="B403" t="str">
            <v>armação aço ca-50 p/1,0m3 de concreto</v>
          </cell>
          <cell r="C403" t="str">
            <v>un</v>
          </cell>
          <cell r="D403">
            <v>527.46</v>
          </cell>
        </row>
        <row r="404">
          <cell r="A404" t="str">
            <v>73994/001</v>
          </cell>
          <cell r="B404" t="str">
            <v>Armação em tela de aço soldada nervurada q-138, aço CA-60, 4,2mm, malh a 10x10cm</v>
          </cell>
          <cell r="C404" t="str">
            <v>kg</v>
          </cell>
          <cell r="D404">
            <v>6.79</v>
          </cell>
        </row>
        <row r="405">
          <cell r="A405" t="str">
            <v>5652</v>
          </cell>
          <cell r="B405" t="str">
            <v>Concreto não estrutural, consumo 150kg/m3, preparo com betoneira, sem lançamento</v>
          </cell>
          <cell r="C405" t="str">
            <v>m³</v>
          </cell>
          <cell r="D405">
            <v>219.92</v>
          </cell>
        </row>
        <row r="406">
          <cell r="A406" t="str">
            <v>6042</v>
          </cell>
          <cell r="B406" t="str">
            <v>Concreto não estrutural, consumo 210kg/m3, preparo com betoneira, sem lançamento</v>
          </cell>
          <cell r="C406" t="str">
            <v>m³</v>
          </cell>
          <cell r="D406">
            <v>248.11</v>
          </cell>
        </row>
        <row r="407">
          <cell r="A407" t="str">
            <v>6045</v>
          </cell>
          <cell r="B407" t="str">
            <v>Concreto fck=15 MPa, preparo com betoneira, sem lançamento</v>
          </cell>
          <cell r="C407" t="str">
            <v>m³</v>
          </cell>
          <cell r="D407">
            <v>295.8</v>
          </cell>
        </row>
        <row r="408">
          <cell r="A408" t="str">
            <v>7042</v>
          </cell>
          <cell r="B408" t="str">
            <v>Motobomba trash (para água suja) auto escorvante, motor gasolina de 6,41 hp, diâmetros de sucção x recalque: 3 x 3, hm/q = 10 mca / 60 m³/h a 23 mca / 0 m³/h - chp diurno. af_10/2014</v>
          </cell>
          <cell r="C408" t="str">
            <v>chp</v>
          </cell>
          <cell r="D408">
            <v>5.42</v>
          </cell>
        </row>
        <row r="409">
          <cell r="A409" t="str">
            <v>7043</v>
          </cell>
          <cell r="B409" t="str">
            <v>Motobomba trash (para água suja) auto escorvante, motor gasolina de 6,41 hp, diâmetros de sucção x recalque: 3 x 3, hm/q = 10 mca / 60 m³/h a 23 mca / 0 m³/h - chi diurno. af_10/2014</v>
          </cell>
          <cell r="C409" t="str">
            <v>chi</v>
          </cell>
          <cell r="D409">
            <v>0.2</v>
          </cell>
        </row>
        <row r="410">
          <cell r="A410" t="str">
            <v>7044</v>
          </cell>
          <cell r="B410" t="str">
            <v>Motobomba trash (para água suja) auto escorvante, motor gasolina de 6,41 hp, diâmetros de sucção x recalque: 3 x 3, hm/q = 10 mca / 60 m³/h a 23 mca / 0 m³/h - depreciação. af_10/2014</v>
          </cell>
          <cell r="C410" t="str">
            <v>h</v>
          </cell>
          <cell r="D410">
            <v>0.16</v>
          </cell>
        </row>
        <row r="411">
          <cell r="A411" t="str">
            <v>74206/001</v>
          </cell>
          <cell r="B411" t="str">
            <v>Caixa coletora, 1,20x1,20x1,50m, com fundo e tampa de concreto e paredes em alvenaria</v>
          </cell>
          <cell r="C411" t="str">
            <v>un</v>
          </cell>
          <cell r="D411">
            <v>1135.81</v>
          </cell>
        </row>
        <row r="412">
          <cell r="A412" t="str">
            <v>74206/002</v>
          </cell>
          <cell r="B412" t="str">
            <v>Caixa coletora, 0,25 x 0,85 x 1,00 m, com fundo e tampa de concreto e paredes em alvenaria</v>
          </cell>
          <cell r="C412" t="str">
            <v>un</v>
          </cell>
          <cell r="D412">
            <v>610.6</v>
          </cell>
        </row>
        <row r="413">
          <cell r="A413" t="str">
            <v>74212/001</v>
          </cell>
          <cell r="B413" t="str">
            <v>Poço de visita para rede de esgoto sanitário, em alvenaria, diâmetro = 60 cm, prof 160 cm, incluindo tampão ferro fundido</v>
          </cell>
          <cell r="C413" t="str">
            <v>un</v>
          </cell>
          <cell r="D413">
            <v>2756.26</v>
          </cell>
        </row>
        <row r="414">
          <cell r="A414" t="str">
            <v>74214/001</v>
          </cell>
          <cell r="B414" t="str">
            <v>Poço de visita para rede de esgoto sanitário, em alvenaria, diâmetro 1 20 cm, prof até 200 cm, incluindo tampão ferro fundido</v>
          </cell>
          <cell r="C414" t="str">
            <v>un</v>
          </cell>
          <cell r="D414">
            <v>4454.17</v>
          </cell>
        </row>
        <row r="415">
          <cell r="A415" t="str">
            <v>74214/002</v>
          </cell>
          <cell r="B415" t="str">
            <v>Poço de visita para rede de esgoto sanitário, em alvenaria, diâmetro 1 20 cm, prof até 400 cm, incluindo tampão ferro fundido</v>
          </cell>
          <cell r="C415" t="str">
            <v>un</v>
          </cell>
          <cell r="D415">
            <v>6526.62</v>
          </cell>
        </row>
        <row r="416">
          <cell r="A416" t="str">
            <v>74224/001</v>
          </cell>
          <cell r="B416" t="str">
            <v>Poço de visita para drenagem pluvial, em concreto estrutural, dimensões internas de 90x150x80cm (largxcompxalt), para rede de 600 mm, exclusos tampão e chaminé.</v>
          </cell>
          <cell r="C416" t="str">
            <v>un</v>
          </cell>
          <cell r="D416">
            <v>1137.6500000000001</v>
          </cell>
        </row>
        <row r="417">
          <cell r="A417" t="str">
            <v>73763/001</v>
          </cell>
          <cell r="B417" t="str">
            <v>Meio-fio e sarjeta de concreto moldado no local, usinado 15 mpa, com 0 ,65 m base x 0,30 m altura, rejunte em argamassa traço 1:3,5 (cimento e areia)</v>
          </cell>
          <cell r="C417" t="str">
            <v>m</v>
          </cell>
          <cell r="D417">
            <v>69.81</v>
          </cell>
        </row>
        <row r="418">
          <cell r="A418" t="str">
            <v>9875</v>
          </cell>
          <cell r="B418" t="str">
            <v>Cobogó cerâmico (elemento vazado), 9x20x20cm, assentado com argamassa traço 1:4 de cimento e areia</v>
          </cell>
          <cell r="C418" t="str">
            <v>m²</v>
          </cell>
          <cell r="D418">
            <v>126.82</v>
          </cell>
        </row>
        <row r="419">
          <cell r="A419" t="str">
            <v>73799/001</v>
          </cell>
          <cell r="B419" t="str">
            <v>Grelha em ferro fundido, dimensões 30x90cm, 85kg para cx ralo, forneci da e assentada com argamassa 1:4 cimento:areia.</v>
          </cell>
          <cell r="C419" t="str">
            <v>un</v>
          </cell>
          <cell r="D419">
            <v>277.01</v>
          </cell>
        </row>
        <row r="420">
          <cell r="A420" t="str">
            <v>73580</v>
          </cell>
          <cell r="B420" t="str">
            <v>Escav mec.vala n escorada(c/escav hidraul 0,78m3) até 1,5m prof mat 1a c/redutor(c/pedras/inst prediais/outros redut produt ou cavas fund) e xcl esgotam</v>
          </cell>
          <cell r="C420" t="str">
            <v>m³</v>
          </cell>
          <cell r="D420">
            <v>9.51</v>
          </cell>
        </row>
        <row r="421">
          <cell r="A421" t="str">
            <v>73586</v>
          </cell>
          <cell r="B421" t="str">
            <v>Custo horário produtivo diurno - trator de esteiras CATERPILLAR d6d ps - 163 6a - 140 hp</v>
          </cell>
          <cell r="C421" t="str">
            <v>chp</v>
          </cell>
          <cell r="D421">
            <v>194.39</v>
          </cell>
        </row>
        <row r="422">
          <cell r="A422" t="str">
            <v>73587</v>
          </cell>
          <cell r="B422" t="str">
            <v>Transporte de tubos de pvc DN 350</v>
          </cell>
          <cell r="C422" t="str">
            <v>m</v>
          </cell>
          <cell r="D422">
            <v>1.1499999999999999</v>
          </cell>
        </row>
        <row r="423">
          <cell r="A423" t="str">
            <v>73588</v>
          </cell>
          <cell r="B423" t="str">
            <v>Transporte de tubos de pvc DN 300</v>
          </cell>
          <cell r="C423" t="str">
            <v>m</v>
          </cell>
          <cell r="D423">
            <v>0.77</v>
          </cell>
        </row>
        <row r="424">
          <cell r="A424" t="str">
            <v>73589</v>
          </cell>
          <cell r="B424" t="str">
            <v>Transporte de tubos de pvc DN 250</v>
          </cell>
          <cell r="C424" t="str">
            <v>m</v>
          </cell>
          <cell r="D424">
            <v>0.54</v>
          </cell>
        </row>
        <row r="425">
          <cell r="A425" t="str">
            <v>73590</v>
          </cell>
          <cell r="B425" t="str">
            <v>Transporte de tubos de pvc DN 200</v>
          </cell>
          <cell r="C425" t="str">
            <v>m</v>
          </cell>
          <cell r="D425">
            <v>0.33</v>
          </cell>
        </row>
        <row r="426">
          <cell r="A426" t="str">
            <v>73597</v>
          </cell>
          <cell r="B426" t="str">
            <v>Transporte de tubos de ferro dútil dn 100</v>
          </cell>
          <cell r="C426" t="str">
            <v>m</v>
          </cell>
          <cell r="D426">
            <v>0.77</v>
          </cell>
        </row>
        <row r="427">
          <cell r="A427" t="str">
            <v>73598</v>
          </cell>
          <cell r="B427" t="str">
            <v>Transporte de tubos de ferro dútil dn 75</v>
          </cell>
          <cell r="C427" t="str">
            <v>m</v>
          </cell>
          <cell r="D427">
            <v>0.54</v>
          </cell>
        </row>
        <row r="428">
          <cell r="A428" t="str">
            <v>73710</v>
          </cell>
          <cell r="B428" t="str">
            <v>Base para pavimentação com brita graduada, inclusive compactação</v>
          </cell>
          <cell r="C428" t="str">
            <v>m³</v>
          </cell>
          <cell r="D428">
            <v>94.77</v>
          </cell>
        </row>
        <row r="429">
          <cell r="A429" t="str">
            <v>73713</v>
          </cell>
          <cell r="B429" t="str">
            <v>Arrasamento de tubulão de concreto d=1,00 a 1,20m. (inclui encarregado ).</v>
          </cell>
          <cell r="C429" t="str">
            <v>un</v>
          </cell>
          <cell r="D429">
            <v>292.17</v>
          </cell>
        </row>
        <row r="430">
          <cell r="A430" t="str">
            <v>73714</v>
          </cell>
          <cell r="B430" t="str">
            <v>Caixa para ralo com grelha fofo 135 kg de alv tijolo maciço (7x10x20) paredes de uma vez (0.20 m) de 0.90x1.20x1.50 m (externa) com argamassa 1:4 cimento:areia, base conc fck=10 mpa, exclusive escavação e reaterro.</v>
          </cell>
          <cell r="C430" t="str">
            <v>un</v>
          </cell>
          <cell r="D430">
            <v>1201.1600000000001</v>
          </cell>
        </row>
        <row r="431">
          <cell r="A431" t="str">
            <v>73715</v>
          </cell>
          <cell r="B431" t="str">
            <v>Pintura verniz tipo goma laca dissolvido em alcool</v>
          </cell>
          <cell r="C431" t="str">
            <v>m²</v>
          </cell>
          <cell r="D431">
            <v>46.4</v>
          </cell>
        </row>
        <row r="432">
          <cell r="A432" t="str">
            <v>73780/002</v>
          </cell>
          <cell r="B432" t="str">
            <v>Chave blindada tripolar 250v, 30a - fornecimento e instalação</v>
          </cell>
          <cell r="C432" t="str">
            <v>un</v>
          </cell>
          <cell r="D432">
            <v>181.58</v>
          </cell>
        </row>
        <row r="433">
          <cell r="A433" t="str">
            <v>73780/003</v>
          </cell>
          <cell r="B433" t="str">
            <v>Chave blindada tripolar 250v, 60a - fornecimento e instalação</v>
          </cell>
          <cell r="C433" t="str">
            <v>un</v>
          </cell>
          <cell r="D433">
            <v>289.72000000000003</v>
          </cell>
        </row>
        <row r="434">
          <cell r="A434" t="str">
            <v>73780/004</v>
          </cell>
          <cell r="B434" t="str">
            <v>Chave blindada tripolar 250v, 100a - fornecimento e instalação</v>
          </cell>
          <cell r="C434" t="str">
            <v>un</v>
          </cell>
          <cell r="D434">
            <v>652.67999999999995</v>
          </cell>
        </row>
        <row r="435">
          <cell r="A435" t="str">
            <v>73976/004</v>
          </cell>
          <cell r="B435" t="str">
            <v>Tubo de aço galvanizado com costura 1" (25mm), inclusive conexões - fornecimento e instalação</v>
          </cell>
          <cell r="C435" t="str">
            <v>m</v>
          </cell>
          <cell r="D435">
            <v>50.48</v>
          </cell>
        </row>
        <row r="436">
          <cell r="A436" t="str">
            <v>73976/010</v>
          </cell>
          <cell r="B436" t="str">
            <v>Tubo de aço galvanizado com costura 4" (100mm), inclusive conexões - fornecimento e instalação</v>
          </cell>
          <cell r="C436" t="str">
            <v>m</v>
          </cell>
          <cell r="D436">
            <v>167.71</v>
          </cell>
        </row>
        <row r="437">
          <cell r="A437" t="str">
            <v>73976/011</v>
          </cell>
          <cell r="B437" t="str">
            <v>Tubo de aço galvanizado com costura 6" (150mm), inclusive conexões - instalação</v>
          </cell>
          <cell r="C437" t="str">
            <v>m</v>
          </cell>
          <cell r="D437">
            <v>240.42</v>
          </cell>
        </row>
        <row r="438">
          <cell r="A438" t="str">
            <v>74061/008</v>
          </cell>
          <cell r="B438" t="str">
            <v>Tubo de cobre classe "e" 79mm - fornecimento e instalação</v>
          </cell>
          <cell r="C438" t="str">
            <v>m</v>
          </cell>
          <cell r="D438">
            <v>220.24</v>
          </cell>
        </row>
        <row r="439">
          <cell r="A439" t="str">
            <v>74061/009</v>
          </cell>
          <cell r="B439" t="str">
            <v>Tubo de cobre classe "e" 104mm - fornecimento e instalação</v>
          </cell>
          <cell r="C439" t="str">
            <v>m</v>
          </cell>
          <cell r="D439">
            <v>323.57</v>
          </cell>
        </row>
        <row r="440">
          <cell r="A440" t="str">
            <v>74131/008</v>
          </cell>
          <cell r="B440" t="str">
            <v>Quadro de distribuição de energia de embutir, em chapa metálica, para 50 disjuntores termomagnéticos monopolares, com barramento trifásico e neutro, fornecimento e instalação</v>
          </cell>
          <cell r="C440" t="str">
            <v>un</v>
          </cell>
          <cell r="D440">
            <v>939.48</v>
          </cell>
        </row>
        <row r="441">
          <cell r="A441" t="str">
            <v>73861/007</v>
          </cell>
          <cell r="B441" t="str">
            <v>Condulete 1/2" em liga de alumínio fundido tipo "e" - fornecimento e instalação</v>
          </cell>
          <cell r="C441" t="str">
            <v>un</v>
          </cell>
          <cell r="D441">
            <v>8.34</v>
          </cell>
        </row>
        <row r="442">
          <cell r="A442" t="str">
            <v>73861/008</v>
          </cell>
          <cell r="B442" t="str">
            <v>Condulete 3/4" em liga de alumínio fundido tipo "e" - fornecimento e instalação</v>
          </cell>
          <cell r="C442" t="str">
            <v>un</v>
          </cell>
          <cell r="D442">
            <v>9.19</v>
          </cell>
        </row>
        <row r="443">
          <cell r="A443" t="str">
            <v>73861/009</v>
          </cell>
          <cell r="B443" t="str">
            <v>Condulete 1" em liga de alumínio fundido tipo "e" - fornecimento e instalação</v>
          </cell>
          <cell r="C443" t="str">
            <v>un</v>
          </cell>
          <cell r="D443">
            <v>13.39</v>
          </cell>
        </row>
        <row r="444">
          <cell r="A444" t="str">
            <v>73861/010</v>
          </cell>
          <cell r="B444" t="str">
            <v>Condulete 1/2" em liga de alumínio fundido tipo "lb" - fornecimento e instalação</v>
          </cell>
          <cell r="C444" t="str">
            <v>un</v>
          </cell>
          <cell r="D444">
            <v>8.85</v>
          </cell>
        </row>
        <row r="445">
          <cell r="A445" t="str">
            <v>73861/011</v>
          </cell>
          <cell r="B445" t="str">
            <v>Condulete 3/4" em liga de alumínio fundido tipo "lb" - fornecimento e instalação</v>
          </cell>
          <cell r="C445" t="str">
            <v>un</v>
          </cell>
          <cell r="D445">
            <v>10.14</v>
          </cell>
        </row>
        <row r="446">
          <cell r="A446" t="str">
            <v>73861/012</v>
          </cell>
          <cell r="B446" t="str">
            <v>Condulete 1" em liga de alumínio fundido tipo "lb" - fornecimento e instalação</v>
          </cell>
          <cell r="C446" t="str">
            <v>un</v>
          </cell>
          <cell r="D446">
            <v>14.09</v>
          </cell>
        </row>
        <row r="447">
          <cell r="A447" t="str">
            <v>73861/013</v>
          </cell>
          <cell r="B447" t="str">
            <v>Condulete 1/2" em liga de alumínio fundido tipo "ll" - fornecimento e instalação</v>
          </cell>
          <cell r="C447" t="str">
            <v>un</v>
          </cell>
          <cell r="D447">
            <v>8.85</v>
          </cell>
        </row>
        <row r="448">
          <cell r="A448" t="str">
            <v>73861/014</v>
          </cell>
          <cell r="B448" t="str">
            <v>Condulete 3/4" em liga de alumínio fundido tipo "ll" - fornecimento e instalação</v>
          </cell>
          <cell r="C448" t="str">
            <v>un</v>
          </cell>
          <cell r="D448">
            <v>10.14</v>
          </cell>
        </row>
        <row r="449">
          <cell r="A449" t="str">
            <v>73861/015</v>
          </cell>
          <cell r="B449" t="str">
            <v>Condulete 1" em liga de alumínio fundido tipo "ll" - fornecimento e instalação</v>
          </cell>
          <cell r="C449" t="str">
            <v>un</v>
          </cell>
          <cell r="D449">
            <v>14.09</v>
          </cell>
        </row>
        <row r="450">
          <cell r="A450" t="str">
            <v>73861/016</v>
          </cell>
          <cell r="B450" t="str">
            <v>Condulete 1/2" em liga de alumínio fundido tipo "x" - fornecimento e instalação</v>
          </cell>
          <cell r="C450" t="str">
            <v>un</v>
          </cell>
          <cell r="D450">
            <v>12.42</v>
          </cell>
        </row>
        <row r="451">
          <cell r="A451" t="str">
            <v>73861/017</v>
          </cell>
          <cell r="B451" t="str">
            <v>Condulete 3/4" em liga de alumínio fundido tipo "x" - fornecimento e instalação</v>
          </cell>
          <cell r="C451" t="str">
            <v>un</v>
          </cell>
          <cell r="D451">
            <v>14.35</v>
          </cell>
        </row>
        <row r="452">
          <cell r="A452" t="str">
            <v>73861/018</v>
          </cell>
          <cell r="B452" t="str">
            <v>Condulete 1" em liga de alumínio fundido tipo "x" - fornecimento e instalação</v>
          </cell>
          <cell r="C452" t="str">
            <v>un</v>
          </cell>
          <cell r="D452">
            <v>17.079999999999998</v>
          </cell>
        </row>
        <row r="453">
          <cell r="A453" t="str">
            <v>73861/019</v>
          </cell>
          <cell r="B453" t="str">
            <v>Condulete 1/2" em liga de alumínio fundido tipo "t" - fornecimento e instalação</v>
          </cell>
          <cell r="C453" t="str">
            <v>un</v>
          </cell>
          <cell r="D453">
            <v>10.55</v>
          </cell>
        </row>
        <row r="454">
          <cell r="A454" t="str">
            <v>73861/020</v>
          </cell>
          <cell r="B454" t="str">
            <v>Condulete 3/4" em liga de alumínio fundido tipo "t" - fornecimento e instalação</v>
          </cell>
          <cell r="C454" t="str">
            <v>un</v>
          </cell>
          <cell r="D454">
            <v>11.71</v>
          </cell>
        </row>
        <row r="455">
          <cell r="A455" t="str">
            <v>73861/021</v>
          </cell>
          <cell r="B455" t="str">
            <v>Condulete 1" em liga de alumínio fundido tipo "t" - fornecimento e instalação</v>
          </cell>
          <cell r="C455" t="str">
            <v>un</v>
          </cell>
          <cell r="D455">
            <v>16.5</v>
          </cell>
        </row>
        <row r="456">
          <cell r="A456" t="str">
            <v>74043/001</v>
          </cell>
          <cell r="B456" t="str">
            <v>Condulete pvc tipo b 3/4 sem tampa, fornecimento e instalação</v>
          </cell>
          <cell r="C456" t="str">
            <v>un</v>
          </cell>
          <cell r="D456">
            <v>17.010000000000002</v>
          </cell>
        </row>
        <row r="457">
          <cell r="A457" t="str">
            <v>74043/002</v>
          </cell>
          <cell r="B457" t="str">
            <v>Condulete pvc tipo ll 3/4 sem tampa, fornecimento e instalação</v>
          </cell>
          <cell r="C457" t="str">
            <v>un</v>
          </cell>
          <cell r="D457">
            <v>14.1</v>
          </cell>
        </row>
        <row r="458">
          <cell r="A458" t="str">
            <v>74043/003</v>
          </cell>
          <cell r="B458" t="str">
            <v>Condulete pvc tipo tb 3/4 sem tampa, fornecimento e instalação</v>
          </cell>
          <cell r="C458" t="str">
            <v>un</v>
          </cell>
          <cell r="D458">
            <v>22.97</v>
          </cell>
        </row>
        <row r="459">
          <cell r="A459" t="str">
            <v>68066</v>
          </cell>
          <cell r="B459" t="str">
            <v>Caixa de proteção para medidor monofásico, fornecimento e instalação</v>
          </cell>
          <cell r="C459" t="str">
            <v>un</v>
          </cell>
          <cell r="D459">
            <v>111.03</v>
          </cell>
        </row>
        <row r="460">
          <cell r="A460" t="str">
            <v>72319</v>
          </cell>
          <cell r="B460" t="str">
            <v>Disjuntor baixa tensão tripolar a seco 800a/600v, inclusive eletrotéc nico</v>
          </cell>
          <cell r="C460" t="str">
            <v>un</v>
          </cell>
          <cell r="D460">
            <v>3465.55</v>
          </cell>
        </row>
        <row r="461">
          <cell r="A461" t="str">
            <v>72341</v>
          </cell>
          <cell r="B461" t="str">
            <v>Contator tripolar i nominal 12a - fornecimento e instalação inclusive eletrotécnico</v>
          </cell>
          <cell r="C461" t="str">
            <v>un</v>
          </cell>
          <cell r="D461">
            <v>210.56</v>
          </cell>
        </row>
        <row r="462">
          <cell r="A462" t="str">
            <v>75027/004</v>
          </cell>
          <cell r="B462" t="str">
            <v>Tubo de aço preto 4" sem costura schedule 40/nbr 5590, inclusive conexões - fornecimento e instalação</v>
          </cell>
          <cell r="C462" t="str">
            <v>m</v>
          </cell>
          <cell r="D462">
            <v>232.61</v>
          </cell>
        </row>
        <row r="463">
          <cell r="A463" t="str">
            <v>75027/005</v>
          </cell>
          <cell r="B463" t="str">
            <v>Tubo de aço preto 6" sem costura schedule 40/nbr 5590, inclusive conex ões - fornecimento e instalação</v>
          </cell>
          <cell r="C463" t="str">
            <v>m</v>
          </cell>
          <cell r="D463">
            <v>379</v>
          </cell>
        </row>
        <row r="464">
          <cell r="A464" t="str">
            <v>74084/001</v>
          </cell>
          <cell r="B464" t="str">
            <v>Porta cadeado zincado oxidado preto com cadeado de aço grafitado oxida do envernizado 45mm</v>
          </cell>
          <cell r="C464" t="str">
            <v>un</v>
          </cell>
          <cell r="D464">
            <v>39.44</v>
          </cell>
        </row>
        <row r="465">
          <cell r="A465" t="str">
            <v>72116</v>
          </cell>
          <cell r="B465" t="str">
            <v>Vidro liso comum transparente, espessura 3mm</v>
          </cell>
          <cell r="C465" t="str">
            <v>m²</v>
          </cell>
          <cell r="D465">
            <v>77.5</v>
          </cell>
        </row>
        <row r="466">
          <cell r="A466" t="str">
            <v>72117</v>
          </cell>
          <cell r="B466" t="str">
            <v>Vidro liso comum transparente, espessura 4mm</v>
          </cell>
          <cell r="C466" t="str">
            <v>m²</v>
          </cell>
          <cell r="D466">
            <v>99.28</v>
          </cell>
        </row>
        <row r="467">
          <cell r="A467" t="str">
            <v>72118</v>
          </cell>
          <cell r="B467" t="str">
            <v>Vidro temperado incolor, espessura 6mm, fornecimento e instalação, inclusive massa para vedação</v>
          </cell>
          <cell r="C467" t="str">
            <v>m²</v>
          </cell>
          <cell r="D467">
            <v>139.72999999999999</v>
          </cell>
        </row>
        <row r="468">
          <cell r="A468" t="str">
            <v>72119</v>
          </cell>
          <cell r="B468" t="str">
            <v>Vidro temperado incolor, espessura 8mm, fornecimento e instalação, inclusive massa para vedação</v>
          </cell>
          <cell r="C468" t="str">
            <v>m²</v>
          </cell>
          <cell r="D468">
            <v>176.39</v>
          </cell>
        </row>
        <row r="469">
          <cell r="A469" t="str">
            <v>72120</v>
          </cell>
          <cell r="B469" t="str">
            <v>Vidro temperado incolor, espessura 10mm, fornecimento e instalação, inclusive massa para vedação</v>
          </cell>
          <cell r="C469" t="str">
            <v>m²</v>
          </cell>
          <cell r="D469">
            <v>223.11</v>
          </cell>
        </row>
        <row r="470">
          <cell r="A470" t="str">
            <v>72121</v>
          </cell>
          <cell r="B470" t="str">
            <v>Vidro temperado colorido verde, espessura 10mm, fornecimento e instalação, inclusive massa para vedação</v>
          </cell>
          <cell r="C470" t="str">
            <v>m²</v>
          </cell>
          <cell r="D470">
            <v>276.06</v>
          </cell>
        </row>
        <row r="471">
          <cell r="A471" t="str">
            <v>72122</v>
          </cell>
          <cell r="B471" t="str">
            <v>Vidro fantasia tipo canelado, espessura 4mm</v>
          </cell>
          <cell r="C471" t="str">
            <v>m²</v>
          </cell>
          <cell r="D471">
            <v>85.39</v>
          </cell>
        </row>
        <row r="472">
          <cell r="A472" t="str">
            <v>72123</v>
          </cell>
          <cell r="B472" t="str">
            <v>Vidro aramado, espessura 7mm</v>
          </cell>
          <cell r="C472" t="str">
            <v>m²</v>
          </cell>
          <cell r="D472">
            <v>225.86</v>
          </cell>
        </row>
        <row r="473">
          <cell r="A473" t="str">
            <v>73838/001</v>
          </cell>
          <cell r="B473" t="str">
            <v>Porta de vidro temperado, 0,9x2,10m, espessura 10mm, inclusive acessórios</v>
          </cell>
          <cell r="C473" t="str">
            <v>un</v>
          </cell>
          <cell r="D473">
            <v>1559.69</v>
          </cell>
        </row>
        <row r="474">
          <cell r="A474" t="str">
            <v>74125/001</v>
          </cell>
          <cell r="B474" t="str">
            <v>Espelho cristal espessura 4mm, com moldura de madeira</v>
          </cell>
          <cell r="C474" t="str">
            <v>m²</v>
          </cell>
          <cell r="D474">
            <v>296.37</v>
          </cell>
        </row>
        <row r="475">
          <cell r="A475" t="str">
            <v>74125/002</v>
          </cell>
          <cell r="B475" t="str">
            <v>Espelho cristal espessura 4mm, com moldura em alumínio e compensado 6m m plastificado colado</v>
          </cell>
          <cell r="C475" t="str">
            <v>m²</v>
          </cell>
          <cell r="D475">
            <v>363.6</v>
          </cell>
        </row>
        <row r="476">
          <cell r="A476" t="str">
            <v>68054</v>
          </cell>
          <cell r="B476" t="str">
            <v>Portão de ferro em chapa galvanizada plana 14 gsg</v>
          </cell>
          <cell r="C476" t="str">
            <v>m²</v>
          </cell>
          <cell r="D476">
            <v>188.99</v>
          </cell>
        </row>
        <row r="477">
          <cell r="A477" t="str">
            <v>74100/001</v>
          </cell>
          <cell r="B477" t="str">
            <v>Portão de ferro com vara 1/2", com requadro</v>
          </cell>
          <cell r="C477" t="str">
            <v>m²</v>
          </cell>
          <cell r="D477">
            <v>342.95</v>
          </cell>
        </row>
        <row r="478">
          <cell r="A478" t="str">
            <v>74238/002</v>
          </cell>
          <cell r="B478" t="str">
            <v>Portão em tela arame galvanizado n.12 malha 2" e moldura em tubos de aço com duas folhas de abrir, incluso ferragens</v>
          </cell>
          <cell r="C478" t="str">
            <v>m²</v>
          </cell>
          <cell r="D478">
            <v>714.39</v>
          </cell>
        </row>
        <row r="479">
          <cell r="A479" t="str">
            <v>68052</v>
          </cell>
          <cell r="B479" t="str">
            <v>Janela basculante de alumínio</v>
          </cell>
          <cell r="C479" t="str">
            <v>m²</v>
          </cell>
          <cell r="D479">
            <v>501.81</v>
          </cell>
        </row>
        <row r="480">
          <cell r="A480" t="str">
            <v>73809/001</v>
          </cell>
          <cell r="B480" t="str">
            <v>Janela de alumínio tipo maxim-ar, incluso guarnições e vidro fantasia</v>
          </cell>
          <cell r="C480" t="str">
            <v>m²</v>
          </cell>
          <cell r="D480">
            <v>538.14</v>
          </cell>
        </row>
        <row r="481">
          <cell r="A481" t="str">
            <v>74067/001</v>
          </cell>
          <cell r="B481" t="str">
            <v>Janela de correr em alumínio, com quatro folhas para vidro, duas fixas e duas móveis, incluso guarnição e vidro liso incolor</v>
          </cell>
          <cell r="C481" t="str">
            <v>m²</v>
          </cell>
          <cell r="D481">
            <v>505.84</v>
          </cell>
        </row>
        <row r="482">
          <cell r="A482" t="str">
            <v>74067/002</v>
          </cell>
          <cell r="B482" t="str">
            <v>Janela de correr em alumínio, folhas para vidro, com bandeira, incluso guarnição e vidro liso incolor</v>
          </cell>
          <cell r="C482" t="str">
            <v>m²</v>
          </cell>
          <cell r="D482">
            <v>631.1</v>
          </cell>
        </row>
        <row r="483">
          <cell r="A483" t="str">
            <v>73908/001</v>
          </cell>
          <cell r="B483" t="str">
            <v>Cantoneira de alumínio 2"x2", para proteção de quina de parede</v>
          </cell>
          <cell r="C483" t="str">
            <v>m</v>
          </cell>
          <cell r="D483">
            <v>44.8</v>
          </cell>
        </row>
        <row r="484">
          <cell r="A484" t="str">
            <v>73908/002</v>
          </cell>
          <cell r="B484" t="str">
            <v>Cantoneira de alumínio 1"x1", para proteção de quina de parede</v>
          </cell>
          <cell r="C484" t="str">
            <v>m</v>
          </cell>
          <cell r="D484">
            <v>31.6</v>
          </cell>
        </row>
        <row r="485">
          <cell r="A485" t="str">
            <v>72283</v>
          </cell>
          <cell r="B485" t="str">
            <v>Abrigo para hidrante, 75x45x17cm, com registro globo angular 45º 2.1/2", adaptador storz 2.1/2", mangueira de incêndio 15m, redução 2.1/2x1. 1/2" e esguicho em latão 1.1/2" - fornecimento e instalação</v>
          </cell>
          <cell r="C485" t="str">
            <v>un</v>
          </cell>
          <cell r="D485">
            <v>800.62</v>
          </cell>
        </row>
        <row r="486">
          <cell r="A486" t="str">
            <v>72284</v>
          </cell>
          <cell r="B486" t="str">
            <v>Abrigo para hidrante, 90x60x17cm, com registro globo angular 45º 2.1/2", adaptador storz 2.1/2", mangueira de incêndio 20m, redução 2.1/2x1. 1/2" e esguicho em latão 1.1/2" - fornecimento e instalação</v>
          </cell>
          <cell r="C486" t="str">
            <v>un</v>
          </cell>
          <cell r="D486">
            <v>917.58</v>
          </cell>
        </row>
        <row r="487">
          <cell r="A487" t="str">
            <v>72287</v>
          </cell>
          <cell r="B487" t="str">
            <v>Caixa de incêndio 45x75x17cm - fornecimento e instalação</v>
          </cell>
          <cell r="C487" t="str">
            <v>un</v>
          </cell>
          <cell r="D487">
            <v>201.14</v>
          </cell>
        </row>
        <row r="488">
          <cell r="A488" t="str">
            <v>72288</v>
          </cell>
          <cell r="B488" t="str">
            <v>Caixa de incêndio 60x75x17cm - fornecimento e instalação</v>
          </cell>
          <cell r="C488" t="str">
            <v>un</v>
          </cell>
          <cell r="D488">
            <v>250.75</v>
          </cell>
        </row>
        <row r="489">
          <cell r="A489" t="str">
            <v>72554</v>
          </cell>
          <cell r="B489" t="str">
            <v>Extintor de co2 6kg - fornecimento e instalação</v>
          </cell>
          <cell r="C489" t="str">
            <v>un</v>
          </cell>
          <cell r="D489">
            <v>457.87</v>
          </cell>
        </row>
        <row r="490">
          <cell r="A490" t="str">
            <v>73775/001</v>
          </cell>
          <cell r="B490" t="str">
            <v>Extintor incêndio tp pó químico 4kg fornecimento e colocação</v>
          </cell>
          <cell r="C490" t="str">
            <v>un</v>
          </cell>
          <cell r="D490">
            <v>139.66999999999999</v>
          </cell>
        </row>
        <row r="491">
          <cell r="A491" t="str">
            <v>73775/002</v>
          </cell>
          <cell r="B491" t="str">
            <v>Extintor incêndio água-pressurizada 10l incl suporte parede carga completa fornecimento e colocação</v>
          </cell>
          <cell r="C491" t="str">
            <v>un</v>
          </cell>
          <cell r="D491">
            <v>143.99</v>
          </cell>
        </row>
        <row r="492">
          <cell r="A492" t="str">
            <v>73749/001</v>
          </cell>
          <cell r="B492" t="str">
            <v>Caixa enterrada para instalações telefônicas tipo r1 0,60x0,35x0,50m em blocos de concreto estrutural</v>
          </cell>
          <cell r="C492" t="str">
            <v>un</v>
          </cell>
          <cell r="D492">
            <v>155</v>
          </cell>
        </row>
        <row r="493">
          <cell r="A493" t="str">
            <v>73749/002</v>
          </cell>
          <cell r="B493" t="str">
            <v>Caixa enterrada para instalações telefônicas tipo r2 1,07x0,52x0,50m em blocos de concreto estrutural</v>
          </cell>
          <cell r="C493" t="str">
            <v>un</v>
          </cell>
          <cell r="D493">
            <v>284.8</v>
          </cell>
        </row>
        <row r="494">
          <cell r="A494" t="str">
            <v>73749/003</v>
          </cell>
          <cell r="B494" t="str">
            <v>Caixa enterrada para instalações telefônicas tipo r3 1,30x1,20x1,20m em blocos de concreto estrutural</v>
          </cell>
          <cell r="C494" t="str">
            <v>un</v>
          </cell>
          <cell r="D494">
            <v>930.35</v>
          </cell>
        </row>
        <row r="495">
          <cell r="A495" t="str">
            <v>73768/001</v>
          </cell>
          <cell r="B495" t="str">
            <v>Fio telefônico fi 0,6mm, 2 condutores (uso interno)- fornecimento e instalação</v>
          </cell>
          <cell r="C495" t="str">
            <v>m</v>
          </cell>
          <cell r="D495">
            <v>1.27</v>
          </cell>
        </row>
        <row r="496">
          <cell r="A496" t="str">
            <v>73768/002</v>
          </cell>
          <cell r="B496" t="str">
            <v>Cabo telefônico fe 1,0mm, 2 condutores (uso externo) - fornecimento e instalação</v>
          </cell>
          <cell r="C496" t="str">
            <v>m</v>
          </cell>
          <cell r="D496">
            <v>2.29</v>
          </cell>
        </row>
        <row r="497">
          <cell r="A497" t="str">
            <v>73768/003</v>
          </cell>
          <cell r="B497" t="str">
            <v>Cabo telefônico ci-50 10 pares (uso interno) - fornecimento e instalação</v>
          </cell>
          <cell r="C497" t="str">
            <v>m</v>
          </cell>
          <cell r="D497">
            <v>6.22</v>
          </cell>
        </row>
        <row r="498">
          <cell r="A498" t="str">
            <v>73768/004</v>
          </cell>
          <cell r="B498" t="str">
            <v>Cabo telefônico ci-50 20pares (uso interno) - fornecimento e instalação</v>
          </cell>
          <cell r="C498" t="str">
            <v>m</v>
          </cell>
          <cell r="D498">
            <v>10.88</v>
          </cell>
        </row>
        <row r="499">
          <cell r="A499" t="str">
            <v>73768/005</v>
          </cell>
          <cell r="B499" t="str">
            <v>Cabo telefônico ci-50 30pares (uso interno) - fornecimento e instalação</v>
          </cell>
          <cell r="C499" t="str">
            <v>m</v>
          </cell>
          <cell r="D499">
            <v>14.41</v>
          </cell>
        </row>
        <row r="500">
          <cell r="A500" t="str">
            <v>73768/006</v>
          </cell>
          <cell r="B500" t="str">
            <v>Cabo telefônico ci-50 50pares (uso interno) - fornecimento e instalação</v>
          </cell>
          <cell r="C500" t="str">
            <v>m</v>
          </cell>
          <cell r="D500">
            <v>24.51</v>
          </cell>
        </row>
        <row r="501">
          <cell r="A501" t="str">
            <v>73768/007</v>
          </cell>
          <cell r="B501" t="str">
            <v>Cabo telefônico ci-50 75 pares (uso interno) - fornecimento e instalação</v>
          </cell>
          <cell r="C501" t="str">
            <v>m</v>
          </cell>
          <cell r="D501">
            <v>38.93</v>
          </cell>
        </row>
        <row r="502">
          <cell r="A502" t="str">
            <v>73768/008</v>
          </cell>
          <cell r="B502" t="str">
            <v>Cabo telefônico ci-50 200 pares (uso interno) - fornecimento e instalação</v>
          </cell>
          <cell r="C502" t="str">
            <v>m</v>
          </cell>
          <cell r="D502">
            <v>93.44</v>
          </cell>
        </row>
        <row r="503">
          <cell r="A503" t="str">
            <v>73768/009</v>
          </cell>
          <cell r="B503" t="str">
            <v>Cabo telefônico cci-50 1 par (uso interno) - fornecimento e instalação</v>
          </cell>
          <cell r="C503" t="str">
            <v>m</v>
          </cell>
          <cell r="D503">
            <v>0.96</v>
          </cell>
        </row>
        <row r="504">
          <cell r="A504" t="str">
            <v>73768/010</v>
          </cell>
          <cell r="B504" t="str">
            <v>Cabo telefônico cci-50 2 pares (uso interno) - fornecimento e instalação</v>
          </cell>
          <cell r="C504" t="str">
            <v>m</v>
          </cell>
          <cell r="D504">
            <v>1.29</v>
          </cell>
        </row>
        <row r="505">
          <cell r="A505" t="str">
            <v>73768/011</v>
          </cell>
          <cell r="B505" t="str">
            <v>Cabo telefônico cci-50 3 pares (uso interno) - fornecimento e instalação</v>
          </cell>
          <cell r="C505" t="str">
            <v>m</v>
          </cell>
          <cell r="D505">
            <v>1.72</v>
          </cell>
        </row>
        <row r="506">
          <cell r="A506" t="str">
            <v>73768/012</v>
          </cell>
          <cell r="B506" t="str">
            <v>Cabo telefônico cci-50 4 pares (uso interno) - fornecimento e instalação</v>
          </cell>
          <cell r="C506" t="str">
            <v>m</v>
          </cell>
          <cell r="D506">
            <v>2.31</v>
          </cell>
        </row>
        <row r="507">
          <cell r="A507" t="str">
            <v>73768/013</v>
          </cell>
          <cell r="B507" t="str">
            <v>Cabo telefônico cci-50 5 pares (uso interno) - fornecimento e instalação</v>
          </cell>
          <cell r="C507" t="str">
            <v>m</v>
          </cell>
          <cell r="D507">
            <v>3.1</v>
          </cell>
        </row>
        <row r="508">
          <cell r="A508" t="str">
            <v>73768/014</v>
          </cell>
          <cell r="B508" t="str">
            <v>Cabo telefônico cci-50 6 pares (uso interno) - fornecimento e instalação</v>
          </cell>
          <cell r="C508" t="str">
            <v>m</v>
          </cell>
          <cell r="D508">
            <v>3.93</v>
          </cell>
        </row>
        <row r="509">
          <cell r="A509" t="str">
            <v>74003/001</v>
          </cell>
          <cell r="B509" t="str">
            <v>Instalações gás central p/ edifício residencial c/ 4 pavtos 16 unid. uma central por bloco com 16 pontos</v>
          </cell>
          <cell r="C509" t="str">
            <v>un</v>
          </cell>
          <cell r="D509">
            <v>4155.28</v>
          </cell>
        </row>
        <row r="510">
          <cell r="A510" t="str">
            <v>73898/001</v>
          </cell>
          <cell r="B510" t="str">
            <v>Junta de dilatação elástica (pvc) o-220/6 pressão até 30 mca</v>
          </cell>
          <cell r="C510" t="str">
            <v>m</v>
          </cell>
          <cell r="D510">
            <v>235.77</v>
          </cell>
        </row>
        <row r="511">
          <cell r="A511" t="str">
            <v>72817</v>
          </cell>
          <cell r="B511" t="str">
            <v>Bandeja salva-vidas/coleta de entulhos, com tábua</v>
          </cell>
          <cell r="C511" t="str">
            <v>m</v>
          </cell>
          <cell r="D511">
            <v>152.19999999999999</v>
          </cell>
        </row>
        <row r="512">
          <cell r="A512" t="str">
            <v>73618</v>
          </cell>
          <cell r="B512" t="str">
            <v>Locação mensal de andaime metálico tipo fachadeiro, inclusive montagem</v>
          </cell>
          <cell r="C512" t="str">
            <v>m²</v>
          </cell>
          <cell r="D512">
            <v>7.06</v>
          </cell>
        </row>
        <row r="513">
          <cell r="A513" t="str">
            <v>73673</v>
          </cell>
          <cell r="B513" t="str">
            <v>Andaime para revestimento de forros em madeira de 3A</v>
          </cell>
          <cell r="C513" t="str">
            <v>m²</v>
          </cell>
          <cell r="D513">
            <v>15.32</v>
          </cell>
        </row>
        <row r="514">
          <cell r="A514" t="str">
            <v>73674</v>
          </cell>
          <cell r="B514" t="str">
            <v>Andaime para alvenaria em madeira de 2A</v>
          </cell>
          <cell r="C514" t="str">
            <v>m²</v>
          </cell>
          <cell r="D514">
            <v>18.98</v>
          </cell>
        </row>
        <row r="515">
          <cell r="A515" t="str">
            <v>72343</v>
          </cell>
          <cell r="B515" t="str">
            <v>Contator tripolar i nominal 22a - fornecimento e instalação inclusive eletrotécnico</v>
          </cell>
          <cell r="C515" t="str">
            <v>un</v>
          </cell>
          <cell r="D515">
            <v>251.28</v>
          </cell>
        </row>
        <row r="516">
          <cell r="A516" t="str">
            <v>72344</v>
          </cell>
          <cell r="B516" t="str">
            <v>Contator tripolar i nominal 36a - fornecimento e instalação inclusive eletrotécnico</v>
          </cell>
          <cell r="C516" t="str">
            <v>un</v>
          </cell>
          <cell r="D516">
            <v>424.7</v>
          </cell>
        </row>
        <row r="517">
          <cell r="A517" t="str">
            <v>72345</v>
          </cell>
          <cell r="B517" t="str">
            <v>Contator tripolar i nomimal 94a - fornecimento e instalação inclusive eletrotécnico</v>
          </cell>
          <cell r="C517" t="str">
            <v>un</v>
          </cell>
          <cell r="D517">
            <v>1326.69</v>
          </cell>
        </row>
        <row r="518">
          <cell r="A518" t="str">
            <v>74052/005</v>
          </cell>
          <cell r="B518" t="str">
            <v>Quadro de medição geral em chapa metálica para edifícios com 16 aptos, inclusive disjuntores e aterramento</v>
          </cell>
          <cell r="C518" t="str">
            <v>un</v>
          </cell>
          <cell r="D518">
            <v>1088.19</v>
          </cell>
        </row>
        <row r="519">
          <cell r="A519" t="str">
            <v>74130/001</v>
          </cell>
          <cell r="B519" t="str">
            <v>Disjuntor termomagnético monopolar padrão nema (americano) 10 a 30A 240V, fornecimento e instalação</v>
          </cell>
          <cell r="C519" t="str">
            <v>un</v>
          </cell>
          <cell r="D519">
            <v>10.1</v>
          </cell>
        </row>
        <row r="520">
          <cell r="A520" t="str">
            <v>74130/002</v>
          </cell>
          <cell r="B520" t="str">
            <v>Disjuntor termomagnético monopolar padrão nema (americano) 35 a 50a 240v, fornecimento e instalação</v>
          </cell>
          <cell r="C520" t="str">
            <v>un</v>
          </cell>
          <cell r="D520">
            <v>15.74</v>
          </cell>
        </row>
        <row r="521">
          <cell r="A521" t="str">
            <v>74130/003</v>
          </cell>
          <cell r="B521" t="str">
            <v>Disjuntor termomagnético bipolar padrão nema (americano) 10 a 50a 240v, fornecimento e instalação</v>
          </cell>
          <cell r="C521" t="str">
            <v>un</v>
          </cell>
          <cell r="D521">
            <v>46.95</v>
          </cell>
        </row>
        <row r="522">
          <cell r="A522" t="str">
            <v>74130/004</v>
          </cell>
          <cell r="B522" t="str">
            <v>Disjuntor termomagnético tripolar padrão nema (americano) 10 a 50a 240 v, fornecimento e instalação</v>
          </cell>
          <cell r="C522" t="str">
            <v>un</v>
          </cell>
          <cell r="D522">
            <v>66.41</v>
          </cell>
        </row>
        <row r="523">
          <cell r="A523" t="str">
            <v>74130/005</v>
          </cell>
          <cell r="B523" t="str">
            <v>Disjuntor termomagnético tripolar padrão nema (americano) 60 a 100a 240v, fornecimento e instalação</v>
          </cell>
          <cell r="C523" t="str">
            <v>un</v>
          </cell>
          <cell r="D523">
            <v>89.28</v>
          </cell>
        </row>
        <row r="524">
          <cell r="A524" t="str">
            <v>74130/006</v>
          </cell>
          <cell r="B524" t="str">
            <v>Disjuntor termomagnético tripolar padrão nema (americano) 125 a 150a 240v, fornecimento e instalação</v>
          </cell>
          <cell r="C524" t="str">
            <v>un</v>
          </cell>
          <cell r="D524">
            <v>256.88</v>
          </cell>
        </row>
        <row r="525">
          <cell r="A525" t="str">
            <v>74130/007</v>
          </cell>
          <cell r="B525" t="str">
            <v>Disjuntor termomagnético tripolar em caixa moldada 250a 600v, fornecimento e instalação</v>
          </cell>
          <cell r="C525" t="str">
            <v>un</v>
          </cell>
          <cell r="D525">
            <v>667.4</v>
          </cell>
        </row>
        <row r="526">
          <cell r="A526" t="str">
            <v>74130/008</v>
          </cell>
          <cell r="B526" t="str">
            <v>Disjuntor termomagnético tripolar em caixa moldada 300 a 400a 600v, fornecimento e instalação</v>
          </cell>
          <cell r="C526" t="str">
            <v>un</v>
          </cell>
          <cell r="D526">
            <v>912.84</v>
          </cell>
        </row>
        <row r="527">
          <cell r="A527" t="str">
            <v>74130/009</v>
          </cell>
          <cell r="B527" t="str">
            <v>Disjuntor termomagnético tripolar em caixa moldada 500 a 600a 600v, fornecimento e instalação</v>
          </cell>
          <cell r="C527" t="str">
            <v>un</v>
          </cell>
          <cell r="D527">
            <v>1496.65</v>
          </cell>
        </row>
        <row r="528">
          <cell r="A528" t="str">
            <v>74130/010</v>
          </cell>
          <cell r="B528" t="str">
            <v>Disjuntor termomagnético tripolar em caixa moldada 175 a 225a 240v, fornecimento e instalação</v>
          </cell>
          <cell r="C528" t="str">
            <v>un</v>
          </cell>
          <cell r="D528">
            <v>402.76</v>
          </cell>
        </row>
        <row r="529">
          <cell r="A529" t="str">
            <v>74131/001</v>
          </cell>
          <cell r="B529" t="str">
            <v>Quadro de distribuição de energia de embutir, em chapa metálica, para 3 disjuntores termomagnéticos monopolares sem barramento fornecimento e instalação</v>
          </cell>
          <cell r="C529" t="str">
            <v>un</v>
          </cell>
          <cell r="D529">
            <v>44.6</v>
          </cell>
        </row>
        <row r="530">
          <cell r="A530" t="str">
            <v>74131/004</v>
          </cell>
          <cell r="B530" t="str">
            <v>Quadro de distribuição de energia de embutir, em chapa metálica, para 18 disjuntores termomagnéticos monopolares, com barramento trifásico e neutro, fornecimento e instalação</v>
          </cell>
          <cell r="C530" t="str">
            <v>un</v>
          </cell>
          <cell r="D530">
            <v>359.46</v>
          </cell>
        </row>
        <row r="531">
          <cell r="A531" t="str">
            <v>74131/005</v>
          </cell>
          <cell r="B531" t="str">
            <v>Quadro de distribuição de energia de embutir, em chapa metálica, para 24 disjuntores termomagnéticos monopolares, com barramento trifásico e neutro, fornecimento e instalação</v>
          </cell>
          <cell r="C531" t="str">
            <v>un</v>
          </cell>
          <cell r="D531">
            <v>396.21</v>
          </cell>
        </row>
        <row r="532">
          <cell r="A532" t="str">
            <v>74131/006</v>
          </cell>
          <cell r="B532" t="str">
            <v>Quadro de distribuição de energia de embutir, em chapa metálica, para 32 disjuntores termomagnéticos monopolares, com barramento trifásico e neutro, fornecimento e instalação</v>
          </cell>
          <cell r="C532" t="str">
            <v>un</v>
          </cell>
          <cell r="D532">
            <v>588.98</v>
          </cell>
        </row>
        <row r="533">
          <cell r="A533" t="str">
            <v>74131/007</v>
          </cell>
          <cell r="B533" t="str">
            <v>Quadro de distribuição de energia de embutir, em chapa metálica, para 40 disjuntores termomagnéticos monopolares, com barramento trifásico e neutro, fornecimento e instalação</v>
          </cell>
          <cell r="C533" t="str">
            <v>un</v>
          </cell>
          <cell r="D533">
            <v>634.11</v>
          </cell>
        </row>
        <row r="534">
          <cell r="A534" t="str">
            <v>73780/001</v>
          </cell>
          <cell r="B534" t="str">
            <v>Chave fusível unipolar, 15kv - 100a, equipada com comando para haste de manobra . fornecimento e instalação.</v>
          </cell>
          <cell r="C534" t="str">
            <v>un</v>
          </cell>
          <cell r="D534">
            <v>288.27999999999997</v>
          </cell>
        </row>
        <row r="535">
          <cell r="A535" t="str">
            <v>72124</v>
          </cell>
          <cell r="B535" t="str">
            <v>Impermeabilização de superfície com mastique elástico a base de silicone, por volume.</v>
          </cell>
          <cell r="C535" t="str">
            <v>dm³</v>
          </cell>
          <cell r="D535">
            <v>83.94</v>
          </cell>
        </row>
        <row r="536">
          <cell r="A536" t="str">
            <v>72871</v>
          </cell>
          <cell r="B536" t="str">
            <v>Mobilização e instalação de 01 equipamento de sondagem, distância até 10km</v>
          </cell>
          <cell r="C536" t="str">
            <v>un</v>
          </cell>
          <cell r="D536">
            <v>242.46</v>
          </cell>
        </row>
        <row r="537">
          <cell r="A537" t="str">
            <v>72872</v>
          </cell>
          <cell r="B537" t="str">
            <v>Mobilização e instalação de 01 equipamento de sondagem, distância de 1 0km até 20km</v>
          </cell>
          <cell r="C537" t="str">
            <v>un</v>
          </cell>
          <cell r="D537">
            <v>395.24</v>
          </cell>
        </row>
        <row r="538">
          <cell r="A538" t="str">
            <v>73901/001</v>
          </cell>
          <cell r="B538" t="str">
            <v>Transporte vertical manual de materiais diversos a 1ª laje</v>
          </cell>
          <cell r="C538" t="str">
            <v>m³</v>
          </cell>
          <cell r="D538">
            <v>20.14</v>
          </cell>
        </row>
        <row r="539">
          <cell r="A539" t="str">
            <v>73901/002</v>
          </cell>
          <cell r="B539" t="str">
            <v>Transporte vertical manual de materiais diversos a 2ª laje</v>
          </cell>
          <cell r="C539" t="str">
            <v>m³</v>
          </cell>
          <cell r="D539">
            <v>48.35</v>
          </cell>
        </row>
        <row r="540">
          <cell r="A540" t="str">
            <v>73901/003</v>
          </cell>
          <cell r="B540" t="str">
            <v>Transporte vertical manual de materiais diversos a 1ª laje</v>
          </cell>
          <cell r="C540" t="str">
            <v>ton</v>
          </cell>
          <cell r="D540">
            <v>40.29</v>
          </cell>
        </row>
        <row r="541">
          <cell r="A541" t="str">
            <v>73901/004</v>
          </cell>
          <cell r="B541" t="str">
            <v>Transporte vertical manual de materiais diversos a 2ª laje</v>
          </cell>
          <cell r="C541" t="str">
            <v>ton</v>
          </cell>
          <cell r="D541">
            <v>66.77</v>
          </cell>
        </row>
        <row r="542">
          <cell r="A542" t="str">
            <v>74023/001</v>
          </cell>
          <cell r="B542" t="str">
            <v>Transporte horizontal de materiais diversos a 30m</v>
          </cell>
          <cell r="C542" t="str">
            <v>m³</v>
          </cell>
          <cell r="D542">
            <v>27.63</v>
          </cell>
        </row>
        <row r="543">
          <cell r="A543" t="str">
            <v>74023/002</v>
          </cell>
          <cell r="B543" t="str">
            <v>Transporte horizontal de materiais diversos a 40m</v>
          </cell>
          <cell r="C543" t="str">
            <v>m³</v>
          </cell>
          <cell r="D543">
            <v>31.08</v>
          </cell>
        </row>
        <row r="544">
          <cell r="A544" t="str">
            <v>74023/003</v>
          </cell>
          <cell r="B544" t="str">
            <v>Transporte horizontal de materiais diversos a 50m</v>
          </cell>
          <cell r="C544" t="str">
            <v>m³</v>
          </cell>
          <cell r="D544">
            <v>33.380000000000003</v>
          </cell>
        </row>
        <row r="545">
          <cell r="A545" t="str">
            <v>74023/004</v>
          </cell>
          <cell r="B545" t="str">
            <v>Transporte horizontal de materiais diversos a 60m</v>
          </cell>
          <cell r="C545" t="str">
            <v>m³</v>
          </cell>
          <cell r="D545">
            <v>35.11</v>
          </cell>
        </row>
        <row r="546">
          <cell r="A546" t="str">
            <v>74023/005</v>
          </cell>
          <cell r="B546" t="str">
            <v>Transporte horizontal de materiais diversos a 100m</v>
          </cell>
          <cell r="C546" t="str">
            <v>m³</v>
          </cell>
          <cell r="D546">
            <v>46.05</v>
          </cell>
        </row>
        <row r="547">
          <cell r="A547" t="str">
            <v>9537</v>
          </cell>
          <cell r="B547" t="str">
            <v>Limpeza final da obra</v>
          </cell>
          <cell r="C547" t="str">
            <v>m²</v>
          </cell>
          <cell r="D547">
            <v>2.06</v>
          </cell>
        </row>
        <row r="548">
          <cell r="A548" t="str">
            <v>73745/001</v>
          </cell>
          <cell r="B548" t="str">
            <v>Limpeza de estrutural de aço ou concreto com jateamento de areia</v>
          </cell>
          <cell r="C548" t="str">
            <v>m²</v>
          </cell>
          <cell r="D548">
            <v>12.66</v>
          </cell>
        </row>
        <row r="549">
          <cell r="A549" t="str">
            <v>73800/001</v>
          </cell>
          <cell r="B549" t="str">
            <v>Limpeza e polimento mecanizado em piso alta resistencia, utilizando es tuque com adesivo, cimento branco e corante</v>
          </cell>
          <cell r="C549" t="str">
            <v>m²</v>
          </cell>
          <cell r="D549">
            <v>30.35</v>
          </cell>
        </row>
        <row r="550">
          <cell r="A550" t="str">
            <v>73806/001</v>
          </cell>
          <cell r="B550" t="str">
            <v>Limpeza de superfícies com jato de alta pressão de ar e água</v>
          </cell>
          <cell r="C550" t="str">
            <v>m²</v>
          </cell>
          <cell r="D550">
            <v>1.19</v>
          </cell>
        </row>
        <row r="551">
          <cell r="A551" t="str">
            <v>73948/002</v>
          </cell>
          <cell r="B551" t="str">
            <v>Limpeza/preparo superfície concreto p/pintura</v>
          </cell>
          <cell r="C551" t="str">
            <v>m²</v>
          </cell>
          <cell r="D551">
            <v>6.1</v>
          </cell>
        </row>
        <row r="552">
          <cell r="A552" t="str">
            <v>73948/003</v>
          </cell>
          <cell r="B552" t="str">
            <v>Limpeza azulejo</v>
          </cell>
          <cell r="C552" t="str">
            <v>m²</v>
          </cell>
          <cell r="D552">
            <v>4.43</v>
          </cell>
        </row>
        <row r="553">
          <cell r="A553" t="str">
            <v>73948/004</v>
          </cell>
          <cell r="B553" t="str">
            <v>Limpeza e lavagem de pastilhas</v>
          </cell>
          <cell r="C553" t="str">
            <v>m²</v>
          </cell>
          <cell r="D553">
            <v>6.65</v>
          </cell>
        </row>
        <row r="554">
          <cell r="A554" t="str">
            <v>73948/005</v>
          </cell>
          <cell r="B554" t="str">
            <v>Limpeza chapa melaminica em parede</v>
          </cell>
          <cell r="C554" t="str">
            <v>m²</v>
          </cell>
          <cell r="D554">
            <v>4.41</v>
          </cell>
        </row>
        <row r="555">
          <cell r="A555" t="str">
            <v>73948/006</v>
          </cell>
          <cell r="B555" t="str">
            <v>Limpeza lambri alumínio</v>
          </cell>
          <cell r="C555" t="str">
            <v>m²</v>
          </cell>
          <cell r="D555">
            <v>10.119999999999999</v>
          </cell>
        </row>
        <row r="556">
          <cell r="A556" t="str">
            <v>73948/007</v>
          </cell>
          <cell r="B556" t="str">
            <v>Limpeza esquadria ferro c/solvente</v>
          </cell>
          <cell r="C556" t="str">
            <v>m²</v>
          </cell>
          <cell r="D556">
            <v>17.239999999999998</v>
          </cell>
        </row>
        <row r="557">
          <cell r="A557" t="str">
            <v>73948/008</v>
          </cell>
          <cell r="B557" t="str">
            <v>Limpeza vidro comum</v>
          </cell>
          <cell r="C557" t="str">
            <v>m²</v>
          </cell>
          <cell r="D557">
            <v>8.51</v>
          </cell>
        </row>
        <row r="558">
          <cell r="A558" t="str">
            <v>73948/009</v>
          </cell>
          <cell r="B558" t="str">
            <v>Limpeza forro</v>
          </cell>
          <cell r="C558" t="str">
            <v>m²</v>
          </cell>
          <cell r="D558">
            <v>17.62</v>
          </cell>
        </row>
        <row r="559">
          <cell r="A559" t="str">
            <v>73948/010</v>
          </cell>
          <cell r="B559" t="str">
            <v>Limpeza piso mármore/granito</v>
          </cell>
          <cell r="C559" t="str">
            <v>m²</v>
          </cell>
          <cell r="D559">
            <v>16.09</v>
          </cell>
        </row>
        <row r="560">
          <cell r="A560" t="str">
            <v>73948/011</v>
          </cell>
          <cell r="B560" t="str">
            <v>Limpeza piso cerâmico</v>
          </cell>
          <cell r="C560" t="str">
            <v>m²</v>
          </cell>
          <cell r="D560">
            <v>15.68</v>
          </cell>
        </row>
        <row r="561">
          <cell r="A561" t="str">
            <v>73948/012</v>
          </cell>
          <cell r="B561" t="str">
            <v>Limpeza piso placa borracha c/enceramento</v>
          </cell>
          <cell r="C561" t="str">
            <v>m²</v>
          </cell>
          <cell r="D561">
            <v>19.399999999999999</v>
          </cell>
        </row>
        <row r="562">
          <cell r="A562" t="str">
            <v>73948/013</v>
          </cell>
          <cell r="B562" t="str">
            <v>Limpeza piso placa borracha</v>
          </cell>
          <cell r="C562" t="str">
            <v>m²</v>
          </cell>
          <cell r="D562">
            <v>7.46</v>
          </cell>
        </row>
        <row r="563">
          <cell r="A563" t="str">
            <v>73948/014</v>
          </cell>
          <cell r="B563" t="str">
            <v>Limpeza piso cimentado</v>
          </cell>
          <cell r="C563" t="str">
            <v>m²</v>
          </cell>
          <cell r="D563">
            <v>9.73</v>
          </cell>
        </row>
        <row r="564">
          <cell r="A564" t="str">
            <v>73948/015</v>
          </cell>
          <cell r="B564" t="str">
            <v>Limpeza piso marmorite/granilite</v>
          </cell>
          <cell r="C564" t="str">
            <v>m²</v>
          </cell>
          <cell r="D564">
            <v>10.37</v>
          </cell>
        </row>
        <row r="565">
          <cell r="A565" t="str">
            <v>73948/016</v>
          </cell>
          <cell r="B565" t="str">
            <v>Limpeza manual do terreno (c/ raspagem superficial)</v>
          </cell>
          <cell r="C565" t="str">
            <v>m²</v>
          </cell>
          <cell r="D565">
            <v>2.87</v>
          </cell>
        </row>
        <row r="566">
          <cell r="A566" t="str">
            <v>74086/001</v>
          </cell>
          <cell r="B566" t="str">
            <v>Limpeza louças e metais</v>
          </cell>
          <cell r="C566" t="str">
            <v>un</v>
          </cell>
          <cell r="D566">
            <v>18.760000000000002</v>
          </cell>
        </row>
        <row r="567">
          <cell r="A567" t="str">
            <v>74243/001</v>
          </cell>
          <cell r="B567" t="str">
            <v>Limpeza geral de quadra poliesportiva</v>
          </cell>
          <cell r="C567" t="str">
            <v>m²</v>
          </cell>
          <cell r="D567">
            <v>1.61</v>
          </cell>
        </row>
        <row r="568">
          <cell r="A568" t="str">
            <v>73804/001</v>
          </cell>
          <cell r="B568" t="str">
            <v>Proteção de fachada com tela de polipropileno fixada em estrutura de madeira com arame galvanizado</v>
          </cell>
          <cell r="C568" t="str">
            <v>m²</v>
          </cell>
          <cell r="D568">
            <v>16.260000000000002</v>
          </cell>
        </row>
        <row r="569">
          <cell r="A569" t="str">
            <v>6022</v>
          </cell>
          <cell r="B569" t="str">
            <v>Argamassa traço 1:2 (cal e areia fina peneirada), preparo manual</v>
          </cell>
          <cell r="C569" t="str">
            <v>m³</v>
          </cell>
          <cell r="D569">
            <v>454.75</v>
          </cell>
        </row>
        <row r="570">
          <cell r="A570" t="str">
            <v>74163/001</v>
          </cell>
          <cell r="B570" t="str">
            <v>Perfuração de poço com perfuratriz pneumática</v>
          </cell>
          <cell r="C570" t="str">
            <v>m</v>
          </cell>
          <cell r="D570">
            <v>37.21</v>
          </cell>
        </row>
        <row r="571">
          <cell r="A571" t="str">
            <v>74163/002</v>
          </cell>
          <cell r="B571" t="str">
            <v>Perfuração de poço com perfuratriz a percussão</v>
          </cell>
          <cell r="C571" t="str">
            <v>m</v>
          </cell>
          <cell r="D571">
            <v>62.9</v>
          </cell>
        </row>
        <row r="572">
          <cell r="A572" t="str">
            <v>40841</v>
          </cell>
          <cell r="B572" t="str">
            <v>Abraçadeira p/poços profundos</v>
          </cell>
          <cell r="C572" t="str">
            <v>un</v>
          </cell>
          <cell r="D572">
            <v>82.58</v>
          </cell>
        </row>
        <row r="573">
          <cell r="A573" t="str">
            <v>6391</v>
          </cell>
          <cell r="B573" t="str">
            <v>Solda topo descendente chanfrada espessura=1/4" chapa/perfil/tubo aço com conversor diesel.</v>
          </cell>
          <cell r="C573" t="str">
            <v>m</v>
          </cell>
          <cell r="D573">
            <v>101.18</v>
          </cell>
        </row>
        <row r="574">
          <cell r="A574" t="str">
            <v>71516</v>
          </cell>
          <cell r="B574" t="str">
            <v>Conjunto de mangueira para combate a incêndio em fibra de poliéster pura, com 1.1/2", revestida internamente, com 2 lances de 15m cada</v>
          </cell>
          <cell r="C574" t="str">
            <v>un</v>
          </cell>
          <cell r="D574">
            <v>480</v>
          </cell>
        </row>
        <row r="575">
          <cell r="A575" t="str">
            <v>73916/001</v>
          </cell>
          <cell r="B575" t="str">
            <v>Placa de identificação em chapa galvanizada num. 18, 12x18cm</v>
          </cell>
          <cell r="C575" t="str">
            <v>un</v>
          </cell>
          <cell r="D575">
            <v>26.08</v>
          </cell>
        </row>
        <row r="576">
          <cell r="A576" t="str">
            <v>73916/002</v>
          </cell>
          <cell r="B576" t="str">
            <v>Placa esmaltada para identificação nr de rua, dimensões 45x25cm</v>
          </cell>
          <cell r="C576" t="str">
            <v>un</v>
          </cell>
          <cell r="D576">
            <v>51.76</v>
          </cell>
        </row>
        <row r="577">
          <cell r="A577" t="str">
            <v>73916/003</v>
          </cell>
          <cell r="B577" t="str">
            <v>Placa de identificação em chapa galvanizada num. 18, dimensões 8x12cm</v>
          </cell>
          <cell r="C577" t="str">
            <v>un</v>
          </cell>
          <cell r="D577">
            <v>14.32</v>
          </cell>
        </row>
        <row r="578">
          <cell r="A578" t="str">
            <v>6171</v>
          </cell>
          <cell r="B578" t="str">
            <v>Tampa de concreto armado 60x60x5cm para caixa</v>
          </cell>
          <cell r="C578" t="str">
            <v>un</v>
          </cell>
          <cell r="D578">
            <v>19.84</v>
          </cell>
        </row>
        <row r="579">
          <cell r="A579" t="str">
            <v>74051/001</v>
          </cell>
          <cell r="B579" t="str">
            <v>Caixa de gordura dupla em concreto pré-moldado dn 60mm com tampa - fornecimento e instalação</v>
          </cell>
          <cell r="C579" t="str">
            <v>un</v>
          </cell>
          <cell r="D579">
            <v>184.19</v>
          </cell>
        </row>
        <row r="580">
          <cell r="A580" t="str">
            <v>74051/002</v>
          </cell>
          <cell r="B580" t="str">
            <v>Caixa de gordura simples em concreto pré-moldado dn 40mm com tampa - fornecimento e instalação</v>
          </cell>
          <cell r="C580" t="str">
            <v>un</v>
          </cell>
          <cell r="D580">
            <v>113.13</v>
          </cell>
        </row>
        <row r="581">
          <cell r="A581" t="str">
            <v>74058/001</v>
          </cell>
          <cell r="B581" t="str">
            <v>Torneira de boia real 1/2 com balão metálico - fornecimento e instalação</v>
          </cell>
          <cell r="C581" t="str">
            <v>un</v>
          </cell>
          <cell r="D581">
            <v>43.76</v>
          </cell>
        </row>
        <row r="582">
          <cell r="A582" t="str">
            <v>74058/002</v>
          </cell>
          <cell r="B582" t="str">
            <v>Torneira de boia vazão total 3/4 com balão plástico - fornecimento e instalação</v>
          </cell>
          <cell r="C582" t="str">
            <v>un</v>
          </cell>
          <cell r="D582">
            <v>59.45</v>
          </cell>
        </row>
        <row r="583">
          <cell r="A583" t="str">
            <v>74058/003</v>
          </cell>
          <cell r="B583" t="str">
            <v>Torneira de boia real 1 com balão plástico - fornecimento e instalação</v>
          </cell>
          <cell r="C583" t="str">
            <v>un</v>
          </cell>
          <cell r="D583">
            <v>61.37</v>
          </cell>
        </row>
        <row r="584">
          <cell r="A584" t="str">
            <v>74058/004</v>
          </cell>
          <cell r="B584" t="str">
            <v>Torneira de bóia real 2" com balão plástico - fornecimento e instalação</v>
          </cell>
          <cell r="C584" t="str">
            <v>un</v>
          </cell>
          <cell r="D584">
            <v>129.26</v>
          </cell>
        </row>
        <row r="585">
          <cell r="A585" t="str">
            <v>74104/001</v>
          </cell>
          <cell r="B585" t="str">
            <v>Caixa de inspeção em alvenaria de tijolo maciço 60x60x60cm, revestida internamento com barra lisa (cimento e areia, traço 1:4) e=2,0cm, com tampa pré-moldada de concreto e fundo de concreto 15mpa tipo c - escav ação e confecção</v>
          </cell>
          <cell r="C585" t="str">
            <v>un</v>
          </cell>
          <cell r="D585">
            <v>119.59</v>
          </cell>
        </row>
        <row r="586">
          <cell r="A586" t="str">
            <v>74166/001</v>
          </cell>
          <cell r="B586" t="str">
            <v>Caixa de inspeção em concreto pré-moldado DN 60mm com tampa h= 60cm - fornecimento e instalação</v>
          </cell>
          <cell r="C586" t="str">
            <v>un</v>
          </cell>
          <cell r="D586">
            <v>179.83</v>
          </cell>
        </row>
        <row r="587">
          <cell r="A587" t="str">
            <v>74166/002</v>
          </cell>
          <cell r="B587" t="str">
            <v>Caixa de inspeção em anel de concreto pré-moldado, com 950mm de altura total. aneis com esp=50mm, diam.=600mm. exclusive tampão e escavação - fornecimento e instalação</v>
          </cell>
          <cell r="C587" t="str">
            <v>un</v>
          </cell>
          <cell r="D587">
            <v>257.51</v>
          </cell>
        </row>
        <row r="588">
          <cell r="A588" t="str">
            <v>6021</v>
          </cell>
          <cell r="B588" t="str">
            <v>Vaso sanitário sifonado louça branca padrão popular, com conjunto para fixaçao para vaso sanitário com parafuso, arruela e bucha - fornecimento e instalação</v>
          </cell>
          <cell r="C588" t="str">
            <v>un</v>
          </cell>
          <cell r="D588">
            <v>199.22</v>
          </cell>
        </row>
        <row r="589">
          <cell r="A589" t="str">
            <v>74035/001</v>
          </cell>
          <cell r="B589" t="str">
            <v>Carregador frontal (pa carregadeira) sobre rodas 105hp capacidade da c açamba 1,4 a 1,7m3 - chp - inclusive operador</v>
          </cell>
          <cell r="C589" t="str">
            <v>h</v>
          </cell>
          <cell r="D589">
            <v>129.62</v>
          </cell>
        </row>
        <row r="590">
          <cell r="A590" t="str">
            <v>74036/001</v>
          </cell>
          <cell r="B590" t="str">
            <v>Trator de esteiras, 153hp - chi - inclusive operador</v>
          </cell>
          <cell r="C590" t="str">
            <v>h</v>
          </cell>
          <cell r="D590">
            <v>95.59</v>
          </cell>
        </row>
        <row r="591">
          <cell r="A591" t="str">
            <v>74036/002</v>
          </cell>
          <cell r="B591" t="str">
            <v>Trator esteiras diesel 140cv - chp - inclusive operador</v>
          </cell>
          <cell r="C591" t="str">
            <v>h</v>
          </cell>
          <cell r="D591">
            <v>233.45</v>
          </cell>
        </row>
        <row r="592">
          <cell r="A592" t="str">
            <v>74040/002</v>
          </cell>
          <cell r="B592" t="str">
            <v>Soquete compactador 72kg, gasolina, 3hp, (chi), exclusive operador.</v>
          </cell>
          <cell r="C592" t="str">
            <v>h</v>
          </cell>
          <cell r="D592">
            <v>2.2400000000000002</v>
          </cell>
        </row>
        <row r="593">
          <cell r="A593" t="str">
            <v>3061</v>
          </cell>
          <cell r="B593" t="str">
            <v>Escavação mec vala n escor mat 1a cat c/retroescav até 1,50m excl esgotamento</v>
          </cell>
          <cell r="C593" t="str">
            <v>m³</v>
          </cell>
          <cell r="D593">
            <v>5.2</v>
          </cell>
        </row>
        <row r="594">
          <cell r="A594" t="str">
            <v>5089</v>
          </cell>
          <cell r="B594" t="str">
            <v>Rolo compactador vibratório pé de carneiro para solos, potência 80hp, peso máximo operacional 8,8t - manutenção</v>
          </cell>
          <cell r="C594" t="str">
            <v>h</v>
          </cell>
          <cell r="D594">
            <v>17.61</v>
          </cell>
        </row>
        <row r="595">
          <cell r="A595" t="str">
            <v>5627</v>
          </cell>
          <cell r="B595" t="str">
            <v>Escavadeira hidráulica sobre esteiras, caçamba 0,80 m³, peso operacional 17 t, potência bruta 111 hp - depreciação. af_06/2014</v>
          </cell>
          <cell r="C595" t="str">
            <v>h</v>
          </cell>
          <cell r="D595">
            <v>25.44</v>
          </cell>
        </row>
        <row r="596">
          <cell r="A596" t="str">
            <v>5628</v>
          </cell>
          <cell r="B596" t="str">
            <v>Escavadeira hidráulica sobre esteiras, caçamba 0,80 m³, peso operacional 17 t, potência bruta 111 hp - juros. af_06/2014</v>
          </cell>
          <cell r="C596" t="str">
            <v>h</v>
          </cell>
          <cell r="D596">
            <v>5.72</v>
          </cell>
        </row>
        <row r="597">
          <cell r="A597" t="str">
            <v>5629</v>
          </cell>
          <cell r="B597" t="str">
            <v>Escavadeira hidráulica sobre esteiras, caçamba 0,80 m³, peso operacional 17 t, potência bruta 111 hp - manutenção. af_06/2014</v>
          </cell>
          <cell r="C597" t="str">
            <v>h</v>
          </cell>
          <cell r="D597">
            <v>35.770000000000003</v>
          </cell>
        </row>
        <row r="598">
          <cell r="A598" t="str">
            <v>5630</v>
          </cell>
          <cell r="B598" t="str">
            <v>Escavadeira hidráulica sobre esteiras, caçamba 0,80 m³, peso operacional 17 t, potência bruta 111 hp - materiais na operação. af_06/2014</v>
          </cell>
          <cell r="C598" t="str">
            <v>h</v>
          </cell>
          <cell r="D598">
            <v>54.15</v>
          </cell>
        </row>
        <row r="599">
          <cell r="A599" t="str">
            <v>5631</v>
          </cell>
          <cell r="B599" t="str">
            <v>Escavadeira hidráulica sobre esteiras, caçamba 0,80 m³, peso operacional 17 t, potência bruta 111 hp - chp diurno. af_06/2014</v>
          </cell>
          <cell r="C599" t="str">
            <v>chp</v>
          </cell>
          <cell r="D599">
            <v>141.72999999999999</v>
          </cell>
        </row>
        <row r="600">
          <cell r="A600" t="str">
            <v>5632</v>
          </cell>
          <cell r="B600" t="str">
            <v>Escavadeira hidráulica sobre esteiras, caçamba 0,80 m³, peso operacional 17 t, potência bruta 111 hp - chi diurno. af_06/2014</v>
          </cell>
          <cell r="C600" t="str">
            <v>chi</v>
          </cell>
          <cell r="D600">
            <v>51.8</v>
          </cell>
        </row>
        <row r="601">
          <cell r="A601" t="str">
            <v>5658</v>
          </cell>
          <cell r="B601" t="str">
            <v>Grade aradora com 24 discos de 24" sobre pneus - manutenção</v>
          </cell>
          <cell r="C601" t="str">
            <v>h</v>
          </cell>
          <cell r="D601">
            <v>2.15</v>
          </cell>
        </row>
        <row r="602">
          <cell r="A602" t="str">
            <v>5664</v>
          </cell>
          <cell r="B602" t="str">
            <v>Retroescavadeira sobre rodas com carregadeira, tração 4x4, potência líq. 88 hp, caçamba carreg. cap. mín. 1 m³, caçamba retro cap. 0,26 m³, peso operacional mín. 6.674 kg, profundidade escavação máx. 4,37 m - manutenção. af_06/2014</v>
          </cell>
          <cell r="C602" t="str">
            <v>h</v>
          </cell>
          <cell r="D602">
            <v>15.52</v>
          </cell>
        </row>
        <row r="603">
          <cell r="A603" t="str">
            <v>72293</v>
          </cell>
          <cell r="B603" t="str">
            <v>Cap pvc esgoto 50mm (tampão) - fornecimento e instalação</v>
          </cell>
          <cell r="C603" t="str">
            <v>un</v>
          </cell>
          <cell r="D603">
            <v>4.63</v>
          </cell>
        </row>
        <row r="604">
          <cell r="A604" t="str">
            <v>72294</v>
          </cell>
          <cell r="B604" t="str">
            <v>Cap pvc esgoto 75mm (tampão) - fornecimento e instalação</v>
          </cell>
          <cell r="C604" t="str">
            <v>un</v>
          </cell>
          <cell r="D604">
            <v>7.13</v>
          </cell>
        </row>
        <row r="605">
          <cell r="A605" t="str">
            <v>72295</v>
          </cell>
          <cell r="B605" t="str">
            <v>Cap pvc esgoto 100mm (tampão) - fornecimento e instalação</v>
          </cell>
          <cell r="C605" t="str">
            <v>un</v>
          </cell>
          <cell r="D605">
            <v>9.76</v>
          </cell>
        </row>
        <row r="606">
          <cell r="A606" t="str">
            <v>72306</v>
          </cell>
          <cell r="B606" t="str">
            <v>Cotovelo de aço galvanizado 4" - fornecimento e instalação</v>
          </cell>
          <cell r="C606" t="str">
            <v>un</v>
          </cell>
          <cell r="D606">
            <v>161.97999999999999</v>
          </cell>
        </row>
        <row r="607">
          <cell r="A607" t="str">
            <v>72307</v>
          </cell>
          <cell r="B607" t="str">
            <v>Cotovelo de aço galvanizado 5" - fornecimento e instalação</v>
          </cell>
          <cell r="C607" t="str">
            <v>un</v>
          </cell>
          <cell r="D607">
            <v>375.41</v>
          </cell>
        </row>
        <row r="608">
          <cell r="A608" t="str">
            <v>72313</v>
          </cell>
          <cell r="B608" t="str">
            <v>Cotovelo de aço galvanizado 6" - fornecimento e instalação</v>
          </cell>
          <cell r="C608" t="str">
            <v>un</v>
          </cell>
          <cell r="D608">
            <v>464.77</v>
          </cell>
        </row>
        <row r="609">
          <cell r="A609" t="str">
            <v>72320</v>
          </cell>
          <cell r="B609" t="str">
            <v>Cotovelo de cobre 79mm, ligação soldada - fornecimento e instalação</v>
          </cell>
          <cell r="C609" t="str">
            <v>un</v>
          </cell>
          <cell r="D609">
            <v>166.41</v>
          </cell>
        </row>
        <row r="610">
          <cell r="A610" t="str">
            <v>73856/001</v>
          </cell>
          <cell r="B610" t="str">
            <v>Boca p/bueiro simples tubular d=0,40m em concreto ciclópico, incluindo formas, escavação, reaterro e materiais, excluindo material reaterro jazida e transporte</v>
          </cell>
          <cell r="C610" t="str">
            <v>un</v>
          </cell>
          <cell r="D610">
            <v>412.24</v>
          </cell>
        </row>
        <row r="611">
          <cell r="A611" t="str">
            <v>73856/002</v>
          </cell>
          <cell r="B611" t="str">
            <v>Boca para bueiro simples tubular, diâmetro =0,60m, em concreto ciclópico, incluindo formas, escavação, reaterro e materiais, excluindo material reaterro jazida e transporte.</v>
          </cell>
          <cell r="C611" t="str">
            <v>un</v>
          </cell>
          <cell r="D611">
            <v>680.03</v>
          </cell>
        </row>
        <row r="612">
          <cell r="A612" t="str">
            <v>73856/003</v>
          </cell>
          <cell r="B612" t="str">
            <v>Boca para bueiro simples tubular, diâmetro =0,80m, em concreto ciclópico, incluindo formas, escavação, reaterro e materiais, excluindo material reaterro jazida e transporte.</v>
          </cell>
          <cell r="C612" t="str">
            <v>un</v>
          </cell>
          <cell r="D612">
            <v>1024.53</v>
          </cell>
        </row>
        <row r="613">
          <cell r="A613" t="str">
            <v>73856/004</v>
          </cell>
          <cell r="B613" t="str">
            <v>Boca para bueiro simples tubular, diâmetro =1,00m, em concreto ciclópico, incluindo formas, escavação, reaterro e materiais, excluindo material reaterro jazida e transporte.</v>
          </cell>
          <cell r="C613" t="str">
            <v>un</v>
          </cell>
          <cell r="D613">
            <v>1451.31</v>
          </cell>
        </row>
        <row r="614">
          <cell r="A614" t="str">
            <v>73856/005</v>
          </cell>
          <cell r="B614" t="str">
            <v>Boca para bueiro simples tubular, diâmetro =1,20m, em concreto ciclópico, incluindo formas, escavação, reaterro e materiais, excluindo material reaterro jazida e transporte.</v>
          </cell>
          <cell r="C614" t="str">
            <v>un</v>
          </cell>
          <cell r="D614">
            <v>1964.81</v>
          </cell>
        </row>
        <row r="615">
          <cell r="A615" t="str">
            <v>73856/006</v>
          </cell>
          <cell r="B615" t="str">
            <v>Boca para bueiro duplo tubular, diâmetro =0,40m, em concreto ciclópico, incluindo formas, escavação, reaterro e materiais, excluindo material reaterro jazida e transporte.</v>
          </cell>
          <cell r="C615" t="str">
            <v>un</v>
          </cell>
          <cell r="D615">
            <v>584.52</v>
          </cell>
        </row>
        <row r="616">
          <cell r="A616" t="str">
            <v>73856/007</v>
          </cell>
          <cell r="B616" t="str">
            <v>Boca para bueiro duplo tubular, diâmetro =0,60m, em concreto ciclópico, incluindo formas, escavação, reaterro e materiais, excluindo material reaterro jazida e transporte.</v>
          </cell>
          <cell r="C616" t="str">
            <v>un</v>
          </cell>
          <cell r="D616">
            <v>969.34</v>
          </cell>
        </row>
        <row r="617">
          <cell r="A617" t="str">
            <v>73856/008</v>
          </cell>
          <cell r="B617" t="str">
            <v>Boca para bueiro duplo tubular, diâmetro =0,80m, em concreto ciclópico, incluindo formas, escavação, reaterro e materiais, excluindo material reaterro jazida e transporte.</v>
          </cell>
          <cell r="C617" t="str">
            <v>un</v>
          </cell>
          <cell r="D617">
            <v>1462.12</v>
          </cell>
        </row>
        <row r="618">
          <cell r="A618" t="str">
            <v>75381/001</v>
          </cell>
          <cell r="B618" t="str">
            <v>Cobertura com telha de chapa de aço zincado, ondulada, espessura de 0 ,5mm</v>
          </cell>
          <cell r="C618" t="str">
            <v>m²</v>
          </cell>
          <cell r="D618">
            <v>33.76</v>
          </cell>
        </row>
        <row r="619">
          <cell r="A619" t="str">
            <v>6058</v>
          </cell>
          <cell r="B619" t="str">
            <v>Cumeeira com telha cerâmica embocada com argamassa traço 1:2:8 (cimento, cal e areia)</v>
          </cell>
          <cell r="C619" t="str">
            <v>m</v>
          </cell>
          <cell r="D619">
            <v>20.88</v>
          </cell>
        </row>
        <row r="620">
          <cell r="A620" t="str">
            <v>73930/001</v>
          </cell>
          <cell r="B620" t="str">
            <v>Cordão de arremate com telha cerâmica tipo canal embocada com argamassa traço 1:3 (cimento e areia)</v>
          </cell>
          <cell r="C620" t="str">
            <v>m</v>
          </cell>
          <cell r="D620">
            <v>16.22</v>
          </cell>
        </row>
        <row r="621">
          <cell r="A621" t="str">
            <v>73744/001</v>
          </cell>
          <cell r="B621" t="str">
            <v>Cumeeira para telha de fibrocimento estrutural, incluso acessórios para fixação e vedação</v>
          </cell>
          <cell r="C621" t="str">
            <v>m</v>
          </cell>
          <cell r="D621">
            <v>102.54</v>
          </cell>
        </row>
        <row r="622">
          <cell r="A622" t="str">
            <v>74045/001</v>
          </cell>
          <cell r="B622" t="str">
            <v>Cumeeira universal para telha de fibrocimento ondulada espessura 6 mm, incluso juntas de vedação e acessórios de fixação</v>
          </cell>
          <cell r="C622" t="str">
            <v>m</v>
          </cell>
          <cell r="D622">
            <v>48.01</v>
          </cell>
        </row>
        <row r="623">
          <cell r="A623" t="str">
            <v>74045/002</v>
          </cell>
          <cell r="B623" t="str">
            <v>Cumeeira tipo shed para telha de fibrocimento ondulada, incluso juntas de vedação e acessórios de fixação</v>
          </cell>
          <cell r="C623" t="str">
            <v>m</v>
          </cell>
          <cell r="D623">
            <v>39.26</v>
          </cell>
        </row>
        <row r="624">
          <cell r="A624" t="str">
            <v>73783/005</v>
          </cell>
          <cell r="B624" t="str">
            <v>Poste concreto seção circular comprimento=7m carga nominal topo 100kg inclusive Escavação exclusive transporte - fornecimento e colocação</v>
          </cell>
          <cell r="C624" t="str">
            <v>un</v>
          </cell>
          <cell r="D624">
            <v>519.70000000000005</v>
          </cell>
        </row>
        <row r="625">
          <cell r="A625" t="str">
            <v>73783/006</v>
          </cell>
          <cell r="B625" t="str">
            <v>Poste concreto seção circular comprimento=7m carga nominal topo 200kg inclusive Escavação exclusive transporte - fornecimento e colocação</v>
          </cell>
          <cell r="C625" t="str">
            <v>un</v>
          </cell>
          <cell r="D625">
            <v>611.24</v>
          </cell>
        </row>
        <row r="626">
          <cell r="A626" t="str">
            <v>73783/008</v>
          </cell>
          <cell r="B626" t="str">
            <v>Poste concreto seção circular comprimento=11m e carga nominal 200kg inclusive escavação exclusive transporte - fornecimento e colocação</v>
          </cell>
          <cell r="C626" t="str">
            <v>un</v>
          </cell>
          <cell r="D626">
            <v>1079.98</v>
          </cell>
        </row>
        <row r="627">
          <cell r="A627" t="str">
            <v>73783/009</v>
          </cell>
          <cell r="B627" t="str">
            <v>Poste concreto seção circular comprimento=11m carga nominal no topo 3 00kg inclusive escavação exclusive transporte - fornecimento e colocação</v>
          </cell>
          <cell r="C627" t="str">
            <v>un</v>
          </cell>
          <cell r="D627">
            <v>1082.3399999999999</v>
          </cell>
        </row>
        <row r="628">
          <cell r="A628" t="str">
            <v>73783/010</v>
          </cell>
          <cell r="B628" t="str">
            <v>Poste concreto seção circular comprimento=11m carga nominal no topo 4 00kg inclusive escavação exclusive transporte - fornecimento e colocação</v>
          </cell>
          <cell r="C628" t="str">
            <v>un</v>
          </cell>
          <cell r="D628">
            <v>1293.8900000000001</v>
          </cell>
        </row>
        <row r="629">
          <cell r="A629" t="str">
            <v>73783/011</v>
          </cell>
          <cell r="B629" t="str">
            <v>Poste concreto seção circular comprimento=14m carga nominal no topo 4 00kg inclusive escavação exclusive transporte - fornecimento e colocação</v>
          </cell>
          <cell r="C629" t="str">
            <v>un</v>
          </cell>
          <cell r="D629">
            <v>1996.41</v>
          </cell>
        </row>
        <row r="630">
          <cell r="A630" t="str">
            <v>73783/012</v>
          </cell>
          <cell r="B630" t="str">
            <v>Poste concreto seção circular comprimento=7m carga nominal no topo 300 kg inclusive Escavação exclusive transporte - fornecimento e colocação</v>
          </cell>
          <cell r="C630" t="str">
            <v>un</v>
          </cell>
          <cell r="D630">
            <v>708.54</v>
          </cell>
        </row>
        <row r="631">
          <cell r="A631" t="str">
            <v>73783/014</v>
          </cell>
          <cell r="B631" t="str">
            <v>Poste concreto seção circular comprimento=9m carga nominal no topo 200 kg inclusive Escavação exclusive transporte - fornecimento e colocação</v>
          </cell>
          <cell r="C631" t="str">
            <v>un</v>
          </cell>
          <cell r="D631">
            <v>786.57</v>
          </cell>
        </row>
        <row r="632">
          <cell r="A632" t="str">
            <v>73783/015</v>
          </cell>
          <cell r="B632" t="str">
            <v>Poste concreto seção circular comprimento=9m carga nominal no topo 300 kg inclusive Escavação exclusive transporte - fornecimento e colocação</v>
          </cell>
          <cell r="C632" t="str">
            <v>un</v>
          </cell>
          <cell r="D632">
            <v>847.63</v>
          </cell>
        </row>
        <row r="633">
          <cell r="A633" t="str">
            <v>73783/016</v>
          </cell>
          <cell r="B633" t="str">
            <v>Poste concreto seção circular comprimento=9m carga nominal no topo 400 kg inclusive Escavação exclusive transporte - fornecimento e colocação</v>
          </cell>
          <cell r="C633" t="str">
            <v>un</v>
          </cell>
          <cell r="D633">
            <v>1032.24</v>
          </cell>
        </row>
        <row r="634">
          <cell r="A634" t="str">
            <v>73783/017</v>
          </cell>
          <cell r="B634" t="str">
            <v>Poste concreto seção circular comprimento=10m carga nominal no topo 60 0kg inclusive escavação exclusive transporte - fornecimento e colocação</v>
          </cell>
          <cell r="C634" t="str">
            <v>un</v>
          </cell>
          <cell r="D634">
            <v>1372.14</v>
          </cell>
        </row>
        <row r="635">
          <cell r="A635" t="str">
            <v>73769/001</v>
          </cell>
          <cell r="B635" t="str">
            <v>Poste aço cônico contínuo curvo simples sem base c/janela 9m (inspecao ) - fornecimento e instalação</v>
          </cell>
          <cell r="C635" t="str">
            <v>un</v>
          </cell>
          <cell r="D635">
            <v>1315.04</v>
          </cell>
        </row>
        <row r="636">
          <cell r="A636" t="str">
            <v>73769/002</v>
          </cell>
          <cell r="B636" t="str">
            <v>Poste de aço cônico contínuo curvo simples, flangeado, com janela de inspeção h=9m - fornecimento e instalação</v>
          </cell>
          <cell r="C636" t="str">
            <v>un</v>
          </cell>
          <cell r="D636">
            <v>1316.81</v>
          </cell>
        </row>
        <row r="637">
          <cell r="A637" t="str">
            <v>73769/003</v>
          </cell>
          <cell r="B637" t="str">
            <v>Poste de aço cônico contínuo curvo duplo, flangeado, com janela de inspeção h=9m - fornecimento e instalação</v>
          </cell>
          <cell r="C637" t="str">
            <v>un</v>
          </cell>
          <cell r="D637">
            <v>1358.83</v>
          </cell>
        </row>
        <row r="638">
          <cell r="A638" t="str">
            <v>73769/004</v>
          </cell>
          <cell r="B638" t="str">
            <v>Poste de aço cônico contínuo reto, flangeado, h=9m - fornecimento e instalação</v>
          </cell>
          <cell r="C638" t="str">
            <v>un</v>
          </cell>
          <cell r="D638">
            <v>1371.94</v>
          </cell>
        </row>
        <row r="639">
          <cell r="A639" t="str">
            <v>73855/001</v>
          </cell>
          <cell r="B639" t="str">
            <v>Chumbador de aço para fixação de poste de aço reto ou curvo 7 a 9m com flange - fornecimento e instalação</v>
          </cell>
          <cell r="C639" t="str">
            <v>un</v>
          </cell>
          <cell r="D639">
            <v>480.72</v>
          </cell>
        </row>
        <row r="640">
          <cell r="A640" t="str">
            <v>72281</v>
          </cell>
          <cell r="B640" t="str">
            <v>Reator para lâmpada vapor de mercúrio uso externo 220v/400w</v>
          </cell>
          <cell r="C640" t="str">
            <v>un</v>
          </cell>
          <cell r="D640">
            <v>98.78</v>
          </cell>
        </row>
        <row r="641">
          <cell r="A641" t="str">
            <v>72282</v>
          </cell>
          <cell r="B641" t="str">
            <v>Reator para lâmpada vapor de sódio alta pressão - 220v/250w - uso externo</v>
          </cell>
          <cell r="C641" t="str">
            <v>un</v>
          </cell>
          <cell r="D641">
            <v>139.29</v>
          </cell>
        </row>
        <row r="642">
          <cell r="A642" t="str">
            <v>73831/001</v>
          </cell>
          <cell r="B642" t="str">
            <v>Lâmpada de vapor de mercúrio de 125w - fornecimento e instalação</v>
          </cell>
          <cell r="C642" t="str">
            <v>un</v>
          </cell>
          <cell r="D642">
            <v>16.489999999999998</v>
          </cell>
        </row>
        <row r="643">
          <cell r="A643" t="str">
            <v>73831/002</v>
          </cell>
          <cell r="B643" t="str">
            <v>Lâmpada de vapor de mercúrio de 250w - fornecimento e instalação</v>
          </cell>
          <cell r="C643" t="str">
            <v>un</v>
          </cell>
          <cell r="D643">
            <v>28.43</v>
          </cell>
        </row>
        <row r="644">
          <cell r="A644" t="str">
            <v>73831/003</v>
          </cell>
          <cell r="B644" t="str">
            <v>Lâmpada de vapor de mercúrio de 400w/250v - fornecimento e instalação</v>
          </cell>
          <cell r="C644" t="str">
            <v>un</v>
          </cell>
          <cell r="D644">
            <v>37.770000000000003</v>
          </cell>
        </row>
        <row r="645">
          <cell r="A645" t="str">
            <v>73831/004</v>
          </cell>
          <cell r="B645" t="str">
            <v>Lâmpada mista de 160w - fornecimento e instalação</v>
          </cell>
          <cell r="C645" t="str">
            <v>un</v>
          </cell>
          <cell r="D645">
            <v>18.23</v>
          </cell>
        </row>
        <row r="646">
          <cell r="A646" t="str">
            <v>73831/005</v>
          </cell>
          <cell r="B646" t="str">
            <v>Lâmpada mista de 250w - fornecimento e instalação</v>
          </cell>
          <cell r="C646" t="str">
            <v>un</v>
          </cell>
          <cell r="D646">
            <v>23.78</v>
          </cell>
        </row>
        <row r="647">
          <cell r="A647" t="str">
            <v>73831/006</v>
          </cell>
          <cell r="B647" t="str">
            <v>Lâmpada mista de 500w - fornecimento e instalação</v>
          </cell>
          <cell r="C647" t="str">
            <v>un</v>
          </cell>
          <cell r="D647">
            <v>42.59</v>
          </cell>
        </row>
        <row r="648">
          <cell r="A648" t="str">
            <v>73831/007</v>
          </cell>
          <cell r="B648" t="str">
            <v>Lâmpada de vapor de sódio de 150wx220v - fornecimento e instalação</v>
          </cell>
          <cell r="C648" t="str">
            <v>un</v>
          </cell>
          <cell r="D648">
            <v>33.94</v>
          </cell>
        </row>
        <row r="649">
          <cell r="A649" t="str">
            <v>73831/008</v>
          </cell>
          <cell r="B649" t="str">
            <v>Lâmpada de vapor de sódio de 250wx220v - fornecimento e instalação</v>
          </cell>
          <cell r="C649" t="str">
            <v>un</v>
          </cell>
          <cell r="D649">
            <v>38.81</v>
          </cell>
        </row>
        <row r="650">
          <cell r="A650" t="str">
            <v>73831/009</v>
          </cell>
          <cell r="B650" t="str">
            <v>Lâmpada de vapor de sódio de 400wx220v - fornecimento e instalação</v>
          </cell>
          <cell r="C650" t="str">
            <v>un</v>
          </cell>
          <cell r="D650">
            <v>44.78</v>
          </cell>
        </row>
        <row r="651">
          <cell r="A651" t="str">
            <v>74231/001</v>
          </cell>
          <cell r="B651" t="str">
            <v>Luminária aberta para iluminação pública, para lâmpada a vapor de mercúrio até 400w e mista até 500w, com braço em tubo de aço galv d=50mm proj hor=2.500mm e proj vert= 2.200mm, fornecimento e instalação</v>
          </cell>
          <cell r="C651" t="str">
            <v>un</v>
          </cell>
          <cell r="D651">
            <v>113.22</v>
          </cell>
        </row>
        <row r="652">
          <cell r="A652" t="str">
            <v>74246/001</v>
          </cell>
          <cell r="B652" t="str">
            <v>Refletor retangular fechado com lâmpada vapor metálico 400 w</v>
          </cell>
          <cell r="C652" t="str">
            <v>un</v>
          </cell>
          <cell r="D652">
            <v>242.42</v>
          </cell>
        </row>
        <row r="653">
          <cell r="A653" t="str">
            <v>73857/001</v>
          </cell>
          <cell r="B653" t="str">
            <v>Transformador distribuição 75kva trifásico 60hz classe 15kv imerso em óleo mineral fornecimento e instalação</v>
          </cell>
          <cell r="C653" t="str">
            <v>un</v>
          </cell>
          <cell r="D653">
            <v>10901.36</v>
          </cell>
        </row>
        <row r="654">
          <cell r="A654" t="str">
            <v>73857/002</v>
          </cell>
          <cell r="B654" t="str">
            <v>Transformador distribuição 112,5kva trifásico 60hz classe 15kv imerso em óleo mineral fornecimento e instalação</v>
          </cell>
          <cell r="C654" t="str">
            <v>un</v>
          </cell>
          <cell r="D654">
            <v>13470.76</v>
          </cell>
        </row>
        <row r="655">
          <cell r="A655" t="str">
            <v>73857/003</v>
          </cell>
          <cell r="B655" t="str">
            <v>Transformador distribuição 150kva trifásico 60hz classe 15kv imerso em óleo mineral fornecimento e instalação</v>
          </cell>
          <cell r="C655" t="str">
            <v>un</v>
          </cell>
          <cell r="D655">
            <v>16985.91</v>
          </cell>
        </row>
        <row r="656">
          <cell r="A656" t="str">
            <v>73857/004</v>
          </cell>
          <cell r="B656" t="str">
            <v>Transformador distribuição 225kva trifásico 60hz classe 15kv imerso em óleo mineral fornecimento e instalação</v>
          </cell>
          <cell r="C656" t="str">
            <v>un</v>
          </cell>
          <cell r="D656">
            <v>23810.53</v>
          </cell>
        </row>
        <row r="657">
          <cell r="A657" t="str">
            <v>73857/005</v>
          </cell>
          <cell r="B657" t="str">
            <v>Transformador distribuição 300kva trifásico 60hz classe 15kv imerso em óleo mineral fornecimento e instalação</v>
          </cell>
          <cell r="C657" t="str">
            <v>un</v>
          </cell>
          <cell r="D657">
            <v>27776.81</v>
          </cell>
        </row>
        <row r="658">
          <cell r="A658" t="str">
            <v>73857/006</v>
          </cell>
          <cell r="B658" t="str">
            <v>Transformador distribuição 500kva trifásico 60hz classe 15kv imerso em óleo mineral fornecimento e instalação</v>
          </cell>
          <cell r="C658" t="str">
            <v>un</v>
          </cell>
          <cell r="D658">
            <v>45275.29</v>
          </cell>
        </row>
        <row r="659">
          <cell r="A659" t="str">
            <v>73857/007</v>
          </cell>
          <cell r="B659" t="str">
            <v>Transformador distribuição 30kva trifásico 60hz classe 15kv imerso em óleo mineral fornecimento e instalação</v>
          </cell>
          <cell r="C659" t="str">
            <v>un</v>
          </cell>
          <cell r="D659">
            <v>7537.22</v>
          </cell>
        </row>
        <row r="660">
          <cell r="A660" t="str">
            <v>73857/008</v>
          </cell>
          <cell r="B660" t="str">
            <v>Transformador distribuição 45kva trifásico 60hz classe 15kv imerso em óleo mineral fornecimento e instalação</v>
          </cell>
          <cell r="C660" t="str">
            <v>un</v>
          </cell>
          <cell r="D660">
            <v>8428.6</v>
          </cell>
        </row>
        <row r="661">
          <cell r="A661" t="str">
            <v>73857/009</v>
          </cell>
          <cell r="B661" t="str">
            <v>Transformador distribuição 750kva trifásico 60hz classe 15kv imerso em óleo mineral fornecimento e instalação</v>
          </cell>
          <cell r="C661" t="str">
            <v>un</v>
          </cell>
          <cell r="D661">
            <v>62072.68</v>
          </cell>
        </row>
        <row r="662">
          <cell r="A662" t="str">
            <v>73857/010</v>
          </cell>
          <cell r="B662" t="str">
            <v>Transformador distribuição 1000kva trifásico 60hz classe 15kv imerso em óleo mineral fornecimento e instalação</v>
          </cell>
          <cell r="C662" t="str">
            <v>un</v>
          </cell>
          <cell r="D662">
            <v>86870.97</v>
          </cell>
        </row>
        <row r="663">
          <cell r="A663" t="str">
            <v>73856/009</v>
          </cell>
          <cell r="B663" t="str">
            <v>Boca para bueiro duplo tubular, diâmetro =1,00m, em concreto ciclópico, incluindo formas, escavação, reaterro e materiais, excluindo material reaterro jazida e transporte.</v>
          </cell>
          <cell r="C663" t="str">
            <v>un</v>
          </cell>
          <cell r="D663">
            <v>1833.97</v>
          </cell>
        </row>
        <row r="664">
          <cell r="A664" t="str">
            <v>73856/010</v>
          </cell>
          <cell r="B664" t="str">
            <v>Boca para bueiro duplotubular, diâmetro =1,20m, em concreto ciclópico, incluindo formas, escavação, reaterro e materiais, excluindo material reaterro jazida e transporte.</v>
          </cell>
          <cell r="C664" t="str">
            <v>un</v>
          </cell>
          <cell r="D664">
            <v>2795.95</v>
          </cell>
        </row>
        <row r="665">
          <cell r="A665" t="str">
            <v>73856/011</v>
          </cell>
          <cell r="B665" t="str">
            <v>Boca para bueiro triplo tubular, diâmetro =0,40m, em concreto ciclópico, incluindo formas, escavação, reaterro e materiais, excluindo material reaterro jazida e transporte.</v>
          </cell>
          <cell r="C665" t="str">
            <v>un</v>
          </cell>
          <cell r="D665">
            <v>756.45</v>
          </cell>
        </row>
        <row r="666">
          <cell r="A666" t="str">
            <v>73856/012</v>
          </cell>
          <cell r="B666" t="str">
            <v>Boca para bueiro triplo tubular, diâmetro =0,60m, em concreto ciclópico, incluindo formas, escavação, reaterro e materiais, excluindo material reaterro jazida e transporte.</v>
          </cell>
          <cell r="C666" t="str">
            <v>un</v>
          </cell>
          <cell r="D666">
            <v>1258.26</v>
          </cell>
        </row>
        <row r="667">
          <cell r="A667" t="str">
            <v>73856/013</v>
          </cell>
          <cell r="B667" t="str">
            <v>Boca para bueiro triplo tubular, diâmetro =0,80m, em concreto ciclópico, incluindo formas, escavação, reaterro e materiais, excluindo material reaterro jazida e transporte.</v>
          </cell>
          <cell r="C667" t="str">
            <v>un</v>
          </cell>
          <cell r="D667">
            <v>1899.39</v>
          </cell>
        </row>
        <row r="668">
          <cell r="A668" t="str">
            <v>73856/014</v>
          </cell>
          <cell r="B668" t="str">
            <v>Boca para bueiro triplo tubular, diâmetro =1,00m, em concreto ciclópico, incluindo formas, escavação, reaterro e materiais, excluindo material reaterro jazida e transporte.</v>
          </cell>
          <cell r="C668" t="str">
            <v>un</v>
          </cell>
          <cell r="D668">
            <v>2686.79</v>
          </cell>
        </row>
        <row r="669">
          <cell r="A669" t="str">
            <v>73856/015</v>
          </cell>
          <cell r="B669" t="str">
            <v>Boca para bueiro triplo tubular, diâmetro =1,20m, em concreto ciclópico, incluindo formas, escavação, reaterro e materiais, excluindo material reaterro jazida e transporte.</v>
          </cell>
          <cell r="C669" t="str">
            <v>un</v>
          </cell>
          <cell r="D669">
            <v>3627.17</v>
          </cell>
        </row>
        <row r="670">
          <cell r="A670" t="str">
            <v>73963/001</v>
          </cell>
          <cell r="B670" t="str">
            <v>Poço de visita para rede de esg. sanit., em aneis de concreto, diâmetro = 60cm, prof=80cm, incluindo degrau, excluindo tampão ferro fundido.</v>
          </cell>
          <cell r="C670" t="str">
            <v>un</v>
          </cell>
          <cell r="D670">
            <v>309.19</v>
          </cell>
        </row>
        <row r="671">
          <cell r="A671" t="str">
            <v>73963/002</v>
          </cell>
          <cell r="B671" t="str">
            <v>Poço de visita para rede de esg. sanit., em aneis de concreto, diâmetro = 60cm, prof = 100cm, incluindo degrau, excluindo tampão ferro fundido.</v>
          </cell>
          <cell r="C671" t="str">
            <v>un</v>
          </cell>
          <cell r="D671">
            <v>328.42</v>
          </cell>
        </row>
        <row r="672">
          <cell r="A672" t="str">
            <v>73963/003</v>
          </cell>
          <cell r="B672" t="str">
            <v>Poço de visita para rede de esg. sanit., em aneis de concreto, diâmetro = 60cm, prof = 60cm, incluindo degrau, excluindo tampão ferro fundido.</v>
          </cell>
          <cell r="C672" t="str">
            <v>un</v>
          </cell>
          <cell r="D672">
            <v>306.06</v>
          </cell>
        </row>
        <row r="673">
          <cell r="A673" t="str">
            <v>73963/004</v>
          </cell>
          <cell r="B673" t="str">
            <v>Poço de visita para rede de esg. sanit., em aneis de concreto, diâmetro = 60cm e 110cm, prof = 105cm, incluindo degrau, excluindo tampão ferro fundido.</v>
          </cell>
          <cell r="C673" t="str">
            <v>un</v>
          </cell>
          <cell r="D673">
            <v>868.13</v>
          </cell>
        </row>
        <row r="674">
          <cell r="A674" t="str">
            <v>73963/005</v>
          </cell>
          <cell r="B674" t="str">
            <v>Poço de visita para rede de esg. sanit., em aneis de concreto, diâmetro = 60cm e 110cm, prof = 120cm, incluindo degrau, excluindo tampão ferro fundido.</v>
          </cell>
          <cell r="C674" t="str">
            <v>un</v>
          </cell>
          <cell r="D674">
            <v>927.98</v>
          </cell>
        </row>
        <row r="675">
          <cell r="A675" t="str">
            <v>73963/006</v>
          </cell>
          <cell r="B675" t="str">
            <v>Poço de visita para rede de esg. sanit., em aneis de concreto, diâmetro = 60cm e 110cm, prof = 140cm, incluindo degrau, excluindo tampão ferro fundido.</v>
          </cell>
          <cell r="C675" t="str">
            <v>un</v>
          </cell>
          <cell r="D675">
            <v>996.19</v>
          </cell>
        </row>
        <row r="676">
          <cell r="A676" t="str">
            <v>73963/007</v>
          </cell>
          <cell r="B676" t="str">
            <v>Poço de visita para rede de esg. sanit., em aneis de concreto, diâmetro = 60cm e 110cm, prof = 150cm, incluindo degrau, excluindo tampão ferro fundido.</v>
          </cell>
          <cell r="C676" t="str">
            <v>un</v>
          </cell>
          <cell r="D676">
            <v>1051.9000000000001</v>
          </cell>
        </row>
        <row r="677">
          <cell r="A677" t="str">
            <v>73963/008</v>
          </cell>
          <cell r="B677" t="str">
            <v>Poço de visita para rede de esg. sanit., em aneis de concreto, diâmetro = 60cm e 110cm, prof = 160cm, incluindo degrau, excluindo tampão ferro fundido.</v>
          </cell>
          <cell r="C677" t="str">
            <v>un</v>
          </cell>
          <cell r="D677">
            <v>1060.26</v>
          </cell>
        </row>
        <row r="678">
          <cell r="A678" t="str">
            <v>73963/009</v>
          </cell>
          <cell r="B678" t="str">
            <v>Poço de visita para rede de esg. sanit., em aneis de concreto, diâmetro = 110cm, prof = 170cm, incluindo degrau, excluindo tampão ferro fundido.</v>
          </cell>
          <cell r="C678" t="str">
            <v>un</v>
          </cell>
          <cell r="D678">
            <v>1115.19</v>
          </cell>
        </row>
        <row r="679">
          <cell r="A679" t="str">
            <v>73963/010</v>
          </cell>
          <cell r="B679" t="str">
            <v>Poço de visita para rede de esg. sanit., em aneis de concreto, diâmetro = 60cm e 110cm, prof = 200cm, incluindo degrau, excluindo tampão ferro fundido.</v>
          </cell>
          <cell r="C679" t="str">
            <v>un</v>
          </cell>
          <cell r="D679">
            <v>1212.6500000000001</v>
          </cell>
        </row>
        <row r="680">
          <cell r="A680" t="str">
            <v>73963/011</v>
          </cell>
          <cell r="B680" t="str">
            <v>Poço de visita para rede de esg. sanit., em aneis de concreto, diâmetro = 60cm e 110cm, prof = 230cm, incluindo degrau, excluindo tampão ferro fundido.</v>
          </cell>
          <cell r="C680" t="str">
            <v>un</v>
          </cell>
          <cell r="D680">
            <v>1267.9100000000001</v>
          </cell>
        </row>
        <row r="681">
          <cell r="A681" t="str">
            <v>73963/012</v>
          </cell>
          <cell r="B681" t="str">
            <v>Poço de visita para rede de esg. sanit., em aneis de concreto, diâmetro = 60cm e 110cm, prof = 260cm, incluindo degrau, excluindo tampão ferro fundido.</v>
          </cell>
          <cell r="C681" t="str">
            <v>un</v>
          </cell>
          <cell r="D681">
            <v>1420.56</v>
          </cell>
        </row>
        <row r="682">
          <cell r="A682" t="str">
            <v>73963/013</v>
          </cell>
          <cell r="B682" t="str">
            <v>Poço de visita para rede de esg. sanit., em aneis de concreto, diâmetro = 60cm e 110cm, prof = 290cm, incluindo degrau, excluindo tampão ferro fundido.</v>
          </cell>
          <cell r="C682" t="str">
            <v>un</v>
          </cell>
          <cell r="D682">
            <v>1537.23</v>
          </cell>
        </row>
        <row r="683">
          <cell r="A683" t="str">
            <v>73963/014</v>
          </cell>
          <cell r="B683" t="str">
            <v>Poço de visita para rede de esg. sanit., em aneis de concreto, diâmetro = 60cm e 110cm, prof = 320cm, incluindo degrau, excluindo tampão ferro fundido.</v>
          </cell>
          <cell r="C683" t="str">
            <v>un</v>
          </cell>
          <cell r="D683">
            <v>1616.99</v>
          </cell>
        </row>
        <row r="684">
          <cell r="A684" t="str">
            <v>73963/015</v>
          </cell>
          <cell r="B684" t="str">
            <v>Poço de visita para rede de esg. sanit., em aneis de concreto, diâmetro = 60cm e 110cm, prof = 350cm, incluindo degrau, excluindo tampão ferro fundido.</v>
          </cell>
          <cell r="C684" t="str">
            <v>un</v>
          </cell>
          <cell r="D684">
            <v>1747.46</v>
          </cell>
        </row>
        <row r="685">
          <cell r="A685" t="str">
            <v>73963/016</v>
          </cell>
          <cell r="B685" t="str">
            <v>Poço de visita para rede de esg. sanit., em aneis de concreto, diâmetro = 60cm e 110cm, prof = 380cm, incluindo degrau, excluindo tampão ferro fundido.</v>
          </cell>
          <cell r="C685" t="str">
            <v>un</v>
          </cell>
          <cell r="D685">
            <v>1850.51</v>
          </cell>
        </row>
        <row r="686">
          <cell r="A686" t="str">
            <v>73963/017</v>
          </cell>
          <cell r="B686" t="str">
            <v>Poço de visita para rede de esg. sanit., em aneis de concreto, diâmetro = 60cm e 110cm, prof = 410cm, incluindo degrau, excluindo tampão ferro fundido.</v>
          </cell>
          <cell r="C686" t="str">
            <v>un</v>
          </cell>
          <cell r="D686">
            <v>1977.13</v>
          </cell>
        </row>
        <row r="687">
          <cell r="A687" t="str">
            <v>73963/018</v>
          </cell>
          <cell r="B687" t="str">
            <v>Poço de visita para rede de esg. sanit., em aneis de concreto, diâmetro = 60cm e 110cm, prof = 440cm, incluindo degrau, excluindo tampão ferro fundido.</v>
          </cell>
          <cell r="C687" t="str">
            <v>un</v>
          </cell>
          <cell r="D687">
            <v>2093.5700000000002</v>
          </cell>
        </row>
        <row r="688">
          <cell r="A688" t="str">
            <v>73963/019</v>
          </cell>
          <cell r="B688" t="str">
            <v>Poço de visita para rede de esg. sanit., em aneis de concreto, diâmetro = 60cm e 110cm, prof = 470cm, incluindo degrau, excluindo tampão ferro fundido.</v>
          </cell>
          <cell r="C688" t="str">
            <v>un</v>
          </cell>
          <cell r="D688">
            <v>2210.6</v>
          </cell>
        </row>
        <row r="689">
          <cell r="A689" t="str">
            <v>73963/020</v>
          </cell>
          <cell r="B689" t="str">
            <v>Poço de visita para rede de esg. sanit., em aneis de concreto, diâmetro = 60cm e 110cm, prof = 500cm, incluindo degrau, excluindo tampão ferro fundido.</v>
          </cell>
          <cell r="C689" t="str">
            <v>un</v>
          </cell>
          <cell r="D689">
            <v>2327.04</v>
          </cell>
        </row>
        <row r="690">
          <cell r="A690" t="str">
            <v>72104</v>
          </cell>
          <cell r="B690" t="str">
            <v>Calha em chapa de aço galvanizado número 24, desenvolvimento de 33cm</v>
          </cell>
          <cell r="C690" t="str">
            <v>m</v>
          </cell>
          <cell r="D690">
            <v>30.19</v>
          </cell>
        </row>
        <row r="691">
          <cell r="A691" t="str">
            <v>72105</v>
          </cell>
          <cell r="B691" t="str">
            <v>Calha em chapa de aço galvanizado número 24, desenvolvimento de 50cm</v>
          </cell>
          <cell r="C691" t="str">
            <v>m</v>
          </cell>
          <cell r="D691">
            <v>45.94</v>
          </cell>
        </row>
        <row r="692">
          <cell r="A692" t="str">
            <v>72106</v>
          </cell>
          <cell r="B692" t="str">
            <v>Rufo em chapa de aço galvanizado número 24, desenvolvimento de 16cm</v>
          </cell>
          <cell r="C692" t="str">
            <v>m</v>
          </cell>
          <cell r="D692">
            <v>21.16</v>
          </cell>
        </row>
        <row r="693">
          <cell r="A693" t="str">
            <v>72107</v>
          </cell>
          <cell r="B693" t="str">
            <v>Rufo em chapa de aço galvanizado número 24, desenvolvimento de 25cm</v>
          </cell>
          <cell r="C693" t="str">
            <v>m</v>
          </cell>
          <cell r="D693">
            <v>19.61</v>
          </cell>
        </row>
        <row r="694">
          <cell r="A694" t="str">
            <v>73868/001</v>
          </cell>
          <cell r="B694" t="str">
            <v>Rufo em fibrocimento, incluso acessórios de fixação e vedação</v>
          </cell>
          <cell r="C694" t="str">
            <v>m</v>
          </cell>
          <cell r="D694">
            <v>28.35</v>
          </cell>
        </row>
        <row r="695">
          <cell r="A695" t="str">
            <v>68058</v>
          </cell>
          <cell r="B695" t="str">
            <v>Rufo em concreto armado, largura 40cm e espessura 7cm</v>
          </cell>
          <cell r="C695" t="str">
            <v>m</v>
          </cell>
          <cell r="D695">
            <v>55.15</v>
          </cell>
        </row>
        <row r="696">
          <cell r="A696" t="str">
            <v>74098/001</v>
          </cell>
          <cell r="B696" t="str">
            <v>Rufo em concreto armado, largura 40cm, espessura 3cm</v>
          </cell>
          <cell r="C696" t="str">
            <v>m</v>
          </cell>
          <cell r="D696">
            <v>21.28</v>
          </cell>
        </row>
        <row r="697">
          <cell r="A697" t="str">
            <v>41619</v>
          </cell>
          <cell r="B697" t="str">
            <v>Cobertura com telha de fibra de vidro ondulada colorida, espessura 6mm, inclusos acessórios de fixação</v>
          </cell>
          <cell r="C697" t="str">
            <v>m²</v>
          </cell>
          <cell r="D697">
            <v>39.74</v>
          </cell>
        </row>
        <row r="698">
          <cell r="A698" t="str">
            <v>72110</v>
          </cell>
          <cell r="B698" t="str">
            <v>Estrutura metálica em tesouras ou treliças, vão livre de 12m, fornecimento e montagem, não sendo considerados os fechamentos metálicos, as colunas, os serviços gerais em alvenaria e concreto, as telhas de cobertura e a pintura de acabamento</v>
          </cell>
          <cell r="C698" t="str">
            <v>m²</v>
          </cell>
          <cell r="D698">
            <v>81.510000000000005</v>
          </cell>
        </row>
        <row r="699">
          <cell r="A699" t="str">
            <v>72111</v>
          </cell>
          <cell r="B699" t="str">
            <v>Estrutura metálica em tesouras ou treliças, vão livre de 15m, fornecimento e montagem, não sendo considerados os fechamentos metálicos, as colunas, os serviços gerais em alvenaria e concreto, as telhas de cobertura e a pintura de acabamento</v>
          </cell>
          <cell r="C699" t="str">
            <v>m²</v>
          </cell>
          <cell r="D699">
            <v>89.07</v>
          </cell>
        </row>
        <row r="700">
          <cell r="A700" t="str">
            <v>72112</v>
          </cell>
          <cell r="B700" t="str">
            <v>Estrutura metálica em tesouras ou treliças, vão livre de 20m, fornecimento e montagem, não sendo considerados os fechamentos metálicos, as colunas, os serviços gerais em alvenaria e concreto, as telhas de cobertura e a pintura de acabamento</v>
          </cell>
          <cell r="C700" t="str">
            <v>m²</v>
          </cell>
          <cell r="D700">
            <v>96.62</v>
          </cell>
        </row>
        <row r="701">
          <cell r="A701" t="str">
            <v>72113</v>
          </cell>
          <cell r="B701" t="str">
            <v>Estrutura metálica em tesouras ou treliças, vão livre de 25m, fornecimento e montagem, não sendo considerados os fechamentos metálicos, as colunas, os serviços gerais em alvenaria e concreto, as telhas de cobertura e a pintura de acabamento</v>
          </cell>
          <cell r="C701" t="str">
            <v>m²</v>
          </cell>
          <cell r="D701">
            <v>108.7</v>
          </cell>
        </row>
        <row r="702">
          <cell r="A702" t="str">
            <v>72114</v>
          </cell>
          <cell r="B702" t="str">
            <v>Estrutura metálica em tesouras ou treliças, vão livre de 30m, fornecimento e montagem, não sendo considerados os fechamentos metálicos, as colunas, os serviços gerais em alvenaria e concreto, as telhas de cobertura e a pintura de acabamento</v>
          </cell>
          <cell r="C702" t="str">
            <v>m²</v>
          </cell>
          <cell r="D702">
            <v>120.78</v>
          </cell>
        </row>
        <row r="703">
          <cell r="A703" t="str">
            <v>73970/001</v>
          </cell>
          <cell r="B703" t="str">
            <v>Estrutura metálica em aço estrutural perfil i 12 x 5 1/4 kg</v>
          </cell>
          <cell r="C703" t="str">
            <v>kg</v>
          </cell>
          <cell r="D703">
            <v>9.93</v>
          </cell>
        </row>
        <row r="704">
          <cell r="A704" t="str">
            <v>73970/002</v>
          </cell>
          <cell r="B704" t="str">
            <v>Estrutura metálica em aço estrutural perfil i 6 x 3 3/8 kg</v>
          </cell>
          <cell r="C704" t="str">
            <v>kg</v>
          </cell>
          <cell r="D704">
            <v>7.93</v>
          </cell>
        </row>
        <row r="705">
          <cell r="A705" t="str">
            <v>73891/001</v>
          </cell>
          <cell r="B705" t="str">
            <v>Esgotamento com moto-bomba autoescovante</v>
          </cell>
          <cell r="C705" t="str">
            <v>h</v>
          </cell>
          <cell r="D705">
            <v>5.72</v>
          </cell>
        </row>
        <row r="706">
          <cell r="A706" t="str">
            <v>73882/001</v>
          </cell>
          <cell r="B706" t="str">
            <v>Calha em concreto simples, em meia cana, diâmetro 200 mm</v>
          </cell>
          <cell r="C706" t="str">
            <v>m</v>
          </cell>
          <cell r="D706">
            <v>30.42</v>
          </cell>
        </row>
        <row r="707">
          <cell r="A707" t="str">
            <v>73882/002</v>
          </cell>
          <cell r="B707" t="str">
            <v>Calha em concreto simples, meia cana de concreto, diâmetro 300 mm</v>
          </cell>
          <cell r="C707" t="str">
            <v>m</v>
          </cell>
          <cell r="D707">
            <v>35.97</v>
          </cell>
        </row>
        <row r="708">
          <cell r="A708" t="str">
            <v>73882/003</v>
          </cell>
          <cell r="B708" t="str">
            <v>Calha em concreto simples, em meia cana de concreto, diâmetro 400 mm</v>
          </cell>
          <cell r="C708" t="str">
            <v>m</v>
          </cell>
          <cell r="D708">
            <v>47.85</v>
          </cell>
        </row>
        <row r="709">
          <cell r="A709" t="str">
            <v>73882/004</v>
          </cell>
          <cell r="B709" t="str">
            <v>Calha em concreto simples, em meia cana de concreto, diâmetro 500 mm</v>
          </cell>
          <cell r="C709" t="str">
            <v>m</v>
          </cell>
          <cell r="D709">
            <v>71.319999999999993</v>
          </cell>
        </row>
        <row r="710">
          <cell r="A710" t="str">
            <v>73882/005</v>
          </cell>
          <cell r="B710" t="str">
            <v>Calha em concreto simples, em meia cana de concreto, diâmetro 600 mm</v>
          </cell>
          <cell r="C710" t="str">
            <v>m</v>
          </cell>
          <cell r="D710">
            <v>84.54</v>
          </cell>
        </row>
        <row r="711">
          <cell r="A711" t="str">
            <v>73816/001</v>
          </cell>
          <cell r="B711" t="str">
            <v>Execução de dreno com tubos de pvc corrugado flexível perfurado - dn 100</v>
          </cell>
          <cell r="C711" t="str">
            <v>m</v>
          </cell>
          <cell r="D711">
            <v>23.06</v>
          </cell>
        </row>
        <row r="712">
          <cell r="A712" t="str">
            <v>73816/002</v>
          </cell>
          <cell r="B712" t="str">
            <v>Execução de dreno vertical com pedrisco, diâmetro 200mm</v>
          </cell>
          <cell r="C712" t="str">
            <v>m</v>
          </cell>
          <cell r="D712">
            <v>19.63</v>
          </cell>
        </row>
        <row r="713">
          <cell r="A713" t="str">
            <v>73881/001</v>
          </cell>
          <cell r="B713" t="str">
            <v>Execução de dreno com manta geotêxtil 200 g/m2</v>
          </cell>
          <cell r="C713" t="str">
            <v>m²</v>
          </cell>
          <cell r="D713">
            <v>8.07</v>
          </cell>
        </row>
        <row r="714">
          <cell r="A714" t="str">
            <v>73881/002</v>
          </cell>
          <cell r="B714" t="str">
            <v>Execução de dreno com manta geotêxtil 300 g/m2</v>
          </cell>
          <cell r="C714" t="str">
            <v>m²</v>
          </cell>
          <cell r="D714">
            <v>12.19</v>
          </cell>
        </row>
        <row r="715">
          <cell r="A715" t="str">
            <v>73881/003</v>
          </cell>
          <cell r="B715" t="str">
            <v>Execução de dreno com manta geotêxtil 400 g/m2</v>
          </cell>
          <cell r="C715" t="str">
            <v>m²</v>
          </cell>
          <cell r="D715">
            <v>14.87</v>
          </cell>
        </row>
        <row r="716">
          <cell r="A716" t="str">
            <v>73883/001</v>
          </cell>
          <cell r="B716" t="str">
            <v>Execução de dreno francês com areia média</v>
          </cell>
          <cell r="C716" t="str">
            <v>m³</v>
          </cell>
          <cell r="D716">
            <v>68.959999999999994</v>
          </cell>
        </row>
        <row r="717">
          <cell r="A717" t="str">
            <v>73883/002</v>
          </cell>
          <cell r="B717" t="str">
            <v>Execução de dreno francês com brita núm 2</v>
          </cell>
          <cell r="C717" t="str">
            <v>m³</v>
          </cell>
          <cell r="D717">
            <v>85.7</v>
          </cell>
        </row>
        <row r="718">
          <cell r="A718" t="str">
            <v>73883/003</v>
          </cell>
          <cell r="B718" t="str">
            <v>Execução de dreno francês com cascalho</v>
          </cell>
          <cell r="C718" t="str">
            <v>m³</v>
          </cell>
          <cell r="D718">
            <v>52.95</v>
          </cell>
        </row>
        <row r="719">
          <cell r="A719" t="str">
            <v>73902/001</v>
          </cell>
          <cell r="B719" t="str">
            <v>Camada drenante com brita núm 3</v>
          </cell>
          <cell r="C719" t="str">
            <v>m³</v>
          </cell>
          <cell r="D719">
            <v>88.74</v>
          </cell>
        </row>
        <row r="720">
          <cell r="A720" t="str">
            <v>73968/001</v>
          </cell>
          <cell r="B720" t="str">
            <v>Manta impermeabilizante a base de asfalto - fornecimento e instalação</v>
          </cell>
          <cell r="C720" t="str">
            <v>m²</v>
          </cell>
          <cell r="D720">
            <v>43.34</v>
          </cell>
        </row>
        <row r="721">
          <cell r="A721" t="str">
            <v>73969/001</v>
          </cell>
          <cell r="B721" t="str">
            <v>Execução de drenos de chorume em tubos drenantes de concreto, diam=200 mm, envoltos em brita e geotêxtil</v>
          </cell>
          <cell r="C721" t="str">
            <v>m</v>
          </cell>
          <cell r="D721">
            <v>73.489999999999995</v>
          </cell>
        </row>
        <row r="722">
          <cell r="A722" t="str">
            <v>74017/001</v>
          </cell>
          <cell r="B722" t="str">
            <v>Execução de drenos de chorume em tubos drenantes, pvc, diam=100 mm, envoltos em brita e geotêxtil</v>
          </cell>
          <cell r="C722" t="str">
            <v>m</v>
          </cell>
          <cell r="D722">
            <v>44.09</v>
          </cell>
        </row>
        <row r="723">
          <cell r="A723" t="str">
            <v>74017/002</v>
          </cell>
          <cell r="B723" t="str">
            <v>Execução de drenos de chorume em tubos drenantes, pvc, diam=150 mm, envoltos em brita e geotêxtil</v>
          </cell>
          <cell r="C723" t="str">
            <v>m</v>
          </cell>
          <cell r="D723">
            <v>59.52</v>
          </cell>
        </row>
        <row r="724">
          <cell r="A724" t="str">
            <v>75029/001</v>
          </cell>
          <cell r="B724" t="str">
            <v>Tubo pvc corrugado rígido perfurado dn 150 para drenagem - fornecimento e instalação</v>
          </cell>
          <cell r="C724" t="str">
            <v>m</v>
          </cell>
          <cell r="D724">
            <v>36.090000000000003</v>
          </cell>
        </row>
        <row r="725">
          <cell r="A725" t="str">
            <v>6454</v>
          </cell>
          <cell r="B725" t="str">
            <v>Fornecimento e lançamento de pedra de mão</v>
          </cell>
          <cell r="C725" t="str">
            <v>m³</v>
          </cell>
          <cell r="D725">
            <v>131.76</v>
          </cell>
        </row>
        <row r="726">
          <cell r="A726" t="str">
            <v>73611</v>
          </cell>
          <cell r="B726" t="str">
            <v>Enrocamento com pedra argamassada traço 1:4 com pedra de mão</v>
          </cell>
          <cell r="C726" t="str">
            <v>m³</v>
          </cell>
          <cell r="D726">
            <v>291.11</v>
          </cell>
        </row>
        <row r="727">
          <cell r="A727" t="str">
            <v>73697</v>
          </cell>
          <cell r="B727" t="str">
            <v>Enrocamento manual, sem arrumacao do material</v>
          </cell>
          <cell r="C727" t="str">
            <v>m³</v>
          </cell>
          <cell r="D727">
            <v>128.69</v>
          </cell>
        </row>
        <row r="728">
          <cell r="A728" t="str">
            <v>73698</v>
          </cell>
          <cell r="B728" t="str">
            <v>Enrocamento manual, com arrumacao do material</v>
          </cell>
          <cell r="C728" t="str">
            <v>m³</v>
          </cell>
          <cell r="D728">
            <v>166.55</v>
          </cell>
        </row>
        <row r="729">
          <cell r="A729" t="str">
            <v>73890/001</v>
          </cell>
          <cell r="B729" t="str">
            <v>Ensecadeira de madeira com parede simples</v>
          </cell>
          <cell r="C729" t="str">
            <v>m²</v>
          </cell>
          <cell r="D729">
            <v>92.41</v>
          </cell>
        </row>
        <row r="730">
          <cell r="A730" t="str">
            <v>73890/002</v>
          </cell>
          <cell r="B730" t="str">
            <v>Ensecadeira de madeira com parede dupla</v>
          </cell>
          <cell r="C730" t="str">
            <v>m²</v>
          </cell>
          <cell r="D730">
            <v>233.27</v>
          </cell>
        </row>
        <row r="731">
          <cell r="A731" t="str">
            <v>73843/001</v>
          </cell>
          <cell r="B731" t="str">
            <v>Muro de arrimo de concreto ciclópico com 30% de pedra de mão</v>
          </cell>
          <cell r="C731" t="str">
            <v>m³</v>
          </cell>
          <cell r="D731">
            <v>281.77</v>
          </cell>
        </row>
        <row r="732">
          <cell r="A732" t="str">
            <v>73844/001</v>
          </cell>
          <cell r="B732" t="str">
            <v>Muro de arrimo de alvenaria de pedra argamassada</v>
          </cell>
          <cell r="C732" t="str">
            <v>m³</v>
          </cell>
          <cell r="D732">
            <v>390.46</v>
          </cell>
        </row>
        <row r="733">
          <cell r="A733" t="str">
            <v>73844/002</v>
          </cell>
          <cell r="B733" t="str">
            <v>Muro de arrimo de alvenaria de tijolos</v>
          </cell>
          <cell r="C733" t="str">
            <v>m³</v>
          </cell>
          <cell r="D733">
            <v>413.01</v>
          </cell>
        </row>
        <row r="734">
          <cell r="A734" t="str">
            <v>73867/002</v>
          </cell>
          <cell r="B734" t="str">
            <v>Estrutura tipo espacial em alumínio anodizado, vão de 30m</v>
          </cell>
          <cell r="C734" t="str">
            <v>m²</v>
          </cell>
          <cell r="D734">
            <v>301.57</v>
          </cell>
        </row>
        <row r="735">
          <cell r="A735" t="str">
            <v>74124/008</v>
          </cell>
          <cell r="B735" t="str">
            <v>Poço visita ag pluv:conc arm 1,70x1,70x1,80m coletor d=1,20m parede e=15cm base conc fck=10mpa revest c/arg cim/areia 1:4 degraus ff incl forn todos materiais</v>
          </cell>
          <cell r="C735" t="str">
            <v>un</v>
          </cell>
          <cell r="D735">
            <v>3675.8</v>
          </cell>
        </row>
        <row r="736">
          <cell r="A736" t="str">
            <v>73887/006</v>
          </cell>
          <cell r="B736" t="str">
            <v>Assentamento simples de tubos de ferro fundido (fofo) c/ junta elástica - dn 300 - inclusive transporte</v>
          </cell>
          <cell r="C736" t="str">
            <v>m</v>
          </cell>
          <cell r="D736">
            <v>9.34</v>
          </cell>
        </row>
        <row r="737">
          <cell r="A737" t="str">
            <v>73887/007</v>
          </cell>
          <cell r="B737" t="str">
            <v>Assentamento simples de tubos de ferro fundido (fofo) c/ junta elástica - dn 350 mm - inclusive transporte</v>
          </cell>
          <cell r="C737" t="str">
            <v>m</v>
          </cell>
          <cell r="D737">
            <v>10.93</v>
          </cell>
        </row>
        <row r="738">
          <cell r="A738" t="str">
            <v>73887/008</v>
          </cell>
          <cell r="B738" t="str">
            <v>Assentamento simples de tubos de ferro fundido (fofo) c/ junta elástica - dn 400 mm - inclusive transporte</v>
          </cell>
          <cell r="C738" t="str">
            <v>m</v>
          </cell>
          <cell r="D738">
            <v>12.06</v>
          </cell>
        </row>
        <row r="739">
          <cell r="A739" t="str">
            <v>73887/009</v>
          </cell>
          <cell r="B739" t="str">
            <v>Assentamento simples de tubos de ferro fundido (fofo) c/ junta elástica - dn 450 mm - inclusive transporte</v>
          </cell>
          <cell r="C739" t="str">
            <v>m</v>
          </cell>
          <cell r="D739">
            <v>14.1</v>
          </cell>
        </row>
        <row r="740">
          <cell r="A740" t="str">
            <v>73887/010</v>
          </cell>
          <cell r="B740" t="str">
            <v>Assentamento simples de tubos de ferro fundido (fofo) c/ junta elástica - dn 500 mm - inclusive transporte</v>
          </cell>
          <cell r="C740" t="str">
            <v>m</v>
          </cell>
          <cell r="D740">
            <v>15.66</v>
          </cell>
        </row>
        <row r="741">
          <cell r="A741" t="str">
            <v>73887/011</v>
          </cell>
          <cell r="B741" t="str">
            <v>Assentamento simples de tubos de ferro fundido (fofo) c/ junta elástica - dn 600 mm - inclusive transporte</v>
          </cell>
          <cell r="C741" t="str">
            <v>m</v>
          </cell>
          <cell r="D741">
            <v>18.940000000000001</v>
          </cell>
        </row>
        <row r="742">
          <cell r="A742" t="str">
            <v>73887/012</v>
          </cell>
          <cell r="B742" t="str">
            <v>Assentamento simples de tubos de ferro fundido (fofo) c/ junta elástica - dn 700 mm - inclusive transporte</v>
          </cell>
          <cell r="C742" t="str">
            <v>m</v>
          </cell>
          <cell r="D742">
            <v>23.84</v>
          </cell>
        </row>
        <row r="743">
          <cell r="A743" t="str">
            <v>73887/013</v>
          </cell>
          <cell r="B743" t="str">
            <v>Assentamento simples de tubos de ferro fundido (fofo) c/ junta elástica - dn 800 mm - inclusive transportes</v>
          </cell>
          <cell r="C743" t="str">
            <v>m</v>
          </cell>
          <cell r="D743">
            <v>27.51</v>
          </cell>
        </row>
        <row r="744">
          <cell r="A744" t="str">
            <v>73887/014</v>
          </cell>
          <cell r="B744" t="str">
            <v>Assentamento simples de tubos de ferro fundido (fofo) c/ junta elástica - dn 900 mm - inclusive transporte</v>
          </cell>
          <cell r="C744" t="str">
            <v>m</v>
          </cell>
          <cell r="D744">
            <v>32.200000000000003</v>
          </cell>
        </row>
        <row r="745">
          <cell r="A745" t="str">
            <v>73887/015</v>
          </cell>
          <cell r="B745" t="str">
            <v>Assentamento simples de tubos de ferro fundido (fofo) c/ junta elástica - dn 1000 mm - inclusive transporte</v>
          </cell>
          <cell r="C745" t="str">
            <v>m</v>
          </cell>
          <cell r="D745">
            <v>34.68</v>
          </cell>
        </row>
        <row r="746">
          <cell r="A746" t="str">
            <v>73887/016</v>
          </cell>
          <cell r="B746" t="str">
            <v>Assentamento simples de tubos de ferro fundido (fofo) c/ junta elástica - dn 1100 mm - inclusive transporte</v>
          </cell>
          <cell r="C746" t="str">
            <v>m</v>
          </cell>
          <cell r="D746">
            <v>41.05</v>
          </cell>
        </row>
        <row r="747">
          <cell r="A747" t="str">
            <v>73887/017</v>
          </cell>
          <cell r="B747" t="str">
            <v>Assentamento simples de tubos de ferro fundido (fofo) c/ junta elástica - dn 1200 mm - inclusive transporte</v>
          </cell>
          <cell r="C747" t="str">
            <v>m</v>
          </cell>
          <cell r="D747">
            <v>48.46</v>
          </cell>
        </row>
        <row r="748">
          <cell r="A748" t="str">
            <v>74213/001</v>
          </cell>
          <cell r="B748" t="str">
            <v>Módulo tipo: rede de água, com fornecimento e assentamento de tubo fºf º dn 200 mm-k7, compreendendo: locação, cadastramento de interferências, escavação e reaterro compactado de vala, exceto rocha, até 1,50 m. inclusive topógrafo. atenção: vide descrição</v>
          </cell>
          <cell r="C748" t="str">
            <v>m</v>
          </cell>
          <cell r="D748">
            <v>19.010000000000002</v>
          </cell>
        </row>
        <row r="749">
          <cell r="A749" t="str">
            <v>73888/001</v>
          </cell>
          <cell r="B749" t="str">
            <v>Assentamento tubo pvc com junta elástica, dn 50 mm - (ou rpvc, ou pvc defofo, ou prfv) - para água.</v>
          </cell>
          <cell r="C749" t="str">
            <v>m</v>
          </cell>
          <cell r="D749">
            <v>1.23</v>
          </cell>
        </row>
        <row r="750">
          <cell r="A750" t="str">
            <v>73888/002</v>
          </cell>
          <cell r="B750" t="str">
            <v>Assentamento tubo pvc com junta elástica, dn 75 mm - (ou rpvc, ou pvc defofo, ou prfv) - para água.</v>
          </cell>
          <cell r="C750" t="str">
            <v>m</v>
          </cell>
          <cell r="D750">
            <v>1.64</v>
          </cell>
        </row>
        <row r="751">
          <cell r="A751" t="str">
            <v>73888/003</v>
          </cell>
          <cell r="B751" t="str">
            <v>Assentamento tubo pvc com junta elástica, dn 100 mm - (ou rpvc, ou pvc defofo, ou prfv) - para água.</v>
          </cell>
          <cell r="C751" t="str">
            <v>m</v>
          </cell>
          <cell r="D751">
            <v>2.0499999999999998</v>
          </cell>
        </row>
        <row r="752">
          <cell r="A752" t="str">
            <v>73888/004</v>
          </cell>
          <cell r="B752" t="str">
            <v>Assentamento tubo pvc com junta elástica, dn 150 mm - (ou rpvc, ou pvc defofo, ou prfv p/ água)</v>
          </cell>
          <cell r="C752" t="str">
            <v>m</v>
          </cell>
          <cell r="D752">
            <v>2.46</v>
          </cell>
        </row>
        <row r="753">
          <cell r="A753" t="str">
            <v>73888/005</v>
          </cell>
          <cell r="B753" t="str">
            <v>Assentamento tubo pvc com junta elástica, dn 200 mm - (ou rpvc, ou pvc defofo, ou prfv p/ água)</v>
          </cell>
          <cell r="C753" t="str">
            <v>m</v>
          </cell>
          <cell r="D753">
            <v>2.88</v>
          </cell>
        </row>
        <row r="754">
          <cell r="A754" t="str">
            <v>73888/006</v>
          </cell>
          <cell r="B754" t="str">
            <v>Assentamento tubo pvc com junta elástica, dn 250 mm - (ou rpvc, ou pvc defofo, ou prfv p/ água)</v>
          </cell>
          <cell r="C754" t="str">
            <v>m</v>
          </cell>
          <cell r="D754">
            <v>3.29</v>
          </cell>
        </row>
        <row r="755">
          <cell r="A755" t="str">
            <v>73888/007</v>
          </cell>
          <cell r="B755" t="str">
            <v>Assentamento tubo pvc com junta elástica, dn 300 mm - (ou rpvc, ou pvc defofo, ou prfv p/ água)</v>
          </cell>
          <cell r="C755" t="str">
            <v>m</v>
          </cell>
          <cell r="D755">
            <v>4.1100000000000003</v>
          </cell>
        </row>
        <row r="756">
          <cell r="A756" t="str">
            <v>73888/008</v>
          </cell>
          <cell r="B756" t="str">
            <v>Assentamento tubo pvc com junta elástica, dn 350 mm - (ou rpvc, ou pvc defofo, ou prfv) para água</v>
          </cell>
          <cell r="C756" t="str">
            <v>m</v>
          </cell>
          <cell r="D756">
            <v>4.5199999999999996</v>
          </cell>
        </row>
        <row r="757">
          <cell r="A757" t="str">
            <v>73888/009</v>
          </cell>
          <cell r="B757" t="str">
            <v>Assentamento tubo pvc com junta elástica, dn 400 mm - (ou rpvc, ou pvc defofo, ou prfv) - para água.</v>
          </cell>
          <cell r="C757" t="str">
            <v>m</v>
          </cell>
          <cell r="D757">
            <v>6.21</v>
          </cell>
        </row>
        <row r="758">
          <cell r="A758" t="str">
            <v>73888/010</v>
          </cell>
          <cell r="B758" t="str">
            <v>Assentamento tubo pvc com junta elástica, dn 500 mm - (ou rpvc, ou pvc defofo, ou prfv) - para água.</v>
          </cell>
          <cell r="C758" t="str">
            <v>m</v>
          </cell>
          <cell r="D758">
            <v>6.85</v>
          </cell>
        </row>
        <row r="759">
          <cell r="A759" t="str">
            <v>73888/011</v>
          </cell>
          <cell r="B759" t="str">
            <v>Assentamento tubo pvc com junta elástica, dn 600 mm - (ou rpvc, ou pvc defofo, ou prfv) - para água.</v>
          </cell>
          <cell r="C759" t="str">
            <v>m</v>
          </cell>
          <cell r="D759">
            <v>7.68</v>
          </cell>
        </row>
        <row r="760">
          <cell r="A760" t="str">
            <v>73888/012</v>
          </cell>
          <cell r="B760" t="str">
            <v>Assentamento tubo pvc com junta elástica, dn 700 mm - (ou rpvc, ou pvc defofo, ou prfv) - para água.</v>
          </cell>
          <cell r="C760" t="str">
            <v>m</v>
          </cell>
          <cell r="D760">
            <v>8.3699999999999992</v>
          </cell>
        </row>
        <row r="761">
          <cell r="A761" t="str">
            <v>73888/013</v>
          </cell>
          <cell r="B761" t="str">
            <v>Assentamento tubo pvc com junta elástica, dn 800 mm - (ou rpvc, ou pvc defofo, ou prfv) - para água.</v>
          </cell>
          <cell r="C761" t="str">
            <v>m</v>
          </cell>
          <cell r="D761">
            <v>9.15</v>
          </cell>
        </row>
        <row r="762">
          <cell r="A762" t="str">
            <v>73888/014</v>
          </cell>
          <cell r="B762" t="str">
            <v>Assentamento tubo pvc com junta elástica, dn 900 mm - (ou rpvc, ou pvc defofo, ou prfv) - para água.</v>
          </cell>
          <cell r="C762" t="str">
            <v>m</v>
          </cell>
          <cell r="D762">
            <v>9.8800000000000008</v>
          </cell>
        </row>
        <row r="763">
          <cell r="A763" t="str">
            <v>73888/015</v>
          </cell>
          <cell r="B763" t="str">
            <v>Assentamento tubo pvc com junta elástica, dn 1000 mm - (ou rpvc, ou pv c defofo, ou prfv) - para água.</v>
          </cell>
          <cell r="C763" t="str">
            <v>m</v>
          </cell>
          <cell r="D763">
            <v>10.53</v>
          </cell>
        </row>
        <row r="764">
          <cell r="A764" t="str">
            <v>73606</v>
          </cell>
          <cell r="B764" t="str">
            <v>Assentamento de tampão de ferro fundido 900 mm</v>
          </cell>
          <cell r="C764" t="str">
            <v>un</v>
          </cell>
          <cell r="D764">
            <v>89.64</v>
          </cell>
        </row>
        <row r="765">
          <cell r="A765" t="str">
            <v>73607</v>
          </cell>
          <cell r="B765" t="str">
            <v>Assentamento de tampão de ferro fundido 600 mm</v>
          </cell>
          <cell r="C765" t="str">
            <v>un</v>
          </cell>
          <cell r="D765">
            <v>59.76</v>
          </cell>
        </row>
        <row r="766">
          <cell r="A766" t="str">
            <v>5667</v>
          </cell>
          <cell r="B766" t="str">
            <v>Retroescavadeira c/ carregadeira sobre pneus c/transmissão mecânica 79 hp (vu=5anos) - manutenção</v>
          </cell>
          <cell r="C766" t="str">
            <v>h</v>
          </cell>
          <cell r="D766">
            <v>13.8</v>
          </cell>
        </row>
        <row r="767">
          <cell r="A767" t="str">
            <v>5730</v>
          </cell>
          <cell r="B767" t="str">
            <v>Rolo compactador vibratório, tandem, auto-propel.,cilindro liso, 58cv - 6,5/9,4 t, sem ou com lastro - custos com materiais na operação.</v>
          </cell>
          <cell r="C767" t="str">
            <v>h</v>
          </cell>
          <cell r="D767">
            <v>28.28</v>
          </cell>
        </row>
        <row r="768">
          <cell r="A768" t="str">
            <v>5732</v>
          </cell>
          <cell r="B768" t="str">
            <v>Rolo compactador pneumático, auto-propel., pressão variável, 99hp, peso operacional sem ou com lastro 8,3/21,0 t - manutenção.</v>
          </cell>
          <cell r="C768" t="str">
            <v>h</v>
          </cell>
          <cell r="D768">
            <v>19.760000000000002</v>
          </cell>
        </row>
        <row r="769">
          <cell r="A769" t="str">
            <v>5733</v>
          </cell>
          <cell r="B769" t="str">
            <v>Rolo compactador pneumático, auto-propel., pressão variável, 99hp, peso operacional sem ou com lastro 8,3/21,0 t - custo com materiais na operação</v>
          </cell>
          <cell r="C769" t="str">
            <v>h</v>
          </cell>
          <cell r="D769">
            <v>48.29</v>
          </cell>
        </row>
        <row r="770">
          <cell r="A770" t="str">
            <v>5735</v>
          </cell>
          <cell r="B770" t="str">
            <v>Retroescavadeira sobre rodas com carregadeira, tração 4x4, potência líq. 72 hp, caçamba carreg. cap. mín. 0,79 m³, caçamba retro cap. 0,18 m 3, peso operacional mín. 7.140 kg, profundidade escavação máx. 4,50 m - manutenção. af_06/2014</v>
          </cell>
          <cell r="C770" t="str">
            <v>h</v>
          </cell>
          <cell r="D770">
            <v>14.97</v>
          </cell>
        </row>
        <row r="771">
          <cell r="A771" t="str">
            <v>5736</v>
          </cell>
          <cell r="B771" t="str">
            <v>Retroescavadeira sobre rodas com carregadeira, tração 4x4, potência líq. 72 hp, caçamba carreg. cap. mín. 0,79 m³, caçamba retro cap. 0,18 m 3, peso operacional mín. 7.140 kg, profundidade escavação máx. 4,50 m - materiais na operação. af_06/2014</v>
          </cell>
          <cell r="C771" t="str">
            <v>h</v>
          </cell>
          <cell r="D771">
            <v>38.06</v>
          </cell>
        </row>
        <row r="772">
          <cell r="A772" t="str">
            <v>5737</v>
          </cell>
          <cell r="B772" t="str">
            <v>Retro-escavadeira, 74hp (vu=6 anos) - mão-de-obra/operação noturno</v>
          </cell>
          <cell r="C772" t="str">
            <v>h</v>
          </cell>
          <cell r="D772">
            <v>20.64</v>
          </cell>
        </row>
        <row r="773">
          <cell r="A773" t="str">
            <v>5738</v>
          </cell>
          <cell r="B773" t="str">
            <v>Rolo compactador vibratório pé de carneiro, operado por controle remoto, potência 17hp, peso operacional 1,65t - depreciação e juros</v>
          </cell>
          <cell r="C773" t="str">
            <v>h</v>
          </cell>
          <cell r="D773">
            <v>20.84</v>
          </cell>
        </row>
        <row r="774">
          <cell r="A774" t="str">
            <v>5739</v>
          </cell>
          <cell r="B774" t="str">
            <v>Rolo compactador vibratório pé de carneiro, operado por controle remoto, 17hp - 1,65t - manutenção.</v>
          </cell>
          <cell r="C774" t="str">
            <v>h</v>
          </cell>
          <cell r="D774">
            <v>23.15</v>
          </cell>
        </row>
        <row r="775">
          <cell r="A775" t="str">
            <v>5741</v>
          </cell>
          <cell r="B775" t="str">
            <v>Usina de lama asfáltica, prod 30 a 50 t/h, silo de agregado 7 m³, reservatórios para emulsão e água de 2,3 m³ cada, misturador tipo pug mill a ser montado sobre caminhão - manutenção. af_10/2014</v>
          </cell>
          <cell r="C775" t="str">
            <v>h</v>
          </cell>
          <cell r="D775">
            <v>17.489999999999998</v>
          </cell>
        </row>
        <row r="776">
          <cell r="A776" t="str">
            <v>5742</v>
          </cell>
          <cell r="B776" t="str">
            <v>Usina de lama asfáltica, prod 30 a 50 t/h, silo de agregado 7 m³, reservatórios para emulsão e água de 2,3 m³ cada, misturador tipo pugg-mil l a ser montado sobre caminhão - materiais na operação. af_10/2014</v>
          </cell>
          <cell r="C776" t="str">
            <v>h</v>
          </cell>
          <cell r="D776">
            <v>15.89</v>
          </cell>
        </row>
        <row r="777">
          <cell r="A777" t="str">
            <v>73887/002</v>
          </cell>
          <cell r="B777" t="str">
            <v>Assentamento simples de tubos de ferro fundido (fofo) c/ junta elástica - dn 100 - inclusive transporte</v>
          </cell>
          <cell r="C777" t="str">
            <v>m</v>
          </cell>
          <cell r="D777">
            <v>3.07</v>
          </cell>
        </row>
        <row r="778">
          <cell r="A778" t="str">
            <v>73887/003</v>
          </cell>
          <cell r="B778" t="str">
            <v>Assentamento simples de tubos de ferro fundido (fofo) c/ junta elástica - dn 150 - inclusive transporte</v>
          </cell>
          <cell r="C778" t="str">
            <v>m</v>
          </cell>
          <cell r="D778">
            <v>5.32</v>
          </cell>
        </row>
        <row r="779">
          <cell r="A779" t="str">
            <v>73887/004</v>
          </cell>
          <cell r="B779" t="str">
            <v>Assentamento simples de tubos de ferro fundido (fofo) c/ junta elástica - dn 200 - inclusive transporte</v>
          </cell>
          <cell r="C779" t="str">
            <v>m</v>
          </cell>
          <cell r="D779">
            <v>6.81</v>
          </cell>
        </row>
        <row r="780">
          <cell r="A780" t="str">
            <v>73887/005</v>
          </cell>
          <cell r="B780" t="str">
            <v>Assentamento simples de tubos de ferro fundido (fofo) c/ junta elástica - dn 250 mm - inclusive transporte</v>
          </cell>
          <cell r="C780" t="str">
            <v>m</v>
          </cell>
          <cell r="D780">
            <v>8.24</v>
          </cell>
        </row>
        <row r="781">
          <cell r="A781" t="str">
            <v>73763/002</v>
          </cell>
          <cell r="B781" t="str">
            <v>Meio-fio e sarjeta de concreto moldado no local, usinado 15 mpa, com 0 ,45 m base x 0,30 m altura, rejunte em argamassa traço 1:3,5 (cimento e areia)</v>
          </cell>
          <cell r="C781" t="str">
            <v>m</v>
          </cell>
          <cell r="D781">
            <v>53.11</v>
          </cell>
        </row>
        <row r="782">
          <cell r="A782" t="str">
            <v>73763/003</v>
          </cell>
          <cell r="B782" t="str">
            <v>Meio-fio e sarjeta conjugados de concreto 15 mpa, 47 cm base x 30 cm altura, moldado "in loco" com extrusora</v>
          </cell>
          <cell r="C782" t="str">
            <v>m</v>
          </cell>
          <cell r="D782">
            <v>34.26</v>
          </cell>
        </row>
        <row r="783">
          <cell r="A783" t="str">
            <v>73763/004</v>
          </cell>
          <cell r="B783" t="str">
            <v>Meio-fio e sarjeta conjugados de concreto 15 mpa, 35 cm base x 30 cm altura, moldado "in loco" com extrusora</v>
          </cell>
          <cell r="C783" t="str">
            <v>m</v>
          </cell>
          <cell r="D783">
            <v>28.71</v>
          </cell>
        </row>
        <row r="784">
          <cell r="A784" t="str">
            <v>73763/005</v>
          </cell>
          <cell r="B784" t="str">
            <v>Meio-fio e sarjeta conjugados de concreto 15 mpa, 30 cm base x 26 cm altura, moldado "in loco" com extrusora</v>
          </cell>
          <cell r="C784" t="str">
            <v>m</v>
          </cell>
          <cell r="D784">
            <v>20.95</v>
          </cell>
        </row>
        <row r="785">
          <cell r="A785" t="str">
            <v>73789/001</v>
          </cell>
          <cell r="B785" t="str">
            <v>Meio-fio de concreto moldado no local, usinado 15 mpa, com 0,45 m altu ra x 0,15 m base, rejunte em argamassa traço 1:3,5 (cimento e areia)</v>
          </cell>
          <cell r="C785" t="str">
            <v>m</v>
          </cell>
          <cell r="D785">
            <v>95.04</v>
          </cell>
        </row>
        <row r="786">
          <cell r="A786" t="str">
            <v>73789/002</v>
          </cell>
          <cell r="B786" t="str">
            <v>Meio-fio de concreto moldado no local, usinado 15 mpa, com 0,30 m altu ra x 0,15 m base, rejunte em argamassa traço 1:3,5 (cimento e areia)</v>
          </cell>
          <cell r="C786" t="str">
            <v>m</v>
          </cell>
          <cell r="D786">
            <v>64.42</v>
          </cell>
        </row>
        <row r="787">
          <cell r="A787" t="str">
            <v>74012/001</v>
          </cell>
          <cell r="B787" t="str">
            <v>Sarjeta em concreto, preparo manual, com seixo rolado, espessura = 8cm, largura = 40cm.</v>
          </cell>
          <cell r="C787" t="str">
            <v>m</v>
          </cell>
          <cell r="D787">
            <v>33.58</v>
          </cell>
        </row>
        <row r="788">
          <cell r="A788" t="str">
            <v>74211/001</v>
          </cell>
          <cell r="B788" t="str">
            <v>Linha d água em paralelepipedos graniticos, rejuntados c/ ar cimento e areia traço 1:3</v>
          </cell>
          <cell r="C788" t="str">
            <v>m</v>
          </cell>
          <cell r="D788">
            <v>36.04</v>
          </cell>
        </row>
        <row r="789">
          <cell r="A789" t="str">
            <v>74223/001</v>
          </cell>
          <cell r="B789" t="str">
            <v>Meio-fio (guia) de concreto pre-moldado, dimensões 12x15x30x100cm (fac e superiorxface inferiorxalturaxcomprimento),rejuntado c/argamassa 1:4 cimento:areia, incluindo escavação e reaterro.</v>
          </cell>
          <cell r="C789" t="str">
            <v>m</v>
          </cell>
          <cell r="D789">
            <v>47.41</v>
          </cell>
        </row>
        <row r="790">
          <cell r="A790" t="str">
            <v>74237/001</v>
          </cell>
          <cell r="B790" t="str">
            <v>Meio-fio com sarjeta, executado c/extrusora (sarjeta 30x8cm meio-fio 15x10cm x h=23cm), inclui esc.e acerto faixa 0,45m</v>
          </cell>
          <cell r="C790" t="str">
            <v>m</v>
          </cell>
          <cell r="D790">
            <v>24.38</v>
          </cell>
        </row>
        <row r="791">
          <cell r="A791" t="str">
            <v>73877/001</v>
          </cell>
          <cell r="B791" t="str">
            <v>Escoramento de valas com pranchões metálicos - área cravada</v>
          </cell>
          <cell r="C791" t="str">
            <v>m²</v>
          </cell>
          <cell r="D791">
            <v>43.69</v>
          </cell>
        </row>
        <row r="792">
          <cell r="A792" t="str">
            <v>73877/002</v>
          </cell>
          <cell r="B792" t="str">
            <v>Escoramento de valas com pranchões metálicos - área não cravada</v>
          </cell>
          <cell r="C792" t="str">
            <v>m²</v>
          </cell>
          <cell r="D792">
            <v>31.06</v>
          </cell>
        </row>
        <row r="793">
          <cell r="A793" t="str">
            <v>73761/001</v>
          </cell>
          <cell r="B793" t="str">
            <v>Arrasamento de tubulão de concreto d=0,80m.</v>
          </cell>
          <cell r="C793" t="str">
            <v>un</v>
          </cell>
          <cell r="D793">
            <v>194.78</v>
          </cell>
        </row>
        <row r="794">
          <cell r="A794" t="str">
            <v>73761/002</v>
          </cell>
          <cell r="B794" t="str">
            <v>Arrasamento de tubulão de concreto d=1,25 a 1,40m.</v>
          </cell>
          <cell r="C794" t="str">
            <v>un</v>
          </cell>
          <cell r="D794">
            <v>337.62</v>
          </cell>
        </row>
        <row r="795">
          <cell r="A795" t="str">
            <v>73761/003</v>
          </cell>
          <cell r="B795" t="str">
            <v>Arrasamento de tubulão de concreto d=1,45 a 1,60m.</v>
          </cell>
          <cell r="C795" t="str">
            <v>un</v>
          </cell>
          <cell r="D795">
            <v>389.56</v>
          </cell>
        </row>
        <row r="796">
          <cell r="A796" t="str">
            <v>73761/004</v>
          </cell>
          <cell r="B796" t="str">
            <v>Arrasamento de tubulão de concreto d=1,65 a 2,00m.</v>
          </cell>
          <cell r="C796" t="str">
            <v>un</v>
          </cell>
          <cell r="D796">
            <v>486.96</v>
          </cell>
        </row>
        <row r="797">
          <cell r="A797" t="str">
            <v>73761/005</v>
          </cell>
          <cell r="B797" t="str">
            <v>Arrasamento de tubulão de concreto d=2,10 a 2,50m.</v>
          </cell>
          <cell r="C797" t="str">
            <v>un</v>
          </cell>
          <cell r="D797">
            <v>603.83000000000004</v>
          </cell>
        </row>
        <row r="798">
          <cell r="A798" t="str">
            <v>72819</v>
          </cell>
          <cell r="B798" t="str">
            <v>Estaca a trado (broca) diâmetro 30cm em concreto armado moldada in-loco, 20 mpa</v>
          </cell>
          <cell r="C798" t="str">
            <v>m</v>
          </cell>
          <cell r="D798">
            <v>76.63</v>
          </cell>
        </row>
        <row r="799">
          <cell r="A799" t="str">
            <v>72820</v>
          </cell>
          <cell r="B799" t="str">
            <v>Corte e preparo em cabeça de estaca</v>
          </cell>
          <cell r="C799" t="str">
            <v>un</v>
          </cell>
          <cell r="D799">
            <v>32.270000000000003</v>
          </cell>
        </row>
        <row r="800">
          <cell r="A800" t="str">
            <v>74156/001</v>
          </cell>
          <cell r="B800" t="str">
            <v>Estaca a trado(broca) d=25cm c/concreto fck=15mpa+20kg aço/m3 mo ld.in-loco</v>
          </cell>
          <cell r="C800" t="str">
            <v>m</v>
          </cell>
          <cell r="D800">
            <v>48.83</v>
          </cell>
        </row>
        <row r="801">
          <cell r="A801" t="str">
            <v>74156/002</v>
          </cell>
          <cell r="B801" t="str">
            <v>Estaca a trado (broca) diâmetro = 25 cm, em concreto moldado in loco, 15 mpa, sem armação.</v>
          </cell>
          <cell r="C801" t="str">
            <v>m</v>
          </cell>
          <cell r="D801">
            <v>42.46</v>
          </cell>
        </row>
        <row r="802">
          <cell r="A802" t="str">
            <v>74156/003</v>
          </cell>
          <cell r="B802" t="str">
            <v>Estaca a trado (broca) diâmetro = 20 cm, em concreto moldado in loco, 15 mpa, sem armação.</v>
          </cell>
          <cell r="C802" t="str">
            <v>m</v>
          </cell>
          <cell r="D802">
            <v>36.96</v>
          </cell>
        </row>
        <row r="803">
          <cell r="A803" t="str">
            <v>74164/004</v>
          </cell>
          <cell r="B803" t="str">
            <v>Lastro de brita</v>
          </cell>
          <cell r="C803" t="str">
            <v>m³</v>
          </cell>
          <cell r="D803">
            <v>80.25</v>
          </cell>
        </row>
        <row r="804">
          <cell r="A804" t="str">
            <v>5651</v>
          </cell>
          <cell r="B804" t="str">
            <v>Forma tábua para concreto em fundação c/ reaproveitamento 5x</v>
          </cell>
          <cell r="C804" t="str">
            <v>m²</v>
          </cell>
          <cell r="D804">
            <v>24.6</v>
          </cell>
        </row>
        <row r="805">
          <cell r="A805" t="str">
            <v>73903/001</v>
          </cell>
          <cell r="B805" t="str">
            <v>Limpeza superficial da camada vegetal em jazida</v>
          </cell>
          <cell r="C805" t="str">
            <v>m²</v>
          </cell>
          <cell r="D805">
            <v>0.42</v>
          </cell>
        </row>
        <row r="806">
          <cell r="A806" t="str">
            <v>73903/002</v>
          </cell>
          <cell r="B806" t="str">
            <v>Expurgo de jazida</v>
          </cell>
          <cell r="C806" t="str">
            <v>m³</v>
          </cell>
          <cell r="D806">
            <v>2.2200000000000002</v>
          </cell>
        </row>
        <row r="807">
          <cell r="A807" t="str">
            <v>74151/001</v>
          </cell>
          <cell r="B807" t="str">
            <v>Escavação e carga material 1a categoria, utilizando trator de esteiras de 110 a 160hp com lâmina, peso operacional * 13t e pá-carregadeira com 170 hp.</v>
          </cell>
          <cell r="C807" t="str">
            <v>m³</v>
          </cell>
          <cell r="D807">
            <v>3.31</v>
          </cell>
        </row>
        <row r="808">
          <cell r="A808" t="str">
            <v>74154/001</v>
          </cell>
          <cell r="B808" t="str">
            <v>Escavação, carga e transporte de material de 1a categoria com trator sobre esteiras 305 hp e caçamba 5m3, dmt 50 a 200m</v>
          </cell>
          <cell r="C808" t="str">
            <v>m³</v>
          </cell>
          <cell r="D808">
            <v>4.8899999999999997</v>
          </cell>
        </row>
        <row r="809">
          <cell r="A809" t="str">
            <v>74155/001</v>
          </cell>
          <cell r="B809" t="str">
            <v>Escavação e transp mat 1a cat dmt 50m c/trator est cat d8 c/ lâmina</v>
          </cell>
          <cell r="C809" t="str">
            <v>m³</v>
          </cell>
          <cell r="D809">
            <v>2</v>
          </cell>
        </row>
        <row r="810">
          <cell r="A810" t="str">
            <v>74155/002</v>
          </cell>
          <cell r="B810" t="str">
            <v>Escavação e transporte de material de 2a cat dmt 50m com trator sobre esteiras 305 hp com lâmina e escarificador</v>
          </cell>
          <cell r="C810" t="str">
            <v>m³</v>
          </cell>
          <cell r="D810">
            <v>3.87</v>
          </cell>
        </row>
        <row r="811">
          <cell r="A811" t="str">
            <v>74205/001</v>
          </cell>
          <cell r="B811" t="str">
            <v>Escavação mecânica de material 1a. categoria, proveniente de corte de subleito (c/trator esteiras 160hp)</v>
          </cell>
          <cell r="C811" t="str">
            <v>m³</v>
          </cell>
          <cell r="D811">
            <v>1.85</v>
          </cell>
        </row>
        <row r="812">
          <cell r="A812" t="str">
            <v>72915</v>
          </cell>
          <cell r="B812" t="str">
            <v>Escavação mecânica de vala em material de 2a. categoria até 2 m de profundidade com utilização de escavadeira hidráulica</v>
          </cell>
          <cell r="C812" t="str">
            <v>m³</v>
          </cell>
          <cell r="D812">
            <v>10.07</v>
          </cell>
        </row>
        <row r="813">
          <cell r="A813" t="str">
            <v>72917</v>
          </cell>
          <cell r="B813" t="str">
            <v>Escavação mecânica de vala em material 2a. categoria de 2,01 até 4,00 m de profundidade com utilização de escavadeira hidráulica</v>
          </cell>
          <cell r="C813" t="str">
            <v>m³</v>
          </cell>
          <cell r="D813">
            <v>11.5</v>
          </cell>
        </row>
        <row r="814">
          <cell r="A814" t="str">
            <v>5747</v>
          </cell>
          <cell r="B814" t="str">
            <v>Caminhão pipa 6000l toco, 162cv - 7,5t (vu=6anos) (inclui tanque de aço para transporte de água) - custo horário de materiais na operação</v>
          </cell>
          <cell r="C814" t="str">
            <v>h</v>
          </cell>
          <cell r="D814">
            <v>68.239999999999995</v>
          </cell>
        </row>
        <row r="815">
          <cell r="A815" t="str">
            <v>5751</v>
          </cell>
          <cell r="B815" t="str">
            <v>Caminhão toco, 177cv - 14t (vu=6anos) (não inclui carroceria) - manutenção</v>
          </cell>
          <cell r="C815" t="str">
            <v>h</v>
          </cell>
          <cell r="D815">
            <v>2.42</v>
          </cell>
        </row>
        <row r="816">
          <cell r="A816" t="str">
            <v>5754</v>
          </cell>
          <cell r="B816" t="str">
            <v>Caminhão toco, 170cv - 11t (vu=6anos) (não inclui carroceria) - manutenção</v>
          </cell>
          <cell r="C816" t="str">
            <v>h</v>
          </cell>
          <cell r="D816">
            <v>10.01</v>
          </cell>
        </row>
        <row r="817">
          <cell r="A817" t="str">
            <v>5763</v>
          </cell>
          <cell r="B817" t="str">
            <v>Caminhão pipa 10000l trucado, 208cv - 21,1t (vu=6anos) (inclui tanque de aço para transporte de água e motobomba centrífuga a gasolina 3,5cv ) - manutenção</v>
          </cell>
          <cell r="C817" t="str">
            <v>h</v>
          </cell>
          <cell r="D817">
            <v>16.309999999999999</v>
          </cell>
        </row>
        <row r="818">
          <cell r="A818" t="str">
            <v>5765</v>
          </cell>
          <cell r="B818" t="str">
            <v>Espargidor de asfalto pressurizado com tanque de 2500 l, rebocável com motor a gasolina potência 3,4 hp - manutenção. af_07/2014</v>
          </cell>
          <cell r="C818" t="str">
            <v>h</v>
          </cell>
          <cell r="D818">
            <v>3.9</v>
          </cell>
        </row>
        <row r="819">
          <cell r="A819" t="str">
            <v>5766</v>
          </cell>
          <cell r="B819" t="str">
            <v>Espargidor de asfalto pressurizado com tanque de 2500 l, rebocável com motor a gasolina potência 3,4 hp - materiais na operação. af_07/2014</v>
          </cell>
          <cell r="C819" t="str">
            <v>h</v>
          </cell>
          <cell r="D819">
            <v>2.71</v>
          </cell>
        </row>
        <row r="820">
          <cell r="A820" t="str">
            <v>5770</v>
          </cell>
          <cell r="B820" t="str">
            <v>Distribuidor de asfalto montado sobre caminhão toco 162 hp, com tanque isolado 6 m3 com barra espargidora de 3,66 m - custo c/ mão-de-obra na operação diurna.</v>
          </cell>
          <cell r="C820" t="str">
            <v>h</v>
          </cell>
          <cell r="D820">
            <v>34.39</v>
          </cell>
        </row>
        <row r="821">
          <cell r="A821" t="str">
            <v>5775</v>
          </cell>
          <cell r="B821" t="str">
            <v>Lança elevatória telescópica de acionamento hidráulico, capacidade de carga 30.000 kg, com cesto, montada sobre caminhão trucado - manutenção</v>
          </cell>
          <cell r="C821" t="str">
            <v>h</v>
          </cell>
          <cell r="D821">
            <v>121.62</v>
          </cell>
        </row>
        <row r="822">
          <cell r="A822" t="str">
            <v>5776</v>
          </cell>
          <cell r="B822" t="str">
            <v>Lança elevatória telescópica de acionamento hidráulico, capacidade de carga 30.000 kg, com cesto, montada sobre caminhão trucado - custo com materiais na operação</v>
          </cell>
          <cell r="C822" t="str">
            <v>h</v>
          </cell>
          <cell r="D822">
            <v>77.69</v>
          </cell>
        </row>
        <row r="823">
          <cell r="A823" t="str">
            <v>5779</v>
          </cell>
          <cell r="B823" t="str">
            <v>Motoniveladora potência básica líquida (primeira marcha) 125 hp, peso bruto 13032 kg, largura da lâmina de 3,7 m - manutenção. af_06/2014</v>
          </cell>
          <cell r="C823" t="str">
            <v>h</v>
          </cell>
          <cell r="D823">
            <v>34.200000000000003</v>
          </cell>
        </row>
        <row r="824">
          <cell r="A824" t="str">
            <v>5782</v>
          </cell>
          <cell r="B824" t="str">
            <v>Motoscraper 270hp - custo com materiais na operação</v>
          </cell>
          <cell r="C824" t="str">
            <v>h</v>
          </cell>
          <cell r="D824">
            <v>158.91999999999999</v>
          </cell>
        </row>
        <row r="825">
          <cell r="A825" t="str">
            <v>5668</v>
          </cell>
          <cell r="B825" t="str">
            <v>Retroescavadeira sobre rodas com carregadeira, tração 4x2, potência líq. 79 hp, caçamba carreg. cap. mín. 1 m³, caçamba retro cap. 0,20 m³, peso operacional mín. 6.570 kg, profundidade escavação máx. 4,37 m - materiais na operação. af_06/2014</v>
          </cell>
          <cell r="C825" t="str">
            <v>h</v>
          </cell>
          <cell r="D825">
            <v>41.46</v>
          </cell>
        </row>
        <row r="826">
          <cell r="A826" t="str">
            <v>5674</v>
          </cell>
          <cell r="B826" t="str">
            <v>Rolo compactador vibratório de um cilindro aço liso, potência 80 hp, peso operacional máximo 8,1 t, impacto dinâmico 16,15 / 9,5 t, largura de trabalho 1,68 m - manutenção. af_06/2014</v>
          </cell>
          <cell r="C826" t="str">
            <v>h</v>
          </cell>
          <cell r="D826">
            <v>16.940000000000001</v>
          </cell>
        </row>
        <row r="827">
          <cell r="A827" t="str">
            <v>5675</v>
          </cell>
          <cell r="B827" t="str">
            <v>Rolo compactador vibratório, tandem, cilindro liso de aço, auto-propel ., 40hp - 4,4t, impacto dinâmico 3,1t, vu 5 anos - depreciação e juros</v>
          </cell>
          <cell r="C827" t="str">
            <v>h</v>
          </cell>
          <cell r="D827">
            <v>11.37</v>
          </cell>
        </row>
        <row r="828">
          <cell r="A828" t="str">
            <v>5676</v>
          </cell>
          <cell r="B828" t="str">
            <v>Rolo compactador vibratório, tandem, cilindro liso, auto-propel. 40hp - 4,4t, impacto dinâmico 3,1t, vu 5 anos - manutenção.</v>
          </cell>
          <cell r="C828" t="str">
            <v>h</v>
          </cell>
          <cell r="D828">
            <v>12.62</v>
          </cell>
        </row>
        <row r="829">
          <cell r="A829" t="str">
            <v>5677</v>
          </cell>
          <cell r="B829" t="str">
            <v>Rolo compactador vibratório, tandem, cilindro liso auto-propel. 40hp - 4,4t, impacto dinâmico 3,1t, vu 5 anos - custo com materiais na operação.</v>
          </cell>
          <cell r="C829" t="str">
            <v>h</v>
          </cell>
          <cell r="D829">
            <v>21.94</v>
          </cell>
        </row>
        <row r="830">
          <cell r="A830" t="str">
            <v>5678</v>
          </cell>
          <cell r="B830" t="str">
            <v>Retroescavadeira sobre rodas com carregadeira, tração 4x4, potência líq. 88 hp, caçamba carreg. cap. mín. 1 m³, caçamba retro cap. 0,26 m³, peso operacional mín. 6.674 kg, profundidade escavação máx. 4,37 m - chp diurno. af_06/2014</v>
          </cell>
          <cell r="C830" t="str">
            <v>chp</v>
          </cell>
          <cell r="D830">
            <v>98.44</v>
          </cell>
        </row>
        <row r="831">
          <cell r="A831" t="str">
            <v>5679</v>
          </cell>
          <cell r="B831" t="str">
            <v>Retroescavadeira sobre rodas com carregadeira, tração 4x4, potência líq. 88 hp, caçamba carreg. cap. mín. 1 m³, caçamba retro cap. 0,26 m³, peso operacional mín. 6.674 kg, profundidade escavação máx. 4,37 m - chi diurno. af_06/2014</v>
          </cell>
          <cell r="C831" t="str">
            <v>chi</v>
          </cell>
          <cell r="D831">
            <v>38.020000000000003</v>
          </cell>
        </row>
        <row r="832">
          <cell r="A832" t="str">
            <v>5680</v>
          </cell>
          <cell r="B832" t="str">
            <v>Retroescavadeira sobre rodas com carregadeira, tração 4x2, potência líq. 79 hp, caçamba carreg. cap. mín. 1 m³, caçamba retro cap. 0,20 m³, peso operacional mín. 6.570 kg, profundidade escavação máx. 4,37 m - chp diurno. af_06/2014</v>
          </cell>
          <cell r="C832" t="str">
            <v>chp</v>
          </cell>
          <cell r="D832">
            <v>91.37</v>
          </cell>
        </row>
        <row r="833">
          <cell r="A833" t="str">
            <v>5681</v>
          </cell>
          <cell r="B833" t="str">
            <v>Retroescavadeira sobre rodas com carregadeira, tração 4x2, potência líq. 79 hp, caçamba carreg. cap. mín. 1 m³, caçamba retro cap. 0,20 m³, peso operacional mín. 6.570 kg, profundidade escavação máx. 4,37 m - chi diurno. af_06/2014</v>
          </cell>
          <cell r="C833" t="str">
            <v>chi</v>
          </cell>
          <cell r="D833">
            <v>36.1</v>
          </cell>
        </row>
        <row r="834">
          <cell r="A834" t="str">
            <v>5684</v>
          </cell>
          <cell r="B834" t="str">
            <v>Rolo compactador vibratório de um cilindro aço liso, potência 80 hp, peso operacional máximo 8,1 t, impacto dinâmico 16,15 / 9,5 t, largura de trabalho 1,68 m - chp diurno. af_06/2014</v>
          </cell>
          <cell r="C834" t="str">
            <v>chp</v>
          </cell>
          <cell r="D834">
            <v>92.18</v>
          </cell>
        </row>
        <row r="835">
          <cell r="A835" t="str">
            <v>73887/001</v>
          </cell>
          <cell r="B835" t="str">
            <v>Assentamento simples de tubos de ferro fundido (fofo) c/ junta elástica - dn 75 mm - inclusive transporte</v>
          </cell>
          <cell r="C835" t="str">
            <v>m</v>
          </cell>
          <cell r="D835">
            <v>2.5499999999999998</v>
          </cell>
        </row>
        <row r="836">
          <cell r="A836" t="str">
            <v>74234/001</v>
          </cell>
          <cell r="B836" t="str">
            <v>Mictorio sifonado de louça branca com pertences, com registro de press ao 1/2" com canopla cromada acabamento simples e conjunto para fixação - fornecimento e instalação</v>
          </cell>
          <cell r="C836" t="str">
            <v>un</v>
          </cell>
          <cell r="D836">
            <v>440.72</v>
          </cell>
        </row>
        <row r="837">
          <cell r="A837" t="str">
            <v>6087</v>
          </cell>
          <cell r="B837" t="str">
            <v>Tampa em concreto armado 60x60x5cm p/cx inspecao/fossa séptica</v>
          </cell>
          <cell r="C837" t="str">
            <v>un</v>
          </cell>
          <cell r="D837">
            <v>19.79</v>
          </cell>
        </row>
        <row r="838">
          <cell r="A838" t="str">
            <v>74197/001</v>
          </cell>
          <cell r="B838" t="str">
            <v>Fossa séptica em alvenaria de tijolo cerâmico maciço dimensões externa s 1,90x1,10x1,40m, 1.500 litros, revestida internamente com barra lisa, com tampa em concreto armado com espessura 8cm</v>
          </cell>
          <cell r="C838" t="str">
            <v>un</v>
          </cell>
          <cell r="D838">
            <v>1218.33</v>
          </cell>
        </row>
        <row r="839">
          <cell r="A839" t="str">
            <v>74198/001</v>
          </cell>
          <cell r="B839" t="str">
            <v>Sumidouro em alvenaria de tijolo cerâmico maciço diâmetro 1,20m e altu ra 5,00m, com tampa em concreto armado diâmetro 1,40m e espessura 10cm</v>
          </cell>
          <cell r="C839" t="str">
            <v>un</v>
          </cell>
          <cell r="D839">
            <v>1187.22</v>
          </cell>
        </row>
        <row r="840">
          <cell r="A840" t="str">
            <v>74198/002</v>
          </cell>
          <cell r="B840" t="str">
            <v>Sumidouro em alvenaria de tijolo cerâmico maciço diâmetro 1,40m e altu ra 5,00m, com tampa em concreto armado diâmetro 1,60m e espessura 10cm</v>
          </cell>
          <cell r="C840" t="str">
            <v>un</v>
          </cell>
          <cell r="D840">
            <v>1477.68</v>
          </cell>
        </row>
        <row r="841">
          <cell r="A841" t="str">
            <v>40729</v>
          </cell>
          <cell r="B841" t="str">
            <v>Válvula descarga 1.1/2" com registro, acabamento em metal cromado - fornecimento e instalação</v>
          </cell>
          <cell r="C841" t="str">
            <v>un</v>
          </cell>
          <cell r="D841">
            <v>175.65</v>
          </cell>
        </row>
        <row r="842">
          <cell r="A842" t="str">
            <v>73663</v>
          </cell>
          <cell r="B842" t="str">
            <v>Registro de gaveta com canopla ø 25mm -1 - fornecimento e instalação</v>
          </cell>
          <cell r="C842" t="str">
            <v>un</v>
          </cell>
          <cell r="D842">
            <v>69.48</v>
          </cell>
        </row>
        <row r="843">
          <cell r="A843" t="str">
            <v>73795/001</v>
          </cell>
          <cell r="B843" t="str">
            <v>Válvula de retenção vertical ø 20mm (3/4") - fornecimento e instalação</v>
          </cell>
          <cell r="C843" t="str">
            <v>un</v>
          </cell>
          <cell r="D843">
            <v>40.770000000000003</v>
          </cell>
        </row>
        <row r="844">
          <cell r="A844" t="str">
            <v>73795/002</v>
          </cell>
          <cell r="B844" t="str">
            <v>Válvula de retenção vertical ø 25mm (1") - fornecimento e instalação</v>
          </cell>
          <cell r="C844" t="str">
            <v>un</v>
          </cell>
          <cell r="D844">
            <v>43.16</v>
          </cell>
        </row>
        <row r="845">
          <cell r="A845" t="str">
            <v>73795/003</v>
          </cell>
          <cell r="B845" t="str">
            <v>Válvula de retenção vertical ø 32mm (1.1/4") - fornecimento e instalação</v>
          </cell>
          <cell r="C845" t="str">
            <v>un</v>
          </cell>
          <cell r="D845">
            <v>57.11</v>
          </cell>
        </row>
        <row r="846">
          <cell r="A846" t="str">
            <v>73795/004</v>
          </cell>
          <cell r="B846" t="str">
            <v>Válvula de retenção vertical ø 40mm (1.1/2") - fornecimento e instalação</v>
          </cell>
          <cell r="C846" t="str">
            <v>un</v>
          </cell>
          <cell r="D846">
            <v>66.06</v>
          </cell>
        </row>
        <row r="847">
          <cell r="A847" t="str">
            <v>73795/005</v>
          </cell>
          <cell r="B847" t="str">
            <v>Válvula de retenção vertical ø 50mm (2") - fornecimento e instalação</v>
          </cell>
          <cell r="C847" t="str">
            <v>un</v>
          </cell>
          <cell r="D847">
            <v>88.03</v>
          </cell>
        </row>
        <row r="848">
          <cell r="A848" t="str">
            <v>73795/006</v>
          </cell>
          <cell r="B848" t="str">
            <v>Válvula de retenção vertical ø 80mm (3") - fornecimento e instalação</v>
          </cell>
          <cell r="C848" t="str">
            <v>un</v>
          </cell>
          <cell r="D848">
            <v>173.7</v>
          </cell>
        </row>
        <row r="849">
          <cell r="A849" t="str">
            <v>73795/007</v>
          </cell>
          <cell r="B849" t="str">
            <v>Válvula de retenção vertical ø 100mm (4") - fornecimento e instalação</v>
          </cell>
          <cell r="C849" t="str">
            <v>un</v>
          </cell>
          <cell r="D849">
            <v>291.2</v>
          </cell>
        </row>
        <row r="850">
          <cell r="A850" t="str">
            <v>73795/008</v>
          </cell>
          <cell r="B850" t="str">
            <v>Válvula de retenção horizontal ø 20mm (3/4") - fornecimento e instalação</v>
          </cell>
          <cell r="C850" t="str">
            <v>un</v>
          </cell>
          <cell r="D850">
            <v>54.96</v>
          </cell>
        </row>
        <row r="851">
          <cell r="A851" t="str">
            <v>73795/009</v>
          </cell>
          <cell r="B851" t="str">
            <v>Válvula de retenção horizontal ø 25mm (1") - fornecimento e instalação</v>
          </cell>
          <cell r="C851" t="str">
            <v>un</v>
          </cell>
          <cell r="D851">
            <v>69.349999999999994</v>
          </cell>
        </row>
        <row r="852">
          <cell r="A852" t="str">
            <v>73795/010</v>
          </cell>
          <cell r="B852" t="str">
            <v>Válvula de retenção horizontal ø 32mm (1.1/4") - fornecimento e instalação</v>
          </cell>
          <cell r="C852" t="str">
            <v>un</v>
          </cell>
          <cell r="D852">
            <v>96</v>
          </cell>
        </row>
        <row r="853">
          <cell r="A853" t="str">
            <v>73795/011</v>
          </cell>
          <cell r="B853" t="str">
            <v>Válvula de retenção horizontal ø 40mm (1.1/2") - fornecimento e instalação</v>
          </cell>
          <cell r="C853" t="str">
            <v>un</v>
          </cell>
          <cell r="D853">
            <v>108.09</v>
          </cell>
        </row>
        <row r="854">
          <cell r="A854" t="str">
            <v>73795/012</v>
          </cell>
          <cell r="B854" t="str">
            <v>Válvula de retenção horizontal ø 50mm (2") - fornecimento e instalação</v>
          </cell>
          <cell r="C854" t="str">
            <v>un</v>
          </cell>
          <cell r="D854">
            <v>144.22999999999999</v>
          </cell>
        </row>
        <row r="855">
          <cell r="A855" t="str">
            <v>73795/013</v>
          </cell>
          <cell r="B855" t="str">
            <v>Válvula de retenção horizontal ø 65mm (2.1/2") - fornecimento e instalação</v>
          </cell>
          <cell r="C855" t="str">
            <v>un</v>
          </cell>
          <cell r="D855">
            <v>206.43</v>
          </cell>
        </row>
        <row r="856">
          <cell r="A856" t="str">
            <v>73795/014</v>
          </cell>
          <cell r="B856" t="str">
            <v>Válvula de retenção horizontal ø 80mm (3") - fornecimento e instalação</v>
          </cell>
          <cell r="C856" t="str">
            <v>un</v>
          </cell>
          <cell r="D856">
            <v>269.85000000000002</v>
          </cell>
        </row>
        <row r="857">
          <cell r="A857" t="str">
            <v>73795/015</v>
          </cell>
          <cell r="B857" t="str">
            <v>Válvula de retenção horizontal ø 100mm (4") - fornecimento e instalação</v>
          </cell>
          <cell r="C857" t="str">
            <v>un</v>
          </cell>
          <cell r="D857">
            <v>412.18</v>
          </cell>
        </row>
        <row r="858">
          <cell r="A858" t="str">
            <v>73796/001</v>
          </cell>
          <cell r="B858" t="str">
            <v>Válvula de pé com crivo ø 20mm (3/4") - fornecimento e instalação</v>
          </cell>
          <cell r="C858" t="str">
            <v>un</v>
          </cell>
          <cell r="D858">
            <v>40.159999999999997</v>
          </cell>
        </row>
        <row r="859">
          <cell r="A859" t="str">
            <v>73796/002</v>
          </cell>
          <cell r="B859" t="str">
            <v>Válvula de pé com crivo ø 25mm (1") - fornecimento e instalação</v>
          </cell>
          <cell r="C859" t="str">
            <v>un</v>
          </cell>
          <cell r="D859">
            <v>42.82</v>
          </cell>
        </row>
        <row r="860">
          <cell r="A860" t="str">
            <v>73796/003</v>
          </cell>
          <cell r="B860" t="str">
            <v>Válvula de pé com crivo ø 40mm (1.1/2") - fornecimento e instalação</v>
          </cell>
          <cell r="C860" t="str">
            <v>un</v>
          </cell>
          <cell r="D860">
            <v>64.540000000000006</v>
          </cell>
        </row>
        <row r="861">
          <cell r="A861" t="str">
            <v>73796/004</v>
          </cell>
          <cell r="B861" t="str">
            <v>Válvula de pé com crivo ø 50mm (2") - fornecimento e instalação</v>
          </cell>
          <cell r="C861" t="str">
            <v>un</v>
          </cell>
          <cell r="D861">
            <v>88.48</v>
          </cell>
        </row>
        <row r="862">
          <cell r="A862" t="str">
            <v>73796/005</v>
          </cell>
          <cell r="B862" t="str">
            <v>Válvula de pé com crivo ø 65mm (2.1/2") - fornecimento e instalação</v>
          </cell>
          <cell r="C862" t="str">
            <v>un</v>
          </cell>
          <cell r="D862">
            <v>151.75</v>
          </cell>
        </row>
        <row r="863">
          <cell r="A863" t="str">
            <v>73796/006</v>
          </cell>
          <cell r="B863" t="str">
            <v>Válvula de pé com crivo ø 80mm (3") - fornecimento e instalação</v>
          </cell>
          <cell r="C863" t="str">
            <v>un</v>
          </cell>
          <cell r="D863">
            <v>193.04</v>
          </cell>
        </row>
        <row r="864">
          <cell r="A864" t="str">
            <v>73796/007</v>
          </cell>
          <cell r="B864" t="str">
            <v>Válvula de pé com crivo ø 100mm (4") - fornecimento e instalação</v>
          </cell>
          <cell r="C864" t="str">
            <v>un</v>
          </cell>
          <cell r="D864">
            <v>328.96</v>
          </cell>
        </row>
        <row r="865">
          <cell r="A865" t="str">
            <v>73797/001</v>
          </cell>
          <cell r="B865" t="str">
            <v>Registro de gaveta com canopla ø 32mm (1.1/4") - fornecimento e instalação</v>
          </cell>
          <cell r="C865" t="str">
            <v>un</v>
          </cell>
          <cell r="D865">
            <v>84.91</v>
          </cell>
        </row>
        <row r="866">
          <cell r="A866" t="str">
            <v>73870/001</v>
          </cell>
          <cell r="B866" t="str">
            <v>Válvula de esfera em bronze ø 1/2" - fornecimento e instalação</v>
          </cell>
          <cell r="C866" t="str">
            <v>un</v>
          </cell>
          <cell r="D866">
            <v>39.119999999999997</v>
          </cell>
        </row>
        <row r="867">
          <cell r="A867" t="str">
            <v>73870/002</v>
          </cell>
          <cell r="B867" t="str">
            <v>Válvula de esfera em bronze ø 3/4" - fornecimento e instalação</v>
          </cell>
          <cell r="C867" t="str">
            <v>un</v>
          </cell>
          <cell r="D867">
            <v>42.83</v>
          </cell>
        </row>
        <row r="868">
          <cell r="A868" t="str">
            <v>73870/003</v>
          </cell>
          <cell r="B868" t="str">
            <v>Válvula de esfera em bronze ø 1" - fornecimento e instalação</v>
          </cell>
          <cell r="C868" t="str">
            <v>un</v>
          </cell>
          <cell r="D868">
            <v>52.46</v>
          </cell>
        </row>
        <row r="869">
          <cell r="A869" t="str">
            <v>73870/004</v>
          </cell>
          <cell r="B869" t="str">
            <v>Registro de esfera em bronze d= 1.1/4" fornec e colocação</v>
          </cell>
          <cell r="C869" t="str">
            <v>un</v>
          </cell>
          <cell r="D869">
            <v>70.69</v>
          </cell>
        </row>
        <row r="870">
          <cell r="A870" t="str">
            <v>73870/005</v>
          </cell>
          <cell r="B870" t="str">
            <v>Válvula de esfera em bronze ø 1.1/2" - fornecimento e instalação</v>
          </cell>
          <cell r="C870" t="str">
            <v>un</v>
          </cell>
          <cell r="D870">
            <v>84.64</v>
          </cell>
        </row>
        <row r="871">
          <cell r="A871" t="str">
            <v>73870/006</v>
          </cell>
          <cell r="B871" t="str">
            <v>Válvula de esfera em bronze ø 2" - fornecimento e instalação</v>
          </cell>
          <cell r="C871" t="str">
            <v>un</v>
          </cell>
          <cell r="D871">
            <v>120.73</v>
          </cell>
        </row>
        <row r="872">
          <cell r="A872" t="str">
            <v>74091/001</v>
          </cell>
          <cell r="B872" t="str">
            <v>Válvula retenção vertical bronze (pn-16) 2.1/2" 200psi - extremidades com rosca - fornecimento e instalação</v>
          </cell>
          <cell r="C872" t="str">
            <v>un</v>
          </cell>
          <cell r="D872">
            <v>134.27000000000001</v>
          </cell>
        </row>
        <row r="873">
          <cell r="A873" t="str">
            <v>74093/001</v>
          </cell>
          <cell r="B873" t="str">
            <v>Válvula pé com crivo bronze 1.1/4" - fornecimento e instalação</v>
          </cell>
          <cell r="C873" t="str">
            <v>un</v>
          </cell>
          <cell r="D873">
            <v>58.87</v>
          </cell>
        </row>
        <row r="874">
          <cell r="A874" t="str">
            <v>74169/001</v>
          </cell>
          <cell r="B874" t="str">
            <v>Registro/válvula globo angular 45 graus em latão para hidrantes de incêndio predial dn 2.1/2" - fornecimento e instalação</v>
          </cell>
          <cell r="C874" t="str">
            <v>un</v>
          </cell>
          <cell r="D874">
            <v>163.81</v>
          </cell>
        </row>
        <row r="875">
          <cell r="A875" t="str">
            <v>74174/001</v>
          </cell>
          <cell r="B875" t="str">
            <v>Registro gaveta 1.1/2" com canopla acabamento cromado simples - fornecimento e instalação</v>
          </cell>
          <cell r="C875" t="str">
            <v>un</v>
          </cell>
          <cell r="D875">
            <v>97.25</v>
          </cell>
        </row>
        <row r="876">
          <cell r="A876" t="str">
            <v>74215/001</v>
          </cell>
          <cell r="B876" t="str">
            <v>Módulo tipo: rede de água, com fornecimento e assentamento de tubo pvc defofo 200mm eb-1208 p/ rede água je 1 mpa, compreendendo: locação, c adastramento de interferências, escavação e reaterro compactado de vala, exceto rocha, até 1,50 m, inclusive topóg</v>
          </cell>
          <cell r="C876" t="str">
            <v>m</v>
          </cell>
          <cell r="D876">
            <v>134.94999999999999</v>
          </cell>
        </row>
        <row r="877">
          <cell r="A877" t="str">
            <v>74215/002</v>
          </cell>
          <cell r="B877" t="str">
            <v>Módulo tipo: rede de água, com fornecimento e assentamento de tubo pvc defofo 150mm eb-1208 p/ rede água je 1 mpa, compreendendo: locação, c adastramento de interferências, escavação e reaterro compactado de vala, exceto rocha, até 1,50 m, inclusive topóg</v>
          </cell>
          <cell r="C877" t="str">
            <v>m</v>
          </cell>
          <cell r="D877">
            <v>78.849999999999994</v>
          </cell>
        </row>
        <row r="878">
          <cell r="A878" t="str">
            <v>74215/003</v>
          </cell>
          <cell r="B878" t="str">
            <v>Módulo tipo: rede de água, com fornecimento e assentamento de tubo pvc defofo 100mm eb-1208 p/ rede água je 1 mpa, compreendendo: locação, c adastramento de interferências, escavação e reaterro compactado de vala, exceto rocha, até 1,50 m, inclusive topóg</v>
          </cell>
          <cell r="C878" t="str">
            <v>m</v>
          </cell>
          <cell r="D878">
            <v>45.38</v>
          </cell>
        </row>
        <row r="879">
          <cell r="A879" t="str">
            <v>73884/001</v>
          </cell>
          <cell r="B879" t="str">
            <v>Instalação de válvulas ou registros com junta flangeada - DN 50</v>
          </cell>
          <cell r="C879" t="str">
            <v>un</v>
          </cell>
          <cell r="D879">
            <v>42.81</v>
          </cell>
        </row>
        <row r="880">
          <cell r="A880" t="str">
            <v>73884/002</v>
          </cell>
          <cell r="B880" t="str">
            <v>Instalação de válvulas ou registros com junta flangeada - DN 75</v>
          </cell>
          <cell r="C880" t="str">
            <v>un</v>
          </cell>
          <cell r="D880">
            <v>66.459999999999994</v>
          </cell>
        </row>
        <row r="881">
          <cell r="A881" t="str">
            <v>73884/003</v>
          </cell>
          <cell r="B881" t="str">
            <v>Instalação de válvulas ou registros com junta flangeada - DN 100</v>
          </cell>
          <cell r="C881" t="str">
            <v>un</v>
          </cell>
          <cell r="D881">
            <v>83.08</v>
          </cell>
        </row>
        <row r="882">
          <cell r="A882" t="str">
            <v>73884/004</v>
          </cell>
          <cell r="B882" t="str">
            <v>Instalação de válvulas ou registros com junta flangeada - DN 150</v>
          </cell>
          <cell r="C882" t="str">
            <v>un</v>
          </cell>
          <cell r="D882">
            <v>376.58</v>
          </cell>
        </row>
        <row r="883">
          <cell r="A883" t="str">
            <v>73884/005</v>
          </cell>
          <cell r="B883" t="str">
            <v>Instalação de válvulas ou registros com junta flangeada - DN 200</v>
          </cell>
          <cell r="C883" t="str">
            <v>un</v>
          </cell>
          <cell r="D883">
            <v>439.34</v>
          </cell>
        </row>
        <row r="884">
          <cell r="A884" t="str">
            <v>7060</v>
          </cell>
          <cell r="B884" t="str">
            <v>Caminhão basculante 4,0m3 carga útil 8,5t 152cv - manutenção</v>
          </cell>
          <cell r="C884" t="str">
            <v>h</v>
          </cell>
          <cell r="D884">
            <v>17.91</v>
          </cell>
        </row>
        <row r="885">
          <cell r="A885" t="str">
            <v>7061</v>
          </cell>
          <cell r="B885" t="str">
            <v>Caminhão basculante 4,0m3 carga útil 8,5t 152cv - custos com material na operação</v>
          </cell>
          <cell r="C885" t="str">
            <v>h</v>
          </cell>
          <cell r="D885">
            <v>66.77</v>
          </cell>
        </row>
        <row r="886">
          <cell r="A886" t="str">
            <v>7063</v>
          </cell>
          <cell r="B886" t="str">
            <v>Trator de pneus, potência 122 cv, tração 4x4, peso com lastro de 4510 kg - depreciação. af_06/2014</v>
          </cell>
          <cell r="C886" t="str">
            <v>h</v>
          </cell>
          <cell r="D886">
            <v>6.95</v>
          </cell>
        </row>
        <row r="887">
          <cell r="A887" t="str">
            <v>7064</v>
          </cell>
          <cell r="B887" t="str">
            <v>Trator de pneus, potência 122 cv, tração 4x4, peso com lastro de 4510 kg - juros. af_06/2014</v>
          </cell>
          <cell r="C887" t="str">
            <v>h</v>
          </cell>
          <cell r="D887">
            <v>2.34</v>
          </cell>
        </row>
        <row r="888">
          <cell r="A888" t="str">
            <v>7065</v>
          </cell>
          <cell r="B888" t="str">
            <v>Trator de pneus com potência de 122 cv, tração 4 x4 peso com lastro de 4510 kg - manutenção. af_06/2014</v>
          </cell>
          <cell r="C888" t="str">
            <v>h</v>
          </cell>
          <cell r="D888">
            <v>7.61</v>
          </cell>
        </row>
        <row r="889">
          <cell r="A889" t="str">
            <v>68333</v>
          </cell>
          <cell r="B889" t="str">
            <v>Piso em concreto 20 mpa preparo mecânico, espessura 7cm, incluso juntas de dilatação em madeira</v>
          </cell>
          <cell r="C889" t="str">
            <v>m²</v>
          </cell>
          <cell r="D889">
            <v>40.61</v>
          </cell>
        </row>
        <row r="890">
          <cell r="A890" t="str">
            <v>72182</v>
          </cell>
          <cell r="B890" t="str">
            <v>Piso em concreto 20 mpa preparo mecânico, espessura 7cm, incluso juntas de dilatação em poliuretano 2x2m</v>
          </cell>
          <cell r="C890" t="str">
            <v>m²</v>
          </cell>
          <cell r="D890">
            <v>41.3</v>
          </cell>
        </row>
        <row r="891">
          <cell r="A891" t="str">
            <v>72195</v>
          </cell>
          <cell r="B891" t="str">
            <v>Piso em concreto espessura 7cm, com junta em grama</v>
          </cell>
          <cell r="C891" t="str">
            <v>m²</v>
          </cell>
          <cell r="D891">
            <v>44.79</v>
          </cell>
        </row>
        <row r="892">
          <cell r="A892" t="str">
            <v>74147/001</v>
          </cell>
          <cell r="B892" t="str">
            <v>Piso em bloco sextavado 30x30cm, espessura 8cm, assentado sobre colcha o de areia espessura 6cm</v>
          </cell>
          <cell r="C892" t="str">
            <v>m²</v>
          </cell>
          <cell r="D892">
            <v>45.74</v>
          </cell>
        </row>
        <row r="893">
          <cell r="A893" t="str">
            <v>73907/003</v>
          </cell>
          <cell r="B893" t="str">
            <v>Contrapiso/lastro de concreto não-estrutural, e=5cm, preparo com betoneira</v>
          </cell>
          <cell r="C893" t="str">
            <v>m²</v>
          </cell>
          <cell r="D893">
            <v>23.94</v>
          </cell>
        </row>
        <row r="894">
          <cell r="A894" t="str">
            <v>73907/006</v>
          </cell>
          <cell r="B894" t="str">
            <v>Lastro de concreto, espessura 3cm, preparo mecânico</v>
          </cell>
          <cell r="C894" t="str">
            <v>m²</v>
          </cell>
          <cell r="D894">
            <v>15.84</v>
          </cell>
        </row>
        <row r="895">
          <cell r="A895" t="str">
            <v>74048/007</v>
          </cell>
          <cell r="B895" t="str">
            <v>Lastro de concreto, espessura 3 cm, preparo mecânico, incluso aditivo impermeabilizante</v>
          </cell>
          <cell r="C895" t="str">
            <v>m²</v>
          </cell>
          <cell r="D895">
            <v>18.559999999999999</v>
          </cell>
        </row>
        <row r="896">
          <cell r="A896" t="str">
            <v>5800</v>
          </cell>
          <cell r="B896" t="str">
            <v>Bomba submersível elétrica trifásica, potência 2,96 hp, ø rotor 144 mm semi-aberto, bocal de saída ø 2, hm/q = 2 mca / 38,8 m³/h a 28 mca / 5 m³/h - manutenção. af_06/2014</v>
          </cell>
          <cell r="C896" t="str">
            <v>h</v>
          </cell>
          <cell r="D896">
            <v>0.17</v>
          </cell>
        </row>
        <row r="897">
          <cell r="A897" t="str">
            <v>5801</v>
          </cell>
          <cell r="B897" t="str">
            <v>Compactador de solos com placa vibratória, 46x51cm, 5hp, 156kg, diesel, impacto dinâmico 1700kg - depreciação e juros</v>
          </cell>
          <cell r="C897" t="str">
            <v>h</v>
          </cell>
          <cell r="D897">
            <v>1.83</v>
          </cell>
        </row>
        <row r="898">
          <cell r="A898" t="str">
            <v>5802</v>
          </cell>
          <cell r="B898" t="str">
            <v>Compactador de solos com placa vibratória, 46x51cm, 5hp, 156kg, diesel, impacto dinâmico 1700kg - manutenção</v>
          </cell>
          <cell r="C898" t="str">
            <v>h</v>
          </cell>
          <cell r="D898">
            <v>0.72</v>
          </cell>
        </row>
        <row r="899">
          <cell r="A899" t="str">
            <v>5803</v>
          </cell>
          <cell r="B899" t="str">
            <v>Compactador de solos com placa vibratória, 46x51cm, 5hp, 156kg, diesel, impacto dinâmico 1700kg - custo horário de materiais na operação</v>
          </cell>
          <cell r="C899" t="str">
            <v>h</v>
          </cell>
          <cell r="D899">
            <v>2.35</v>
          </cell>
        </row>
        <row r="900">
          <cell r="A900" t="str">
            <v>5804</v>
          </cell>
          <cell r="B900" t="str">
            <v>Compactador de solos com placa vibratória, 46x51cm, 5hp, 156kg, diesel, impacto dinâmico 1700kg - mão-de-obra diurna na operação</v>
          </cell>
          <cell r="C900" t="str">
            <v>h</v>
          </cell>
          <cell r="D900">
            <v>11.51</v>
          </cell>
        </row>
        <row r="901">
          <cell r="A901" t="str">
            <v>5806</v>
          </cell>
          <cell r="B901" t="str">
            <v>Motobomba centrífuga, motor a gasolina, potência 5,42 hp, bocais 1 1/2" x 1", diâmetro rotor 143 mm hm/q = 6 mca / 16,8 m³/h a 38 mca / 6,6 m³/h - chi diurno. af_06/2014</v>
          </cell>
          <cell r="C901" t="str">
            <v>chi</v>
          </cell>
          <cell r="D901">
            <v>0.16</v>
          </cell>
        </row>
        <row r="902">
          <cell r="A902" t="str">
            <v>5808</v>
          </cell>
          <cell r="B902" t="str">
            <v>Usina de asfalto a quente fixa cap.40/80 ton/h - chp diurno</v>
          </cell>
          <cell r="C902" t="str">
            <v>chp</v>
          </cell>
          <cell r="D902">
            <v>527.54999999999995</v>
          </cell>
        </row>
        <row r="903">
          <cell r="A903" t="str">
            <v>5811</v>
          </cell>
          <cell r="B903" t="str">
            <v>Caminhão basculante, 6m3,12t - 162hp (vu=5anos) - chp diurno</v>
          </cell>
          <cell r="C903" t="str">
            <v>chp</v>
          </cell>
          <cell r="D903">
            <v>136.09</v>
          </cell>
        </row>
        <row r="904">
          <cell r="A904" t="str">
            <v>5823</v>
          </cell>
          <cell r="B904" t="str">
            <v>Usina de concreto fixa capacidade 90/120 m³, 63hp - chp diurno</v>
          </cell>
          <cell r="C904" t="str">
            <v>chp</v>
          </cell>
          <cell r="D904">
            <v>167.54</v>
          </cell>
        </row>
        <row r="905">
          <cell r="A905" t="str">
            <v>5824</v>
          </cell>
          <cell r="B905" t="str">
            <v>Caminhão carroceria aberta,em madeira, toco, 170cv - 11t (vu=6anos) - custo horário de produção diurna</v>
          </cell>
          <cell r="C905" t="str">
            <v>chp</v>
          </cell>
          <cell r="D905">
            <v>107.94</v>
          </cell>
        </row>
        <row r="906">
          <cell r="A906" t="str">
            <v>5826</v>
          </cell>
          <cell r="B906" t="str">
            <v>caminhão carroceria aberta,em madeira, toco, 170cv - 11t (vu=6anos) - chi diurno</v>
          </cell>
          <cell r="C906" t="str">
            <v>chi</v>
          </cell>
          <cell r="D906">
            <v>28.7</v>
          </cell>
        </row>
        <row r="907">
          <cell r="A907" t="str">
            <v>5829</v>
          </cell>
          <cell r="B907" t="str">
            <v>Usina de concreto fixa capacidade 90/120 m³, 63hp - chi diurno</v>
          </cell>
          <cell r="C907" t="str">
            <v>chi</v>
          </cell>
          <cell r="D907">
            <v>98.51</v>
          </cell>
        </row>
        <row r="908">
          <cell r="A908" t="str">
            <v>5834</v>
          </cell>
          <cell r="B908" t="str">
            <v>Usina misturadora de solos, dosadores triplos, calha vibratória, capci dade 200/500 ton, 201hp - chi noturno</v>
          </cell>
          <cell r="C908" t="str">
            <v>chi-n</v>
          </cell>
          <cell r="D908">
            <v>236.42</v>
          </cell>
        </row>
        <row r="909">
          <cell r="A909" t="str">
            <v>5835</v>
          </cell>
          <cell r="B909" t="str">
            <v>Vibroacabadora sobre esteiras potência max. 105cv capacidade até 450 t /h - chp diurno</v>
          </cell>
          <cell r="C909" t="str">
            <v>chp</v>
          </cell>
          <cell r="D909">
            <v>162.80000000000001</v>
          </cell>
        </row>
        <row r="910">
          <cell r="A910" t="str">
            <v>5837</v>
          </cell>
          <cell r="B910" t="str">
            <v>Vibroacabadora sobre esteiras potência max. 105cv capacidade até 450 t /h - chi diurno</v>
          </cell>
          <cell r="C910" t="str">
            <v>chi</v>
          </cell>
          <cell r="D910">
            <v>66.37</v>
          </cell>
        </row>
        <row r="911">
          <cell r="A911" t="str">
            <v>5839</v>
          </cell>
          <cell r="B911" t="str">
            <v>Vassoura mecânica rebocável c/ escova cilíndrica largura = 2,44m - chp diurno</v>
          </cell>
          <cell r="C911" t="str">
            <v>chp</v>
          </cell>
          <cell r="D911">
            <v>6.03</v>
          </cell>
        </row>
        <row r="912">
          <cell r="A912" t="str">
            <v>5841</v>
          </cell>
          <cell r="B912" t="str">
            <v>Vassoura mecânica rebocável c/ escova cilíndrica largura = 2,44m - chi diurno</v>
          </cell>
          <cell r="C912" t="str">
            <v>chi</v>
          </cell>
          <cell r="D912">
            <v>3.75</v>
          </cell>
        </row>
        <row r="913">
          <cell r="A913" t="str">
            <v>5843</v>
          </cell>
          <cell r="B913" t="str">
            <v>Trator de pneus, potência 122 cv, tração 4x4, peso com lastro de 4510 kg - chp diurno. af_06/2014</v>
          </cell>
          <cell r="C913" t="str">
            <v>chp</v>
          </cell>
          <cell r="D913">
            <v>94.78</v>
          </cell>
        </row>
        <row r="914">
          <cell r="A914" t="str">
            <v>5845</v>
          </cell>
          <cell r="B914" t="str">
            <v>Trator de pneus, potência 122 cv, tração 4x4, peso com lastro de 4510 kg - chi diurno. af_06/2014</v>
          </cell>
          <cell r="C914" t="str">
            <v>chi</v>
          </cell>
          <cell r="D914">
            <v>28.43</v>
          </cell>
        </row>
        <row r="915">
          <cell r="A915" t="str">
            <v>5847</v>
          </cell>
          <cell r="B915" t="str">
            <v>Trator de esteiras, potência 170 hp, peso operacional 19 t, caçamba 5,2 m³ - chp diurno. af_06/2014</v>
          </cell>
          <cell r="C915" t="str">
            <v>chp</v>
          </cell>
          <cell r="D915">
            <v>224.14</v>
          </cell>
        </row>
        <row r="916">
          <cell r="A916" t="str">
            <v>5849</v>
          </cell>
          <cell r="B916" t="str">
            <v>Trator de esteiras, potência 170 hp, peso operacional 19 t, caçamba 5,2 m³ - chi diurno. af_06/2014</v>
          </cell>
          <cell r="C916" t="str">
            <v>chi</v>
          </cell>
          <cell r="D916">
            <v>71.33</v>
          </cell>
        </row>
        <row r="917">
          <cell r="A917" t="str">
            <v>5851</v>
          </cell>
          <cell r="B917" t="str">
            <v>Trator de esteiras, potência 150 hp, peso operacional 16,7 t, com roda motriz elevada e lâmina 3,18 m³ - chp diurno. af_06/2014</v>
          </cell>
          <cell r="C917" t="str">
            <v>chp</v>
          </cell>
          <cell r="D917">
            <v>213.08</v>
          </cell>
        </row>
        <row r="918">
          <cell r="A918" t="str">
            <v>53882</v>
          </cell>
          <cell r="B918" t="str">
            <v>Caminhão pipa 6000l toco, 162cv - 7,5t (vu=6anos) (inclui tanque de aço para transporte de água) - manutenção</v>
          </cell>
          <cell r="C918" t="str">
            <v>h</v>
          </cell>
          <cell r="D918">
            <v>12.66</v>
          </cell>
        </row>
        <row r="919">
          <cell r="A919" t="str">
            <v>73560</v>
          </cell>
          <cell r="B919" t="str">
            <v>Socador pneumático 18.5kg consumo ar 0,82m3/m (ci) incl operador</v>
          </cell>
          <cell r="C919" t="str">
            <v>h</v>
          </cell>
          <cell r="D919">
            <v>1.96</v>
          </cell>
        </row>
        <row r="920">
          <cell r="A920" t="str">
            <v>73562</v>
          </cell>
          <cell r="B920" t="str">
            <v>Nível wild-na-z</v>
          </cell>
          <cell r="C920" t="str">
            <v>h</v>
          </cell>
          <cell r="D920">
            <v>0.75</v>
          </cell>
        </row>
        <row r="921">
          <cell r="A921" t="str">
            <v>73563</v>
          </cell>
          <cell r="B921" t="str">
            <v>Trator esteiras diesel aprox 335cv c/lâmina 5000kg (ci) incl operador</v>
          </cell>
          <cell r="C921" t="str">
            <v>h</v>
          </cell>
          <cell r="D921">
            <v>272.45</v>
          </cell>
        </row>
        <row r="922">
          <cell r="A922" t="str">
            <v>73574</v>
          </cell>
          <cell r="B922" t="str">
            <v>Escav.mec. vala n escor de 4,5 a 6m(escav hidraul 0,78m3)mat1acat excl esgotamento.</v>
          </cell>
          <cell r="C922" t="str">
            <v>m³</v>
          </cell>
          <cell r="D922">
            <v>6.42</v>
          </cell>
        </row>
        <row r="923">
          <cell r="A923" t="str">
            <v>73575</v>
          </cell>
          <cell r="B923" t="str">
            <v>Escav mec vala n escor de 3 a 4,5m(escav hidraul o,78m3)mat 1a cat exc l esgotamento.</v>
          </cell>
          <cell r="C923" t="str">
            <v>m³</v>
          </cell>
          <cell r="D923">
            <v>5.25</v>
          </cell>
        </row>
        <row r="924">
          <cell r="A924" t="str">
            <v>73576</v>
          </cell>
          <cell r="B924" t="str">
            <v>Escav mec vala n escor de1,5 a 3m(escav hidraul 0,78m3)mat 1a cat excl esgotamento.</v>
          </cell>
          <cell r="C924" t="str">
            <v>m³</v>
          </cell>
          <cell r="D924">
            <v>4.18</v>
          </cell>
        </row>
        <row r="925">
          <cell r="A925" t="str">
            <v>73577</v>
          </cell>
          <cell r="B925" t="str">
            <v>Escav mec vala n escor de 4,5 a 6m prof (c/escav hidr 0,78m3) mat 1a c at c/redutor(c/pedras/inst prediais/outros redutores produt ou cavas fund) excl esgotamento</v>
          </cell>
          <cell r="C925" t="str">
            <v>m³</v>
          </cell>
          <cell r="D925">
            <v>15.6</v>
          </cell>
        </row>
        <row r="926">
          <cell r="A926" t="str">
            <v>73578</v>
          </cell>
          <cell r="B926" t="str">
            <v>Escav mec vala n escor de 3 a 4,5m prof(c/escav hidr0,78m3) mat 1a cat c/ redutor(c/pedras/inst prediais/outros redut produt. ou cavas fund) excl esgotamento</v>
          </cell>
          <cell r="C926" t="str">
            <v>m³</v>
          </cell>
          <cell r="D926">
            <v>12.51</v>
          </cell>
        </row>
        <row r="927">
          <cell r="A927" t="str">
            <v>73579</v>
          </cell>
          <cell r="B927" t="str">
            <v>Escav mec vala n escor de 1,5 a 3m prof(c/escav hidraul 0,78m3) mat 1a cat c/redutor(c/pedras/inst prediais/outros redut produt. ou cavas fu nd) excl esgotamento.</v>
          </cell>
          <cell r="C927" t="str">
            <v>m³</v>
          </cell>
          <cell r="D927">
            <v>10.92</v>
          </cell>
        </row>
        <row r="928">
          <cell r="A928" t="str">
            <v>6067</v>
          </cell>
          <cell r="B928" t="str">
            <v>Pintura esmalte brilhante (2 demãos) sobre superfície metálica, inclusive proteção com zarcão (1 demão)</v>
          </cell>
          <cell r="C928" t="str">
            <v>m²</v>
          </cell>
          <cell r="D928">
            <v>26.41</v>
          </cell>
        </row>
        <row r="929">
          <cell r="A929" t="str">
            <v>73656</v>
          </cell>
          <cell r="B929" t="str">
            <v>Jateamento com areia em estrutura metálica</v>
          </cell>
          <cell r="C929" t="str">
            <v>m²</v>
          </cell>
          <cell r="D929">
            <v>11.9</v>
          </cell>
        </row>
        <row r="930">
          <cell r="A930" t="str">
            <v>73794/001</v>
          </cell>
          <cell r="B930" t="str">
            <v>Pintura com tinta protetora acabamento grafite esmalte sobre superfície metálica, 2 demãos</v>
          </cell>
          <cell r="C930" t="str">
            <v>m²</v>
          </cell>
          <cell r="D930">
            <v>24.06</v>
          </cell>
        </row>
        <row r="931">
          <cell r="A931" t="str">
            <v>73865/001</v>
          </cell>
          <cell r="B931" t="str">
            <v>Fundo preparador primer a base de epóxi, para estrutura metálica, uma demão, espessura de 25 micra.</v>
          </cell>
          <cell r="C931" t="str">
            <v>m²</v>
          </cell>
          <cell r="D931">
            <v>7.08</v>
          </cell>
        </row>
        <row r="932">
          <cell r="A932" t="str">
            <v>73924/001</v>
          </cell>
          <cell r="B932" t="str">
            <v>Pintura esmalte alto brilho, duas demãos, sobre superfície metálica</v>
          </cell>
          <cell r="C932" t="str">
            <v>m²</v>
          </cell>
          <cell r="D932">
            <v>18.07</v>
          </cell>
        </row>
        <row r="933">
          <cell r="A933" t="str">
            <v>73924/002</v>
          </cell>
          <cell r="B933" t="str">
            <v>Pintura esmalte acetinado, duas demãos, sobre superfície metálica</v>
          </cell>
          <cell r="C933" t="str">
            <v>m²</v>
          </cell>
          <cell r="D933">
            <v>18.149999999999999</v>
          </cell>
        </row>
        <row r="934">
          <cell r="A934" t="str">
            <v>73924/003</v>
          </cell>
          <cell r="B934" t="str">
            <v>Pintura esmalte fosco, duas demãos, sobre superfície metálica</v>
          </cell>
          <cell r="C934" t="str">
            <v>m²</v>
          </cell>
          <cell r="D934">
            <v>18.45</v>
          </cell>
        </row>
        <row r="935">
          <cell r="A935" t="str">
            <v>74064/001</v>
          </cell>
          <cell r="B935" t="str">
            <v>Fundo anticorrosivo a base de óxido de ferro (zarcão), duas demãos</v>
          </cell>
          <cell r="C935" t="str">
            <v>m²</v>
          </cell>
          <cell r="D935">
            <v>13.54</v>
          </cell>
        </row>
        <row r="936">
          <cell r="A936" t="str">
            <v>74064/002</v>
          </cell>
          <cell r="B936" t="str">
            <v>Fundo anticorrosivo a base de óxido de ferro (zarcão), uma demão</v>
          </cell>
          <cell r="C936" t="str">
            <v>m²</v>
          </cell>
          <cell r="D936">
            <v>8.74</v>
          </cell>
        </row>
        <row r="937">
          <cell r="A937" t="str">
            <v>74145/001</v>
          </cell>
          <cell r="B937" t="str">
            <v>Pintura esmalte fosco, duas demãos, sobre superfície metálica, incluso uma demão de fundo anticorrosivo</v>
          </cell>
          <cell r="C937" t="str">
            <v>m²</v>
          </cell>
          <cell r="D937">
            <v>13.03</v>
          </cell>
        </row>
        <row r="938">
          <cell r="A938" t="str">
            <v>40905</v>
          </cell>
          <cell r="B938" t="str">
            <v>Verniz sintético em madeira, duas demãos</v>
          </cell>
          <cell r="C938" t="str">
            <v>m²</v>
          </cell>
          <cell r="D938">
            <v>15.35</v>
          </cell>
        </row>
        <row r="939">
          <cell r="A939" t="str">
            <v>73937/001</v>
          </cell>
          <cell r="B939" t="str">
            <v>Cobogó de concreto (elemento vazado), 7x50x50cm, assentado com argamassa traço 1:4 (cimento e areia)</v>
          </cell>
          <cell r="C939" t="str">
            <v>m²</v>
          </cell>
          <cell r="D939">
            <v>101.75</v>
          </cell>
        </row>
        <row r="940">
          <cell r="A940" t="str">
            <v>73937/003</v>
          </cell>
          <cell r="B940" t="str">
            <v>Cobogó de concreto (elemento vazado), 7x50x50cm, assentado com argamassa traço 1:3 (cimento e areia)</v>
          </cell>
          <cell r="C940" t="str">
            <v>m²</v>
          </cell>
          <cell r="D940">
            <v>101.93</v>
          </cell>
        </row>
        <row r="941">
          <cell r="A941" t="str">
            <v>73937/004</v>
          </cell>
          <cell r="B941" t="str">
            <v>Cobogó de concreto (elemento vazado), 6x29x29cm, assentado com argamassa traço 1:7 (cimento e areia)</v>
          </cell>
          <cell r="C941" t="str">
            <v>m²</v>
          </cell>
          <cell r="D941">
            <v>95.21</v>
          </cell>
        </row>
        <row r="942">
          <cell r="A942" t="str">
            <v>73937/005</v>
          </cell>
          <cell r="B942" t="str">
            <v>Cobogó de concreto (elemento vazado), 10x29x39cm abertura com vidro, assentado com argamassa traço 1:4 (cimento e areia média não peneirada)</v>
          </cell>
          <cell r="C942" t="str">
            <v>m²</v>
          </cell>
          <cell r="D942">
            <v>182.67</v>
          </cell>
        </row>
        <row r="943">
          <cell r="A943" t="str">
            <v>74196/001</v>
          </cell>
          <cell r="B943" t="str">
            <v>Cobogó de concreto (elemento vazado), 5x50x50cm, assentado com argamassa de cimento e areia com aço ca-25</v>
          </cell>
          <cell r="C943" t="str">
            <v>m²</v>
          </cell>
          <cell r="D943">
            <v>102.83</v>
          </cell>
        </row>
        <row r="944">
          <cell r="A944" t="str">
            <v>72139</v>
          </cell>
          <cell r="B944" t="str">
            <v>Blocos de vidro tipo canelado 19x19x8cm, assentado com argamassa traço 1:3 (cimento e areia grossa) preparo mecânico, com rejuntamento em cimento branco e barras de aço</v>
          </cell>
          <cell r="C944" t="str">
            <v>m²</v>
          </cell>
          <cell r="D944">
            <v>496.21</v>
          </cell>
        </row>
        <row r="945">
          <cell r="A945" t="str">
            <v>72175</v>
          </cell>
          <cell r="B945" t="str">
            <v>Blocos de vidro tipo xadrez 20x20x10cm, assentado com argamassa traço 1:3 (cimento e areia grossa) preparo mecânico, com rejuntamento em cimento branco e barras de aço</v>
          </cell>
          <cell r="C945" t="str">
            <v>m²</v>
          </cell>
          <cell r="D945">
            <v>500.53</v>
          </cell>
        </row>
        <row r="946">
          <cell r="A946" t="str">
            <v>72176</v>
          </cell>
          <cell r="B946" t="str">
            <v>Blocos de vidro tipo xadrez 20x10x8cm, assentado com argamassa traço 1 :3 (cimento e areia grossa) preparo mecânico, com rejuntamento em cimento branco e barras de aço</v>
          </cell>
          <cell r="C946" t="str">
            <v>m²</v>
          </cell>
          <cell r="D946">
            <v>504.64</v>
          </cell>
        </row>
        <row r="947">
          <cell r="A947" t="str">
            <v>74053/001</v>
          </cell>
          <cell r="B947" t="str">
            <v>Alvenaria em pedra rachao ou pedra de mão, assentada com argamassa traço 1:6 (cimento e areia)</v>
          </cell>
          <cell r="C947" t="str">
            <v>m³</v>
          </cell>
          <cell r="D947">
            <v>327.7</v>
          </cell>
        </row>
        <row r="948">
          <cell r="A948" t="str">
            <v>5853</v>
          </cell>
          <cell r="B948" t="str">
            <v>Trator de esteiras, potência 150 hp, peso operacional 16,7 t, com roda motriz elevada e lâmina 3,18 m³ - chi diurno. af_06/2014</v>
          </cell>
          <cell r="C948" t="str">
            <v>chi</v>
          </cell>
          <cell r="D948">
            <v>71.650000000000006</v>
          </cell>
        </row>
        <row r="949">
          <cell r="A949" t="str">
            <v>5855</v>
          </cell>
          <cell r="B949" t="str">
            <v>Trator de esteiras, potência 347 hp, peso operacional 38,5 t, com lâmina 8,70 m³ - chp diurno. af_06/2014</v>
          </cell>
          <cell r="C949" t="str">
            <v>chp</v>
          </cell>
          <cell r="D949">
            <v>569.91999999999996</v>
          </cell>
        </row>
        <row r="950">
          <cell r="A950" t="str">
            <v>5857</v>
          </cell>
          <cell r="B950" t="str">
            <v>Trator de esteiras, potência 347 hp, peso operacional 38,5 t, com lâmina 8,70 m³ - chi diurno. af_06/2014</v>
          </cell>
          <cell r="C950" t="str">
            <v>chi</v>
          </cell>
          <cell r="D950">
            <v>191.18</v>
          </cell>
        </row>
        <row r="951">
          <cell r="A951" t="str">
            <v>7100</v>
          </cell>
          <cell r="B951" t="str">
            <v>Laminado melamínico texturizado, espessura 1,3mm, para revestimento de chapa compensada de madeira, fixada com cola</v>
          </cell>
          <cell r="C951" t="str">
            <v>m²</v>
          </cell>
          <cell r="D951">
            <v>37.369999999999997</v>
          </cell>
        </row>
        <row r="952">
          <cell r="A952" t="str">
            <v>72142</v>
          </cell>
          <cell r="B952" t="str">
            <v>Retirada de folhas de porta de passagem ou janela</v>
          </cell>
          <cell r="C952" t="str">
            <v>un</v>
          </cell>
          <cell r="D952">
            <v>6.91</v>
          </cell>
        </row>
        <row r="953">
          <cell r="A953" t="str">
            <v>72143</v>
          </cell>
          <cell r="B953" t="str">
            <v>Retirada de batentes de madeira</v>
          </cell>
          <cell r="C953" t="str">
            <v>un</v>
          </cell>
          <cell r="D953">
            <v>33.369999999999997</v>
          </cell>
        </row>
        <row r="954">
          <cell r="A954" t="str">
            <v>72144</v>
          </cell>
          <cell r="B954" t="str">
            <v>Recolocação de folhas de porta de passagem ou janela, considerando reaproveitamento do material</v>
          </cell>
          <cell r="C954" t="str">
            <v>un</v>
          </cell>
          <cell r="D954">
            <v>55.76</v>
          </cell>
        </row>
        <row r="955">
          <cell r="A955" t="str">
            <v>72146</v>
          </cell>
          <cell r="B955" t="str">
            <v>Recolocação de batentes de madeira, considerando reaproveitamento de material</v>
          </cell>
          <cell r="C955" t="str">
            <v>un</v>
          </cell>
          <cell r="D955">
            <v>34.74</v>
          </cell>
        </row>
        <row r="956">
          <cell r="A956" t="str">
            <v>73905/001</v>
          </cell>
          <cell r="B956" t="str">
            <v>Bandeira em madeira 1a, 40x60cm, fixa, sem aduela e alizar, para vidro</v>
          </cell>
          <cell r="C956" t="str">
            <v>un</v>
          </cell>
          <cell r="D956">
            <v>77.42</v>
          </cell>
        </row>
        <row r="957">
          <cell r="A957" t="str">
            <v>73905/002</v>
          </cell>
          <cell r="B957" t="str">
            <v>Bandeira em madeira 2a, 40x60cm, fixa, sem aduela e alizar, para vidro</v>
          </cell>
          <cell r="C957" t="str">
            <v>un</v>
          </cell>
          <cell r="D957">
            <v>61.94</v>
          </cell>
        </row>
        <row r="958">
          <cell r="A958" t="str">
            <v>72976</v>
          </cell>
          <cell r="B958" t="str">
            <v>Carga de cordão de pedra para pavimento poliédrico</v>
          </cell>
          <cell r="C958" t="str">
            <v>m</v>
          </cell>
          <cell r="D958">
            <v>0.38</v>
          </cell>
        </row>
        <row r="959">
          <cell r="A959" t="str">
            <v>72978</v>
          </cell>
          <cell r="B959" t="str">
            <v>Extração, carga e assentamento de cordão de pedra para pavimento poliédrico, exclusive transporte de pedra e indenização pedreira</v>
          </cell>
          <cell r="C959" t="str">
            <v>m</v>
          </cell>
          <cell r="D959">
            <v>3.83</v>
          </cell>
        </row>
        <row r="960">
          <cell r="A960" t="str">
            <v>72979</v>
          </cell>
          <cell r="B960" t="str">
            <v>Extração, carga, preparo e assentamento de pedras poliédricas, exclusive transporte de pedra e indenização pedreira</v>
          </cell>
          <cell r="C960" t="str">
            <v>m²</v>
          </cell>
          <cell r="D960">
            <v>7.34</v>
          </cell>
        </row>
        <row r="961">
          <cell r="A961" t="str">
            <v>73760/001</v>
          </cell>
          <cell r="B961" t="str">
            <v>Capa selante compreendendo aplicação de asfalto na proporção de 0,7 a 1,5l / m2, distribuição de agregados de 5 a 15kg/m2 e compactação com rolo - com uso da emulsão rr-2c, incluso aplicação e compactação</v>
          </cell>
          <cell r="C961" t="str">
            <v>m²</v>
          </cell>
          <cell r="D961">
            <v>2.69</v>
          </cell>
        </row>
        <row r="962">
          <cell r="A962" t="str">
            <v>5875</v>
          </cell>
          <cell r="B962" t="str">
            <v>Retroescavadeira sobre rodas com carregadeira, tração 4x4, potência líq. 72 hp, caçamba carreg. cap. mín. 0,79 m³, caçamba retro cap. 0,18 m 3, peso operacional mín. 7.140 kg, profundidade escavação máx. 4,50 m - chp diurno. af_06/2014</v>
          </cell>
          <cell r="C962" t="str">
            <v>chp</v>
          </cell>
          <cell r="D962">
            <v>90.45</v>
          </cell>
        </row>
        <row r="963">
          <cell r="A963" t="str">
            <v>5877</v>
          </cell>
          <cell r="B963" t="str">
            <v>Retroescavadeira sobre rodas com carregadeira, tração 4x4, potência líq. 72 hp, caçamba carreg. cap. mín. 0,79 m³, caçamba retro cap. 0,18 m 3, peso operacional mín. 7.140 kg, profundidade escavação máx. 4,50 m - chi diurno. af_06/2014</v>
          </cell>
          <cell r="C963" t="str">
            <v>chi</v>
          </cell>
          <cell r="D963">
            <v>37.409999999999997</v>
          </cell>
        </row>
        <row r="964">
          <cell r="A964" t="str">
            <v>5879</v>
          </cell>
          <cell r="B964" t="str">
            <v>Rolo compactador vibratório pé de carneiro, operado por controle remoto, potência 17hp, peso operacional 1,65t - chp diurno</v>
          </cell>
          <cell r="C964" t="str">
            <v>chp</v>
          </cell>
          <cell r="D964">
            <v>74.41</v>
          </cell>
        </row>
        <row r="965">
          <cell r="A965" t="str">
            <v>5881</v>
          </cell>
          <cell r="B965" t="str">
            <v>Rolo compactador vibratório pé de carneiro, operado por controle remoto, potência 17hp, peso operacional 1,65t - chi</v>
          </cell>
          <cell r="C965" t="str">
            <v>chi</v>
          </cell>
          <cell r="D965">
            <v>43.08</v>
          </cell>
        </row>
        <row r="966">
          <cell r="A966" t="str">
            <v>5882</v>
          </cell>
          <cell r="B966" t="str">
            <v>Usina de lama asfáltica, prod 30 a 50 t/h, silo de agregado 7 m³, reservatórios para emulsão e água de 2,3 m³ cada, misturador tipo pug mill a ser montado sobre caminhão - chp diurno. af_10/2014</v>
          </cell>
          <cell r="C966" t="str">
            <v>chp</v>
          </cell>
          <cell r="D966">
            <v>68.27</v>
          </cell>
        </row>
        <row r="967">
          <cell r="A967" t="str">
            <v>5884</v>
          </cell>
          <cell r="B967" t="str">
            <v>Usina de lama asfáltica, prod 30 a 50 t/h, silo de agregado 7 m³, reservatórios para emulsão e água de 2,3 m³ cada, misturador tipo pug mill a ser montado sobre caminhão - chi diurno. af_10/2014</v>
          </cell>
          <cell r="C967" t="str">
            <v>chi</v>
          </cell>
          <cell r="D967">
            <v>34.880000000000003</v>
          </cell>
        </row>
        <row r="968">
          <cell r="A968" t="str">
            <v>5890</v>
          </cell>
          <cell r="B968" t="str">
            <v>Caminhão toco, 177cv - 14t (vu=6anos) (não inclui carroceria) - custo horário produtivo diurno</v>
          </cell>
          <cell r="C968" t="str">
            <v>chp</v>
          </cell>
          <cell r="D968">
            <v>98.82</v>
          </cell>
        </row>
        <row r="969">
          <cell r="A969" t="str">
            <v>5892</v>
          </cell>
          <cell r="B969" t="str">
            <v>Caminhão toco, 177cv - 14t (vu=6anos) (não inclui carroceria) - custo horário improdutivo diurno</v>
          </cell>
          <cell r="C969" t="str">
            <v>chi</v>
          </cell>
          <cell r="D969">
            <v>29.62</v>
          </cell>
        </row>
        <row r="970">
          <cell r="A970" t="str">
            <v>5894</v>
          </cell>
          <cell r="B970" t="str">
            <v>Caminhão toco, 170cv - 11t (vu=6anos) (não inclui carroceria) - custo horário produtivo diurno</v>
          </cell>
          <cell r="C970" t="str">
            <v>chp</v>
          </cell>
          <cell r="D970">
            <v>105.93</v>
          </cell>
        </row>
        <row r="971">
          <cell r="A971" t="str">
            <v>5896</v>
          </cell>
          <cell r="B971" t="str">
            <v>Caminhão toco, 170cv - 11t (vu=6anos) (não inclui carroceria) - custo horário improdutivo diurno</v>
          </cell>
          <cell r="C971" t="str">
            <v>chi</v>
          </cell>
          <cell r="D971">
            <v>27.67</v>
          </cell>
        </row>
        <row r="972">
          <cell r="A972" t="str">
            <v>72178</v>
          </cell>
          <cell r="B972" t="str">
            <v>Retirada de divisórias em chapas de madeira, com montantes metálicos</v>
          </cell>
          <cell r="C972" t="str">
            <v>m²</v>
          </cell>
          <cell r="D972">
            <v>16.600000000000001</v>
          </cell>
        </row>
        <row r="973">
          <cell r="A973" t="str">
            <v>72179</v>
          </cell>
          <cell r="B973" t="str">
            <v>Recolocação de placas divisórias de granilite, considerando reaproveitamento do material</v>
          </cell>
          <cell r="C973" t="str">
            <v>m²</v>
          </cell>
          <cell r="D973">
            <v>34.950000000000003</v>
          </cell>
        </row>
        <row r="974">
          <cell r="A974" t="str">
            <v>72180</v>
          </cell>
          <cell r="B974" t="str">
            <v>Recolocação de divisórias tipo chapas ou tábuas, exclusive entarugamen to, considerando reaproveitamento do material</v>
          </cell>
          <cell r="C974" t="str">
            <v>m²</v>
          </cell>
          <cell r="D974">
            <v>10.77</v>
          </cell>
        </row>
        <row r="975">
          <cell r="A975" t="str">
            <v>72181</v>
          </cell>
          <cell r="B975" t="str">
            <v>Recolocação de divisórias tipo chapas ou tábuas, inclusive entarugamen to, considerando reaproveitamento do material</v>
          </cell>
          <cell r="C975" t="str">
            <v>m²</v>
          </cell>
          <cell r="D975">
            <v>21.87</v>
          </cell>
        </row>
        <row r="976">
          <cell r="A976" t="str">
            <v>73774/001</v>
          </cell>
          <cell r="B976" t="str">
            <v>Divisória em marmorite espessura 35mm, chumbamento no piso e parede com argamassa de cimento e areia, polimento manual, exclusive ferragens</v>
          </cell>
          <cell r="C976" t="str">
            <v>m²</v>
          </cell>
          <cell r="D976">
            <v>216.01</v>
          </cell>
        </row>
        <row r="977">
          <cell r="A977" t="str">
            <v>55255</v>
          </cell>
          <cell r="B977" t="str">
            <v>Extrusora de guias e sarjetas 14hp - custos com material na operação diurna</v>
          </cell>
          <cell r="C977" t="str">
            <v>h</v>
          </cell>
          <cell r="D977">
            <v>6.6</v>
          </cell>
        </row>
        <row r="978">
          <cell r="A978" t="str">
            <v>55263</v>
          </cell>
          <cell r="B978" t="str">
            <v>Rolo compactador pneumático auto-propelido 111hp 8/23t - custos com material na operação</v>
          </cell>
          <cell r="C978" t="str">
            <v>h</v>
          </cell>
          <cell r="D978">
            <v>54.15</v>
          </cell>
        </row>
        <row r="979">
          <cell r="A979" t="str">
            <v>55264</v>
          </cell>
          <cell r="B979" t="str">
            <v>Trator de pneus 110 a 126 hp - mão-de-obra na operação noturna</v>
          </cell>
          <cell r="C979" t="str">
            <v>h</v>
          </cell>
          <cell r="D979">
            <v>9.42</v>
          </cell>
        </row>
        <row r="980">
          <cell r="A980" t="str">
            <v>67826</v>
          </cell>
          <cell r="B980" t="str">
            <v>Caminhão basculante -4,0 m3 - 152cv - 8,5t (chp)</v>
          </cell>
          <cell r="C980" t="str">
            <v>chp</v>
          </cell>
          <cell r="D980">
            <v>118.25</v>
          </cell>
        </row>
        <row r="981">
          <cell r="A981" t="str">
            <v>67827</v>
          </cell>
          <cell r="B981" t="str">
            <v>Caminhão toco basculante 152cv, 4m3, 8,5t (chi)</v>
          </cell>
          <cell r="C981" t="str">
            <v>chi</v>
          </cell>
          <cell r="D981">
            <v>33.56</v>
          </cell>
        </row>
        <row r="982">
          <cell r="A982" t="str">
            <v>73298</v>
          </cell>
          <cell r="B982" t="str">
            <v>Vibrador de imersão motor eletr 2cv (cp) tubo de 48x48 c/mangote de 5m comp -excl operador</v>
          </cell>
          <cell r="C982" t="str">
            <v>h</v>
          </cell>
          <cell r="D982">
            <v>2.5</v>
          </cell>
        </row>
        <row r="983">
          <cell r="A983" t="str">
            <v>73299</v>
          </cell>
          <cell r="B983" t="str">
            <v>Vibrador de imersão motor eletr 2cv (ci) tubo 48x480mm c/mangote de 5m comp - excl operador</v>
          </cell>
          <cell r="C983" t="str">
            <v>h</v>
          </cell>
          <cell r="D983">
            <v>2.02</v>
          </cell>
        </row>
        <row r="984">
          <cell r="A984" t="str">
            <v>72201</v>
          </cell>
          <cell r="B984" t="str">
            <v>Recolocação de forros em régua de pvc e perfis, considerando reaproveitamento do material</v>
          </cell>
          <cell r="C984" t="str">
            <v>m²</v>
          </cell>
          <cell r="D984">
            <v>8.89</v>
          </cell>
        </row>
        <row r="985">
          <cell r="A985" t="str">
            <v>72198</v>
          </cell>
          <cell r="B985" t="str">
            <v>Isolamento térmico com argamassa traço 1:3 (cimento e areia grossa não peneirada), com adição de pérolas de isopor, espessura 6cm, preparo manual da argamassa</v>
          </cell>
          <cell r="C985" t="str">
            <v>m²</v>
          </cell>
          <cell r="D985">
            <v>82.92</v>
          </cell>
        </row>
        <row r="986">
          <cell r="A986" t="str">
            <v>73833/001</v>
          </cell>
          <cell r="B986" t="str">
            <v>Isolamento térmico com manta de lã de vidro, espessura 2,5cm</v>
          </cell>
          <cell r="C986" t="str">
            <v>m²</v>
          </cell>
          <cell r="D986">
            <v>50.16</v>
          </cell>
        </row>
        <row r="987">
          <cell r="A987" t="str">
            <v>73672</v>
          </cell>
          <cell r="B987" t="str">
            <v>Desmatamento e limpeza mecanizada de terreno com árvores até ø 15cm, utilizando trator de esteiras</v>
          </cell>
          <cell r="C987" t="str">
            <v>m²</v>
          </cell>
          <cell r="D987">
            <v>0.4</v>
          </cell>
        </row>
        <row r="988">
          <cell r="A988" t="str">
            <v>73822/001</v>
          </cell>
          <cell r="B988" t="str">
            <v>Capina e limpeza manual de terreno com pequenos arbustos</v>
          </cell>
          <cell r="C988" t="str">
            <v>m²</v>
          </cell>
          <cell r="D988">
            <v>3.45</v>
          </cell>
        </row>
        <row r="989">
          <cell r="A989" t="str">
            <v>73822/002</v>
          </cell>
          <cell r="B989" t="str">
            <v>Limpeza mecanizada de terreno com remoção de camada vegetal, utilizand o motoniveladora</v>
          </cell>
          <cell r="C989" t="str">
            <v>m²</v>
          </cell>
          <cell r="D989">
            <v>0.53</v>
          </cell>
        </row>
        <row r="990">
          <cell r="A990" t="str">
            <v>73859/001</v>
          </cell>
          <cell r="B990" t="str">
            <v>Desmatamento e limpeza mecanizada de terreno com remoção de camada vegetal, utilizando trator de esteiras</v>
          </cell>
          <cell r="C990" t="str">
            <v>m²</v>
          </cell>
          <cell r="D990">
            <v>0.15</v>
          </cell>
        </row>
        <row r="991">
          <cell r="A991" t="str">
            <v>73859/002</v>
          </cell>
          <cell r="B991" t="str">
            <v>Capina e limpeza manual de terreno</v>
          </cell>
          <cell r="C991" t="str">
            <v>m²</v>
          </cell>
          <cell r="D991">
            <v>0.92</v>
          </cell>
        </row>
        <row r="992">
          <cell r="A992" t="str">
            <v>74220/001</v>
          </cell>
          <cell r="B992" t="str">
            <v>Tapume de chapa de madeira compensada, e= 6mm, com pintura a cal e reaproveitamento de 2x</v>
          </cell>
          <cell r="C992" t="str">
            <v>m²</v>
          </cell>
          <cell r="D992">
            <v>39.83</v>
          </cell>
        </row>
        <row r="993">
          <cell r="A993" t="str">
            <v>74221/001</v>
          </cell>
          <cell r="B993" t="str">
            <v>Sinalização de trânsito - noturna</v>
          </cell>
          <cell r="C993" t="str">
            <v>m</v>
          </cell>
          <cell r="D993">
            <v>1.83</v>
          </cell>
        </row>
        <row r="994">
          <cell r="A994" t="str">
            <v>5901</v>
          </cell>
          <cell r="B994" t="str">
            <v>Caminhão pipa 10000l trucado, 208cv - 21,1t (vu=6anos) (inclui tanque de aço para transporte de água e motobomba centrífuga a gasolina 3,5cv ) - custo horário produtivo diurno</v>
          </cell>
          <cell r="C994" t="str">
            <v>chp</v>
          </cell>
          <cell r="D994">
            <v>133.6</v>
          </cell>
        </row>
        <row r="995">
          <cell r="A995" t="str">
            <v>5903</v>
          </cell>
          <cell r="B995" t="str">
            <v>Caminhão pipa 10000l trucado, 208cv - 21,1t (vu=6anos) (inclui tanque de aço para transporte de água e motobomba centrífuga a gasolina 3,5cv ) - custo horário improdutivo diurno</v>
          </cell>
          <cell r="C995" t="str">
            <v>chi</v>
          </cell>
          <cell r="D995">
            <v>34.26</v>
          </cell>
        </row>
        <row r="996">
          <cell r="A996" t="str">
            <v>5905</v>
          </cell>
          <cell r="B996" t="str">
            <v>Distribuidor de agregado tipo dosador rebocável com 4 pneus com largura 3,66 m - chp diurno</v>
          </cell>
          <cell r="C996" t="str">
            <v>chp</v>
          </cell>
          <cell r="D996">
            <v>11.1</v>
          </cell>
        </row>
        <row r="997">
          <cell r="A997" t="str">
            <v>5907</v>
          </cell>
          <cell r="B997" t="str">
            <v>Distribuidor de agregado tipo dosador rebocável com 4 pneus com largura 3,66 m - chi diurno</v>
          </cell>
          <cell r="C997" t="str">
            <v>chi</v>
          </cell>
          <cell r="D997">
            <v>8.14</v>
          </cell>
        </row>
        <row r="998">
          <cell r="A998" t="str">
            <v>5909</v>
          </cell>
          <cell r="B998" t="str">
            <v>Espargidor de asfalto pressurizado com tanque de 2500 l, rebocável com motor a gasolina potência 3,4 hp - chp diurno. af_07/2014</v>
          </cell>
          <cell r="C998" t="str">
            <v>chp</v>
          </cell>
          <cell r="D998">
            <v>22.54</v>
          </cell>
        </row>
        <row r="999">
          <cell r="A999" t="str">
            <v>5911</v>
          </cell>
          <cell r="B999" t="str">
            <v>Espargidor de asfalto pressurizado com tanque de 2500 l, rebocável com motor a gasolina potência 3,4 hp - chi diurno. af_07/2014</v>
          </cell>
          <cell r="C999" t="str">
            <v>chi</v>
          </cell>
          <cell r="D999">
            <v>15.92</v>
          </cell>
        </row>
        <row r="1000">
          <cell r="A1000" t="str">
            <v>74072/001</v>
          </cell>
          <cell r="B1000" t="str">
            <v>Corrimão em tubo aço galvanizado 3/4" com braçadeira</v>
          </cell>
          <cell r="C1000" t="str">
            <v>m</v>
          </cell>
          <cell r="D1000">
            <v>54.17</v>
          </cell>
        </row>
        <row r="1001">
          <cell r="A1001" t="str">
            <v>74072/002</v>
          </cell>
          <cell r="B1001" t="str">
            <v>Corrimão em tubo aço galvanizado 2 1/2" com braçadeira</v>
          </cell>
          <cell r="C1001" t="str">
            <v>m</v>
          </cell>
          <cell r="D1001">
            <v>92.27</v>
          </cell>
        </row>
        <row r="1002">
          <cell r="A1002" t="str">
            <v>74072/003</v>
          </cell>
          <cell r="B1002" t="str">
            <v>Corrimão em tubo aço galvanizado 1 1/4" com braçadeira</v>
          </cell>
          <cell r="C1002" t="str">
            <v>m</v>
          </cell>
          <cell r="D1002">
            <v>66.31</v>
          </cell>
        </row>
        <row r="1003">
          <cell r="A1003" t="str">
            <v>74103/001</v>
          </cell>
          <cell r="B1003" t="str">
            <v>Escada tipo marinheiro em aço ca-50 12,5", incluso pintura com fundo anticorrosivo tipo zarcão</v>
          </cell>
          <cell r="C1003" t="str">
            <v>m</v>
          </cell>
          <cell r="D1003">
            <v>53.79</v>
          </cell>
        </row>
        <row r="1004">
          <cell r="A1004" t="str">
            <v>74194/001</v>
          </cell>
          <cell r="B1004" t="str">
            <v>Escada tipo marinheiro em tubo aço galvanizado 1 1/2" 5 degraus</v>
          </cell>
          <cell r="C1004" t="str">
            <v>m</v>
          </cell>
          <cell r="D1004">
            <v>188.89</v>
          </cell>
        </row>
        <row r="1005">
          <cell r="A1005" t="str">
            <v>68050</v>
          </cell>
          <cell r="B1005" t="str">
            <v>Porta de correr em alumínio, com duas folhas para vidro, incluso guarn icao e vidro liso incolor</v>
          </cell>
          <cell r="C1005" t="str">
            <v>m²</v>
          </cell>
          <cell r="D1005">
            <v>663.3</v>
          </cell>
        </row>
        <row r="1006">
          <cell r="A1006" t="str">
            <v>73910/008</v>
          </cell>
          <cell r="B1006" t="str">
            <v>Porta de madeira compensada lisa para pintura, 120x210x3,5cm, 2 folhas, incluso aduela 2a, alizar 2a e dobradiças</v>
          </cell>
          <cell r="C1006" t="str">
            <v>un</v>
          </cell>
          <cell r="D1006">
            <v>364.2</v>
          </cell>
        </row>
        <row r="1007">
          <cell r="A1007" t="str">
            <v>73910/009</v>
          </cell>
          <cell r="B1007" t="str">
            <v>Porta de madeira compensada lisa para cera ou verniz, 120x210x3,5cm, 2 folhas, incluso aduela 1a, alizar 1a e dobradiças com anel</v>
          </cell>
          <cell r="C1007" t="str">
            <v>un</v>
          </cell>
          <cell r="D1007">
            <v>513.24</v>
          </cell>
        </row>
        <row r="1008">
          <cell r="A1008" t="str">
            <v>73434</v>
          </cell>
          <cell r="B1008" t="str">
            <v>Custo horário com manutenção - trator de esteiras CATERPILLAR d6d ps - 163 6a - 140 hp</v>
          </cell>
          <cell r="C1008" t="str">
            <v>h</v>
          </cell>
          <cell r="D1008">
            <v>33.5</v>
          </cell>
        </row>
        <row r="1009">
          <cell r="A1009" t="str">
            <v>73435</v>
          </cell>
          <cell r="B1009" t="str">
            <v>Manutenção - maquina de demarcar faixas autoprop.</v>
          </cell>
          <cell r="C1009" t="str">
            <v>h</v>
          </cell>
          <cell r="D1009">
            <v>49.52</v>
          </cell>
        </row>
        <row r="1010">
          <cell r="A1010" t="str">
            <v>73436</v>
          </cell>
          <cell r="B1010" t="str">
            <v>Rolo compactador vibratório pé de carneiro para solos, potência 80hp, peso máximo operacional 8,8t</v>
          </cell>
          <cell r="C1010" t="str">
            <v>chp</v>
          </cell>
          <cell r="D1010">
            <v>128.36000000000001</v>
          </cell>
        </row>
        <row r="1011">
          <cell r="A1011" t="str">
            <v>73437</v>
          </cell>
          <cell r="B1011" t="str">
            <v>Serra circular makita 5900b 7` 2,3hp - chp</v>
          </cell>
          <cell r="C1011" t="str">
            <v>h</v>
          </cell>
          <cell r="D1011">
            <v>15.24</v>
          </cell>
        </row>
        <row r="1012">
          <cell r="A1012" t="str">
            <v>73440</v>
          </cell>
          <cell r="B1012" t="str">
            <v>Usina dosador/misturador agreg concr c/silo cim p/50t (ci) incl mão-de-obra p/alimentacao e operação da central</v>
          </cell>
          <cell r="C1012" t="str">
            <v>h</v>
          </cell>
          <cell r="D1012">
            <v>206.36</v>
          </cell>
        </row>
        <row r="1013">
          <cell r="A1013" t="str">
            <v>73441</v>
          </cell>
          <cell r="B1013" t="str">
            <v>Usina dosadora/mist agreg concr c/silo cim p/50t (cp) incl mão-de-obra p/alimentacao e oper</v>
          </cell>
          <cell r="C1013" t="str">
            <v>h</v>
          </cell>
          <cell r="D1013">
            <v>264.37</v>
          </cell>
        </row>
        <row r="1014">
          <cell r="A1014" t="str">
            <v>73445</v>
          </cell>
          <cell r="B1014" t="str">
            <v>Caiação int ou ext sobre revestimento liso c/adoção de fixador com com duas demãos</v>
          </cell>
          <cell r="C1014" t="str">
            <v>m²</v>
          </cell>
          <cell r="D1014">
            <v>5.93</v>
          </cell>
        </row>
        <row r="1015">
          <cell r="A1015" t="str">
            <v>73446</v>
          </cell>
          <cell r="B1015" t="str">
            <v>Pintura de superfície c/tinta grafite</v>
          </cell>
          <cell r="C1015" t="str">
            <v>m²</v>
          </cell>
          <cell r="D1015">
            <v>13.54</v>
          </cell>
        </row>
        <row r="1016">
          <cell r="A1016" t="str">
            <v>73447</v>
          </cell>
          <cell r="B1016" t="str">
            <v>Escavação manual de valas em terra compacta, prof. 2 m &lt; h &lt;= 3 m</v>
          </cell>
          <cell r="C1016" t="str">
            <v>m³</v>
          </cell>
          <cell r="D1016">
            <v>39.72</v>
          </cell>
        </row>
        <row r="1017">
          <cell r="A1017" t="str">
            <v>73450</v>
          </cell>
          <cell r="B1017" t="str">
            <v>Custo horário improdutivo diurno - martelete ou rompedor atlas copco - tex 31</v>
          </cell>
          <cell r="C1017" t="str">
            <v>chi</v>
          </cell>
          <cell r="D1017">
            <v>10.78</v>
          </cell>
        </row>
        <row r="1018">
          <cell r="A1018" t="str">
            <v>73458</v>
          </cell>
          <cell r="B1018" t="str">
            <v>Custo horário com materiais na operação - trator de esteiras CATERPILLAR d6d ps - 163 6a - 140 hp</v>
          </cell>
          <cell r="C1018" t="str">
            <v>h</v>
          </cell>
          <cell r="D1018">
            <v>82.4</v>
          </cell>
        </row>
        <row r="1019">
          <cell r="A1019" t="str">
            <v>73459</v>
          </cell>
          <cell r="B1019" t="str">
            <v>Custos c/material operção -maquina de demarcar faixas auto</v>
          </cell>
          <cell r="C1019" t="str">
            <v>h</v>
          </cell>
          <cell r="D1019">
            <v>17.649999999999999</v>
          </cell>
        </row>
        <row r="1020">
          <cell r="A1020" t="str">
            <v>73460</v>
          </cell>
          <cell r="B1020" t="str">
            <v>Macaranduba aparelhada 3" x 4.1/2"</v>
          </cell>
          <cell r="C1020" t="str">
            <v>m</v>
          </cell>
          <cell r="D1020">
            <v>16.38</v>
          </cell>
        </row>
        <row r="1021">
          <cell r="A1021" t="str">
            <v>74219/001</v>
          </cell>
          <cell r="B1021" t="str">
            <v>Passadiços com tábuas de madeira para pedestres</v>
          </cell>
          <cell r="C1021" t="str">
            <v>m²</v>
          </cell>
          <cell r="D1021">
            <v>41.5</v>
          </cell>
        </row>
        <row r="1022">
          <cell r="A1022" t="str">
            <v>74219/002</v>
          </cell>
          <cell r="B1022" t="str">
            <v>Passadiços com tábuas de madeira para veículos</v>
          </cell>
          <cell r="C1022" t="str">
            <v>m²</v>
          </cell>
          <cell r="D1022">
            <v>36.479999999999997</v>
          </cell>
        </row>
        <row r="1023">
          <cell r="A1023" t="str">
            <v>73875/001</v>
          </cell>
          <cell r="B1023" t="str">
            <v>Locação de andaime metálico tubular tipo torre</v>
          </cell>
          <cell r="C1023" t="str">
            <v>m/mês</v>
          </cell>
          <cell r="D1023">
            <v>16.75</v>
          </cell>
        </row>
        <row r="1024">
          <cell r="A1024" t="str">
            <v>72214</v>
          </cell>
          <cell r="B1024" t="str">
            <v>Demolição de alvenaria estrutural de blocos vazados de concreto</v>
          </cell>
          <cell r="C1024" t="str">
            <v>m³</v>
          </cell>
          <cell r="D1024">
            <v>46.05</v>
          </cell>
        </row>
        <row r="1025">
          <cell r="A1025" t="str">
            <v>72215</v>
          </cell>
          <cell r="B1025" t="str">
            <v>Demolição de alvenaria de elementos cerâmicos vazados</v>
          </cell>
          <cell r="C1025" t="str">
            <v>m³</v>
          </cell>
          <cell r="D1025">
            <v>28.78</v>
          </cell>
        </row>
        <row r="1026">
          <cell r="A1026" t="str">
            <v>72216</v>
          </cell>
          <cell r="B1026" t="str">
            <v>Demolição de vergas, cintas e pilaretes de concreto</v>
          </cell>
          <cell r="C1026" t="str">
            <v>m³</v>
          </cell>
          <cell r="D1026">
            <v>149.66999999999999</v>
          </cell>
        </row>
        <row r="1027">
          <cell r="A1027" t="str">
            <v>72217</v>
          </cell>
          <cell r="B1027" t="str">
            <v>Demolição de placas divisórias de granilite</v>
          </cell>
          <cell r="C1027" t="str">
            <v>m²</v>
          </cell>
          <cell r="D1027">
            <v>5.75</v>
          </cell>
        </row>
        <row r="1028">
          <cell r="A1028" t="str">
            <v>72218</v>
          </cell>
          <cell r="B1028" t="str">
            <v>Demolição de divisórias em chapas ou tábuas, inclusive demolição de entarugamento</v>
          </cell>
          <cell r="C1028" t="str">
            <v>m²</v>
          </cell>
          <cell r="D1028">
            <v>4.5999999999999996</v>
          </cell>
        </row>
        <row r="1029">
          <cell r="A1029" t="str">
            <v>72219</v>
          </cell>
          <cell r="B1029" t="str">
            <v>Demolição de alvenaria de blocos de pedra natural</v>
          </cell>
          <cell r="C1029" t="str">
            <v>m³</v>
          </cell>
          <cell r="D1029">
            <v>74.83</v>
          </cell>
        </row>
        <row r="1030">
          <cell r="A1030" t="str">
            <v>72220</v>
          </cell>
          <cell r="B1030" t="str">
            <v>Retirada de alvenaria de tijolos de vidro</v>
          </cell>
          <cell r="C1030" t="str">
            <v>m²</v>
          </cell>
          <cell r="D1030">
            <v>11.51</v>
          </cell>
        </row>
        <row r="1031">
          <cell r="A1031" t="str">
            <v>72221</v>
          </cell>
          <cell r="B1031" t="str">
            <v>Retirada de placas divisórias de granilite</v>
          </cell>
          <cell r="C1031" t="str">
            <v>m²</v>
          </cell>
          <cell r="D1031">
            <v>11.51</v>
          </cell>
        </row>
        <row r="1032">
          <cell r="A1032" t="str">
            <v>72222</v>
          </cell>
          <cell r="B1032" t="str">
            <v>Retiradas de divisórias em chapas ou tábuas, sem retirada do entarugamento</v>
          </cell>
          <cell r="C1032" t="str">
            <v>m²</v>
          </cell>
          <cell r="D1032">
            <v>5.53</v>
          </cell>
        </row>
        <row r="1033">
          <cell r="A1033" t="str">
            <v>72223</v>
          </cell>
          <cell r="B1033" t="str">
            <v>Retiradas de divisórias em chapas ou tábuas, com retirada do entarugamento</v>
          </cell>
          <cell r="C1033" t="str">
            <v>m²</v>
          </cell>
          <cell r="D1033">
            <v>11.06</v>
          </cell>
        </row>
        <row r="1034">
          <cell r="A1034" t="str">
            <v>72224</v>
          </cell>
          <cell r="B1034" t="str">
            <v>Demolição de telhas cerâmicas ou de vidro</v>
          </cell>
          <cell r="C1034" t="str">
            <v>m²</v>
          </cell>
          <cell r="D1034">
            <v>6.9</v>
          </cell>
        </row>
        <row r="1035">
          <cell r="A1035" t="str">
            <v>72225</v>
          </cell>
          <cell r="B1035" t="str">
            <v>Demolição de telhas onduladas</v>
          </cell>
          <cell r="C1035" t="str">
            <v>m²</v>
          </cell>
          <cell r="D1035">
            <v>2.87</v>
          </cell>
        </row>
        <row r="1036">
          <cell r="A1036" t="str">
            <v>72226</v>
          </cell>
          <cell r="B1036" t="str">
            <v>Retirada de estrutura de madeira pontaleteada para telhas cerâmicas ou de vidro</v>
          </cell>
          <cell r="C1036" t="str">
            <v>m²</v>
          </cell>
          <cell r="D1036">
            <v>7.6</v>
          </cell>
        </row>
        <row r="1037">
          <cell r="A1037" t="str">
            <v>72227</v>
          </cell>
          <cell r="B1037" t="str">
            <v>Retirada de estrutura de madeira pontaleteada para telhas onduladas</v>
          </cell>
          <cell r="C1037" t="str">
            <v>m²</v>
          </cell>
          <cell r="D1037">
            <v>5.0599999999999996</v>
          </cell>
        </row>
        <row r="1038">
          <cell r="A1038" t="str">
            <v>72228</v>
          </cell>
          <cell r="B1038" t="str">
            <v>Retirada de estrutura de madeira com tesouras para telhas cerâmicas ou de vidro</v>
          </cell>
          <cell r="C1038" t="str">
            <v>m²</v>
          </cell>
          <cell r="D1038">
            <v>12.67</v>
          </cell>
        </row>
        <row r="1039">
          <cell r="A1039" t="str">
            <v>72229</v>
          </cell>
          <cell r="B1039" t="str">
            <v>Retirada de estrutura de madeira com tesouras para telhas onduladas</v>
          </cell>
          <cell r="C1039" t="str">
            <v>m²</v>
          </cell>
          <cell r="D1039">
            <v>10.130000000000001</v>
          </cell>
        </row>
        <row r="1040">
          <cell r="A1040" t="str">
            <v>72230</v>
          </cell>
          <cell r="B1040" t="str">
            <v>Retirada de telhas de cerâmicas ou de vidro</v>
          </cell>
          <cell r="C1040" t="str">
            <v>m²</v>
          </cell>
          <cell r="D1040">
            <v>5.75</v>
          </cell>
        </row>
        <row r="1041">
          <cell r="A1041" t="str">
            <v>72231</v>
          </cell>
          <cell r="B1041" t="str">
            <v>Retirada de telhas onduladas</v>
          </cell>
          <cell r="C1041" t="str">
            <v>m²</v>
          </cell>
          <cell r="D1041">
            <v>4.0199999999999996</v>
          </cell>
        </row>
        <row r="1042">
          <cell r="A1042" t="str">
            <v>72232</v>
          </cell>
          <cell r="B1042" t="str">
            <v>Retirada de cumeeiras cerâmicas</v>
          </cell>
          <cell r="C1042" t="str">
            <v>m</v>
          </cell>
          <cell r="D1042">
            <v>3.45</v>
          </cell>
        </row>
        <row r="1043">
          <cell r="A1043" t="str">
            <v>72233</v>
          </cell>
          <cell r="B1043" t="str">
            <v>Retirada de cumeeiras em alumínio</v>
          </cell>
          <cell r="C1043" t="str">
            <v>m</v>
          </cell>
          <cell r="D1043">
            <v>2.2999999999999998</v>
          </cell>
        </row>
        <row r="1044">
          <cell r="A1044" t="str">
            <v>72235</v>
          </cell>
          <cell r="B1044" t="str">
            <v>Demolição de entarugamento de forro</v>
          </cell>
          <cell r="C1044" t="str">
            <v>m²</v>
          </cell>
          <cell r="D1044">
            <v>4.5999999999999996</v>
          </cell>
        </row>
        <row r="1045">
          <cell r="A1045" t="str">
            <v>72236</v>
          </cell>
          <cell r="B1045" t="str">
            <v>Retirada de forro de madeira em tábuas</v>
          </cell>
          <cell r="C1045" t="str">
            <v>m²</v>
          </cell>
          <cell r="D1045">
            <v>8.52</v>
          </cell>
        </row>
        <row r="1046">
          <cell r="A1046" t="str">
            <v>72237</v>
          </cell>
          <cell r="B1046" t="str">
            <v>Retirada de entarugamento de forro</v>
          </cell>
          <cell r="C1046" t="str">
            <v>m²</v>
          </cell>
          <cell r="D1046">
            <v>10.130000000000001</v>
          </cell>
        </row>
        <row r="1047">
          <cell r="A1047" t="str">
            <v>72238</v>
          </cell>
          <cell r="B1047" t="str">
            <v>Retirada de forro em reguas de pvc, inclusive retirada de perfis</v>
          </cell>
          <cell r="C1047" t="str">
            <v>m²</v>
          </cell>
          <cell r="D1047">
            <v>5.0599999999999996</v>
          </cell>
        </row>
        <row r="1048">
          <cell r="A1048" t="str">
            <v>72239</v>
          </cell>
          <cell r="B1048" t="str">
            <v>Retirada de tacos de madeira</v>
          </cell>
          <cell r="C1048" t="str">
            <v>m²</v>
          </cell>
          <cell r="D1048">
            <v>3.82</v>
          </cell>
        </row>
        <row r="1049">
          <cell r="A1049" t="str">
            <v>73465</v>
          </cell>
          <cell r="B1049" t="str">
            <v>Piso cimentado e=1,5cm c/argamassa 1:3 cimento areia alisado colher sobre base existente.</v>
          </cell>
          <cell r="C1049" t="str">
            <v>m²</v>
          </cell>
          <cell r="D1049">
            <v>25.13</v>
          </cell>
        </row>
        <row r="1050">
          <cell r="A1050" t="str">
            <v>73467</v>
          </cell>
          <cell r="B1050" t="str">
            <v>Custo horário produtivo diurno - caminhão carroceria MERCEDES BENZ - 1418/48 184 hp</v>
          </cell>
          <cell r="C1050" t="str">
            <v>chp</v>
          </cell>
          <cell r="D1050">
            <v>113.21</v>
          </cell>
        </row>
        <row r="1051">
          <cell r="A1051" t="str">
            <v>5863</v>
          </cell>
          <cell r="B1051" t="str">
            <v>Rolo compactador vibratório rebocável aço liso, peso 4,7t, impacto dinâmico 18,3t - chp diurno</v>
          </cell>
          <cell r="C1051" t="str">
            <v>chp</v>
          </cell>
          <cell r="D1051">
            <v>10.79</v>
          </cell>
        </row>
        <row r="1052">
          <cell r="A1052" t="str">
            <v>5865</v>
          </cell>
          <cell r="B1052" t="str">
            <v>Rolo compactador vibratório rebocável aço liso, peso 4,7t, impacto dinâmico 18,3t - chi diurno</v>
          </cell>
          <cell r="C1052" t="str">
            <v>chi</v>
          </cell>
          <cell r="D1052">
            <v>5.67</v>
          </cell>
        </row>
        <row r="1053">
          <cell r="A1053" t="str">
            <v>5867</v>
          </cell>
          <cell r="B1053" t="str">
            <v>Rolo compactador vibratório tandem aço liso, potência 58cv, peso sem/com lastro 6,5/9,4 t - chp diurno</v>
          </cell>
          <cell r="C1053" t="str">
            <v>chp</v>
          </cell>
          <cell r="D1053">
            <v>89.57</v>
          </cell>
        </row>
        <row r="1054">
          <cell r="A1054" t="str">
            <v>5719</v>
          </cell>
          <cell r="B1054" t="str">
            <v>Reaterro apiloado em camadas 0,20m, utilizando material argilo-arenoso adquirido em jazida, já considerando um acréscimo de 25% no volume do material adquirido, não considerando o transporte até o reaterro</v>
          </cell>
          <cell r="C1054" t="str">
            <v>m³</v>
          </cell>
          <cell r="D1054">
            <v>45.73</v>
          </cell>
        </row>
        <row r="1055">
          <cell r="A1055" t="str">
            <v>7101</v>
          </cell>
          <cell r="B1055" t="str">
            <v>Laminado melamínico liso e fosco, para revestimento de chapa compensada de madeira, espessura 1,3mm, fixado com cola</v>
          </cell>
          <cell r="C1055" t="str">
            <v>m²</v>
          </cell>
          <cell r="D1055">
            <v>38.08</v>
          </cell>
        </row>
        <row r="1056">
          <cell r="A1056" t="str">
            <v>72925</v>
          </cell>
          <cell r="B1056" t="str">
            <v>Eletroduto metálico flexível dn 25mm fabricado com fita de aço zincado, revestido externamente com pvc preto, inclusive conexões, fornecimento e instalação</v>
          </cell>
          <cell r="C1056" t="str">
            <v>m</v>
          </cell>
          <cell r="D1056">
            <v>8.9600000000000009</v>
          </cell>
        </row>
        <row r="1057">
          <cell r="A1057" t="str">
            <v>73756/001</v>
          </cell>
          <cell r="B1057" t="str">
            <v>Montagem/desmontagem de usina concreto tipo parede c/silos horizontal p/3 agregados, inclusive mecânico (pesado) e mestre de obras</v>
          </cell>
          <cell r="C1057" t="str">
            <v>un</v>
          </cell>
          <cell r="D1057">
            <v>22449.23</v>
          </cell>
        </row>
        <row r="1058">
          <cell r="A1058" t="str">
            <v>76443/002</v>
          </cell>
          <cell r="B1058" t="str">
            <v>Escavação manual vala/cava mat 1a cat de 1,5 a 3m excl esg/escor em beco (larg até 2m) impossibilitando entrada de caminhão ou equipamento motorizado p/retirada do material</v>
          </cell>
          <cell r="C1058" t="str">
            <v>m³</v>
          </cell>
          <cell r="D1058">
            <v>62.17</v>
          </cell>
        </row>
        <row r="1059">
          <cell r="A1059" t="str">
            <v>76443/003</v>
          </cell>
          <cell r="B1059" t="str">
            <v>Escavação manual vala/cava mat 1a cat de 3,0 a 4,5m excl esg/escor em beco (larg até 2m) impossibilitando entrada de caminhão ou equipamento motorizado p/retirada do material</v>
          </cell>
          <cell r="C1059" t="str">
            <v>m³</v>
          </cell>
          <cell r="D1059">
            <v>82.89</v>
          </cell>
        </row>
        <row r="1060">
          <cell r="A1060" t="str">
            <v>72189</v>
          </cell>
          <cell r="B1060" t="str">
            <v>Rodapé vinílico altura 5cm, espessura 1mm, fixado com cola</v>
          </cell>
          <cell r="C1060" t="str">
            <v>m</v>
          </cell>
          <cell r="D1060">
            <v>17.16</v>
          </cell>
        </row>
        <row r="1061">
          <cell r="A1061" t="str">
            <v>72190</v>
          </cell>
          <cell r="B1061" t="str">
            <v>Rodapé borracha liso, altura 7cm, espessura 1mm, fixado com cola</v>
          </cell>
          <cell r="C1061" t="str">
            <v>m</v>
          </cell>
          <cell r="D1061">
            <v>19.78</v>
          </cell>
        </row>
        <row r="1062">
          <cell r="A1062" t="str">
            <v>74199/001</v>
          </cell>
          <cell r="B1062" t="str">
            <v>Chapisco rústico traço 1:3 (cimento e areia grossa), espessura 2cm, preparo manual da argamassa</v>
          </cell>
          <cell r="C1062" t="str">
            <v>m²</v>
          </cell>
          <cell r="D1062">
            <v>22.59</v>
          </cell>
        </row>
        <row r="1063">
          <cell r="A1063" t="str">
            <v>7066</v>
          </cell>
          <cell r="B1063" t="str">
            <v>Trator de pneus, potência 122 cv, tração 4x4, peso com lastro de 4510 kg - materiais na operação. af_06/2014</v>
          </cell>
          <cell r="C1063" t="str">
            <v>h</v>
          </cell>
          <cell r="D1063">
            <v>58.72</v>
          </cell>
        </row>
        <row r="1064">
          <cell r="A1064" t="str">
            <v>53785</v>
          </cell>
          <cell r="B1064" t="str">
            <v>Caminhão basculante 4,0m3 toco 162cv pbt=11800kg - mão-de-obra na operação diurna</v>
          </cell>
          <cell r="C1064" t="str">
            <v>h</v>
          </cell>
          <cell r="D1064">
            <v>17.190000000000001</v>
          </cell>
        </row>
        <row r="1065">
          <cell r="A1065" t="str">
            <v>53786</v>
          </cell>
          <cell r="B1065" t="str">
            <v>Retroescavadeira sobre rodas com carregadeira, tração 4x4, potência líq. 88 hp, caçamba carreg. cap. mín. 1 m³, caçamba retro cap. 0,26 m³, peso operacional mín. 6.674 kg, profundidade escavação máx. 4,37 m - materiais na operação. af_06/2014</v>
          </cell>
          <cell r="C1065" t="str">
            <v>h</v>
          </cell>
          <cell r="D1065">
            <v>44.89</v>
          </cell>
        </row>
        <row r="1066">
          <cell r="A1066" t="str">
            <v>53788</v>
          </cell>
          <cell r="B1066" t="str">
            <v>Rolo compactador vibratório de um cilindro aço liso, potência 80 hp, peso operacional máximo 8,1 t, impacto dinâmico 16,15 / 9,5 t, largura de trabalho 1,68 m - materiais na operação. af_06/2014</v>
          </cell>
          <cell r="C1066" t="str">
            <v>h</v>
          </cell>
          <cell r="D1066">
            <v>39.04</v>
          </cell>
        </row>
        <row r="1067">
          <cell r="A1067" t="str">
            <v>53792</v>
          </cell>
          <cell r="B1067" t="str">
            <v>Caminhão basculante ,162hp- 6m3 - operação diurna</v>
          </cell>
          <cell r="C1067" t="str">
            <v>h</v>
          </cell>
          <cell r="D1067">
            <v>83.02</v>
          </cell>
        </row>
        <row r="1068">
          <cell r="A1068" t="str">
            <v>53794</v>
          </cell>
          <cell r="B1068" t="str">
            <v>Usina de concreto fixa capacidade 90/120 m³, 63hp - manutenção</v>
          </cell>
          <cell r="C1068" t="str">
            <v>h</v>
          </cell>
          <cell r="D1068">
            <v>39</v>
          </cell>
        </row>
        <row r="1069">
          <cell r="A1069" t="str">
            <v>53797</v>
          </cell>
          <cell r="B1069" t="str">
            <v>Caminhão carroceria aberta,em madeira, toco, 170cv - 11t (vu=6anos) - materiais/operação</v>
          </cell>
          <cell r="C1069" t="str">
            <v>h</v>
          </cell>
          <cell r="D1069">
            <v>68.239999999999995</v>
          </cell>
        </row>
        <row r="1070">
          <cell r="A1070" t="str">
            <v>53800</v>
          </cell>
          <cell r="B1070" t="str">
            <v>Usina misturadora de solos, dosadores triplos, calha vibratória, capac idade 200/500 ton, 201hp - materiais na operação</v>
          </cell>
          <cell r="C1070" t="str">
            <v>h</v>
          </cell>
          <cell r="D1070">
            <v>35.76</v>
          </cell>
        </row>
        <row r="1071">
          <cell r="A1071" t="str">
            <v>53801</v>
          </cell>
          <cell r="B1071" t="str">
            <v>Usina misturadora de solos, dosadores triplos, calha vibratória, capci dade 200/500 ton, 201hp - mão-de-obra na operação diurna</v>
          </cell>
          <cell r="C1071" t="str">
            <v>h</v>
          </cell>
          <cell r="D1071">
            <v>80.59</v>
          </cell>
        </row>
        <row r="1072">
          <cell r="A1072" t="str">
            <v>53804</v>
          </cell>
          <cell r="B1072" t="str">
            <v>Vassoura mecânica rebocável c/ escova cilíndrica largura de varrimento = 2,44m - manutenção</v>
          </cell>
          <cell r="C1072" t="str">
            <v>h</v>
          </cell>
          <cell r="D1072">
            <v>2.2799999999999998</v>
          </cell>
        </row>
        <row r="1073">
          <cell r="A1073" t="str">
            <v>53805</v>
          </cell>
          <cell r="B1073" t="str">
            <v>Trator pneus tração 4x2, 82 cv, peso c/ lastro 4,555 t - mão-de-obra operação noturna</v>
          </cell>
          <cell r="C1073" t="str">
            <v>h</v>
          </cell>
          <cell r="D1073">
            <v>22.95</v>
          </cell>
        </row>
        <row r="1074">
          <cell r="A1074" t="str">
            <v>41595</v>
          </cell>
          <cell r="B1074" t="str">
            <v>Pintura acrílica de faixas de demarcação em quadra poliesportiva, 5 cm de largura</v>
          </cell>
          <cell r="C1074" t="str">
            <v>m</v>
          </cell>
          <cell r="D1074">
            <v>7.59</v>
          </cell>
        </row>
        <row r="1075">
          <cell r="A1075" t="str">
            <v>73978/001</v>
          </cell>
          <cell r="B1075" t="str">
            <v>Pintura hidrofugante com solucao de silicone, para Aplicação em tijolo s e concreto aparente, uma demão</v>
          </cell>
          <cell r="C1075" t="str">
            <v>m²</v>
          </cell>
          <cell r="D1075">
            <v>14.46</v>
          </cell>
        </row>
        <row r="1076">
          <cell r="A1076" t="str">
            <v>5932</v>
          </cell>
          <cell r="B1076" t="str">
            <v>Motoniveladora potência básica líquida (primeira marcha) 125 hp, peso bruto 13032 kg, largura da lâmina de 3,7 m - chp diurno. af_06/2014</v>
          </cell>
          <cell r="C1076" t="str">
            <v>chp</v>
          </cell>
          <cell r="D1076">
            <v>165.47</v>
          </cell>
        </row>
        <row r="1077">
          <cell r="A1077" t="str">
            <v>5934</v>
          </cell>
          <cell r="B1077" t="str">
            <v>Motoniveladora potência básica líquida (primeira marcha) 125 hp, peso bruto 13032 kg, largura da lâmina de 3,7 m - chi diurno. af_06/2014</v>
          </cell>
          <cell r="C1077" t="str">
            <v>chi</v>
          </cell>
          <cell r="D1077">
            <v>58.09</v>
          </cell>
        </row>
        <row r="1078">
          <cell r="A1078" t="str">
            <v>5940</v>
          </cell>
          <cell r="B1078" t="str">
            <v>Pá carregadeira sobre rodas, potência líquida 128 hp, capacidade da caçamba 1,7 a 2,8 m³, peso operacional 11632 kg - chp diurno. af_06/2014</v>
          </cell>
          <cell r="C1078" t="str">
            <v>chp</v>
          </cell>
          <cell r="D1078">
            <v>128.07</v>
          </cell>
        </row>
        <row r="1079">
          <cell r="A1079" t="str">
            <v>5942</v>
          </cell>
          <cell r="B1079" t="str">
            <v>Pá carregadeira sobre rodas, potência líquida 128 hp, capacidade da caçamba 1,7 a 2,8 m³, peso operacional 11632 kg - chi diurno. af_06/2014</v>
          </cell>
          <cell r="C1079" t="str">
            <v>chi</v>
          </cell>
          <cell r="D1079">
            <v>43.91</v>
          </cell>
        </row>
        <row r="1080">
          <cell r="A1080" t="str">
            <v>5944</v>
          </cell>
          <cell r="B1080" t="str">
            <v>Pá carregadeira sobre rodas, potência 197 hp, capacidade da caçamba 2 5 a 3,5 m³, peso operacional 18338 kg - chp diurno. af_06/2014</v>
          </cell>
          <cell r="C1080" t="str">
            <v>chp</v>
          </cell>
          <cell r="D1080">
            <v>189.28</v>
          </cell>
        </row>
        <row r="1081">
          <cell r="A1081" t="str">
            <v>5946</v>
          </cell>
          <cell r="B1081" t="str">
            <v>Pá carregadeira sobre rodas, potência 197 hp, capacidade da caçamba 2 5 a 3,5 m³, peso operacional 18338 kg - chi diurno. af_06/2014</v>
          </cell>
          <cell r="C1081" t="str">
            <v>chi</v>
          </cell>
          <cell r="D1081">
            <v>53.31</v>
          </cell>
        </row>
        <row r="1082">
          <cell r="A1082" t="str">
            <v>5948</v>
          </cell>
          <cell r="B1082" t="str">
            <v>Rolo compactador vibratório de um cilindro liso de aço, potência 80 hp , peso operacional máximo 8,5 t, largura trabalho 1,676 m - chp diurno . af_06/2014</v>
          </cell>
          <cell r="C1082" t="str">
            <v>chp</v>
          </cell>
          <cell r="D1082">
            <v>93.68</v>
          </cell>
        </row>
        <row r="1083">
          <cell r="A1083" t="str">
            <v>5952</v>
          </cell>
          <cell r="B1083" t="str">
            <v>Martelete ou rompedor pneumático manual 28kg, frequência de impacto 12 30/minuto - chi diurno</v>
          </cell>
          <cell r="C1083" t="str">
            <v>chi</v>
          </cell>
          <cell r="D1083">
            <v>10.78</v>
          </cell>
        </row>
        <row r="1084">
          <cell r="A1084" t="str">
            <v>5953</v>
          </cell>
          <cell r="B1084" t="str">
            <v>Compressor de ar rebocável, descarga livre efetiva 180pcm, pressão de trabalho 102 psi, motor a diesel 89cv - custo horário produtivo diurno</v>
          </cell>
          <cell r="C1084" t="str">
            <v>chp</v>
          </cell>
          <cell r="D1084">
            <v>37.450000000000003</v>
          </cell>
        </row>
        <row r="1085">
          <cell r="A1085" t="str">
            <v>5954</v>
          </cell>
          <cell r="B1085" t="str">
            <v>Compressor de ar rebocável, descarga livre efetiva 180pcm, pressão de trabalho 102 psi, motor a diesel 89cv - custo horário improdutivo diurno</v>
          </cell>
          <cell r="C1085" t="str">
            <v>chi</v>
          </cell>
          <cell r="D1085">
            <v>2.15</v>
          </cell>
        </row>
        <row r="1086">
          <cell r="A1086" t="str">
            <v>5957</v>
          </cell>
          <cell r="B1086" t="str">
            <v>Compactador de solos com placa vibratória, 46x51cm, 5hp, 156kg, diesel, impacto dinâmico 1700kg - custo horário produtivo diurno</v>
          </cell>
          <cell r="C1086" t="str">
            <v>chp</v>
          </cell>
          <cell r="D1086">
            <v>16.420000000000002</v>
          </cell>
        </row>
        <row r="1087">
          <cell r="A1087" t="str">
            <v>5959</v>
          </cell>
          <cell r="B1087" t="str">
            <v>Compactador de solos com placa vibratória, 46x51cm, 5hp, 156kg, diesel, impacto dinâmico 1700kg - custo horário improdutivo diurno</v>
          </cell>
          <cell r="C1087" t="str">
            <v>chi</v>
          </cell>
          <cell r="D1087">
            <v>13.34</v>
          </cell>
        </row>
        <row r="1088">
          <cell r="A1088" t="str">
            <v>53806</v>
          </cell>
          <cell r="B1088" t="str">
            <v>Trator de esteiras, potência 170 hp, peso operacional 19 t, caçamba 5,2 m³ - manutenção. af_06/2014</v>
          </cell>
          <cell r="C1088" t="str">
            <v>h</v>
          </cell>
          <cell r="D1088">
            <v>53.27</v>
          </cell>
        </row>
        <row r="1089">
          <cell r="A1089" t="str">
            <v>53808</v>
          </cell>
          <cell r="B1089" t="str">
            <v>Trator de esteiras potência 165 hp, peso operacional 17,1t - mão-de-ob ra na operação noturna</v>
          </cell>
          <cell r="C1089" t="str">
            <v>h</v>
          </cell>
          <cell r="D1089">
            <v>22.95</v>
          </cell>
        </row>
        <row r="1090">
          <cell r="A1090" t="str">
            <v>53810</v>
          </cell>
          <cell r="B1090" t="str">
            <v>Trator de esteiras, potência 150 hp, peso operacional 16,7 t, com roda motriz elevada e lâmina 3,18 m³ - manutenção. af_06/2014</v>
          </cell>
          <cell r="C1090" t="str">
            <v>h</v>
          </cell>
          <cell r="D1090">
            <v>53.6</v>
          </cell>
        </row>
        <row r="1091">
          <cell r="A1091" t="str">
            <v>53814</v>
          </cell>
          <cell r="B1091" t="str">
            <v>Trator de esteiras, potência 347 hp, peso operacional 38,5 t, com lâmina 8,70 m³ - manutenção. af_06/2014</v>
          </cell>
          <cell r="C1091" t="str">
            <v>h</v>
          </cell>
          <cell r="D1091">
            <v>175.57</v>
          </cell>
        </row>
        <row r="1092">
          <cell r="A1092" t="str">
            <v>53815</v>
          </cell>
          <cell r="B1092" t="str">
            <v>Trator de esteiras com lâmina - potência 305 hp - peso operacional 37 t - mão-de-obra na operação diurna</v>
          </cell>
          <cell r="C1092" t="str">
            <v>h</v>
          </cell>
          <cell r="D1092">
            <v>19.12</v>
          </cell>
        </row>
        <row r="1093">
          <cell r="A1093" t="str">
            <v>53816</v>
          </cell>
          <cell r="B1093" t="str">
            <v>Trator sobre esteiras 305hp - mão-de-obra na operação noturna</v>
          </cell>
          <cell r="C1093" t="str">
            <v>h</v>
          </cell>
          <cell r="D1093">
            <v>22.95</v>
          </cell>
        </row>
        <row r="1094">
          <cell r="A1094" t="str">
            <v>53817</v>
          </cell>
          <cell r="B1094" t="str">
            <v>Trator de esteiras, potência 100 hp, peso operacional 9,4 t, com lâmina 2,19 m³ - materiais na operação. af_06/2014</v>
          </cell>
          <cell r="C1094" t="str">
            <v>h</v>
          </cell>
          <cell r="D1094">
            <v>58.53</v>
          </cell>
        </row>
        <row r="1095">
          <cell r="A1095" t="str">
            <v>53818</v>
          </cell>
          <cell r="B1095" t="str">
            <v>Rolo compactador vibratório rebocável aço liso, peso 4,7t, impacto dinâmico 18,3t - depreciação e juros</v>
          </cell>
          <cell r="C1095" t="str">
            <v>h</v>
          </cell>
          <cell r="D1095">
            <v>4.5999999999999996</v>
          </cell>
        </row>
        <row r="1096">
          <cell r="A1096" t="str">
            <v>76443/004</v>
          </cell>
          <cell r="B1096" t="str">
            <v>Escavação manual vala/cava em lodo/lama até 1,5m excl esg/escor em beco (larg até 2m) em favelas</v>
          </cell>
          <cell r="C1096" t="str">
            <v>m³</v>
          </cell>
          <cell r="D1096">
            <v>72.88</v>
          </cell>
        </row>
        <row r="1097">
          <cell r="A1097" t="str">
            <v>41722</v>
          </cell>
          <cell r="B1097" t="str">
            <v>Compactação mecânica a 100% do proctor normal - pavimentação urbana</v>
          </cell>
          <cell r="C1097" t="str">
            <v>m³</v>
          </cell>
          <cell r="D1097">
            <v>3.98</v>
          </cell>
        </row>
        <row r="1098">
          <cell r="A1098" t="str">
            <v>41721</v>
          </cell>
          <cell r="B1098" t="str">
            <v>Compactação mecânica a 95% do proctor normal - pavimentação urbana</v>
          </cell>
          <cell r="C1098" t="str">
            <v>m³</v>
          </cell>
          <cell r="D1098">
            <v>2.67</v>
          </cell>
        </row>
        <row r="1099">
          <cell r="A1099" t="str">
            <v>72739</v>
          </cell>
          <cell r="B1099" t="str">
            <v>Vaso sanitário infantil sifonado, para válvula de descarga, em louça branca, com acessórios, inclusive assento plástico, bolsa de borracha para ligação, tubo pvc ligação - fornecimento e instalação</v>
          </cell>
          <cell r="C1099" t="str">
            <v>un</v>
          </cell>
          <cell r="D1099">
            <v>416.86</v>
          </cell>
        </row>
        <row r="1100">
          <cell r="A1100" t="str">
            <v>72926</v>
          </cell>
          <cell r="B1100" t="str">
            <v>Eletroduto metálico flexível dn 40mm fabricado com fita de aço zincado, revestido externamente com pvc preto, inclusive conexões, fornecimento e instalação</v>
          </cell>
          <cell r="C1100" t="str">
            <v>m</v>
          </cell>
          <cell r="D1100">
            <v>14.3</v>
          </cell>
        </row>
        <row r="1101">
          <cell r="A1101" t="str">
            <v>75220</v>
          </cell>
          <cell r="B1101" t="str">
            <v>Cumeeira em perfil ondulado de alumínio</v>
          </cell>
          <cell r="C1101" t="str">
            <v>m</v>
          </cell>
          <cell r="D1101">
            <v>63.95</v>
          </cell>
        </row>
        <row r="1102">
          <cell r="A1102" t="str">
            <v>76443/001</v>
          </cell>
          <cell r="B1102" t="str">
            <v>Escavação manual vala/cava mat 1a cat até 1,5m excl esg/escor em beco (larg até 2m) impossibilitando entrada de caminhão ou equipamento motorizado p/retirada material</v>
          </cell>
          <cell r="C1102" t="str">
            <v>m³</v>
          </cell>
          <cell r="D1102">
            <v>48.35</v>
          </cell>
        </row>
        <row r="1103">
          <cell r="A1103" t="str">
            <v>76448/001</v>
          </cell>
          <cell r="B1103" t="str">
            <v>Piso cimentado traço 1:4 (cimento e areia) acabamento rústico espessura 1,5 cm preparo manual da argamassa</v>
          </cell>
          <cell r="C1103" t="str">
            <v>m²</v>
          </cell>
          <cell r="D1103">
            <v>26.63</v>
          </cell>
        </row>
        <row r="1104">
          <cell r="A1104" t="str">
            <v>76448/002</v>
          </cell>
          <cell r="B1104" t="str">
            <v>Piso cimentado traço 1:4 (cimento e areia) acabamento rústico espessura 3,5 cm preparo manual da argamassa</v>
          </cell>
          <cell r="C1104" t="str">
            <v>m²</v>
          </cell>
          <cell r="D1104">
            <v>33.25</v>
          </cell>
        </row>
        <row r="1105">
          <cell r="A1105" t="str">
            <v>76451/001</v>
          </cell>
          <cell r="B1105" t="str">
            <v>Escavação mecanizada submersa (dragagem e carga), utilizando caminhão basculante, escavadeira tipo draga de arraste e retroescavadeira com carregadeira</v>
          </cell>
          <cell r="C1105" t="str">
            <v>m³</v>
          </cell>
          <cell r="D1105">
            <v>35.89</v>
          </cell>
        </row>
        <row r="1106">
          <cell r="A1106" t="str">
            <v>76448/003</v>
          </cell>
          <cell r="B1106" t="str">
            <v>Piso cimentado traço 1:4 (cimento e areia) acabamento rústico espessura 2,5 cm preparo manual da argamassa</v>
          </cell>
          <cell r="C1106" t="str">
            <v>m²</v>
          </cell>
          <cell r="D1106">
            <v>29.94</v>
          </cell>
        </row>
        <row r="1107">
          <cell r="A1107" t="str">
            <v>76443/005</v>
          </cell>
          <cell r="B1107" t="str">
            <v>Escavação manual vala/cava em lodo/lama de 1,5m a 3,0m excl esg/escor em beco (larg até 2m) em favelas</v>
          </cell>
          <cell r="C1107" t="str">
            <v>m³</v>
          </cell>
          <cell r="D1107">
            <v>132.4</v>
          </cell>
        </row>
        <row r="1108">
          <cell r="A1108" t="str">
            <v>76450/001</v>
          </cell>
          <cell r="B1108" t="str">
            <v>Cobertura em telha cerâmica tipo paulistinha (trapezoidal), com argamassa traço 1:3 (cimento e areia) e arame recozido</v>
          </cell>
          <cell r="C1108" t="str">
            <v>m²</v>
          </cell>
          <cell r="D1108">
            <v>137.4</v>
          </cell>
        </row>
        <row r="1109">
          <cell r="A1109" t="str">
            <v>72941</v>
          </cell>
          <cell r="B1109" t="str">
            <v>Aparelho sinalizador de saída de garagem, com célula fotoelétrica - fornecimento e instalação</v>
          </cell>
          <cell r="C1109" t="str">
            <v>un</v>
          </cell>
          <cell r="D1109">
            <v>463.29</v>
          </cell>
        </row>
        <row r="1110">
          <cell r="A1110" t="str">
            <v>78018</v>
          </cell>
          <cell r="B1110" t="str">
            <v>Escavação manual a céu aberto em material de 1a categoria, em profundidade até 0,50m</v>
          </cell>
          <cell r="C1110" t="str">
            <v>m³</v>
          </cell>
          <cell r="D1110">
            <v>27.63</v>
          </cell>
        </row>
        <row r="1111">
          <cell r="A1111" t="str">
            <v>79471</v>
          </cell>
          <cell r="B1111" t="str">
            <v>Pintura adesiva p/ concreto, a base de resina epóxi ( sikadur 32 )</v>
          </cell>
          <cell r="C1111" t="str">
            <v>kg</v>
          </cell>
          <cell r="D1111">
            <v>52</v>
          </cell>
        </row>
        <row r="1112">
          <cell r="A1112" t="str">
            <v>79506/002</v>
          </cell>
          <cell r="B1112" t="str">
            <v>Escavação manual de vala/cava em lodo, entre 3 e 4,5m de profundidade</v>
          </cell>
          <cell r="C1112" t="str">
            <v>m³</v>
          </cell>
          <cell r="D1112">
            <v>172.7</v>
          </cell>
        </row>
        <row r="1113">
          <cell r="A1113" t="str">
            <v>79518/001</v>
          </cell>
          <cell r="B1113" t="str">
            <v>Marroamento em material de 3a categoria, rocha viva para redução a pedra-de-mão</v>
          </cell>
          <cell r="C1113" t="str">
            <v>m³</v>
          </cell>
          <cell r="D1113">
            <v>27.63</v>
          </cell>
        </row>
        <row r="1114">
          <cell r="A1114" t="str">
            <v>79462</v>
          </cell>
          <cell r="B1114" t="str">
            <v>Emassamento com massa epóxi, 2 demãos</v>
          </cell>
          <cell r="C1114" t="str">
            <v>m²</v>
          </cell>
          <cell r="D1114">
            <v>51.29</v>
          </cell>
        </row>
        <row r="1115">
          <cell r="A1115" t="str">
            <v>5961</v>
          </cell>
          <cell r="B1115" t="str">
            <v>Caminhão basculante, 162hp, 6m3 - 12t (vu=5anos) - chi diurno</v>
          </cell>
          <cell r="C1115" t="str">
            <v>chi</v>
          </cell>
          <cell r="D1115">
            <v>34.32</v>
          </cell>
        </row>
        <row r="1116">
          <cell r="A1116" t="str">
            <v>6178</v>
          </cell>
          <cell r="B1116" t="str">
            <v>Caminhão basculante,toco 5,0 m3 - 170hp -11,24t (vu=5anos) -custos c/ material na operação.</v>
          </cell>
          <cell r="C1116" t="str">
            <v>h</v>
          </cell>
          <cell r="D1116">
            <v>78.28</v>
          </cell>
        </row>
        <row r="1117">
          <cell r="A1117" t="str">
            <v>6225</v>
          </cell>
          <cell r="B1117" t="str">
            <v>Impermeabilização de calhas/lajes descobertas, com emulsão asfáltica com elastômeros, 3 demãos</v>
          </cell>
          <cell r="C1117" t="str">
            <v>m²</v>
          </cell>
          <cell r="D1117">
            <v>29.13</v>
          </cell>
        </row>
        <row r="1118">
          <cell r="A1118" t="str">
            <v>6237</v>
          </cell>
          <cell r="B1118" t="str">
            <v>Trator de esteiras com lâmina - potência 305 hp - peso operacional 37 t (vu=10anos) - depreciação e juros</v>
          </cell>
          <cell r="C1118" t="str">
            <v>h</v>
          </cell>
          <cell r="D1118">
            <v>194.22</v>
          </cell>
        </row>
        <row r="1119">
          <cell r="A1119" t="str">
            <v>6238</v>
          </cell>
          <cell r="B1119" t="str">
            <v>Trator de esteiras com lâmina - potência 305 hp - peso operacional 37 t (vu=10anos) - manutenção</v>
          </cell>
          <cell r="C1119" t="str">
            <v>h</v>
          </cell>
          <cell r="D1119">
            <v>109.73</v>
          </cell>
        </row>
        <row r="1120">
          <cell r="A1120" t="str">
            <v>6248</v>
          </cell>
          <cell r="B1120" t="str">
            <v>Trator de esteiras 153hp peso operacional 15t, com roda motriz elevada (vu=10an0s) -depreciação e juros</v>
          </cell>
          <cell r="C1120" t="str">
            <v>h</v>
          </cell>
          <cell r="D1120">
            <v>59.29</v>
          </cell>
        </row>
        <row r="1121">
          <cell r="A1121" t="str">
            <v>6249</v>
          </cell>
          <cell r="B1121" t="str">
            <v>Trator de esteiras CATERPILLAR d6 153hp (vu=10an0s) - manutenção</v>
          </cell>
          <cell r="C1121" t="str">
            <v>h</v>
          </cell>
          <cell r="D1121">
            <v>33.5</v>
          </cell>
        </row>
        <row r="1122">
          <cell r="A1122" t="str">
            <v>6250</v>
          </cell>
          <cell r="B1122" t="str">
            <v>Trator de esteiras CATERPILLAR d6 153hp (vu=10an0s) - chp diurno</v>
          </cell>
          <cell r="C1122" t="str">
            <v>chp</v>
          </cell>
          <cell r="D1122">
            <v>199.75</v>
          </cell>
        </row>
        <row r="1123">
          <cell r="A1123" t="str">
            <v>72719</v>
          </cell>
          <cell r="B1123" t="str">
            <v>Te de aço galvanizado 4" - fornecimento e instalação</v>
          </cell>
          <cell r="C1123" t="str">
            <v>un</v>
          </cell>
          <cell r="D1123">
            <v>200.55</v>
          </cell>
        </row>
        <row r="1124">
          <cell r="A1124" t="str">
            <v>72720</v>
          </cell>
          <cell r="B1124" t="str">
            <v>Te de aço galvanizado 5" - fornecimento e instalação</v>
          </cell>
          <cell r="C1124" t="str">
            <v>un</v>
          </cell>
          <cell r="D1124">
            <v>356.2</v>
          </cell>
        </row>
        <row r="1125">
          <cell r="A1125" t="str">
            <v>72721</v>
          </cell>
          <cell r="B1125" t="str">
            <v>Te de aço galvanizado 6" - fornecimento e instalação</v>
          </cell>
          <cell r="C1125" t="str">
            <v>un</v>
          </cell>
          <cell r="D1125">
            <v>500.19</v>
          </cell>
        </row>
        <row r="1126">
          <cell r="A1126" t="str">
            <v>72729</v>
          </cell>
          <cell r="B1126" t="str">
            <v>Te de cobre 79mm ligação soldada - fornecimento e instalação</v>
          </cell>
          <cell r="C1126" t="str">
            <v>un</v>
          </cell>
          <cell r="D1126">
            <v>324.69</v>
          </cell>
        </row>
        <row r="1127">
          <cell r="A1127" t="str">
            <v>72783</v>
          </cell>
          <cell r="B1127" t="str">
            <v>Adaptador pvc soldável com flanges e anel para caixa d'água 20mmx1/2" - fornecimento e instalação</v>
          </cell>
          <cell r="C1127" t="str">
            <v>un</v>
          </cell>
          <cell r="D1127">
            <v>9.48</v>
          </cell>
        </row>
        <row r="1128">
          <cell r="A1128" t="str">
            <v>72784</v>
          </cell>
          <cell r="B1128" t="str">
            <v>Adaptador pvc soldável com flanges e anel para caixa d'água 25mmx3/4" - fornecimento e instalação</v>
          </cell>
          <cell r="C1128" t="str">
            <v>un</v>
          </cell>
          <cell r="D1128">
            <v>11.65</v>
          </cell>
        </row>
        <row r="1129">
          <cell r="A1129" t="str">
            <v>72785</v>
          </cell>
          <cell r="B1129" t="str">
            <v>Adaptador pvc soldável com flanges e anel para caixa d'água 32mmx1" - fornecimento e instalação</v>
          </cell>
          <cell r="C1129" t="str">
            <v>un</v>
          </cell>
          <cell r="D1129">
            <v>14.22</v>
          </cell>
        </row>
        <row r="1130">
          <cell r="A1130" t="str">
            <v>72786</v>
          </cell>
          <cell r="B1130" t="str">
            <v>Adaptador pvc soldável com flanges e anel para caixa dágua 40mmx1.1/4" - fornecimento e instalação</v>
          </cell>
          <cell r="C1130" t="str">
            <v>un</v>
          </cell>
          <cell r="D1130">
            <v>22.82</v>
          </cell>
        </row>
        <row r="1131">
          <cell r="A1131" t="str">
            <v>72787</v>
          </cell>
          <cell r="B1131" t="str">
            <v>Adaptador pvc soldável com flanges e anel para caixa dágua 50mmx1.1/2" - fornecimento e instalação</v>
          </cell>
          <cell r="C1131" t="str">
            <v>un</v>
          </cell>
          <cell r="D1131">
            <v>26.07</v>
          </cell>
        </row>
        <row r="1132">
          <cell r="A1132" t="str">
            <v>72788</v>
          </cell>
          <cell r="B1132" t="str">
            <v>Adaptador pvc soldável com flanges e anel para caixa d'água 60mmx2" - fornecimento e instalação</v>
          </cell>
          <cell r="C1132" t="str">
            <v>un</v>
          </cell>
          <cell r="D1132">
            <v>31.17</v>
          </cell>
        </row>
        <row r="1133">
          <cell r="A1133" t="str">
            <v>72789</v>
          </cell>
          <cell r="B1133" t="str">
            <v>Adaptador pvc soldável com flanges livres para caixa d'água 25mmx3/4" - fornecimento e instalação</v>
          </cell>
          <cell r="C1133" t="str">
            <v>un</v>
          </cell>
          <cell r="D1133">
            <v>10.199999999999999</v>
          </cell>
        </row>
        <row r="1134">
          <cell r="A1134" t="str">
            <v>72790</v>
          </cell>
          <cell r="B1134" t="str">
            <v>Adaptador pvc soldável com flanges livres para caixa d'água 32mmx1" - fornecimento e instalação</v>
          </cell>
          <cell r="C1134" t="str">
            <v>un</v>
          </cell>
          <cell r="D1134">
            <v>13.06</v>
          </cell>
        </row>
        <row r="1135">
          <cell r="A1135" t="str">
            <v>72791</v>
          </cell>
          <cell r="B1135" t="str">
            <v>Adaptador pvc soldável com flanges livres para caixa dágua 40mmx1.1/4" - fornecimento e instalação</v>
          </cell>
          <cell r="C1135" t="str">
            <v>un</v>
          </cell>
          <cell r="D1135">
            <v>19.41</v>
          </cell>
        </row>
        <row r="1136">
          <cell r="A1136" t="str">
            <v>79494/001</v>
          </cell>
          <cell r="B1136" t="str">
            <v>Pintura de quadro escolar com tinta esmalte acabamento fosco, duas demãos sobre massa acrílica</v>
          </cell>
          <cell r="C1136" t="str">
            <v>m²</v>
          </cell>
          <cell r="D1136">
            <v>8.93</v>
          </cell>
        </row>
        <row r="1137">
          <cell r="A1137" t="str">
            <v>79515/001</v>
          </cell>
          <cell r="B1137" t="str">
            <v>Pintura com tinta protetora acabamento alumínio, três demãos</v>
          </cell>
          <cell r="C1137" t="str">
            <v>m²</v>
          </cell>
          <cell r="D1137">
            <v>22.98</v>
          </cell>
        </row>
        <row r="1138">
          <cell r="A1138" t="str">
            <v>79516/001</v>
          </cell>
          <cell r="B1138" t="str">
            <v>Remoção de pintura a óleo/esmalte sobre superfície metálica</v>
          </cell>
          <cell r="C1138" t="str">
            <v>m²</v>
          </cell>
          <cell r="D1138">
            <v>9.8000000000000007</v>
          </cell>
        </row>
        <row r="1139">
          <cell r="A1139" t="str">
            <v>79465</v>
          </cell>
          <cell r="B1139" t="str">
            <v>Pintura com tinta a base de borracha clorada, 2 demãos</v>
          </cell>
          <cell r="C1139" t="str">
            <v>m²</v>
          </cell>
          <cell r="D1139">
            <v>29.19</v>
          </cell>
        </row>
        <row r="1140">
          <cell r="A1140" t="str">
            <v>79467</v>
          </cell>
          <cell r="B1140" t="str">
            <v>Pintura com tinta a base de borracha clorada , de faixas de demarcação , em quadra poliesportiva, 5 cm de largura.</v>
          </cell>
          <cell r="C1140" t="str">
            <v>ml</v>
          </cell>
          <cell r="D1140">
            <v>9.3699999999999992</v>
          </cell>
        </row>
        <row r="1141">
          <cell r="A1141" t="str">
            <v>79500/002</v>
          </cell>
          <cell r="B1141" t="str">
            <v>Pintura acrílica em piso cimentado, três demãos</v>
          </cell>
          <cell r="C1141" t="str">
            <v>m²</v>
          </cell>
          <cell r="D1141">
            <v>13.57</v>
          </cell>
        </row>
        <row r="1142">
          <cell r="A1142" t="str">
            <v>79517/002</v>
          </cell>
          <cell r="B1142" t="str">
            <v>Escavação manual em solo, prof. maior que 1,5m até 4,00 m</v>
          </cell>
          <cell r="C1142" t="str">
            <v>m³</v>
          </cell>
          <cell r="D1142">
            <v>36.840000000000003</v>
          </cell>
        </row>
        <row r="1143">
          <cell r="A1143" t="str">
            <v>79507/005</v>
          </cell>
          <cell r="B1143" t="str">
            <v>Escavação manual vala até 1m solo mole</v>
          </cell>
          <cell r="C1143" t="str">
            <v>m³</v>
          </cell>
          <cell r="D1143">
            <v>14.96</v>
          </cell>
        </row>
        <row r="1144">
          <cell r="A1144" t="str">
            <v>79497/001</v>
          </cell>
          <cell r="B1144" t="str">
            <v>Pintura a óleo, 3 demãos</v>
          </cell>
          <cell r="C1144" t="str">
            <v>m²</v>
          </cell>
          <cell r="D1144">
            <v>16.2</v>
          </cell>
        </row>
        <row r="1145">
          <cell r="A1145" t="str">
            <v>79499/001</v>
          </cell>
          <cell r="B1145" t="str">
            <v>Pintura poste reto de aço 3,5 a 6m c/1 demão d/tinta grafite c/propriedades de primer e acabamento - obs: c/alto teor de zarcão</v>
          </cell>
          <cell r="C1145" t="str">
            <v>un</v>
          </cell>
          <cell r="D1145">
            <v>15.43</v>
          </cell>
        </row>
        <row r="1146">
          <cell r="A1146" t="str">
            <v>79473</v>
          </cell>
          <cell r="B1146" t="str">
            <v>Corte e aterro compensado</v>
          </cell>
          <cell r="C1146" t="str">
            <v>m³</v>
          </cell>
          <cell r="D1146">
            <v>6.81</v>
          </cell>
        </row>
        <row r="1147">
          <cell r="A1147" t="str">
            <v>79474</v>
          </cell>
          <cell r="B1147" t="str">
            <v>Escavação manual, campo aberto, em solo exceto rocha, de 4,00 até 6,00 m de profundidade.</v>
          </cell>
          <cell r="C1147" t="str">
            <v>m³</v>
          </cell>
          <cell r="D1147">
            <v>46.63</v>
          </cell>
        </row>
        <row r="1148">
          <cell r="A1148" t="str">
            <v>79475</v>
          </cell>
          <cell r="B1148" t="str">
            <v>Escavação manual campo aberto p/tubulão - fuste e/ou base (para todas as profundidades)</v>
          </cell>
          <cell r="C1148" t="str">
            <v>m³</v>
          </cell>
          <cell r="D1148">
            <v>305.42</v>
          </cell>
        </row>
        <row r="1149">
          <cell r="A1149" t="str">
            <v>79463</v>
          </cell>
          <cell r="B1149" t="str">
            <v>Pintura a óleo, 1 demão</v>
          </cell>
          <cell r="C1149" t="str">
            <v>m²</v>
          </cell>
          <cell r="D1149">
            <v>9.74</v>
          </cell>
        </row>
        <row r="1150">
          <cell r="A1150" t="str">
            <v>75889</v>
          </cell>
          <cell r="B1150" t="str">
            <v>Pintura para telhas de alumínio com tinta esmalte automotiva</v>
          </cell>
          <cell r="C1150" t="str">
            <v>m²</v>
          </cell>
          <cell r="D1150">
            <v>13.21</v>
          </cell>
        </row>
        <row r="1151">
          <cell r="A1151" t="str">
            <v>79504/001</v>
          </cell>
          <cell r="B1151" t="str">
            <v>Tirantes p/protensão e ancoragem em rocha c/ 6 fios aço duro 8mm .</v>
          </cell>
          <cell r="C1151" t="str">
            <v>m</v>
          </cell>
          <cell r="D1151">
            <v>36.78</v>
          </cell>
        </row>
        <row r="1152">
          <cell r="A1152" t="str">
            <v>79504/002</v>
          </cell>
          <cell r="B1152" t="str">
            <v>Tirantes p/protensão e ancoragem em rocha c/ 8 fios aço duro 8mm .</v>
          </cell>
          <cell r="C1152" t="str">
            <v>m</v>
          </cell>
          <cell r="D1152">
            <v>43.23</v>
          </cell>
        </row>
        <row r="1153">
          <cell r="A1153" t="str">
            <v>79504/005</v>
          </cell>
          <cell r="B1153" t="str">
            <v>Tirante protendido p/ ancoragem em solo c/ 6 fios aço duro 8mm, inclusive proteção anticorrosiva.</v>
          </cell>
          <cell r="C1153" t="str">
            <v>m</v>
          </cell>
          <cell r="D1153">
            <v>44.53</v>
          </cell>
        </row>
        <row r="1154">
          <cell r="A1154" t="str">
            <v>79504/006</v>
          </cell>
          <cell r="B1154" t="str">
            <v>Tirantes p/protensão e ancoragem em solo trecho livre c/ 8 fios aço duro 8mm inclusive proteção anticorrosiva.</v>
          </cell>
          <cell r="C1154" t="str">
            <v>m</v>
          </cell>
          <cell r="D1154">
            <v>50.99</v>
          </cell>
        </row>
        <row r="1155">
          <cell r="A1155" t="str">
            <v>79504/007</v>
          </cell>
          <cell r="B1155" t="str">
            <v>Tirantes p/protensão e ancoragem em solo trecho livre c/10 fios aço duro 8mm inclusive proteção anticorrosiva.</v>
          </cell>
          <cell r="C1155" t="str">
            <v>m</v>
          </cell>
          <cell r="D1155">
            <v>57.44</v>
          </cell>
        </row>
        <row r="1156">
          <cell r="A1156" t="str">
            <v>79472</v>
          </cell>
          <cell r="B1156" t="str">
            <v>Regularização de superfícies em terra com motoniveladora</v>
          </cell>
          <cell r="C1156" t="str">
            <v>m²</v>
          </cell>
          <cell r="D1156">
            <v>0.49</v>
          </cell>
        </row>
        <row r="1157">
          <cell r="A1157" t="str">
            <v>79895</v>
          </cell>
          <cell r="B1157" t="str">
            <v>Locação de extrusora de guias e sarjetas sem formas, motor diesel de 1 4cv, exclusive operador (cp)</v>
          </cell>
          <cell r="C1157" t="str">
            <v>h</v>
          </cell>
          <cell r="D1157">
            <v>15.77</v>
          </cell>
        </row>
        <row r="1158">
          <cell r="A1158" t="str">
            <v>79517/001</v>
          </cell>
          <cell r="B1158" t="str">
            <v>Escavação manual em solo-prof. até 1,50 m</v>
          </cell>
          <cell r="C1158" t="str">
            <v>m³</v>
          </cell>
          <cell r="D1158">
            <v>23.02</v>
          </cell>
        </row>
        <row r="1159">
          <cell r="A1159" t="str">
            <v>79504/003</v>
          </cell>
          <cell r="B1159" t="str">
            <v>Tirantes p/protensão e ancoragem em rocha c/10 fios aço duro 8mm .</v>
          </cell>
          <cell r="C1159" t="str">
            <v>m</v>
          </cell>
          <cell r="D1159">
            <v>49.69</v>
          </cell>
        </row>
        <row r="1160">
          <cell r="A1160" t="str">
            <v>79504/004</v>
          </cell>
          <cell r="B1160" t="str">
            <v>Tirantes p/protensão e ancoragem em rocha c/12 fios aço duro 8mm .</v>
          </cell>
          <cell r="C1160" t="str">
            <v>m</v>
          </cell>
          <cell r="D1160">
            <v>56.14</v>
          </cell>
        </row>
        <row r="1161">
          <cell r="A1161" t="str">
            <v>79504/008</v>
          </cell>
          <cell r="B1161" t="str">
            <v>Tirantes p/protensão e ancoragem em solo trecho livre c/16 fios aço duro 8mm inclusive proteção anticorrosiva.</v>
          </cell>
          <cell r="C1161" t="str">
            <v>m</v>
          </cell>
          <cell r="D1161">
            <v>77.599999999999994</v>
          </cell>
        </row>
        <row r="1162">
          <cell r="A1162" t="str">
            <v>79504/009</v>
          </cell>
          <cell r="B1162" t="str">
            <v>Tirantes p/protensão e ancoragem em solo trecho ancor c/ 6 fios aço duro 8mm, inclusive proteção anticorrosiva.</v>
          </cell>
          <cell r="C1162" t="str">
            <v>m</v>
          </cell>
          <cell r="D1162">
            <v>82.91</v>
          </cell>
        </row>
        <row r="1163">
          <cell r="A1163" t="str">
            <v>79504/010</v>
          </cell>
          <cell r="B1163" t="str">
            <v>Tirantes p/protensão e ancoragem em solo trecho ancor c/ 8 fios aço duro 8mm, inclusive proteção anticorrosiva.</v>
          </cell>
          <cell r="C1163" t="str">
            <v>m</v>
          </cell>
          <cell r="D1163">
            <v>89.36</v>
          </cell>
        </row>
        <row r="1164">
          <cell r="A1164" t="str">
            <v>79504/011</v>
          </cell>
          <cell r="B1164" t="str">
            <v>Tirantes p/protensão e ancoragem em solo trecho ancor c/10 fios aço duro 8mm .</v>
          </cell>
          <cell r="C1164" t="str">
            <v>m</v>
          </cell>
          <cell r="D1164">
            <v>95.81</v>
          </cell>
        </row>
        <row r="1165">
          <cell r="A1165" t="str">
            <v>79504/012</v>
          </cell>
          <cell r="B1165" t="str">
            <v>Tirantes p/protensão e ancoragem em solo trecho ancor c/16 fios aço duro 8mm .</v>
          </cell>
          <cell r="C1165" t="str">
            <v>m</v>
          </cell>
          <cell r="D1165">
            <v>115.97</v>
          </cell>
        </row>
        <row r="1166">
          <cell r="A1166" t="str">
            <v>79478</v>
          </cell>
          <cell r="B1166" t="str">
            <v>Escavação manual campo aberto em solo exceto rocha até 2,00m profundidade</v>
          </cell>
          <cell r="C1166" t="str">
            <v>m³</v>
          </cell>
          <cell r="D1166">
            <v>33.729999999999997</v>
          </cell>
        </row>
        <row r="1167">
          <cell r="A1167" t="str">
            <v>79479</v>
          </cell>
          <cell r="B1167" t="str">
            <v>Escavação manual, campo aberto, em solo exceto rocha, de 2,00 até 4,00 m de profundidade.</v>
          </cell>
          <cell r="C1167" t="str">
            <v>m³</v>
          </cell>
          <cell r="D1167">
            <v>40.18</v>
          </cell>
        </row>
        <row r="1168">
          <cell r="A1168" t="str">
            <v>79480</v>
          </cell>
          <cell r="B1168" t="str">
            <v>Escavação mecânica campo aberto em solo exceto rocha até 2,00m profundidade</v>
          </cell>
          <cell r="C1168" t="str">
            <v>m³</v>
          </cell>
          <cell r="D1168">
            <v>2.8</v>
          </cell>
        </row>
        <row r="1169">
          <cell r="A1169" t="str">
            <v>72792</v>
          </cell>
          <cell r="B1169" t="str">
            <v>Adaptador pvc soldável com flanges livres para caixa dágua 50mmx1.1/2" - fornecimento e instalação</v>
          </cell>
          <cell r="C1169" t="str">
            <v>un</v>
          </cell>
          <cell r="D1169">
            <v>22.04</v>
          </cell>
        </row>
        <row r="1170">
          <cell r="A1170" t="str">
            <v>72793</v>
          </cell>
          <cell r="B1170" t="str">
            <v>Adaptador pvc soldável com flanges livres para caixa d'água 60mmx2" - fornecimento e instalação</v>
          </cell>
          <cell r="C1170" t="str">
            <v>un</v>
          </cell>
          <cell r="D1170">
            <v>31.17</v>
          </cell>
        </row>
        <row r="1171">
          <cell r="A1171" t="str">
            <v>72794</v>
          </cell>
          <cell r="B1171" t="str">
            <v>Adaptador pvc soldável com flanges livres para caixa dágua 75mmx2.1/2" - fornecimento e instalação</v>
          </cell>
          <cell r="C1171" t="str">
            <v>un</v>
          </cell>
          <cell r="D1171">
            <v>111.46</v>
          </cell>
        </row>
        <row r="1172">
          <cell r="A1172" t="str">
            <v>72795</v>
          </cell>
          <cell r="B1172" t="str">
            <v>Adaptador pvc soldável com flanges livres para caixa d'água 85mmx3" - fornecimento e instalação</v>
          </cell>
          <cell r="C1172" t="str">
            <v>un</v>
          </cell>
          <cell r="D1172">
            <v>152.37</v>
          </cell>
        </row>
        <row r="1173">
          <cell r="A1173" t="str">
            <v>72796</v>
          </cell>
          <cell r="B1173" t="str">
            <v>Adaptador pvc soldável com flanges livres para caixa d'água 110mmx4" - fornecimento e instalação</v>
          </cell>
          <cell r="C1173" t="str">
            <v>un</v>
          </cell>
          <cell r="D1173">
            <v>210.94</v>
          </cell>
        </row>
        <row r="1174">
          <cell r="A1174" t="str">
            <v>72797</v>
          </cell>
          <cell r="B1174" t="str">
            <v>Adaptador pvc soldável longo com flanges livres para caixa d'água 25mm x3/4" - fornecimento e instalação</v>
          </cell>
          <cell r="C1174" t="str">
            <v>un</v>
          </cell>
          <cell r="D1174">
            <v>14.22</v>
          </cell>
        </row>
        <row r="1175">
          <cell r="A1175" t="str">
            <v>72798</v>
          </cell>
          <cell r="B1175" t="str">
            <v>Adaptador pvc soldável longo com flanges livres para caixa d'água 32mm x1" - fornecimento e instalação</v>
          </cell>
          <cell r="C1175" t="str">
            <v>un</v>
          </cell>
          <cell r="D1175">
            <v>16.78</v>
          </cell>
        </row>
        <row r="1176">
          <cell r="A1176" t="str">
            <v>72800</v>
          </cell>
          <cell r="B1176" t="str">
            <v>Adaptador pvc soldável longo com flanges livres para caixa d'água 40mm x1.1/4" - fornecimento e instalação</v>
          </cell>
          <cell r="C1176" t="str">
            <v>un</v>
          </cell>
          <cell r="D1176">
            <v>24.85</v>
          </cell>
        </row>
        <row r="1177">
          <cell r="A1177" t="str">
            <v>72801</v>
          </cell>
          <cell r="B1177" t="str">
            <v>Adaptador pvc soldável longo com flanges livres para caixa d'água 50mm x1.1/2" - fornecimento e instalação</v>
          </cell>
          <cell r="C1177" t="str">
            <v>un</v>
          </cell>
          <cell r="D1177">
            <v>28.27</v>
          </cell>
        </row>
        <row r="1178">
          <cell r="A1178" t="str">
            <v>72802</v>
          </cell>
          <cell r="B1178" t="str">
            <v>Adaptador pvc soldável longo com flanges livres para caixa d'água 60mm x2" - fornecimento e instalação</v>
          </cell>
          <cell r="C1178" t="str">
            <v>un</v>
          </cell>
          <cell r="D1178">
            <v>40.450000000000003</v>
          </cell>
        </row>
        <row r="1179">
          <cell r="A1179" t="str">
            <v>72803</v>
          </cell>
          <cell r="B1179" t="str">
            <v>Adaptador pvc soldável longo com flanges livres para caixa d'água 75mm x2.1/2" - fornecimento e instalação</v>
          </cell>
          <cell r="C1179" t="str">
            <v>un</v>
          </cell>
          <cell r="D1179">
            <v>147.54</v>
          </cell>
        </row>
        <row r="1180">
          <cell r="A1180" t="str">
            <v>72804</v>
          </cell>
          <cell r="B1180" t="str">
            <v>Adaptador pvc soldável longo com flanges livres para caixa d'água 85mm x3" - fornecimento e instalação</v>
          </cell>
          <cell r="C1180" t="str">
            <v>un</v>
          </cell>
          <cell r="D1180">
            <v>199.37</v>
          </cell>
        </row>
        <row r="1181">
          <cell r="A1181" t="str">
            <v>72805</v>
          </cell>
          <cell r="B1181" t="str">
            <v>Adaptador pvc soldável longo com flanges livres para caixa d'água 110m mx4" - fornecimento e instalação</v>
          </cell>
          <cell r="C1181" t="str">
            <v>un</v>
          </cell>
          <cell r="D1181">
            <v>298.5</v>
          </cell>
        </row>
        <row r="1182">
          <cell r="A1182" t="str">
            <v>72240</v>
          </cell>
          <cell r="B1182" t="str">
            <v>Retirada de assoalho de madeira, exclusive retirada de vigamento</v>
          </cell>
          <cell r="C1182" t="str">
            <v>m²</v>
          </cell>
          <cell r="D1182">
            <v>18.43</v>
          </cell>
        </row>
        <row r="1183">
          <cell r="A1183" t="str">
            <v>72241</v>
          </cell>
          <cell r="B1183" t="str">
            <v>Retirada de assoalho de madeira, inclusive retirada de vigamento</v>
          </cell>
          <cell r="C1183" t="str">
            <v>m²</v>
          </cell>
          <cell r="D1183">
            <v>22.11</v>
          </cell>
        </row>
        <row r="1184">
          <cell r="A1184" t="str">
            <v>72242</v>
          </cell>
          <cell r="B1184" t="str">
            <v>Retirada de rodapes de madeira, inclusive retirada de cordao</v>
          </cell>
          <cell r="C1184" t="str">
            <v>m²</v>
          </cell>
          <cell r="D1184">
            <v>3.74</v>
          </cell>
        </row>
        <row r="1185">
          <cell r="A1185" t="str">
            <v>73616</v>
          </cell>
          <cell r="B1185" t="str">
            <v>Demolição de concreto simples</v>
          </cell>
          <cell r="C1185" t="str">
            <v>m³</v>
          </cell>
          <cell r="D1185">
            <v>167.85</v>
          </cell>
        </row>
        <row r="1186">
          <cell r="A1186" t="str">
            <v>73801/001</v>
          </cell>
          <cell r="B1186" t="str">
            <v>Demolição de piso de alta resistencia</v>
          </cell>
          <cell r="C1186" t="str">
            <v>m²</v>
          </cell>
          <cell r="D1186">
            <v>17.27</v>
          </cell>
        </row>
        <row r="1187">
          <cell r="A1187" t="str">
            <v>73801/002</v>
          </cell>
          <cell r="B1187" t="str">
            <v>Demolição de camada de assentamento/contrapiso com uso de ponteiro, espessura até 4cm</v>
          </cell>
          <cell r="C1187" t="str">
            <v>m²</v>
          </cell>
          <cell r="D1187">
            <v>17.27</v>
          </cell>
        </row>
        <row r="1188">
          <cell r="A1188" t="str">
            <v>73802/001</v>
          </cell>
          <cell r="B1188" t="str">
            <v>Demolição de revestimento de argamassa de cal e areia</v>
          </cell>
          <cell r="C1188" t="str">
            <v>m²</v>
          </cell>
          <cell r="D1188">
            <v>5.75</v>
          </cell>
        </row>
        <row r="1189">
          <cell r="A1189" t="str">
            <v>73874/001</v>
          </cell>
          <cell r="B1189" t="str">
            <v>Remoção de pinturas com jateamento de areia, em superfícies metálicas</v>
          </cell>
          <cell r="C1189" t="str">
            <v>m²</v>
          </cell>
          <cell r="D1189">
            <v>24.63</v>
          </cell>
        </row>
        <row r="1190">
          <cell r="A1190" t="str">
            <v>73895/001</v>
          </cell>
          <cell r="B1190" t="str">
            <v>Demolição de piso de mármore e argamassa de assentamento</v>
          </cell>
          <cell r="C1190" t="str">
            <v>m²</v>
          </cell>
          <cell r="D1190">
            <v>6.87</v>
          </cell>
        </row>
        <row r="1191">
          <cell r="A1191" t="str">
            <v>73896/001</v>
          </cell>
          <cell r="B1191" t="str">
            <v>Retirada cuidadosa de azulejos/ladrilhos e argamassa de assentamento</v>
          </cell>
          <cell r="C1191" t="str">
            <v>m²</v>
          </cell>
          <cell r="D1191">
            <v>36.880000000000003</v>
          </cell>
        </row>
        <row r="1192">
          <cell r="A1192" t="str">
            <v>73899/001</v>
          </cell>
          <cell r="B1192" t="str">
            <v>Demolição de alvenaria de tijolos maciços s/reaproveitamento</v>
          </cell>
          <cell r="C1192" t="str">
            <v>m³</v>
          </cell>
          <cell r="D1192">
            <v>51.64</v>
          </cell>
        </row>
        <row r="1193">
          <cell r="A1193" t="str">
            <v>73899/002</v>
          </cell>
          <cell r="B1193" t="str">
            <v>Demolição de alvenaria de tijolos furados s/reaproveitamento</v>
          </cell>
          <cell r="C1193" t="str">
            <v>m³</v>
          </cell>
          <cell r="D1193">
            <v>64.55</v>
          </cell>
        </row>
        <row r="1194">
          <cell r="A1194" t="str">
            <v>73960/001</v>
          </cell>
          <cell r="B1194" t="str">
            <v>Instal/ligação provisória elétrica baixa tensão p/cant obra obra,m3-chave 100a carga 3kwh,20cv excl forn medidor</v>
          </cell>
          <cell r="C1194" t="str">
            <v>un</v>
          </cell>
          <cell r="D1194">
            <v>1139.3</v>
          </cell>
        </row>
        <row r="1195">
          <cell r="A1195" t="str">
            <v>73683</v>
          </cell>
          <cell r="B1195" t="str">
            <v>Instalação de gambiarra para sinalização, com 20 m, incluindo lampada, bocal e balde a cada 2 m</v>
          </cell>
          <cell r="C1195" t="str">
            <v>un</v>
          </cell>
          <cell r="D1195">
            <v>41.44</v>
          </cell>
        </row>
        <row r="1196">
          <cell r="A1196" t="str">
            <v>72742</v>
          </cell>
          <cell r="B1196" t="str">
            <v>Ensaio de recebimento e aceitacao de cimento portland</v>
          </cell>
          <cell r="C1196" t="str">
            <v>un</v>
          </cell>
          <cell r="D1196">
            <v>413.6</v>
          </cell>
        </row>
        <row r="1197">
          <cell r="A1197" t="str">
            <v>72743</v>
          </cell>
          <cell r="B1197" t="str">
            <v>Ensaio de recebimento e aceitacao de agregado graudo</v>
          </cell>
          <cell r="C1197" t="str">
            <v>un</v>
          </cell>
          <cell r="D1197">
            <v>206.8</v>
          </cell>
        </row>
        <row r="1198">
          <cell r="A1198" t="str">
            <v>73900/001</v>
          </cell>
          <cell r="B1198" t="str">
            <v>Ensaios de imprimação - asfalto diluido</v>
          </cell>
          <cell r="C1198" t="str">
            <v>m²</v>
          </cell>
          <cell r="D1198">
            <v>0.04</v>
          </cell>
        </row>
        <row r="1199">
          <cell r="A1199" t="str">
            <v>73900/002</v>
          </cell>
          <cell r="B1199" t="str">
            <v>Ensaios de tratamento superficial simples - com cap</v>
          </cell>
          <cell r="C1199" t="str">
            <v>m²</v>
          </cell>
          <cell r="D1199">
            <v>0.1</v>
          </cell>
        </row>
        <row r="1200">
          <cell r="A1200" t="str">
            <v>73900/003</v>
          </cell>
          <cell r="B1200" t="str">
            <v>Ensaios de tratamento superficial simples - com emulsão asfáltica</v>
          </cell>
          <cell r="C1200" t="str">
            <v>m²</v>
          </cell>
          <cell r="D1200">
            <v>0.1</v>
          </cell>
        </row>
        <row r="1201">
          <cell r="A1201" t="str">
            <v>73900/004</v>
          </cell>
          <cell r="B1201" t="str">
            <v>Ensaios de tratamento superficial duplo - com cap</v>
          </cell>
          <cell r="C1201" t="str">
            <v>m²</v>
          </cell>
          <cell r="D1201">
            <v>0.13</v>
          </cell>
        </row>
        <row r="1202">
          <cell r="A1202" t="str">
            <v>73900/005</v>
          </cell>
          <cell r="B1202" t="str">
            <v>Ensaios de tratamento superficial duplo - com emulsão asfáltica</v>
          </cell>
          <cell r="C1202" t="str">
            <v>m²</v>
          </cell>
          <cell r="D1202">
            <v>0.18</v>
          </cell>
        </row>
        <row r="1203">
          <cell r="A1203" t="str">
            <v>73900/006</v>
          </cell>
          <cell r="B1203" t="str">
            <v>Ensaios de tratamento superficial triplo - com cap</v>
          </cell>
          <cell r="C1203" t="str">
            <v>m²</v>
          </cell>
          <cell r="D1203">
            <v>0.18</v>
          </cell>
        </row>
        <row r="1204">
          <cell r="A1204" t="str">
            <v>73900/007</v>
          </cell>
          <cell r="B1204" t="str">
            <v>Ensaios de tratamento superficial triplo - com emulsão asfáltica</v>
          </cell>
          <cell r="C1204" t="str">
            <v>m²</v>
          </cell>
          <cell r="D1204">
            <v>0.2</v>
          </cell>
        </row>
        <row r="1205">
          <cell r="A1205" t="str">
            <v>73900/008</v>
          </cell>
          <cell r="B1205" t="str">
            <v>Ensaios de macadame betuminoso por penetração - com cap</v>
          </cell>
          <cell r="C1205" t="str">
            <v>m³</v>
          </cell>
          <cell r="D1205">
            <v>0.92</v>
          </cell>
        </row>
        <row r="1206">
          <cell r="A1206" t="str">
            <v>73900/009</v>
          </cell>
          <cell r="B1206" t="str">
            <v>Ensaios de macadame betuminoso por penetração - com emulsão asfáltica</v>
          </cell>
          <cell r="C1206" t="str">
            <v>m³</v>
          </cell>
          <cell r="D1206">
            <v>0.91</v>
          </cell>
        </row>
        <row r="1207">
          <cell r="A1207" t="str">
            <v>73900/010</v>
          </cell>
          <cell r="B1207" t="str">
            <v>Ensaios de pre misturado a frio</v>
          </cell>
          <cell r="C1207" t="str">
            <v>m³</v>
          </cell>
          <cell r="D1207">
            <v>0.71</v>
          </cell>
        </row>
        <row r="1208">
          <cell r="A1208" t="str">
            <v>73900/011</v>
          </cell>
          <cell r="B1208" t="str">
            <v>Ensaios de areia asfalto a quente</v>
          </cell>
          <cell r="C1208" t="str">
            <v>ton</v>
          </cell>
          <cell r="D1208">
            <v>23.33</v>
          </cell>
        </row>
        <row r="1209">
          <cell r="A1209" t="str">
            <v>73900/012</v>
          </cell>
          <cell r="B1209" t="str">
            <v>Ensaios de concreto asfáltico</v>
          </cell>
          <cell r="C1209" t="str">
            <v>ton</v>
          </cell>
          <cell r="D1209">
            <v>32.53</v>
          </cell>
        </row>
        <row r="1210">
          <cell r="A1210" t="str">
            <v>74020/001</v>
          </cell>
          <cell r="B1210" t="str">
            <v>Ensaio de pavimento de concreto</v>
          </cell>
          <cell r="C1210" t="str">
            <v>m³</v>
          </cell>
          <cell r="D1210">
            <v>16.03</v>
          </cell>
        </row>
        <row r="1211">
          <cell r="A1211" t="str">
            <v>74020/002</v>
          </cell>
          <cell r="B1211" t="str">
            <v>Ensaios de pavimento de concreto compactado com rolo</v>
          </cell>
          <cell r="C1211" t="str">
            <v>m³</v>
          </cell>
          <cell r="D1211">
            <v>14.18</v>
          </cell>
        </row>
        <row r="1212">
          <cell r="A1212" t="str">
            <v>73301</v>
          </cell>
          <cell r="B1212" t="str">
            <v>Escoramento formas até h = 3,30m, com madeira de 3a qualidade, não aparelhada, aproveitamento tábuas 3x e prumos 4x.</v>
          </cell>
          <cell r="C1212" t="str">
            <v>m³</v>
          </cell>
          <cell r="D1212">
            <v>7.52</v>
          </cell>
        </row>
        <row r="1213">
          <cell r="A1213" t="str">
            <v>73303</v>
          </cell>
          <cell r="B1213" t="str">
            <v>Depreciação e juros - grupo gerador 150 kva</v>
          </cell>
          <cell r="C1213" t="str">
            <v>h</v>
          </cell>
          <cell r="D1213">
            <v>3.23</v>
          </cell>
        </row>
        <row r="1214">
          <cell r="A1214" t="str">
            <v>73304</v>
          </cell>
          <cell r="B1214" t="str">
            <v>Custos combustível + material distribuidor de agregado spre*</v>
          </cell>
          <cell r="C1214" t="str">
            <v>h</v>
          </cell>
          <cell r="D1214">
            <v>57.61</v>
          </cell>
        </row>
        <row r="1215">
          <cell r="A1215" t="str">
            <v>73305</v>
          </cell>
          <cell r="B1215" t="str">
            <v>Distribuidor de agregados autopropelido cap 3 m3, a diesel, 6 cc, 140 cv - juros</v>
          </cell>
          <cell r="C1215" t="str">
            <v>h</v>
          </cell>
          <cell r="D1215">
            <v>9.7100000000000009</v>
          </cell>
        </row>
        <row r="1216">
          <cell r="A1216" t="str">
            <v>73307</v>
          </cell>
          <cell r="B1216" t="str">
            <v>Manutenção - grupo gerador 150 kva</v>
          </cell>
          <cell r="C1216" t="str">
            <v>h</v>
          </cell>
          <cell r="D1216">
            <v>2.37</v>
          </cell>
        </row>
        <row r="1217">
          <cell r="A1217" t="str">
            <v>73308</v>
          </cell>
          <cell r="B1217" t="str">
            <v>Distribuidor de agregados autopropelido cap 3 m3, a diesel, 6 cc, 140 cv - depreciação</v>
          </cell>
          <cell r="C1217" t="str">
            <v>h</v>
          </cell>
          <cell r="D1217">
            <v>25.71</v>
          </cell>
        </row>
        <row r="1218">
          <cell r="A1218" t="str">
            <v>73309</v>
          </cell>
          <cell r="B1218" t="str">
            <v>Rolo compactador vibratório pé de carneiro para solos, potência 80hp, peso máximo operacional 8,8t - depreciação</v>
          </cell>
          <cell r="C1218" t="str">
            <v>h</v>
          </cell>
          <cell r="D1218">
            <v>15.85</v>
          </cell>
        </row>
        <row r="1219">
          <cell r="A1219" t="str">
            <v>73310</v>
          </cell>
          <cell r="B1219" t="str">
            <v>Custo horário com depreciação e juros-retro-escavadeira sobre rodas - case 580 h - 74 hp</v>
          </cell>
          <cell r="C1219" t="str">
            <v>h</v>
          </cell>
          <cell r="D1219">
            <v>24.55</v>
          </cell>
        </row>
        <row r="1220">
          <cell r="A1220" t="str">
            <v>79506/001</v>
          </cell>
          <cell r="B1220" t="str">
            <v>Escavação manual de vala/cava, a frio, em material de 2a categoria, moledo ou rocha decomposta, entre 1,5 e 3m de profundidade</v>
          </cell>
          <cell r="C1220" t="str">
            <v>m³</v>
          </cell>
          <cell r="D1220">
            <v>109.38</v>
          </cell>
        </row>
        <row r="1221">
          <cell r="A1221" t="str">
            <v>79518/002</v>
          </cell>
          <cell r="B1221" t="str">
            <v>Marroamento de material de 2a categoria, rocha decomposta para redução a pedra-de-mão</v>
          </cell>
          <cell r="C1221" t="str">
            <v>m³</v>
          </cell>
          <cell r="D1221">
            <v>24.86</v>
          </cell>
        </row>
        <row r="1222">
          <cell r="A1222" t="str">
            <v>79482</v>
          </cell>
          <cell r="B1222" t="str">
            <v>Aterro com areia com adensamento hidráulico</v>
          </cell>
          <cell r="C1222" t="str">
            <v>m³</v>
          </cell>
          <cell r="D1222">
            <v>46.01</v>
          </cell>
        </row>
        <row r="1223">
          <cell r="A1223" t="str">
            <v>79484</v>
          </cell>
          <cell r="B1223" t="str">
            <v>Aterro mecanizado compactado com empréstimo de areia</v>
          </cell>
          <cell r="C1223" t="str">
            <v>m³</v>
          </cell>
          <cell r="D1223">
            <v>36.020000000000003</v>
          </cell>
        </row>
        <row r="1224">
          <cell r="A1224" t="str">
            <v>79495/003</v>
          </cell>
          <cell r="B1224" t="str">
            <v>Pintura c/regulador de brilho em uma demão adicionado ao pva</v>
          </cell>
          <cell r="C1224" t="str">
            <v>m²</v>
          </cell>
          <cell r="D1224">
            <v>4.6900000000000004</v>
          </cell>
        </row>
        <row r="1225">
          <cell r="A1225" t="str">
            <v>79514/001</v>
          </cell>
          <cell r="B1225" t="str">
            <v>Pintura epóxi, três demãos</v>
          </cell>
          <cell r="C1225" t="str">
            <v>m²</v>
          </cell>
          <cell r="D1225">
            <v>44.34</v>
          </cell>
        </row>
        <row r="1226">
          <cell r="A1226" t="str">
            <v>79464</v>
          </cell>
          <cell r="B1226" t="str">
            <v>Pintura a óleo, 2 demãos</v>
          </cell>
          <cell r="C1226" t="str">
            <v>m²</v>
          </cell>
          <cell r="D1226">
            <v>13.08</v>
          </cell>
        </row>
        <row r="1227">
          <cell r="A1227" t="str">
            <v>79466</v>
          </cell>
          <cell r="B1227" t="str">
            <v>Pintura com verniz poliuretano, 2 demãos</v>
          </cell>
          <cell r="C1227" t="str">
            <v>m²</v>
          </cell>
          <cell r="D1227">
            <v>14.11</v>
          </cell>
        </row>
        <row r="1228">
          <cell r="A1228" t="str">
            <v>79498/001</v>
          </cell>
          <cell r="B1228" t="str">
            <v>Pintura a óleo brilhante sobre superfície metálica, uma demão incluso uma demão de fundo anticorrosivo</v>
          </cell>
          <cell r="C1228" t="str">
            <v>m²</v>
          </cell>
          <cell r="D1228">
            <v>11.67</v>
          </cell>
        </row>
        <row r="1229">
          <cell r="A1229" t="str">
            <v>78472</v>
          </cell>
          <cell r="B1229" t="str">
            <v>Serviços topográficos para pavimentação, inclusive nota de serviços, acompanhamento e greide</v>
          </cell>
          <cell r="C1229" t="str">
            <v>m²</v>
          </cell>
          <cell r="D1229">
            <v>0.31</v>
          </cell>
        </row>
        <row r="1230">
          <cell r="A1230" t="str">
            <v>79492</v>
          </cell>
          <cell r="B1230" t="str">
            <v>Carga manual de rocha em caminhão basculante</v>
          </cell>
          <cell r="C1230" t="str">
            <v>m³</v>
          </cell>
          <cell r="D1230">
            <v>42.65</v>
          </cell>
        </row>
        <row r="1231">
          <cell r="A1231" t="str">
            <v>79334/001</v>
          </cell>
          <cell r="B1231" t="str">
            <v>Pintura a base de cal e fixador a base de cola, duas demãos</v>
          </cell>
          <cell r="C1231" t="str">
            <v>m²</v>
          </cell>
          <cell r="D1231">
            <v>4.7699999999999996</v>
          </cell>
        </row>
        <row r="1232">
          <cell r="A1232" t="str">
            <v>79460</v>
          </cell>
          <cell r="B1232" t="str">
            <v>Pintura epóxi, duas demãos</v>
          </cell>
          <cell r="C1232" t="str">
            <v>m²</v>
          </cell>
          <cell r="D1232">
            <v>31.55</v>
          </cell>
        </row>
        <row r="1233">
          <cell r="A1233" t="str">
            <v>79461</v>
          </cell>
          <cell r="B1233" t="str">
            <v>Pintura com líquido para brilho, uma demão</v>
          </cell>
          <cell r="C1233" t="str">
            <v>m²</v>
          </cell>
          <cell r="D1233">
            <v>6.81</v>
          </cell>
        </row>
        <row r="1234">
          <cell r="A1234" t="str">
            <v>73311</v>
          </cell>
          <cell r="B1234" t="str">
            <v>Custos c/material operação - grupo gerador 150 kva</v>
          </cell>
          <cell r="C1234" t="str">
            <v>h</v>
          </cell>
          <cell r="D1234">
            <v>112.71</v>
          </cell>
        </row>
        <row r="1235">
          <cell r="A1235" t="str">
            <v>73312</v>
          </cell>
          <cell r="B1235" t="str">
            <v>Distribuidor de agregados autopropelido cap 3 m3, a diesel, 6 cc, 140 cv - manutenção</v>
          </cell>
          <cell r="C1235" t="str">
            <v>h</v>
          </cell>
          <cell r="D1235">
            <v>12.85</v>
          </cell>
        </row>
        <row r="1236">
          <cell r="A1236" t="str">
            <v>73313</v>
          </cell>
          <cell r="B1236" t="str">
            <v>Rolo compactador vibratório pé de carneiro para solos, potência 80hp, peso máximo operacional 8,8t - juros</v>
          </cell>
          <cell r="C1236" t="str">
            <v>h</v>
          </cell>
          <cell r="D1236">
            <v>3.69</v>
          </cell>
        </row>
        <row r="1237">
          <cell r="A1237" t="str">
            <v>73314</v>
          </cell>
          <cell r="B1237" t="str">
            <v>Custo horário com mão-de-obra na operação diurna-retro-escavadeira so- bre rodas - case 580 h - 74 hp</v>
          </cell>
          <cell r="C1237" t="str">
            <v>h</v>
          </cell>
          <cell r="D1237">
            <v>19.600000000000001</v>
          </cell>
        </row>
        <row r="1238">
          <cell r="A1238" t="str">
            <v>73315</v>
          </cell>
          <cell r="B1238" t="str">
            <v>Custos combustível + material na operação de rolo vibratório tt spv 84 pé-de-carneiro</v>
          </cell>
          <cell r="C1238" t="str">
            <v>h</v>
          </cell>
          <cell r="D1238">
            <v>39.04</v>
          </cell>
        </row>
        <row r="1239">
          <cell r="A1239" t="str">
            <v>73316</v>
          </cell>
          <cell r="B1239" t="str">
            <v>Custo horário com manutenção-retro-escavadeira sobre rodas - case 580 h - 74 hp</v>
          </cell>
          <cell r="C1239" t="str">
            <v>h</v>
          </cell>
          <cell r="D1239">
            <v>14.26</v>
          </cell>
        </row>
        <row r="1240">
          <cell r="A1240" t="str">
            <v>73317</v>
          </cell>
          <cell r="B1240" t="str">
            <v>Custo horário com materiais na operação-retro-escavadeira sobre rodas - case 580 h - 74 hp</v>
          </cell>
          <cell r="C1240" t="str">
            <v>h</v>
          </cell>
          <cell r="D1240">
            <v>49.44</v>
          </cell>
        </row>
        <row r="1241">
          <cell r="A1241" t="str">
            <v>73327</v>
          </cell>
          <cell r="B1241" t="str">
            <v>Custo horário com mão-de-obra na operação diurna - martelete ou rompe- dor atlas copco - tex 31</v>
          </cell>
          <cell r="C1241" t="str">
            <v>h</v>
          </cell>
          <cell r="D1241">
            <v>9.42</v>
          </cell>
        </row>
        <row r="1242">
          <cell r="A1242" t="str">
            <v>73331</v>
          </cell>
          <cell r="B1242" t="str">
            <v>Vibrador de imersão motor gás 3,5cv (cp) tubo 48x480mm c/mangote de 5m comp - excl operador</v>
          </cell>
          <cell r="C1242" t="str">
            <v>h</v>
          </cell>
          <cell r="D1242">
            <v>2.74</v>
          </cell>
        </row>
        <row r="1243">
          <cell r="A1243" t="str">
            <v>73332</v>
          </cell>
          <cell r="B1243" t="str">
            <v>Custo horário com manutenção - martelete ou rompedor atlas copco - tex 31</v>
          </cell>
          <cell r="C1243" t="str">
            <v>h</v>
          </cell>
          <cell r="D1243">
            <v>1.79</v>
          </cell>
        </row>
        <row r="1244">
          <cell r="A1244" t="str">
            <v>73335</v>
          </cell>
          <cell r="B1244" t="str">
            <v>Custo horário c/ manutenção - caminhão carroceria MERCEDES BENZ - 1418/48 184 hp</v>
          </cell>
          <cell r="C1244" t="str">
            <v>h</v>
          </cell>
          <cell r="D1244">
            <v>13.01</v>
          </cell>
        </row>
        <row r="1245">
          <cell r="A1245" t="str">
            <v>73336</v>
          </cell>
          <cell r="B1245" t="str">
            <v>Usina mist a frio capac 50t/h (cp) incl equipe de operação</v>
          </cell>
          <cell r="C1245" t="str">
            <v>h</v>
          </cell>
          <cell r="D1245">
            <v>335.87</v>
          </cell>
        </row>
        <row r="1246">
          <cell r="A1246" t="str">
            <v>73337</v>
          </cell>
          <cell r="B1246" t="str">
            <v>Custo horário com depreciação e juros - martelete ou rompedor atlas copco - tex 31</v>
          </cell>
          <cell r="C1246" t="str">
            <v>h</v>
          </cell>
          <cell r="D1246">
            <v>1.35</v>
          </cell>
        </row>
        <row r="1247">
          <cell r="A1247" t="str">
            <v>73339</v>
          </cell>
          <cell r="B1247" t="str">
            <v>Trator de pneus motor diesel 61cv (ci) incl operador</v>
          </cell>
          <cell r="C1247" t="str">
            <v>h</v>
          </cell>
          <cell r="D1247">
            <v>27.51</v>
          </cell>
        </row>
        <row r="1248">
          <cell r="A1248" t="str">
            <v>6259</v>
          </cell>
          <cell r="B1248" t="str">
            <v>Caminhão pipa 6000l toco, 162cv - 7,5t (vu=6anos) (inclui tanque de aço para transporte de água) - custo horário produtivo diurno</v>
          </cell>
          <cell r="C1248" t="str">
            <v>chp</v>
          </cell>
          <cell r="D1248">
            <v>111.35</v>
          </cell>
        </row>
        <row r="1249">
          <cell r="A1249" t="str">
            <v>6260</v>
          </cell>
          <cell r="B1249" t="str">
            <v>Caminhão pipa 6000l toco, 162cv - 7,5t (vu=6anos) (inclui tanque de aço para transporte de água) - custo horário improdutivo diurno</v>
          </cell>
          <cell r="C1249" t="str">
            <v>chi</v>
          </cell>
          <cell r="D1249">
            <v>30.44</v>
          </cell>
        </row>
        <row r="1250">
          <cell r="A1250" t="str">
            <v>74245/001</v>
          </cell>
          <cell r="B1250" t="str">
            <v>Pintura acrílica em piso cimentado duas demãos</v>
          </cell>
          <cell r="C1250" t="str">
            <v>m²</v>
          </cell>
          <cell r="D1250">
            <v>9.67</v>
          </cell>
        </row>
        <row r="1251">
          <cell r="A1251" t="str">
            <v>73675</v>
          </cell>
          <cell r="B1251" t="str">
            <v>Piso de concreto acabamento rústico espessura 7cm com juntas em madeira</v>
          </cell>
          <cell r="C1251" t="str">
            <v>m²</v>
          </cell>
          <cell r="D1251">
            <v>53.77</v>
          </cell>
        </row>
        <row r="1252">
          <cell r="A1252" t="str">
            <v>73676</v>
          </cell>
          <cell r="B1252" t="str">
            <v>Piso cimentado traço 1:3 (cimento e areia) acabamento liso pigmentado espessura 1,5cm com juntas plásticas de dilatação e argamassa em preparo manual</v>
          </cell>
          <cell r="C1252" t="str">
            <v>m²</v>
          </cell>
          <cell r="D1252">
            <v>42.85</v>
          </cell>
        </row>
        <row r="1253">
          <cell r="A1253" t="str">
            <v>73922/001</v>
          </cell>
          <cell r="B1253" t="str">
            <v>Piso cimentado traço 1:3 (cimento e areia) acabamento liso espessura 3 ,5cm, preparo manual da argamassa</v>
          </cell>
          <cell r="C1253" t="str">
            <v>m²</v>
          </cell>
          <cell r="D1253">
            <v>38.409999999999997</v>
          </cell>
        </row>
        <row r="1254">
          <cell r="A1254" t="str">
            <v>73922/002</v>
          </cell>
          <cell r="B1254" t="str">
            <v>Piso cimentado traço 1:4 (cimento e areia) acabamento liso espessura 2 ,5cm preparo manual da argamassa</v>
          </cell>
          <cell r="C1254" t="str">
            <v>m²</v>
          </cell>
          <cell r="D1254">
            <v>33.770000000000003</v>
          </cell>
        </row>
        <row r="1255">
          <cell r="A1255" t="str">
            <v>73922/003</v>
          </cell>
          <cell r="B1255" t="str">
            <v>Piso cimentado traço 1:3 (cimento e areia) acabamento liso espessura 2 ,0cm, preparo manual da argamassa</v>
          </cell>
          <cell r="C1255" t="str">
            <v>m²</v>
          </cell>
          <cell r="D1255">
            <v>32.869999999999997</v>
          </cell>
        </row>
        <row r="1256">
          <cell r="A1256" t="str">
            <v>73922/004</v>
          </cell>
          <cell r="B1256" t="str">
            <v>Piso cimentado traço 1:4 (cimento e areia) acabamento liso espessura 2 ,0cm, preparo manual da argamassa</v>
          </cell>
          <cell r="C1256" t="str">
            <v>m²</v>
          </cell>
          <cell r="D1256">
            <v>32.11</v>
          </cell>
        </row>
        <row r="1257">
          <cell r="A1257" t="str">
            <v>73922/005</v>
          </cell>
          <cell r="B1257" t="str">
            <v>Piso cimentado traço 1:3 (cimento e areia) acabamento liso espessura 3 ,0cm, preparo manual da argamassa</v>
          </cell>
          <cell r="C1257" t="str">
            <v>m²</v>
          </cell>
          <cell r="D1257">
            <v>36.57</v>
          </cell>
        </row>
        <row r="1258">
          <cell r="A1258" t="str">
            <v>73923/001</v>
          </cell>
          <cell r="B1258" t="str">
            <v>Piso cimentado traço 1:4 (cimento e areia) acabamento rústico espessura 2cm, argamassa com preparo manual</v>
          </cell>
          <cell r="C1258" t="str">
            <v>m²</v>
          </cell>
          <cell r="D1258">
            <v>28.29</v>
          </cell>
        </row>
        <row r="1259">
          <cell r="A1259" t="str">
            <v>73923/002</v>
          </cell>
          <cell r="B1259" t="str">
            <v>Piso cimentado traço 1:4 (cimento e areia), com acabamento rústico espessura 3cm, preparo manual</v>
          </cell>
          <cell r="C1259" t="str">
            <v>m²</v>
          </cell>
          <cell r="D1259">
            <v>44.1</v>
          </cell>
        </row>
        <row r="1260">
          <cell r="A1260" t="str">
            <v>73923/003</v>
          </cell>
          <cell r="B1260" t="str">
            <v>Piso cimentado traço 1:3 (cimento e areia), com acabamento rústico e frisado espessura 2cm, preparo manual</v>
          </cell>
          <cell r="C1260" t="str">
            <v>m²</v>
          </cell>
          <cell r="D1260">
            <v>32.869999999999997</v>
          </cell>
        </row>
        <row r="1261">
          <cell r="A1261" t="str">
            <v>73974/001</v>
          </cell>
          <cell r="B1261" t="str">
            <v>Piso cimentado traço 1:3 (cimento e areia) acabamento rústico espessura 2cm, preparo mecânico da argamassa</v>
          </cell>
          <cell r="C1261" t="str">
            <v>m²</v>
          </cell>
          <cell r="D1261">
            <v>27.93</v>
          </cell>
        </row>
        <row r="1262">
          <cell r="A1262" t="str">
            <v>73991/001</v>
          </cell>
          <cell r="B1262" t="str">
            <v>Piso cimentado traço 1:4 (cimento e areia) com acabamento liso espessura 1,5cm, preparo manual da argamassa incluso aditivo impermeabilizante</v>
          </cell>
          <cell r="C1262" t="str">
            <v>m²</v>
          </cell>
          <cell r="D1262">
            <v>31.81</v>
          </cell>
        </row>
        <row r="1263">
          <cell r="A1263" t="str">
            <v>73991/002</v>
          </cell>
          <cell r="B1263" t="str">
            <v>Piso cimentado traço 1:3 (cimento e areia) com acabamento liso espessura 1,5cm preparo manual da argamassa</v>
          </cell>
          <cell r="C1263" t="str">
            <v>m²</v>
          </cell>
          <cell r="D1263">
            <v>31.03</v>
          </cell>
        </row>
        <row r="1264">
          <cell r="A1264" t="str">
            <v>73991/003</v>
          </cell>
          <cell r="B1264" t="str">
            <v>Piso cimentado traço 1:3 (cimento e areia) com acabamento liso espessura 3cm preparo mecânico argamassa incluso aditivo impermeabilizante</v>
          </cell>
          <cell r="C1264" t="str">
            <v>m²</v>
          </cell>
          <cell r="D1264">
            <v>37.46</v>
          </cell>
        </row>
        <row r="1265">
          <cell r="A1265" t="str">
            <v>73991/004</v>
          </cell>
          <cell r="B1265" t="str">
            <v>Piso cimentado traço 1:3 (cimento e areia) com acabamento liso espessura 1,5cm, preparo manual da argamassa incluso aditivo impermeabilizante</v>
          </cell>
          <cell r="C1265" t="str">
            <v>m²</v>
          </cell>
          <cell r="D1265">
            <v>32.31</v>
          </cell>
        </row>
        <row r="1266">
          <cell r="A1266" t="str">
            <v>74079/001</v>
          </cell>
          <cell r="B1266" t="str">
            <v>Piso cimentado traço 1:4 (cimento e areia) com acabamento liso espessura 2,0cm com juntas plásticas de dilatação e preparo manual da argamassa</v>
          </cell>
          <cell r="C1266" t="str">
            <v>m²</v>
          </cell>
          <cell r="D1266">
            <v>44.05</v>
          </cell>
        </row>
        <row r="1267">
          <cell r="A1267" t="str">
            <v>74079/002</v>
          </cell>
          <cell r="B1267" t="str">
            <v>Piso cimentado traço 1:3 (cimento e areia) acabamento liso espessura 2 cm com junta batida e preparo manual da argamassa</v>
          </cell>
          <cell r="C1267" t="str">
            <v>m²</v>
          </cell>
          <cell r="D1267">
            <v>41.8</v>
          </cell>
        </row>
        <row r="1268">
          <cell r="A1268" t="str">
            <v>72191</v>
          </cell>
          <cell r="B1268" t="str">
            <v>Recolocação de tacos de madeira com reaproveitamento de material e assentamento com argamassa 1:4 (cimento e areia)</v>
          </cell>
          <cell r="C1268" t="str">
            <v>m²</v>
          </cell>
          <cell r="D1268">
            <v>56.88</v>
          </cell>
        </row>
        <row r="1269">
          <cell r="A1269" t="str">
            <v>72192</v>
          </cell>
          <cell r="B1269" t="str">
            <v>Recolocação de piso de tábuas de madeira, considerando reaproveitamento do material</v>
          </cell>
          <cell r="C1269" t="str">
            <v>m²</v>
          </cell>
          <cell r="D1269">
            <v>14.75</v>
          </cell>
        </row>
        <row r="1270">
          <cell r="A1270" t="str">
            <v>72193</v>
          </cell>
          <cell r="B1270" t="str">
            <v>Recolocação de piso de tábuas de madeira, considerando reaproveitamento do material</v>
          </cell>
          <cell r="C1270" t="str">
            <v>m²</v>
          </cell>
          <cell r="D1270">
            <v>40.1</v>
          </cell>
        </row>
        <row r="1271">
          <cell r="A1271" t="str">
            <v>73655</v>
          </cell>
          <cell r="B1271" t="str">
            <v>Piso em tábua corrida de madeira espessura 2,5cm fixado em peças de madeira e assentado em argamassa traço 1:4 (cimento/areia)</v>
          </cell>
          <cell r="C1271" t="str">
            <v>m²</v>
          </cell>
          <cell r="D1271">
            <v>107.62</v>
          </cell>
        </row>
        <row r="1272">
          <cell r="A1272" t="str">
            <v>73734/001</v>
          </cell>
          <cell r="B1272" t="str">
            <v>Piso em taco de madeira 7x21cm, assentado com argamassa traço 1:4 (cimento e areia média)</v>
          </cell>
          <cell r="C1272" t="str">
            <v>m²</v>
          </cell>
          <cell r="D1272">
            <v>118.97</v>
          </cell>
        </row>
        <row r="1273">
          <cell r="A1273" t="str">
            <v>73743/001</v>
          </cell>
          <cell r="B1273" t="str">
            <v>Piso em pedra são tomé assentado sobre argamassa 1:3 (cimento e areia) rejuntado com cimento branco</v>
          </cell>
          <cell r="C1273" t="str">
            <v>m²</v>
          </cell>
          <cell r="D1273">
            <v>240.07</v>
          </cell>
        </row>
        <row r="1274">
          <cell r="A1274" t="str">
            <v>73818/001</v>
          </cell>
          <cell r="B1274" t="str">
            <v>Pavimentação em pedrisco, espessura 5cm</v>
          </cell>
          <cell r="C1274" t="str">
            <v>m²</v>
          </cell>
          <cell r="D1274">
            <v>5.78</v>
          </cell>
        </row>
        <row r="1275">
          <cell r="A1275" t="str">
            <v>73921/001</v>
          </cell>
          <cell r="B1275" t="str">
            <v>Piso em pedra portuguesa assentado sobre base de saibro, rejuntado com cimento branco</v>
          </cell>
          <cell r="C1275" t="str">
            <v>m²</v>
          </cell>
          <cell r="D1275">
            <v>173.22</v>
          </cell>
        </row>
        <row r="1276">
          <cell r="A1276" t="str">
            <v>73921/002</v>
          </cell>
          <cell r="B1276" t="str">
            <v>Piso em pedra ardósia assentado sobre argamassa colante rejuntado com cimento comum</v>
          </cell>
          <cell r="C1276" t="str">
            <v>m²</v>
          </cell>
          <cell r="D1276">
            <v>49.36</v>
          </cell>
        </row>
        <row r="1277">
          <cell r="A1277" t="str">
            <v>73957/001</v>
          </cell>
          <cell r="B1277" t="str">
            <v>Recomposição de piso em pedra portuguesa, assentada sobre argamassa traço 1:5 (cimento e saibro), rejuntado com cimento comum, com aproveitamento da pedra</v>
          </cell>
          <cell r="C1277" t="str">
            <v>m²</v>
          </cell>
          <cell r="D1277">
            <v>42.47</v>
          </cell>
        </row>
        <row r="1278">
          <cell r="A1278" t="str">
            <v>74235/001</v>
          </cell>
          <cell r="B1278" t="str">
            <v>Piso em pedra portuguesa assentado sobre argamassa traço 1:5 (cimento e saibro), rejuntado com cimento comum</v>
          </cell>
          <cell r="C1278" t="str">
            <v>m²</v>
          </cell>
          <cell r="D1278">
            <v>175.73</v>
          </cell>
        </row>
        <row r="1279">
          <cell r="A1279" t="str">
            <v>72185</v>
          </cell>
          <cell r="B1279" t="str">
            <v>Piso vinílico semiflexível padrão liso, espessura 2mm, fixado com cola</v>
          </cell>
          <cell r="C1279" t="str">
            <v>m²</v>
          </cell>
          <cell r="D1279">
            <v>65.89</v>
          </cell>
        </row>
        <row r="1280">
          <cell r="A1280" t="str">
            <v>72186</v>
          </cell>
          <cell r="B1280" t="str">
            <v>Piso vinílico semiflexível padrão liso, espessura 3,2mm, fixado com cola</v>
          </cell>
          <cell r="C1280" t="str">
            <v>m²</v>
          </cell>
          <cell r="D1280">
            <v>79.569999999999993</v>
          </cell>
        </row>
        <row r="1281">
          <cell r="A1281" t="str">
            <v>72187</v>
          </cell>
          <cell r="B1281" t="str">
            <v>Piso de borracha frisado, espessura 7mm, assentado com argamassa traço 1:3 (cimento e areia)</v>
          </cell>
          <cell r="C1281" t="str">
            <v>m²</v>
          </cell>
          <cell r="D1281">
            <v>108.9</v>
          </cell>
        </row>
        <row r="1282">
          <cell r="A1282" t="str">
            <v>72188</v>
          </cell>
          <cell r="B1282" t="str">
            <v>Piso de borracha pastilhado, espessura 7mm, assentado com argamassa traço 1:3 (cimento e areia)</v>
          </cell>
          <cell r="C1282" t="str">
            <v>m²</v>
          </cell>
          <cell r="D1282">
            <v>108.9</v>
          </cell>
        </row>
        <row r="1283">
          <cell r="A1283" t="str">
            <v>73876/001</v>
          </cell>
          <cell r="B1283" t="str">
            <v>Piso de borracha pastilhado, espessura 7mm, fixado com cola</v>
          </cell>
          <cell r="C1283" t="str">
            <v>m²</v>
          </cell>
          <cell r="D1283">
            <v>102.34</v>
          </cell>
        </row>
        <row r="1284">
          <cell r="A1284" t="str">
            <v>72136</v>
          </cell>
          <cell r="B1284" t="str">
            <v>Piso industrial alta resistencia espessura 8mm, incluso juntas de dila tacao plasticas e polimento mecanizado</v>
          </cell>
          <cell r="C1284" t="str">
            <v>m²</v>
          </cell>
          <cell r="D1284">
            <v>67.260000000000005</v>
          </cell>
        </row>
        <row r="1285">
          <cell r="A1285" t="str">
            <v>72137</v>
          </cell>
          <cell r="B1285" t="str">
            <v>Piso industrial alta resistencia espessura 12mm, incluso juntas de dil atacao plasticas e polimento mecanizado</v>
          </cell>
          <cell r="C1285" t="str">
            <v>m²</v>
          </cell>
          <cell r="D1285">
            <v>80.23</v>
          </cell>
        </row>
        <row r="1286">
          <cell r="A1286" t="str">
            <v>72815</v>
          </cell>
          <cell r="B1286" t="str">
            <v>Aplicação de tinta a base de epóxi sobre piso</v>
          </cell>
          <cell r="C1286" t="str">
            <v>m²</v>
          </cell>
          <cell r="D1286">
            <v>34.14</v>
          </cell>
        </row>
        <row r="1287">
          <cell r="A1287" t="str">
            <v>72138</v>
          </cell>
          <cell r="B1287" t="str">
            <v>Piso em granito branco 50x50cm levigado espessura 2cm, assentado com argamassa colante dupla colagem, com rejuntamento em cimento branco</v>
          </cell>
          <cell r="C1287" t="str">
            <v>m²</v>
          </cell>
          <cell r="D1287">
            <v>345.14</v>
          </cell>
        </row>
        <row r="1288">
          <cell r="A1288" t="str">
            <v>73340</v>
          </cell>
          <cell r="B1288" t="str">
            <v>Custo horário c/ materiais na operação - caminhão carroceria MERCEDES BENZ - 1418/48 hp</v>
          </cell>
          <cell r="C1288" t="str">
            <v>h</v>
          </cell>
          <cell r="D1288">
            <v>66.77</v>
          </cell>
        </row>
        <row r="1289">
          <cell r="A1289" t="str">
            <v>73343</v>
          </cell>
          <cell r="B1289" t="str">
            <v>Vibrador de imersão motor gás 3,5cv tubo de 48x480mm (ci) c/mangote de 5m comp -excl operador</v>
          </cell>
          <cell r="C1289" t="str">
            <v>h</v>
          </cell>
          <cell r="D1289">
            <v>0.42</v>
          </cell>
        </row>
        <row r="1290">
          <cell r="A1290" t="str">
            <v>73353</v>
          </cell>
          <cell r="B1290" t="str">
            <v>Compactador de pneus auto-propulsor diesel 76hp c/7 pneus-ci- peso 5,5/20t incl operador</v>
          </cell>
          <cell r="C1290" t="str">
            <v>h</v>
          </cell>
          <cell r="D1290">
            <v>53.6</v>
          </cell>
        </row>
        <row r="1291">
          <cell r="A1291" t="str">
            <v>73354</v>
          </cell>
          <cell r="B1291" t="str">
            <v>Maquina de juntas gás 8,25cv part manual (ci) incl operador</v>
          </cell>
          <cell r="C1291" t="str">
            <v>h</v>
          </cell>
          <cell r="D1291">
            <v>19.059999999999999</v>
          </cell>
        </row>
        <row r="1292">
          <cell r="A1292" t="str">
            <v>73361</v>
          </cell>
          <cell r="B1292" t="str">
            <v>Concreto ciclópico fck=10mpa 30% pedra de mão inclusive lançamento</v>
          </cell>
          <cell r="C1292" t="str">
            <v>m³</v>
          </cell>
          <cell r="D1292">
            <v>316</v>
          </cell>
        </row>
        <row r="1293">
          <cell r="A1293" t="str">
            <v>73367</v>
          </cell>
          <cell r="B1293" t="str">
            <v>Rompedor pneumático 32,6kg consumo ar 38,8l (ci) s/operador ponteira e mangueira - frequência de impactos 1110 imp/min</v>
          </cell>
          <cell r="C1293" t="str">
            <v>h</v>
          </cell>
          <cell r="D1293">
            <v>1.43</v>
          </cell>
        </row>
        <row r="1294">
          <cell r="A1294" t="str">
            <v>74021/001</v>
          </cell>
          <cell r="B1294" t="str">
            <v>Ensaios de terraplenagem - corpo do atérro</v>
          </cell>
          <cell r="C1294" t="str">
            <v>m³</v>
          </cell>
          <cell r="D1294">
            <v>0.39</v>
          </cell>
        </row>
        <row r="1295">
          <cell r="A1295" t="str">
            <v>74021/002</v>
          </cell>
          <cell r="B1295" t="str">
            <v>Ensaio de terraplenagem - camada final do atérro</v>
          </cell>
          <cell r="C1295" t="str">
            <v>m³</v>
          </cell>
          <cell r="D1295">
            <v>1.23</v>
          </cell>
        </row>
        <row r="1296">
          <cell r="A1296" t="str">
            <v>74021/003</v>
          </cell>
          <cell r="B1296" t="str">
            <v>Ensaios de regularização do subleito</v>
          </cell>
          <cell r="C1296" t="str">
            <v>m²</v>
          </cell>
          <cell r="D1296">
            <v>0.57999999999999996</v>
          </cell>
        </row>
        <row r="1297">
          <cell r="A1297" t="str">
            <v>74021/004</v>
          </cell>
          <cell r="B1297" t="str">
            <v>Ensaios de reforco do subleito</v>
          </cell>
          <cell r="C1297" t="str">
            <v>m³</v>
          </cell>
          <cell r="D1297">
            <v>1.03</v>
          </cell>
        </row>
        <row r="1298">
          <cell r="A1298" t="str">
            <v>74021/005</v>
          </cell>
          <cell r="B1298" t="str">
            <v>Ensaios de sub base de solo melhorado com cimento</v>
          </cell>
          <cell r="C1298" t="str">
            <v>m³</v>
          </cell>
          <cell r="D1298">
            <v>1.03</v>
          </cell>
        </row>
        <row r="1299">
          <cell r="A1299" t="str">
            <v>74021/006</v>
          </cell>
          <cell r="B1299" t="str">
            <v>Ensaios de base estabilizada granulometricamente</v>
          </cell>
          <cell r="C1299" t="str">
            <v>m³</v>
          </cell>
          <cell r="D1299">
            <v>1.1100000000000001</v>
          </cell>
        </row>
        <row r="1300">
          <cell r="A1300" t="str">
            <v>74021/007</v>
          </cell>
          <cell r="B1300" t="str">
            <v>Ensaio de base de solo melhorado com cimento</v>
          </cell>
          <cell r="C1300" t="str">
            <v>m³</v>
          </cell>
          <cell r="D1300">
            <v>1.03</v>
          </cell>
        </row>
        <row r="1301">
          <cell r="A1301" t="str">
            <v>74021/008</v>
          </cell>
          <cell r="B1301" t="str">
            <v>Ensaios de base de solo cimento</v>
          </cell>
          <cell r="C1301" t="str">
            <v>m³</v>
          </cell>
          <cell r="D1301">
            <v>1.1299999999999999</v>
          </cell>
        </row>
        <row r="1302">
          <cell r="A1302" t="str">
            <v>74022/001</v>
          </cell>
          <cell r="B1302" t="str">
            <v>Ensaio de penetração - material betuminoso</v>
          </cell>
          <cell r="C1302" t="str">
            <v>un</v>
          </cell>
          <cell r="D1302">
            <v>87.89</v>
          </cell>
        </row>
        <row r="1303">
          <cell r="A1303" t="str">
            <v>74022/002</v>
          </cell>
          <cell r="B1303" t="str">
            <v>Ensaio de viscosidade saybolt - furol - material betuminoso</v>
          </cell>
          <cell r="C1303" t="str">
            <v>un</v>
          </cell>
          <cell r="D1303">
            <v>113.74</v>
          </cell>
        </row>
        <row r="1304">
          <cell r="A1304" t="str">
            <v>74022/003</v>
          </cell>
          <cell r="B1304" t="str">
            <v>Ensaio de determinação da peneiração - emulsão asfáltica</v>
          </cell>
          <cell r="C1304" t="str">
            <v>un</v>
          </cell>
          <cell r="D1304">
            <v>103.4</v>
          </cell>
        </row>
        <row r="1305">
          <cell r="A1305" t="str">
            <v>74022/004</v>
          </cell>
          <cell r="B1305" t="str">
            <v>Ensaio de determinação da sedimentação - emulsão asfáltica</v>
          </cell>
          <cell r="C1305" t="str">
            <v>un</v>
          </cell>
          <cell r="D1305">
            <v>113.74</v>
          </cell>
        </row>
        <row r="1306">
          <cell r="A1306" t="str">
            <v>74022/005</v>
          </cell>
          <cell r="B1306" t="str">
            <v>Ensaio de determinação do teor de betume - cimento asfáltico de petróleo</v>
          </cell>
          <cell r="C1306" t="str">
            <v>un</v>
          </cell>
          <cell r="D1306">
            <v>90.47</v>
          </cell>
        </row>
        <row r="1307">
          <cell r="A1307" t="str">
            <v>74022/006</v>
          </cell>
          <cell r="B1307" t="str">
            <v>Ensaio de granulometria por peneiramento - solos</v>
          </cell>
          <cell r="C1307" t="str">
            <v>un</v>
          </cell>
          <cell r="D1307">
            <v>82.72</v>
          </cell>
        </row>
        <row r="1308">
          <cell r="A1308" t="str">
            <v>74022/007</v>
          </cell>
          <cell r="B1308" t="str">
            <v>Ensaio de granulometria por peneiramento e sedimentação - solos</v>
          </cell>
          <cell r="C1308" t="str">
            <v>un</v>
          </cell>
          <cell r="D1308">
            <v>98.23</v>
          </cell>
        </row>
        <row r="1309">
          <cell r="A1309" t="str">
            <v>74022/008</v>
          </cell>
          <cell r="B1309" t="str">
            <v>Ensaio de limite de liquidez - solos</v>
          </cell>
          <cell r="C1309" t="str">
            <v>un</v>
          </cell>
          <cell r="D1309">
            <v>51.7</v>
          </cell>
        </row>
        <row r="1310">
          <cell r="A1310" t="str">
            <v>74022/009</v>
          </cell>
          <cell r="B1310" t="str">
            <v>Ensaio de limite de plasticidade - solos</v>
          </cell>
          <cell r="C1310" t="str">
            <v>un</v>
          </cell>
          <cell r="D1310">
            <v>46.53</v>
          </cell>
        </row>
        <row r="1311">
          <cell r="A1311" t="str">
            <v>74022/010</v>
          </cell>
          <cell r="B1311" t="str">
            <v>Ensaio de compactação - amostras não trabalhadas - energia normal - solos</v>
          </cell>
          <cell r="C1311" t="str">
            <v>un</v>
          </cell>
          <cell r="D1311">
            <v>98.23</v>
          </cell>
        </row>
        <row r="1312">
          <cell r="A1312" t="str">
            <v>74022/011</v>
          </cell>
          <cell r="B1312" t="str">
            <v>Ensaio de compactação - amostras não trabalhadas - energia intermediária - solos</v>
          </cell>
          <cell r="C1312" t="str">
            <v>un</v>
          </cell>
          <cell r="D1312">
            <v>149.93</v>
          </cell>
        </row>
        <row r="1313">
          <cell r="A1313" t="str">
            <v>74022/012</v>
          </cell>
          <cell r="B1313" t="str">
            <v>Ensaio de compactação - amostras não trabalhadas - energia modificada - solos</v>
          </cell>
          <cell r="C1313" t="str">
            <v>un</v>
          </cell>
          <cell r="D1313">
            <v>196.46</v>
          </cell>
        </row>
        <row r="1314">
          <cell r="A1314" t="str">
            <v>74022/013</v>
          </cell>
          <cell r="B1314" t="str">
            <v>Ensaio de compactação - amostras trabalhadas - solos</v>
          </cell>
          <cell r="C1314" t="str">
            <v>un</v>
          </cell>
          <cell r="D1314">
            <v>103.4</v>
          </cell>
        </row>
        <row r="1315">
          <cell r="A1315" t="str">
            <v>74022/014</v>
          </cell>
          <cell r="B1315" t="str">
            <v>Ensaio de massa específica - in situ - método frasco de areia - solos</v>
          </cell>
          <cell r="C1315" t="str">
            <v>un</v>
          </cell>
          <cell r="D1315">
            <v>36.19</v>
          </cell>
        </row>
        <row r="1316">
          <cell r="A1316" t="str">
            <v>74022/015</v>
          </cell>
          <cell r="B1316" t="str">
            <v>Ensaio de massa específica - in situ - método balão de borracha - solos</v>
          </cell>
          <cell r="C1316" t="str">
            <v>un</v>
          </cell>
          <cell r="D1316">
            <v>41.36</v>
          </cell>
        </row>
        <row r="1317">
          <cell r="A1317" t="str">
            <v>74022/016</v>
          </cell>
          <cell r="B1317" t="str">
            <v>Ensaio de densidade real - solos</v>
          </cell>
          <cell r="C1317" t="str">
            <v>un</v>
          </cell>
          <cell r="D1317">
            <v>46.53</v>
          </cell>
        </row>
        <row r="1318">
          <cell r="A1318" t="str">
            <v>74022/017</v>
          </cell>
          <cell r="B1318" t="str">
            <v>Ensaio de abrasao los angeles - agregados</v>
          </cell>
          <cell r="C1318" t="str">
            <v>un</v>
          </cell>
          <cell r="D1318">
            <v>217.14</v>
          </cell>
        </row>
        <row r="1319">
          <cell r="A1319" t="str">
            <v>74022/018</v>
          </cell>
          <cell r="B1319" t="str">
            <v>Ensaio de massa específica - in situ - emprego do óleo - solos</v>
          </cell>
          <cell r="C1319" t="str">
            <v>un</v>
          </cell>
          <cell r="D1319">
            <v>56.87</v>
          </cell>
        </row>
        <row r="1320">
          <cell r="A1320" t="str">
            <v>74022/019</v>
          </cell>
          <cell r="B1320" t="str">
            <v>Ensaio de índice de suporte califórnia - amostras não trabalhadas - energia normal - solos</v>
          </cell>
          <cell r="C1320" t="str">
            <v>un</v>
          </cell>
          <cell r="D1320">
            <v>118.91</v>
          </cell>
        </row>
        <row r="1321">
          <cell r="A1321" t="str">
            <v>74022/020</v>
          </cell>
          <cell r="B1321" t="str">
            <v>Ensaio de índice de suporte califórnia - amostras não trabalhadas - energia intermediária - solos</v>
          </cell>
          <cell r="C1321" t="str">
            <v>un</v>
          </cell>
          <cell r="D1321">
            <v>134.41999999999999</v>
          </cell>
        </row>
        <row r="1322">
          <cell r="A1322" t="str">
            <v>74022/021</v>
          </cell>
          <cell r="B1322" t="str">
            <v>Ensaio de índice de suporte califórnia - amostras não trabalhadas - energia modificada - solos</v>
          </cell>
          <cell r="C1322" t="str">
            <v>un</v>
          </cell>
          <cell r="D1322">
            <v>144.76</v>
          </cell>
        </row>
        <row r="1323">
          <cell r="A1323" t="str">
            <v>74022/022</v>
          </cell>
          <cell r="B1323" t="str">
            <v>Ensaio de teor de umidade - método expedito do álcool - solos</v>
          </cell>
          <cell r="C1323" t="str">
            <v>un</v>
          </cell>
          <cell r="D1323">
            <v>31.02</v>
          </cell>
        </row>
        <row r="1324">
          <cell r="A1324" t="str">
            <v>74022/023</v>
          </cell>
          <cell r="B1324" t="str">
            <v>Ensaio de teor de umidade - processo speedy - solos e agregados miudos</v>
          </cell>
          <cell r="C1324" t="str">
            <v>un</v>
          </cell>
          <cell r="D1324">
            <v>31.02</v>
          </cell>
        </row>
        <row r="1325">
          <cell r="A1325" t="str">
            <v>74022/024</v>
          </cell>
          <cell r="B1325" t="str">
            <v>Ensaio de teor de umidade - em laboratorio - solos</v>
          </cell>
          <cell r="C1325" t="str">
            <v>un</v>
          </cell>
          <cell r="D1325">
            <v>41.36</v>
          </cell>
        </row>
        <row r="1326">
          <cell r="A1326" t="str">
            <v>73798/003</v>
          </cell>
          <cell r="B1326" t="str">
            <v>Duto espiral flexível singelo pead d=75mm(3") revestido com pvc com fio guia de aço galvanizado, lançado direto no solo, incl conexões</v>
          </cell>
          <cell r="C1326" t="str">
            <v>m</v>
          </cell>
          <cell r="D1326">
            <v>35.46</v>
          </cell>
        </row>
        <row r="1327">
          <cell r="A1327" t="str">
            <v>72259</v>
          </cell>
          <cell r="B1327" t="str">
            <v>Terminal ou conector de pressão - para cabo 10mm2 - fornecimento e instalação</v>
          </cell>
          <cell r="C1327" t="str">
            <v>un</v>
          </cell>
          <cell r="D1327">
            <v>10.36</v>
          </cell>
        </row>
        <row r="1328">
          <cell r="A1328" t="str">
            <v>72260</v>
          </cell>
          <cell r="B1328" t="str">
            <v>Terminal ou conector de pressão - para cabo 16mm2 - fornecimento e instalação</v>
          </cell>
          <cell r="C1328" t="str">
            <v>un</v>
          </cell>
          <cell r="D1328">
            <v>10.31</v>
          </cell>
        </row>
        <row r="1329">
          <cell r="A1329" t="str">
            <v>72261</v>
          </cell>
          <cell r="B1329" t="str">
            <v>Terminal ou conector de pressão - para cabo 25mm2 - fornecimento e instalação</v>
          </cell>
          <cell r="C1329" t="str">
            <v>un</v>
          </cell>
          <cell r="D1329">
            <v>11.02</v>
          </cell>
        </row>
        <row r="1330">
          <cell r="A1330" t="str">
            <v>72262</v>
          </cell>
          <cell r="B1330" t="str">
            <v>Terminal ou conector de pressão - para cabo 35mm2 - fornecimento e instalação</v>
          </cell>
          <cell r="C1330" t="str">
            <v>un</v>
          </cell>
          <cell r="D1330">
            <v>11.02</v>
          </cell>
        </row>
        <row r="1331">
          <cell r="A1331" t="str">
            <v>72263</v>
          </cell>
          <cell r="B1331" t="str">
            <v>Terminal ou conector de pressão - para cabo 50mm2 - fornecimento e instalação</v>
          </cell>
          <cell r="C1331" t="str">
            <v>un</v>
          </cell>
          <cell r="D1331">
            <v>14.82</v>
          </cell>
        </row>
        <row r="1332">
          <cell r="A1332" t="str">
            <v>72264</v>
          </cell>
          <cell r="B1332" t="str">
            <v>Terminal ou conector de pressão - para cabo 70mm2 - fornecimento e instalação</v>
          </cell>
          <cell r="C1332" t="str">
            <v>un</v>
          </cell>
          <cell r="D1332">
            <v>14.95</v>
          </cell>
        </row>
        <row r="1333">
          <cell r="A1333" t="str">
            <v>72265</v>
          </cell>
          <cell r="B1333" t="str">
            <v>Terminal ou conector de pressão - para cabo 95mm2 - fornecimento e instalação</v>
          </cell>
          <cell r="C1333" t="str">
            <v>un</v>
          </cell>
          <cell r="D1333">
            <v>18.34</v>
          </cell>
        </row>
        <row r="1334">
          <cell r="A1334" t="str">
            <v>72266</v>
          </cell>
          <cell r="B1334" t="str">
            <v>Terminal ou conector de pressão - para cabo 120mm2 - fornecimento e instalação</v>
          </cell>
          <cell r="C1334" t="str">
            <v>un</v>
          </cell>
          <cell r="D1334">
            <v>24.75</v>
          </cell>
        </row>
        <row r="1335">
          <cell r="A1335" t="str">
            <v>72267</v>
          </cell>
          <cell r="B1335" t="str">
            <v>Terminal ou conector de pressão - para cabo 150mm2 - fornecimento e instalação</v>
          </cell>
          <cell r="C1335" t="str">
            <v>un</v>
          </cell>
          <cell r="D1335">
            <v>24.99</v>
          </cell>
        </row>
        <row r="1336">
          <cell r="A1336" t="str">
            <v>72268</v>
          </cell>
          <cell r="B1336" t="str">
            <v>Terminal ou conector de pressão - para cabo 185mm2 - fornecimento e instalação</v>
          </cell>
          <cell r="C1336" t="str">
            <v>un</v>
          </cell>
          <cell r="D1336">
            <v>26.1</v>
          </cell>
        </row>
        <row r="1337">
          <cell r="A1337" t="str">
            <v>72269</v>
          </cell>
          <cell r="B1337" t="str">
            <v>Terminal ou conector de pressão - para cabo 240mm2 - fornecimento e instalação</v>
          </cell>
          <cell r="C1337" t="str">
            <v>un</v>
          </cell>
          <cell r="D1337">
            <v>30.24</v>
          </cell>
        </row>
        <row r="1338">
          <cell r="A1338" t="str">
            <v>72270</v>
          </cell>
          <cell r="B1338" t="str">
            <v>Terminal ou conector de pressão - para cabo 300mm2 - fornecimento e instalação</v>
          </cell>
          <cell r="C1338" t="str">
            <v>un</v>
          </cell>
          <cell r="D1338">
            <v>38.03</v>
          </cell>
        </row>
        <row r="1339">
          <cell r="A1339" t="str">
            <v>72271</v>
          </cell>
          <cell r="B1339" t="str">
            <v>Conector parafuso fendido split-bolt - para cabo de 16mm2 - fornecimento e instalação</v>
          </cell>
          <cell r="C1339" t="str">
            <v>un</v>
          </cell>
          <cell r="D1339">
            <v>8.75</v>
          </cell>
        </row>
        <row r="1340">
          <cell r="A1340" t="str">
            <v>72272</v>
          </cell>
          <cell r="B1340" t="str">
            <v>Conector parafuso fendido split-bolt - para cabo de 35mm2 - fornecimento e instalação</v>
          </cell>
          <cell r="C1340" t="str">
            <v>un</v>
          </cell>
          <cell r="D1340">
            <v>9.86</v>
          </cell>
        </row>
        <row r="1341">
          <cell r="A1341" t="str">
            <v>74022/025</v>
          </cell>
          <cell r="B1341" t="str">
            <v>Ensaio de ponto de fulgor - material betuminoso</v>
          </cell>
          <cell r="C1341" t="str">
            <v>un</v>
          </cell>
          <cell r="D1341">
            <v>82.72</v>
          </cell>
        </row>
        <row r="1342">
          <cell r="A1342" t="str">
            <v>74022/026</v>
          </cell>
          <cell r="B1342" t="str">
            <v>Ensaio de destilacao - asfalto diluido</v>
          </cell>
          <cell r="C1342" t="str">
            <v>un</v>
          </cell>
          <cell r="D1342">
            <v>134.41999999999999</v>
          </cell>
        </row>
        <row r="1343">
          <cell r="A1343" t="str">
            <v>74022/027</v>
          </cell>
          <cell r="B1343" t="str">
            <v>Ensaio de controle de taxa de Aplicação de ligante betuminoso</v>
          </cell>
          <cell r="C1343" t="str">
            <v>un</v>
          </cell>
          <cell r="D1343">
            <v>36.19</v>
          </cell>
        </row>
        <row r="1344">
          <cell r="A1344" t="str">
            <v>74022/028</v>
          </cell>
          <cell r="B1344" t="str">
            <v>Ensaio de susceptibilidade térmica - índice pfeiffer - material asfáltico</v>
          </cell>
          <cell r="C1344" t="str">
            <v>un</v>
          </cell>
          <cell r="D1344">
            <v>129.25</v>
          </cell>
        </row>
        <row r="1345">
          <cell r="A1345" t="str">
            <v>74022/029</v>
          </cell>
          <cell r="B1345" t="str">
            <v>Ensaio de espuma - material asfáltico</v>
          </cell>
          <cell r="C1345" t="str">
            <v>un</v>
          </cell>
          <cell r="D1345">
            <v>93.06</v>
          </cell>
        </row>
        <row r="1346">
          <cell r="A1346" t="str">
            <v>74022/030</v>
          </cell>
          <cell r="B1346" t="str">
            <v>Ensaio de resistência a compressão simples - concreto</v>
          </cell>
          <cell r="C1346" t="str">
            <v>un</v>
          </cell>
          <cell r="D1346">
            <v>93.06</v>
          </cell>
        </row>
        <row r="1347">
          <cell r="A1347" t="str">
            <v>74022/031</v>
          </cell>
          <cell r="B1347" t="str">
            <v>Ensaio de resistência a tração por compressão diametral - concreto</v>
          </cell>
          <cell r="C1347" t="str">
            <v>un</v>
          </cell>
          <cell r="D1347">
            <v>93.06</v>
          </cell>
        </row>
        <row r="1348">
          <cell r="A1348" t="str">
            <v>74022/032</v>
          </cell>
          <cell r="B1348" t="str">
            <v>Ensaio de resistência a tração na flexão de concreto</v>
          </cell>
          <cell r="C1348" t="str">
            <v>un</v>
          </cell>
          <cell r="D1348">
            <v>103.4</v>
          </cell>
        </row>
        <row r="1349">
          <cell r="A1349" t="str">
            <v>74022/033</v>
          </cell>
          <cell r="B1349" t="str">
            <v>Ensaio de resiliencia - solos</v>
          </cell>
          <cell r="C1349" t="str">
            <v>un</v>
          </cell>
          <cell r="D1349">
            <v>666.94</v>
          </cell>
        </row>
        <row r="1350">
          <cell r="A1350" t="str">
            <v>74022/034</v>
          </cell>
          <cell r="B1350" t="str">
            <v>Ensaio de resiliencia - misturas betuminosas</v>
          </cell>
          <cell r="C1350" t="str">
            <v>un</v>
          </cell>
          <cell r="D1350">
            <v>139.59</v>
          </cell>
        </row>
        <row r="1351">
          <cell r="A1351" t="str">
            <v>74022/035</v>
          </cell>
          <cell r="B1351" t="str">
            <v>Ensaio de percentagem de betume - misturas betuminosas</v>
          </cell>
          <cell r="C1351" t="str">
            <v>un</v>
          </cell>
          <cell r="D1351">
            <v>77.55</v>
          </cell>
        </row>
        <row r="1352">
          <cell r="A1352" t="str">
            <v>74022/036</v>
          </cell>
          <cell r="B1352" t="str">
            <v>Ensaio de adesividade - resistência a água - emulsão asfáltica</v>
          </cell>
          <cell r="C1352" t="str">
            <v>un</v>
          </cell>
          <cell r="D1352">
            <v>62.04</v>
          </cell>
        </row>
        <row r="1353">
          <cell r="A1353" t="str">
            <v>74022/037</v>
          </cell>
          <cell r="B1353" t="str">
            <v>Ensaio de adesividade a ligante betuminoso - agregado graudo</v>
          </cell>
          <cell r="C1353" t="str">
            <v>un</v>
          </cell>
          <cell r="D1353">
            <v>51.7</v>
          </cell>
        </row>
        <row r="1354">
          <cell r="A1354" t="str">
            <v>74022/038</v>
          </cell>
          <cell r="B1354" t="str">
            <v>Ensaio de expansibilidade - solos</v>
          </cell>
          <cell r="C1354" t="str">
            <v>un</v>
          </cell>
          <cell r="D1354">
            <v>74.959999999999994</v>
          </cell>
        </row>
        <row r="1355">
          <cell r="A1355" t="str">
            <v>74022/039</v>
          </cell>
          <cell r="B1355" t="str">
            <v>Preparacao de amostras para ensaio de caracterizacao - solos</v>
          </cell>
          <cell r="C1355" t="str">
            <v>un</v>
          </cell>
          <cell r="D1355">
            <v>56.87</v>
          </cell>
        </row>
        <row r="1356">
          <cell r="A1356" t="str">
            <v>74022/040</v>
          </cell>
          <cell r="B1356" t="str">
            <v>Ensaio marshall - mistura betuminosa a quente</v>
          </cell>
          <cell r="C1356" t="str">
            <v>un</v>
          </cell>
          <cell r="D1356">
            <v>180.95</v>
          </cell>
        </row>
        <row r="1357">
          <cell r="A1357" t="str">
            <v>74022/041</v>
          </cell>
          <cell r="B1357" t="str">
            <v>Ensaio de determinação do índice de forma - agregados</v>
          </cell>
          <cell r="C1357" t="str">
            <v>un</v>
          </cell>
          <cell r="D1357">
            <v>51.7</v>
          </cell>
        </row>
        <row r="1358">
          <cell r="A1358" t="str">
            <v>74022/042</v>
          </cell>
          <cell r="B1358" t="str">
            <v>Ensaio de equivalente em areia - solos</v>
          </cell>
          <cell r="C1358" t="str">
            <v>un</v>
          </cell>
          <cell r="D1358">
            <v>46.53</v>
          </cell>
        </row>
        <row r="1359">
          <cell r="A1359" t="str">
            <v>72250</v>
          </cell>
          <cell r="B1359" t="str">
            <v>Cabo de cobre nu 10mm2 - fornecimento e instalação</v>
          </cell>
          <cell r="C1359" t="str">
            <v>m</v>
          </cell>
          <cell r="D1359">
            <v>6.29</v>
          </cell>
        </row>
        <row r="1360">
          <cell r="A1360" t="str">
            <v>72251</v>
          </cell>
          <cell r="B1360" t="str">
            <v>Cabo de cobre nu 16mm2 - fornecimento e instalação</v>
          </cell>
          <cell r="C1360" t="str">
            <v>m</v>
          </cell>
          <cell r="D1360">
            <v>9.24</v>
          </cell>
        </row>
        <row r="1361">
          <cell r="A1361" t="str">
            <v>72252</v>
          </cell>
          <cell r="B1361" t="str">
            <v>Cabo de cobre nu 25mm2 - fornecimento e instalação</v>
          </cell>
          <cell r="C1361" t="str">
            <v>m</v>
          </cell>
          <cell r="D1361">
            <v>13.47</v>
          </cell>
        </row>
        <row r="1362">
          <cell r="A1362" t="str">
            <v>72253</v>
          </cell>
          <cell r="B1362" t="str">
            <v>Cabo de cobre nu 35mm2 - fornecimento e instalação</v>
          </cell>
          <cell r="C1362" t="str">
            <v>m</v>
          </cell>
          <cell r="D1362">
            <v>17.96</v>
          </cell>
        </row>
        <row r="1363">
          <cell r="A1363" t="str">
            <v>72254</v>
          </cell>
          <cell r="B1363" t="str">
            <v>Cabo de cobre nu 50mm2 - fornecimento e instalação</v>
          </cell>
          <cell r="C1363" t="str">
            <v>m</v>
          </cell>
          <cell r="D1363">
            <v>25.47</v>
          </cell>
        </row>
        <row r="1364">
          <cell r="A1364" t="str">
            <v>72255</v>
          </cell>
          <cell r="B1364" t="str">
            <v>Cabo de cobre nu 70mm2 - fornecimento e instalação</v>
          </cell>
          <cell r="C1364" t="str">
            <v>m</v>
          </cell>
          <cell r="D1364">
            <v>33.35</v>
          </cell>
        </row>
        <row r="1365">
          <cell r="A1365" t="str">
            <v>72256</v>
          </cell>
          <cell r="B1365" t="str">
            <v>Cabo de cobre nu 95mm2 - fornecimento e instalação</v>
          </cell>
          <cell r="C1365" t="str">
            <v>m</v>
          </cell>
          <cell r="D1365">
            <v>43.85</v>
          </cell>
        </row>
        <row r="1366">
          <cell r="A1366" t="str">
            <v>72257</v>
          </cell>
          <cell r="B1366" t="str">
            <v>Cabo de cobre nu 120mm2 - fornecimento e instalação</v>
          </cell>
          <cell r="C1366" t="str">
            <v>m</v>
          </cell>
          <cell r="D1366">
            <v>57.14</v>
          </cell>
        </row>
        <row r="1367">
          <cell r="A1367" t="str">
            <v>73688</v>
          </cell>
          <cell r="B1367" t="str">
            <v>Cabo telefônico ctp-apl-50, 30 pares (uso externo) - fornecimento e instalação</v>
          </cell>
          <cell r="C1367" t="str">
            <v>m</v>
          </cell>
          <cell r="D1367">
            <v>18.43</v>
          </cell>
        </row>
        <row r="1368">
          <cell r="A1368" t="str">
            <v>73689</v>
          </cell>
          <cell r="B1368" t="str">
            <v>Cabo telefônico ctp-apl-50, 20 pares (uso externo) - fornecimento e instalação</v>
          </cell>
          <cell r="C1368" t="str">
            <v>m</v>
          </cell>
          <cell r="D1368">
            <v>13.34</v>
          </cell>
        </row>
        <row r="1369">
          <cell r="A1369" t="str">
            <v>73690</v>
          </cell>
          <cell r="B1369" t="str">
            <v>Cabo telefônico ctp-apl-50, 10 pares (uso externo) - fornecimento e instalação</v>
          </cell>
          <cell r="C1369" t="str">
            <v>m</v>
          </cell>
          <cell r="D1369">
            <v>8.31</v>
          </cell>
        </row>
        <row r="1370">
          <cell r="A1370" t="str">
            <v>73861/001</v>
          </cell>
          <cell r="B1370" t="str">
            <v>Condulete 1/2" em liga de alumínio fundido tipo b - fornecimento e instalação</v>
          </cell>
          <cell r="C1370" t="str">
            <v>un</v>
          </cell>
          <cell r="D1370">
            <v>9.06</v>
          </cell>
        </row>
        <row r="1371">
          <cell r="A1371" t="str">
            <v>73861/002</v>
          </cell>
          <cell r="B1371" t="str">
            <v>Condulete 3/4" em liga de alumínio fundido tipo "b" - fornecimento e instalação</v>
          </cell>
          <cell r="C1371" t="str">
            <v>un</v>
          </cell>
          <cell r="D1371">
            <v>9.99</v>
          </cell>
        </row>
        <row r="1372">
          <cell r="A1372" t="str">
            <v>73861/003</v>
          </cell>
          <cell r="B1372" t="str">
            <v>Condulete 1" em liga de alumínio fundido tipo "b" - fornecimento e instalação</v>
          </cell>
          <cell r="C1372" t="str">
            <v>un</v>
          </cell>
          <cell r="D1372">
            <v>12.47</v>
          </cell>
        </row>
        <row r="1373">
          <cell r="A1373" t="str">
            <v>73861/004</v>
          </cell>
          <cell r="B1373" t="str">
            <v>Condulete 1/2" em liga de alumínio fundido tipo "c" - fornecimento e instalação</v>
          </cell>
          <cell r="C1373" t="str">
            <v>un</v>
          </cell>
          <cell r="D1373">
            <v>8.4</v>
          </cell>
        </row>
        <row r="1374">
          <cell r="A1374" t="str">
            <v>73861/005</v>
          </cell>
          <cell r="B1374" t="str">
            <v>Condulete 3/4" em liga de alumínio fundido tipo "c" - fornecimento e instalação</v>
          </cell>
          <cell r="C1374" t="str">
            <v>un</v>
          </cell>
          <cell r="D1374">
            <v>11.12</v>
          </cell>
        </row>
        <row r="1375">
          <cell r="A1375" t="str">
            <v>73861/006</v>
          </cell>
          <cell r="B1375" t="str">
            <v>Condulete 1" em liga de alumínio fundido tipo "c" - fornecimento e instalação</v>
          </cell>
          <cell r="C1375" t="str">
            <v>un</v>
          </cell>
          <cell r="D1375">
            <v>13.7</v>
          </cell>
        </row>
        <row r="1376">
          <cell r="A1376" t="str">
            <v>74159/001</v>
          </cell>
          <cell r="B1376" t="str">
            <v>Soleira em ardósia largura 15cm assentada com argamassa de cimento e areia traço 1:4 rejunte em cimento branco</v>
          </cell>
          <cell r="C1376" t="str">
            <v>m</v>
          </cell>
          <cell r="D1376">
            <v>13.53</v>
          </cell>
        </row>
        <row r="1377">
          <cell r="A1377" t="str">
            <v>74192/001</v>
          </cell>
          <cell r="B1377" t="str">
            <v>Soleira em marmorite largura 15cm sobre argamassa traço 1:4 (cimento e areia)</v>
          </cell>
          <cell r="C1377" t="str">
            <v>m</v>
          </cell>
          <cell r="D1377">
            <v>85.47</v>
          </cell>
        </row>
        <row r="1378">
          <cell r="A1378" t="str">
            <v>74111/001</v>
          </cell>
          <cell r="B1378" t="str">
            <v>Soleira de mármore branco, largura 5cm, espessura 3cm, assentada com argamassa colante</v>
          </cell>
          <cell r="C1378" t="str">
            <v>m</v>
          </cell>
          <cell r="D1378">
            <v>32.049999999999997</v>
          </cell>
        </row>
        <row r="1379">
          <cell r="A1379" t="str">
            <v>72194</v>
          </cell>
          <cell r="B1379" t="str">
            <v>Recolocação de rodapé de madeira e cordão, considerando reaproveitamento do material</v>
          </cell>
          <cell r="C1379" t="str">
            <v>m</v>
          </cell>
          <cell r="D1379">
            <v>3.89</v>
          </cell>
        </row>
        <row r="1380">
          <cell r="A1380" t="str">
            <v>73886/001</v>
          </cell>
          <cell r="B1380" t="str">
            <v>Rodapé em madeira, altura 7cm, fixado em peças de madeira</v>
          </cell>
          <cell r="C1380" t="str">
            <v>m</v>
          </cell>
          <cell r="D1380">
            <v>12.18</v>
          </cell>
        </row>
        <row r="1381">
          <cell r="A1381" t="str">
            <v>40904</v>
          </cell>
          <cell r="B1381" t="str">
            <v>Rodapé em ardósia altura 8cm assentado com argamassa traço 1:2:8 (cimento, cal e areia) rejunte em cimento branco</v>
          </cell>
          <cell r="C1381" t="str">
            <v>ml</v>
          </cell>
          <cell r="D1381">
            <v>19.61</v>
          </cell>
        </row>
        <row r="1382">
          <cell r="A1382" t="str">
            <v>73742/001</v>
          </cell>
          <cell r="B1382" t="str">
            <v>Rodapé em mármore branco assentado com argamassa traço 1:2:8 (cimento, cal e areia) altura 7cm</v>
          </cell>
          <cell r="C1382" t="str">
            <v>m</v>
          </cell>
          <cell r="D1382">
            <v>40.35</v>
          </cell>
        </row>
        <row r="1383">
          <cell r="A1383" t="str">
            <v>73850/001</v>
          </cell>
          <cell r="B1383" t="str">
            <v>Rodapé em marmorite, altura 10cm</v>
          </cell>
          <cell r="C1383" t="str">
            <v>m</v>
          </cell>
          <cell r="D1383">
            <v>18.34</v>
          </cell>
        </row>
        <row r="1384">
          <cell r="A1384" t="str">
            <v>68325</v>
          </cell>
          <cell r="B1384" t="str">
            <v>Piso em concreto 20 mpa preparo mecânico, espessura 7cm, incluso selante elástico a base de poliuretano</v>
          </cell>
          <cell r="C1384" t="str">
            <v>m²</v>
          </cell>
          <cell r="D1384">
            <v>39.82</v>
          </cell>
        </row>
        <row r="1385">
          <cell r="A1385" t="str">
            <v>6538</v>
          </cell>
          <cell r="B1385" t="str">
            <v>Trator de esteiras - d6 - depreciação</v>
          </cell>
          <cell r="C1385" t="str">
            <v>h</v>
          </cell>
          <cell r="D1385">
            <v>67</v>
          </cell>
        </row>
        <row r="1386">
          <cell r="A1386" t="str">
            <v>6539</v>
          </cell>
          <cell r="B1386" t="str">
            <v>Trator de esteiras - d6 - juros</v>
          </cell>
          <cell r="C1386" t="str">
            <v>h</v>
          </cell>
          <cell r="D1386">
            <v>21.37</v>
          </cell>
        </row>
        <row r="1387">
          <cell r="A1387" t="str">
            <v>6540</v>
          </cell>
          <cell r="B1387" t="str">
            <v>Trator de esteiras - d6 - manutenção</v>
          </cell>
          <cell r="C1387" t="str">
            <v>h</v>
          </cell>
          <cell r="D1387">
            <v>67</v>
          </cell>
        </row>
        <row r="1388">
          <cell r="A1388" t="str">
            <v>6541</v>
          </cell>
          <cell r="B1388" t="str">
            <v>Trator de esteiras - d6 - custos c/ mat. na operação</v>
          </cell>
          <cell r="C1388" t="str">
            <v>h</v>
          </cell>
          <cell r="D1388">
            <v>82.4</v>
          </cell>
        </row>
        <row r="1389">
          <cell r="A1389" t="str">
            <v>6542</v>
          </cell>
          <cell r="B1389" t="str">
            <v>Trator de esteiras - d6 - mão de obra na operação</v>
          </cell>
          <cell r="C1389" t="str">
            <v>h</v>
          </cell>
          <cell r="D1389">
            <v>17.87</v>
          </cell>
        </row>
        <row r="1390">
          <cell r="A1390" t="str">
            <v>6879</v>
          </cell>
          <cell r="B1390" t="str">
            <v>Rolo compactador de pneus estático, pressão variável, potência 111 hp, peso sem/com lastro 9,5 / 26 t, largura de trabalho 1,90 m - chp diurno. af_07/2014</v>
          </cell>
          <cell r="C1390" t="str">
            <v>chp</v>
          </cell>
          <cell r="D1390">
            <v>117.26</v>
          </cell>
        </row>
        <row r="1391">
          <cell r="A1391" t="str">
            <v>6880</v>
          </cell>
          <cell r="B1391" t="str">
            <v>Rolo compactador de pneus estático, pressão variável, potência 111 hp, peso sem/com lastro 9,5 / 26 t, largura de trabalho 1,90 m - chi diurno. af_07/2014</v>
          </cell>
          <cell r="C1391" t="str">
            <v>chi</v>
          </cell>
          <cell r="D1391">
            <v>42.68</v>
          </cell>
        </row>
        <row r="1392">
          <cell r="A1392" t="str">
            <v>7006</v>
          </cell>
          <cell r="B1392" t="str">
            <v>Extrusora de guias e sarjetas 14hp - chp</v>
          </cell>
          <cell r="C1392" t="str">
            <v>chp</v>
          </cell>
          <cell r="D1392">
            <v>20.11</v>
          </cell>
        </row>
        <row r="1393">
          <cell r="A1393" t="str">
            <v>7008</v>
          </cell>
          <cell r="B1393" t="str">
            <v>Extrusora de guias e sarjetas 14hp - depreciação</v>
          </cell>
          <cell r="C1393" t="str">
            <v>h</v>
          </cell>
          <cell r="D1393">
            <v>7.19</v>
          </cell>
        </row>
        <row r="1394">
          <cell r="A1394" t="str">
            <v>7009</v>
          </cell>
          <cell r="B1394" t="str">
            <v>Extrusora de guias e sarjetas 14hp - juros</v>
          </cell>
          <cell r="C1394" t="str">
            <v>h</v>
          </cell>
          <cell r="D1394">
            <v>2.71</v>
          </cell>
        </row>
        <row r="1395">
          <cell r="A1395" t="str">
            <v>7010</v>
          </cell>
          <cell r="B1395" t="str">
            <v>Extrusora de guias e sarjetas 14hp - manutenção</v>
          </cell>
          <cell r="C1395" t="str">
            <v>h</v>
          </cell>
          <cell r="D1395">
            <v>3.59</v>
          </cell>
        </row>
        <row r="1396">
          <cell r="A1396" t="str">
            <v>7012</v>
          </cell>
          <cell r="B1396" t="str">
            <v>Veículo utilitário tipo pick-up a gasolina com 56,8cv - chp</v>
          </cell>
          <cell r="C1396" t="str">
            <v>chp</v>
          </cell>
          <cell r="D1396">
            <v>78.14</v>
          </cell>
        </row>
        <row r="1397">
          <cell r="A1397" t="str">
            <v>7013</v>
          </cell>
          <cell r="B1397" t="str">
            <v>Veículo utilitário tipo pick-up a gasolina com 56,8cv - depreciação</v>
          </cell>
          <cell r="C1397" t="str">
            <v>h</v>
          </cell>
          <cell r="D1397">
            <v>5.5</v>
          </cell>
        </row>
        <row r="1398">
          <cell r="A1398" t="str">
            <v>7014</v>
          </cell>
          <cell r="B1398" t="str">
            <v>Veículo utilitário tipo pick-up a gasolina com 56,8cv - juros</v>
          </cell>
          <cell r="C1398" t="str">
            <v>h</v>
          </cell>
          <cell r="D1398">
            <v>2.3199999999999998</v>
          </cell>
        </row>
        <row r="1399">
          <cell r="A1399" t="str">
            <v>7015</v>
          </cell>
          <cell r="B1399" t="str">
            <v>Veículo utilitário tipo pick-up a gasolina com 56,8cv - manutenção</v>
          </cell>
          <cell r="C1399" t="str">
            <v>h</v>
          </cell>
          <cell r="D1399">
            <v>4.53</v>
          </cell>
        </row>
        <row r="1400">
          <cell r="A1400" t="str">
            <v>7016</v>
          </cell>
          <cell r="B1400" t="str">
            <v>Veículo utilitário tipo pick-up a gasolina com 56,8cv - custos c/material na operação</v>
          </cell>
          <cell r="C1400" t="str">
            <v>h</v>
          </cell>
          <cell r="D1400">
            <v>49.68</v>
          </cell>
        </row>
        <row r="1401">
          <cell r="A1401" t="str">
            <v>7017</v>
          </cell>
          <cell r="B1401" t="str">
            <v>Mão-de-obra operação diurna - veículo leve</v>
          </cell>
          <cell r="C1401" t="str">
            <v>h</v>
          </cell>
          <cell r="D1401">
            <v>16.09</v>
          </cell>
        </row>
        <row r="1402">
          <cell r="A1402" t="str">
            <v>7018</v>
          </cell>
          <cell r="B1402" t="str">
            <v>Distribuidor de betume 6000l 56cv sob pressão montado sobre chassis de caminhão - chp</v>
          </cell>
          <cell r="C1402" t="str">
            <v>chp</v>
          </cell>
          <cell r="D1402">
            <v>195.11</v>
          </cell>
        </row>
        <row r="1403">
          <cell r="A1403" t="str">
            <v>7019</v>
          </cell>
          <cell r="B1403" t="str">
            <v>Distribuidor de betume 6000l 56cv sob pressão montado sobre chassis de caminhão - depreciação</v>
          </cell>
          <cell r="C1403" t="str">
            <v>h</v>
          </cell>
          <cell r="D1403">
            <v>15.51</v>
          </cell>
        </row>
        <row r="1404">
          <cell r="A1404" t="str">
            <v>7020</v>
          </cell>
          <cell r="B1404" t="str">
            <v>Distribuidor de betume 6000l 56cv sob pressão montado sobre chassis de caminhão - juros</v>
          </cell>
          <cell r="C1404" t="str">
            <v>h</v>
          </cell>
          <cell r="D1404">
            <v>7.75</v>
          </cell>
        </row>
        <row r="1405">
          <cell r="A1405" t="str">
            <v>7021</v>
          </cell>
          <cell r="B1405" t="str">
            <v>Distribuidor de betume 6000l 56cv sob pressão montado sobre chassis de caminhão - manutenção</v>
          </cell>
          <cell r="C1405" t="str">
            <v>h</v>
          </cell>
          <cell r="D1405">
            <v>13.96</v>
          </cell>
        </row>
        <row r="1406">
          <cell r="A1406" t="str">
            <v>7022</v>
          </cell>
          <cell r="B1406" t="str">
            <v>Distribuidor de betume 6000l, 56cv sob pressão montado sobre chassis de caminhão - custos com material operação diurna</v>
          </cell>
          <cell r="C1406" t="str">
            <v>h</v>
          </cell>
          <cell r="D1406">
            <v>157.87</v>
          </cell>
        </row>
        <row r="1407">
          <cell r="A1407" t="str">
            <v>7023</v>
          </cell>
          <cell r="B1407" t="str">
            <v>Distribuidor de betume 6000l 56cv sob pressão montado sobre chassis de caminhão - chi</v>
          </cell>
          <cell r="C1407" t="str">
            <v>chi</v>
          </cell>
          <cell r="D1407">
            <v>23.27</v>
          </cell>
        </row>
        <row r="1408">
          <cell r="A1408" t="str">
            <v>7030</v>
          </cell>
          <cell r="B1408" t="str">
            <v>Tanque estacionário taa com serpentina e capacidade para 30.000l - chp</v>
          </cell>
          <cell r="C1408" t="str">
            <v>chp</v>
          </cell>
          <cell r="D1408">
            <v>142.87</v>
          </cell>
        </row>
        <row r="1409">
          <cell r="A1409" t="str">
            <v>7031</v>
          </cell>
          <cell r="B1409" t="str">
            <v>Tanque estacionário taa com serpentina e capacidade para 30.000l - chi</v>
          </cell>
          <cell r="C1409" t="str">
            <v>chi</v>
          </cell>
          <cell r="D1409">
            <v>1.77</v>
          </cell>
        </row>
        <row r="1410">
          <cell r="A1410" t="str">
            <v>7032</v>
          </cell>
          <cell r="B1410" t="str">
            <v>Tanque estacionário taa com serpentina e capacidade para 30.000l - depreciação</v>
          </cell>
          <cell r="C1410" t="str">
            <v>h</v>
          </cell>
          <cell r="D1410">
            <v>1.36</v>
          </cell>
        </row>
        <row r="1411">
          <cell r="A1411" t="str">
            <v>7033</v>
          </cell>
          <cell r="B1411" t="str">
            <v>Tanque estacionário taa com serpentina e capacidade para 30.000l - juros</v>
          </cell>
          <cell r="C1411" t="str">
            <v>h</v>
          </cell>
          <cell r="D1411">
            <v>0.41</v>
          </cell>
        </row>
        <row r="1412">
          <cell r="A1412" t="str">
            <v>7034</v>
          </cell>
          <cell r="B1412" t="str">
            <v>Tanque estacionário taa com serpentina e capacidade para 30.000l - manutenção</v>
          </cell>
          <cell r="C1412" t="str">
            <v>h</v>
          </cell>
          <cell r="D1412">
            <v>0.94</v>
          </cell>
        </row>
        <row r="1413">
          <cell r="A1413" t="str">
            <v>7035</v>
          </cell>
          <cell r="B1413" t="str">
            <v>Tanque estacionário TAA com serpentina capacidade de 30.000l - custos com material</v>
          </cell>
          <cell r="C1413" t="str">
            <v>h</v>
          </cell>
          <cell r="D1413">
            <v>140.15</v>
          </cell>
        </row>
        <row r="1414">
          <cell r="A1414" t="str">
            <v>75481</v>
          </cell>
          <cell r="B1414" t="str">
            <v>Reboco argamassa traço 1:2 (cal e areia fina peneirada), espessura 0,5 cm, preparo manual da argamassa</v>
          </cell>
          <cell r="C1414" t="str">
            <v>m²</v>
          </cell>
          <cell r="D1414">
            <v>12.98</v>
          </cell>
        </row>
        <row r="1415">
          <cell r="A1415" t="str">
            <v>8260</v>
          </cell>
          <cell r="B1415" t="str">
            <v>Instalação para-raios p/reservatório</v>
          </cell>
          <cell r="C1415" t="str">
            <v>un</v>
          </cell>
          <cell r="D1415">
            <v>2325.5500000000002</v>
          </cell>
        </row>
        <row r="1416">
          <cell r="A1416" t="str">
            <v>76447/001</v>
          </cell>
          <cell r="B1416" t="str">
            <v>Piso cimentado traço 1:3 (cimento e areia) acabamento liso espessura 2 ,5 cm preparo mecânico da argamassa</v>
          </cell>
          <cell r="C1416" t="str">
            <v>m²</v>
          </cell>
          <cell r="D1416">
            <v>33.33</v>
          </cell>
        </row>
        <row r="1417">
          <cell r="A1417" t="str">
            <v>73737/001</v>
          </cell>
          <cell r="B1417" t="str">
            <v>Gradil de alumínio anodizado tipo barra chata para varandas, altura 0, 4m</v>
          </cell>
          <cell r="C1417" t="str">
            <v>m</v>
          </cell>
          <cell r="D1417">
            <v>178.33</v>
          </cell>
        </row>
        <row r="1418">
          <cell r="A1418" t="str">
            <v>73737/002</v>
          </cell>
          <cell r="B1418" t="str">
            <v>Gradil de alumínio anodizado tipo barra chata para varandas, altura 1, 0m</v>
          </cell>
          <cell r="C1418" t="str">
            <v>m</v>
          </cell>
          <cell r="D1418">
            <v>399.71</v>
          </cell>
        </row>
        <row r="1419">
          <cell r="A1419" t="str">
            <v>73737/003</v>
          </cell>
          <cell r="B1419" t="str">
            <v>Gradil de alumínio anodizado tipo barra chata para varandas, altura 1, 2m</v>
          </cell>
          <cell r="C1419" t="str">
            <v>m</v>
          </cell>
          <cell r="D1419">
            <v>470.88</v>
          </cell>
        </row>
        <row r="1420">
          <cell r="A1420" t="str">
            <v>73736/001</v>
          </cell>
          <cell r="B1420" t="str">
            <v>Dobradiça tipo vai e vem em latão polido 3"</v>
          </cell>
          <cell r="C1420" t="str">
            <v>un</v>
          </cell>
          <cell r="D1420">
            <v>40.090000000000003</v>
          </cell>
        </row>
        <row r="1421">
          <cell r="A1421" t="str">
            <v>74068/004</v>
          </cell>
          <cell r="B1421" t="str">
            <v>Fechadura de embutir completa, para portas externas 2 folhas, padrão de acabamento popular e fecho de embutir tipo unha com alavanca de latão cromado 22cm</v>
          </cell>
          <cell r="C1421" t="str">
            <v>un</v>
          </cell>
          <cell r="D1421">
            <v>182.75</v>
          </cell>
        </row>
        <row r="1422">
          <cell r="A1422" t="str">
            <v>74068/005</v>
          </cell>
          <cell r="B1422" t="str">
            <v>Fechadura de sobrepor em ferro pintado com maçaneta para portas externas</v>
          </cell>
          <cell r="C1422" t="str">
            <v>un</v>
          </cell>
          <cell r="D1422">
            <v>44.93</v>
          </cell>
        </row>
        <row r="1423">
          <cell r="A1423" t="str">
            <v>74046/001</v>
          </cell>
          <cell r="B1423" t="str">
            <v>Tarjeta de ferro cromado de sobrepor 2"</v>
          </cell>
          <cell r="C1423" t="str">
            <v>un</v>
          </cell>
          <cell r="D1423">
            <v>7.92</v>
          </cell>
        </row>
        <row r="1424">
          <cell r="A1424" t="str">
            <v>74046/002</v>
          </cell>
          <cell r="B1424" t="str">
            <v>Tarjeta tipo livre/ocupado para porta de banheiro</v>
          </cell>
          <cell r="C1424" t="str">
            <v>un</v>
          </cell>
          <cell r="D1424">
            <v>33.39</v>
          </cell>
        </row>
        <row r="1425">
          <cell r="A1425" t="str">
            <v>74047/001</v>
          </cell>
          <cell r="B1425" t="str">
            <v>Dobradiça em ferro cromado 3x3", sem aneis</v>
          </cell>
          <cell r="C1425" t="str">
            <v>un</v>
          </cell>
          <cell r="D1425">
            <v>13.73</v>
          </cell>
        </row>
        <row r="1426">
          <cell r="A1426" t="str">
            <v>7038</v>
          </cell>
          <cell r="B1426" t="str">
            <v>Rolo compactador de pneus estático, pressão variável, potência 111 hp, peso sem/com lastro 9,5 / 26 t, largura de trabalho 1,90 m - depreciação. af_07/2014</v>
          </cell>
          <cell r="C1426" t="str">
            <v>h</v>
          </cell>
          <cell r="D1426">
            <v>19.84</v>
          </cell>
        </row>
        <row r="1427">
          <cell r="A1427" t="str">
            <v>7039</v>
          </cell>
          <cell r="B1427" t="str">
            <v>Rolo compactador de pneus estático, pressão variável, potência 111 hp, peso sem/com lastro 9,5 / 26 t, largura de trabalho 1,90 m - juros. a f_07/2014</v>
          </cell>
          <cell r="C1427" t="str">
            <v>h</v>
          </cell>
          <cell r="D1427">
            <v>5.45</v>
          </cell>
        </row>
        <row r="1428">
          <cell r="A1428" t="str">
            <v>7040</v>
          </cell>
          <cell r="B1428" t="str">
            <v>Rolo compactador de pneus estático, pressão variável, potência 111 hp, peso sem/com lastro 9,5 / 26 t, largura de trabalho 1,90 m - manutenção. af_07/2014</v>
          </cell>
          <cell r="C1428" t="str">
            <v>h</v>
          </cell>
          <cell r="D1428">
            <v>20.43</v>
          </cell>
        </row>
        <row r="1429">
          <cell r="A1429" t="str">
            <v>74022/043</v>
          </cell>
          <cell r="B1429" t="str">
            <v>Ensaio de moldagem e cura de solo cimento</v>
          </cell>
          <cell r="C1429" t="str">
            <v>un</v>
          </cell>
          <cell r="D1429">
            <v>51.7</v>
          </cell>
        </row>
        <row r="1430">
          <cell r="A1430" t="str">
            <v>74022/044</v>
          </cell>
          <cell r="B1430" t="str">
            <v>Ensaio de compressão axial de solo cimento</v>
          </cell>
          <cell r="C1430" t="str">
            <v>un</v>
          </cell>
          <cell r="D1430">
            <v>41.36</v>
          </cell>
        </row>
        <row r="1431">
          <cell r="A1431" t="str">
            <v>74022/045</v>
          </cell>
          <cell r="B1431" t="str">
            <v>Ensaio de viscosidade cinematica - asfalto</v>
          </cell>
          <cell r="C1431" t="str">
            <v>un</v>
          </cell>
          <cell r="D1431">
            <v>103.4</v>
          </cell>
        </row>
        <row r="1432">
          <cell r="A1432" t="str">
            <v>74022/047</v>
          </cell>
          <cell r="B1432" t="str">
            <v>Ensaio de resíduo por evaporação - emulsão asfáltica</v>
          </cell>
          <cell r="C1432" t="str">
            <v>un</v>
          </cell>
          <cell r="D1432">
            <v>51.7</v>
          </cell>
        </row>
        <row r="1433">
          <cell r="A1433" t="str">
            <v>74022/048</v>
          </cell>
          <cell r="B1433" t="str">
            <v>Ensaio de carga da partícula - emulsão asfáltica</v>
          </cell>
          <cell r="C1433" t="str">
            <v>un</v>
          </cell>
          <cell r="D1433">
            <v>38.770000000000003</v>
          </cell>
        </row>
        <row r="1434">
          <cell r="A1434" t="str">
            <v>74022/049</v>
          </cell>
          <cell r="B1434" t="str">
            <v>Ensaio de desemulsibilidade - emulsão asfáltica</v>
          </cell>
          <cell r="C1434" t="str">
            <v>un</v>
          </cell>
          <cell r="D1434">
            <v>103.4</v>
          </cell>
        </row>
        <row r="1435">
          <cell r="A1435" t="str">
            <v>74022/050</v>
          </cell>
          <cell r="B1435" t="str">
            <v>Ensaio de determinação da taxa de espalhamento do agregado</v>
          </cell>
          <cell r="C1435" t="str">
            <v>un</v>
          </cell>
          <cell r="D1435">
            <v>25.85</v>
          </cell>
        </row>
        <row r="1436">
          <cell r="A1436" t="str">
            <v>74022/051</v>
          </cell>
          <cell r="B1436" t="str">
            <v>Ensaio de adesividade a ligante betuminoso - agregado</v>
          </cell>
          <cell r="C1436" t="str">
            <v>un</v>
          </cell>
          <cell r="D1436">
            <v>56.87</v>
          </cell>
        </row>
        <row r="1437">
          <cell r="A1437" t="str">
            <v>74022/052</v>
          </cell>
          <cell r="B1437" t="str">
            <v>Ensaio de granulometria do agregado</v>
          </cell>
          <cell r="C1437" t="str">
            <v>un</v>
          </cell>
          <cell r="D1437">
            <v>51.7</v>
          </cell>
        </row>
        <row r="1438">
          <cell r="A1438" t="str">
            <v>74022/053</v>
          </cell>
          <cell r="B1438" t="str">
            <v>Ensaio de controle do grau de compactação da mistura asfáltica</v>
          </cell>
          <cell r="C1438" t="str">
            <v>un</v>
          </cell>
          <cell r="D1438">
            <v>46.53</v>
          </cell>
        </row>
        <row r="1439">
          <cell r="A1439" t="str">
            <v>74022/054</v>
          </cell>
          <cell r="B1439" t="str">
            <v>Ensaio de granulometria do filler</v>
          </cell>
          <cell r="C1439" t="str">
            <v>un</v>
          </cell>
          <cell r="D1439">
            <v>46.53</v>
          </cell>
        </row>
        <row r="1440">
          <cell r="A1440" t="str">
            <v>74022/055</v>
          </cell>
          <cell r="B1440" t="str">
            <v>Ensaio de tração por compressão diametral - misturas betuminosas</v>
          </cell>
          <cell r="C1440" t="str">
            <v>un</v>
          </cell>
          <cell r="D1440">
            <v>129.25</v>
          </cell>
        </row>
        <row r="1441">
          <cell r="A1441" t="str">
            <v>74022/056</v>
          </cell>
          <cell r="B1441" t="str">
            <v>Ensaio de densidade do material betuminoso</v>
          </cell>
          <cell r="C1441" t="str">
            <v>un</v>
          </cell>
          <cell r="D1441">
            <v>39.44</v>
          </cell>
        </row>
        <row r="1442">
          <cell r="A1442" t="str">
            <v>74022/057</v>
          </cell>
          <cell r="B1442" t="str">
            <v>Ensaio de consistencia do concreto ccr - índice vebe</v>
          </cell>
          <cell r="C1442" t="str">
            <v>un</v>
          </cell>
          <cell r="D1442">
            <v>39.44</v>
          </cell>
        </row>
        <row r="1443">
          <cell r="A1443" t="str">
            <v>5869</v>
          </cell>
          <cell r="B1443" t="str">
            <v>Rolo compactador vibratório tandem aço liso, potência 58cv, peso sem/com lastro 6,5/9,4 t - chi diurno</v>
          </cell>
          <cell r="C1443" t="str">
            <v>chi</v>
          </cell>
          <cell r="D1443">
            <v>40.479999999999997</v>
          </cell>
        </row>
        <row r="1444">
          <cell r="A1444" t="str">
            <v>5871</v>
          </cell>
          <cell r="B1444" t="str">
            <v>Rolo compactador de pneus estático para asfalto, pressão variável, potência 99hp, peso operacional sem/com lastro 8,3/21,0 t - chp diurno</v>
          </cell>
          <cell r="C1444" t="str">
            <v>chp</v>
          </cell>
          <cell r="D1444">
            <v>109.9</v>
          </cell>
        </row>
        <row r="1445">
          <cell r="A1445" t="str">
            <v>5873</v>
          </cell>
          <cell r="B1445" t="str">
            <v>Rolo compactador de pneus estático para asfalto, pressão variável, potência 99hp, peso operacional sem/com lastro 8,3/21,0 t - chi diurno</v>
          </cell>
          <cell r="C1445" t="str">
            <v>chi</v>
          </cell>
          <cell r="D1445">
            <v>41.84</v>
          </cell>
        </row>
        <row r="1446">
          <cell r="A1446" t="str">
            <v>73909/001</v>
          </cell>
          <cell r="B1446" t="str">
            <v>Divisória em madeira compensada resinada espessura 6mm, estruturada em madeira de lei 3"x3"</v>
          </cell>
          <cell r="C1446" t="str">
            <v>m²</v>
          </cell>
          <cell r="D1446">
            <v>152.49</v>
          </cell>
        </row>
        <row r="1447">
          <cell r="A1447" t="str">
            <v>74229/001</v>
          </cell>
          <cell r="B1447" t="str">
            <v>Divisória em mármore branco polido, espessura 3 cm, assentado com argamassa traço 1:4 (cimento e areia), arremate com cimento branco, exclusive ferragens</v>
          </cell>
          <cell r="C1447" t="str">
            <v>m²</v>
          </cell>
          <cell r="D1447">
            <v>543.6</v>
          </cell>
        </row>
        <row r="1448">
          <cell r="A1448" t="str">
            <v>73863/001</v>
          </cell>
          <cell r="B1448" t="str">
            <v>Alvenaria com blocos de concreto celular 10x30x60cm, espessura 10cm, assentados com argamassa traço 1:2:9 (cimento, cal e areia) preparo manual</v>
          </cell>
          <cell r="C1448" t="str">
            <v>m²</v>
          </cell>
          <cell r="D1448">
            <v>54.67</v>
          </cell>
        </row>
        <row r="1449">
          <cell r="A1449" t="str">
            <v>73863/002</v>
          </cell>
          <cell r="B1449" t="str">
            <v>Alvenaria com blocos de concreto celular 20x30x60cm, espessura 20cm, assentados com argamassa traço 1:2:9 (cimento, cal e areia) preparo manual</v>
          </cell>
          <cell r="C1449" t="str">
            <v>m²</v>
          </cell>
          <cell r="D1449">
            <v>112.1</v>
          </cell>
        </row>
        <row r="1450">
          <cell r="A1450" t="str">
            <v>68079</v>
          </cell>
          <cell r="B1450" t="str">
            <v>Parede de adobe para fornos</v>
          </cell>
          <cell r="C1450" t="str">
            <v>m³</v>
          </cell>
          <cell r="D1450">
            <v>516.45000000000005</v>
          </cell>
        </row>
        <row r="1451">
          <cell r="A1451" t="str">
            <v>72948</v>
          </cell>
          <cell r="B1451" t="str">
            <v>Colchão de areia para pavimentação em paralelepipedo ou blocos de concreto intertravados</v>
          </cell>
          <cell r="C1451" t="str">
            <v>m³</v>
          </cell>
          <cell r="D1451">
            <v>56.35</v>
          </cell>
        </row>
        <row r="1452">
          <cell r="A1452" t="str">
            <v>73790/001</v>
          </cell>
          <cell r="B1452" t="str">
            <v>Retirada, limpeza e reassentamento de paralelepipedo sobre colchão de pó de pedra espessura 10cm, rejuntado com betume e pedrisco, considerando aproveitamento do paralelepipedo</v>
          </cell>
          <cell r="C1452" t="str">
            <v>m²</v>
          </cell>
          <cell r="D1452">
            <v>50.57</v>
          </cell>
        </row>
        <row r="1453">
          <cell r="A1453" t="str">
            <v>73790/002</v>
          </cell>
          <cell r="B1453" t="str">
            <v>Reassentamento de paralelepipedo sobre colchão de pó de pedra espessura 10cm, rejuntado com betume e pedrisco, considerando aproveitamento do paralelepipedo</v>
          </cell>
          <cell r="C1453" t="str">
            <v>m²</v>
          </cell>
          <cell r="D1453">
            <v>35.6</v>
          </cell>
        </row>
        <row r="1454">
          <cell r="A1454" t="str">
            <v>73790/003</v>
          </cell>
          <cell r="B1454" t="str">
            <v>Retirada, limpeza e reassentamento de paralelepipedo sobre colchão de pó de pedra espessura 10cm, rejuntado com argamassa traço 1:3 (cimento e areia), considerando aproveitamento do paralelepipedo</v>
          </cell>
          <cell r="C1454" t="str">
            <v>m²</v>
          </cell>
          <cell r="D1454">
            <v>46.68</v>
          </cell>
        </row>
        <row r="1455">
          <cell r="A1455" t="str">
            <v>73790/004</v>
          </cell>
          <cell r="B1455" t="str">
            <v>Reassentamento de paralelepipedo sobre colchão de pó de pedra espessura 10cm, rejuntado com argamassa traço 1:3 (cimento e areia), considerando aproveitamento do paralelepipedo</v>
          </cell>
          <cell r="C1455" t="str">
            <v>m²</v>
          </cell>
          <cell r="D1455">
            <v>31.49</v>
          </cell>
        </row>
        <row r="1456">
          <cell r="A1456" t="str">
            <v>41879</v>
          </cell>
          <cell r="B1456" t="str">
            <v>Conformação geométrica de plataforma para execução de revestimento primário em rodovias vicinais</v>
          </cell>
          <cell r="C1456" t="str">
            <v>m²</v>
          </cell>
          <cell r="D1456">
            <v>0.13</v>
          </cell>
        </row>
        <row r="1457">
          <cell r="A1457" t="str">
            <v>72910</v>
          </cell>
          <cell r="B1457" t="str">
            <v>Base de solo arenoso fino, compactação 100% proctor modificado</v>
          </cell>
          <cell r="C1457" t="str">
            <v>m³</v>
          </cell>
          <cell r="D1457">
            <v>7.64</v>
          </cell>
        </row>
        <row r="1458">
          <cell r="A1458" t="str">
            <v>72911</v>
          </cell>
          <cell r="B1458" t="str">
            <v>Base de solo estabilizado sem mistura, compactação 100% proctor normal, exclusive escavação, carga e transporte do solo</v>
          </cell>
          <cell r="C1458" t="str">
            <v>m³</v>
          </cell>
          <cell r="D1458">
            <v>9.1</v>
          </cell>
        </row>
        <row r="1459">
          <cell r="A1459" t="str">
            <v>72912</v>
          </cell>
          <cell r="B1459" t="str">
            <v>Base de solo cimento 2% mistura em pista, compactação 100% proctor intermediário, exclusive escavação, carga e transporte do solo</v>
          </cell>
          <cell r="C1459" t="str">
            <v>m³</v>
          </cell>
          <cell r="D1459">
            <v>26.85</v>
          </cell>
        </row>
        <row r="1460">
          <cell r="A1460" t="str">
            <v>72913</v>
          </cell>
          <cell r="B1460" t="str">
            <v>Base de solo cimento 4% mistura em pista, compactação 100% proctor normal, exclusive transporte do solo</v>
          </cell>
          <cell r="C1460" t="str">
            <v>m³</v>
          </cell>
          <cell r="D1460">
            <v>43.27</v>
          </cell>
        </row>
        <row r="1461">
          <cell r="A1461" t="str">
            <v>72914</v>
          </cell>
          <cell r="B1461" t="str">
            <v>Base de solo cimento 6% mistura em pista, compactação 100% proctor normal, exclusive escavação, carga e transporte do solo</v>
          </cell>
          <cell r="C1461" t="str">
            <v>m³</v>
          </cell>
          <cell r="D1461">
            <v>61.88</v>
          </cell>
        </row>
        <row r="1462">
          <cell r="A1462" t="str">
            <v>72916</v>
          </cell>
          <cell r="B1462" t="str">
            <v>Base de solo cimento 2% mistura em usina, compactação 100% proctor intermediário, exclusive escavação, carga e transporte do solo</v>
          </cell>
          <cell r="C1462" t="str">
            <v>m³</v>
          </cell>
          <cell r="D1462">
            <v>29.34</v>
          </cell>
        </row>
        <row r="1463">
          <cell r="A1463" t="str">
            <v>72919</v>
          </cell>
          <cell r="B1463" t="str">
            <v>Base de solo cimento 4% mistura em usina, compactação 100% proctor normal, exclusive escavação, carga e transporte do solo</v>
          </cell>
          <cell r="C1463" t="str">
            <v>m³</v>
          </cell>
          <cell r="D1463">
            <v>43.99</v>
          </cell>
        </row>
        <row r="1464">
          <cell r="A1464" t="str">
            <v>72922</v>
          </cell>
          <cell r="B1464" t="str">
            <v>Base de solo cimento 6% com mistura em usina, compactação 100% proctor normal, exclusive Escavação, carga e transporte do solo</v>
          </cell>
          <cell r="C1464" t="str">
            <v>m³</v>
          </cell>
          <cell r="D1464">
            <v>60.92</v>
          </cell>
        </row>
        <row r="1465">
          <cell r="A1465" t="str">
            <v>72923</v>
          </cell>
          <cell r="B1465" t="str">
            <v>Base de solo - brita (40/60), mistura em usina, compactação 100% proctor modificado, exclusive escavação, carga e transporte</v>
          </cell>
          <cell r="C1465" t="str">
            <v>m³</v>
          </cell>
          <cell r="D1465">
            <v>56.48</v>
          </cell>
        </row>
        <row r="1466">
          <cell r="A1466" t="str">
            <v>72924</v>
          </cell>
          <cell r="B1466" t="str">
            <v>Base de solo - brita (50/50), mistura em usina, compactação 100% proctor modificado, exclusive escavação, carga e transporte</v>
          </cell>
          <cell r="C1466" t="str">
            <v>m³</v>
          </cell>
          <cell r="D1466">
            <v>48.44</v>
          </cell>
        </row>
        <row r="1467">
          <cell r="A1467" t="str">
            <v>72961</v>
          </cell>
          <cell r="B1467" t="str">
            <v>Regularização e compactação de subleito até 20 cm de espessura</v>
          </cell>
          <cell r="C1467" t="str">
            <v>m²</v>
          </cell>
          <cell r="D1467">
            <v>1.21</v>
          </cell>
        </row>
        <row r="1468">
          <cell r="A1468" t="str">
            <v>73692</v>
          </cell>
          <cell r="B1468" t="str">
            <v>Lastro de areia média</v>
          </cell>
          <cell r="C1468" t="str">
            <v>m³</v>
          </cell>
          <cell r="D1468">
            <v>74.77</v>
          </cell>
        </row>
        <row r="1469">
          <cell r="A1469" t="str">
            <v>73766/001</v>
          </cell>
          <cell r="B1469" t="str">
            <v>Base para pavimentação com macadame hidráulico, inclusive compactação</v>
          </cell>
          <cell r="C1469" t="str">
            <v>m³</v>
          </cell>
          <cell r="D1469">
            <v>106.21</v>
          </cell>
        </row>
        <row r="1470">
          <cell r="A1470" t="str">
            <v>72799</v>
          </cell>
          <cell r="B1470" t="str">
            <v>Pavimento em paralelepipedo sobre colchão de areia rejuntado com argamassa de cimento e areia no traço 1:3 (pedras pequenas 30 a 35 peças por m2)</v>
          </cell>
          <cell r="C1470" t="str">
            <v>m²</v>
          </cell>
          <cell r="D1470">
            <v>71.3</v>
          </cell>
        </row>
        <row r="1471">
          <cell r="A1471" t="str">
            <v>72942</v>
          </cell>
          <cell r="B1471" t="str">
            <v>Pintura de ligação com emulsão rr-1c</v>
          </cell>
          <cell r="C1471" t="str">
            <v>m²</v>
          </cell>
          <cell r="D1471">
            <v>1.25</v>
          </cell>
        </row>
        <row r="1472">
          <cell r="A1472" t="str">
            <v>72943</v>
          </cell>
          <cell r="B1472" t="str">
            <v>Pintura de ligação com emulsão rr-2c</v>
          </cell>
          <cell r="C1472" t="str">
            <v>m²</v>
          </cell>
          <cell r="D1472">
            <v>1.33</v>
          </cell>
        </row>
        <row r="1473">
          <cell r="A1473" t="str">
            <v>72944</v>
          </cell>
          <cell r="B1473" t="str">
            <v>Pavimentação em paralelepipedo sobre colchão de areia 10cm, rejuntado com areia</v>
          </cell>
          <cell r="C1473" t="str">
            <v>m²</v>
          </cell>
          <cell r="D1473">
            <v>58.2</v>
          </cell>
        </row>
        <row r="1474">
          <cell r="A1474" t="str">
            <v>74047/002</v>
          </cell>
          <cell r="B1474" t="str">
            <v>Dobradiça em aço zincado 3x3", sem aneis</v>
          </cell>
          <cell r="C1474" t="str">
            <v>un</v>
          </cell>
          <cell r="D1474">
            <v>13.73</v>
          </cell>
        </row>
        <row r="1475">
          <cell r="A1475" t="str">
            <v>74047/003</v>
          </cell>
          <cell r="B1475" t="str">
            <v>Dobradiça em latão cromado 3x3", com aneis</v>
          </cell>
          <cell r="C1475" t="str">
            <v>un</v>
          </cell>
          <cell r="D1475">
            <v>19.72</v>
          </cell>
        </row>
        <row r="1476">
          <cell r="A1476" t="str">
            <v>74047/004</v>
          </cell>
          <cell r="B1476" t="str">
            <v>Dobradiça em latão cromado 3 x 2 1/2</v>
          </cell>
          <cell r="C1476" t="str">
            <v>un</v>
          </cell>
          <cell r="D1476">
            <v>12.48</v>
          </cell>
        </row>
        <row r="1477">
          <cell r="A1477" t="str">
            <v>74047/007</v>
          </cell>
          <cell r="B1477" t="str">
            <v>Dobradiça em ferro cromado 3x2 1/2", sem aneis</v>
          </cell>
          <cell r="C1477" t="str">
            <v>un</v>
          </cell>
          <cell r="D1477">
            <v>11.17</v>
          </cell>
        </row>
        <row r="1478">
          <cell r="A1478" t="str">
            <v>73507</v>
          </cell>
          <cell r="B1478" t="str">
            <v>Transporte de tubos de pvc DN 600</v>
          </cell>
          <cell r="C1478" t="str">
            <v>m</v>
          </cell>
          <cell r="D1478">
            <v>3</v>
          </cell>
        </row>
        <row r="1479">
          <cell r="A1479" t="str">
            <v>73508</v>
          </cell>
          <cell r="B1479" t="str">
            <v>Transporte de tubos de pvc DN 500</v>
          </cell>
          <cell r="C1479" t="str">
            <v>m</v>
          </cell>
          <cell r="D1479">
            <v>2.2799999999999998</v>
          </cell>
        </row>
        <row r="1480">
          <cell r="A1480" t="str">
            <v>73509</v>
          </cell>
          <cell r="B1480" t="str">
            <v>Transporte de tubos de pvc DN 400</v>
          </cell>
          <cell r="C1480" t="str">
            <v>m</v>
          </cell>
          <cell r="D1480">
            <v>1.65</v>
          </cell>
        </row>
        <row r="1481">
          <cell r="A1481" t="str">
            <v>73510</v>
          </cell>
          <cell r="B1481" t="str">
            <v>Transporte de tubos de ferro dútil dn 1200</v>
          </cell>
          <cell r="C1481" t="str">
            <v>m</v>
          </cell>
          <cell r="D1481">
            <v>17.37</v>
          </cell>
        </row>
        <row r="1482">
          <cell r="A1482" t="str">
            <v>73511</v>
          </cell>
          <cell r="B1482" t="str">
            <v>Transporte de tubos de ferro dútil dn 1100</v>
          </cell>
          <cell r="C1482" t="str">
            <v>m</v>
          </cell>
          <cell r="D1482">
            <v>14.98</v>
          </cell>
        </row>
        <row r="1483">
          <cell r="A1483" t="str">
            <v>73512</v>
          </cell>
          <cell r="B1483" t="str">
            <v>Transporte de tubos de ferro dútil dn 1000</v>
          </cell>
          <cell r="C1483" t="str">
            <v>m</v>
          </cell>
          <cell r="D1483">
            <v>13.01</v>
          </cell>
        </row>
        <row r="1484">
          <cell r="A1484" t="str">
            <v>73513</v>
          </cell>
          <cell r="B1484" t="str">
            <v>Transporte de tubos de ferro dútil dn 900</v>
          </cell>
          <cell r="C1484" t="str">
            <v>m</v>
          </cell>
          <cell r="D1484">
            <v>10.97</v>
          </cell>
        </row>
        <row r="1485">
          <cell r="A1485" t="str">
            <v>73514</v>
          </cell>
          <cell r="B1485" t="str">
            <v>Transporte de tubos de ferro dútil dn 800</v>
          </cell>
          <cell r="C1485" t="str">
            <v>m</v>
          </cell>
          <cell r="D1485">
            <v>9.1</v>
          </cell>
        </row>
        <row r="1486">
          <cell r="A1486" t="str">
            <v>73515</v>
          </cell>
          <cell r="B1486" t="str">
            <v>Transporte de tubos de ferro dútil dn 700</v>
          </cell>
          <cell r="C1486" t="str">
            <v>m</v>
          </cell>
          <cell r="D1486">
            <v>7.37</v>
          </cell>
        </row>
        <row r="1487">
          <cell r="A1487" t="str">
            <v>73516</v>
          </cell>
          <cell r="B1487" t="str">
            <v>Transporte de tubos de ferro dútil dn 600</v>
          </cell>
          <cell r="C1487" t="str">
            <v>m</v>
          </cell>
          <cell r="D1487">
            <v>5.8</v>
          </cell>
        </row>
        <row r="1488">
          <cell r="A1488" t="str">
            <v>73517</v>
          </cell>
          <cell r="B1488" t="str">
            <v>Transporte de tubos de ferro dútil dn 500</v>
          </cell>
          <cell r="C1488" t="str">
            <v>m</v>
          </cell>
          <cell r="D1488">
            <v>4.3899999999999997</v>
          </cell>
        </row>
        <row r="1489">
          <cell r="A1489" t="str">
            <v>73518</v>
          </cell>
          <cell r="B1489" t="str">
            <v>Transporte de tubos de ferro dútil dn 450</v>
          </cell>
          <cell r="C1489" t="str">
            <v>m</v>
          </cell>
          <cell r="D1489">
            <v>3.81</v>
          </cell>
        </row>
        <row r="1490">
          <cell r="A1490" t="str">
            <v>73519</v>
          </cell>
          <cell r="B1490" t="str">
            <v>Transporte de tubos de ferro dútil dn 400</v>
          </cell>
          <cell r="C1490" t="str">
            <v>m</v>
          </cell>
          <cell r="D1490">
            <v>3.19</v>
          </cell>
        </row>
        <row r="1491">
          <cell r="A1491" t="str">
            <v>73520</v>
          </cell>
          <cell r="B1491" t="str">
            <v>Transporte de tubos de ferro dútil dn 350</v>
          </cell>
          <cell r="C1491" t="str">
            <v>m</v>
          </cell>
          <cell r="D1491">
            <v>2.68</v>
          </cell>
        </row>
        <row r="1492">
          <cell r="A1492" t="str">
            <v>73521</v>
          </cell>
          <cell r="B1492" t="str">
            <v>Transporte de tubos de ferro dútil dn 300</v>
          </cell>
          <cell r="C1492" t="str">
            <v>m</v>
          </cell>
          <cell r="D1492">
            <v>2.16</v>
          </cell>
        </row>
        <row r="1493">
          <cell r="A1493" t="str">
            <v>73522</v>
          </cell>
          <cell r="B1493" t="str">
            <v>Transporte de tubos de ferro dútil dn 250</v>
          </cell>
          <cell r="C1493" t="str">
            <v>m</v>
          </cell>
          <cell r="D1493">
            <v>1.7</v>
          </cell>
        </row>
        <row r="1494">
          <cell r="A1494" t="str">
            <v>73523</v>
          </cell>
          <cell r="B1494" t="str">
            <v>Transporte de tubos de ferro dútil dn 200</v>
          </cell>
          <cell r="C1494" t="str">
            <v>m</v>
          </cell>
          <cell r="D1494">
            <v>1.28</v>
          </cell>
        </row>
        <row r="1495">
          <cell r="A1495" t="str">
            <v>73524</v>
          </cell>
          <cell r="B1495" t="str">
            <v>Transporte de tubos de ferro dútil dn 150</v>
          </cell>
          <cell r="C1495" t="str">
            <v>m</v>
          </cell>
          <cell r="D1495">
            <v>1</v>
          </cell>
        </row>
        <row r="1496">
          <cell r="A1496" t="str">
            <v>73529</v>
          </cell>
          <cell r="B1496" t="str">
            <v>Instalação de aquecimento e armazenamento de asfalto (cp) em 2 tanques de 30000l cada - incl operador</v>
          </cell>
          <cell r="C1496" t="str">
            <v>h</v>
          </cell>
          <cell r="D1496">
            <v>88</v>
          </cell>
        </row>
        <row r="1497">
          <cell r="A1497" t="str">
            <v>73532</v>
          </cell>
          <cell r="B1497" t="str">
            <v>Custo horário produtivo - talha manual</v>
          </cell>
          <cell r="C1497" t="str">
            <v>chp</v>
          </cell>
          <cell r="D1497">
            <v>0.39</v>
          </cell>
        </row>
        <row r="1498">
          <cell r="A1498" t="str">
            <v>73534</v>
          </cell>
          <cell r="B1498" t="str">
            <v>Custo horário improdutivo diurno-retro-escavadeira sobre rodas - case 580 h - 74 hp</v>
          </cell>
          <cell r="C1498" t="str">
            <v>chi</v>
          </cell>
          <cell r="D1498">
            <v>44.16</v>
          </cell>
        </row>
        <row r="1499">
          <cell r="A1499" t="str">
            <v>73536</v>
          </cell>
          <cell r="B1499" t="str">
            <v>Motobomba centrífuga, motor a gasolina, potência 5,42 hp, bocais 1 1/2" x 1", diâmetro rotor 143 mm hm/q = 6 mca / 16,8 m³/h a 38 mca / 6,6 m³/h - chp diurno. af_06/2014</v>
          </cell>
          <cell r="C1499" t="str">
            <v>chp</v>
          </cell>
          <cell r="D1499">
            <v>4.57</v>
          </cell>
        </row>
        <row r="1500">
          <cell r="A1500" t="str">
            <v>73538</v>
          </cell>
          <cell r="B1500" t="str">
            <v>Maquina de demarcar faixas autoprop. - chp</v>
          </cell>
          <cell r="C1500" t="str">
            <v>chp</v>
          </cell>
          <cell r="D1500">
            <v>157.32</v>
          </cell>
        </row>
        <row r="1501">
          <cell r="A1501" t="str">
            <v>73540</v>
          </cell>
          <cell r="B1501" t="str">
            <v>Colocação cuba louça/aço inox exclusive cuba/complemento - p</v>
          </cell>
          <cell r="C1501" t="str">
            <v>un</v>
          </cell>
          <cell r="D1501">
            <v>25.47</v>
          </cell>
        </row>
        <row r="1502">
          <cell r="A1502" t="str">
            <v>73541</v>
          </cell>
          <cell r="B1502" t="str">
            <v>Colocação banca mármore/granito/aço inox exclusive banca - p</v>
          </cell>
          <cell r="C1502" t="str">
            <v>m</v>
          </cell>
          <cell r="D1502">
            <v>52.65</v>
          </cell>
        </row>
        <row r="1503">
          <cell r="A1503" t="str">
            <v>73542</v>
          </cell>
          <cell r="B1503" t="str">
            <v>Bucha/arruela alumínio 3/4" - p</v>
          </cell>
          <cell r="C1503" t="str">
            <v>cj</v>
          </cell>
          <cell r="D1503">
            <v>1.05</v>
          </cell>
        </row>
        <row r="1504">
          <cell r="A1504" t="str">
            <v>73543</v>
          </cell>
          <cell r="B1504" t="str">
            <v>Bucha/arruela alumínio 1/2" - p</v>
          </cell>
          <cell r="C1504" t="str">
            <v>cj</v>
          </cell>
          <cell r="D1504">
            <v>0.91</v>
          </cell>
        </row>
        <row r="1505">
          <cell r="A1505" t="str">
            <v>73548</v>
          </cell>
          <cell r="B1505" t="str">
            <v>Argamassa traço 1:3 (cimento e areia), preparo manual, incluso aditivo impermeabilizante</v>
          </cell>
          <cell r="C1505" t="str">
            <v>m³</v>
          </cell>
          <cell r="D1505">
            <v>447.37</v>
          </cell>
        </row>
        <row r="1506">
          <cell r="A1506" t="str">
            <v>73549</v>
          </cell>
          <cell r="B1506" t="str">
            <v>Argamassa traço 1:4 (cimento e areia), preparo manual, incluso aditivo impermeabilizante</v>
          </cell>
          <cell r="C1506" t="str">
            <v>m³</v>
          </cell>
          <cell r="D1506">
            <v>421.47</v>
          </cell>
        </row>
        <row r="1507">
          <cell r="A1507" t="str">
            <v>5921</v>
          </cell>
          <cell r="B1507" t="str">
            <v>Grade aradora com 20 discos de 24 " sobre pneus - chp diurno</v>
          </cell>
          <cell r="C1507" t="str">
            <v>chp</v>
          </cell>
          <cell r="D1507">
            <v>4.57</v>
          </cell>
        </row>
        <row r="1508">
          <cell r="A1508" t="str">
            <v>5923</v>
          </cell>
          <cell r="B1508" t="str">
            <v>Grade aradora com 20 discos de 24" sobre pneus - chi diurno</v>
          </cell>
          <cell r="C1508" t="str">
            <v>chi</v>
          </cell>
          <cell r="D1508">
            <v>2.88</v>
          </cell>
        </row>
        <row r="1509">
          <cell r="A1509" t="str">
            <v>5924</v>
          </cell>
          <cell r="B1509" t="str">
            <v>Lança elevatória telescópica de acionamento hidráulico, capacidade de carga 30.000 kg, com cesto, montada sobre caminhão trucado - chp diurno</v>
          </cell>
          <cell r="C1509" t="str">
            <v>chp</v>
          </cell>
          <cell r="D1509">
            <v>467.65</v>
          </cell>
        </row>
        <row r="1510">
          <cell r="A1510" t="str">
            <v>53823</v>
          </cell>
          <cell r="B1510" t="str">
            <v>Rolo compactador de pneus estático para asfalto, pressão variável, potência 99hp, peso operacional sem/com lastro 8,3/21,0 t - depreciação e juros</v>
          </cell>
          <cell r="C1510" t="str">
            <v>h</v>
          </cell>
          <cell r="D1510">
            <v>19.190000000000001</v>
          </cell>
        </row>
        <row r="1511">
          <cell r="A1511" t="str">
            <v>53827</v>
          </cell>
          <cell r="B1511" t="str">
            <v>Caminhão toco, 177cv - 14t (vu=6anos) (não inclui carroceria) - custo horário de materiais na operação</v>
          </cell>
          <cell r="C1511" t="str">
            <v>h</v>
          </cell>
          <cell r="D1511">
            <v>66.77</v>
          </cell>
        </row>
        <row r="1512">
          <cell r="A1512" t="str">
            <v>53829</v>
          </cell>
          <cell r="B1512" t="str">
            <v>Caminhão toco, 170cv - 11t (vu=6anos) (não inclui carroceria) - custo horário de materiais na operação</v>
          </cell>
          <cell r="C1512" t="str">
            <v>h</v>
          </cell>
          <cell r="D1512">
            <v>68.239999999999995</v>
          </cell>
        </row>
        <row r="1513">
          <cell r="A1513" t="str">
            <v>53831</v>
          </cell>
          <cell r="B1513" t="str">
            <v>Caminhão pipa 10000l trucado, 208cv - 21,1t (vu=6anos) (inclui tanque de aço para transporte de água e motobomba centrífuga a gasolina 3,5cv ) - custo horário de materiais na operação</v>
          </cell>
          <cell r="C1513" t="str">
            <v>h</v>
          </cell>
          <cell r="D1513">
            <v>83.02</v>
          </cell>
        </row>
        <row r="1514">
          <cell r="A1514" t="str">
            <v>53833</v>
          </cell>
          <cell r="B1514" t="str">
            <v>Distribuidor de agregado tipo dosador rebocável com 4 pneus com largura 3,66 m - depreciação e juros</v>
          </cell>
          <cell r="C1514" t="str">
            <v>h</v>
          </cell>
          <cell r="D1514">
            <v>8.14</v>
          </cell>
        </row>
        <row r="1515">
          <cell r="A1515" t="str">
            <v>53834</v>
          </cell>
          <cell r="B1515" t="str">
            <v>Distribuidor de agregado tipo dosador rebocável com 4 pneus com largura 3,66 m - manutenção</v>
          </cell>
          <cell r="C1515" t="str">
            <v>h</v>
          </cell>
          <cell r="D1515">
            <v>2.95</v>
          </cell>
        </row>
        <row r="1516">
          <cell r="A1516" t="str">
            <v>5991</v>
          </cell>
          <cell r="B1516" t="str">
            <v>Barra lisa com argamassa traço 1:4 (cimento e areia grossa), espessura 2,0cm, incluso aditivo impermeabilizante, preparo mecânico da argamassa</v>
          </cell>
          <cell r="C1516" t="str">
            <v>m²</v>
          </cell>
          <cell r="D1516">
            <v>30.61</v>
          </cell>
        </row>
        <row r="1517">
          <cell r="A1517" t="str">
            <v>5997</v>
          </cell>
          <cell r="B1517" t="str">
            <v>Barra lisa com argamassa traço 1:4 (cimento e areia grossa), espessura 2,0cm, preparo mecânico da argamassa</v>
          </cell>
          <cell r="C1517" t="str">
            <v>m²</v>
          </cell>
          <cell r="D1517">
            <v>28.8</v>
          </cell>
        </row>
        <row r="1518">
          <cell r="A1518" t="str">
            <v>72945</v>
          </cell>
          <cell r="B1518" t="str">
            <v>Imprimação de base de pavimentação com emulsão cm-30</v>
          </cell>
          <cell r="C1518" t="str">
            <v>m²</v>
          </cell>
          <cell r="D1518">
            <v>4.57</v>
          </cell>
        </row>
        <row r="1519">
          <cell r="A1519" t="str">
            <v>72956</v>
          </cell>
          <cell r="B1519" t="str">
            <v>Tratamento superficial simples - tss, com emulsão rr-2c</v>
          </cell>
          <cell r="C1519" t="str">
            <v>m²</v>
          </cell>
          <cell r="D1519">
            <v>4.9800000000000004</v>
          </cell>
        </row>
        <row r="1520">
          <cell r="A1520" t="str">
            <v>72958</v>
          </cell>
          <cell r="B1520" t="str">
            <v>Tratamento superficial duplo - tsd, com emulsão rr-2c</v>
          </cell>
          <cell r="C1520" t="str">
            <v>m²</v>
          </cell>
          <cell r="D1520">
            <v>8.84</v>
          </cell>
        </row>
        <row r="1521">
          <cell r="A1521" t="str">
            <v>72960</v>
          </cell>
          <cell r="B1521" t="str">
            <v>Tratamento superficial triplo - tst, com emulsão rr-2c</v>
          </cell>
          <cell r="C1521" t="str">
            <v>m²</v>
          </cell>
          <cell r="D1521">
            <v>11.58</v>
          </cell>
        </row>
        <row r="1522">
          <cell r="A1522" t="str">
            <v>72967</v>
          </cell>
          <cell r="B1522" t="str">
            <v>Meio-fio de concreto pré-moldado 12 x 30 cm, sobre base de concreto simples e rejuntado com argamassa traço 1:3 (cimento e areia)</v>
          </cell>
          <cell r="C1522" t="str">
            <v>m</v>
          </cell>
          <cell r="D1522">
            <v>39.07</v>
          </cell>
        </row>
        <row r="1523">
          <cell r="A1523" t="str">
            <v>73478</v>
          </cell>
          <cell r="B1523" t="str">
            <v>Maquina de juntas gás 8,25cv part manual (cp) incl operador</v>
          </cell>
          <cell r="C1523" t="str">
            <v>h</v>
          </cell>
          <cell r="D1523">
            <v>121.74</v>
          </cell>
        </row>
        <row r="1524">
          <cell r="A1524" t="str">
            <v>74022/058</v>
          </cell>
          <cell r="B1524" t="str">
            <v>Ensaio de abatimento do tronco de cone</v>
          </cell>
          <cell r="C1524" t="str">
            <v>un</v>
          </cell>
          <cell r="D1524">
            <v>39.44</v>
          </cell>
        </row>
        <row r="1525">
          <cell r="A1525" t="str">
            <v>74259</v>
          </cell>
          <cell r="B1525" t="str">
            <v>Ensaios de pintura de ligacao</v>
          </cell>
          <cell r="C1525" t="str">
            <v>m²</v>
          </cell>
          <cell r="D1525">
            <v>0.02</v>
          </cell>
        </row>
        <row r="1526">
          <cell r="A1526" t="str">
            <v>72733</v>
          </cell>
          <cell r="B1526" t="str">
            <v>Mobilização e instalação de 1 equipamento de sondagem, distância acima de 20km</v>
          </cell>
          <cell r="C1526" t="str">
            <v>un</v>
          </cell>
          <cell r="D1526">
            <v>548.03</v>
          </cell>
        </row>
        <row r="1527">
          <cell r="A1527" t="str">
            <v>68051</v>
          </cell>
          <cell r="B1527" t="str">
            <v>Locação alvenaria</v>
          </cell>
          <cell r="C1527" t="str">
            <v>m</v>
          </cell>
          <cell r="D1527">
            <v>4.07</v>
          </cell>
        </row>
        <row r="1528">
          <cell r="A1528" t="str">
            <v>73610</v>
          </cell>
          <cell r="B1528" t="str">
            <v>Locação de redes de água ou de esgoto, inclusive topógrafo</v>
          </cell>
          <cell r="C1528" t="str">
            <v>m</v>
          </cell>
          <cell r="D1528">
            <v>0.97</v>
          </cell>
        </row>
        <row r="1529">
          <cell r="A1529" t="str">
            <v>73679</v>
          </cell>
          <cell r="B1529" t="str">
            <v>Locação de adutoras, coletores tronco e interceptores - até dn 500 mm, inclusive topógrafo</v>
          </cell>
          <cell r="C1529" t="str">
            <v>m</v>
          </cell>
          <cell r="D1529">
            <v>1.67</v>
          </cell>
        </row>
        <row r="1530">
          <cell r="A1530" t="str">
            <v>73686</v>
          </cell>
          <cell r="B1530" t="str">
            <v>Locação da obra, com uso de equipamentos topográficos, inclusive topógrafo e nivelador</v>
          </cell>
          <cell r="C1530" t="str">
            <v>m²</v>
          </cell>
          <cell r="D1530">
            <v>17.899999999999999</v>
          </cell>
        </row>
        <row r="1531">
          <cell r="A1531" t="str">
            <v>73992/001</v>
          </cell>
          <cell r="B1531" t="str">
            <v>Locação convencional de obra, através de gabarito de tábuas corridas pontaletadas a cada 1,50m, sem reaproveitamento</v>
          </cell>
          <cell r="C1531" t="str">
            <v>m²</v>
          </cell>
          <cell r="D1531">
            <v>7.09</v>
          </cell>
        </row>
        <row r="1532">
          <cell r="A1532" t="str">
            <v>74077/001</v>
          </cell>
          <cell r="B1532" t="str">
            <v>Locação convencional de obra, através de gabarito de tábuas corridas pontaletadas, sem reaproveitamento</v>
          </cell>
          <cell r="C1532" t="str">
            <v>m²</v>
          </cell>
          <cell r="D1532">
            <v>5.98</v>
          </cell>
        </row>
        <row r="1533">
          <cell r="A1533" t="str">
            <v>74077/002</v>
          </cell>
          <cell r="B1533" t="str">
            <v>Locação convencional de obra, através de gabarito de tábuas corridas pontaletadas, com reaproveitamento de 10 vezes.</v>
          </cell>
          <cell r="C1533" t="str">
            <v>m²</v>
          </cell>
          <cell r="D1533">
            <v>3.13</v>
          </cell>
        </row>
        <row r="1534">
          <cell r="A1534" t="str">
            <v>74077/003</v>
          </cell>
          <cell r="B1534" t="str">
            <v>Locação convencional de obra, através de gabarito de tábuas corridas pontaletadas, com reaproveitamento de 3 vezes.</v>
          </cell>
          <cell r="C1534" t="str">
            <v>m²</v>
          </cell>
          <cell r="D1534">
            <v>3.86</v>
          </cell>
        </row>
        <row r="1535">
          <cell r="A1535" t="str">
            <v>73677</v>
          </cell>
          <cell r="B1535" t="str">
            <v>Cadastro de ligações prediais, inclusive topógrafo e desenhista</v>
          </cell>
          <cell r="C1535" t="str">
            <v>un</v>
          </cell>
          <cell r="D1535">
            <v>8.39</v>
          </cell>
        </row>
        <row r="1536">
          <cell r="A1536" t="str">
            <v>73678</v>
          </cell>
          <cell r="B1536" t="str">
            <v>Cadastro de adutoras. coletores e interceptores - até dn 500 mm, inclusive topógrafo e desenhista</v>
          </cell>
          <cell r="C1536" t="str">
            <v>m</v>
          </cell>
          <cell r="D1536">
            <v>2.99</v>
          </cell>
        </row>
        <row r="1537">
          <cell r="A1537" t="str">
            <v>73682</v>
          </cell>
          <cell r="B1537" t="str">
            <v>Cadastro de redes, inclusive topógrafo e desenhista</v>
          </cell>
          <cell r="C1537" t="str">
            <v>m</v>
          </cell>
          <cell r="D1537">
            <v>1.27</v>
          </cell>
        </row>
        <row r="1538">
          <cell r="A1538" t="str">
            <v>73370</v>
          </cell>
          <cell r="B1538" t="str">
            <v>Transporte qq nat cam basculante 30 km/h 8.00 t excl despesa carga/desc espera do caminhao/servente/e ou equip aux.</v>
          </cell>
          <cell r="C1538" t="str">
            <v>t.km</v>
          </cell>
          <cell r="D1538">
            <v>1.18</v>
          </cell>
        </row>
        <row r="1539">
          <cell r="A1539" t="str">
            <v>73372</v>
          </cell>
          <cell r="B1539" t="str">
            <v>Pinho de terceira 1" x 12" e 1" x 9"</v>
          </cell>
          <cell r="C1539" t="str">
            <v>m²</v>
          </cell>
          <cell r="D1539">
            <v>25.46</v>
          </cell>
        </row>
        <row r="1540">
          <cell r="A1540" t="str">
            <v>73373</v>
          </cell>
          <cell r="B1540" t="str">
            <v>Custo horário c/ materiais na operação - guindaste autopropelido madal - md 10a 45 hp</v>
          </cell>
          <cell r="C1540" t="str">
            <v>h</v>
          </cell>
          <cell r="D1540">
            <v>26.48</v>
          </cell>
        </row>
        <row r="1541">
          <cell r="A1541" t="str">
            <v>73374</v>
          </cell>
          <cell r="B1541" t="str">
            <v>Usina pre-misturadora de solos capac 350/600t/h (cf) incl equipe de operação</v>
          </cell>
          <cell r="C1541" t="str">
            <v>h</v>
          </cell>
          <cell r="D1541">
            <v>199.68</v>
          </cell>
        </row>
        <row r="1542">
          <cell r="A1542" t="str">
            <v>73378</v>
          </cell>
          <cell r="B1542" t="str">
            <v>Rompedor pneumático 32,6kg consumo ar 38,8l (cp) s/operador ponteira e mangueira-frequência de impacto de 1110 imp/min</v>
          </cell>
          <cell r="C1542" t="str">
            <v>h</v>
          </cell>
          <cell r="D1542">
            <v>1.98</v>
          </cell>
        </row>
        <row r="1543">
          <cell r="A1543" t="str">
            <v>73390</v>
          </cell>
          <cell r="B1543" t="str">
            <v>Compactador de pneus auto-propulsor diesel 76hp c/7 pneus-cp -peso 5,5/20t incl operador</v>
          </cell>
          <cell r="C1543" t="str">
            <v>h</v>
          </cell>
          <cell r="D1543">
            <v>106.95</v>
          </cell>
        </row>
        <row r="1544">
          <cell r="A1544" t="str">
            <v>73395</v>
          </cell>
          <cell r="B1544" t="str">
            <v>Grupo gerador 150 kva- chi</v>
          </cell>
          <cell r="C1544" t="str">
            <v>chi</v>
          </cell>
          <cell r="D1544">
            <v>4.1399999999999997</v>
          </cell>
        </row>
        <row r="1545">
          <cell r="A1545" t="str">
            <v>73397</v>
          </cell>
          <cell r="B1545" t="str">
            <v>Emboço cimento areia 1:4 esp=1,5cm incl chapisco 1:3 e=9mm</v>
          </cell>
          <cell r="C1545" t="str">
            <v>m²</v>
          </cell>
          <cell r="D1545">
            <v>21.13</v>
          </cell>
        </row>
        <row r="1546">
          <cell r="A1546" t="str">
            <v>73399</v>
          </cell>
          <cell r="B1546" t="str">
            <v>Depreciação e juros - maquina de demarcar faixas autoprop.</v>
          </cell>
          <cell r="C1546" t="str">
            <v>h</v>
          </cell>
          <cell r="D1546">
            <v>72.25</v>
          </cell>
        </row>
        <row r="1547">
          <cell r="A1547" t="str">
            <v>73402</v>
          </cell>
          <cell r="B1547" t="str">
            <v>Usina pre-misturadora de solos capac 350/600t/h (cp) incl equipe de operação</v>
          </cell>
          <cell r="C1547" t="str">
            <v>h</v>
          </cell>
          <cell r="D1547">
            <v>299.01</v>
          </cell>
        </row>
        <row r="1548">
          <cell r="A1548" t="str">
            <v>73405</v>
          </cell>
          <cell r="B1548" t="str">
            <v>Custo horário produtivo diurno-retro-escavadeira sobre rodas - case 580 h - 74 hp</v>
          </cell>
          <cell r="C1548" t="str">
            <v>chp</v>
          </cell>
          <cell r="D1548">
            <v>107.87</v>
          </cell>
        </row>
        <row r="1549">
          <cell r="A1549" t="str">
            <v>73408</v>
          </cell>
          <cell r="B1549" t="str">
            <v>Distribuidor de agregados autopropelido, cap 3 m3, a diesel, 6 cc, 140 cv, chp</v>
          </cell>
          <cell r="C1549" t="str">
            <v>chp</v>
          </cell>
          <cell r="D1549">
            <v>123.1</v>
          </cell>
        </row>
        <row r="1550">
          <cell r="A1550" t="str">
            <v>73413</v>
          </cell>
          <cell r="B1550" t="str">
            <v>Escavação mec.vala n escor até 1,5m c/retro mat 1a com redutor (pedras /inst prediais/outros redut produt ou cavas fundação) - excl. esgotamento</v>
          </cell>
          <cell r="C1550" t="str">
            <v>m³</v>
          </cell>
          <cell r="D1550">
            <v>13.16</v>
          </cell>
        </row>
        <row r="1551">
          <cell r="A1551" t="str">
            <v>73415</v>
          </cell>
          <cell r="B1551" t="str">
            <v>Pintura pva, três demãos</v>
          </cell>
          <cell r="C1551" t="str">
            <v>m²</v>
          </cell>
          <cell r="D1551">
            <v>12.7</v>
          </cell>
        </row>
        <row r="1552">
          <cell r="A1552" t="str">
            <v>73417</v>
          </cell>
          <cell r="B1552" t="str">
            <v>Grupo gerador 150 kva- chp</v>
          </cell>
          <cell r="C1552" t="str">
            <v>chp</v>
          </cell>
          <cell r="D1552">
            <v>118.33</v>
          </cell>
        </row>
        <row r="1553">
          <cell r="A1553" t="str">
            <v>5998</v>
          </cell>
          <cell r="B1553" t="str">
            <v>Pasta de cimento portland, espessura 1mm</v>
          </cell>
          <cell r="C1553" t="str">
            <v>m²</v>
          </cell>
          <cell r="D1553">
            <v>0.76</v>
          </cell>
        </row>
        <row r="1554">
          <cell r="A1554" t="str">
            <v>73747/001</v>
          </cell>
          <cell r="B1554" t="str">
            <v>Isolamento acústico em espuma de poliuretano espessura 20 mm, densidade 29kg/m3</v>
          </cell>
          <cell r="C1554" t="str">
            <v>m²</v>
          </cell>
          <cell r="D1554">
            <v>54</v>
          </cell>
        </row>
        <row r="1555">
          <cell r="A1555" t="str">
            <v>74001/001</v>
          </cell>
          <cell r="B1555" t="str">
            <v>Reboco com argamassa pré-fabricada, espessura 0,5cm, preparo mecânico da argamassa</v>
          </cell>
          <cell r="C1555" t="str">
            <v>m²</v>
          </cell>
          <cell r="D1555">
            <v>17.5</v>
          </cell>
        </row>
        <row r="1556">
          <cell r="A1556" t="str">
            <v>5926</v>
          </cell>
          <cell r="B1556" t="str">
            <v>Lança elevatória telescópica de acionamento hidráulico, capacidade de carga 30.000 kg, com cesto, montada sobre caminhão trucado - chi diurno</v>
          </cell>
          <cell r="C1556" t="str">
            <v>chi</v>
          </cell>
          <cell r="D1556">
            <v>268.33</v>
          </cell>
        </row>
        <row r="1557">
          <cell r="A1557" t="str">
            <v>5928</v>
          </cell>
          <cell r="B1557" t="str">
            <v>Guindauto hidráulico, cap. máx. carga 3300 kg, momento máx. carga 5,8 tm, alcance máx. horizontal 7,60 m, montado sobre caminhão toco potência 170 cv, inclusive carroceria fixa aberta de madeira - chp diurno</v>
          </cell>
          <cell r="C1557" t="str">
            <v>chp</v>
          </cell>
          <cell r="D1557">
            <v>115.75</v>
          </cell>
        </row>
        <row r="1558">
          <cell r="A1558" t="str">
            <v>5930</v>
          </cell>
          <cell r="B1558" t="str">
            <v>Guindauto hidráulico, cap. máx. carga 3300 kg, momento máx. carga 5,8 tm, alcance máx. horizontal 7,60 m, montado sobre caminhão toco potência 170 cv, inclusive carroceria fixa aberta de madeira - chi diurno</v>
          </cell>
          <cell r="C1558" t="str">
            <v>chi</v>
          </cell>
          <cell r="D1558">
            <v>33.39</v>
          </cell>
        </row>
        <row r="1559">
          <cell r="A1559" t="str">
            <v>73765/001</v>
          </cell>
          <cell r="B1559" t="str">
            <v>Pavimentação em paralelepipedo sobre colchão de pó de pedra espessura 10cm, rejuntado com argamassa de cimento e areia traço 1:3 (cimento e areia)</v>
          </cell>
          <cell r="C1559" t="str">
            <v>m²</v>
          </cell>
          <cell r="D1559">
            <v>80.64</v>
          </cell>
        </row>
        <row r="1560">
          <cell r="A1560" t="str">
            <v>73765/002</v>
          </cell>
          <cell r="B1560" t="str">
            <v>Pavimentação em paralelepipedo sobre colchão de pó de pedra espessura 10cm, rejuntado com betume e pedrisco</v>
          </cell>
          <cell r="C1560" t="str">
            <v>m²</v>
          </cell>
          <cell r="D1560">
            <v>83.48</v>
          </cell>
        </row>
        <row r="1561">
          <cell r="A1561" t="str">
            <v>73849/001</v>
          </cell>
          <cell r="B1561" t="str">
            <v>Areia asfalto a quente (aauq) com cap 50/70, incluso usinagem e aplicação, exclusive transporte</v>
          </cell>
          <cell r="C1561" t="str">
            <v>m³</v>
          </cell>
          <cell r="D1561">
            <v>429.87</v>
          </cell>
        </row>
        <row r="1562">
          <cell r="A1562" t="str">
            <v>73849/002</v>
          </cell>
          <cell r="B1562" t="str">
            <v>Areia asfalto a frio (aauf), com emulsão rr-2c incluso usinagem e aplicação, exclusive transporte</v>
          </cell>
          <cell r="C1562" t="str">
            <v>m³</v>
          </cell>
          <cell r="D1562">
            <v>408.86</v>
          </cell>
        </row>
        <row r="1563">
          <cell r="A1563" t="str">
            <v>73892/001</v>
          </cell>
          <cell r="B1563" t="str">
            <v>Piso (calçada) em concreto (cimento/areia/seixo rolado) preparo mecânico, e espessura de 7cm, com junta de dilatação em madeira</v>
          </cell>
          <cell r="C1563" t="str">
            <v>m²</v>
          </cell>
          <cell r="D1563">
            <v>30.17</v>
          </cell>
        </row>
        <row r="1564">
          <cell r="A1564" t="str">
            <v>73892/002</v>
          </cell>
          <cell r="B1564" t="str">
            <v>Piso (calçada) em concreto 12mpa traço 1:3:5 (cimento/areia/brita) preparo mecânico, espessura 7cm, com junta de dilatação em madeira</v>
          </cell>
          <cell r="C1564" t="str">
            <v>m²</v>
          </cell>
          <cell r="D1564">
            <v>29.23</v>
          </cell>
        </row>
        <row r="1565">
          <cell r="A1565" t="str">
            <v>72947</v>
          </cell>
          <cell r="B1565" t="str">
            <v>Sinalização horizontal com tinta retrorrefletiva a base de resina acrílica com microesferas de vidro</v>
          </cell>
          <cell r="C1565" t="str">
            <v>m²</v>
          </cell>
          <cell r="D1565">
            <v>16.5</v>
          </cell>
        </row>
        <row r="1566">
          <cell r="A1566" t="str">
            <v>73770/001</v>
          </cell>
          <cell r="B1566" t="str">
            <v>Barreira pré-moldada externa concreto armado 0,25x0,40x1,14m fck=25MPa aço CA-50 incl vigota horizontal montante a cada 1,00m ferros de ligação e materiais.</v>
          </cell>
          <cell r="C1566" t="str">
            <v>m</v>
          </cell>
          <cell r="D1566">
            <v>443.32</v>
          </cell>
        </row>
        <row r="1567">
          <cell r="A1567" t="str">
            <v>73770/002</v>
          </cell>
          <cell r="B1567" t="str">
            <v>Barreira dupla pré-mol inter concreto armado 0,15x0,65x0,77m fck=25MPa aço CA-50 incl ferros de ligação e materiais.</v>
          </cell>
          <cell r="C1567" t="str">
            <v>m</v>
          </cell>
          <cell r="D1567">
            <v>382.31</v>
          </cell>
        </row>
        <row r="1568">
          <cell r="A1568" t="str">
            <v>72962</v>
          </cell>
          <cell r="B1568" t="str">
            <v>Usinagem de cbuq com cap 50/70, para capa de rolamento</v>
          </cell>
          <cell r="C1568" t="str">
            <v>ton</v>
          </cell>
          <cell r="D1568">
            <v>196.68</v>
          </cell>
        </row>
        <row r="1569">
          <cell r="A1569" t="str">
            <v>72963</v>
          </cell>
          <cell r="B1569" t="str">
            <v>Usinagem de cbuq com cap 50/70, para binder</v>
          </cell>
          <cell r="C1569" t="str">
            <v>ton</v>
          </cell>
          <cell r="D1569">
            <v>164.09</v>
          </cell>
        </row>
        <row r="1570">
          <cell r="A1570" t="str">
            <v>72964</v>
          </cell>
          <cell r="B1570" t="str">
            <v>Concreto betuminoso usinado a quente com cap 50/70, binder, incluso usinagem e Aplicação, exclusive transporte</v>
          </cell>
          <cell r="C1570" t="str">
            <v>ton</v>
          </cell>
          <cell r="D1570">
            <v>172.23</v>
          </cell>
        </row>
        <row r="1571">
          <cell r="A1571" t="str">
            <v>72965</v>
          </cell>
          <cell r="B1571" t="str">
            <v>Fabricação e aplicação de concreto betuminoso usinado a quente(cbuq), cap 50/70, exclusive transporte</v>
          </cell>
          <cell r="C1571" t="str">
            <v>ton</v>
          </cell>
          <cell r="D1571">
            <v>206.85</v>
          </cell>
        </row>
        <row r="1572">
          <cell r="A1572" t="str">
            <v>72125</v>
          </cell>
          <cell r="B1572" t="str">
            <v>Remoção de pintura pva/acrílica</v>
          </cell>
          <cell r="C1572" t="str">
            <v>m²</v>
          </cell>
          <cell r="D1572">
            <v>6.1</v>
          </cell>
        </row>
        <row r="1573">
          <cell r="A1573" t="str">
            <v>73791/001</v>
          </cell>
          <cell r="B1573" t="str">
            <v>Pintura com tinta em pó industrializada a base de cal, duas demãos</v>
          </cell>
          <cell r="C1573" t="str">
            <v>m²</v>
          </cell>
          <cell r="D1573">
            <v>5.62</v>
          </cell>
        </row>
        <row r="1574">
          <cell r="A1574" t="str">
            <v>73999/001</v>
          </cell>
          <cell r="B1574" t="str">
            <v>Pintura a base de cal e fixador a base de óleo de linhaça, três demãos</v>
          </cell>
          <cell r="C1574" t="str">
            <v>m²</v>
          </cell>
          <cell r="D1574">
            <v>5.29</v>
          </cell>
        </row>
        <row r="1575">
          <cell r="A1575" t="str">
            <v>74133/001</v>
          </cell>
          <cell r="B1575" t="str">
            <v>Emassamento com masa a óleo, uma demão</v>
          </cell>
          <cell r="C1575" t="str">
            <v>m²</v>
          </cell>
          <cell r="D1575">
            <v>14.08</v>
          </cell>
        </row>
        <row r="1576">
          <cell r="A1576" t="str">
            <v>74133/002</v>
          </cell>
          <cell r="B1576" t="str">
            <v>Emassamento com massa a óleo, duas demãos</v>
          </cell>
          <cell r="C1576" t="str">
            <v>m²</v>
          </cell>
          <cell r="D1576">
            <v>17.86</v>
          </cell>
        </row>
        <row r="1577">
          <cell r="A1577" t="str">
            <v>73481</v>
          </cell>
          <cell r="B1577" t="str">
            <v>Escavação manual de valas em terra compacta, prof. de 0 m &lt; h &lt;= 1 m</v>
          </cell>
          <cell r="C1577" t="str">
            <v>m³</v>
          </cell>
          <cell r="D1577">
            <v>29.36</v>
          </cell>
        </row>
        <row r="1578">
          <cell r="A1578" t="str">
            <v>73486</v>
          </cell>
          <cell r="B1578" t="str">
            <v>Marco madeira regional 1a 7x3,5cm - p</v>
          </cell>
          <cell r="C1578" t="str">
            <v>m</v>
          </cell>
          <cell r="D1578">
            <v>26.38</v>
          </cell>
        </row>
        <row r="1579">
          <cell r="A1579" t="str">
            <v>73487</v>
          </cell>
          <cell r="B1579" t="str">
            <v>Serra circular makita 5900b 7` 2,3hp - chi</v>
          </cell>
          <cell r="C1579" t="str">
            <v>h</v>
          </cell>
          <cell r="D1579">
            <v>12.58</v>
          </cell>
        </row>
        <row r="1580">
          <cell r="A1580" t="str">
            <v>73488</v>
          </cell>
          <cell r="B1580" t="str">
            <v>Macaranduba aparelhada 3" x 6"</v>
          </cell>
          <cell r="C1580" t="str">
            <v>m</v>
          </cell>
          <cell r="D1580">
            <v>21.39</v>
          </cell>
        </row>
        <row r="1581">
          <cell r="A1581" t="str">
            <v>73489</v>
          </cell>
          <cell r="B1581" t="str">
            <v>Macaranduba aparelhada de 3" x 9"</v>
          </cell>
          <cell r="C1581" t="str">
            <v>m</v>
          </cell>
          <cell r="D1581">
            <v>32.770000000000003</v>
          </cell>
        </row>
        <row r="1582">
          <cell r="A1582" t="str">
            <v>73490</v>
          </cell>
          <cell r="B1582" t="str">
            <v>Tubo ca-1 concr armado p/galerias águas pluv diam=0,80m fornec mat com areia cimento 1:4 - fornecimento e assentamento, inclusive topógrafo</v>
          </cell>
          <cell r="C1582" t="str">
            <v>m</v>
          </cell>
          <cell r="D1582">
            <v>284.08999999999997</v>
          </cell>
        </row>
        <row r="1583">
          <cell r="A1583" t="str">
            <v>73491</v>
          </cell>
          <cell r="B1583" t="str">
            <v>Maquina polidora 4hp 12a 220v excl esmeril e operador (cp)</v>
          </cell>
          <cell r="C1583" t="str">
            <v>h</v>
          </cell>
          <cell r="D1583">
            <v>5.0199999999999996</v>
          </cell>
        </row>
        <row r="1584">
          <cell r="A1584" t="str">
            <v>73493</v>
          </cell>
          <cell r="B1584" t="str">
            <v>Teodolito convencional de micrometro c/leitura numérica (cp) precisão de 6s para levantamento de terrenos diversos</v>
          </cell>
          <cell r="C1584" t="str">
            <v>h</v>
          </cell>
          <cell r="D1584">
            <v>2.2999999999999998</v>
          </cell>
        </row>
        <row r="1585">
          <cell r="A1585" t="str">
            <v>73495</v>
          </cell>
          <cell r="B1585" t="str">
            <v>Trator esteiras diesel aprox 335cv c/lâmina 5000kg (cp) incl operador</v>
          </cell>
          <cell r="C1585" t="str">
            <v>h</v>
          </cell>
          <cell r="D1585">
            <v>656.23</v>
          </cell>
        </row>
        <row r="1586">
          <cell r="A1586" t="str">
            <v>73496</v>
          </cell>
          <cell r="B1586" t="str">
            <v>Socador pneumático 18,5kg consumo ar 0,82m3/m (cp) incl operador</v>
          </cell>
          <cell r="C1586" t="str">
            <v>h</v>
          </cell>
          <cell r="D1586">
            <v>2.5299999999999998</v>
          </cell>
        </row>
        <row r="1587">
          <cell r="A1587" t="str">
            <v>73503</v>
          </cell>
          <cell r="B1587" t="str">
            <v>Transporte de tubos de pvc DN 1000</v>
          </cell>
          <cell r="C1587" t="str">
            <v>m</v>
          </cell>
          <cell r="D1587">
            <v>6.75</v>
          </cell>
        </row>
        <row r="1588">
          <cell r="A1588" t="str">
            <v>73504</v>
          </cell>
          <cell r="B1588" t="str">
            <v>Transporte de tubos de pvc DN 900</v>
          </cell>
          <cell r="C1588" t="str">
            <v>m</v>
          </cell>
          <cell r="D1588">
            <v>5.7</v>
          </cell>
        </row>
        <row r="1589">
          <cell r="A1589" t="str">
            <v>73505</v>
          </cell>
          <cell r="B1589" t="str">
            <v>Transporte de tubos de pvc DN 800</v>
          </cell>
          <cell r="C1589" t="str">
            <v>m</v>
          </cell>
          <cell r="D1589">
            <v>4.72</v>
          </cell>
        </row>
        <row r="1590">
          <cell r="A1590" t="str">
            <v>73506</v>
          </cell>
          <cell r="B1590" t="str">
            <v>Transporte de tubos de pvc DN 700</v>
          </cell>
          <cell r="C1590" t="str">
            <v>m</v>
          </cell>
          <cell r="D1590">
            <v>3.83</v>
          </cell>
        </row>
        <row r="1591">
          <cell r="A1591" t="str">
            <v>74139/001</v>
          </cell>
          <cell r="B1591" t="str">
            <v>Porta de madeira para banheiro, em chapa de madeira compensada, revestida com lâminado texturizado, 80x160cm, incluso marco e dobradiças</v>
          </cell>
          <cell r="C1591" t="str">
            <v>un</v>
          </cell>
          <cell r="D1591">
            <v>236.92</v>
          </cell>
        </row>
        <row r="1592">
          <cell r="A1592" t="str">
            <v>74139/002</v>
          </cell>
          <cell r="B1592" t="str">
            <v>Porta de madeira para banheiro, em chapa de madeira compensada, revestida com lâminado texturizado, 60x160cm, incluso marco e dobradiças</v>
          </cell>
          <cell r="C1592" t="str">
            <v>un</v>
          </cell>
          <cell r="D1592">
            <v>205.05</v>
          </cell>
        </row>
        <row r="1593">
          <cell r="A1593" t="str">
            <v>73813/001</v>
          </cell>
          <cell r="B1593" t="str">
            <v>Janela de madeira almofadada 1a, 1,5x1,5m, de abrir, incluso guarnições e dobradiças</v>
          </cell>
          <cell r="C1593" t="str">
            <v>un</v>
          </cell>
          <cell r="D1593">
            <v>1327.03</v>
          </cell>
        </row>
        <row r="1594">
          <cell r="A1594" t="str">
            <v>40678</v>
          </cell>
          <cell r="B1594" t="str">
            <v>Porta em ferro quadriculado para abrigo de medidores e botijões, de abrir, com guarnições</v>
          </cell>
          <cell r="C1594" t="str">
            <v>m²</v>
          </cell>
          <cell r="D1594">
            <v>238.82</v>
          </cell>
        </row>
        <row r="1595">
          <cell r="A1595" t="str">
            <v>72140</v>
          </cell>
          <cell r="B1595" t="str">
            <v>Porta de ferro para lixeira, de abrir, tipo chapa, 70x210cm, com guar nicoes</v>
          </cell>
          <cell r="C1595" t="str">
            <v>un</v>
          </cell>
          <cell r="D1595">
            <v>328.94</v>
          </cell>
        </row>
        <row r="1596">
          <cell r="A1596" t="str">
            <v>73933/001</v>
          </cell>
          <cell r="B1596" t="str">
            <v>Porta de ferro, de abrir, tipo grade com chapa, 87x210cm, com guarnico es</v>
          </cell>
          <cell r="C1596" t="str">
            <v>m²</v>
          </cell>
          <cell r="D1596">
            <v>402.04</v>
          </cell>
        </row>
        <row r="1597">
          <cell r="A1597" t="str">
            <v>73933/002</v>
          </cell>
          <cell r="B1597" t="str">
            <v>Porta de ferro, de abrir, tipo chapa lisa, com guarnições</v>
          </cell>
          <cell r="C1597" t="str">
            <v>m²</v>
          </cell>
          <cell r="D1597">
            <v>396.4</v>
          </cell>
        </row>
        <row r="1598">
          <cell r="A1598" t="str">
            <v>73933/003</v>
          </cell>
          <cell r="B1598" t="str">
            <v>Porta de ferro tipo veneziana, de abrir, sem bandeira sem ferragens</v>
          </cell>
          <cell r="C1598" t="str">
            <v>m²</v>
          </cell>
          <cell r="D1598">
            <v>581.48</v>
          </cell>
        </row>
        <row r="1599">
          <cell r="A1599" t="str">
            <v>73933/004</v>
          </cell>
          <cell r="B1599" t="str">
            <v>Porta de ferro de abrir tipo barra chata, com requadro e guarnição com pleta</v>
          </cell>
          <cell r="C1599" t="str">
            <v>m²</v>
          </cell>
          <cell r="D1599">
            <v>379.35</v>
          </cell>
        </row>
        <row r="1600">
          <cell r="A1600" t="str">
            <v>74073/001</v>
          </cell>
          <cell r="B1600" t="str">
            <v>Alcapão em ferro 60x60cm, incluso ferragens</v>
          </cell>
          <cell r="C1600" t="str">
            <v>un</v>
          </cell>
          <cell r="D1600">
            <v>59.3</v>
          </cell>
        </row>
        <row r="1601">
          <cell r="A1601" t="str">
            <v>74073/002</v>
          </cell>
          <cell r="B1601" t="str">
            <v>Alcapão em ferro 70x70cm, incluso ferragens</v>
          </cell>
          <cell r="C1601" t="str">
            <v>un</v>
          </cell>
          <cell r="D1601">
            <v>68.98</v>
          </cell>
        </row>
        <row r="1602">
          <cell r="A1602" t="str">
            <v>74136/001</v>
          </cell>
          <cell r="B1602" t="str">
            <v>Porta de aço de enrolar tipo grade, chapa 16</v>
          </cell>
          <cell r="C1602" t="str">
            <v>m²</v>
          </cell>
          <cell r="D1602">
            <v>831.17</v>
          </cell>
        </row>
        <row r="1603">
          <cell r="A1603" t="str">
            <v>74136/002</v>
          </cell>
          <cell r="B1603" t="str">
            <v>Porta de aço chapa 24, de enrolar, vazada tijolinho ou equivalente com retângulo ou círculo, acabamento galvanizado natural</v>
          </cell>
          <cell r="C1603" t="str">
            <v>m²</v>
          </cell>
          <cell r="D1603">
            <v>691.05</v>
          </cell>
        </row>
        <row r="1604">
          <cell r="A1604" t="str">
            <v>74136/003</v>
          </cell>
          <cell r="B1604" t="str">
            <v>Porta de aço chapa 24, de enrolar, raiada, larga com acabamento galvanizado natural</v>
          </cell>
          <cell r="C1604" t="str">
            <v>m²</v>
          </cell>
          <cell r="D1604">
            <v>462.03</v>
          </cell>
        </row>
        <row r="1605">
          <cell r="A1605" t="str">
            <v>6103</v>
          </cell>
          <cell r="B1605" t="str">
            <v>Janela basculante de ferro em cantoneira 5/8"x1/8", linha popular</v>
          </cell>
          <cell r="C1605" t="str">
            <v>m²</v>
          </cell>
          <cell r="D1605">
            <v>422.97</v>
          </cell>
        </row>
        <row r="1606">
          <cell r="A1606" t="str">
            <v>6104</v>
          </cell>
          <cell r="B1606" t="str">
            <v>Janela basculante em chapa dobrada de aço</v>
          </cell>
          <cell r="C1606" t="str">
            <v>m²</v>
          </cell>
          <cell r="D1606">
            <v>422.97</v>
          </cell>
        </row>
        <row r="1607">
          <cell r="A1607" t="str">
            <v>6126</v>
          </cell>
          <cell r="B1607" t="str">
            <v>Janela de correr em chapa de aço, com duas folhas, para vidro</v>
          </cell>
          <cell r="C1607" t="str">
            <v>m²</v>
          </cell>
          <cell r="D1607">
            <v>674.81</v>
          </cell>
        </row>
        <row r="1608">
          <cell r="A1608" t="str">
            <v>72148</v>
          </cell>
          <cell r="B1608" t="str">
            <v>Retirada de batentes metálicos</v>
          </cell>
          <cell r="C1608" t="str">
            <v>un</v>
          </cell>
          <cell r="D1608">
            <v>30.59</v>
          </cell>
        </row>
        <row r="1609">
          <cell r="A1609" t="str">
            <v>72149</v>
          </cell>
          <cell r="B1609" t="str">
            <v>Recolocação de batentes metálicos, considerando reaproveitamento do material</v>
          </cell>
          <cell r="C1609" t="str">
            <v>un</v>
          </cell>
          <cell r="D1609">
            <v>33.14</v>
          </cell>
        </row>
        <row r="1610">
          <cell r="A1610" t="str">
            <v>73940/001</v>
          </cell>
          <cell r="B1610" t="str">
            <v>Janela de correr em chapa de aço dobrada, quatro folhas, sem divisão horizontal, para vidro, 1,50x1,20m</v>
          </cell>
          <cell r="C1610" t="str">
            <v>un</v>
          </cell>
          <cell r="D1610">
            <v>552.99</v>
          </cell>
        </row>
        <row r="1611">
          <cell r="A1611" t="str">
            <v>73945/001</v>
          </cell>
          <cell r="B1611" t="str">
            <v>Janela de chapa dobrada de aço com adição de cobre pré-zincado de correr 2 folhas para vidro, excluindo vidros</v>
          </cell>
          <cell r="C1611" t="str">
            <v>m²</v>
          </cell>
          <cell r="D1611">
            <v>531.45000000000005</v>
          </cell>
        </row>
        <row r="1612">
          <cell r="A1612" t="str">
            <v>73961/001</v>
          </cell>
          <cell r="B1612" t="str">
            <v>Janela maxim-ar em chapa dobrada</v>
          </cell>
          <cell r="C1612" t="str">
            <v>m²</v>
          </cell>
          <cell r="D1612">
            <v>784.24</v>
          </cell>
        </row>
        <row r="1613">
          <cell r="A1613" t="str">
            <v>73984/001</v>
          </cell>
          <cell r="B1613" t="str">
            <v>Janela de correr em chapa de aço dobrada, quatro folhas, com divisão horizontal, para vidro, 1,50x1,20m</v>
          </cell>
          <cell r="C1613" t="str">
            <v>m²</v>
          </cell>
          <cell r="D1613">
            <v>547.61</v>
          </cell>
        </row>
        <row r="1614">
          <cell r="A1614" t="str">
            <v>73984/002</v>
          </cell>
          <cell r="B1614" t="str">
            <v>Janela de correr em ferro tipo veneziana, duas folhas, linha popular</v>
          </cell>
          <cell r="C1614" t="str">
            <v>m²</v>
          </cell>
          <cell r="D1614">
            <v>620.17999999999995</v>
          </cell>
        </row>
        <row r="1615">
          <cell r="A1615" t="str">
            <v>73932/001</v>
          </cell>
          <cell r="B1615" t="str">
            <v>Grade de ferro em barra chata 3/16"</v>
          </cell>
          <cell r="C1615" t="str">
            <v>m²</v>
          </cell>
          <cell r="D1615">
            <v>272.44</v>
          </cell>
        </row>
        <row r="1616">
          <cell r="A1616" t="str">
            <v>73631</v>
          </cell>
          <cell r="B1616" t="str">
            <v>Guarda-corpo em tubo de aço galvanizado 1 1/2"</v>
          </cell>
          <cell r="C1616" t="str">
            <v>m²</v>
          </cell>
          <cell r="D1616">
            <v>242.2</v>
          </cell>
        </row>
        <row r="1617">
          <cell r="A1617" t="str">
            <v>74195/001</v>
          </cell>
          <cell r="B1617" t="str">
            <v>Guarda-corpo com corrimão em ferro barra chata 3/16"</v>
          </cell>
          <cell r="C1617" t="str">
            <v>m</v>
          </cell>
          <cell r="D1617">
            <v>327.45</v>
          </cell>
        </row>
        <row r="1618">
          <cell r="A1618" t="str">
            <v>73665</v>
          </cell>
          <cell r="B1618" t="str">
            <v>Escada tipo marinheiro em aço ca-50 9,52mm incluso pintura com fundo anticorrosivo tipo zarcão</v>
          </cell>
          <cell r="C1618" t="str">
            <v>m</v>
          </cell>
          <cell r="D1618">
            <v>47.34</v>
          </cell>
        </row>
        <row r="1619">
          <cell r="A1619" t="str">
            <v>73669</v>
          </cell>
          <cell r="B1619" t="str">
            <v>Corrimão em madeira 1a 2,5x30cm</v>
          </cell>
          <cell r="C1619" t="str">
            <v>m</v>
          </cell>
          <cell r="D1619">
            <v>60.61</v>
          </cell>
        </row>
        <row r="1620">
          <cell r="A1620" t="str">
            <v>72969</v>
          </cell>
          <cell r="B1620" t="str">
            <v>Carga de pedra para pavimento poliédrico</v>
          </cell>
          <cell r="C1620" t="str">
            <v>m²</v>
          </cell>
          <cell r="D1620">
            <v>0.76</v>
          </cell>
        </row>
        <row r="1621">
          <cell r="A1621" t="str">
            <v>72971</v>
          </cell>
          <cell r="B1621" t="str">
            <v>Compactação de pavimento poliédrico</v>
          </cell>
          <cell r="C1621" t="str">
            <v>m²</v>
          </cell>
          <cell r="D1621">
            <v>0.05</v>
          </cell>
        </row>
        <row r="1622">
          <cell r="A1622" t="str">
            <v>72972</v>
          </cell>
          <cell r="B1622" t="str">
            <v>Contenção lateral com solo local para pavimento poliédrico</v>
          </cell>
          <cell r="C1622" t="str">
            <v>m²</v>
          </cell>
          <cell r="D1622">
            <v>0.61</v>
          </cell>
        </row>
        <row r="1623">
          <cell r="A1623" t="str">
            <v>72973</v>
          </cell>
          <cell r="B1623" t="str">
            <v>Corte e preparo de cordão de pedra para pavimento poliédrico</v>
          </cell>
          <cell r="C1623" t="str">
            <v>m</v>
          </cell>
          <cell r="D1623">
            <v>1.1499999999999999</v>
          </cell>
        </row>
        <row r="1624">
          <cell r="A1624" t="str">
            <v>72974</v>
          </cell>
          <cell r="B1624" t="str">
            <v>Corte e preparo de pedra para pavimento poliédrico</v>
          </cell>
          <cell r="C1624" t="str">
            <v>m²</v>
          </cell>
          <cell r="D1624">
            <v>3.83</v>
          </cell>
        </row>
        <row r="1625">
          <cell r="A1625" t="str">
            <v>72975</v>
          </cell>
          <cell r="B1625" t="str">
            <v>Desmonte manual de pedra para pavimento poliédrico</v>
          </cell>
          <cell r="C1625" t="str">
            <v>m²</v>
          </cell>
          <cell r="D1625">
            <v>0.43</v>
          </cell>
        </row>
        <row r="1626">
          <cell r="A1626" t="str">
            <v>73425</v>
          </cell>
          <cell r="B1626" t="str">
            <v>Custo horário com depreciação e juros - trator de esteiras CATERPILLAR d6d ps - 163 6a - 140 hp</v>
          </cell>
          <cell r="C1626" t="str">
            <v>h</v>
          </cell>
          <cell r="D1626">
            <v>59.36</v>
          </cell>
        </row>
        <row r="1627">
          <cell r="A1627" t="str">
            <v>73426</v>
          </cell>
          <cell r="B1627" t="str">
            <v>Perfuração manual diâmetro 20 cm (5 tf)</v>
          </cell>
          <cell r="C1627" t="str">
            <v>m</v>
          </cell>
          <cell r="D1627">
            <v>54.28</v>
          </cell>
        </row>
        <row r="1628">
          <cell r="A1628" t="str">
            <v>73428</v>
          </cell>
          <cell r="B1628" t="str">
            <v>Custo horário produtivo diurno - martelete ou rompedor atlas copco - tex 31</v>
          </cell>
          <cell r="C1628" t="str">
            <v>chp</v>
          </cell>
          <cell r="D1628">
            <v>12.58</v>
          </cell>
        </row>
        <row r="1629">
          <cell r="A1629" t="str">
            <v>73430</v>
          </cell>
          <cell r="B1629" t="str">
            <v>Escavação mec. vala n escor mat 1a c/retro entre 1,5 e 3m c/ redutor ( pedras/inst prediais/outros redut.produtiv ou cavas fundação ) - excl. esgotamento.</v>
          </cell>
          <cell r="C1629" t="str">
            <v>m³</v>
          </cell>
          <cell r="D1629">
            <v>16</v>
          </cell>
        </row>
        <row r="1630">
          <cell r="A1630" t="str">
            <v>73431</v>
          </cell>
          <cell r="B1630" t="str">
            <v>Pinho terceira 2,5x10cm</v>
          </cell>
          <cell r="C1630" t="str">
            <v>m</v>
          </cell>
          <cell r="D1630">
            <v>2.61</v>
          </cell>
        </row>
        <row r="1631">
          <cell r="A1631" t="str">
            <v>73432</v>
          </cell>
          <cell r="B1631" t="str">
            <v>Chp - betoneira capac. 320 l, motor diesel 6 hp, alfa 320 ou similar</v>
          </cell>
          <cell r="C1631" t="str">
            <v>h</v>
          </cell>
          <cell r="D1631">
            <v>15.07</v>
          </cell>
        </row>
        <row r="1632">
          <cell r="A1632" t="str">
            <v>6081</v>
          </cell>
          <cell r="B1632" t="str">
            <v>Pintura verniz poliuretano brilhante em madeira, três demãos</v>
          </cell>
          <cell r="C1632" t="str">
            <v>m²</v>
          </cell>
          <cell r="D1632">
            <v>15.42</v>
          </cell>
        </row>
        <row r="1633">
          <cell r="A1633" t="str">
            <v>6082</v>
          </cell>
          <cell r="B1633" t="str">
            <v>Pintura em verniz sintético brilhante em madeira, três demãos</v>
          </cell>
          <cell r="C1633" t="str">
            <v>m²</v>
          </cell>
          <cell r="D1633">
            <v>11.79</v>
          </cell>
        </row>
        <row r="1634">
          <cell r="A1634" t="str">
            <v>73739/001</v>
          </cell>
          <cell r="B1634" t="str">
            <v>Pintura esmalte acetinado em madeira, duas demãos</v>
          </cell>
          <cell r="C1634" t="str">
            <v>m²</v>
          </cell>
          <cell r="D1634">
            <v>11.53</v>
          </cell>
        </row>
        <row r="1635">
          <cell r="A1635" t="str">
            <v>74065/001</v>
          </cell>
          <cell r="B1635" t="str">
            <v>Pintura esmalte fosco para madeira, duas demãos, sobre fundo nivelador branco</v>
          </cell>
          <cell r="C1635" t="str">
            <v>m²</v>
          </cell>
          <cell r="D1635">
            <v>17.98</v>
          </cell>
        </row>
        <row r="1636">
          <cell r="A1636" t="str">
            <v>74065/002</v>
          </cell>
          <cell r="B1636" t="str">
            <v>Pintura esmalte acetinado para madeira, duas demãos, sobre fundo nível ador branco</v>
          </cell>
          <cell r="C1636" t="str">
            <v>m²</v>
          </cell>
          <cell r="D1636">
            <v>17.68</v>
          </cell>
        </row>
        <row r="1637">
          <cell r="A1637" t="str">
            <v>74065/003</v>
          </cell>
          <cell r="B1637" t="str">
            <v>Pintura esmalte brilhante para madeira, duas demãos, sobre fundo nível ador branco</v>
          </cell>
          <cell r="C1637" t="str">
            <v>m²</v>
          </cell>
          <cell r="D1637">
            <v>17.59</v>
          </cell>
        </row>
        <row r="1638">
          <cell r="A1638" t="str">
            <v>73551</v>
          </cell>
          <cell r="B1638" t="str">
            <v>Argamassa traço 1:4 (cimento e pedrisco), preparo manual</v>
          </cell>
          <cell r="C1638" t="str">
            <v>m³</v>
          </cell>
          <cell r="D1638">
            <v>332.07</v>
          </cell>
        </row>
        <row r="1639">
          <cell r="A1639" t="str">
            <v>73553</v>
          </cell>
          <cell r="B1639" t="str">
            <v>Maquina de pintar faixa consmaq fx24 14hp - chp</v>
          </cell>
          <cell r="C1639" t="str">
            <v>h</v>
          </cell>
          <cell r="D1639">
            <v>210.49</v>
          </cell>
        </row>
        <row r="1640">
          <cell r="A1640" t="str">
            <v>73554</v>
          </cell>
          <cell r="B1640" t="str">
            <v>Macaranduba aparelhada 3" x 3"</v>
          </cell>
          <cell r="C1640" t="str">
            <v>m</v>
          </cell>
          <cell r="D1640">
            <v>10.68</v>
          </cell>
        </row>
        <row r="1641">
          <cell r="A1641" t="str">
            <v>73557</v>
          </cell>
          <cell r="B1641" t="str">
            <v>Maquina polidora 4hp 12amp 220v excl esmeril e operador (ci)</v>
          </cell>
          <cell r="C1641" t="str">
            <v>h</v>
          </cell>
          <cell r="D1641">
            <v>2.3199999999999998</v>
          </cell>
        </row>
        <row r="1642">
          <cell r="A1642" t="str">
            <v>73558</v>
          </cell>
          <cell r="B1642" t="str">
            <v>Locação de extrusora de guias e sarjetas sem formas, motor diesel de 1 4cv, exclusive operador (ci)</v>
          </cell>
          <cell r="C1642" t="str">
            <v>h</v>
          </cell>
          <cell r="D1642">
            <v>5.68</v>
          </cell>
        </row>
        <row r="1643">
          <cell r="A1643" t="str">
            <v>73559</v>
          </cell>
          <cell r="B1643" t="str">
            <v>Usina pre-misturadora de solos capac 350/600t/h (ci) incl equipe de operação</v>
          </cell>
          <cell r="C1643" t="str">
            <v>h</v>
          </cell>
          <cell r="D1643">
            <v>188.64</v>
          </cell>
        </row>
        <row r="1644">
          <cell r="A1644" t="str">
            <v>40675</v>
          </cell>
          <cell r="B1644" t="str">
            <v>Assentamento de peitoril com argamassa de cimento colante</v>
          </cell>
          <cell r="C1644" t="str">
            <v>m</v>
          </cell>
          <cell r="D1644">
            <v>3.03</v>
          </cell>
        </row>
        <row r="1645">
          <cell r="A1645" t="str">
            <v>9536</v>
          </cell>
          <cell r="B1645" t="str">
            <v>Forro de madeira para beiral, tábuas de 10x1cm com friso macho/fêmea, inclusa meia-cana e testeira com altura de 15cm</v>
          </cell>
          <cell r="C1645" t="str">
            <v>m²</v>
          </cell>
          <cell r="D1645">
            <v>99.46</v>
          </cell>
        </row>
        <row r="1646">
          <cell r="A1646" t="str">
            <v>74250/001</v>
          </cell>
          <cell r="B1646" t="str">
            <v>Forro de madeira, tábuas 10x1cm com friso macho/fêmea, exclusive entarugamento</v>
          </cell>
          <cell r="C1646" t="str">
            <v>m²</v>
          </cell>
          <cell r="D1646">
            <v>60.56</v>
          </cell>
        </row>
        <row r="1647">
          <cell r="A1647" t="str">
            <v>74250/002</v>
          </cell>
          <cell r="B1647" t="str">
            <v>Forro de madeira, tábuas 10x1cm com friso macho/fêmea, inclusive meia- cana e entarugamento</v>
          </cell>
          <cell r="C1647" t="str">
            <v>m²</v>
          </cell>
          <cell r="D1647">
            <v>68.78</v>
          </cell>
        </row>
        <row r="1648">
          <cell r="A1648" t="str">
            <v>72197</v>
          </cell>
          <cell r="B1648" t="str">
            <v>Sanca de gesso, altura 15cm, moldada na obra</v>
          </cell>
          <cell r="C1648" t="str">
            <v>m</v>
          </cell>
          <cell r="D1648">
            <v>20.18</v>
          </cell>
        </row>
        <row r="1649">
          <cell r="A1649" t="str">
            <v>73792/001</v>
          </cell>
          <cell r="B1649" t="str">
            <v>Forro em placas pré-moldadas de gesso liso, bisotado, 60x60cm com espessura central 1,2cm e nas bordas 3,0cm, incluso fixação com arame e estrutura de madeira</v>
          </cell>
          <cell r="C1649" t="str">
            <v>m²</v>
          </cell>
          <cell r="D1649">
            <v>52.69</v>
          </cell>
        </row>
        <row r="1650">
          <cell r="A1650" t="str">
            <v>73986/001</v>
          </cell>
          <cell r="B1650" t="str">
            <v>Forro de gesso em placas 60x60cm, espessura 1,2cm, inclusive fixação com arame</v>
          </cell>
          <cell r="C1650" t="str">
            <v>m²</v>
          </cell>
          <cell r="D1650">
            <v>24.07</v>
          </cell>
        </row>
        <row r="1651">
          <cell r="A1651" t="str">
            <v>72200</v>
          </cell>
          <cell r="B1651" t="str">
            <v>Revestimento em lâminado melamínico texturizado, espessura 1,3mm, fixado com cola</v>
          </cell>
          <cell r="C1651" t="str">
            <v>m²</v>
          </cell>
          <cell r="D1651">
            <v>62.42</v>
          </cell>
        </row>
        <row r="1652">
          <cell r="A1652" t="str">
            <v>73807/001</v>
          </cell>
          <cell r="B1652" t="str">
            <v>Corrimão em marmorite, largura 15cm</v>
          </cell>
          <cell r="C1652" t="str">
            <v>m</v>
          </cell>
          <cell r="D1652">
            <v>67.08</v>
          </cell>
        </row>
        <row r="1653">
          <cell r="A1653" t="str">
            <v>53840</v>
          </cell>
          <cell r="B1653" t="str">
            <v>Grade aradora com 20 discos de 24 " sobre pneus - depreciação e juros</v>
          </cell>
          <cell r="C1653" t="str">
            <v>h</v>
          </cell>
          <cell r="D1653">
            <v>2.14</v>
          </cell>
        </row>
        <row r="1654">
          <cell r="A1654" t="str">
            <v>53841</v>
          </cell>
          <cell r="B1654" t="str">
            <v>Grade aradora com 20 discos de 24 " sobre pneus - manutenção</v>
          </cell>
          <cell r="C1654" t="str">
            <v>h</v>
          </cell>
          <cell r="D1654">
            <v>1.69</v>
          </cell>
        </row>
        <row r="1655">
          <cell r="A1655" t="str">
            <v>53842</v>
          </cell>
          <cell r="B1655" t="str">
            <v>Lança elevatória telescópica de acionamento hidráulico, capacidade de carga 30.000 kg, com cesto, montada sobre caminhão trucado - depreciação e juros</v>
          </cell>
          <cell r="C1655" t="str">
            <v>h</v>
          </cell>
          <cell r="D1655">
            <v>251.13</v>
          </cell>
        </row>
        <row r="1656">
          <cell r="A1656" t="str">
            <v>53843</v>
          </cell>
          <cell r="B1656" t="str">
            <v>Lança elevatória telescópica de acionamento hidráulico, capacidade de carga 30.000 kg, com cesto, montada sobre caminhão trucado - custo com mão-de-obra na operação diurna</v>
          </cell>
          <cell r="C1656" t="str">
            <v>h</v>
          </cell>
          <cell r="D1656">
            <v>17.190000000000001</v>
          </cell>
        </row>
        <row r="1657">
          <cell r="A1657" t="str">
            <v>53849</v>
          </cell>
          <cell r="B1657" t="str">
            <v>Motoniveladora potência básica líquida (primeira marcha) 125 hp, peso bruto 13032 kg, largura da lâmina de 3,7 m - materiais na operação. af _06/2014</v>
          </cell>
          <cell r="C1657" t="str">
            <v>h</v>
          </cell>
          <cell r="D1657">
            <v>73.180000000000007</v>
          </cell>
        </row>
        <row r="1658">
          <cell r="A1658" t="str">
            <v>53852</v>
          </cell>
          <cell r="B1658" t="str">
            <v>Motoscraper 270hp -custo com mão-de-obra na operação noturna</v>
          </cell>
          <cell r="C1658" t="str">
            <v>h</v>
          </cell>
          <cell r="D1658">
            <v>31.2</v>
          </cell>
        </row>
        <row r="1659">
          <cell r="A1659" t="str">
            <v>53857</v>
          </cell>
          <cell r="B1659" t="str">
            <v>Pá carregadeira sobre rodas, potência líquida 128 hp, capacidade da caçamba 1,7 a 2,8 m³, peso operacional 11632 kg manutenção. af_06/2014</v>
          </cell>
          <cell r="C1659" t="str">
            <v>h</v>
          </cell>
          <cell r="D1659">
            <v>21.7</v>
          </cell>
        </row>
        <row r="1660">
          <cell r="A1660" t="str">
            <v>53858</v>
          </cell>
          <cell r="B1660" t="str">
            <v>Pá carregadeira sobre rodas, potência líquida 128 hp, capacidade da caçamba 1,7 a 2,8 m³, peso operacional 11632 kg materiais na operação. af_06/2014</v>
          </cell>
          <cell r="C1660" t="str">
            <v>h</v>
          </cell>
          <cell r="D1660">
            <v>62.45</v>
          </cell>
        </row>
        <row r="1661">
          <cell r="A1661" t="str">
            <v>53861</v>
          </cell>
          <cell r="B1661" t="str">
            <v>Pá carregadeira sobre rodas, potência 197 hp, capacidade da caçamba 2 5 a 3,5 m³, peso operacional 18338 kg - manutenção. af_06/2014</v>
          </cell>
          <cell r="C1661" t="str">
            <v>h</v>
          </cell>
          <cell r="D1661">
            <v>30.09</v>
          </cell>
        </row>
        <row r="1662">
          <cell r="A1662" t="str">
            <v>53863</v>
          </cell>
          <cell r="B1662" t="str">
            <v>Martelete ou rompedor pneumático manual 28kg, frequência de impacto 12 30/minuto - manutenção</v>
          </cell>
          <cell r="C1662" t="str">
            <v>h</v>
          </cell>
          <cell r="D1662">
            <v>1.79</v>
          </cell>
        </row>
        <row r="1663">
          <cell r="A1663" t="str">
            <v>53865</v>
          </cell>
          <cell r="B1663" t="str">
            <v>Compressor de ar rebocável, descarga livre efetiva 180pcm, pressão de trabalho 102 psi, motor a diesel 89cv - custo horário de materiais na operação</v>
          </cell>
          <cell r="C1663" t="str">
            <v>h</v>
          </cell>
          <cell r="D1663">
            <v>33.35</v>
          </cell>
        </row>
        <row r="1664">
          <cell r="A1664" t="str">
            <v>53866</v>
          </cell>
          <cell r="B1664" t="str">
            <v>Bomba submersível elétrica trifásica, potência 2,96 hp, ø rotor 144 mm semi-aberto, bocal de saída ø 2, hm/q = 2 mca / 38,8 m³/h a 28 mca / 5 m³/h - materiais na operação. af_06/2014</v>
          </cell>
          <cell r="C1664" t="str">
            <v>h</v>
          </cell>
          <cell r="D1664">
            <v>1.1000000000000001</v>
          </cell>
        </row>
        <row r="1665">
          <cell r="A1665" t="str">
            <v>73758/001</v>
          </cell>
          <cell r="B1665" t="str">
            <v>Levantamento seção transversal c/nível terreno não acidentado vegetação densa inclusive desenho esc 1:200 em papel vegetal milimetrado (medido p/m seção), inclusive nivelador, auxiliar de cálculo topográfico e desenhista.</v>
          </cell>
          <cell r="C1665" t="str">
            <v>m</v>
          </cell>
          <cell r="D1665">
            <v>1.46</v>
          </cell>
        </row>
        <row r="1666">
          <cell r="A1666" t="str">
            <v>74038/001</v>
          </cell>
          <cell r="B1666" t="str">
            <v>Portão com mourões de madeira roliça, diâmetro 11cm, com 5 fios de arame farpado nº 14 classe 250, sem dobradiças</v>
          </cell>
          <cell r="C1666" t="str">
            <v>m</v>
          </cell>
          <cell r="D1666">
            <v>20.100000000000001</v>
          </cell>
        </row>
        <row r="1667">
          <cell r="A1667" t="str">
            <v>74039/001</v>
          </cell>
          <cell r="B1667" t="str">
            <v>Cerca com mourões de madeira roliça, diâmetro 11cm, espaçamento de 2m, altura livre de 1m, cravados 0,5m, com 5 fios de arame farpado nº 14 classe 250</v>
          </cell>
          <cell r="C1667" t="str">
            <v>m</v>
          </cell>
          <cell r="D1667">
            <v>20.100000000000001</v>
          </cell>
        </row>
        <row r="1668">
          <cell r="A1668" t="str">
            <v>74118/001</v>
          </cell>
          <cell r="B1668" t="str">
            <v>Plantio de cerca viva com arbustos de altura 50 a 100cm, com 4un/m</v>
          </cell>
          <cell r="C1668" t="str">
            <v>m</v>
          </cell>
          <cell r="D1668">
            <v>215.4</v>
          </cell>
        </row>
        <row r="1669">
          <cell r="A1669" t="str">
            <v>74142/001</v>
          </cell>
          <cell r="B1669" t="str">
            <v>Cerca com mourões de concreto, reto, espaçamento de 3m, cravados 0,5m, com 4 fios de arame farpado nº 14 classe 250</v>
          </cell>
          <cell r="C1669" t="str">
            <v>m</v>
          </cell>
          <cell r="D1669">
            <v>36.61</v>
          </cell>
        </row>
        <row r="1670">
          <cell r="A1670" t="str">
            <v>74142/002</v>
          </cell>
          <cell r="B1670" t="str">
            <v>Cerca com mourões de madeira, 7,5x7,5cm, espaçamento de 2m, altura livre de 2m, cravados 0,5m, com 4 fios de arame farpado nº 14 classe 250</v>
          </cell>
          <cell r="C1670" t="str">
            <v>m</v>
          </cell>
          <cell r="D1670">
            <v>16.23</v>
          </cell>
        </row>
        <row r="1671">
          <cell r="A1671" t="str">
            <v>74142/003</v>
          </cell>
          <cell r="B1671" t="str">
            <v>Cerca com mourões de madeira, 7,5x7,5cm, espaçamento de 2m, altura livre de 2m, cravados 0,5m, com 8 fios de arame farpado nº 14 classe 250</v>
          </cell>
          <cell r="C1671" t="str">
            <v>m</v>
          </cell>
          <cell r="D1671">
            <v>25.09</v>
          </cell>
        </row>
        <row r="1672">
          <cell r="A1672" t="str">
            <v>74142/004</v>
          </cell>
          <cell r="B1672" t="str">
            <v>Cerca com mourões de concreto, seção "t" ponta inclinada, 10x10cm, espaçamento de 3m, cravados 0,5m, com 11 fios de arame farpado nº 16</v>
          </cell>
          <cell r="C1672" t="str">
            <v>m</v>
          </cell>
          <cell r="D1672">
            <v>46.55</v>
          </cell>
        </row>
        <row r="1673">
          <cell r="A1673" t="str">
            <v>74143/001</v>
          </cell>
          <cell r="B1673" t="str">
            <v>Cerca com mourões de concreto, reto, 15x15cm, espaçamento de 3m, crava dos 0,5m, escoras de 10x10cm nos cantos, com 12 fios de arame de aço ovalado 15x17</v>
          </cell>
          <cell r="C1673" t="str">
            <v>m</v>
          </cell>
          <cell r="D1673">
            <v>45.06</v>
          </cell>
        </row>
        <row r="1674">
          <cell r="A1674" t="str">
            <v>74143/002</v>
          </cell>
          <cell r="B1674" t="str">
            <v>Cerca com mourões de concreto, reto, 15x15cm, espaçamento de 3m, crava dos 0,5m, escoras de 10x10cm nos cantos, com 9 fios de arame de aço ovalado 15x17</v>
          </cell>
          <cell r="C1674" t="str">
            <v>m</v>
          </cell>
          <cell r="D1674">
            <v>43.03</v>
          </cell>
        </row>
        <row r="1675">
          <cell r="A1675" t="str">
            <v>73787/001</v>
          </cell>
          <cell r="B1675" t="str">
            <v>Alambrado em tubos de aço galvanizado, com costura, din 2440, diâmetro 2", altura 3m, fixados a cada 2m em blocos de concreto, com tela de arame galvanizado revestido com pvc, fio 12 bwg e malha 7,5x7,5cm</v>
          </cell>
          <cell r="C1675" t="str">
            <v>m²</v>
          </cell>
          <cell r="D1675">
            <v>152.13999999999999</v>
          </cell>
        </row>
        <row r="1676">
          <cell r="A1676" t="str">
            <v>74244/001</v>
          </cell>
          <cell r="B1676" t="str">
            <v>Alambrado para quadra poliesportiva, estruturado por tubos de aço galvanizado, com costura, din 2440, diâmetro 2", com tela de arame galvanizado, fio 14 bwg e malha quadrada 5x5cm</v>
          </cell>
          <cell r="C1676" t="str">
            <v>m²</v>
          </cell>
          <cell r="D1676">
            <v>94.63</v>
          </cell>
        </row>
        <row r="1677">
          <cell r="A1677" t="str">
            <v>73788/002</v>
          </cell>
          <cell r="B1677" t="str">
            <v>Grade em madeira para proteção de mudas de árvores</v>
          </cell>
          <cell r="C1677" t="str">
            <v>un</v>
          </cell>
          <cell r="D1677">
            <v>75.569999999999993</v>
          </cell>
        </row>
        <row r="1678">
          <cell r="A1678" t="str">
            <v>73967/001</v>
          </cell>
          <cell r="B1678" t="str">
            <v>Plantio de arbusto, altura maior que 1,00m, em cavas de 80x80x80cm</v>
          </cell>
          <cell r="C1678" t="str">
            <v>un</v>
          </cell>
          <cell r="D1678">
            <v>94.1</v>
          </cell>
        </row>
        <row r="1679">
          <cell r="A1679" t="str">
            <v>73967/002</v>
          </cell>
          <cell r="B1679" t="str">
            <v>Plantio de árvore regional, altura maior que 2,00m, em cavas de 80x80x 80cm</v>
          </cell>
          <cell r="C1679" t="str">
            <v>un</v>
          </cell>
          <cell r="D1679">
            <v>130.86000000000001</v>
          </cell>
        </row>
        <row r="1680">
          <cell r="A1680" t="str">
            <v>73967/004</v>
          </cell>
          <cell r="B1680" t="str">
            <v>Irrigação de árvore com carro pipa</v>
          </cell>
          <cell r="C1680" t="str">
            <v>un</v>
          </cell>
          <cell r="D1680">
            <v>0.3</v>
          </cell>
        </row>
        <row r="1681">
          <cell r="A1681" t="str">
            <v>74236/001</v>
          </cell>
          <cell r="B1681" t="str">
            <v>Plantio de grama batatais em placas</v>
          </cell>
          <cell r="C1681" t="str">
            <v>m²</v>
          </cell>
          <cell r="D1681">
            <v>7.04</v>
          </cell>
        </row>
        <row r="1682">
          <cell r="A1682" t="str">
            <v>73608</v>
          </cell>
          <cell r="B1682" t="str">
            <v>Piso em pedra portuguesa branca, assentada sobre argamassa seca traço 1:6 (cimento e areia) e rejuntada com argamassa seca traço 1:2 (cimento e areia)</v>
          </cell>
          <cell r="C1682" t="str">
            <v>m²</v>
          </cell>
          <cell r="D1682">
            <v>160.6</v>
          </cell>
        </row>
        <row r="1683">
          <cell r="A1683" t="str">
            <v>5783</v>
          </cell>
          <cell r="B1683" t="str">
            <v>Motoscraper 270hp -custo com mão-de-obra na operação diurna</v>
          </cell>
          <cell r="C1683" t="str">
            <v>h</v>
          </cell>
          <cell r="D1683">
            <v>26</v>
          </cell>
        </row>
        <row r="1684">
          <cell r="A1684" t="str">
            <v>5787</v>
          </cell>
          <cell r="B1684" t="str">
            <v>Pá carregadeira sobre rodas, potência 197 hp, capacidade da caçamba 2 5 a 3,5 m³, peso operacional 18338 kg - materiais na operação. af_06/2 014</v>
          </cell>
          <cell r="C1684" t="str">
            <v>h</v>
          </cell>
          <cell r="D1684">
            <v>105.88</v>
          </cell>
        </row>
        <row r="1685">
          <cell r="A1685" t="str">
            <v>5791</v>
          </cell>
          <cell r="B1685" t="str">
            <v>Rolo compactador vibratório de um cilindro liso de aço, potência 80 hp , peso operacional máximo 8,5 t, largura trabalho 1,676 m - manutenção . af_06/2014</v>
          </cell>
          <cell r="C1685" t="str">
            <v>h</v>
          </cell>
          <cell r="D1685">
            <v>17.61</v>
          </cell>
        </row>
        <row r="1686">
          <cell r="A1686" t="str">
            <v>5792</v>
          </cell>
          <cell r="B1686" t="str">
            <v>Rolo compactador vibratório de um cilindro liso de aço, potência 80 hp , peso operacional máximo 8,5 t, largura trabalho 1,676 m - materiais na operação. af_06/2014</v>
          </cell>
          <cell r="C1686" t="str">
            <v>h</v>
          </cell>
          <cell r="D1686">
            <v>39.04</v>
          </cell>
        </row>
        <row r="1687">
          <cell r="A1687" t="str">
            <v>5794</v>
          </cell>
          <cell r="B1687" t="str">
            <v>Martelete ou rompedor pneumático manual 28kg, frequência de impacto 12 30/minuto - depreciação e juros</v>
          </cell>
          <cell r="C1687" t="str">
            <v>h</v>
          </cell>
          <cell r="D1687">
            <v>1.35</v>
          </cell>
        </row>
        <row r="1688">
          <cell r="A1688" t="str">
            <v>5795</v>
          </cell>
          <cell r="B1688" t="str">
            <v>Martelete ou rompedor pneumático manual 28kg, frequência de impacto 12 30/minuto - chp diurno</v>
          </cell>
          <cell r="C1688" t="str">
            <v>chp</v>
          </cell>
          <cell r="D1688">
            <v>12.58</v>
          </cell>
        </row>
        <row r="1689">
          <cell r="A1689" t="str">
            <v>5796</v>
          </cell>
          <cell r="B1689" t="str">
            <v>Martelete ou rompedor pneumático manual 28kg, frequência de impacto 12 30/minuto - mão de obra na operação diurna</v>
          </cell>
          <cell r="C1689" t="str">
            <v>h</v>
          </cell>
          <cell r="D1689">
            <v>9.42</v>
          </cell>
        </row>
        <row r="1690">
          <cell r="A1690" t="str">
            <v>5797</v>
          </cell>
          <cell r="B1690" t="str">
            <v>Compressor de ar rebocável, descarga livre efetiva 180pcm, pressão de trabalho 102 psi, motor a diesel 89cv - manutenção</v>
          </cell>
          <cell r="C1690" t="str">
            <v>h</v>
          </cell>
          <cell r="D1690">
            <v>1.93</v>
          </cell>
        </row>
        <row r="1691">
          <cell r="A1691" t="str">
            <v>7046</v>
          </cell>
          <cell r="B1691" t="str">
            <v>Motobomba trash (para água suja) auto escorvante, motor gasolina de 6,41 hp, diâmetros de sucção x recalque: 3 x 3, hm/q = 10 mca / 60 m³/h a 23 mca / 0 m³/h - manutenção. af_10/2014</v>
          </cell>
          <cell r="C1691" t="str">
            <v>h</v>
          </cell>
          <cell r="D1691">
            <v>0.1</v>
          </cell>
        </row>
        <row r="1692">
          <cell r="A1692" t="str">
            <v>7047</v>
          </cell>
          <cell r="B1692" t="str">
            <v>Motobomba trash (para água suja) auto escorvante, motor gasolina de 6,41 hp, diâmetros de sucção x recalque: 3 x 3, hm/q = 10 mca / 60 m³/h a 23 mca / 0 m³/h - materiais na operação. af_10/2014</v>
          </cell>
          <cell r="C1692" t="str">
            <v>h</v>
          </cell>
          <cell r="D1692">
            <v>5.0999999999999996</v>
          </cell>
        </row>
        <row r="1693">
          <cell r="A1693" t="str">
            <v>7049</v>
          </cell>
          <cell r="B1693" t="str">
            <v>Rolo compactador pé de carneiro vibratório, potência 125 hp, peso operacional sem/com lastro 11,95 / 13,30 t, impacto dinâmico 38,5 / 22,5 t , largura de trabalho 2,15 m - chp diurno. af_06/2014</v>
          </cell>
          <cell r="C1693" t="str">
            <v>chp</v>
          </cell>
          <cell r="D1693">
            <v>127.93</v>
          </cell>
        </row>
        <row r="1694">
          <cell r="A1694" t="str">
            <v>7050</v>
          </cell>
          <cell r="B1694" t="str">
            <v>Rolo compactador pé de carneiro vibratório, potência 125 hp, peso operacional sem/com lastro 11,95 / 13,30 t, impacto dinâmico 38,5 / 22,5 t , largura de trabalho 2,15 m - chi diurno. af_06/2014</v>
          </cell>
          <cell r="C1694" t="str">
            <v>chi</v>
          </cell>
          <cell r="D1694">
            <v>43.45</v>
          </cell>
        </row>
        <row r="1695">
          <cell r="A1695" t="str">
            <v>7051</v>
          </cell>
          <cell r="B1695" t="str">
            <v>Rolo compactador pé de carneiro vibratório, potência 125 hp, peso operacional sem/com lastro 11,95 / 13,30 t, impacto dinâmico 38,5 / 22,5 t , largura de trabalho 2,15 m - depreciação. af_06/2014</v>
          </cell>
          <cell r="C1695" t="str">
            <v>h</v>
          </cell>
          <cell r="D1695">
            <v>21.14</v>
          </cell>
        </row>
        <row r="1696">
          <cell r="A1696" t="str">
            <v>7052</v>
          </cell>
          <cell r="B1696" t="str">
            <v>Rolo compactador pé de carneiro vibratório, potência 125 hp, peso operacional sem/com lastro 11,95 / 13,30 t, impacto dinâmico 38,5 / 22,5 t , largura de trabalho 2,15 m - juros. af_06/2014</v>
          </cell>
          <cell r="C1696" t="str">
            <v>h</v>
          </cell>
          <cell r="D1696">
            <v>4.93</v>
          </cell>
        </row>
        <row r="1697">
          <cell r="A1697" t="str">
            <v>7053</v>
          </cell>
          <cell r="B1697" t="str">
            <v>Rolo compactador pé de carneiro vibratório, potência 125 hp, peso operacional sem/com lastro 11,95 / 13,30 t, impacto dinâmico 38,5 / 22,5 t , largura de trabalho 2,15 m - manutenção. af_06/2014</v>
          </cell>
          <cell r="C1697" t="str">
            <v>h</v>
          </cell>
          <cell r="D1697">
            <v>23.48</v>
          </cell>
        </row>
        <row r="1698">
          <cell r="A1698" t="str">
            <v>7054</v>
          </cell>
          <cell r="B1698" t="str">
            <v>Rolo compactador pé de carneiro vibratório, potência 125 hp, peso operacional sem/com lastro 11,95 / 13,30 t, impacto dinâmico 38,5 / 22,5 t , largura de trabalho 2,15 m - materiais na operação. af_06/2014</v>
          </cell>
          <cell r="C1698" t="str">
            <v>h</v>
          </cell>
          <cell r="D1698">
            <v>60.98</v>
          </cell>
        </row>
        <row r="1699">
          <cell r="A1699" t="str">
            <v>7058</v>
          </cell>
          <cell r="B1699" t="str">
            <v>Caminhão basculante 4,0m3 152cv com capacidade útil de 8,5t - depreciação</v>
          </cell>
          <cell r="C1699" t="str">
            <v>h</v>
          </cell>
          <cell r="D1699">
            <v>12.74</v>
          </cell>
        </row>
        <row r="1700">
          <cell r="A1700" t="str">
            <v>7059</v>
          </cell>
          <cell r="B1700" t="str">
            <v>Caminhão basculante 4,0m3 carga útil 8,5t 152cv - juros</v>
          </cell>
          <cell r="C1700" t="str">
            <v>h</v>
          </cell>
          <cell r="D1700">
            <v>3.01</v>
          </cell>
        </row>
        <row r="1701">
          <cell r="A1701" t="str">
            <v>83400</v>
          </cell>
          <cell r="B1701" t="str">
            <v>Braço p/ iluminação de ruas em tubo aço galv 1" comp = 1,20m e inclinação 25graus em relação ao plano vertical p/ fixação em poste ou parede - fornecimento e instalação</v>
          </cell>
          <cell r="C1701" t="str">
            <v>un</v>
          </cell>
          <cell r="D1701">
            <v>75.56</v>
          </cell>
        </row>
        <row r="1702">
          <cell r="A1702" t="str">
            <v>83401</v>
          </cell>
          <cell r="B1702" t="str">
            <v>Braço p/ iluminação de ruas, em tubo aço galv 3/4", comp = 1,5m p/fixação em poste ou parede - fornecimento e instalação</v>
          </cell>
          <cell r="C1702" t="str">
            <v>un</v>
          </cell>
          <cell r="D1702">
            <v>75.56</v>
          </cell>
        </row>
        <row r="1703">
          <cell r="A1703" t="str">
            <v>83372</v>
          </cell>
          <cell r="B1703" t="str">
            <v>Caixa de medição em alta tensão - fornecimento e instalação</v>
          </cell>
          <cell r="C1703" t="str">
            <v>un</v>
          </cell>
          <cell r="D1703">
            <v>654.87</v>
          </cell>
        </row>
        <row r="1704">
          <cell r="A1704" t="str">
            <v>83443</v>
          </cell>
          <cell r="B1704" t="str">
            <v>Caixa de passagem 20x20x25 fundo brita com tampa</v>
          </cell>
          <cell r="C1704" t="str">
            <v>un</v>
          </cell>
          <cell r="D1704">
            <v>38.51</v>
          </cell>
        </row>
        <row r="1705">
          <cell r="A1705" t="str">
            <v>83446</v>
          </cell>
          <cell r="B1705" t="str">
            <v>Caixa de passagem 30x30x40 com tampa e dreno brita</v>
          </cell>
          <cell r="C1705" t="str">
            <v>un</v>
          </cell>
          <cell r="D1705">
            <v>124.45</v>
          </cell>
        </row>
        <row r="1706">
          <cell r="A1706" t="str">
            <v>83447</v>
          </cell>
          <cell r="B1706" t="str">
            <v>Caixa de passagem 40x40x50 fundo brita com tampa</v>
          </cell>
          <cell r="C1706" t="str">
            <v>un</v>
          </cell>
          <cell r="D1706">
            <v>133.94999999999999</v>
          </cell>
        </row>
        <row r="1707">
          <cell r="A1707" t="str">
            <v>83448</v>
          </cell>
          <cell r="B1707" t="str">
            <v>Caixa de passagem 50x50x60 fundo brita c/ tampa</v>
          </cell>
          <cell r="C1707" t="str">
            <v>un</v>
          </cell>
          <cell r="D1707">
            <v>202.58</v>
          </cell>
        </row>
        <row r="1708">
          <cell r="A1708" t="str">
            <v>83449</v>
          </cell>
          <cell r="B1708" t="str">
            <v>Caixa de passagem 60x60x70 fundo brita com tampa</v>
          </cell>
          <cell r="C1708" t="str">
            <v>un</v>
          </cell>
          <cell r="D1708">
            <v>286.18</v>
          </cell>
        </row>
        <row r="1709">
          <cell r="A1709" t="str">
            <v>83450</v>
          </cell>
          <cell r="B1709" t="str">
            <v>Caixa de passagem 80x80x62 fundo brita com tampa</v>
          </cell>
          <cell r="C1709" t="str">
            <v>un</v>
          </cell>
          <cell r="D1709">
            <v>341.34</v>
          </cell>
        </row>
        <row r="1710">
          <cell r="A1710" t="str">
            <v>83366</v>
          </cell>
          <cell r="B1710" t="str">
            <v>Caixa de passagem para telefone 10x10x5cm (sobrepor) fornecimento e instalação</v>
          </cell>
          <cell r="C1710" t="str">
            <v>un</v>
          </cell>
          <cell r="D1710">
            <v>45.47</v>
          </cell>
        </row>
        <row r="1711">
          <cell r="A1711" t="str">
            <v>83368</v>
          </cell>
          <cell r="B1711" t="str">
            <v>Caixa de passagem para telefone 150x150x15cm (sobrepor) fornecimento e instalação</v>
          </cell>
          <cell r="C1711" t="str">
            <v>un</v>
          </cell>
          <cell r="D1711">
            <v>1357.48</v>
          </cell>
        </row>
        <row r="1712">
          <cell r="A1712" t="str">
            <v>83367</v>
          </cell>
          <cell r="B1712" t="str">
            <v>Caixa de passagem para telefone 80x80x15cm (sobrepor) fornecimento e instalação</v>
          </cell>
          <cell r="C1712" t="str">
            <v>un</v>
          </cell>
          <cell r="D1712">
            <v>373.51</v>
          </cell>
        </row>
        <row r="1713">
          <cell r="A1713" t="str">
            <v>83490</v>
          </cell>
          <cell r="B1713" t="str">
            <v>Chave faca tripolar blindada 250v/30a - fornecimento e instalação</v>
          </cell>
          <cell r="C1713" t="str">
            <v>un</v>
          </cell>
          <cell r="D1713">
            <v>179.18</v>
          </cell>
        </row>
        <row r="1714">
          <cell r="A1714" t="str">
            <v>83491</v>
          </cell>
          <cell r="B1714" t="str">
            <v>Chave guarda motor trifásico 5cv/220v c/ chave magnética - fornecimento e instalação</v>
          </cell>
          <cell r="C1714" t="str">
            <v>un</v>
          </cell>
          <cell r="D1714">
            <v>706.95</v>
          </cell>
        </row>
        <row r="1715">
          <cell r="A1715" t="str">
            <v>83492</v>
          </cell>
          <cell r="B1715" t="str">
            <v>Chave guarda motor trifisica 10cv/220v c/ chave magnética - fornecimento e instalação</v>
          </cell>
          <cell r="C1715" t="str">
            <v>un</v>
          </cell>
          <cell r="D1715">
            <v>686.82</v>
          </cell>
        </row>
        <row r="1716">
          <cell r="A1716" t="str">
            <v>83471</v>
          </cell>
          <cell r="B1716" t="str">
            <v>Condulete em alumínio fundido 2" tipo "e" - fornecimento e instalação</v>
          </cell>
          <cell r="C1716" t="str">
            <v>un</v>
          </cell>
          <cell r="D1716">
            <v>26.6</v>
          </cell>
        </row>
        <row r="1717">
          <cell r="A1717" t="str">
            <v>83472</v>
          </cell>
          <cell r="B1717" t="str">
            <v>Condulete em alumínio fundido 3" tipo "e" - fornecimento e instalação</v>
          </cell>
          <cell r="C1717" t="str">
            <v>un</v>
          </cell>
          <cell r="D1717">
            <v>61.27</v>
          </cell>
        </row>
        <row r="1718">
          <cell r="A1718" t="str">
            <v>83452</v>
          </cell>
          <cell r="B1718" t="str">
            <v>Condulete em liga de alumínio tipo "lr" 1" - fornecimento e instalação</v>
          </cell>
          <cell r="C1718" t="str">
            <v>un</v>
          </cell>
          <cell r="D1718">
            <v>15.77</v>
          </cell>
        </row>
        <row r="1719">
          <cell r="A1719" t="str">
            <v>83451</v>
          </cell>
          <cell r="B1719" t="str">
            <v>Condulete em liga de alumínio tipo "lr" 3/4" - fornecimento e instalação</v>
          </cell>
          <cell r="C1719" t="str">
            <v>un</v>
          </cell>
          <cell r="D1719">
            <v>12.89</v>
          </cell>
        </row>
        <row r="1720">
          <cell r="A1720" t="str">
            <v>83455</v>
          </cell>
          <cell r="B1720" t="str">
            <v>Condulete PVC tipo "B" 1/2" sem tampa - fornecimento e instalação</v>
          </cell>
          <cell r="C1720" t="str">
            <v>un</v>
          </cell>
          <cell r="D1720">
            <v>17.09</v>
          </cell>
        </row>
        <row r="1721">
          <cell r="A1721" t="str">
            <v>83456</v>
          </cell>
          <cell r="B1721" t="str">
            <v>Condulete PVC tipo "LB" 1/2" sem tampa - fornecimento e instalação</v>
          </cell>
          <cell r="C1721" t="str">
            <v>un</v>
          </cell>
          <cell r="D1721">
            <v>13.98</v>
          </cell>
        </row>
        <row r="1722">
          <cell r="A1722" t="str">
            <v>83457</v>
          </cell>
          <cell r="B1722" t="str">
            <v>Condulete PVC tipo "LB" 3/4" sem tampa - fornecimento e instalação</v>
          </cell>
          <cell r="C1722" t="str">
            <v>un</v>
          </cell>
          <cell r="D1722">
            <v>14.06</v>
          </cell>
        </row>
        <row r="1723">
          <cell r="A1723" t="str">
            <v>83458</v>
          </cell>
          <cell r="B1723" t="str">
            <v>Condulete PVC tipo "LL" 1/2" sem tampa - fornecimento e instalação</v>
          </cell>
          <cell r="C1723" t="str">
            <v>un</v>
          </cell>
          <cell r="D1723">
            <v>14.29</v>
          </cell>
        </row>
        <row r="1724">
          <cell r="A1724" t="str">
            <v>83460</v>
          </cell>
          <cell r="B1724" t="str">
            <v>Condulete PVC tipo "TA" 3/4" sem tampa - fornecimento e instalação</v>
          </cell>
          <cell r="C1724" t="str">
            <v>un</v>
          </cell>
          <cell r="D1724">
            <v>25.69</v>
          </cell>
        </row>
        <row r="1725">
          <cell r="A1725" t="str">
            <v>83461</v>
          </cell>
          <cell r="B1725" t="str">
            <v>Condulete PVC tipo "TB" 1/2" sem tampa - fornecimento e instalação</v>
          </cell>
          <cell r="C1725" t="str">
            <v>un</v>
          </cell>
          <cell r="D1725">
            <v>22.77</v>
          </cell>
        </row>
        <row r="1726">
          <cell r="A1726" t="str">
            <v>83462</v>
          </cell>
          <cell r="B1726" t="str">
            <v>Condulete PVC tipo "XA" 3/4" sem tampa - fornecimento e instalação</v>
          </cell>
          <cell r="C1726" t="str">
            <v>un</v>
          </cell>
          <cell r="D1726">
            <v>23.32</v>
          </cell>
        </row>
        <row r="1727">
          <cell r="A1727" t="str">
            <v>83377</v>
          </cell>
          <cell r="B1727" t="str">
            <v>Conector de parafuso fendido em liga de cobre com separador de cabos para cabo 50 mm2 - fornecimento e instalação</v>
          </cell>
          <cell r="C1727" t="str">
            <v>un</v>
          </cell>
          <cell r="D1727">
            <v>8.44</v>
          </cell>
        </row>
        <row r="1728">
          <cell r="A1728" t="str">
            <v>83531</v>
          </cell>
          <cell r="B1728" t="str">
            <v>Curva para rede coletor esgoto, eb 644, 90gr, DN=200mm, com junta elástica</v>
          </cell>
          <cell r="C1728" t="str">
            <v>un</v>
          </cell>
          <cell r="D1728">
            <v>307.27</v>
          </cell>
        </row>
        <row r="1729">
          <cell r="A1729" t="str">
            <v>83535</v>
          </cell>
          <cell r="B1729" t="str">
            <v>Curva PVC para rede coletor esgoto, eb-644, 45 gr, 200 mm, com junta elástica.</v>
          </cell>
          <cell r="C1729" t="str">
            <v>un</v>
          </cell>
          <cell r="D1729">
            <v>252.6</v>
          </cell>
        </row>
        <row r="1730">
          <cell r="A1730" t="str">
            <v>72553</v>
          </cell>
          <cell r="B1730" t="str">
            <v>Extintor de PQS 4kg - fornecimento e instalação</v>
          </cell>
          <cell r="C1730" t="str">
            <v>un</v>
          </cell>
          <cell r="D1730">
            <v>134.79</v>
          </cell>
        </row>
        <row r="1731">
          <cell r="A1731" t="str">
            <v>83634</v>
          </cell>
          <cell r="B1731" t="str">
            <v>Extintor incêndio tp gás carbônico 4kg completo - fornecimento e instalação</v>
          </cell>
          <cell r="C1731" t="str">
            <v>un</v>
          </cell>
          <cell r="D1731">
            <v>428.13</v>
          </cell>
        </row>
        <row r="1732">
          <cell r="A1732" t="str">
            <v>83635</v>
          </cell>
          <cell r="B1732" t="str">
            <v>Extintor incêndio tp pó químico 6kg - fornecimento e instalação</v>
          </cell>
          <cell r="C1732" t="str">
            <v>un</v>
          </cell>
          <cell r="D1732">
            <v>162.74</v>
          </cell>
        </row>
        <row r="1733">
          <cell r="A1733" t="str">
            <v>74070/002</v>
          </cell>
          <cell r="B1733" t="str">
            <v>Fechadura de embutir completa, para portas internas 2 folhas, padrão de acabamento popular e fecho de embutir tipo unha com alavanca de latão cromado 22cm</v>
          </cell>
          <cell r="C1733" t="str">
            <v>un</v>
          </cell>
          <cell r="D1733">
            <v>176.15</v>
          </cell>
        </row>
        <row r="1734">
          <cell r="A1734" t="str">
            <v>84952</v>
          </cell>
          <cell r="B1734" t="str">
            <v>Fecho embutir tipo unha 22cm c/colocação</v>
          </cell>
          <cell r="C1734" t="str">
            <v>un</v>
          </cell>
          <cell r="D1734">
            <v>61.69</v>
          </cell>
        </row>
        <row r="1735">
          <cell r="A1735" t="str">
            <v>84135</v>
          </cell>
          <cell r="B1735" t="str">
            <v>Fornecimento e instalação caixa pré moldada em concreto para ar condicionado 18000 btus</v>
          </cell>
          <cell r="C1735" t="str">
            <v>un</v>
          </cell>
          <cell r="D1735">
            <v>194.03</v>
          </cell>
        </row>
        <row r="1736">
          <cell r="A1736" t="str">
            <v>83482</v>
          </cell>
          <cell r="B1736" t="str">
            <v>Fusível tipo nh 250a - tamanho 00 - fornecimento e instalação</v>
          </cell>
          <cell r="C1736" t="str">
            <v>un</v>
          </cell>
          <cell r="D1736">
            <v>35.979999999999997</v>
          </cell>
        </row>
        <row r="1737">
          <cell r="A1737" t="str">
            <v>83493</v>
          </cell>
          <cell r="B1737" t="str">
            <v>Fusível tipo nh 250a - tamanho 01 - fornecimento e instalação</v>
          </cell>
          <cell r="C1737" t="str">
            <v>un</v>
          </cell>
          <cell r="D1737">
            <v>35.74</v>
          </cell>
        </row>
        <row r="1738">
          <cell r="A1738" t="str">
            <v>83716</v>
          </cell>
          <cell r="B1738" t="str">
            <v>Grelha ff 30x90cm, 135kg, p/ cx ralo com assentamento de argamassa cimento/areia 1:4 - fornecimento e instalação</v>
          </cell>
          <cell r="C1738" t="str">
            <v>un</v>
          </cell>
          <cell r="D1738">
            <v>276.43</v>
          </cell>
        </row>
        <row r="1739">
          <cell r="A1739" t="str">
            <v>83484</v>
          </cell>
          <cell r="B1739" t="str">
            <v>Haste Coperweld 3/4" x 3,00m com conector</v>
          </cell>
          <cell r="C1739" t="str">
            <v>un</v>
          </cell>
          <cell r="D1739">
            <v>51.92</v>
          </cell>
        </row>
        <row r="1740">
          <cell r="A1740" t="str">
            <v>83485</v>
          </cell>
          <cell r="B1740" t="str">
            <v>Haste Coperweld 3/8" x 3,00m com conector</v>
          </cell>
          <cell r="C1740" t="str">
            <v>un</v>
          </cell>
          <cell r="D1740">
            <v>38.18</v>
          </cell>
        </row>
        <row r="1741">
          <cell r="A1741" t="str">
            <v>83483</v>
          </cell>
          <cell r="B1741" t="str">
            <v>Haste de terra cantoneira galvanizada l=2,00m com conexões</v>
          </cell>
          <cell r="C1741" t="str">
            <v>un</v>
          </cell>
          <cell r="D1741">
            <v>42.63</v>
          </cell>
        </row>
        <row r="1742">
          <cell r="A1742" t="str">
            <v>83633</v>
          </cell>
          <cell r="B1742" t="str">
            <v>Hidrante subterrâneo ferro fundido c/ curva longa e caixa DN=75mm</v>
          </cell>
          <cell r="C1742" t="str">
            <v>un</v>
          </cell>
          <cell r="D1742">
            <v>2426.27</v>
          </cell>
        </row>
        <row r="1743">
          <cell r="A1743" t="str">
            <v>83465</v>
          </cell>
          <cell r="B1743" t="str">
            <v>Interruptor intermediário (four-way) - fornecimento e instalação</v>
          </cell>
          <cell r="C1743" t="str">
            <v>un</v>
          </cell>
          <cell r="D1743">
            <v>41.14</v>
          </cell>
        </row>
        <row r="1744">
          <cell r="A1744" t="str">
            <v>83403</v>
          </cell>
          <cell r="B1744" t="str">
            <v>Interruptor pulsador de campainha ou minuteria 2a/250v c/ caixa - fornecimento e instalação</v>
          </cell>
          <cell r="C1744" t="str">
            <v>un</v>
          </cell>
          <cell r="D1744">
            <v>16.22</v>
          </cell>
        </row>
        <row r="1745">
          <cell r="A1745" t="str">
            <v>83468</v>
          </cell>
          <cell r="B1745" t="str">
            <v>Lâmpada fluorescente 20w - fornecimento e instalação</v>
          </cell>
          <cell r="C1745" t="str">
            <v>un</v>
          </cell>
          <cell r="D1745">
            <v>5.84</v>
          </cell>
        </row>
        <row r="1746">
          <cell r="A1746" t="str">
            <v>83469</v>
          </cell>
          <cell r="B1746" t="str">
            <v>Lâmpada fluorescente 40w - fornecimento e instalação</v>
          </cell>
          <cell r="C1746" t="str">
            <v>un</v>
          </cell>
          <cell r="D1746">
            <v>5.84</v>
          </cell>
        </row>
        <row r="1747">
          <cell r="A1747" t="str">
            <v>83470</v>
          </cell>
          <cell r="B1747" t="str">
            <v>Lâmpada fluorescente tp ho 85w - fornecimento e instalação</v>
          </cell>
          <cell r="C1747" t="str">
            <v>un</v>
          </cell>
          <cell r="D1747">
            <v>63.63</v>
          </cell>
        </row>
        <row r="1748">
          <cell r="A1748" t="str">
            <v>84124</v>
          </cell>
          <cell r="B1748" t="str">
            <v>Letra de aço inox no22 alt=20cm fornecimento e colocação</v>
          </cell>
          <cell r="C1748" t="str">
            <v>un</v>
          </cell>
          <cell r="D1748">
            <v>69.73</v>
          </cell>
        </row>
        <row r="1749">
          <cell r="A1749" t="str">
            <v>83878</v>
          </cell>
          <cell r="B1749" t="str">
            <v>Ligação da rede 50mm ao ramal predial 1/2"</v>
          </cell>
          <cell r="C1749" t="str">
            <v>un</v>
          </cell>
          <cell r="D1749">
            <v>26.07</v>
          </cell>
        </row>
        <row r="1750">
          <cell r="A1750" t="str">
            <v>83879</v>
          </cell>
          <cell r="B1750" t="str">
            <v>Ligação da rede 75mm ao ramal predial 1/2"</v>
          </cell>
          <cell r="C1750" t="str">
            <v>un</v>
          </cell>
          <cell r="D1750">
            <v>31.88</v>
          </cell>
        </row>
        <row r="1751">
          <cell r="A1751" t="str">
            <v>83479</v>
          </cell>
          <cell r="B1751" t="str">
            <v>Luminária estanque - Proteção contra água, poeira ou impactos - tipo Aquatic Pial ou equivalente</v>
          </cell>
          <cell r="C1751" t="str">
            <v>un</v>
          </cell>
          <cell r="D1751">
            <v>167.09</v>
          </cell>
        </row>
        <row r="1752">
          <cell r="A1752" t="str">
            <v>83478</v>
          </cell>
          <cell r="B1752" t="str">
            <v>Luminária fechada para iluminação pública - lâmpadas de 250/500w - fornecimento e instalação (excluindo lâmpadas)</v>
          </cell>
          <cell r="C1752" t="str">
            <v>un</v>
          </cell>
          <cell r="D1752">
            <v>253.61</v>
          </cell>
        </row>
        <row r="1753">
          <cell r="A1753" t="str">
            <v>83475</v>
          </cell>
          <cell r="B1753" t="str">
            <v>Luminária fechada para iluminação pública com reator de partida rápida com lâmpada a vapor de mercúrio 250w - fornecimento e instalação</v>
          </cell>
          <cell r="C1753" t="str">
            <v>un</v>
          </cell>
          <cell r="D1753">
            <v>352.05</v>
          </cell>
        </row>
        <row r="1754">
          <cell r="A1754" t="str">
            <v>83638</v>
          </cell>
          <cell r="B1754" t="str">
            <v>Mastro simples de ferro galvanizado p/ para-raios h=3,00m incluindo base - fornecimento e instalação</v>
          </cell>
          <cell r="C1754" t="str">
            <v>un</v>
          </cell>
          <cell r="D1754">
            <v>296.35000000000002</v>
          </cell>
        </row>
        <row r="1755">
          <cell r="A1755" t="str">
            <v>83641</v>
          </cell>
          <cell r="B1755" t="str">
            <v>Para-raio tp válvula 15kv/5ka - fornecimento e instalação</v>
          </cell>
          <cell r="C1755" t="str">
            <v>un</v>
          </cell>
          <cell r="D1755">
            <v>340.09</v>
          </cell>
        </row>
        <row r="1756">
          <cell r="A1756" t="str">
            <v>84121</v>
          </cell>
          <cell r="B1756" t="str">
            <v>Placa identificação acrílico 25x8cm borda polida - fornecimento e colocação</v>
          </cell>
          <cell r="C1756" t="str">
            <v>un</v>
          </cell>
          <cell r="D1756">
            <v>44.73</v>
          </cell>
        </row>
        <row r="1757">
          <cell r="A1757" t="str">
            <v>84122</v>
          </cell>
          <cell r="B1757" t="str">
            <v>Placa inauguração em alumínio 0,40x0,60m fornecimento e colocação</v>
          </cell>
          <cell r="C1757" t="str">
            <v>un</v>
          </cell>
          <cell r="D1757">
            <v>443.07</v>
          </cell>
        </row>
        <row r="1758">
          <cell r="A1758" t="str">
            <v>83708</v>
          </cell>
          <cell r="B1758" t="str">
            <v>Poço de visita em alvenaria, para rede d=0,40 m, parte fixa c/ 1,00 m de altura</v>
          </cell>
          <cell r="C1758" t="str">
            <v>un</v>
          </cell>
          <cell r="D1758">
            <v>993.11</v>
          </cell>
        </row>
        <row r="1759">
          <cell r="A1759" t="str">
            <v>83709</v>
          </cell>
          <cell r="B1759" t="str">
            <v>Poço de visita em alvenaria, para rede d=0,60 m, parte fixa c/ 1,00 m de altura</v>
          </cell>
          <cell r="C1759" t="str">
            <v>un</v>
          </cell>
          <cell r="D1759">
            <v>1254.7</v>
          </cell>
        </row>
        <row r="1760">
          <cell r="A1760" t="str">
            <v>83710</v>
          </cell>
          <cell r="B1760" t="str">
            <v>Poço de visita em alvenaria, para rede d=0,80 m, parte fixa c/ 1,00 m de altura</v>
          </cell>
          <cell r="C1760" t="str">
            <v>un</v>
          </cell>
          <cell r="D1760">
            <v>2653.49</v>
          </cell>
        </row>
        <row r="1761">
          <cell r="A1761" t="str">
            <v>83711</v>
          </cell>
          <cell r="B1761" t="str">
            <v>Poço de visita em alvenaria, para rede d=1,00 m, parte fixa c/ 1,00 m de altura e uso de retroescavadeira</v>
          </cell>
          <cell r="C1761" t="str">
            <v>un</v>
          </cell>
          <cell r="D1761">
            <v>3086.76</v>
          </cell>
        </row>
        <row r="1762">
          <cell r="A1762" t="str">
            <v>83712</v>
          </cell>
          <cell r="B1762" t="str">
            <v>Poço de visita em alvenaria, para rede d=1,20 m, parte fixa c/ 1,00 m de altura e uso de escavadeira hidráulica</v>
          </cell>
          <cell r="C1762" t="str">
            <v>un</v>
          </cell>
          <cell r="D1762">
            <v>4043.07</v>
          </cell>
        </row>
        <row r="1763">
          <cell r="A1763" t="str">
            <v>83713</v>
          </cell>
          <cell r="B1763" t="str">
            <v>Poço de visita em alvenaria, para rede d=1,50 m, parte fixa c/ 1,00 m de altura e uso de escavadeira hidráulica</v>
          </cell>
          <cell r="C1763" t="str">
            <v>un</v>
          </cell>
          <cell r="D1763">
            <v>4955.49</v>
          </cell>
        </row>
        <row r="1764">
          <cell r="A1764" t="str">
            <v>83398</v>
          </cell>
          <cell r="B1764" t="str">
            <v>Poste de concreto duplo t h=10m carga nominal 300kg inclusive escavação, exclusive transporte - fornecimento e instalação</v>
          </cell>
          <cell r="C1764" t="str">
            <v>un</v>
          </cell>
          <cell r="D1764">
            <v>947.23</v>
          </cell>
        </row>
        <row r="1765">
          <cell r="A1765" t="str">
            <v>83394</v>
          </cell>
          <cell r="B1765" t="str">
            <v>Poste de concreto duplo t h=11m e carga nominal 200kg inclusive escavação, exclusive transporte - fornecimento e instalação</v>
          </cell>
          <cell r="C1765" t="str">
            <v>un</v>
          </cell>
          <cell r="D1765">
            <v>898.42</v>
          </cell>
        </row>
        <row r="1766">
          <cell r="A1766" t="str">
            <v>83396</v>
          </cell>
          <cell r="B1766" t="str">
            <v>Poste de concreto duplo t h=9m carga nominal 300kg inclusive escavação, exclusive transporte - fornecimento e instalação</v>
          </cell>
          <cell r="C1766" t="str">
            <v>un</v>
          </cell>
          <cell r="D1766">
            <v>811.2</v>
          </cell>
        </row>
        <row r="1767">
          <cell r="A1767" t="str">
            <v>83397</v>
          </cell>
          <cell r="B1767" t="str">
            <v>Poste de concreto duplo t h=9m carga nominal 500kg inclusive escavação, exclusive transporte - fornecimento e instalação</v>
          </cell>
          <cell r="C1767" t="str">
            <v>un</v>
          </cell>
          <cell r="D1767">
            <v>1088.03</v>
          </cell>
        </row>
        <row r="1768">
          <cell r="A1768" t="str">
            <v>83463</v>
          </cell>
          <cell r="B1768" t="str">
            <v>Quadro de distribuição de energia em chapa de aço galvanizado, para 12 disjuntores termomagnéticos monopolares, com barramento trifásico e neutro - fornecimento e instalação</v>
          </cell>
          <cell r="C1768" t="str">
            <v>un</v>
          </cell>
          <cell r="D1768">
            <v>242.93</v>
          </cell>
        </row>
        <row r="1769">
          <cell r="A1769" t="str">
            <v>84402</v>
          </cell>
          <cell r="B1769" t="str">
            <v>Quadro de distribuição de energia p/ 6 disjuntores termomagnéticos monopolares sem barramento, de embutir, em chapa metálica - fornecimento e instalação</v>
          </cell>
          <cell r="C1769" t="str">
            <v>un</v>
          </cell>
          <cell r="D1769">
            <v>54.08</v>
          </cell>
        </row>
        <row r="1770">
          <cell r="A1770" t="str">
            <v>83371</v>
          </cell>
          <cell r="B1770" t="str">
            <v>Quadro de distribuição para telefone n.2, 20x20x12cm em chapa metálica, de embutir, sem acessórios, padrão Telebrás, fornecimento e instalação</v>
          </cell>
          <cell r="C1770" t="str">
            <v>un</v>
          </cell>
          <cell r="D1770">
            <v>105.43</v>
          </cell>
        </row>
        <row r="1771">
          <cell r="A1771" t="str">
            <v>83370</v>
          </cell>
          <cell r="B1771" t="str">
            <v>Quadro de distribuição para telefone n.3, 40x40x12cm em chapa metálica, de embutir, sem acessórios, padrão telebrás, fornecimento e instalação</v>
          </cell>
          <cell r="C1771" t="str">
            <v>un</v>
          </cell>
          <cell r="D1771">
            <v>169.85</v>
          </cell>
        </row>
        <row r="1772">
          <cell r="A1772" t="str">
            <v>83369</v>
          </cell>
          <cell r="B1772" t="str">
            <v>Quadro de distribuição para telefone n.4, 60x60x12cm em chapa metálica, de embutir, sem acessórios, padrão Telebrás, fornecimento e instalação</v>
          </cell>
          <cell r="C1772" t="str">
            <v>un</v>
          </cell>
          <cell r="D1772">
            <v>245.28</v>
          </cell>
        </row>
        <row r="1773">
          <cell r="A1773" t="str">
            <v>84676</v>
          </cell>
          <cell r="B1773" t="str">
            <v>Quadro de distribuição para telefone n.5, 80x80x12cm em chapa metálica, sem acessórios, padrão Telebrás, fornecimento e instalação</v>
          </cell>
          <cell r="C1773" t="str">
            <v>un</v>
          </cell>
          <cell r="D1773">
            <v>330.75</v>
          </cell>
        </row>
        <row r="1774">
          <cell r="A1774" t="str">
            <v>83392</v>
          </cell>
          <cell r="B1774" t="str">
            <v>Reator para lâmpada fluorescente 1x20w partida rápida fornecimento e instalação</v>
          </cell>
          <cell r="C1774" t="str">
            <v>un</v>
          </cell>
          <cell r="D1774">
            <v>28.74</v>
          </cell>
        </row>
        <row r="1775">
          <cell r="A1775" t="str">
            <v>83393</v>
          </cell>
          <cell r="B1775" t="str">
            <v>Reator para lâmpada fluorescente 1x40w partida rápida fornecimento e instalação</v>
          </cell>
          <cell r="C1775" t="str">
            <v>un</v>
          </cell>
          <cell r="D1775">
            <v>30.44</v>
          </cell>
        </row>
        <row r="1776">
          <cell r="A1776" t="str">
            <v>83391</v>
          </cell>
          <cell r="B1776" t="str">
            <v>Reator para lâmpada fluorescente 2x40w partida rápida fornecimento e instalação</v>
          </cell>
          <cell r="C1776" t="str">
            <v>un</v>
          </cell>
          <cell r="D1776">
            <v>42.71</v>
          </cell>
        </row>
        <row r="1777">
          <cell r="A1777" t="str">
            <v>83480</v>
          </cell>
          <cell r="B1777" t="str">
            <v>Reator para lâmpada vapor de mercúrio 125w  uso externo</v>
          </cell>
          <cell r="C1777" t="str">
            <v>un</v>
          </cell>
          <cell r="D1777">
            <v>77.62</v>
          </cell>
        </row>
        <row r="1778">
          <cell r="A1778" t="str">
            <v>83481</v>
          </cell>
          <cell r="B1778" t="str">
            <v>Reator para lâmpada vapor de mercúrio 250w uso externo</v>
          </cell>
          <cell r="C1778" t="str">
            <v>un</v>
          </cell>
          <cell r="D1778">
            <v>88.52</v>
          </cell>
        </row>
        <row r="1779">
          <cell r="A1779" t="str">
            <v>83399</v>
          </cell>
          <cell r="B1779" t="str">
            <v>Relé fotoelétrico p/ comando de iluminação externa 220v/1000w - fornecimento e instalação</v>
          </cell>
          <cell r="C1779" t="str">
            <v>un</v>
          </cell>
          <cell r="D1779">
            <v>41.44</v>
          </cell>
        </row>
        <row r="1780">
          <cell r="A1780" t="str">
            <v>85333</v>
          </cell>
          <cell r="B1780" t="str">
            <v>Retirada de aparelhos sanitários</v>
          </cell>
          <cell r="C1780" t="str">
            <v>un</v>
          </cell>
          <cell r="D1780">
            <v>12.74</v>
          </cell>
        </row>
        <row r="1781">
          <cell r="A1781" t="str">
            <v>83489</v>
          </cell>
          <cell r="B1781" t="str">
            <v>Seccionador tripolar 15kv/400a acionam simult punho manobra (comando) - fornecimento e instalação</v>
          </cell>
          <cell r="C1781" t="str">
            <v>un</v>
          </cell>
          <cell r="D1781">
            <v>2261.79</v>
          </cell>
        </row>
        <row r="1782">
          <cell r="A1782" t="str">
            <v>83488</v>
          </cell>
          <cell r="B1782" t="str">
            <v>Seccionador tripolar 15kv/400a acionam simult vara manobra (manobra) - fornecimento e instalação</v>
          </cell>
          <cell r="C1782" t="str">
            <v>un</v>
          </cell>
          <cell r="D1782">
            <v>2080.4899999999998</v>
          </cell>
        </row>
        <row r="1783">
          <cell r="A1783" t="str">
            <v>83627</v>
          </cell>
          <cell r="B1783" t="str">
            <v>Tampão de ferro fundido, d = 60cm, 175kg, p = chaminé cx areia/poço visita assentado com arg cim/areia 1:4, fornecimento e assentamento</v>
          </cell>
          <cell r="C1783" t="str">
            <v>un</v>
          </cell>
          <cell r="D1783">
            <v>391.88</v>
          </cell>
        </row>
        <row r="1784">
          <cell r="A1784" t="str">
            <v>83691</v>
          </cell>
          <cell r="B1784" t="str">
            <v>Tampão ferro fundido p/ poço de visita, 79,5 kg, tipo t-100 - fornecimento e instalação</v>
          </cell>
          <cell r="C1784" t="str">
            <v>un</v>
          </cell>
          <cell r="D1784">
            <v>160.24</v>
          </cell>
        </row>
        <row r="1785">
          <cell r="A1785" t="str">
            <v>83520</v>
          </cell>
          <cell r="B1785" t="str">
            <v>Te PVC para coletor esgoto, eb644, d=100mm, com junta elástica.</v>
          </cell>
          <cell r="C1785" t="str">
            <v>un</v>
          </cell>
          <cell r="D1785">
            <v>205.67</v>
          </cell>
        </row>
        <row r="1786">
          <cell r="A1786" t="str">
            <v>73782/005</v>
          </cell>
          <cell r="B1786" t="str">
            <v>Terminal a pressão reforçado para conexão de cabo de cobre a barra, cabo 16 e 25mm2 - fornecimento e instalação</v>
          </cell>
          <cell r="C1786" t="str">
            <v>un</v>
          </cell>
          <cell r="D1786">
            <v>15.28</v>
          </cell>
        </row>
        <row r="1787">
          <cell r="A1787" t="str">
            <v>83703</v>
          </cell>
          <cell r="B1787" t="str">
            <v>Torneira boia metálica d=32mm (1 1/4")</v>
          </cell>
          <cell r="C1787" t="str">
            <v>un</v>
          </cell>
          <cell r="D1787">
            <v>92.83</v>
          </cell>
        </row>
        <row r="1788">
          <cell r="A1788" t="str">
            <v>83704</v>
          </cell>
          <cell r="B1788" t="str">
            <v>Torneira boia metálica d=40mm (1 1/2")</v>
          </cell>
          <cell r="C1788" t="str">
            <v>un</v>
          </cell>
          <cell r="D1788">
            <v>108.49</v>
          </cell>
        </row>
        <row r="1789">
          <cell r="A1789" t="str">
            <v>85187</v>
          </cell>
          <cell r="B1789" t="str">
            <v>Aplicação de herbicida seletivo em gramados, com frequência de duas vezes ao ano</v>
          </cell>
          <cell r="C1789" t="str">
            <v>ha</v>
          </cell>
          <cell r="D1789">
            <v>342.77</v>
          </cell>
        </row>
        <row r="1790">
          <cell r="A1790" t="str">
            <v>85065</v>
          </cell>
          <cell r="B1790" t="str">
            <v>Aduela de madeira regional 1a 13x3,0cm</v>
          </cell>
          <cell r="C1790" t="str">
            <v>m</v>
          </cell>
          <cell r="D1790">
            <v>33.520000000000003</v>
          </cell>
        </row>
        <row r="1791">
          <cell r="A1791" t="str">
            <v>84871</v>
          </cell>
          <cell r="B1791" t="str">
            <v>Aduela de madeira regional 1a 15x3,5cm</v>
          </cell>
          <cell r="C1791" t="str">
            <v>m</v>
          </cell>
          <cell r="D1791">
            <v>34.200000000000003</v>
          </cell>
        </row>
        <row r="1792">
          <cell r="A1792" t="str">
            <v>85034</v>
          </cell>
          <cell r="B1792" t="str">
            <v>Aduela de madeira regional 2a 15x3,0cm</v>
          </cell>
          <cell r="C1792" t="str">
            <v>m</v>
          </cell>
          <cell r="D1792">
            <v>29.59</v>
          </cell>
        </row>
        <row r="1793">
          <cell r="A1793" t="str">
            <v>84865</v>
          </cell>
          <cell r="B1793" t="str">
            <v>Aduela de madeira regional 3a 13x3,0cm</v>
          </cell>
          <cell r="C1793" t="str">
            <v>m</v>
          </cell>
          <cell r="D1793">
            <v>26.86</v>
          </cell>
        </row>
        <row r="1794">
          <cell r="A1794" t="str">
            <v>83766</v>
          </cell>
          <cell r="B1794" t="str">
            <v>CHI-grupo de soldagem Bambozzi 375-a</v>
          </cell>
          <cell r="C1794" t="str">
            <v>chi</v>
          </cell>
          <cell r="D1794">
            <v>20.2</v>
          </cell>
        </row>
        <row r="1795">
          <cell r="A1795" t="str">
            <v>84013</v>
          </cell>
          <cell r="B1795" t="str">
            <v>Escavadeira hidráulica sobre esteiras 110hp a diesel - CHI - inclusive operador</v>
          </cell>
          <cell r="C1795" t="str">
            <v>chi</v>
          </cell>
          <cell r="D1795">
            <v>50.37</v>
          </cell>
        </row>
        <row r="1796">
          <cell r="A1796" t="str">
            <v>83362</v>
          </cell>
          <cell r="B1796" t="str">
            <v>Caminhão distribuidor de asfalto - CHP</v>
          </cell>
          <cell r="C1796" t="str">
            <v>chp</v>
          </cell>
          <cell r="D1796">
            <v>159.25</v>
          </cell>
        </row>
        <row r="1797">
          <cell r="A1797" t="str">
            <v>83765</v>
          </cell>
          <cell r="B1797" t="str">
            <v>Chp-grupo de soldagem bambozzi 375-a</v>
          </cell>
          <cell r="C1797" t="str">
            <v>chp</v>
          </cell>
          <cell r="D1797">
            <v>55.15</v>
          </cell>
        </row>
        <row r="1798">
          <cell r="A1798" t="str">
            <v>84159</v>
          </cell>
          <cell r="B1798" t="str">
            <v>Bucha / arruela alumínio 1 1/4"</v>
          </cell>
          <cell r="C1798" t="str">
            <v>cj</v>
          </cell>
          <cell r="D1798">
            <v>2.38</v>
          </cell>
        </row>
        <row r="1799">
          <cell r="A1799" t="str">
            <v>84158</v>
          </cell>
          <cell r="B1799" t="str">
            <v>Bucha / arruela alumínio 1"</v>
          </cell>
          <cell r="C1799" t="str">
            <v>cj</v>
          </cell>
          <cell r="D1799">
            <v>1.23</v>
          </cell>
        </row>
        <row r="1800">
          <cell r="A1800" t="str">
            <v>84154</v>
          </cell>
          <cell r="B1800" t="str">
            <v>Aparelho apoio neoprene fretado</v>
          </cell>
          <cell r="C1800" t="str">
            <v>dm³</v>
          </cell>
          <cell r="D1800">
            <v>121.26</v>
          </cell>
        </row>
        <row r="1801">
          <cell r="A1801" t="str">
            <v>84140</v>
          </cell>
          <cell r="B1801" t="str">
            <v>Custos c/ mão de obra na operação - usina de asfalto a frio almeida pm f-35 dpd cap 60/80 t/h - 30 hp (elétrica)</v>
          </cell>
          <cell r="C1801" t="str">
            <v>h</v>
          </cell>
          <cell r="D1801">
            <v>45.05</v>
          </cell>
        </row>
        <row r="1802">
          <cell r="A1802" t="str">
            <v>83763</v>
          </cell>
          <cell r="B1802" t="str">
            <v>Custos combustível+material grupo de soldagem Bambozzi 375-a</v>
          </cell>
          <cell r="C1802" t="str">
            <v>h</v>
          </cell>
          <cell r="D1802">
            <v>31.78</v>
          </cell>
        </row>
        <row r="1803">
          <cell r="A1803" t="str">
            <v>83758</v>
          </cell>
          <cell r="B1803" t="str">
            <v>Custos combustível+material na operação de guindaste madal md-10a</v>
          </cell>
          <cell r="C1803" t="str">
            <v>h</v>
          </cell>
          <cell r="D1803">
            <v>52.87</v>
          </cell>
        </row>
        <row r="1804">
          <cell r="A1804" t="str">
            <v>83761</v>
          </cell>
          <cell r="B1804" t="str">
            <v>Depreciação grupo de soldagem Bambozzi 375-a</v>
          </cell>
          <cell r="C1804" t="str">
            <v>h</v>
          </cell>
          <cell r="D1804">
            <v>4.8099999999999996</v>
          </cell>
        </row>
        <row r="1805">
          <cell r="A1805" t="str">
            <v>84155</v>
          </cell>
          <cell r="B1805" t="str">
            <v>Desempenadeira eletr 2 cv 4 pólos 220/380v compactadora e densadora p/ acab piso concreto - excl operador (cp)</v>
          </cell>
          <cell r="C1805" t="str">
            <v>h</v>
          </cell>
          <cell r="D1805">
            <v>2.08</v>
          </cell>
        </row>
        <row r="1806">
          <cell r="A1806" t="str">
            <v>84157</v>
          </cell>
          <cell r="B1806" t="str">
            <v>Desempenadeira eletr motor 2cv 4 pólos 220/380v compactadora e adensadora para piso acabado de concreto - exclusive operador (ci)</v>
          </cell>
          <cell r="C1806" t="str">
            <v>h</v>
          </cell>
          <cell r="D1806">
            <v>0.88</v>
          </cell>
        </row>
        <row r="1807">
          <cell r="A1807" t="str">
            <v>83764</v>
          </cell>
          <cell r="B1807" t="str">
            <v>Juros grupo de soldagem Bambozzi 375-a</v>
          </cell>
          <cell r="C1807" t="str">
            <v>h</v>
          </cell>
          <cell r="D1807">
            <v>1.21</v>
          </cell>
        </row>
        <row r="1808">
          <cell r="A1808" t="str">
            <v>83361</v>
          </cell>
          <cell r="B1808" t="str">
            <v>Manutenção - caminhão distribuidor de asfalto</v>
          </cell>
          <cell r="C1808" t="str">
            <v>h</v>
          </cell>
          <cell r="D1808">
            <v>20.82</v>
          </cell>
        </row>
        <row r="1809">
          <cell r="A1809" t="str">
            <v>83762</v>
          </cell>
          <cell r="B1809" t="str">
            <v>Manutenção grupo de soldagem Bambozzi 375-a</v>
          </cell>
          <cell r="C1809" t="str">
            <v>h</v>
          </cell>
          <cell r="D1809">
            <v>3.16</v>
          </cell>
        </row>
        <row r="1810">
          <cell r="A1810" t="str">
            <v>84160</v>
          </cell>
          <cell r="B1810" t="str">
            <v>Régua vibradora dupla gasolina 3/4 cv a 3600 rpm frequência - exclusive operador (ci)</v>
          </cell>
          <cell r="C1810" t="str">
            <v>h</v>
          </cell>
          <cell r="D1810">
            <v>2.11</v>
          </cell>
        </row>
        <row r="1811">
          <cell r="A1811" t="str">
            <v>84156</v>
          </cell>
          <cell r="B1811" t="str">
            <v>Régua vibratória dupla gasolina 3/4cv a 3600rpm de frequência - exclusive operador (cp)</v>
          </cell>
          <cell r="C1811" t="str">
            <v>h</v>
          </cell>
          <cell r="D1811">
            <v>8.4</v>
          </cell>
        </row>
        <row r="1812">
          <cell r="A1812" t="str">
            <v>84000</v>
          </cell>
          <cell r="B1812" t="str">
            <v>Soquete compactador 72kg gasolina, 3hp (CHP) exclusive operador.</v>
          </cell>
          <cell r="C1812" t="str">
            <v>h</v>
          </cell>
          <cell r="D1812">
            <v>6.51</v>
          </cell>
        </row>
        <row r="1813">
          <cell r="A1813" t="str">
            <v>84153</v>
          </cell>
          <cell r="B1813" t="str">
            <v>Aparelho de apoio neoprene não fretado (1,4kg/dm3)</v>
          </cell>
          <cell r="C1813" t="str">
            <v>kg</v>
          </cell>
          <cell r="D1813">
            <v>39.31</v>
          </cell>
        </row>
        <row r="1814">
          <cell r="A1814" t="str">
            <v>83725</v>
          </cell>
          <cell r="B1814" t="str">
            <v>Assentamento de peças, conexões, aparelhos e acessórios de ferro fundido dúctil, junta elástica, mecânica ou flangeada, com diâmetros de 350 a 600 mm.</v>
          </cell>
          <cell r="C1814" t="str">
            <v>kg</v>
          </cell>
          <cell r="D1814">
            <v>0.79</v>
          </cell>
        </row>
        <row r="1815">
          <cell r="A1815" t="str">
            <v>83724</v>
          </cell>
          <cell r="B1815" t="str">
            <v>Assentamento de peças, conexões, aparelhos e acessórios de ferro fundido dúctil, junta elástica, mecânica ou flangeada, com diâmetros de 50 a 300 mm.</v>
          </cell>
          <cell r="C1815" t="str">
            <v>kg</v>
          </cell>
          <cell r="D1815">
            <v>1.23</v>
          </cell>
        </row>
        <row r="1816">
          <cell r="A1816" t="str">
            <v>83726</v>
          </cell>
          <cell r="B1816" t="str">
            <v>Assentamento de peças, conexões, aparelhos e acessórios de ferro fundido dúctil, junta elástica, mecânica ou flangeada, com diâmetros de 700 a 1200 mm.</v>
          </cell>
          <cell r="C1816" t="str">
            <v>kg</v>
          </cell>
          <cell r="D1816">
            <v>0.59</v>
          </cell>
        </row>
        <row r="1817">
          <cell r="A1817" t="str">
            <v>85040</v>
          </cell>
          <cell r="B1817" t="str">
            <v>Aduela madeira regional 2a 13x3,0cm</v>
          </cell>
          <cell r="C1817" t="str">
            <v>m</v>
          </cell>
          <cell r="D1817">
            <v>26.56</v>
          </cell>
        </row>
        <row r="1818">
          <cell r="A1818" t="str">
            <v>85044</v>
          </cell>
          <cell r="B1818" t="str">
            <v>Aduela madeira regional 3a 13x3,0cm</v>
          </cell>
          <cell r="C1818" t="str">
            <v>m</v>
          </cell>
          <cell r="D1818">
            <v>26.56</v>
          </cell>
        </row>
        <row r="1819">
          <cell r="A1819" t="str">
            <v>85172</v>
          </cell>
          <cell r="B1819" t="str">
            <v>Alambrado em mourões de concreto "t", altura livre 2m, espaçados a cada 2m, com tela de arame galvanizado, fio 14 bwg e malha quadrada 5x5cm</v>
          </cell>
          <cell r="C1819" t="str">
            <v>m</v>
          </cell>
          <cell r="D1819">
            <v>80.010000000000005</v>
          </cell>
        </row>
        <row r="1820">
          <cell r="A1820" t="str">
            <v>84855</v>
          </cell>
          <cell r="B1820" t="str">
            <v>Alizar de madeira regional 1a 5x2,0cm</v>
          </cell>
          <cell r="C1820" t="str">
            <v>m</v>
          </cell>
          <cell r="D1820">
            <v>6.05</v>
          </cell>
        </row>
        <row r="1821">
          <cell r="A1821" t="str">
            <v>84856</v>
          </cell>
          <cell r="B1821" t="str">
            <v>Alizar de madeira regional 2a 5x2,0cm</v>
          </cell>
          <cell r="C1821" t="str">
            <v>m</v>
          </cell>
          <cell r="D1821">
            <v>6.05</v>
          </cell>
        </row>
        <row r="1822">
          <cell r="A1822" t="str">
            <v>84859</v>
          </cell>
          <cell r="B1822" t="str">
            <v>Alizar de madeira regional 3a 5x2,0cm</v>
          </cell>
          <cell r="C1822" t="str">
            <v>m</v>
          </cell>
          <cell r="D1822">
            <v>5.22</v>
          </cell>
        </row>
        <row r="1823">
          <cell r="A1823" t="str">
            <v>84854</v>
          </cell>
          <cell r="B1823" t="str">
            <v>Batente ferro 1x1/8"</v>
          </cell>
          <cell r="C1823" t="str">
            <v>m</v>
          </cell>
          <cell r="D1823">
            <v>23.72</v>
          </cell>
        </row>
        <row r="1824">
          <cell r="A1824" t="str">
            <v>85015</v>
          </cell>
          <cell r="B1824" t="str">
            <v>Cantoneira de madeira 3,0x3,0x1,0cm</v>
          </cell>
          <cell r="C1824" t="str">
            <v>m</v>
          </cell>
          <cell r="D1824">
            <v>15.37</v>
          </cell>
        </row>
        <row r="1825">
          <cell r="A1825" t="str">
            <v>85016</v>
          </cell>
          <cell r="B1825" t="str">
            <v>Cantoneira de madeira com laminado melamínico fosco 3,0x3,0x1,0cm</v>
          </cell>
          <cell r="C1825" t="str">
            <v>m</v>
          </cell>
          <cell r="D1825">
            <v>18.75</v>
          </cell>
        </row>
        <row r="1826">
          <cell r="A1826" t="str">
            <v>85379</v>
          </cell>
          <cell r="B1826" t="str">
            <v>Demolição de cerca de arame farpado e mourões de concreto s/ remoção</v>
          </cell>
          <cell r="C1826" t="str">
            <v>m</v>
          </cell>
          <cell r="D1826">
            <v>1.72</v>
          </cell>
        </row>
        <row r="1827">
          <cell r="A1827" t="str">
            <v>84682</v>
          </cell>
          <cell r="B1827" t="str">
            <v>Fio de cobre nu 4 mm2 - fornecimento e instalação</v>
          </cell>
          <cell r="C1827" t="str">
            <v>m</v>
          </cell>
          <cell r="D1827">
            <v>1.63</v>
          </cell>
        </row>
        <row r="1828">
          <cell r="A1828" t="str">
            <v>84862</v>
          </cell>
          <cell r="B1828" t="str">
            <v>Guarda-corpo com corrimão em tubo de aço galvanizado 1 1/2"</v>
          </cell>
          <cell r="C1828" t="str">
            <v>m</v>
          </cell>
          <cell r="D1828">
            <v>176.61</v>
          </cell>
        </row>
        <row r="1829">
          <cell r="A1829" t="str">
            <v>84863</v>
          </cell>
          <cell r="B1829" t="str">
            <v>Guarda-corpo com corrimão em tubo de aço galvanizado 3/4"</v>
          </cell>
          <cell r="C1829" t="str">
            <v>m</v>
          </cell>
          <cell r="D1829">
            <v>86.46</v>
          </cell>
        </row>
        <row r="1830">
          <cell r="A1830" t="str">
            <v>85323</v>
          </cell>
          <cell r="B1830" t="str">
            <v>Locação e nivelamento de emissário/rede coletora com auxílio de equipamento topográfico</v>
          </cell>
          <cell r="C1830" t="str">
            <v>m</v>
          </cell>
          <cell r="D1830">
            <v>1.63</v>
          </cell>
        </row>
        <row r="1831">
          <cell r="A1831" t="str">
            <v>84861</v>
          </cell>
          <cell r="B1831" t="str">
            <v>Marco de madeira regional 1a 7x3,0cm</v>
          </cell>
          <cell r="C1831" t="str">
            <v>m</v>
          </cell>
          <cell r="D1831">
            <v>26.68</v>
          </cell>
        </row>
        <row r="1832">
          <cell r="A1832" t="str">
            <v>84864</v>
          </cell>
          <cell r="B1832" t="str">
            <v>Marco de madeira regional 2a 7x3,0cm</v>
          </cell>
          <cell r="C1832" t="str">
            <v>m</v>
          </cell>
          <cell r="D1832">
            <v>19.399999999999999</v>
          </cell>
        </row>
        <row r="1833">
          <cell r="A1833" t="str">
            <v>85171</v>
          </cell>
          <cell r="B1833" t="str">
            <v>Recomposição parcial do arame farpado nº 14 classe 250, fixado em cerca com mourões de concreto, reto, 15x15cm</v>
          </cell>
          <cell r="C1833" t="str">
            <v>m</v>
          </cell>
          <cell r="D1833">
            <v>3.02</v>
          </cell>
        </row>
        <row r="1834">
          <cell r="A1834" t="str">
            <v>85383</v>
          </cell>
          <cell r="B1834" t="str">
            <v>Remoção de calhas e condutores de águas pluviais</v>
          </cell>
          <cell r="C1834" t="str">
            <v>m</v>
          </cell>
          <cell r="D1834">
            <v>2.2999999999999998</v>
          </cell>
        </row>
        <row r="1835">
          <cell r="A1835" t="str">
            <v>85407</v>
          </cell>
          <cell r="B1835" t="str">
            <v>Remoção de fiação elétrica</v>
          </cell>
          <cell r="C1835" t="str">
            <v>m</v>
          </cell>
          <cell r="D1835">
            <v>6.85</v>
          </cell>
        </row>
        <row r="1836">
          <cell r="A1836" t="str">
            <v>85411</v>
          </cell>
          <cell r="B1836" t="str">
            <v>Remoção de rodapé cerâmico</v>
          </cell>
          <cell r="C1836" t="str">
            <v>m</v>
          </cell>
          <cell r="D1836">
            <v>2.42</v>
          </cell>
        </row>
        <row r="1837">
          <cell r="A1837" t="str">
            <v>85412</v>
          </cell>
          <cell r="B1837" t="str">
            <v>Remoção de rodapé de mármore ou granito</v>
          </cell>
          <cell r="C1837" t="str">
            <v>m</v>
          </cell>
          <cell r="D1837">
            <v>3.48</v>
          </cell>
        </row>
        <row r="1838">
          <cell r="A1838" t="str">
            <v>85413</v>
          </cell>
          <cell r="B1838" t="str">
            <v>Remoção de rodapé vinilico ou de borracha colada</v>
          </cell>
          <cell r="C1838" t="str">
            <v>m</v>
          </cell>
          <cell r="D1838">
            <v>1.85</v>
          </cell>
        </row>
        <row r="1839">
          <cell r="A1839" t="str">
            <v>85414</v>
          </cell>
          <cell r="B1839" t="str">
            <v>Remoção de rufo ou calha metálica</v>
          </cell>
          <cell r="C1839" t="str">
            <v>m</v>
          </cell>
          <cell r="D1839">
            <v>4.82</v>
          </cell>
        </row>
        <row r="1840">
          <cell r="A1840" t="str">
            <v>85389</v>
          </cell>
          <cell r="B1840" t="str">
            <v>Remoção tubulação ff c/ dn 400 a 600mm excluindo escavação/reaterro</v>
          </cell>
          <cell r="C1840" t="str">
            <v>m</v>
          </cell>
          <cell r="D1840">
            <v>54.81</v>
          </cell>
        </row>
        <row r="1841">
          <cell r="A1841" t="str">
            <v>85390</v>
          </cell>
          <cell r="B1841" t="str">
            <v>Remoção tubulação ff c/ dn 50 a 300mm excluindo escavação/reaterro</v>
          </cell>
          <cell r="C1841" t="str">
            <v>m</v>
          </cell>
          <cell r="D1841">
            <v>27.27</v>
          </cell>
        </row>
        <row r="1842">
          <cell r="A1842" t="str">
            <v>85392</v>
          </cell>
          <cell r="B1842" t="str">
            <v>Remoção tubulação ff c/ dn 700 a 1200mm excluindo escavação/reaterro</v>
          </cell>
          <cell r="C1842" t="str">
            <v>m</v>
          </cell>
          <cell r="D1842">
            <v>133.84</v>
          </cell>
        </row>
        <row r="1843">
          <cell r="A1843" t="str">
            <v>85336</v>
          </cell>
          <cell r="B1843" t="str">
            <v>Retirada de tubulação de ferro galvanizado s/ escavação ou rasgo em alvenaria</v>
          </cell>
          <cell r="C1843" t="str">
            <v>m</v>
          </cell>
          <cell r="D1843">
            <v>3.49</v>
          </cell>
        </row>
        <row r="1844">
          <cell r="A1844" t="str">
            <v>85417</v>
          </cell>
          <cell r="B1844" t="str">
            <v>Retirada de tubulação hidrossanitária aparente com conexões, ø 1/2" a 2"</v>
          </cell>
          <cell r="C1844" t="str">
            <v>m</v>
          </cell>
          <cell r="D1844">
            <v>2.56</v>
          </cell>
        </row>
        <row r="1845">
          <cell r="A1845" t="str">
            <v>85419</v>
          </cell>
          <cell r="B1845" t="str">
            <v>Retirada de tubulação hidrossanitária aparente com conexões, ø 2 1/2" a 4"</v>
          </cell>
          <cell r="C1845" t="str">
            <v>m</v>
          </cell>
          <cell r="D1845">
            <v>3.18</v>
          </cell>
        </row>
        <row r="1846">
          <cell r="A1846" t="str">
            <v>85418</v>
          </cell>
          <cell r="B1846" t="str">
            <v>Retirada de tubulação hidrossanitária embutida com conexões ø 1/2" a 2 "</v>
          </cell>
          <cell r="C1846" t="str">
            <v>m</v>
          </cell>
          <cell r="D1846">
            <v>5.09</v>
          </cell>
        </row>
        <row r="1847">
          <cell r="A1847" t="str">
            <v>85420</v>
          </cell>
          <cell r="B1847" t="str">
            <v>Retirada de tubulação hidrossanitária embutida com conexões, ø 2 1/2" a 4"</v>
          </cell>
          <cell r="C1847" t="str">
            <v>m</v>
          </cell>
          <cell r="D1847">
            <v>7.64</v>
          </cell>
        </row>
        <row r="1848">
          <cell r="A1848" t="str">
            <v>84898</v>
          </cell>
          <cell r="B1848" t="str">
            <v>Trilho "u" de alumínio, 40x40mm e roldana fixa dupla de latão com rolamento para porta ou janela de correr</v>
          </cell>
          <cell r="C1848" t="str">
            <v>m</v>
          </cell>
          <cell r="D1848">
            <v>22.69</v>
          </cell>
        </row>
        <row r="1849">
          <cell r="A1849" t="str">
            <v>84897</v>
          </cell>
          <cell r="B1849" t="str">
            <v>Trilho quadrado de alumínio 1/4" para rodízios</v>
          </cell>
          <cell r="C1849" t="str">
            <v>m</v>
          </cell>
          <cell r="D1849">
            <v>28.27</v>
          </cell>
        </row>
        <row r="1850">
          <cell r="A1850" t="str">
            <v>85662</v>
          </cell>
          <cell r="B1850" t="str">
            <v>Armação em tela de aço soldada nervurada Q-92, aço CA-60, 4,2mm, malha 15x15cm</v>
          </cell>
          <cell r="C1850" t="str">
            <v>m²</v>
          </cell>
          <cell r="D1850">
            <v>10.14</v>
          </cell>
        </row>
        <row r="1851">
          <cell r="A1851" t="str">
            <v>85014</v>
          </cell>
          <cell r="B1851" t="str">
            <v>Caixilho fixo, de alumínio, com tela de metal fio 12 malha 3x3cm</v>
          </cell>
          <cell r="C1851" t="str">
            <v>m²</v>
          </cell>
          <cell r="D1851">
            <v>518.15</v>
          </cell>
        </row>
        <row r="1852">
          <cell r="A1852" t="str">
            <v>85010</v>
          </cell>
          <cell r="B1852" t="str">
            <v>Caixilho fixo, de alumínio, para vidro</v>
          </cell>
          <cell r="C1852" t="str">
            <v>m²</v>
          </cell>
          <cell r="D1852">
            <v>439.46</v>
          </cell>
        </row>
        <row r="1853">
          <cell r="A1853" t="str">
            <v>85331</v>
          </cell>
          <cell r="B1853" t="str">
            <v>Corte de capoeira fina a foice</v>
          </cell>
          <cell r="C1853" t="str">
            <v>m²</v>
          </cell>
          <cell r="D1853">
            <v>0.89</v>
          </cell>
        </row>
        <row r="1854">
          <cell r="A1854" t="str">
            <v>85373</v>
          </cell>
          <cell r="B1854" t="str">
            <v>Demolição de caibros e ripas</v>
          </cell>
          <cell r="C1854" t="str">
            <v>m²</v>
          </cell>
          <cell r="D1854">
            <v>3.71</v>
          </cell>
        </row>
        <row r="1855">
          <cell r="A1855" t="str">
            <v>85362</v>
          </cell>
          <cell r="B1855" t="str">
            <v>Demolição de divisórias em placas de marmorite ou de concreto</v>
          </cell>
          <cell r="C1855" t="str">
            <v>m²</v>
          </cell>
          <cell r="D1855">
            <v>9.2100000000000009</v>
          </cell>
        </row>
        <row r="1856">
          <cell r="A1856" t="str">
            <v>85372</v>
          </cell>
          <cell r="B1856" t="str">
            <v>Demolição de forro de gesso</v>
          </cell>
          <cell r="C1856" t="str">
            <v>m²</v>
          </cell>
          <cell r="D1856">
            <v>1.72</v>
          </cell>
        </row>
        <row r="1857">
          <cell r="A1857" t="str">
            <v>85376</v>
          </cell>
          <cell r="B1857" t="str">
            <v>Demolição de piso vinilico</v>
          </cell>
          <cell r="C1857" t="str">
            <v>m²</v>
          </cell>
          <cell r="D1857">
            <v>3.87</v>
          </cell>
        </row>
        <row r="1858">
          <cell r="A1858" t="str">
            <v>85366</v>
          </cell>
          <cell r="B1858" t="str">
            <v>Demolição manual de pavimentação em concreto asfáltico, espessura 5cm</v>
          </cell>
          <cell r="C1858" t="str">
            <v>m²</v>
          </cell>
          <cell r="D1858">
            <v>14.96</v>
          </cell>
        </row>
        <row r="1859">
          <cell r="A1859" t="str">
            <v>85377</v>
          </cell>
          <cell r="B1859" t="str">
            <v>Desmontagem e remoção de divisórias de mármore ou granito</v>
          </cell>
          <cell r="C1859" t="str">
            <v>m²</v>
          </cell>
          <cell r="D1859">
            <v>28.06</v>
          </cell>
        </row>
        <row r="1860">
          <cell r="A1860" t="str">
            <v>85378</v>
          </cell>
          <cell r="B1860" t="str">
            <v>Desmontagem e remoção de paineis de divisórias de madeira</v>
          </cell>
          <cell r="C1860" t="str">
            <v>m²</v>
          </cell>
          <cell r="D1860">
            <v>26.63</v>
          </cell>
        </row>
        <row r="1861">
          <cell r="A1861" t="str">
            <v>85005</v>
          </cell>
          <cell r="B1861" t="str">
            <v>Espelho cristal, espessura 4mm, com parafusos de fixação, sem moldura</v>
          </cell>
          <cell r="C1861" t="str">
            <v>m²</v>
          </cell>
          <cell r="D1861">
            <v>268.04000000000002</v>
          </cell>
        </row>
        <row r="1862">
          <cell r="A1862" t="str">
            <v>85096</v>
          </cell>
          <cell r="B1862" t="str">
            <v>Gradil de alumínio anodizado tipo barra chata</v>
          </cell>
          <cell r="C1862" t="str">
            <v>m²</v>
          </cell>
          <cell r="D1862">
            <v>402.21</v>
          </cell>
        </row>
        <row r="1863">
          <cell r="A1863" t="str">
            <v>85423</v>
          </cell>
          <cell r="B1863" t="str">
            <v>Isolamento de obra com tela plastica com malha de 5mm</v>
          </cell>
          <cell r="C1863" t="str">
            <v>m²</v>
          </cell>
          <cell r="D1863">
            <v>5.15</v>
          </cell>
        </row>
        <row r="1864">
          <cell r="A1864" t="str">
            <v>85424</v>
          </cell>
          <cell r="B1864" t="str">
            <v>Isolamento de obra com tela plastica com malha de 5mm e estrutura de madeira pontaleteada</v>
          </cell>
          <cell r="C1864" t="str">
            <v>m²</v>
          </cell>
          <cell r="D1864">
            <v>14.6</v>
          </cell>
        </row>
        <row r="1865">
          <cell r="A1865" t="str">
            <v>84847</v>
          </cell>
          <cell r="B1865" t="str">
            <v>Janela de madeira almofadada, de abrir, inclusas guarnições sem ferragens</v>
          </cell>
          <cell r="C1865" t="str">
            <v>m²</v>
          </cell>
          <cell r="D1865">
            <v>651.16</v>
          </cell>
        </row>
        <row r="1866">
          <cell r="A1866" t="str">
            <v>84843</v>
          </cell>
          <cell r="B1866" t="str">
            <v>Janela de madeira para vidro, de correr, com bandeira, inclusas guarnições sem ferragens</v>
          </cell>
          <cell r="C1866" t="str">
            <v>m²</v>
          </cell>
          <cell r="D1866">
            <v>647.41</v>
          </cell>
        </row>
        <row r="1867">
          <cell r="A1867" t="str">
            <v>84842</v>
          </cell>
          <cell r="B1867" t="str">
            <v>Janela de madeira para vidro, de correr, sem bandeira, inclusas guarnições sem ferragens</v>
          </cell>
          <cell r="C1867" t="str">
            <v>m²</v>
          </cell>
          <cell r="D1867">
            <v>649.41999999999996</v>
          </cell>
        </row>
        <row r="1868">
          <cell r="A1868" t="str">
            <v>84844</v>
          </cell>
          <cell r="B1868" t="str">
            <v>Janela de madeira tipo guilhotina, de abrir , inclusas guarnições sem ferragens</v>
          </cell>
          <cell r="C1868" t="str">
            <v>m²</v>
          </cell>
          <cell r="D1868">
            <v>687.43</v>
          </cell>
        </row>
        <row r="1869">
          <cell r="A1869" t="str">
            <v>84845</v>
          </cell>
          <cell r="B1869" t="str">
            <v>Janela de madeira tipo veneziana. de abrir, inclusas guarnições sem ferragens</v>
          </cell>
          <cell r="C1869" t="str">
            <v>m²</v>
          </cell>
          <cell r="D1869">
            <v>590.72</v>
          </cell>
        </row>
        <row r="1870">
          <cell r="A1870" t="str">
            <v>84848</v>
          </cell>
          <cell r="B1870" t="str">
            <v>Janela de madeira tipo veneziana/guilhotina, de abrir, inclusas guarnições sem ferragens</v>
          </cell>
          <cell r="C1870" t="str">
            <v>m²</v>
          </cell>
          <cell r="D1870">
            <v>473.17</v>
          </cell>
        </row>
        <row r="1871">
          <cell r="A1871" t="str">
            <v>84846</v>
          </cell>
          <cell r="B1871" t="str">
            <v>Janela de madeira tipo veneziana/vidro, de abrir, inclusas guarnições sem ferragens</v>
          </cell>
          <cell r="C1871" t="str">
            <v>m²</v>
          </cell>
          <cell r="D1871">
            <v>812.34</v>
          </cell>
        </row>
        <row r="1872">
          <cell r="A1872" t="str">
            <v>85181</v>
          </cell>
          <cell r="B1872" t="str">
            <v>Passeio em concreto desempenado, traço 1:2,5:3,5 e espessura 5cm</v>
          </cell>
          <cell r="C1872" t="str">
            <v>m²</v>
          </cell>
          <cell r="D1872">
            <v>46.13</v>
          </cell>
        </row>
        <row r="1873">
          <cell r="A1873" t="str">
            <v>85179</v>
          </cell>
          <cell r="B1873" t="str">
            <v>Plantio de grama são carlos em leivas</v>
          </cell>
          <cell r="C1873" t="str">
            <v>m²</v>
          </cell>
          <cell r="D1873">
            <v>8.44</v>
          </cell>
        </row>
        <row r="1874">
          <cell r="A1874" t="str">
            <v>85185</v>
          </cell>
          <cell r="B1874" t="str">
            <v>Poda e limpeza de arbusto tipo cerca viva</v>
          </cell>
          <cell r="C1874" t="str">
            <v>m²</v>
          </cell>
          <cell r="D1874">
            <v>2.89</v>
          </cell>
        </row>
        <row r="1875">
          <cell r="A1875" t="str">
            <v>84875</v>
          </cell>
          <cell r="B1875" t="str">
            <v>Porta de madeira maciça regional 1a, de correr p/vidro, com aduela e a lizar de 1a, trilho e rodízios</v>
          </cell>
          <cell r="C1875" t="str">
            <v>m²</v>
          </cell>
          <cell r="D1875">
            <v>457.86</v>
          </cell>
        </row>
        <row r="1876">
          <cell r="A1876" t="str">
            <v>84876</v>
          </cell>
          <cell r="B1876" t="str">
            <v>Porta madeira 1a correr p/vidro 30mm/ guarnição 15cm/alizar</v>
          </cell>
          <cell r="C1876" t="str">
            <v>m²</v>
          </cell>
          <cell r="D1876">
            <v>483.22</v>
          </cell>
        </row>
        <row r="1877">
          <cell r="A1877" t="str">
            <v>85422</v>
          </cell>
          <cell r="B1877" t="str">
            <v>Preparo manual de terreno s/ raspagem superficial</v>
          </cell>
          <cell r="C1877" t="str">
            <v>m²</v>
          </cell>
          <cell r="D1877">
            <v>4.5999999999999996</v>
          </cell>
        </row>
        <row r="1878">
          <cell r="A1878" t="str">
            <v>85406</v>
          </cell>
          <cell r="B1878" t="str">
            <v>Remoção de azulejo e substrato de aderência em argamassa</v>
          </cell>
          <cell r="C1878" t="str">
            <v>m²</v>
          </cell>
          <cell r="D1878">
            <v>32.270000000000003</v>
          </cell>
        </row>
        <row r="1879">
          <cell r="A1879" t="str">
            <v>85369</v>
          </cell>
          <cell r="B1879" t="str">
            <v>Remoção de forro de madeira (lambri) c/ reaproveitamento</v>
          </cell>
          <cell r="C1879" t="str">
            <v>m²</v>
          </cell>
          <cell r="D1879">
            <v>25.82</v>
          </cell>
        </row>
        <row r="1880">
          <cell r="A1880" t="str">
            <v>85408</v>
          </cell>
          <cell r="B1880" t="str">
            <v>Remoção de peitoril em mármore ou granito</v>
          </cell>
          <cell r="C1880" t="str">
            <v>m²</v>
          </cell>
          <cell r="D1880">
            <v>23.24</v>
          </cell>
        </row>
        <row r="1881">
          <cell r="A1881" t="str">
            <v>85371</v>
          </cell>
          <cell r="B1881" t="str">
            <v>Remoção de piso em carpete</v>
          </cell>
          <cell r="C1881" t="str">
            <v>m²</v>
          </cell>
          <cell r="D1881">
            <v>2.12</v>
          </cell>
        </row>
        <row r="1882">
          <cell r="A1882" t="str">
            <v>85409</v>
          </cell>
          <cell r="B1882" t="str">
            <v>Remoção de piso em placas de borracha colada</v>
          </cell>
          <cell r="C1882" t="str">
            <v>m²</v>
          </cell>
          <cell r="D1882">
            <v>4.72</v>
          </cell>
        </row>
        <row r="1883">
          <cell r="A1883" t="str">
            <v>85382</v>
          </cell>
          <cell r="B1883" t="str">
            <v>Remoção de proteção mecânica de impermeabilização</v>
          </cell>
          <cell r="C1883" t="str">
            <v>m²</v>
          </cell>
          <cell r="D1883">
            <v>14.39</v>
          </cell>
        </row>
        <row r="1884">
          <cell r="A1884" t="str">
            <v>85384</v>
          </cell>
          <cell r="B1884" t="str">
            <v>Remoção manual de passeio em pedra portuguesa</v>
          </cell>
          <cell r="C1884" t="str">
            <v>m²</v>
          </cell>
          <cell r="D1884">
            <v>6.33</v>
          </cell>
        </row>
        <row r="1885">
          <cell r="A1885" t="str">
            <v>85386</v>
          </cell>
          <cell r="B1885" t="str">
            <v>Remoção manual de pavimentação de lajões de granito em passeios</v>
          </cell>
          <cell r="C1885" t="str">
            <v>m²</v>
          </cell>
          <cell r="D1885">
            <v>13.81</v>
          </cell>
        </row>
        <row r="1886">
          <cell r="A1886" t="str">
            <v>85397</v>
          </cell>
          <cell r="B1886" t="str">
            <v>Retirada de azulejo colado</v>
          </cell>
          <cell r="C1886" t="str">
            <v>m²</v>
          </cell>
          <cell r="D1886">
            <v>15.49</v>
          </cell>
        </row>
        <row r="1887">
          <cell r="A1887" t="str">
            <v>85381</v>
          </cell>
          <cell r="B1887" t="str">
            <v>Retirada de cobertura com telha ardosia, incluindo estrutura de madeira</v>
          </cell>
          <cell r="C1887" t="str">
            <v>m²</v>
          </cell>
          <cell r="D1887">
            <v>44.4</v>
          </cell>
        </row>
        <row r="1888">
          <cell r="A1888" t="str">
            <v>85184</v>
          </cell>
          <cell r="B1888" t="str">
            <v>Retirada de grama em placas</v>
          </cell>
          <cell r="C1888" t="str">
            <v>m²</v>
          </cell>
          <cell r="D1888">
            <v>2.87</v>
          </cell>
        </row>
        <row r="1889">
          <cell r="A1889" t="str">
            <v>85182</v>
          </cell>
          <cell r="B1889" t="str">
            <v>Revolvimento e destorroamento manual de superfície gramada com profundidade até 20cm</v>
          </cell>
          <cell r="C1889" t="str">
            <v>m²</v>
          </cell>
          <cell r="D1889">
            <v>1.84</v>
          </cell>
        </row>
        <row r="1890">
          <cell r="A1890" t="str">
            <v>85183</v>
          </cell>
          <cell r="B1890" t="str">
            <v>Revolvimento manual de solo, profundidade até 20cm</v>
          </cell>
          <cell r="C1890" t="str">
            <v>m²</v>
          </cell>
          <cell r="D1890">
            <v>1.72</v>
          </cell>
        </row>
        <row r="1891">
          <cell r="A1891" t="str">
            <v>83514</v>
          </cell>
          <cell r="B1891" t="str">
            <v>Fornecimento de perfil simples "i" ou "h" 8 a 12" inclusive perdas</v>
          </cell>
          <cell r="C1891" t="str">
            <v>kg</v>
          </cell>
          <cell r="D1891">
            <v>6.7</v>
          </cell>
        </row>
        <row r="1892">
          <cell r="A1892" t="str">
            <v>83513</v>
          </cell>
          <cell r="B1892" t="str">
            <v>Fornecimento de perfil simples "i" ou "h" até 8" inclusive perdas</v>
          </cell>
          <cell r="C1892" t="str">
            <v>kg</v>
          </cell>
          <cell r="D1892">
            <v>7.36</v>
          </cell>
        </row>
        <row r="1893">
          <cell r="A1893" t="str">
            <v>84131</v>
          </cell>
          <cell r="B1893" t="str">
            <v>Abertura poço para cisterna terreno compacto com dn 1,0 com profundidade até 5m</v>
          </cell>
          <cell r="C1893" t="str">
            <v>m</v>
          </cell>
          <cell r="D1893">
            <v>76.349999999999994</v>
          </cell>
        </row>
        <row r="1894">
          <cell r="A1894" t="str">
            <v>84130</v>
          </cell>
          <cell r="B1894" t="str">
            <v>Abertura poço para cisterna terreno compacto com DN 1,0 com profundidade de 5 a 10m</v>
          </cell>
          <cell r="C1894" t="str">
            <v>m</v>
          </cell>
          <cell r="D1894">
            <v>91.62</v>
          </cell>
        </row>
        <row r="1895">
          <cell r="A1895" t="str">
            <v>84128</v>
          </cell>
          <cell r="B1895" t="str">
            <v>Abertura poço para cisterna terreno compacto com DN 1,0m com profundidades de 15 a 20m</v>
          </cell>
          <cell r="C1895" t="str">
            <v>m</v>
          </cell>
          <cell r="D1895">
            <v>152.71</v>
          </cell>
        </row>
        <row r="1896">
          <cell r="A1896" t="str">
            <v>84129</v>
          </cell>
          <cell r="B1896" t="str">
            <v>Abertura poço para cisterna terreno compacto com DN 1,0m profundidade de 10 a 15m</v>
          </cell>
          <cell r="C1896" t="str">
            <v>m</v>
          </cell>
          <cell r="D1896">
            <v>122.17</v>
          </cell>
        </row>
        <row r="1897">
          <cell r="A1897" t="str">
            <v>83714</v>
          </cell>
          <cell r="B1897" t="str">
            <v>Acréscimo na altura do poço de visita em alvenaria para rede d=0,40 m</v>
          </cell>
          <cell r="C1897" t="str">
            <v>m</v>
          </cell>
          <cell r="D1897">
            <v>533.72</v>
          </cell>
        </row>
        <row r="1898">
          <cell r="A1898" t="str">
            <v>83717</v>
          </cell>
          <cell r="B1898" t="str">
            <v>Assentamento de meio fio pré-moldado, incluindo escavação</v>
          </cell>
          <cell r="C1898" t="str">
            <v>m</v>
          </cell>
          <cell r="D1898">
            <v>12.86</v>
          </cell>
        </row>
        <row r="1899">
          <cell r="A1899" t="str">
            <v>83655</v>
          </cell>
          <cell r="B1899" t="str">
            <v>Assentamento simples de tubos de ferro fundido (fofo), com junta elástica, DN 50 mm.</v>
          </cell>
          <cell r="C1899" t="str">
            <v>m</v>
          </cell>
          <cell r="D1899">
            <v>2.8</v>
          </cell>
        </row>
        <row r="1900">
          <cell r="A1900" t="str">
            <v>83639</v>
          </cell>
          <cell r="B1900" t="str">
            <v>Cabo telefônico ct-apl-50, 100 pares (uso externo) - fornecimento e instalação</v>
          </cell>
          <cell r="C1900" t="str">
            <v>m</v>
          </cell>
          <cell r="D1900">
            <v>47.76</v>
          </cell>
        </row>
        <row r="1901">
          <cell r="A1901" t="str">
            <v>84044</v>
          </cell>
          <cell r="B1901" t="str">
            <v>Calha de beiral, semicircular de PVC, diâmetro 125 mm, incluindo cabeceiras, emendas, bocais, suportes e vedações, excluindo condutores - fornecimento e colocação</v>
          </cell>
          <cell r="C1901" t="str">
            <v>m</v>
          </cell>
          <cell r="D1901">
            <v>51.22</v>
          </cell>
        </row>
        <row r="1902">
          <cell r="A1902" t="str">
            <v>84046</v>
          </cell>
          <cell r="B1902" t="str">
            <v>Calha de chapa galvanizada número 26, com desenvolvimento de 10 cm</v>
          </cell>
          <cell r="C1902" t="str">
            <v>m</v>
          </cell>
          <cell r="D1902">
            <v>15.32</v>
          </cell>
        </row>
        <row r="1903">
          <cell r="A1903" t="str">
            <v>84043</v>
          </cell>
          <cell r="B1903" t="str">
            <v>Calha de concreto, 30x15 cm, espessura 8 cm preparada em betoneira com cimentado liso executado com argamassa traço 1:4 (cimento e areia média não peneirada), preparo manual</v>
          </cell>
          <cell r="C1903" t="str">
            <v>m</v>
          </cell>
          <cell r="D1903">
            <v>99.62</v>
          </cell>
        </row>
        <row r="1904">
          <cell r="A1904" t="str">
            <v>84042</v>
          </cell>
          <cell r="B1904" t="str">
            <v>Calha de concreto, 40x15 cm espessura de 8 cm, preparado em betoneira e cimentado liso executado com argamassa traço 1:4 (cimento e areia média não peneirada), preparo manual</v>
          </cell>
          <cell r="C1904" t="str">
            <v>m</v>
          </cell>
          <cell r="D1904">
            <v>110.26</v>
          </cell>
        </row>
        <row r="1905">
          <cell r="A1905" t="str">
            <v>83689</v>
          </cell>
          <cell r="B1905" t="str">
            <v>Calha em meio tubo de concreto simples, com d = 30 cm</v>
          </cell>
          <cell r="C1905" t="str">
            <v>m</v>
          </cell>
          <cell r="D1905">
            <v>38.54</v>
          </cell>
        </row>
        <row r="1906">
          <cell r="A1906" t="str">
            <v>83685</v>
          </cell>
          <cell r="B1906" t="str">
            <v>Calha trapezoidal 140x35 cm, com espessura de 7 cm (volume de concreto = 1,109m3/m)</v>
          </cell>
          <cell r="C1906" t="str">
            <v>m</v>
          </cell>
          <cell r="D1906">
            <v>41.84</v>
          </cell>
        </row>
        <row r="1907">
          <cell r="A1907" t="str">
            <v>83684</v>
          </cell>
          <cell r="B1907" t="str">
            <v>Calha trapezoidal 90x30 cm, com espessura de 7 cm (volume de concreto = 0,064 m3/m)</v>
          </cell>
          <cell r="C1907" t="str">
            <v>m</v>
          </cell>
          <cell r="D1907">
            <v>23.77</v>
          </cell>
        </row>
        <row r="1908">
          <cell r="A1908" t="str">
            <v>83686</v>
          </cell>
          <cell r="B1908" t="str">
            <v>Calha triangular 100x30 cm, com espessura de 7 cm (volume de concreto = 0,075m3/m)</v>
          </cell>
          <cell r="C1908" t="str">
            <v>m</v>
          </cell>
          <cell r="D1908">
            <v>25.54</v>
          </cell>
        </row>
        <row r="1909">
          <cell r="A1909" t="str">
            <v>83687</v>
          </cell>
          <cell r="B1909" t="str">
            <v>Calha triangular 70x20 cm, com espessura de 7 cm (volume de concreto = 0,053 m3/m)</v>
          </cell>
          <cell r="C1909" t="str">
            <v>m</v>
          </cell>
          <cell r="D1909">
            <v>19.920000000000002</v>
          </cell>
        </row>
        <row r="1910">
          <cell r="A1910" t="str">
            <v>83688</v>
          </cell>
          <cell r="B1910" t="str">
            <v>Canaleta em alvenaria com tijolo de 1/2 vez, dimensões 30x15cm (lxa), com impermeabilizante na argamassa</v>
          </cell>
          <cell r="C1910" t="str">
            <v>m</v>
          </cell>
          <cell r="D1910">
            <v>176.24</v>
          </cell>
        </row>
        <row r="1911">
          <cell r="A1911" t="str">
            <v>83715</v>
          </cell>
          <cell r="B1911" t="str">
            <v>Chaminé p/ poço de visita em alvenaria, exclusos tampão e anel</v>
          </cell>
          <cell r="C1911" t="str">
            <v>m</v>
          </cell>
          <cell r="D1911">
            <v>539.91</v>
          </cell>
        </row>
        <row r="1912">
          <cell r="A1912" t="str">
            <v>71623</v>
          </cell>
          <cell r="B1912" t="str">
            <v>Chapim de concreto aparente com acabamento desempenado, forma de compensado plastificado (madeirit) de 14 x 10 cm, fundido no local.</v>
          </cell>
          <cell r="C1912" t="str">
            <v>m</v>
          </cell>
          <cell r="D1912">
            <v>21.88</v>
          </cell>
        </row>
        <row r="1913">
          <cell r="A1913" t="str">
            <v>84045</v>
          </cell>
          <cell r="B1913" t="str">
            <v>Condutor para calha de beiral, de PVC, diâmetro 88 mm, incluindo conexões e braçadeiras - fornecimento e colocação</v>
          </cell>
          <cell r="C1913" t="str">
            <v>m</v>
          </cell>
          <cell r="D1913">
            <v>23.51</v>
          </cell>
        </row>
        <row r="1914">
          <cell r="A1914" t="str">
            <v>83412</v>
          </cell>
          <cell r="B1914" t="str">
            <v>Eletroduto flexível aço galv tipo conduite d = 1 1/2" (40mm) - fornecimento e instalação</v>
          </cell>
          <cell r="C1914" t="str">
            <v>m</v>
          </cell>
          <cell r="D1914">
            <v>8.81</v>
          </cell>
        </row>
        <row r="1915">
          <cell r="A1915" t="str">
            <v>83411</v>
          </cell>
          <cell r="B1915" t="str">
            <v>Eletroduto flexível aço galv tipo conduite d = 1 1/4" (32mm) - fornecimento e instalação</v>
          </cell>
          <cell r="C1915" t="str">
            <v>m</v>
          </cell>
          <cell r="D1915">
            <v>7.81</v>
          </cell>
        </row>
        <row r="1916">
          <cell r="A1916" t="str">
            <v>83410</v>
          </cell>
          <cell r="B1916" t="str">
            <v>Eletroduto flexível aço galv tipo conduite d = 1" (25mm) - fornecimento e instalação</v>
          </cell>
          <cell r="C1916" t="str">
            <v>m</v>
          </cell>
          <cell r="D1916">
            <v>6.16</v>
          </cell>
        </row>
        <row r="1917">
          <cell r="A1917" t="str">
            <v>83409</v>
          </cell>
          <cell r="B1917" t="str">
            <v>Eletroduto flexível aço galv tipo conduite d = 1/2" (16mm) - fornecimento e instalação</v>
          </cell>
          <cell r="C1917" t="str">
            <v>m</v>
          </cell>
          <cell r="D1917">
            <v>4.43</v>
          </cell>
        </row>
        <row r="1918">
          <cell r="A1918" t="str">
            <v>83414</v>
          </cell>
          <cell r="B1918" t="str">
            <v>Eletroduto flexível aço galv tipo conduite d = 2 1/2" (65mm) - fornecimento e instalação</v>
          </cell>
          <cell r="C1918" t="str">
            <v>m</v>
          </cell>
          <cell r="D1918">
            <v>14.4</v>
          </cell>
        </row>
        <row r="1919">
          <cell r="A1919" t="str">
            <v>83413</v>
          </cell>
          <cell r="B1919" t="str">
            <v>Eletroduto flexível aço galv tipo conduite d = 2" (50mm) - fornecimento e instalação</v>
          </cell>
          <cell r="C1919" t="str">
            <v>m</v>
          </cell>
          <cell r="D1919">
            <v>11.84</v>
          </cell>
        </row>
        <row r="1920">
          <cell r="A1920" t="str">
            <v>83415</v>
          </cell>
          <cell r="B1920" t="str">
            <v>Eletroduto flexível aço galv tipo conduite d = 3" (75mm) - fornecimento e instalação</v>
          </cell>
          <cell r="C1920" t="str">
            <v>m</v>
          </cell>
          <cell r="D1920">
            <v>20.46</v>
          </cell>
        </row>
        <row r="1921">
          <cell r="A1921" t="str">
            <v>84851</v>
          </cell>
          <cell r="B1921" t="str">
            <v>Trelica de madeira, ripas 4x1,5cm e requadros 7,5x7,5cm</v>
          </cell>
          <cell r="C1921" t="str">
            <v>m²</v>
          </cell>
          <cell r="D1921">
            <v>88.24</v>
          </cell>
        </row>
        <row r="1922">
          <cell r="A1922" t="str">
            <v>85004</v>
          </cell>
          <cell r="B1922" t="str">
            <v>Vidro fantasia martelado 4mm</v>
          </cell>
          <cell r="C1922" t="str">
            <v>m²</v>
          </cell>
          <cell r="D1922">
            <v>92</v>
          </cell>
        </row>
        <row r="1923">
          <cell r="A1923" t="str">
            <v>84957</v>
          </cell>
          <cell r="B1923" t="str">
            <v>Vidro liso comum transparente, espessura 5mm</v>
          </cell>
          <cell r="C1923" t="str">
            <v>m²</v>
          </cell>
          <cell r="D1923">
            <v>118.75</v>
          </cell>
        </row>
        <row r="1924">
          <cell r="A1924" t="str">
            <v>84959</v>
          </cell>
          <cell r="B1924" t="str">
            <v>Vidro liso comum transparente, espessura 6mm</v>
          </cell>
          <cell r="C1924" t="str">
            <v>m²</v>
          </cell>
          <cell r="D1924">
            <v>138.82</v>
          </cell>
        </row>
        <row r="1925">
          <cell r="A1925" t="str">
            <v>85001</v>
          </cell>
          <cell r="B1925" t="str">
            <v>Vidro liso fumê, espessura 4mm</v>
          </cell>
          <cell r="C1925" t="str">
            <v>m²</v>
          </cell>
          <cell r="D1925">
            <v>132.13</v>
          </cell>
        </row>
        <row r="1926">
          <cell r="A1926" t="str">
            <v>85002</v>
          </cell>
          <cell r="B1926" t="str">
            <v>Vidro liso fumê, espessura 6mm</v>
          </cell>
          <cell r="C1926" t="str">
            <v>m²</v>
          </cell>
          <cell r="D1926">
            <v>185.64</v>
          </cell>
        </row>
        <row r="1927">
          <cell r="A1927" t="str">
            <v>85370</v>
          </cell>
          <cell r="B1927" t="str">
            <v>Demolição manual de laje pré-moldada com transporte e carga em caminhão basculante</v>
          </cell>
          <cell r="C1927" t="str">
            <v>m³</v>
          </cell>
          <cell r="D1927">
            <v>176.73</v>
          </cell>
        </row>
        <row r="1928">
          <cell r="A1928" t="str">
            <v>85365</v>
          </cell>
          <cell r="B1928" t="str">
            <v>Demolição manual de pavimentação em macadame betuminoso</v>
          </cell>
          <cell r="C1928" t="str">
            <v>m³</v>
          </cell>
          <cell r="D1928">
            <v>42.6</v>
          </cell>
        </row>
        <row r="1929">
          <cell r="A1929" t="str">
            <v>85233</v>
          </cell>
          <cell r="B1929" t="str">
            <v>Escada em concreto armado, fck = 15 mpa, moldada in loco</v>
          </cell>
          <cell r="C1929" t="str">
            <v>m³</v>
          </cell>
          <cell r="D1929">
            <v>1793.44</v>
          </cell>
        </row>
        <row r="1930">
          <cell r="A1930" t="str">
            <v>85387</v>
          </cell>
          <cell r="B1930" t="str">
            <v>Remoção manual de entulho</v>
          </cell>
          <cell r="C1930" t="str">
            <v>m³</v>
          </cell>
          <cell r="D1930">
            <v>41.44</v>
          </cell>
        </row>
        <row r="1931">
          <cell r="A1931" t="str">
            <v>84874</v>
          </cell>
          <cell r="B1931" t="str">
            <v>Alçapão em compensado de madeira cedro/virola, 60x60x2cm, com marco 7x 3cm, alizar de 2a, dobradiças em latão cromado e tarjeta cromada</v>
          </cell>
          <cell r="C1931" t="str">
            <v>un</v>
          </cell>
          <cell r="D1931">
            <v>153.02000000000001</v>
          </cell>
        </row>
        <row r="1932">
          <cell r="A1932" t="str">
            <v>84852</v>
          </cell>
          <cell r="B1932" t="str">
            <v>Bandeira para vidro em madeira regional 2a, 40x70cm, fixa sem aduela e alizar</v>
          </cell>
          <cell r="C1932" t="str">
            <v>un</v>
          </cell>
          <cell r="D1932">
            <v>67.13</v>
          </cell>
        </row>
        <row r="1933">
          <cell r="A1933" t="str">
            <v>84849</v>
          </cell>
          <cell r="B1933" t="str">
            <v>Caixa madeira 57x43cm com guarnição 13cm p/ fechamento de ar condicion al</v>
          </cell>
          <cell r="C1933" t="str">
            <v>un</v>
          </cell>
          <cell r="D1933">
            <v>70.86</v>
          </cell>
        </row>
        <row r="1934">
          <cell r="A1934" t="str">
            <v>84896</v>
          </cell>
          <cell r="B1934" t="str">
            <v>Carranca de ferro cromado 40mm para janela de abrir</v>
          </cell>
          <cell r="C1934" t="str">
            <v>un</v>
          </cell>
          <cell r="D1934">
            <v>49.96</v>
          </cell>
        </row>
        <row r="1935">
          <cell r="A1935" t="str">
            <v>85195</v>
          </cell>
          <cell r="B1935" t="str">
            <v>Chave de boia automática</v>
          </cell>
          <cell r="C1935" t="str">
            <v>un</v>
          </cell>
          <cell r="D1935">
            <v>56.41</v>
          </cell>
        </row>
        <row r="1936">
          <cell r="A1936" t="str">
            <v>84891</v>
          </cell>
          <cell r="B1936" t="str">
            <v>Cremona em latão cromado ou polido, completa, com vara h=1,50m</v>
          </cell>
          <cell r="C1936" t="str">
            <v>un</v>
          </cell>
          <cell r="D1936">
            <v>136.62</v>
          </cell>
        </row>
        <row r="1937">
          <cell r="A1937" t="str">
            <v>84879</v>
          </cell>
          <cell r="B1937" t="str">
            <v>Fechadura (somente a máquina, sem espelho e sem maçaneta), para porta banheiro, com roseta de latão cromado e jogo de tranqueta em latão cromado</v>
          </cell>
          <cell r="C1937" t="str">
            <v>un</v>
          </cell>
          <cell r="D1937">
            <v>113.82</v>
          </cell>
        </row>
        <row r="1938">
          <cell r="A1938" t="str">
            <v>84880</v>
          </cell>
          <cell r="B1938" t="str">
            <v>Fechadura bico de papagaio para porta de correr interna, chave bipartida, acabamento padrão médio</v>
          </cell>
          <cell r="C1938" t="str">
            <v>un</v>
          </cell>
          <cell r="D1938">
            <v>56.51</v>
          </cell>
        </row>
        <row r="1939">
          <cell r="A1939" t="str">
            <v>84884</v>
          </cell>
          <cell r="B1939" t="str">
            <v xml:space="preserve">Fechadura cilindro central tubular, 70mm, com maçaneta de latão cromado para porta divisória </v>
          </cell>
          <cell r="C1939" t="str">
            <v>un</v>
          </cell>
          <cell r="D1939">
            <v>71.150000000000006</v>
          </cell>
        </row>
        <row r="1940">
          <cell r="A1940" t="str">
            <v>84955</v>
          </cell>
          <cell r="B1940" t="str">
            <v>Fechadura cromada com cilindro para armários</v>
          </cell>
          <cell r="C1940" t="str">
            <v>un</v>
          </cell>
          <cell r="D1940">
            <v>32.520000000000003</v>
          </cell>
        </row>
        <row r="1941">
          <cell r="A1941" t="str">
            <v>84866</v>
          </cell>
          <cell r="B1941" t="str">
            <v>Fechadura de embutir reforçada completa, de segurança, com cilindro, para porta externa, acabamento padrão médio</v>
          </cell>
          <cell r="C1941" t="str">
            <v>un</v>
          </cell>
          <cell r="D1941">
            <v>72.83</v>
          </cell>
        </row>
        <row r="1942">
          <cell r="A1942" t="str">
            <v>84899</v>
          </cell>
          <cell r="B1942" t="str">
            <v>Fecho chato de sobrepor em ferro zincado/niquel galvanizado ou polido, 5"</v>
          </cell>
          <cell r="C1942" t="str">
            <v>un</v>
          </cell>
          <cell r="D1942">
            <v>14.02</v>
          </cell>
        </row>
        <row r="1943">
          <cell r="A1943" t="str">
            <v>84950</v>
          </cell>
          <cell r="B1943" t="str">
            <v>Fecho embutir tipo unha 40cm c/colocação</v>
          </cell>
          <cell r="C1943" t="str">
            <v>un</v>
          </cell>
          <cell r="D1943">
            <v>73.27</v>
          </cell>
        </row>
        <row r="1944">
          <cell r="A1944" t="str">
            <v>84858</v>
          </cell>
          <cell r="B1944" t="str">
            <v>Janela de correr em chapa de aço dobrada 2,00x1,20m, 4 folhas, para vidro, com divisão horizontal</v>
          </cell>
          <cell r="C1944" t="str">
            <v>un</v>
          </cell>
          <cell r="D1944">
            <v>789.46</v>
          </cell>
        </row>
        <row r="1945">
          <cell r="A1945" t="str">
            <v>84860</v>
          </cell>
          <cell r="B1945" t="str">
            <v>Janela de correr em chapa de aço dobrada 2,00x1,20m, 4 folhas, para vidro, sem divisão horizontal</v>
          </cell>
          <cell r="C1945" t="str">
            <v>un</v>
          </cell>
          <cell r="D1945">
            <v>782.45</v>
          </cell>
        </row>
        <row r="1946">
          <cell r="A1946" t="str">
            <v>84885</v>
          </cell>
          <cell r="B1946" t="str">
            <v>Jogo de ferragens cromadas para porta de vidro temperado, uma folha composto de dobradiças superior e inferior, trinco, fechadura, contra fechadura com capuchinho sem mola e puxador</v>
          </cell>
          <cell r="C1946" t="str">
            <v>un</v>
          </cell>
          <cell r="D1946">
            <v>467.78</v>
          </cell>
        </row>
        <row r="1947">
          <cell r="A1947" t="str">
            <v>84892</v>
          </cell>
          <cell r="B1947" t="str">
            <v>Levantador em latão fundido cromado e borboleta em ferro cromado, para janela tipo guilhotina</v>
          </cell>
          <cell r="C1947" t="str">
            <v>un</v>
          </cell>
          <cell r="D1947">
            <v>78.22</v>
          </cell>
        </row>
        <row r="1948">
          <cell r="A1948" t="str">
            <v>84887</v>
          </cell>
          <cell r="B1948" t="str">
            <v>Maçaneta tipo alavanca, padrão médio</v>
          </cell>
          <cell r="C1948" t="str">
            <v>un</v>
          </cell>
          <cell r="D1948">
            <v>42.14</v>
          </cell>
        </row>
        <row r="1949">
          <cell r="A1949" t="str">
            <v>85120</v>
          </cell>
          <cell r="B1949" t="str">
            <v>Manômetro 0 a 200 psi (0 a 14 kgf/cm2), d = 50mm - fornecimento e colocação</v>
          </cell>
          <cell r="C1949" t="str">
            <v>un</v>
          </cell>
          <cell r="D1949">
            <v>66.03</v>
          </cell>
        </row>
        <row r="1950">
          <cell r="A1950" t="str">
            <v>84886</v>
          </cell>
          <cell r="B1950" t="str">
            <v>Mola hidráulica de piso para porta de vidro temperado</v>
          </cell>
          <cell r="C1950" t="str">
            <v>un</v>
          </cell>
          <cell r="D1950">
            <v>883.13</v>
          </cell>
        </row>
        <row r="1951">
          <cell r="A1951" t="str">
            <v>85178</v>
          </cell>
          <cell r="B1951" t="str">
            <v>Plantio de arbusto com altura 50 a 100cm, em cava de 60x60x60cm</v>
          </cell>
          <cell r="C1951" t="str">
            <v>un</v>
          </cell>
          <cell r="D1951">
            <v>62.92</v>
          </cell>
        </row>
        <row r="1952">
          <cell r="A1952" t="str">
            <v>85186</v>
          </cell>
          <cell r="B1952" t="str">
            <v>Poda de árvores, com limpeza de galhos secos e retirada de parasitas, incluindo remoção de entulho</v>
          </cell>
          <cell r="C1952" t="str">
            <v>un</v>
          </cell>
          <cell r="D1952">
            <v>61.14</v>
          </cell>
        </row>
        <row r="1953">
          <cell r="A1953" t="str">
            <v>84868</v>
          </cell>
          <cell r="B1953" t="str">
            <v>Porta de madeira almofadada semioca 1a, 120x210x3cm, duas folhas, incluso aduela 1a, alizar 1a e dobradiças com aneis</v>
          </cell>
          <cell r="C1953" t="str">
            <v>un</v>
          </cell>
          <cell r="D1953">
            <v>925.28</v>
          </cell>
        </row>
        <row r="1954">
          <cell r="A1954" t="str">
            <v>84850</v>
          </cell>
          <cell r="B1954" t="str">
            <v>Porta de madeira almofadada semioca 1a, 140x210x3cm, duas folhas, incluso aduela 1a, alizar 1a e dobradiças com aneis</v>
          </cell>
          <cell r="C1954" t="str">
            <v>un</v>
          </cell>
          <cell r="D1954">
            <v>961.27</v>
          </cell>
        </row>
        <row r="1955">
          <cell r="A1955" t="str">
            <v>85188</v>
          </cell>
          <cell r="B1955" t="str">
            <v>Portão em tubo de aço galvanizado din 2440/nbr 5580, painel unico, dimensões 1,0x1,6m, inclusive cadeado</v>
          </cell>
          <cell r="C1955" t="str">
            <v>un</v>
          </cell>
          <cell r="D1955">
            <v>398.81</v>
          </cell>
        </row>
        <row r="1956">
          <cell r="A1956" t="str">
            <v>85189</v>
          </cell>
          <cell r="B1956" t="str">
            <v>Portão em tubo de aço galvanizado din 2440/nbr 5580, painel unico, dimensões 4,0x1,2m, inclusive cadeado</v>
          </cell>
          <cell r="C1956" t="str">
            <v>un</v>
          </cell>
          <cell r="D1956">
            <v>916.76</v>
          </cell>
        </row>
        <row r="1957">
          <cell r="A1957" t="str">
            <v>84889</v>
          </cell>
          <cell r="B1957" t="str">
            <v>Puxador central para esquadria de alumínio</v>
          </cell>
          <cell r="C1957" t="str">
            <v>un</v>
          </cell>
          <cell r="D1957">
            <v>17.37</v>
          </cell>
        </row>
        <row r="1958">
          <cell r="A1958" t="str">
            <v>84895</v>
          </cell>
          <cell r="B1958" t="str">
            <v>Puxador concha em latão cromado ou polido para porta ou janela de correr, 3x9cm</v>
          </cell>
          <cell r="C1958" t="str">
            <v>un</v>
          </cell>
          <cell r="D1958">
            <v>107.92</v>
          </cell>
        </row>
        <row r="1959">
          <cell r="A1959" t="str">
            <v>84894</v>
          </cell>
          <cell r="B1959" t="str">
            <v>Puxador concha em latão cromado ou polido para porta ou janela de correr, com furo para chave, 4x10cm</v>
          </cell>
          <cell r="C1959" t="str">
            <v>un</v>
          </cell>
          <cell r="D1959">
            <v>18.07</v>
          </cell>
        </row>
        <row r="1960">
          <cell r="A1960" t="str">
            <v>84893</v>
          </cell>
          <cell r="B1960" t="str">
            <v>Puxador tubular de centro em latão cromado para janelas</v>
          </cell>
          <cell r="C1960" t="str">
            <v>un</v>
          </cell>
          <cell r="D1960">
            <v>58.94</v>
          </cell>
        </row>
        <row r="1961">
          <cell r="A1961" t="str">
            <v>85374</v>
          </cell>
          <cell r="B1961" t="str">
            <v>Remoção de dispositivos para funcionamento de aparelhos sanitários</v>
          </cell>
          <cell r="C1961" t="str">
            <v>un</v>
          </cell>
          <cell r="D1961">
            <v>7.67</v>
          </cell>
        </row>
        <row r="1962">
          <cell r="A1962" t="str">
            <v>85415</v>
          </cell>
          <cell r="B1962" t="str">
            <v>Remoção de dispositivos para funcionamento de pia de cozinha</v>
          </cell>
          <cell r="C1962" t="str">
            <v>un</v>
          </cell>
          <cell r="D1962">
            <v>6.36</v>
          </cell>
        </row>
        <row r="1963">
          <cell r="A1963" t="str">
            <v>85410</v>
          </cell>
          <cell r="B1963" t="str">
            <v>Remoção de ralo seco ou sifonado</v>
          </cell>
          <cell r="C1963" t="str">
            <v>un</v>
          </cell>
          <cell r="D1963">
            <v>10.18</v>
          </cell>
        </row>
        <row r="1964">
          <cell r="A1964" t="str">
            <v>85416</v>
          </cell>
          <cell r="B1964" t="str">
            <v>Remoção de tomadas ou interruptores elétricos</v>
          </cell>
          <cell r="C1964" t="str">
            <v>un</v>
          </cell>
          <cell r="D1964">
            <v>9.18</v>
          </cell>
        </row>
        <row r="1965">
          <cell r="A1965" t="str">
            <v>85332</v>
          </cell>
          <cell r="B1965" t="str">
            <v>Retirada de aparelhos de iluminação c/ reaproveitamento de lâmpadas</v>
          </cell>
          <cell r="C1965" t="str">
            <v>un</v>
          </cell>
          <cell r="D1965">
            <v>3.54</v>
          </cell>
        </row>
        <row r="1966">
          <cell r="A1966" t="str">
            <v>84890</v>
          </cell>
          <cell r="B1966" t="str">
            <v>Roldana fixa dupla de latão com rolamento para porta ou janela de correr</v>
          </cell>
          <cell r="C1966" t="str">
            <v>un</v>
          </cell>
          <cell r="D1966">
            <v>39.51</v>
          </cell>
        </row>
        <row r="1967">
          <cell r="A1967" t="str">
            <v>83718</v>
          </cell>
          <cell r="B1967" t="str">
            <v>Escoramento de meio fio com material local compactado manualmente, em faixa de 0,50m</v>
          </cell>
          <cell r="C1967" t="str">
            <v>m</v>
          </cell>
          <cell r="D1967">
            <v>2.64</v>
          </cell>
        </row>
        <row r="1968">
          <cell r="A1968" t="str">
            <v>83664</v>
          </cell>
          <cell r="B1968" t="str">
            <v>Execução de dreno de tubo de concreto simples poroso d=0,20 m (0,5mx0,5 m) para galerias de águas pluviais</v>
          </cell>
          <cell r="C1968" t="str">
            <v>m</v>
          </cell>
          <cell r="D1968">
            <v>63.58</v>
          </cell>
        </row>
        <row r="1969">
          <cell r="A1969" t="str">
            <v>83661</v>
          </cell>
          <cell r="B1969" t="str">
            <v>Execução de dreno profundo, corte em solo, com tubo poroso d=0,20m</v>
          </cell>
          <cell r="C1969" t="str">
            <v>m</v>
          </cell>
          <cell r="D1969">
            <v>91.68</v>
          </cell>
        </row>
        <row r="1970">
          <cell r="A1970" t="str">
            <v>83658</v>
          </cell>
          <cell r="B1970" t="str">
            <v>Execução dreno profundo, com corte trapezoidal em solo, de 70x80x150cm excl tubo incl material execução, com selo enchimento material drenante e escavação</v>
          </cell>
          <cell r="C1970" t="str">
            <v>m</v>
          </cell>
          <cell r="D1970">
            <v>110.56</v>
          </cell>
        </row>
        <row r="1971">
          <cell r="A1971" t="str">
            <v>83626</v>
          </cell>
          <cell r="B1971" t="str">
            <v>Grelha de ferro fundido para canaleta larg = 15cm, fornecimento e assentamento</v>
          </cell>
          <cell r="C1971" t="str">
            <v>m</v>
          </cell>
          <cell r="D1971">
            <v>116.63</v>
          </cell>
        </row>
        <row r="1972">
          <cell r="A1972" t="str">
            <v>83624</v>
          </cell>
          <cell r="B1972" t="str">
            <v>Grelha de ferro fundido para canaleta larg = 20cm, fornecimento e assentamento</v>
          </cell>
          <cell r="C1972" t="str">
            <v>m</v>
          </cell>
          <cell r="D1972">
            <v>147.72</v>
          </cell>
        </row>
        <row r="1973">
          <cell r="A1973" t="str">
            <v>83623</v>
          </cell>
          <cell r="B1973" t="str">
            <v>Grelha de ferro fundido para canaleta larg = 30cm, fornecimento e assentamento</v>
          </cell>
          <cell r="C1973" t="str">
            <v>m</v>
          </cell>
          <cell r="D1973">
            <v>209.9</v>
          </cell>
        </row>
        <row r="1974">
          <cell r="A1974" t="str">
            <v>84176</v>
          </cell>
          <cell r="B1974" t="str">
            <v>Junta 2,5x2,5cm com argamassa 1:1:3 impermeabilizante de hidro-asfalto cimento e areia para piso em placas</v>
          </cell>
          <cell r="C1974" t="str">
            <v>m</v>
          </cell>
          <cell r="D1974">
            <v>15.12</v>
          </cell>
        </row>
        <row r="1975">
          <cell r="A1975" t="str">
            <v>84175</v>
          </cell>
          <cell r="B1975" t="str">
            <v>Junta 5x5cm com argamassa traço 1:3 (cimento e areia) para piso em placas</v>
          </cell>
          <cell r="C1975" t="str">
            <v>m</v>
          </cell>
          <cell r="D1975">
            <v>8.65</v>
          </cell>
        </row>
        <row r="1976">
          <cell r="A1976" t="str">
            <v>83743</v>
          </cell>
          <cell r="B1976" t="str">
            <v>Junta de dilatação para impermeabilização, com asfalto oxidado aplicado a quente, dimensões 2x2 cm</v>
          </cell>
          <cell r="C1976" t="str">
            <v>m</v>
          </cell>
          <cell r="D1976">
            <v>15.23</v>
          </cell>
        </row>
        <row r="1977">
          <cell r="A1977" t="str">
            <v>84177</v>
          </cell>
          <cell r="B1977" t="str">
            <v>Junta gramada 5cm de largura</v>
          </cell>
          <cell r="C1977" t="str">
            <v>m</v>
          </cell>
          <cell r="D1977">
            <v>9.6199999999999992</v>
          </cell>
        </row>
        <row r="1978">
          <cell r="A1978" t="str">
            <v>84094</v>
          </cell>
          <cell r="B1978" t="str">
            <v>Meia cana 2,5x2,5cm com acabamento para forro de madeira</v>
          </cell>
          <cell r="C1978" t="str">
            <v>m</v>
          </cell>
          <cell r="D1978">
            <v>6.31</v>
          </cell>
        </row>
        <row r="1979">
          <cell r="A1979" t="str">
            <v>84087</v>
          </cell>
          <cell r="B1979" t="str">
            <v>Peitoril cerâmico com largura de 15cm, assentado com argamassa traço 1 :3 (cimento e areia grossa), preparo manual da argamassa</v>
          </cell>
          <cell r="C1979" t="str">
            <v>m</v>
          </cell>
          <cell r="D1979">
            <v>30.1</v>
          </cell>
        </row>
        <row r="1980">
          <cell r="A1980" t="str">
            <v>84118</v>
          </cell>
          <cell r="B1980" t="str">
            <v>Peitoril cimentado liso 20x3cm traço 1:4 (cimento e areia)</v>
          </cell>
          <cell r="C1980" t="str">
            <v>m</v>
          </cell>
          <cell r="D1980">
            <v>17.579999999999998</v>
          </cell>
        </row>
        <row r="1981">
          <cell r="A1981" t="str">
            <v>84086</v>
          </cell>
          <cell r="B1981" t="str">
            <v>Peitoril em granilite pré-moldado, comprimento de 13 a 20cm, assentado com argamassa traço 1:3 (cimento e areia média), preparo manual da argamassa</v>
          </cell>
          <cell r="C1981" t="str">
            <v>m</v>
          </cell>
          <cell r="D1981">
            <v>85.18</v>
          </cell>
        </row>
        <row r="1982">
          <cell r="A1982" t="str">
            <v>84088</v>
          </cell>
          <cell r="B1982" t="str">
            <v>Peitoril em mármore branco, largura de 15cm, assentado com argamassa t raço 1:4 (cimento e areia média), preparo manual da argamassa</v>
          </cell>
          <cell r="C1982" t="str">
            <v>m</v>
          </cell>
          <cell r="D1982">
            <v>85.86</v>
          </cell>
        </row>
        <row r="1983">
          <cell r="A1983" t="str">
            <v>84089</v>
          </cell>
          <cell r="B1983" t="str">
            <v>Peitoril em mármore branco, largura de 25cm, assentado com argamassa t raço 1:3 (cimento e areia média), preparo manual da argamassa</v>
          </cell>
          <cell r="C1983" t="str">
            <v>m</v>
          </cell>
          <cell r="D1983">
            <v>120.66</v>
          </cell>
        </row>
        <row r="1984">
          <cell r="A1984" t="str">
            <v>85335</v>
          </cell>
          <cell r="B1984" t="str">
            <v>Retirada de meio fio com empilhamento e s/ remoção</v>
          </cell>
          <cell r="C1984" t="str">
            <v>m</v>
          </cell>
          <cell r="D1984">
            <v>5.35</v>
          </cell>
        </row>
        <row r="1985">
          <cell r="A1985" t="str">
            <v>84127</v>
          </cell>
          <cell r="B1985" t="str">
            <v>Revestimento de poços c/ tubos de concreto</v>
          </cell>
          <cell r="C1985" t="str">
            <v>m</v>
          </cell>
          <cell r="D1985">
            <v>279.51</v>
          </cell>
        </row>
        <row r="1986">
          <cell r="A1986" t="str">
            <v>84168</v>
          </cell>
          <cell r="B1986" t="str">
            <v>Rodapé em ardósia assentado com argamassa traço 1:4 (cimento e areia) altura 10cm</v>
          </cell>
          <cell r="C1986" t="str">
            <v>m</v>
          </cell>
          <cell r="D1986">
            <v>20.47</v>
          </cell>
        </row>
        <row r="1987">
          <cell r="A1987" t="str">
            <v>84165</v>
          </cell>
          <cell r="B1987" t="str">
            <v>Rodapé em argamassa traço 1:3 (cimento e areia) altura 8cm</v>
          </cell>
          <cell r="C1987" t="str">
            <v>m</v>
          </cell>
          <cell r="D1987">
            <v>8.39</v>
          </cell>
        </row>
        <row r="1988">
          <cell r="A1988" t="str">
            <v>84162</v>
          </cell>
          <cell r="B1988" t="str">
            <v>Rodapé em madeira, altura 7cm, fixado com cola</v>
          </cell>
          <cell r="C1988" t="str">
            <v>m</v>
          </cell>
          <cell r="D1988">
            <v>12.15</v>
          </cell>
        </row>
        <row r="1989">
          <cell r="A1989" t="str">
            <v>84167</v>
          </cell>
          <cell r="B1989" t="str">
            <v>Rodapé em mármore branco assentado com argamassa traço 1:4 (cimento e areia) altura 7cm</v>
          </cell>
          <cell r="C1989" t="str">
            <v>m</v>
          </cell>
          <cell r="D1989">
            <v>44.09</v>
          </cell>
        </row>
        <row r="1990">
          <cell r="A1990" t="str">
            <v>84096</v>
          </cell>
          <cell r="B1990" t="str">
            <v>Rodateto em madeira de lei 4,0x1,5cm</v>
          </cell>
          <cell r="C1990" t="str">
            <v>m</v>
          </cell>
          <cell r="D1990">
            <v>11.8</v>
          </cell>
        </row>
        <row r="1991">
          <cell r="A1991" t="str">
            <v>84095</v>
          </cell>
          <cell r="B1991" t="str">
            <v>Rodateto em madeira de lei 7,0x2,5cm</v>
          </cell>
          <cell r="C1991" t="str">
            <v>m</v>
          </cell>
          <cell r="D1991">
            <v>13.73</v>
          </cell>
        </row>
        <row r="1992">
          <cell r="A1992" t="str">
            <v>83719</v>
          </cell>
          <cell r="B1992" t="str">
            <v>Sarjeta corte em taludes triang 1,25x0,25m esp=0,08 rev conc simples incl escavação mec acerto manual terreno fornec mat e rejuntamento</v>
          </cell>
          <cell r="C1992" t="str">
            <v>m</v>
          </cell>
          <cell r="D1992">
            <v>66.23</v>
          </cell>
        </row>
        <row r="1993">
          <cell r="A1993" t="str">
            <v>83720</v>
          </cell>
          <cell r="B1993" t="str">
            <v>Sarjeta corte em taludes triang 1,50x0,30m, esp=0,08 m rev.conc. simples incl escavação mec acerto manual terreno fornec mat e rejuntamento</v>
          </cell>
          <cell r="C1993" t="str">
            <v>m</v>
          </cell>
          <cell r="D1993">
            <v>78.760000000000005</v>
          </cell>
        </row>
        <row r="1994">
          <cell r="A1994" t="str">
            <v>83721</v>
          </cell>
          <cell r="B1994" t="str">
            <v>Sarjeta corte taludes triang 1,85x0,35m esp=0,08 rev conc. simples incl escavação mec acerto manual terreno fornec mat e rejuntamento</v>
          </cell>
          <cell r="C1994" t="str">
            <v>m</v>
          </cell>
          <cell r="D1994">
            <v>96.85</v>
          </cell>
        </row>
        <row r="1995">
          <cell r="A1995" t="str">
            <v>84133</v>
          </cell>
          <cell r="B1995" t="str">
            <v>Solda de topo descendente, em chapa aço chanfr 3/8" esp (p/ assent tubulação ou peça de aço) utilizando conversor diesel</v>
          </cell>
          <cell r="C1995" t="str">
            <v>m</v>
          </cell>
          <cell r="D1995">
            <v>226.57</v>
          </cell>
        </row>
        <row r="1996">
          <cell r="A1996" t="str">
            <v>84132</v>
          </cell>
          <cell r="B1996" t="str">
            <v>Solda de topo descendente, em chapa aço chanfr 5/16" esp (p/ assent tu bulacao ou peça de aço) utilizando conversor diesel.</v>
          </cell>
          <cell r="C1996" t="str">
            <v>m</v>
          </cell>
          <cell r="D1996">
            <v>158.69999999999999</v>
          </cell>
        </row>
        <row r="1997">
          <cell r="A1997" t="str">
            <v>84192</v>
          </cell>
          <cell r="B1997" t="str">
            <v>Soleira cerâmica PEI-4 largura 15cm assentada sobre argamassa cimento e areia traço 1:4</v>
          </cell>
          <cell r="C1997" t="str">
            <v>m</v>
          </cell>
          <cell r="D1997">
            <v>11.69</v>
          </cell>
        </row>
        <row r="1998">
          <cell r="A1998" t="str">
            <v>84194</v>
          </cell>
          <cell r="B1998" t="str">
            <v>Soleira de cimentado liso largura 15cm  executada com argamassa traço 1:3 (cimento e areia)</v>
          </cell>
          <cell r="C1998" t="str">
            <v>m</v>
          </cell>
          <cell r="D1998">
            <v>9.2899999999999991</v>
          </cell>
        </row>
        <row r="1999">
          <cell r="A1999" t="str">
            <v>84161</v>
          </cell>
          <cell r="B1999" t="str">
            <v>Soleira de mármore branco, largura 15cm, espessura 3cm, assentada sobre argamassa traço 1:4 (cimento e areia)</v>
          </cell>
          <cell r="C1999" t="str">
            <v>m</v>
          </cell>
          <cell r="D1999">
            <v>61.33</v>
          </cell>
        </row>
        <row r="2000">
          <cell r="A2000" t="str">
            <v>84093</v>
          </cell>
          <cell r="B2000" t="str">
            <v>Tabeira de madeira lei, 1a qualidade, 2,5x30,0cm para beiral de telhado</v>
          </cell>
          <cell r="C2000" t="str">
            <v>m</v>
          </cell>
          <cell r="D2000">
            <v>19.2</v>
          </cell>
        </row>
        <row r="2001">
          <cell r="A2001" t="str">
            <v>84798</v>
          </cell>
          <cell r="B2001" t="str">
            <v>Tampão fofo p/ caixa r1 padrão telebrás completo - fornecimento e instalação</v>
          </cell>
          <cell r="C2001" t="str">
            <v>un</v>
          </cell>
          <cell r="D2001">
            <v>213.03</v>
          </cell>
        </row>
        <row r="2002">
          <cell r="A2002" t="str">
            <v>84796</v>
          </cell>
          <cell r="B2002" t="str">
            <v>Tampão fofo p/ caixa r2 padrão telebrás completo - fornecimento e instalação</v>
          </cell>
          <cell r="C2002" t="str">
            <v>un</v>
          </cell>
          <cell r="D2002">
            <v>485.67</v>
          </cell>
        </row>
        <row r="2003">
          <cell r="A2003" t="str">
            <v>84878</v>
          </cell>
          <cell r="B2003" t="str">
            <v>Tranqueta de latão cromado para fechadura de porta de banheiro com roseta de latão cromado sem fechadura e maçaneta</v>
          </cell>
          <cell r="C2003" t="str">
            <v>un</v>
          </cell>
          <cell r="D2003">
            <v>82.68</v>
          </cell>
        </row>
        <row r="2004">
          <cell r="A2004" t="str">
            <v>85117</v>
          </cell>
          <cell r="B2004" t="str">
            <v>Válvula de retenção vertical bronze (pn-16) 1/2" 200 psi - extremidade com rosca - fornecimento e instalação</v>
          </cell>
          <cell r="C2004" t="str">
            <v>un</v>
          </cell>
          <cell r="D2004">
            <v>28.25</v>
          </cell>
        </row>
        <row r="2005">
          <cell r="A2005" t="str">
            <v>84188</v>
          </cell>
          <cell r="B2005" t="str">
            <v>Testeira ou rodapé vinílico 6cm fixado com cola</v>
          </cell>
          <cell r="C2005" t="str">
            <v>m</v>
          </cell>
          <cell r="D2005">
            <v>14.07</v>
          </cell>
        </row>
        <row r="2006">
          <cell r="A2006" t="str">
            <v>83675</v>
          </cell>
          <cell r="B2006" t="str">
            <v>Tubo concreto simples DN 200 mm para drenagem - fornecimento e instalação, inclusive escavação manual 1m3/m.</v>
          </cell>
          <cell r="C2006" t="str">
            <v>m</v>
          </cell>
          <cell r="D2006">
            <v>80.31</v>
          </cell>
        </row>
        <row r="2007">
          <cell r="A2007" t="str">
            <v>83676</v>
          </cell>
          <cell r="B2007" t="str">
            <v>Tubo concreto simples DN 300 mm para drenagem - fornecimento e instalação inclusive escavação manual 1m3/m</v>
          </cell>
          <cell r="C2007" t="str">
            <v>m</v>
          </cell>
          <cell r="D2007">
            <v>98.48</v>
          </cell>
        </row>
        <row r="2008">
          <cell r="A2008" t="str">
            <v>83677</v>
          </cell>
          <cell r="B2008" t="str">
            <v>Tubo concreto simples DN 400 mm para drenagem - fornecimento e instalação inclusive escavação manual 1,5m3/m</v>
          </cell>
          <cell r="C2008" t="str">
            <v>m</v>
          </cell>
          <cell r="D2008">
            <v>124.63</v>
          </cell>
        </row>
        <row r="2009">
          <cell r="A2009" t="str">
            <v>83678</v>
          </cell>
          <cell r="B2009" t="str">
            <v>Tubo concreto simples DN 500 mm para drenagem - fornecimento e instalação inclusive escavação manual 2m3/m</v>
          </cell>
          <cell r="C2009" t="str">
            <v>m</v>
          </cell>
          <cell r="D2009">
            <v>164.1</v>
          </cell>
        </row>
        <row r="2010">
          <cell r="A2010" t="str">
            <v>83651</v>
          </cell>
          <cell r="B2010" t="str">
            <v>Tubo PVC corrugado perfurado 100 mm c/ junta elástica para drenagem.</v>
          </cell>
          <cell r="C2010" t="str">
            <v>m</v>
          </cell>
          <cell r="D2010">
            <v>24.85</v>
          </cell>
        </row>
        <row r="2011">
          <cell r="A2011" t="str">
            <v>83679</v>
          </cell>
          <cell r="B2011" t="str">
            <v>Tubo PVC d=2 com material drenante para dreno/barbaca - fornecimento e instalação</v>
          </cell>
          <cell r="C2011" t="str">
            <v>m</v>
          </cell>
          <cell r="D2011">
            <v>11.4</v>
          </cell>
        </row>
        <row r="2012">
          <cell r="A2012" t="str">
            <v>83680</v>
          </cell>
          <cell r="B2012" t="str">
            <v>Tubo PVC d=3" com material drenante para dreno/barbaca - fornecimento e instalação</v>
          </cell>
          <cell r="C2012" t="str">
            <v>m</v>
          </cell>
          <cell r="D2012">
            <v>13.44</v>
          </cell>
        </row>
        <row r="2013">
          <cell r="A2013" t="str">
            <v>83681</v>
          </cell>
          <cell r="B2013" t="str">
            <v>Tubo PVC d=4" com material drenante para dreno/barbaca - fornecimento e instalação</v>
          </cell>
          <cell r="C2013" t="str">
            <v>m</v>
          </cell>
          <cell r="D2013">
            <v>14.56</v>
          </cell>
        </row>
        <row r="2014">
          <cell r="A2014" t="str">
            <v>83671</v>
          </cell>
          <cell r="B2014" t="str">
            <v>Tubo PVC DN 100 mm para drenagem - fornecimento e instalação</v>
          </cell>
          <cell r="C2014" t="str">
            <v>m</v>
          </cell>
          <cell r="D2014">
            <v>38.799999999999997</v>
          </cell>
        </row>
        <row r="2015">
          <cell r="A2015" t="str">
            <v>83670</v>
          </cell>
          <cell r="B2015" t="str">
            <v>Tubo PVC DN 75 mm para drenagem - fornecimento e instalação</v>
          </cell>
          <cell r="C2015" t="str">
            <v>m</v>
          </cell>
          <cell r="D2015">
            <v>36.08</v>
          </cell>
        </row>
        <row r="2016">
          <cell r="A2016" t="str">
            <v>83722</v>
          </cell>
          <cell r="B2016" t="str">
            <v>Valeta prot de corte trapezoidal 0,80x2,00x0,60m esp=0,08 concr simples incl escavação mec acerto manual terreno fornec mat e rejuntamento</v>
          </cell>
          <cell r="C2016" t="str">
            <v>m</v>
          </cell>
          <cell r="D2016">
            <v>169.82</v>
          </cell>
        </row>
        <row r="2017">
          <cell r="A2017" t="str">
            <v>83723</v>
          </cell>
          <cell r="B2017" t="str">
            <v>Valeta prot de corte trapezoidal 1,00x2,20x0,60m esp=0,08m concr simples incl escavação mec aterro manual terreno fornec mat e rejuntamento</v>
          </cell>
          <cell r="C2017" t="str">
            <v>m</v>
          </cell>
          <cell r="D2017">
            <v>178.02</v>
          </cell>
        </row>
        <row r="2018">
          <cell r="A2018" t="str">
            <v>84112</v>
          </cell>
          <cell r="B2018" t="str">
            <v>Andaime tabuado sobre cavaletes (incluso cavalete) em madeira de 1ª ut il 20x incl movimentação p/ pé-direito 4,00m</v>
          </cell>
          <cell r="C2018" t="str">
            <v>m²</v>
          </cell>
          <cell r="D2018">
            <v>10.37</v>
          </cell>
        </row>
        <row r="2019">
          <cell r="A2019" t="str">
            <v>84084</v>
          </cell>
          <cell r="B2019" t="str">
            <v>Apicoamento manual de superfície de concreto</v>
          </cell>
          <cell r="C2019" t="str">
            <v>m²</v>
          </cell>
          <cell r="D2019">
            <v>4.5999999999999996</v>
          </cell>
        </row>
        <row r="2020">
          <cell r="A2020" t="str">
            <v>84663</v>
          </cell>
          <cell r="B2020" t="str">
            <v>Aplicação de verniz poliuretano fosco sobre piso de pedras decorativas, 3 demãos</v>
          </cell>
          <cell r="C2020" t="str">
            <v>m²</v>
          </cell>
          <cell r="D2020">
            <v>16.420000000000002</v>
          </cell>
        </row>
        <row r="2021">
          <cell r="A2021" t="str">
            <v>84187</v>
          </cell>
          <cell r="B2021" t="str">
            <v>Assentamento de piso de borracha pastilhada fixado com cola</v>
          </cell>
          <cell r="C2021" t="str">
            <v>m²</v>
          </cell>
          <cell r="D2021">
            <v>15.06</v>
          </cell>
        </row>
        <row r="2022">
          <cell r="A2022" t="str">
            <v>84193</v>
          </cell>
          <cell r="B2022" t="str">
            <v>Assentamento de piso granito/mármore sobre argamassa traço 1:2:2 (cimento/areia/saibro)</v>
          </cell>
          <cell r="C2022" t="str">
            <v>m²</v>
          </cell>
          <cell r="D2022">
            <v>18.649999999999999</v>
          </cell>
        </row>
        <row r="2023">
          <cell r="A2023" t="str">
            <v>84072</v>
          </cell>
          <cell r="B2023" t="str">
            <v>Barra lisa traço 1:3 (cimento e areia média não peneirada), incluso aditivo impermeabilizante, espessura 0,5cm, preparo manual da argamassa</v>
          </cell>
          <cell r="C2023" t="str">
            <v>m²</v>
          </cell>
          <cell r="D2023">
            <v>23.13</v>
          </cell>
        </row>
        <row r="2024">
          <cell r="A2024" t="str">
            <v>84027</v>
          </cell>
          <cell r="B2024" t="str">
            <v>Barra lisa traço 1:3 (cimento e areia média), espessura 0,5cm, preparo manual da argamassa</v>
          </cell>
          <cell r="C2024" t="str">
            <v>m²</v>
          </cell>
          <cell r="D2024">
            <v>22.73</v>
          </cell>
        </row>
        <row r="2025">
          <cell r="A2025" t="str">
            <v>84024</v>
          </cell>
          <cell r="B2025" t="str">
            <v>Barra lisa traço 1:3 (cimento e areia média), espessura 1,0cm, preparo manual da argamassa</v>
          </cell>
          <cell r="C2025" t="str">
            <v>m²</v>
          </cell>
          <cell r="D2025">
            <v>27.13</v>
          </cell>
        </row>
        <row r="2026">
          <cell r="A2026" t="str">
            <v>84023</v>
          </cell>
          <cell r="B2026" t="str">
            <v>Barra lisa traço 1:3 (cimento e areia média), espessura 1,5cm, preparo manual da argamassa</v>
          </cell>
          <cell r="C2026" t="str">
            <v>m²</v>
          </cell>
          <cell r="D2026">
            <v>28.98</v>
          </cell>
        </row>
        <row r="2027">
          <cell r="A2027" t="str">
            <v>84028</v>
          </cell>
          <cell r="B2027" t="str">
            <v>Barra lisa traço 1:4 (cimento e areia média), com corante amarelo, espessura 2,0cm, preparo manual da argamassa</v>
          </cell>
          <cell r="C2027" t="str">
            <v>m²</v>
          </cell>
          <cell r="D2027">
            <v>38.950000000000003</v>
          </cell>
        </row>
        <row r="2028">
          <cell r="A2028" t="str">
            <v>84026</v>
          </cell>
          <cell r="B2028" t="str">
            <v>Barra lisa traço 1:4 (cimento e areia média), espessura 2,0cm, preparo manual da argamassa</v>
          </cell>
          <cell r="C2028" t="str">
            <v>m²</v>
          </cell>
          <cell r="D2028">
            <v>34.33</v>
          </cell>
        </row>
        <row r="2029">
          <cell r="A2029" t="str">
            <v>84091</v>
          </cell>
          <cell r="B2029" t="str">
            <v>Barroteamento para forro, com peças de madeira 2,5x10cm, espaçadas de 50cm</v>
          </cell>
          <cell r="C2029" t="str">
            <v>m²</v>
          </cell>
          <cell r="D2029">
            <v>33.630000000000003</v>
          </cell>
        </row>
        <row r="2030">
          <cell r="A2030" t="str">
            <v>83693</v>
          </cell>
          <cell r="B2030" t="str">
            <v>Caiação em meio fio</v>
          </cell>
          <cell r="C2030" t="str">
            <v>m²</v>
          </cell>
          <cell r="D2030">
            <v>2.39</v>
          </cell>
        </row>
        <row r="2031">
          <cell r="A2031" t="str">
            <v>84179</v>
          </cell>
          <cell r="B2031" t="str">
            <v>Carpete nylon espessura 6mm, colocado sobre argamassa traço 1:4 (cimento e areia)</v>
          </cell>
          <cell r="C2031" t="str">
            <v>m²</v>
          </cell>
          <cell r="D2031">
            <v>89.81</v>
          </cell>
        </row>
        <row r="2032">
          <cell r="A2032" t="str">
            <v>84126</v>
          </cell>
          <cell r="B2032" t="str">
            <v>Chapa de aço carbono 3/8 (coloc/ uso/ retir) p/ pass veículo sobre vala medida p/ área chapa em cada aplicação</v>
          </cell>
          <cell r="C2032" t="str">
            <v>m²</v>
          </cell>
          <cell r="D2032">
            <v>26.69</v>
          </cell>
        </row>
        <row r="2033">
          <cell r="A2033" t="str">
            <v>84033</v>
          </cell>
          <cell r="B2033" t="str">
            <v>Cobertura com telha colonial, excluindo madeiramento</v>
          </cell>
          <cell r="C2033" t="str">
            <v>m²</v>
          </cell>
          <cell r="D2033">
            <v>33.479999999999997</v>
          </cell>
        </row>
        <row r="2034">
          <cell r="A2034" t="str">
            <v>84040</v>
          </cell>
          <cell r="B2034" t="str">
            <v>Cobertura com telha de aço zincado, trapezoidal, espessura de 0,5 mm, incluindo acessórios</v>
          </cell>
          <cell r="C2034" t="str">
            <v>m²</v>
          </cell>
          <cell r="D2034">
            <v>30.24</v>
          </cell>
        </row>
        <row r="2035">
          <cell r="A2035" t="str">
            <v>84036</v>
          </cell>
          <cell r="B2035" t="str">
            <v>Cobertura com telha de fibrocimento ondulada, espessura 4 mm, inclusos acessórios de fixação, excluindo madeiramento</v>
          </cell>
          <cell r="C2035" t="str">
            <v>m²</v>
          </cell>
          <cell r="D2035">
            <v>26.92</v>
          </cell>
        </row>
        <row r="2036">
          <cell r="A2036" t="str">
            <v>84037</v>
          </cell>
          <cell r="B2036" t="str">
            <v>Cobertura com telha de fibrocimento ondulada, espessura 6 mm, com cumeeira universal, inclusas juntas de dilatação e acessórios de fixação, excluindo madeiramento</v>
          </cell>
          <cell r="C2036" t="str">
            <v>m²</v>
          </cell>
          <cell r="D2036">
            <v>40.65</v>
          </cell>
        </row>
        <row r="2037">
          <cell r="A2037" t="str">
            <v>84035</v>
          </cell>
          <cell r="B2037" t="str">
            <v>Cobertura com telha de fibrocimento ondulada, espessura 8 mm, incluindo acessórios, excluindo madeiramento</v>
          </cell>
          <cell r="C2037" t="str">
            <v>m²</v>
          </cell>
          <cell r="D2037">
            <v>52.38</v>
          </cell>
        </row>
        <row r="2038">
          <cell r="A2038" t="str">
            <v>84038</v>
          </cell>
          <cell r="B2038" t="str">
            <v>Cobertura com telha ondulada de alumínio, espessura de 5 mm</v>
          </cell>
          <cell r="C2038" t="str">
            <v>m²</v>
          </cell>
          <cell r="D2038">
            <v>71.7</v>
          </cell>
        </row>
        <row r="2039">
          <cell r="A2039" t="str">
            <v>84039</v>
          </cell>
          <cell r="B2039" t="str">
            <v>Cobertura com telha ondulada de alumínio, espessura de 7 mm</v>
          </cell>
          <cell r="C2039" t="str">
            <v>m²</v>
          </cell>
          <cell r="D2039">
            <v>98.35</v>
          </cell>
        </row>
        <row r="2040">
          <cell r="A2040" t="str">
            <v>84041</v>
          </cell>
          <cell r="B2040" t="str">
            <v>Cobertura com telha plástica transparente inclusive fixação</v>
          </cell>
          <cell r="C2040" t="str">
            <v>m²</v>
          </cell>
          <cell r="D2040">
            <v>37.92</v>
          </cell>
        </row>
        <row r="2041">
          <cell r="A2041" t="str">
            <v>84047</v>
          </cell>
          <cell r="B2041" t="str">
            <v>Cobertura em telha de vidro tipo francesa</v>
          </cell>
          <cell r="C2041" t="str">
            <v>m²</v>
          </cell>
          <cell r="D2041">
            <v>646.32000000000005</v>
          </cell>
        </row>
        <row r="2042">
          <cell r="A2042" t="str">
            <v>83656</v>
          </cell>
          <cell r="B2042" t="str">
            <v>Colchão drenante c/ 30cm pedra britada n.3/filtro transição manta geotêxtil 100% polipropileno ou poliéster incl fornec/colocmat</v>
          </cell>
          <cell r="C2042" t="str">
            <v>m²</v>
          </cell>
          <cell r="D2042">
            <v>41.14</v>
          </cell>
        </row>
        <row r="2043">
          <cell r="A2043" t="str">
            <v>85367</v>
          </cell>
          <cell r="B2043" t="str">
            <v>Demolição de piso em ladrilho com argamassa</v>
          </cell>
          <cell r="C2043" t="str">
            <v>m²</v>
          </cell>
          <cell r="D2043">
            <v>10.85</v>
          </cell>
        </row>
        <row r="2044">
          <cell r="A2044" t="str">
            <v>79627</v>
          </cell>
          <cell r="B2044" t="str">
            <v>Divisória em granito branco polido, esp = 3cm, assentado com argamassa traço 1:4, arremate em cimento branco, exclusive ferragens</v>
          </cell>
          <cell r="C2044" t="str">
            <v>m²</v>
          </cell>
          <cell r="D2044">
            <v>715.11</v>
          </cell>
        </row>
        <row r="2045">
          <cell r="A2045" t="str">
            <v>83637</v>
          </cell>
          <cell r="B2045" t="str">
            <v>Duto chapa galvanizada núm 22 p/ ar condicionado</v>
          </cell>
          <cell r="C2045" t="str">
            <v>m²</v>
          </cell>
          <cell r="D2045">
            <v>69.62</v>
          </cell>
        </row>
        <row r="2046">
          <cell r="A2046" t="str">
            <v>83636</v>
          </cell>
          <cell r="B2046" t="str">
            <v>Duto chapa galvanizada núm 26 p/ ar condicionado</v>
          </cell>
          <cell r="C2046" t="str">
            <v>m²</v>
          </cell>
          <cell r="D2046">
            <v>42.2</v>
          </cell>
        </row>
        <row r="2047">
          <cell r="A2047" t="str">
            <v>84120</v>
          </cell>
          <cell r="B2047" t="str">
            <v>Enceramento manual em madeira - 3 demãos</v>
          </cell>
          <cell r="C2047" t="str">
            <v>m²</v>
          </cell>
          <cell r="D2047">
            <v>11.55</v>
          </cell>
        </row>
        <row r="2048">
          <cell r="A2048" t="str">
            <v>84119</v>
          </cell>
          <cell r="B2048" t="str">
            <v>Enceramento manual piso de qualquer natureza - 2 demãos</v>
          </cell>
          <cell r="C2048" t="str">
            <v>m²</v>
          </cell>
          <cell r="D2048">
            <v>7.56</v>
          </cell>
        </row>
        <row r="2049">
          <cell r="A2049" t="str">
            <v>83770</v>
          </cell>
          <cell r="B2049" t="str">
            <v>Escoramento contínuo de valas, misto, com perfil i de 8"</v>
          </cell>
          <cell r="C2049" t="str">
            <v>m²</v>
          </cell>
          <cell r="D2049">
            <v>105.63</v>
          </cell>
        </row>
        <row r="2050">
          <cell r="A2050" t="str">
            <v>83769</v>
          </cell>
          <cell r="B2050" t="str">
            <v>Escoramento de madeira em valas, tipo pontaleteamento</v>
          </cell>
          <cell r="C2050" t="str">
            <v>m²</v>
          </cell>
          <cell r="D2050">
            <v>7.47</v>
          </cell>
        </row>
        <row r="2051">
          <cell r="A2051" t="str">
            <v>83868</v>
          </cell>
          <cell r="B2051" t="str">
            <v>Escoramento de valas contínuo</v>
          </cell>
          <cell r="C2051" t="str">
            <v>m²</v>
          </cell>
          <cell r="D2051">
            <v>43.28</v>
          </cell>
        </row>
        <row r="2052">
          <cell r="A2052" t="str">
            <v>83867</v>
          </cell>
          <cell r="B2052" t="str">
            <v>Escoramento de valas descontínuo</v>
          </cell>
          <cell r="C2052" t="str">
            <v>m²</v>
          </cell>
          <cell r="D2052">
            <v>31.82</v>
          </cell>
        </row>
        <row r="2053">
          <cell r="A2053" t="str">
            <v>83665</v>
          </cell>
          <cell r="B2053" t="str">
            <v>Fornecimento e instalação de manta Bidim rt - 14</v>
          </cell>
          <cell r="C2053" t="str">
            <v>m²</v>
          </cell>
          <cell r="D2053">
            <v>9.1</v>
          </cell>
        </row>
        <row r="2054">
          <cell r="A2054" t="str">
            <v>83739</v>
          </cell>
          <cell r="B2054" t="str">
            <v>Fornecimento/instalação de manta Bidim rt-10</v>
          </cell>
          <cell r="C2054" t="str">
            <v>m²</v>
          </cell>
          <cell r="D2054">
            <v>8.41</v>
          </cell>
        </row>
        <row r="2055">
          <cell r="A2055" t="str">
            <v>83729</v>
          </cell>
          <cell r="B2055" t="str">
            <v>Fornecimento/instalação de manta Bidim rt-31</v>
          </cell>
          <cell r="C2055" t="str">
            <v>m²</v>
          </cell>
          <cell r="D2055">
            <v>23.74</v>
          </cell>
        </row>
        <row r="2056">
          <cell r="A2056" t="str">
            <v>83669</v>
          </cell>
          <cell r="B2056" t="str">
            <v>Fornecimento/instalação manta Bidim rt-16</v>
          </cell>
          <cell r="C2056" t="str">
            <v>m²</v>
          </cell>
          <cell r="D2056">
            <v>12.65</v>
          </cell>
        </row>
        <row r="2057">
          <cell r="A2057" t="str">
            <v>84090</v>
          </cell>
          <cell r="B2057" t="str">
            <v>Forro de madeira com tábuas 10x1cm fixadas em sarrafos de 2x10cm com espaçamento de 50cm</v>
          </cell>
          <cell r="C2057" t="str">
            <v>m²</v>
          </cell>
          <cell r="D2057">
            <v>78.81</v>
          </cell>
        </row>
        <row r="2058">
          <cell r="A2058" t="str">
            <v>84660</v>
          </cell>
          <cell r="B2058" t="str">
            <v>Fundo preparador primer sintético, para estrutura metálica, uma demão, espessura de 25 micra</v>
          </cell>
          <cell r="C2058" t="str">
            <v>m²</v>
          </cell>
          <cell r="D2058">
            <v>4.99</v>
          </cell>
        </row>
        <row r="2059">
          <cell r="A2059" t="str">
            <v>84657</v>
          </cell>
          <cell r="B2059" t="str">
            <v>Fundo sintético nivelador branco</v>
          </cell>
          <cell r="C2059" t="str">
            <v>m²</v>
          </cell>
          <cell r="D2059">
            <v>8.2799999999999994</v>
          </cell>
        </row>
        <row r="2060">
          <cell r="A2060" t="str">
            <v>83740</v>
          </cell>
          <cell r="B2060" t="str">
            <v>Impermeabilização com feltro asfáltico betuminado, núm 15</v>
          </cell>
          <cell r="C2060" t="str">
            <v>m²</v>
          </cell>
          <cell r="D2060">
            <v>29.42</v>
          </cell>
        </row>
        <row r="2061">
          <cell r="A2061" t="str">
            <v>83733</v>
          </cell>
          <cell r="B2061" t="str">
            <v>Impermeabilização de superfície com argamassa de cimento e areia (grossa), traço 1:4, com aditivo impermeabilizante, e=2 cm</v>
          </cell>
          <cell r="C2061" t="str">
            <v>m²</v>
          </cell>
          <cell r="D2061">
            <v>27.55</v>
          </cell>
        </row>
        <row r="2062">
          <cell r="A2062" t="str">
            <v>83732</v>
          </cell>
          <cell r="B2062" t="str">
            <v>Impermeabilização de superfície com argamassa de cimento e areia, traço 1:3, com aditivo impermeabilizante, e=1,5 cm</v>
          </cell>
          <cell r="C2062" t="str">
            <v>m²</v>
          </cell>
          <cell r="D2062">
            <v>23.59</v>
          </cell>
        </row>
        <row r="2063">
          <cell r="A2063" t="str">
            <v>83731</v>
          </cell>
          <cell r="B2063" t="str">
            <v>Impermeabilização de superfície com argamassa de cimento e areia, traço 1:3, com aditivo impermeabilizante, e=3 cm</v>
          </cell>
          <cell r="C2063" t="str">
            <v>m²</v>
          </cell>
          <cell r="D2063">
            <v>32.54</v>
          </cell>
        </row>
        <row r="2064">
          <cell r="A2064" t="str">
            <v>83735</v>
          </cell>
          <cell r="B2064" t="str">
            <v>Impermeabilização de superfície com cimento impermeabilizante de pega ultra rápida, traço 1:1, e=0,5 cm</v>
          </cell>
          <cell r="C2064" t="str">
            <v>m²</v>
          </cell>
          <cell r="D2064">
            <v>47.37</v>
          </cell>
        </row>
        <row r="2065">
          <cell r="A2065" t="str">
            <v>83742</v>
          </cell>
          <cell r="B2065" t="str">
            <v>Impermeabilização de superfície com emulsão asfáltica a base dagua</v>
          </cell>
          <cell r="C2065" t="str">
            <v>m²</v>
          </cell>
          <cell r="D2065">
            <v>18.309999999999999</v>
          </cell>
        </row>
        <row r="2066">
          <cell r="A2066" t="str">
            <v>83741</v>
          </cell>
          <cell r="B2066" t="str">
            <v>Impermeabilização de superfície com emulsão asfáltica com elastômero, inclusos primer e véu de poliéster</v>
          </cell>
          <cell r="C2066" t="str">
            <v>m²</v>
          </cell>
          <cell r="D2066">
            <v>69.430000000000007</v>
          </cell>
        </row>
        <row r="2067">
          <cell r="A2067" t="str">
            <v>83737</v>
          </cell>
          <cell r="B2067" t="str">
            <v>Impermeabilização de superfície com manta asfáltica (com polímeros tipo app), e=3 mm</v>
          </cell>
          <cell r="C2067" t="str">
            <v>m²</v>
          </cell>
          <cell r="D2067">
            <v>57.77</v>
          </cell>
        </row>
        <row r="2068">
          <cell r="A2068" t="str">
            <v>83738</v>
          </cell>
          <cell r="B2068" t="str">
            <v>Impermeabilização de superfície com manta asfáltica (com polímeros tipo app), e=4 mm</v>
          </cell>
          <cell r="C2068" t="str">
            <v>m²</v>
          </cell>
          <cell r="D2068">
            <v>67.66</v>
          </cell>
        </row>
        <row r="2069">
          <cell r="A2069" t="str">
            <v>84098</v>
          </cell>
          <cell r="B2069" t="str">
            <v>Isolamento acústico com espuma poliuretano e=25mm, flexível 100x100x2c m, densidade 29 a 35 kg/m3</v>
          </cell>
          <cell r="C2069" t="str">
            <v>m²</v>
          </cell>
          <cell r="D2069">
            <v>53.65</v>
          </cell>
        </row>
        <row r="2070">
          <cell r="A2070" t="str">
            <v>74141/002</v>
          </cell>
          <cell r="B2070" t="str">
            <v>Laje pre-mold beta 12 p/3,5kn/m2 vão 4,1m incl vigotas tijolos armadura negativa capeamento 3cm concreto 15mpa escoramento materiais e mão de obra.</v>
          </cell>
          <cell r="C2070" t="str">
            <v>m²</v>
          </cell>
          <cell r="D2070">
            <v>70.73</v>
          </cell>
        </row>
        <row r="2071">
          <cell r="A2071" t="str">
            <v>74141/003</v>
          </cell>
          <cell r="B2071" t="str">
            <v>Laje pre-mold beta 16 p/3,5kn/m2 vão 5,2m incl vigotas tijolos armadura negativa capeamento 3cm concreto 15mpa escoramento material e mão de obra.</v>
          </cell>
          <cell r="C2071" t="str">
            <v>m²</v>
          </cell>
          <cell r="D2071">
            <v>78.83</v>
          </cell>
        </row>
        <row r="2072">
          <cell r="A2072" t="str">
            <v>74141/004</v>
          </cell>
          <cell r="B2072" t="str">
            <v>Laje pre-mold beta 20 p/3,5kn/m2 vão 6,2m incl vigotas tijolos armadura negativa capeamento 3cm concreto 15mpa escoramento material e mão de obra.</v>
          </cell>
          <cell r="C2072" t="str">
            <v>m²</v>
          </cell>
          <cell r="D2072">
            <v>102.02</v>
          </cell>
        </row>
        <row r="2073">
          <cell r="A2073" t="str">
            <v>84115</v>
          </cell>
          <cell r="B2073" t="str">
            <v>Limpeza de estrutura metálica sem andaime</v>
          </cell>
          <cell r="C2073" t="str">
            <v>m²</v>
          </cell>
          <cell r="D2073">
            <v>2.13</v>
          </cell>
        </row>
        <row r="2074">
          <cell r="A2074" t="str">
            <v>84125</v>
          </cell>
          <cell r="B2074" t="str">
            <v>Limpeza de revestimento em parede c/ solução de ácido muriático/amônia</v>
          </cell>
          <cell r="C2074" t="str">
            <v>m²</v>
          </cell>
          <cell r="D2074">
            <v>7.32</v>
          </cell>
        </row>
        <row r="2075">
          <cell r="A2075" t="str">
            <v>72213</v>
          </cell>
          <cell r="B2075" t="str">
            <v>Limpeza manual geral com remoção de cobertura vegetal</v>
          </cell>
          <cell r="C2075" t="str">
            <v>m²</v>
          </cell>
          <cell r="D2075">
            <v>2.87</v>
          </cell>
        </row>
        <row r="2076">
          <cell r="A2076" t="str">
            <v>84123</v>
          </cell>
          <cell r="B2076" t="str">
            <v>Lixamento man c/ lixa calafate de concr aparente antigo</v>
          </cell>
          <cell r="C2076" t="str">
            <v>m²</v>
          </cell>
          <cell r="D2076">
            <v>4.08</v>
          </cell>
        </row>
        <row r="2077">
          <cell r="A2077" t="str">
            <v>84652</v>
          </cell>
          <cell r="B2077" t="str">
            <v>Pintura a base de cal com pigmento e fixador a base de óleo de linhaça, três demãos</v>
          </cell>
          <cell r="C2077" t="str">
            <v>m²</v>
          </cell>
          <cell r="D2077">
            <v>5.28</v>
          </cell>
        </row>
        <row r="2078">
          <cell r="A2078" t="str">
            <v>84665</v>
          </cell>
          <cell r="B2078" t="str">
            <v>Pintura acrílica para sinalização horizontal em piso cimentado</v>
          </cell>
          <cell r="C2078" t="str">
            <v>m²</v>
          </cell>
          <cell r="D2078">
            <v>16.12</v>
          </cell>
        </row>
        <row r="2079">
          <cell r="A2079" t="str">
            <v>84649</v>
          </cell>
          <cell r="B2079" t="str">
            <v>Pintura com tinta em pó industrializada a base de cal, três demãos</v>
          </cell>
          <cell r="C2079" t="str">
            <v>m²</v>
          </cell>
          <cell r="D2079">
            <v>6.02</v>
          </cell>
        </row>
        <row r="2080">
          <cell r="A2080" t="str">
            <v>84651</v>
          </cell>
          <cell r="B2080" t="str">
            <v>Pintura com tinta impermeável mineral em pó, duas demãos</v>
          </cell>
          <cell r="C2080" t="str">
            <v>m²</v>
          </cell>
          <cell r="D2080">
            <v>6.55</v>
          </cell>
        </row>
        <row r="2081">
          <cell r="A2081" t="str">
            <v>84662</v>
          </cell>
          <cell r="B2081" t="str">
            <v>Pintura com tinta protetora acabamento alumínio, duas demãos sobre superfície metálica</v>
          </cell>
          <cell r="C2081" t="str">
            <v>m²</v>
          </cell>
          <cell r="D2081">
            <v>18.27</v>
          </cell>
        </row>
        <row r="2082">
          <cell r="A2082" t="str">
            <v>84661</v>
          </cell>
          <cell r="B2082" t="str">
            <v>Pintura com tinta protetora acabamento alumínio, uma demão sobre superfície metálica</v>
          </cell>
          <cell r="C2082" t="str">
            <v>m²</v>
          </cell>
          <cell r="D2082">
            <v>11.67</v>
          </cell>
        </row>
        <row r="2083">
          <cell r="A2083" t="str">
            <v>84671</v>
          </cell>
          <cell r="B2083" t="str">
            <v>Pintura de nata de cimento, 3 demãos</v>
          </cell>
          <cell r="C2083" t="str">
            <v>m²</v>
          </cell>
          <cell r="D2083">
            <v>6.99</v>
          </cell>
        </row>
        <row r="2084">
          <cell r="A2084" t="str">
            <v>84647</v>
          </cell>
          <cell r="B2084" t="str">
            <v>Pintura epóxi incluso emassamento e fundo preparador</v>
          </cell>
          <cell r="C2084" t="str">
            <v>m²</v>
          </cell>
          <cell r="D2084">
            <v>104.08</v>
          </cell>
        </row>
        <row r="2085">
          <cell r="A2085" t="str">
            <v>84659</v>
          </cell>
          <cell r="B2085" t="str">
            <v>Pintura esmalte fosco em madeira, duas demãos</v>
          </cell>
          <cell r="C2085" t="str">
            <v>m²</v>
          </cell>
          <cell r="D2085">
            <v>10.73</v>
          </cell>
        </row>
        <row r="2086">
          <cell r="A2086" t="str">
            <v>83696/001</v>
          </cell>
          <cell r="B2086" t="str">
            <v>Pintura guarda-corpo guarda-roda e mureta proteção com cal em pontes e viadutos medida pelo dobro da área total (larguraxaltura).</v>
          </cell>
          <cell r="C2086" t="str">
            <v>m²</v>
          </cell>
          <cell r="D2086">
            <v>3.91</v>
          </cell>
        </row>
        <row r="2087">
          <cell r="A2087" t="str">
            <v>84664</v>
          </cell>
          <cell r="B2087" t="str">
            <v>Pintura imunizante fungicida a base de carbolineum, duas demãos</v>
          </cell>
          <cell r="C2087" t="str">
            <v>m²</v>
          </cell>
          <cell r="D2087">
            <v>3.02</v>
          </cell>
        </row>
        <row r="2088">
          <cell r="A2088" t="str">
            <v>84679</v>
          </cell>
          <cell r="B2088" t="str">
            <v>Pintura imunizante para madeira, duas demãos</v>
          </cell>
          <cell r="C2088" t="str">
            <v>m²</v>
          </cell>
          <cell r="D2088">
            <v>13.37</v>
          </cell>
        </row>
        <row r="2089">
          <cell r="A2089" t="str">
            <v>84172</v>
          </cell>
          <cell r="B2089" t="str">
            <v>Piso cimentado traço 1:3 (cimento e areia) acabamento rústico espessura 2 cm com juntas plásticas de dilatacao, preparo manual da argamassa</v>
          </cell>
          <cell r="C2089" t="str">
            <v>m²</v>
          </cell>
          <cell r="D2089">
            <v>41.54</v>
          </cell>
        </row>
        <row r="2090">
          <cell r="A2090" t="str">
            <v>84174</v>
          </cell>
          <cell r="B2090" t="str">
            <v>Piso cimentado traço 1:3 (cimento e areia) com acabamento liso espessura 3cm com juntas de madeira, preparo manual da argamassa incluso aditivo impermeabilizante</v>
          </cell>
          <cell r="C2090" t="str">
            <v>m²</v>
          </cell>
          <cell r="D2090">
            <v>50.19</v>
          </cell>
        </row>
        <row r="2091">
          <cell r="A2091" t="str">
            <v>84173</v>
          </cell>
          <cell r="B2091" t="str">
            <v>Piso cimentado traço 1:3 (cimento/areia) acabamento liso preparo manual da argamassa incluso aditivo impermeabilizante</v>
          </cell>
          <cell r="C2091" t="str">
            <v>m²</v>
          </cell>
          <cell r="D2091">
            <v>34.68</v>
          </cell>
        </row>
        <row r="2092">
          <cell r="A2092" t="str">
            <v>84186</v>
          </cell>
          <cell r="B2092" t="str">
            <v>Piso de borracha canelada, espessura 3,5mm, fixado com cola</v>
          </cell>
          <cell r="C2092" t="str">
            <v>m²</v>
          </cell>
          <cell r="D2092">
            <v>48.5</v>
          </cell>
        </row>
        <row r="2093">
          <cell r="A2093" t="str">
            <v>84212</v>
          </cell>
          <cell r="B2093" t="str">
            <v>Piso em concreto 20 mpa usinado, espessura 7cm e juntas serradas 2x2m, incluso polimento com desempenadeira elétrica</v>
          </cell>
          <cell r="C2093" t="str">
            <v>m²</v>
          </cell>
          <cell r="D2093">
            <v>39.979999999999997</v>
          </cell>
        </row>
        <row r="2094">
          <cell r="A2094" t="str">
            <v>72183</v>
          </cell>
          <cell r="B2094" t="str">
            <v>Piso em concreto estrutural 20mpa preparo mecânico, com armação em tela soldada</v>
          </cell>
          <cell r="C2094" t="str">
            <v>m²</v>
          </cell>
          <cell r="D2094">
            <v>67.569999999999993</v>
          </cell>
        </row>
        <row r="2095">
          <cell r="A2095" t="str">
            <v>84191</v>
          </cell>
          <cell r="B2095" t="str">
            <v>Piso em granilite, marmorite ou granitina espessura 8 mm, incluso juntas de dilatação plásticas</v>
          </cell>
          <cell r="C2095" t="str">
            <v>m²</v>
          </cell>
          <cell r="D2095">
            <v>102.2</v>
          </cell>
        </row>
        <row r="2096">
          <cell r="A2096" t="str">
            <v>84183</v>
          </cell>
          <cell r="B2096" t="str">
            <v>Piso em pedra portuguesa assentado sobre base de areia, rejuntado com cimento comum</v>
          </cell>
          <cell r="C2096" t="str">
            <v>m²</v>
          </cell>
          <cell r="D2096">
            <v>161.61000000000001</v>
          </cell>
        </row>
        <row r="2097">
          <cell r="A2097" t="str">
            <v>84181</v>
          </cell>
          <cell r="B2097" t="str">
            <v>Piso em taco de madeira 7x21cm, fixado com cola base de PVA</v>
          </cell>
          <cell r="C2097" t="str">
            <v>m²</v>
          </cell>
          <cell r="D2097">
            <v>100.35</v>
          </cell>
        </row>
        <row r="2098">
          <cell r="A2098" t="str">
            <v>84190</v>
          </cell>
          <cell r="B2098" t="str">
            <v>Piso granito assentado sobre argamassa cimento / cal / areia traço 1:0 ,25:3 inclusive rejunte em cimento</v>
          </cell>
          <cell r="C2098" t="str">
            <v>m²</v>
          </cell>
          <cell r="D2098">
            <v>293.39999999999998</v>
          </cell>
        </row>
        <row r="2099">
          <cell r="A2099" t="str">
            <v>84195</v>
          </cell>
          <cell r="B2099" t="str">
            <v>Piso mármore branco assentado sobre argamassa traço 1:4 (cimento/areia )</v>
          </cell>
          <cell r="C2099" t="str">
            <v>m²</v>
          </cell>
          <cell r="D2099">
            <v>322.73</v>
          </cell>
        </row>
        <row r="2100">
          <cell r="A2100" t="str">
            <v>85180</v>
          </cell>
          <cell r="B2100" t="str">
            <v>Plantio de grama esmeralda em rolo</v>
          </cell>
          <cell r="C2100" t="str">
            <v>m²</v>
          </cell>
          <cell r="D2100">
            <v>8.44</v>
          </cell>
        </row>
        <row r="2101">
          <cell r="A2101" t="str">
            <v>84111</v>
          </cell>
          <cell r="B2101" t="str">
            <v>Plataforma madeira p/ andaime tubular aproveitamento 20 vezes</v>
          </cell>
          <cell r="C2101" t="str">
            <v>m²</v>
          </cell>
          <cell r="D2101">
            <v>2.34</v>
          </cell>
        </row>
        <row r="2102">
          <cell r="A2102" t="str">
            <v>84666</v>
          </cell>
          <cell r="B2102" t="str">
            <v>Polimento e enceramento de piso em madeira</v>
          </cell>
          <cell r="C2102" t="str">
            <v>m²</v>
          </cell>
          <cell r="D2102">
            <v>15.5</v>
          </cell>
        </row>
        <row r="2103">
          <cell r="A2103" t="str">
            <v>83750</v>
          </cell>
          <cell r="B2103" t="str">
            <v>Proteção mecânica de superfície com argamassa de cimento e areia, traço 1:2, e=3 cm</v>
          </cell>
          <cell r="C2103" t="str">
            <v>m²</v>
          </cell>
          <cell r="D2103">
            <v>26.71</v>
          </cell>
        </row>
        <row r="2104">
          <cell r="A2104" t="str">
            <v>83748</v>
          </cell>
          <cell r="B2104" t="str">
            <v>Proteção mecânica de superfície com argamassa de cimento e areia, traço 1:3, e=2 cm</v>
          </cell>
          <cell r="C2104" t="str">
            <v>m²</v>
          </cell>
          <cell r="D2104">
            <v>22.05</v>
          </cell>
        </row>
        <row r="2105">
          <cell r="A2105" t="str">
            <v>83749</v>
          </cell>
          <cell r="B2105" t="str">
            <v>Proteção mecânica de superfície com argamassa de cimento e areia, traço 1:3, e=2,5 cm</v>
          </cell>
          <cell r="C2105" t="str">
            <v>m²</v>
          </cell>
          <cell r="D2105">
            <v>24.38</v>
          </cell>
        </row>
        <row r="2106">
          <cell r="A2106" t="str">
            <v>83753</v>
          </cell>
          <cell r="B2106" t="str">
            <v>Proteção mecânica de superfície com argamassa de cimento e areia, traço 1:3, junta batida, e=3 cm</v>
          </cell>
          <cell r="C2106" t="str">
            <v>m²</v>
          </cell>
          <cell r="D2106">
            <v>30.16</v>
          </cell>
        </row>
        <row r="2107">
          <cell r="A2107" t="str">
            <v>83745</v>
          </cell>
          <cell r="B2107" t="str">
            <v>Proteção mecânica de superfície com argamassa de cimento e areia, traço 1:4, e=0,5 cm</v>
          </cell>
          <cell r="C2107" t="str">
            <v>m²</v>
          </cell>
          <cell r="D2107">
            <v>14.85</v>
          </cell>
        </row>
        <row r="2108">
          <cell r="A2108" t="str">
            <v>83751</v>
          </cell>
          <cell r="B2108" t="str">
            <v>Proteção mecânica de superfície com argamassa de cimento e areia, traço 1:4, e=1,5 cm</v>
          </cell>
          <cell r="C2108" t="str">
            <v>m²</v>
          </cell>
          <cell r="D2108">
            <v>19.059999999999999</v>
          </cell>
        </row>
        <row r="2109">
          <cell r="A2109" t="str">
            <v>83746</v>
          </cell>
          <cell r="B2109" t="str">
            <v>Proteção mecânica de superfície com argamassa de cimento e areia, traço 1:4, e=2 cm</v>
          </cell>
          <cell r="C2109" t="str">
            <v>m²</v>
          </cell>
          <cell r="D2109">
            <v>21.08</v>
          </cell>
        </row>
        <row r="2110">
          <cell r="A2110" t="str">
            <v>83752</v>
          </cell>
          <cell r="B2110" t="str">
            <v>Proteção mecânica de superfície com argamassa de cimento e areia, traço 1:6, e=1,5 cm</v>
          </cell>
          <cell r="C2110" t="str">
            <v>m²</v>
          </cell>
          <cell r="D2110">
            <v>18.11</v>
          </cell>
        </row>
        <row r="2111">
          <cell r="A2111" t="str">
            <v>83754</v>
          </cell>
          <cell r="B2111" t="str">
            <v>Proteção mecânica de superfície com argamassa de cimento e areia, traço 1:6, e=2 cm</v>
          </cell>
          <cell r="C2111" t="str">
            <v>m²</v>
          </cell>
          <cell r="D2111">
            <v>19.89</v>
          </cell>
        </row>
        <row r="2112">
          <cell r="A2112" t="str">
            <v>83744</v>
          </cell>
          <cell r="B2112" t="str">
            <v>Proteção mecânica de superfície com argamassa de cimento e areia, traço 1:7 cm, e=3 cm</v>
          </cell>
          <cell r="C2112" t="str">
            <v>m²</v>
          </cell>
          <cell r="D2112">
            <v>23.47</v>
          </cell>
        </row>
        <row r="2113">
          <cell r="A2113" t="str">
            <v>83747</v>
          </cell>
          <cell r="B2113" t="str">
            <v>Proteção mecânica de superfície com argamassa de cimento e areia, traço 1:7, e=1,5 cm</v>
          </cell>
          <cell r="C2113" t="str">
            <v>m²</v>
          </cell>
          <cell r="D2113">
            <v>18.11</v>
          </cell>
        </row>
        <row r="2114">
          <cell r="A2114" t="str">
            <v>84117</v>
          </cell>
          <cell r="B2114" t="str">
            <v>Raspagem / calafetação tacos madeira 1 demão cera</v>
          </cell>
          <cell r="C2114" t="str">
            <v>m²</v>
          </cell>
          <cell r="D2114">
            <v>14.32</v>
          </cell>
        </row>
        <row r="2115">
          <cell r="A2115" t="str">
            <v>84074</v>
          </cell>
          <cell r="B2115" t="str">
            <v>Reboco com argamassa pré-fabricada, acabamento camurçado, espessura 0, 3cm, preparo manual</v>
          </cell>
          <cell r="C2115" t="str">
            <v>m²</v>
          </cell>
          <cell r="D2115">
            <v>20.86</v>
          </cell>
        </row>
        <row r="2116">
          <cell r="A2116" t="str">
            <v>84075</v>
          </cell>
          <cell r="B2116" t="str">
            <v>Reboco com argamassa pré-fabricada, acabamento frisado, espessura 0,7c m, preparo mecânico</v>
          </cell>
          <cell r="C2116" t="str">
            <v>m²</v>
          </cell>
          <cell r="D2116">
            <v>64.2</v>
          </cell>
        </row>
        <row r="2117">
          <cell r="A2117" t="str">
            <v>84076</v>
          </cell>
          <cell r="B2117" t="str">
            <v>Reboco traço 1:3 (cimento e areia média não peneirada), base para tinta epóxi, preparo manual da argamassa</v>
          </cell>
          <cell r="C2117" t="str">
            <v>m²</v>
          </cell>
          <cell r="D2117">
            <v>19.850000000000001</v>
          </cell>
        </row>
        <row r="2118">
          <cell r="A2118" t="str">
            <v>83694</v>
          </cell>
          <cell r="B2118" t="str">
            <v>Recomposição de pavimentação tipo blokret sobre colchão de areia com reaproveitamento de material</v>
          </cell>
          <cell r="C2118" t="str">
            <v>m²</v>
          </cell>
          <cell r="D2118">
            <v>10.64</v>
          </cell>
        </row>
        <row r="2119">
          <cell r="A2119" t="str">
            <v>83695/001</v>
          </cell>
          <cell r="B2119" t="str">
            <v>Rejuntamento pavimentação paralelepipedo betume cascalh incl materiais</v>
          </cell>
          <cell r="C2119" t="str">
            <v>m²</v>
          </cell>
          <cell r="D2119">
            <v>15.91</v>
          </cell>
        </row>
        <row r="2120">
          <cell r="A2120" t="str">
            <v>85375</v>
          </cell>
          <cell r="B2120" t="str">
            <v>Remocao de blokret com empilhamento</v>
          </cell>
          <cell r="C2120" t="str">
            <v>m²</v>
          </cell>
          <cell r="D2120">
            <v>9.0299999999999994</v>
          </cell>
        </row>
        <row r="2121">
          <cell r="A2121" t="str">
            <v>84658</v>
          </cell>
          <cell r="B2121" t="str">
            <v>Remoção de verniz sobre madeira</v>
          </cell>
          <cell r="C2121" t="str">
            <v>m²</v>
          </cell>
          <cell r="D2121">
            <v>3.8</v>
          </cell>
        </row>
        <row r="2122">
          <cell r="A2122" t="str">
            <v>85421</v>
          </cell>
          <cell r="B2122" t="str">
            <v>Remoção de vidro comum</v>
          </cell>
          <cell r="C2122" t="str">
            <v>m²</v>
          </cell>
          <cell r="D2122">
            <v>8.6</v>
          </cell>
        </row>
        <row r="2123">
          <cell r="A2123" t="str">
            <v>83730</v>
          </cell>
          <cell r="B2123" t="str">
            <v>Reparo estrutural de estruturas de concreto com argamassa polimérica de alto desempenho, e=2 cm</v>
          </cell>
          <cell r="C2123" t="str">
            <v>m²</v>
          </cell>
          <cell r="D2123">
            <v>167.38</v>
          </cell>
        </row>
        <row r="2124">
          <cell r="A2124" t="str">
            <v>83736</v>
          </cell>
          <cell r="B2124" t="str">
            <v>Reparo/colagem de estruturas de concreto com adesivo estrutural a base de epóxi, e=2 mm</v>
          </cell>
          <cell r="C2124" t="str">
            <v>m²</v>
          </cell>
          <cell r="D2124">
            <v>151.99</v>
          </cell>
        </row>
        <row r="2125">
          <cell r="A2125" t="str">
            <v>84184</v>
          </cell>
          <cell r="B2125" t="str">
            <v>Reposição de blocos de concreto hexagonal, tipo blokret, sobre coxim areia</v>
          </cell>
          <cell r="C2125" t="str">
            <v>m²</v>
          </cell>
          <cell r="D2125">
            <v>12.94</v>
          </cell>
        </row>
        <row r="2126">
          <cell r="A2126" t="str">
            <v>85334</v>
          </cell>
          <cell r="B2126" t="str">
            <v>Retirada de esquadrias metálicas</v>
          </cell>
          <cell r="C2126" t="str">
            <v>m²</v>
          </cell>
          <cell r="D2126">
            <v>11.51</v>
          </cell>
        </row>
        <row r="2127">
          <cell r="A2127" t="str">
            <v>84097</v>
          </cell>
          <cell r="B2127" t="str">
            <v>Revestimento com mármore acinzentado polido 20x30cm, espessura de 2cm, assentado com argamassa pré-fabricada de cimento colante e rejuntamen to com argamassa pré-fabricada para rejuntamento</v>
          </cell>
          <cell r="C2127" t="str">
            <v>m²</v>
          </cell>
          <cell r="D2127">
            <v>330.16</v>
          </cell>
        </row>
        <row r="2128">
          <cell r="A2128" t="str">
            <v>84079</v>
          </cell>
          <cell r="B2128" t="str">
            <v>Revestimento de parede com pedra ardósia cinza 30x30x1cm, assentado com argamassa traço 1:2:2 (cimento, saibro e areia média não peneirada) preparo manual da argamassa</v>
          </cell>
          <cell r="C2128" t="str">
            <v>m²</v>
          </cell>
          <cell r="D2128">
            <v>83.23</v>
          </cell>
        </row>
        <row r="2129">
          <cell r="A2129" t="str">
            <v>84080</v>
          </cell>
          <cell r="B2129" t="str">
            <v>Revestimento de parede com pedra ardósia cinza 40x40x1cm, assentamento com argamassa traço 1:2:2 (cimento, saibro e areia média não peneirada) preparo manual da argamassa</v>
          </cell>
          <cell r="C2129" t="str">
            <v>m²</v>
          </cell>
          <cell r="D2129">
            <v>84.44</v>
          </cell>
        </row>
        <row r="2130">
          <cell r="A2130" t="str">
            <v>84081</v>
          </cell>
          <cell r="B2130" t="str">
            <v>Revestimento de parede com pedra basalto cinza 20x40cm irregular, assentamento com argamassa traço 1:4 (cimento e areia média não peneirada), preparo manual da argamassa</v>
          </cell>
          <cell r="C2130" t="str">
            <v>m²</v>
          </cell>
          <cell r="D2130">
            <v>169.89</v>
          </cell>
        </row>
        <row r="2131">
          <cell r="A2131" t="str">
            <v>84078</v>
          </cell>
          <cell r="B2131" t="str">
            <v>Revestimento de parede com pedra são tomé 20x40cm, assentamento com argamassa traço 1:2:2 (cimento, saibro e areia média não peneirada), preparo manual da argamassa</v>
          </cell>
          <cell r="C2131" t="str">
            <v>m²</v>
          </cell>
          <cell r="D2131">
            <v>262.68</v>
          </cell>
        </row>
        <row r="2132">
          <cell r="A2132" t="str">
            <v>84656</v>
          </cell>
          <cell r="B2132" t="str">
            <v>Tratamento em  concreto com estuque e lixamento</v>
          </cell>
          <cell r="C2132" t="str">
            <v>m²</v>
          </cell>
          <cell r="D2132">
            <v>23.38</v>
          </cell>
        </row>
        <row r="2133">
          <cell r="A2133" t="str">
            <v>84678</v>
          </cell>
          <cell r="B2133" t="str">
            <v>Verniz poliuretano brilhante em concreto ou tijolo, três demãos</v>
          </cell>
          <cell r="C2133" t="str">
            <v>m²</v>
          </cell>
          <cell r="D2133">
            <v>13.46</v>
          </cell>
        </row>
        <row r="2134">
          <cell r="A2134" t="str">
            <v>84677</v>
          </cell>
          <cell r="B2134" t="str">
            <v>Verniz sintético brilhante em concreto ou tijolo, duas demãos</v>
          </cell>
          <cell r="C2134" t="str">
            <v>m²</v>
          </cell>
          <cell r="D2134">
            <v>7.95</v>
          </cell>
        </row>
        <row r="2135">
          <cell r="A2135" t="str">
            <v>84645</v>
          </cell>
          <cell r="B2135" t="str">
            <v>Verniz sintético brilhante, 2 demãos</v>
          </cell>
          <cell r="C2135" t="str">
            <v>m²</v>
          </cell>
          <cell r="D2135">
            <v>12.95</v>
          </cell>
        </row>
        <row r="2136">
          <cell r="A2136" t="str">
            <v>83518</v>
          </cell>
          <cell r="B2136" t="str">
            <v>Alvenaria embasamento e=20 cm bloco concreto</v>
          </cell>
          <cell r="C2136" t="str">
            <v>m³</v>
          </cell>
          <cell r="D2136">
            <v>282.62</v>
          </cell>
        </row>
        <row r="2137">
          <cell r="A2137" t="str">
            <v>83519</v>
          </cell>
          <cell r="B2137" t="str">
            <v>Alvenaria embasamento tijolo cerâmico furado 10x20x20 cm</v>
          </cell>
          <cell r="C2137" t="str">
            <v>m³</v>
          </cell>
          <cell r="D2137">
            <v>392.36</v>
          </cell>
        </row>
        <row r="2138">
          <cell r="A2138" t="str">
            <v>84101</v>
          </cell>
          <cell r="B2138" t="str">
            <v>Argamassa cimento/areia/saibro 1:2:2 - preparo manual</v>
          </cell>
          <cell r="C2138" t="str">
            <v>m³</v>
          </cell>
          <cell r="D2138">
            <v>309.70999999999998</v>
          </cell>
        </row>
        <row r="2139">
          <cell r="A2139" t="str">
            <v>84100</v>
          </cell>
          <cell r="B2139" t="str">
            <v>Argamassa grout cimento/cal/areia/pedrisco 1:0,1:3:2 - preparo manual</v>
          </cell>
          <cell r="C2139" t="str">
            <v>m³</v>
          </cell>
          <cell r="D2139">
            <v>496.68</v>
          </cell>
        </row>
        <row r="2140">
          <cell r="A2140" t="str">
            <v>73711</v>
          </cell>
          <cell r="B2140" t="str">
            <v>Base para pavimentação com brita corrida, inclusive compactação</v>
          </cell>
          <cell r="C2140" t="str">
            <v>m³</v>
          </cell>
          <cell r="D2140">
            <v>83.75</v>
          </cell>
        </row>
        <row r="2141">
          <cell r="A2141" t="str">
            <v>83772</v>
          </cell>
          <cell r="B2141" t="str">
            <v>Base solo estabil c/ matériais misturados na usina / transp água excl. escav., carga e transporte dos solos utilizados e brita</v>
          </cell>
          <cell r="C2141" t="str">
            <v>m³</v>
          </cell>
          <cell r="D2141">
            <v>12.45</v>
          </cell>
        </row>
        <row r="2142">
          <cell r="A2142" t="str">
            <v>83667</v>
          </cell>
          <cell r="B2142" t="str">
            <v>Camada drenante com areia média</v>
          </cell>
          <cell r="C2142" t="str">
            <v>m³</v>
          </cell>
          <cell r="D2142">
            <v>77.7</v>
          </cell>
        </row>
        <row r="2143">
          <cell r="A2143" t="str">
            <v>83668</v>
          </cell>
          <cell r="B2143" t="str">
            <v>Camada drenante com brita núm 2</v>
          </cell>
          <cell r="C2143" t="str">
            <v>m³</v>
          </cell>
          <cell r="D2143">
            <v>88.15</v>
          </cell>
        </row>
        <row r="2144">
          <cell r="A2144" t="str">
            <v>83683</v>
          </cell>
          <cell r="B2144" t="str">
            <v>Camada horizontal drenante c/ pedra britada 1 e 2</v>
          </cell>
          <cell r="C2144" t="str">
            <v>m³</v>
          </cell>
          <cell r="D2144">
            <v>96.67</v>
          </cell>
        </row>
        <row r="2145">
          <cell r="A2145" t="str">
            <v>83682</v>
          </cell>
          <cell r="B2145" t="str">
            <v>Camada vertical drenante c/ pedra britada nums 1 e 2</v>
          </cell>
          <cell r="C2145" t="str">
            <v>m³</v>
          </cell>
          <cell r="D2145">
            <v>88.73</v>
          </cell>
        </row>
        <row r="2146">
          <cell r="A2146" t="str">
            <v>84152</v>
          </cell>
          <cell r="B2146" t="str">
            <v>Demolição manual concreto armado (pilar / viga / laje) - incl empilhação lateral no canteiro</v>
          </cell>
          <cell r="C2146" t="str">
            <v>m³</v>
          </cell>
          <cell r="D2146">
            <v>219.5</v>
          </cell>
        </row>
        <row r="2147">
          <cell r="A2147" t="str">
            <v>85364</v>
          </cell>
          <cell r="B2147" t="str">
            <v>Demolição manual de estrutura de concreto armado</v>
          </cell>
          <cell r="C2147" t="str">
            <v>m³</v>
          </cell>
          <cell r="D2147">
            <v>167.85</v>
          </cell>
        </row>
        <row r="2148">
          <cell r="A2148" t="str">
            <v>83690</v>
          </cell>
          <cell r="B2148" t="str">
            <v>Dissipador de energia em pedra argamassada espessura 6cm incl materiais e colocação medido p/ volume de pedra argamassada</v>
          </cell>
          <cell r="C2148" t="str">
            <v>m³</v>
          </cell>
          <cell r="D2148">
            <v>369.3</v>
          </cell>
        </row>
        <row r="2149">
          <cell r="A2149" t="str">
            <v>83339</v>
          </cell>
          <cell r="B2149" t="str">
            <v>Escavação manual de valas (solo com água), profundidade até 1,50 m.</v>
          </cell>
          <cell r="C2149" t="str">
            <v>m³</v>
          </cell>
          <cell r="D2149">
            <v>43.17</v>
          </cell>
        </row>
        <row r="2150">
          <cell r="A2150" t="str">
            <v>83340</v>
          </cell>
          <cell r="B2150" t="str">
            <v>Escavação manual de valas (solo com água), profundidade maior que 1,50 m até 3,00 m</v>
          </cell>
          <cell r="C2150" t="str">
            <v>m³</v>
          </cell>
          <cell r="D2150">
            <v>57.56</v>
          </cell>
        </row>
        <row r="2151">
          <cell r="A2151" t="str">
            <v>83341</v>
          </cell>
          <cell r="B2151" t="str">
            <v>Escavação mecânica de valas (solo com água), profundidade até 1,50 m</v>
          </cell>
          <cell r="C2151" t="str">
            <v>m³</v>
          </cell>
          <cell r="D2151">
            <v>9.8699999999999992</v>
          </cell>
        </row>
        <row r="2152">
          <cell r="A2152" t="str">
            <v>83342</v>
          </cell>
          <cell r="B2152" t="str">
            <v>Escavação mecânica de valas (solo com água), profundidade maior que 1, 50 m até 4,00 m</v>
          </cell>
          <cell r="C2152" t="str">
            <v>m³</v>
          </cell>
          <cell r="D2152">
            <v>8.15</v>
          </cell>
        </row>
        <row r="2153">
          <cell r="A2153" t="str">
            <v>83343</v>
          </cell>
          <cell r="B2153" t="str">
            <v>Escavação mecânica de valas (solo com água), profundidade maior que 4, 00 m até 6,00 m.</v>
          </cell>
          <cell r="C2153" t="str">
            <v>m³</v>
          </cell>
          <cell r="D2153">
            <v>12.23</v>
          </cell>
        </row>
        <row r="2154">
          <cell r="A2154" t="str">
            <v>83336</v>
          </cell>
          <cell r="B2154" t="str">
            <v>Escavação mecânica para acerto de taludes, em material de 1a categoria, com escavadeira hidráulica</v>
          </cell>
          <cell r="C2154" t="str">
            <v>m³</v>
          </cell>
          <cell r="D2154">
            <v>4.1100000000000003</v>
          </cell>
        </row>
        <row r="2155">
          <cell r="A2155" t="str">
            <v>83338</v>
          </cell>
          <cell r="B2155" t="str">
            <v>Escavação mecânica, a céu aberto, em material de 1a categoria, com escavadeira hidráulica, capacidade de 0,78 m3</v>
          </cell>
          <cell r="C2155" t="str">
            <v>m³</v>
          </cell>
          <cell r="D2155">
            <v>2.36</v>
          </cell>
        </row>
        <row r="2156">
          <cell r="A2156" t="str">
            <v>83335</v>
          </cell>
          <cell r="B2156" t="str">
            <v>Escavação submersa com draga de mandíbula</v>
          </cell>
          <cell r="C2156" t="str">
            <v>m³</v>
          </cell>
          <cell r="D2156">
            <v>48.03</v>
          </cell>
        </row>
        <row r="2157">
          <cell r="A2157" t="str">
            <v>83515</v>
          </cell>
          <cell r="B2157" t="str">
            <v>Escoramento formas de h=3,30 a 3,50 m, com madeira 3a qualidade, não aparelhada, aproveitamento tábuas 3x e prumos 4x</v>
          </cell>
          <cell r="C2157" t="str">
            <v>m³</v>
          </cell>
          <cell r="D2157">
            <v>9.66</v>
          </cell>
        </row>
        <row r="2158">
          <cell r="A2158" t="str">
            <v>83516</v>
          </cell>
          <cell r="B2158" t="str">
            <v>Escoramento formas h=3,50 a 4,00 m, com madeira de 3a qualidade, não aparelhada, aproveitamento tábuas 3x e prumos 4x.</v>
          </cell>
          <cell r="C2158" t="str">
            <v>m³</v>
          </cell>
          <cell r="D2158">
            <v>11.14</v>
          </cell>
        </row>
        <row r="2159">
          <cell r="A2159" t="str">
            <v>83660</v>
          </cell>
          <cell r="B2159" t="str">
            <v>Esgotamento manual de água de chuva ou lençol freático escavado</v>
          </cell>
          <cell r="C2159" t="str">
            <v>m³</v>
          </cell>
          <cell r="D2159">
            <v>1.94</v>
          </cell>
        </row>
        <row r="2160">
          <cell r="A2160" t="str">
            <v>83344</v>
          </cell>
          <cell r="B2160" t="str">
            <v>Espalhamento de material em bota fora, com utilização de trator de esteiras de 165 hp</v>
          </cell>
          <cell r="C2160" t="str">
            <v>m³</v>
          </cell>
          <cell r="D2160">
            <v>0.96</v>
          </cell>
        </row>
        <row r="2161">
          <cell r="A2161" t="str">
            <v>83662</v>
          </cell>
          <cell r="B2161" t="str">
            <v>Execução de dreno cego</v>
          </cell>
          <cell r="C2161" t="str">
            <v>m³</v>
          </cell>
          <cell r="D2161">
            <v>75.92</v>
          </cell>
        </row>
        <row r="2162">
          <cell r="A2162" t="str">
            <v>83532</v>
          </cell>
          <cell r="B2162" t="str">
            <v>Lastro de concreto, preparo mecânico</v>
          </cell>
          <cell r="C2162" t="str">
            <v>m³</v>
          </cell>
          <cell r="D2162">
            <v>316.97000000000003</v>
          </cell>
        </row>
        <row r="2163">
          <cell r="A2163" t="str">
            <v>83534</v>
          </cell>
          <cell r="B2163" t="str">
            <v>Lastro de concreto, preparo mecânico, incluso aditivo impermeabilizante</v>
          </cell>
          <cell r="C2163" t="str">
            <v>m³</v>
          </cell>
          <cell r="D2163">
            <v>407.38</v>
          </cell>
        </row>
        <row r="2164">
          <cell r="A2164" t="str">
            <v>73759/002</v>
          </cell>
          <cell r="B2164" t="str">
            <v>Pré-misturado a frio com emulsão RM-1c, incluso usinagem e aplicação, exclusive transporte</v>
          </cell>
          <cell r="C2164" t="str">
            <v>m³</v>
          </cell>
          <cell r="D2164">
            <v>346.33</v>
          </cell>
        </row>
        <row r="2165">
          <cell r="A2165" t="str">
            <v>83771</v>
          </cell>
          <cell r="B2165" t="str">
            <v>Recomposição de revestimento primário medido p/ volume compactado</v>
          </cell>
          <cell r="C2165" t="str">
            <v>m³</v>
          </cell>
          <cell r="D2165">
            <v>6.55</v>
          </cell>
        </row>
        <row r="2166">
          <cell r="A2166" t="str">
            <v>83346</v>
          </cell>
          <cell r="B2166" t="str">
            <v>Umedecimento de material para fechamento de valas.</v>
          </cell>
          <cell r="C2166" t="str">
            <v>m³</v>
          </cell>
          <cell r="D2166">
            <v>0.73</v>
          </cell>
        </row>
        <row r="2167">
          <cell r="A2167" t="str">
            <v>83356</v>
          </cell>
          <cell r="B2167" t="str">
            <v>Transporte comercial de brita</v>
          </cell>
          <cell r="C2167" t="str">
            <v>m³.km</v>
          </cell>
          <cell r="D2167">
            <v>0.65</v>
          </cell>
        </row>
        <row r="2168">
          <cell r="A2168" t="str">
            <v>83358</v>
          </cell>
          <cell r="B2168" t="str">
            <v>Transporte de pavimentação removida (rodovias não urbanas)</v>
          </cell>
          <cell r="C2168" t="str">
            <v>m³.km</v>
          </cell>
          <cell r="D2168">
            <v>1.34</v>
          </cell>
        </row>
        <row r="2169">
          <cell r="A2169" t="str">
            <v>83357</v>
          </cell>
          <cell r="B2169" t="str">
            <v>Transporte local de massa asfáltica - pavimentação urbana</v>
          </cell>
          <cell r="C2169" t="str">
            <v>m³.km</v>
          </cell>
          <cell r="D2169">
            <v>0.83</v>
          </cell>
        </row>
        <row r="2170">
          <cell r="A2170" t="str">
            <v>83402</v>
          </cell>
          <cell r="B2170" t="str">
            <v>Abraçadeira de fixação de braços de Luminárias de 4" - fornecimento e instalação</v>
          </cell>
          <cell r="C2170" t="str">
            <v>un</v>
          </cell>
          <cell r="D2170">
            <v>37.24</v>
          </cell>
        </row>
        <row r="2171">
          <cell r="A2171" t="str">
            <v>84114</v>
          </cell>
          <cell r="B2171" t="str">
            <v>Alçapão de madeira 63x63cm incl ferragens</v>
          </cell>
          <cell r="C2171" t="str">
            <v>un</v>
          </cell>
          <cell r="D2171">
            <v>121.44</v>
          </cell>
        </row>
        <row r="2172">
          <cell r="A2172" t="str">
            <v>83621</v>
          </cell>
          <cell r="B2172" t="str">
            <v>Assentamento tampão ferro fundido (fofo), 30 x 90 cm para caixa de ralo, c/ arg cim/areia 1:4 em volume, exclusive tampão.</v>
          </cell>
          <cell r="C2172" t="str">
            <v>un</v>
          </cell>
          <cell r="D2172">
            <v>68.37</v>
          </cell>
        </row>
        <row r="2173">
          <cell r="A2173" t="str">
            <v>83487</v>
          </cell>
          <cell r="B2173" t="str">
            <v>Base para fusível (porta-fusível) nh 01 250a</v>
          </cell>
          <cell r="C2173" t="str">
            <v>un</v>
          </cell>
          <cell r="D2173">
            <v>72.010000000000005</v>
          </cell>
        </row>
        <row r="2174">
          <cell r="A2174" t="str">
            <v>83659</v>
          </cell>
          <cell r="B2174" t="str">
            <v>Boca de lobo em alvenaria tijolo maciço, revestida c/ argamassa de cimento e areia 1:3, sobre lastro de concreto 10cm e tampa de concreto armado</v>
          </cell>
          <cell r="C2174" t="str">
            <v>un</v>
          </cell>
          <cell r="D2174">
            <v>606.04</v>
          </cell>
        </row>
        <row r="2175">
          <cell r="A2175" t="str">
            <v>83486</v>
          </cell>
          <cell r="B2175" t="str">
            <v>Bomba centrífuga c/ motor elétrico trifásico 1cv</v>
          </cell>
          <cell r="C2175" t="str">
            <v>un</v>
          </cell>
          <cell r="D2175">
            <v>893.16</v>
          </cell>
        </row>
        <row r="2176">
          <cell r="A2176" t="str">
            <v>83646</v>
          </cell>
          <cell r="B2176" t="str">
            <v>Bomba recalque dágua de estagios trifásica 2,0 hp</v>
          </cell>
          <cell r="C2176" t="str">
            <v>un</v>
          </cell>
          <cell r="D2176">
            <v>1409.7</v>
          </cell>
        </row>
        <row r="2177">
          <cell r="A2177" t="str">
            <v>83650</v>
          </cell>
          <cell r="B2177" t="str">
            <v>Bomba recalque d'água prédio 3 a 5 pavtos - 2ud</v>
          </cell>
          <cell r="C2177" t="str">
            <v>un</v>
          </cell>
          <cell r="D2177">
            <v>3033.76</v>
          </cell>
        </row>
        <row r="2178">
          <cell r="A2178" t="str">
            <v>83649</v>
          </cell>
          <cell r="B2178" t="str">
            <v>Bomba recalque d'água prédio 6 a 10 pavtos - 2ud</v>
          </cell>
          <cell r="C2178" t="str">
            <v>un</v>
          </cell>
          <cell r="D2178">
            <v>3618.03</v>
          </cell>
        </row>
        <row r="2179">
          <cell r="A2179" t="str">
            <v>83648</v>
          </cell>
          <cell r="B2179" t="str">
            <v>Bomba recalque d'água trifásica 0,5 hp</v>
          </cell>
          <cell r="C2179" t="str">
            <v>un</v>
          </cell>
          <cell r="D2179">
            <v>592.30999999999995</v>
          </cell>
        </row>
        <row r="2180">
          <cell r="A2180" t="str">
            <v>83647</v>
          </cell>
          <cell r="B2180" t="str">
            <v>Bomba recalque d'água trifásica 1,5hp</v>
          </cell>
          <cell r="C2180" t="str">
            <v>un</v>
          </cell>
          <cell r="D2180">
            <v>922.35</v>
          </cell>
        </row>
        <row r="2181">
          <cell r="A2181" t="str">
            <v>83644</v>
          </cell>
          <cell r="B2181" t="str">
            <v>Bomba recalque d'água trifásica 10,0 hp</v>
          </cell>
          <cell r="C2181" t="str">
            <v>un</v>
          </cell>
          <cell r="D2181">
            <v>3820.02</v>
          </cell>
        </row>
        <row r="2182">
          <cell r="A2182" t="str">
            <v>83645</v>
          </cell>
          <cell r="B2182" t="str">
            <v>Bomba recalque d'água trifásica 3,0 hp</v>
          </cell>
          <cell r="C2182" t="str">
            <v>un</v>
          </cell>
          <cell r="D2182">
            <v>1214.49</v>
          </cell>
        </row>
        <row r="2183">
          <cell r="A2183" t="str">
            <v>83643</v>
          </cell>
          <cell r="B2183" t="str">
            <v>Bomba submersível trifásica 1cv para drenagem, de ATM=8mca e q=21,6m3/ h a ATM=14mca a q=7m3/h</v>
          </cell>
          <cell r="C2183" t="str">
            <v>un</v>
          </cell>
          <cell r="D2183">
            <v>3061.08</v>
          </cell>
        </row>
        <row r="2184">
          <cell r="A2184" t="str">
            <v>86914</v>
          </cell>
          <cell r="B2184" t="str">
            <v>Torneira cromada 1/2" ou 3/4" para tanque, padrão médio - fornecimento e instalação.</v>
          </cell>
          <cell r="C2184" t="str">
            <v>un</v>
          </cell>
          <cell r="D2184">
            <v>29.2</v>
          </cell>
        </row>
        <row r="2185">
          <cell r="A2185" t="str">
            <v>87420</v>
          </cell>
          <cell r="B2185" t="str">
            <v>Aplicação manual de gesso desempenado (sem taliscas) em paredes de amb ientes de área maior que 10m², espessura de 1,0cm</v>
          </cell>
          <cell r="C2185" t="str">
            <v>m²</v>
          </cell>
          <cell r="D2185">
            <v>13.3</v>
          </cell>
        </row>
        <row r="2186">
          <cell r="A2186" t="str">
            <v>87419</v>
          </cell>
          <cell r="B2186" t="str">
            <v>Aplicação manual de gesso desempenado (sem taliscas) em paredes de amb ientes de área menor que 5m², espessura de 0,5cm</v>
          </cell>
          <cell r="C2186" t="str">
            <v>m²</v>
          </cell>
          <cell r="D2186">
            <v>9.85</v>
          </cell>
        </row>
        <row r="2187">
          <cell r="A2187" t="str">
            <v>87422</v>
          </cell>
          <cell r="B2187" t="str">
            <v>Aplicação manual de gesso desempenado (sem taliscas) em paredes de amb ientes de área menor que 5m², espessura de 1,0cm</v>
          </cell>
          <cell r="C2187" t="str">
            <v>m²</v>
          </cell>
          <cell r="D2187">
            <v>14.32</v>
          </cell>
        </row>
        <row r="2188">
          <cell r="A2188" t="str">
            <v>87412</v>
          </cell>
          <cell r="B2188" t="str">
            <v>Aplicação manual de gesso desempenado (sem taliscas) em teto de ambien tes de área entre 5m² e 10m², espessura de 0,5cm</v>
          </cell>
          <cell r="C2188" t="str">
            <v>m²</v>
          </cell>
          <cell r="D2188">
            <v>11.86</v>
          </cell>
        </row>
        <row r="2189">
          <cell r="A2189" t="str">
            <v>87415</v>
          </cell>
          <cell r="B2189" t="str">
            <v>Aplicação manual de gesso desempenado (sem taliscas) em teto de ambien tes de área entre 5m² e 10m², espessura de 1,0cm</v>
          </cell>
          <cell r="C2189" t="str">
            <v>m²</v>
          </cell>
          <cell r="D2189">
            <v>15.83</v>
          </cell>
        </row>
        <row r="2190">
          <cell r="A2190" t="str">
            <v>87411</v>
          </cell>
          <cell r="B2190" t="str">
            <v>Aplicação manual de gesso desempenado (sem taliscas) em teto de ambien tes de área maior que 10m², espessura de 0,5cm</v>
          </cell>
          <cell r="C2190" t="str">
            <v>m²</v>
          </cell>
          <cell r="D2190">
            <v>8.34</v>
          </cell>
        </row>
        <row r="2191">
          <cell r="A2191" t="str">
            <v>87414</v>
          </cell>
          <cell r="B2191" t="str">
            <v>Aplicação manual de gesso desempenado (sem taliscas) em teto de ambien tes de área maior que 10m², espessura de 1,0cm</v>
          </cell>
          <cell r="C2191" t="str">
            <v>m²</v>
          </cell>
          <cell r="D2191">
            <v>12.42</v>
          </cell>
        </row>
        <row r="2192">
          <cell r="A2192" t="str">
            <v>87413</v>
          </cell>
          <cell r="B2192" t="str">
            <v>Aplicação manual de gesso desempenado (sem taliscas) em teto de ambien tes de área menor que 5m², espessura de 0,5cm</v>
          </cell>
          <cell r="C2192" t="str">
            <v>m²</v>
          </cell>
          <cell r="D2192">
            <v>13.87</v>
          </cell>
        </row>
        <row r="2193">
          <cell r="A2193" t="str">
            <v>87416</v>
          </cell>
          <cell r="B2193" t="str">
            <v>Aplicação manual de gesso desempenado (sem taliscas) em teto de ambien tes de área menor que 5m², espessura de 1,0cm</v>
          </cell>
          <cell r="C2193" t="str">
            <v>m²</v>
          </cell>
          <cell r="D2193">
            <v>17.96</v>
          </cell>
        </row>
        <row r="2194">
          <cell r="A2194" t="str">
            <v>87424</v>
          </cell>
          <cell r="B2194" t="str">
            <v>Aplicação manual de gesso sarrafeado (com taliscas) em paredes de ambi entes de área entre 5m² e 10m², espessura de 1,0cm</v>
          </cell>
          <cell r="C2194" t="str">
            <v>m²</v>
          </cell>
          <cell r="D2194">
            <v>17.96</v>
          </cell>
        </row>
        <row r="2195">
          <cell r="A2195" t="str">
            <v>87427</v>
          </cell>
          <cell r="B2195" t="str">
            <v>Aplicação manual de gesso sarrafeado (com taliscas) em paredes de ambi entes de área entre 5m² e 10m², espessura de 1,5cm</v>
          </cell>
          <cell r="C2195" t="str">
            <v>m²</v>
          </cell>
          <cell r="D2195">
            <v>21.07</v>
          </cell>
        </row>
        <row r="2196">
          <cell r="A2196" t="str">
            <v>87423</v>
          </cell>
          <cell r="B2196" t="str">
            <v>Aplicação manual de gesso sarrafeado (com taliscas) em paredes de ambi entes de área maior que 10m², espessura de 1,0cm</v>
          </cell>
          <cell r="C2196" t="str">
            <v>m²</v>
          </cell>
          <cell r="D2196">
            <v>17.579999999999998</v>
          </cell>
        </row>
        <row r="2197">
          <cell r="A2197" t="str">
            <v>87426</v>
          </cell>
          <cell r="B2197" t="str">
            <v>Aplicação manual de gesso sarrafeado (com taliscas) em paredes de ambi entes de área maior que 10m², espessura de 1,5cm</v>
          </cell>
          <cell r="C2197" t="str">
            <v>m²</v>
          </cell>
          <cell r="D2197">
            <v>20.69</v>
          </cell>
        </row>
        <row r="2198">
          <cell r="A2198" t="str">
            <v>87425</v>
          </cell>
          <cell r="B2198" t="str">
            <v>Aplicação manual de gesso sarrafeado (com taliscas) em paredes de ambi entes de área menor que 5m², espessura de 1,0cm</v>
          </cell>
          <cell r="C2198" t="str">
            <v>m²</v>
          </cell>
          <cell r="D2198">
            <v>18.59</v>
          </cell>
        </row>
        <row r="2199">
          <cell r="A2199" t="str">
            <v>87428</v>
          </cell>
          <cell r="B2199" t="str">
            <v>Aplicação manual de gesso sarrafeado (com taliscas) em paredes de ambi entes de área menor que 5m², espessura de 1,5cm</v>
          </cell>
          <cell r="C2199" t="str">
            <v>m²</v>
          </cell>
          <cell r="D2199">
            <v>21.7</v>
          </cell>
        </row>
        <row r="2200">
          <cell r="A2200" t="str">
            <v>88489</v>
          </cell>
          <cell r="B2200" t="str">
            <v>Aplicação manual de pintura com tinta látex acrílica em paredes, duas demãos</v>
          </cell>
          <cell r="C2200" t="str">
            <v>m²</v>
          </cell>
          <cell r="D2200">
            <v>8.9499999999999993</v>
          </cell>
        </row>
        <row r="2201">
          <cell r="A2201" t="str">
            <v>88488</v>
          </cell>
          <cell r="B2201" t="str">
            <v>Aplicação manual de pintura com tinta látex acrílica em teto, duas dem ãos</v>
          </cell>
          <cell r="C2201" t="str">
            <v>m²</v>
          </cell>
          <cell r="D2201">
            <v>9.98</v>
          </cell>
        </row>
        <row r="2202">
          <cell r="A2202" t="str">
            <v>88487</v>
          </cell>
          <cell r="B2202" t="str">
            <v>Aplicação manual de pintura com tinta látex pva em paredes, duas demão s</v>
          </cell>
          <cell r="C2202" t="str">
            <v>m²</v>
          </cell>
          <cell r="D2202">
            <v>7.16</v>
          </cell>
        </row>
        <row r="2203">
          <cell r="A2203" t="str">
            <v>88486</v>
          </cell>
          <cell r="B2203" t="str">
            <v>Aplicação manual de pintura com tinta látex pva em teto, duas demãos</v>
          </cell>
          <cell r="C2203" t="str">
            <v>m²</v>
          </cell>
          <cell r="D2203">
            <v>7.88</v>
          </cell>
        </row>
        <row r="2204">
          <cell r="A2204" t="str">
            <v>88432</v>
          </cell>
          <cell r="B2204" t="str">
            <v>Aplicação manual de pintura com tinta texturizada acrílica em molduras de eps, pré-fabricados, ou outros</v>
          </cell>
          <cell r="C2204" t="str">
            <v>m²</v>
          </cell>
          <cell r="D2204">
            <v>10.35</v>
          </cell>
        </row>
        <row r="2205">
          <cell r="A2205" t="str">
            <v>88426</v>
          </cell>
          <cell r="B2205" t="str">
            <v>Aplicação manual de pintura com tinta texturizada acrílica em panos ce gos de fachada (sem presença de vãos) de edifícios de múltiplos pavime ntos, duas cores</v>
          </cell>
          <cell r="C2205" t="str">
            <v>m²</v>
          </cell>
          <cell r="D2205">
            <v>12.11</v>
          </cell>
        </row>
        <row r="2206">
          <cell r="A2206" t="str">
            <v>88417</v>
          </cell>
          <cell r="B2206" t="str">
            <v>Aplicação manual de pintura com tinta texturizada acrílica em panos ce gos de fachada (sem presença de vãos) de edifícios de múltiplos pavime ntos, uma cor</v>
          </cell>
          <cell r="C2206" t="str">
            <v>m²</v>
          </cell>
          <cell r="D2206">
            <v>11.25</v>
          </cell>
        </row>
        <row r="2207">
          <cell r="A2207" t="str">
            <v>88424</v>
          </cell>
          <cell r="B2207" t="str">
            <v>Aplicação manual de pintura com tinta texturizada acrílica em panos co m presença de vãos de edifícios de múltiplos pavimentos, duas cores. a f_06/2014</v>
          </cell>
          <cell r="C2207" t="str">
            <v>m²</v>
          </cell>
          <cell r="D2207">
            <v>14.42</v>
          </cell>
        </row>
        <row r="2208">
          <cell r="A2208" t="str">
            <v>88416</v>
          </cell>
          <cell r="B2208" t="str">
            <v>Aplicação manual de pintura com tinta texturizada acrílica em panos co m presença de vãos de edifícios de múltiplos pavimentos, uma cor</v>
          </cell>
          <cell r="C2208" t="str">
            <v>m²</v>
          </cell>
          <cell r="D2208">
            <v>12.58</v>
          </cell>
        </row>
        <row r="2209">
          <cell r="A2209" t="str">
            <v>88431</v>
          </cell>
          <cell r="B2209" t="str">
            <v>Aplicação manual de pintura com tinta texturizada acrílica em paredes externas de casas, duas cores</v>
          </cell>
          <cell r="C2209" t="str">
            <v>m²</v>
          </cell>
          <cell r="D2209">
            <v>15.14</v>
          </cell>
        </row>
        <row r="2210">
          <cell r="A2210" t="str">
            <v>88423</v>
          </cell>
          <cell r="B2210" t="str">
            <v>Aplicação manual de pintura com tinta texturizada acrílica em paredes externas de casas, uma cor</v>
          </cell>
          <cell r="C2210" t="str">
            <v>m²</v>
          </cell>
          <cell r="D2210">
            <v>13</v>
          </cell>
        </row>
        <row r="2211">
          <cell r="A2211" t="str">
            <v>88428</v>
          </cell>
          <cell r="B2211" t="str">
            <v>Aplicação manual de pintura com tinta texturizada acrílica em superfíc ies externas de sacada de edifícios de múltiplos pavimentos, duas core s</v>
          </cell>
          <cell r="C2211" t="str">
            <v>m²</v>
          </cell>
          <cell r="D2211">
            <v>19.059999999999999</v>
          </cell>
        </row>
        <row r="2212">
          <cell r="A2212" t="str">
            <v>88420</v>
          </cell>
          <cell r="B2212" t="str">
            <v>Aplicação manual de pintura com tinta texturizada acrílica em superfíc ies externas de sacada de edifícios de múltiplos pavimentos, uma cor</v>
          </cell>
          <cell r="C2212" t="str">
            <v>m²</v>
          </cell>
          <cell r="D2212">
            <v>15.28</v>
          </cell>
        </row>
        <row r="2213">
          <cell r="A2213" t="str">
            <v>88429</v>
          </cell>
          <cell r="B2213" t="str">
            <v>Aplicação manual de pintura com tinta texturizada acrílica em superfíc ies internas da sacada de edifícios de múltiplos pavimentos, duas core s</v>
          </cell>
          <cell r="C2213" t="str">
            <v>m²</v>
          </cell>
          <cell r="D2213">
            <v>20.54</v>
          </cell>
        </row>
        <row r="2214">
          <cell r="A2214" t="str">
            <v>88421</v>
          </cell>
          <cell r="B2214" t="str">
            <v>Aplicação manual de pintura com tinta texturizada acrílica em superfíc ies internas da sacada de edifícios de múltiplos pavimentos, uma cor</v>
          </cell>
          <cell r="C2214" t="str">
            <v>m²</v>
          </cell>
          <cell r="D2214">
            <v>16.13</v>
          </cell>
        </row>
        <row r="2215">
          <cell r="A2215" t="str">
            <v>87382</v>
          </cell>
          <cell r="B2215" t="str">
            <v>Argamassa industrializada multiuso para revestimentos e assentamento d a alvenaria, preparo com misturador de eixo horizontal de 160 kg</v>
          </cell>
          <cell r="C2215" t="str">
            <v>m³</v>
          </cell>
          <cell r="D2215">
            <v>1298.32</v>
          </cell>
        </row>
        <row r="2216">
          <cell r="A2216" t="str">
            <v>87383</v>
          </cell>
          <cell r="B2216" t="str">
            <v>Argamassa industrializada multiuso para revestimentos e assentamento d a alvenaria, preparo com misturador de eixo horizontal de 300 kg</v>
          </cell>
          <cell r="C2216" t="str">
            <v>m³</v>
          </cell>
          <cell r="D2216">
            <v>1300.5999999999999</v>
          </cell>
        </row>
        <row r="2217">
          <cell r="A2217" t="str">
            <v>87384</v>
          </cell>
          <cell r="B2217" t="str">
            <v>Argamassa industrializada multiuso para revestimentos e assentamento d a alvenaria, preparo com misturador de eixo horizontal de 600 kg</v>
          </cell>
          <cell r="C2217" t="str">
            <v>m³</v>
          </cell>
          <cell r="D2217">
            <v>1298.74</v>
          </cell>
        </row>
        <row r="2218">
          <cell r="A2218" t="str">
            <v>87398</v>
          </cell>
          <cell r="B2218" t="str">
            <v>Argamassa industrializada multiuso para revestimentos e assentamento d a alvenaria, preparo manual</v>
          </cell>
          <cell r="C2218" t="str">
            <v>m³</v>
          </cell>
          <cell r="D2218">
            <v>1423.34</v>
          </cell>
        </row>
        <row r="2219">
          <cell r="A2219" t="str">
            <v>87395</v>
          </cell>
          <cell r="B2219" t="str">
            <v>Argamassa industrializada para chapisco colante, preparo com misturado r de eixo horizontal de 160 kg</v>
          </cell>
          <cell r="C2219" t="str">
            <v>m³</v>
          </cell>
          <cell r="D2219">
            <v>4992</v>
          </cell>
        </row>
        <row r="2220">
          <cell r="A2220" t="str">
            <v>87396</v>
          </cell>
          <cell r="B2220" t="str">
            <v>Argamassa industrializada para chapisco colante, preparo com misturado r de eixo horizontal de 300 kg</v>
          </cell>
          <cell r="C2220" t="str">
            <v>m³</v>
          </cell>
          <cell r="D2220">
            <v>5057.6400000000003</v>
          </cell>
        </row>
        <row r="2221">
          <cell r="A2221" t="str">
            <v>87397</v>
          </cell>
          <cell r="B2221" t="str">
            <v>Argamassa industrializada para chapisco colante, preparo com misturado r de eixo horizontal de 600 kg</v>
          </cell>
          <cell r="C2221" t="str">
            <v>m³</v>
          </cell>
          <cell r="D2221">
            <v>5082.46</v>
          </cell>
        </row>
        <row r="2222">
          <cell r="A2222" t="str">
            <v>87402</v>
          </cell>
          <cell r="B2222" t="str">
            <v>Argamassa industrializada para chapisco colante, preparo manual</v>
          </cell>
          <cell r="C2222" t="str">
            <v>m³</v>
          </cell>
          <cell r="D2222">
            <v>5205.9799999999996</v>
          </cell>
        </row>
        <row r="2223">
          <cell r="A2223" t="str">
            <v>87391</v>
          </cell>
          <cell r="B2223" t="str">
            <v>Argamassa industrializada para chapisco rolado, preparo com misturador de eixo horizontal de 160 kg</v>
          </cell>
          <cell r="C2223" t="str">
            <v>m³</v>
          </cell>
          <cell r="D2223">
            <v>6366.43</v>
          </cell>
        </row>
        <row r="2224">
          <cell r="A2224" t="str">
            <v>87393</v>
          </cell>
          <cell r="B2224" t="str">
            <v>Argamassa industrializada para chapisco rolado, preparo com misturador de eixo horizontal de 300 kg</v>
          </cell>
          <cell r="C2224" t="str">
            <v>m³</v>
          </cell>
          <cell r="D2224">
            <v>6452.28</v>
          </cell>
        </row>
        <row r="2225">
          <cell r="A2225" t="str">
            <v>87394</v>
          </cell>
          <cell r="B2225" t="str">
            <v>Argamassa industrializada para chapisco rolado, preparo com misturador de eixo horizontal de 600 kg</v>
          </cell>
          <cell r="C2225" t="str">
            <v>m³</v>
          </cell>
          <cell r="D2225">
            <v>6490.46</v>
          </cell>
        </row>
        <row r="2226">
          <cell r="A2226" t="str">
            <v>87401</v>
          </cell>
          <cell r="B2226" t="str">
            <v>Argamassa industrializada para chapisco rolado, preparo manual</v>
          </cell>
          <cell r="C2226" t="str">
            <v>m³</v>
          </cell>
          <cell r="D2226">
            <v>6593.62</v>
          </cell>
        </row>
        <row r="2227">
          <cell r="A2227" t="str">
            <v>87407</v>
          </cell>
          <cell r="B2227" t="str">
            <v>Argamassa industrializada para revestimentos, mistura e projeção de 1, 5 m³/h de argamassa</v>
          </cell>
          <cell r="C2227" t="str">
            <v>m³</v>
          </cell>
          <cell r="D2227">
            <v>1316.16</v>
          </cell>
        </row>
        <row r="2228">
          <cell r="A2228" t="str">
            <v>87408</v>
          </cell>
          <cell r="B2228" t="str">
            <v>Argamassa industrializada para revestimentos, mistura e projeção de 2 m³/h de argamassa</v>
          </cell>
          <cell r="C2228" t="str">
            <v>m³</v>
          </cell>
          <cell r="D2228">
            <v>1310.93</v>
          </cell>
        </row>
        <row r="2229">
          <cell r="A2229" t="str">
            <v>87368</v>
          </cell>
          <cell r="B2229" t="str">
            <v>Argamassa traço 1:1,5:7,5 (cimento, cal e areia média) para emboço/mas sa única/assentamento de alvenaria de vedação, preparo manual</v>
          </cell>
          <cell r="C2229" t="str">
            <v>m³</v>
          </cell>
          <cell r="D2229">
            <v>379.78</v>
          </cell>
        </row>
        <row r="2230">
          <cell r="A2230" t="str">
            <v>87289</v>
          </cell>
          <cell r="B2230" t="str">
            <v>Argamassa traço 1:1,5:7,5 (cimento, cal e areia média) para emboço/mas sa única/assentamento de alvenaria de vedação, preparo mecânico com be toneira 400 l</v>
          </cell>
          <cell r="C2230" t="str">
            <v>m³</v>
          </cell>
          <cell r="D2230">
            <v>310.39999999999998</v>
          </cell>
        </row>
        <row r="2231">
          <cell r="A2231" t="str">
            <v>87333</v>
          </cell>
          <cell r="B2231" t="str">
            <v>Argamassa traço 1:1,5:7,5 (cimento, cal e areia média) para emboço/mas sa única/assentamento de alvenaria de vedação, preparo mecânico com mi sturador de eixo horizontal de 300 kg</v>
          </cell>
          <cell r="C2231" t="str">
            <v>m³</v>
          </cell>
          <cell r="D2231">
            <v>313.63</v>
          </cell>
        </row>
        <row r="2232">
          <cell r="A2232" t="str">
            <v>87334</v>
          </cell>
          <cell r="B2232" t="str">
            <v>Argamassa traço 1:1,5:7,5 (cimento, cal e areia média) para emboço/mas sa única/assentamento de alvenaria de vedação, preparo mecânico com mi sturador de eixo horizontal de 600 kg</v>
          </cell>
          <cell r="C2232" t="str">
            <v>m³</v>
          </cell>
          <cell r="D2232">
            <v>294.27</v>
          </cell>
        </row>
        <row r="2233">
          <cell r="A2233" t="str">
            <v>87367</v>
          </cell>
          <cell r="B2233" t="str">
            <v>Argamassa traço 1:1:6 (cimento, cal e areia média) para emboço/massa ú nica/assentamento de alvenaria de vedação, preparo manual</v>
          </cell>
          <cell r="C2233" t="str">
            <v>m³</v>
          </cell>
          <cell r="D2233">
            <v>386.44</v>
          </cell>
        </row>
        <row r="2234">
          <cell r="A2234" t="str">
            <v>87286</v>
          </cell>
          <cell r="B2234" t="str">
            <v>Argamassa traço 1:1:6 (cimento, cal e areia média) para emboço/massa ú nica/assentamento de alvenaria de vedação, preparo mecânico com betone ira 400 l</v>
          </cell>
          <cell r="C2234" t="str">
            <v>m³</v>
          </cell>
          <cell r="D2234">
            <v>275.45</v>
          </cell>
        </row>
        <row r="2235">
          <cell r="A2235" t="str">
            <v>87331</v>
          </cell>
          <cell r="B2235" t="str">
            <v>Argamassa traço 1:1:6 (cimento, cal e areia média) para emboço/massa ú nica/assentamento de alvenaria de vedação, preparo mecânico com mistur ador de eixo horizontal de 300 kg</v>
          </cell>
          <cell r="C2235" t="str">
            <v>m³</v>
          </cell>
          <cell r="D2235">
            <v>335.84</v>
          </cell>
        </row>
        <row r="2236">
          <cell r="A2236" t="str">
            <v>87332</v>
          </cell>
          <cell r="B2236" t="str">
            <v>Argamassa traço 1:1:6 (cimento, cal e areia média) para emboço/massa ú nica/assentamento de alvenaria de vedação, preparo mecânico com mistur ador de eixo horizontal de 600 kg</v>
          </cell>
          <cell r="C2236" t="str">
            <v>m³</v>
          </cell>
          <cell r="D2236">
            <v>309.17</v>
          </cell>
        </row>
        <row r="2237">
          <cell r="A2237" t="str">
            <v>87369</v>
          </cell>
          <cell r="B2237" t="str">
            <v>Argamassa traço 1:2:8 (cimento, cal e areia média) para emboço/massa ú nica/assentamento de alvenaria de vedação, preparo manual</v>
          </cell>
          <cell r="C2237" t="str">
            <v>m³</v>
          </cell>
          <cell r="D2237">
            <v>391.14</v>
          </cell>
        </row>
        <row r="2238">
          <cell r="A2238" t="str">
            <v>87292</v>
          </cell>
          <cell r="B2238" t="str">
            <v>Argamassa traço 1:2:8 (cimento, cal e areia média) para emboço/massa ú nica/assentamento de alvenaria de vedação, preparo mecânico com betone ira 400 l</v>
          </cell>
          <cell r="C2238" t="str">
            <v>m³</v>
          </cell>
          <cell r="D2238">
            <v>324.95</v>
          </cell>
        </row>
        <row r="2239">
          <cell r="A2239" t="str">
            <v>87335</v>
          </cell>
          <cell r="B2239" t="str">
            <v>Argamassa traço 1:2:8 (cimento, cal e areia média) para emboço/massa ú nica/assentamento de alvenaria de vedação, preparo mecânico com mistur ador de eixo horizontal de 300 kg</v>
          </cell>
          <cell r="C2239" t="str">
            <v>m³</v>
          </cell>
          <cell r="D2239">
            <v>321.02999999999997</v>
          </cell>
        </row>
        <row r="2240">
          <cell r="A2240" t="str">
            <v>87336</v>
          </cell>
          <cell r="B2240" t="str">
            <v>Argamassa traço 1:2:8 (cimento, cal e areia média) para emboço/massa ú nica/assentamento de alvenaria de vedação, preparo mecânico com mistur ador de eixo horizontal de 600 kg</v>
          </cell>
          <cell r="C2240" t="str">
            <v>m³</v>
          </cell>
          <cell r="D2240">
            <v>307.04000000000002</v>
          </cell>
        </row>
        <row r="2241">
          <cell r="A2241" t="str">
            <v>87370</v>
          </cell>
          <cell r="B2241" t="str">
            <v>Argamassa traço 1:2:9 (cimento, cal e areia média) para emboço/massa ú nica/assentamento de alvenaria de vedação, preparo manual</v>
          </cell>
          <cell r="C2241" t="str">
            <v>m³</v>
          </cell>
          <cell r="D2241">
            <v>374.76</v>
          </cell>
        </row>
        <row r="2242">
          <cell r="A2242" t="str">
            <v>87337</v>
          </cell>
          <cell r="B2242" t="str">
            <v>Argamassa traço 1:2:9 (cimento, cal e areia média) para emboço/massa ú nica/assentamento de alvenaria de vedação, preparo mecânico com mistur ador de eixo horizontal de 300 kg</v>
          </cell>
          <cell r="C2242" t="str">
            <v>m³</v>
          </cell>
          <cell r="D2242">
            <v>303.86</v>
          </cell>
        </row>
        <row r="2243">
          <cell r="A2243" t="str">
            <v>87380</v>
          </cell>
          <cell r="B2243" t="str">
            <v>Argamassa traço 1:3 (cimento e areia grossa) com adição de emulsão pol imérica para chapisco rolado, preparo manual</v>
          </cell>
          <cell r="C2243" t="str">
            <v>m³</v>
          </cell>
          <cell r="D2243">
            <v>1872.33</v>
          </cell>
        </row>
        <row r="2244">
          <cell r="A2244" t="str">
            <v>87322</v>
          </cell>
          <cell r="B2244" t="str">
            <v>Argamassa traço 1:3 (cimento e areia grossa) com adição de emulsão pol imérica para chapisco rolado, preparo mecânico com betoneira 400 l. af _06/2014</v>
          </cell>
          <cell r="C2244" t="str">
            <v>m³</v>
          </cell>
          <cell r="D2244">
            <v>1819.99</v>
          </cell>
        </row>
        <row r="2245">
          <cell r="A2245" t="str">
            <v>87360</v>
          </cell>
          <cell r="B2245" t="str">
            <v>Argamassa traço 1:3 (cimento e areia grossa) com adição de emulsão pol imérica para chapisco rolado, preparo mecânico com misturador de eixo horizontal de 160 kg</v>
          </cell>
          <cell r="C2245" t="str">
            <v>m³</v>
          </cell>
          <cell r="D2245">
            <v>1800.37</v>
          </cell>
        </row>
        <row r="2246">
          <cell r="A2246" t="str">
            <v>87361</v>
          </cell>
          <cell r="B2246" t="str">
            <v>Argamassa traço 1:3 (cimento e areia grossa) com adição de emulsão pol imérica para chapisco rolado, preparo mecânico com misturador de eixo horizontal de 300 kg</v>
          </cell>
          <cell r="C2246" t="str">
            <v>m³</v>
          </cell>
          <cell r="D2246">
            <v>1782.62</v>
          </cell>
        </row>
        <row r="2247">
          <cell r="A2247" t="str">
            <v>87362</v>
          </cell>
          <cell r="B2247" t="str">
            <v>Argamassa traço 1:3 (cimento e areia grossa) com adição de emulsão pol imérica para chapisco rolado, preparo mecânico com misturador de eixo horizontal de 600 kg</v>
          </cell>
          <cell r="C2247" t="str">
            <v>m³</v>
          </cell>
          <cell r="D2247">
            <v>1780.13</v>
          </cell>
        </row>
        <row r="2248">
          <cell r="A2248" t="str">
            <v>87377</v>
          </cell>
          <cell r="B2248" t="str">
            <v>Argamassa traço 1:3 (cimento e areia grossa) para chapisco convenciona l, preparo manual</v>
          </cell>
          <cell r="C2248" t="str">
            <v>m³</v>
          </cell>
          <cell r="D2248">
            <v>364.81</v>
          </cell>
        </row>
        <row r="2249">
          <cell r="A2249" t="str">
            <v>87313</v>
          </cell>
          <cell r="B2249" t="str">
            <v>Argamassa traço 1:3 (cimento e areia grossa) para chapisco convenciona l, preparo mecânico com betoneira 400 l</v>
          </cell>
          <cell r="C2249" t="str">
            <v>m³</v>
          </cell>
          <cell r="D2249">
            <v>294.60000000000002</v>
          </cell>
        </row>
        <row r="2250">
          <cell r="A2250" t="str">
            <v>87352</v>
          </cell>
          <cell r="B2250" t="str">
            <v>Argamassa traço 1:3 (cimento e areia grossa) para chapisco convenciona l, preparo mecânico com misturador de eixo horizontal de 160 kg</v>
          </cell>
          <cell r="C2250" t="str">
            <v>m³</v>
          </cell>
          <cell r="D2250">
            <v>332.88</v>
          </cell>
        </row>
        <row r="2251">
          <cell r="A2251" t="str">
            <v>87353</v>
          </cell>
          <cell r="B2251" t="str">
            <v>Argamassa traço 1:3 (cimento e areia grossa) para chapisco convenciona l, preparo mecânico com misturador de eixo horizontal de 300 kg</v>
          </cell>
          <cell r="C2251" t="str">
            <v>m³</v>
          </cell>
          <cell r="D2251">
            <v>297.37</v>
          </cell>
        </row>
        <row r="2252">
          <cell r="A2252" t="str">
            <v>87354</v>
          </cell>
          <cell r="B2252" t="str">
            <v>Argamassa traço 1:3 (cimento e areia grossa) para chapisco convenciona l, preparo mecânico com misturador de eixo horizontal de 600 kg</v>
          </cell>
          <cell r="C2252" t="str">
            <v>m³</v>
          </cell>
          <cell r="D2252">
            <v>281.45999999999998</v>
          </cell>
        </row>
        <row r="2253">
          <cell r="A2253" t="str">
            <v>87372</v>
          </cell>
          <cell r="B2253" t="str">
            <v>Argamassa traço 1:3 (cimento e areia média) para contrapiso, preparo m anual</v>
          </cell>
          <cell r="C2253" t="str">
            <v>m³</v>
          </cell>
          <cell r="D2253">
            <v>465.49</v>
          </cell>
        </row>
        <row r="2254">
          <cell r="A2254" t="str">
            <v>87298</v>
          </cell>
          <cell r="B2254" t="str">
            <v>Argamassa traço 1:3 (cimento e areia média) para contrapiso, preparo m ecânico com betoneira 400 l</v>
          </cell>
          <cell r="C2254" t="str">
            <v>m³</v>
          </cell>
          <cell r="D2254">
            <v>401.4</v>
          </cell>
        </row>
        <row r="2255">
          <cell r="A2255" t="str">
            <v>87339</v>
          </cell>
          <cell r="B2255" t="str">
            <v>Argamassa traço 1:3 (cimento e areia média) para contrapiso, preparo m ecânico com misturador de eixo horizontal de 160 kg</v>
          </cell>
          <cell r="C2255" t="str">
            <v>m³</v>
          </cell>
          <cell r="D2255">
            <v>452.57</v>
          </cell>
        </row>
        <row r="2256">
          <cell r="A2256" t="str">
            <v>87340</v>
          </cell>
          <cell r="B2256" t="str">
            <v>Argamassa traço 1:3 (cimento e areia média) para contrapiso, preparo m ecânico com misturador de eixo horizontal de 300 kg</v>
          </cell>
          <cell r="C2256" t="str">
            <v>m³</v>
          </cell>
          <cell r="D2256">
            <v>391.96</v>
          </cell>
        </row>
        <row r="2257">
          <cell r="A2257" t="str">
            <v>87341</v>
          </cell>
          <cell r="B2257" t="str">
            <v>Argamassa traço 1:3 (cimento e areia média) para contrapiso, preparo m ecânico com misturador de eixo horizontal de 600 kg</v>
          </cell>
          <cell r="C2257" t="str">
            <v>m³</v>
          </cell>
          <cell r="D2257">
            <v>381.1</v>
          </cell>
        </row>
        <row r="2258">
          <cell r="A2258" t="str">
            <v>87371</v>
          </cell>
          <cell r="B2258" t="str">
            <v>Argamassa traço 1:3:12 (cimento, cal e areia média) para emboço/massa única/assentamento de alvenaria de vedação, preparo manual</v>
          </cell>
          <cell r="C2258" t="str">
            <v>m³</v>
          </cell>
          <cell r="D2258">
            <v>368.42</v>
          </cell>
        </row>
        <row r="2259">
          <cell r="A2259" t="str">
            <v>87295</v>
          </cell>
          <cell r="B2259" t="str">
            <v>Argamassa traço 1:3:12 (cimento, cal e areia média) para emboço/massa única/assentamento de alvenaria de vedação, preparo mecânico com beton eira 400 l</v>
          </cell>
          <cell r="C2259" t="str">
            <v>m³</v>
          </cell>
          <cell r="D2259">
            <v>309.48</v>
          </cell>
        </row>
        <row r="2260">
          <cell r="A2260" t="str">
            <v>87338</v>
          </cell>
          <cell r="B2260" t="str">
            <v>Argamassa traço 1:3:12 (cimento, cal e areia média) para emboço/massa única/assentamento de alvenaria de vedação, preparo mecânico com mistu rador de eixo horizontal de 600 kg</v>
          </cell>
          <cell r="C2260" t="str">
            <v>m³</v>
          </cell>
          <cell r="D2260">
            <v>293.5</v>
          </cell>
        </row>
        <row r="2261">
          <cell r="A2261" t="str">
            <v>87381</v>
          </cell>
          <cell r="B2261" t="str">
            <v>Argamassa traço 1:4 (cimento e areia grossa) com adição de emulsão pol imérica para chapisco rolado, preparo manual</v>
          </cell>
          <cell r="C2261" t="str">
            <v>m³</v>
          </cell>
          <cell r="D2261">
            <v>1838.16</v>
          </cell>
        </row>
        <row r="2262">
          <cell r="A2262" t="str">
            <v>87325</v>
          </cell>
          <cell r="B2262" t="str">
            <v>Argamassa traço 1:4 (cimento e areia grossa) com adição de emulsão pol imérica para chapisco rolado, preparo mecânico com betoneira 400 l. af _06/2014</v>
          </cell>
          <cell r="C2262" t="str">
            <v>m³</v>
          </cell>
          <cell r="D2262">
            <v>1781.07</v>
          </cell>
        </row>
        <row r="2263">
          <cell r="A2263" t="str">
            <v>87363</v>
          </cell>
          <cell r="B2263" t="str">
            <v>Argamassa traço 1:4 (cimento e areia grossa) com adição de emulsão pol imérica para chapisco rolado, preparo mecânico com misturador de eixo horizontal de 300 kg</v>
          </cell>
          <cell r="C2263" t="str">
            <v>m³</v>
          </cell>
          <cell r="D2263">
            <v>1768.38</v>
          </cell>
        </row>
        <row r="2264">
          <cell r="A2264" t="str">
            <v>87364</v>
          </cell>
          <cell r="B2264" t="str">
            <v>Argamassa traço 1:4 (cimento e areia grossa) com adição de emulsão pol imérica para chapisco rolado, preparo mecânico com misturador de eixo horizontal de 600 kg</v>
          </cell>
          <cell r="C2264" t="str">
            <v>m³</v>
          </cell>
          <cell r="D2264">
            <v>1743.1</v>
          </cell>
        </row>
        <row r="2265">
          <cell r="A2265" t="str">
            <v>87378</v>
          </cell>
          <cell r="B2265" t="str">
            <v>Argamassa traço 1:4 (cimento e areia grossa) para chapisco convenciona l, preparo manual</v>
          </cell>
          <cell r="C2265" t="str">
            <v>m³</v>
          </cell>
          <cell r="D2265">
            <v>328.92</v>
          </cell>
        </row>
        <row r="2266">
          <cell r="A2266" t="str">
            <v>87316</v>
          </cell>
          <cell r="B2266" t="str">
            <v>Argamassa traço 1:4 (cimento e areia grossa) para chapisco convenciona l, preparo mecânico com betoneira 400 l</v>
          </cell>
          <cell r="C2266" t="str">
            <v>m³</v>
          </cell>
          <cell r="D2266">
            <v>260.88</v>
          </cell>
        </row>
        <row r="2267">
          <cell r="A2267" t="str">
            <v>87355</v>
          </cell>
          <cell r="B2267" t="str">
            <v>Argamassa traço 1:4 (cimento e areia grossa) para chapisco convenciona l, preparo mecânico com misturador de eixo horizontal de 160 kg</v>
          </cell>
          <cell r="C2267" t="str">
            <v>m³</v>
          </cell>
          <cell r="D2267">
            <v>282.94</v>
          </cell>
        </row>
        <row r="2268">
          <cell r="A2268" t="str">
            <v>87356</v>
          </cell>
          <cell r="B2268" t="str">
            <v>Argamassa traço 1:4 (cimento e areia grossa) para chapisco convenciona l, preparo mecânico com misturador de eixo horizontal de 300 kg</v>
          </cell>
          <cell r="C2268" t="str">
            <v>m³</v>
          </cell>
          <cell r="D2268">
            <v>254.19</v>
          </cell>
        </row>
        <row r="2269">
          <cell r="A2269" t="str">
            <v>87357</v>
          </cell>
          <cell r="B2269" t="str">
            <v>Argamassa traço 1:4 (cimento e areia grossa) para chapisco convenciona l, preparo mecânico com misturador de eixo horizontal de 600 kg</v>
          </cell>
          <cell r="C2269" t="str">
            <v>m³</v>
          </cell>
          <cell r="D2269">
            <v>247.95</v>
          </cell>
        </row>
        <row r="2270">
          <cell r="A2270" t="str">
            <v>87373</v>
          </cell>
          <cell r="B2270" t="str">
            <v>Argamassa traço 1:4 (cimento e areia média) para contrapiso, preparo m anual</v>
          </cell>
          <cell r="C2270" t="str">
            <v>m³</v>
          </cell>
          <cell r="D2270">
            <v>416.88</v>
          </cell>
        </row>
        <row r="2271">
          <cell r="A2271" t="str">
            <v>87301</v>
          </cell>
          <cell r="B2271" t="str">
            <v>Argamassa traço 1:4 (cimento e areia média) para contrapiso, preparo m ecânico com betoneira 400 l</v>
          </cell>
          <cell r="C2271" t="str">
            <v>m³</v>
          </cell>
          <cell r="D2271">
            <v>351.07</v>
          </cell>
        </row>
        <row r="2272">
          <cell r="A2272" t="str">
            <v>87342</v>
          </cell>
          <cell r="B2272" t="str">
            <v>Argamassa traço 1:4 (cimento e areia média) para contrapiso, preparo m ecânico com misturador de eixo horizontal de 160 kg</v>
          </cell>
          <cell r="C2272" t="str">
            <v>m³</v>
          </cell>
          <cell r="D2272">
            <v>387.53</v>
          </cell>
        </row>
        <row r="2273">
          <cell r="A2273" t="str">
            <v>87343</v>
          </cell>
          <cell r="B2273" t="str">
            <v>Argamassa traço 1:4 (cimento e areia média) para contrapiso, preparo m ecânico com misturador de eixo horizontal de 300 kg</v>
          </cell>
          <cell r="C2273" t="str">
            <v>m³</v>
          </cell>
          <cell r="D2273">
            <v>348.33</v>
          </cell>
        </row>
        <row r="2274">
          <cell r="A2274" t="str">
            <v>87344</v>
          </cell>
          <cell r="B2274" t="str">
            <v>Argamassa traço 1:4 (cimento e areia média) para contrapiso, preparo m ecânico com misturador de eixo horizontal de 600 kg</v>
          </cell>
          <cell r="C2274" t="str">
            <v>m³</v>
          </cell>
          <cell r="D2274">
            <v>332.87</v>
          </cell>
        </row>
        <row r="2275">
          <cell r="A2275" t="str">
            <v>87379</v>
          </cell>
          <cell r="B2275" t="str">
            <v>Argamassa traço 1:5 (cimento e areia grossa) com adição de emulsão pol imérica para chapisco rolado, preparo manual</v>
          </cell>
          <cell r="C2275" t="str">
            <v>m³</v>
          </cell>
          <cell r="D2275">
            <v>1814.3</v>
          </cell>
        </row>
        <row r="2276">
          <cell r="A2276" t="str">
            <v>87319</v>
          </cell>
          <cell r="B2276" t="str">
            <v>Argamassa traço 1:5 (cimento e areia grossa) com adição de emulsão pol imérica para chapisco rolado, preparo mecânico com betoneira 400 l. af _06/2014</v>
          </cell>
          <cell r="C2276" t="str">
            <v>m³</v>
          </cell>
          <cell r="D2276">
            <v>1757.29</v>
          </cell>
        </row>
        <row r="2277">
          <cell r="A2277" t="str">
            <v>87358</v>
          </cell>
          <cell r="B2277" t="str">
            <v>Argamassa traço 1:5 (cimento e areia grossa) com adição de emulsão pol imérica para chapisco rolado, preparo mecânico com misturador de eixo horizontal de 300 kg</v>
          </cell>
          <cell r="C2277" t="str">
            <v>m³</v>
          </cell>
          <cell r="D2277">
            <v>1731.8</v>
          </cell>
        </row>
        <row r="2278">
          <cell r="A2278" t="str">
            <v>87359</v>
          </cell>
          <cell r="B2278" t="str">
            <v>Argamassa traço 1:5 (cimento e areia grossa) com adição de emulsão pol imérica para chapisco rolado, preparo mecânico com misturador de eixo horizontal de 600 kg</v>
          </cell>
          <cell r="C2278" t="str">
            <v>m³</v>
          </cell>
          <cell r="D2278">
            <v>1721.24</v>
          </cell>
        </row>
        <row r="2279">
          <cell r="A2279" t="str">
            <v>87376</v>
          </cell>
          <cell r="B2279" t="str">
            <v>Argamassa traço 1:5 (cimento e areia grossa) para chapisco convenciona l, preparo manual</v>
          </cell>
          <cell r="C2279" t="str">
            <v>m³</v>
          </cell>
          <cell r="D2279">
            <v>304.94</v>
          </cell>
        </row>
        <row r="2280">
          <cell r="A2280" t="str">
            <v>87310</v>
          </cell>
          <cell r="B2280" t="str">
            <v>Argamassa traço 1:5 (cimento e areia grossa) para chapisco convenciona l, preparo mecânico com betoneira 400 l</v>
          </cell>
          <cell r="C2280" t="str">
            <v>m³</v>
          </cell>
          <cell r="D2280">
            <v>232.93</v>
          </cell>
        </row>
        <row r="2281">
          <cell r="A2281" t="str">
            <v>87350</v>
          </cell>
          <cell r="B2281" t="str">
            <v>Argamassa traço 1:5 (cimento e areia grossa) para chapisco convenciona l, preparo mecânico com misturador de eixo horizontal de 300 kg</v>
          </cell>
          <cell r="C2281" t="str">
            <v>m³</v>
          </cell>
          <cell r="D2281">
            <v>253.62</v>
          </cell>
        </row>
        <row r="2282">
          <cell r="A2282" t="str">
            <v>87351</v>
          </cell>
          <cell r="B2282" t="str">
            <v>Argamassa traço 1:5 (cimento e areia grossa) para chapisco convenciona l, preparo mecânico com misturador de eixo horizontal de 600 kg</v>
          </cell>
          <cell r="C2282" t="str">
            <v>m³</v>
          </cell>
          <cell r="D2282">
            <v>228.48</v>
          </cell>
        </row>
        <row r="2283">
          <cell r="A2283" t="str">
            <v>87374</v>
          </cell>
          <cell r="B2283" t="str">
            <v>Argamassa traço 1:5 (cimento e areia média) para contrapiso, preparo m anual</v>
          </cell>
          <cell r="C2283" t="str">
            <v>m³</v>
          </cell>
          <cell r="D2283">
            <v>384.21</v>
          </cell>
        </row>
        <row r="2284">
          <cell r="A2284" t="str">
            <v>87304</v>
          </cell>
          <cell r="B2284" t="str">
            <v>Argamassa traço 1:5 (cimento e areia média) para contrapiso, preparo m ecânico com betoneira 400 l</v>
          </cell>
          <cell r="C2284" t="str">
            <v>m³</v>
          </cell>
          <cell r="D2284">
            <v>320.22000000000003</v>
          </cell>
        </row>
        <row r="2285">
          <cell r="A2285" t="str">
            <v>87345</v>
          </cell>
          <cell r="B2285" t="str">
            <v>Argamassa traço 1:5 (cimento e areia média) para contrapiso, preparo m ecânico com misturador de eixo horizontal de 160 kg</v>
          </cell>
          <cell r="C2285" t="str">
            <v>m³</v>
          </cell>
          <cell r="D2285">
            <v>338.15</v>
          </cell>
        </row>
        <row r="2286">
          <cell r="A2286" t="str">
            <v>87346</v>
          </cell>
          <cell r="B2286" t="str">
            <v>Argamassa traço 1:5 (cimento e areia média) para contrapiso, preparo m ecânico com misturador de eixo horizontal de 300 kg</v>
          </cell>
          <cell r="C2286" t="str">
            <v>m³</v>
          </cell>
          <cell r="D2286">
            <v>311.52</v>
          </cell>
        </row>
        <row r="2287">
          <cell r="A2287" t="str">
            <v>87347</v>
          </cell>
          <cell r="B2287" t="str">
            <v>Argamassa traço 1:5 (cimento e areia média) para contrapiso, preparo m ecânico com misturador de eixo horizontal de 600 kg</v>
          </cell>
          <cell r="C2287" t="str">
            <v>m³</v>
          </cell>
          <cell r="D2287">
            <v>303.02999999999997</v>
          </cell>
        </row>
        <row r="2288">
          <cell r="A2288" t="str">
            <v>87366</v>
          </cell>
          <cell r="B2288" t="str">
            <v>Argamassa traço 1:6 (cimento e areia média) com adição de plastificant e para emboço/massa única/assentamento de alvenaria de vedação, prepar o manual</v>
          </cell>
          <cell r="C2288" t="str">
            <v>m³</v>
          </cell>
          <cell r="D2288">
            <v>329.98</v>
          </cell>
        </row>
        <row r="2289">
          <cell r="A2289" t="str">
            <v>87283</v>
          </cell>
          <cell r="B2289" t="str">
            <v>Argamassa traço 1:6 (cimento e areia média) com adição de plastificant e para emboço/massa única/assentamento de alvenaria de vedação, prepar o mecânico com betoneira 400 l</v>
          </cell>
          <cell r="C2289" t="str">
            <v>m³</v>
          </cell>
          <cell r="D2289">
            <v>268.86</v>
          </cell>
        </row>
        <row r="2290">
          <cell r="A2290" t="str">
            <v>87329</v>
          </cell>
          <cell r="B2290" t="str">
            <v>Argamassa traço 1:6 (cimento e areia média) com adição de plastificant e para emboço/massa única/assentamento de alvenaria de vedação, prepar o mecânico com misturador de eixo horizontal de 300 kg</v>
          </cell>
          <cell r="C2290" t="str">
            <v>m³</v>
          </cell>
          <cell r="D2290">
            <v>282.5</v>
          </cell>
        </row>
        <row r="2291">
          <cell r="A2291" t="str">
            <v>87330</v>
          </cell>
          <cell r="B2291" t="str">
            <v>Argamassa traço 1:6 (cimento e areia média) com adição de plastificant e para emboço/massa única/assentamento de alvenaria de vedação, prepar o mecânico com misturador de eixo horizontal de 600 kg</v>
          </cell>
          <cell r="C2291" t="str">
            <v>m³</v>
          </cell>
          <cell r="D2291">
            <v>255.52</v>
          </cell>
        </row>
        <row r="2292">
          <cell r="A2292" t="str">
            <v>87375</v>
          </cell>
          <cell r="B2292" t="str">
            <v>Argamassa traço 1:6 (cimento e areia média) para contrapiso, preparo m anual</v>
          </cell>
          <cell r="C2292" t="str">
            <v>m³</v>
          </cell>
          <cell r="D2292">
            <v>357.62</v>
          </cell>
        </row>
        <row r="2293">
          <cell r="A2293" t="str">
            <v>87307</v>
          </cell>
          <cell r="B2293" t="str">
            <v>Argamassa traço 1:6 (cimento e areia média) para contrapiso, preparo m ecânico com betoneira 400 l</v>
          </cell>
          <cell r="C2293" t="str">
            <v>m³</v>
          </cell>
          <cell r="D2293">
            <v>294.63</v>
          </cell>
        </row>
        <row r="2294">
          <cell r="A2294" t="str">
            <v>87348</v>
          </cell>
          <cell r="B2294" t="str">
            <v>Argamassa traço 1:6 (cimento e areia média) para contrapiso, preparo m ecânico com misturador de eixo horizontal de 160 kg</v>
          </cell>
          <cell r="C2294" t="str">
            <v>m³</v>
          </cell>
          <cell r="D2294">
            <v>311.39999999999998</v>
          </cell>
        </row>
        <row r="2295">
          <cell r="A2295" t="str">
            <v>87349</v>
          </cell>
          <cell r="B2295" t="str">
            <v>Argamassa traço 1:6 (cimento e areia média) para contrapiso, preparo m ecânico com misturador de eixo horizontal de 600 kg</v>
          </cell>
          <cell r="C2295" t="str">
            <v>m³</v>
          </cell>
          <cell r="D2295">
            <v>277.45999999999998</v>
          </cell>
        </row>
        <row r="2296">
          <cell r="A2296" t="str">
            <v>87365</v>
          </cell>
          <cell r="B2296" t="str">
            <v>Argamassa traço 1:7 (cimento e areia média) com adição de plastificant e para emboço/massa única/assentamento de alvenaria de vedação, prepar o manual</v>
          </cell>
          <cell r="C2296" t="str">
            <v>m³</v>
          </cell>
          <cell r="D2296">
            <v>313.91000000000003</v>
          </cell>
        </row>
        <row r="2297">
          <cell r="A2297" t="str">
            <v>87280</v>
          </cell>
          <cell r="B2297" t="str">
            <v>Argamassa traço 1:7 (cimento e areia média) com adição de plastificant e para emboço/massa única/assentamento de alvenaria de vedação, prepar o mecânico com betoneira 400 l</v>
          </cell>
          <cell r="C2297" t="str">
            <v>m³</v>
          </cell>
          <cell r="D2297">
            <v>247.69</v>
          </cell>
        </row>
        <row r="2298">
          <cell r="A2298" t="str">
            <v>87327</v>
          </cell>
          <cell r="B2298" t="str">
            <v>Argamassa traço 1:7 (cimento e areia média) com adição de plastificant e para emboço/massa única/assentamento de alvenaria de vedação, prepar o mecânico com misturador de eixo horizontal de 300 kg</v>
          </cell>
          <cell r="C2298" t="str">
            <v>m³</v>
          </cell>
          <cell r="D2298">
            <v>260.43</v>
          </cell>
        </row>
        <row r="2299">
          <cell r="A2299" t="str">
            <v>87328</v>
          </cell>
          <cell r="B2299" t="str">
            <v>Argamassa traço 1:7 (cimento e areia média) com adição de plastificant e para emboço/massa única/assentamento de alvenaria de vedação, prepar o mecânico com misturador de eixo horizontal de 600 kg</v>
          </cell>
          <cell r="C2299" t="str">
            <v>m³</v>
          </cell>
          <cell r="D2299">
            <v>235.41</v>
          </cell>
        </row>
        <row r="2300">
          <cell r="A2300" t="str">
            <v>88544</v>
          </cell>
          <cell r="B2300" t="str">
            <v>Armacao secundaria ou rex completa para duas linhas-fornecimento e ins talacao.</v>
          </cell>
          <cell r="C2300" t="str">
            <v>un</v>
          </cell>
          <cell r="D2300">
            <v>76.97</v>
          </cell>
        </row>
        <row r="2301">
          <cell r="A2301" t="str">
            <v>88545</v>
          </cell>
          <cell r="B2301" t="str">
            <v>Armacao secundaria ou rex completa para quatro linhas-fornecimento e i nstalacao.</v>
          </cell>
          <cell r="C2301" t="str">
            <v>un</v>
          </cell>
          <cell r="D2301">
            <v>154.1</v>
          </cell>
        </row>
        <row r="2302">
          <cell r="A2302" t="str">
            <v>88543</v>
          </cell>
          <cell r="B2302" t="str">
            <v>Armacao secundaria ou rex completa para treslinhas-fornecimento e inst alacao.</v>
          </cell>
          <cell r="C2302" t="str">
            <v>un</v>
          </cell>
          <cell r="D2302">
            <v>131.71</v>
          </cell>
        </row>
        <row r="2303">
          <cell r="A2303" t="str">
            <v>88245</v>
          </cell>
          <cell r="B2303" t="str">
            <v>Armador com encargos complementares</v>
          </cell>
          <cell r="C2303" t="str">
            <v>h</v>
          </cell>
          <cell r="D2303">
            <v>13.98</v>
          </cell>
        </row>
        <row r="2304">
          <cell r="A2304" t="str">
            <v>88246</v>
          </cell>
          <cell r="B2304" t="str">
            <v>Assentador de tubos com encargos complementares</v>
          </cell>
          <cell r="C2304" t="str">
            <v>h</v>
          </cell>
          <cell r="D2304">
            <v>18.12</v>
          </cell>
        </row>
        <row r="2305">
          <cell r="A2305" t="str">
            <v>88247</v>
          </cell>
          <cell r="B2305" t="str">
            <v>Auxiliar de eletricista com encargos complementares</v>
          </cell>
          <cell r="C2305" t="str">
            <v>h</v>
          </cell>
          <cell r="D2305">
            <v>12.07</v>
          </cell>
        </row>
        <row r="2306">
          <cell r="A2306" t="str">
            <v>88248</v>
          </cell>
          <cell r="B2306" t="str">
            <v>Auxiliar de encanador ou bombeiro hidráulico com encargos complementar es</v>
          </cell>
          <cell r="C2306" t="str">
            <v>h</v>
          </cell>
          <cell r="D2306">
            <v>11.49</v>
          </cell>
        </row>
        <row r="2307">
          <cell r="A2307" t="str">
            <v>88249</v>
          </cell>
          <cell r="B2307" t="str">
            <v>Auxiliar de laboratório com encargos complementares</v>
          </cell>
          <cell r="C2307" t="str">
            <v>h</v>
          </cell>
          <cell r="D2307">
            <v>12.25</v>
          </cell>
        </row>
        <row r="2308">
          <cell r="A2308" t="str">
            <v>88250</v>
          </cell>
          <cell r="B2308" t="str">
            <v>Auxiliar de mecânico com encargos complementares</v>
          </cell>
          <cell r="C2308" t="str">
            <v>h</v>
          </cell>
          <cell r="D2308">
            <v>10.17</v>
          </cell>
        </row>
        <row r="2309">
          <cell r="A2309" t="str">
            <v>88251</v>
          </cell>
          <cell r="B2309" t="str">
            <v>Auxiliar de serralheiro com encargos complementares</v>
          </cell>
          <cell r="C2309" t="str">
            <v>h</v>
          </cell>
          <cell r="D2309">
            <v>11.08</v>
          </cell>
        </row>
        <row r="2310">
          <cell r="A2310" t="str">
            <v>88252</v>
          </cell>
          <cell r="B2310" t="str">
            <v>Auxiliar de serviços gerais com encargos complementares</v>
          </cell>
          <cell r="C2310" t="str">
            <v>h</v>
          </cell>
          <cell r="D2310">
            <v>11.26</v>
          </cell>
        </row>
        <row r="2311">
          <cell r="A2311" t="str">
            <v>88253</v>
          </cell>
          <cell r="B2311" t="str">
            <v>Auxiliar de topógrafo com encargos complementares</v>
          </cell>
          <cell r="C2311" t="str">
            <v>h</v>
          </cell>
          <cell r="D2311">
            <v>16</v>
          </cell>
        </row>
        <row r="2312">
          <cell r="A2312" t="str">
            <v>88255</v>
          </cell>
          <cell r="B2312" t="str">
            <v>Auxiliar técnico de engenharia com encargos complementares</v>
          </cell>
          <cell r="C2312" t="str">
            <v>h</v>
          </cell>
          <cell r="D2312">
            <v>24.65</v>
          </cell>
        </row>
        <row r="2313">
          <cell r="A2313" t="str">
            <v>88256</v>
          </cell>
          <cell r="B2313" t="str">
            <v>Azulejista ou ladrilhista com encargos complementares</v>
          </cell>
          <cell r="C2313" t="str">
            <v>h</v>
          </cell>
          <cell r="D2313">
            <v>13.07</v>
          </cell>
        </row>
        <row r="2314">
          <cell r="A2314" t="str">
            <v>86895</v>
          </cell>
          <cell r="B2314" t="str">
            <v>Bancada de granito cinza polido para lavatório 0,50 x 0,60 m - forneci mento e instalação</v>
          </cell>
          <cell r="C2314" t="str">
            <v>un</v>
          </cell>
          <cell r="D2314">
            <v>232.25</v>
          </cell>
        </row>
        <row r="2315">
          <cell r="A2315" t="str">
            <v>86889</v>
          </cell>
          <cell r="B2315" t="str">
            <v>Bancada de granito cinza polido para pia de cozinha 1,50 x 0,60 m - fo rnecimento e instalação</v>
          </cell>
          <cell r="C2315" t="str">
            <v>un</v>
          </cell>
          <cell r="D2315">
            <v>465.76</v>
          </cell>
        </row>
        <row r="2316">
          <cell r="A2316" t="str">
            <v>86899</v>
          </cell>
          <cell r="B2316" t="str">
            <v>Bancada de mármore branco polido para lavatório 0,50 x 0,60 m - fornec imento e instalação</v>
          </cell>
          <cell r="C2316" t="str">
            <v>un</v>
          </cell>
          <cell r="D2316">
            <v>236.86</v>
          </cell>
        </row>
        <row r="2317">
          <cell r="A2317" t="str">
            <v>86893</v>
          </cell>
          <cell r="B2317" t="str">
            <v>Bancada de mármore branco polido para pia de cozinha 1,50 x 0,60 m - f ornecimento e instalação</v>
          </cell>
          <cell r="C2317" t="str">
            <v>un</v>
          </cell>
          <cell r="D2317">
            <v>478.07</v>
          </cell>
        </row>
        <row r="2318">
          <cell r="A2318" t="str">
            <v>86894</v>
          </cell>
          <cell r="B2318" t="str">
            <v>Bancada de mármore sintético 120 x 60cm, com cuba integrada - fornecim ento e instalação</v>
          </cell>
          <cell r="C2318" t="str">
            <v>un</v>
          </cell>
          <cell r="D2318">
            <v>211.04</v>
          </cell>
        </row>
        <row r="2319">
          <cell r="A2319" t="str">
            <v>86934</v>
          </cell>
          <cell r="B2319" t="str">
            <v>Bancada de mármore sintético 120 x 60cm, com cuba integrada, incluso s ifão tipo flexível em pvc, válvula em plástico cromado tipo americana e torneira cromada longa, de parede, padrão popular - fornecimento e i nstalação</v>
          </cell>
          <cell r="C2319" t="str">
            <v>un</v>
          </cell>
          <cell r="D2319">
            <v>264.98</v>
          </cell>
        </row>
        <row r="2320">
          <cell r="A2320" t="str">
            <v>86933</v>
          </cell>
          <cell r="B2320" t="str">
            <v>Bancada de mármore sintético 120 x 60cm, com cuba integrada, incluso s ifão tipo garrafa em pvc, válvula em plástico cromado tipo americana e torneira cromada longa, de parede, padrão popular - fornecimento e in stalação</v>
          </cell>
          <cell r="C2320" t="str">
            <v>un</v>
          </cell>
          <cell r="D2320">
            <v>271.06</v>
          </cell>
        </row>
        <row r="2321">
          <cell r="A2321" t="str">
            <v>87446</v>
          </cell>
          <cell r="B2321" t="str">
            <v>Betoneira, capacidade nominal 400l, capacidade de mistura 310l, motor a diesel potência 5hp, sem carregador - chi diurno</v>
          </cell>
          <cell r="C2321" t="str">
            <v>chi</v>
          </cell>
          <cell r="D2321">
            <v>0.36</v>
          </cell>
        </row>
        <row r="2322">
          <cell r="A2322" t="str">
            <v>86900</v>
          </cell>
          <cell r="B2322" t="str">
            <v>Cuba de embutir de aço inoxidável média - fornecimento e instalação</v>
          </cell>
          <cell r="C2322" t="str">
            <v>un</v>
          </cell>
          <cell r="D2322">
            <v>120.62</v>
          </cell>
        </row>
        <row r="2323">
          <cell r="A2323" t="str">
            <v>86878</v>
          </cell>
          <cell r="B2323" t="str">
            <v>Válvula em metal cromado tipo americana 3.1/2" x 1.1/2" para pia - fornecimento e instalação. af_12/2013</v>
          </cell>
          <cell r="C2323" t="str">
            <v>un</v>
          </cell>
          <cell r="D2323">
            <v>65.87</v>
          </cell>
        </row>
        <row r="2324">
          <cell r="A2324" t="str">
            <v>86881</v>
          </cell>
          <cell r="B2324" t="str">
            <v>Sifão do tipo garrafa em metal cromado 1 x 1.1/2</v>
          </cell>
          <cell r="C2324" t="str">
            <v>un</v>
          </cell>
          <cell r="D2324">
            <v>188.85</v>
          </cell>
        </row>
        <row r="2325">
          <cell r="A2325" t="str">
            <v>87445</v>
          </cell>
          <cell r="B2325" t="str">
            <v>Betoneira, capacidade nominal 400l, capacidade de mistura 310l, motor a diesel potência 5hp, sem carregador - chp diurno</v>
          </cell>
          <cell r="C2325" t="str">
            <v>chp</v>
          </cell>
          <cell r="D2325">
            <v>3.05</v>
          </cell>
        </row>
        <row r="2326">
          <cell r="A2326" t="str">
            <v>87441</v>
          </cell>
          <cell r="B2326" t="str">
            <v>Betoneira, capacidade nominal 400l, capacidade de mistura 310l, motor a diesel potência 5hp, sem carregador - depreciação</v>
          </cell>
          <cell r="C2326" t="str">
            <v>h</v>
          </cell>
          <cell r="D2326">
            <v>0.28999999999999998</v>
          </cell>
        </row>
        <row r="2327">
          <cell r="A2327" t="str">
            <v>87442</v>
          </cell>
          <cell r="B2327" t="str">
            <v>Betoneira, capacidade nominal 400l, capacidade de mistura 310l, motor a diesel potência 5hp, sem carregador - juros</v>
          </cell>
          <cell r="C2327" t="str">
            <v>h</v>
          </cell>
          <cell r="D2327">
            <v>0.06</v>
          </cell>
        </row>
        <row r="2328">
          <cell r="A2328" t="str">
            <v>87443</v>
          </cell>
          <cell r="B2328" t="str">
            <v>Betoneira, capacidade nominal 400l, capacidade de mistura 310l, motor a diesel potência 5hp, sem carregador - manutenção</v>
          </cell>
          <cell r="C2328" t="str">
            <v>h</v>
          </cell>
          <cell r="D2328">
            <v>0.24</v>
          </cell>
        </row>
        <row r="2329">
          <cell r="A2329" t="str">
            <v>87444</v>
          </cell>
          <cell r="B2329" t="str">
            <v>Betoneira, capacidade nominal 400l, capacidade de mistura 310l, motor a diesel potência 5hp, sem carregador - materiais na operação</v>
          </cell>
          <cell r="C2329" t="str">
            <v>h</v>
          </cell>
          <cell r="D2329">
            <v>2.4500000000000002</v>
          </cell>
        </row>
        <row r="2330">
          <cell r="A2330" t="str">
            <v>88257</v>
          </cell>
          <cell r="B2330" t="str">
            <v>Blaster, dinamitador ou cabo de fogo com encargos complementares</v>
          </cell>
          <cell r="C2330" t="str">
            <v>h</v>
          </cell>
          <cell r="D2330">
            <v>15.54</v>
          </cell>
        </row>
        <row r="2331">
          <cell r="A2331" t="str">
            <v>88258</v>
          </cell>
          <cell r="B2331" t="str">
            <v>Cadastrista de usuários com encargos complementares</v>
          </cell>
          <cell r="C2331" t="str">
            <v>h</v>
          </cell>
          <cell r="D2331">
            <v>20.25</v>
          </cell>
        </row>
        <row r="2332">
          <cell r="A2332" t="str">
            <v>88503</v>
          </cell>
          <cell r="B2332" t="str">
            <v>Caixa d´água em polietileno, 1000 litros, com acessórios</v>
          </cell>
          <cell r="C2332" t="str">
            <v>un</v>
          </cell>
          <cell r="D2332">
            <v>596.05999999999995</v>
          </cell>
        </row>
        <row r="2333">
          <cell r="A2333" t="str">
            <v>88504</v>
          </cell>
          <cell r="B2333" t="str">
            <v>Caixa d´agua em polietileno, 500 litros, com acessórios</v>
          </cell>
          <cell r="C2333" t="str">
            <v>un</v>
          </cell>
          <cell r="D2333">
            <v>468.73</v>
          </cell>
        </row>
        <row r="2334">
          <cell r="A2334" t="str">
            <v>88259</v>
          </cell>
          <cell r="B2334" t="str">
            <v>Calafetador/calafate com encargos complementares</v>
          </cell>
          <cell r="C2334" t="str">
            <v>h</v>
          </cell>
          <cell r="D2334">
            <v>13.34</v>
          </cell>
        </row>
        <row r="2335">
          <cell r="A2335" t="str">
            <v>88260</v>
          </cell>
          <cell r="B2335" t="str">
            <v>Calceteiro com encargos complementares</v>
          </cell>
          <cell r="C2335" t="str">
            <v>h</v>
          </cell>
          <cell r="D2335">
            <v>13.19</v>
          </cell>
        </row>
        <row r="2336">
          <cell r="A2336" t="str">
            <v>88261</v>
          </cell>
          <cell r="B2336" t="str">
            <v>Carpinteiro de esquadria com encargos complementares</v>
          </cell>
          <cell r="C2336" t="str">
            <v>h</v>
          </cell>
          <cell r="D2336">
            <v>13.83</v>
          </cell>
        </row>
        <row r="2337">
          <cell r="A2337" t="str">
            <v>88262</v>
          </cell>
          <cell r="B2337" t="str">
            <v>Carpinteiro de formas com encargos complementares</v>
          </cell>
          <cell r="C2337" t="str">
            <v>h</v>
          </cell>
          <cell r="D2337">
            <v>13.98</v>
          </cell>
        </row>
        <row r="2338">
          <cell r="A2338" t="str">
            <v>88263</v>
          </cell>
          <cell r="B2338" t="str">
            <v>Cavouqueiro ou operador perfuratriz/rompedor com encargos complementar es</v>
          </cell>
          <cell r="C2338" t="str">
            <v>h</v>
          </cell>
          <cell r="D2338">
            <v>10.6</v>
          </cell>
        </row>
        <row r="2339">
          <cell r="A2339" t="str">
            <v>87887</v>
          </cell>
          <cell r="B2339" t="str">
            <v>Chapisco aplicado no teto, com desempenadeira dentada. argamassa indus trializada com preparo em misturador 300 kg</v>
          </cell>
          <cell r="C2339" t="str">
            <v>m²</v>
          </cell>
          <cell r="D2339">
            <v>21.99</v>
          </cell>
        </row>
        <row r="2340">
          <cell r="A2340" t="str">
            <v>87886</v>
          </cell>
          <cell r="B2340" t="str">
            <v>Chapisco aplicado no teto, com desempenadeira dentada. argamassa indus trializada com preparo manual</v>
          </cell>
          <cell r="C2340" t="str">
            <v>m²</v>
          </cell>
          <cell r="D2340">
            <v>22.46</v>
          </cell>
        </row>
        <row r="2341">
          <cell r="A2341" t="str">
            <v>87884</v>
          </cell>
          <cell r="B2341" t="str">
            <v>Chapisco aplicado no teto, com rolo para textura acrílica. argamassa i ndustrializada com preparo manual</v>
          </cell>
          <cell r="C2341" t="str">
            <v>m²</v>
          </cell>
          <cell r="D2341">
            <v>10.46</v>
          </cell>
        </row>
        <row r="2342">
          <cell r="A2342" t="str">
            <v>87882</v>
          </cell>
          <cell r="B2342" t="str">
            <v>Chapisco aplicado no teto, com rolo para textura acrílica. argamassa t raço 1:4 e emulsão polimérica (adesivo) com preparo em betoneira 400l</v>
          </cell>
          <cell r="C2342" t="str">
            <v>m²</v>
          </cell>
          <cell r="D2342">
            <v>3.24</v>
          </cell>
        </row>
        <row r="2343">
          <cell r="A2343" t="str">
            <v>87881</v>
          </cell>
          <cell r="B2343" t="str">
            <v>Chapisco aplicado no teto, com rolo para textura acrílica. argamassa t raço 1:4 e emulsão polimérica (adesivo) com preparo manual</v>
          </cell>
          <cell r="C2343" t="str">
            <v>m²</v>
          </cell>
          <cell r="D2343">
            <v>3.33</v>
          </cell>
        </row>
        <row r="2344">
          <cell r="A2344" t="str">
            <v>87872</v>
          </cell>
          <cell r="B2344" t="str">
            <v>Chapisco aplicado somente em pilares e vigas das paredes internas, com desempenadeira dentada. argamassa industrializada com preparo em mist urador 300 kg</v>
          </cell>
          <cell r="C2344" t="str">
            <v>m²</v>
          </cell>
          <cell r="D2344">
            <v>18.309999999999999</v>
          </cell>
        </row>
        <row r="2345">
          <cell r="A2345" t="str">
            <v>87871</v>
          </cell>
          <cell r="B2345" t="str">
            <v>Chapisco aplicado somente em pilares e vigas das paredes internas, com desempenadeira dentada. argamassa industrializada com preparo manual</v>
          </cell>
          <cell r="C2345" t="str">
            <v>m²</v>
          </cell>
          <cell r="D2345">
            <v>18.79</v>
          </cell>
        </row>
        <row r="2346">
          <cell r="A2346" t="str">
            <v>87885</v>
          </cell>
          <cell r="B2346" t="str">
            <v>Chapisco aplicado somente em pilares e vigas das paredes internas, com rolo para textura acrílica. argamassa industrializada com preparo em misturador 300 kg</v>
          </cell>
          <cell r="C2346" t="str">
            <v>m²</v>
          </cell>
          <cell r="D2346">
            <v>10.25</v>
          </cell>
        </row>
        <row r="2347">
          <cell r="A2347" t="str">
            <v>87911</v>
          </cell>
          <cell r="B2347" t="str">
            <v>Chapisco aplicado somente na estrutura de concreto da fachada, com des empenadeira dentada. argamassa industrializada com preparo em misturad or 300 kg</v>
          </cell>
          <cell r="C2347" t="str">
            <v>m²</v>
          </cell>
          <cell r="D2347">
            <v>21.94</v>
          </cell>
        </row>
        <row r="2348">
          <cell r="A2348" t="str">
            <v>87910</v>
          </cell>
          <cell r="B2348" t="str">
            <v>Chapisco aplicado somente na estrutura de concreto da fachada, com des empenadeira dentada. argamassa industrializada com preparo manual</v>
          </cell>
          <cell r="C2348" t="str">
            <v>m²</v>
          </cell>
          <cell r="D2348">
            <v>22.42</v>
          </cell>
        </row>
        <row r="2349">
          <cell r="A2349" t="str">
            <v>87905</v>
          </cell>
          <cell r="B2349" t="str">
            <v>Chapisco aplicado tanto em pilares e vigas de concreto como em alvenar ia de fachada com presença de vãos, com colher de pedreiro. argamassa traço 1:3 com preparo em betoneira 400l</v>
          </cell>
          <cell r="C2349" t="str">
            <v>m²</v>
          </cell>
          <cell r="D2349">
            <v>4.84</v>
          </cell>
        </row>
        <row r="2350">
          <cell r="A2350" t="str">
            <v>87904</v>
          </cell>
          <cell r="B2350" t="str">
            <v>Chapisco aplicado tanto em pilares e vigas de concreto como em alvenar ia de fachada com presença de vãos, com colher de pedreiro. argamassa traço 1:3 com preparo manual</v>
          </cell>
          <cell r="C2350" t="str">
            <v>m²</v>
          </cell>
          <cell r="D2350">
            <v>5.13</v>
          </cell>
        </row>
        <row r="2351">
          <cell r="A2351" t="str">
            <v>87903</v>
          </cell>
          <cell r="B2351" t="str">
            <v>Chapisco aplicado tanto em pilares e vigas de concreto como em alvenar ia de fachada com presença de vãos, com rolo para textura acrílica. ar gamassa industrializada com preparo em misturador 300 kg</v>
          </cell>
          <cell r="C2351" t="str">
            <v>m²</v>
          </cell>
          <cell r="D2351">
            <v>11.81</v>
          </cell>
        </row>
        <row r="2352">
          <cell r="A2352" t="str">
            <v>87902</v>
          </cell>
          <cell r="B2352" t="str">
            <v>Chapisco aplicado tanto em pilares e vigas de concreto como em alvenar ia de fachada com presença de vãos, com rolo para textura acrílica. ar gamassa industrializada com preparo manual</v>
          </cell>
          <cell r="C2352" t="str">
            <v>m²</v>
          </cell>
          <cell r="D2352">
            <v>12.02</v>
          </cell>
        </row>
        <row r="2353">
          <cell r="A2353" t="str">
            <v>87900</v>
          </cell>
          <cell r="B2353" t="str">
            <v>Chapisco aplicado tanto em pilares e vigas de concreto como em alvenar ia de fachada com presença de vãos, com rolo para textura acrílica. ar gamassa traço 1:4 e emulsão polimérica (adesivo) com preparo em betone ira 400l</v>
          </cell>
          <cell r="C2353" t="str">
            <v>m²</v>
          </cell>
          <cell r="D2353">
            <v>4.8</v>
          </cell>
        </row>
        <row r="2354">
          <cell r="A2354" t="str">
            <v>87899</v>
          </cell>
          <cell r="B2354" t="str">
            <v>Chapisco aplicado tanto em pilares e vigas de concreto como em alvenar ia de fachada com presença de vãos, com rolo para textura acrílica. ar gamassa traço 1:4 e emulsão polimérica (adesivo) com preparo manual. a f_06/2014</v>
          </cell>
          <cell r="C2354" t="str">
            <v>m²</v>
          </cell>
          <cell r="D2354">
            <v>4.88</v>
          </cell>
        </row>
        <row r="2355">
          <cell r="A2355" t="str">
            <v>87894</v>
          </cell>
          <cell r="B2355" t="str">
            <v>Chapisco aplicado tanto em pilares e vigas de concreto como em alvenar ia de fachada sem presença de vãos, com colher de pedreiro. argamassa traço 1:3 com preparo em betoneira 400l</v>
          </cell>
          <cell r="C2355" t="str">
            <v>m²</v>
          </cell>
          <cell r="D2355">
            <v>3.68</v>
          </cell>
        </row>
        <row r="2356">
          <cell r="A2356" t="str">
            <v>87893</v>
          </cell>
          <cell r="B2356" t="str">
            <v>Chapisco aplicado tanto em pilares e vigas de concreto como em alvenar ia de fachada sem presença de vãos, com colher de pedreiro. argamassa traço 1:3 com preparo manual</v>
          </cell>
          <cell r="C2356" t="str">
            <v>m²</v>
          </cell>
          <cell r="D2356">
            <v>3.97</v>
          </cell>
        </row>
        <row r="2357">
          <cell r="A2357" t="str">
            <v>87892</v>
          </cell>
          <cell r="B2357" t="str">
            <v>Chapisco aplicado tanto em pilares e vigas de concreto como em alvenar ia de fachada sem presença de vãos, com rolo para textura acrílica. ar gamassa industrializada com preparo em misturador 300 kg</v>
          </cell>
          <cell r="C2357" t="str">
            <v>m²</v>
          </cell>
          <cell r="D2357">
            <v>11.11</v>
          </cell>
        </row>
        <row r="2358">
          <cell r="A2358" t="str">
            <v>87891</v>
          </cell>
          <cell r="B2358" t="str">
            <v>Chapisco aplicado tanto em pilares e vigas de concreto como em alvenar ia de fachada sem presença de vãos, com rolo para textura acrílica. ar gamassa industrializada com preparo manual</v>
          </cell>
          <cell r="C2358" t="str">
            <v>m²</v>
          </cell>
          <cell r="D2358">
            <v>11.32</v>
          </cell>
        </row>
        <row r="2359">
          <cell r="A2359" t="str">
            <v>87889</v>
          </cell>
          <cell r="B2359" t="str">
            <v>Chapisco aplicado tanto em pilares e vigas de concreto como em alvenar ia de fachada sem presença de vãos, com rolo para textura acrílica. ar gamassa traço 1:4 e emulsão polimérica (adesivo) com preparo em betone ira 400l</v>
          </cell>
          <cell r="C2359" t="str">
            <v>m²</v>
          </cell>
          <cell r="D2359">
            <v>4.0999999999999996</v>
          </cell>
        </row>
        <row r="2360">
          <cell r="A2360" t="str">
            <v>87888</v>
          </cell>
          <cell r="B2360" t="str">
            <v>Chapisco aplicado tanto em pilares e vigas de concreto como em alvenar ia de fachada sem presença de vãos, com rolo para textura acrílica. ar gamassa traço 1:4 e emulsão polimérica (adesivo) com preparo manual. a f_06/2014</v>
          </cell>
          <cell r="C2360" t="str">
            <v>m²</v>
          </cell>
          <cell r="D2360">
            <v>4.1900000000000004</v>
          </cell>
        </row>
        <row r="2361">
          <cell r="A2361" t="str">
            <v>87879</v>
          </cell>
          <cell r="B2361" t="str">
            <v>Chapisco aplicado tanto em pilares e vigas de concreto como em alvenarias de paredes internas, com colher de pedreiro. argamassa traço 1:3 com preparo em betoneira 400l</v>
          </cell>
          <cell r="C2361" t="str">
            <v>m²</v>
          </cell>
          <cell r="D2361">
            <v>2.29</v>
          </cell>
        </row>
        <row r="2362">
          <cell r="A2362" t="str">
            <v>87878</v>
          </cell>
          <cell r="B2362" t="str">
            <v>Chapisco aplicado tanto em pilares e vigas de concreto como em alvenar ias de paredes internas, com colher de pedreiro. argamassa traço 1:3 c om preparo manual</v>
          </cell>
          <cell r="C2362" t="str">
            <v>m²</v>
          </cell>
          <cell r="D2362">
            <v>2.59</v>
          </cell>
        </row>
        <row r="2363">
          <cell r="A2363" t="str">
            <v>87877</v>
          </cell>
          <cell r="B2363" t="str">
            <v>Chapisco aplicado tanto em pilares e vigas de concreto como em alvenar ias de paredes internas, com rolo para textura acrílica. argamassa ind ustrializada com preparo em misturador 300 kg</v>
          </cell>
          <cell r="C2363" t="str">
            <v>m²</v>
          </cell>
          <cell r="D2363">
            <v>10.31</v>
          </cell>
        </row>
        <row r="2364">
          <cell r="A2364" t="str">
            <v>87876</v>
          </cell>
          <cell r="B2364" t="str">
            <v>Chapisco aplicado tanto em pilares e vigas de concreto como em alvenar ias de paredes internas, com rolo para textura acrílica. argamassa ind ustrializada com preparo manual</v>
          </cell>
          <cell r="C2364" t="str">
            <v>m²</v>
          </cell>
          <cell r="D2364">
            <v>10.52</v>
          </cell>
        </row>
        <row r="2365">
          <cell r="A2365" t="str">
            <v>87874</v>
          </cell>
          <cell r="B2365" t="str">
            <v>Chapisco aplicado tanto em pilares e vigas de concreto como em alvenar ias de paredes internas, com rolo para textura acrílica. argamassa tra ço 1:4 e emulsão polimérica (adesivo) com preparo em betoneira 400l. a f_06/2014</v>
          </cell>
          <cell r="C2365" t="str">
            <v>m²</v>
          </cell>
          <cell r="D2365">
            <v>3.3</v>
          </cell>
        </row>
        <row r="2366">
          <cell r="A2366" t="str">
            <v>87873</v>
          </cell>
          <cell r="B2366" t="str">
            <v>Chapisco aplicado tanto em pilares e vigas de concreto como em alvenar ias de paredes internas, com rolo para textura acrílica. argamassa tra ço 1:4 e emulsão polimérica (adesivo) com preparo manual</v>
          </cell>
          <cell r="C2366" t="str">
            <v>m²</v>
          </cell>
          <cell r="D2366">
            <v>3.39</v>
          </cell>
        </row>
        <row r="2367">
          <cell r="A2367" t="str">
            <v>88547</v>
          </cell>
          <cell r="B2367" t="str">
            <v>Chave de boia automática superior 10a/250v - fornecimento e instalacao</v>
          </cell>
          <cell r="C2367" t="str">
            <v>un</v>
          </cell>
          <cell r="D2367">
            <v>61.24</v>
          </cell>
        </row>
        <row r="2368">
          <cell r="A2368" t="str">
            <v>87757</v>
          </cell>
          <cell r="B2368" t="str">
            <v>Contrapiso em argamassa traço 1:4 (cimento e areia), preparo manual, a plicado em áreas molhadas sobre impermeabilização, espessura 3cm, acab amento não reforçado</v>
          </cell>
          <cell r="C2368" t="str">
            <v>m²</v>
          </cell>
          <cell r="D2368">
            <v>31.24</v>
          </cell>
        </row>
        <row r="2369">
          <cell r="A2369" t="str">
            <v>87767</v>
          </cell>
          <cell r="B2369" t="str">
            <v>Contrapiso em argamassa traço 1:4 (cimento e areia), preparo manual, a plicado em áreas molhadas sobre impermeabilização, espessura 4cm, acab amento não reforçado</v>
          </cell>
          <cell r="C2369" t="str">
            <v>m²</v>
          </cell>
          <cell r="D2369">
            <v>35.96</v>
          </cell>
        </row>
        <row r="2370">
          <cell r="A2370" t="str">
            <v>87737</v>
          </cell>
          <cell r="B2370" t="str">
            <v>Contrapiso em argamassa traço 1:4 (cimento e areia), preparo manual, a plicado em áreas molhadas sobre laje, aderido, espessura 2cm, acabamen to não reforçado</v>
          </cell>
          <cell r="C2370" t="str">
            <v>m²</v>
          </cell>
          <cell r="D2370">
            <v>28.46</v>
          </cell>
        </row>
        <row r="2371">
          <cell r="A2371" t="str">
            <v>87747</v>
          </cell>
          <cell r="B2371" t="str">
            <v>Contrapiso em argamassa traço 1:4 (cimento e areia), preparo manual, a plicado em áreas molhadas sobre laje, aderido, espessura 3cm, acabamen to não reforçado</v>
          </cell>
          <cell r="C2371" t="str">
            <v>m²</v>
          </cell>
          <cell r="D2371">
            <v>34.29</v>
          </cell>
        </row>
        <row r="2372">
          <cell r="A2372" t="str">
            <v>86943</v>
          </cell>
          <cell r="B2372" t="str">
            <v>Lavatório louça branca suspenso, 29,5 x 39cm ou equivalente, padrão popular, incluso sifão flexível em pvc, válvula e engate flexível 30cm em plástico e torneira cromada de mesa, padrão popular - fornecimento e instalação</v>
          </cell>
          <cell r="C2372" t="str">
            <v>un</v>
          </cell>
          <cell r="D2372">
            <v>149.58000000000001</v>
          </cell>
        </row>
        <row r="2373">
          <cell r="A2373" t="str">
            <v>87622</v>
          </cell>
          <cell r="B2373" t="str">
            <v>Contrapiso em argamassa traço 1:4 (cimento e areia), preparo manual, a plicado em áreas secas menores que 10m2 sobre laje, aderido, espessura 2cm, acabamento não reforçado</v>
          </cell>
          <cell r="C2373" t="str">
            <v>m²</v>
          </cell>
          <cell r="D2373">
            <v>22.54</v>
          </cell>
        </row>
        <row r="2374">
          <cell r="A2374" t="str">
            <v>87632</v>
          </cell>
          <cell r="B2374" t="str">
            <v>Contrapiso em argamassa traço 1:4 (cimento e areia), preparo manual, a plicado em áreas secas menores que 10m2 sobre laje, aderido, espessura 3cm, acabamento não reforçado</v>
          </cell>
          <cell r="C2374" t="str">
            <v>m²</v>
          </cell>
          <cell r="D2374">
            <v>28.37</v>
          </cell>
        </row>
        <row r="2375">
          <cell r="A2375" t="str">
            <v>87642</v>
          </cell>
          <cell r="B2375" t="str">
            <v>Contrapiso em argamassa traço 1:4 (cimento e areia), preparo manual, a plicado em áreas secas menores que 10m2 sobre laje, aderido, espessura 4cm, acabamento não reforçado</v>
          </cell>
          <cell r="C2375" t="str">
            <v>m²</v>
          </cell>
          <cell r="D2375">
            <v>33.090000000000003</v>
          </cell>
        </row>
        <row r="2376">
          <cell r="A2376" t="str">
            <v>87682</v>
          </cell>
          <cell r="B2376" t="str">
            <v>Contrapiso em argamassa traço 1:4 (cimento e areia), preparo manual, a plicado em áreas secas menores que 10m2 sobre laje, não aderido, espes sura 4cm, acabamento não reforçado</v>
          </cell>
          <cell r="C2376" t="str">
            <v>m²</v>
          </cell>
          <cell r="D2376">
            <v>27.81</v>
          </cell>
        </row>
        <row r="2377">
          <cell r="A2377" t="str">
            <v>87692</v>
          </cell>
          <cell r="B2377" t="str">
            <v>Contrapiso em argamassa traço 1:4 (cimento e areia), preparo manual, a plicado em áreas secas menores que 10m2 sobre laje, não aderido, espes sura 5cm, acabamento não reforçado</v>
          </cell>
          <cell r="C2377" t="str">
            <v>m²</v>
          </cell>
          <cell r="D2377">
            <v>32.21</v>
          </cell>
        </row>
        <row r="2378">
          <cell r="A2378" t="str">
            <v>87702</v>
          </cell>
          <cell r="B2378" t="str">
            <v>Contrapiso em argamassa traço 1:4 (cimento e areia), preparo manual, a plicado em áreas secas menores que 10m2 sobre laje, não aderido, espes sura 6cm, acabamento não reforçado</v>
          </cell>
          <cell r="C2378" t="str">
            <v>m²</v>
          </cell>
          <cell r="D2378">
            <v>34.85</v>
          </cell>
        </row>
        <row r="2379">
          <cell r="A2379" t="str">
            <v>87755</v>
          </cell>
          <cell r="B2379" t="str">
            <v>Contrapiso em argamassa traço 1:4 (cimento e areia), preparo mecânico com betoneira 400 l, aplicado em áreas molhadas sobre impermeabilizaçã o, espessura 3cm, acabamento não reforçado</v>
          </cell>
          <cell r="C2379" t="str">
            <v>m²</v>
          </cell>
          <cell r="D2379">
            <v>28.4</v>
          </cell>
        </row>
        <row r="2380">
          <cell r="A2380" t="str">
            <v>87765</v>
          </cell>
          <cell r="B2380" t="str">
            <v>Contrapiso em argamassa traço 1:4 (cimento e areia), preparo mecânico com betoneira 400 l, aplicado em áreas molhadas sobre impermeabilizaçã o, espessura 4cm, acabamento não reforçado</v>
          </cell>
          <cell r="C2380" t="str">
            <v>m²</v>
          </cell>
          <cell r="D2380">
            <v>32.47</v>
          </cell>
        </row>
        <row r="2381">
          <cell r="A2381" t="str">
            <v>87735</v>
          </cell>
          <cell r="B2381" t="str">
            <v>Contrapiso em argamassa traço 1:4 (cimento e areia), preparo mecânico com betoneira 400 l, aplicado em áreas molhadas sobre laje, aderido, e spessura 2cm, acabamento não reforçado</v>
          </cell>
          <cell r="C2381" t="str">
            <v>m²</v>
          </cell>
          <cell r="D2381">
            <v>26.42</v>
          </cell>
        </row>
        <row r="2382">
          <cell r="A2382" t="str">
            <v>87745</v>
          </cell>
          <cell r="B2382" t="str">
            <v>Contrapiso em argamassa traço 1:4 (cimento e areia), preparo mecânico com betoneira 400 l, aplicado em áreas molhadas sobre laje, aderido, e spessura 3cm, acabamento não reforçado</v>
          </cell>
          <cell r="C2382" t="str">
            <v>m²</v>
          </cell>
          <cell r="D2382">
            <v>31.45</v>
          </cell>
        </row>
        <row r="2383">
          <cell r="A2383" t="str">
            <v>87620</v>
          </cell>
          <cell r="B2383" t="str">
            <v>Contrapiso em argamassa traço 1:4 (cimento e areia), preparo mecânico com betoneira 400 l, aplicado em áreas secas menores que 10m2 sobre la je, aderido, espessura 2cm, acabamento não reforçado</v>
          </cell>
          <cell r="C2383" t="str">
            <v>m²</v>
          </cell>
          <cell r="D2383">
            <v>20.49</v>
          </cell>
        </row>
        <row r="2384">
          <cell r="A2384" t="str">
            <v>87630</v>
          </cell>
          <cell r="B2384" t="str">
            <v>Contrapiso em argamassa traço 1:4 (cimento e areia), preparo mecânico com betoneira 400 l, aplicado em áreas secas menores que 10m2 sobre la je, aderido, espessura 3cm, acabamento não reforçado</v>
          </cell>
          <cell r="C2384" t="str">
            <v>m²</v>
          </cell>
          <cell r="D2384">
            <v>25.53</v>
          </cell>
        </row>
        <row r="2385">
          <cell r="A2385" t="str">
            <v>87640</v>
          </cell>
          <cell r="B2385" t="str">
            <v>Contrapiso em argamassa traço 1:4 (cimento e areia), preparo mecânico com betoneira 400 l, aplicado em áreas secas menores que 10m2 sobre la je, aderido, espessura 4cm, acabamento não reforçado</v>
          </cell>
          <cell r="C2385" t="str">
            <v>m²</v>
          </cell>
          <cell r="D2385">
            <v>29.6</v>
          </cell>
        </row>
        <row r="2386">
          <cell r="A2386" t="str">
            <v>87680</v>
          </cell>
          <cell r="B2386" t="str">
            <v>Contrapiso em argamassa traço 1:4 (cimento e areia), preparo mecânico com betoneira 400 l, aplicado em áreas secas menores que 10m2 sobre la je, não aderido, espessura 4cm, acabamento não reforçado</v>
          </cell>
          <cell r="C2386" t="str">
            <v>m²</v>
          </cell>
          <cell r="D2386">
            <v>24.33</v>
          </cell>
        </row>
        <row r="2387">
          <cell r="A2387" t="str">
            <v>87690</v>
          </cell>
          <cell r="B2387" t="str">
            <v>Contrapiso em argamassa traço 1:4 (cimento e areia), preparo mecânico com betoneira 400 l, aplicado em áreas secas menores que 10m2 sobre la je, não aderido, espessura 5cm, acabamento não reforçado</v>
          </cell>
          <cell r="C2387" t="str">
            <v>m²</v>
          </cell>
          <cell r="D2387">
            <v>28.21</v>
          </cell>
        </row>
        <row r="2388">
          <cell r="A2388" t="str">
            <v>87700</v>
          </cell>
          <cell r="B2388" t="str">
            <v>Contrapiso em argamassa traço 1:4 (cimento e areia), preparo mecânico com betoneira 400 l, aplicado em áreas secas menores que 10m2 sobre la je, não aderido, espessura 6cm, acabamento não reforçado</v>
          </cell>
          <cell r="C2388" t="str">
            <v>m²</v>
          </cell>
          <cell r="D2388">
            <v>30.5</v>
          </cell>
        </row>
        <row r="2389">
          <cell r="A2389" t="str">
            <v>87529</v>
          </cell>
          <cell r="B2389" t="str">
            <v>Massa única, para recebimento de pintura, em argamassa traço 1:2:8, pr eparo mecânico com betoneira 400l, aplicada manualmente em faces inter nas de paredes de ambientes com área menor que 10m2, espessura de 20mm , com execução de taliscas</v>
          </cell>
          <cell r="C2389" t="str">
            <v>m²</v>
          </cell>
          <cell r="D2389">
            <v>20.75</v>
          </cell>
        </row>
        <row r="2390">
          <cell r="A2390" t="str">
            <v>88275</v>
          </cell>
          <cell r="B2390" t="str">
            <v>Mecãnico de equipamentos pesados com encargos complementares</v>
          </cell>
          <cell r="C2390" t="str">
            <v>h</v>
          </cell>
          <cell r="D2390">
            <v>15.65</v>
          </cell>
        </row>
        <row r="2391">
          <cell r="A2391" t="str">
            <v>88404</v>
          </cell>
          <cell r="B2391" t="str">
            <v>Misturador de argamassa, eixo horizontal, capacidade de mistura 160kg, motor elétrico potência 3 cv - chi diurno</v>
          </cell>
          <cell r="C2391" t="str">
            <v>chi</v>
          </cell>
          <cell r="D2391">
            <v>0.66</v>
          </cell>
        </row>
        <row r="2392">
          <cell r="A2392" t="str">
            <v>88399</v>
          </cell>
          <cell r="B2392" t="str">
            <v>Misturador de argamassa, eixo horizontal, capacidade de mistura 160kg, motor elétrico potência 3 cv - chp diurno</v>
          </cell>
          <cell r="C2392" t="str">
            <v>chp</v>
          </cell>
          <cell r="D2392">
            <v>2.0099999999999998</v>
          </cell>
        </row>
        <row r="2393">
          <cell r="A2393" t="str">
            <v>88400</v>
          </cell>
          <cell r="B2393" t="str">
            <v>Misturador de argamassa, eixo horizontal, capacidade de mistura 160kg, motor elétrico potência 3 cv - depreciação</v>
          </cell>
          <cell r="C2393" t="str">
            <v>h</v>
          </cell>
          <cell r="D2393">
            <v>0.53</v>
          </cell>
        </row>
        <row r="2394">
          <cell r="A2394" t="str">
            <v>88401</v>
          </cell>
          <cell r="B2394" t="str">
            <v>Misturador de argamassa, eixo horizontal, capacidade de mistura 160kg, motor elétrico potência 3 cv - juros</v>
          </cell>
          <cell r="C2394" t="str">
            <v>h</v>
          </cell>
          <cell r="D2394">
            <v>0.12</v>
          </cell>
        </row>
        <row r="2395">
          <cell r="A2395" t="str">
            <v>88402</v>
          </cell>
          <cell r="B2395" t="str">
            <v>Misturador de argamassa, eixo horizontal, capacidade de mistura 160kg, motor elétrico potência 3 cv - manutenção</v>
          </cell>
          <cell r="C2395" t="str">
            <v>h</v>
          </cell>
          <cell r="D2395">
            <v>0.44</v>
          </cell>
        </row>
        <row r="2396">
          <cell r="A2396" t="str">
            <v>88403</v>
          </cell>
          <cell r="B2396" t="str">
            <v>Misturador de argamassa, eixo horizontal, capacidade de mistura 160kg, motor elétrico potência 3 cv - materiais na operação</v>
          </cell>
          <cell r="C2396" t="str">
            <v>h</v>
          </cell>
          <cell r="D2396">
            <v>0.9</v>
          </cell>
        </row>
        <row r="2397">
          <cell r="A2397" t="str">
            <v>88392</v>
          </cell>
          <cell r="B2397" t="str">
            <v>Misturador de argamassa, eixo horizontal, capacidade de mistura 300kg, motor elétrico potência 5 cv - chi diurno</v>
          </cell>
          <cell r="C2397" t="str">
            <v>chi</v>
          </cell>
          <cell r="D2397">
            <v>0.7</v>
          </cell>
        </row>
        <row r="2398">
          <cell r="A2398" t="str">
            <v>88386</v>
          </cell>
          <cell r="B2398" t="str">
            <v>Misturador de argamassa, eixo horizontal, capacidade de mistura 300kg, motor elétrico potência 5 cv - chp diurno</v>
          </cell>
          <cell r="C2398" t="str">
            <v>chp</v>
          </cell>
          <cell r="D2398">
            <v>2.67</v>
          </cell>
        </row>
        <row r="2399">
          <cell r="A2399" t="str">
            <v>88387</v>
          </cell>
          <cell r="B2399" t="str">
            <v>Misturador de argamassa, eixo horizontal, capacidade de mistura 300kg, motor elétrico potência 5 cv - depreciação</v>
          </cell>
          <cell r="C2399" t="str">
            <v>h</v>
          </cell>
          <cell r="D2399">
            <v>0.56999999999999995</v>
          </cell>
        </row>
        <row r="2400">
          <cell r="A2400" t="str">
            <v>88389</v>
          </cell>
          <cell r="B2400" t="str">
            <v>Misturador de argamassa, eixo horizontal, capacidade de mistura 300kg, motor elétrico potência 5 cv - juros</v>
          </cell>
          <cell r="C2400" t="str">
            <v>h</v>
          </cell>
          <cell r="D2400">
            <v>0.13</v>
          </cell>
        </row>
        <row r="2401">
          <cell r="A2401" t="str">
            <v>88390</v>
          </cell>
          <cell r="B2401" t="str">
            <v>Misturador de argamassa, eixo horizontal, capacidade de mistura 300kg, motor elétrico potência 5 cv - manutenção</v>
          </cell>
          <cell r="C2401" t="str">
            <v>h</v>
          </cell>
          <cell r="D2401">
            <v>0.47</v>
          </cell>
        </row>
        <row r="2402">
          <cell r="A2402" t="str">
            <v>88391</v>
          </cell>
          <cell r="B2402" t="str">
            <v>Misturador de argamassa, eixo horizontal, capacidade de mistura 300kg, motor elétrico potência 5 cv - materiais na operação</v>
          </cell>
          <cell r="C2402" t="str">
            <v>h</v>
          </cell>
          <cell r="D2402">
            <v>1.5</v>
          </cell>
        </row>
        <row r="2403">
          <cell r="A2403" t="str">
            <v>88238</v>
          </cell>
          <cell r="B2403" t="str">
            <v>Ajudante de armador com encargos complementares</v>
          </cell>
          <cell r="C2403" t="str">
            <v>h</v>
          </cell>
          <cell r="D2403">
            <v>11.49</v>
          </cell>
        </row>
        <row r="2404">
          <cell r="A2404" t="str">
            <v>88239</v>
          </cell>
          <cell r="B2404" t="str">
            <v>Ajudante de carpinteiro com encargos complementares</v>
          </cell>
          <cell r="C2404" t="str">
            <v>h</v>
          </cell>
          <cell r="D2404">
            <v>11.49</v>
          </cell>
        </row>
        <row r="2405">
          <cell r="A2405" t="str">
            <v>88240</v>
          </cell>
          <cell r="B2405" t="str">
            <v>Ajudante de estrutura metálica com encargos complementares</v>
          </cell>
          <cell r="C2405" t="str">
            <v>h</v>
          </cell>
          <cell r="D2405">
            <v>7.94</v>
          </cell>
        </row>
        <row r="2406">
          <cell r="A2406" t="str">
            <v>88241</v>
          </cell>
          <cell r="B2406" t="str">
            <v>Ajudante de operação em geral com encargos complementares</v>
          </cell>
          <cell r="C2406" t="str">
            <v>h</v>
          </cell>
          <cell r="D2406">
            <v>12.17</v>
          </cell>
        </row>
        <row r="2407">
          <cell r="A2407" t="str">
            <v>88242</v>
          </cell>
          <cell r="B2407" t="str">
            <v>Ajudante de pedreiro com encargos complementares</v>
          </cell>
          <cell r="C2407" t="str">
            <v>h</v>
          </cell>
          <cell r="D2407">
            <v>11.26</v>
          </cell>
        </row>
        <row r="2408">
          <cell r="A2408" t="str">
            <v>88243</v>
          </cell>
          <cell r="B2408" t="str">
            <v>Ajudante especializado com encargos complementares</v>
          </cell>
          <cell r="C2408" t="str">
            <v>h</v>
          </cell>
          <cell r="D2408">
            <v>12.17</v>
          </cell>
        </row>
        <row r="2409">
          <cell r="A2409" t="str">
            <v>87525</v>
          </cell>
          <cell r="B2409" t="str">
            <v>Alvenaria de vedação de blocos cerâmicos furados na horizontal de 14x9 x19cm (espessura 14cm) de paredes com área líquida maior ou igual a 6m ² com vãos e argamassa de assentamento com preparo em betoneira</v>
          </cell>
          <cell r="C2409" t="str">
            <v>m²</v>
          </cell>
          <cell r="D2409">
            <v>94.87</v>
          </cell>
        </row>
        <row r="2410">
          <cell r="A2410" t="str">
            <v>87526</v>
          </cell>
          <cell r="B2410" t="str">
            <v>Alvenaria de vedação de blocos cerâmicos furados na horizontal de 14x9 x19cm (espessura 14cm) de paredes com área líquida maior ou igual a 6m ² com vãos e argamassa de assentamento com preparo manual</v>
          </cell>
          <cell r="C2410" t="str">
            <v>m²</v>
          </cell>
          <cell r="D2410">
            <v>95.76</v>
          </cell>
        </row>
        <row r="2411">
          <cell r="A2411" t="str">
            <v>87509</v>
          </cell>
          <cell r="B2411" t="str">
            <v>Alvenaria de vedação de blocos cerâmicos furados na horizontal de 14x9 x19cm (espessura 14cm) de paredes com área líquida maior ou igual a 6m ² sem vãos e argamassa de assentamento com preparo em betoneira</v>
          </cell>
          <cell r="C2411" t="str">
            <v>m²</v>
          </cell>
          <cell r="D2411">
            <v>91</v>
          </cell>
        </row>
        <row r="2412">
          <cell r="A2412" t="str">
            <v>73564</v>
          </cell>
          <cell r="B2412" t="str">
            <v>Corte remocao do pavimento apicoamento laje formas e concretagem ber- cos fck=25mpa-24h utilizando grauth</v>
          </cell>
          <cell r="C2412" t="str">
            <v>m</v>
          </cell>
          <cell r="D2412">
            <v>259.49</v>
          </cell>
        </row>
        <row r="2413">
          <cell r="A2413" t="str">
            <v>86935</v>
          </cell>
          <cell r="B2413" t="str">
            <v xml:space="preserve">Cuba de embutir de aço inoxidável média, incluso válvula tipo american a em metal cromado e sifão flexível em pvc - fornecimento e instalação </v>
          </cell>
          <cell r="C2413" t="str">
            <v>un</v>
          </cell>
          <cell r="D2413">
            <v>194.54</v>
          </cell>
        </row>
        <row r="2414">
          <cell r="A2414" t="str">
            <v>86901</v>
          </cell>
          <cell r="B2414" t="str">
            <v>Cuba de embutir oval em louça branca, 35 x 50cm ou equivalente - forne cimento e instalação</v>
          </cell>
          <cell r="C2414" t="str">
            <v>un</v>
          </cell>
          <cell r="D2414">
            <v>112.01</v>
          </cell>
        </row>
        <row r="2415">
          <cell r="A2415" t="str">
            <v>88597</v>
          </cell>
          <cell r="B2415" t="str">
            <v>Desenhista detalhista com encargos complementares agrupador</v>
          </cell>
          <cell r="C2415" t="str">
            <v>h</v>
          </cell>
          <cell r="D2415">
            <v>20.96</v>
          </cell>
        </row>
        <row r="2416">
          <cell r="A2416" t="str">
            <v>88548</v>
          </cell>
          <cell r="B2416" t="str">
            <v>Dragagem (c/ escavadeira drag line de arraste 140hp)</v>
          </cell>
          <cell r="C2416" t="str">
            <v>m³</v>
          </cell>
          <cell r="D2416">
            <v>33.590000000000003</v>
          </cell>
        </row>
        <row r="2417">
          <cell r="A2417" t="str">
            <v>88264</v>
          </cell>
          <cell r="B2417" t="str">
            <v>Eletricista com encargos complementares</v>
          </cell>
          <cell r="C2417" t="str">
            <v>h</v>
          </cell>
          <cell r="D2417">
            <v>14.16</v>
          </cell>
        </row>
        <row r="2418">
          <cell r="A2418" t="str">
            <v>88265</v>
          </cell>
          <cell r="B2418" t="str">
            <v>Eletricista industrial com encargos complementares</v>
          </cell>
          <cell r="C2418" t="str">
            <v>h</v>
          </cell>
          <cell r="D2418">
            <v>17.100000000000001</v>
          </cell>
        </row>
        <row r="2419">
          <cell r="A2419" t="str">
            <v>88266</v>
          </cell>
          <cell r="B2419" t="str">
            <v>Eletrotécnico com encargos complementares</v>
          </cell>
          <cell r="C2419" t="str">
            <v>h</v>
          </cell>
          <cell r="D2419">
            <v>19.61</v>
          </cell>
        </row>
        <row r="2420">
          <cell r="A2420" t="str">
            <v>87795</v>
          </cell>
          <cell r="B2420" t="str">
            <v>Emboço ou massa única em argamassa industrializada, preparo mecânico e aplicação com equipamento de mistura e projeção de 1,5 m3/h de argama ssa em panos cegos de fachada (sem presença de vãos), espessura de 25 mm</v>
          </cell>
          <cell r="C2420" t="str">
            <v>m²</v>
          </cell>
          <cell r="D2420">
            <v>47.21</v>
          </cell>
        </row>
        <row r="2421">
          <cell r="A2421" t="str">
            <v>87800</v>
          </cell>
          <cell r="B2421" t="str">
            <v>Emboço ou massa única em argamassa industrializada, preparo mecânico e aplicação com equipamento de mistura e projeção de 1,5 m3/h de argama ssa em panos cegos de fachada (sem presença de vãos), espessura de 35 mm</v>
          </cell>
          <cell r="C2421" t="str">
            <v>m²</v>
          </cell>
          <cell r="D2421">
            <v>62.41</v>
          </cell>
        </row>
        <row r="2422">
          <cell r="A2422" t="str">
            <v>87804</v>
          </cell>
          <cell r="B2422" t="str">
            <v>Emboço ou massa única em argamassa industrializada, preparo mecânico e aplicação com equipamento de mistura e projeção de 1,5 m3/h de argama ssa em panos cegos de fachada (sem presença de vãos), espessura de 45 mm</v>
          </cell>
          <cell r="C2422" t="str">
            <v>m²</v>
          </cell>
          <cell r="D2422">
            <v>77.61</v>
          </cell>
        </row>
        <row r="2423">
          <cell r="A2423" t="str">
            <v>87808</v>
          </cell>
          <cell r="B2423" t="str">
            <v>Emboço ou massa única em argamassa industrializada, preparo mecânico e aplicação com equipamento de mistura e projeção de 1,5 m3/h de argama ssa em panos cegos de fachada (sem presença de vãos), espessura maior ou igual a 50 mm</v>
          </cell>
          <cell r="C2423" t="str">
            <v>m²</v>
          </cell>
          <cell r="D2423">
            <v>84.95</v>
          </cell>
        </row>
        <row r="2424">
          <cell r="A2424" t="str">
            <v>87778</v>
          </cell>
          <cell r="B2424" t="str">
            <v>Emboço ou massa única em argamassa industrializada, preparo mecânico e aplicação com equipamento de mistura e projeção de 1,5 m3/h de argama ssa em panos de fachada com presença de vãos, espessura de 25 mm</v>
          </cell>
          <cell r="C2424" t="str">
            <v>m²</v>
          </cell>
          <cell r="D2424">
            <v>59.44</v>
          </cell>
        </row>
        <row r="2425">
          <cell r="A2425" t="str">
            <v>87783</v>
          </cell>
          <cell r="B2425" t="str">
            <v>Emboço ou massa única em argamassa industrializada, preparo mecânico e aplicação com equipamento de mistura e projeção de 1,5 m3/h de argama ssa em panos de fachada com presença de vãos, espessura de 35 mm</v>
          </cell>
          <cell r="C2425" t="str">
            <v>m²</v>
          </cell>
          <cell r="D2425">
            <v>75.56</v>
          </cell>
        </row>
        <row r="2426">
          <cell r="A2426" t="str">
            <v>87787</v>
          </cell>
          <cell r="B2426" t="str">
            <v>Emboço ou massa única em argamassa industrializada, preparo mecânico e aplicação com equipamento de mistura e projeção de 1,5 m3/h de argama ssa em panos de fachada com presença de vãos, espessura de 45 mm</v>
          </cell>
          <cell r="C2426" t="str">
            <v>m²</v>
          </cell>
          <cell r="D2426">
            <v>91.69</v>
          </cell>
        </row>
        <row r="2427">
          <cell r="A2427" t="str">
            <v>87791</v>
          </cell>
          <cell r="B2427" t="str">
            <v>Emboço ou massa única em argamassa industrializada, preparo mecânico e aplicação com equipamento de mistura e projeção de 1,5 m3/h de argama ssa em panos de fachada com presença de vãos, espessura maior ou igual a 50 mm</v>
          </cell>
          <cell r="C2427" t="str">
            <v>m²</v>
          </cell>
          <cell r="D2427">
            <v>106.31</v>
          </cell>
        </row>
        <row r="2428">
          <cell r="A2428" t="str">
            <v>87812</v>
          </cell>
          <cell r="B2428" t="str">
            <v>Emboço ou massa única em argamassa industrializada, preparo mecânico e aplicação com equipamento de mistura e projeção de 1,5 m3/h de argama ssa em superfícies externas da sacada, espessura de 25 mm, sem uso de tela metálica de reforço contra fissuração.</v>
          </cell>
          <cell r="C2428" t="str">
            <v>m²</v>
          </cell>
          <cell r="D2428">
            <v>74.510000000000005</v>
          </cell>
        </row>
        <row r="2429">
          <cell r="A2429" t="str">
            <v>87816</v>
          </cell>
          <cell r="B2429" t="str">
            <v>Emboço ou massa única em argamassa industrializada, preparo mecânico e aplicação com equipamento de mistura e projeção de 1,5 m3/h de argama ssa em superfícies externas da sacada, espessura de 35 mm, sem uso de tela metálica de reforço contra fissuração.</v>
          </cell>
          <cell r="C2429" t="str">
            <v>m²</v>
          </cell>
          <cell r="D2429">
            <v>89.71</v>
          </cell>
        </row>
        <row r="2430">
          <cell r="A2430" t="str">
            <v>87820</v>
          </cell>
          <cell r="B2430" t="str">
            <v>Emboço ou massa única em argamassa industrializada, preparo mecânico e aplicação com equipamento de mistura e projeção de 1,5 m3/h de argama ssa em superfícies externas da sacada, espessura de 45 mm, sem uso de tela metálica de reforço contra fissuração.</v>
          </cell>
          <cell r="C2430" t="str">
            <v>m²</v>
          </cell>
          <cell r="D2430">
            <v>104.91</v>
          </cell>
        </row>
        <row r="2431">
          <cell r="A2431" t="str">
            <v>87824</v>
          </cell>
          <cell r="B2431" t="str">
            <v>Emboço ou massa única em argamassa industrializada, preparo mecânico e aplicação com equipamento de mistura e projeção de 1,5 m3/h de argama ssa em superfícies externas da sacada, espessura maior ou igual a 50 m m, sem uso de tela metálica de reforço contr</v>
          </cell>
          <cell r="C2431" t="str">
            <v>m²</v>
          </cell>
          <cell r="D2431">
            <v>132.65</v>
          </cell>
        </row>
        <row r="2432">
          <cell r="A2432" t="str">
            <v>87828</v>
          </cell>
          <cell r="B2432" t="str">
            <v>Emboço ou massa única em argamassa industrializada, preparo mecânico e aplicação com equipamento de mistura e projeção de 1,5 m3/h de argama ssa nas paredes internas da sacada, espessura de 25 mm, sem uso de tel a metálica de reforço contra fissuração</v>
          </cell>
          <cell r="C2432" t="str">
            <v>m²</v>
          </cell>
          <cell r="D2432">
            <v>71.72</v>
          </cell>
        </row>
        <row r="2433">
          <cell r="A2433" t="str">
            <v>87832</v>
          </cell>
          <cell r="B2433" t="str">
            <v>Emboço ou massa única em argamassa industrializada, preparo mecânico e aplicação com equipamento de mistura e projeção de 1,5 m3/h de argama ssa nas paredes internas da sacada, espessura de 35 mm, sem uso de tel a metálica de reforço contra fissuração</v>
          </cell>
          <cell r="C2433" t="str">
            <v>m²</v>
          </cell>
          <cell r="D2433">
            <v>89.82</v>
          </cell>
        </row>
        <row r="2434">
          <cell r="A2434" t="str">
            <v>87794</v>
          </cell>
          <cell r="B2434" t="str">
            <v>Emboço ou massa única em argamassa traço 1:2:8, preparo manual, aplica da manualmente em panos cegos de fachada (sem presença de vãos), espes sura de 25 mm</v>
          </cell>
          <cell r="C2434" t="str">
            <v>m²</v>
          </cell>
          <cell r="D2434">
            <v>23.42</v>
          </cell>
        </row>
        <row r="2435">
          <cell r="A2435" t="str">
            <v>88398</v>
          </cell>
          <cell r="B2435" t="str">
            <v>Misturador de argamassa, eixo horizontal, capacidade de mistura 600kg, motor elétrico potência 7,5 cv - chi diurno</v>
          </cell>
          <cell r="C2435" t="str">
            <v>chi</v>
          </cell>
          <cell r="D2435">
            <v>0.83</v>
          </cell>
        </row>
        <row r="2436">
          <cell r="A2436" t="str">
            <v>88393</v>
          </cell>
          <cell r="B2436" t="str">
            <v>Misturador de argamassa, eixo horizontal, capacidade de mistura 600kg, motor elétrico potência 7,5 cv - chp diurno</v>
          </cell>
          <cell r="C2436" t="str">
            <v>chp</v>
          </cell>
          <cell r="D2436">
            <v>3.65</v>
          </cell>
        </row>
        <row r="2437">
          <cell r="A2437" t="str">
            <v>88394</v>
          </cell>
          <cell r="B2437" t="str">
            <v>Misturador de argamassa, eixo horizontal, capacidade de mistura 600kg, motor elétrico potência 7,5 cv - depreciação</v>
          </cell>
          <cell r="C2437" t="str">
            <v>h</v>
          </cell>
          <cell r="D2437">
            <v>0.67</v>
          </cell>
        </row>
        <row r="2438">
          <cell r="A2438" t="str">
            <v>88395</v>
          </cell>
          <cell r="B2438" t="str">
            <v>Misturador de argamassa, eixo horizontal, capacidade de mistura 600kg, motor elétrico potência 7,5 cv - juros</v>
          </cell>
          <cell r="C2438" t="str">
            <v>h</v>
          </cell>
          <cell r="D2438">
            <v>0.15</v>
          </cell>
        </row>
        <row r="2439">
          <cell r="A2439" t="str">
            <v>88396</v>
          </cell>
          <cell r="B2439" t="str">
            <v>Misturador de argamassa, eixo horizontal, capacidade de mistura 600kg, motor elétrico potência 7,5 cv - manutenção</v>
          </cell>
          <cell r="C2439" t="str">
            <v>h</v>
          </cell>
          <cell r="D2439">
            <v>0.56000000000000005</v>
          </cell>
        </row>
        <row r="2440">
          <cell r="A2440" t="str">
            <v>88397</v>
          </cell>
          <cell r="B2440" t="str">
            <v>Misturador de argamassa, eixo horizontal, capacidade de mistura 600kg, motor elétrico potência 7,5 cv - materiais na operação</v>
          </cell>
          <cell r="C2440" t="str">
            <v>h</v>
          </cell>
          <cell r="D2440">
            <v>2.2400000000000002</v>
          </cell>
        </row>
        <row r="2441">
          <cell r="A2441" t="str">
            <v>88277</v>
          </cell>
          <cell r="B2441" t="str">
            <v>Montador (tubo aço/equipamentos) com encargos complementares</v>
          </cell>
          <cell r="C2441" t="str">
            <v>h</v>
          </cell>
          <cell r="D2441">
            <v>18.12</v>
          </cell>
        </row>
        <row r="2442">
          <cell r="A2442" t="str">
            <v>88276</v>
          </cell>
          <cell r="B2442" t="str">
            <v>Montador com encargos complementares</v>
          </cell>
          <cell r="C2442" t="str">
            <v>h</v>
          </cell>
          <cell r="D2442">
            <v>18.12</v>
          </cell>
        </row>
        <row r="2443">
          <cell r="A2443" t="str">
            <v>88278</v>
          </cell>
          <cell r="B2443" t="str">
            <v>Montador de estrutura metálica com encargos complementares</v>
          </cell>
          <cell r="C2443" t="str">
            <v>h</v>
          </cell>
          <cell r="D2443">
            <v>10.23</v>
          </cell>
        </row>
        <row r="2444">
          <cell r="A2444" t="str">
            <v>88279</v>
          </cell>
          <cell r="B2444" t="str">
            <v>Montador eletromecãnico com encargos complementares</v>
          </cell>
          <cell r="C2444" t="str">
            <v>h</v>
          </cell>
          <cell r="D2444">
            <v>17.88</v>
          </cell>
        </row>
        <row r="2445">
          <cell r="A2445" t="str">
            <v>88281</v>
          </cell>
          <cell r="B2445" t="str">
            <v>Motorista de basculante com encargos complementares</v>
          </cell>
          <cell r="C2445" t="str">
            <v>h</v>
          </cell>
          <cell r="D2445">
            <v>17.190000000000001</v>
          </cell>
        </row>
        <row r="2446">
          <cell r="A2446" t="str">
            <v>88282</v>
          </cell>
          <cell r="B2446" t="str">
            <v>Motorista de caminhão com encargos complementares</v>
          </cell>
          <cell r="C2446" t="str">
            <v>h</v>
          </cell>
          <cell r="D2446">
            <v>17.190000000000001</v>
          </cell>
        </row>
        <row r="2447">
          <cell r="A2447" t="str">
            <v>88283</v>
          </cell>
          <cell r="B2447" t="str">
            <v>Motorista de caminhão e carreta com encargos complementares</v>
          </cell>
          <cell r="C2447" t="str">
            <v>h</v>
          </cell>
          <cell r="D2447">
            <v>17.2</v>
          </cell>
        </row>
        <row r="2448">
          <cell r="A2448" t="str">
            <v>88285</v>
          </cell>
          <cell r="B2448" t="str">
            <v>Motorista de veículo pesado com encargos complementares</v>
          </cell>
          <cell r="C2448" t="str">
            <v>h</v>
          </cell>
          <cell r="D2448">
            <v>17.2</v>
          </cell>
        </row>
        <row r="2449">
          <cell r="A2449" t="str">
            <v>88284</v>
          </cell>
          <cell r="B2449" t="str">
            <v>Motorista de veiículo leve com encargos complementares</v>
          </cell>
          <cell r="C2449" t="str">
            <v>h</v>
          </cell>
          <cell r="D2449">
            <v>16.09</v>
          </cell>
        </row>
        <row r="2450">
          <cell r="A2450" t="str">
            <v>88286</v>
          </cell>
          <cell r="B2450" t="str">
            <v>Motorista operador de munck com encargos complementares</v>
          </cell>
          <cell r="C2450" t="str">
            <v>h</v>
          </cell>
          <cell r="D2450">
            <v>18.57</v>
          </cell>
        </row>
        <row r="2451">
          <cell r="A2451" t="str">
            <v>88288</v>
          </cell>
          <cell r="B2451" t="str">
            <v>Nivelador com encargos complementares</v>
          </cell>
          <cell r="C2451" t="str">
            <v>h</v>
          </cell>
          <cell r="D2451">
            <v>16.98</v>
          </cell>
        </row>
        <row r="2452">
          <cell r="A2452" t="str">
            <v>88290</v>
          </cell>
          <cell r="B2452" t="str">
            <v>Operador de acabadora com encargos complementares</v>
          </cell>
          <cell r="C2452" t="str">
            <v>h</v>
          </cell>
          <cell r="D2452">
            <v>18.02</v>
          </cell>
        </row>
        <row r="2453">
          <cell r="A2453" t="str">
            <v>88291</v>
          </cell>
          <cell r="B2453" t="str">
            <v>Operador de betoneira (caminhão) com encargos complementares</v>
          </cell>
          <cell r="C2453" t="str">
            <v>h</v>
          </cell>
          <cell r="D2453">
            <v>18.850000000000001</v>
          </cell>
        </row>
        <row r="2454">
          <cell r="A2454" t="str">
            <v>88377</v>
          </cell>
          <cell r="B2454" t="str">
            <v>Operador de betoneira estacionária/misturador com encargos complementares</v>
          </cell>
          <cell r="C2454" t="str">
            <v>h</v>
          </cell>
          <cell r="D2454">
            <v>11.81</v>
          </cell>
        </row>
        <row r="2455">
          <cell r="A2455" t="str">
            <v>88292</v>
          </cell>
          <cell r="B2455" t="str">
            <v>Operador de compressor ou compressorista com encargos complementares</v>
          </cell>
          <cell r="C2455" t="str">
            <v>h</v>
          </cell>
          <cell r="D2455">
            <v>9.8800000000000008</v>
          </cell>
        </row>
        <row r="2456">
          <cell r="A2456" t="str">
            <v>88293</v>
          </cell>
          <cell r="B2456" t="str">
            <v>Operador de demarcadora de faixas com encargos complementares</v>
          </cell>
          <cell r="C2456" t="str">
            <v>h</v>
          </cell>
          <cell r="D2456">
            <v>19.420000000000002</v>
          </cell>
        </row>
        <row r="2457">
          <cell r="A2457" t="str">
            <v>88294</v>
          </cell>
          <cell r="B2457" t="str">
            <v>Operador de escavadeira com encargos complementares</v>
          </cell>
          <cell r="C2457" t="str">
            <v>h</v>
          </cell>
          <cell r="D2457">
            <v>20.64</v>
          </cell>
        </row>
        <row r="2458">
          <cell r="A2458" t="str">
            <v>88295</v>
          </cell>
          <cell r="B2458" t="str">
            <v>Operador de guincho com encargos complementares</v>
          </cell>
          <cell r="C2458" t="str">
            <v>h</v>
          </cell>
          <cell r="D2458">
            <v>9.39</v>
          </cell>
        </row>
        <row r="2459">
          <cell r="A2459" t="str">
            <v>88296</v>
          </cell>
          <cell r="B2459" t="str">
            <v>Operador de guindaste com encargos complementares</v>
          </cell>
          <cell r="C2459" t="str">
            <v>h</v>
          </cell>
          <cell r="D2459">
            <v>23.36</v>
          </cell>
        </row>
        <row r="2460">
          <cell r="A2460" t="str">
            <v>88297</v>
          </cell>
          <cell r="B2460" t="str">
            <v>Operador de máquinas e equipamentos com encargos complementares</v>
          </cell>
          <cell r="C2460" t="str">
            <v>h</v>
          </cell>
          <cell r="D2460">
            <v>17.87</v>
          </cell>
        </row>
        <row r="2461">
          <cell r="A2461" t="str">
            <v>88298</v>
          </cell>
          <cell r="B2461" t="str">
            <v>Operador de martelete ou marteleteiro com encargos complementares</v>
          </cell>
          <cell r="C2461" t="str">
            <v>h</v>
          </cell>
          <cell r="D2461">
            <v>9.42</v>
          </cell>
        </row>
        <row r="2462">
          <cell r="A2462" t="str">
            <v>88299</v>
          </cell>
          <cell r="B2462" t="str">
            <v>Operador de moto-escreiper com encargos complementares</v>
          </cell>
          <cell r="C2462" t="str">
            <v>h</v>
          </cell>
          <cell r="D2462">
            <v>26</v>
          </cell>
        </row>
        <row r="2463">
          <cell r="A2463" t="str">
            <v>88300</v>
          </cell>
          <cell r="B2463" t="str">
            <v>Operador de motoniveladora com encargos complementares</v>
          </cell>
          <cell r="C2463" t="str">
            <v>h</v>
          </cell>
          <cell r="D2463">
            <v>26</v>
          </cell>
        </row>
        <row r="2464">
          <cell r="A2464" t="str">
            <v>88301</v>
          </cell>
          <cell r="B2464" t="str">
            <v>Operador de pá carregadeira com encargos complementares</v>
          </cell>
          <cell r="C2464" t="str">
            <v>h</v>
          </cell>
          <cell r="D2464">
            <v>19.600000000000001</v>
          </cell>
        </row>
        <row r="2465">
          <cell r="A2465" t="str">
            <v>88302</v>
          </cell>
          <cell r="B2465" t="str">
            <v>Operador de pavimentadora com encargos complementares</v>
          </cell>
          <cell r="C2465" t="str">
            <v>h</v>
          </cell>
          <cell r="D2465">
            <v>19.420000000000002</v>
          </cell>
        </row>
        <row r="2466">
          <cell r="A2466" t="str">
            <v>88303</v>
          </cell>
          <cell r="B2466" t="str">
            <v>Operador de rolo compactador com encargos complementares</v>
          </cell>
          <cell r="C2466" t="str">
            <v>h</v>
          </cell>
          <cell r="D2466">
            <v>17.38</v>
          </cell>
        </row>
        <row r="2467">
          <cell r="A2467" t="str">
            <v>88304</v>
          </cell>
          <cell r="B2467" t="str">
            <v>Operador de usina de asfalto, de solos ou de concreto com encargos com plementares</v>
          </cell>
          <cell r="C2467" t="str">
            <v>h</v>
          </cell>
          <cell r="D2467">
            <v>18.02</v>
          </cell>
        </row>
        <row r="2468">
          <cell r="A2468" t="str">
            <v>88306</v>
          </cell>
          <cell r="B2468" t="str">
            <v>Operador jato de areia ou jatista com encargos complementares</v>
          </cell>
          <cell r="C2468" t="str">
            <v>h</v>
          </cell>
          <cell r="D2468">
            <v>9.82</v>
          </cell>
        </row>
        <row r="2469">
          <cell r="A2469" t="str">
            <v>88307</v>
          </cell>
          <cell r="B2469" t="str">
            <v>Operador para bate estacas com encargos complementares</v>
          </cell>
          <cell r="C2469" t="str">
            <v>h</v>
          </cell>
          <cell r="D2469">
            <v>10.97</v>
          </cell>
        </row>
        <row r="2470">
          <cell r="A2470" t="str">
            <v>88308</v>
          </cell>
          <cell r="B2470" t="str">
            <v>Pastilheiro com encargos complementares</v>
          </cell>
          <cell r="C2470" t="str">
            <v>h</v>
          </cell>
          <cell r="D2470">
            <v>16.05</v>
          </cell>
        </row>
        <row r="2471">
          <cell r="A2471" t="str">
            <v>88309</v>
          </cell>
          <cell r="B2471" t="str">
            <v>Pedreiro com encargos complementares</v>
          </cell>
          <cell r="C2471" t="str">
            <v>h</v>
          </cell>
          <cell r="D2471">
            <v>13.98</v>
          </cell>
        </row>
        <row r="2472">
          <cell r="A2472" t="str">
            <v>88310</v>
          </cell>
          <cell r="B2472" t="str">
            <v>Pintor com encargos complementares</v>
          </cell>
          <cell r="C2472" t="str">
            <v>h</v>
          </cell>
          <cell r="D2472">
            <v>13.98</v>
          </cell>
        </row>
        <row r="2473">
          <cell r="A2473" t="str">
            <v>88311</v>
          </cell>
          <cell r="B2473" t="str">
            <v>Pintor de letreiros com encargos complementares</v>
          </cell>
          <cell r="C2473" t="str">
            <v>h</v>
          </cell>
          <cell r="D2473">
            <v>14.55</v>
          </cell>
        </row>
        <row r="2474">
          <cell r="A2474" t="str">
            <v>88312</v>
          </cell>
          <cell r="B2474" t="str">
            <v>Pintor para tinta epóxi com encargos complementares</v>
          </cell>
          <cell r="C2474" t="str">
            <v>h</v>
          </cell>
          <cell r="D2474">
            <v>15.88</v>
          </cell>
        </row>
        <row r="2475">
          <cell r="A2475" t="str">
            <v>88313</v>
          </cell>
          <cell r="B2475" t="str">
            <v>Poceiro com encargos complementares</v>
          </cell>
          <cell r="C2475" t="str">
            <v>h</v>
          </cell>
          <cell r="D2475">
            <v>19.02</v>
          </cell>
        </row>
        <row r="2476">
          <cell r="A2476" t="str">
            <v>88430</v>
          </cell>
          <cell r="B2476" t="str">
            <v>Projetor de argamassa, capacidade de projeção 1,5m3/h, alcance de 30m até 60m, motor elétrico potência 7,5 hp - chi diurno</v>
          </cell>
          <cell r="C2476" t="str">
            <v>chi</v>
          </cell>
          <cell r="D2476">
            <v>4.33</v>
          </cell>
        </row>
        <row r="2477">
          <cell r="A2477" t="str">
            <v>88418</v>
          </cell>
          <cell r="B2477" t="str">
            <v>Projetor de argamassa, capacidade de projeção 1,5m3/h, alcance de 30m até 60m, motor elétrico potência 7,5 hp - chp diurno</v>
          </cell>
          <cell r="C2477" t="str">
            <v>chp</v>
          </cell>
          <cell r="D2477">
            <v>9.5299999999999994</v>
          </cell>
        </row>
        <row r="2478">
          <cell r="A2478" t="str">
            <v>88419</v>
          </cell>
          <cell r="B2478" t="str">
            <v>Projetor de argamassa, capacidade de projeção 1,5m3/h, alcance de 30m até 60m, motor elétrico potência 7,5 hp - depreciação</v>
          </cell>
          <cell r="C2478" t="str">
            <v>h</v>
          </cell>
          <cell r="D2478">
            <v>3.51</v>
          </cell>
        </row>
        <row r="2479">
          <cell r="A2479" t="str">
            <v>88422</v>
          </cell>
          <cell r="B2479" t="str">
            <v>Projetor de argamassa, capacidade de projeção 1,5m3/h, alcance de 30m até 60m, motor elétrico potência 7,5 hp - juros</v>
          </cell>
          <cell r="C2479" t="str">
            <v>h</v>
          </cell>
          <cell r="D2479">
            <v>0.81</v>
          </cell>
        </row>
        <row r="2480">
          <cell r="A2480" t="str">
            <v>88425</v>
          </cell>
          <cell r="B2480" t="str">
            <v>Projetor de argamassa, capacidade de projeção 1,5m3/h, alcance de 30m até 60m, motor elétrico potência 7,5 hp - manutenção</v>
          </cell>
          <cell r="C2480" t="str">
            <v>h</v>
          </cell>
          <cell r="D2480">
            <v>2.92</v>
          </cell>
        </row>
        <row r="2481">
          <cell r="A2481" t="str">
            <v>88427</v>
          </cell>
          <cell r="B2481" t="str">
            <v>Projetor de argamassa, capacidade de projeção 1,5m3/h, alcance de 30m até 60m, motor elétrico potência 7,5 hp - materiais na operação</v>
          </cell>
          <cell r="C2481" t="str">
            <v>h</v>
          </cell>
          <cell r="D2481">
            <v>2.2799999999999998</v>
          </cell>
        </row>
        <row r="2482">
          <cell r="A2482" t="str">
            <v>88438</v>
          </cell>
          <cell r="B2482" t="str">
            <v>Projetor de argamassa, capacidade de projeção 2,0m3/h, alcance até 50m , motor elétrico potência 7,5 hp - chi diurno</v>
          </cell>
          <cell r="C2482" t="str">
            <v>chi</v>
          </cell>
          <cell r="D2482">
            <v>5.74</v>
          </cell>
        </row>
        <row r="2483">
          <cell r="A2483" t="str">
            <v>88433</v>
          </cell>
          <cell r="B2483" t="str">
            <v>Projetor de argamassa, capacidade de projeção 2,0m3/h, alcance até 50m , motor elétrico potência 7,5 hp - chp diurno</v>
          </cell>
          <cell r="C2483" t="str">
            <v>chp</v>
          </cell>
          <cell r="D2483">
            <v>11.89</v>
          </cell>
        </row>
        <row r="2484">
          <cell r="A2484" t="str">
            <v>88434</v>
          </cell>
          <cell r="B2484" t="str">
            <v>Projetor de argamassa, capacidade de projeção 2,0m3/h, alcance até 50m , motor elétrico potência 7,5 hp - depreciação</v>
          </cell>
          <cell r="C2484" t="str">
            <v>h</v>
          </cell>
          <cell r="D2484">
            <v>4.6500000000000004</v>
          </cell>
        </row>
        <row r="2485">
          <cell r="A2485" t="str">
            <v>88435</v>
          </cell>
          <cell r="B2485" t="str">
            <v>Projetor de argamassa, capacidade de projeção 2,0m3/h, alcance até 50m , motor elétrico potência 7,5 hp - juros</v>
          </cell>
          <cell r="C2485" t="str">
            <v>h</v>
          </cell>
          <cell r="D2485">
            <v>1.08</v>
          </cell>
        </row>
        <row r="2486">
          <cell r="A2486" t="str">
            <v>88436</v>
          </cell>
          <cell r="B2486" t="str">
            <v>Projetor de argamassa, capacidade de projeção 2,0m3/h, alcance até 50m , motor elétrico potência 7,5 hp - manutenção</v>
          </cell>
          <cell r="C2486" t="str">
            <v>h</v>
          </cell>
          <cell r="D2486">
            <v>3.87</v>
          </cell>
        </row>
        <row r="2487">
          <cell r="A2487" t="str">
            <v>88437</v>
          </cell>
          <cell r="B2487" t="str">
            <v>Projetor de argamassa, capacidade de projeção 2,0m3/h, alcance até 50m , motor elétrico potência 7,5 hp - materiais na operação</v>
          </cell>
          <cell r="C2487" t="str">
            <v>h</v>
          </cell>
          <cell r="D2487">
            <v>2.2799999999999998</v>
          </cell>
        </row>
        <row r="2488">
          <cell r="A2488" t="str">
            <v>88314</v>
          </cell>
          <cell r="B2488" t="str">
            <v>Rasteleiro com encargos complementares</v>
          </cell>
          <cell r="C2488" t="str">
            <v>h</v>
          </cell>
          <cell r="D2488">
            <v>8.1999999999999993</v>
          </cell>
        </row>
        <row r="2489">
          <cell r="A2489" t="str">
            <v>87510</v>
          </cell>
          <cell r="B2489" t="str">
            <v>Alvenaria de vedação de blocos cerâmicos furados na horizontal de 14x9 x19cm (espessura 14cm) de paredes com área líquida maior ou igual a 6m ² sem vãos e argamassa de assentamento com preparo manual</v>
          </cell>
          <cell r="C2489" t="str">
            <v>m²</v>
          </cell>
          <cell r="D2489">
            <v>91.9</v>
          </cell>
        </row>
        <row r="2490">
          <cell r="A2490" t="str">
            <v>87517</v>
          </cell>
          <cell r="B2490" t="str">
            <v>Alvenaria de vedação de blocos cerâmicos furados na horizontal de 14x9 x19cm (espessura 14cm) de paredes com área líquida menor que 6m² com v ãos e argamassa de assentamento com preparo em betoneira</v>
          </cell>
          <cell r="C2490" t="str">
            <v>m²</v>
          </cell>
          <cell r="D2490">
            <v>105.92</v>
          </cell>
        </row>
        <row r="2491">
          <cell r="A2491" t="str">
            <v>87518</v>
          </cell>
          <cell r="B2491" t="str">
            <v>Alvenaria de vedação de blocos cerâmicos furados na horizontal de 14x9 x19cm (espessura 14cm) de paredes com área líquida menor que 6m² com v ãos e argamassa de assentamento com preparo manual</v>
          </cell>
          <cell r="C2491" t="str">
            <v>m²</v>
          </cell>
          <cell r="D2491">
            <v>106.82</v>
          </cell>
        </row>
        <row r="2492">
          <cell r="A2492" t="str">
            <v>87501</v>
          </cell>
          <cell r="B2492" t="str">
            <v>Alvenaria de vedação de blocos cerâmicos furados na horizontal de 14x9 x19cm (espessura 14cm) de paredes com área líquida menor que 6m² sem v ãos e argamassa de assentamento com preparo em betoneira</v>
          </cell>
          <cell r="C2492" t="str">
            <v>m²</v>
          </cell>
          <cell r="D2492">
            <v>99.69</v>
          </cell>
        </row>
        <row r="2493">
          <cell r="A2493" t="str">
            <v>87502</v>
          </cell>
          <cell r="B2493" t="str">
            <v>Alvenaria de vedação de blocos cerâmicos furados na horizontal de 14x9 x19cm (espessura 14cm) de paredes com área líquida menor que 6m² sem v ãos e argamassa de assentamento com preparo manual</v>
          </cell>
          <cell r="C2493" t="str">
            <v>m²</v>
          </cell>
          <cell r="D2493">
            <v>100.58</v>
          </cell>
        </row>
        <row r="2494">
          <cell r="A2494" t="str">
            <v>87523</v>
          </cell>
          <cell r="B2494" t="str">
            <v>Alvenaria de vedação de blocos cerâmicos furados na horizontal de 9x14 x19cm (espessura 9cm) de paredes com área líquida maior ou igual a 6m² com vãos e argamassa de assentamento com preparo em betoneira</v>
          </cell>
          <cell r="C2494" t="str">
            <v>m²</v>
          </cell>
          <cell r="D2494">
            <v>70.77</v>
          </cell>
        </row>
        <row r="2495">
          <cell r="A2495" t="str">
            <v>87524</v>
          </cell>
          <cell r="B2495" t="str">
            <v>Alvenaria de vedação de blocos cerâmicos furados na horizontal de 9x14 x19cm (espessura 9cm) de paredes com área líquida maior ou igual a 6m² com vãos e argamassa de assentamento com preparo manual</v>
          </cell>
          <cell r="C2495" t="str">
            <v>m²</v>
          </cell>
          <cell r="D2495">
            <v>71.48</v>
          </cell>
        </row>
        <row r="2496">
          <cell r="A2496" t="str">
            <v>87507</v>
          </cell>
          <cell r="B2496" t="str">
            <v>Alvenaria de vedação de blocos cerâmicos furados na horizontal de 9x14 x19cm (espessura 9cm) de paredes com área líquida maior ou igual a 6m² sem vãos e argamassa de assentamento com preparo em betoneira</v>
          </cell>
          <cell r="C2496" t="str">
            <v>m²</v>
          </cell>
          <cell r="D2496">
            <v>67.22</v>
          </cell>
        </row>
        <row r="2497">
          <cell r="A2497" t="str">
            <v>87508</v>
          </cell>
          <cell r="B2497" t="str">
            <v>Alvenaria de vedação de blocos cerâmicos furados na horizontal de 9x14 x19cm (espessura 9cm) de paredes com área líquida maior ou igual a 6m² sem vãos e argamassa de assentamento com preparo manual</v>
          </cell>
          <cell r="C2497" t="str">
            <v>m²</v>
          </cell>
          <cell r="D2497">
            <v>67.92</v>
          </cell>
        </row>
        <row r="2498">
          <cell r="A2498" t="str">
            <v>87515</v>
          </cell>
          <cell r="B2498" t="str">
            <v>Alvenaria de vedação de blocos cerâmicos furados na horizontal de 9x14 x19cm (espessura 9cm) de paredes com área líquida menor que 6m² com vã os e argamassa de assentamento com preparo em betoneira</v>
          </cell>
          <cell r="C2498" t="str">
            <v>m²</v>
          </cell>
          <cell r="D2498">
            <v>80.33</v>
          </cell>
        </row>
        <row r="2499">
          <cell r="A2499" t="str">
            <v>87516</v>
          </cell>
          <cell r="B2499" t="str">
            <v>Alvenaria de vedação de blocos cerâmicos furados na horizontal de 9x14 x19cm (espessura 9cm) de paredes com área líquida menor que 6m² com vã os e argamassa de assentamento com preparo manual</v>
          </cell>
          <cell r="C2499" t="str">
            <v>m²</v>
          </cell>
          <cell r="D2499">
            <v>81.03</v>
          </cell>
        </row>
        <row r="2500">
          <cell r="A2500" t="str">
            <v>87499</v>
          </cell>
          <cell r="B2500" t="str">
            <v>Alvenaria de vedação de blocos cerâmicos furados na horizontal de 9x14 x19cm (espessura 9cm) de paredes com área líquida menor que 6m² sem vã os e argamassa de assentamento com preparo em betoneira</v>
          </cell>
          <cell r="C2500" t="str">
            <v>m²</v>
          </cell>
          <cell r="D2500">
            <v>74.400000000000006</v>
          </cell>
        </row>
        <row r="2501">
          <cell r="A2501" t="str">
            <v>87500</v>
          </cell>
          <cell r="B2501" t="str">
            <v>Alvenaria de vedação de blocos cerâmicos furados na horizontal de 9x14 x19cm (espessura 9cm) de paredes com área líquida menor que 6m² sem vã os e argamassa de assentamento com preparo manual</v>
          </cell>
          <cell r="C2501" t="str">
            <v>m²</v>
          </cell>
          <cell r="D2501">
            <v>75.099999999999994</v>
          </cell>
        </row>
        <row r="2502">
          <cell r="A2502" t="str">
            <v>87519</v>
          </cell>
          <cell r="B2502" t="str">
            <v>Alvenaria de vedação de blocos cerâmicos furados na horizontal de 9x19 x19cm (espessura 9cm) de paredes com área líquida maior ou igual a 6m² com vãos e argamassa de assentamento com preparo em betoneira</v>
          </cell>
          <cell r="C2502" t="str">
            <v>m²</v>
          </cell>
          <cell r="D2502">
            <v>51.05</v>
          </cell>
        </row>
        <row r="2503">
          <cell r="A2503" t="str">
            <v>87520</v>
          </cell>
          <cell r="B2503" t="str">
            <v>Alvenaria de vedação de blocos cerâmicos furados na horizontal de 9x19 x19cm (espessura 9cm) de paredes com área líquida maior ou igual a 6m² com vãos e argamassa de assentamento com preparo manual</v>
          </cell>
          <cell r="C2503" t="str">
            <v>m²</v>
          </cell>
          <cell r="D2503">
            <v>51.7</v>
          </cell>
        </row>
        <row r="2504">
          <cell r="A2504" t="str">
            <v>87503</v>
          </cell>
          <cell r="B2504" t="str">
            <v>Alvenaria de vedação de blocos cerâmicos furados na horizontal de 9x19 x19cm (espessura 9cm) de paredes com área líquida maior ou igual a 6m² sem vãos e argamassa de assentamento com preparo em betoneira</v>
          </cell>
          <cell r="C2504" t="str">
            <v>m²</v>
          </cell>
          <cell r="D2504">
            <v>47.28</v>
          </cell>
        </row>
        <row r="2505">
          <cell r="A2505" t="str">
            <v>87504</v>
          </cell>
          <cell r="B2505" t="str">
            <v>Alvenaria de vedação de blocos cerâmicos furados na horizontal de 9x19 x19cm (espessura 9cm) de paredes com área líquida maior ou igual a 6m² sem vãos e argamassa de assentamento com preparo manual</v>
          </cell>
          <cell r="C2505" t="str">
            <v>m²</v>
          </cell>
          <cell r="D2505">
            <v>47.92</v>
          </cell>
        </row>
        <row r="2506">
          <cell r="A2506" t="str">
            <v>87511</v>
          </cell>
          <cell r="B2506" t="str">
            <v>Alvenaria de vedação de blocos cerâmicos furados na horizontal de 9x19 x19cm (espessura 9cm) de paredes com área líquida menor que 6m² com vã os e argamassa de assentamento com preparo em betoneira</v>
          </cell>
          <cell r="C2506" t="str">
            <v>m²</v>
          </cell>
          <cell r="D2506">
            <v>60.29</v>
          </cell>
        </row>
        <row r="2507">
          <cell r="A2507" t="str">
            <v>87512</v>
          </cell>
          <cell r="B2507" t="str">
            <v>Alvenaria de vedação de blocos cerâmicos furados na horizontal de 9x19 x19cm (espessura 9cm) de paredes com área líquida menor que 6m² com vã os e argamassa de assentamento com preparo manual</v>
          </cell>
          <cell r="C2507" t="str">
            <v>m²</v>
          </cell>
          <cell r="D2507">
            <v>60.94</v>
          </cell>
        </row>
        <row r="2508">
          <cell r="A2508" t="str">
            <v>87495</v>
          </cell>
          <cell r="B2508" t="str">
            <v>Alvenaria de vedação de blocos cerâmicos furados na horizontal de 9x19 x19cm (espessura 9cm) de paredes com área líquida menor que 6m² sem vã os e argamassa de assentamento com preparo em betoneira</v>
          </cell>
          <cell r="C2508" t="str">
            <v>m²</v>
          </cell>
          <cell r="D2508">
            <v>54.35</v>
          </cell>
        </row>
        <row r="2509">
          <cell r="A2509" t="str">
            <v>87496</v>
          </cell>
          <cell r="B2509" t="str">
            <v>Alvenaria de vedação de blocos cerâmicos furados na horizontal de 9x19 x19cm (espessura 9cm) de paredes com área líquida menor que 6m² sem vã os e argamassa de assentamento com preparo manual</v>
          </cell>
          <cell r="C2509" t="str">
            <v>m²</v>
          </cell>
          <cell r="D2509">
            <v>55</v>
          </cell>
        </row>
        <row r="2510">
          <cell r="A2510" t="str">
            <v>87467</v>
          </cell>
          <cell r="B2510" t="str">
            <v>Alvenaria de vedação de blocos vazados de concreto de 14x19x39cm (espe ssura 14cm) de paredes com área líquida maior ou igual a 6m² com vãos e argamassa de assentamento com preparo em betoneira</v>
          </cell>
          <cell r="C2510" t="str">
            <v>m²</v>
          </cell>
          <cell r="D2510">
            <v>52.46</v>
          </cell>
        </row>
        <row r="2511">
          <cell r="A2511" t="str">
            <v>87468</v>
          </cell>
          <cell r="B2511" t="str">
            <v>Alvenaria de vedação de blocos vazados de concreto de 14x19x39cm (espe ssura 14cm) de paredes com área líquida maior ou igual a 6m² com vãos e argamassa de assentamento com preparo manual</v>
          </cell>
          <cell r="C2511" t="str">
            <v>m²</v>
          </cell>
          <cell r="D2511">
            <v>53.14</v>
          </cell>
        </row>
        <row r="2512">
          <cell r="A2512" t="str">
            <v>87455</v>
          </cell>
          <cell r="B2512" t="str">
            <v>Alvenaria de vedação de blocos vazados de concreto de 14x19x39cm (espe ssura 14cm) de paredes com área líquida maior ou igual a 6m² sem vãos e argamassa de assentamento com preparo em betoneira</v>
          </cell>
          <cell r="C2512" t="str">
            <v>m²</v>
          </cell>
          <cell r="D2512">
            <v>49.78</v>
          </cell>
        </row>
        <row r="2513">
          <cell r="A2513" t="str">
            <v>87456</v>
          </cell>
          <cell r="B2513" t="str">
            <v>Alvenaria de vedação de blocos vazados de concreto de 14x19x39cm (espe ssura 14cm) de paredes com área líquida maior ou igual a 6m² sem vãos e argamassa de assentamento com preparo manual</v>
          </cell>
          <cell r="C2513" t="str">
            <v>m²</v>
          </cell>
          <cell r="D2513">
            <v>50.77</v>
          </cell>
        </row>
        <row r="2514">
          <cell r="A2514" t="str">
            <v>87461</v>
          </cell>
          <cell r="B2514" t="str">
            <v>Alvenaria de vedação de blocos vazados de concreto de 14x19x39cm (espe ssura 14cm) de paredes com área líquida menor que 6m² com vãos e argam assa de assentamento com preparo em betoneira</v>
          </cell>
          <cell r="C2514" t="str">
            <v>m²</v>
          </cell>
          <cell r="D2514">
            <v>57.55</v>
          </cell>
        </row>
        <row r="2515">
          <cell r="A2515" t="str">
            <v>87462</v>
          </cell>
          <cell r="B2515" t="str">
            <v>Alvenaria de vedação de blocos vazados de concreto de 14x19x39cm (espe ssura 14cm) de paredes com área líquida menor que 6m² com vãos e argam assa de assentamento com preparo manual</v>
          </cell>
          <cell r="C2515" t="str">
            <v>m²</v>
          </cell>
          <cell r="D2515">
            <v>58.23</v>
          </cell>
        </row>
        <row r="2516">
          <cell r="A2516" t="str">
            <v>87449</v>
          </cell>
          <cell r="B2516" t="str">
            <v>Alvenaria de vedação de blocos vazados de concreto de 14x19x39cm (espe ssura 14cm) de paredes com área líquida menor que 6m² sem vãos e argam assa de assentamento com preparo em betoneira</v>
          </cell>
          <cell r="C2516" t="str">
            <v>m²</v>
          </cell>
          <cell r="D2516">
            <v>53.39</v>
          </cell>
        </row>
        <row r="2517">
          <cell r="A2517" t="str">
            <v>87799</v>
          </cell>
          <cell r="B2517" t="str">
            <v>Emboço ou massa única em argamassa traço 1:2:8, preparo manual, aplica da manualmente em panos cegos de fachada (sem presença de vãos), espes sura de 35 mm</v>
          </cell>
          <cell r="C2517" t="str">
            <v>m²</v>
          </cell>
          <cell r="D2517">
            <v>29.37</v>
          </cell>
        </row>
        <row r="2518">
          <cell r="A2518" t="str">
            <v>87803</v>
          </cell>
          <cell r="B2518" t="str">
            <v>Emboço ou massa única em argamassa traço 1:2:8, preparo manual, aplica da manualmente em panos cegos de fachada (sem presença de vãos), espes sura de 45 mm</v>
          </cell>
          <cell r="C2518" t="str">
            <v>m²</v>
          </cell>
          <cell r="D2518">
            <v>35.32</v>
          </cell>
        </row>
        <row r="2519">
          <cell r="A2519" t="str">
            <v>87807</v>
          </cell>
          <cell r="B2519" t="str">
            <v>Emboço ou massa única em argamassa traço 1:2:8, preparo manual, aplica da manualmente em panos cegos de fachada (sem presença de vãos), espes sura maior ou igual a 50 mm</v>
          </cell>
          <cell r="C2519" t="str">
            <v>m²</v>
          </cell>
          <cell r="D2519">
            <v>40.33</v>
          </cell>
        </row>
        <row r="2520">
          <cell r="A2520" t="str">
            <v>87777</v>
          </cell>
          <cell r="B2520" t="str">
            <v>Emboço ou massa única em argamassa traço 1:2:8, preparo manual, aplica da manualmente em panos de fachada com presença de vãos, espessura de 25 mm</v>
          </cell>
          <cell r="C2520" t="str">
            <v>m²</v>
          </cell>
          <cell r="D2520">
            <v>33.71</v>
          </cell>
        </row>
        <row r="2521">
          <cell r="A2521" t="str">
            <v>87781</v>
          </cell>
          <cell r="B2521" t="str">
            <v>Emboço ou massa única em argamassa traço 1:2:8, preparo manual, aplica da manualmente em panos de fachada com presença de vãos, espessura de 35 mm</v>
          </cell>
          <cell r="C2521" t="str">
            <v>m²</v>
          </cell>
          <cell r="D2521">
            <v>39.94</v>
          </cell>
        </row>
        <row r="2522">
          <cell r="A2522" t="str">
            <v>87786</v>
          </cell>
          <cell r="B2522" t="str">
            <v>Emboço ou massa única em argamassa traço 1:2:8, preparo manual, aplica da manualmente em panos de fachada com presença de vãos, espessura de 45 mm</v>
          </cell>
          <cell r="C2522" t="str">
            <v>m²</v>
          </cell>
          <cell r="D2522">
            <v>46.16</v>
          </cell>
        </row>
        <row r="2523">
          <cell r="A2523" t="str">
            <v>87790</v>
          </cell>
          <cell r="B2523" t="str">
            <v>Emboço ou massa única em argamassa traço 1:2:8, preparo manual, aplica da manualmente em panos de fachada com presença de vãos, espessura mai or ou igual a 50 mm</v>
          </cell>
          <cell r="C2523" t="str">
            <v>m²</v>
          </cell>
          <cell r="D2523">
            <v>58.18</v>
          </cell>
        </row>
        <row r="2524">
          <cell r="A2524" t="str">
            <v>87811</v>
          </cell>
          <cell r="B2524" t="str">
            <v>Emboço ou massa única em argamassa traço 1:2:8, preparo manual, aplica da manualmente em superfícies externas da sacada, espessura de 25 mm, sem uso de tela metálica de reforço contra fissuração</v>
          </cell>
          <cell r="C2524" t="str">
            <v>m²</v>
          </cell>
          <cell r="D2524">
            <v>50.97</v>
          </cell>
        </row>
        <row r="2525">
          <cell r="A2525" t="str">
            <v>87815</v>
          </cell>
          <cell r="B2525" t="str">
            <v>Emboço ou massa única em argamassa traço 1:2:8, preparo manual, aplica da manualmente em superfícies externas da sacada, espessura de 35 mm, sem uso de tela metálica de reforço contra fissuração</v>
          </cell>
          <cell r="C2525" t="str">
            <v>m²</v>
          </cell>
          <cell r="D2525">
            <v>56.92</v>
          </cell>
        </row>
        <row r="2526">
          <cell r="A2526" t="str">
            <v>87819</v>
          </cell>
          <cell r="B2526" t="str">
            <v>Emboço ou massa única em argamassa traço 1:2:8, preparo manual, aplica da manualmente em superfícies externas da sacada, espessura de 45 mm, sem uso de tela metálica de reforço contra fissuração</v>
          </cell>
          <cell r="C2526" t="str">
            <v>m²</v>
          </cell>
          <cell r="D2526">
            <v>62.62</v>
          </cell>
        </row>
        <row r="2527">
          <cell r="A2527" t="str">
            <v>87823</v>
          </cell>
          <cell r="B2527" t="str">
            <v>Emboço ou massa única em argamassa traço 1:2:8, preparo manual, aplica da manualmente em superfícies externas da sacada, espessura maior ou i gual a 50 mm, sem uso de tela metálica de reforço contra fissuração. a f_06/2014</v>
          </cell>
          <cell r="C2527" t="str">
            <v>m²</v>
          </cell>
          <cell r="D2527">
            <v>88.28</v>
          </cell>
        </row>
        <row r="2528">
          <cell r="A2528" t="str">
            <v>87827</v>
          </cell>
          <cell r="B2528" t="str">
            <v>Emboço ou massa única em argamassa traço 1:2:8, preparo manual, aplica da manualmente nas paredes internas da sacada, espessura de 25 mm, sem uso de tela metálica de reforço contra fissuração</v>
          </cell>
          <cell r="C2528" t="str">
            <v>m²</v>
          </cell>
          <cell r="D2528">
            <v>41.83</v>
          </cell>
        </row>
        <row r="2529">
          <cell r="A2529" t="str">
            <v>87831</v>
          </cell>
          <cell r="B2529" t="str">
            <v>Emboço ou massa única em argamassa traço 1:2:8, preparo manual, aplica da manualmente nas paredes internas da sacada, espessura de 35 mm, sem uso de tela metálica de reforço contra fissuração</v>
          </cell>
          <cell r="C2529" t="str">
            <v>m²</v>
          </cell>
          <cell r="D2529">
            <v>48.64</v>
          </cell>
        </row>
        <row r="2530">
          <cell r="A2530" t="str">
            <v>87792</v>
          </cell>
          <cell r="B2530" t="str">
            <v>Emboço ou massa única em argamassa traço 1:2:8, preparo mecânico com b etoneira 400 l, aplicada manualmente em panos cegos de fachada (sem pr esença de vãos), espessura de 25 mm</v>
          </cell>
          <cell r="C2530" t="str">
            <v>m²</v>
          </cell>
          <cell r="D2530">
            <v>21.48</v>
          </cell>
        </row>
        <row r="2531">
          <cell r="A2531" t="str">
            <v>87267</v>
          </cell>
          <cell r="B2531" t="str">
            <v>Revestimento cerâmico para paredes internas com placas tipo grês ou se mi-grês de dimensões 20x20 cm aplicadas em ambientes de área maior que 5 m² a meia altura das paredes</v>
          </cell>
          <cell r="C2531" t="str">
            <v>m²</v>
          </cell>
          <cell r="D2531">
            <v>48.7</v>
          </cell>
        </row>
        <row r="2532">
          <cell r="A2532" t="str">
            <v>87265</v>
          </cell>
          <cell r="B2532" t="str">
            <v>Revestimento cerâmico para paredes internas com placas tipo grês ou se mi-grês de dimensões 20x20 cm aplicadas em ambientes de área maior que 5 m² na altura inteira das paredes</v>
          </cell>
          <cell r="C2532" t="str">
            <v>m²</v>
          </cell>
          <cell r="D2532">
            <v>44.75</v>
          </cell>
        </row>
        <row r="2533">
          <cell r="A2533" t="str">
            <v>87266</v>
          </cell>
          <cell r="B2533" t="str">
            <v>Revestimento cerâmico para paredes internas com placas tipo grês ou se mi-grês de dimensões 20x20 cm aplicadas em ambientes de área menor que 5 m² a meia altura das paredes</v>
          </cell>
          <cell r="C2533" t="str">
            <v>m²</v>
          </cell>
          <cell r="D2533">
            <v>50.58</v>
          </cell>
        </row>
        <row r="2534">
          <cell r="A2534" t="str">
            <v>87264</v>
          </cell>
          <cell r="B2534" t="str">
            <v>Revestimento cerâmico para paredes internas com placas tipo grês ou se mi-grês de dimensões 20x20 cm aplicadas em ambientes de área menor que 5 m² na altura inteira das paredes</v>
          </cell>
          <cell r="C2534" t="str">
            <v>m²</v>
          </cell>
          <cell r="D2534">
            <v>49.07</v>
          </cell>
        </row>
        <row r="2535">
          <cell r="A2535" t="str">
            <v>87271</v>
          </cell>
          <cell r="B2535" t="str">
            <v>Revestimento cerâmico para paredes internas com placas tipo grês ou se mi-grês de dimensões 25x35 cm aplicadas em ambientes de área maior que 5 m² a meia altura das paredes</v>
          </cell>
          <cell r="C2535" t="str">
            <v>m²</v>
          </cell>
          <cell r="D2535">
            <v>50.5</v>
          </cell>
        </row>
        <row r="2536">
          <cell r="A2536" t="str">
            <v>87269</v>
          </cell>
          <cell r="B2536" t="str">
            <v>Revestimento cerâmico para paredes internas com placas tipo grês ou se mi-grês de dimensões 25x35 cm aplicadas em ambientes de área maior que 5 m² na altura inteira das paredes</v>
          </cell>
          <cell r="C2536" t="str">
            <v>m²</v>
          </cell>
          <cell r="D2536">
            <v>46.84</v>
          </cell>
        </row>
        <row r="2537">
          <cell r="A2537" t="str">
            <v>87270</v>
          </cell>
          <cell r="B2537" t="str">
            <v>Revestimento cerâmico para paredes internas com placas tipo grês ou se mi-grês de dimensões 25x35 cm aplicadas em ambientes de área menor que 5 m² a meia altura das paredes</v>
          </cell>
          <cell r="C2537" t="str">
            <v>m²</v>
          </cell>
          <cell r="D2537">
            <v>52.8</v>
          </cell>
        </row>
        <row r="2538">
          <cell r="A2538" t="str">
            <v>87268</v>
          </cell>
          <cell r="B2538" t="str">
            <v>Revestimento cerâmico para paredes internas com placas tipo grês ou se mi-grês de dimensões 25x35 cm aplicadas em ambientes de área menor que 5 m² na altura inteira das paredes</v>
          </cell>
          <cell r="C2538" t="str">
            <v>m²</v>
          </cell>
          <cell r="D2538">
            <v>51.54</v>
          </cell>
        </row>
        <row r="2539">
          <cell r="A2539" t="str">
            <v>87273</v>
          </cell>
          <cell r="B2539" t="str">
            <v>Revestimento cerâmico para paredes internas com placas tipo grês ou se mi-grês de dimensões 33x45 cm aplicadas em ambientes de área maior que 5 m² na altura inteira das paredes</v>
          </cell>
          <cell r="C2539" t="str">
            <v>m²</v>
          </cell>
          <cell r="D2539">
            <v>48.62</v>
          </cell>
        </row>
        <row r="2540">
          <cell r="A2540" t="str">
            <v>87274</v>
          </cell>
          <cell r="B2540" t="str">
            <v>Revestimento cerâmico para paredes internas com placas tipo grês ou se mi-grês de dimensões 33x45 cm aplicadas em ambientes de área menor que 5 m² a meia altura das paredes</v>
          </cell>
          <cell r="C2540" t="str">
            <v>m²</v>
          </cell>
          <cell r="D2540">
            <v>55.22</v>
          </cell>
        </row>
        <row r="2541">
          <cell r="A2541" t="str">
            <v>87272</v>
          </cell>
          <cell r="B2541" t="str">
            <v>Revestimento cerâmico para paredes internas com placas tipo grês ou se mi-grês de dimensões 33x45 cm aplicadas em ambientes de área menor que 5 m² na altura inteira das paredes</v>
          </cell>
          <cell r="C2541" t="str">
            <v>m²</v>
          </cell>
          <cell r="D2541">
            <v>54.34</v>
          </cell>
        </row>
        <row r="2542">
          <cell r="A2542" t="str">
            <v>87275</v>
          </cell>
          <cell r="B2542" t="str">
            <v>Revestimento cerâmico para paredes internas com placas tipo grês ou se mi-grês de dimensões 33x45 cm aplicadas em ambientes deárea maior que 5 m² a meia altura das paredes</v>
          </cell>
          <cell r="C2542" t="str">
            <v>m²</v>
          </cell>
          <cell r="D2542">
            <v>53.32</v>
          </cell>
        </row>
        <row r="2543">
          <cell r="A2543" t="str">
            <v>87247</v>
          </cell>
          <cell r="B2543" t="str">
            <v>Revestimento cerâmico para piso com placas tipo grês de dimensões 35x3 5 cm aplicada em ambientes de área entre 5 m2 e 10 m2</v>
          </cell>
          <cell r="C2543" t="str">
            <v>m²</v>
          </cell>
          <cell r="D2543">
            <v>33.770000000000003</v>
          </cell>
        </row>
        <row r="2544">
          <cell r="A2544" t="str">
            <v>87248</v>
          </cell>
          <cell r="B2544" t="str">
            <v>Revestimento cerâmico para piso com placas tipo grês de dimensões 35x3 5 cm aplicada em ambientes de área maior que 10 m2</v>
          </cell>
          <cell r="C2544" t="str">
            <v>m²</v>
          </cell>
          <cell r="D2544">
            <v>30.71</v>
          </cell>
        </row>
        <row r="2545">
          <cell r="A2545" t="str">
            <v>87246</v>
          </cell>
          <cell r="B2545" t="str">
            <v>Revestimento cerâmico para piso com placas tipo grês de dimensões 35x3 5 cm aplicada em ambientes de área menor que 5 m2</v>
          </cell>
          <cell r="C2545" t="str">
            <v>m²</v>
          </cell>
          <cell r="D2545">
            <v>37.6</v>
          </cell>
        </row>
        <row r="2546">
          <cell r="A2546" t="str">
            <v>87250</v>
          </cell>
          <cell r="B2546" t="str">
            <v>Revestimento cerâmico para piso com placas tipo grês de dimensões 45x4 5 cm aplicada em ambientes de área entre 5 m2 e 10 m2</v>
          </cell>
          <cell r="C2546" t="str">
            <v>m²</v>
          </cell>
          <cell r="D2546">
            <v>35.58</v>
          </cell>
        </row>
        <row r="2547">
          <cell r="A2547" t="str">
            <v>87251</v>
          </cell>
          <cell r="B2547" t="str">
            <v>Revestimento cerâmico para piso com placas tipo grês de dimensões 45x4 5 cm aplicada em ambientes de área maior que 10 m2</v>
          </cell>
          <cell r="C2547" t="str">
            <v>m²</v>
          </cell>
          <cell r="D2547">
            <v>31.69</v>
          </cell>
        </row>
        <row r="2548">
          <cell r="A2548" t="str">
            <v>87249</v>
          </cell>
          <cell r="B2548" t="str">
            <v>Revestimento cerâmico para piso com placas tipo grês de dimensões 45x4 5 cm aplicada em ambientes de área menor que 5 m2</v>
          </cell>
          <cell r="C2548" t="str">
            <v>m²</v>
          </cell>
          <cell r="D2548">
            <v>41.65</v>
          </cell>
        </row>
        <row r="2549">
          <cell r="A2549" t="str">
            <v>87256</v>
          </cell>
          <cell r="B2549" t="str">
            <v>Revestimento cerâmico para piso com placas tipo grês de dimensões 60x6 0 cm aplicada em ambientes de área entre 5 m2 e 10 m2</v>
          </cell>
          <cell r="C2549" t="str">
            <v>m²</v>
          </cell>
          <cell r="D2549">
            <v>61.1</v>
          </cell>
        </row>
        <row r="2550">
          <cell r="A2550" t="str">
            <v>87257</v>
          </cell>
          <cell r="B2550" t="str">
            <v>Revestimento cerâmico para piso com placas tipo grês de dimensões 60x6 0 cm aplicada em ambientes de área maior que 10 m2</v>
          </cell>
          <cell r="C2550" t="str">
            <v>m²</v>
          </cell>
          <cell r="D2550">
            <v>56.49</v>
          </cell>
        </row>
        <row r="2551">
          <cell r="A2551" t="str">
            <v>87255</v>
          </cell>
          <cell r="B2551" t="str">
            <v>Revestimento cerâmico para piso com placas tipo grês de dimensões 60x6 0 cm aplicada em ambientes de área menor que 5 m2</v>
          </cell>
          <cell r="C2551" t="str">
            <v>m²</v>
          </cell>
          <cell r="D2551">
            <v>68.58</v>
          </cell>
        </row>
        <row r="2552">
          <cell r="A2552" t="str">
            <v>87259</v>
          </cell>
          <cell r="B2552" t="str">
            <v>Revestimento cerâmico para piso com placas tipo porcelanato de dimensõ es 45x45 cm aplicada em ambientes de área entre 5 m² e 10 m²</v>
          </cell>
          <cell r="C2552" t="str">
            <v>m²</v>
          </cell>
          <cell r="D2552">
            <v>89.27</v>
          </cell>
        </row>
        <row r="2553">
          <cell r="A2553" t="str">
            <v>87260</v>
          </cell>
          <cell r="B2553" t="str">
            <v>Revestimento cerâmico para piso com placas tipo porcelanato de dimensõ es 45x45 cm aplicada em ambientes de área maior que 10 m²</v>
          </cell>
          <cell r="C2553" t="str">
            <v>m²</v>
          </cell>
          <cell r="D2553">
            <v>85.16</v>
          </cell>
        </row>
        <row r="2554">
          <cell r="A2554" t="str">
            <v>87258</v>
          </cell>
          <cell r="B2554" t="str">
            <v>Revestimento cerâmico para piso com placas tipo porcelanato de dimensõ es 45x45 cm aplicada em ambientes de área menor que 5 m²</v>
          </cell>
          <cell r="C2554" t="str">
            <v>m²</v>
          </cell>
          <cell r="D2554">
            <v>96.38</v>
          </cell>
        </row>
        <row r="2555">
          <cell r="A2555" t="str">
            <v>88571</v>
          </cell>
          <cell r="B2555" t="str">
            <v>Saboneteira de sobrepor (fixada na parede), tipo concha, em aco inoxid avel - fornecimento e instalacao</v>
          </cell>
          <cell r="C2555" t="str">
            <v>un</v>
          </cell>
          <cell r="D2555">
            <v>35.83</v>
          </cell>
        </row>
        <row r="2556">
          <cell r="A2556" t="str">
            <v>88315</v>
          </cell>
          <cell r="B2556" t="str">
            <v>Serralheiro com encargos complementares</v>
          </cell>
          <cell r="C2556" t="str">
            <v>h</v>
          </cell>
          <cell r="D2556">
            <v>13.42</v>
          </cell>
        </row>
        <row r="2557">
          <cell r="A2557" t="str">
            <v>87450</v>
          </cell>
          <cell r="B2557" t="str">
            <v>Alvenaria de vedação de blocos vazados de concreto de 14x19x39cm (espe ssura 14cm) de paredes com área líquida menor que 6m² sem vãos e argam assa de assentamento com preparo manual</v>
          </cell>
          <cell r="C2557" t="str">
            <v>m²</v>
          </cell>
          <cell r="D2557">
            <v>54.08</v>
          </cell>
        </row>
        <row r="2558">
          <cell r="A2558" t="str">
            <v>87469</v>
          </cell>
          <cell r="B2558" t="str">
            <v>Alvenaria de vedação de blocos vazados de concreto de 19x19x39cm (espe ssura 19cm) de paredes com área líquida maior ou igual a 6m² com vãos e argamassa de assentamento com preparo em betoneira</v>
          </cell>
          <cell r="C2558" t="str">
            <v>m²</v>
          </cell>
          <cell r="D2558">
            <v>63.92</v>
          </cell>
        </row>
        <row r="2559">
          <cell r="A2559" t="str">
            <v>87470</v>
          </cell>
          <cell r="B2559" t="str">
            <v>Alvenaria de vedação de blocos vazados de concreto de 19x19x39cm (espe ssura 19cm) de paredes com área líquida maior ou igual a 6m² com vãos e argamassa de assentamento com preparo manual</v>
          </cell>
          <cell r="C2559" t="str">
            <v>m²</v>
          </cell>
          <cell r="D2559">
            <v>64.78</v>
          </cell>
        </row>
        <row r="2560">
          <cell r="A2560" t="str">
            <v>88316</v>
          </cell>
          <cell r="B2560" t="str">
            <v>Servente com encargos complementares</v>
          </cell>
          <cell r="C2560" t="str">
            <v>h</v>
          </cell>
          <cell r="D2560">
            <v>11.51</v>
          </cell>
        </row>
        <row r="2561">
          <cell r="A2561" t="str">
            <v>86883</v>
          </cell>
          <cell r="B2561" t="str">
            <v>Sifão do tipo flexível em pvc 3/4" x 1.1/2" - fornecimento e instalaçã o</v>
          </cell>
          <cell r="C2561" t="str">
            <v>un</v>
          </cell>
          <cell r="D2561">
            <v>8.0299999999999994</v>
          </cell>
        </row>
        <row r="2562">
          <cell r="A2562" t="str">
            <v>86882</v>
          </cell>
          <cell r="B2562" t="str">
            <v>Sifão do tipo garrafa em pvc 1.1/4" - fornecimento e instalação</v>
          </cell>
          <cell r="C2562" t="str">
            <v>un</v>
          </cell>
          <cell r="D2562">
            <v>14.11</v>
          </cell>
        </row>
        <row r="2563">
          <cell r="A2563" t="str">
            <v>88318</v>
          </cell>
          <cell r="B2563" t="str">
            <v>Soldador a (para solda a ser testada com raios "x") com encargos compl ementares</v>
          </cell>
          <cell r="C2563" t="str">
            <v>h</v>
          </cell>
          <cell r="D2563">
            <v>15.1</v>
          </cell>
        </row>
        <row r="2564">
          <cell r="A2564" t="str">
            <v>88317</v>
          </cell>
          <cell r="B2564" t="str">
            <v>Soldador com encargos complementares</v>
          </cell>
          <cell r="C2564" t="str">
            <v>h</v>
          </cell>
          <cell r="D2564">
            <v>14.16</v>
          </cell>
        </row>
        <row r="2565">
          <cell r="A2565" t="str">
            <v>88319</v>
          </cell>
          <cell r="B2565" t="str">
            <v>Sondador com encargos complementares</v>
          </cell>
          <cell r="C2565" t="str">
            <v>h</v>
          </cell>
          <cell r="D2565">
            <v>21.81</v>
          </cell>
        </row>
        <row r="2566">
          <cell r="A2566" t="str">
            <v>86920</v>
          </cell>
          <cell r="B2566" t="str">
            <v>Tanque de louça branca com coluna, 22l ou equivalente, incluso sifão f lexível em pvc, válvula plástica e torneira de metal cromado padrão po pular - fornecimento e instalação</v>
          </cell>
          <cell r="C2566" t="str">
            <v>un</v>
          </cell>
          <cell r="D2566">
            <v>607.61</v>
          </cell>
        </row>
        <row r="2567">
          <cell r="A2567" t="str">
            <v>86921</v>
          </cell>
          <cell r="B2567" t="str">
            <v>Tanque de louça branca com coluna, 22l ou equivalente, incluso sifão f lexível em pvc, válvula plástica e torneira de plástico - fornecimento e instalação</v>
          </cell>
          <cell r="C2567" t="str">
            <v>un</v>
          </cell>
          <cell r="D2567">
            <v>615.09</v>
          </cell>
        </row>
        <row r="2568">
          <cell r="A2568" t="str">
            <v>86874</v>
          </cell>
          <cell r="B2568" t="str">
            <v>Tanque de louça branca suspenso, 18l ou equivalente - fornecimento e i nstalação</v>
          </cell>
          <cell r="C2568" t="str">
            <v>un</v>
          </cell>
          <cell r="D2568">
            <v>355.09</v>
          </cell>
        </row>
        <row r="2569">
          <cell r="A2569" t="str">
            <v>86923</v>
          </cell>
          <cell r="B2569" t="str">
            <v>Tanque de louça branca suspenso, 18l ou equivalente, incluso sifão tip o garrafa em pvc, válvula plástica e torneira de metal cromado padrão popular - fornecimento e instalação</v>
          </cell>
          <cell r="C2569" t="str">
            <v>un</v>
          </cell>
          <cell r="D2569">
            <v>388</v>
          </cell>
        </row>
        <row r="2570">
          <cell r="A2570" t="str">
            <v>86924</v>
          </cell>
          <cell r="B2570" t="str">
            <v>Tanque de louça branca suspenso, 18l ou equivalente, incluso sifão tip o garrafa em pvc, válvula plástica e torneira de plástico - fornecimen to e instalação</v>
          </cell>
          <cell r="C2570" t="str">
            <v>un</v>
          </cell>
          <cell r="D2570">
            <v>395.47</v>
          </cell>
        </row>
        <row r="2571">
          <cell r="A2571" t="str">
            <v>86876</v>
          </cell>
          <cell r="B2571" t="str">
            <v>Tanque de mármore sintético suspenso, 22l ou equivalente - forneciment o e instalação</v>
          </cell>
          <cell r="C2571" t="str">
            <v>un</v>
          </cell>
          <cell r="D2571">
            <v>133.94999999999999</v>
          </cell>
        </row>
        <row r="2572">
          <cell r="A2572" t="str">
            <v>86929</v>
          </cell>
          <cell r="B2572" t="str">
            <v>Tanque de mármore sintético suspenso, 22l ou equivalente, incluso sifã o flexível em pvc, válvula plástica e torneira de metal cromado padrão popular - fornecimento e instalação</v>
          </cell>
          <cell r="C2572" t="str">
            <v>un</v>
          </cell>
          <cell r="D2572">
            <v>160.78</v>
          </cell>
        </row>
        <row r="2573">
          <cell r="A2573" t="str">
            <v>86930</v>
          </cell>
          <cell r="B2573" t="str">
            <v>Tanque de mármore sintético suspenso, 22l ou equivalente, incluso sifã o flexível em pvc, válvula plástica e torneira de plástico - fornecime nto e instalação</v>
          </cell>
          <cell r="C2573" t="str">
            <v>un</v>
          </cell>
          <cell r="D2573">
            <v>168.25</v>
          </cell>
        </row>
        <row r="2574">
          <cell r="A2574" t="str">
            <v>86927</v>
          </cell>
          <cell r="B2574" t="str">
            <v>Tanque de mármore sintético suspenso, 22l ou equivalente, incluso sifã o tipo garrafa em pvc, válvula plástica e torneira de metal cromado pa drão popular - fornecimento e instalação</v>
          </cell>
          <cell r="C2574" t="str">
            <v>un</v>
          </cell>
          <cell r="D2574">
            <v>166.85</v>
          </cell>
        </row>
        <row r="2575">
          <cell r="A2575" t="str">
            <v>86928</v>
          </cell>
          <cell r="B2575" t="str">
            <v>Tanque de mármore sintético suspenso, 22l ou equivalente, incluso sifã o tipo garrafa em pvc, válvula plástica e torneira de plástico - forne cimento e instalação</v>
          </cell>
          <cell r="C2575" t="str">
            <v>un</v>
          </cell>
          <cell r="D2575">
            <v>174.33</v>
          </cell>
        </row>
        <row r="2576">
          <cell r="A2576" t="str">
            <v>88320</v>
          </cell>
          <cell r="B2576" t="str">
            <v>Taqueador ou taqueiro com encargos complementares</v>
          </cell>
          <cell r="C2576" t="str">
            <v>h</v>
          </cell>
          <cell r="D2576">
            <v>12.19</v>
          </cell>
        </row>
        <row r="2577">
          <cell r="A2577" t="str">
            <v>88321</v>
          </cell>
          <cell r="B2577" t="str">
            <v>Técnico de laboratório com encargos complementares</v>
          </cell>
          <cell r="C2577" t="str">
            <v>h</v>
          </cell>
          <cell r="D2577">
            <v>27.19</v>
          </cell>
        </row>
        <row r="2578">
          <cell r="A2578" t="str">
            <v>88322</v>
          </cell>
          <cell r="B2578" t="str">
            <v>Técnico de sondagem com encargos complementares</v>
          </cell>
          <cell r="C2578" t="str">
            <v>h</v>
          </cell>
          <cell r="D2578">
            <v>31.86</v>
          </cell>
        </row>
        <row r="2579">
          <cell r="A2579" t="str">
            <v>88323</v>
          </cell>
          <cell r="B2579" t="str">
            <v>Telhadista com encargos complementares</v>
          </cell>
          <cell r="C2579" t="str">
            <v>h</v>
          </cell>
          <cell r="D2579">
            <v>12.62</v>
          </cell>
        </row>
        <row r="2580">
          <cell r="A2580" t="str">
            <v>86913</v>
          </cell>
          <cell r="B2580" t="str">
            <v>Torneira cromada 1/2" ou 3/4" para tanque, padrão popular - fornecimen to e instalação</v>
          </cell>
          <cell r="C2580" t="str">
            <v>un</v>
          </cell>
          <cell r="D2580">
            <v>14.21</v>
          </cell>
        </row>
        <row r="2581">
          <cell r="A2581" t="str">
            <v>86911</v>
          </cell>
          <cell r="B2581" t="str">
            <v>Torneira cromada longa, de parede, 1/2" ou 3/4", para pia de cozinha, padrão popular - fornecimento e instalação</v>
          </cell>
          <cell r="C2581" t="str">
            <v>un</v>
          </cell>
          <cell r="D2581">
            <v>32.200000000000003</v>
          </cell>
        </row>
        <row r="2582">
          <cell r="A2582" t="str">
            <v>86910</v>
          </cell>
          <cell r="B2582" t="str">
            <v>Torneira cromada tubo móvel, de parede, 1/2" ou 3/4", para pia de cozi nha, padrão médio - fornecimento e instalação</v>
          </cell>
          <cell r="C2582" t="str">
            <v>un</v>
          </cell>
          <cell r="D2582">
            <v>72.72</v>
          </cell>
        </row>
        <row r="2583">
          <cell r="A2583" t="str">
            <v>86916</v>
          </cell>
          <cell r="B2583" t="str">
            <v>Torneira plástica 3/4" para tanque - fornecimento e instalação</v>
          </cell>
          <cell r="C2583" t="str">
            <v>un</v>
          </cell>
          <cell r="D2583">
            <v>21.68</v>
          </cell>
        </row>
        <row r="2584">
          <cell r="A2584" t="str">
            <v>88061</v>
          </cell>
          <cell r="B2584" t="str">
            <v>Transporte horizontal, blocos cerâmicos furados na horizontal 9x19x19 cm, carrinho para mini páletes, 100m</v>
          </cell>
          <cell r="C2584" t="str">
            <v>un</v>
          </cell>
          <cell r="D2584">
            <v>0.05</v>
          </cell>
        </row>
        <row r="2585">
          <cell r="A2585" t="str">
            <v>88055</v>
          </cell>
          <cell r="B2585" t="str">
            <v>Transporte horizontal, blocos cerâmicos furados na horizontal 9x19x19 cm, carrinho para mini páletes, 30m</v>
          </cell>
          <cell r="C2585" t="str">
            <v>un</v>
          </cell>
          <cell r="D2585">
            <v>0.01</v>
          </cell>
        </row>
        <row r="2586">
          <cell r="A2586" t="str">
            <v>88057</v>
          </cell>
          <cell r="B2586" t="str">
            <v>Transporte horizontal, blocos cerâmicos furados na horizontal 9x19x19 cm, carrinho para mini páletes, 50m</v>
          </cell>
          <cell r="C2586" t="str">
            <v>un</v>
          </cell>
          <cell r="D2586">
            <v>0.02</v>
          </cell>
        </row>
        <row r="2587">
          <cell r="A2587" t="str">
            <v>88059</v>
          </cell>
          <cell r="B2587" t="str">
            <v>Transporte horizontal, blocos cerâmicos furados na horizontal 9x19x19 cm, carrinho para mini páletes, 75m</v>
          </cell>
          <cell r="C2587" t="str">
            <v>un</v>
          </cell>
          <cell r="D2587">
            <v>0.04</v>
          </cell>
        </row>
        <row r="2588">
          <cell r="A2588" t="str">
            <v>88053</v>
          </cell>
          <cell r="B2588" t="str">
            <v>Transporte horizontal, blocos cerâmicos furados na horizontal 9x19x19 cm, carrinho plataforma, 100m</v>
          </cell>
          <cell r="C2588" t="str">
            <v>un</v>
          </cell>
          <cell r="D2588">
            <v>0.11</v>
          </cell>
        </row>
        <row r="2589">
          <cell r="A2589" t="str">
            <v>88047</v>
          </cell>
          <cell r="B2589" t="str">
            <v>Transporte horizontal, blocos cerâmicos furados na horizontal 9x19x19 cm, carrinho plataforma, 30m</v>
          </cell>
          <cell r="C2589" t="str">
            <v>un</v>
          </cell>
          <cell r="D2589">
            <v>0.06</v>
          </cell>
        </row>
        <row r="2590">
          <cell r="A2590" t="str">
            <v>88049</v>
          </cell>
          <cell r="B2590" t="str">
            <v>Transporte horizontal, blocos cerâmicos furados na horizontal 9x19x19 cm, carrinho plataforma, 50m</v>
          </cell>
          <cell r="C2590" t="str">
            <v>un</v>
          </cell>
          <cell r="D2590">
            <v>0.08</v>
          </cell>
        </row>
        <row r="2591">
          <cell r="A2591" t="str">
            <v>88051</v>
          </cell>
          <cell r="B2591" t="str">
            <v>Transporte horizontal, blocos cerâmicos furados na horizontal 9x19x19 cm, carrinho plataforma, 75m</v>
          </cell>
          <cell r="C2591" t="str">
            <v>un</v>
          </cell>
          <cell r="D2591">
            <v>0.09</v>
          </cell>
        </row>
        <row r="2592">
          <cell r="A2592" t="str">
            <v>88045</v>
          </cell>
          <cell r="B2592" t="str">
            <v>Transporte horizontal, blocos cerâmicos furados na horizontal 9x19x19 cm, manual, 30m</v>
          </cell>
          <cell r="C2592" t="str">
            <v>un</v>
          </cell>
          <cell r="D2592">
            <v>0.2</v>
          </cell>
        </row>
        <row r="2593">
          <cell r="A2593" t="str">
            <v>88060</v>
          </cell>
          <cell r="B2593" t="str">
            <v>Transporte horizontal, blocos vazados de concreto ou cerâmico 19x19x39 cm, carrinho para mini páletes, 100m</v>
          </cell>
          <cell r="C2593" t="str">
            <v>un</v>
          </cell>
          <cell r="D2593">
            <v>0.24</v>
          </cell>
        </row>
        <row r="2594">
          <cell r="A2594" t="str">
            <v>88054</v>
          </cell>
          <cell r="B2594" t="str">
            <v>Transporte horizontal, blocos vazados de concreto ou cerâmico 19x19x39 cm, carrinho para mini páletes, 30m</v>
          </cell>
          <cell r="C2594" t="str">
            <v>un</v>
          </cell>
          <cell r="D2594">
            <v>7.0000000000000007E-2</v>
          </cell>
        </row>
        <row r="2595">
          <cell r="A2595" t="str">
            <v>88056</v>
          </cell>
          <cell r="B2595" t="str">
            <v>Transporte horizontal, blocos vazados de concreto ou cerâmico 19x19x39 cm, carrinho para mini páletes, 50m</v>
          </cell>
          <cell r="C2595" t="str">
            <v>un</v>
          </cell>
          <cell r="D2595">
            <v>0.12</v>
          </cell>
        </row>
        <row r="2596">
          <cell r="A2596" t="str">
            <v>88058</v>
          </cell>
          <cell r="B2596" t="str">
            <v>Transporte horizontal, blocos vazados de concreto ou cerâmico 19x19x39 cm, carrinho para mini páletes, 75m</v>
          </cell>
          <cell r="C2596" t="str">
            <v>un</v>
          </cell>
          <cell r="D2596">
            <v>0.18</v>
          </cell>
        </row>
        <row r="2597">
          <cell r="A2597" t="str">
            <v>88052</v>
          </cell>
          <cell r="B2597" t="str">
            <v>Transporte horizontal, blocos vazados de concreto ou cerâmico 19x19x39 cm, carrinho plataforma, 100m</v>
          </cell>
          <cell r="C2597" t="str">
            <v>un</v>
          </cell>
          <cell r="D2597">
            <v>0.38</v>
          </cell>
        </row>
        <row r="2598">
          <cell r="A2598" t="str">
            <v>88046</v>
          </cell>
          <cell r="B2598" t="str">
            <v>Transporte horizontal, blocos vazados de concreto ou cerâmico 19x19x39 cm, carrinho plataforma, 30m</v>
          </cell>
          <cell r="C2598" t="str">
            <v>un</v>
          </cell>
          <cell r="D2598">
            <v>0.18</v>
          </cell>
        </row>
        <row r="2599">
          <cell r="A2599" t="str">
            <v>88048</v>
          </cell>
          <cell r="B2599" t="str">
            <v>Transporte horizontal, blocos vazados de concreto ou cerâmico 19x19x39 cm, carrinho plataforma, 50m</v>
          </cell>
          <cell r="C2599" t="str">
            <v>un</v>
          </cell>
          <cell r="D2599">
            <v>0.23</v>
          </cell>
        </row>
        <row r="2600">
          <cell r="A2600" t="str">
            <v>88050</v>
          </cell>
          <cell r="B2600" t="str">
            <v>Transporte horizontal, blocos vazados de concreto ou cerâmico 19x19x39 cm, carrinho plataforma, 75m</v>
          </cell>
          <cell r="C2600" t="str">
            <v>un</v>
          </cell>
          <cell r="D2600">
            <v>0.31</v>
          </cell>
        </row>
        <row r="2601">
          <cell r="A2601" t="str">
            <v>88044</v>
          </cell>
          <cell r="B2601" t="str">
            <v>Transporte horizontal, blocos vazados de concreto ou cerâmico 19x19x39 cm, manual, 30m</v>
          </cell>
          <cell r="C2601" t="str">
            <v>un</v>
          </cell>
          <cell r="D2601">
            <v>0.41</v>
          </cell>
        </row>
        <row r="2602">
          <cell r="A2602" t="str">
            <v>88087</v>
          </cell>
          <cell r="B2602" t="str">
            <v>Transporte horizontal, lata de 18 l, manual, 30m</v>
          </cell>
          <cell r="C2602" t="str">
            <v>l</v>
          </cell>
          <cell r="D2602">
            <v>0.04</v>
          </cell>
        </row>
        <row r="2603">
          <cell r="A2603" t="str">
            <v>88039</v>
          </cell>
          <cell r="B2603" t="str">
            <v>Transporte horizontal, massa/granel, jerica 90l, 100m</v>
          </cell>
          <cell r="C2603" t="str">
            <v>m³</v>
          </cell>
          <cell r="D2603">
            <v>48</v>
          </cell>
        </row>
        <row r="2604">
          <cell r="A2604" t="str">
            <v>88036</v>
          </cell>
          <cell r="B2604" t="str">
            <v>Transporte horizontal, massa/granel, jerica 90l, 30m</v>
          </cell>
          <cell r="C2604" t="str">
            <v>m³</v>
          </cell>
          <cell r="D2604">
            <v>19.97</v>
          </cell>
        </row>
        <row r="2605">
          <cell r="A2605" t="str">
            <v>88037</v>
          </cell>
          <cell r="B2605" t="str">
            <v>Transporte horizontal, massa/granel, jerica 90l, 50m</v>
          </cell>
          <cell r="C2605" t="str">
            <v>m³</v>
          </cell>
          <cell r="D2605">
            <v>27.98</v>
          </cell>
        </row>
        <row r="2606">
          <cell r="A2606" t="str">
            <v>88038</v>
          </cell>
          <cell r="B2606" t="str">
            <v>Transporte horizontal, massa/granel, jerica 90l, 75m</v>
          </cell>
          <cell r="C2606" t="str">
            <v>m³</v>
          </cell>
          <cell r="D2606">
            <v>37.99</v>
          </cell>
        </row>
        <row r="2607">
          <cell r="A2607" t="str">
            <v>88082</v>
          </cell>
          <cell r="B2607" t="str">
            <v>Transporte horizontal, placas cerâmicas, carrinho para mini páletes, 1 00m</v>
          </cell>
          <cell r="C2607" t="str">
            <v>m²</v>
          </cell>
          <cell r="D2607">
            <v>0.34</v>
          </cell>
        </row>
        <row r="2608">
          <cell r="A2608" t="str">
            <v>88079</v>
          </cell>
          <cell r="B2608" t="str">
            <v>Transporte horizontal, placas cerâmicas, carrinho para mini páletes, 3 0m</v>
          </cell>
          <cell r="C2608" t="str">
            <v>m²</v>
          </cell>
          <cell r="D2608">
            <v>0.1</v>
          </cell>
        </row>
        <row r="2609">
          <cell r="A2609" t="str">
            <v>88080</v>
          </cell>
          <cell r="B2609" t="str">
            <v>Transporte horizontal, placas cerâmicas, carrinho para mini páletes, 5 0m</v>
          </cell>
          <cell r="C2609" t="str">
            <v>m²</v>
          </cell>
          <cell r="D2609">
            <v>0.17</v>
          </cell>
        </row>
        <row r="2610">
          <cell r="A2610" t="str">
            <v>88081</v>
          </cell>
          <cell r="B2610" t="str">
            <v>Transporte horizontal, placas cerâmicas, carrinho para mini páletes, 7 5m</v>
          </cell>
          <cell r="C2610" t="str">
            <v>m²</v>
          </cell>
          <cell r="D2610">
            <v>0.26</v>
          </cell>
        </row>
        <row r="2611">
          <cell r="A2611" t="str">
            <v>88078</v>
          </cell>
          <cell r="B2611" t="str">
            <v>Transporte horizontal, placas cerâmicas, carrinho plataforma, 100m. af _06/2014</v>
          </cell>
          <cell r="C2611" t="str">
            <v>m²</v>
          </cell>
          <cell r="D2611">
            <v>0.61</v>
          </cell>
        </row>
        <row r="2612">
          <cell r="A2612" t="str">
            <v>88075</v>
          </cell>
          <cell r="B2612" t="str">
            <v>Transporte horizontal, placas cerâmicas, carrinho plataforma, 30m</v>
          </cell>
          <cell r="C2612" t="str">
            <v>m²</v>
          </cell>
          <cell r="D2612">
            <v>0.4</v>
          </cell>
        </row>
        <row r="2613">
          <cell r="A2613" t="str">
            <v>88076</v>
          </cell>
          <cell r="B2613" t="str">
            <v>Transporte horizontal, placas cerâmicas, carrinho plataforma, 50m</v>
          </cell>
          <cell r="C2613" t="str">
            <v>m²</v>
          </cell>
          <cell r="D2613">
            <v>0.46</v>
          </cell>
        </row>
        <row r="2614">
          <cell r="A2614" t="str">
            <v>87457</v>
          </cell>
          <cell r="B2614" t="str">
            <v>Alvenaria de vedação de blocos vazados de concreto de 19x19x39cm (espe ssura 19cm) de paredes com área líquida maior ou igual a 6m² sem vãos e argamassa de assentamento com preparo em betoneira</v>
          </cell>
          <cell r="C2614" t="str">
            <v>m²</v>
          </cell>
          <cell r="D2614">
            <v>61.09</v>
          </cell>
        </row>
        <row r="2615">
          <cell r="A2615" t="str">
            <v>87458</v>
          </cell>
          <cell r="B2615" t="str">
            <v>Alvenaria de vedação de blocos vazados de concreto de 19x19x39cm (espe ssura 19cm) de paredes com área líquida maior ou igual a 6m² sem vãos e argamassa de assentamento com preparo manual</v>
          </cell>
          <cell r="C2615" t="str">
            <v>m²</v>
          </cell>
          <cell r="D2615">
            <v>61.94</v>
          </cell>
        </row>
        <row r="2616">
          <cell r="A2616" t="str">
            <v>87463</v>
          </cell>
          <cell r="B2616" t="str">
            <v>Alvenaria de vedação de blocos vazados de concreto de 19x19x39cm (espe ssura 19cm) de paredes com área líquida menor que 6m² com vãos e argam assa de assentamento com preparo em betoneira</v>
          </cell>
          <cell r="C2616" t="str">
            <v>m²</v>
          </cell>
          <cell r="D2616">
            <v>68.989999999999995</v>
          </cell>
        </row>
        <row r="2617">
          <cell r="A2617" t="str">
            <v>87464</v>
          </cell>
          <cell r="B2617" t="str">
            <v>Alvenaria de vedação de blocos vazados de concreto de 19x19x39cm (espe ssura 19cm) de paredes com área líquida menor que 6m² com vãos e argam assa de assentamento com preparo manual</v>
          </cell>
          <cell r="C2617" t="str">
            <v>m²</v>
          </cell>
          <cell r="D2617">
            <v>69.84</v>
          </cell>
        </row>
        <row r="2618">
          <cell r="A2618" t="str">
            <v>87451</v>
          </cell>
          <cell r="B2618" t="str">
            <v>Alvenaria de vedação de blocos vazados de concreto de 19x19x39cm (espe ssura 19cm) de paredes com área líquida menor que 6m² sem vãos e argam assa de assentamento com preparo em betoneira</v>
          </cell>
          <cell r="C2618" t="str">
            <v>m²</v>
          </cell>
          <cell r="D2618">
            <v>65.23</v>
          </cell>
        </row>
        <row r="2619">
          <cell r="A2619" t="str">
            <v>87452</v>
          </cell>
          <cell r="B2619" t="str">
            <v>Alvenaria de vedação de blocos vazados de concreto de 19x19x39cm (espe ssura 19cm) de paredes com área líquida menor que 6m² sem vãos e argam assa de assentamento com preparo manual</v>
          </cell>
          <cell r="C2619" t="str">
            <v>m²</v>
          </cell>
          <cell r="D2619">
            <v>65.63</v>
          </cell>
        </row>
        <row r="2620">
          <cell r="A2620" t="str">
            <v>87465</v>
          </cell>
          <cell r="B2620" t="str">
            <v>Alvenaria de vedação de blocos vazados de concreto de 9x19x39cm (espes sura 9cm) de paredes com área líquida maior ou igual a 6m² com vãos e argamassa de assentamento com preparo em betoneira</v>
          </cell>
          <cell r="C2620" t="str">
            <v>m²</v>
          </cell>
          <cell r="D2620">
            <v>41.8</v>
          </cell>
        </row>
        <row r="2621">
          <cell r="A2621" t="str">
            <v>87466</v>
          </cell>
          <cell r="B2621" t="str">
            <v>Alvenaria de vedação de blocos vazados de concreto de 9x19x39cm (espes sura 9cm) de paredes com área líquida maior ou igual a 6m² com vãos e argamassa de assentamento com preparo manual</v>
          </cell>
          <cell r="C2621" t="str">
            <v>m²</v>
          </cell>
          <cell r="D2621">
            <v>42.38</v>
          </cell>
        </row>
        <row r="2622">
          <cell r="A2622" t="str">
            <v>87453</v>
          </cell>
          <cell r="B2622" t="str">
            <v>Alvenaria de vedação de blocos vazados de concreto de 9x19x39cm (espes sura 9cm) de paredes com área líquida maior ou igual a 6m² sem vãos e argamassa de assentamento com preparo em betoneira</v>
          </cell>
          <cell r="C2622" t="str">
            <v>m²</v>
          </cell>
          <cell r="D2622">
            <v>39.450000000000003</v>
          </cell>
        </row>
        <row r="2623">
          <cell r="A2623" t="str">
            <v>87454</v>
          </cell>
          <cell r="B2623" t="str">
            <v>Alvenaria de vedação de blocos vazados de concreto de 9x19x39cm (espes sura 9cm) de paredes com área líquida maior ou igual a 6m² sem vãos e argamassa de assentamento com preparo manual</v>
          </cell>
          <cell r="C2623" t="str">
            <v>m²</v>
          </cell>
          <cell r="D2623">
            <v>40.03</v>
          </cell>
        </row>
        <row r="2624">
          <cell r="A2624" t="str">
            <v>87459</v>
          </cell>
          <cell r="B2624" t="str">
            <v>Alvenaria de vedação de blocos vazados de concreto de 9x19x39cm (espes sura 9cm) de paredes com área líquida menor que 6m² com vãos e argamas sa de assentamento com preparo em betoneira</v>
          </cell>
          <cell r="C2624" t="str">
            <v>m²</v>
          </cell>
          <cell r="D2624">
            <v>46.31</v>
          </cell>
        </row>
        <row r="2625">
          <cell r="A2625" t="str">
            <v>87460</v>
          </cell>
          <cell r="B2625" t="str">
            <v>Alvenaria de vedação de blocos vazados de concreto de 9x19x39cm (espes sura 9cm) de paredes com área líquida menor que 6m² com vãos e argamas sa de assentamento com preparo manual</v>
          </cell>
          <cell r="C2625" t="str">
            <v>m²</v>
          </cell>
          <cell r="D2625">
            <v>46.89</v>
          </cell>
        </row>
        <row r="2626">
          <cell r="A2626" t="str">
            <v>86906</v>
          </cell>
          <cell r="B2626" t="str">
            <v>Torneira cromada de mesa, 1/2" ou 3/4", para lavatório, padrão popular - fornecimento e instalação. af_12/2013</v>
          </cell>
          <cell r="C2626" t="str">
            <v>un</v>
          </cell>
          <cell r="D2626">
            <v>38.020000000000003</v>
          </cell>
        </row>
        <row r="2627">
          <cell r="A2627" t="str">
            <v>86903</v>
          </cell>
          <cell r="B2627" t="str">
            <v>Lavatório louça branca com coluna, 45 x 55cm ou equivalente, padrão médio - fornecimento e instalação</v>
          </cell>
          <cell r="C2627" t="str">
            <v>un</v>
          </cell>
          <cell r="D2627">
            <v>226.36</v>
          </cell>
        </row>
        <row r="2628">
          <cell r="A2628" t="str">
            <v>88077</v>
          </cell>
          <cell r="B2628" t="str">
            <v>Transporte horizontal, placas cerâmicas, carrinho plataforma, 75m</v>
          </cell>
          <cell r="C2628" t="str">
            <v>m²</v>
          </cell>
          <cell r="D2628">
            <v>0.53</v>
          </cell>
        </row>
        <row r="2629">
          <cell r="A2629" t="str">
            <v>88074</v>
          </cell>
          <cell r="B2629" t="str">
            <v>Transporte horizontal, placas cerâmicas, manual, 30m</v>
          </cell>
          <cell r="C2629" t="str">
            <v>m²</v>
          </cell>
          <cell r="D2629">
            <v>0.59</v>
          </cell>
        </row>
        <row r="2630">
          <cell r="A2630" t="str">
            <v>88100</v>
          </cell>
          <cell r="B2630" t="str">
            <v>Transporte vertical, blocos cerâmicos furados na horizontal 9x19x19 cm , manual, 1 pavimento</v>
          </cell>
          <cell r="C2630" t="str">
            <v>un</v>
          </cell>
          <cell r="D2630">
            <v>0.08</v>
          </cell>
        </row>
        <row r="2631">
          <cell r="A2631" t="str">
            <v>88099</v>
          </cell>
          <cell r="B2631" t="str">
            <v>Transporte vertical, blocos vazados de concreto ou cerâmico 19x19x39 c m, manual, 1 pavimento</v>
          </cell>
          <cell r="C2631" t="str">
            <v>un</v>
          </cell>
          <cell r="D2631">
            <v>0.16</v>
          </cell>
        </row>
        <row r="2632">
          <cell r="A2632" t="str">
            <v>88102</v>
          </cell>
          <cell r="B2632" t="str">
            <v>Transporte vertical, lata de 18 l, manual, 1 pavimento</v>
          </cell>
          <cell r="C2632" t="str">
            <v>l</v>
          </cell>
          <cell r="D2632">
            <v>0.01</v>
          </cell>
        </row>
        <row r="2633">
          <cell r="A2633" t="str">
            <v>88103</v>
          </cell>
          <cell r="B2633" t="str">
            <v>Transporte vertical, massa/granel lata de 10 l, manual, 1 pavimento. a f_06/2014</v>
          </cell>
          <cell r="C2633" t="str">
            <v>l</v>
          </cell>
          <cell r="D2633">
            <v>0.03</v>
          </cell>
        </row>
        <row r="2634">
          <cell r="A2634" t="str">
            <v>88101</v>
          </cell>
          <cell r="B2634" t="str">
            <v>Transporte vertical, placas cerâmicas, manual, 1 pavimento</v>
          </cell>
          <cell r="C2634" t="str">
            <v>m²</v>
          </cell>
          <cell r="D2634">
            <v>0.26</v>
          </cell>
        </row>
        <row r="2635">
          <cell r="A2635" t="str">
            <v>87447</v>
          </cell>
          <cell r="B2635" t="str">
            <v>Alvenaria de vedação de blocos vazados de concreto de 9x19x39cm (espes sura 9cm) de paredes com área líquida menor que 6m² sem vãos e argamas sa de assentamento com preparo em betoneira</v>
          </cell>
          <cell r="C2635" t="str">
            <v>m²</v>
          </cell>
          <cell r="D2635">
            <v>42.18</v>
          </cell>
        </row>
        <row r="2636">
          <cell r="A2636" t="str">
            <v>87448</v>
          </cell>
          <cell r="B2636" t="str">
            <v>Alvenaria de vedação de blocos vazados de concreto de 9x19x39cm (espes sura 9cm) de paredes com área líquida menor que 6m² sem vãos e argamas sa de assentamento com preparo manual</v>
          </cell>
          <cell r="C2636" t="str">
            <v>m²</v>
          </cell>
          <cell r="D2636">
            <v>42.45</v>
          </cell>
        </row>
        <row r="2637">
          <cell r="A2637" t="str">
            <v>86905</v>
          </cell>
          <cell r="B2637" t="str">
            <v>Aparelho misturador de mesa para lavatório, padrão médio - forneciment o e instalação</v>
          </cell>
          <cell r="C2637" t="str">
            <v>un</v>
          </cell>
          <cell r="D2637">
            <v>162.52000000000001</v>
          </cell>
        </row>
        <row r="2638">
          <cell r="A2638" t="str">
            <v>86908</v>
          </cell>
          <cell r="B2638" t="str">
            <v>Aparelho misturador de mesa para pia de cozinha, padrão médio - fornec imento e instalação</v>
          </cell>
          <cell r="C2638" t="str">
            <v>un</v>
          </cell>
          <cell r="D2638">
            <v>195.44</v>
          </cell>
        </row>
        <row r="2639">
          <cell r="A2639" t="str">
            <v>88485</v>
          </cell>
          <cell r="B2639" t="str">
            <v>Aplicação de fundo selador acrílico em paredes, uma demão</v>
          </cell>
          <cell r="C2639" t="str">
            <v>m²</v>
          </cell>
          <cell r="D2639">
            <v>2.0299999999999998</v>
          </cell>
        </row>
        <row r="2640">
          <cell r="A2640" t="str">
            <v>88484</v>
          </cell>
          <cell r="B2640" t="str">
            <v>Aplicação de fundo selador acrílico em teto, uma demão</v>
          </cell>
          <cell r="C2640" t="str">
            <v>m²</v>
          </cell>
          <cell r="D2640">
            <v>2.2599999999999998</v>
          </cell>
        </row>
        <row r="2641">
          <cell r="A2641" t="str">
            <v>88483</v>
          </cell>
          <cell r="B2641" t="str">
            <v>Aplicação de fundo selador látex pva em paredes, uma demão</v>
          </cell>
          <cell r="C2641" t="str">
            <v>m²</v>
          </cell>
          <cell r="D2641">
            <v>3.02</v>
          </cell>
        </row>
        <row r="2642">
          <cell r="A2642" t="str">
            <v>88482</v>
          </cell>
          <cell r="B2642" t="str">
            <v>Aplicação de fundo selador látex pva em teto, uma demão</v>
          </cell>
          <cell r="C2642" t="str">
            <v>m²</v>
          </cell>
          <cell r="D2642">
            <v>3.18</v>
          </cell>
        </row>
        <row r="2643">
          <cell r="A2643" t="str">
            <v>88497</v>
          </cell>
          <cell r="B2643" t="str">
            <v>Aplicação e lixamento de massa látex em paredes, duas demãos</v>
          </cell>
          <cell r="C2643" t="str">
            <v>m²</v>
          </cell>
          <cell r="D2643">
            <v>9.6199999999999992</v>
          </cell>
        </row>
        <row r="2644">
          <cell r="A2644" t="str">
            <v>88495</v>
          </cell>
          <cell r="B2644" t="str">
            <v>Aplicação e lixamento de massa látex em paredes, uma demão</v>
          </cell>
          <cell r="C2644" t="str">
            <v>m²</v>
          </cell>
          <cell r="D2644">
            <v>6.92</v>
          </cell>
        </row>
        <row r="2645">
          <cell r="A2645" t="str">
            <v>88496</v>
          </cell>
          <cell r="B2645" t="str">
            <v>Aplicação e lixamento de massa látex em teto, duas demãos</v>
          </cell>
          <cell r="C2645" t="str">
            <v>m²</v>
          </cell>
          <cell r="D2645">
            <v>16.18</v>
          </cell>
        </row>
        <row r="2646">
          <cell r="A2646" t="str">
            <v>88494</v>
          </cell>
          <cell r="B2646" t="str">
            <v>Aplicação e lixamento de massa látex em teto, uma demão</v>
          </cell>
          <cell r="C2646" t="str">
            <v>m²</v>
          </cell>
          <cell r="D2646">
            <v>11.83</v>
          </cell>
        </row>
        <row r="2647">
          <cell r="A2647" t="str">
            <v>88412</v>
          </cell>
          <cell r="B2647" t="str">
            <v>Aplicação manual de fundo selador acrílico em panos cegos de fachada ( sem presença de vãos) de edifícios de múltiplos pavimentos</v>
          </cell>
          <cell r="C2647" t="str">
            <v>m²</v>
          </cell>
          <cell r="D2647">
            <v>1.75</v>
          </cell>
        </row>
        <row r="2648">
          <cell r="A2648" t="str">
            <v>88411</v>
          </cell>
          <cell r="B2648" t="str">
            <v>Aplicação manual de fundo selador acrílico em panos com presença de vãos de edifícios de múltiplos pavimentos</v>
          </cell>
          <cell r="C2648" t="str">
            <v>m²</v>
          </cell>
          <cell r="D2648">
            <v>2.12</v>
          </cell>
        </row>
        <row r="2649">
          <cell r="A2649" t="str">
            <v>88415</v>
          </cell>
          <cell r="B2649" t="str">
            <v>Aplicação manual de fundo selador acrílico em paredes externas de casas</v>
          </cell>
          <cell r="C2649" t="str">
            <v>m²</v>
          </cell>
          <cell r="D2649">
            <v>2.2400000000000002</v>
          </cell>
        </row>
        <row r="2650">
          <cell r="A2650" t="str">
            <v>88413</v>
          </cell>
          <cell r="B2650" t="str">
            <v>Aplicação manual de fundo selador acrílico em superfícies externas de sacada de edifícios de múltiplos pavimentos</v>
          </cell>
          <cell r="C2650" t="str">
            <v>m²</v>
          </cell>
          <cell r="D2650">
            <v>2.88</v>
          </cell>
        </row>
        <row r="2651">
          <cell r="A2651" t="str">
            <v>88414</v>
          </cell>
          <cell r="B2651" t="str">
            <v>Aplicação manual de fundo selador acrílico em superfícies internas da sacada de edifícios de múltiplos pavimentos</v>
          </cell>
          <cell r="C2651" t="str">
            <v>m²</v>
          </cell>
          <cell r="D2651">
            <v>3.12</v>
          </cell>
        </row>
        <row r="2652">
          <cell r="A2652" t="str">
            <v>87418</v>
          </cell>
          <cell r="B2652" t="str">
            <v>Aplicação manual de gesso desempenado (sem taliscas) em paredes de amb ientes de área entre 5m² e 10m², espessura de 0,5cm</v>
          </cell>
          <cell r="C2652" t="str">
            <v>m²</v>
          </cell>
          <cell r="D2652">
            <v>9.09</v>
          </cell>
        </row>
        <row r="2653">
          <cell r="A2653" t="str">
            <v>87421</v>
          </cell>
          <cell r="B2653" t="str">
            <v>Aplicação manual de gesso desempenado (sem taliscas) em paredes de amb ientes de área entre 5m² e 10m², espessura de 1,0cm</v>
          </cell>
          <cell r="C2653" t="str">
            <v>m²</v>
          </cell>
          <cell r="D2653">
            <v>13.56</v>
          </cell>
        </row>
        <row r="2654">
          <cell r="A2654" t="str">
            <v>87417</v>
          </cell>
          <cell r="B2654" t="str">
            <v>Aplicação manual de gesso desempenado (sem taliscas) em paredes de amb ientes de área maior que 10m², espessura de 0,5cm</v>
          </cell>
          <cell r="C2654" t="str">
            <v>m²</v>
          </cell>
          <cell r="D2654">
            <v>8.84</v>
          </cell>
        </row>
        <row r="2655">
          <cell r="A2655" t="str">
            <v>86932</v>
          </cell>
          <cell r="B2655" t="str">
            <v>Vaso sanitário sifonado com caixa acoplada louça branca - padrão médio , incluso engate flexível em metal cromado, 1/2" x 40cm - fornecimento e instalação</v>
          </cell>
          <cell r="C2655" t="str">
            <v>un</v>
          </cell>
          <cell r="D2655">
            <v>416.49</v>
          </cell>
        </row>
        <row r="2656">
          <cell r="A2656" t="str">
            <v>87797</v>
          </cell>
          <cell r="B2656" t="str">
            <v>Emboço ou massa única em argamassa traço 1:2:8, preparo mecânico com b etoneira 400 l, aplicada manualmente em panos cegos de fachada (sem pr esença de vãos), espessura de 35 mm</v>
          </cell>
          <cell r="C2656" t="str">
            <v>m²</v>
          </cell>
          <cell r="D2656">
            <v>26.77</v>
          </cell>
        </row>
        <row r="2657">
          <cell r="A2657" t="str">
            <v>87801</v>
          </cell>
          <cell r="B2657" t="str">
            <v>Emboço ou massa única em argamassa traço 1:2:8, preparo mecânico com b etoneira 400 l, aplicada manualmente em panos cegos de fachada (sem pr esença de vãos), espessura de 45 mm</v>
          </cell>
          <cell r="C2657" t="str">
            <v>m²</v>
          </cell>
          <cell r="D2657">
            <v>32.06</v>
          </cell>
        </row>
        <row r="2658">
          <cell r="A2658" t="str">
            <v>87805</v>
          </cell>
          <cell r="B2658" t="str">
            <v>Emboço ou massa única em argamassa traço 1:2:8, preparo mecânico com b etoneira 400 l, aplicada manualmente em panos cegos de fachada (sem pr esença de vãos), espessura maior ou igual a 50 mm</v>
          </cell>
          <cell r="C2658" t="str">
            <v>m²</v>
          </cell>
          <cell r="D2658">
            <v>36.74</v>
          </cell>
        </row>
        <row r="2659">
          <cell r="A2659" t="str">
            <v>87775</v>
          </cell>
          <cell r="B2659" t="str">
            <v>Emboço ou massa única em argamassa traço 1:2:8, preparo mecânico com b etoneira 400 l, aplicada manualmente em panos de fachada com presença de vãos, espessura de 25 mm</v>
          </cell>
          <cell r="C2659" t="str">
            <v>m²</v>
          </cell>
          <cell r="D2659">
            <v>31.63</v>
          </cell>
        </row>
        <row r="2660">
          <cell r="A2660" t="str">
            <v>87779</v>
          </cell>
          <cell r="B2660" t="str">
            <v>Emboço ou massa única em argamassa traço 1:2:8, preparo mecânico com b etoneira 400 l, aplicada manualmente em panos de fachada com presença de vãos, espessura de 35 mm</v>
          </cell>
          <cell r="C2660" t="str">
            <v>m²</v>
          </cell>
          <cell r="D2660">
            <v>37.15</v>
          </cell>
        </row>
        <row r="2661">
          <cell r="A2661" t="str">
            <v>87784</v>
          </cell>
          <cell r="B2661" t="str">
            <v>Emboço ou massa única em argamassa traço 1:2:8, preparo mecânico com b etoneira 400 l, aplicada manualmente em panos de fachada com presença de vãos, espessura de 45 mm</v>
          </cell>
          <cell r="C2661" t="str">
            <v>m²</v>
          </cell>
          <cell r="D2661">
            <v>42.67</v>
          </cell>
        </row>
        <row r="2662">
          <cell r="A2662" t="str">
            <v>87788</v>
          </cell>
          <cell r="B2662" t="str">
            <v>Emboço ou massa única em argamassa traço 1:2:8, preparo mecânico com b etoneira 400 l, aplicada manualmente em panos de fachada com presença de vãos, espessura maior ou igual a 50 mm</v>
          </cell>
          <cell r="C2662" t="str">
            <v>m²</v>
          </cell>
          <cell r="D2662">
            <v>54.33</v>
          </cell>
        </row>
        <row r="2663">
          <cell r="A2663" t="str">
            <v>87809</v>
          </cell>
          <cell r="B2663" t="str">
            <v>Emboço ou massa única em argamassa traço 1:2:8, preparo mecânico com b etoneira 400 l, aplicada manualmente em superfícies externas da sacada , espessura de 25 mm, sem uso de tela metálica de reforço contra fissu ração</v>
          </cell>
          <cell r="C2663" t="str">
            <v>m²</v>
          </cell>
          <cell r="D2663">
            <v>49.03</v>
          </cell>
        </row>
        <row r="2664">
          <cell r="A2664" t="str">
            <v>87813</v>
          </cell>
          <cell r="B2664" t="str">
            <v>Emboço ou massa única em argamassa traço 1:2:8, preparo mecânico com b etoneira 400 l, aplicada manualmente em superfícies externas da sacada , espessura de 35 mm, sem uso de tela metálica de reforço contra fissu ração</v>
          </cell>
          <cell r="C2664" t="str">
            <v>m²</v>
          </cell>
          <cell r="D2664">
            <v>54.32</v>
          </cell>
        </row>
        <row r="2665">
          <cell r="A2665" t="str">
            <v>87817</v>
          </cell>
          <cell r="B2665" t="str">
            <v>Emboço ou massa única em argamassa traço 1:2:8, preparo mecânico com b etoneira 400 l, aplicada manualmente em superfícies externas da sacada , espessura de 45 mm, sem uso de tela metálica de reforço contra fissu ração</v>
          </cell>
          <cell r="C2665" t="str">
            <v>m²</v>
          </cell>
          <cell r="D2665">
            <v>59.36</v>
          </cell>
        </row>
        <row r="2666">
          <cell r="A2666" t="str">
            <v>87821</v>
          </cell>
          <cell r="B2666" t="str">
            <v>Emboço ou massa única em argamassa traço 1:2:8, preparo mecânico com b etoneira 400 l, aplicada manualmente em superfícies externas da sacada , espessura maior ou igual a 50 mm, sem uso de tela metálica de reforç o contra fissuração</v>
          </cell>
          <cell r="C2666" t="str">
            <v>m²</v>
          </cell>
          <cell r="D2666">
            <v>84.69</v>
          </cell>
        </row>
        <row r="2667">
          <cell r="A2667" t="str">
            <v>87825</v>
          </cell>
          <cell r="B2667" t="str">
            <v>Emboço ou massa única em argamassa traço 1:2:8, preparo mecânico com b etoneira 400 l, aplicada manualmente nas paredes internas da sacada, e spessura de 25 mm, sem uso de tela metálica de reforço contra fissuraç ão</v>
          </cell>
          <cell r="C2667" t="str">
            <v>m²</v>
          </cell>
          <cell r="D2667">
            <v>39.450000000000003</v>
          </cell>
        </row>
        <row r="2668">
          <cell r="A2668" t="str">
            <v>87829</v>
          </cell>
          <cell r="B2668" t="str">
            <v>Emboço ou massa única em argamassa traço 1:2:8, preparo mecânico com b etoneira 400 l, aplicada manualmente nas paredes internas da sacada, e spessura de 35 mm, sem uso de tela metálica de reforço contra fissuraç ão</v>
          </cell>
          <cell r="C2668" t="str">
            <v>m²</v>
          </cell>
          <cell r="D2668">
            <v>45.45</v>
          </cell>
        </row>
        <row r="2669">
          <cell r="A2669" t="str">
            <v>88324</v>
          </cell>
          <cell r="B2669" t="str">
            <v>Tratorista com encargos complementares</v>
          </cell>
          <cell r="C2669" t="str">
            <v>h</v>
          </cell>
          <cell r="D2669">
            <v>19.12</v>
          </cell>
        </row>
        <row r="2670">
          <cell r="A2670" t="str">
            <v>86879</v>
          </cell>
          <cell r="B2670" t="str">
            <v>Válvula em plástico 1" para pia, tanque ou lavatório, com ou sem ladrã o - fornecimento e instalação</v>
          </cell>
          <cell r="C2670" t="str">
            <v>un</v>
          </cell>
          <cell r="D2670">
            <v>4.57</v>
          </cell>
        </row>
        <row r="2671">
          <cell r="A2671" t="str">
            <v>86880</v>
          </cell>
          <cell r="B2671" t="str">
            <v>Válvula em plástico cromado tipo americana 3.1/2" x 1.1/2" sem adaptad or para pia - fornecimento e instalação</v>
          </cell>
          <cell r="C2671" t="str">
            <v>un</v>
          </cell>
          <cell r="D2671">
            <v>13.69</v>
          </cell>
        </row>
        <row r="2672">
          <cell r="A2672" t="str">
            <v>86888</v>
          </cell>
          <cell r="B2672" t="str">
            <v>Vaso sanitário sifonado com caixa acoplada louça branca - padrão médio - fornecimento e instalação</v>
          </cell>
          <cell r="C2672" t="str">
            <v>un</v>
          </cell>
          <cell r="D2672">
            <v>367.61</v>
          </cell>
        </row>
        <row r="2673">
          <cell r="A2673" t="str">
            <v>87557</v>
          </cell>
          <cell r="B2673" t="str">
            <v>Emboço, para recebimento de cerâmica, em argamassa industrializada, pr eparo mecânico, aplicado com equipamento de mistura e projeção de 1,5 m3/h de argamassa em faces internas de paredes de ambientes com área e ntre 5m2 e 10m2, espessura de 10mm, com exec</v>
          </cell>
          <cell r="C2673" t="str">
            <v>m²</v>
          </cell>
          <cell r="D2673">
            <v>32.200000000000003</v>
          </cell>
        </row>
        <row r="2674">
          <cell r="A2674" t="str">
            <v>87539</v>
          </cell>
          <cell r="B2674" t="str">
            <v>Emboço, para recebimento de cerâmica, em argamassa industrializada, pr eparo mecânico, aplicado com equipamento de mistura e projeção de 1,5 m3/h de argamassa em faces internas de paredes de ambientes com área e ntre 5m2 e 10m2, espessura de 20mm, com exec</v>
          </cell>
          <cell r="C2674" t="str">
            <v>m²</v>
          </cell>
          <cell r="D2674">
            <v>55.5</v>
          </cell>
        </row>
        <row r="2675">
          <cell r="A2675" t="str">
            <v>87559</v>
          </cell>
          <cell r="B2675" t="str">
            <v>Emboço, para recebimento de cerâmica, em argamassa industrializada, pr eparo mecânico, aplicado com equipamento de mistura e projeção de 1,5 m3/h de argamassa em faces internas de paredes de ambientes com área m aior que 10m2, espessura de 10mm, com execuç</v>
          </cell>
          <cell r="C2675" t="str">
            <v>m²</v>
          </cell>
          <cell r="D2675">
            <v>30.5</v>
          </cell>
        </row>
        <row r="2676">
          <cell r="A2676" t="str">
            <v>87541</v>
          </cell>
          <cell r="B2676" t="str">
            <v>Emboço, para recebimento de cerâmica, em argamassa industrializada, pr eparo mecânico, aplicado com equipamento de mistura e projeção de 1,5 m3/h de argamassa em faces internas de paredes de ambientes com área m aior que 10m2, espessura de 20mm, com execuç</v>
          </cell>
          <cell r="C2676" t="str">
            <v>m²</v>
          </cell>
          <cell r="D2676">
            <v>53.8</v>
          </cell>
        </row>
        <row r="2677">
          <cell r="A2677" t="str">
            <v>87555</v>
          </cell>
          <cell r="B2677" t="str">
            <v>Emboço, para recebimento de cerâmica, em argamassa industrializada, pr eparo mecânico, aplicado com equipamento de mistura e projeção de 1,5 m3/h de argamassa em faces internas de paredes de ambientes com área m enor que 5m2, espessura de 10mm, com execuçã</v>
          </cell>
          <cell r="C2677" t="str">
            <v>m²</v>
          </cell>
          <cell r="D2677">
            <v>34.5</v>
          </cell>
        </row>
        <row r="2678">
          <cell r="A2678" t="str">
            <v>87537</v>
          </cell>
          <cell r="B2678" t="str">
            <v>Emboço, para recebimento de cerâmica, em argamassa industrializada, pr eparo mecânico, aplicado com equipamento de mistura e projeção de 1,5 m3/h de argamassa em faces internas de paredes de ambientes com área m enor que 5m2, espessura de 20mm, com execuçã</v>
          </cell>
          <cell r="C2678" t="str">
            <v>m²</v>
          </cell>
          <cell r="D2678">
            <v>57.8</v>
          </cell>
        </row>
        <row r="2679">
          <cell r="A2679" t="str">
            <v>87550</v>
          </cell>
          <cell r="B2679" t="str">
            <v>Emboço, para recebimento de cerâmica, em argamassa traço 1:2:8, prepar o manual, aplicado manualmente em faces internas de paredes de ambient es com área entre 5m2 e 10m2, espessura de 10mm, com execução de talis cas</v>
          </cell>
          <cell r="C2679" t="str">
            <v>m²</v>
          </cell>
          <cell r="D2679">
            <v>13.97</v>
          </cell>
        </row>
        <row r="2680">
          <cell r="A2680" t="str">
            <v>87532</v>
          </cell>
          <cell r="B2680" t="str">
            <v>Emboço, para recebimento de cerâmica, em argamassa traço 1:2:8, prepar o manual, aplicado manualmente em faces internas de paredes de ambient es com área entre 5m2 e 10m2, espessura de 20mm, com execução de talis cas</v>
          </cell>
          <cell r="C2680" t="str">
            <v>m²</v>
          </cell>
          <cell r="D2680">
            <v>22.53</v>
          </cell>
        </row>
        <row r="2681">
          <cell r="A2681" t="str">
            <v>87554</v>
          </cell>
          <cell r="B2681" t="str">
            <v>Emboço, para recebimento de cerâmica, em argamassa traço 1:2:8, prepar o manual, aplicado manualmente em faces internas de paredes de ambient es com área maior que 10m2, espessura de 10mm, com execução de talisca s</v>
          </cell>
          <cell r="C2681" t="str">
            <v>m²</v>
          </cell>
          <cell r="D2681">
            <v>11.97</v>
          </cell>
        </row>
        <row r="2682">
          <cell r="A2682" t="str">
            <v>87536</v>
          </cell>
          <cell r="B2682" t="str">
            <v>Emboço, para recebimento de cerâmica, em argamassa traço 1:2:8, prepar o manual, aplicado manualmente em faces internas de paredes de ambient es com área maior que 10m2, espessura de 20mm, com execução de talisca s</v>
          </cell>
          <cell r="C2682" t="str">
            <v>m²</v>
          </cell>
          <cell r="D2682">
            <v>20.53</v>
          </cell>
        </row>
        <row r="2683">
          <cell r="A2683" t="str">
            <v>87546</v>
          </cell>
          <cell r="B2683" t="str">
            <v xml:space="preserve">Emboço, para recebimento de cerâmica, em argamassa traço 1:2:8, prepar o manual, aplicado manualmente em faces internas de paredes de ambient es com área menor que 5m2, espessura de 10mm, com execução de taliscas </v>
          </cell>
          <cell r="C2683" t="str">
            <v>m²</v>
          </cell>
          <cell r="D2683">
            <v>16.68</v>
          </cell>
        </row>
        <row r="2684">
          <cell r="A2684" t="str">
            <v>87528</v>
          </cell>
          <cell r="B2684" t="str">
            <v xml:space="preserve">Emboço, para recebimento de cerâmica, em argamassa traço 1:2:8, prepar o manual, aplicado manualmente em faces internas de paredes de ambient es com área menor que 5m2, espessura de 20mm, com execução de taliscas </v>
          </cell>
          <cell r="C2684" t="str">
            <v>m²</v>
          </cell>
          <cell r="D2684">
            <v>25.24</v>
          </cell>
        </row>
        <row r="2685">
          <cell r="A2685" t="str">
            <v>87549</v>
          </cell>
          <cell r="B2685" t="str">
            <v>Emboço, para recebimento de cerâmica, em argamassa traço 1:2:8, prepar o mecânico com betoneira 400l, aplicado manualmente em faces internas de paredes de ambientes com área entre 5m2 e 10m2, espessura de 10mm, com execução de taliscas</v>
          </cell>
          <cell r="C2685" t="str">
            <v>m²</v>
          </cell>
          <cell r="D2685">
            <v>12.56</v>
          </cell>
        </row>
        <row r="2686">
          <cell r="A2686" t="str">
            <v>87531</v>
          </cell>
          <cell r="B2686" t="str">
            <v>Emboço, para recebimento de cerâmica, em argamassa traço 1:2:8, prepar o mecânico com betoneira 400l, aplicado manualmente em faces internas de paredes de ambientes com área entre 5m2 e 10m2, espessura de 20mm, com execução de taliscas</v>
          </cell>
          <cell r="C2686" t="str">
            <v>m²</v>
          </cell>
          <cell r="D2686">
            <v>20.04</v>
          </cell>
        </row>
        <row r="2687">
          <cell r="A2687" t="str">
            <v>87553</v>
          </cell>
          <cell r="B2687" t="str">
            <v>Emboço, para recebimento de cerâmica, em argamassa traço 1:2:8, prepar o mecânico com betoneira 400l, aplicado manualmente em faces internas de paredes de ambientes com área maior que 10m2, espessura de 10mm, co m execução de taliscas</v>
          </cell>
          <cell r="C2687" t="str">
            <v>m²</v>
          </cell>
          <cell r="D2687">
            <v>10.56</v>
          </cell>
        </row>
        <row r="2688">
          <cell r="A2688" t="str">
            <v>87535</v>
          </cell>
          <cell r="B2688" t="str">
            <v>Emboço, para recebimento de cerâmica, em argamassa traço 1:2:8, prepar o mecânico com betoneira 400l, aplicado manualmente em faces internas de paredes de ambientes com área maior que 10m2, espessura de 20mm, co m execução de taliscas</v>
          </cell>
          <cell r="C2688" t="str">
            <v>m²</v>
          </cell>
          <cell r="D2688">
            <v>18.05</v>
          </cell>
        </row>
        <row r="2689">
          <cell r="A2689" t="str">
            <v>87545</v>
          </cell>
          <cell r="B2689" t="str">
            <v>Emboço, para recebimento de cerâmica, em argamassa traço 1:2:8, prepar o mecânico com betoneira 400l, aplicado manualmente em faces internas de paredes de ambientes com área menor que 5m2, espessura de 10mm, com execução de taliscas</v>
          </cell>
          <cell r="C2689" t="str">
            <v>m²</v>
          </cell>
          <cell r="D2689">
            <v>15.27</v>
          </cell>
        </row>
        <row r="2690">
          <cell r="A2690" t="str">
            <v>87527</v>
          </cell>
          <cell r="B2690" t="str">
            <v>Emboço, para recebimento de cerâmica, em argamassa traço 1:2:8, prepar o mecânico com betoneira 400l, aplicado manualmente em faces internas de paredes de ambientes com área menor que 5m2, espessura de 20mm, com execução de taliscas</v>
          </cell>
          <cell r="C2690" t="str">
            <v>m²</v>
          </cell>
          <cell r="D2690">
            <v>22.75</v>
          </cell>
        </row>
        <row r="2691">
          <cell r="A2691" t="str">
            <v>86912</v>
          </cell>
          <cell r="B2691" t="str">
            <v>Torneira cromada longa, de parede, 1/2" ou 3/4", para pia de cozinha, padrão médio fornecimento e instalação</v>
          </cell>
          <cell r="C2691" t="str">
            <v>un</v>
          </cell>
          <cell r="D2691">
            <v>32.200000000000003</v>
          </cell>
        </row>
        <row r="2692">
          <cell r="A2692" t="str">
            <v>86936</v>
          </cell>
          <cell r="B2692" t="str">
            <v>Cuba de embutir de aço inoxidável média, incluso válvula tipo americana e sifão tipo garrafa em metal cromado - fornecimento e instalação</v>
          </cell>
          <cell r="C2692" t="str">
            <v>un</v>
          </cell>
          <cell r="D2692">
            <v>375.35</v>
          </cell>
        </row>
        <row r="2693">
          <cell r="A2693" t="str">
            <v>88267</v>
          </cell>
          <cell r="B2693" t="str">
            <v>Encanador ou bombeiro hidráulico com encargos complementares</v>
          </cell>
          <cell r="C2693" t="str">
            <v>h</v>
          </cell>
          <cell r="D2693">
            <v>13.98</v>
          </cell>
        </row>
        <row r="2694">
          <cell r="A2694" t="str">
            <v>86886</v>
          </cell>
          <cell r="B2694" t="str">
            <v>Engate flexível em metal cromado, 1/2" x 30cm - fornecimento e instala ção</v>
          </cell>
          <cell r="C2694" t="str">
            <v>un</v>
          </cell>
          <cell r="D2694">
            <v>44.89</v>
          </cell>
        </row>
        <row r="2695">
          <cell r="A2695" t="str">
            <v>86887</v>
          </cell>
          <cell r="B2695" t="str">
            <v>Engate flexível em metal cromado, 1/2" x 40cm - fornecimento e instala ção</v>
          </cell>
          <cell r="C2695" t="str">
            <v>un</v>
          </cell>
          <cell r="D2695">
            <v>48.88</v>
          </cell>
        </row>
        <row r="2696">
          <cell r="A2696" t="str">
            <v>86884</v>
          </cell>
          <cell r="B2696" t="str">
            <v>Engate flexível em plástico branco, 1/2" x 30cm - fornecimento e insta lação</v>
          </cell>
          <cell r="C2696" t="str">
            <v>un</v>
          </cell>
          <cell r="D2696">
            <v>5.62</v>
          </cell>
        </row>
        <row r="2697">
          <cell r="A2697" t="str">
            <v>86885</v>
          </cell>
          <cell r="B2697" t="str">
            <v>Engate flexível em plástico branco, 1/2" x 40cm - fornecimento e insta lação</v>
          </cell>
          <cell r="C2697" t="str">
            <v>un</v>
          </cell>
          <cell r="D2697">
            <v>7</v>
          </cell>
        </row>
        <row r="2698">
          <cell r="A2698" t="str">
            <v>88237</v>
          </cell>
          <cell r="B2698" t="str">
            <v>Epi (encargos complementares)</v>
          </cell>
          <cell r="C2698" t="str">
            <v>h</v>
          </cell>
          <cell r="D2698">
            <v>0.82</v>
          </cell>
        </row>
        <row r="2699">
          <cell r="A2699" t="str">
            <v>88569</v>
          </cell>
          <cell r="B2699" t="str">
            <v>Espargidor de asfalto pressurizado com tanque de 2500l, rebocável com motor a gasolina potencia 3,4hp  depreciaçã</v>
          </cell>
          <cell r="C2699" t="str">
            <v>h</v>
          </cell>
          <cell r="D2699">
            <v>3.12</v>
          </cell>
        </row>
        <row r="2700">
          <cell r="A2700" t="str">
            <v>88570</v>
          </cell>
          <cell r="B2700" t="str">
            <v>Espargidor de asfalto pressurizado com tanque de 2500l, rebocável com motor a gasolina potencia 3,4hp  juro</v>
          </cell>
          <cell r="C2700" t="str">
            <v>h</v>
          </cell>
          <cell r="D2700">
            <v>1.28</v>
          </cell>
        </row>
        <row r="2701">
          <cell r="A2701" t="str">
            <v>88268</v>
          </cell>
          <cell r="B2701" t="str">
            <v>Estucador com encargos complementares</v>
          </cell>
          <cell r="C2701" t="str">
            <v>h</v>
          </cell>
          <cell r="D2701">
            <v>12.8</v>
          </cell>
        </row>
        <row r="2702">
          <cell r="A2702" t="str">
            <v>88236</v>
          </cell>
          <cell r="B2702" t="str">
            <v>Ferramentas (encargos complementares)</v>
          </cell>
          <cell r="C2702" t="str">
            <v>h</v>
          </cell>
          <cell r="D2702">
            <v>0.45</v>
          </cell>
        </row>
        <row r="2703">
          <cell r="A2703" t="str">
            <v>88549</v>
          </cell>
          <cell r="B2703" t="str">
            <v>Fornecimento e assentamento de brita 2-drenos e filtros   mm</v>
          </cell>
          <cell r="C2703" t="str">
            <v>m³</v>
          </cell>
          <cell r="D2703">
            <v>68.73</v>
          </cell>
        </row>
        <row r="2704">
          <cell r="A2704" t="str">
            <v>88269</v>
          </cell>
          <cell r="B2704" t="str">
            <v>Gesseiro com encargos complementares</v>
          </cell>
          <cell r="C2704" t="str">
            <v>h</v>
          </cell>
          <cell r="D2704">
            <v>12.8</v>
          </cell>
        </row>
        <row r="2705">
          <cell r="A2705" t="str">
            <v>87026</v>
          </cell>
          <cell r="B2705" t="str">
            <v>Grade de disco rebocável 20x24  com 20 discos diam 24x6mm com pneus pa ra transporte - juros</v>
          </cell>
          <cell r="C2705" t="str">
            <v>h</v>
          </cell>
          <cell r="D2705">
            <v>0.74</v>
          </cell>
        </row>
        <row r="2706">
          <cell r="A2706" t="str">
            <v>88270</v>
          </cell>
          <cell r="B2706" t="str">
            <v>Impermeabilizador com encargos complementares</v>
          </cell>
          <cell r="C2706" t="str">
            <v>h</v>
          </cell>
          <cell r="D2706">
            <v>14.49</v>
          </cell>
        </row>
        <row r="2707">
          <cell r="A2707" t="str">
            <v>88441</v>
          </cell>
          <cell r="B2707" t="str">
            <v>Jardineiro com encargos complementares</v>
          </cell>
          <cell r="C2707" t="str">
            <v>h</v>
          </cell>
          <cell r="D2707">
            <v>11.56</v>
          </cell>
        </row>
        <row r="2708">
          <cell r="A2708" t="str">
            <v>83499</v>
          </cell>
          <cell r="B2708" t="str">
            <v>Junta de dilatacao e vedacao tipo jeene, incluso corte e remocao do pa vimento</v>
          </cell>
          <cell r="C2708" t="str">
            <v>m</v>
          </cell>
          <cell r="D2708">
            <v>599.28</v>
          </cell>
        </row>
        <row r="2709">
          <cell r="A2709" t="str">
            <v>86904</v>
          </cell>
          <cell r="B2709" t="str">
            <v>Lavatório louça branca suspenso, 29,5 x 39cm ou equivalente, padrão po pular - fornecimento e instalação</v>
          </cell>
          <cell r="C2709" t="str">
            <v>un</v>
          </cell>
          <cell r="D2709">
            <v>93.31</v>
          </cell>
        </row>
        <row r="2710">
          <cell r="A2710" t="str">
            <v>86942</v>
          </cell>
          <cell r="B2710" t="str">
            <v>Lavatório louça branca suspenso, 29,5 x 39cm ou equivalente, padrão po pular, incluso sifão tipo garrafa em pvc, válvula e engate flexível 30 cm em plástico e torneira cromada de mesa, padrão popular - fornecimen to e instalação</v>
          </cell>
          <cell r="C2710" t="str">
            <v>un</v>
          </cell>
          <cell r="D2710">
            <v>155.65</v>
          </cell>
        </row>
        <row r="2711">
          <cell r="A2711" t="str">
            <v>88272</v>
          </cell>
          <cell r="B2711" t="str">
            <v>Macariqueiro com encargos complementares</v>
          </cell>
          <cell r="C2711" t="str">
            <v>h</v>
          </cell>
          <cell r="D2711">
            <v>15.65</v>
          </cell>
        </row>
        <row r="2712">
          <cell r="A2712" t="str">
            <v>86958</v>
          </cell>
          <cell r="B2712" t="str">
            <v>Mão francesa em barra de ferro chato retangular 2" x 1/4", reforçada, 30 x 25 cm</v>
          </cell>
          <cell r="C2712" t="str">
            <v>un</v>
          </cell>
          <cell r="D2712">
            <v>22.77</v>
          </cell>
        </row>
        <row r="2713">
          <cell r="A2713" t="str">
            <v>86957</v>
          </cell>
          <cell r="B2713" t="str">
            <v>Mão francesa em barra de ferro chato retangular 2" x 1/4", reforçada, 40 x 30 cm</v>
          </cell>
          <cell r="C2713" t="str">
            <v>un</v>
          </cell>
          <cell r="D2713">
            <v>26.46</v>
          </cell>
        </row>
        <row r="2714">
          <cell r="A2714" t="str">
            <v>88273</v>
          </cell>
          <cell r="B2714" t="str">
            <v>Marceneiro com encargos complementares</v>
          </cell>
          <cell r="C2714" t="str">
            <v>h</v>
          </cell>
          <cell r="D2714">
            <v>12.96</v>
          </cell>
        </row>
        <row r="2715">
          <cell r="A2715" t="str">
            <v>88274</v>
          </cell>
          <cell r="B2715" t="str">
            <v>Marmorista/graniteiro com encargos complementares</v>
          </cell>
          <cell r="C2715" t="str">
            <v>h</v>
          </cell>
          <cell r="D2715">
            <v>13.4</v>
          </cell>
        </row>
        <row r="2716">
          <cell r="A2716" t="str">
            <v>87543</v>
          </cell>
          <cell r="B2716" t="str">
            <v>Massa única, para recebimento de pintura ou cerâmica, em argamassa ind ustrializada, preparo mecânico, aplicado com equipamento de mistura e projeção de 1,5 m3/h de argamassa em faces internas de paredes de ambi entes com área entre 5m2 e 10m2, espessura d</v>
          </cell>
          <cell r="C2716" t="str">
            <v>m²</v>
          </cell>
          <cell r="D2716">
            <v>17.95</v>
          </cell>
        </row>
        <row r="2717">
          <cell r="A2717" t="str">
            <v>87561</v>
          </cell>
          <cell r="B2717" t="str">
            <v>Massa única, para recebimento de pintura ou cerâmica, em argamassa ind ustrializada, preparo mecânico, aplicado com equipamento de mistura e projeção de 1,5 m3/h de argamassa em faces internas de paredes de ambi entes com área entre 5m2 e 10m2, espessura d</v>
          </cell>
          <cell r="C2717" t="str">
            <v>m²</v>
          </cell>
          <cell r="D2717">
            <v>32.35</v>
          </cell>
        </row>
        <row r="2718">
          <cell r="A2718" t="str">
            <v>87544</v>
          </cell>
          <cell r="B2718" t="str">
            <v>Massa única, para recebimento de pintura ou cerâmica, em argamassa ind ustrializada, preparo mecânico, aplicado com equipamento de mistura e projeção de 1,5 m3/h de argamassa em faces internas de paredes de ambi entes com área maior que 10m2, espessura de</v>
          </cell>
          <cell r="C2718" t="str">
            <v>m²</v>
          </cell>
          <cell r="D2718">
            <v>17.350000000000001</v>
          </cell>
        </row>
        <row r="2719">
          <cell r="A2719" t="str">
            <v>87562</v>
          </cell>
          <cell r="B2719" t="str">
            <v>Massa única, para recebimento de pintura ou cerâmica, em argamassa ind ustrializada, preparo mecânico, aplicado com equipamento de mistura e projeção de 1,5 m3/h de argamassa em faces internas de paredes de ambi entes com área maior que 10m2, espessura de</v>
          </cell>
          <cell r="C2719" t="str">
            <v>m²</v>
          </cell>
          <cell r="D2719">
            <v>31.73</v>
          </cell>
        </row>
        <row r="2720">
          <cell r="A2720" t="str">
            <v>87560</v>
          </cell>
          <cell r="B2720" t="str">
            <v>Massa única, para recebimento de pintura ou cerâmica, em argamassa ind ustrializada, preparo mecânico, aplicado com equipamento de mistura e projeção de 1,5 m3/h de argamassa em faces internas de paredes de ambi entes com área menor que 5m2, espessura de 1</v>
          </cell>
          <cell r="C2720" t="str">
            <v>m²</v>
          </cell>
          <cell r="D2720">
            <v>33.43</v>
          </cell>
        </row>
        <row r="2721">
          <cell r="A2721" t="str">
            <v>87542</v>
          </cell>
          <cell r="B2721" t="str">
            <v>Massa única, para recebimento de pintura ou cerâmica, em argamassa ind ustrializada, preparo mecânico, aplicado com equipamento de mistura e projeção de 1,5 m3/h de argamassa em faces internas de paredes de ambi entes com área menor que 5m2, espessura de 5</v>
          </cell>
          <cell r="C2721" t="str">
            <v>m²</v>
          </cell>
          <cell r="D2721">
            <v>19.03</v>
          </cell>
        </row>
        <row r="2722">
          <cell r="A2722" t="str">
            <v>87558</v>
          </cell>
          <cell r="B2722" t="str">
            <v>Massa única, para recebimento de pintura, em argamassa industrializada , preparo mecânico, aplicado com equipamento de mistura e projeção de 1,5 m3/h de argamassa em faces internas de paredes de ambientes com ár ea maior que 10m2, espessura de 10mm, com ex</v>
          </cell>
          <cell r="C2722" t="str">
            <v>m²</v>
          </cell>
          <cell r="D2722">
            <v>31.88</v>
          </cell>
        </row>
        <row r="2723">
          <cell r="A2723" t="str">
            <v>87540</v>
          </cell>
          <cell r="B2723" t="str">
            <v>Massa única, para recebimento de pintura, em argamassa industrializada , preparo mecânico, aplicado com equipamento de mistura e projeção de 1,5 m3/h de argamassa em faces internas de paredes de ambientes com ár ea maior que 10m2, espessura de 20mm, com ex</v>
          </cell>
          <cell r="C2723" t="str">
            <v>m²</v>
          </cell>
          <cell r="D2723">
            <v>55.19</v>
          </cell>
        </row>
        <row r="2724">
          <cell r="A2724" t="str">
            <v>87556</v>
          </cell>
          <cell r="B2724" t="str">
            <v>Massa única, para recebimento de pintura, em argamassa industrializada , preparo mecânico, aplicado com equipamento de mistura e projeção de 1,5 m3/h de argamassa em faces internas de paredes de ambientes com ár ea menor que 10m2, espessura de 10mm, comexe</v>
          </cell>
          <cell r="C2724" t="str">
            <v>m²</v>
          </cell>
          <cell r="D2724">
            <v>32.81</v>
          </cell>
        </row>
        <row r="2725">
          <cell r="A2725" t="str">
            <v>87538</v>
          </cell>
          <cell r="B2725" t="str">
            <v>Massa única, para recebimento de pintura, em argamassa industrializada , preparo mecânico, aplicado com equipamento de mistura e projeção de 1,5 m3/h de argamassa em faces internas de paredes de ambientes com ár ea menor que 10m2, espessura de 20mm, comexe</v>
          </cell>
          <cell r="C2725" t="str">
            <v>m²</v>
          </cell>
          <cell r="D2725">
            <v>56.1</v>
          </cell>
        </row>
        <row r="2726">
          <cell r="A2726" t="str">
            <v>87552</v>
          </cell>
          <cell r="B2726" t="str">
            <v>Massa única, para recebimento de pintura, em argamassa traço 1:2:8, pr eparo manual, aplicada manualmente em faces internas de paredes de amb ientes com área maior que 10m2, espessura de 10mm, com execução de tal iscas</v>
          </cell>
          <cell r="C2726" t="str">
            <v>m²</v>
          </cell>
          <cell r="D2726">
            <v>13.61</v>
          </cell>
        </row>
        <row r="2727">
          <cell r="A2727" t="str">
            <v>87534</v>
          </cell>
          <cell r="B2727" t="str">
            <v>Massa única, para recebimento de pintura, em argamassa traço 1:2:8, pr eparo manual, aplicada manualmente em faces internas de paredes de amb ientes com área maior que 10m2, espessura de 20mm, com execução de tal iscas</v>
          </cell>
          <cell r="C2727" t="str">
            <v>m²</v>
          </cell>
          <cell r="D2727">
            <v>22.16</v>
          </cell>
        </row>
        <row r="2728">
          <cell r="A2728" t="str">
            <v>87548</v>
          </cell>
          <cell r="B2728" t="str">
            <v>Massa única, para recebimento de pintura, em argamassa traço 1:2:8, pr eparo manual, aplicada manualmente em faces internas de paredes de amb ientes com área menor que 10m2, espessura de 10mm, com execução de tal iscas</v>
          </cell>
          <cell r="C2728" t="str">
            <v>m²</v>
          </cell>
          <cell r="D2728">
            <v>14.69</v>
          </cell>
        </row>
        <row r="2729">
          <cell r="A2729" t="str">
            <v>87530</v>
          </cell>
          <cell r="B2729" t="str">
            <v>Massa única, para recebimento de pintura, em argamassa traço 1:2:8, pr eparo manual, aplicada manualmente em faces internas de paredes de amb ientes com área menor que 10m2, espessura de 20mm, com execução de tal iscas</v>
          </cell>
          <cell r="C2729" t="str">
            <v>m²</v>
          </cell>
          <cell r="D2729">
            <v>23.24</v>
          </cell>
        </row>
        <row r="2730">
          <cell r="A2730" t="str">
            <v>87551</v>
          </cell>
          <cell r="B2730" t="str">
            <v>Massa única, para recebimento de pintura, em argamassa traço 1:2:8, pr eparo mecânico com betoneira 400l, aplicada manualmente em faces inter nas de paredes de ambientes com área maior que 10m2, espessura de 10mm , com execução de taliscas</v>
          </cell>
          <cell r="C2730" t="str">
            <v>m²</v>
          </cell>
          <cell r="D2730">
            <v>12.2</v>
          </cell>
        </row>
        <row r="2731">
          <cell r="A2731" t="str">
            <v>87533</v>
          </cell>
          <cell r="B2731" t="str">
            <v>Massa única, para recebimento de pintura, em argamassa traço 1:2:8, preparo mecânico com betoneira 400l, aplicada manualmente em faces internas de paredes de ambientes com área maior que 10m2, espessura de 20mm , com execução de taliscas</v>
          </cell>
          <cell r="C2731" t="str">
            <v>m²</v>
          </cell>
          <cell r="D2731">
            <v>19.670000000000002</v>
          </cell>
        </row>
        <row r="2732">
          <cell r="A2732" t="str">
            <v>87547</v>
          </cell>
          <cell r="B2732" t="str">
            <v>Massa única, para recebimento de pintura, em argamassa traço 1:2:8, pr eparo mecânico com betoneira 400l, aplicada manualmente em faces inter nas de paredes de ambientes com área menor que 10m2, espessura de 10mm , com execução de taliscas</v>
          </cell>
          <cell r="C2732" t="str">
            <v>m²</v>
          </cell>
          <cell r="D2732">
            <v>13.28</v>
          </cell>
        </row>
        <row r="2733">
          <cell r="A2733" t="str">
            <v>86909</v>
          </cell>
          <cell r="B2733" t="str">
            <v>Torneira cromada tubo móvel, de mesa, 1/2" ou 3/4", para pia de cozinha, padrão alto - fornecimento e instalação</v>
          </cell>
          <cell r="C2733" t="str">
            <v>un</v>
          </cell>
          <cell r="D2733">
            <v>76.03</v>
          </cell>
        </row>
        <row r="2734">
          <cell r="A2734" t="str">
            <v>86872</v>
          </cell>
          <cell r="B2734" t="str">
            <v>Tanque de louça branca com coluna, 22l ou equivalente - fornecimento e instalação</v>
          </cell>
          <cell r="C2734" t="str">
            <v>un</v>
          </cell>
          <cell r="D2734">
            <v>580.79</v>
          </cell>
        </row>
        <row r="2735">
          <cell r="A2735" t="str">
            <v>86931</v>
          </cell>
          <cell r="B2735" t="str">
            <v>Vaso sanitário sifonado com caixa acoplada louça branca - padrão médio , incluso engate flexível em plástico branco, 1/2" x 40cm - fornecimen to e instalação</v>
          </cell>
          <cell r="C2735" t="str">
            <v>un</v>
          </cell>
          <cell r="D2735">
            <v>374.61</v>
          </cell>
        </row>
        <row r="2736">
          <cell r="A2736" t="str">
            <v>88325</v>
          </cell>
          <cell r="B2736" t="str">
            <v>Vidraceiro com encargos complementares</v>
          </cell>
          <cell r="C2736" t="str">
            <v>h</v>
          </cell>
          <cell r="D2736">
            <v>12.6</v>
          </cell>
        </row>
        <row r="2737">
          <cell r="A2737" t="str">
            <v>88326</v>
          </cell>
          <cell r="B2737" t="str">
            <v>Vigia noturno com encargos complementares</v>
          </cell>
          <cell r="C2737" t="str">
            <v>h</v>
          </cell>
          <cell r="D2737">
            <v>11.02</v>
          </cell>
        </row>
        <row r="2738">
          <cell r="A2738" t="str">
            <v>87399</v>
          </cell>
          <cell r="B2738" t="str">
            <v>Argamassa pronta para contrapiso, preparo manual. AF_06/2014</v>
          </cell>
          <cell r="C2738" t="str">
            <v>m³</v>
          </cell>
          <cell r="D2738">
            <v>1828.56</v>
          </cell>
        </row>
        <row r="2739">
          <cell r="A2739" t="str">
            <v>88627</v>
          </cell>
          <cell r="B2739" t="str">
            <v>Argamassa traço 1:0,5:4,5 (cimento, cal e areia média) para assentamento de alvenaria, preparo manual. AF_08/2014</v>
          </cell>
          <cell r="C2739" t="str">
            <v>m³</v>
          </cell>
          <cell r="D2739">
            <v>355.11</v>
          </cell>
        </row>
        <row r="2740">
          <cell r="A2740" t="str">
            <v>87290</v>
          </cell>
          <cell r="B2740" t="str">
            <v>Argamassa traço 1:1,5:7,5 (cimento, cal e areia média) para emboço/massa única/assentamento de alvenaria de vedação, preparo mecânico com betoneira 600 l. AF_06/2014</v>
          </cell>
          <cell r="C2740" t="str">
            <v>m³</v>
          </cell>
          <cell r="D2740">
            <v>308.64</v>
          </cell>
        </row>
        <row r="2741">
          <cell r="A2741" t="str">
            <v>87287</v>
          </cell>
          <cell r="B2741" t="str">
            <v>Argamassa traço 1:1:6 (cimento, cal e areia média) para emboço/massa única/assentamento de alvenaria de vedação, preparo mecânico com betoneira 600 l. AF_06/2014</v>
          </cell>
          <cell r="C2741" t="str">
            <v>m³</v>
          </cell>
          <cell r="D2741">
            <v>323.01</v>
          </cell>
        </row>
        <row r="2742">
          <cell r="A2742" t="str">
            <v>87294</v>
          </cell>
          <cell r="B2742" t="str">
            <v>Argamassa traço 1:2:9 (cimento, cal e areia média) para emboço/massa única/assentamento de alvenaria de vedação, preparo mecânico com betoneira 600 l. AF_06/2014</v>
          </cell>
          <cell r="C2742" t="str">
            <v>m³</v>
          </cell>
          <cell r="D2742">
            <v>307.62</v>
          </cell>
        </row>
        <row r="2743">
          <cell r="A2743" t="str">
            <v>88715</v>
          </cell>
          <cell r="B2743" t="str">
            <v>Argamassa traço 1:2:9 (cimento, cal e areia média) para emboço/massa única/assentamento de alvenaria, preparo mecânico com betoneira 400 l. AF_09/2014</v>
          </cell>
          <cell r="C2743" t="str">
            <v>m³</v>
          </cell>
          <cell r="D2743">
            <v>306.32</v>
          </cell>
        </row>
        <row r="2744">
          <cell r="A2744" t="str">
            <v>87323</v>
          </cell>
          <cell r="B2744" t="str">
            <v>Argamassa traço 1:3 (cimento e areia grossa) com adição de emulsão polimérica para chapisco rolado, preparo mecânico com betoneira 600 l. AF_06/2014</v>
          </cell>
          <cell r="C2744" t="str">
            <v>m³</v>
          </cell>
          <cell r="D2744">
            <v>1811.32</v>
          </cell>
        </row>
        <row r="2745">
          <cell r="A2745" t="str">
            <v>87314</v>
          </cell>
          <cell r="B2745" t="str">
            <v>Argamassa traço 1:3 (cimento e areia grossa) para chapisco convencional, preparo mecânico com betoneira 600 l. AF_06/2014</v>
          </cell>
          <cell r="C2745" t="str">
            <v>m³</v>
          </cell>
          <cell r="D2745">
            <v>291.81</v>
          </cell>
        </row>
        <row r="2746">
          <cell r="A2746" t="str">
            <v>87299</v>
          </cell>
          <cell r="B2746" t="str">
            <v>Argamassa traço 1:3 (cimento e areia média) para contrapiso, preparo mecânico com betoneira 600 l. AF_06/2014</v>
          </cell>
          <cell r="C2746" t="str">
            <v>m³</v>
          </cell>
          <cell r="D2746">
            <v>392.98</v>
          </cell>
        </row>
        <row r="2747">
          <cell r="A2747" t="str">
            <v>87296</v>
          </cell>
          <cell r="B2747" t="str">
            <v>Argamassa traço 1:3:12 (cimento, cal e areia média) para emboço/massa única/assentamento de alvenaria de vedação, preparo mecânico com betoneira 600 l. AF_06/2014</v>
          </cell>
          <cell r="C2747" t="str">
            <v>m³</v>
          </cell>
          <cell r="D2747">
            <v>297.89</v>
          </cell>
        </row>
        <row r="2748">
          <cell r="A2748" t="str">
            <v>87326</v>
          </cell>
          <cell r="B2748" t="str">
            <v>Argamassa traço 1:4 (cimento e areia grossa) com adição de emulsão polimérica para chapisco rolado, preparo mecânico com betoneira 600 l. AF_06/2014</v>
          </cell>
          <cell r="C2748" t="str">
            <v>m³</v>
          </cell>
          <cell r="D2748">
            <v>1778.93</v>
          </cell>
        </row>
        <row r="2749">
          <cell r="A2749" t="str">
            <v>87317</v>
          </cell>
          <cell r="B2749" t="str">
            <v>Argamassa traço 1:4 (cimento e areia grossa) para chapisco convencional, preparo mecânico com betoneira 600 l. AF_06/2014</v>
          </cell>
          <cell r="C2749" t="str">
            <v>m³</v>
          </cell>
          <cell r="D2749">
            <v>254.74</v>
          </cell>
        </row>
        <row r="2750">
          <cell r="A2750" t="str">
            <v>87302</v>
          </cell>
          <cell r="B2750" t="str">
            <v>Argamassa traço 1:4 (cimento e areia média) para contrapiso, preparo mecânico com betoneira 600 l. AF_06/2014</v>
          </cell>
          <cell r="C2750" t="str">
            <v>m³</v>
          </cell>
          <cell r="D2750">
            <v>344.41</v>
          </cell>
        </row>
        <row r="2751">
          <cell r="A2751" t="str">
            <v>87320</v>
          </cell>
          <cell r="B2751" t="str">
            <v>Argamassa traço 1:5 (cimento e areia grossa) com adição de emulsão polimérica para chapisco rolado, preparo mecânico com betoneira 600 l. AF_06/2014</v>
          </cell>
          <cell r="C2751" t="str">
            <v>m³</v>
          </cell>
          <cell r="D2751">
            <v>1760.46</v>
          </cell>
        </row>
        <row r="2752">
          <cell r="A2752" t="str">
            <v>87311</v>
          </cell>
          <cell r="B2752" t="str">
            <v>Argamassa traço 1:5 (cimento e areia grossa) para chapisco convencional, preparo mecânico com betoneira 600 l. AF_06/2014</v>
          </cell>
          <cell r="C2752" t="str">
            <v>m³</v>
          </cell>
          <cell r="D2752">
            <v>229.14</v>
          </cell>
        </row>
        <row r="2753">
          <cell r="A2753" t="str">
            <v>87305</v>
          </cell>
          <cell r="B2753" t="str">
            <v>Argamassa traço 1:5 (cimento e areia média) para contrapiso, preparo mecânico com betoneira 600 l. AF_06/2014</v>
          </cell>
          <cell r="C2753" t="str">
            <v>m³</v>
          </cell>
          <cell r="D2753">
            <v>313.58</v>
          </cell>
        </row>
        <row r="2754">
          <cell r="A2754" t="str">
            <v>87284</v>
          </cell>
          <cell r="B2754" t="str">
            <v>Argamassa traço 1:6 (cimento e areia média) com adição de plastificante para emboço/massa única/assentamento de alvenaria de vedação, preparo mecânico com betoneira 600 l. AF_06/2014</v>
          </cell>
          <cell r="C2754" t="str">
            <v>m³</v>
          </cell>
          <cell r="D2754">
            <v>257.14999999999998</v>
          </cell>
        </row>
        <row r="2755">
          <cell r="A2755" t="str">
            <v>87308</v>
          </cell>
          <cell r="B2755" t="str">
            <v>Argamassa traço 1:6 (cimento e areia média) para contrapiso, preparo mecânico com betoneira 600 l. AF_06/2014</v>
          </cell>
          <cell r="C2755" t="str">
            <v>m³</v>
          </cell>
          <cell r="D2755">
            <v>288.83</v>
          </cell>
        </row>
        <row r="2756">
          <cell r="A2756" t="str">
            <v>87281</v>
          </cell>
          <cell r="B2756" t="str">
            <v>Argamassa traço 1:7 (cimento e areia média) com adição de plastificante para emboço/massa única/assentamento de alvenaria de vedação, preparo mecânico com betoneira 600 l. AF_06/2014</v>
          </cell>
          <cell r="C2756" t="str">
            <v>m³</v>
          </cell>
          <cell r="D2756">
            <v>246.36</v>
          </cell>
        </row>
        <row r="2757">
          <cell r="A2757" t="str">
            <v>89312</v>
          </cell>
          <cell r="B2757" t="str">
            <v>Alvenaria estrutural de blocos cerâmicos 14x19x29, (espessura de 14 cm), para paredes com área líquida maior ou igual a 6m², com vãos, utilizando colher de pedreiro e argamassa de assentamento com preparo em betoneira. AF_12/2014</v>
          </cell>
          <cell r="C2757" t="str">
            <v>m²</v>
          </cell>
          <cell r="D2757">
            <v>60.79</v>
          </cell>
        </row>
        <row r="2758">
          <cell r="A2758" t="str">
            <v>89313</v>
          </cell>
          <cell r="B2758" t="str">
            <v>Alvenaria estrutural de blocos cerâmicos 14x19x29, (espessura de 14 cm), para paredes com área líquida maior ou igual a 6m², com vãos, utilizando colher de pedreiro e argamassa de assentamento com preparo manual. AF_12/2014</v>
          </cell>
          <cell r="C2758" t="str">
            <v>m²</v>
          </cell>
          <cell r="D2758">
            <v>63.01</v>
          </cell>
        </row>
        <row r="2759">
          <cell r="A2759" t="str">
            <v>89296</v>
          </cell>
          <cell r="B2759" t="str">
            <v>Alvenaria estrutural de blocos cerâmicos 14x19x29, (espessura de 14 cm), para paredes com área líquida maior ou igual a 6m², com vãos, utilizando palheta e argamassa de assentamento com preparo em betoneira. AF_12/2014</v>
          </cell>
          <cell r="C2759" t="str">
            <v>m²</v>
          </cell>
          <cell r="D2759">
            <v>52.2</v>
          </cell>
        </row>
        <row r="2760">
          <cell r="A2760" t="str">
            <v>89297</v>
          </cell>
          <cell r="B2760" t="str">
            <v>Alvenaria estrutural de blocos cerâmicos 14x19x29, (espessura de 14 cm), para paredes com área líquida maior ou igual a 6m², com vãos, utilizando palheta e argamassa de assentamento com preparo manual. AF_12/2014</v>
          </cell>
          <cell r="C2760" t="str">
            <v>m²</v>
          </cell>
          <cell r="D2760">
            <v>53.76</v>
          </cell>
        </row>
        <row r="2761">
          <cell r="A2761" t="str">
            <v>89308</v>
          </cell>
          <cell r="B2761" t="str">
            <v>Alvenaria estrutural de blocos cerâmicos 14x19x29, (espessura de 14 cm), para paredes com área líquida maior ou igual a 6m², sem vãos, utilizando colher de pedreiro e argamassa de assentamento com preparo em betoneira. AF_12/2014</v>
          </cell>
          <cell r="C2761" t="str">
            <v>m²</v>
          </cell>
          <cell r="D2761">
            <v>56.8</v>
          </cell>
        </row>
        <row r="2762">
          <cell r="A2762" t="str">
            <v>89309</v>
          </cell>
          <cell r="B2762" t="str">
            <v>Alvenaria estrutural de blocos cerâmicos 14x19x29, (espessura de 14 cm), para paredes com área líquida maior ou igual a 6m², sem vãos, utilizando colher de pedreiro e argamassa de assentamento com preparo manual. AF_12/2014</v>
          </cell>
          <cell r="C2762" t="str">
            <v>m²</v>
          </cell>
          <cell r="D2762">
            <v>59.02</v>
          </cell>
        </row>
        <row r="2763">
          <cell r="A2763" t="str">
            <v>89292</v>
          </cell>
          <cell r="B2763" t="str">
            <v>Alvenaria estrutural de blocos cerâmicos 14x19x29, (espessura de 14 cm), para paredes com área líquida maior ou igual a 6m², sem vãos, utilizando palheta e argamassa de assentamento com preparo em betoneira. AF_12/2014</v>
          </cell>
          <cell r="C2763" t="str">
            <v>m²</v>
          </cell>
          <cell r="D2763">
            <v>49.51</v>
          </cell>
        </row>
        <row r="2764">
          <cell r="A2764" t="str">
            <v>89293</v>
          </cell>
          <cell r="B2764" t="str">
            <v>Alvenaria estrutural de blocos cerâmicos 14x19x29, (espessura de 14 cm), para paredes com área líquida maior ou igual a 6m², sem vãos, utilizando palheta e argamassa de assentamento com preparo manual. AF_12/2014</v>
          </cell>
          <cell r="C2764" t="str">
            <v>m²</v>
          </cell>
          <cell r="D2764">
            <v>51.07</v>
          </cell>
        </row>
        <row r="2765">
          <cell r="A2765" t="str">
            <v>89310</v>
          </cell>
          <cell r="B2765" t="str">
            <v>Alvenaria estrutural de blocos cerâmicos 14x19x29, (espessura de 14 cm), para paredes com área líquida menor que 6m², com vãos, utilizando colher de pedreiro e argamassa de assentamento com preparo em betoneira. AF_12/2014</v>
          </cell>
          <cell r="C2765" t="str">
            <v>m²</v>
          </cell>
          <cell r="D2765">
            <v>66.86</v>
          </cell>
        </row>
        <row r="2766">
          <cell r="A2766" t="str">
            <v>89311</v>
          </cell>
          <cell r="B2766" t="str">
            <v>Alvenaria estrutural de blocos cerâmicos 14x19x29, (espessura de 14 cm), para paredes com área líquida menor que 6m², com vãos, utilizando colher de pedreiro e argamassa de assentamento com preparo manual. AF_12/2014</v>
          </cell>
          <cell r="C2766" t="str">
            <v>m²</v>
          </cell>
          <cell r="D2766">
            <v>69.08</v>
          </cell>
        </row>
        <row r="2767">
          <cell r="A2767" t="str">
            <v>89294</v>
          </cell>
          <cell r="B2767" t="str">
            <v>Alvenaria estrutural de blocos cerâmicos 14x19x29, (espessura de 14 cm), para paredes com área líquida menor que 6m², com vãos, utilizando palheta e argamassa de assentamento com preparo em betoneira. AF_12/2014</v>
          </cell>
          <cell r="C2767" t="str">
            <v>m²</v>
          </cell>
          <cell r="D2767">
            <v>57.53</v>
          </cell>
        </row>
        <row r="2768">
          <cell r="A2768" t="str">
            <v>89295</v>
          </cell>
          <cell r="B2768" t="str">
            <v>Alvenaria estrutural de blocos cerâmicos 14x19x29, (espessura de 14 cm), para paredes com área líquida menor que 6m², com vãos, utilizando palheta e argamassa de assentamento com preparo manual. AF_12/2014</v>
          </cell>
          <cell r="C2768" t="str">
            <v>m²</v>
          </cell>
          <cell r="D2768">
            <v>59.09</v>
          </cell>
        </row>
        <row r="2769">
          <cell r="A2769" t="str">
            <v>89306</v>
          </cell>
          <cell r="B2769" t="str">
            <v>Alvenaria estrutural de blocos cerâmicos 14x19x29, (espessura de 14 cm), para paredes com área líquida menor que 6m², sem vãos, utilizando colher de pedreiro e argamassa de assentamento com preparo em betoneira. AF_12/2014</v>
          </cell>
          <cell r="C2769" t="str">
            <v>m²</v>
          </cell>
          <cell r="D2769">
            <v>60.23</v>
          </cell>
        </row>
        <row r="2770">
          <cell r="A2770" t="str">
            <v>89307</v>
          </cell>
          <cell r="B2770" t="str">
            <v>Alvenaria estrutural de blocos cerâmicos 14x19x29, (espessura de 14 cm), para paredes com área líquida menor que 6m², sem vãos, utilizando colher de pedreiro e argamassa de assentamento com preparo manual. AF_12/2014</v>
          </cell>
          <cell r="C2770" t="str">
            <v>m²</v>
          </cell>
          <cell r="D2770">
            <v>62.45</v>
          </cell>
        </row>
        <row r="2771">
          <cell r="A2771" t="str">
            <v>89290</v>
          </cell>
          <cell r="B2771" t="str">
            <v>Alvenaria estrutural de blocos cerâmicos 14x19x29, (espessura de 14 cm), para paredes com área líquida menor que 6m², sem vãos, utilizando palheta e argamassa de assentamento com preparo em betoneira. AF_12/2014</v>
          </cell>
          <cell r="C2771" t="str">
            <v>m²</v>
          </cell>
          <cell r="D2771">
            <v>52.94</v>
          </cell>
        </row>
        <row r="2772">
          <cell r="A2772" t="str">
            <v>89291</v>
          </cell>
          <cell r="B2772" t="str">
            <v>Alvenaria estrutural de blocos cerâmicos 14x19x29, (espessura de 14 cm), para paredes com área líquida menor que 6m², sem vãos, utilizando palheta e argamassa de assentamento com preparo manual. AF_12/2014</v>
          </cell>
          <cell r="C2772" t="str">
            <v>m²</v>
          </cell>
          <cell r="D2772">
            <v>54.5</v>
          </cell>
        </row>
        <row r="2773">
          <cell r="A2773" t="str">
            <v>89431</v>
          </cell>
          <cell r="B2773" t="str">
            <v>Luva, PVC, soldável, DN  32mm, instalado em ramal de distribuição de água fornecimento e instalação. AF_12/2014_p</v>
          </cell>
          <cell r="C2773" t="str">
            <v>un</v>
          </cell>
          <cell r="D2773">
            <v>3.51</v>
          </cell>
        </row>
        <row r="2774">
          <cell r="A2774" t="str">
            <v>89386</v>
          </cell>
          <cell r="B2774" t="str">
            <v>Luva, PVC, soldável, DN  32mm, instalado em ramal ou sub-ramal de água – fornecimento e instalação. AF_12/2014_p</v>
          </cell>
          <cell r="C2774" t="str">
            <v>un</v>
          </cell>
          <cell r="D2774">
            <v>4.75</v>
          </cell>
        </row>
        <row r="2775">
          <cell r="A2775" t="str">
            <v>89558</v>
          </cell>
          <cell r="B2775" t="str">
            <v>Luva, PVC, soldável, DN  40mm, instalado em prumada de água – fornecimento e instalação. AF_12/2014_p</v>
          </cell>
          <cell r="C2775" t="str">
            <v>un</v>
          </cell>
          <cell r="D2775">
            <v>4.59</v>
          </cell>
        </row>
        <row r="2776">
          <cell r="A2776" t="str">
            <v>89575</v>
          </cell>
          <cell r="B2776" t="str">
            <v>Luva, PVC, soldável, DN  50mm, instalado em prumada de água – fornecimento e instalação. AF_12/2014_p</v>
          </cell>
          <cell r="C2776" t="str">
            <v>un</v>
          </cell>
          <cell r="D2776">
            <v>5.79</v>
          </cell>
        </row>
        <row r="2777">
          <cell r="A2777" t="str">
            <v>89597</v>
          </cell>
          <cell r="B2777" t="str">
            <v>Luva, PVC, soldável, DN  60mm, instalado em prumada de água – fornecimento e instalação. AF_12/2014_p</v>
          </cell>
          <cell r="C2777" t="str">
            <v>un</v>
          </cell>
          <cell r="D2777">
            <v>11.02</v>
          </cell>
        </row>
        <row r="2778">
          <cell r="A2778" t="str">
            <v>89611</v>
          </cell>
          <cell r="B2778" t="str">
            <v>Luva, PVC, soldável, DN  75mm, instalado em prumada de água – fornecimento e instalação. AF_12/2014_p</v>
          </cell>
          <cell r="C2778" t="str">
            <v>un</v>
          </cell>
          <cell r="D2778">
            <v>16.28</v>
          </cell>
        </row>
        <row r="2779">
          <cell r="A2779" t="str">
            <v>89614</v>
          </cell>
          <cell r="B2779" t="str">
            <v>Luva, PVC, soldável, DN  85mm, instalado em prumada de água – fornecimento e instalação. AF_12/2014_p</v>
          </cell>
          <cell r="C2779" t="str">
            <v>un</v>
          </cell>
          <cell r="D2779">
            <v>30.42</v>
          </cell>
        </row>
        <row r="2780">
          <cell r="A2780" t="str">
            <v>89354</v>
          </cell>
          <cell r="B2780" t="str">
            <v>Misturador monocomando para chuveiro, base bruta e acabamento cromoado, fornecido e instalado em ramal de água. AF_12/2014</v>
          </cell>
          <cell r="C2780" t="str">
            <v>un</v>
          </cell>
          <cell r="D2780">
            <v>73.31</v>
          </cell>
        </row>
        <row r="2781">
          <cell r="A2781" t="str">
            <v>88853</v>
          </cell>
          <cell r="B2781" t="str">
            <v>Motobomba centrífuga, motor a gasolina, potência 5,42 hp, bocais 1 1/2” x 1”, diâmetro rotor 143 mm hm/q = 6 mca / 16,8 m³/h a 38 mca / 6,6 m³/h - depreciação. AF_06/2014</v>
          </cell>
          <cell r="C2781" t="str">
            <v>h</v>
          </cell>
          <cell r="D2781">
            <v>0.13</v>
          </cell>
        </row>
        <row r="2782">
          <cell r="A2782" t="str">
            <v>88854</v>
          </cell>
          <cell r="B2782" t="str">
            <v>Motobomba centrífuga, motor a gasolina, potência 5,42 hp, bocais 1 1/2” x 1”, diâmetro rotor 143 mm hm/q = 6 mca / 16,8 m³/h a 38 mca / 6,6 m³/h - juros. AF_06/2014</v>
          </cell>
          <cell r="C2782" t="str">
            <v>h</v>
          </cell>
          <cell r="D2782">
            <v>0.03</v>
          </cell>
        </row>
        <row r="2783">
          <cell r="A2783" t="str">
            <v>89228</v>
          </cell>
          <cell r="B2783" t="str">
            <v>Motoniveladora potência básica líquida (primeira marcha) 125 hp, peso bruto 13032 kg, largura da lâmina de 3,7 m - depreciação. AF_06/2014</v>
          </cell>
          <cell r="C2783" t="str">
            <v>h</v>
          </cell>
          <cell r="D2783">
            <v>24.33</v>
          </cell>
        </row>
        <row r="2784">
          <cell r="A2784" t="str">
            <v>89229</v>
          </cell>
          <cell r="B2784" t="str">
            <v>Motoniveladora potência básica líquida (primeira marcha) 125 hp, peso bruto 13032 kg, largura da lâmina de 3,7 m - juros. AF_06/2014</v>
          </cell>
          <cell r="C2784" t="str">
            <v>h</v>
          </cell>
          <cell r="D2784">
            <v>7.75</v>
          </cell>
        </row>
        <row r="2785">
          <cell r="A2785" t="str">
            <v>89130</v>
          </cell>
          <cell r="B2785" t="str">
            <v>Pá carregadeira sobre rodas, potência 197 hp, capacidade da caçamba 2,5 a 3,5 m³, peso operacional 18338 kg - depreciação. AF_06/2014</v>
          </cell>
          <cell r="C2785" t="str">
            <v>h</v>
          </cell>
          <cell r="D2785">
            <v>27.51</v>
          </cell>
        </row>
        <row r="2786">
          <cell r="A2786" t="str">
            <v>89131</v>
          </cell>
          <cell r="B2786" t="str">
            <v>Pá carregadeira sobre rodas, potência 197 hp, capacidade da caçamba 2,5 a 3,5 m³, peso operacional 18338 kg - juros. AF_06/2014</v>
          </cell>
          <cell r="C2786" t="str">
            <v>h</v>
          </cell>
          <cell r="D2786">
            <v>6.19</v>
          </cell>
        </row>
        <row r="2787">
          <cell r="A2787" t="str">
            <v>89128</v>
          </cell>
          <cell r="B2787" t="str">
            <v>Pá carregadeira sobre rodas, potência líquida 128 hp, capacidade da caçamba 1,7 a 2,8 m³, peso operacional 11632 kg - depreciação. AF_06/2014</v>
          </cell>
          <cell r="C2787" t="str">
            <v>h</v>
          </cell>
          <cell r="D2787">
            <v>19.84</v>
          </cell>
        </row>
        <row r="2788">
          <cell r="A2788" t="str">
            <v>89129</v>
          </cell>
          <cell r="B2788" t="str">
            <v>Pá carregadeira sobre rodas, potência líquida 128 hp, capacidade da caçamba 1,7 a 2,8 m³, peso operacional 11632 kg - juros. AF_06/2014</v>
          </cell>
          <cell r="C2788" t="str">
            <v>h</v>
          </cell>
          <cell r="D2788">
            <v>4.46</v>
          </cell>
        </row>
        <row r="2789">
          <cell r="A2789" t="str">
            <v>89957</v>
          </cell>
          <cell r="B2789" t="str">
            <v>Ponto de consumo de água fria (subramal) com tubulação de PVC, DN  25 mm, instalado em ramal de água. AF_12/2014</v>
          </cell>
          <cell r="C2789" t="str">
            <v>un</v>
          </cell>
          <cell r="D2789">
            <v>78.97</v>
          </cell>
        </row>
        <row r="2790">
          <cell r="A2790" t="str">
            <v>89959</v>
          </cell>
          <cell r="B2790" t="str">
            <v>Ponto de consumo terminal de água quente (subramal) com tubulação de CPVC, DN  22 mm, instalado em ramal de água. AF_12/2014</v>
          </cell>
          <cell r="C2790" t="str">
            <v>un</v>
          </cell>
          <cell r="D2790">
            <v>136.41</v>
          </cell>
        </row>
        <row r="2791">
          <cell r="A2791" t="str">
            <v>89710</v>
          </cell>
          <cell r="B2791" t="str">
            <v>Ralo seco, PVC, DN  100 x 40 mm, junta soldável, fornecido e instalado em ramal de descarga ou em ramal de esgoto sanitário. AF_12/2014_p</v>
          </cell>
          <cell r="C2791" t="str">
            <v>un</v>
          </cell>
          <cell r="D2791">
            <v>7.59</v>
          </cell>
        </row>
        <row r="2792">
          <cell r="A2792" t="str">
            <v>89495</v>
          </cell>
          <cell r="B2792" t="str">
            <v>Ralo sifonado, PVC, DN  100 x 40 mm, junta soldável, fornecido e instalado em ramais de encaminhamento de água pluvial. AF_12/2014_p</v>
          </cell>
          <cell r="C2792" t="str">
            <v>un</v>
          </cell>
          <cell r="D2792">
            <v>6.87</v>
          </cell>
        </row>
        <row r="2793">
          <cell r="A2793" t="str">
            <v>89709</v>
          </cell>
          <cell r="B2793" t="str">
            <v>Ralo sifonado, PVC, DN  100 x 40 mm, junta soldável, fornecido e instalado em ramal de descarga ou em ramal de esgoto sanitário. AF_12/2014_p</v>
          </cell>
          <cell r="C2793" t="str">
            <v>un</v>
          </cell>
          <cell r="D2793">
            <v>7.76</v>
          </cell>
        </row>
        <row r="2794">
          <cell r="A2794" t="str">
            <v>89251</v>
          </cell>
          <cell r="B2794" t="str">
            <v>Recicladora de asfalto a frio sobre rodas, largura fresagem de 2 m, potência 422 hp - chi diurno. AF_11/2014</v>
          </cell>
          <cell r="C2794" t="str">
            <v>chi</v>
          </cell>
          <cell r="D2794">
            <v>153.06</v>
          </cell>
        </row>
        <row r="2795">
          <cell r="A2795" t="str">
            <v>89250</v>
          </cell>
          <cell r="B2795" t="str">
            <v>Recicladora de asfalto a frio sobre rodas, largura fresagem de 2 m, potência 422 hp - chp diurno. AF_11/2014</v>
          </cell>
          <cell r="C2795" t="str">
            <v>chp</v>
          </cell>
          <cell r="D2795">
            <v>529.33000000000004</v>
          </cell>
        </row>
        <row r="2796">
          <cell r="A2796" t="str">
            <v>89246</v>
          </cell>
          <cell r="B2796" t="str">
            <v>Recicladora de asfalto a frio sobre rodas, largura fresagem de 2 m, potência 422 hp - depreciação. AF_11/2014</v>
          </cell>
          <cell r="C2796" t="str">
            <v>h</v>
          </cell>
          <cell r="D2796">
            <v>109.09</v>
          </cell>
        </row>
        <row r="2797">
          <cell r="A2797" t="str">
            <v>89247</v>
          </cell>
          <cell r="B2797" t="str">
            <v>Recicladora de asfalto a frio sobre rodas, largura fresagem de 2 m, potência 422 hp - juros. AF_11/2014</v>
          </cell>
          <cell r="C2797" t="str">
            <v>h</v>
          </cell>
          <cell r="D2797">
            <v>24.54</v>
          </cell>
        </row>
        <row r="2798">
          <cell r="A2798" t="str">
            <v>89248</v>
          </cell>
          <cell r="B2798" t="str">
            <v>Recicladora de asfalto a frio sobre rodas, largura fresagem de 2 m, potência 422 hp - manutenção. AF_11/2014</v>
          </cell>
          <cell r="C2798" t="str">
            <v>h</v>
          </cell>
          <cell r="D2798">
            <v>170.45</v>
          </cell>
        </row>
        <row r="2799">
          <cell r="A2799" t="str">
            <v>89249</v>
          </cell>
          <cell r="B2799" t="str">
            <v>Recicladora de asfalto a frio sobre rodas, largura fresagem de 2 m, potência 422 hp - materiais na operação. AF_11/2014</v>
          </cell>
          <cell r="C2799" t="str">
            <v>h</v>
          </cell>
          <cell r="D2799">
            <v>205.81</v>
          </cell>
        </row>
        <row r="2800">
          <cell r="A2800" t="str">
            <v>89673</v>
          </cell>
          <cell r="B2800" t="str">
            <v>Redução excêntrica, PVC, série R, água pluvial, DN  100 x 75 mm, junta elástica, fornecido e instalado em condutores verticais de águas pluviais. AF_12/2014</v>
          </cell>
          <cell r="C2800" t="str">
            <v>un</v>
          </cell>
          <cell r="D2800">
            <v>18.18</v>
          </cell>
        </row>
        <row r="2801">
          <cell r="A2801" t="str">
            <v>89557</v>
          </cell>
          <cell r="B2801" t="str">
            <v>Redução excêntrica, PVC, série R, água pluvial, DN  100 x 75 mm, junta elástica, fornecido e instalado em ramal de encaminhamento. AF_12/2014</v>
          </cell>
          <cell r="C2801" t="str">
            <v>un</v>
          </cell>
          <cell r="D2801">
            <v>18.82</v>
          </cell>
        </row>
        <row r="2802">
          <cell r="A2802" t="str">
            <v>89681</v>
          </cell>
          <cell r="B2802" t="str">
            <v>Redução excêntrica, PVC, série R, água pluvial, DN  150 x 100 mm, junta elástica, fornecido e instalado em condutores verticais de águas pluviais. AF_12/2014</v>
          </cell>
          <cell r="C2802" t="str">
            <v>un</v>
          </cell>
          <cell r="D2802">
            <v>51.82</v>
          </cell>
        </row>
        <row r="2803">
          <cell r="A2803" t="str">
            <v>89665</v>
          </cell>
          <cell r="B2803" t="str">
            <v>Redução excêntrica, PVC, série R, água pluvial, DN  75 x 50 mm, junta elástica, fornecido e instalado em condutores verticais de águas pluviais. AF_12/2014</v>
          </cell>
          <cell r="C2803" t="str">
            <v>un</v>
          </cell>
          <cell r="D2803">
            <v>9.7200000000000006</v>
          </cell>
        </row>
        <row r="2804">
          <cell r="A2804" t="str">
            <v>89549</v>
          </cell>
          <cell r="B2804" t="str">
            <v>Redução excêntrica, PVC, série R, água pluvial, DN  75 x 50 mm, junta elástica, fornecido e instalado em ramal de encaminhamento. AF_12/2014</v>
          </cell>
          <cell r="C2804" t="str">
            <v>un</v>
          </cell>
          <cell r="D2804">
            <v>10.48</v>
          </cell>
        </row>
        <row r="2805">
          <cell r="A2805" t="str">
            <v>89352</v>
          </cell>
          <cell r="B2805" t="str">
            <v>Registro de gaveta bruto, latão, roscável, 1/2”, fornecido e instalado em ramal de água. AF_12/2014</v>
          </cell>
          <cell r="C2805" t="str">
            <v>un</v>
          </cell>
          <cell r="D2805">
            <v>21.06</v>
          </cell>
        </row>
        <row r="2806">
          <cell r="A2806" t="str">
            <v>89353</v>
          </cell>
          <cell r="B2806" t="str">
            <v>Registro de gaveta bruto, latão, roscável, 3/4”, fornecido e instalado em ramal de água. AF_12/2014</v>
          </cell>
          <cell r="C2806" t="str">
            <v>un</v>
          </cell>
          <cell r="D2806">
            <v>21.93</v>
          </cell>
        </row>
        <row r="2807">
          <cell r="A2807" t="str">
            <v>89349</v>
          </cell>
          <cell r="B2807" t="str">
            <v>Registro de pressão bruto, latão, roscável, 1/2”, fornecido e instalado em ramal de água. AF_12/2014</v>
          </cell>
          <cell r="C2807" t="str">
            <v>un</v>
          </cell>
          <cell r="D2807">
            <v>16.45</v>
          </cell>
        </row>
        <row r="2808">
          <cell r="A2808" t="str">
            <v>89351</v>
          </cell>
          <cell r="B2808" t="str">
            <v>Registro de pressão bruto, roscável, 3/4”, fornecido e instalado em ramal de água. AF_12/2014</v>
          </cell>
          <cell r="C2808" t="str">
            <v>un</v>
          </cell>
          <cell r="D2808">
            <v>18.62</v>
          </cell>
        </row>
        <row r="2809">
          <cell r="A2809" t="str">
            <v>88859</v>
          </cell>
          <cell r="B2809" t="str">
            <v>Retroescavadeira sobre rodas com carregadeira, tração 4x2, potência líq. 79 hp, caçamba carreg. cap. mín. 1 m³, caçamba retro cap. 0,2 m³, peso operacional mín. 6570 kg, profundidade escavação máx. 4,37 m - depreciação. AF_06/2014</v>
          </cell>
          <cell r="C2809" t="str">
            <v>h</v>
          </cell>
          <cell r="D2809">
            <v>12.62</v>
          </cell>
        </row>
        <row r="2810">
          <cell r="A2810" t="str">
            <v>88860</v>
          </cell>
          <cell r="B2810" t="str">
            <v>Retroescavadeira sobre rodas com carregadeira, tração 4x2, potência líq. 79 hp, caçamba carreg. cap. mín. 1 m³, caçamba retro cap. 0,2 m³, peso operacional mín. 6570 kg, profundidade escavação máx. 4,37 m - juros. AF_06/2014</v>
          </cell>
          <cell r="C2810" t="str">
            <v>h</v>
          </cell>
          <cell r="D2810">
            <v>2.83</v>
          </cell>
        </row>
        <row r="2811">
          <cell r="A2811" t="str">
            <v>89011</v>
          </cell>
          <cell r="B2811" t="str">
            <v>Retroescavadeira sobre rodas com carregadeira, tração 4x4, potência líq. 72 hp, caçamba carreg. cap. mín. 0,79 m³, caçamba retro cap. 0,18 m³, peso operacional mín. 7140 kg, profundidade escavação máx. 4,5 m - depreciação. AF_06/2014</v>
          </cell>
          <cell r="C2811" t="str">
            <v>h</v>
          </cell>
          <cell r="D2811">
            <v>13.69</v>
          </cell>
        </row>
        <row r="2812">
          <cell r="A2812" t="str">
            <v>89012</v>
          </cell>
          <cell r="B2812" t="str">
            <v>Retroescavadeira sobre rodas com carregadeira, tração 4x4, potência líq. 72 hp, caçamba carreg. cap. mín. 0,79 m³, caçamba retro cap. 0,18 m³, peso operacional mín. 7140 kg, profundidade escavação máx. 4,5 m - juros. AF_06/2014</v>
          </cell>
          <cell r="C2812" t="str">
            <v>h</v>
          </cell>
          <cell r="D2812">
            <v>3.08</v>
          </cell>
        </row>
        <row r="2813">
          <cell r="A2813" t="str">
            <v>88857</v>
          </cell>
          <cell r="B2813" t="str">
            <v>Retroescavadeira sobre rodas com carregadeira, tração 4x4, potência líq. 88 hp, caçamba carreg. cap. mín. 1 m³, caçamba retro cap. 0,26 m³, peso operacional mín. 6674 kg, profundidade escavação máx. 4,37 m - depreciação. AF_06/2014</v>
          </cell>
          <cell r="C2813" t="str">
            <v>h</v>
          </cell>
          <cell r="D2813">
            <v>14.19</v>
          </cell>
        </row>
        <row r="2814">
          <cell r="A2814" t="str">
            <v>89996</v>
          </cell>
          <cell r="B2814" t="str">
            <v>Armação vertical de alvenaria estrutural; diâmetro de 10,0 mm. af_01/2 15</v>
          </cell>
          <cell r="C2814" t="str">
            <v>kg</v>
          </cell>
          <cell r="D2814">
            <v>5.78</v>
          </cell>
        </row>
        <row r="2815">
          <cell r="A2815" t="str">
            <v>89997</v>
          </cell>
          <cell r="B2815" t="str">
            <v>Armação vertical de alvenaria estrutural; diâmetro de 12,5 mm. af_01/2 15</v>
          </cell>
          <cell r="C2815" t="str">
            <v>kg</v>
          </cell>
          <cell r="D2815">
            <v>5.07</v>
          </cell>
        </row>
        <row r="2816">
          <cell r="A2816" t="str">
            <v>89998</v>
          </cell>
          <cell r="B2816" t="str">
            <v>Armação de cinta de alvenaria estrutural; diâmetro de 10,0 mm. af_01/2 15</v>
          </cell>
          <cell r="C2816" t="str">
            <v>kg</v>
          </cell>
          <cell r="D2816">
            <v>5.48</v>
          </cell>
        </row>
        <row r="2817">
          <cell r="A2817" t="str">
            <v>89999</v>
          </cell>
          <cell r="B2817" t="str">
            <v>Armação de verga e contraverga de alvenaria estrutural; diâmetro de 8, 0 mm. af_01/2015</v>
          </cell>
          <cell r="C2817" t="str">
            <v>kg</v>
          </cell>
          <cell r="D2817">
            <v>8.52</v>
          </cell>
        </row>
        <row r="2818">
          <cell r="A2818" t="str">
            <v>90000</v>
          </cell>
          <cell r="B2818" t="str">
            <v>Armação de verga e contraverga de alvenaria estrutural; diâmetro de 10 ,0 mm. af_01/2015</v>
          </cell>
          <cell r="C2818" t="str">
            <v>kg</v>
          </cell>
          <cell r="D2818">
            <v>6.54</v>
          </cell>
        </row>
        <row r="2819">
          <cell r="A2819" t="str">
            <v>86877</v>
          </cell>
          <cell r="B2819" t="str">
            <v>Válvula em metal cromado 1.1/2" x 1.1/2" para tanque ou lavatório - fornecimento e instalação. af_12/2013</v>
          </cell>
          <cell r="C2819" t="str">
            <v>un</v>
          </cell>
          <cell r="D2819">
            <v>19.420000000000002</v>
          </cell>
        </row>
        <row r="2820">
          <cell r="A2820" t="str">
            <v>86919</v>
          </cell>
          <cell r="B2820" t="str">
            <v>Tanque de louça branca com coluna, 22l ou equivalente, incluso sifão flexível em PVC, válvula metálica e torneira de metal cromado padrão médio - fornecimento e instalação. af_12/2013</v>
          </cell>
          <cell r="C2820" t="str">
            <v>un</v>
          </cell>
          <cell r="D2820">
            <v>637.46</v>
          </cell>
        </row>
        <row r="2821">
          <cell r="A2821" t="str">
            <v>86922</v>
          </cell>
          <cell r="B2821" t="str">
            <v>Tanque de louça branca suspenso, 18l ou equivalente, incluso sifão tipo garrafa em metal cromado, válvula metálica e torneira de metal cromado padrão médio - fornecimento e instalação. af_12/2013</v>
          </cell>
          <cell r="C2821" t="str">
            <v>un</v>
          </cell>
          <cell r="D2821">
            <v>592.58000000000004</v>
          </cell>
        </row>
        <row r="2822">
          <cell r="A2822" t="str">
            <v>86937</v>
          </cell>
          <cell r="B2822" t="str">
            <v>Cuba de embutir oval em louça branca, 35 x 50cm ou equivalente, incluso válvula em metal cromado e sifão flexível em PVC - fornecimento e instalação. af_12/2013</v>
          </cell>
          <cell r="C2822" t="str">
            <v>un</v>
          </cell>
          <cell r="D2822">
            <v>139.47</v>
          </cell>
        </row>
        <row r="2823">
          <cell r="A2823" t="str">
            <v>86938</v>
          </cell>
          <cell r="B2823" t="str">
            <v>Cuba de embutir oval em louça branca, 35 x 50cm ou equivalente, incluso válvula e sifão tipo garrafa em metal cromado - fornecimento e instalação. af_12/2013</v>
          </cell>
          <cell r="C2823" t="str">
            <v>un</v>
          </cell>
          <cell r="D2823">
            <v>320.29000000000002</v>
          </cell>
        </row>
        <row r="2824">
          <cell r="A2824" t="str">
            <v>86940</v>
          </cell>
          <cell r="B2824" t="str">
            <v>Lavatório louça branca com coluna, 45 x 55cm ou equivalente, padrão médio, incluso sifão tipo garrafa, válvula e engate flexível de 40cm em metal cromado, com aparelho misturador padrão médio - fornecimento e instalação. af_12/2013</v>
          </cell>
          <cell r="C2824" t="str">
            <v>un</v>
          </cell>
          <cell r="D2824">
            <v>694.93</v>
          </cell>
        </row>
        <row r="2825">
          <cell r="A2825" t="str">
            <v>86947</v>
          </cell>
          <cell r="B2825" t="str">
            <v>Bancada mármore branco polido 0,50 x 0,60m, incluso cuba de embutir oval em louça branca 35 x 50cm, válvula, sifão tipo garrafa e engate flexível 40cm em metal cromado e aparelho misturador de mesa, padrão médio fornecimento e instalação. af_12/2013</v>
          </cell>
          <cell r="C2825" t="str">
            <v>un</v>
          </cell>
          <cell r="D2825">
            <v>817.45</v>
          </cell>
        </row>
        <row r="2826">
          <cell r="A2826" t="str">
            <v>89304</v>
          </cell>
          <cell r="B2826" t="str">
            <v>Alvenaria estrutural de blocos cerâmicos 14x19x39, (espessura de 14 cm), para paredes com área líquida maior ou igual a 6m², com vãos, utilizando colher de pedreiro e argamassa de assentamento com preparo em betoneira. AF_12/2014</v>
          </cell>
          <cell r="C2826" t="str">
            <v>m²</v>
          </cell>
          <cell r="D2826">
            <v>53.7</v>
          </cell>
        </row>
        <row r="2827">
          <cell r="A2827" t="str">
            <v>89305</v>
          </cell>
          <cell r="B2827" t="str">
            <v>Alvenaria estrutural de blocos cerâmicos 14x19x39, (espessura de 14 cm), para paredes com área líquida maior ou igual a 6m², com vãos, utilizando colher de pedreiro e argamassa de assentamento com preparo manual. AF_12/2014</v>
          </cell>
          <cell r="C2827" t="str">
            <v>m²</v>
          </cell>
          <cell r="D2827">
            <v>55.7</v>
          </cell>
        </row>
        <row r="2828">
          <cell r="A2828" t="str">
            <v>89288</v>
          </cell>
          <cell r="B2828" t="str">
            <v>Alvenaria estrutural de blocos cerâmicos 14x19x39, (espessura de 14 cm), para paredes com área líquida maior ou igual a 6m², com vãos, utilizando palheta e argamassa de assentamento com preparo em betoneira. AF_12/2014</v>
          </cell>
          <cell r="C2828" t="str">
            <v>m²</v>
          </cell>
          <cell r="D2828">
            <v>45.27</v>
          </cell>
        </row>
        <row r="2829">
          <cell r="A2829" t="str">
            <v>89289</v>
          </cell>
          <cell r="B2829" t="str">
            <v>Alvenaria estrutural de blocos cerâmicos 14x19x39, (espessura de 14 cm), para paredes com área líquida maior ou igual a 6m², com vãos, utilizando palheta e argamassa de assentamento com preparo manual. AF_12/2014</v>
          </cell>
          <cell r="C2829" t="str">
            <v>m²</v>
          </cell>
          <cell r="D2829">
            <v>46.68</v>
          </cell>
        </row>
        <row r="2830">
          <cell r="A2830" t="str">
            <v>89300</v>
          </cell>
          <cell r="B2830" t="str">
            <v>Alvenaria estrutural de blocos cerâmicos 14x19x39, (espessura de 14 cm), para paredes com área líquida maior ou igual a 6m², sem vãos, utilizando colher de pedreiro e argamassa de assentamento com preparo em betoneira. AF_12/2014</v>
          </cell>
          <cell r="C2830" t="str">
            <v>m²</v>
          </cell>
          <cell r="D2830">
            <v>50.21</v>
          </cell>
        </row>
        <row r="2831">
          <cell r="A2831" t="str">
            <v>89301</v>
          </cell>
          <cell r="B2831" t="str">
            <v>Alvenaria estrutural de blocos cerâmicos 14x19x39, (espessura de 14 cm), para paredes com área líquida maior ou igual a 6m², sem vãos, utilizando colher de pedreiro e argamassa de assentamento com preparo manual. AF_12/2014</v>
          </cell>
          <cell r="C2831" t="str">
            <v>m²</v>
          </cell>
          <cell r="D2831">
            <v>52.21</v>
          </cell>
        </row>
        <row r="2832">
          <cell r="A2832" t="str">
            <v>89284</v>
          </cell>
          <cell r="B2832" t="str">
            <v>Alvenaria estrutural de blocos cerâmicos 14x19x39, (espessura de 14 cm), para paredes com área líquida maior ou igual que 6m², sem vãos, utilizando palheta e argamassa de assentamento com preparo em betoneira. AF_12/2014</v>
          </cell>
          <cell r="C2832" t="str">
            <v>m²</v>
          </cell>
          <cell r="D2832">
            <v>43.08</v>
          </cell>
        </row>
        <row r="2833">
          <cell r="A2833" t="str">
            <v>89285</v>
          </cell>
          <cell r="B2833" t="str">
            <v>Alvenaria estrutural de blocos cerâmicos 14x19x39, (espessura de 14 cm), para paredes com área líquida maior ou igual que 6m², sem vãos, utilizando palheta e argamassa de assentamento com preparo manual. AF_12/2014</v>
          </cell>
          <cell r="C2833" t="str">
            <v>m²</v>
          </cell>
          <cell r="D2833">
            <v>44.49</v>
          </cell>
        </row>
        <row r="2834">
          <cell r="A2834" t="str">
            <v>89302</v>
          </cell>
          <cell r="B2834" t="str">
            <v>Alvenaria estrutural de blocos cerâmicos 14x19x39, (espessura de 14 cm), para paredes com área líquida menor que 6m², com vãos, utilizando colher de pedreiro e argamassa de assentamento com preparo em betoneira. AF_12/2014</v>
          </cell>
          <cell r="C2834" t="str">
            <v>m²</v>
          </cell>
          <cell r="D2834">
            <v>59.3</v>
          </cell>
        </row>
        <row r="2835">
          <cell r="A2835" t="str">
            <v>89303</v>
          </cell>
          <cell r="B2835" t="str">
            <v>Alvenaria estrutural de blocos cerâmicos 14x19x39, (espessura de 14 cm), para paredes com área líquida menor que 6m², com vãos, utilizando colher de pedreiro e argamassa de assentamento com preparo manual. AF_12/2014</v>
          </cell>
          <cell r="C2835" t="str">
            <v>m²</v>
          </cell>
          <cell r="D2835">
            <v>61.29</v>
          </cell>
        </row>
        <row r="2836">
          <cell r="A2836" t="str">
            <v>89286</v>
          </cell>
          <cell r="B2836" t="str">
            <v>Alvenaria estrutural de blocos cerâmicos 14x19x39, (espessura de 14 cm), para paredes com área líquida menor que 6m², com vãos, utilizando palheta e argamassa de assentamento com preparo em betoneira. AF_12/2014</v>
          </cell>
          <cell r="C2836" t="str">
            <v>m²</v>
          </cell>
          <cell r="D2836">
            <v>50.08</v>
          </cell>
        </row>
        <row r="2837">
          <cell r="A2837" t="str">
            <v>89287</v>
          </cell>
          <cell r="B2837" t="str">
            <v>Alvenaria estrutural de blocos cerâmicos 14x19x39, (espessura de 14 cm), para paredes com área líquida menor que 6m², com vãos, utilizando palheta e argamassa de assentamento com preparo manual. AF_ AF_12/2014</v>
          </cell>
          <cell r="C2837" t="str">
            <v>m²</v>
          </cell>
          <cell r="D2837">
            <v>51.49</v>
          </cell>
        </row>
        <row r="2838">
          <cell r="A2838" t="str">
            <v>89298</v>
          </cell>
          <cell r="B2838" t="str">
            <v>Alvenaria estrutural de blocos cerâmicos 14x19x39, (espessura de 14 cm), para paredes com área líquida menor que 6m², sem vãos, utilizando colher de pedreiro e argamassa de assentamento com preparo em betoneira. AF_12/2014</v>
          </cell>
          <cell r="C2838" t="str">
            <v>m²</v>
          </cell>
          <cell r="D2838">
            <v>53.7</v>
          </cell>
        </row>
        <row r="2839">
          <cell r="A2839" t="str">
            <v>89299</v>
          </cell>
          <cell r="B2839" t="str">
            <v>Alvenaria estrutural de blocos cerâmicos 14x19x39, (espessura de 14 cm), para paredes com área líquida menor que 6m², sem vãos, utilizando colher de pedreiro e argamassa de assentamento com preparo manual. AF_12/2014</v>
          </cell>
          <cell r="C2839" t="str">
            <v>m²</v>
          </cell>
          <cell r="D2839">
            <v>55.7</v>
          </cell>
        </row>
        <row r="2840">
          <cell r="A2840" t="str">
            <v>89282</v>
          </cell>
          <cell r="B2840" t="str">
            <v>Alvenaria estrutural de blocos cerâmicos 14x19x39, (espessura de 14 cm), para paredes com área líquida menor que 6m², sem vãos, utilizando palheta e argamassa de assentamento com preparo em betoneira. AF_12/2014</v>
          </cell>
          <cell r="C2840" t="str">
            <v>m²</v>
          </cell>
          <cell r="D2840">
            <v>46.57</v>
          </cell>
        </row>
        <row r="2841">
          <cell r="A2841" t="str">
            <v>89283</v>
          </cell>
          <cell r="B2841" t="str">
            <v>Alvenaria estrutural de blocos cerâmicos 14x19x39, (espessura de 14 cm), para paredes com área líquida menor que 6m², sem vãos, utilizando palheta e argamassa de assentamento com preparo manual. AF_12/2014</v>
          </cell>
          <cell r="C2841" t="str">
            <v>m²</v>
          </cell>
          <cell r="D2841">
            <v>47.98</v>
          </cell>
        </row>
        <row r="2842">
          <cell r="A2842" t="str">
            <v>86902</v>
          </cell>
          <cell r="B2842" t="str">
            <v>Lavatório louça branca com coluna, *44 x 35,5* cm, padrão popular - fornecimento e instalação. AF_12/2013</v>
          </cell>
          <cell r="C2842" t="str">
            <v>un</v>
          </cell>
          <cell r="D2842">
            <v>160.11000000000001</v>
          </cell>
        </row>
        <row r="2843">
          <cell r="A2843" t="str">
            <v>86939</v>
          </cell>
          <cell r="B2843" t="str">
            <v>Lavatório louça branca com coluna, *44 x 35,5* cm, padrão popular, incluso sifão flexível em PVC, válvula e engate flexível 30cm em plástico e com torneira cromada padrão popular - fornecimento e instalação. AF_12/2013_p</v>
          </cell>
          <cell r="C2843" t="str">
            <v>un</v>
          </cell>
          <cell r="D2843">
            <v>216.38</v>
          </cell>
        </row>
        <row r="2844">
          <cell r="A2844" t="str">
            <v>89977</v>
          </cell>
          <cell r="B2844" t="str">
            <v>(composição representativa) do serviço de alvenaria de vedação de blocos vazados de cerâmica de 14x9x19cm (espessura 14cm), para edificação habitacional unifamiliar (casa) e edificação pública padrão. AF_12/2014_p</v>
          </cell>
          <cell r="C2844" t="str">
            <v>m²</v>
          </cell>
          <cell r="D2844">
            <v>97.94</v>
          </cell>
        </row>
        <row r="2845">
          <cell r="A2845" t="str">
            <v>89043</v>
          </cell>
          <cell r="B2845" t="str">
            <v>(composição representativa) do serviço de alvenaria de vedação de blocos vazados de cerâmica de 9x19x19cm (espessura 9cm), para edificação habitacional multifamiliar (prédio). AF_11/2014_p</v>
          </cell>
          <cell r="C2845" t="str">
            <v>m²</v>
          </cell>
          <cell r="D2845">
            <v>51.96</v>
          </cell>
        </row>
        <row r="2846">
          <cell r="A2846" t="str">
            <v>89168</v>
          </cell>
          <cell r="B2846" t="str">
            <v>(composição representativa) do serviço de alvenaria de vedação de blocos vazados de cerâmica de 9x19x19cm (espessura 9cm), para edificação habitacional unifamiliar (casa) e edificação pública padrão. AF_11/2014_p</v>
          </cell>
          <cell r="C2846" t="str">
            <v>m²</v>
          </cell>
          <cell r="D2846">
            <v>53.34</v>
          </cell>
        </row>
        <row r="2847">
          <cell r="A2847" t="str">
            <v>89978</v>
          </cell>
          <cell r="B2847" t="str">
            <v>(composição representativa) do serviço de alvenaria de vedação de blocos vazados de concreto de 14x19x39cm (espessura 14cm), para edificação habitacional unifamiliar (casa) e edificação pública padrão. AF_12/2014_p</v>
          </cell>
          <cell r="C2847" t="str">
            <v>m²</v>
          </cell>
          <cell r="D2847">
            <v>53.39</v>
          </cell>
        </row>
        <row r="2848">
          <cell r="A2848" t="str">
            <v>89044</v>
          </cell>
          <cell r="B2848" t="str">
            <v>(composição representativa) do serviço de alvenaria de vedação de blocos vazados de concreto de 9x19x39cm (espessura 9cm), para edificação habitacional multifamiliar (prédio). AF_11/2014_p</v>
          </cell>
          <cell r="C2848" t="str">
            <v>m²</v>
          </cell>
          <cell r="D2848">
            <v>41.94</v>
          </cell>
        </row>
        <row r="2849">
          <cell r="A2849" t="str">
            <v>89169</v>
          </cell>
          <cell r="B2849" t="str">
            <v>(composição representativa) do serviço de alvenaria de vedação de blocos vazados de concreto de 9x19x39cm (espessura 9cm), para edificação habitacional unifamiliar (casa) e edificação pública padrão. AF_11/2014_p</v>
          </cell>
          <cell r="C2849" t="str">
            <v>m²</v>
          </cell>
          <cell r="D2849">
            <v>42.53</v>
          </cell>
        </row>
        <row r="2850">
          <cell r="A2850" t="str">
            <v>89049</v>
          </cell>
          <cell r="B2850" t="str">
            <v>(composição representativa) do serviço de aplicação manual de gesso desempenado (sem taliscas) em teto, espessura 0,5 cm, para edificação habitacional multifamiliar (prédio). AF_11/2014</v>
          </cell>
          <cell r="C2850" t="str">
            <v>m²</v>
          </cell>
          <cell r="D2850">
            <v>11.57</v>
          </cell>
        </row>
        <row r="2851">
          <cell r="A2851" t="str">
            <v>89047</v>
          </cell>
          <cell r="B2851" t="str">
            <v>(composição representativa) do serviço de contrapiso em argamassa traço 1:4 (cimento e areia), preparo com betoneira 400 l, espessura 4 cm para áreas secas e 3 cm para áreas molhadas, para edificação habitacional multifamiliar (prédio). AF_11/2014</v>
          </cell>
          <cell r="C2851" t="str">
            <v>m²</v>
          </cell>
          <cell r="D2851">
            <v>29.38</v>
          </cell>
        </row>
        <row r="2852">
          <cell r="A2852" t="str">
            <v>89173</v>
          </cell>
          <cell r="B2852" t="str">
            <v>(composição representativa) do serviço de emboço/massa única, aplicado manualmente, traço 0,0431481481481482 em betoneira de 400l, paredes internas, com execução de taliscas, edificação habitacional unifamiliar (casas) e edificação pública padrão. AF_12/20</v>
          </cell>
          <cell r="C2852" t="str">
            <v>m²</v>
          </cell>
          <cell r="D2852">
            <v>20.420000000000002</v>
          </cell>
        </row>
        <row r="2853">
          <cell r="A2853" t="str">
            <v>89048</v>
          </cell>
          <cell r="B2853" t="str">
            <v>(composição representativa) do serviço de emboço/massa única, traço 1:2;8 preparo mecânico, com betoneira de 400l, em paredes de ambientes internos, com execução de taliscas, para edificação habitacional multifamiliar (prédio). AF_11/2014</v>
          </cell>
          <cell r="C2853" t="str">
            <v>m²</v>
          </cell>
          <cell r="D2853">
            <v>20.87</v>
          </cell>
        </row>
        <row r="2854">
          <cell r="A2854" t="str">
            <v>89045</v>
          </cell>
          <cell r="B2854" t="str">
            <v>(composição representativa) do serviço de revestimento cerâmico para ambientes de áreas molhadas, meia parede ou parede inteira, com placas tipo grês ou semi-grês, dimensões 20x20 cm, para edificação habitacional multifamiliar (prédio). AF_11/2014</v>
          </cell>
          <cell r="C2854" t="str">
            <v>m²</v>
          </cell>
          <cell r="D2854">
            <v>48.97</v>
          </cell>
        </row>
        <row r="2855">
          <cell r="A2855" t="str">
            <v>88858</v>
          </cell>
          <cell r="B2855" t="str">
            <v>Retroescavadeira sobre rodas com carregadeira, tração 4x4, potência líq. 88 hp, caçamba carreg. cap. mín. 1 m³, caçamba retro cap. 0,26 m³, peso operacional mín. 6674 kg, profundidade escavação máx. 4,37 m - juros. AF_06/2014</v>
          </cell>
          <cell r="C2855" t="str">
            <v>h</v>
          </cell>
          <cell r="D2855">
            <v>3.19</v>
          </cell>
        </row>
        <row r="2856">
          <cell r="A2856" t="str">
            <v>88786</v>
          </cell>
          <cell r="B2856" t="str">
            <v>Revestimento cerâmico para paredes externas em pastilhas de porcelana 2,5 x 2,5 cm (placas de 30 x 30 cm), alinhadas a prumo, aplicado em panos com vãos. AF_10/2014</v>
          </cell>
          <cell r="C2856" t="str">
            <v>m²</v>
          </cell>
          <cell r="D2856">
            <v>150.86000000000001</v>
          </cell>
        </row>
        <row r="2857">
          <cell r="A2857" t="str">
            <v>88787</v>
          </cell>
          <cell r="B2857" t="str">
            <v>Revestimento cerâmico para paredes externas em pastilhas de porcelana 2,5 x 2,5 cm (placas de 30 x 30 cm), alinhadas a prumo, aplicado em panos sem vãos. AF_10/2014</v>
          </cell>
          <cell r="C2857" t="str">
            <v>m²</v>
          </cell>
          <cell r="D2857">
            <v>139.55000000000001</v>
          </cell>
        </row>
        <row r="2858">
          <cell r="A2858" t="str">
            <v>88788</v>
          </cell>
          <cell r="B2858" t="str">
            <v>Revestimento cerâmico para paredes externas em pastilhas de porcelana 2,5 x 2,5 cm (placas de 30 x 30 cm), alinhadas a prumo, aplicado em superfícies externas da sacada. AF_10/2014</v>
          </cell>
          <cell r="C2858" t="str">
            <v>m²</v>
          </cell>
          <cell r="D2858">
            <v>146.19999999999999</v>
          </cell>
        </row>
        <row r="2859">
          <cell r="A2859" t="str">
            <v>88789</v>
          </cell>
          <cell r="B2859" t="str">
            <v>Revestimento cerâmico para paredes externas em pastilhas de porcelana 2,5 x 2,5 cm (placas de 30 x 30 cm), alinhadas a prumo, aplicado em superfícies internas da sacada. AF_10/2014</v>
          </cell>
          <cell r="C2859" t="str">
            <v>m²</v>
          </cell>
          <cell r="D2859">
            <v>173.81</v>
          </cell>
        </row>
        <row r="2860">
          <cell r="A2860" t="str">
            <v>88648</v>
          </cell>
          <cell r="B2860" t="str">
            <v>Rodapé cerâmico de 7cm de altura com placas tipo grês de dimensões 35x35cm. AF_06/2014</v>
          </cell>
          <cell r="C2860" t="str">
            <v>m</v>
          </cell>
          <cell r="D2860">
            <v>4.57</v>
          </cell>
        </row>
        <row r="2861">
          <cell r="A2861" t="str">
            <v>88649</v>
          </cell>
          <cell r="B2861" t="str">
            <v>Rodapé cerâmico de 7cm de altura com placas tipo grês de dimensões 45x45cm. AF_06/2014</v>
          </cell>
          <cell r="C2861" t="str">
            <v>m</v>
          </cell>
          <cell r="D2861">
            <v>5.15</v>
          </cell>
        </row>
        <row r="2862">
          <cell r="A2862" t="str">
            <v>88650</v>
          </cell>
          <cell r="B2862" t="str">
            <v>Rodapé cerâmico de 7cm de altura com placas tipo grês de dimensões 60x60cm . AF_06/2014</v>
          </cell>
          <cell r="C2862" t="str">
            <v>m</v>
          </cell>
          <cell r="D2862">
            <v>9.94</v>
          </cell>
        </row>
        <row r="2863">
          <cell r="A2863" t="str">
            <v>89210</v>
          </cell>
          <cell r="B2863" t="str">
            <v>Rolo compactador vibratório de um cilindro aço liso, potência 80 hp, peso operacional máximo 8,1 t, impacto dinâmico 16,15 / 9,5 t, largura de trabalho 1,68 m - depreciação. AF_06/2014</v>
          </cell>
          <cell r="C2863" t="str">
            <v>h</v>
          </cell>
          <cell r="D2863">
            <v>15.25</v>
          </cell>
        </row>
        <row r="2864">
          <cell r="A2864" t="str">
            <v>89211</v>
          </cell>
          <cell r="B2864" t="str">
            <v>Rolo compactador vibratório de um cilindro aço liso, potência 80 hp, peso operacional máximo 8,1 t, impacto dinâmico 16,15 / 9,5 t, largura de trabalho 1,68 m - juros. AF_06/2014</v>
          </cell>
          <cell r="C2864" t="str">
            <v>h</v>
          </cell>
          <cell r="D2864">
            <v>3.55</v>
          </cell>
        </row>
        <row r="2865">
          <cell r="A2865" t="str">
            <v>89227</v>
          </cell>
          <cell r="B2865" t="str">
            <v>Rolo compactador vibratorio de um cilindro liso de aco, potência 80 hp, peso operacional maximo 8,5 t, largura trabalho 1,676 m - chi diurno. AF_06/2014</v>
          </cell>
          <cell r="C2865" t="str">
            <v>chi</v>
          </cell>
          <cell r="D2865">
            <v>37.020000000000003</v>
          </cell>
        </row>
        <row r="2866">
          <cell r="A2866" t="str">
            <v>89219</v>
          </cell>
          <cell r="B2866" t="str">
            <v>Rolo compactador vibratorio de um cilindro liso de aco, potência 80 hp, peso operacional maximo 8,5 t, largura trabalho 1,676 m - depreciação. AF_06/2014</v>
          </cell>
          <cell r="C2866" t="str">
            <v>h</v>
          </cell>
          <cell r="D2866">
            <v>15.92</v>
          </cell>
        </row>
        <row r="2867">
          <cell r="A2867" t="str">
            <v>89220</v>
          </cell>
          <cell r="B2867" t="str">
            <v>Rolo compactador vibratorio de um cilindro liso de aco, potência 80 hp, peso operacional maximo 8,5 t, largura trabalho 1,676 m - juros. AF_06/2014</v>
          </cell>
          <cell r="C2867" t="str">
            <v>h</v>
          </cell>
          <cell r="D2867">
            <v>3.71</v>
          </cell>
        </row>
        <row r="2868">
          <cell r="A2868" t="str">
            <v>89280</v>
          </cell>
          <cell r="B2868" t="str">
            <v>Rolo compactador vibratório tandem aço liso, potência 58 hp, peso sem/com lastro 6,5 / 9,4 t, largura de trabalho 1,2 m - depreciação. AF_06/2014</v>
          </cell>
          <cell r="C2868" t="str">
            <v>h</v>
          </cell>
          <cell r="D2868">
            <v>18.73</v>
          </cell>
        </row>
        <row r="2869">
          <cell r="A2869" t="str">
            <v>89281</v>
          </cell>
          <cell r="B2869" t="str">
            <v>Rolo compactador vibratório tandem aço liso, potência 58 hp, peso sem/com lastro 6,5 / 9,4 t, largura de trabalho 1,2 m - juros. AF_06/2014</v>
          </cell>
          <cell r="C2869" t="str">
            <v>h</v>
          </cell>
          <cell r="D2869">
            <v>4.3600000000000003</v>
          </cell>
        </row>
        <row r="2870">
          <cell r="A2870" t="str">
            <v>89027</v>
          </cell>
          <cell r="B2870" t="str">
            <v>Tanque de asfalto estacionário com maçarico, capacidade 20000 l - chi diurno. AF_06/2014</v>
          </cell>
          <cell r="C2870" t="str">
            <v>chi</v>
          </cell>
          <cell r="D2870">
            <v>1.44</v>
          </cell>
        </row>
        <row r="2871">
          <cell r="A2871" t="str">
            <v>89028</v>
          </cell>
          <cell r="B2871" t="str">
            <v>Tanque de asfalto estacionário com maçarico, capacidade 20000 l - chp diurno. AF_06/2014</v>
          </cell>
          <cell r="C2871" t="str">
            <v>chp</v>
          </cell>
          <cell r="D2871">
            <v>132.82</v>
          </cell>
        </row>
        <row r="2872">
          <cell r="A2872" t="str">
            <v>89023</v>
          </cell>
          <cell r="B2872" t="str">
            <v>Tanque de asfalto estacionário com maçarico, capacidade 20000 l - depreciação. AF_06/2014</v>
          </cell>
          <cell r="C2872" t="str">
            <v>h</v>
          </cell>
          <cell r="D2872">
            <v>1.1100000000000001</v>
          </cell>
        </row>
        <row r="2873">
          <cell r="A2873" t="str">
            <v>89024</v>
          </cell>
          <cell r="B2873" t="str">
            <v>Tanque de asfalto estacionário com maçarico, capacidade 20000 l - juros. AF_06/2014</v>
          </cell>
          <cell r="C2873" t="str">
            <v>h</v>
          </cell>
          <cell r="D2873">
            <v>0.33</v>
          </cell>
        </row>
        <row r="2874">
          <cell r="A2874" t="str">
            <v>89025</v>
          </cell>
          <cell r="B2874" t="str">
            <v>Tanque de asfalto estacionário com maçarico, capacidade 20000 l - manutenção. AF_06/2014</v>
          </cell>
          <cell r="C2874" t="str">
            <v>h</v>
          </cell>
          <cell r="D2874">
            <v>0.77</v>
          </cell>
        </row>
        <row r="2875">
          <cell r="A2875" t="str">
            <v>89026</v>
          </cell>
          <cell r="B2875" t="str">
            <v>Tanque de asfalto estacionário com maçarico, capacidade 20000 l - materiais na operação. AF_06/2014</v>
          </cell>
          <cell r="C2875" t="str">
            <v>h</v>
          </cell>
          <cell r="D2875">
            <v>130.6</v>
          </cell>
        </row>
        <row r="2876">
          <cell r="A2876" t="str">
            <v>89394</v>
          </cell>
          <cell r="B2876" t="str">
            <v>Tê com bucha de latão na bolsa central, PVC, soldável, DN  20mm x 1/2”, instalado em ramal ou sub-ramal de água – fornecimento e instalação. AF_12/2014_p</v>
          </cell>
          <cell r="C2876" t="str">
            <v>un</v>
          </cell>
          <cell r="D2876">
            <v>11.5</v>
          </cell>
        </row>
        <row r="2877">
          <cell r="A2877" t="str">
            <v>89441</v>
          </cell>
          <cell r="B2877" t="str">
            <v>Tê com bucha de latão na bolsa central, PVC, soldável, DN  25mm x 1/2 , instalado em ramal de distribuição de água fornecimento e instalação. AF_12/2014_p</v>
          </cell>
          <cell r="C2877" t="str">
            <v>un</v>
          </cell>
          <cell r="D2877">
            <v>10.94</v>
          </cell>
        </row>
        <row r="2878">
          <cell r="A2878" t="str">
            <v>89618</v>
          </cell>
          <cell r="B2878" t="str">
            <v>Tê com bucha de latão na bolsa central, PVC, soldável, DN  25mm x 1/2”, instalado em prumada de água – fornecimento e instalação. AF_12/2014_p</v>
          </cell>
          <cell r="C2878" t="str">
            <v>un</v>
          </cell>
          <cell r="D2878">
            <v>9.9</v>
          </cell>
        </row>
        <row r="2879">
          <cell r="A2879" t="str">
            <v>89396</v>
          </cell>
          <cell r="B2879" t="str">
            <v>Tê com bucha de latão na bolsa central, PVC, soldável, DN  25mm x 1/2”, instalado em ramal ou sub-ramal de água – fornecimento e instalação. AF_12/2014_p</v>
          </cell>
          <cell r="C2879" t="str">
            <v>un</v>
          </cell>
          <cell r="D2879">
            <v>13</v>
          </cell>
        </row>
        <row r="2880">
          <cell r="A2880" t="str">
            <v>89444</v>
          </cell>
          <cell r="B2880" t="str">
            <v>Tê com bucha de latão na bolsa central, PVC, soldável, DN  32mm x 3/4 , instalado em ramal de distribuição de água fornecimento e instalação. AF_12/2014_p</v>
          </cell>
          <cell r="C2880" t="str">
            <v>un</v>
          </cell>
          <cell r="D2880">
            <v>16.87</v>
          </cell>
        </row>
        <row r="2881">
          <cell r="A2881" t="str">
            <v>89621</v>
          </cell>
          <cell r="B2881" t="str">
            <v>Tê com bucha de latão na bolsa central, PVC, soldável, DN  32mm x 3/4”, instalado em prumada de água – fornecimento e instalação. AF_12/2014_p</v>
          </cell>
          <cell r="C2881" t="str">
            <v>un</v>
          </cell>
          <cell r="D2881">
            <v>15.7</v>
          </cell>
        </row>
        <row r="2882">
          <cell r="A2882" t="str">
            <v>89399</v>
          </cell>
          <cell r="B2882" t="str">
            <v>Tê com bucha de latão na bolsa central, PVC, soldável, DN  32mm x 3/4”, instalado em ramal ou sub-ramal de água – fornecimento e instalação. AF_12/2014_p</v>
          </cell>
          <cell r="C2882" t="str">
            <v>un</v>
          </cell>
          <cell r="D2882">
            <v>19.32</v>
          </cell>
        </row>
        <row r="2883">
          <cell r="A2883" t="str">
            <v>89675</v>
          </cell>
          <cell r="B2883" t="str">
            <v>Tê de inspeção, PVC, série R, água pluvial, DN  100 mm, junta elástica, fornecido e instalado em condutores verticais de águas pluviais. AF_12/2014</v>
          </cell>
          <cell r="C2883" t="str">
            <v>un</v>
          </cell>
          <cell r="D2883">
            <v>42.21</v>
          </cell>
        </row>
        <row r="2884">
          <cell r="A2884" t="str">
            <v>89559</v>
          </cell>
          <cell r="B2884" t="str">
            <v>Tê de inspeção, PVC, série R, água pluvial, DN  100 mm, junta elástica, fornecido e instalado em ramal de encaminhamento. AF_12/2014</v>
          </cell>
          <cell r="C2884" t="str">
            <v>un</v>
          </cell>
          <cell r="D2884">
            <v>42.84</v>
          </cell>
        </row>
        <row r="2885">
          <cell r="A2885" t="str">
            <v>89667</v>
          </cell>
          <cell r="B2885" t="str">
            <v>Tê de inspeção, PVC, série R, água pluvial, DN  75 mm, junta elástica, fornecido e instalado em condutores verticais de águas pluviais. AF_12/2014</v>
          </cell>
          <cell r="C2885" t="str">
            <v>un</v>
          </cell>
          <cell r="D2885">
            <v>31.1</v>
          </cell>
        </row>
        <row r="2886">
          <cell r="A2886" t="str">
            <v>89550</v>
          </cell>
          <cell r="B2886" t="str">
            <v>Tê de inspeção, PVC, série R, água pluvial, DN  75 mm, junta elástica, fornecido e instalado em ramal de encaminhamento. AF_12/2014</v>
          </cell>
          <cell r="C2886" t="str">
            <v>un</v>
          </cell>
          <cell r="D2886">
            <v>31.86</v>
          </cell>
        </row>
        <row r="2887">
          <cell r="A2887" t="str">
            <v>89619</v>
          </cell>
          <cell r="B2887" t="str">
            <v>Tê de redução, PVC, soldável, DN  25mm x 20mm, instalado em prumada de água – fornecimento e instalação. AF_12/2014_p</v>
          </cell>
          <cell r="C2887" t="str">
            <v>un</v>
          </cell>
          <cell r="D2887">
            <v>5.08</v>
          </cell>
        </row>
        <row r="2888">
          <cell r="A2888" t="str">
            <v>89442</v>
          </cell>
          <cell r="B2888" t="str">
            <v>Tê de redução, PVC, soldável, DN  25mm x 20mm, instalado em ramal de distribuição de água fornecimento e instalação. AF_12/2014_p</v>
          </cell>
          <cell r="C2888" t="str">
            <v>un</v>
          </cell>
          <cell r="D2888">
            <v>6.12</v>
          </cell>
        </row>
        <row r="2889">
          <cell r="A2889" t="str">
            <v>89397</v>
          </cell>
          <cell r="B2889" t="str">
            <v>Tê de redução, PVC, soldável, DN  25mm x 20mm, instalado em ramal ou sub-ramal de água – fornecimento e instalação. AF_12/2014_p</v>
          </cell>
          <cell r="C2889" t="str">
            <v>un</v>
          </cell>
          <cell r="D2889">
            <v>8.18</v>
          </cell>
        </row>
        <row r="2890">
          <cell r="A2890" t="str">
            <v>89622</v>
          </cell>
          <cell r="B2890" t="str">
            <v>Tê de redução, PVC, soldável, DN  32mm x 25mm, instalado em prumada de água – fornecimento e instalação. AF_12/2014_p</v>
          </cell>
          <cell r="C2890" t="str">
            <v>un</v>
          </cell>
          <cell r="D2890">
            <v>7.92</v>
          </cell>
        </row>
        <row r="2891">
          <cell r="A2891" t="str">
            <v>89445</v>
          </cell>
          <cell r="B2891" t="str">
            <v>Tê de redução, PVC, soldável, DN  32mm x 25mm, instalado em ramal de distribuição de água fornecimento e instalação. AF_12/2014_p</v>
          </cell>
          <cell r="C2891" t="str">
            <v>un</v>
          </cell>
          <cell r="D2891">
            <v>9.09</v>
          </cell>
        </row>
        <row r="2892">
          <cell r="A2892" t="str">
            <v>89400</v>
          </cell>
          <cell r="B2892" t="str">
            <v>Tê de redução, PVC, soldável, DN  32mm x 25mm, instalado em ramal ou sub-ramal de água – fornecimento e instalação. AF_12/2014_p</v>
          </cell>
          <cell r="C2892" t="str">
            <v>un</v>
          </cell>
          <cell r="D2892">
            <v>11.53</v>
          </cell>
        </row>
        <row r="2893">
          <cell r="A2893" t="str">
            <v>89624</v>
          </cell>
          <cell r="B2893" t="str">
            <v>Tê de redução, PVC, soldável, DN  40mm x 32mm, instalado em prumada de água – fornecimento e instalação. AF_12/2014_p</v>
          </cell>
          <cell r="C2893" t="str">
            <v>un</v>
          </cell>
          <cell r="D2893">
            <v>10.32</v>
          </cell>
        </row>
        <row r="2894">
          <cell r="A2894" t="str">
            <v>89627</v>
          </cell>
          <cell r="B2894" t="str">
            <v>Tê de redução, PVC, soldável, DN  50mm x 25mm, instalado em prumada de água – fornecimento e instalação. AF_12/2014_p</v>
          </cell>
          <cell r="C2894" t="str">
            <v>un</v>
          </cell>
          <cell r="D2894">
            <v>12.32</v>
          </cell>
        </row>
        <row r="2895">
          <cell r="A2895" t="str">
            <v>89626</v>
          </cell>
          <cell r="B2895" t="str">
            <v>Tê de redução, PVC, soldável, DN  50mm x 40mm, instalado em prumada de água – fornecimento e instalação. AF_12/2014_p</v>
          </cell>
          <cell r="C2895" t="str">
            <v>un</v>
          </cell>
          <cell r="D2895">
            <v>15.98</v>
          </cell>
        </row>
        <row r="2896">
          <cell r="A2896" t="str">
            <v>89630</v>
          </cell>
          <cell r="B2896" t="str">
            <v>Te de redução, PVC, soldável, DN  75mm x 50mm, instalado em prumada de água – fornecimento e instalação. AF_12/2014_p</v>
          </cell>
          <cell r="C2896" t="str">
            <v>un</v>
          </cell>
          <cell r="D2896">
            <v>40.64</v>
          </cell>
        </row>
        <row r="2897">
          <cell r="A2897" t="str">
            <v>89632</v>
          </cell>
          <cell r="B2897" t="str">
            <v>Te de redução, PVC, soldável, DN  85mm x 60mm, instalado em prumada de água – fornecimento e instalação. AF_12/2014_p</v>
          </cell>
          <cell r="C2897" t="str">
            <v>un</v>
          </cell>
          <cell r="D2897">
            <v>59.98</v>
          </cell>
        </row>
        <row r="2898">
          <cell r="A2898" t="str">
            <v>89984</v>
          </cell>
          <cell r="B2898" t="str">
            <v>Registro de pressão bruto, latão, roscável, 1/2, com acabamento e canopla cromados. fornecido e instalado em ramal de água. af_12/2014</v>
          </cell>
          <cell r="C2898" t="str">
            <v>un</v>
          </cell>
          <cell r="D2898">
            <v>44.14</v>
          </cell>
        </row>
        <row r="2899">
          <cell r="A2899" t="str">
            <v>89985</v>
          </cell>
          <cell r="B2899" t="str">
            <v>Registro de pressão bruto, latão, roscável, 3/4, com acabamento e canopla cromados. fornecido e instalado em ramal de água. af_12/2014</v>
          </cell>
          <cell r="C2899" t="str">
            <v>un</v>
          </cell>
          <cell r="D2899">
            <v>45.39</v>
          </cell>
        </row>
        <row r="2900">
          <cell r="A2900" t="str">
            <v>89986</v>
          </cell>
          <cell r="B2900" t="str">
            <v>Registro de gaveta bruto, latão, roscável, 1/2, com acabamento e canopla cromados. fornecido e instalado em ramal de água. af_12/2014</v>
          </cell>
          <cell r="C2900" t="str">
            <v>un</v>
          </cell>
          <cell r="D2900">
            <v>43.08</v>
          </cell>
        </row>
        <row r="2901">
          <cell r="A2901" t="str">
            <v>89987</v>
          </cell>
          <cell r="B2901" t="str">
            <v>Registro de gaveta bruto, latão, roscável, 3/4, com acabamento e canopla cromados. fornecido e instalado em ramal de água. af_12/2014</v>
          </cell>
          <cell r="C2901" t="str">
            <v>un</v>
          </cell>
          <cell r="D2901">
            <v>47.71</v>
          </cell>
        </row>
        <row r="2902">
          <cell r="A2902" t="str">
            <v>90082</v>
          </cell>
          <cell r="B2902" t="str">
            <v>Escavação mecanizada de vala com profundidade até 1,5 m, com escavadeira hidráulica (capacidade da caçamba: 0,8 m3 / potência: 111 hp), largura de 1,5 m a 2,5 m, em solo de 1ª categoria, em vias urbanas. af_01/ 2015</v>
          </cell>
          <cell r="C2902" t="str">
            <v>m³</v>
          </cell>
          <cell r="D2902">
            <v>12.27</v>
          </cell>
        </row>
        <row r="2903">
          <cell r="A2903" t="str">
            <v>90084</v>
          </cell>
          <cell r="B2903" t="str">
            <v>Escavação mecanizada de vala com profundidade maior que 1,5 m até 3,0 m, com escavadeira hidráulica (capacidade da caçamba: 0,8 m3 / potênci a: 111 hp), largura até 1,5 m, em solo de 1ª categoria, em vias urbanas. af_01/2015</v>
          </cell>
          <cell r="C2903" t="str">
            <v>m³</v>
          </cell>
          <cell r="D2903">
            <v>10.79</v>
          </cell>
        </row>
        <row r="2904">
          <cell r="A2904" t="str">
            <v>90085</v>
          </cell>
          <cell r="B2904" t="str">
            <v>Escavação mecanizada de vala com profundidade maior que 1,5 até 3,0 m, com escavadeira hidráulica (capacidade da caçamba: 0,8 m3 / potência: 111 hp), largura de 1,5 m a 2,5 m, em solo de 1ª categoria, em vias urbanas. af_01/2015</v>
          </cell>
          <cell r="C2904" t="str">
            <v>m³</v>
          </cell>
          <cell r="D2904">
            <v>7.75</v>
          </cell>
        </row>
        <row r="2905">
          <cell r="A2905" t="str">
            <v>90086</v>
          </cell>
          <cell r="B2905" t="str">
            <v>Escavação mecanizada de vala com profundidade maior que 3,0 até 4,5 m, com escavadeira hidráulica (capacidade da caçamba: 0,8 m3 / potência: 111 hp), largura menor que 1,5 m, em solo de 1ª categoria, em vias urbanas. af_01/2015</v>
          </cell>
          <cell r="C2905" t="str">
            <v>m³</v>
          </cell>
          <cell r="D2905">
            <v>8.34</v>
          </cell>
        </row>
        <row r="2906">
          <cell r="A2906" t="str">
            <v>90087</v>
          </cell>
          <cell r="B2906" t="str">
            <v>Escavação mecanizada de vala com profundidade maior que 3,0 m até 4,5 m, com escavadeira hidráulica (capacidade da caçamba: 1,2 m3 / potênci a: 155 hp), largura de 1,5 m a 2,5 m, em solo de 1ª categoria, em vias urbanas. af_01/2015</v>
          </cell>
          <cell r="C2906" t="str">
            <v>m³</v>
          </cell>
          <cell r="D2906">
            <v>4.91</v>
          </cell>
        </row>
        <row r="2907">
          <cell r="A2907" t="str">
            <v>90088</v>
          </cell>
          <cell r="B2907" t="str">
            <v>Escavação mecanizada de vala com profundidade maior que 4,5 m até 6,0 m, com escavadeira hidráulica (capacidade da caçamba: 1,2 m3 / potênci a: 155 hp), largura menor que 1,5 m, em solo de 1ª categoria, em vias urbanas. af_01/2015</v>
          </cell>
          <cell r="C2907" t="str">
            <v>m³</v>
          </cell>
          <cell r="D2907">
            <v>5.68</v>
          </cell>
        </row>
        <row r="2908">
          <cell r="A2908" t="str">
            <v>90090</v>
          </cell>
          <cell r="B2908" t="str">
            <v>Escavação mecanizada de vala com profundidade maior que 4,5 m até 6,0 m, com escavadeira hidráulica (capacidade da caçamba: 1,2 m3 / potênci a: 155 hp), largura de 1,5 m a 2,5 m, em solo de 1ª categoria, em vias urbanas. af_01/2015</v>
          </cell>
          <cell r="C2908" t="str">
            <v>m³</v>
          </cell>
          <cell r="D2908">
            <v>4.0199999999999996</v>
          </cell>
        </row>
        <row r="2909">
          <cell r="A2909" t="str">
            <v>90091</v>
          </cell>
          <cell r="B2909" t="str">
            <v>Escavação mecanizada de vala com profundidade até 1,5 m, com escavadei ra hidráulica (capacidade da caçamba: 0,8 m3 / potência: 111 hp), larg ura de 1,5 a 2,5 m, em solo de 1ª categoria, em vias não urbanas. af_0 42005</v>
          </cell>
          <cell r="C2909" t="str">
            <v>m³</v>
          </cell>
          <cell r="D2909">
            <v>5.27</v>
          </cell>
        </row>
        <row r="2910">
          <cell r="A2910" t="str">
            <v>90092</v>
          </cell>
          <cell r="B2910" t="str">
            <v>Escavação mecanizada de vala com profundidade maior que 1,5 e até 3,0 m, com escavadeira hidráulica (capacidade da caçamba: 0,8 m3 / potênci a: 111 hp), largura menor que 1,5 m, em solo de 1ª categoria, em vias não urbanas. af_01/2015</v>
          </cell>
          <cell r="C2910" t="str">
            <v>m³</v>
          </cell>
          <cell r="D2910">
            <v>4.68</v>
          </cell>
        </row>
        <row r="2911">
          <cell r="A2911" t="str">
            <v>90093</v>
          </cell>
          <cell r="B2911" t="str">
            <v>Escavação mecanizada de vala com profundidade maior que 1,5 e até 3,0 m, com escavadeira hidráulica (capacidade da caçamba: 0,8 m3 / potênci a: 111 hp), largura de 1,5 a 2,5 m, em solo de 1ª categoria, em vias não urbanas. af_01/2015</v>
          </cell>
          <cell r="C2911" t="str">
            <v>m³</v>
          </cell>
          <cell r="D2911">
            <v>3.28</v>
          </cell>
        </row>
        <row r="2912">
          <cell r="A2912" t="str">
            <v>90094</v>
          </cell>
          <cell r="B2912" t="str">
            <v>Escavação mecanizada de vala com profundidade maior que 3,0 m até 4,5 m, com escavadeira hidráulica (capacidade da caçamba: 0,8 m3 / potênci a: 111 hp), largura menor que 1,5 m, em solo de 1ª categoria, em vias não urbanas. af_01/2015</v>
          </cell>
          <cell r="C2912" t="str">
            <v>m³</v>
          </cell>
          <cell r="D2912">
            <v>3.49</v>
          </cell>
        </row>
        <row r="2913">
          <cell r="A2913" t="str">
            <v>90095</v>
          </cell>
          <cell r="B2913" t="str">
            <v>Escavação mecanizada de vala com profundidade maior que 3,0 m até 4,5 m, com escavadeira hidráulica (capacidade da caçamba: 1,2 m3 / potênci a: 155 hp), largura de 1,5 m a 2,5 m, em solo de 1ª categoria, em vias não urbanas. af_01/2015</v>
          </cell>
          <cell r="C2913" t="str">
            <v>m³</v>
          </cell>
          <cell r="D2913">
            <v>2.13</v>
          </cell>
        </row>
        <row r="2914">
          <cell r="A2914" t="str">
            <v>90096</v>
          </cell>
          <cell r="B2914" t="str">
            <v>Escavação mecanizada de vala com profundidade maior que 4,5 m até 6,0 m, com escavadeira hidráulica (capacidade da caçamba: 1,2 m3 / potênci a: 155 hp), largura menor que 1,5 m, em solo de 1ª categoria, em vias não urbanas. af_01/2015</v>
          </cell>
          <cell r="C2914" t="str">
            <v>m³</v>
          </cell>
          <cell r="D2914">
            <v>2.4</v>
          </cell>
        </row>
        <row r="2915">
          <cell r="A2915" t="str">
            <v>90098</v>
          </cell>
          <cell r="B2915" t="str">
            <v>Escavação mecanizada de vala com profundidade maior que 4,5 m até 6,0 m, com escavadeira hidráulica (capacidade da caçamba: 1,2 m3 / potênci a: 155 hp), largura de 1,5 m a 2,5 m, em solo de 1ª categoria, em vias não urbanas. af_01/2015</v>
          </cell>
          <cell r="C2915" t="str">
            <v>m³</v>
          </cell>
          <cell r="D2915">
            <v>1.64</v>
          </cell>
        </row>
        <row r="2916">
          <cell r="A2916" t="str">
            <v>90099</v>
          </cell>
          <cell r="B2916" t="str">
            <v>Escavação mecanizada de vala com profundidade até 1,5 m, com retroesca vadeira (capacidade da caçamba da retro: 0,26 m3 / potência: 88 hp), l argura menor que 0,8 m, em solo de 1ª categoria, em vias urbanas. af_0 42005</v>
          </cell>
          <cell r="C2916" t="str">
            <v>m³</v>
          </cell>
          <cell r="D2916">
            <v>15.2</v>
          </cell>
        </row>
        <row r="2917">
          <cell r="A2917" t="str">
            <v>90100</v>
          </cell>
          <cell r="B2917" t="str">
            <v>Escavação mecanizada de vala com profundidade até 1,5 m, com retroescavadeira (capacidade da caçamba da retro: 0,26 m3 / potência: 88 hp), l argura de 0,8 m a 1,5 m, em solo de 1ª categoria, em vias urbanas. af_ 42005</v>
          </cell>
          <cell r="C2917" t="str">
            <v>m³</v>
          </cell>
          <cell r="D2917">
            <v>12.96</v>
          </cell>
        </row>
        <row r="2918">
          <cell r="A2918" t="str">
            <v>90101</v>
          </cell>
          <cell r="B2918" t="str">
            <v>Escavação mecanizada de vala com profundidade maior que 1,5 m até 3,0 m, com retroescavadeira (capacidade da caçamba da retro: 0,26 m3 / pot ência: 88 hp), largura menor que 0,8 m, em solo de 1ª categoria, em vias urbanas. af_01/2015</v>
          </cell>
          <cell r="C2918" t="str">
            <v>m³</v>
          </cell>
          <cell r="D2918">
            <v>12.8</v>
          </cell>
        </row>
        <row r="2919">
          <cell r="A2919" t="str">
            <v>90102</v>
          </cell>
          <cell r="B2919" t="str">
            <v>Escavação mecanizada de vala com profundidade maior que 1,5 m até 3,0 m, com retroescavadeira (capacidade da caçamba da retro: 0,26 m3 / pot ência: 88 hp), largura de 0,8 m a 1,5 m, em solo de 1ª categoria, em vias urbanas. af_01/2015</v>
          </cell>
          <cell r="C2919" t="str">
            <v>m³</v>
          </cell>
          <cell r="D2919">
            <v>11.74</v>
          </cell>
        </row>
        <row r="2920">
          <cell r="A2920" t="str">
            <v>90105</v>
          </cell>
          <cell r="B2920" t="str">
            <v>Escavação mecanizada de vala com profundidade até 1,5 m, com retroescavadeira (capacidade da caçamba da retro: 0,26 m3 / potência: 88 hp), l argura menor que 0,8 m, em solo de 1ª categoria, em vias não urbanas. af_01/2015</v>
          </cell>
          <cell r="C2920" t="str">
            <v>m³</v>
          </cell>
          <cell r="D2920">
            <v>11.59</v>
          </cell>
        </row>
        <row r="2921">
          <cell r="A2921" t="str">
            <v>90106</v>
          </cell>
          <cell r="B2921" t="str">
            <v>Escavação mecanizada de vala com profundidade até 1,5 m, com retroescavadeira (capacidade da caçamba da retro: 0,26 m3 / potência: 88 hp), l argura de 0,8 m a 1,5 m, em solo de 1ª categoria, em vias não urbanas. af_01/2015</v>
          </cell>
          <cell r="C2921" t="str">
            <v>m³</v>
          </cell>
          <cell r="D2921">
            <v>9.92</v>
          </cell>
        </row>
        <row r="2922">
          <cell r="A2922" t="str">
            <v>90107</v>
          </cell>
          <cell r="B2922" t="str">
            <v>Escavação mecanizada de vala com profundidade maior que 1,5 m até 3,0 m, com retroescavadeira (capacidade da caçamba da retro: 0,26 m3 / pot ência: 88 hp), largura menor que 0,8 m, em solo de 1ª categoria, em vias não urbanas. af_01/2015</v>
          </cell>
          <cell r="C2922" t="str">
            <v>m³</v>
          </cell>
          <cell r="D2922">
            <v>9.77</v>
          </cell>
        </row>
        <row r="2923">
          <cell r="A2923" t="str">
            <v>90108</v>
          </cell>
          <cell r="B2923" t="str">
            <v>Escavação mecanizada de vala com profundidade maior que 1,5 m até 3,0 m, com retroescavadeira (capacidade da caçamba da retro: 0,26 m3 / pot ência: 88 hp), largura de 0,8 m a 1,5 m, em solo de 1ª categoria, em vias não urbanas. af_01/2015</v>
          </cell>
          <cell r="C2923" t="str">
            <v>m³</v>
          </cell>
          <cell r="D2923">
            <v>8.89</v>
          </cell>
        </row>
        <row r="2924">
          <cell r="A2924" t="str">
            <v>89170</v>
          </cell>
          <cell r="B2924" t="str">
            <v>(composição representativa) do serviço de revestimento cerâmico para paredes internas, meia parede, ou parede inteira, placas grês ou semi-grês de 20x20 cm, para edificações habitacionais unifamiliar (casas) e edificações públicas padrão. AF_11/2014</v>
          </cell>
          <cell r="C2924" t="str">
            <v>m²</v>
          </cell>
          <cell r="D2924">
            <v>47.89</v>
          </cell>
        </row>
        <row r="2925">
          <cell r="A2925" t="str">
            <v>89046</v>
          </cell>
          <cell r="B2925" t="str">
            <v>(composição representativa) do serviço de revestimento cerâmico para piso com placas tipo grés de dimensões 35x35 cm, para edificação habitacional multifamiliar (prédio). AF_11/2014</v>
          </cell>
          <cell r="C2925" t="str">
            <v>m²</v>
          </cell>
          <cell r="D2925">
            <v>33.630000000000003</v>
          </cell>
        </row>
        <row r="2926">
          <cell r="A2926" t="str">
            <v>89171</v>
          </cell>
          <cell r="B2926" t="str">
            <v>(composição representativa) do serviço de revestimento cerâmico para piso com placas tipo grés de dimensões 35x35 cm, para edificação habitacional unifamiliar (casa) e edificação pública padrão. AF_11/2014</v>
          </cell>
          <cell r="C2926" t="str">
            <v>m²</v>
          </cell>
          <cell r="D2926">
            <v>32.119999999999997</v>
          </cell>
        </row>
        <row r="2927">
          <cell r="A2927" t="str">
            <v>89172</v>
          </cell>
          <cell r="B2927" t="str">
            <v>(composição rerpesentativa) do serviço de contrapiso em argamassa traço 1:4 (cim e areia), em betoneira 400 l, espessura 4 cm áreas secas e 3 cm áreas molhadas, para edificação habitacional unifamiliar (casa) e edificação pública padrão. AF_11/2014</v>
          </cell>
          <cell r="C2927" t="str">
            <v>m²</v>
          </cell>
          <cell r="D2927">
            <v>29.41</v>
          </cell>
        </row>
        <row r="2928">
          <cell r="A2928" t="str">
            <v>89422</v>
          </cell>
          <cell r="B2928" t="str">
            <v>Adaptador curto com bolsa e rosca para registro, PVC, soldável, DN  20mm x 1/2 , instalado em ramal de distribuição de água fornecimento e instalação. AF_12/2014_p</v>
          </cell>
          <cell r="C2928" t="str">
            <v>un</v>
          </cell>
          <cell r="D2928">
            <v>2.2999999999999998</v>
          </cell>
        </row>
        <row r="2929">
          <cell r="A2929" t="str">
            <v>89376</v>
          </cell>
          <cell r="B2929" t="str">
            <v>Adaptador curto com bolsa e rosca para registro, PVC, soldável, DN  20mm x 1/2”, instalado em ramal ou sub-ramal de água – fornecimento e instalação . AF_12/2014_p</v>
          </cell>
          <cell r="C2929" t="str">
            <v>un</v>
          </cell>
          <cell r="D2929">
            <v>3.18</v>
          </cell>
        </row>
        <row r="2930">
          <cell r="A2930" t="str">
            <v>89429</v>
          </cell>
          <cell r="B2930" t="str">
            <v>Adaptador curto com bolsa e rosca para registro, PVC, soldável, DN  25mm x 3/4 , instalado em ramal de distribuição de água fornecimento e instalação. AF_12/2014_p</v>
          </cell>
          <cell r="C2930" t="str">
            <v>un</v>
          </cell>
          <cell r="D2930">
            <v>2.67</v>
          </cell>
        </row>
        <row r="2931">
          <cell r="A2931" t="str">
            <v>89538</v>
          </cell>
          <cell r="B2931" t="str">
            <v>Adaptador curto com bolsa e rosca para registro, PVC, soldável, DN  25mm x 3/4”, instalado em prumada de água – fornecimento e instalação. AF_12/2014_p</v>
          </cell>
          <cell r="C2931" t="str">
            <v>un</v>
          </cell>
          <cell r="D2931">
            <v>2.15</v>
          </cell>
        </row>
        <row r="2932">
          <cell r="A2932" t="str">
            <v>89383</v>
          </cell>
          <cell r="B2932" t="str">
            <v>Adaptador curto com bolsa e rosca para registro, PVC, soldável, DN  25mm x 3/4”, instalado em ramal ou sub-ramal de água – fornecimento e instalação. AF_12/2014_p</v>
          </cell>
          <cell r="C2932" t="str">
            <v>un</v>
          </cell>
          <cell r="D2932">
            <v>3.71</v>
          </cell>
        </row>
        <row r="2933">
          <cell r="A2933" t="str">
            <v>89436</v>
          </cell>
          <cell r="B2933" t="str">
            <v>Adaptador curto com bolsa e rosca para registro, PVC, soldável, DN  32mm x 1 , instalado em ramal de distribuição de água fornecimento e instalação. AF_12/2014_p</v>
          </cell>
          <cell r="C2933" t="str">
            <v>un</v>
          </cell>
          <cell r="D2933">
            <v>3.72</v>
          </cell>
        </row>
        <row r="2934">
          <cell r="A2934" t="str">
            <v>89553</v>
          </cell>
          <cell r="B2934" t="str">
            <v>Adaptador curto com bolsa e rosca para registro, PVC, soldável, DN  32mm x 1”, instalado em prumada de água – fornecimento e instalação. AF_12/2014_p</v>
          </cell>
          <cell r="C2934" t="str">
            <v>un</v>
          </cell>
          <cell r="D2934">
            <v>2.84</v>
          </cell>
        </row>
        <row r="2935">
          <cell r="A2935" t="str">
            <v>89391</v>
          </cell>
          <cell r="B2935" t="str">
            <v>Adaptador curto com bolsa e rosca para registro, PVC, soldável, DN  32mm x 1”, instalado em ramal ou sub-ramal de água – fornecimento e instalação. AF_12/2014_p</v>
          </cell>
          <cell r="C2935" t="str">
            <v>un</v>
          </cell>
          <cell r="D2935">
            <v>4.96</v>
          </cell>
        </row>
        <row r="2936">
          <cell r="A2936" t="str">
            <v>89570</v>
          </cell>
          <cell r="B2936" t="str">
            <v>Adaptador curto com bolsa e rosca para registro, PVC, soldável, DN  40mm x 1.1/2”, instalado em prumada de água – fornecimento e instalação. AF_12/2014_p</v>
          </cell>
          <cell r="C2936" t="str">
            <v>un</v>
          </cell>
          <cell r="D2936">
            <v>5.24</v>
          </cell>
        </row>
        <row r="2937">
          <cell r="A2937" t="str">
            <v>89572</v>
          </cell>
          <cell r="B2937" t="str">
            <v>Adaptador curto com bolsa e rosca para registro, PVC, soldável, DN  40mm x 1.1/4”, instalado em prumada de água – fornecimento e instalação. AF_12/2014_p</v>
          </cell>
          <cell r="C2937" t="str">
            <v>un</v>
          </cell>
          <cell r="D2937">
            <v>4.57</v>
          </cell>
        </row>
        <row r="2938">
          <cell r="A2938" t="str">
            <v>89596</v>
          </cell>
          <cell r="B2938" t="str">
            <v>Adaptador curto com bolsa e rosca para registro, PVC, soldável, DN  50mm x 1.1/2”, instalado em prumada de água – fornecimento e instalação. AF_12/2014_p</v>
          </cell>
          <cell r="C2938" t="str">
            <v>un</v>
          </cell>
          <cell r="D2938">
            <v>5.89</v>
          </cell>
        </row>
        <row r="2939">
          <cell r="A2939" t="str">
            <v>89595</v>
          </cell>
          <cell r="B2939" t="str">
            <v>Adaptador curto com bolsa e rosca para registro, PVC, soldável, DN  50mm x 1.1/4”, instalado em prumada de água – fornecimento e instalação. AF_12/2014_p</v>
          </cell>
          <cell r="C2939" t="str">
            <v>un</v>
          </cell>
          <cell r="D2939">
            <v>8.1300000000000008</v>
          </cell>
        </row>
        <row r="2940">
          <cell r="A2940" t="str">
            <v>89610</v>
          </cell>
          <cell r="B2940" t="str">
            <v>Adaptador curto com bolsa e rosca para registro, PVC, soldável, DN  60mm x 2”, instalado em prumada de água – fornecimento e instalação. AF_12/2014_p</v>
          </cell>
          <cell r="C2940" t="str">
            <v>un</v>
          </cell>
          <cell r="D2940">
            <v>10.79</v>
          </cell>
        </row>
        <row r="2941">
          <cell r="A2941" t="str">
            <v>89613</v>
          </cell>
          <cell r="B2941" t="str">
            <v>Adaptador curto com bolsa e rosca para registro, PVC, soldável, DN  75mm x 2.1/2”, instalado em prumada de água – fornecimento e instalação. AF_12/2014_p</v>
          </cell>
          <cell r="C2941" t="str">
            <v>un</v>
          </cell>
          <cell r="D2941">
            <v>17.47</v>
          </cell>
        </row>
        <row r="2942">
          <cell r="A2942" t="str">
            <v>89616</v>
          </cell>
          <cell r="B2942" t="str">
            <v>Adaptador curto com bolsa e rosca para registro, PVC, soldável, DN  85mm x 3”, instalado em prumada de água – fornecimento e instalação. AF_12/2014_p</v>
          </cell>
          <cell r="C2942" t="str">
            <v>un</v>
          </cell>
          <cell r="D2942">
            <v>24.15</v>
          </cell>
        </row>
        <row r="2943">
          <cell r="A2943" t="str">
            <v>89488</v>
          </cell>
          <cell r="B2943" t="str">
            <v>Alvenaria de blocos de concreto estrutural 14x19x29 cm, (espessura 14 cm) fbk = 14 mpa, para paredes com área líquida maior ou igual a 6m², com vãos, utilizando colher de pedreiro. AF_12/2014</v>
          </cell>
          <cell r="C2943" t="str">
            <v>m²</v>
          </cell>
          <cell r="D2943">
            <v>86.91</v>
          </cell>
        </row>
        <row r="2944">
          <cell r="A2944" t="str">
            <v>89469</v>
          </cell>
          <cell r="B2944" t="str">
            <v>Alvenaria de blocos de concreto estrutural 14x19x29 cm, (espessura 14 cm) fbk = 14 mpa, para paredes com área líquida maior ou igual a 6m², com vãos, utilizando palheta. AF_12/2014</v>
          </cell>
          <cell r="C2944" t="str">
            <v>m²</v>
          </cell>
          <cell r="D2944">
            <v>76.77</v>
          </cell>
        </row>
        <row r="2945">
          <cell r="A2945" t="str">
            <v>89483</v>
          </cell>
          <cell r="B2945" t="str">
            <v>Alvenaria de blocos de concreto estrutural 14x19x29 cm, (espessura 14 cm) fbk = 14 mpa, para paredes com área líquida maior ou igual a 6m², sem vãos, utilizando colher de pedreiro. AF_12/2014</v>
          </cell>
          <cell r="C2945" t="str">
            <v>m²</v>
          </cell>
          <cell r="D2945">
            <v>83.56</v>
          </cell>
        </row>
        <row r="2946">
          <cell r="A2946" t="str">
            <v>89465</v>
          </cell>
          <cell r="B2946" t="str">
            <v>Alvenaria de blocos de concreto estrutural 14x19x29 cm, (espessura 14 cm) fbk = 14 mpa, para paredes com área líquida maior ou igual a 6m², sem vãos, utilizando palheta. AF_12/2014</v>
          </cell>
          <cell r="C2946" t="str">
            <v>m²</v>
          </cell>
          <cell r="D2946">
            <v>74.84</v>
          </cell>
        </row>
        <row r="2947">
          <cell r="A2947" t="str">
            <v>89487</v>
          </cell>
          <cell r="B2947" t="str">
            <v>Alvenaria de blocos de concreto estrutural 14x19x29 cm, (espessura 14 cm) fbk = 14 mpa, para paredes com área líquida menor que 6m², com vãos, utilizando colher de pedreiro. AF_12/2014</v>
          </cell>
          <cell r="C2947" t="str">
            <v>m²</v>
          </cell>
          <cell r="D2947">
            <v>91.95</v>
          </cell>
        </row>
        <row r="2948">
          <cell r="A2948" t="str">
            <v>89468</v>
          </cell>
          <cell r="B2948" t="str">
            <v>Alvenaria de blocos de concreto estrutural 14x19x29 cm, (espessura 14 cm) fbk = 14 mpa, para paredes com área líquida menor que 6m², com vãos, utilizando palheta. AF_12/2014</v>
          </cell>
          <cell r="C2948" t="str">
            <v>m²</v>
          </cell>
          <cell r="D2948">
            <v>80.91</v>
          </cell>
        </row>
        <row r="2949">
          <cell r="A2949" t="str">
            <v>89480</v>
          </cell>
          <cell r="B2949" t="str">
            <v>Alvenaria de blocos de concreto estrutural 14x19x29 cm, (espessura 14 cm) fbk = 14 mpa, para paredes com área líquida menor que 6m², sem vãos, utilizando colher de pedreiro. AF_12/2014</v>
          </cell>
          <cell r="C2949" t="str">
            <v>m²</v>
          </cell>
          <cell r="D2949">
            <v>85.78</v>
          </cell>
        </row>
        <row r="2950">
          <cell r="A2950" t="str">
            <v>89464</v>
          </cell>
          <cell r="B2950" t="str">
            <v>Alvenaria de blocos de concreto estrutural 14x19x29 cm, (espessura 14 cm) fbk = 14 mpa, para paredes com área líquida menor que 6m², sem vãos, utilizando palheta. AF_12/2014</v>
          </cell>
          <cell r="C2950" t="str">
            <v>m²</v>
          </cell>
          <cell r="D2950">
            <v>77.2</v>
          </cell>
        </row>
        <row r="2951">
          <cell r="A2951" t="str">
            <v>89486</v>
          </cell>
          <cell r="B2951" t="str">
            <v>Alvenaria de blocos de concreto estrutural 14x19x29 cm, (espessura 14 cm), fbk = 4,5 mpa, para paredes com área líquida maior ou igual a 6m², com vãos, utilizando colher de pedreiro. AF_12/2014</v>
          </cell>
          <cell r="C2951" t="str">
            <v>m²</v>
          </cell>
          <cell r="D2951">
            <v>67.14</v>
          </cell>
        </row>
        <row r="2952">
          <cell r="A2952" t="str">
            <v>89467</v>
          </cell>
          <cell r="B2952" t="str">
            <v>Alvenaria de blocos de concreto estrutural 14x19x29 cm, (espessura 14 cm), fbk = 4,5 mpa, para paredes com área líquida maior ou igual a 6m², com vãos, utilizando palheta. AF_12/2014</v>
          </cell>
          <cell r="C2952" t="str">
            <v>m²</v>
          </cell>
          <cell r="D2952">
            <v>56.98</v>
          </cell>
        </row>
        <row r="2953">
          <cell r="A2953" t="str">
            <v>89479</v>
          </cell>
          <cell r="B2953" t="str">
            <v>Alvenaria de blocos de concreto estrutural 14x19x29 cm, (espessura 14 cm), fbk = 4,5 mpa, para paredes com área líquida maior ou igual a 6m², sem vãos, utilizando colher de pedreiro. AF_12/2014</v>
          </cell>
          <cell r="C2953" t="str">
            <v>m²</v>
          </cell>
          <cell r="D2953">
            <v>64.16</v>
          </cell>
        </row>
        <row r="2954">
          <cell r="A2954" t="str">
            <v>89463</v>
          </cell>
          <cell r="B2954" t="str">
            <v>Alvenaria de blocos de concreto estrutural 14x19x29 cm, (espessura 14 cm), fbk = 4,5 mpa, para paredes com área líquida maior ou igual a 6m², sem vãos, utilizando palheta. AF_12/2014</v>
          </cell>
          <cell r="C2954" t="str">
            <v>m²</v>
          </cell>
          <cell r="D2954">
            <v>55.41</v>
          </cell>
        </row>
        <row r="2955">
          <cell r="A2955" t="str">
            <v>89484</v>
          </cell>
          <cell r="B2955" t="str">
            <v>Alvenaria de blocos de concreto estrutural 14x19x29 cm, (espessura 14 cm), fbk = 4,5 mpa, para paredes com área líquida menor que 6m², com vãos, utilizando colher de pedreiro. AF_12/2014</v>
          </cell>
          <cell r="C2955" t="str">
            <v>m²</v>
          </cell>
          <cell r="D2955">
            <v>71.42</v>
          </cell>
        </row>
        <row r="2956">
          <cell r="A2956" t="str">
            <v>89466</v>
          </cell>
          <cell r="B2956" t="str">
            <v>Alvenaria de blocos de concreto estrutural 14x19x29 cm, (espessura 14 cm), fbk = 4,5 mpa, para paredes com área líquida menor que 6m², com vãos, utilizando palheta. AF_12/2014</v>
          </cell>
          <cell r="C2956" t="str">
            <v>m²</v>
          </cell>
          <cell r="D2956">
            <v>60.35</v>
          </cell>
        </row>
        <row r="2957">
          <cell r="A2957" t="str">
            <v>89478</v>
          </cell>
          <cell r="B2957" t="str">
            <v>Alvenaria de blocos de concreto estrutural 14x19x29 cm, (espessura 14 cm), fbk = 4,5 mpa, para paredes com área líquida menor que 6m², sem vãos, utilizando colher de pedreiro. AF_12/2014</v>
          </cell>
          <cell r="C2957" t="str">
            <v>m²</v>
          </cell>
          <cell r="D2957">
            <v>66.13</v>
          </cell>
        </row>
        <row r="2958">
          <cell r="A2958" t="str">
            <v>89703</v>
          </cell>
          <cell r="B2958" t="str">
            <v>Te misturador de transição, CPVC, soldável, DN  22mm x 3/4 , instalado em ramal ou sub-ramal de água fornecimento e instalação. AF_12/2014</v>
          </cell>
          <cell r="C2958" t="str">
            <v>un</v>
          </cell>
          <cell r="D2958">
            <v>27.29</v>
          </cell>
        </row>
        <row r="2959">
          <cell r="A2959" t="str">
            <v>89439</v>
          </cell>
          <cell r="B2959" t="str">
            <v>Tê soldável e com rosca na bolsa central, PVC, soldável, DN  20mm x 1/2 , instalado em ramal de distribuição de água fornecimento e instalação. AF_12/2014_p</v>
          </cell>
          <cell r="C2959" t="str">
            <v>un</v>
          </cell>
          <cell r="D2959">
            <v>5.01</v>
          </cell>
        </row>
        <row r="2960">
          <cell r="A2960" t="str">
            <v>89691</v>
          </cell>
          <cell r="B2960" t="str">
            <v>Te, CPVC, soldável, DN  15mm, instalado em ramal ou sub-ramal de água – fornecimento e instalação. AF_12/2014</v>
          </cell>
          <cell r="C2960" t="str">
            <v>un</v>
          </cell>
          <cell r="D2960">
            <v>6.6</v>
          </cell>
        </row>
        <row r="2961">
          <cell r="A2961" t="str">
            <v>89697</v>
          </cell>
          <cell r="B2961" t="str">
            <v>Te, CPVC, soldável, DN  22mm, instalado em ramal ou sub-ramal de água – fornecimento e instalação. AF_12/2014</v>
          </cell>
          <cell r="C2961" t="str">
            <v>un</v>
          </cell>
          <cell r="D2961">
            <v>8.14</v>
          </cell>
        </row>
        <row r="2962">
          <cell r="A2962" t="str">
            <v>89833</v>
          </cell>
          <cell r="B2962" t="str">
            <v>Te, PVC, série normal, esgoto predial, DN  100 x 100 mm, junta elástica, fornecido e instalado em prumada de esgoto sanitário ou ventilação. AF_12/2014</v>
          </cell>
          <cell r="C2962" t="str">
            <v>un</v>
          </cell>
          <cell r="D2962">
            <v>19.96</v>
          </cell>
        </row>
        <row r="2963">
          <cell r="A2963" t="str">
            <v>89796</v>
          </cell>
          <cell r="B2963" t="str">
            <v>Te, PVC, série normal, esgoto predial, DN  100 x 100 mm, junta elástica, fornecido e instalado em ramal de descarga ou ramal de esgoto sanitário. AF_12/2014</v>
          </cell>
          <cell r="C2963" t="str">
            <v>un</v>
          </cell>
          <cell r="D2963">
            <v>24.29</v>
          </cell>
        </row>
        <row r="2964">
          <cell r="A2964" t="str">
            <v>89860</v>
          </cell>
          <cell r="B2964" t="str">
            <v>Te, PVC, série normal, esgoto predial, DN  100 x 100 mm, junta elástica, fornecido e instalado em subcoletor aéreo de esgoto sanitário. AF_12/2014</v>
          </cell>
          <cell r="C2964" t="str">
            <v>un</v>
          </cell>
          <cell r="D2964">
            <v>24.04</v>
          </cell>
        </row>
        <row r="2965">
          <cell r="A2965" t="str">
            <v>89862</v>
          </cell>
          <cell r="B2965" t="str">
            <v>Te, PVC, série normal, esgoto predial, DN  150 x 150 mm, junta elástica, fornecido e instalado em subcoletor aéreo de esgoto sanitário. AF_12/2014</v>
          </cell>
          <cell r="C2965" t="str">
            <v>un</v>
          </cell>
          <cell r="D2965">
            <v>73.349999999999994</v>
          </cell>
        </row>
        <row r="2966">
          <cell r="A2966" t="str">
            <v>89782</v>
          </cell>
          <cell r="B2966" t="str">
            <v>Te, PVC, série normal, esgoto predial, DN  40 x 40 mm, junta soldável, fornecido e instalado em ramal de descarga ou ramal de esgoto sanitário. AF_12/2014_p</v>
          </cell>
          <cell r="C2966" t="str">
            <v>un</v>
          </cell>
          <cell r="D2966">
            <v>6.66</v>
          </cell>
        </row>
        <row r="2967">
          <cell r="A2967" t="str">
            <v>89825</v>
          </cell>
          <cell r="B2967" t="str">
            <v>Te, PVC, série normal, esgoto predial, DN  50 x 50 mm, junta elástica, fornecido e instalado em prumada de esgoto sanitário ou ventilação. AF_12/2014</v>
          </cell>
          <cell r="C2967" t="str">
            <v>un</v>
          </cell>
          <cell r="D2967">
            <v>9.02</v>
          </cell>
        </row>
        <row r="2968">
          <cell r="A2968" t="str">
            <v>89784</v>
          </cell>
          <cell r="B2968" t="str">
            <v>Te, PVC, série normal, esgoto predial, DN  50 x 50 mm, junta elástica, fornecido e instalado em ramal de descarga ou ramal de esgoto sanitário. AF_12/2014</v>
          </cell>
          <cell r="C2968" t="str">
            <v>un</v>
          </cell>
          <cell r="D2968">
            <v>11.83</v>
          </cell>
        </row>
        <row r="2969">
          <cell r="A2969" t="str">
            <v>89829</v>
          </cell>
          <cell r="B2969" t="str">
            <v>Te, PVC, série normal, esgoto predial, DN  75 x 75 mm, junta elástica, fornecido e instalado em prumada de esgoto sanitário ou ventilação. AF_12/2014</v>
          </cell>
          <cell r="C2969" t="str">
            <v>un</v>
          </cell>
          <cell r="D2969">
            <v>16.16</v>
          </cell>
        </row>
        <row r="2970">
          <cell r="A2970" t="str">
            <v>89786</v>
          </cell>
          <cell r="B2970" t="str">
            <v>Te, PVC, série normal, esgoto predial, DN  75 x 75 mm, junta elástica, fornecido e instalado em ramal de descarga ou ramal de esgoto sanitário. AF_12/2014</v>
          </cell>
          <cell r="C2970" t="str">
            <v>un</v>
          </cell>
          <cell r="D2970">
            <v>19.73</v>
          </cell>
        </row>
        <row r="2971">
          <cell r="A2971" t="str">
            <v>89693</v>
          </cell>
          <cell r="B2971" t="str">
            <v>Tê, PVC, série R, água pluvial, DN  100 x 100 mm, junta elástica, fornecido e instalado em condutores verticais de águas pluviais. AF_12/2014</v>
          </cell>
          <cell r="C2971" t="str">
            <v>un</v>
          </cell>
          <cell r="D2971">
            <v>48.28</v>
          </cell>
        </row>
        <row r="2972">
          <cell r="A2972" t="str">
            <v>89571</v>
          </cell>
          <cell r="B2972" t="str">
            <v>Tê, PVC, série R, água pluvial, DN  100 x 100 mm, junta elástica, fornecido e instalado em ramal de encaminhamento. AF_12/2014</v>
          </cell>
          <cell r="C2972" t="str">
            <v>un</v>
          </cell>
          <cell r="D2972">
            <v>49.69</v>
          </cell>
        </row>
        <row r="2973">
          <cell r="A2973" t="str">
            <v>89696</v>
          </cell>
          <cell r="B2973" t="str">
            <v>Tê, PVC, série R, água pluvial, DN  100 x 75 mm, junta elástica, fornecido e instalado em condutores verticais de águas pluviais. AF_12/2014</v>
          </cell>
          <cell r="C2973" t="str">
            <v>un</v>
          </cell>
          <cell r="D2973">
            <v>37.19</v>
          </cell>
        </row>
        <row r="2974">
          <cell r="A2974" t="str">
            <v>89573</v>
          </cell>
          <cell r="B2974" t="str">
            <v>Tê, PVC, série R, água pluvial, DN  100 x 75 mm, junta elástica, fornecido e instalado em ramal de encaminhamento. AF_12/2014</v>
          </cell>
          <cell r="C2974" t="str">
            <v>un</v>
          </cell>
          <cell r="D2974">
            <v>38.590000000000003</v>
          </cell>
        </row>
        <row r="2975">
          <cell r="A2975" t="str">
            <v>89704</v>
          </cell>
          <cell r="B2975" t="str">
            <v>Tê, PVC, série R, água pluvial, DN  150 x 100 mm, junta elástica, fornecido e instalado em condutores verticais de águas pluviais. AF_12/2014</v>
          </cell>
          <cell r="C2975" t="str">
            <v>un</v>
          </cell>
          <cell r="D2975">
            <v>85.73</v>
          </cell>
        </row>
        <row r="2976">
          <cell r="A2976" t="str">
            <v>89701</v>
          </cell>
          <cell r="B2976" t="str">
            <v>Tê, PVC, série R, água pluvial, DN  150 x 150 mm, junta elástica, fornecido e instalado em condutores verticais de águas pluviais. AF_12/2014</v>
          </cell>
          <cell r="C2976" t="str">
            <v>un</v>
          </cell>
          <cell r="D2976">
            <v>112.16</v>
          </cell>
        </row>
        <row r="2977">
          <cell r="A2977" t="str">
            <v>89566</v>
          </cell>
          <cell r="B2977" t="str">
            <v>Tê, PVC, série R, água pluvial, DN  75 mm, junta elástica, fornecido e instalado em ramal de encaminhamento. AF_12/2014</v>
          </cell>
          <cell r="C2977" t="str">
            <v>un</v>
          </cell>
          <cell r="D2977">
            <v>30.65</v>
          </cell>
        </row>
        <row r="2978">
          <cell r="A2978" t="str">
            <v>89687</v>
          </cell>
          <cell r="B2978" t="str">
            <v>Tê, PVC, série R, água pluvial, DN  75 x 75 mm, junta elástica, fornecido e instalado em condutores verticais de águas pluviais. AF_12/2014</v>
          </cell>
          <cell r="C2978" t="str">
            <v>un</v>
          </cell>
          <cell r="D2978">
            <v>29.25</v>
          </cell>
        </row>
        <row r="2979">
          <cell r="A2979" t="str">
            <v>89438</v>
          </cell>
          <cell r="B2979" t="str">
            <v>Te, PVC, soldável, DN  20mm, instalado em ramal de distribuição de água fornecimento e instalação. AF_12/2014_p</v>
          </cell>
          <cell r="C2979" t="str">
            <v>un</v>
          </cell>
          <cell r="D2979">
            <v>3.96</v>
          </cell>
        </row>
        <row r="2980">
          <cell r="A2980" t="str">
            <v>89393</v>
          </cell>
          <cell r="B2980" t="str">
            <v>Te, PVC, soldável, DN  20mm, instalado em ramal ou sub-ramal de água – fornecimento e instalação. AF_12/2014_p</v>
          </cell>
          <cell r="C2980" t="str">
            <v>un</v>
          </cell>
          <cell r="D2980">
            <v>5.74</v>
          </cell>
        </row>
        <row r="2981">
          <cell r="A2981" t="str">
            <v>89869</v>
          </cell>
          <cell r="B2981" t="str">
            <v>Te, PVC, soldável, DN  25mm, instalado em dreno de ar-condicionado – fornecimento e instalação. AF_12/2014_p</v>
          </cell>
          <cell r="C2981" t="str">
            <v>un</v>
          </cell>
          <cell r="D2981">
            <v>4.55</v>
          </cell>
        </row>
        <row r="2982">
          <cell r="A2982" t="str">
            <v>89617</v>
          </cell>
          <cell r="B2982" t="str">
            <v>Te, PVC, soldável, DN  25mm, instalado em prumada de água – fornecimento e instalação. AF_12/2014_p</v>
          </cell>
          <cell r="C2982" t="str">
            <v>un</v>
          </cell>
          <cell r="D2982">
            <v>3.8</v>
          </cell>
        </row>
        <row r="2983">
          <cell r="A2983" t="str">
            <v>89440</v>
          </cell>
          <cell r="B2983" t="str">
            <v>Te, PVC, soldável, DN  25mm, instalado em ramal de distribuição de água fornecimento e instalação. AF_12/2014_p</v>
          </cell>
          <cell r="C2983" t="str">
            <v>un</v>
          </cell>
          <cell r="D2983">
            <v>4.83</v>
          </cell>
        </row>
        <row r="2984">
          <cell r="A2984" t="str">
            <v>89395</v>
          </cell>
          <cell r="B2984" t="str">
            <v>Te, PVC, soldável, DN  25mm, instalado em ramal ou sub-ramal de água – fornecimento e instalação. AF_12/2014_p</v>
          </cell>
          <cell r="C2984" t="str">
            <v>un</v>
          </cell>
          <cell r="D2984">
            <v>6.89</v>
          </cell>
        </row>
        <row r="2985">
          <cell r="A2985" t="str">
            <v>89620</v>
          </cell>
          <cell r="B2985" t="str">
            <v>Te, PVC, soldável, DN  32mm, instalado em prumada de água – fornecimento e instalação. AF_12/2014_p</v>
          </cell>
          <cell r="C2985" t="str">
            <v>un</v>
          </cell>
          <cell r="D2985">
            <v>5.93</v>
          </cell>
        </row>
        <row r="2986">
          <cell r="A2986" t="str">
            <v>89443</v>
          </cell>
          <cell r="B2986" t="str">
            <v>Te, PVC, soldável, DN  32mm, instalado em ramal de distribuição de água fornecimento e instalação. AF_12/2014_p</v>
          </cell>
          <cell r="C2986" t="str">
            <v>un</v>
          </cell>
          <cell r="D2986">
            <v>7.09</v>
          </cell>
        </row>
        <row r="2987">
          <cell r="A2987" t="str">
            <v>89398</v>
          </cell>
          <cell r="B2987" t="str">
            <v>Te, PVC, soldável, DN  32mm, instalado em ramal ou sub-ramal de água – fornecimento e instalação. AF_12/2014_p</v>
          </cell>
          <cell r="C2987" t="str">
            <v>un</v>
          </cell>
          <cell r="D2987">
            <v>9.5399999999999991</v>
          </cell>
        </row>
        <row r="2988">
          <cell r="A2988" t="str">
            <v>89623</v>
          </cell>
          <cell r="B2988" t="str">
            <v>Te, PVC, soldável, DN  40mm, instalado em prumada de água – fornecimento e instalação. AF_12/2014_p</v>
          </cell>
          <cell r="C2988" t="str">
            <v>un</v>
          </cell>
          <cell r="D2988">
            <v>10.42</v>
          </cell>
        </row>
        <row r="2989">
          <cell r="A2989" t="str">
            <v>89625</v>
          </cell>
          <cell r="B2989" t="str">
            <v>Te, PVC, soldável, DN  50mm, instalado em prumada de água – fornecimento e instalação. AF_12/2014_p</v>
          </cell>
          <cell r="C2989" t="str">
            <v>un</v>
          </cell>
          <cell r="D2989">
            <v>12.55</v>
          </cell>
        </row>
        <row r="2990">
          <cell r="A2990" t="str">
            <v>89628</v>
          </cell>
          <cell r="B2990" t="str">
            <v>Te, PVC, soldável, DN  60mm, instalado em prumada de água – fornecimento e instalação. AF_12/2014_p</v>
          </cell>
          <cell r="C2990" t="str">
            <v>un</v>
          </cell>
          <cell r="D2990">
            <v>26.61</v>
          </cell>
        </row>
        <row r="2991">
          <cell r="A2991" t="str">
            <v>89629</v>
          </cell>
          <cell r="B2991" t="str">
            <v>Te, PVC, soldável, DN  75mm, instalado em prumada de água – fornecimento e instalação. AF_12/2014_p</v>
          </cell>
          <cell r="C2991" t="str">
            <v>un</v>
          </cell>
          <cell r="D2991">
            <v>47.48</v>
          </cell>
        </row>
        <row r="2992">
          <cell r="A2992" t="str">
            <v>89631</v>
          </cell>
          <cell r="B2992" t="str">
            <v>Te, PVC, soldável, DN  85mm, instalado em prumada de água – fornecimento e instalação. AF_12/2014_p</v>
          </cell>
          <cell r="C2992" t="str">
            <v>un</v>
          </cell>
          <cell r="D2992">
            <v>70.150000000000006</v>
          </cell>
        </row>
        <row r="2993">
          <cell r="A2993" t="str">
            <v>89191</v>
          </cell>
          <cell r="B2993" t="str">
            <v>Transporte horizontal, lata de 18 l, carrinho plataforma, 100m. AF_06/2014</v>
          </cell>
          <cell r="C2993" t="str">
            <v>un</v>
          </cell>
          <cell r="D2993">
            <v>0.6</v>
          </cell>
        </row>
        <row r="2994">
          <cell r="A2994" t="str">
            <v>89188</v>
          </cell>
          <cell r="B2994" t="str">
            <v>Transporte horizontal, lata de 18 l, carrinho plataforma, 30m. AF_06/2014</v>
          </cell>
          <cell r="C2994" t="str">
            <v>un</v>
          </cell>
          <cell r="D2994">
            <v>0.28999999999999998</v>
          </cell>
        </row>
        <row r="2995">
          <cell r="A2995" t="str">
            <v>89189</v>
          </cell>
          <cell r="B2995" t="str">
            <v>Transporte horizontal, lata de 18 l, carrinho plataforma, 50m. AF_06/2014</v>
          </cell>
          <cell r="C2995" t="str">
            <v>un</v>
          </cell>
          <cell r="D2995">
            <v>0.37</v>
          </cell>
        </row>
        <row r="2996">
          <cell r="A2996" t="str">
            <v>89190</v>
          </cell>
          <cell r="B2996" t="str">
            <v>Transporte horizontal, lata de 18 l, carrinho plataforma, 75m. AF_06/2014</v>
          </cell>
          <cell r="C2996" t="str">
            <v>un</v>
          </cell>
          <cell r="D2996">
            <v>0.49</v>
          </cell>
        </row>
        <row r="2997">
          <cell r="A2997" t="str">
            <v>89187</v>
          </cell>
          <cell r="B2997" t="str">
            <v>Transporte horizontal, sacos 20 kg, carrinho plataforma, 100m. AF_06/2014</v>
          </cell>
          <cell r="C2997" t="str">
            <v>t</v>
          </cell>
          <cell r="D2997">
            <v>19.57</v>
          </cell>
        </row>
        <row r="2998">
          <cell r="A2998" t="str">
            <v>89178</v>
          </cell>
          <cell r="B2998" t="str">
            <v>Transporte horizontal, sacos 20 kg, carrinho plataforma, 30m. AF_06/2014</v>
          </cell>
          <cell r="C2998" t="str">
            <v>t</v>
          </cell>
          <cell r="D2998">
            <v>9.2100000000000009</v>
          </cell>
        </row>
        <row r="2999">
          <cell r="A2999" t="str">
            <v>89181</v>
          </cell>
          <cell r="B2999" t="str">
            <v>Transporte horizontal, sacos 20 kg, carrinho plataforma, 50m. AF_06/2014</v>
          </cell>
          <cell r="C2999" t="str">
            <v>t</v>
          </cell>
          <cell r="D2999">
            <v>12.66</v>
          </cell>
        </row>
        <row r="3000">
          <cell r="A3000" t="str">
            <v>89184</v>
          </cell>
          <cell r="B3000" t="str">
            <v>Transporte horizontal, sacos 20 kg, carrinho plataforma, 75m. AF_06/2014</v>
          </cell>
          <cell r="C3000" t="str">
            <v>t</v>
          </cell>
          <cell r="D3000">
            <v>16.11</v>
          </cell>
        </row>
        <row r="3001">
          <cell r="A3001" t="str">
            <v>89194</v>
          </cell>
          <cell r="B3001" t="str">
            <v>Transporte horizontal, sacos 20 kg, manual, 30m. AF_06/2014</v>
          </cell>
          <cell r="C3001" t="str">
            <v>t</v>
          </cell>
          <cell r="D3001">
            <v>42.6</v>
          </cell>
        </row>
        <row r="3002">
          <cell r="A3002" t="str">
            <v>89186</v>
          </cell>
          <cell r="B3002" t="str">
            <v>Transporte horizontal, sacos 30 kg, carrinho plataforma, 100m. AF_06/2014</v>
          </cell>
          <cell r="C3002" t="str">
            <v>t</v>
          </cell>
          <cell r="D3002">
            <v>17.27</v>
          </cell>
        </row>
        <row r="3003">
          <cell r="A3003" t="str">
            <v>89177</v>
          </cell>
          <cell r="B3003" t="str">
            <v>Transporte horizontal, sacos 30 kg, carrinho plataforma, 30m. AF_06/2014</v>
          </cell>
          <cell r="C3003" t="str">
            <v>t</v>
          </cell>
          <cell r="D3003">
            <v>8.0500000000000007</v>
          </cell>
        </row>
        <row r="3004">
          <cell r="A3004" t="str">
            <v>89180</v>
          </cell>
          <cell r="B3004" t="str">
            <v>Transporte horizontal, sacos 30 kg, carrinho plataforma, 50m. AF_06/2014</v>
          </cell>
          <cell r="C3004" t="str">
            <v>t</v>
          </cell>
          <cell r="D3004">
            <v>10.36</v>
          </cell>
        </row>
        <row r="3005">
          <cell r="A3005" t="str">
            <v>89183</v>
          </cell>
          <cell r="B3005" t="str">
            <v>Transporte horizontal, sacos 30 kg, carrinho plataforma, 75m. AF_06/2014</v>
          </cell>
          <cell r="C3005" t="str">
            <v>t</v>
          </cell>
          <cell r="D3005">
            <v>13.81</v>
          </cell>
        </row>
        <row r="3006">
          <cell r="A3006" t="str">
            <v>89193</v>
          </cell>
          <cell r="B3006" t="str">
            <v>Transporte horizontal, sacos 30 kg, manual, 30m. AF_06/2014</v>
          </cell>
          <cell r="C3006" t="str">
            <v>t</v>
          </cell>
          <cell r="D3006">
            <v>28.78</v>
          </cell>
        </row>
        <row r="3007">
          <cell r="A3007" t="str">
            <v>89185</v>
          </cell>
          <cell r="B3007" t="str">
            <v>Transporte horizontal, sacos 50 kg, carrinho plataforma, 100m. AF_06/2014</v>
          </cell>
          <cell r="C3007" t="str">
            <v>t</v>
          </cell>
          <cell r="D3007">
            <v>16.11</v>
          </cell>
        </row>
        <row r="3008">
          <cell r="A3008" t="str">
            <v>89176</v>
          </cell>
          <cell r="B3008" t="str">
            <v>Transporte horizontal, sacos 50 kg, carrinho plataforma, 30m. AF_06/2014</v>
          </cell>
          <cell r="C3008" t="str">
            <v>t</v>
          </cell>
          <cell r="D3008">
            <v>5.75</v>
          </cell>
        </row>
        <row r="3009">
          <cell r="A3009" t="str">
            <v>87471</v>
          </cell>
          <cell r="B3009" t="str">
            <v>Alvenaria de vedação de blocos cerâmicos furados na vertical de 9x19x3 9cm (espessura 9cm) de paredes com área líquida menor que 6m² sem vãos e argamassa de assentamento com preparo em betoneira. af_06/2014</v>
          </cell>
          <cell r="C3009" t="str">
            <v>m²</v>
          </cell>
          <cell r="D3009">
            <v>35.590000000000003</v>
          </cell>
        </row>
        <row r="3010">
          <cell r="A3010" t="str">
            <v>87472</v>
          </cell>
          <cell r="B3010" t="str">
            <v>Alvenaria de vedação de blocos cerâmicos furados na vertical de 9x19x3 9cm (espessura 9cm) de paredes com área líquida menor que 6m² sem vãos e argamassa de assentamento com preparo manual. af_06/2014</v>
          </cell>
          <cell r="C3010" t="str">
            <v>m²</v>
          </cell>
          <cell r="D3010">
            <v>36.28</v>
          </cell>
        </row>
        <row r="3011">
          <cell r="A3011" t="str">
            <v>87473</v>
          </cell>
          <cell r="B3011" t="str">
            <v>Alvenaria de vedação de blocos cerâmicos furados na vertical de 14x19x 39cm (espessura 14cm) de paredes com área líquida menor que 6m² sem vãos e argamassa de assentamento com preparo em betoneira. af_06/2014</v>
          </cell>
          <cell r="C3011" t="str">
            <v>m²</v>
          </cell>
          <cell r="D3011">
            <v>48.97</v>
          </cell>
        </row>
        <row r="3012">
          <cell r="A3012" t="str">
            <v>87474</v>
          </cell>
          <cell r="B3012" t="str">
            <v>Alvenaria de vedação de blocos cerâmicos furados na vertical de 14x19x 39cm (espessura 14cm) de paredes com área líquida menor que 6m² sem vãos e argamassa de assentamento com preparo manual. af_06/2014</v>
          </cell>
          <cell r="C3012" t="str">
            <v>m²</v>
          </cell>
          <cell r="D3012">
            <v>49.75</v>
          </cell>
        </row>
        <row r="3013">
          <cell r="A3013" t="str">
            <v>87475</v>
          </cell>
          <cell r="B3013" t="str">
            <v>Alvenaria de vedação de blocos cerâmicos furados na vertical de 19x19x 39cm (espessura 19cm) de paredes com área líquida menor que 6m² sem vãos e argamassa de assentamento com preparo em betoneira. af_06/2014</v>
          </cell>
          <cell r="C3013" t="str">
            <v>m²</v>
          </cell>
          <cell r="D3013">
            <v>57.78</v>
          </cell>
        </row>
        <row r="3014">
          <cell r="A3014" t="str">
            <v>87476</v>
          </cell>
          <cell r="B3014" t="str">
            <v>Alvenaria de vedação de blocos cerâmicos furados na vertical de 19x19x 39cm (espessura 19cm) de paredes com área líquida menor que 6m² sem vãos e argamassa de assentamento com preparo manual. af_06/2014</v>
          </cell>
          <cell r="C3014" t="str">
            <v>m²</v>
          </cell>
          <cell r="D3014">
            <v>58.69</v>
          </cell>
        </row>
        <row r="3015">
          <cell r="A3015" t="str">
            <v>87477</v>
          </cell>
          <cell r="B3015" t="str">
            <v>Alvenaria de vedação de blocos cerâmicos furados na vertical de 9x19x3 9cm (espessura 9cm) de paredes com área líquida maior ou igual a 6m² sem vãos e argamassa de assentamento com preparo em betoneira. af_06/20 14</v>
          </cell>
          <cell r="C3015" t="str">
            <v>m²</v>
          </cell>
          <cell r="D3015">
            <v>32.659999999999997</v>
          </cell>
        </row>
        <row r="3016">
          <cell r="A3016" t="str">
            <v>87478</v>
          </cell>
          <cell r="B3016" t="str">
            <v>Alvenaria de vedação de blocos cerâmicos furados na vertical de 9x19x3 9cm (espessura 9cm) de paredes com área líquida maior ou igual a 6m² sem vãos e argamassa de assentamento com preparo manual. af_06/2014</v>
          </cell>
          <cell r="C3016" t="str">
            <v>m²</v>
          </cell>
          <cell r="D3016">
            <v>33.340000000000003</v>
          </cell>
        </row>
        <row r="3017">
          <cell r="A3017" t="str">
            <v>87479</v>
          </cell>
          <cell r="B3017" t="str">
            <v>Alvenaria de vedação de blocos cerâmicos furados na vertical de 14x19x 39cm (espessura 14cm) de paredes com área líquida maior ou igual a 6m² sem vãos e argamassa de assentamento com preparo em betoneira. af_06/ 2014</v>
          </cell>
          <cell r="C3017" t="str">
            <v>m²</v>
          </cell>
          <cell r="D3017">
            <v>45.46</v>
          </cell>
        </row>
        <row r="3018">
          <cell r="A3018" t="str">
            <v>87480</v>
          </cell>
          <cell r="B3018" t="str">
            <v>Alvenaria de vedação de blocos cerâmicos furados na vertical de 14x19x 39cm (espessura 14cm) de paredes com área líquida maior ou igual a 6m² sem vãos e argamassa de assentamento com preparo manual. af_06/2014</v>
          </cell>
          <cell r="C3018" t="str">
            <v>m²</v>
          </cell>
          <cell r="D3018">
            <v>46.24</v>
          </cell>
        </row>
        <row r="3019">
          <cell r="A3019" t="str">
            <v>87481</v>
          </cell>
          <cell r="B3019" t="str">
            <v>Alvenaria de vedação de blocos cerâmicos furados na vertical de 19x19x 39cm (espessura 19cm) de paredes com área líquida maior ou igual a 6m² sem vãos e argamassa de assentamento com preparo em betoneira. af_06/ 2014</v>
          </cell>
          <cell r="C3019" t="str">
            <v>m²</v>
          </cell>
          <cell r="D3019">
            <v>54.29</v>
          </cell>
        </row>
        <row r="3020">
          <cell r="A3020" t="str">
            <v>87482</v>
          </cell>
          <cell r="B3020" t="str">
            <v>Alvenaria de vedação de blocos cerâmicos furados na vertical de 19x19x 39cm (espessura 19cm) de paredes com área líquida maior ou igual a 6m² sem vãos e argamassa de assentamento com preparo manual. af_06/2014</v>
          </cell>
          <cell r="C3020" t="str">
            <v>m²</v>
          </cell>
          <cell r="D3020">
            <v>55.21</v>
          </cell>
        </row>
        <row r="3021">
          <cell r="A3021" t="str">
            <v>87483</v>
          </cell>
          <cell r="B3021" t="str">
            <v>Alvenaria de vedação de blocos cerâmicos furados na vertical de 9x19x3 9cm (espessura 9cm) de paredes com área líquida menor que 6m² com vãos e argamassa de assentamento com preparo em betoneira. af_06/2014</v>
          </cell>
          <cell r="C3021" t="str">
            <v>m²</v>
          </cell>
          <cell r="D3021">
            <v>39.89</v>
          </cell>
        </row>
        <row r="3022">
          <cell r="A3022" t="str">
            <v>87484</v>
          </cell>
          <cell r="B3022" t="str">
            <v>Alvenaria de vedação de blocos cerâmicos furados na vertical de 9x19x3 9cm (espessura 9cm) de paredes com área líquida menor que 6m² com vãos e argamassa de assentamento com preparo manual. af_06/2014</v>
          </cell>
          <cell r="C3022" t="str">
            <v>m²</v>
          </cell>
          <cell r="D3022">
            <v>40.58</v>
          </cell>
        </row>
        <row r="3023">
          <cell r="A3023" t="str">
            <v>87485</v>
          </cell>
          <cell r="B3023" t="str">
            <v>Alvenaria de vedação de blocos cerâmicos furados na vertical de 14x19x 39cm (espessura 14cm) de paredes com área líquida menor que 6m² com vãos e argamassa de assentamento com preparo em betoneira. af_06/2014</v>
          </cell>
          <cell r="C3023" t="str">
            <v>m²</v>
          </cell>
          <cell r="D3023">
            <v>53.39</v>
          </cell>
        </row>
        <row r="3024">
          <cell r="A3024" t="str">
            <v>87487</v>
          </cell>
          <cell r="B3024" t="str">
            <v>Alvenaria de vedação de blocos cerâmicos furados na vertical de 19x19x 39cm (espessura 19cm) de paredes com área líquida menor que 6m² com vãos e argamassa de assentamento com preparo em betoneira. af_06/2014</v>
          </cell>
          <cell r="C3024" t="str">
            <v>m²</v>
          </cell>
          <cell r="D3024">
            <v>62.11</v>
          </cell>
        </row>
        <row r="3025">
          <cell r="A3025" t="str">
            <v>87488</v>
          </cell>
          <cell r="B3025" t="str">
            <v>Alvenaria de vedação de blocos cerâmicos furados na vertical de 19x19x 39cm (espessura 19cm) de paredes com área líquida menor que 6m² com vãos e argamassa de assentamento com preparo manual. af_06/2014</v>
          </cell>
          <cell r="C3025" t="str">
            <v>m²</v>
          </cell>
          <cell r="D3025">
            <v>63.02</v>
          </cell>
        </row>
        <row r="3026">
          <cell r="A3026" t="str">
            <v>87489</v>
          </cell>
          <cell r="B3026" t="str">
            <v>Alvenaria de vedação de blocos cerâmicos furados na vertical de 9x19x3 9cm (espessura 9cm) de paredes com área líquida maior ou igual a 6m² c om vãos e argamassa de assentamento com preparo em betoneira. af_06/20 14</v>
          </cell>
          <cell r="C3026" t="str">
            <v>m²</v>
          </cell>
          <cell r="D3026">
            <v>35.18</v>
          </cell>
        </row>
        <row r="3027">
          <cell r="A3027" t="str">
            <v>87490</v>
          </cell>
          <cell r="B3027" t="str">
            <v>Alvenaria de vedação de blocos cerâmicos furados na vertical de 9x19x3 9cm (espessura 9cm) de paredes com área líquida maior ou igual a 6m² c om vãos e argamassa de assentamento com preparo manual. af_06/2014</v>
          </cell>
          <cell r="C3027" t="str">
            <v>m²</v>
          </cell>
          <cell r="D3027">
            <v>35.869999999999997</v>
          </cell>
        </row>
        <row r="3028">
          <cell r="A3028" t="str">
            <v>87491</v>
          </cell>
          <cell r="B3028" t="str">
            <v>Alvenaria de vedação de blocos cerâmicos furados na vertical de 14x19x 39cm (espessura 14cm) de paredes com área líquida maior ou igual a 6m² com vãos e argamassa de assentamento com preparo em betoneira. af_06/ 2014</v>
          </cell>
          <cell r="C3028" t="str">
            <v>m²</v>
          </cell>
          <cell r="D3028">
            <v>48.1</v>
          </cell>
        </row>
        <row r="3029">
          <cell r="A3029" t="str">
            <v>87492</v>
          </cell>
          <cell r="B3029" t="str">
            <v>Alvenaria de vedação de blocos cerâmicos furados na vertical de 14x19x 39cm (espessura 14cm) de paredes com área líquida maior ou igual a 6m² com vãos e argamassa de assentamento com preparo manual. af_06/2014</v>
          </cell>
          <cell r="C3029" t="str">
            <v>m²</v>
          </cell>
          <cell r="D3029">
            <v>48.89</v>
          </cell>
        </row>
        <row r="3030">
          <cell r="A3030" t="str">
            <v>87493</v>
          </cell>
          <cell r="B3030" t="str">
            <v>Alvenaria de vedação de blocos cerâmicos furados na vertical de 19x19x 39cm (espessura 19cm) de paredes com área líquida maior ou igual a 6m² com vãos e argamassa de assentamento com preparo em betoneira. af_06/ 2014</v>
          </cell>
          <cell r="C3030" t="str">
            <v>m²</v>
          </cell>
          <cell r="D3030">
            <v>57.04</v>
          </cell>
        </row>
        <row r="3031">
          <cell r="A3031" t="str">
            <v>87494</v>
          </cell>
          <cell r="B3031" t="str">
            <v>Alvenaria de vedação de blocos cerâmicos furados na vertical de 19x19x 39cm (espessura 19cm) de paredes com área líquida maior ou igual a 6m² com vãos e argamassa de assentamento com preparo manual. af_06/2014</v>
          </cell>
          <cell r="C3031" t="str">
            <v>m²</v>
          </cell>
          <cell r="D3031">
            <v>57.96</v>
          </cell>
        </row>
        <row r="3032">
          <cell r="A3032" t="str">
            <v>90112</v>
          </cell>
          <cell r="B3032" t="str">
            <v>Alvenaria de vedação de blocos cerâmicos furados na vertical de 14x19x 39cm (espessura 14cm) de paredes com área líquida menor que 6m2 com vãos e argamassa de assentamento com preparo manual. af_06/2014</v>
          </cell>
          <cell r="C3032" t="str">
            <v>m²</v>
          </cell>
          <cell r="D3032">
            <v>54.17</v>
          </cell>
        </row>
        <row r="3033">
          <cell r="A3033" t="str">
            <v>89462</v>
          </cell>
          <cell r="B3033" t="str">
            <v>Alvenaria de blocos de concreto estrutural 14x19x29 cm, (espessura 14 cm), fbk = 4,5 mpa, para paredes com área líquida menor que 6m², sem vãos, utilizando palheta. AF_12/2014</v>
          </cell>
          <cell r="C3033" t="str">
            <v>m²</v>
          </cell>
          <cell r="D3033">
            <v>57.39</v>
          </cell>
        </row>
        <row r="3034">
          <cell r="A3034" t="str">
            <v>89477</v>
          </cell>
          <cell r="B3034" t="str">
            <v>Alvenaria de blocos de concreto estrutural 14x19x39 cm, (espessura 14 cm) fbk = 14 mpa, para paredes com área líquida maior ou igual a 6m², com vãos, utilizando colher de pedreiro. AF_12/2014</v>
          </cell>
          <cell r="C3034" t="str">
            <v>m²</v>
          </cell>
          <cell r="D3034">
            <v>71.64</v>
          </cell>
        </row>
        <row r="3035">
          <cell r="A3035" t="str">
            <v>89460</v>
          </cell>
          <cell r="B3035" t="str">
            <v>Alvenaria de blocos de concreto estrutural 14x19x39 cm, (espessura 14 cm) fbk = 14 mpa, para paredes com área líquida maior ou igual a 6m², com vãos, utilizando palheta. AF_12/2014</v>
          </cell>
          <cell r="C3035" t="str">
            <v>m²</v>
          </cell>
          <cell r="D3035">
            <v>61.68</v>
          </cell>
        </row>
        <row r="3036">
          <cell r="A3036" t="str">
            <v>89473</v>
          </cell>
          <cell r="B3036" t="str">
            <v>Alvenaria de blocos de concreto estrutural 14x19x39 cm, (espessura 14 cm) fbk = 14 mpa, para paredes com área líquida maior ou igual a 6m², sem vãos, utilizando colher de pedreiro. AF_12/2014</v>
          </cell>
          <cell r="C3036" t="str">
            <v>m²</v>
          </cell>
          <cell r="D3036">
            <v>67.709999999999994</v>
          </cell>
        </row>
        <row r="3037">
          <cell r="A3037" t="str">
            <v>89456</v>
          </cell>
          <cell r="B3037" t="str">
            <v>Alvenaria de blocos de concreto estrutural 14x19x39 cm, (espessura 14 cm) fbk = 14 mpa, para paredes com área líquida maior ou igual a 6m², sem vãos, utilizando palheta. AF_12/2014</v>
          </cell>
          <cell r="C3037" t="str">
            <v>m²</v>
          </cell>
          <cell r="D3037">
            <v>59.17</v>
          </cell>
        </row>
        <row r="3038">
          <cell r="A3038" t="str">
            <v>89476</v>
          </cell>
          <cell r="B3038" t="str">
            <v>Alvenaria de blocos de concreto estrutural 14x19x39 cm, (espessura 14 cm) fbk = 14 mpa, para paredes com área líquida menor que 6m², com vãos, utilizando colher de pedreiro. AF_12/2014</v>
          </cell>
          <cell r="C3038" t="str">
            <v>m²</v>
          </cell>
          <cell r="D3038">
            <v>76.89</v>
          </cell>
        </row>
        <row r="3039">
          <cell r="A3039" t="str">
            <v>89459</v>
          </cell>
          <cell r="B3039" t="str">
            <v>Alvenaria de blocos de concreto estrutural 14x19x39 cm, (espessura 14 cm) fbk = 14 mpa, para paredes com área líquida menor que 6m², com vãos, utilizando palheta. AF_12/2014</v>
          </cell>
          <cell r="C3039" t="str">
            <v>m²</v>
          </cell>
          <cell r="D3039">
            <v>66.03</v>
          </cell>
        </row>
        <row r="3040">
          <cell r="A3040" t="str">
            <v>89472</v>
          </cell>
          <cell r="B3040" t="str">
            <v>Alvenaria de blocos de concreto estrutural 14x19x39 cm, (espessura 14 cm) fbk = 14 mpa, para paredes com área líquida menor que 6m², sem vãos, utilizando colher de pedreiro. AF_12/2014</v>
          </cell>
          <cell r="C3040" t="str">
            <v>m²</v>
          </cell>
          <cell r="D3040">
            <v>70.239999999999995</v>
          </cell>
        </row>
        <row r="3041">
          <cell r="A3041" t="str">
            <v>89455</v>
          </cell>
          <cell r="B3041" t="str">
            <v>Alvenaria de blocos de concreto estrutural 14x19x39 cm, (espessura 14 cm) fbk = 14 mpa, para paredes com área líquida menor que 6m², sem vãos, utilizando palheta. AF_12/2014</v>
          </cell>
          <cell r="C3041" t="str">
            <v>m²</v>
          </cell>
          <cell r="D3041">
            <v>61.84</v>
          </cell>
        </row>
        <row r="3042">
          <cell r="A3042" t="str">
            <v>89475</v>
          </cell>
          <cell r="B3042" t="str">
            <v>Alvenaria de blocos de concreto estrutural 14x19x39 cm, (espessura 14 cm), fbk = 4,5 mpa, para paredes com área líquida maior ou igual a 6m², com vãos, utilizando colher de pedreiro. AF_12/2014</v>
          </cell>
          <cell r="C3042" t="str">
            <v>m²</v>
          </cell>
          <cell r="D3042">
            <v>59.18</v>
          </cell>
        </row>
        <row r="3043">
          <cell r="A3043" t="str">
            <v>89458</v>
          </cell>
          <cell r="B3043" t="str">
            <v>Alvenaria de blocos de concreto estrutural 14x19x39 cm, (espessura 14 cm), fbk = 4,5 mpa, para paredes com área líquida maior ou igual a 6m², com vãos, utilizando palheta. AF_12/2014</v>
          </cell>
          <cell r="C3043" t="str">
            <v>m²</v>
          </cell>
          <cell r="D3043">
            <v>49.34</v>
          </cell>
        </row>
        <row r="3044">
          <cell r="A3044" t="str">
            <v>89471</v>
          </cell>
          <cell r="B3044" t="str">
            <v>Alvenaria de blocos de concreto estrutural 14x19x39 cm, (espessura 14 cm), fbk = 4,5 mpa, para paredes com área líquida maior ou igual a 6m², sem vãos, utilizando colher de pedreiro. AF_12/2014</v>
          </cell>
          <cell r="C3044" t="str">
            <v>m²</v>
          </cell>
          <cell r="D3044">
            <v>56.27</v>
          </cell>
        </row>
        <row r="3045">
          <cell r="A3045" t="str">
            <v>89454</v>
          </cell>
          <cell r="B3045" t="str">
            <v>Alvenaria de blocos de concreto estrutural 14x19x39 cm, (espessura 14 cm), fbk = 4,5 mpa, para paredes com área líquida maior ou igual a 6m², sem vãos, utilizando palheta. AF_12/2014</v>
          </cell>
          <cell r="C3045" t="str">
            <v>m²</v>
          </cell>
          <cell r="D3045">
            <v>47.71</v>
          </cell>
        </row>
        <row r="3046">
          <cell r="A3046" t="str">
            <v>89474</v>
          </cell>
          <cell r="B3046" t="str">
            <v>Alvenaria de blocos de concreto estrutural 14x19x39 cm, (espessura 14 cm), fbk = 4,5 mpa, para paredes com área líquida menor que 6m², com vãos, utilizando colher de pedreiro. AF_12/2014</v>
          </cell>
          <cell r="C3046" t="str">
            <v>m²</v>
          </cell>
          <cell r="D3046">
            <v>63.75</v>
          </cell>
        </row>
        <row r="3047">
          <cell r="A3047" t="str">
            <v>89457</v>
          </cell>
          <cell r="B3047" t="str">
            <v>Alvenaria de blocos de concreto estrutural 14x19x39 cm, (espessura 14 cm), fbk = 4,5 mpa, para paredes com área líquida menor que 6m², com vãos, utilizando palheta. AF_12/2014</v>
          </cell>
          <cell r="C3047" t="str">
            <v>m²</v>
          </cell>
          <cell r="D3047">
            <v>52.86</v>
          </cell>
        </row>
        <row r="3048">
          <cell r="A3048" t="str">
            <v>89470</v>
          </cell>
          <cell r="B3048" t="str">
            <v>Alvenaria de blocos de concreto estrutural 14x19x39 cm, (espessura 14 cm), fbk = 4,5 mpa, para paredes com área líquida menor que 6m², sem vãos, utilizando colher de pedreiro. AF_12/2014</v>
          </cell>
          <cell r="C3048" t="str">
            <v>m²</v>
          </cell>
          <cell r="D3048">
            <v>58.49</v>
          </cell>
        </row>
        <row r="3049">
          <cell r="A3049" t="str">
            <v>89453</v>
          </cell>
          <cell r="B3049" t="str">
            <v>Alvenaria de blocos de concreto estrutural 14x19x39 cm, (espessura 14 cm), fbk = 4,5 mpa, para paredes com área líquida menor que 6m², sem vãos, utilizando palheta. AF_12/2014</v>
          </cell>
          <cell r="C3049" t="str">
            <v>m²</v>
          </cell>
          <cell r="D3049">
            <v>49.92</v>
          </cell>
        </row>
        <row r="3050">
          <cell r="A3050" t="str">
            <v>87430</v>
          </cell>
          <cell r="B3050" t="str">
            <v>Aplicação de gesso projetado com equipamento de projeção em paredes de ambientes de área entre 5m² e 10m², desempenado (sem taliscas), espessura de 0,5cm. AF_06/2014</v>
          </cell>
          <cell r="C3050" t="str">
            <v>m²</v>
          </cell>
          <cell r="D3050">
            <v>10.42</v>
          </cell>
        </row>
        <row r="3051">
          <cell r="A3051" t="str">
            <v>87433</v>
          </cell>
          <cell r="B3051" t="str">
            <v>Aplicação de gesso projetado com equipamento de projeção em paredes de ambientes de área entre 5m² e 10m², desempenado (sem taliscas), espessura de 1,0cm. AF_06/2014</v>
          </cell>
          <cell r="C3051" t="str">
            <v>m²</v>
          </cell>
          <cell r="D3051">
            <v>15.28</v>
          </cell>
        </row>
        <row r="3052">
          <cell r="A3052" t="str">
            <v>87436</v>
          </cell>
          <cell r="B3052" t="str">
            <v>Aplicação de gesso projetado com equipamento de projeção em paredes de ambientes de área entre 5m² e 10m², sarrafeado (com taliscas), espessura de 1,0cm. AF_06/2014</v>
          </cell>
          <cell r="C3052" t="str">
            <v>m²</v>
          </cell>
          <cell r="D3052">
            <v>17.29</v>
          </cell>
        </row>
        <row r="3053">
          <cell r="A3053" t="str">
            <v>87439</v>
          </cell>
          <cell r="B3053" t="str">
            <v>Aplicação de gesso projetado com equipamento de projeção em paredes de ambientes de área entre 5m² e 10m², sarrafeado (com taliscas), espessura de 1,5cm. AF_06/2014</v>
          </cell>
          <cell r="C3053" t="str">
            <v>m²</v>
          </cell>
          <cell r="D3053">
            <v>21.41</v>
          </cell>
        </row>
        <row r="3054">
          <cell r="A3054" t="str">
            <v>87429</v>
          </cell>
          <cell r="B3054" t="str">
            <v>Aplicação de gesso projetado com equipamento de projeção em paredes de ambientes de área maior que 10m², desempenado (sem taliscas), espessura de 0,5cm. AF_06/2014</v>
          </cell>
          <cell r="C3054" t="str">
            <v>m²</v>
          </cell>
          <cell r="D3054">
            <v>10.17</v>
          </cell>
        </row>
        <row r="3055">
          <cell r="A3055" t="str">
            <v>87432</v>
          </cell>
          <cell r="B3055" t="str">
            <v>Aplicação de gesso projetado com equipamento de projeção em paredes de ambientes de área maior que 10m², desempenado (sem taliscas), espessura de 1,0cm. AF_06/2014</v>
          </cell>
          <cell r="C3055" t="str">
            <v>m²</v>
          </cell>
          <cell r="D3055">
            <v>14.77</v>
          </cell>
        </row>
        <row r="3056">
          <cell r="A3056" t="str">
            <v>87435</v>
          </cell>
          <cell r="B3056" t="str">
            <v>Aplicação de gesso projetado com equipamento de projeção em paredes de ambientes de área maior que 10m², sarrafeado (com taliscas), espessura de 1,0cm. AF_06/2014</v>
          </cell>
          <cell r="C3056" t="str">
            <v>m²</v>
          </cell>
          <cell r="D3056">
            <v>16.41</v>
          </cell>
        </row>
        <row r="3057">
          <cell r="A3057" t="str">
            <v>87438</v>
          </cell>
          <cell r="B3057" t="str">
            <v>Aplicação de gesso projetado com equipamento de projeção em paredes de ambientes de área maior que 10m², sarrafeado (com taliscas), espessura de 1,5cm. AF_06/2014</v>
          </cell>
          <cell r="C3057" t="str">
            <v>m²</v>
          </cell>
          <cell r="D3057">
            <v>20.29</v>
          </cell>
        </row>
        <row r="3058">
          <cell r="A3058" t="str">
            <v>87431</v>
          </cell>
          <cell r="B3058" t="str">
            <v>Aplicação de gesso projetado com equipamento de projeção em paredes de ambientes de área menor que 5m², desempenado (sem taliscas), espessura de 0,5cm. AF_06/2014</v>
          </cell>
          <cell r="C3058" t="str">
            <v>m²</v>
          </cell>
          <cell r="D3058">
            <v>10.55</v>
          </cell>
        </row>
        <row r="3059">
          <cell r="A3059" t="str">
            <v>87434</v>
          </cell>
          <cell r="B3059" t="str">
            <v>Aplicação de gesso projetado com equipamento de projeção em paredes de ambientes de área menor que 5m², desempenado (sem taliscas), espessura de 1,0cm. AF_06/2014</v>
          </cell>
          <cell r="C3059" t="str">
            <v>m²</v>
          </cell>
          <cell r="D3059">
            <v>15.66</v>
          </cell>
        </row>
        <row r="3060">
          <cell r="A3060" t="str">
            <v>87437</v>
          </cell>
          <cell r="B3060" t="str">
            <v>Aplicação de gesso projetado com equipamento de projeção em paredes de ambientes de área menor que 5m², sarrafeado (com taliscas), espessura de 1,0cm. AF_06/2014</v>
          </cell>
          <cell r="C3060" t="str">
            <v>m²</v>
          </cell>
          <cell r="D3060">
            <v>17.920000000000002</v>
          </cell>
        </row>
        <row r="3061">
          <cell r="A3061" t="str">
            <v>87440</v>
          </cell>
          <cell r="B3061" t="str">
            <v>Aplicação de gesso projetado com equipamento de projeção em paredes de ambientes de área menor que 5m², sarrafeado (com taliscas), espessura de 1,5cm. AF_06/2014</v>
          </cell>
          <cell r="C3061" t="str">
            <v>m²</v>
          </cell>
          <cell r="D3061">
            <v>21.92</v>
          </cell>
        </row>
        <row r="3062">
          <cell r="A3062" t="str">
            <v>88626</v>
          </cell>
          <cell r="B3062" t="str">
            <v>Argamassa traço 1:0,5:4,5 (cimento, cal e areia média), preparo mecânico com betoneira 400 l. AF_08/2014</v>
          </cell>
          <cell r="C3062" t="str">
            <v>m³</v>
          </cell>
          <cell r="D3062">
            <v>302.24</v>
          </cell>
        </row>
        <row r="3063">
          <cell r="A3063" t="str">
            <v>88629</v>
          </cell>
          <cell r="B3063" t="str">
            <v>Argamassa traço 1:3 (cimento e areia média), preparo manual. AF_08/2014</v>
          </cell>
          <cell r="C3063" t="str">
            <v>m³</v>
          </cell>
          <cell r="D3063">
            <v>369.25</v>
          </cell>
        </row>
        <row r="3064">
          <cell r="A3064" t="str">
            <v>88628</v>
          </cell>
          <cell r="B3064" t="str">
            <v>Argamassa traço 1:3 (cimento e areia média), preparo mecânico com betoneira 400 l. AF_08/2014</v>
          </cell>
          <cell r="C3064" t="str">
            <v>m³</v>
          </cell>
          <cell r="D3064">
            <v>313.42</v>
          </cell>
        </row>
        <row r="3065">
          <cell r="A3065" t="str">
            <v>88631</v>
          </cell>
          <cell r="B3065" t="str">
            <v>Argamassa traço 1:4 (cimento e areia média), preparo manual. AF_08/2014</v>
          </cell>
          <cell r="C3065" t="str">
            <v>m³</v>
          </cell>
          <cell r="D3065">
            <v>331.06</v>
          </cell>
        </row>
        <row r="3066">
          <cell r="A3066" t="str">
            <v>88630</v>
          </cell>
          <cell r="B3066" t="str">
            <v>Argamassa traço 1:4 (cimento e areia média), preparo mecânico com betoneira 400 l. AF_08/2014</v>
          </cell>
          <cell r="C3066" t="str">
            <v>m³</v>
          </cell>
          <cell r="D3066">
            <v>273.35000000000002</v>
          </cell>
        </row>
        <row r="3067">
          <cell r="A3067" t="str">
            <v>89218</v>
          </cell>
          <cell r="B3067" t="str">
            <v>Bate-estacas por gravidade, potência de 160 hp, peso do martelo até 3 toneladas - chi diurno. AF_11/2014</v>
          </cell>
          <cell r="C3067" t="str">
            <v>chi</v>
          </cell>
          <cell r="D3067">
            <v>39.04</v>
          </cell>
        </row>
        <row r="3068">
          <cell r="A3068" t="str">
            <v>89843</v>
          </cell>
          <cell r="B3068" t="str">
            <v>Bate-estacas por gravidade, potência de 160 hp, peso do martelo até 3 toneladas - chp diurno. AF_11/2014</v>
          </cell>
          <cell r="C3068" t="str">
            <v>chp</v>
          </cell>
          <cell r="D3068">
            <v>139.4</v>
          </cell>
        </row>
        <row r="3069">
          <cell r="A3069" t="str">
            <v>89212</v>
          </cell>
          <cell r="B3069" t="str">
            <v>Bate-estacas por gravidade, potência de 160 hp, peso do martelo até 3 toneladas - depreciação. AF_11/2014</v>
          </cell>
          <cell r="C3069" t="str">
            <v>h</v>
          </cell>
          <cell r="D3069">
            <v>12.31</v>
          </cell>
        </row>
        <row r="3070">
          <cell r="A3070" t="str">
            <v>89213</v>
          </cell>
          <cell r="B3070" t="str">
            <v>Bate-estacas por gravidade, potência de 160 hp, peso do martelo até 3 toneladas - juros. AF_11/2014</v>
          </cell>
          <cell r="C3070" t="str">
            <v>h</v>
          </cell>
          <cell r="D3070">
            <v>4.78</v>
          </cell>
        </row>
        <row r="3071">
          <cell r="A3071" t="str">
            <v>89179</v>
          </cell>
          <cell r="B3071" t="str">
            <v>Transporte horizontal, sacos 50 kg, carrinho plataforma, 50m. AF_06/2014</v>
          </cell>
          <cell r="C3071" t="str">
            <v>t</v>
          </cell>
          <cell r="D3071">
            <v>9.2100000000000009</v>
          </cell>
        </row>
        <row r="3072">
          <cell r="A3072" t="str">
            <v>89182</v>
          </cell>
          <cell r="B3072" t="str">
            <v>Transporte horizontal, sacos 50 kg, carrinho plataforma, 75m. AF_06/2014</v>
          </cell>
          <cell r="C3072" t="str">
            <v>t</v>
          </cell>
          <cell r="D3072">
            <v>12.66</v>
          </cell>
        </row>
        <row r="3073">
          <cell r="A3073" t="str">
            <v>89192</v>
          </cell>
          <cell r="B3073" t="str">
            <v>Transporte horizontal, sacos 50 kg, manual, 30m. AF_06/2014</v>
          </cell>
          <cell r="C3073" t="str">
            <v>t</v>
          </cell>
          <cell r="D3073">
            <v>17.27</v>
          </cell>
        </row>
        <row r="3074">
          <cell r="A3074" t="str">
            <v>89197</v>
          </cell>
          <cell r="B3074" t="str">
            <v>Transporte vertical, sacos 20 kg, manual, 1 pavimento. AF_06/2014</v>
          </cell>
          <cell r="C3074" t="str">
            <v>t</v>
          </cell>
          <cell r="D3074">
            <v>17.27</v>
          </cell>
        </row>
        <row r="3075">
          <cell r="A3075" t="str">
            <v>89196</v>
          </cell>
          <cell r="B3075" t="str">
            <v>Transporte vertical, sacos 30 kg, manual, 1 pavimento. AF_06/2014</v>
          </cell>
          <cell r="C3075" t="str">
            <v>t</v>
          </cell>
          <cell r="D3075">
            <v>11.51</v>
          </cell>
        </row>
        <row r="3076">
          <cell r="A3076" t="str">
            <v>89195</v>
          </cell>
          <cell r="B3076" t="str">
            <v>Transporte vertical, sacos 50 kg, manual, 1 pavimento. AF_06/2014</v>
          </cell>
          <cell r="C3076" t="str">
            <v>t</v>
          </cell>
          <cell r="D3076">
            <v>6.9</v>
          </cell>
        </row>
        <row r="3077">
          <cell r="A3077" t="str">
            <v>89031</v>
          </cell>
          <cell r="B3077" t="str">
            <v>Trator de esteiras, potência 100 hp, peso operacional 9,4 t, com lâmina 2,19 m³ - chi diurno. AF_06/2014</v>
          </cell>
          <cell r="C3077" t="str">
            <v>chi</v>
          </cell>
          <cell r="D3077">
            <v>59.64</v>
          </cell>
        </row>
        <row r="3078">
          <cell r="A3078" t="str">
            <v>89032</v>
          </cell>
          <cell r="B3078" t="str">
            <v>Trator de esteiras, potência 100 hp, peso operacional 9,4 t, com lâmina 2,19 m³ - chp diurno. AF_06/2014</v>
          </cell>
          <cell r="C3078" t="str">
            <v>chp</v>
          </cell>
          <cell r="D3078">
            <v>159.52000000000001</v>
          </cell>
        </row>
        <row r="3079">
          <cell r="A3079" t="str">
            <v>89029</v>
          </cell>
          <cell r="B3079" t="str">
            <v>Trator de esteiras, potência 100 hp, peso operacional 9,4 t, com lâmina 2,19 m³ - depreciação. AF_06/2014</v>
          </cell>
          <cell r="C3079" t="str">
            <v>h</v>
          </cell>
          <cell r="D3079">
            <v>33.07</v>
          </cell>
        </row>
        <row r="3080">
          <cell r="A3080" t="str">
            <v>89030</v>
          </cell>
          <cell r="B3080" t="str">
            <v>Trator de esteiras, potência 100 hp, peso operacional 9,4 t, com lâmina 2,19 m³ - juros. AF_06/2014</v>
          </cell>
          <cell r="C3080" t="str">
            <v>h</v>
          </cell>
          <cell r="D3080">
            <v>7.44</v>
          </cell>
        </row>
        <row r="3081">
          <cell r="A3081" t="str">
            <v>88844</v>
          </cell>
          <cell r="B3081" t="str">
            <v>Trator de esteiras, potência 125 hp, peso operacional 12,9 t, com lâmina 2,7 m³ - chi diurno. AF_10/2014</v>
          </cell>
          <cell r="C3081" t="str">
            <v>chi</v>
          </cell>
          <cell r="D3081">
            <v>61.53</v>
          </cell>
        </row>
        <row r="3082">
          <cell r="A3082" t="str">
            <v>88839</v>
          </cell>
          <cell r="B3082" t="str">
            <v>Trator de esteiras, potência 125 hp, peso operacional 12,9 t, com lâmina 2,7 m³ - depreciação. AF_10/2014</v>
          </cell>
          <cell r="C3082" t="str">
            <v>h</v>
          </cell>
          <cell r="D3082">
            <v>34.61</v>
          </cell>
        </row>
        <row r="3083">
          <cell r="A3083" t="str">
            <v>88840</v>
          </cell>
          <cell r="B3083" t="str">
            <v>Trator de esteiras, potência 125 hp, peso operacional 12,9 t, com lâmina 2,7 m³ - juros. AF_10/2014</v>
          </cell>
          <cell r="C3083" t="str">
            <v>h</v>
          </cell>
          <cell r="D3083">
            <v>7.78</v>
          </cell>
        </row>
        <row r="3084">
          <cell r="A3084" t="str">
            <v>88841</v>
          </cell>
          <cell r="B3084" t="str">
            <v>Trator de esteiras, potência 125 hp, peso operacional 12,9 t, com lâmina 2,7 m³ - manutencao. AF_10/2014</v>
          </cell>
          <cell r="C3084" t="str">
            <v>h</v>
          </cell>
          <cell r="D3084">
            <v>43.27</v>
          </cell>
        </row>
        <row r="3085">
          <cell r="A3085" t="str">
            <v>88842</v>
          </cell>
          <cell r="B3085" t="str">
            <v>Trator de esteiras, potência 125 hp, peso operacional 12,9 t, com lâmina 2,7 m³ - materiais na operacao. AF_10/2014</v>
          </cell>
          <cell r="C3085" t="str">
            <v>h</v>
          </cell>
          <cell r="D3085">
            <v>73.180000000000007</v>
          </cell>
        </row>
        <row r="3086">
          <cell r="A3086" t="str">
            <v>88843</v>
          </cell>
          <cell r="B3086" t="str">
            <v>Trator de esteiras, potência 125 hp, peso operacional 12,9 t, com lâmina 2,7 m³- chp diurno. AF_10/2014</v>
          </cell>
          <cell r="C3086" t="str">
            <v>chp</v>
          </cell>
          <cell r="D3086">
            <v>177.99</v>
          </cell>
        </row>
        <row r="3087">
          <cell r="A3087" t="str">
            <v>89009</v>
          </cell>
          <cell r="B3087" t="str">
            <v>Trator de esteiras, potência 150 hp, peso operacional 16,7 t, com roda motriz elevada e lâmina 3,18 m³ - depreciação. AF_06/2014</v>
          </cell>
          <cell r="C3087" t="str">
            <v>h</v>
          </cell>
          <cell r="D3087">
            <v>42.88</v>
          </cell>
        </row>
        <row r="3088">
          <cell r="A3088" t="str">
            <v>89010</v>
          </cell>
          <cell r="B3088" t="str">
            <v>Trator de esteiras, potência 150 hp, peso operacional 16,7 t, com roda motriz elevada e lâmina 3,18 m³ - juros. AF_06/2014</v>
          </cell>
          <cell r="C3088" t="str">
            <v>h</v>
          </cell>
          <cell r="D3088">
            <v>9.64</v>
          </cell>
        </row>
        <row r="3089">
          <cell r="A3089" t="str">
            <v>89017</v>
          </cell>
          <cell r="B3089" t="str">
            <v>Trator de esteiras, potência 170 hp, peso operacional 19 t, caçamba 5,2 m³ - depreciação. AF_06/2014</v>
          </cell>
          <cell r="C3089" t="str">
            <v>h</v>
          </cell>
          <cell r="D3089">
            <v>42.61</v>
          </cell>
        </row>
        <row r="3090">
          <cell r="A3090" t="str">
            <v>89018</v>
          </cell>
          <cell r="B3090" t="str">
            <v>Trator de esteiras, potência 170 hp, peso operacional 19 t, caçamba 5,2 m³- juros. AF_06/2014</v>
          </cell>
          <cell r="C3090" t="str">
            <v>h</v>
          </cell>
          <cell r="D3090">
            <v>9.58</v>
          </cell>
        </row>
        <row r="3091">
          <cell r="A3091" t="str">
            <v>89013</v>
          </cell>
          <cell r="B3091" t="str">
            <v>Trator de esteiras, potência 347 hp, peso operacional 38,5 t, com lâmina 8,7 m³ - depreciação. AF_06/2014</v>
          </cell>
          <cell r="C3091" t="str">
            <v>h</v>
          </cell>
          <cell r="D3091">
            <v>140.44999999999999</v>
          </cell>
        </row>
        <row r="3092">
          <cell r="A3092" t="str">
            <v>89014</v>
          </cell>
          <cell r="B3092" t="str">
            <v>Trator de esteiras, potência 347 hp, peso operacional 38,5 t, com lâmina 8,7 m³ - juros. AF_06/2014</v>
          </cell>
          <cell r="C3092" t="str">
            <v>h</v>
          </cell>
          <cell r="D3092">
            <v>31.6</v>
          </cell>
        </row>
        <row r="3093">
          <cell r="A3093" t="str">
            <v>89036</v>
          </cell>
          <cell r="B3093" t="str">
            <v>Trator de pneus, potência 85 cv, tração 4x4, peso com lastro de 4675 kg - chi diurno. AF_06/2014</v>
          </cell>
          <cell r="C3093" t="str">
            <v>chi</v>
          </cell>
          <cell r="D3093">
            <v>25.94</v>
          </cell>
        </row>
        <row r="3094">
          <cell r="A3094" t="str">
            <v>89035</v>
          </cell>
          <cell r="B3094" t="str">
            <v>Trator de pneus, potência 85 cv, tração 4x4, peso com lastro de 4675 kg - chp diurno. AF_06/2014</v>
          </cell>
          <cell r="C3094" t="str">
            <v>chp</v>
          </cell>
          <cell r="D3094">
            <v>72.44</v>
          </cell>
        </row>
        <row r="3095">
          <cell r="A3095" t="str">
            <v>89033</v>
          </cell>
          <cell r="B3095" t="str">
            <v>Trator de pneus, potência 85 cv, tração 4x4, peso com lastro de 4675 kg - depreciação. AF_06/2014</v>
          </cell>
          <cell r="C3095" t="str">
            <v>h</v>
          </cell>
          <cell r="D3095">
            <v>5.0999999999999996</v>
          </cell>
        </row>
        <row r="3096">
          <cell r="A3096" t="str">
            <v>89034</v>
          </cell>
          <cell r="B3096" t="str">
            <v>Trator de pneus, potência 85 cv, tração 4x4, peso com lastro de 4675 kg - juros. AF_06/2014</v>
          </cell>
          <cell r="C3096" t="str">
            <v>h</v>
          </cell>
          <cell r="D3096">
            <v>1.72</v>
          </cell>
        </row>
        <row r="3097">
          <cell r="A3097" t="str">
            <v>89800</v>
          </cell>
          <cell r="B3097" t="str">
            <v>Tubo PVC, série normal, esgoto predial, DN  100 mm, fornecido e instalado em prumada de esgoto sanitário ou ventilação. AF_12/2014_p</v>
          </cell>
          <cell r="C3097" t="str">
            <v>m</v>
          </cell>
          <cell r="D3097">
            <v>13.77</v>
          </cell>
        </row>
        <row r="3098">
          <cell r="A3098" t="str">
            <v>89714</v>
          </cell>
          <cell r="B3098" t="str">
            <v>Tubo PVC, série normal, esgoto predial, DN  100 mm, fornecido e instalado em ramal de descarga ou ramal de esgoto sanitário. AF_12/2014_p</v>
          </cell>
          <cell r="C3098" t="str">
            <v>m</v>
          </cell>
          <cell r="D3098">
            <v>30.94</v>
          </cell>
        </row>
        <row r="3099">
          <cell r="A3099" t="str">
            <v>89848</v>
          </cell>
          <cell r="B3099" t="str">
            <v>Tubo PVC, série normal, esgoto predial, DN  100 mm, fornecido e instalado em subcoletor aéreo de esgoto sanitário. AF_12/2014_p</v>
          </cell>
          <cell r="C3099" t="str">
            <v>m</v>
          </cell>
          <cell r="D3099">
            <v>16.79</v>
          </cell>
        </row>
        <row r="3100">
          <cell r="A3100" t="str">
            <v>89849</v>
          </cell>
          <cell r="B3100" t="str">
            <v>Tubo PVC, série normal, esgoto predial, DN  150 mm, fornecido e instalado em subcoletor aéreo de esgoto sanitário. AF_12/2014_p</v>
          </cell>
          <cell r="C3100" t="str">
            <v>m</v>
          </cell>
          <cell r="D3100">
            <v>31.46</v>
          </cell>
        </row>
        <row r="3101">
          <cell r="A3101" t="str">
            <v>89711</v>
          </cell>
          <cell r="B3101" t="str">
            <v>Tubo PVC, série normal, esgoto predial, DN  40 mm, fornecido e instalado em ramal de descarga ou ramal de esgoto sanitário. AF_12/2014_p</v>
          </cell>
          <cell r="C3101" t="str">
            <v>m</v>
          </cell>
          <cell r="D3101">
            <v>10.96</v>
          </cell>
        </row>
        <row r="3102">
          <cell r="A3102" t="str">
            <v>89798</v>
          </cell>
          <cell r="B3102" t="str">
            <v>Tubo PVC, série normal, esgoto predial, DN  50 mm, fornecido e instalado em prumada de esgoto sanitário ou ventilação. AF_12/2014_p</v>
          </cell>
          <cell r="C3102" t="str">
            <v>m</v>
          </cell>
          <cell r="D3102">
            <v>7.16</v>
          </cell>
        </row>
        <row r="3103">
          <cell r="A3103" t="str">
            <v>89712</v>
          </cell>
          <cell r="B3103" t="str">
            <v>Tubo PVC, série normal, esgoto predial, DN  50 mm, fornecido e instalado em ramal de descarga ou ramal de esgoto sanitário. AF_12/2014_p</v>
          </cell>
          <cell r="C3103" t="str">
            <v>m</v>
          </cell>
          <cell r="D3103">
            <v>16.3</v>
          </cell>
        </row>
        <row r="3104">
          <cell r="A3104" t="str">
            <v>89799</v>
          </cell>
          <cell r="B3104" t="str">
            <v>Tubo PVC, série normal, esgoto predial, DN  75 mm, fornecido e instalado em prumada de esgoto sanitário ou ventilação. AF_12/2014_p</v>
          </cell>
          <cell r="C3104" t="str">
            <v>m</v>
          </cell>
          <cell r="D3104">
            <v>11.1</v>
          </cell>
        </row>
        <row r="3105">
          <cell r="A3105" t="str">
            <v>89713</v>
          </cell>
          <cell r="B3105" t="str">
            <v>Tubo PVC, série normal, esgoto predial, DN  75 mm, fornecido e instalado em ramal de descarga ou ramal de esgoto sanitário. AF_12/2014_p</v>
          </cell>
          <cell r="C3105" t="str">
            <v>m</v>
          </cell>
          <cell r="D3105">
            <v>24.17</v>
          </cell>
        </row>
        <row r="3106">
          <cell r="A3106" t="str">
            <v>89578</v>
          </cell>
          <cell r="B3106" t="str">
            <v>Tubo PVC, série R, água pluvial, DN  100 mm, fornecido e instalado em condutores verticais de águas pluviais. AF_12/2014_p</v>
          </cell>
          <cell r="C3106" t="str">
            <v>m</v>
          </cell>
          <cell r="D3106">
            <v>20.29</v>
          </cell>
        </row>
        <row r="3107">
          <cell r="A3107" t="str">
            <v>89512</v>
          </cell>
          <cell r="B3107" t="str">
            <v>Tubo PVC, série R, água pluvial, DN  100 mm, fornecido e instalado em ramal de encaminhamento. AF_12/2014_p</v>
          </cell>
          <cell r="C3107" t="str">
            <v>m</v>
          </cell>
          <cell r="D3107">
            <v>32.39</v>
          </cell>
        </row>
        <row r="3108">
          <cell r="A3108" t="str">
            <v>89580</v>
          </cell>
          <cell r="B3108" t="str">
            <v>Tubo PVC, série R, água pluvial, DN  150 mm, fornecido e instalado em condutores verticais de águas pluviais. AF_12/2014_p</v>
          </cell>
          <cell r="C3108" t="str">
            <v>m</v>
          </cell>
          <cell r="D3108">
            <v>40.380000000000003</v>
          </cell>
        </row>
        <row r="3109">
          <cell r="A3109" t="str">
            <v>89508</v>
          </cell>
          <cell r="B3109" t="str">
            <v>Tubo PVC, série R, água pluvial, DN  40 mm, fornecido e instalado em ramal de encaminhamento. AF_12/2014_p</v>
          </cell>
          <cell r="C3109" t="str">
            <v>m</v>
          </cell>
          <cell r="D3109">
            <v>10.49</v>
          </cell>
        </row>
        <row r="3110">
          <cell r="A3110" t="str">
            <v>89509</v>
          </cell>
          <cell r="B3110" t="str">
            <v>Tubo PVC, série R, água pluvial, DN  50 mm, fornecido e instalado em ramal de encaminhamento. AF_12/2014_p</v>
          </cell>
          <cell r="C3110" t="str">
            <v>m</v>
          </cell>
          <cell r="D3110">
            <v>14.29</v>
          </cell>
        </row>
        <row r="3111">
          <cell r="A3111" t="str">
            <v>89576</v>
          </cell>
          <cell r="B3111" t="str">
            <v>Tubo PVC, série R, água pluvial, DN  75 mm, fornecido e instalado em condutores verticais de águas pluviais. AF_12/2014_p</v>
          </cell>
          <cell r="C3111" t="str">
            <v>m</v>
          </cell>
          <cell r="D3111">
            <v>12.01</v>
          </cell>
        </row>
        <row r="3112">
          <cell r="A3112" t="str">
            <v>89511</v>
          </cell>
          <cell r="B3112" t="str">
            <v>Tubo PVC, série R, água pluvial, DN  75 mm, fornecido e instalado em ramal de encaminhamento. AF_12/2014_p</v>
          </cell>
          <cell r="C3112" t="str">
            <v>m</v>
          </cell>
          <cell r="D3112">
            <v>20.88</v>
          </cell>
        </row>
        <row r="3113">
          <cell r="A3113" t="str">
            <v>89633</v>
          </cell>
          <cell r="B3113" t="str">
            <v>Tubo, CPVC, soldável, DN  15mm, instalado em ramal ou sub-ramal de água – fornecimento e instalação. AF_12/2014</v>
          </cell>
          <cell r="C3113" t="str">
            <v>m</v>
          </cell>
          <cell r="D3113">
            <v>14.98</v>
          </cell>
        </row>
        <row r="3114">
          <cell r="A3114" t="str">
            <v>89716</v>
          </cell>
          <cell r="B3114" t="str">
            <v>Tubo, CPVC, soldável, DN  22mm, instalado em ramal de distribuição de água fornecimento e instalação. AF_12/2014</v>
          </cell>
          <cell r="C3114" t="str">
            <v>m</v>
          </cell>
          <cell r="D3114">
            <v>17.09</v>
          </cell>
        </row>
        <row r="3115">
          <cell r="A3115" t="str">
            <v>89634</v>
          </cell>
          <cell r="B3115" t="str">
            <v>Tubo, CPVC, soldável, DN  22mm, instalado em ramal ou sub-ramal de água – fornecimento e instalação . AF_12/2014</v>
          </cell>
          <cell r="C3115" t="str">
            <v>m</v>
          </cell>
          <cell r="D3115">
            <v>23.1</v>
          </cell>
        </row>
        <row r="3116">
          <cell r="A3116" t="str">
            <v>89717</v>
          </cell>
          <cell r="B3116" t="str">
            <v>Tubo, CPVC, soldável, DN  28mm, instalado em ramal de distribuição de água fornecimento e instalação. AF_12/2014</v>
          </cell>
          <cell r="C3116" t="str">
            <v>m</v>
          </cell>
          <cell r="D3116">
            <v>26.33</v>
          </cell>
        </row>
        <row r="3117">
          <cell r="A3117" t="str">
            <v>89635</v>
          </cell>
          <cell r="B3117" t="str">
            <v>Tubo, CPVC, soldável, DN  28mm, instalado em ramal ou sub-ramal de água – fornecimento e instalação. AF_12/2014</v>
          </cell>
          <cell r="C3117" t="str">
            <v>m</v>
          </cell>
          <cell r="D3117">
            <v>33.409999999999997</v>
          </cell>
        </row>
        <row r="3118">
          <cell r="A3118" t="str">
            <v>89401</v>
          </cell>
          <cell r="B3118" t="str">
            <v>Tubo, PVC, soldável, DN  20mm, instalado em ramal de distribuição de água fornecimento e instalação. AF_12/2014_p</v>
          </cell>
          <cell r="C3118" t="str">
            <v>m</v>
          </cell>
          <cell r="D3118">
            <v>4.7300000000000004</v>
          </cell>
        </row>
        <row r="3119">
          <cell r="A3119" t="str">
            <v>89355</v>
          </cell>
          <cell r="B3119" t="str">
            <v>Tubo, PVC, soldável, DN  20mm, instalado em ramal ou sub-ramal de água – fornecimento e instalação. AF_12/2014_p</v>
          </cell>
          <cell r="C3119" t="str">
            <v>m</v>
          </cell>
          <cell r="D3119">
            <v>10.43</v>
          </cell>
        </row>
        <row r="3120">
          <cell r="A3120" t="str">
            <v>89865</v>
          </cell>
          <cell r="B3120" t="str">
            <v>Tubo, PVC, soldável, DN  25mm, instalado em dreno de ar-condicionado – fornecimento e instalação. AF_12/2014_p</v>
          </cell>
          <cell r="C3120" t="str">
            <v>m</v>
          </cell>
          <cell r="D3120">
            <v>7.83</v>
          </cell>
        </row>
        <row r="3121">
          <cell r="A3121" t="str">
            <v>89446</v>
          </cell>
          <cell r="B3121" t="str">
            <v>Tubo, PVC, soldável, DN  25mm, instalado em prumada de água – fornecimento e instalação. AF_12/2014_p</v>
          </cell>
          <cell r="C3121" t="str">
            <v>m</v>
          </cell>
          <cell r="D3121">
            <v>3.39</v>
          </cell>
        </row>
        <row r="3122">
          <cell r="A3122" t="str">
            <v>89402</v>
          </cell>
          <cell r="B3122" t="str">
            <v>Tubo, PVC, soldável, DN  25mm, instalado em ramal de distribuição de água fornecimento e instalação. AF_12/2014_p</v>
          </cell>
          <cell r="C3122" t="str">
            <v>m</v>
          </cell>
          <cell r="D3122">
            <v>5.88</v>
          </cell>
        </row>
        <row r="3123">
          <cell r="A3123" t="str">
            <v>89214</v>
          </cell>
          <cell r="B3123" t="str">
            <v>Bate-estacas por gravidade, potência de 160 hp, peso do martelo até 3 toneladas - manutenção. AF_11/2014</v>
          </cell>
          <cell r="C3123" t="str">
            <v>h</v>
          </cell>
          <cell r="D3123">
            <v>14.49</v>
          </cell>
        </row>
        <row r="3124">
          <cell r="A3124" t="str">
            <v>89215</v>
          </cell>
          <cell r="B3124" t="str">
            <v>Bate-estacas por gravidade, potência de 160 hp, peso do martelo até 3 toneladas - materiais na operação. AF_11/2014</v>
          </cell>
          <cell r="C3124" t="str">
            <v>h</v>
          </cell>
          <cell r="D3124">
            <v>85.87</v>
          </cell>
        </row>
        <row r="3125">
          <cell r="A3125" t="str">
            <v>88831</v>
          </cell>
          <cell r="B3125" t="str">
            <v>Betoneira capacidade nominal de 400 l, capacidade de mistura 310 l, motor elétrico trifásico potência de 2 hp, sem carregador - chi diuirno. AF_10/2014</v>
          </cell>
          <cell r="C3125" t="str">
            <v>chi</v>
          </cell>
          <cell r="D3125">
            <v>0.26</v>
          </cell>
        </row>
        <row r="3126">
          <cell r="A3126" t="str">
            <v>88830</v>
          </cell>
          <cell r="B3126" t="str">
            <v>Betoneira capacidade nominal de 400 l, capacidade de mistura 310 l, motor elétrico trifásico potência de 2 hp, sem carregador - chp diurno. AF_10/2014</v>
          </cell>
          <cell r="C3126" t="str">
            <v>chp</v>
          </cell>
          <cell r="D3126">
            <v>1.05</v>
          </cell>
        </row>
        <row r="3127">
          <cell r="A3127" t="str">
            <v>88826</v>
          </cell>
          <cell r="B3127" t="str">
            <v>Betoneira capacidade nominal de 400 l, capacidade de mistura 310 l, motor elétrico trifásico potência de 2 hp, sem carregador - depreciação. AF_10/2014</v>
          </cell>
          <cell r="C3127" t="str">
            <v>h</v>
          </cell>
          <cell r="D3127">
            <v>0.21</v>
          </cell>
        </row>
        <row r="3128">
          <cell r="A3128" t="str">
            <v>88827</v>
          </cell>
          <cell r="B3128" t="str">
            <v>Betoneira capacidade nominal de 400 l, capacidade de mistura 310 l, motor elétrico trifásico potência de 2 hp, sem carregador - juros. AF_10/2014</v>
          </cell>
          <cell r="C3128" t="str">
            <v>h</v>
          </cell>
          <cell r="D3128">
            <v>0.05</v>
          </cell>
        </row>
        <row r="3129">
          <cell r="A3129" t="str">
            <v>88828</v>
          </cell>
          <cell r="B3129" t="str">
            <v>Betoneira capacidade nominal de 400 l, capacidade de mistura 310 l, motor elétrico trifásico potência de 2 hp, sem carregador - manutenção. AF_10/2014</v>
          </cell>
          <cell r="C3129" t="str">
            <v>h</v>
          </cell>
          <cell r="D3129">
            <v>0.17</v>
          </cell>
        </row>
        <row r="3130">
          <cell r="A3130" t="str">
            <v>88829</v>
          </cell>
          <cell r="B3130" t="str">
            <v>Betoneira capacidade nominal de 400 l, capacidade de mistura 310 l, motor elétrico trifásico potência de 2 hp, sem carregador - materiais na operação. AF_10/2014</v>
          </cell>
          <cell r="C3130" t="str">
            <v>h</v>
          </cell>
          <cell r="D3130">
            <v>0.6</v>
          </cell>
        </row>
        <row r="3131">
          <cell r="A3131" t="str">
            <v>89226</v>
          </cell>
          <cell r="B3131" t="str">
            <v>Betoneira capacidade nominal de 600 l, capacidade de mistura 360 l, motor elétrico trifásico potência de 4 cv, sem carregador - chi diurno. AF_11/2014</v>
          </cell>
          <cell r="C3131" t="str">
            <v>chi</v>
          </cell>
          <cell r="D3131">
            <v>1.08</v>
          </cell>
        </row>
        <row r="3132">
          <cell r="A3132" t="str">
            <v>89225</v>
          </cell>
          <cell r="B3132" t="str">
            <v>Betoneira capacidade nominal de 600 l, capacidade de mistura 360 l, motor elétrico trifásico potência de 4 cv, sem carregador - chp diurno. AF_11/2014</v>
          </cell>
          <cell r="C3132" t="str">
            <v>chp</v>
          </cell>
          <cell r="D3132">
            <v>3</v>
          </cell>
        </row>
        <row r="3133">
          <cell r="A3133" t="str">
            <v>89221</v>
          </cell>
          <cell r="B3133" t="str">
            <v>Betoneira capacidade nominal de 600 l, capacidade de mistura 360 l, motor elétrico trifásico potência de 4 cv, sem carregador - depreciação. AF_11/2014</v>
          </cell>
          <cell r="C3133" t="str">
            <v>h</v>
          </cell>
          <cell r="D3133">
            <v>0.87</v>
          </cell>
        </row>
        <row r="3134">
          <cell r="A3134" t="str">
            <v>89222</v>
          </cell>
          <cell r="B3134" t="str">
            <v>Betoneira capacidade nominal de 600 l, capacidade de mistura 360 l, motor elétrico trifásico potência de 4 cv, sem carregador - juros. AF_11/2014</v>
          </cell>
          <cell r="C3134" t="str">
            <v>h</v>
          </cell>
          <cell r="D3134">
            <v>0.2</v>
          </cell>
        </row>
        <row r="3135">
          <cell r="A3135" t="str">
            <v>89223</v>
          </cell>
          <cell r="B3135" t="str">
            <v>Betoneira capacidade nominal de 600 l, capacidade de mistura 360 l, motor elétrico trifásico potência de 4 cv, sem carregador - manutenção. AF_11/2014</v>
          </cell>
          <cell r="C3135" t="str">
            <v>h</v>
          </cell>
          <cell r="D3135">
            <v>0.72</v>
          </cell>
        </row>
        <row r="3136">
          <cell r="A3136" t="str">
            <v>89224</v>
          </cell>
          <cell r="B3136" t="str">
            <v>Betoneira capacidade nominal de 600 l, capacidade de mistura 360 l, motor elétrico trifásico potência de 4 cv, sem carregador - materiais na operação. AF_11/2014</v>
          </cell>
          <cell r="C3136" t="str">
            <v>h</v>
          </cell>
          <cell r="D3136">
            <v>1.19</v>
          </cell>
        </row>
        <row r="3137">
          <cell r="A3137" t="str">
            <v>89279</v>
          </cell>
          <cell r="B3137" t="str">
            <v>Betoneira capacidade nominal de 600 l, capacidade de mistura 440 l, motor a diesel potência 10 hp, com carregador - chi diurno. AF_11/2014</v>
          </cell>
          <cell r="C3137" t="str">
            <v>chi</v>
          </cell>
          <cell r="D3137">
            <v>1.31</v>
          </cell>
        </row>
        <row r="3138">
          <cell r="A3138" t="str">
            <v>89278</v>
          </cell>
          <cell r="B3138" t="str">
            <v>Betoneira capacidade nominal de 600 l, capacidade de mistura 440 l, motor a diesel potência 10 hp, com carregador - chp diurno. AF_11/2014</v>
          </cell>
          <cell r="C3138" t="str">
            <v>chp</v>
          </cell>
          <cell r="D3138">
            <v>7.07</v>
          </cell>
        </row>
        <row r="3139">
          <cell r="A3139" t="str">
            <v>89274</v>
          </cell>
          <cell r="B3139" t="str">
            <v>Betoneira capacidade nominal de 600 l, capacidade de mistura 440 l, motor a diesel potência 10 hp, com carregador - depreciação. AF_11/2014</v>
          </cell>
          <cell r="C3139" t="str">
            <v>h</v>
          </cell>
          <cell r="D3139">
            <v>1.06</v>
          </cell>
        </row>
        <row r="3140">
          <cell r="A3140" t="str">
            <v>89275</v>
          </cell>
          <cell r="B3140" t="str">
            <v>Betoneira capacidade nominal de 600 l, capacidade de mistura 440 l, motor a diesel potência 10 hp, com carregador - juros. AF_11/2014</v>
          </cell>
          <cell r="C3140" t="str">
            <v>h</v>
          </cell>
          <cell r="D3140">
            <v>0.24</v>
          </cell>
        </row>
        <row r="3141">
          <cell r="A3141" t="str">
            <v>89276</v>
          </cell>
          <cell r="B3141" t="str">
            <v>Betoneira capacidade nominal de 600 l, capacidade de mistura 440 l, motor a diesel potência 10 hp, com carregador - manutenção. AF_11/2014</v>
          </cell>
          <cell r="C3141" t="str">
            <v>h</v>
          </cell>
          <cell r="D3141">
            <v>0.88</v>
          </cell>
        </row>
        <row r="3142">
          <cell r="A3142" t="str">
            <v>89277</v>
          </cell>
          <cell r="B3142" t="str">
            <v>Betoneira capacidade nominal de 600 l, capacidade de mistura 440 l, motor a diesel potência 10 hp, com carregador - materiais na operação. AF_11/2014</v>
          </cell>
          <cell r="C3142" t="str">
            <v>h</v>
          </cell>
          <cell r="D3142">
            <v>4.87</v>
          </cell>
        </row>
        <row r="3143">
          <cell r="A3143" t="str">
            <v>89022</v>
          </cell>
          <cell r="B3143" t="str">
            <v>Bomba submersível elétrica trifásica, potência 2,96 hp, ø rotor 144 mm semi-aberto, bocal de saída ø 2”, hm/q = 2 mca / 38,8 m³/h a 28 mca / 5 m³/h - chi diurno. AF_06/2014</v>
          </cell>
          <cell r="C3143" t="str">
            <v>chi</v>
          </cell>
          <cell r="D3143">
            <v>0.33</v>
          </cell>
        </row>
        <row r="3144">
          <cell r="A3144" t="str">
            <v>89021</v>
          </cell>
          <cell r="B3144" t="str">
            <v>Bomba submersível elétrica trifásica, potência 2,96 hp, ø rotor 144 mm semi-aberto, bocal de saída ø 2”, hm/q = 2 mca / 38,8 m³/h a 28 mca / 5 m³/h - chp diurno. AF_06/2014</v>
          </cell>
          <cell r="C3144" t="str">
            <v>chp</v>
          </cell>
          <cell r="D3144">
            <v>1.61</v>
          </cell>
        </row>
        <row r="3145">
          <cell r="A3145" t="str">
            <v>89019</v>
          </cell>
          <cell r="B3145" t="str">
            <v>Bomba submersível elétrica trifásica, potência 2,96 hp, ø rotor 144 mm semi-aberto, bocal de saída ø 2”, hm/q = 2 mca / 38,8 m³/h a 28 mca / 5 m³/h - depreciação. AF_06/2014</v>
          </cell>
          <cell r="C3145" t="str">
            <v>h</v>
          </cell>
          <cell r="D3145">
            <v>0.25</v>
          </cell>
        </row>
        <row r="3146">
          <cell r="A3146" t="str">
            <v>89020</v>
          </cell>
          <cell r="B3146" t="str">
            <v>Bomba submersível elétrica trifásica, potência 2,96 hp, ø rotor 144 mm semi-aberto, bocal de saída ø 2”, hm/q = 2 mca / 38,8 m³/h a 28 mca / 5 m³/h - juros. AF_06/2014</v>
          </cell>
          <cell r="C3146" t="str">
            <v>h</v>
          </cell>
          <cell r="D3146">
            <v>7.0000000000000007E-2</v>
          </cell>
        </row>
        <row r="3147">
          <cell r="A3147" t="str">
            <v>89482</v>
          </cell>
          <cell r="B3147" t="str">
            <v>Caixa sifonada, PVC, DN  100 x 100 x 50 mm, fornecida e instalada em ramais de encaminhamento de água pluvial. AF_12/2014_p</v>
          </cell>
          <cell r="C3147" t="str">
            <v>un</v>
          </cell>
          <cell r="D3147">
            <v>16.72</v>
          </cell>
        </row>
        <row r="3148">
          <cell r="A3148" t="str">
            <v>89707</v>
          </cell>
          <cell r="B3148" t="str">
            <v>Caixa sifonada, PVC, DN  100 x 100 x 50 mm, junta elástica, fornecida e instalada em ramal de descarga ou em ramal de esgoto sanitário. AF_12/2014_p</v>
          </cell>
          <cell r="C3148" t="str">
            <v>un</v>
          </cell>
          <cell r="D3148">
            <v>19.78</v>
          </cell>
        </row>
        <row r="3149">
          <cell r="A3149" t="str">
            <v>89491</v>
          </cell>
          <cell r="B3149" t="str">
            <v>Caixa sifonada, PVC, DN  150 x 185 x 75 mm, fornecida e instalada em ramais de encaminhamento de água pluvial. AF_12/2014_p</v>
          </cell>
          <cell r="C3149" t="str">
            <v>un</v>
          </cell>
          <cell r="D3149">
            <v>42.6</v>
          </cell>
        </row>
        <row r="3150">
          <cell r="A3150" t="str">
            <v>89708</v>
          </cell>
          <cell r="B3150" t="str">
            <v>Caixa sifonada, PVC, DN  150 x 185 x 75 mm, junta elástica, fornecida e instalada em ramal de descarga ou em ramal de esgoto sanitário. AF_12/2014_p</v>
          </cell>
          <cell r="C3150" t="str">
            <v>un</v>
          </cell>
          <cell r="D3150">
            <v>46.73</v>
          </cell>
        </row>
        <row r="3151">
          <cell r="A3151" t="str">
            <v>89877</v>
          </cell>
          <cell r="B3151" t="str">
            <v>Caminhão basculante 14 m³, com cavalo mecânico de capacidade máxima de tração combinado de 36000 kg, potência 286 cv, inclusive semireboque com caçamba metálica - chi diurno. AF_06/2014</v>
          </cell>
          <cell r="C3151" t="str">
            <v>chi</v>
          </cell>
          <cell r="D3151">
            <v>43.64</v>
          </cell>
        </row>
        <row r="3152">
          <cell r="A3152" t="str">
            <v>89876</v>
          </cell>
          <cell r="B3152" t="str">
            <v>Caminhão basculante 14 m³, com cavalo mecânico de capacidade máxima de tração combinado de 36000 kg, potência 286 cv, inclusive semireboque com caçamba metálica - chp diurno. AF_12/2014</v>
          </cell>
          <cell r="C3152" t="str">
            <v>chp</v>
          </cell>
          <cell r="D3152">
            <v>175.82</v>
          </cell>
        </row>
        <row r="3153">
          <cell r="A3153" t="str">
            <v>89870</v>
          </cell>
          <cell r="B3153" t="str">
            <v>Caminhão basculante 14 m³, com cavalo mecânico de capacidade máxima de tração combinado de 36000 kg, potência 286 cv, inclusive semireboque com caçamba metálica - depreciação. AF_12/2014</v>
          </cell>
          <cell r="C3153" t="str">
            <v>h</v>
          </cell>
          <cell r="D3153">
            <v>20.58</v>
          </cell>
        </row>
        <row r="3154">
          <cell r="A3154" t="str">
            <v>89872</v>
          </cell>
          <cell r="B3154" t="str">
            <v>Caminhão basculante 14 m³, com cavalo mecânico de capacidade máxima de tração combinado de 36000 kg, potência 286 cv, inclusive semireboque com caçamba metálica - impostos e seguros. AF_12/2014</v>
          </cell>
          <cell r="C3154" t="str">
            <v>h</v>
          </cell>
          <cell r="D3154">
            <v>0.98</v>
          </cell>
        </row>
        <row r="3155">
          <cell r="A3155" t="str">
            <v>89871</v>
          </cell>
          <cell r="B3155" t="str">
            <v>Caminhão basculante 14 m³, com cavalo mecânico de capacidade máxima de tração combinado de 36000 kg, potência 286 cv, inclusive semireboque com caçamba metálica - juros. AF_12/2014</v>
          </cell>
          <cell r="C3155" t="str">
            <v>h</v>
          </cell>
          <cell r="D3155">
            <v>4.87</v>
          </cell>
        </row>
        <row r="3156">
          <cell r="A3156" t="str">
            <v>89873</v>
          </cell>
          <cell r="B3156" t="str">
            <v>Caminhão basculante 14 m³, com cavalo mecânico de capacidade máxima de tração combinado de 36000 kg, potência 286 cv, inclusive semireboque com caçamba metálica - manutenção. AF_12/2014</v>
          </cell>
          <cell r="C3156" t="str">
            <v>h</v>
          </cell>
          <cell r="D3156">
            <v>28.94</v>
          </cell>
        </row>
        <row r="3157">
          <cell r="A3157" t="str">
            <v>89874</v>
          </cell>
          <cell r="B3157" t="str">
            <v>Caminhão basculante 14 m³, com cavalo mecânico de capacidade máxima de tração combinado de 36000 kg, potência 286 cv, inclusive semireboque com caçamba metálica - materiais na operação. AF_12/2014</v>
          </cell>
          <cell r="C3157" t="str">
            <v>h</v>
          </cell>
          <cell r="D3157">
            <v>103.23</v>
          </cell>
        </row>
        <row r="3158">
          <cell r="A3158" t="str">
            <v>89884</v>
          </cell>
          <cell r="B3158" t="str">
            <v>Caminhão basculante 18 m³, com cavalo mecânico de capacidade máxima de tração combinado de 45000 kg, potência 330 cv, inclusive semireboque com caçamba metálica - chi diurno. AF_12/2014</v>
          </cell>
          <cell r="C3158" t="str">
            <v>chi</v>
          </cell>
          <cell r="D3158">
            <v>45.3</v>
          </cell>
        </row>
        <row r="3159">
          <cell r="A3159" t="str">
            <v>89883</v>
          </cell>
          <cell r="B3159" t="str">
            <v>Caminhão basculante 18 m³, com cavalo mecânico de capacidade máxima de tração combinado de 45000 kg, potência 330 cv, inclusive semireboque com caçamba metálica - chp diurno. AF_12/2014</v>
          </cell>
          <cell r="C3159" t="str">
            <v>chp</v>
          </cell>
          <cell r="D3159">
            <v>195.17</v>
          </cell>
        </row>
        <row r="3160">
          <cell r="A3160" t="str">
            <v>89878</v>
          </cell>
          <cell r="B3160" t="str">
            <v>Caminhão basculante 18 m³, com cavalo mecânico de capacidade máxima de tração combinado de 45000 kg, potência 330 cv, inclusive semireboque com caçamba metálica - depreciação. AF_12/2014</v>
          </cell>
          <cell r="C3160" t="str">
            <v>h</v>
          </cell>
          <cell r="D3160">
            <v>21.87</v>
          </cell>
        </row>
        <row r="3161">
          <cell r="A3161" t="str">
            <v>89356</v>
          </cell>
          <cell r="B3161" t="str">
            <v>Tubo, PVC, soldável, DN  25mm, instalado em ramal ou sub-ramal de água – fornecimento e instalação . AF_12/2014_p</v>
          </cell>
          <cell r="C3161" t="str">
            <v>m</v>
          </cell>
          <cell r="D3161">
            <v>12.46</v>
          </cell>
        </row>
        <row r="3162">
          <cell r="A3162" t="str">
            <v>89447</v>
          </cell>
          <cell r="B3162" t="str">
            <v>Tubo, PVC, soldável, DN  32mm, instalado em prumada de água – fornecimento e instalação. AF_12/2014_p</v>
          </cell>
          <cell r="C3162" t="str">
            <v>m</v>
          </cell>
          <cell r="D3162">
            <v>6.89</v>
          </cell>
        </row>
        <row r="3163">
          <cell r="A3163" t="str">
            <v>89403</v>
          </cell>
          <cell r="B3163" t="str">
            <v>Tubo, PVC, soldável, DN  32mm, instalado em ramal de distribuição de água fornecimento e instalação. AF_12/2014_p</v>
          </cell>
          <cell r="C3163" t="str">
            <v>m</v>
          </cell>
          <cell r="D3163">
            <v>9.82</v>
          </cell>
        </row>
        <row r="3164">
          <cell r="A3164" t="str">
            <v>89357</v>
          </cell>
          <cell r="B3164" t="str">
            <v>Tubo, PVC, soldável, DN  32mm, instalado em ramal ou sub-ramal de água – fornecimento e instalação . AF_12/2014_p</v>
          </cell>
          <cell r="C3164" t="str">
            <v>m</v>
          </cell>
          <cell r="D3164">
            <v>17.690000000000001</v>
          </cell>
        </row>
        <row r="3165">
          <cell r="A3165" t="str">
            <v>89448</v>
          </cell>
          <cell r="B3165" t="str">
            <v>Tubo, PVC, soldável, DN  40mm, instalado em prumada de água – fornecimento e instalação. AF_12/2014_p</v>
          </cell>
          <cell r="C3165" t="str">
            <v>m</v>
          </cell>
          <cell r="D3165">
            <v>9.92</v>
          </cell>
        </row>
        <row r="3166">
          <cell r="A3166" t="str">
            <v>89449</v>
          </cell>
          <cell r="B3166" t="str">
            <v>Tubo, PVC, soldável, DN  50mm, instalado em prumada de água – fornecimento e instalação. AF_12/2014_p</v>
          </cell>
          <cell r="C3166" t="str">
            <v>m</v>
          </cell>
          <cell r="D3166">
            <v>12.27</v>
          </cell>
        </row>
        <row r="3167">
          <cell r="A3167" t="str">
            <v>89450</v>
          </cell>
          <cell r="B3167" t="str">
            <v>Tubo, PVC, soldável, DN  60mm, instalado em prumada de água – fornecimento e instalação. AF_12/2014_p</v>
          </cell>
          <cell r="C3167" t="str">
            <v>m</v>
          </cell>
          <cell r="D3167">
            <v>18.84</v>
          </cell>
        </row>
        <row r="3168">
          <cell r="A3168" t="str">
            <v>89451</v>
          </cell>
          <cell r="B3168" t="str">
            <v>Tubo, PVC, soldável, DN  75mm, instalado em prumada de água – fornecimento e instalação. AF_12/2014_p</v>
          </cell>
          <cell r="C3168" t="str">
            <v>m</v>
          </cell>
          <cell r="D3168">
            <v>26.29</v>
          </cell>
        </row>
        <row r="3169">
          <cell r="A3169" t="str">
            <v>89452</v>
          </cell>
          <cell r="B3169" t="str">
            <v>Tubo, PVC, soldável, DN  85mm, instalado em prumada de água – fornecimento e instalação. AF_12/2014_p</v>
          </cell>
          <cell r="C3169" t="str">
            <v>m</v>
          </cell>
          <cell r="D3169">
            <v>32.99</v>
          </cell>
        </row>
        <row r="3170">
          <cell r="A3170" t="str">
            <v>89421</v>
          </cell>
          <cell r="B3170" t="str">
            <v>União, PVC, soldável, DN  20mm, instalado em ramal de distribuição de água fornecimento e instalação. AF_12/2014_p</v>
          </cell>
          <cell r="C3170" t="str">
            <v>un</v>
          </cell>
          <cell r="D3170">
            <v>6.24</v>
          </cell>
        </row>
        <row r="3171">
          <cell r="A3171" t="str">
            <v>89375</v>
          </cell>
          <cell r="B3171" t="str">
            <v>União, PVC, soldável, DN  20mm, instalado em ramal ou sub-ramal de água – fornecimento e instalação . AF_12/2014_p</v>
          </cell>
          <cell r="C3171" t="str">
            <v>un</v>
          </cell>
          <cell r="D3171">
            <v>7.11</v>
          </cell>
        </row>
        <row r="3172">
          <cell r="A3172" t="str">
            <v>89536</v>
          </cell>
          <cell r="B3172" t="str">
            <v>União, PVC, soldável, DN  25mm, instalado em prumada de água – fornecimento e instalação. AF_12/2014_p</v>
          </cell>
          <cell r="C3172" t="str">
            <v>un</v>
          </cell>
          <cell r="D3172">
            <v>6.83</v>
          </cell>
        </row>
        <row r="3173">
          <cell r="A3173" t="str">
            <v>89428</v>
          </cell>
          <cell r="B3173" t="str">
            <v>União, PVC, soldável, DN  25mm, instalado em ramal de distribuição de água fornecimento e instalação. AF_12/2014_p</v>
          </cell>
          <cell r="C3173" t="str">
            <v>un</v>
          </cell>
          <cell r="D3173">
            <v>7.35</v>
          </cell>
        </row>
        <row r="3174">
          <cell r="A3174" t="str">
            <v>89382</v>
          </cell>
          <cell r="B3174" t="str">
            <v>União, PVC, soldável, DN  25mm, instalado em ramal ou sub-ramal de água – fornecimento e instalação. AF_12/2014_p</v>
          </cell>
          <cell r="C3174" t="str">
            <v>un</v>
          </cell>
          <cell r="D3174">
            <v>8.39</v>
          </cell>
        </row>
        <row r="3175">
          <cell r="A3175" t="str">
            <v>89552</v>
          </cell>
          <cell r="B3175" t="str">
            <v>União, PVC, soldável, DN  32mm, instalado em prumada de água – fornecimento e instalação. AF_12/2014_p</v>
          </cell>
          <cell r="C3175" t="str">
            <v>un</v>
          </cell>
          <cell r="D3175">
            <v>10.57</v>
          </cell>
        </row>
        <row r="3176">
          <cell r="A3176" t="str">
            <v>89435</v>
          </cell>
          <cell r="B3176" t="str">
            <v>União, PVC, soldável, DN  32mm, instalado em ramal de distribuição de água fornecimento e instalação. AF_12/2014_p</v>
          </cell>
          <cell r="C3176" t="str">
            <v>un</v>
          </cell>
          <cell r="D3176">
            <v>11.45</v>
          </cell>
        </row>
        <row r="3177">
          <cell r="A3177" t="str">
            <v>89390</v>
          </cell>
          <cell r="B3177" t="str">
            <v>União, PVC, soldável, DN  32mm, instalado em ramal ou sub-ramal de água – fornecimento e instalação. AF_12/2014_p</v>
          </cell>
          <cell r="C3177" t="str">
            <v>un</v>
          </cell>
          <cell r="D3177">
            <v>12.69</v>
          </cell>
        </row>
        <row r="3178">
          <cell r="A3178" t="str">
            <v>89568</v>
          </cell>
          <cell r="B3178" t="str">
            <v>União, PVC, soldável, DN  40mm, instalado em prumada de água – fornecimento e instalação. AF_12/2014_p</v>
          </cell>
          <cell r="C3178" t="str">
            <v>un</v>
          </cell>
          <cell r="D3178">
            <v>19.850000000000001</v>
          </cell>
        </row>
        <row r="3179">
          <cell r="A3179" t="str">
            <v>89594</v>
          </cell>
          <cell r="B3179" t="str">
            <v>União, PVC, soldável, DN  50mm, instalado em prumada de água fornecimento e instalação. AF_12/2014_p</v>
          </cell>
          <cell r="C3179" t="str">
            <v>un</v>
          </cell>
          <cell r="D3179">
            <v>23.74</v>
          </cell>
        </row>
        <row r="3180">
          <cell r="A3180" t="str">
            <v>89609</v>
          </cell>
          <cell r="B3180" t="str">
            <v>União, PVC, soldável, DN  60mm, instalado em prumada de água – fornecimento e instalação. AF_12/2014_p</v>
          </cell>
          <cell r="C3180" t="str">
            <v>un</v>
          </cell>
          <cell r="D3180">
            <v>51.47</v>
          </cell>
        </row>
        <row r="3181">
          <cell r="A3181" t="str">
            <v>89612</v>
          </cell>
          <cell r="B3181" t="str">
            <v>União, PVC, soldável, DN  75mm, instalado em prumada de água – fornecimento e instalação. AF_12/2014_p</v>
          </cell>
          <cell r="C3181" t="str">
            <v>un</v>
          </cell>
          <cell r="D3181">
            <v>104.38</v>
          </cell>
        </row>
        <row r="3182">
          <cell r="A3182" t="str">
            <v>89615</v>
          </cell>
          <cell r="B3182" t="str">
            <v>União, PVC, soldável, DN  85mm, instalado em prumada de água – fornecimento e instalação. AF_12/2014_p</v>
          </cell>
          <cell r="C3182" t="str">
            <v>un</v>
          </cell>
          <cell r="D3182">
            <v>152.94999999999999</v>
          </cell>
        </row>
        <row r="3183">
          <cell r="A3183" t="str">
            <v>88847</v>
          </cell>
          <cell r="B3183" t="str">
            <v>Usina de lama asfáltica, prod 30 a 50 t/h, silo de agregado 7 m³, reservatórios para emulsão e água de 2,3 m³ cada, misturador tipo pug mill a ser montado sobre caminhão - depreciação. AF_10/2014</v>
          </cell>
          <cell r="C3183" t="str">
            <v>h</v>
          </cell>
          <cell r="D3183">
            <v>17.98</v>
          </cell>
        </row>
        <row r="3184">
          <cell r="A3184" t="str">
            <v>88848</v>
          </cell>
          <cell r="B3184" t="str">
            <v>Usina de lama asfáltica, prod 30 a 50 t/h, silo de agregado 7 m³, reservatórios para emulsão e água de 2,3 m³ cada, misturador tipo pug mill a ser montado sobre caminhão - juros. AF_10/2014</v>
          </cell>
          <cell r="C3184" t="str">
            <v>h</v>
          </cell>
          <cell r="D3184">
            <v>5.38</v>
          </cell>
        </row>
        <row r="3185">
          <cell r="A3185" t="str">
            <v>89015</v>
          </cell>
          <cell r="B3185" t="str">
            <v>Vassoura mecânica rebocável com escova cilíndrica, largura útil de varrimento de 2,44 m - depreciação. AF_06/2014</v>
          </cell>
          <cell r="C3185" t="str">
            <v>h</v>
          </cell>
          <cell r="D3185">
            <v>2.74</v>
          </cell>
        </row>
        <row r="3186">
          <cell r="A3186" t="str">
            <v>89016</v>
          </cell>
          <cell r="B3186" t="str">
            <v>Vassoura mecânica rebocável com escova cilíndrica, largura útil de varrimento de 2,44 m - juros. AF_06/2014</v>
          </cell>
          <cell r="C3186" t="str">
            <v>h</v>
          </cell>
          <cell r="D3186">
            <v>1</v>
          </cell>
        </row>
        <row r="3187">
          <cell r="A3187" t="str">
            <v>89240</v>
          </cell>
          <cell r="B3187" t="str">
            <v>Vibroacabadora de asfalto sobre esteiras, largura de pavimentação 1,9 m a 5,3 m, potência 105 hp capacidade 450 t/h - depreciação. AF_11/2014</v>
          </cell>
          <cell r="C3187" t="str">
            <v>h</v>
          </cell>
          <cell r="D3187">
            <v>36.119999999999997</v>
          </cell>
        </row>
        <row r="3188">
          <cell r="A3188" t="str">
            <v>89241</v>
          </cell>
          <cell r="B3188" t="str">
            <v>Vibroacabadora de asfalto sobre esteiras, largura de pavimentação 1,9 m a 5,3 m, potência 105 hp capacidade 450 t/h - juros. AF_11/2014</v>
          </cell>
          <cell r="C3188" t="str">
            <v>h</v>
          </cell>
          <cell r="D3188">
            <v>10.82</v>
          </cell>
        </row>
        <row r="3189">
          <cell r="A3189" t="str">
            <v>89257</v>
          </cell>
          <cell r="B3189" t="str">
            <v>Vibroacabadora de asfalto sobre esteiras, largura de pavimentação 2,13 m a 4,55 m, potência 100 hp capacidade 400 t/h - chp diurno. AF_11/2014</v>
          </cell>
          <cell r="C3189" t="str">
            <v>chp</v>
          </cell>
          <cell r="D3189">
            <v>143.54</v>
          </cell>
        </row>
        <row r="3190">
          <cell r="A3190" t="str">
            <v>89258</v>
          </cell>
          <cell r="B3190" t="str">
            <v>Vibroacabadora de asfalto sobre esteiras, largura de pavimentação 2,13 m a 4,55 m, potência 100 hp, capacidade 400 t/h - chi diurno. AF_11/2014</v>
          </cell>
          <cell r="C3190" t="str">
            <v>chi</v>
          </cell>
          <cell r="D3190">
            <v>57.89</v>
          </cell>
        </row>
        <row r="3191">
          <cell r="A3191" t="str">
            <v>89253</v>
          </cell>
          <cell r="B3191" t="str">
            <v>Vibroacabadora de asfalto sobre esteiras, largura de pavimentação 2,13 m a 4,55 m, potência 100 hp, capacidade 400 t/h - depreciação. AF_11/2014</v>
          </cell>
          <cell r="C3191" t="str">
            <v>h</v>
          </cell>
          <cell r="D3191">
            <v>29.6</v>
          </cell>
        </row>
        <row r="3192">
          <cell r="A3192" t="str">
            <v>89254</v>
          </cell>
          <cell r="B3192" t="str">
            <v>Vibroacabadora de asfalto sobre esteiras, largura de pavimentação 2,13 m a 4,55 m, potência 100 hp, capacidade 400 t/h - juros. AF_11/2014</v>
          </cell>
          <cell r="C3192" t="str">
            <v>h</v>
          </cell>
          <cell r="D3192">
            <v>8.8699999999999992</v>
          </cell>
        </row>
        <row r="3193">
          <cell r="A3193" t="str">
            <v>89255</v>
          </cell>
          <cell r="B3193" t="str">
            <v>Vibroacabadora de asfalto sobre esteiras, largura de pavimentação 2,13 m a 4,55 m, potência 100 hp, capacidade 400 t/h - manutenção. AF_11/2014</v>
          </cell>
          <cell r="C3193" t="str">
            <v>h</v>
          </cell>
          <cell r="D3193">
            <v>36.86</v>
          </cell>
        </row>
        <row r="3194">
          <cell r="A3194" t="str">
            <v>89256</v>
          </cell>
          <cell r="B3194" t="str">
            <v>Vibroacabadora de asfalto sobre esteiras, largura de pavimentação 2,13 m a 4,55 m, potência 100 hp, capacidade 400 t/h - materiais na operação. AF_11/2014</v>
          </cell>
          <cell r="C3194" t="str">
            <v>h</v>
          </cell>
          <cell r="D3194">
            <v>48.78</v>
          </cell>
        </row>
        <row r="3195">
          <cell r="A3195" t="str">
            <v>89880</v>
          </cell>
          <cell r="B3195" t="str">
            <v>Caminhão basculante 18 m³, com cavalo mecânico de capacidade máxima de tração combinado de 45000 kg, potência 330 cv, inclusive semireboque com caçamba metálica - impostos e seguros. AF_12/2014</v>
          </cell>
          <cell r="C3195" t="str">
            <v>h</v>
          </cell>
          <cell r="D3195">
            <v>1.05</v>
          </cell>
        </row>
        <row r="3196">
          <cell r="A3196" t="str">
            <v>89879</v>
          </cell>
          <cell r="B3196" t="str">
            <v>Caminhão basculante 18 m³, com cavalo mecânico de capacidade máxima de tração combinado de 45000 kg, potência 330 cv, inclusive semireboque com caçamba metálica - juros. AF_12/2014</v>
          </cell>
          <cell r="C3196" t="str">
            <v>h</v>
          </cell>
          <cell r="D3196">
            <v>5.17</v>
          </cell>
        </row>
        <row r="3197">
          <cell r="A3197" t="str">
            <v>89881</v>
          </cell>
          <cell r="B3197" t="str">
            <v>Caminhão basculante 18 m³, com cavalo mecânico de capacidade máxima de tração combinado de 45000 kg, potência 330 cv, inclusive semireboque com caçamba metálica - manutenção. AF_12/2014</v>
          </cell>
          <cell r="C3197" t="str">
            <v>h</v>
          </cell>
          <cell r="D3197">
            <v>30.74</v>
          </cell>
        </row>
        <row r="3198">
          <cell r="A3198" t="str">
            <v>89882</v>
          </cell>
          <cell r="B3198" t="str">
            <v>Caminhão basculante 18 m³, com cavalo mecânico de capacidade máxima de tração combinado de 45000 kg, potência 330 cv, inclusive semireboque com caçamba metálica - materiais na operação. AF_12/2014</v>
          </cell>
          <cell r="C3198" t="str">
            <v>h</v>
          </cell>
          <cell r="D3198">
            <v>119.12</v>
          </cell>
        </row>
        <row r="3199">
          <cell r="A3199" t="str">
            <v>89264</v>
          </cell>
          <cell r="B3199" t="str">
            <v>Caminhao carroceria aberta,em madeira, toco, 170cv - 11t (vu=6anos) - depreciação</v>
          </cell>
          <cell r="C3199" t="str">
            <v>h</v>
          </cell>
          <cell r="D3199">
            <v>8.7899999999999991</v>
          </cell>
        </row>
        <row r="3200">
          <cell r="A3200" t="str">
            <v>89266</v>
          </cell>
          <cell r="B3200" t="str">
            <v>Caminhao carroceria aberta,em madeira, toco, 170cv - 11t (vu=6anos) - impostos e seguros</v>
          </cell>
          <cell r="C3200" t="str">
            <v>h</v>
          </cell>
          <cell r="D3200">
            <v>0.46</v>
          </cell>
        </row>
        <row r="3201">
          <cell r="A3201" t="str">
            <v>89265</v>
          </cell>
          <cell r="B3201" t="str">
            <v>Caminhao carroceria aberta,em madeira, toco, 170cv - 11t (vu=6anos) - juros</v>
          </cell>
          <cell r="C3201" t="str">
            <v>h</v>
          </cell>
          <cell r="D3201">
            <v>2.2400000000000002</v>
          </cell>
        </row>
        <row r="3202">
          <cell r="A3202" t="str">
            <v>89668</v>
          </cell>
          <cell r="B3202" t="str">
            <v>Conector, CPVC, soldável, DN 22mm x 3/4", instalado em ramal ou sub-ramal de água – fornecimento e instalação</v>
          </cell>
          <cell r="C3202" t="str">
            <v>un</v>
          </cell>
          <cell r="D3202">
            <v>17.21</v>
          </cell>
        </row>
        <row r="3203">
          <cell r="A3203" t="str">
            <v>88476</v>
          </cell>
          <cell r="B3203" t="str">
            <v>Contrapiso autonivelante, aplicado sobre laje em áreas menores que 10m², aderido, espessura 2cm. AF_06/2014</v>
          </cell>
          <cell r="C3203" t="str">
            <v>m²</v>
          </cell>
          <cell r="D3203">
            <v>14.36</v>
          </cell>
        </row>
        <row r="3204">
          <cell r="A3204" t="str">
            <v>88477</v>
          </cell>
          <cell r="B3204" t="str">
            <v>Contrapiso autonivelante, aplicado sobre laje em áreas menores que 10m², aderido, espessura 3cm. AF_06/2014</v>
          </cell>
          <cell r="C3204" t="str">
            <v>m²</v>
          </cell>
          <cell r="D3204">
            <v>19.64</v>
          </cell>
        </row>
        <row r="3205">
          <cell r="A3205" t="str">
            <v>88478</v>
          </cell>
          <cell r="B3205" t="str">
            <v>Contrapiso autonivelante, aplicado sobre laje em áreas menores que 10m², aderido, espessura 4cm. AF_06/2014</v>
          </cell>
          <cell r="C3205" t="str">
            <v>m²</v>
          </cell>
          <cell r="D3205">
            <v>23.91</v>
          </cell>
        </row>
        <row r="3206">
          <cell r="A3206" t="str">
            <v>88470</v>
          </cell>
          <cell r="B3206" t="str">
            <v>Contrapiso autonivelante, aplicado sobre laje em áreas menores que 10m², não aderido, espessura 3cm. AF_06/2014</v>
          </cell>
          <cell r="C3206" t="str">
            <v>m²</v>
          </cell>
          <cell r="D3206">
            <v>17.579999999999998</v>
          </cell>
        </row>
        <row r="3207">
          <cell r="A3207" t="str">
            <v>88471</v>
          </cell>
          <cell r="B3207" t="str">
            <v>Contrapiso autonivelante, aplicado sobre laje em áreas menores que 10m², não aderido, espessura 4cm. AF_06/2014</v>
          </cell>
          <cell r="C3207" t="str">
            <v>m²</v>
          </cell>
          <cell r="D3207">
            <v>21.71</v>
          </cell>
        </row>
        <row r="3208">
          <cell r="A3208" t="str">
            <v>88472</v>
          </cell>
          <cell r="B3208" t="str">
            <v>Contrapiso autonivelante, aplicado sobre laje em áreas menores que 10m², não aderido, espessura 5cm. AF_06/2014</v>
          </cell>
          <cell r="C3208" t="str">
            <v>m²</v>
          </cell>
          <cell r="D3208">
            <v>24.95</v>
          </cell>
        </row>
        <row r="3209">
          <cell r="A3209" t="str">
            <v>87759</v>
          </cell>
          <cell r="B3209" t="str">
            <v>Contrapiso em argamassa pronta, preparo manual, aplicado em áreas molhadas sobre impermeabilização, espessura 3cm, acabamento não reforçado. AF_06/2014</v>
          </cell>
          <cell r="C3209" t="str">
            <v>m²</v>
          </cell>
          <cell r="D3209">
            <v>92.08</v>
          </cell>
        </row>
        <row r="3210">
          <cell r="A3210" t="str">
            <v>87769</v>
          </cell>
          <cell r="B3210" t="str">
            <v>Contrapiso em argamassa pronta, preparo manual, aplicado em áreas molhadas sobre impermeabilização, espessura 4cm, acabamento não reforçado. AF_06/2014</v>
          </cell>
          <cell r="C3210" t="str">
            <v>m²</v>
          </cell>
          <cell r="D3210">
            <v>110.78</v>
          </cell>
        </row>
        <row r="3211">
          <cell r="A3211" t="str">
            <v>87739</v>
          </cell>
          <cell r="B3211" t="str">
            <v>Contrapiso em argamassa pronta, preparo manual, aplicado em áreas molhadas sobre laje, aderido, espessura 2cm, acabamento não reforçado. AF_06/2014</v>
          </cell>
          <cell r="C3211" t="str">
            <v>m²</v>
          </cell>
          <cell r="D3211">
            <v>72.22</v>
          </cell>
        </row>
        <row r="3212">
          <cell r="A3212" t="str">
            <v>87749</v>
          </cell>
          <cell r="B3212" t="str">
            <v>Contrapiso em argamassa pronta, preparo manual, aplicado em áreas molhadas sobre laje, aderido, espessura 3cm, acabamento não reforçado. AF_06/2014</v>
          </cell>
          <cell r="C3212" t="str">
            <v>m²</v>
          </cell>
          <cell r="D3212">
            <v>95.13</v>
          </cell>
        </row>
        <row r="3213">
          <cell r="A3213" t="str">
            <v>87624</v>
          </cell>
          <cell r="B3213" t="str">
            <v>Contrapiso em argamassa pronta, preparo manual, aplicado em áreas secas menores que 10m² sobre laje, aderido, espessura 2cm, acabamento não reforçado. AF_06/2014</v>
          </cell>
          <cell r="C3213" t="str">
            <v>m²</v>
          </cell>
          <cell r="D3213">
            <v>66.3</v>
          </cell>
        </row>
        <row r="3214">
          <cell r="A3214" t="str">
            <v>87634</v>
          </cell>
          <cell r="B3214" t="str">
            <v>Contrapiso em argamassa pronta, preparo manual, aplicado em áreas secas menores que 10m² sobre laje, aderido, espessura 3cm, acabamento não reforçado. AF_06/2014</v>
          </cell>
          <cell r="C3214" t="str">
            <v>m²</v>
          </cell>
          <cell r="D3214">
            <v>89.21</v>
          </cell>
        </row>
        <row r="3215">
          <cell r="A3215" t="str">
            <v>87644</v>
          </cell>
          <cell r="B3215" t="str">
            <v>Contrapiso em argamassa pronta, preparo manual, aplicado em áreas secas menores que 10m² sobre laje, aderido, espessura 4cm, acabamento não reforçado. AF_06/2014</v>
          </cell>
          <cell r="C3215" t="str">
            <v>m²</v>
          </cell>
          <cell r="D3215">
            <v>107.91</v>
          </cell>
        </row>
        <row r="3216">
          <cell r="A3216" t="str">
            <v>87684</v>
          </cell>
          <cell r="B3216" t="str">
            <v>Contrapiso em argamassa pronta, preparo manual, aplicado em áreas secas menores que 10m² sobre laje, não aderido, espessura 4cm, acabamento não reforçado. AF_06/2014</v>
          </cell>
          <cell r="C3216" t="str">
            <v>m²</v>
          </cell>
          <cell r="D3216">
            <v>102.63</v>
          </cell>
        </row>
        <row r="3217">
          <cell r="A3217" t="str">
            <v>87694</v>
          </cell>
          <cell r="B3217" t="str">
            <v>Contrapiso em argamassa pronta, preparo manual, aplicado em áreas secas menores que 10m² sobre laje, não aderido, espessura 5cm, acabamento não reforçado. AF_06/2014</v>
          </cell>
          <cell r="C3217" t="str">
            <v>m²</v>
          </cell>
          <cell r="D3217">
            <v>117.9</v>
          </cell>
        </row>
        <row r="3218">
          <cell r="A3218" t="str">
            <v>87704</v>
          </cell>
          <cell r="B3218" t="str">
            <v>Contrapiso em argamassa pronta, preparo manual, aplicado em áreas secas menores que 10m² sobre laje, não aderido, espessura 6cm, acabamento não reforçado. AF_06/2014</v>
          </cell>
          <cell r="C3218" t="str">
            <v>m²</v>
          </cell>
          <cell r="D3218">
            <v>128.16999999999999</v>
          </cell>
        </row>
        <row r="3219">
          <cell r="A3219" t="str">
            <v>87758</v>
          </cell>
          <cell r="B3219" t="str">
            <v>Contrapiso em argamassa pronta, preparo mecânico com misturador 300 kg, aplicado em áreas molhadas sobre impermeabilização, espessura 3cm, acabamento não reforçado. AF_06/2014</v>
          </cell>
          <cell r="C3219" t="str">
            <v>m²</v>
          </cell>
          <cell r="D3219">
            <v>86.28</v>
          </cell>
        </row>
        <row r="3220">
          <cell r="A3220" t="str">
            <v>87768</v>
          </cell>
          <cell r="B3220" t="str">
            <v>Contrapiso em argamassa pronta, preparo mecânico com misturador 300 kg, aplicado em áreas molhadas sobre impermeabilização, espessura 4cm, acabamento não reforçado. AF_06/2014</v>
          </cell>
          <cell r="C3220" t="str">
            <v>m²</v>
          </cell>
          <cell r="D3220">
            <v>103.64</v>
          </cell>
        </row>
        <row r="3221">
          <cell r="A3221" t="str">
            <v>87738</v>
          </cell>
          <cell r="B3221" t="str">
            <v>Contrapiso em argamassa pronta, preparo mecânico com misturador 300 kg, aplicado em áreas molhadas sobre laje, aderido, espessura 2cm, acabamento não reforçado. AF_06/2014</v>
          </cell>
          <cell r="C3221" t="str">
            <v>m²</v>
          </cell>
          <cell r="D3221">
            <v>68.040000000000006</v>
          </cell>
        </row>
        <row r="3222">
          <cell r="A3222" t="str">
            <v>87748</v>
          </cell>
          <cell r="B3222" t="str">
            <v>Contrapiso em argamassa pronta, preparo mecânico com misturador 300 kg, aplicado em áreas molhadas sobre laje, aderido, espessura 3cm, acabamento não reforçado. AF_06/2014</v>
          </cell>
          <cell r="C3222" t="str">
            <v>m²</v>
          </cell>
          <cell r="D3222">
            <v>89.33</v>
          </cell>
        </row>
        <row r="3223">
          <cell r="A3223" t="str">
            <v>87623</v>
          </cell>
          <cell r="B3223" t="str">
            <v>Contrapiso em argamassa pronta, preparo mecânico com misturador 300 kg, aplicado em áreas secas menores que 10m² sobre laje, aderido, espessura 2cm, acabamento não reforçado. AF_06/2014</v>
          </cell>
          <cell r="C3223" t="str">
            <v>m²</v>
          </cell>
          <cell r="D3223">
            <v>62.12</v>
          </cell>
        </row>
        <row r="3224">
          <cell r="A3224" t="str">
            <v>87633</v>
          </cell>
          <cell r="B3224" t="str">
            <v>Contrapiso em argamassa pronta, preparo mecânico com misturador 300 kg, aplicado em áreas secas menores que 10m² sobre laje, aderido, espessura 3cm, acabamento não reforçado. AF_06/2014</v>
          </cell>
          <cell r="C3224" t="str">
            <v>m²</v>
          </cell>
          <cell r="D3224">
            <v>83.41</v>
          </cell>
        </row>
        <row r="3225">
          <cell r="A3225" t="str">
            <v>87643</v>
          </cell>
          <cell r="B3225" t="str">
            <v>Contrapiso em argamassa pronta, preparo mecânico com misturador 300 kg, aplicado em áreas secas menores que 10m² sobre laje, aderido, espessura 4cm, acabamento não reforçado. AF_06/2014</v>
          </cell>
          <cell r="C3225" t="str">
            <v>m²</v>
          </cell>
          <cell r="D3225">
            <v>100.77</v>
          </cell>
        </row>
        <row r="3226">
          <cell r="A3226" t="str">
            <v>87683</v>
          </cell>
          <cell r="B3226" t="str">
            <v>Contrapiso em argamassa pronta, preparo mecânico com misturador 300 kg, aplicado em áreas secas menores que 10m² sobre laje, não aderido, espessura 4cm, acabamento não reforçado. AF_06/2014</v>
          </cell>
          <cell r="C3226" t="str">
            <v>m²</v>
          </cell>
          <cell r="D3226">
            <v>95.5</v>
          </cell>
        </row>
        <row r="3227">
          <cell r="A3227" t="str">
            <v>87693</v>
          </cell>
          <cell r="B3227" t="str">
            <v>Contrapiso em argamassa pronta, preparo mecânico com misturador 300 kg, aplicado em áreas secas menores que 10m² sobre laje, não aderido, espessura 5cm, acabamento não reforçado. AF_06/2014</v>
          </cell>
          <cell r="C3227" t="str">
            <v>m²</v>
          </cell>
          <cell r="D3227">
            <v>109.72</v>
          </cell>
        </row>
        <row r="3228">
          <cell r="A3228" t="str">
            <v>87703</v>
          </cell>
          <cell r="B3228" t="str">
            <v>Contrapiso em argamassa pronta, preparo mecânico com misturador 300 kg, aplicado em áreas secas menores que 10m² sobre laje, não aderido, espessura 6cm, acabamento não reforçado. AF_06/2014</v>
          </cell>
          <cell r="C3228" t="str">
            <v>m²</v>
          </cell>
          <cell r="D3228">
            <v>119.27</v>
          </cell>
        </row>
        <row r="3229">
          <cell r="A3229" t="str">
            <v>89407</v>
          </cell>
          <cell r="B3229" t="str">
            <v>Curva 45 graus, PVC, soldável, DN  20mm, instalado em ramal de distribuição de água - fornecimento e instalação. AF_12/2014</v>
          </cell>
          <cell r="C3229" t="str">
            <v>un</v>
          </cell>
          <cell r="D3229">
            <v>3.73</v>
          </cell>
        </row>
        <row r="3230">
          <cell r="A3230" t="str">
            <v>89361</v>
          </cell>
          <cell r="B3230" t="str">
            <v>Curva 45 graus, PVC, soldável, DN  20mm, instalado em ramal ou sub-ramal de água – fornecimento e instalação . AF_12/2014_p</v>
          </cell>
          <cell r="C3230" t="str">
            <v>un</v>
          </cell>
          <cell r="D3230">
            <v>5.07</v>
          </cell>
        </row>
        <row r="3231">
          <cell r="A3231" t="str">
            <v>89490</v>
          </cell>
          <cell r="B3231" t="str">
            <v>Curva 45 graus, PVC, soldável, DN  25mm, instalado em prumada de água – fornecimento e instalação. AF_12/2014_p</v>
          </cell>
          <cell r="C3231" t="str">
            <v>un</v>
          </cell>
          <cell r="D3231">
            <v>3.68</v>
          </cell>
        </row>
        <row r="3232">
          <cell r="A3232" t="str">
            <v>89411</v>
          </cell>
          <cell r="B3232" t="str">
            <v>Curva 45 graus, PVC, soldável, DN  25mm, instalado em ramal de distribuição de água fornecimento e instalação. AF_12/2014_p</v>
          </cell>
          <cell r="C3232" t="str">
            <v>un</v>
          </cell>
          <cell r="D3232">
            <v>4.46</v>
          </cell>
        </row>
        <row r="3233">
          <cell r="A3233" t="str">
            <v>89365</v>
          </cell>
          <cell r="B3233" t="str">
            <v>Curva 45 graus, PVC, soldável, DN  25mm, instalado em ramal ou sub-ramal de água – fornecimento e instalação . AF_12/2014_p</v>
          </cell>
          <cell r="C3233" t="str">
            <v>un</v>
          </cell>
          <cell r="D3233">
            <v>6</v>
          </cell>
        </row>
        <row r="3234">
          <cell r="A3234" t="str">
            <v>89496</v>
          </cell>
          <cell r="B3234" t="str">
            <v>Curva 45 graus, PVC, soldável, DN  32mm, instalado em prumada de água fornecimento e instalação. AF_12/2014_p</v>
          </cell>
          <cell r="C3234" t="str">
            <v>un</v>
          </cell>
          <cell r="D3234">
            <v>5.19</v>
          </cell>
        </row>
        <row r="3235">
          <cell r="A3235" t="str">
            <v>89416</v>
          </cell>
          <cell r="B3235" t="str">
            <v>Curva 45 graus, PVC, soldável, DN  32mm, instalado em ramal de distribuição de água - fornecimento e instalação. AF_12/2014_p</v>
          </cell>
          <cell r="C3235" t="str">
            <v>un</v>
          </cell>
          <cell r="D3235">
            <v>6.07</v>
          </cell>
        </row>
        <row r="3236">
          <cell r="A3236" t="str">
            <v>89370</v>
          </cell>
          <cell r="B3236" t="str">
            <v>Curva 45 graus, PVC, soldável, DN  32mm, instalado em ramal ou sub-ramal de água – fornecimento e instalação . AF_12/2014_p</v>
          </cell>
          <cell r="C3236" t="str">
            <v>un</v>
          </cell>
          <cell r="D3236">
            <v>7.92</v>
          </cell>
        </row>
        <row r="3237">
          <cell r="A3237" t="str">
            <v>89500</v>
          </cell>
          <cell r="B3237" t="str">
            <v>Curva 45 graus, PVC, soldável, DN  40mm, instalado em prumada de água – fornecimento e instalação. AF_12/2014_p</v>
          </cell>
          <cell r="C3237" t="str">
            <v>un</v>
          </cell>
          <cell r="D3237">
            <v>6.51</v>
          </cell>
        </row>
        <row r="3238">
          <cell r="A3238" t="str">
            <v>89504</v>
          </cell>
          <cell r="B3238" t="str">
            <v>Curva 45 graus, PVC, soldável, DN  50mm, instalado em prumada de água – fornecimento e instalação. AF_12/2014_p</v>
          </cell>
          <cell r="C3238" t="str">
            <v>un</v>
          </cell>
          <cell r="D3238">
            <v>11.07</v>
          </cell>
        </row>
        <row r="3239">
          <cell r="A3239" t="str">
            <v>89510</v>
          </cell>
          <cell r="B3239" t="str">
            <v>Curva 45 graus, PVC, soldável, DN  60mm, instalado em prumada de água – fornecimento e instalação. AF_12/2014_p</v>
          </cell>
          <cell r="C3239" t="str">
            <v>un</v>
          </cell>
          <cell r="D3239">
            <v>16.86</v>
          </cell>
        </row>
        <row r="3240">
          <cell r="A3240" t="str">
            <v>89519</v>
          </cell>
          <cell r="B3240" t="str">
            <v>Curva 45 graus, PVC, soldável, DN  75mm, instalado em prumada de água – fornecimento e instalação. AF_12/2014_p</v>
          </cell>
          <cell r="C3240" t="str">
            <v>un</v>
          </cell>
          <cell r="D3240">
            <v>30.95</v>
          </cell>
        </row>
        <row r="3241">
          <cell r="A3241" t="str">
            <v>89527</v>
          </cell>
          <cell r="B3241" t="str">
            <v>Curva 45 graus, PVC, soldável, DN  85mm, instalado em prumada de água – fornecimento e instalação. AF_12/2014_p</v>
          </cell>
          <cell r="C3241" t="str">
            <v>un</v>
          </cell>
          <cell r="D3241">
            <v>36.57</v>
          </cell>
        </row>
        <row r="3242">
          <cell r="A3242" t="str">
            <v>89406</v>
          </cell>
          <cell r="B3242" t="str">
            <v>Curva 90 graus, PVC, soldável, DN  20mm, instalado em ramal de distribuição de água fornecimento e instalação. AF_12/2014_p</v>
          </cell>
          <cell r="C3242" t="str">
            <v>un</v>
          </cell>
          <cell r="D3242">
            <v>3.8</v>
          </cell>
        </row>
        <row r="3243">
          <cell r="A3243" t="str">
            <v>89360</v>
          </cell>
          <cell r="B3243" t="str">
            <v>Curva 90 graus, PVC, soldável, DN  20mm, instalado em ramal ou sub-ramal de água – fornecimento e instalação . AF_12/2014_p</v>
          </cell>
          <cell r="C3243" t="str">
            <v>un</v>
          </cell>
          <cell r="D3243">
            <v>5.14</v>
          </cell>
        </row>
        <row r="3244">
          <cell r="A3244" t="str">
            <v>89489</v>
          </cell>
          <cell r="B3244" t="str">
            <v>Curva 90 graus, PVC, soldável, DN  25mm, instalado em prumada de água – fornecimento e instalação. AF_12/2014_p</v>
          </cell>
          <cell r="C3244" t="str">
            <v>un</v>
          </cell>
          <cell r="D3244">
            <v>4.08</v>
          </cell>
        </row>
        <row r="3245">
          <cell r="A3245" t="str">
            <v>89410</v>
          </cell>
          <cell r="B3245" t="str">
            <v>Curva 90 graus, PVC, soldável, DN  25mm, instalado em ramal de distribuição de água fornecimento e instalação. AF_12/2014_p</v>
          </cell>
          <cell r="C3245" t="str">
            <v>un</v>
          </cell>
          <cell r="D3245">
            <v>4.8600000000000003</v>
          </cell>
        </row>
        <row r="3246">
          <cell r="A3246" t="str">
            <v>89364</v>
          </cell>
          <cell r="B3246" t="str">
            <v>Curva 90 graus, PVC, soldável, DN  25mm, instalado em ramal ou sub-ramal de água – fornecimento e instalação . AF_12/2014_p</v>
          </cell>
          <cell r="C3246" t="str">
            <v>un</v>
          </cell>
          <cell r="D3246">
            <v>6.4</v>
          </cell>
        </row>
        <row r="3247">
          <cell r="A3247" t="str">
            <v>89494</v>
          </cell>
          <cell r="B3247" t="str">
            <v>Curva 90 graus, PVC, soldável, DN  32mm, instalado em prumada de água – fornecimento e instalação. AF_12/2014_p</v>
          </cell>
          <cell r="C3247" t="str">
            <v>un</v>
          </cell>
          <cell r="D3247">
            <v>6.65</v>
          </cell>
        </row>
        <row r="3248">
          <cell r="A3248" t="str">
            <v>89415</v>
          </cell>
          <cell r="B3248" t="str">
            <v>Curva 90 graus, PVC, soldável, DN  32mm, instalado em ramal de distribuição de água fornecimento e instalação. AF_12/2014_p</v>
          </cell>
          <cell r="C3248" t="str">
            <v>un</v>
          </cell>
          <cell r="D3248">
            <v>7.53</v>
          </cell>
        </row>
        <row r="3249">
          <cell r="A3249" t="str">
            <v>89369</v>
          </cell>
          <cell r="B3249" t="str">
            <v>Curva 90 graus, PVC, soldável, DN  32mm, instalado em ramal ou sub-ramal de água – fornecimento e instalação . AF_12/2014_p</v>
          </cell>
          <cell r="C3249" t="str">
            <v>un</v>
          </cell>
          <cell r="D3249">
            <v>9.3800000000000008</v>
          </cell>
        </row>
        <row r="3250">
          <cell r="A3250" t="str">
            <v>89499</v>
          </cell>
          <cell r="B3250" t="str">
            <v>Curva 90 graus, PVC, soldável, DN  40mm, instalado em prumada de água – fornecimento e instalação. AF_12/2014_p</v>
          </cell>
          <cell r="C3250" t="str">
            <v>un</v>
          </cell>
          <cell r="D3250">
            <v>10.6</v>
          </cell>
        </row>
        <row r="3251">
          <cell r="A3251" t="str">
            <v>89503</v>
          </cell>
          <cell r="B3251" t="str">
            <v>Curva 90 graus, PVC, soldável, DN  50mm, instalado em prumada de água – fornecimento e instalação. AF_12/2014_p</v>
          </cell>
          <cell r="C3251" t="str">
            <v>un</v>
          </cell>
          <cell r="D3251">
            <v>12.34</v>
          </cell>
        </row>
        <row r="3252">
          <cell r="A3252" t="str">
            <v>89507</v>
          </cell>
          <cell r="B3252" t="str">
            <v>Curva 90 graus, PVC, soldável, DN  60mm, instalado em prumada de água – fornecimento e instalação. AF_12/2014_p</v>
          </cell>
          <cell r="C3252" t="str">
            <v>un</v>
          </cell>
          <cell r="D3252">
            <v>24.04</v>
          </cell>
        </row>
        <row r="3253">
          <cell r="A3253" t="str">
            <v>89517</v>
          </cell>
          <cell r="B3253" t="str">
            <v>Curva 90 graus, PVC, soldável, DN  75mm, instalado em prumada de água – fornecimento e instalação. AF_12/2014_p</v>
          </cell>
          <cell r="C3253" t="str">
            <v>un</v>
          </cell>
          <cell r="D3253">
            <v>39.82</v>
          </cell>
        </row>
        <row r="3254">
          <cell r="A3254" t="str">
            <v>89525</v>
          </cell>
          <cell r="B3254" t="str">
            <v>Curva 90 graus, PVC, soldável, DN  85mm, instalado em prumada de água – fornecimento e instalação. AF_12/2014_p</v>
          </cell>
          <cell r="C3254" t="str">
            <v>un</v>
          </cell>
          <cell r="D3254">
            <v>47.36</v>
          </cell>
        </row>
        <row r="3255">
          <cell r="A3255" t="str">
            <v>89811</v>
          </cell>
          <cell r="B3255" t="str">
            <v>Curva curta 90 graus, PVC, série normal, esgoto predial, DN  100 mm, junta elástica, fornecido e instalado em prumada de esgoto sanitário ou ventilação. AF_12/2014</v>
          </cell>
          <cell r="C3255" t="str">
            <v>un</v>
          </cell>
          <cell r="D3255">
            <v>19.34</v>
          </cell>
        </row>
        <row r="3256">
          <cell r="A3256" t="str">
            <v>89748</v>
          </cell>
          <cell r="B3256" t="str">
            <v>Curva curta 90 graus, PVC, série normal, esgoto predial, DN  100 mm, junta elástica, fornecido e instalado em ramal de descarga ou ramal de esgoto sanitário. AF_12/2014</v>
          </cell>
          <cell r="C3256" t="str">
            <v>un</v>
          </cell>
          <cell r="D3256">
            <v>22.66</v>
          </cell>
        </row>
        <row r="3257">
          <cell r="A3257" t="str">
            <v>89852</v>
          </cell>
          <cell r="B3257" t="str">
            <v>Curva curta 90 graus, PVC, série normal, esgoto predial, DN  100 mm, junta elástica, fornecido e instalado em subcoletor aéreo de esgoto sanitário. AF_12/2014</v>
          </cell>
          <cell r="C3257" t="str">
            <v>un</v>
          </cell>
          <cell r="D3257">
            <v>22.4</v>
          </cell>
        </row>
        <row r="3258">
          <cell r="A3258" t="str">
            <v>89728</v>
          </cell>
          <cell r="B3258" t="str">
            <v>Curva curta 90 graus, PVC, série normal, esgoto predial, DN  40 mm, junta soldável, fornecido e instalado em ramal de descarga ou ramal de esgoto sanitário. AF_12/2014_p</v>
          </cell>
          <cell r="C3258" t="str">
            <v>un</v>
          </cell>
          <cell r="D3258">
            <v>6.27</v>
          </cell>
        </row>
        <row r="3259">
          <cell r="A3259" t="str">
            <v>89803</v>
          </cell>
          <cell r="B3259" t="str">
            <v>Curva curta 90 graus, PVC, série normal, esgoto predial, DN  50 mm, junta elástica, fornecido e instalado em prumada de esgoto sanitário ou ventilação. AF_12/2014</v>
          </cell>
          <cell r="C3259" t="str">
            <v>un</v>
          </cell>
          <cell r="D3259">
            <v>8.7899999999999991</v>
          </cell>
        </row>
        <row r="3260">
          <cell r="A3260" t="str">
            <v>89733</v>
          </cell>
          <cell r="B3260" t="str">
            <v>Curva curta 90 graus, PVC, série normal, esgoto predial, DN  50 mm, junta elástica, fornecido e instalado em ramal de descarga ou ramal de esgoto sanitário. AF_12/2014</v>
          </cell>
          <cell r="C3260" t="str">
            <v>un</v>
          </cell>
          <cell r="D3260">
            <v>11.08</v>
          </cell>
        </row>
        <row r="3261">
          <cell r="A3261" t="str">
            <v>89807</v>
          </cell>
          <cell r="B3261" t="str">
            <v>Curva curta 90 graus, PVC, série normal, esgoto predial, DN  75 mm, junta elástica, fornecido e instalado em prumada de esgoto sanitário ou ventilação. AF_12/2014</v>
          </cell>
          <cell r="C3261" t="str">
            <v>un</v>
          </cell>
          <cell r="D3261">
            <v>16.940000000000001</v>
          </cell>
        </row>
        <row r="3262">
          <cell r="A3262" t="str">
            <v>89742</v>
          </cell>
          <cell r="B3262" t="str">
            <v>Curva curta 90 graus, PVC, série normal, esgoto predial, DN  75 mm, junta elástica, fornecido e instalado em ramal de descarga ou ramal de esgoto sanitário. AF_12/2014</v>
          </cell>
          <cell r="C3262" t="str">
            <v>un</v>
          </cell>
          <cell r="D3262">
            <v>19.739999999999998</v>
          </cell>
        </row>
        <row r="3263">
          <cell r="A3263" t="str">
            <v>89812</v>
          </cell>
          <cell r="B3263" t="str">
            <v>Curva longa 90 graus, PVC, série normal, esgoto predial, DN  100 mm, junta elástica, fornecido e instalado em prumada de esgoto sanitário ou ventilação. AF_12/2014</v>
          </cell>
          <cell r="C3263" t="str">
            <v>un</v>
          </cell>
          <cell r="D3263">
            <v>37.26</v>
          </cell>
        </row>
        <row r="3264">
          <cell r="A3264" t="str">
            <v>89750</v>
          </cell>
          <cell r="B3264" t="str">
            <v>Curva longa 90 graus, PVC, série normal, esgoto predial, DN  100 mm, junta elástica, fornecido e instalado em ramal de descarga ou ramal de esgoto sanitário. AF_12/2014</v>
          </cell>
          <cell r="C3264" t="str">
            <v>un</v>
          </cell>
          <cell r="D3264">
            <v>40.57</v>
          </cell>
        </row>
        <row r="3265">
          <cell r="A3265" t="str">
            <v>89853</v>
          </cell>
          <cell r="B3265" t="str">
            <v>Curva longa 90 graus, PVC, série normal, esgoto predial, DN  100 mm, junta elástica, fornecido e instalado em subcoletor aéreo de esgoto sanitário. AF_12/2014</v>
          </cell>
          <cell r="C3265" t="str">
            <v>un</v>
          </cell>
          <cell r="D3265">
            <v>40.32</v>
          </cell>
        </row>
        <row r="3266">
          <cell r="A3266" t="str">
            <v>89730</v>
          </cell>
          <cell r="B3266" t="str">
            <v>Curva longa 90 graus, PVC, série normal, esgoto predial, DN  40 mm, junta soldável, fornecido e instalado em ramal de descarga ou ramal de esgoto sanitário. AF_12/2014_p</v>
          </cell>
          <cell r="C3266" t="str">
            <v>un</v>
          </cell>
          <cell r="D3266">
            <v>6.36</v>
          </cell>
        </row>
        <row r="3267">
          <cell r="A3267" t="str">
            <v>89804</v>
          </cell>
          <cell r="B3267" t="str">
            <v>Curva longa 90 graus, PVC, série normal, esgoto predial, DN  50 mm, junta elástica, fornecido e instalado em prumada de esgoto sanitário ou ventilação. AF_12/2014</v>
          </cell>
          <cell r="C3267" t="str">
            <v>un</v>
          </cell>
          <cell r="D3267">
            <v>8.69</v>
          </cell>
        </row>
        <row r="3268">
          <cell r="A3268" t="str">
            <v>89735</v>
          </cell>
          <cell r="B3268" t="str">
            <v>Curva longa 90 graus, PVC, série normal, esgoto predial, DN  50 mm, junta elástica, fornecido e instalado em ramal de descarga ou ramal de esgoto sanitário. AF_12/2014</v>
          </cell>
          <cell r="C3268" t="str">
            <v>un</v>
          </cell>
          <cell r="D3268">
            <v>10.99</v>
          </cell>
        </row>
        <row r="3269">
          <cell r="A3269" t="str">
            <v>89808</v>
          </cell>
          <cell r="B3269" t="str">
            <v>Curva longa 90 graus, PVC, série normal, esgoto predial, DN  75 mm, junta elástica, fornecido e instalado em prumada de esgoto sanitário ou ventilação. AF_12/2014</v>
          </cell>
          <cell r="C3269" t="str">
            <v>un</v>
          </cell>
          <cell r="D3269">
            <v>23.77</v>
          </cell>
        </row>
        <row r="3270">
          <cell r="A3270" t="str">
            <v>89743</v>
          </cell>
          <cell r="B3270" t="str">
            <v>Curva longa 90 graus, PVC, série normal, esgoto predial, DN  75 mm, junta elástica, fornecido e instalado em ramal de descarga ou ramal de esgoto sanitário. AF_12/2014</v>
          </cell>
          <cell r="C3270" t="str">
            <v>un</v>
          </cell>
          <cell r="D3270">
            <v>26.57</v>
          </cell>
        </row>
        <row r="3271">
          <cell r="A3271" t="str">
            <v>89263</v>
          </cell>
          <cell r="B3271" t="str">
            <v>Demolicao de estrutura metalica sem remocao</v>
          </cell>
          <cell r="C3271" t="str">
            <v>m²</v>
          </cell>
          <cell r="D3271">
            <v>21.52</v>
          </cell>
        </row>
        <row r="3272">
          <cell r="A3272" t="str">
            <v>89898</v>
          </cell>
          <cell r="B3272" t="str">
            <v>Escavação vertical a céu aberto, incluindo carga, descarga e transporte, em solo de 1ª categoria com escavadeira hidráulica (caçamba: 0,8 m³ / 111 hp), frota de 10 caminhões basculantes de 14 m³, DMT de 10 km e velocidade média 22 km/h. AF_12/2013</v>
          </cell>
          <cell r="C3272" t="str">
            <v>m³</v>
          </cell>
          <cell r="D3272">
            <v>22.42</v>
          </cell>
        </row>
        <row r="3273">
          <cell r="A3273" t="str">
            <v>89918</v>
          </cell>
          <cell r="B3273" t="str">
            <v>Escavação vertical a céu aberto, incluindo carga, descarga e transporte, em solo de 1ª categoria com escavadeira hidráulica (caçamba: 0,8 m³ / 111 hp), frota de 11 caminhões basculantes de 18 m³, DMT de 15 km e velocidade média 24 km/h. AF_12/2013</v>
          </cell>
          <cell r="C3273" t="str">
            <v>m³</v>
          </cell>
          <cell r="D3273">
            <v>24.87</v>
          </cell>
        </row>
        <row r="3274">
          <cell r="A3274" t="str">
            <v>89900</v>
          </cell>
          <cell r="B3274" t="str">
            <v>Escavação vertical a céu aberto, incluindo carga, descarga e transporte, em solo de 1ª categoria com escavadeira hidráulica (caçamba: 0,8 m³ / 111 hp), frota de 13 caminhões basculantes de 14 m³, DMT de 15 km e velocidade média 24 km/h. AF_12/2013</v>
          </cell>
          <cell r="C3274" t="str">
            <v>m³</v>
          </cell>
          <cell r="D3274">
            <v>28.3</v>
          </cell>
        </row>
        <row r="3275">
          <cell r="A3275" t="str">
            <v>89920</v>
          </cell>
          <cell r="B3275" t="str">
            <v>Escavação vertical a céu aberto, incluindo carga, descarga e transporte, em solo de 1ª categoria com escavadeira hidráulica (caçamba: 0,8 m³ / 111 hp), frota de 13 caminhões basculantes de 18 m³, DMT de 20 km e velocidade média 24 km/h. AF_12/2013</v>
          </cell>
          <cell r="C3275" t="str">
            <v>m³</v>
          </cell>
          <cell r="D3275">
            <v>30.43</v>
          </cell>
        </row>
        <row r="3276">
          <cell r="A3276" t="str">
            <v>89902</v>
          </cell>
          <cell r="B3276" t="str">
            <v>Escavação vertical a céu aberto, incluindo carga, descarga e transporte, em solo de 1ª categoria com escavadeira hidráulica (caçamba: 0,8 m³ / 111 hp), frota de 16 caminhões basculantes de 14 m³, DMT de 20 km e velocidade média 24 km/h. AF_12/2013</v>
          </cell>
          <cell r="C3276" t="str">
            <v>m³</v>
          </cell>
          <cell r="D3276">
            <v>35.1</v>
          </cell>
        </row>
        <row r="3277">
          <cell r="A3277" t="str">
            <v>89903</v>
          </cell>
          <cell r="B3277" t="str">
            <v>Escavação vertical a céu aberto, incluindo carga, descarga e transporte, em solo de 1ª categoria com escavadeira hidráulica (caçamba: 0,8 m³ / 111 hp), frota de 2 caminhões basculantes de 18 m³, DMT de 0,2 km e velocidade média 4 km/h. AF_12/2013</v>
          </cell>
          <cell r="C3277" t="str">
            <v>m³</v>
          </cell>
          <cell r="D3277">
            <v>6</v>
          </cell>
        </row>
        <row r="3278">
          <cell r="A3278" t="str">
            <v>89904</v>
          </cell>
          <cell r="B3278" t="str">
            <v>Escavação vertical a céu aberto, incluindo carga, descarga e transporte, em solo de 1ª categoria com escavadeira hidráulica (caçamba: 0,8 m³ / 111 hp), frota de 2 caminhões basculantes de 18 m³, DMT de 0,3 km e velocidade média 5,9 km/h. AF_12/2013</v>
          </cell>
          <cell r="C3278" t="str">
            <v>m³</v>
          </cell>
          <cell r="D3278">
            <v>6.03</v>
          </cell>
        </row>
        <row r="3279">
          <cell r="A3279" t="str">
            <v>89905</v>
          </cell>
          <cell r="B3279" t="str">
            <v>Escavação vertical a céu aberto, incluindo carga, descarga e transporte, em solo de 1ª categoria com escavadeira hidráulica (caçamba: 0,8 m³ / 111 hp), frota de 2 caminhões basculantes de 18 m³, DMT de 0,6 km e velocidade média 10 km/h. AF_12/2013</v>
          </cell>
          <cell r="C3279" t="str">
            <v>m³</v>
          </cell>
          <cell r="D3279">
            <v>6.21</v>
          </cell>
        </row>
        <row r="3280">
          <cell r="A3280" t="str">
            <v>89906</v>
          </cell>
          <cell r="B3280" t="str">
            <v>Escavação vertical a céu aberto, incluindo carga, descarga e transporte, em solo de 1ª categoria com escavadeira hidráulica (caçamba: 0,8 m³ / 111 hp), frota de 2 caminhões basculantes de 18 m³, DMT de 0,8 km e velocidade média 14 km/h. AF_12/2013</v>
          </cell>
          <cell r="C3280" t="str">
            <v>m³</v>
          </cell>
          <cell r="D3280">
            <v>6.15</v>
          </cell>
        </row>
        <row r="3281">
          <cell r="A3281" t="str">
            <v>89885</v>
          </cell>
          <cell r="B3281" t="str">
            <v>Escavação vertical a céu aberto, incluindo carga, descarga e transporte, em solo de 1ª categoria com escavadeira hidráulica (caçamba: 0,8 m³ / 111 hp), frota de 3 caminhões basculantes de 14 m³, DMT de 0,2 km e velocidade média 4 km/h. AF_12/2013</v>
          </cell>
          <cell r="C3281" t="str">
            <v>m³</v>
          </cell>
          <cell r="D3281">
            <v>6.87</v>
          </cell>
        </row>
        <row r="3282">
          <cell r="A3282" t="str">
            <v>89886</v>
          </cell>
          <cell r="B3282" t="str">
            <v>Escavação vertical a céu aberto, incluindo carga, descarga e transporte, em solo de 1ª categoria com escavadeira hidráulica (caçamba: 0,8 m³ / 111 hp), frota de 3 caminhões basculantes de 14 m³, DMT de 0,3 km e velocidade média 5,9 km/h. AF_12/2013</v>
          </cell>
          <cell r="C3282" t="str">
            <v>m³</v>
          </cell>
          <cell r="D3282">
            <v>6.9</v>
          </cell>
        </row>
        <row r="3283">
          <cell r="A3283" t="str">
            <v>89887</v>
          </cell>
          <cell r="B3283" t="str">
            <v>Escavação vertical a céu aberto, incluindo carga, descarga e transporte, em solo de 1ª categoria com escavadeira hidráulica (caçamba: 0,8 m³ / 111 hp), frota de 3 caminhões basculantes de 14 m³, DMT de 0,6 km e velocidade média 10 km/h. AF_12/2013</v>
          </cell>
          <cell r="C3283" t="str">
            <v>m³</v>
          </cell>
          <cell r="D3283">
            <v>7.11</v>
          </cell>
        </row>
        <row r="3284">
          <cell r="A3284" t="str">
            <v>89888</v>
          </cell>
          <cell r="B3284" t="str">
            <v>Escavação vertical a céu aberto, incluindo carga, descarga e transporte, em solo de 1ª categoria com escavadeira hidráulica (caçamba: 0,8 m³ / 111 hp), frota de 3 caminhões basculantes de 14 m³, DMT de 0,8 km e velocidade média 14 km/h. AF_12/2013</v>
          </cell>
          <cell r="C3284" t="str">
            <v>m³</v>
          </cell>
          <cell r="D3284">
            <v>7.05</v>
          </cell>
        </row>
        <row r="3285">
          <cell r="A3285" t="str">
            <v>89889</v>
          </cell>
          <cell r="B3285" t="str">
            <v>Escavação vertical a céu aberto, incluindo carga, descarga e transporte, em solo de 1ª categoria com escavadeira hidráulica (caçamba: 0,8 m³ / 111 hp), frota de 3 caminhões basculantes de 14 m³, DMT de 1 km e velocidade média 15 km/h. AF_12/2013</v>
          </cell>
          <cell r="C3285" t="str">
            <v>m³</v>
          </cell>
          <cell r="D3285">
            <v>7.27</v>
          </cell>
        </row>
        <row r="3286">
          <cell r="A3286" t="str">
            <v>89907</v>
          </cell>
          <cell r="B3286" t="str">
            <v>Escavação vertical a céu aberto, incluindo carga, descarga e transporte, em solo de 1ª categoria com escavadeira hidráulica (caçamba: 0,8 m³ / 111 hp), frota de 3 caminhões basculantes de 18 m³, DMT de 1 km e velocidade média 15 km/h. AF_12/2013</v>
          </cell>
          <cell r="C3286" t="str">
            <v>m³</v>
          </cell>
          <cell r="D3286">
            <v>6.96</v>
          </cell>
        </row>
        <row r="3287">
          <cell r="A3287" t="str">
            <v>89910</v>
          </cell>
          <cell r="B3287" t="str">
            <v>Escavação vertical a céu aberto, incluindo carga, descarga e transporte, em solo de 1ª categoria com escavadeira hidráulica (caçamba: 0,8 m³ / 111 hp), frota de 3 caminhões basculantes de 18 m³, DMT de 2 km e velocidade média 35 km/h. AF_12/2013</v>
          </cell>
          <cell r="C3287" t="str">
            <v>m³</v>
          </cell>
          <cell r="D3287">
            <v>8.2100000000000009</v>
          </cell>
        </row>
        <row r="3288">
          <cell r="A3288" t="str">
            <v>89890</v>
          </cell>
          <cell r="B3288" t="str">
            <v>Escavação vertical a céu aberto, incluindo carga, descarga e transporte, em solo de 1ª categoria com escavadeira hidráulica (caçamba: 0,8 m³ / 111 hp), frota de 4 caminhões basculantes de 14 m³, DMT de 1,5 km e velocidade média 18 km/h. AF_12/2013</v>
          </cell>
          <cell r="C3288" t="str">
            <v>m³</v>
          </cell>
          <cell r="D3288">
            <v>9.91</v>
          </cell>
        </row>
        <row r="3289">
          <cell r="A3289" t="str">
            <v>89891</v>
          </cell>
          <cell r="B3289" t="str">
            <v>Escavação vertical a céu aberto, incluindo carga, descarga e transporte, em solo de 1ª categoria com escavadeira hidráulica (caçamba: 0,8 m³ / 111 hp), frota de 4 caminhões basculantes de 14 m³, DMT de 2 km e velocidade média 22 km/h. AF_12/2013</v>
          </cell>
          <cell r="C3289" t="str">
            <v>m³</v>
          </cell>
          <cell r="D3289">
            <v>10.1</v>
          </cell>
        </row>
        <row r="3290">
          <cell r="A3290" t="str">
            <v>89892</v>
          </cell>
          <cell r="B3290" t="str">
            <v>Escavação vertical a céu aberto, incluindo carga, descarga e transporte, em solo de 1ª categoria com escavadeira hidráulica (caçamba: 0,8 m³ / 111 hp), frota de 4 caminhões basculantes de 14 m³, DMT de 2 km e velocidade média 35 km/h. AF_12/2013</v>
          </cell>
          <cell r="C3290" t="str">
            <v>m³</v>
          </cell>
          <cell r="D3290">
            <v>9.2899999999999991</v>
          </cell>
        </row>
        <row r="3291">
          <cell r="A3291" t="str">
            <v>89908</v>
          </cell>
          <cell r="B3291" t="str">
            <v>Escavação vertical a céu aberto, incluindo carga, descarga e transporte, em solo de 1ª categoria com escavadeira hidráulica (caçamba: 0,8 m³ / 111 hp), frota de 4 caminhões basculantes de 18 m³, DMT de 1,5 km e velocidade média 18 km/h. AF_12/2013</v>
          </cell>
          <cell r="C3291" t="str">
            <v>m³</v>
          </cell>
          <cell r="D3291">
            <v>9.35</v>
          </cell>
        </row>
        <row r="3292">
          <cell r="A3292" t="str">
            <v>89909</v>
          </cell>
          <cell r="B3292" t="str">
            <v>Escavação vertical a céu aberto, incluindo carga, descarga e transporte, em solo de 1ª categoria com escavadeira hidráulica (caçamba: 0,8 m³ / 111 hp), frota de 4 caminhões basculantes de 18 m³, DMT de 2 km e velocidade média 22 km/h. AF_12/2013</v>
          </cell>
          <cell r="C3292" t="str">
            <v>m³</v>
          </cell>
          <cell r="D3292">
            <v>9.51</v>
          </cell>
        </row>
        <row r="3293">
          <cell r="A3293" t="str">
            <v>89893</v>
          </cell>
          <cell r="B3293" t="str">
            <v>Escavação vertical a céu aberto, incluindo carga, descarga e transporte, em solo de 1ª categoria com escavadeira hidráulica (caçamba: 0,8 m³ / 111 hp), frota de 5 caminhões basculantes de 14 m³, DMT de 3 km e velocidade média 20 km/h. AF_12/2013</v>
          </cell>
          <cell r="C3293" t="str">
            <v>m³</v>
          </cell>
          <cell r="D3293">
            <v>12.11</v>
          </cell>
        </row>
        <row r="3294">
          <cell r="A3294" t="str">
            <v>89911</v>
          </cell>
          <cell r="B3294" t="str">
            <v>Escavação vertical a céu aberto, incluindo carga, descarga e transporte, em solo de 1ª categoria com escavadeira hidráulica (caçamba: 0,8 m³ / 111 hp), frota de 5 caminhões basculantes de 18 m³, DMT de 3 km e velocidade média 20 km/h. AF_12/2013</v>
          </cell>
          <cell r="C3294" t="str">
            <v>m³</v>
          </cell>
          <cell r="D3294">
            <v>11.33</v>
          </cell>
        </row>
        <row r="3295">
          <cell r="A3295" t="str">
            <v>89912</v>
          </cell>
          <cell r="B3295" t="str">
            <v>Escavação vertical a céu aberto, incluindo carga, descarga e transporte, em solo de 1ª categoria com escavadeira hidráulica (caçamba: 0,8 m³ / 111 hp), frota de 5 caminhões basculantes de 18 m³, DMT de 4 km e velocidade média 22 km/h. AF_12/2013</v>
          </cell>
          <cell r="C3295" t="str">
            <v>m³</v>
          </cell>
          <cell r="D3295">
            <v>12.02</v>
          </cell>
        </row>
        <row r="3296">
          <cell r="A3296" t="str">
            <v>89914</v>
          </cell>
          <cell r="B3296" t="str">
            <v>Escavação vertical a céu aberto, incluindo carga, descarga e transporte, em solo de 1ª categoria com escavadeira hidráulica (caçamba: 0,8 m³ / 111 hp), frota de 5 caminhões basculantes de 18 m³, DMT de 6 km e velocidade média 35 km/h. AF_12/2013</v>
          </cell>
          <cell r="C3296" t="str">
            <v>m³</v>
          </cell>
          <cell r="D3296">
            <v>11.79</v>
          </cell>
        </row>
        <row r="3297">
          <cell r="A3297" t="str">
            <v>89894</v>
          </cell>
          <cell r="B3297" t="str">
            <v>Escavação vertical a céu aberto, incluindo carga, descarga e transporte, em solo de 1ª categoria com escavadeira hidráulica (caçamba: 0,8 m³ / 111 hp), frota de 6 caminhões basculantes de 14 m³, DMT de 4 km e velocidade média 22 km/h. AF_12/2013</v>
          </cell>
          <cell r="C3297" t="str">
            <v>m³</v>
          </cell>
          <cell r="D3297">
            <v>13.49</v>
          </cell>
        </row>
        <row r="3298">
          <cell r="A3298" t="str">
            <v>89896</v>
          </cell>
          <cell r="B3298" t="str">
            <v>Escavação vertical a céu aberto, incluindo carga, descarga e transporte, em solo de 1ª categoria com escavadeira hidráulica (caçamba: 0,8 m³ / 111 hp), frota de 6 caminhões basculantes de 14 m³, DMT de 6 km e velocidade média 35 km/h. AF_12/2013</v>
          </cell>
          <cell r="C3298" t="str">
            <v>m³</v>
          </cell>
          <cell r="D3298">
            <v>13.25</v>
          </cell>
        </row>
        <row r="3299">
          <cell r="A3299" t="str">
            <v>89917</v>
          </cell>
          <cell r="B3299" t="str">
            <v>Escavação vertical a céu aberto, incluindo carga, descarga e transporte, em solo de 1ª categoria com escavadeira hidráulica (caçamba: 0,8 m³ / 111 hp), frota de 6 caminhões basculantes de 18 m³, DMT de 10 km e velocidade média 35 km/h. AF_12/2013</v>
          </cell>
          <cell r="C3299" t="str">
            <v>m³</v>
          </cell>
          <cell r="D3299">
            <v>14.78</v>
          </cell>
        </row>
        <row r="3300">
          <cell r="A3300" t="str">
            <v>89913</v>
          </cell>
          <cell r="B3300" t="str">
            <v>Escavação vertical a céu aberto, incluindo carga, descarga e transporte, em solo de 1ª categoria com escavadeira hidráulica (caçamba: 0,8 m³ / 111 hp), frota de 6 caminhões basculantes de 18 m³, DMT de 6 km e velocidade média 22 km/h. AF_12/2013</v>
          </cell>
          <cell r="C3300" t="str">
            <v>m³</v>
          </cell>
          <cell r="D3300">
            <v>14.51</v>
          </cell>
        </row>
        <row r="3301">
          <cell r="A3301" t="str">
            <v>89899</v>
          </cell>
          <cell r="B3301" t="str">
            <v>Escavação vertical a céu aberto, incluindo carga, descarga e transporte, em solo de 1ª categoria com escavadeira hidráulica (caçamba: 0,8 m³ / 111 hp), frota de 7 caminhões basculantes de 14 m³, DMT de 10 km e velocidade média 35 km/h. AF_12/2013</v>
          </cell>
          <cell r="C3301" t="str">
            <v>m³</v>
          </cell>
          <cell r="D3301">
            <v>16.57</v>
          </cell>
        </row>
        <row r="3302">
          <cell r="A3302" t="str">
            <v>89895</v>
          </cell>
          <cell r="B3302" t="str">
            <v>Escavação vertical a céu aberto, incluindo carga, descarga e transporte, em solo de 1ª categoria com escavadeira hidráulica (caçamba: 0,8 m³ / 111 hp), frota de 7 caminhões basculantes de 14 m³, DMT de 6 km e velocidade média 22 km/h. AF_12/2013</v>
          </cell>
          <cell r="C3302" t="str">
            <v>m³</v>
          </cell>
          <cell r="D3302">
            <v>16.25</v>
          </cell>
        </row>
        <row r="3303">
          <cell r="A3303" t="str">
            <v>89919</v>
          </cell>
          <cell r="B3303" t="str">
            <v>Escavação vertical a céu aberto, incluindo carga, descarga e transporte, em solo de 1ª categoria com escavadeira hidráulica (caçamba: 0,8 m³ / 111 hp), frota de 7 caminhões basculantes de 18 m³, DMT de 15 km e velocidade média 45 km/h. AF_12/2013</v>
          </cell>
          <cell r="C3303" t="str">
            <v>m³</v>
          </cell>
          <cell r="D3303">
            <v>16.37</v>
          </cell>
        </row>
        <row r="3304">
          <cell r="A3304" t="str">
            <v>89915</v>
          </cell>
          <cell r="B3304" t="str">
            <v>Escavação vertical a céu aberto, incluindo carga, descarga e transporte, em solo de 1ª categoria com escavadeira hidráulica (caçamba: 0,8 m³ / 111 hp), frota de 7 caminhões basculantes de 18 m³, DMT de 8 km e velocidade média 22 km/h. AF_12/2013</v>
          </cell>
          <cell r="C3304" t="str">
            <v>m³</v>
          </cell>
          <cell r="D3304">
            <v>17</v>
          </cell>
        </row>
        <row r="3305">
          <cell r="A3305" t="str">
            <v>89901</v>
          </cell>
          <cell r="B3305" t="str">
            <v>Escavação vertical a céu aberto, incluindo carga, descarga e transporte, em solo de 1ª categoria com escavadeira hidráulica (caçamba: 0,8 m³ / 111 hp), frota de 8 caminhões basculantes de 14 m³, DMT de 15 km e velocidade média 45 km/h. AF_12/2013</v>
          </cell>
          <cell r="C3305" t="str">
            <v>m³</v>
          </cell>
          <cell r="D3305">
            <v>18.32</v>
          </cell>
        </row>
        <row r="3306">
          <cell r="A3306" t="str">
            <v>89897</v>
          </cell>
          <cell r="B3306" t="str">
            <v>Escavação vertical a céu aberto, incluindo carga, descarga e transporte, em solo de 1ª categoria com escavadeira hidráulica (caçamba: 0,8 m³ / 111 hp), frota de 9 caminhões basculantes de 14 m³, DMT de 8 km e velocidade média 22 km/h. AF_12/2013</v>
          </cell>
          <cell r="C3306" t="str">
            <v>m³</v>
          </cell>
          <cell r="D3306">
            <v>19.649999999999999</v>
          </cell>
        </row>
        <row r="3307">
          <cell r="A3307" t="str">
            <v>89916</v>
          </cell>
          <cell r="B3307" t="str">
            <v>Escavação vertical a céu aberto, incluindo carga, descarga e transporte, em solo de 1ª categoria com escavadeira hidráulica (caçamba: 0,8 m³ / 111 hp), frota de 9 caminhões basculantes de 18 m³, DMT de 10 km e velocidade média 22 km/h. AF_12/2013</v>
          </cell>
          <cell r="C3307" t="str">
            <v>m³</v>
          </cell>
          <cell r="D3307">
            <v>20.12</v>
          </cell>
        </row>
        <row r="3308">
          <cell r="A3308" t="str">
            <v>89935</v>
          </cell>
          <cell r="B3308" t="str">
            <v>Escavação vertical a céu aberto, incluindo carga, descarga e transporte, em solo de 1ª categoria com escavadeira hidráulica (caçamba: 1,2 m³ / 155 hp), frota de 10 caminhões basculantes de 14 m³, DMT de 10 km e velocidade média 35 km/h. AF_12/2013</v>
          </cell>
          <cell r="C3308" t="str">
            <v>m³</v>
          </cell>
          <cell r="D3308">
            <v>15.89</v>
          </cell>
        </row>
        <row r="3309">
          <cell r="A3309" t="str">
            <v>89960</v>
          </cell>
          <cell r="B3309" t="str">
            <v>Escavação vertical a céu aberto, incluindo carga, descarga e transporte, em solo de 1ª categoria com escavadeira hidráulica (caçamba: 1,2 m³ / 155 hp), frota de 10 caminhões basculantes de 18 m³, DMT de 25 km e velocidade média 45 km/h. AF_11/2014</v>
          </cell>
          <cell r="C3309" t="str">
            <v>m³</v>
          </cell>
          <cell r="D3309">
            <v>21.58</v>
          </cell>
        </row>
        <row r="3310">
          <cell r="A3310" t="str">
            <v>89961</v>
          </cell>
          <cell r="B3310" t="str">
            <v>Escavação vertical a céu aberto, incluindo carga, descarga e transporte, em solo de 1ª categoria com escavadeira hidráulica (caçamba: 1,2 m³ / 155 hp), frota de 10 caminhões basculantes de 18 m³, DMT de 30 km e velocidade média 45 km/h. AF_12/2013</v>
          </cell>
          <cell r="C3310" t="str">
            <v>m³</v>
          </cell>
          <cell r="D3310">
            <v>24.9</v>
          </cell>
        </row>
        <row r="3311">
          <cell r="A3311" t="str">
            <v>89963</v>
          </cell>
          <cell r="B3311" t="str">
            <v>Escavação vertical a céu aberto, incluindo carga, descarga e transporte, em solo de 1ª categoria com escavadeira hidráulica (caçamba: 1,2 m³ / 155 hp), frota de 10 caminhões basculantes de 18 m³, DMT de 35 km e velocidade média 45 km/h. AF_11/2014</v>
          </cell>
          <cell r="C3311" t="str">
            <v>m³</v>
          </cell>
          <cell r="D3311">
            <v>28.22</v>
          </cell>
        </row>
        <row r="3312">
          <cell r="A3312" t="str">
            <v>89964</v>
          </cell>
          <cell r="B3312" t="str">
            <v>Escavação vertical a céu aberto, incluindo carga, descarga e transporte, em solo de 1ª categoria com escavadeira hidráulica (caçamba: 1,2 m³ / 155 hp), frota de 10 caminhões basculantes de 18 m³, DMT de 40 km e velocidade média 45 km/h. AF_12/2013</v>
          </cell>
          <cell r="C3312" t="str">
            <v>m³</v>
          </cell>
          <cell r="D3312">
            <v>31.54</v>
          </cell>
        </row>
        <row r="3313">
          <cell r="A3313" t="str">
            <v>89966</v>
          </cell>
          <cell r="B3313" t="str">
            <v>Escavação vertical a céu aberto, incluindo carga, descarga e transporte, em solo de 1ª categoria com escavadeira hidráulica (caçamba: 1,2 m³ / 155 hp), frota de 10 caminhões basculantes de 18 m³, DMT de 45 km e velocidade média 45 km/h. AF_11/2014</v>
          </cell>
          <cell r="C3313" t="str">
            <v>m³</v>
          </cell>
          <cell r="D3313">
            <v>34.840000000000003</v>
          </cell>
        </row>
        <row r="3314">
          <cell r="A3314" t="str">
            <v>89967</v>
          </cell>
          <cell r="B3314" t="str">
            <v>Escavação vertical a céu aberto, incluindo carga, descarga e transporte, em solo de 1ª categoria com escavadeira hidráulica (caçamba: 1,2 m³ / 155 hp), frota de 10 caminhões basculantes de 18 m³, DMT de 50 km e velocidade média 45 km/h. AF_12/2013</v>
          </cell>
          <cell r="C3314" t="str">
            <v>m³</v>
          </cell>
          <cell r="D3314">
            <v>38.18</v>
          </cell>
        </row>
        <row r="3315">
          <cell r="A3315" t="str">
            <v>89951</v>
          </cell>
          <cell r="B3315" t="str">
            <v>Escavação vertical a céu aberto, incluindo carga, descarga e transporte, em solo de 1ª categoria com escavadeira hidráulica (caçamba: 1,2 m³ / 155 hp), frota de 10 caminhões basculantes de 18 m³, DMT de 8 km e velocidade média 22 km/h. AF_12/2013</v>
          </cell>
          <cell r="C3315" t="str">
            <v>m³</v>
          </cell>
          <cell r="D3315">
            <v>16.13</v>
          </cell>
        </row>
        <row r="3316">
          <cell r="A3316" t="str">
            <v>89937</v>
          </cell>
          <cell r="B3316" t="str">
            <v>Escavação vertical a céu aberto, incluindo carga, descarga e transporte, em solo de 1ª categoria com escavadeira hidráulica (caçamba: 1,2 m³ / 155 hp), frota de 11 caminhões basculantes de 14 m³, DMT de 15 km e velocidade média 45 km/h. AF_12/2013</v>
          </cell>
          <cell r="C3316" t="str">
            <v>m³</v>
          </cell>
          <cell r="D3316">
            <v>17.46</v>
          </cell>
        </row>
        <row r="3317">
          <cell r="A3317" t="str">
            <v>89933</v>
          </cell>
          <cell r="B3317" t="str">
            <v>Escavação vertical a céu aberto, incluindo carga, descarga e transporte, em solo de 1ª categoria com escavadeira hidráulica (caçamba: 1,2 m³ / 155 hp), frota de 11 caminhões basculantes de 14 m³, DMT de 8 km e velocidade média 22 km/h. AF_12/2013</v>
          </cell>
          <cell r="C3317" t="str">
            <v>m³</v>
          </cell>
          <cell r="D3317">
            <v>18.170000000000002</v>
          </cell>
        </row>
        <row r="3318">
          <cell r="A3318" t="str">
            <v>89953</v>
          </cell>
          <cell r="B3318" t="str">
            <v>Escavação vertical a céu aberto, incluindo carga, descarga e transporte, em solo de 1ª categoria com escavadeira hidráulica (caçamba: 1,2 m³ / 155 hp), frota de 12 caminhões basculantes de 18 m³, DMT de 10 km e velocidade média 22 km/h. AF_12/2013</v>
          </cell>
          <cell r="C3318" t="str">
            <v>m³</v>
          </cell>
          <cell r="D3318">
            <v>18.88</v>
          </cell>
        </row>
        <row r="3319">
          <cell r="A3319" t="str">
            <v>89934</v>
          </cell>
          <cell r="B3319" t="str">
            <v>Escavação vertical a céu aberto, incluindo carga, descarga e transporte, em solo de 1ª categoria com escavadeira hidráulica (caçamba: 1,2 m³ / 155 hp), frota de 13 caminhões basculantes de 14 m³, DMT de 10 km e velocidade média 22 km/h. AF_12/2013</v>
          </cell>
          <cell r="C3319" t="str">
            <v>m³</v>
          </cell>
          <cell r="D3319">
            <v>21.2</v>
          </cell>
        </row>
        <row r="3320">
          <cell r="A3320" t="str">
            <v>89955</v>
          </cell>
          <cell r="B3320" t="str">
            <v>Escavação vertical a céu aberto, incluindo carga, descarga e transporte, em solo de 1ª categoria com escavadeira hidráulica (caçamba: 1,2 m³ / 155 hp), frota de 15 caminhões basculantes de 18 m³, DMT de 15 km e velocidade média 24 km/h. AF_12/2013</v>
          </cell>
          <cell r="C3320" t="str">
            <v>m³</v>
          </cell>
          <cell r="D3320">
            <v>23.67</v>
          </cell>
        </row>
        <row r="3321">
          <cell r="A3321" t="str">
            <v>89962</v>
          </cell>
          <cell r="B3321" t="str">
            <v>Escavação vertical a céu aberto, incluindo carga, descarga e transporte, em solo de 1ª categoria com escavadeira hidráulica (caçamba: 1,2 m³ / 155 hp), frota de 15 caminhões basculantes de 18 m³, DMT de 30 km e velocidade média 45 km/h. AF_12/2013</v>
          </cell>
          <cell r="C3321" t="str">
            <v>m³</v>
          </cell>
          <cell r="D3321">
            <v>24.58</v>
          </cell>
        </row>
        <row r="3322">
          <cell r="A3322" t="str">
            <v>89965</v>
          </cell>
          <cell r="B3322" t="str">
            <v>Escavação vertical a céu aberto, incluindo carga, descarga e transporte, em solo de 1ª categoria com escavadeira hidráulica (caçamba: 1,2 m³ / 155 hp), frota de 15 caminhões basculantes de 18 m³, DMT de 40 km e velocidade média 45 km/h. AF_12/2013</v>
          </cell>
          <cell r="C3322" t="str">
            <v>m³</v>
          </cell>
          <cell r="D3322">
            <v>31.14</v>
          </cell>
        </row>
        <row r="3323">
          <cell r="A3323" t="str">
            <v>89968</v>
          </cell>
          <cell r="B3323" t="str">
            <v>Escavação vertical a céu aberto, incluindo carga, descarga e transporte, em solo de 1ª categoria com escavadeira hidráulica (caçamba: 1,2 m³ / 155 hp), frota de 15 caminhões basculantes de 18 m³, DMT de 50 km e velocidade média 45 km/h. AF_12/2013</v>
          </cell>
          <cell r="C3323" t="str">
            <v>m³</v>
          </cell>
          <cell r="D3323">
            <v>37.700000000000003</v>
          </cell>
        </row>
        <row r="3324">
          <cell r="A3324" t="str">
            <v>89936</v>
          </cell>
          <cell r="B3324" t="str">
            <v>Escavação vertical a céu aberto, incluindo carga, descarga e transporte, em solo de 1ª categoria com escavadeira hidráulica (caçamba: 1,2 m³ / 155 hp), frota de 17 caminhões basculantes de 14 m³, DMT de 15 km e velocidade média 24 km/h. AF_12/2013</v>
          </cell>
          <cell r="C3324" t="str">
            <v>m³</v>
          </cell>
          <cell r="D3324">
            <v>27.01</v>
          </cell>
        </row>
        <row r="3325">
          <cell r="A3325" t="str">
            <v>89958</v>
          </cell>
          <cell r="B3325" t="str">
            <v>Escavação vertical a céu aberto, incluindo carga, descarga e transporte, em solo de 1ª categoria com escavadeira hidráulica (caçamba: 1,2 m³ / 155 hp), frota de 19 caminhões basculantes de 18 m³, DMT de 20 km e velocidade média 24 km/h. AF_12/2013</v>
          </cell>
          <cell r="C3325" t="str">
            <v>m³</v>
          </cell>
          <cell r="D3325">
            <v>29.71</v>
          </cell>
        </row>
        <row r="3326">
          <cell r="A3326" t="str">
            <v>89938</v>
          </cell>
          <cell r="B3326" t="str">
            <v>Escavação vertical a céu aberto, incluindo carga, descarga e transporte, em solo de 1ª categoria com escavadeira hidráulica (caçamba: 1,2 m³ / 155 hp), frota de 22 caminhões basculantes de 14 m³, DMT de 20 km e velocidade média 24 km/h. AF_12/2013</v>
          </cell>
          <cell r="C3326" t="str">
            <v>m³</v>
          </cell>
          <cell r="D3326">
            <v>34.14</v>
          </cell>
        </row>
        <row r="3327">
          <cell r="A3327" t="str">
            <v>89921</v>
          </cell>
          <cell r="B3327" t="str">
            <v>Escavação vertical a céu aberto, incluindo carga, descarga e transporte, em solo de 1ª categoria com escavadeira hidráulica (caçamba: 1,2 m³ / 155 hp), frota de 3 caminhões basculantes de 14 m³, DMT de 0,2 km e velocidade média 4 km/h. AF_12/2013</v>
          </cell>
          <cell r="C3327" t="str">
            <v>m³</v>
          </cell>
          <cell r="D3327">
            <v>5.58</v>
          </cell>
        </row>
        <row r="3328">
          <cell r="A3328" t="str">
            <v>89922</v>
          </cell>
          <cell r="B3328" t="str">
            <v>Escavação vertical a céu aberto, incluindo carga, descarga e transporte, em solo de 1ª categoria com escavadeira hidráulica (caçamba: 1,2 m³ / 155 hp), frota de 3 caminhões basculantes de 14 m³, DMT de 0,3 km e velocidade média 5,9 km/h. AF_12/2013</v>
          </cell>
          <cell r="C3328" t="str">
            <v>m³</v>
          </cell>
          <cell r="D3328">
            <v>5.61</v>
          </cell>
        </row>
        <row r="3329">
          <cell r="A3329" t="str">
            <v>89923</v>
          </cell>
          <cell r="B3329" t="str">
            <v>Escavação vertical a céu aberto, incluindo carga, descarga e transporte, em solo de 1ª categoria com escavadeira hidráulica (caçamba: 1,2 m³ / 155 hp), frota de 3 caminhões basculantes de 14 m³, DMT de 0,6 km e velocidade média 10 km/h. AF_12/2013</v>
          </cell>
          <cell r="C3329" t="str">
            <v>m³</v>
          </cell>
          <cell r="D3329">
            <v>5.82</v>
          </cell>
        </row>
        <row r="3330">
          <cell r="A3330" t="str">
            <v>89924</v>
          </cell>
          <cell r="B3330" t="str">
            <v>Escavação vertical a céu aberto, incluindo carga, descarga e transporte, em solo de 1ª categoria com escavadeira hidráulica (caçamba: 1,2 m³ / 155 hp), frota de 3 caminhões basculantes de 14 m³, DMT de 0,8 km e velocidade média 14 km/h. AF_12/2013</v>
          </cell>
          <cell r="C3330" t="str">
            <v>m³</v>
          </cell>
          <cell r="D3330">
            <v>5.75</v>
          </cell>
        </row>
        <row r="3331">
          <cell r="A3331" t="str">
            <v>89925</v>
          </cell>
          <cell r="B3331" t="str">
            <v>Escavação vertical a céu aberto, incluindo carga, descarga e transporte, em solo de 1ª categoria com escavadeira hidráulica (caçamba: 1,2 m³ / 155 hp), frota de 3 caminhões basculantes de 14 m³, DMT de 1 km e velocidade média 15 km/h. AF_12/2013</v>
          </cell>
          <cell r="C3331" t="str">
            <v>m³</v>
          </cell>
          <cell r="D3331">
            <v>5.98</v>
          </cell>
        </row>
        <row r="3332">
          <cell r="A3332" t="str">
            <v>89939</v>
          </cell>
          <cell r="B3332" t="str">
            <v>Escavação vertical a céu aberto, incluindo carga, descarga e transporte, em solo de 1ª categoria com escavadeira hidráulica (caçamba: 1,2 m³ / 155 hp), frota de 3 caminhões basculantes de 18 m³, DMT de 0,2 km e velocidade média 4 km/h. AF_12/2013</v>
          </cell>
          <cell r="C3332" t="str">
            <v>m³</v>
          </cell>
          <cell r="D3332">
            <v>5.23</v>
          </cell>
        </row>
        <row r="3333">
          <cell r="A3333" t="str">
            <v>89940</v>
          </cell>
          <cell r="B3333" t="str">
            <v>Escavação vertical a céu aberto, incluindo carga, descarga e transporte, em solo de 1ª categoria com escavadeira hidráulica (caçamba: 1,2 m³ / 155 hp), frota de 3 caminhões basculantes de 18 m³, DMT de 0,3 km e velocidade média 5,9 km/h. AF_12/2013</v>
          </cell>
          <cell r="C3333" t="str">
            <v>m³</v>
          </cell>
          <cell r="D3333">
            <v>5.25</v>
          </cell>
        </row>
        <row r="3334">
          <cell r="A3334" t="str">
            <v>89941</v>
          </cell>
          <cell r="B3334" t="str">
            <v>Escavação vertical a céu aberto, incluindo carga, descarga e transporte, em solo de 1ª categoria com escavadeira hidráulica (caçamba: 1,2 m³ / 155 hp), frota de 3 caminhões basculantes de 18 m³, DMT de 0,6 km e velocidade média 10 km/h. AF_12/2013</v>
          </cell>
          <cell r="C3334" t="str">
            <v>m³</v>
          </cell>
          <cell r="D3334">
            <v>5.44</v>
          </cell>
        </row>
        <row r="3335">
          <cell r="A3335" t="str">
            <v>89942</v>
          </cell>
          <cell r="B3335" t="str">
            <v>Escavação vertical a céu aberto, incluindo carga, descarga e transporte, em solo de 1ª categoria com escavadeira hidráulica (caçamba: 1,2 m³ / 155 hp), frota de 3 caminhões basculantes de 18 m³, DMT de 0,8 km e velocidade média 14 km/h. AF_12/2013</v>
          </cell>
          <cell r="C3335" t="str">
            <v>m³</v>
          </cell>
          <cell r="D3335">
            <v>5.38</v>
          </cell>
        </row>
        <row r="3336">
          <cell r="A3336" t="str">
            <v>89943</v>
          </cell>
          <cell r="B3336" t="str">
            <v>Escavação vertical a céu aberto, incluindo carga, descarga e transporte, em solo de 1ª categoria com escavadeira hidráulica (caçamba: 1,2 m³ / 155 hp), frota de 3 caminhões basculantes de 18 m³, DMT de 1 km e velocidade média 15 km/h. AF_12/2013</v>
          </cell>
          <cell r="C3336" t="str">
            <v>m³</v>
          </cell>
          <cell r="D3336">
            <v>5.58</v>
          </cell>
        </row>
        <row r="3337">
          <cell r="A3337" t="str">
            <v>89946</v>
          </cell>
          <cell r="B3337" t="str">
            <v>Escavação vertical a céu aberto, incluindo carga, descarga e transporte, em solo de 1ª categoria com escavadeira hidráulica (caçamba: 1,2 m³ / 155 hp), frota de 4 caminhões basculantes de 18 m³, DMT de 2 km e velocidade média 35 km/h. AF_12/2013</v>
          </cell>
          <cell r="C3337" t="str">
            <v>m³</v>
          </cell>
          <cell r="D3337">
            <v>7.24</v>
          </cell>
        </row>
        <row r="3338">
          <cell r="A3338" t="str">
            <v>89926</v>
          </cell>
          <cell r="B3338" t="str">
            <v>Escavação vertical a céu aberto, incluindo carga, descarga e transporte, em solo de 1ª categoria com escavadeira hidráulica (caçamba: 1,2 m³ / 155 hp), frota de 5 caminhões basculantes de 14 m³, DMT de 1,5 km e velocidade média 18 km/h. AF_12/2013</v>
          </cell>
          <cell r="C3338" t="str">
            <v>m³</v>
          </cell>
          <cell r="D3338">
            <v>8.89</v>
          </cell>
        </row>
        <row r="3339">
          <cell r="A3339" t="str">
            <v>89927</v>
          </cell>
          <cell r="B3339" t="str">
            <v>Escavação vertical a céu aberto, incluindo carga, descarga e transporte, em solo de 1ª categoria com escavadeira hidráulica (caçamba: 1,2 m³ / 155 hp), frota de 5 caminhões basculantes de 14 m³, DMT de 2 km e velocidade média 22 km/h. AF_12/2013</v>
          </cell>
          <cell r="C3339" t="str">
            <v>m³</v>
          </cell>
          <cell r="D3339">
            <v>9.07</v>
          </cell>
        </row>
        <row r="3340">
          <cell r="A3340" t="str">
            <v>89928</v>
          </cell>
          <cell r="B3340" t="str">
            <v>Escavação vertical a céu aberto, incluindo carga, descarga e transporte, em solo de 1ª categoria com escavadeira hidráulica (caçamba: 1,2 m³ / 155 hp), frota de 5 caminhões basculantes de 14 m³, DMT de 2 km e velocidade média 35 km/h. AF_12/2013</v>
          </cell>
          <cell r="C3340" t="str">
            <v>m³</v>
          </cell>
          <cell r="D3340">
            <v>8.2799999999999994</v>
          </cell>
        </row>
        <row r="3341">
          <cell r="A3341" t="str">
            <v>89944</v>
          </cell>
          <cell r="B3341" t="str">
            <v>Escavação vertical a céu aberto, incluindo carga, descarga e transporte, em solo de 1ª categoria com escavadeira hidráulica (caçamba: 1,2 m³ / 155 hp), frota de 5 caminhões basculantes de 18 m³, DMT de 1,5 km e velocidade média 18 km/h. AF_12/2013</v>
          </cell>
          <cell r="C3341" t="str">
            <v>m³</v>
          </cell>
          <cell r="D3341">
            <v>8.1999999999999993</v>
          </cell>
        </row>
        <row r="3342">
          <cell r="A3342" t="str">
            <v>89945</v>
          </cell>
          <cell r="B3342" t="str">
            <v>Escavação vertical a céu aberto, incluindo carga, descarga e transporte, em solo de 1ª categoria com escavadeira hidráulica (caçamba: 1,2 m³ / 155 hp), frota de 5 caminhões basculantes de 18 m³, DMT de 2 km e velocidade média 22 km/h. AF_12/2013</v>
          </cell>
          <cell r="C3342" t="str">
            <v>m³</v>
          </cell>
          <cell r="D3342">
            <v>8.3699999999999992</v>
          </cell>
        </row>
        <row r="3343">
          <cell r="A3343" t="str">
            <v>89947</v>
          </cell>
          <cell r="B3343" t="str">
            <v>Escavação vertical a céu aberto, incluindo carga, descarga e transporte, em solo de 1ª categoria com escavadeira hidráulica (caçamba: 1,2 m³ / 155 hp), frota de 6 caminhões basculantes de 18 m³, DMT de 3 km e velocidade média 20 km/h. AF_12/2013</v>
          </cell>
          <cell r="C3343" t="str">
            <v>m³</v>
          </cell>
          <cell r="D3343">
            <v>10.01</v>
          </cell>
        </row>
        <row r="3344">
          <cell r="A3344" t="str">
            <v>89950</v>
          </cell>
          <cell r="B3344" t="str">
            <v>Escavação vertical a céu aberto, incluindo carga, descarga e transporte, em solo de 1ª categoria com escavadeira hidráulica (caçamba: 1,2 m³ / 155 hp), frota de 6 caminhões basculantes de 18 m³, DMT de 6 km e velocidade média 35 km/h. AF_12/2013</v>
          </cell>
          <cell r="C3344" t="str">
            <v>m³</v>
          </cell>
          <cell r="D3344">
            <v>10.47</v>
          </cell>
        </row>
        <row r="3345">
          <cell r="A3345" t="str">
            <v>89929</v>
          </cell>
          <cell r="B3345" t="str">
            <v>Escavação vertical a céu aberto, incluindo carga, descarga e transporte, em solo de 1ª categoria com escavadeira hidráulica (caçamba: 1,2 m³ / 155 hp), frota de 7 caminhões basculantes de 14 m³, DMT de 3 km e velocidade média 20 km/h. AF_12/2013</v>
          </cell>
          <cell r="C3345" t="str">
            <v>m³</v>
          </cell>
          <cell r="D3345">
            <v>11.37</v>
          </cell>
        </row>
        <row r="3346">
          <cell r="A3346" t="str">
            <v>89930</v>
          </cell>
          <cell r="B3346" t="str">
            <v>Escavação vertical a céu aberto, incluindo carga, descarga e transporte, em solo de 1ª categoria com escavadeira hidráulica (caçamba: 1,2 m³ / 155 hp), frota de 7 caminhões basculantes de 14 m³, DMT de 4 km e velocidade média 22 km/h. AF_12/2013</v>
          </cell>
          <cell r="C3346" t="str">
            <v>m³</v>
          </cell>
          <cell r="D3346">
            <v>12.1</v>
          </cell>
        </row>
        <row r="3347">
          <cell r="A3347" t="str">
            <v>89932</v>
          </cell>
          <cell r="B3347" t="str">
            <v>Escavação vertical a céu aberto, incluindo carga, descarga e transporte, em solo de 1ª categoria com escavadeira hidráulica (caçamba: 1,2 m³ / 155 hp), frota de 7 caminhões basculantes de 14 m³, DMT de 6 km e velocidade média 35 km/h. AF_12/2013</v>
          </cell>
          <cell r="C3347" t="str">
            <v>m³</v>
          </cell>
          <cell r="D3347">
            <v>11.86</v>
          </cell>
        </row>
        <row r="3348">
          <cell r="A3348" t="str">
            <v>89948</v>
          </cell>
          <cell r="B3348" t="str">
            <v>Escavação vertical a céu aberto, incluindo carga, descarga e transporte, em solo de 1ª categoria com escavadeira hidráulica (caçamba: 1,2 m³ / 155 hp), frota de 7 caminhões basculantes de 18 m³, DMT de 4 km e velocidade média 22 km/h. AF_12/2013</v>
          </cell>
          <cell r="C3348" t="str">
            <v>m³</v>
          </cell>
          <cell r="D3348">
            <v>11.1</v>
          </cell>
        </row>
        <row r="3349">
          <cell r="A3349" t="str">
            <v>89952</v>
          </cell>
          <cell r="B3349" t="str">
            <v>Escavação vertical a céu aberto, incluindo carga, descarga e transporte, em solo de 1ª categoria com escavadeira hidráulica (caçamba: 1,2 m³ / 155 hp), frota de 7 caminhões basculantes de 18 m³, DMT de 8 km e velocidade média 35 km/h. AF_12/2013</v>
          </cell>
          <cell r="C3349" t="str">
            <v>m³</v>
          </cell>
          <cell r="D3349">
            <v>12.07</v>
          </cell>
        </row>
        <row r="3350">
          <cell r="A3350" t="str">
            <v>89954</v>
          </cell>
          <cell r="B3350" t="str">
            <v>Escavação vertical a céu aberto, incluindo carga, descarga e transporte, em solo de 1ª categoria com escavadeira hidráulica (caçamba: 1,2 m³ / 155 hp), frota de 8 caminhões basculantes de 18 m³, DMT de 10 km e velocidade média 35 km/h. AF_12/2013</v>
          </cell>
          <cell r="C3350" t="str">
            <v>m³</v>
          </cell>
          <cell r="D3350">
            <v>13.67</v>
          </cell>
        </row>
        <row r="3351">
          <cell r="A3351" t="str">
            <v>89949</v>
          </cell>
          <cell r="B3351" t="str">
            <v>Escavação vertical a céu aberto, incluindo carga, descarga e transporte, em solo de 1ª categoria com escavadeira hidráulica (caçamba: 1,2 m³ / 155 hp), frota de 8 caminhões basculantes de 18 m³, DMT de 6 km e velocidade média 22 km/h. AF_12/2013</v>
          </cell>
          <cell r="C3351" t="str">
            <v>m³</v>
          </cell>
          <cell r="D3351">
            <v>13.41</v>
          </cell>
        </row>
        <row r="3352">
          <cell r="A3352" t="str">
            <v>89931</v>
          </cell>
          <cell r="B3352" t="str">
            <v>Escavação vertical a céu aberto, incluindo carga, descarga e transporte, em solo de 1ª categoria com escavadeira hidráulica (caçamba: 1,2 m³ / 155 hp), frota de 9 caminhões basculantes de 14 m³, DMT de 6 km e velocidade média 22 km/h. AF_12/2013</v>
          </cell>
          <cell r="C3352" t="str">
            <v>m³</v>
          </cell>
          <cell r="D3352">
            <v>15.15</v>
          </cell>
        </row>
        <row r="3353">
          <cell r="A3353" t="str">
            <v>89956</v>
          </cell>
          <cell r="B3353" t="str">
            <v>Escavação vertical a céu aberto, incluindo carga, descarga e transporte, em solo de 1ª categoria com escavadeira hidráulica (caçamba: 1,2 m³ / 155 hp), frota de 9 caminhões basculantes de 18 m³, DMT de 15 km e velocidade média 45 km/h. AF_12/2013</v>
          </cell>
          <cell r="C3353" t="str">
            <v>m³</v>
          </cell>
          <cell r="D3353">
            <v>15.08</v>
          </cell>
        </row>
        <row r="3354">
          <cell r="A3354" t="str">
            <v>88832</v>
          </cell>
          <cell r="B3354" t="str">
            <v>Escavadeira hidráulica sobre esteiras, caçamba 0,80 m³, peso operacional 17,8 t, potência líquida 110 hp - depreciação. AF_10/2014</v>
          </cell>
          <cell r="C3354" t="str">
            <v>h</v>
          </cell>
          <cell r="D3354">
            <v>24.27</v>
          </cell>
        </row>
        <row r="3355">
          <cell r="A3355" t="str">
            <v>88834</v>
          </cell>
          <cell r="B3355" t="str">
            <v>Escavadeira hidráulica sobre esteiras, caçamba 0,80 m³, peso operacional 17,8 t, potência líquida 110 hp - juros. AF_10/2014</v>
          </cell>
          <cell r="C3355" t="str">
            <v>h</v>
          </cell>
          <cell r="D3355">
            <v>5.46</v>
          </cell>
        </row>
        <row r="3356">
          <cell r="A3356" t="str">
            <v>88835</v>
          </cell>
          <cell r="B3356" t="str">
            <v>Escavadeira hidráulica sobre esteiras, caçamba 0,80 m³, peso operacional 17,8 t, potência líquida 110 hp - manutenção. AF_10/2014</v>
          </cell>
          <cell r="C3356" t="str">
            <v>h</v>
          </cell>
          <cell r="D3356">
            <v>34.130000000000003</v>
          </cell>
        </row>
        <row r="3357">
          <cell r="A3357" t="str">
            <v>88836</v>
          </cell>
          <cell r="B3357" t="str">
            <v>Escavadeira hidráulica sobre esteiras, caçamba 0,80 m³, peso operacional 17,8 t, potência líquida 110 hp - materiais na operação. AF_10/2014</v>
          </cell>
          <cell r="C3357" t="str">
            <v>h</v>
          </cell>
          <cell r="D3357">
            <v>53.66</v>
          </cell>
        </row>
        <row r="3358">
          <cell r="A3358" t="str">
            <v>88908</v>
          </cell>
          <cell r="B3358" t="str">
            <v>Escavadeira hidráulica sobre esteiras, caçamba 1,20 m³, peso operacional 21 t, potência bruta 155 hp - chi diurno. AF_06/2014</v>
          </cell>
          <cell r="C3358" t="str">
            <v>chi</v>
          </cell>
          <cell r="D3358">
            <v>55.31</v>
          </cell>
        </row>
        <row r="3359">
          <cell r="A3359" t="str">
            <v>88907</v>
          </cell>
          <cell r="B3359" t="str">
            <v>Escavadeira hidráulica sobre esteiras, caçamba 1,20 m³, peso operacional 21 t, potência bruta 155 hp - chp diurno. AF_06/2014</v>
          </cell>
          <cell r="C3359" t="str">
            <v>chp</v>
          </cell>
          <cell r="D3359">
            <v>170.74</v>
          </cell>
        </row>
        <row r="3360">
          <cell r="A3360" t="str">
            <v>88900</v>
          </cell>
          <cell r="B3360" t="str">
            <v>Escavadeira hidráulica sobre esteiras, caçamba 1,20 m³, peso operacional 21 t, potência bruta 155 hp - depreciação. AF_06/2014</v>
          </cell>
          <cell r="C3360" t="str">
            <v>h</v>
          </cell>
          <cell r="D3360">
            <v>28.3</v>
          </cell>
        </row>
        <row r="3361">
          <cell r="A3361" t="str">
            <v>88902</v>
          </cell>
          <cell r="B3361" t="str">
            <v>Escavadeira hidráulica sobre esteiras, caçamba 1,20 m³, peso operacional 21 t, potência bruta 155 hp - juros. AF_06/2014</v>
          </cell>
          <cell r="C3361" t="str">
            <v>h</v>
          </cell>
          <cell r="D3361">
            <v>6.36</v>
          </cell>
        </row>
        <row r="3362">
          <cell r="A3362" t="str">
            <v>88903</v>
          </cell>
          <cell r="B3362" t="str">
            <v>Escavadeira hidráulica sobre esteiras, caçamba 1,20 m³, peso operacional 21 t, potência bruta 155 hp - manutenção. AF_06/2014</v>
          </cell>
          <cell r="C3362" t="str">
            <v>h</v>
          </cell>
          <cell r="D3362">
            <v>39.79</v>
          </cell>
        </row>
        <row r="3363">
          <cell r="A3363" t="str">
            <v>88904</v>
          </cell>
          <cell r="B3363" t="str">
            <v>Escavadeira hidráulica sobre esteiras, caçamba 1,20 m³, peso operacional 21 t, potência bruta 155 hp - materiais na operação. AF_06/2014</v>
          </cell>
          <cell r="C3363" t="str">
            <v>h</v>
          </cell>
          <cell r="D3363">
            <v>75.63</v>
          </cell>
        </row>
        <row r="3364">
          <cell r="A3364" t="str">
            <v>89235</v>
          </cell>
          <cell r="B3364" t="str">
            <v>Fresadora de asfalto a frio sobre rodas, largura fresagem de 1 m, potência 208 hp - chi diurno. AF_11/2014</v>
          </cell>
          <cell r="C3364" t="str">
            <v>chi</v>
          </cell>
          <cell r="D3364">
            <v>85.26</v>
          </cell>
        </row>
        <row r="3365">
          <cell r="A3365" t="str">
            <v>89234</v>
          </cell>
          <cell r="B3365" t="str">
            <v>Fresadora de asfalto a frio sobre rodas, largura fresagem de 1 m, potência 208 hp - chp diurno. AF_11/2014</v>
          </cell>
          <cell r="C3365" t="str">
            <v>chp</v>
          </cell>
          <cell r="D3365">
            <v>270.7</v>
          </cell>
        </row>
        <row r="3366">
          <cell r="A3366" t="str">
            <v>89230</v>
          </cell>
          <cell r="B3366" t="str">
            <v>Fresadora de asfalto a frio sobre rodas, largura fresagem de 1 m, potência 208 hp - depreciação. AF_11/2014</v>
          </cell>
          <cell r="C3366" t="str">
            <v>h</v>
          </cell>
          <cell r="D3366">
            <v>53.74</v>
          </cell>
        </row>
        <row r="3367">
          <cell r="A3367" t="str">
            <v>89231</v>
          </cell>
          <cell r="B3367" t="str">
            <v>Fresadora de asfalto a frio sobre rodas, largura fresagem de 1 m, potência 208 hp - juros. AF_11/2014</v>
          </cell>
          <cell r="C3367" t="str">
            <v>h</v>
          </cell>
          <cell r="D3367">
            <v>12.09</v>
          </cell>
        </row>
        <row r="3368">
          <cell r="A3368" t="str">
            <v>89232</v>
          </cell>
          <cell r="B3368" t="str">
            <v>Fresadora de asfalto a frio sobre rodas, largura fresagem de 1 m, potência 208 hp - manutenção. AF_11/2014</v>
          </cell>
          <cell r="C3368" t="str">
            <v>h</v>
          </cell>
          <cell r="D3368">
            <v>83.97</v>
          </cell>
        </row>
        <row r="3369">
          <cell r="A3369" t="str">
            <v>89233</v>
          </cell>
          <cell r="B3369" t="str">
            <v>Fresadora de asfalto a frio sobre rodas, largura fresagem de 1 m, potência 208 hp - materiais na operação. AF_11/2014</v>
          </cell>
          <cell r="C3369" t="str">
            <v>h</v>
          </cell>
          <cell r="D3369">
            <v>101.46</v>
          </cell>
        </row>
        <row r="3370">
          <cell r="A3370" t="str">
            <v>89243</v>
          </cell>
          <cell r="B3370" t="str">
            <v>Fresadora de asfalto a frio sobre rodas, largura fresagem de 2 m, potência 550 hp - chi diurno. AF_11/2014</v>
          </cell>
          <cell r="C3370" t="str">
            <v>chi</v>
          </cell>
          <cell r="D3370">
            <v>173.21</v>
          </cell>
        </row>
        <row r="3371">
          <cell r="A3371" t="str">
            <v>89242</v>
          </cell>
          <cell r="B3371" t="str">
            <v>Fresadora de asfalto a frio sobre rodas, largura fresagem de 2 m, potência 550 hp - chp diurno. AF_11/2014</v>
          </cell>
          <cell r="C3371" t="str">
            <v>chp</v>
          </cell>
          <cell r="D3371">
            <v>637.72</v>
          </cell>
        </row>
        <row r="3372">
          <cell r="A3372" t="str">
            <v>89236</v>
          </cell>
          <cell r="B3372" t="str">
            <v>Fresadora de asfalto a frio sobre rodas, largura fresagem de 2 m, potência 550 hp - depreciação. AF_11/2014</v>
          </cell>
          <cell r="C3372" t="str">
            <v>h</v>
          </cell>
          <cell r="D3372">
            <v>125.54</v>
          </cell>
        </row>
        <row r="3373">
          <cell r="A3373" t="str">
            <v>89237</v>
          </cell>
          <cell r="B3373" t="str">
            <v>Fresadora de asfalto a frio sobre rodas, largura fresagem de 2 m, potência 550 hp - juros. AF_11/2014</v>
          </cell>
          <cell r="C3373" t="str">
            <v>h</v>
          </cell>
          <cell r="D3373">
            <v>28.24</v>
          </cell>
        </row>
        <row r="3374">
          <cell r="A3374" t="str">
            <v>89238</v>
          </cell>
          <cell r="B3374" t="str">
            <v>Fresadora de asfalto a frio sobre rodas, largura fresagem de 2 m, potência 550 hp - manutenção. AF_11/2014</v>
          </cell>
          <cell r="C3374" t="str">
            <v>h</v>
          </cell>
          <cell r="D3374">
            <v>196.16</v>
          </cell>
        </row>
        <row r="3375">
          <cell r="A3375" t="str">
            <v>89239</v>
          </cell>
          <cell r="B3375" t="str">
            <v>Fresadora de asfalto a frio sobre rodas, largura fresagem de 2 m, potência 550 hp - materiais na operação. AF_11/2014</v>
          </cell>
          <cell r="C3375" t="str">
            <v>h</v>
          </cell>
          <cell r="D3375">
            <v>268.33</v>
          </cell>
        </row>
        <row r="3376">
          <cell r="A3376" t="str">
            <v>88855</v>
          </cell>
          <cell r="B3376" t="str">
            <v>Grade de disco controle remoto rebocável, com 24 discos 24” x 6 mm com pneus para transporte - depreciação. AF_06/2014</v>
          </cell>
          <cell r="C3376" t="str">
            <v>h</v>
          </cell>
          <cell r="D3376">
            <v>2.73</v>
          </cell>
        </row>
        <row r="3377">
          <cell r="A3377" t="str">
            <v>88856</v>
          </cell>
          <cell r="B3377" t="str">
            <v>Grade de disco controle remoto rebocável, com 24 discos 24” x 6 mm com pneus para transporte - juros. AF_06/2014</v>
          </cell>
          <cell r="C3377" t="str">
            <v>h</v>
          </cell>
          <cell r="D3377">
            <v>0.94</v>
          </cell>
        </row>
        <row r="3378">
          <cell r="A3378" t="str">
            <v>89273</v>
          </cell>
          <cell r="B3378" t="str">
            <v>Guindaste hidráulico autropelido, com lança telescópica 28,8 m, capacidade máxima 30 t, potência 97 kw, tração 4 x 4 - chi diurno. AF_11/2014</v>
          </cell>
          <cell r="C3378" t="str">
            <v>chi</v>
          </cell>
          <cell r="D3378">
            <v>62.28</v>
          </cell>
        </row>
        <row r="3379">
          <cell r="A3379" t="str">
            <v>89269</v>
          </cell>
          <cell r="B3379" t="str">
            <v>Guindaste hidráulico autropelido, com lança telescópica 28,8 m, capacidade máxima 30 t, potência 97 kw, tração 4 x 4 - impostos e seguros. AF_11/2014</v>
          </cell>
          <cell r="C3379" t="str">
            <v>h</v>
          </cell>
          <cell r="D3379">
            <v>1.56</v>
          </cell>
        </row>
        <row r="3380">
          <cell r="A3380" t="str">
            <v>89272</v>
          </cell>
          <cell r="B3380" t="str">
            <v>Guindaste hidráulico autropelido, com lança telescópica 28,8 m, capacidade máxima 30 t, potência 97 kw, tração 4 x 4 chp diurno. AF_11/2014</v>
          </cell>
          <cell r="C3380" t="str">
            <v>chp</v>
          </cell>
          <cell r="D3380">
            <v>147.16999999999999</v>
          </cell>
        </row>
        <row r="3381">
          <cell r="A3381" t="str">
            <v>89267</v>
          </cell>
          <cell r="B3381" t="str">
            <v>Guindaste hidráulico autropelido, com lança telescópica 28,8 m, capacidade máxima 30 t, potência 97 kw, tração 4 x 4 depreciacao. AF_11/2014</v>
          </cell>
          <cell r="C3381" t="str">
            <v>h</v>
          </cell>
          <cell r="D3381">
            <v>29.73</v>
          </cell>
        </row>
        <row r="3382">
          <cell r="A3382" t="str">
            <v>89268</v>
          </cell>
          <cell r="B3382" t="str">
            <v>Guindaste hidráulico autropelido, com lança telescópica 28,8 m, capacidade máxima 30 t, potência 97 kw, tração 4 x 4 juros. AF_11/2014</v>
          </cell>
          <cell r="C3382" t="str">
            <v>h</v>
          </cell>
          <cell r="D3382">
            <v>7.62</v>
          </cell>
        </row>
        <row r="3383">
          <cell r="A3383" t="str">
            <v>89270</v>
          </cell>
          <cell r="B3383" t="str">
            <v>Guindaste hidráulico autropelido, com lança telescópica 28,8 m, capacidade máxima 30 t, potência 97 kw, tração 4 x 4 manutencao. AF_11/2014</v>
          </cell>
          <cell r="C3383" t="str">
            <v>h</v>
          </cell>
          <cell r="D3383">
            <v>37.299999999999997</v>
          </cell>
        </row>
        <row r="3384">
          <cell r="A3384" t="str">
            <v>89271</v>
          </cell>
          <cell r="B3384" t="str">
            <v>Guindaste hidráulico autropelido, com lança telescópica 28,8 m, capacidade máxima 30 t, potência 97 kw, tração 4 x 4 materiais na operação. AF_11/2014</v>
          </cell>
          <cell r="C3384" t="str">
            <v>h</v>
          </cell>
          <cell r="D3384">
            <v>47.57</v>
          </cell>
        </row>
        <row r="3385">
          <cell r="A3385" t="str">
            <v>89259</v>
          </cell>
          <cell r="B3385" t="str">
            <v>Guindauto hidráulico, capacidade máxima de carga 6200 kg, momento máximo de carga 11,7 tm, alcance máximo horizontal 9,7 m, para montagem sobre chassi de caminhão pbt mínimo 13000 kg (inclui montagem, não inclui caminhão) - depreciação. AF_06/2014</v>
          </cell>
          <cell r="C3385" t="str">
            <v>h</v>
          </cell>
          <cell r="D3385">
            <v>11.32</v>
          </cell>
        </row>
        <row r="3386">
          <cell r="A3386" t="str">
            <v>89260</v>
          </cell>
          <cell r="B3386" t="str">
            <v>Guindauto hidráulico, capacidade máxima de carga 6200 kg, momento máximo de carga 11,7 tm, alcance máximo horizontal 9,7 m, para montagem sobre chassi de caminhão pbt mínimo 13000 kg (inclui montagem, não inclui caminhão) - juros. AF_06/2014</v>
          </cell>
          <cell r="C3386" t="str">
            <v>h</v>
          </cell>
          <cell r="D3386">
            <v>2.89</v>
          </cell>
        </row>
        <row r="3387">
          <cell r="A3387" t="str">
            <v>89262</v>
          </cell>
          <cell r="B3387" t="str">
            <v>Guindauto hidráulico, capacidade máxima de carga 6200 kg, momento máximo de carga 11,7 tm, alcance máximo horizontal 9,7 m, para montagem sobre chassi de caminhão pbt mínimo 13000 kg (inclui montagem, não inclui caminhão) - manutenção. AF_06/2014</v>
          </cell>
          <cell r="C3387" t="str">
            <v>h</v>
          </cell>
          <cell r="D3387">
            <v>14.15</v>
          </cell>
        </row>
        <row r="3388">
          <cell r="A3388" t="str">
            <v>89810</v>
          </cell>
          <cell r="B3388" t="str">
            <v>Joelho 45 graus, PVC, série normal, esgoto predial, DN  100 mm, junta elástica, fornecido e instalado em prumada de esgoto sanitário ou ventilação. AF_12/2014</v>
          </cell>
          <cell r="C3388" t="str">
            <v>un</v>
          </cell>
          <cell r="D3388">
            <v>11.2</v>
          </cell>
        </row>
        <row r="3389">
          <cell r="A3389" t="str">
            <v>89746</v>
          </cell>
          <cell r="B3389" t="str">
            <v>Joelho 45 graus, PVC, série normal, esgoto predial, DN  100 mm, junta elástica, fornecido e instalado em ramal de descarga ou ramal de esgoto sanitário. AF_12/2014</v>
          </cell>
          <cell r="C3389" t="str">
            <v>un</v>
          </cell>
          <cell r="D3389">
            <v>14.51</v>
          </cell>
        </row>
        <row r="3390">
          <cell r="A3390" t="str">
            <v>89851</v>
          </cell>
          <cell r="B3390" t="str">
            <v>Joelho 45 graus, PVC, série normal, esgoto predial, DN  100 mm, junta elástica, fornecido e instalado em subcoletor aéreo de esgoto sanitário. AF_12/2014</v>
          </cell>
          <cell r="C3390" t="str">
            <v>un</v>
          </cell>
          <cell r="D3390">
            <v>14.26</v>
          </cell>
        </row>
        <row r="3391">
          <cell r="A3391" t="str">
            <v>89855</v>
          </cell>
          <cell r="B3391" t="str">
            <v>Joelho 45 graus, PVC, série normal, esgoto predial, DN  150 mm, junta elástica, fornecido e instalado em subcoletor aéreo de esgoto sanitário. AF_12/2014</v>
          </cell>
          <cell r="C3391" t="str">
            <v>un</v>
          </cell>
          <cell r="D3391">
            <v>72.069999999999993</v>
          </cell>
        </row>
        <row r="3392">
          <cell r="A3392" t="str">
            <v>89726</v>
          </cell>
          <cell r="B3392" t="str">
            <v>Joelho 45 graus, PVC, série normal, esgoto predial, DN  40 mm, junta soldável, fornecido e instalado em ramal de descarga ou ramal de esgoto sanitário. AF_12/2014_p</v>
          </cell>
          <cell r="C3392" t="str">
            <v>un</v>
          </cell>
          <cell r="D3392">
            <v>4.8600000000000003</v>
          </cell>
        </row>
        <row r="3393">
          <cell r="A3393" t="str">
            <v>89802</v>
          </cell>
          <cell r="B3393" t="str">
            <v>Joelho 45 graus, PVC, série normal, esgoto predial, DN  50 mm, junta elástica, fornecido e instalado em prumada de esgoto sanitário ou ventilação. AF_12/2014</v>
          </cell>
          <cell r="C3393" t="str">
            <v>un</v>
          </cell>
          <cell r="D3393">
            <v>4.72</v>
          </cell>
        </row>
        <row r="3394">
          <cell r="A3394" t="str">
            <v>89732</v>
          </cell>
          <cell r="B3394" t="str">
            <v>Joelho 45 graus, PVC, série normal, esgoto predial, DN  50 mm, junta elástica, fornecido e instalado em ramal de descarga ou ramal de esgoto sanitário. AF_12/2014</v>
          </cell>
          <cell r="C3394" t="str">
            <v>un</v>
          </cell>
          <cell r="D3394">
            <v>7.01</v>
          </cell>
        </row>
        <row r="3395">
          <cell r="A3395" t="str">
            <v>89806</v>
          </cell>
          <cell r="B3395" t="str">
            <v>Joelho 45 graus, PVC, série normal, esgoto predial, DN  75 mm, junta elástica, fornecido e instalado em prumada de esgoto sanitário ou ventilação. AF_12/2014</v>
          </cell>
          <cell r="C3395" t="str">
            <v>un</v>
          </cell>
          <cell r="D3395">
            <v>9.11</v>
          </cell>
        </row>
        <row r="3396">
          <cell r="A3396" t="str">
            <v>89739</v>
          </cell>
          <cell r="B3396" t="str">
            <v>Joelho 45 graus, PVC, série normal, esgoto predial, DN  75 mm, junta elástica, fornecido e instalado em ramal de descarga ou ramal de esgoto sanitário. AF_12/2014</v>
          </cell>
          <cell r="C3396" t="str">
            <v>un</v>
          </cell>
          <cell r="D3396">
            <v>11.91</v>
          </cell>
        </row>
        <row r="3397">
          <cell r="A3397" t="str">
            <v>89585</v>
          </cell>
          <cell r="B3397" t="str">
            <v>Joelho 45 graus, PVC, série R, água pluvial, DN  100 mm, junta elástica, fornecido e instalado em condutores verticais de águas pluviais. AF_12/2014</v>
          </cell>
          <cell r="C3397" t="str">
            <v>un</v>
          </cell>
          <cell r="D3397">
            <v>25.45</v>
          </cell>
        </row>
        <row r="3398">
          <cell r="A3398" t="str">
            <v>89531</v>
          </cell>
          <cell r="B3398" t="str">
            <v>Joelho 45 graus, PVC, série R, água pluvial, DN  100 mm, junta elástica, fornecido e instalado em ramal de encaminhamento. AF_12/2014</v>
          </cell>
          <cell r="C3398" t="str">
            <v>un</v>
          </cell>
          <cell r="D3398">
            <v>26.47</v>
          </cell>
        </row>
        <row r="3399">
          <cell r="A3399" t="str">
            <v>89591</v>
          </cell>
          <cell r="B3399" t="str">
            <v>Joelho 45 graus, PVC, série R, água pluvial, DN  150 mm, junta elástica, fornecido e instalado em condutores verticais de águas pluviais. AF_12/2014</v>
          </cell>
          <cell r="C3399" t="str">
            <v>un</v>
          </cell>
          <cell r="D3399">
            <v>77.8</v>
          </cell>
        </row>
        <row r="3400">
          <cell r="A3400" t="str">
            <v>89516</v>
          </cell>
          <cell r="B3400" t="str">
            <v>Joelho 45 graus, PVC, série R, água pluvial, DN  40 mm, junta soldável, fornecido e instalado em ramal de encaminhamento. AF_12/2014_p</v>
          </cell>
          <cell r="C3400" t="str">
            <v>un</v>
          </cell>
          <cell r="D3400">
            <v>5.92</v>
          </cell>
        </row>
        <row r="3401">
          <cell r="A3401" t="str">
            <v>89520</v>
          </cell>
          <cell r="B3401" t="str">
            <v>Joelho 45 graus, PVC, série R, água pluvial, DN  50 mm, junta elástica, fornecido e instalado em ramal de encaminhamento. AF_12/2014</v>
          </cell>
          <cell r="C3401" t="str">
            <v>un</v>
          </cell>
          <cell r="D3401">
            <v>8.51</v>
          </cell>
        </row>
        <row r="3402">
          <cell r="A3402" t="str">
            <v>89582</v>
          </cell>
          <cell r="B3402" t="str">
            <v>Joelho 45 graus, PVC, série R, água pluvial, DN  75 mm, junta elástica, fornecido e instalado em condutores verticais de águas pluviais. AF_12/2014</v>
          </cell>
          <cell r="C3402" t="str">
            <v>un</v>
          </cell>
          <cell r="D3402">
            <v>18.489999999999998</v>
          </cell>
        </row>
        <row r="3403">
          <cell r="A3403" t="str">
            <v>89524</v>
          </cell>
          <cell r="B3403" t="str">
            <v>Joelho 45 graus, PVC, série R, água pluvial, DN  75 mm, junta elástica, fornecido e instalado em ramal de encaminhamento. AF_12/2014</v>
          </cell>
          <cell r="C3403" t="str">
            <v>un</v>
          </cell>
          <cell r="D3403">
            <v>19.510000000000002</v>
          </cell>
        </row>
        <row r="3404">
          <cell r="A3404" t="str">
            <v>89405</v>
          </cell>
          <cell r="B3404" t="str">
            <v>Joelho 45 graus, PVC, soldável, DN  20mm, instalado em ramal de distribuição de água fornecimento e instalação. AF_12/2014_p</v>
          </cell>
          <cell r="C3404" t="str">
            <v>un</v>
          </cell>
          <cell r="D3404">
            <v>2.98</v>
          </cell>
        </row>
        <row r="3405">
          <cell r="A3405" t="str">
            <v>89359</v>
          </cell>
          <cell r="B3405" t="str">
            <v>Joelho 45 graus, PVC, soldável, DN  20mm, instalado em ramal ou sub-ramal de água – fornecimento e instalação . AF_12/2014_p</v>
          </cell>
          <cell r="C3405" t="str">
            <v>un</v>
          </cell>
          <cell r="D3405">
            <v>4.32</v>
          </cell>
        </row>
        <row r="3406">
          <cell r="A3406" t="str">
            <v>89867</v>
          </cell>
          <cell r="B3406" t="str">
            <v>Joelho 45 graus, PVC, soldável, DN  25mm, instalado em dreno de ar-condicionado – fornecimento e instalação. AF_12/2014_p</v>
          </cell>
          <cell r="C3406" t="str">
            <v>un</v>
          </cell>
          <cell r="D3406">
            <v>3.44</v>
          </cell>
        </row>
        <row r="3407">
          <cell r="A3407" t="str">
            <v>89485</v>
          </cell>
          <cell r="B3407" t="str">
            <v>Joelho 45 graus, PVC, soldável, DN  25mm, instalado em prumada de água – fornecimento e instalação. AF_12/2014_p</v>
          </cell>
          <cell r="C3407" t="str">
            <v>un</v>
          </cell>
          <cell r="D3407">
            <v>3.17</v>
          </cell>
        </row>
        <row r="3408">
          <cell r="A3408" t="str">
            <v>89409</v>
          </cell>
          <cell r="B3408" t="str">
            <v>Joelho 45 graus, PVC, soldável, DN  25mm, instalado em ramal de distribuição de água fornecimento e instalação. AF_12/2014_p</v>
          </cell>
          <cell r="C3408" t="str">
            <v>un</v>
          </cell>
          <cell r="D3408">
            <v>3.95</v>
          </cell>
        </row>
        <row r="3409">
          <cell r="A3409" t="str">
            <v>89363</v>
          </cell>
          <cell r="B3409" t="str">
            <v>Joelho 45 graus, PVC, soldável, DN  25mm, instalado em ramal ou sub-ramal de água – fornecimento e instalação . AF_12/2014_p</v>
          </cell>
          <cell r="C3409" t="str">
            <v>un</v>
          </cell>
          <cell r="D3409">
            <v>5.49</v>
          </cell>
        </row>
        <row r="3410">
          <cell r="A3410" t="str">
            <v>89493</v>
          </cell>
          <cell r="B3410" t="str">
            <v>Joelho 45 graus, PVC, soldável, DN  32mm, instalado em prumada de água – fornecimento e instalação. AF_12/2014_p</v>
          </cell>
          <cell r="C3410" t="str">
            <v>un</v>
          </cell>
          <cell r="D3410">
            <v>5.27</v>
          </cell>
        </row>
        <row r="3411">
          <cell r="A3411" t="str">
            <v>89414</v>
          </cell>
          <cell r="B3411" t="str">
            <v>Joelho 45 graus, PVC, soldável, DN  32mm, instalado em ramal de distribuição de água - fornecimento e instalação. AF_12/2014_p</v>
          </cell>
          <cell r="C3411" t="str">
            <v>un</v>
          </cell>
          <cell r="D3411">
            <v>6.15</v>
          </cell>
        </row>
        <row r="3412">
          <cell r="A3412" t="str">
            <v>89368</v>
          </cell>
          <cell r="B3412" t="str">
            <v>Joelho 45 graus, PVC, soldável, DN  32mm, instalado em ramal ou sub-ramal de água – fornecimento e instalação . AF_12/2014_p</v>
          </cell>
          <cell r="C3412" t="str">
            <v>un</v>
          </cell>
          <cell r="D3412">
            <v>8</v>
          </cell>
        </row>
        <row r="3413">
          <cell r="A3413" t="str">
            <v>89498</v>
          </cell>
          <cell r="B3413" t="str">
            <v>Joelho 45 graus, PVC, soldável, DN  40mm, instalado em prumada de água – fornecimento e instalação. AF_12/2014_p</v>
          </cell>
          <cell r="C3413" t="str">
            <v>un</v>
          </cell>
          <cell r="D3413">
            <v>7.16</v>
          </cell>
        </row>
        <row r="3414">
          <cell r="A3414" t="str">
            <v>89502</v>
          </cell>
          <cell r="B3414" t="str">
            <v>Joelho 45 graus, PVC, soldável, DN  50mm, instalado em prumada de água – fornecimento e instalação. AF_12/2014_p</v>
          </cell>
          <cell r="C3414" t="str">
            <v>un</v>
          </cell>
          <cell r="D3414">
            <v>9.1999999999999993</v>
          </cell>
        </row>
        <row r="3415">
          <cell r="A3415" t="str">
            <v>89506</v>
          </cell>
          <cell r="B3415" t="str">
            <v>Joelho 45 graus, PVC, soldável, DN  60mm, instalado em prumada de água – fornecimento e instalação. AF_12/2014_p</v>
          </cell>
          <cell r="C3415" t="str">
            <v>un</v>
          </cell>
          <cell r="D3415">
            <v>22.79</v>
          </cell>
        </row>
        <row r="3416">
          <cell r="A3416" t="str">
            <v>89515</v>
          </cell>
          <cell r="B3416" t="str">
            <v>Joelho 45 graus, PVC, soldável, DN  75mm, instalado em prumada de água – fornecimento e instalação. AF_12/2014_p</v>
          </cell>
          <cell r="C3416" t="str">
            <v>un</v>
          </cell>
          <cell r="D3416">
            <v>50.15</v>
          </cell>
        </row>
        <row r="3417">
          <cell r="A3417" t="str">
            <v>89523</v>
          </cell>
          <cell r="B3417" t="str">
            <v>Joelho 45 graus, PVC, soldável, DN  85mm, instalado em prumada de água – fornecimento e instalação. AF_12/2014_p</v>
          </cell>
          <cell r="C3417" t="str">
            <v>un</v>
          </cell>
          <cell r="D3417">
            <v>56.93</v>
          </cell>
        </row>
        <row r="3418">
          <cell r="A3418" t="str">
            <v>89366</v>
          </cell>
          <cell r="B3418" t="str">
            <v>Joelho 90 graus com bucha de latão, PVC, soldável, DN  25mm, x 3/4” instalado em ramal ou sub-ramal de água fornecimento e instalação . AF_12/2014_p</v>
          </cell>
          <cell r="C3418" t="str">
            <v>un</v>
          </cell>
          <cell r="D3418">
            <v>9.7799999999999994</v>
          </cell>
        </row>
        <row r="3419">
          <cell r="A3419" t="str">
            <v>89637</v>
          </cell>
          <cell r="B3419" t="str">
            <v>Joelho 90 graus, CPVC, soldável, DN  15mm, instalado em ramal ou sub-ramal de água – fornecimento e instalação. AF_12/2014</v>
          </cell>
          <cell r="C3419" t="str">
            <v>un</v>
          </cell>
          <cell r="D3419">
            <v>5.15</v>
          </cell>
        </row>
        <row r="3420">
          <cell r="A3420" t="str">
            <v>89641</v>
          </cell>
          <cell r="B3420" t="str">
            <v>Joelho 90 graus, CPVC, soldável, DN  22mm, instalado em ramal ou sub-ramal de água – fornecimento e instalação . AF_12/2014</v>
          </cell>
          <cell r="C3420" t="str">
            <v>un</v>
          </cell>
          <cell r="D3420">
            <v>7.23</v>
          </cell>
        </row>
        <row r="3421">
          <cell r="A3421" t="str">
            <v>89809</v>
          </cell>
          <cell r="B3421" t="str">
            <v>Joelho 90 graus, PVC, série normal, esgoto predial, DN  100 mm, junta elástica, fornecido e instalado em prumada de esgoto sanitário ou ventilação. AF_12/2014</v>
          </cell>
          <cell r="C3421" t="str">
            <v>un</v>
          </cell>
          <cell r="D3421">
            <v>11.68</v>
          </cell>
        </row>
        <row r="3422">
          <cell r="A3422" t="str">
            <v>89744</v>
          </cell>
          <cell r="B3422" t="str">
            <v>Joelho 90 graus, PVC, série normal, esgoto predial, DN  100 mm, junta elástica, fornecido e instalado em ramal de descarga ou ramal de esgoto sanitário. AF_12/2014</v>
          </cell>
          <cell r="C3422" t="str">
            <v>un</v>
          </cell>
          <cell r="D3422">
            <v>14.99</v>
          </cell>
        </row>
        <row r="3423">
          <cell r="A3423" t="str">
            <v>89850</v>
          </cell>
          <cell r="B3423" t="str">
            <v>Joelho 90 graus, PVC, série normal, esgoto predial, DN  100 mm, junta elástica, fornecido e instalado em subcoletor aéreo de esgoto sanitário. AF_12/2014</v>
          </cell>
          <cell r="C3423" t="str">
            <v>un</v>
          </cell>
          <cell r="D3423">
            <v>14.73</v>
          </cell>
        </row>
        <row r="3424">
          <cell r="A3424" t="str">
            <v>89854</v>
          </cell>
          <cell r="B3424" t="str">
            <v>Joelho 90 graus, PVC, série normal, esgoto predial, DN  150 mm, junta elástica, fornecido e instalado em subcoletor aéreo de esgoto sanitário. AF_12/2014</v>
          </cell>
          <cell r="C3424" t="str">
            <v>un</v>
          </cell>
          <cell r="D3424">
            <v>74.819999999999993</v>
          </cell>
        </row>
        <row r="3425">
          <cell r="A3425" t="str">
            <v>89724</v>
          </cell>
          <cell r="B3425" t="str">
            <v>Joelho 90 graus, PVC, série normal, esgoto predial, DN  40 mm, junta soldável, fornecido e instalado em ramal de descarga ou ramal de esgoto sanitário. AF_12/2014_p</v>
          </cell>
          <cell r="C3425" t="str">
            <v>un</v>
          </cell>
          <cell r="D3425">
            <v>4.6399999999999997</v>
          </cell>
        </row>
        <row r="3426">
          <cell r="A3426" t="str">
            <v>89801</v>
          </cell>
          <cell r="B3426" t="str">
            <v>Joelho 90 graus, PVC, série normal, esgoto predial, DN  50 mm, junta elástica, fornecido e instalado em prumada de esgoto sanitário ou ventilação. AF_12/2014</v>
          </cell>
          <cell r="C3426" t="str">
            <v>un</v>
          </cell>
          <cell r="D3426">
            <v>4.1900000000000004</v>
          </cell>
        </row>
        <row r="3427">
          <cell r="A3427" t="str">
            <v>89731</v>
          </cell>
          <cell r="B3427" t="str">
            <v>Joelho 90 graus, PVC, série normal, esgoto predial, DN  50 mm, junta elástica, fornecido e instalado em ramal de descarga ou ramal de esgoto sanitário. AF_12/2014</v>
          </cell>
          <cell r="C3427" t="str">
            <v>un</v>
          </cell>
          <cell r="D3427">
            <v>6.48</v>
          </cell>
        </row>
        <row r="3428">
          <cell r="A3428" t="str">
            <v>89805</v>
          </cell>
          <cell r="B3428" t="str">
            <v>Joelho 90 graus, PVC, série normal, esgoto predial, DN  75 mm, junta elástica, fornecido e instalado em prumada de esgoto sanitário ou ventilação. AF_12/2014</v>
          </cell>
          <cell r="C3428" t="str">
            <v>un</v>
          </cell>
          <cell r="D3428">
            <v>8.42</v>
          </cell>
        </row>
        <row r="3429">
          <cell r="A3429" t="str">
            <v>89737</v>
          </cell>
          <cell r="B3429" t="str">
            <v>Joelho 90 graus, PVC, série normal, esgoto predial, DN  75 mm, junta elástica, fornecido e instalado em ramal de descarga ou ramal de esgoto sanitário. AF_12/2014</v>
          </cell>
          <cell r="C3429" t="str">
            <v>un</v>
          </cell>
          <cell r="D3429">
            <v>11.22</v>
          </cell>
        </row>
        <row r="3430">
          <cell r="A3430" t="str">
            <v>89584</v>
          </cell>
          <cell r="B3430" t="str">
            <v>Joelho 90 graus, PVC, série R, água pluvial, DN  100 mm, junta elástica, fornecido e instalado em condutores verticais de águas pluviais. AF_12/2014</v>
          </cell>
          <cell r="C3430" t="str">
            <v>un</v>
          </cell>
          <cell r="D3430">
            <v>30.42</v>
          </cell>
        </row>
        <row r="3431">
          <cell r="A3431" t="str">
            <v>89529</v>
          </cell>
          <cell r="B3431" t="str">
            <v>Joelho 90 graus, PVC, série R, água pluvial, DN  100 mm, junta elástica, fornecido e instalado em ramal de encaminhamento. AF_12/2014</v>
          </cell>
          <cell r="C3431" t="str">
            <v>un</v>
          </cell>
          <cell r="D3431">
            <v>31.43</v>
          </cell>
        </row>
        <row r="3432">
          <cell r="A3432" t="str">
            <v>89590</v>
          </cell>
          <cell r="B3432" t="str">
            <v>Joelho 90 graus, PVC, série R, água pluvial, DN  150 mm, junta elástica, fornecido e instalado em condutores verticais de águas pluviais. AF_12/2014</v>
          </cell>
          <cell r="C3432" t="str">
            <v>un</v>
          </cell>
          <cell r="D3432">
            <v>96.34</v>
          </cell>
        </row>
        <row r="3433">
          <cell r="A3433" t="str">
            <v>89514</v>
          </cell>
          <cell r="B3433" t="str">
            <v>Joelho 90 graus, PVC, série R, água pluvial, DN  40 mm, junta soldável, fornecido e instalado em ramal de encaminhamento. AF_12/2014_p</v>
          </cell>
          <cell r="C3433" t="str">
            <v>un</v>
          </cell>
          <cell r="D3433">
            <v>6.29</v>
          </cell>
        </row>
        <row r="3434">
          <cell r="A3434" t="str">
            <v>89518</v>
          </cell>
          <cell r="B3434" t="str">
            <v>Joelho 90 graus, PVC, série R, água pluvial, DN  50 mm, junta elástica, fornecido e instalado em ramal de encaminhamento. AF_12/2014</v>
          </cell>
          <cell r="C3434" t="str">
            <v>un</v>
          </cell>
          <cell r="D3434">
            <v>9.34</v>
          </cell>
        </row>
        <row r="3435">
          <cell r="A3435" t="str">
            <v>89581</v>
          </cell>
          <cell r="B3435" t="str">
            <v>Joelho 90 graus, PVC, série R, água pluvial, DN  75 mm, junta elástica, fornecido e instalado em condutores verticais de águas pluviais. AF_12/2014</v>
          </cell>
          <cell r="C3435" t="str">
            <v>un</v>
          </cell>
          <cell r="D3435">
            <v>19.02</v>
          </cell>
        </row>
        <row r="3436">
          <cell r="A3436" t="str">
            <v>89522</v>
          </cell>
          <cell r="B3436" t="str">
            <v>Joelho 90 graus, PVC, série R, água pluvial, DN  75 mm, junta elástica, fornecido e instalado em ramal de encaminhamento. AF_12/2014</v>
          </cell>
          <cell r="C3436" t="str">
            <v>un</v>
          </cell>
          <cell r="D3436">
            <v>20.04</v>
          </cell>
        </row>
        <row r="3437">
          <cell r="A3437" t="str">
            <v>89404</v>
          </cell>
          <cell r="B3437" t="str">
            <v>Joelho 90 graus, PVC, soldável, DN  20mm, instalado em ramal de distribuição de água fornecimento e instalação. AF_12/2014_p</v>
          </cell>
          <cell r="C3437" t="str">
            <v>un</v>
          </cell>
          <cell r="D3437">
            <v>2.82</v>
          </cell>
        </row>
        <row r="3438">
          <cell r="A3438" t="str">
            <v>89358</v>
          </cell>
          <cell r="B3438" t="str">
            <v>Joelho 90 graus, PVC, soldável, DN  20mm, instalado em ramal ou sub-ramal de água – fornecimento e instalação . AF_12/2014_p</v>
          </cell>
          <cell r="C3438" t="str">
            <v>un</v>
          </cell>
          <cell r="D3438">
            <v>4.16</v>
          </cell>
        </row>
        <row r="3439">
          <cell r="A3439" t="str">
            <v>89866</v>
          </cell>
          <cell r="B3439" t="str">
            <v>Joelho 90 graus, PVC, soldável, DN  25mm, instalado em dreno de ar-condicionado – fornecimento e instalação. AF_12/2014_p</v>
          </cell>
          <cell r="C3439" t="str">
            <v>un</v>
          </cell>
          <cell r="D3439">
            <v>2.85</v>
          </cell>
        </row>
        <row r="3440">
          <cell r="A3440" t="str">
            <v>89481</v>
          </cell>
          <cell r="B3440" t="str">
            <v>Joelho 90 graus, PVC, soldável, DN  25mm, instalado em prumada de água – fornecimento e instalação. AF_12/2014_p</v>
          </cell>
          <cell r="C3440" t="str">
            <v>un</v>
          </cell>
          <cell r="D3440">
            <v>2.59</v>
          </cell>
        </row>
        <row r="3441">
          <cell r="A3441" t="str">
            <v>89408</v>
          </cell>
          <cell r="B3441" t="str">
            <v>Joelho 90 graus, PVC, soldável, DN  25mm, instalado em ramal de distribuição de água fornecimento e instalação. AF_12/2014_p</v>
          </cell>
          <cell r="C3441" t="str">
            <v>un</v>
          </cell>
          <cell r="D3441">
            <v>3.37</v>
          </cell>
        </row>
        <row r="3442">
          <cell r="A3442" t="str">
            <v>89362</v>
          </cell>
          <cell r="B3442" t="str">
            <v>Joelho 90 graus, PVC, soldável, DN  25mm, instalado em ramal ou sub-ramal de água – fornecimento e instalação . AF_12/2014_p</v>
          </cell>
          <cell r="C3442" t="str">
            <v>un</v>
          </cell>
          <cell r="D3442">
            <v>4.91</v>
          </cell>
        </row>
        <row r="3443">
          <cell r="A3443" t="str">
            <v>89412</v>
          </cell>
          <cell r="B3443" t="str">
            <v>Joelho 90 graus, PVC, soldável, DN  25mm, x 3/4” instalado em ramal de distribuição de água fornecimento e instalação. AF_12/2014_p</v>
          </cell>
          <cell r="C3443" t="str">
            <v>un</v>
          </cell>
          <cell r="D3443">
            <v>4.8499999999999996</v>
          </cell>
        </row>
        <row r="3444">
          <cell r="A3444" t="str">
            <v>89492</v>
          </cell>
          <cell r="B3444" t="str">
            <v>Joelho 90 graus, PVC, soldável, DN  32mm, instalado em prumada de água – fornecimento e instalação. AF_12/2014_p</v>
          </cell>
          <cell r="C3444" t="str">
            <v>un</v>
          </cell>
          <cell r="D3444">
            <v>3.95</v>
          </cell>
        </row>
        <row r="3445">
          <cell r="A3445" t="str">
            <v>89413</v>
          </cell>
          <cell r="B3445" t="str">
            <v>Joelho 90 graus, PVC, soldável, DN  32mm, instalado em ramal de distribuição de água fornecimento e instalação. AF_12/2014_p</v>
          </cell>
          <cell r="C3445" t="str">
            <v>un</v>
          </cell>
          <cell r="D3445">
            <v>4.83</v>
          </cell>
        </row>
        <row r="3446">
          <cell r="A3446" t="str">
            <v>89367</v>
          </cell>
          <cell r="B3446" t="str">
            <v>Joelho 90 graus, PVC, soldável, DN  32mm, instalado em ramal ou sub-ramal de água – fornecimento e instalação . AF_12/2014_p</v>
          </cell>
          <cell r="C3446" t="str">
            <v>un</v>
          </cell>
          <cell r="D3446">
            <v>6.68</v>
          </cell>
        </row>
        <row r="3447">
          <cell r="A3447" t="str">
            <v>89497</v>
          </cell>
          <cell r="B3447" t="str">
            <v>Joelho 90 graus, PVC, soldável, DN  40mm, instalado em prumada de água– fornecimento e instalação. AF_12/2014_p</v>
          </cell>
          <cell r="C3447" t="str">
            <v>un</v>
          </cell>
          <cell r="D3447">
            <v>6.37</v>
          </cell>
        </row>
        <row r="3448">
          <cell r="A3448" t="str">
            <v>89501</v>
          </cell>
          <cell r="B3448" t="str">
            <v>Joelho 90 graus, PVC, soldável, DN  50mm, instalado em prumada de água – fornecimento e instalação. AF_12/2014_p</v>
          </cell>
          <cell r="C3448" t="str">
            <v>un</v>
          </cell>
          <cell r="D3448">
            <v>7.87</v>
          </cell>
        </row>
        <row r="3449">
          <cell r="A3449" t="str">
            <v>89505</v>
          </cell>
          <cell r="B3449" t="str">
            <v>Joelho 90 graus, PVC, soldável, DN  60mm, instalado em prumada de água – fornecimento e instalação. AF_12/2014_p</v>
          </cell>
          <cell r="C3449" t="str">
            <v>un</v>
          </cell>
          <cell r="D3449">
            <v>23.21</v>
          </cell>
        </row>
        <row r="3450">
          <cell r="A3450" t="str">
            <v>89513</v>
          </cell>
          <cell r="B3450" t="str">
            <v>Joelho 90 graus, PVC, soldável, DN  75mm, instalado em prumada de água – fornecimento e instalação. AF_12/2014_p</v>
          </cell>
          <cell r="C3450" t="str">
            <v>un</v>
          </cell>
          <cell r="D3450">
            <v>65.430000000000007</v>
          </cell>
        </row>
        <row r="3451">
          <cell r="A3451" t="str">
            <v>89521</v>
          </cell>
          <cell r="B3451" t="str">
            <v>Joelho 90 graus, PVC, soldável, DN  85mm, instalado em prumada de água – fornecimento e instalação. AF_12/2014_p</v>
          </cell>
          <cell r="C3451" t="str">
            <v>un</v>
          </cell>
          <cell r="D3451">
            <v>73.86</v>
          </cell>
        </row>
        <row r="3452">
          <cell r="A3452" t="str">
            <v>89645</v>
          </cell>
          <cell r="B3452" t="str">
            <v>Joelho de transição, 90 graus, CPVC, soldável, DN  22mm x 3/4", instalado em ramal ou sub-ramal de água – fornecimento e instalação . AF_12/2014</v>
          </cell>
          <cell r="C3452" t="str">
            <v>un</v>
          </cell>
          <cell r="D3452">
            <v>15.71</v>
          </cell>
        </row>
        <row r="3453">
          <cell r="A3453" t="str">
            <v>89574</v>
          </cell>
          <cell r="B3453" t="str">
            <v>Junção dupla, PVC, série R, água pluvial, DN  100 x 100 x 100 mm, junta elástica, fornecido e instalado em ramal de encaminhamento. AF_12/2014</v>
          </cell>
          <cell r="C3453" t="str">
            <v>un</v>
          </cell>
          <cell r="D3453">
            <v>71.95</v>
          </cell>
        </row>
        <row r="3454">
          <cell r="A3454" t="str">
            <v>89834</v>
          </cell>
          <cell r="B3454" t="str">
            <v>Junção simples, PVC, série normal, esgoto predial, DN  100 x 100 mm, junta elástica, fornecido e instalado em prumada de esgoto sanitário ou ventilação. AF_12/2014</v>
          </cell>
          <cell r="C3454" t="str">
            <v>un</v>
          </cell>
          <cell r="D3454">
            <v>24.07</v>
          </cell>
        </row>
        <row r="3455">
          <cell r="A3455" t="str">
            <v>89797</v>
          </cell>
          <cell r="B3455" t="str">
            <v>Junção simples, PVC, série normal, esgoto predial, DN  100 x 100 mm, junta elástica, fornecido e instalado em ramal de descarga ou ramal de esgoto sanitário. AF_12/2014</v>
          </cell>
          <cell r="C3455" t="str">
            <v>un</v>
          </cell>
          <cell r="D3455">
            <v>28.4</v>
          </cell>
        </row>
        <row r="3456">
          <cell r="A3456" t="str">
            <v>89861</v>
          </cell>
          <cell r="B3456" t="str">
            <v>Junção simples, PVC, série normal, esgoto predial, DN  100 x 100 mm, junta elástica, fornecido e instalado em subcoletor aéreo de esgoto sanitário. AF_12/2014</v>
          </cell>
          <cell r="C3456" t="str">
            <v>un</v>
          </cell>
          <cell r="D3456">
            <v>28.15</v>
          </cell>
        </row>
        <row r="3457">
          <cell r="A3457" t="str">
            <v>89863</v>
          </cell>
          <cell r="B3457" t="str">
            <v>Junção simples, PVC, série normal, esgoto predial, DN  150 x 150 mm, junta elástica, fornecido e instalado em subcoletor aéreo de esgoto sanitário. AF_12/2014</v>
          </cell>
          <cell r="C3457" t="str">
            <v>un</v>
          </cell>
          <cell r="D3457">
            <v>149.91999999999999</v>
          </cell>
        </row>
        <row r="3458">
          <cell r="A3458" t="str">
            <v>89783</v>
          </cell>
          <cell r="B3458" t="str">
            <v>Junção simples, PVC, série normal, esgoto predial, DN  40 mm, junta soldável, fornecido e instalado em ramal de descarga ou ramal de esgoto sanitário. AF_12/2014_p</v>
          </cell>
          <cell r="C3458" t="str">
            <v>un</v>
          </cell>
          <cell r="D3458">
            <v>7.24</v>
          </cell>
        </row>
        <row r="3459">
          <cell r="A3459" t="str">
            <v>89827</v>
          </cell>
          <cell r="B3459" t="str">
            <v>Junção simples, PVC, série normal, esgoto predial, DN  50 x 50 mm, junta elástica, fornecido e instalado em prumada de esgoto sanitário ou ventilação. AF_12/2014</v>
          </cell>
          <cell r="C3459" t="str">
            <v>un</v>
          </cell>
          <cell r="D3459">
            <v>9.8800000000000008</v>
          </cell>
        </row>
        <row r="3460">
          <cell r="A3460" t="str">
            <v>89785</v>
          </cell>
          <cell r="B3460" t="str">
            <v>Junção simples, PVC, série normal, esgoto predial, DN  50 x 50 mm, junta elástica, fornecido e instalado em ramal de descarga ou ramal de esgoto sanitário. AF_12/2014</v>
          </cell>
          <cell r="C3460" t="str">
            <v>un</v>
          </cell>
          <cell r="D3460">
            <v>12.69</v>
          </cell>
        </row>
        <row r="3461">
          <cell r="A3461" t="str">
            <v>89830</v>
          </cell>
          <cell r="B3461" t="str">
            <v>Junção simples, PVC, série normal, esgoto predial, DN  75 x 75 mm, junta elástica, fornecido e instalado em prumada de esgoto sanitário ou ventilação. AF_12/2014</v>
          </cell>
          <cell r="C3461" t="str">
            <v>un</v>
          </cell>
          <cell r="D3461">
            <v>17.96</v>
          </cell>
        </row>
        <row r="3462">
          <cell r="A3462" t="str">
            <v>89795</v>
          </cell>
          <cell r="B3462" t="str">
            <v>Junção simples, PVC, série normal, esgoto predial, DN  75 x 75 mm, junta elástica, fornecido e instalado em ramal de descarga ou ramal de esgoto sanitário. AF_12/2014</v>
          </cell>
          <cell r="C3462" t="str">
            <v>un</v>
          </cell>
          <cell r="D3462">
            <v>21.52</v>
          </cell>
        </row>
        <row r="3463">
          <cell r="A3463" t="str">
            <v>89690</v>
          </cell>
          <cell r="B3463" t="str">
            <v>Junção simples, PVC, série R, água pluvial, DN  100 x 100 mm, junta elástica, fornecido e instalado em condutores verticais de águas pluviais. AF_12/2014</v>
          </cell>
          <cell r="C3463" t="str">
            <v>un</v>
          </cell>
          <cell r="D3463">
            <v>54.91</v>
          </cell>
        </row>
        <row r="3464">
          <cell r="A3464" t="str">
            <v>89567</v>
          </cell>
          <cell r="B3464" t="str">
            <v>Junção simples, PVC, série R, água pluvial, DN  100 x 100 mm, junta elástica, fornecido e instalado em ramal de encaminhamento. AF_12/2014</v>
          </cell>
          <cell r="C3464" t="str">
            <v>un</v>
          </cell>
          <cell r="D3464">
            <v>56.32</v>
          </cell>
        </row>
        <row r="3465">
          <cell r="A3465" t="str">
            <v>89692</v>
          </cell>
          <cell r="B3465" t="str">
            <v>Junção simples, PVC, série R, água pluvial, DN  100 x 75 mm, junta elástica, fornecido e instalado em condutores verticais de águas pluviais. AF_12/2014</v>
          </cell>
          <cell r="C3465" t="str">
            <v>un</v>
          </cell>
          <cell r="D3465">
            <v>53</v>
          </cell>
        </row>
        <row r="3466">
          <cell r="A3466" t="str">
            <v>89569</v>
          </cell>
          <cell r="B3466" t="str">
            <v>Junção simples, PVC, série R, água pluvial, DN  100 x 75 mm, junta elástica, fornecido e instalado em ramal de encaminhamento. AF_12/2014</v>
          </cell>
          <cell r="C3466" t="str">
            <v>un</v>
          </cell>
          <cell r="D3466">
            <v>54.4</v>
          </cell>
        </row>
        <row r="3467">
          <cell r="A3467" t="str">
            <v>89699</v>
          </cell>
          <cell r="B3467" t="str">
            <v>Junção simples, PVC, série R, água pluvial, DN  150 x 100 mm, junta elástica, fornecido e instalado em condutores verticais de águas pluviais. AF_12/2014</v>
          </cell>
          <cell r="C3467" t="str">
            <v>un</v>
          </cell>
          <cell r="D3467">
            <v>124.95</v>
          </cell>
        </row>
        <row r="3468">
          <cell r="A3468" t="str">
            <v>89698</v>
          </cell>
          <cell r="B3468" t="str">
            <v>Junção simples, PVC, série R, água pluvial, DN  150 x 150 mm, junta elástica, fornecido e instalado em condutores verticais de águas pluviais. AF_12/2014</v>
          </cell>
          <cell r="C3468" t="str">
            <v>un</v>
          </cell>
          <cell r="D3468">
            <v>154.12</v>
          </cell>
        </row>
        <row r="3469">
          <cell r="A3469" t="str">
            <v>89561</v>
          </cell>
          <cell r="B3469" t="str">
            <v>Junção simples, PVC, série R, água pluvial, DN  40 mm, junta soldável, fornecido e instalado em ramal de encaminhamento. AF_12/2014_p</v>
          </cell>
          <cell r="C3469" t="str">
            <v>un</v>
          </cell>
          <cell r="D3469">
            <v>10.85</v>
          </cell>
        </row>
        <row r="3470">
          <cell r="A3470" t="str">
            <v>89563</v>
          </cell>
          <cell r="B3470" t="str">
            <v>Junção simples, PVC, série R, água pluvial, DN  50 mm, junta elástica, fornecido e instalado em ramal de encaminhamento. AF_12/2014</v>
          </cell>
          <cell r="C3470" t="str">
            <v>un</v>
          </cell>
          <cell r="D3470">
            <v>16.36</v>
          </cell>
        </row>
        <row r="3471">
          <cell r="A3471" t="str">
            <v>89685</v>
          </cell>
          <cell r="B3471" t="str">
            <v>Junção simples, PVC, série R, água pluvial, DN  75 x 75 mm, junta elástica, fornecido e instalado em condutores verticais de águas pluviais. AF_12/2014</v>
          </cell>
          <cell r="C3471" t="str">
            <v>un</v>
          </cell>
          <cell r="D3471">
            <v>35.82</v>
          </cell>
        </row>
        <row r="3472">
          <cell r="A3472" t="str">
            <v>89565</v>
          </cell>
          <cell r="B3472" t="str">
            <v>Junção simples, PVC, série R, água pluvial, DN  75 x 75 mm, junta elástica, fornecido e instalado em ramal de encaminhamento. AF_12/2014</v>
          </cell>
          <cell r="C3472" t="str">
            <v>un</v>
          </cell>
          <cell r="D3472">
            <v>37.22</v>
          </cell>
        </row>
        <row r="3473">
          <cell r="A3473" t="str">
            <v>89973</v>
          </cell>
          <cell r="B3473" t="str">
            <v>Kit de misturador base bruta de latão ¾” monocomando para chuveiro, inclusive conexões, instalado em ramal de água – fornecimento e instalação. AF_12/2014</v>
          </cell>
          <cell r="C3473" t="str">
            <v>un</v>
          </cell>
          <cell r="D3473">
            <v>198.59</v>
          </cell>
        </row>
        <row r="3474">
          <cell r="A3474" t="str">
            <v>89971</v>
          </cell>
          <cell r="B3474" t="str">
            <v>Kit de registro de gaveta bruto de latão ½”, com 2 adaptadores curtos com bolsa e rosca, roscável, instalado em ramal de água – fornecimento e instalação. AF_12/2014</v>
          </cell>
          <cell r="C3474" t="str">
            <v>un</v>
          </cell>
          <cell r="D3474">
            <v>27.42</v>
          </cell>
        </row>
        <row r="3475">
          <cell r="A3475" t="str">
            <v>89972</v>
          </cell>
          <cell r="B3475" t="str">
            <v>Kit de registro de gaveta bruto de latão ¾", com 2 adaptadores curtos com bolsa e rosca, roscável, instalado em ramal de água - fornecimento e instalação. AF_12/2014</v>
          </cell>
          <cell r="C3475" t="str">
            <v>un</v>
          </cell>
          <cell r="D3475">
            <v>29.35</v>
          </cell>
        </row>
        <row r="3476">
          <cell r="A3476" t="str">
            <v>89969</v>
          </cell>
          <cell r="B3476" t="str">
            <v>Kit de registro de pressão bruto de latão ½”, inclusive conexões, roscável, instalado em ramal de água fria – fornecimento e instalação. AF_12/2014</v>
          </cell>
          <cell r="C3476" t="str">
            <v>un</v>
          </cell>
          <cell r="D3476">
            <v>24.37</v>
          </cell>
        </row>
        <row r="3477">
          <cell r="A3477" t="str">
            <v>89970</v>
          </cell>
          <cell r="B3477" t="str">
            <v>Kit de registro de pressão bruto de latão ¾" com adaptador curto e luva com bucha, roscável, instalado em ramal de água - fornecimento e instalação. AF_12/2014</v>
          </cell>
          <cell r="C3477" t="str">
            <v>un</v>
          </cell>
          <cell r="D3477">
            <v>26.28</v>
          </cell>
        </row>
        <row r="3478">
          <cell r="A3478" t="str">
            <v>89974</v>
          </cell>
          <cell r="B3478" t="str">
            <v>Kit de tê misturador em CPVC ¾” com duplo comando para chuveiro, inclusive conexões, instalado em ramal de água – fornecimento e instalação. AF_12/2014</v>
          </cell>
          <cell r="C3478" t="str">
            <v>un</v>
          </cell>
          <cell r="D3478">
            <v>172.6</v>
          </cell>
        </row>
        <row r="3479">
          <cell r="A3479" t="str">
            <v>89420</v>
          </cell>
          <cell r="B3479" t="str">
            <v>Luva com bucha de latão, PVC, soldável, DN  20mm x 1/2 , instalado em ramal de distribuição de água fornecimento e instalação. AF_12/2014_p</v>
          </cell>
          <cell r="C3479" t="str">
            <v>un</v>
          </cell>
          <cell r="D3479">
            <v>4.74</v>
          </cell>
        </row>
        <row r="3480">
          <cell r="A3480" t="str">
            <v>89374</v>
          </cell>
          <cell r="B3480" t="str">
            <v>Luva com bucha de latão, PVC, soldável, DN  20mm x 1/2”, instalado em ramal ou sub-ramal de água – fornecimento e instalação . AF_12/2014_p</v>
          </cell>
          <cell r="C3480" t="str">
            <v>un</v>
          </cell>
          <cell r="D3480">
            <v>5.62</v>
          </cell>
        </row>
        <row r="3481">
          <cell r="A3481" t="str">
            <v>89427</v>
          </cell>
          <cell r="B3481" t="str">
            <v>Luva com bucha de latão, PVC, soldável, DN  25mm x 3/4 , instalado em ramal de distribuição de água - fornecimento e instalação. AF_12/2014_p</v>
          </cell>
          <cell r="C3481" t="str">
            <v>un</v>
          </cell>
          <cell r="D3481">
            <v>6.05</v>
          </cell>
        </row>
        <row r="3482">
          <cell r="A3482" t="str">
            <v>89980</v>
          </cell>
          <cell r="B3482" t="str">
            <v>Luva com bucha de latão, PVC, soldável, DN  25mm x 3/4”, instalado em prumada de água – fornecimento e instalação. AF_12/2014_p</v>
          </cell>
          <cell r="C3482" t="str">
            <v>un</v>
          </cell>
          <cell r="D3482">
            <v>5.53</v>
          </cell>
        </row>
        <row r="3483">
          <cell r="A3483" t="str">
            <v>89381</v>
          </cell>
          <cell r="B3483" t="str">
            <v>Luva com bucha de latão, PVC, soldável, DN  25mm x 3/4”, instalado em ramal ou sub-ramal de água – fornecimento e instalação. AF_12/2014_p</v>
          </cell>
          <cell r="C3483" t="str">
            <v>un</v>
          </cell>
          <cell r="D3483">
            <v>7.09</v>
          </cell>
        </row>
        <row r="3484">
          <cell r="A3484" t="str">
            <v>89564</v>
          </cell>
          <cell r="B3484" t="str">
            <v>Luva com rosca, PVC, soldável, DN  40mm x 1.1/4”, instalado em prumada de água – fornecimento e instalação. AF_12/2014_p</v>
          </cell>
          <cell r="C3484" t="str">
            <v>un</v>
          </cell>
          <cell r="D3484">
            <v>8.16</v>
          </cell>
        </row>
        <row r="3485">
          <cell r="A3485" t="str">
            <v>89593</v>
          </cell>
          <cell r="B3485" t="str">
            <v>Luva com rosca, PVC, soldável, DN  50mm x 1.1/2”, instalado em prumada de água – fornecimento e instalação. AF_12/2014_p</v>
          </cell>
          <cell r="C3485" t="str">
            <v>un</v>
          </cell>
          <cell r="D3485">
            <v>13.35</v>
          </cell>
        </row>
        <row r="3486">
          <cell r="A3486" t="str">
            <v>89823</v>
          </cell>
          <cell r="B3486" t="str">
            <v>Luva de correr, PVC, série normal, esgoto predial, DN  100 mm, junta elástica, fornecido e instalado em prumada de esgoto sanitário ou ventilação. AF_12/2014</v>
          </cell>
          <cell r="C3486" t="str">
            <v>un</v>
          </cell>
          <cell r="D3486">
            <v>13.29</v>
          </cell>
        </row>
        <row r="3487">
          <cell r="A3487" t="str">
            <v>89779</v>
          </cell>
          <cell r="B3487" t="str">
            <v>Luva de correr, PVC, série normal, esgoto predial, DN  100 mm, junta elástica, fornecido e instalado em ramal de descarga ou ramal de esgoto sanitário. AF_12/2014</v>
          </cell>
          <cell r="C3487" t="str">
            <v>un</v>
          </cell>
          <cell r="D3487">
            <v>15.58</v>
          </cell>
        </row>
        <row r="3488">
          <cell r="A3488" t="str">
            <v>89857</v>
          </cell>
          <cell r="B3488" t="str">
            <v>Luva de correr, PVC, série normal, esgoto predial, DN  100 mm, junta elástica, fornecido e instalado em subcoletor aéreo de esgoto sanitário. AF_12/2014</v>
          </cell>
          <cell r="C3488" t="str">
            <v>un</v>
          </cell>
          <cell r="D3488">
            <v>15.33</v>
          </cell>
        </row>
        <row r="3489">
          <cell r="A3489" t="str">
            <v>89859</v>
          </cell>
          <cell r="B3489" t="str">
            <v>Luva de correr, PVC, série normal, esgoto predial, DN  150 mm, junta elástica, fornecido e instalado em subcoletor aéreo de esgoto sanitário. AF_12/2014</v>
          </cell>
          <cell r="C3489" t="str">
            <v>un</v>
          </cell>
          <cell r="D3489">
            <v>28.61</v>
          </cell>
        </row>
        <row r="3490">
          <cell r="A3490" t="str">
            <v>89814</v>
          </cell>
          <cell r="B3490" t="str">
            <v>Luva de correr, PVC, série normal, esgoto predial, DN  50 mm, junta elástica, fornecido e instalado em prumada de esgoto sanitário ou ventilação. AF_12/2014</v>
          </cell>
          <cell r="C3490" t="str">
            <v>un</v>
          </cell>
          <cell r="D3490">
            <v>7.41</v>
          </cell>
        </row>
        <row r="3491">
          <cell r="A3491" t="str">
            <v>89754</v>
          </cell>
          <cell r="B3491" t="str">
            <v>Luva de correr, PVC, série normal, esgoto predial, DN  50 mm, junta elástica, fornecido e instalado em ramal de descarga ou ramal de esgoto sanitário. AF_12/2014</v>
          </cell>
          <cell r="C3491" t="str">
            <v>un</v>
          </cell>
          <cell r="D3491">
            <v>8.69</v>
          </cell>
        </row>
        <row r="3492">
          <cell r="A3492" t="str">
            <v>89819</v>
          </cell>
          <cell r="B3492" t="str">
            <v>Luva de correr, PVC, série normal, esgoto predial, DN  75 mm, junta elástica, fornecido e instalado em prumada de esgoto sanitário ou ventilação. AF_12/2014</v>
          </cell>
          <cell r="C3492" t="str">
            <v>un</v>
          </cell>
          <cell r="D3492">
            <v>9.1199999999999992</v>
          </cell>
        </row>
        <row r="3493">
          <cell r="A3493" t="str">
            <v>89776</v>
          </cell>
          <cell r="B3493" t="str">
            <v>Luva de correr, PVC, série normal, esgoto predial, DN  75 mm, junta elástica, fornecido e instalado em ramal de descarga ou ramal de esgoto sanitário. AF_12/2014</v>
          </cell>
          <cell r="C3493" t="str">
            <v>un</v>
          </cell>
          <cell r="D3493">
            <v>10.9</v>
          </cell>
        </row>
        <row r="3494">
          <cell r="A3494" t="str">
            <v>89671</v>
          </cell>
          <cell r="B3494" t="str">
            <v>Luva de correr, PVC, série R, água pluvial, DN  100 mm, junta elástica, fornecido e instalado em condutores verticais de águas pluviais. AF_12/2014</v>
          </cell>
          <cell r="C3494" t="str">
            <v>un</v>
          </cell>
          <cell r="D3494">
            <v>23.37</v>
          </cell>
        </row>
        <row r="3495">
          <cell r="A3495" t="str">
            <v>89556</v>
          </cell>
          <cell r="B3495" t="str">
            <v>Luva de correr, PVC, série R, água pluvial, DN  100 mm, junta elástica, fornecido e instalado em ramal de encaminhamento. AF_12/2014</v>
          </cell>
          <cell r="C3495" t="str">
            <v>un</v>
          </cell>
          <cell r="D3495">
            <v>24</v>
          </cell>
        </row>
        <row r="3496">
          <cell r="A3496" t="str">
            <v>89679</v>
          </cell>
          <cell r="B3496" t="str">
            <v>Luva de correr, PVC, série R, água pluvial, DN  150 mm, junta elástica, fornecido e instalado em condutores verticais de águas pluviais. AF_12/2014</v>
          </cell>
          <cell r="C3496" t="str">
            <v>un</v>
          </cell>
          <cell r="D3496">
            <v>78.16</v>
          </cell>
        </row>
        <row r="3497">
          <cell r="A3497" t="str">
            <v>89600</v>
          </cell>
          <cell r="B3497" t="str">
            <v>Luva de correr, PVC, série R, água pluvial, DN  75 mm, junta elástica, fornecido e instalado em condutores verticais de águas pluviais. AF_12/2014</v>
          </cell>
          <cell r="C3497" t="str">
            <v>un</v>
          </cell>
          <cell r="D3497">
            <v>13.91</v>
          </cell>
        </row>
        <row r="3498">
          <cell r="A3498" t="str">
            <v>89548</v>
          </cell>
          <cell r="B3498" t="str">
            <v>Luva de correr, PVC, série R, água pluvial, DN  75 mm, junta elástica, fornecido e instalado em ramal de encaminhamento. AF_12/2014</v>
          </cell>
          <cell r="C3498" t="str">
            <v>un</v>
          </cell>
          <cell r="D3498">
            <v>14.67</v>
          </cell>
        </row>
        <row r="3499">
          <cell r="A3499" t="str">
            <v>89418</v>
          </cell>
          <cell r="B3499" t="str">
            <v>Luva de correr, PVC, soldável, DN  20mm, instalado em ramal de distribuição de água fornecimento e instalação. AF_12/2014_p</v>
          </cell>
          <cell r="C3499" t="str">
            <v>un</v>
          </cell>
          <cell r="D3499">
            <v>6.64</v>
          </cell>
        </row>
        <row r="3500">
          <cell r="A3500" t="str">
            <v>89372</v>
          </cell>
          <cell r="B3500" t="str">
            <v>Luva de correr, PVC, soldável, DN  20mm, instalado em ramal ou sub-ramal de água – fornecimento e instalação . AF_12/2014_p</v>
          </cell>
          <cell r="C3500" t="str">
            <v>un</v>
          </cell>
          <cell r="D3500">
            <v>7.52</v>
          </cell>
        </row>
        <row r="3501">
          <cell r="A3501" t="str">
            <v>87410</v>
          </cell>
          <cell r="B3501" t="str">
            <v>Argamassa à base de gesso, mistura e projeção de 1,5 m³/h de argamassa. AF_06/2014</v>
          </cell>
          <cell r="C3501" t="str">
            <v>m³</v>
          </cell>
          <cell r="D3501">
            <v>530.16999999999996</v>
          </cell>
        </row>
        <row r="3502">
          <cell r="A3502" t="str">
            <v>87385</v>
          </cell>
          <cell r="B3502" t="str">
            <v>Argamassa pronta para contrapiso, preparo com misturador de eixo horizontal de 160 kg. AF_06/2014</v>
          </cell>
          <cell r="C3502" t="str">
            <v>m³</v>
          </cell>
          <cell r="D3502">
            <v>1691.08</v>
          </cell>
        </row>
        <row r="3503">
          <cell r="A3503" t="str">
            <v>87386</v>
          </cell>
          <cell r="B3503" t="str">
            <v>Argamassa pronta para contrapiso, preparo com misturador de eixo horizontal de 300 kg. AF_06/2014</v>
          </cell>
          <cell r="C3503" t="str">
            <v>m³</v>
          </cell>
          <cell r="D3503">
            <v>1693.91</v>
          </cell>
        </row>
        <row r="3504">
          <cell r="A3504" t="str">
            <v>87387</v>
          </cell>
          <cell r="B3504" t="str">
            <v>Argamassa pronta para contrapiso, preparo com misturador de eixo horizontal de 600 kg. AF_06/2014</v>
          </cell>
          <cell r="C3504" t="str">
            <v>m³</v>
          </cell>
          <cell r="D3504">
            <v>1695.6</v>
          </cell>
        </row>
        <row r="3505">
          <cell r="A3505" t="str">
            <v>89530</v>
          </cell>
          <cell r="B3505" t="str">
            <v>Luva de correr, PVC, soldável, DN  25mm, instalado em prumada de água – fornecimento e instalação. AF_12/2014_p</v>
          </cell>
          <cell r="C3505" t="str">
            <v>un</v>
          </cell>
          <cell r="D3505">
            <v>8.43</v>
          </cell>
        </row>
        <row r="3506">
          <cell r="A3506" t="str">
            <v>89425</v>
          </cell>
          <cell r="B3506" t="str">
            <v>Luva de correr, PVC, soldável, DN  25mm, instalado em ramal de distribuição de água fornecimento e instalação. AF_12/2014_p</v>
          </cell>
          <cell r="C3506" t="str">
            <v>un</v>
          </cell>
          <cell r="D3506">
            <v>8.9499999999999993</v>
          </cell>
        </row>
        <row r="3507">
          <cell r="A3507" t="str">
            <v>89379</v>
          </cell>
          <cell r="B3507" t="str">
            <v>Luva de correr, PVC, soldável, DN  25mm, instalado em ramal ou sub-ramal de água – fornecimento e instalação . AF_12/2014_p</v>
          </cell>
          <cell r="C3507" t="str">
            <v>un</v>
          </cell>
          <cell r="D3507">
            <v>9.99</v>
          </cell>
        </row>
        <row r="3508">
          <cell r="A3508" t="str">
            <v>89577</v>
          </cell>
          <cell r="B3508" t="str">
            <v>Luva de correr, PVC, soldável, DN  50mm, instalado em prumada de água – fornecimento e instalação. AF_12/2014_p</v>
          </cell>
          <cell r="C3508" t="str">
            <v>un</v>
          </cell>
          <cell r="D3508">
            <v>18.940000000000001</v>
          </cell>
        </row>
        <row r="3509">
          <cell r="A3509" t="str">
            <v>89419</v>
          </cell>
          <cell r="B3509" t="str">
            <v>Luva de redução, PVC, soldável, DN  20mm x 25mm, instalado em ramal de distribuição de água - fornecimento e instalação. AF_12/2014_p</v>
          </cell>
          <cell r="C3509" t="str">
            <v>un</v>
          </cell>
          <cell r="D3509">
            <v>2.4900000000000002</v>
          </cell>
        </row>
        <row r="3510">
          <cell r="A3510" t="str">
            <v>89373</v>
          </cell>
          <cell r="B3510" t="str">
            <v>Luva de redução, PVC, soldável, DN  20mm x 25mm, instalado em ramal ou sub-ramal de água – fornecimento e instalação . AF_12/2014_p</v>
          </cell>
          <cell r="C3510" t="str">
            <v>un</v>
          </cell>
          <cell r="D3510">
            <v>3.37</v>
          </cell>
        </row>
        <row r="3511">
          <cell r="A3511" t="str">
            <v>89532</v>
          </cell>
          <cell r="B3511" t="str">
            <v>Luva de redução, PVC, soldável, DN  25mm x 32mm, instalado em prumada de água – fornecimento e instalação. AF_12/2014_p</v>
          </cell>
          <cell r="C3511" t="str">
            <v>un</v>
          </cell>
          <cell r="D3511">
            <v>3.3</v>
          </cell>
        </row>
        <row r="3512">
          <cell r="A3512" t="str">
            <v>89426</v>
          </cell>
          <cell r="B3512" t="str">
            <v>Luva de redução, PVC, soldável, DN  25mm x 32mm, instalado em ramal de distribuição de água fornecimento e instalação. AF_12/2014_p</v>
          </cell>
          <cell r="C3512" t="str">
            <v>un</v>
          </cell>
          <cell r="D3512">
            <v>3.83</v>
          </cell>
        </row>
        <row r="3513">
          <cell r="A3513" t="str">
            <v>89380</v>
          </cell>
          <cell r="B3513" t="str">
            <v>Luva de redução, PVC, soldável, DN  25mm x 32mm, instalado em ramal ou sub-ramal de água – fornecimento e instalação . AF_12/2014_p</v>
          </cell>
          <cell r="C3513" t="str">
            <v>un</v>
          </cell>
          <cell r="D3513">
            <v>4.8600000000000003</v>
          </cell>
        </row>
        <row r="3514">
          <cell r="A3514" t="str">
            <v>89433</v>
          </cell>
          <cell r="B3514" t="str">
            <v>Luva de redução, PVC, soldável, DN  32mm x 40mm, instalado em ramal de distribuição de água fornecimento e instalação. AF_12/2014_p</v>
          </cell>
          <cell r="C3514" t="str">
            <v>un</v>
          </cell>
          <cell r="D3514">
            <v>4.68</v>
          </cell>
        </row>
        <row r="3515">
          <cell r="A3515" t="str">
            <v>89388</v>
          </cell>
          <cell r="B3515" t="str">
            <v>Luva de redução, PVC, soldável, DN  32mm x 40mm, instalado em ramal ou sub-ramal de água – fornecimento e instalação. AF_12/2014_p</v>
          </cell>
          <cell r="C3515" t="str">
            <v>un</v>
          </cell>
          <cell r="D3515">
            <v>5.92</v>
          </cell>
        </row>
        <row r="3516">
          <cell r="A3516" t="str">
            <v>89562</v>
          </cell>
          <cell r="B3516" t="str">
            <v>Luva de redução, PVC, soldável, DN  40mm x 32mm, instalado em prumada de água – fornecimento e instalação. AF_12/2014_p</v>
          </cell>
          <cell r="C3516" t="str">
            <v>un</v>
          </cell>
          <cell r="D3516">
            <v>4.58</v>
          </cell>
        </row>
        <row r="3517">
          <cell r="A3517" t="str">
            <v>89605</v>
          </cell>
          <cell r="B3517" t="str">
            <v>Luva de redução, PVC, soldável, DN  60mm x 50mm, instalado em prumada de água – fornecimento e instalação. AF_12/2014_p</v>
          </cell>
          <cell r="C3517" t="str">
            <v>un</v>
          </cell>
          <cell r="D3517">
            <v>9.9499999999999993</v>
          </cell>
        </row>
        <row r="3518">
          <cell r="A3518" t="str">
            <v>89653</v>
          </cell>
          <cell r="B3518" t="str">
            <v>Luva de transição, CPVC, soldável, DN 15mm x 1/2”, instalado em ramal ou sub-ramal de água – fornecimento e instalação. AF_12/2014</v>
          </cell>
          <cell r="C3518" t="str">
            <v>un</v>
          </cell>
          <cell r="D3518">
            <v>10.029999999999999</v>
          </cell>
        </row>
        <row r="3519">
          <cell r="A3519" t="str">
            <v>89660</v>
          </cell>
          <cell r="B3519" t="str">
            <v>Luva de transição, CPVC, soldável, DN 22mm x 25mm, instalado em ramal ou sub-ramal de água – fornecimento e instalação. AF_12/2014</v>
          </cell>
          <cell r="C3519" t="str">
            <v>un</v>
          </cell>
          <cell r="D3519">
            <v>4.45</v>
          </cell>
        </row>
        <row r="3520">
          <cell r="A3520" t="str">
            <v>89821</v>
          </cell>
          <cell r="B3520" t="str">
            <v>Luva simples, PVC, série normal, esgoto predial, DN  100 mm, junta elástica, fornecido e instalado em prumada de esgoto sanitário ou ventilação. AF_12/2014</v>
          </cell>
          <cell r="C3520" t="str">
            <v>un</v>
          </cell>
          <cell r="D3520">
            <v>8.19</v>
          </cell>
        </row>
        <row r="3521">
          <cell r="A3521" t="str">
            <v>89778</v>
          </cell>
          <cell r="B3521" t="str">
            <v>Luva simples, PVC, série normal, esgoto predial, DN  100 mm, junta elástica, fornecido e instalado em ramal de descarga ou ramal de esgoto sanitário. AF_12/2014</v>
          </cell>
          <cell r="C3521" t="str">
            <v>un</v>
          </cell>
          <cell r="D3521">
            <v>10.48</v>
          </cell>
        </row>
        <row r="3522">
          <cell r="A3522" t="str">
            <v>89856</v>
          </cell>
          <cell r="B3522" t="str">
            <v>Luva simples, PVC, série normal, esgoto predial, DN  100 mm, junta elástica, fornecido e instalado em subcoletor aéreo de esgoto sanitário. AF_12/2014</v>
          </cell>
          <cell r="C3522" t="str">
            <v>un</v>
          </cell>
          <cell r="D3522">
            <v>10.23</v>
          </cell>
        </row>
        <row r="3523">
          <cell r="A3523" t="str">
            <v>89752</v>
          </cell>
          <cell r="B3523" t="str">
            <v>Luva simples, PVC, série normal, esgoto predial, DN  40 mm, junta soldável, fornecido e instalado em ramal de descarga ou ramal de esgoto sanitário. AF_12/2014_p</v>
          </cell>
          <cell r="C3523" t="str">
            <v>un</v>
          </cell>
          <cell r="D3523">
            <v>3.4</v>
          </cell>
        </row>
        <row r="3524">
          <cell r="A3524" t="str">
            <v>89813</v>
          </cell>
          <cell r="B3524" t="str">
            <v>Luva simples, PVC, série normal, esgoto predial, DN  50 mm, junta elástica, fornecido e instalado em prumada de esgoto sanitário ou ventilação. AF_12/2014</v>
          </cell>
          <cell r="C3524" t="str">
            <v>un</v>
          </cell>
          <cell r="D3524">
            <v>3.79</v>
          </cell>
        </row>
        <row r="3525">
          <cell r="A3525" t="str">
            <v>89753</v>
          </cell>
          <cell r="B3525" t="str">
            <v>Luva simples, PVC, série normal, esgoto predial, DN  50 mm, junta elástica, fornecido e instalado em ramal de descarga ou ramal de esgoto sanitário. AF_12/2014</v>
          </cell>
          <cell r="C3525" t="str">
            <v>un</v>
          </cell>
          <cell r="D3525">
            <v>5.0599999999999996</v>
          </cell>
        </row>
        <row r="3526">
          <cell r="A3526" t="str">
            <v>89817</v>
          </cell>
          <cell r="B3526" t="str">
            <v>Luva simples, PVC, série normal, esgoto predial, DN  75 mm, junta elástica, fornecido e instalado em prumada de esgoto sanitário ou ventilação. AF_12/2014</v>
          </cell>
          <cell r="C3526" t="str">
            <v>un</v>
          </cell>
          <cell r="D3526">
            <v>6.57</v>
          </cell>
        </row>
        <row r="3527">
          <cell r="A3527" t="str">
            <v>89774</v>
          </cell>
          <cell r="B3527" t="str">
            <v>Luva simples, PVC, série normal, esgoto predial, DN  75 mm, junta elástica, fornecido e instalado em ramal de descarga ou ramal de esgoto sanitário. AF_12/2014</v>
          </cell>
          <cell r="C3527" t="str">
            <v>un</v>
          </cell>
          <cell r="D3527">
            <v>8.35</v>
          </cell>
        </row>
        <row r="3528">
          <cell r="A3528" t="str">
            <v>89669</v>
          </cell>
          <cell r="B3528" t="str">
            <v>Luva simples, PVC, série R, água pluvial, DN  100 mm, junta elástica, fornecido e instalado em condutores verticais de águas pluviais. AF_12/2014</v>
          </cell>
          <cell r="C3528" t="str">
            <v>un</v>
          </cell>
          <cell r="D3528">
            <v>15.35</v>
          </cell>
        </row>
        <row r="3529">
          <cell r="A3529" t="str">
            <v>89554</v>
          </cell>
          <cell r="B3529" t="str">
            <v>Luva simples, PVC, série R, água pluvial, DN  100 mm, junta elástica, fornecido e instalado em ramal de encaminhamento. AF_12/2014</v>
          </cell>
          <cell r="C3529" t="str">
            <v>un</v>
          </cell>
          <cell r="D3529">
            <v>15.98</v>
          </cell>
        </row>
        <row r="3530">
          <cell r="A3530" t="str">
            <v>89677</v>
          </cell>
          <cell r="B3530" t="str">
            <v>Luva simples, PVC, série R, água pluvial, DN  150 mm, junta elástica, fornecido e instalado em condutores verticais de águas pluviais. AF_12/2014</v>
          </cell>
          <cell r="C3530" t="str">
            <v>un</v>
          </cell>
          <cell r="D3530">
            <v>46.25</v>
          </cell>
        </row>
        <row r="3531">
          <cell r="A3531" t="str">
            <v>89544</v>
          </cell>
          <cell r="B3531" t="str">
            <v>Luva simples, PVC, série R, água pluvial, DN  40 mm, junta soldável, fornecido e instalado em ramal de encaminhamento. AF_12/2014_p</v>
          </cell>
          <cell r="C3531" t="str">
            <v>un</v>
          </cell>
          <cell r="D3531">
            <v>6.14</v>
          </cell>
        </row>
        <row r="3532">
          <cell r="A3532" t="str">
            <v>89545</v>
          </cell>
          <cell r="B3532" t="str">
            <v>Luva simples, PVC, série R, água pluvial, DN  50 mm, junta elástica, fornecido e instalado em ramal de encaminhamento. AF_12/2014</v>
          </cell>
          <cell r="C3532" t="str">
            <v>un</v>
          </cell>
          <cell r="D3532">
            <v>8.86</v>
          </cell>
        </row>
        <row r="3533">
          <cell r="A3533" t="str">
            <v>89599</v>
          </cell>
          <cell r="B3533" t="str">
            <v>Luva simples, PVC, série R, água pluvial, DN  75 mm, junta elástica, fornecido e instalado em condutores verticais de águas pluviais. AF_12/2014</v>
          </cell>
          <cell r="C3533" t="str">
            <v>un</v>
          </cell>
          <cell r="D3533">
            <v>12.26</v>
          </cell>
        </row>
        <row r="3534">
          <cell r="A3534" t="str">
            <v>89547</v>
          </cell>
          <cell r="B3534" t="str">
            <v>Luva simples, PVC, série R, água pluvial, DN  75 mm, junta elástica, fornecido e instalado em ramal de encaminhamento. AF_12/2014</v>
          </cell>
          <cell r="C3534" t="str">
            <v>un</v>
          </cell>
          <cell r="D3534">
            <v>13.02</v>
          </cell>
        </row>
        <row r="3535">
          <cell r="A3535" t="str">
            <v>89534</v>
          </cell>
          <cell r="B3535" t="str">
            <v>Luva soldável e com rosca, PVC, soldável, DN  25mm x 3/4”, instalado em prumada de água – fornecimento e instalação. AF_12/2014_p</v>
          </cell>
          <cell r="C3535" t="str">
            <v>un</v>
          </cell>
          <cell r="D3535">
            <v>2.39</v>
          </cell>
        </row>
        <row r="3536">
          <cell r="A3536" t="str">
            <v>89385</v>
          </cell>
          <cell r="B3536" t="str">
            <v>Luva soldável e com rosca, PVC, soldável, DN  25mm x 3/4”, instalado em ramal ou sub-ramal de água – fornecimento e instalação. AF_12/2014_p</v>
          </cell>
          <cell r="C3536" t="str">
            <v>un</v>
          </cell>
          <cell r="D3536">
            <v>3.94</v>
          </cell>
        </row>
        <row r="3537">
          <cell r="A3537" t="str">
            <v>89434</v>
          </cell>
          <cell r="B3537" t="str">
            <v>Luva soldável e com rosca, PVC, soldável, DN  32mm x 1 , instalado em ramal de distribuição de água fornecimento e instalação. AF_12/2014_p</v>
          </cell>
          <cell r="C3537" t="str">
            <v>un</v>
          </cell>
          <cell r="D3537">
            <v>5.2</v>
          </cell>
        </row>
        <row r="3538">
          <cell r="A3538" t="str">
            <v>89551</v>
          </cell>
          <cell r="B3538" t="str">
            <v>Luva soldável e com rosca, PVC, soldável, DN  32mm x 1”, instalado em prumada de água – fornecimento e instalação. AF_12/2014_p</v>
          </cell>
          <cell r="C3538" t="str">
            <v>un</v>
          </cell>
          <cell r="D3538">
            <v>4.32</v>
          </cell>
        </row>
        <row r="3539">
          <cell r="A3539" t="str">
            <v>89389</v>
          </cell>
          <cell r="B3539" t="str">
            <v>Luva soldável e com rosca, PVC, soldável, DN  32mm x 1”, instalado em ramal ou sub-ramal de água – fornecimento e instalação. AF_12/2014_p</v>
          </cell>
          <cell r="C3539" t="str">
            <v>un</v>
          </cell>
          <cell r="D3539">
            <v>6.44</v>
          </cell>
        </row>
        <row r="3540">
          <cell r="A3540" t="str">
            <v>89651</v>
          </cell>
          <cell r="B3540" t="str">
            <v>Luva, CPVC, soldável, DN  15mm, instalado em ramal ou sub-ramal de água – fornecimento e instalação. AF_12/2014</v>
          </cell>
          <cell r="C3540" t="str">
            <v>un</v>
          </cell>
          <cell r="D3540">
            <v>3.5</v>
          </cell>
        </row>
        <row r="3541">
          <cell r="A3541" t="str">
            <v>89417</v>
          </cell>
          <cell r="B3541" t="str">
            <v>Luva, PVC, soldável, DN  20mm, instalado em ramal de distribuição de água fornecimento e instalação. AF_12/2014_p</v>
          </cell>
          <cell r="C3541" t="str">
            <v>un</v>
          </cell>
          <cell r="D3541">
            <v>2.1800000000000002</v>
          </cell>
        </row>
        <row r="3542">
          <cell r="A3542" t="str">
            <v>89371</v>
          </cell>
          <cell r="B3542" t="str">
            <v>Luva, PVC, soldável, DN  20mm, instalado em ramal ou sub-ramal de água – fornecimento e instalação . AF_12/2014_p</v>
          </cell>
          <cell r="C3542" t="str">
            <v>un</v>
          </cell>
          <cell r="D3542">
            <v>3.05</v>
          </cell>
        </row>
        <row r="3543">
          <cell r="A3543" t="str">
            <v>89868</v>
          </cell>
          <cell r="B3543" t="str">
            <v>Luva, PVC, soldável, DN  25mm, instalado em dreno de ar-condicionado – fornecimento e instalação. AF_12/2014_p</v>
          </cell>
          <cell r="C3543" t="str">
            <v>un</v>
          </cell>
          <cell r="D3543">
            <v>2.02</v>
          </cell>
        </row>
        <row r="3544">
          <cell r="A3544" t="str">
            <v>89528</v>
          </cell>
          <cell r="B3544" t="str">
            <v>Luva, PVC, soldável, DN  25mm, instalado em prumada de água – fornecimento e instalação. AF_12/2014_p</v>
          </cell>
          <cell r="C3544" t="str">
            <v>un</v>
          </cell>
          <cell r="D3544">
            <v>2.02</v>
          </cell>
        </row>
        <row r="3545">
          <cell r="A3545" t="str">
            <v>89424</v>
          </cell>
          <cell r="B3545" t="str">
            <v>Luva, PVC, soldável, DN  25mm, instalado em ramal de distribuição de água fornecimento e instalação. AF_12/2014_p</v>
          </cell>
          <cell r="C3545" t="str">
            <v>un</v>
          </cell>
          <cell r="D3545">
            <v>2.54</v>
          </cell>
        </row>
        <row r="3546">
          <cell r="A3546" t="str">
            <v>89378</v>
          </cell>
          <cell r="B3546" t="str">
            <v>Luva, PVC, soldável, DN  25mm, instalado em ramal ou sub-ramal de água – fornecimento e instalação . AF_12/2014_p</v>
          </cell>
          <cell r="C3546" t="str">
            <v>un</v>
          </cell>
          <cell r="D3546">
            <v>3.57</v>
          </cell>
        </row>
        <row r="3547">
          <cell r="A3547" t="str">
            <v>89541</v>
          </cell>
          <cell r="B3547" t="str">
            <v>Luva, PVC, soldável, DN  32mm, instalado em prumada de água – fornecimento e instalação. AF_12/2014_p</v>
          </cell>
          <cell r="C3547" t="str">
            <v>un</v>
          </cell>
          <cell r="D3547">
            <v>2.93</v>
          </cell>
        </row>
        <row r="3548">
          <cell r="A3548" t="str">
            <v>90950</v>
          </cell>
          <cell r="B3548" t="str">
            <v>Contrapiso acústico em argamassa traço 1:4 (cimento e areia), preparo mecânico com betoneira 400l, aplicado em áreas secas maiores que 15m², espessura 7cm, acabamento não reforçado. af_10/2014</v>
          </cell>
          <cell r="C3548" t="str">
            <v>m²</v>
          </cell>
          <cell r="D3548">
            <v>52.58</v>
          </cell>
        </row>
        <row r="3549">
          <cell r="A3549" t="str">
            <v>90952</v>
          </cell>
          <cell r="B3549" t="str">
            <v>Contrapiso acústico em argamassa traço 1:4 (cimento e areia), preparo manual, aplicado em áreas secas maiores que 15m², espessura 7cm, acabamento não reforçado. af_10/2014</v>
          </cell>
          <cell r="C3549" t="str">
            <v>m²</v>
          </cell>
          <cell r="D3549">
            <v>57.58</v>
          </cell>
        </row>
        <row r="3550">
          <cell r="A3550" t="str">
            <v>90953</v>
          </cell>
          <cell r="B3550" t="str">
            <v>Contrapiso acústico em argamassa pronta, preparo mecânico com misturador 300 kg, aplicado em áreas secas maiores que 15m², espessura 7cm, acabamento não reforçado. af_10/2014</v>
          </cell>
          <cell r="C3550" t="str">
            <v>m²</v>
          </cell>
          <cell r="D3550">
            <v>154.63999999999999</v>
          </cell>
        </row>
        <row r="3551">
          <cell r="A3551" t="str">
            <v>90954</v>
          </cell>
          <cell r="B3551" t="str">
            <v>Contrapiso acústico em argamassa pronta, preparo manual, aplicado em áreas secas maiores que 15m², espessura 7cm, acabamento não reforçado. af_10/2014</v>
          </cell>
          <cell r="C3551" t="str">
            <v>m²</v>
          </cell>
          <cell r="D3551">
            <v>164.87</v>
          </cell>
        </row>
        <row r="3552">
          <cell r="A3552" t="str">
            <v>90957</v>
          </cell>
          <cell r="B3552" t="str">
            <v>Compressor de ar rebocável, vazão 189 pcm, pressão efetiva de trabalho 102 psi, motor diesel, potência 63 cv - depreciação. af_06/2015</v>
          </cell>
          <cell r="C3552" t="str">
            <v>h</v>
          </cell>
          <cell r="D3552">
            <v>1.69</v>
          </cell>
        </row>
        <row r="3553">
          <cell r="A3553" t="str">
            <v>90958</v>
          </cell>
          <cell r="B3553" t="str">
            <v>Compressor de ar rebocável, vazão 189 pcm, pressão efetiva de trabalho 102 psi, motor diesel, potência 63 cv - juros. af_06/2015</v>
          </cell>
          <cell r="C3553" t="str">
            <v>h</v>
          </cell>
          <cell r="D3553">
            <v>0.46</v>
          </cell>
        </row>
        <row r="3554">
          <cell r="A3554" t="str">
            <v>90960</v>
          </cell>
          <cell r="B3554" t="str">
            <v>Compressor de ar rebocável, vazão 89 pcm, pressão efetiva de trabalho 102 psi, motor diesel, potência 20 cv - depreciação. af_06/2015</v>
          </cell>
          <cell r="C3554" t="str">
            <v>h</v>
          </cell>
          <cell r="D3554">
            <v>2.19</v>
          </cell>
        </row>
        <row r="3555">
          <cell r="A3555" t="str">
            <v>90961</v>
          </cell>
          <cell r="B3555" t="str">
            <v>Compressor de ar rebocável, vazão 89 pcm, pressão efetiva de trabalho 102 psi, motor diesel, potência 20 cv - juros. af_06/2015</v>
          </cell>
          <cell r="C3555" t="str">
            <v>h</v>
          </cell>
          <cell r="D3555">
            <v>0.62</v>
          </cell>
        </row>
        <row r="3556">
          <cell r="A3556" t="str">
            <v>90962</v>
          </cell>
          <cell r="B3556" t="str">
            <v>Compressor de ar rebocável, vazão 89 pcm, pressão efetiva de trabalho 102 psi, motor diesel, potência 20 cv - manutenção. af_06/2015</v>
          </cell>
          <cell r="C3556" t="str">
            <v>h</v>
          </cell>
          <cell r="D3556">
            <v>2.58</v>
          </cell>
        </row>
        <row r="3557">
          <cell r="A3557" t="str">
            <v>90963</v>
          </cell>
          <cell r="B3557" t="str">
            <v>Compressor de ar rebocável, vazão 89 pcm, pressão efetiva de trabalho 102 psi, motor diesel, potência 20 cv - materiais na operação. af_06/2015</v>
          </cell>
          <cell r="C3557" t="str">
            <v>h</v>
          </cell>
          <cell r="D3557">
            <v>10.59</v>
          </cell>
        </row>
        <row r="3558">
          <cell r="A3558" t="str">
            <v>90964</v>
          </cell>
          <cell r="B3558" t="str">
            <v>Compressor de ar rebocável, vazão 89 pcm, pressão efetiva de trabalho 102 psi, motor diesel, potência 20 cv - chp diurno. af_06/2015</v>
          </cell>
          <cell r="C3558" t="str">
            <v>chp</v>
          </cell>
          <cell r="D3558">
            <v>16</v>
          </cell>
        </row>
        <row r="3559">
          <cell r="A3559" t="str">
            <v>90965</v>
          </cell>
          <cell r="B3559" t="str">
            <v>Compressor de ar rebocável, vazão 89 pcm, pressão efetiva de trabalho 102 psi, motor diesel, potência 20 cv - chi diurno. af_06/2015</v>
          </cell>
          <cell r="C3559" t="str">
            <v>chi</v>
          </cell>
          <cell r="D3559">
            <v>2.82</v>
          </cell>
        </row>
        <row r="3560">
          <cell r="A3560" t="str">
            <v>90968</v>
          </cell>
          <cell r="B3560" t="str">
            <v>Compressor de ar rebocavel, vazão 250 pcm, pressao de trabalho 102 psi, motor a diesel potência 81 cv - depreciação. af_06/2015</v>
          </cell>
          <cell r="C3560" t="str">
            <v>h</v>
          </cell>
          <cell r="D3560">
            <v>2.2000000000000002</v>
          </cell>
        </row>
        <row r="3561">
          <cell r="A3561" t="str">
            <v>90969</v>
          </cell>
          <cell r="B3561" t="str">
            <v>Compressor de ar rebocavel, vazão 250 pcm, pressao de trabalho 102 psi, motor a diesel potência 81 cv - juros. af_06/2015</v>
          </cell>
          <cell r="C3561" t="str">
            <v>h</v>
          </cell>
          <cell r="D3561">
            <v>0.62</v>
          </cell>
        </row>
        <row r="3562">
          <cell r="A3562" t="str">
            <v>90970</v>
          </cell>
          <cell r="B3562" t="str">
            <v>Compressor de ar rebocavel, vazão 250 pcm, pressao de trabalho 102 psi, motor a diesel potência 81 cv - manutenção. af_06/2015</v>
          </cell>
          <cell r="C3562" t="str">
            <v>h</v>
          </cell>
          <cell r="D3562">
            <v>2.59</v>
          </cell>
        </row>
        <row r="3563">
          <cell r="A3563" t="str">
            <v>90971</v>
          </cell>
          <cell r="B3563" t="str">
            <v>Compressor de ar rebocavel, vazão 250 pcm, pressao de trabalho 102 psi, motor a diesel potência 81 cv - materiais na operação. af_06/2015</v>
          </cell>
          <cell r="C3563" t="str">
            <v>h</v>
          </cell>
          <cell r="D3563">
            <v>42.9</v>
          </cell>
        </row>
        <row r="3564">
          <cell r="A3564" t="str">
            <v>90972</v>
          </cell>
          <cell r="B3564" t="str">
            <v>Compressor de ar rebocavel, vazão 250 pcm, pressao de trabalho 102 psi, motor a diesel potência 81 cv - chp diurno. af_06/2015</v>
          </cell>
          <cell r="C3564" t="str">
            <v>chp</v>
          </cell>
          <cell r="D3564">
            <v>48.32</v>
          </cell>
        </row>
        <row r="3565">
          <cell r="A3565" t="str">
            <v>90973</v>
          </cell>
          <cell r="B3565" t="str">
            <v>Compressor de ar rebocavel, vazão 250 pcm, pressao de trabalho 102 psi, motor a diesel potência 81 cv - chi diurno. af_06/2015</v>
          </cell>
          <cell r="C3565" t="str">
            <v>chi</v>
          </cell>
          <cell r="D3565">
            <v>2.82</v>
          </cell>
        </row>
        <row r="3566">
          <cell r="A3566" t="str">
            <v>90975</v>
          </cell>
          <cell r="B3566" t="str">
            <v>Compressor de ar rebocável, vazão 748 pcm, pressão efetiva de trabalho 102 psi, motor diesel, potência 210 cv - depreciação. af_06/2015</v>
          </cell>
          <cell r="C3566" t="str">
            <v>h</v>
          </cell>
          <cell r="D3566">
            <v>5.59</v>
          </cell>
        </row>
        <row r="3567">
          <cell r="A3567" t="str">
            <v>90976</v>
          </cell>
          <cell r="B3567" t="str">
            <v>Compressor de ar rebocável, vazão 748 pcm, pressão efetiva de trabalho 102 psi, motor diesel, potência 210 cv - juros. af_06/2015</v>
          </cell>
          <cell r="C3567" t="str">
            <v>h</v>
          </cell>
          <cell r="D3567">
            <v>1.58</v>
          </cell>
        </row>
        <row r="3568">
          <cell r="A3568" t="str">
            <v>90977</v>
          </cell>
          <cell r="B3568" t="str">
            <v>Compressor de ar rebocável, vazão 748 pcm, pressão efetiva de trabalho 102 psi, motor diesel, potência 210 cv - manutenção. af_06/2015</v>
          </cell>
          <cell r="C3568" t="str">
            <v>h</v>
          </cell>
          <cell r="D3568">
            <v>6.58</v>
          </cell>
        </row>
        <row r="3569">
          <cell r="A3569" t="str">
            <v>90978</v>
          </cell>
          <cell r="B3569" t="str">
            <v>Compressor de ar rebocável, vazão 748 pcm, pressão efetiva de trabalho 102 psi, motor diesel, potência 210 cv - materiais na operação. af_06/2015</v>
          </cell>
          <cell r="C3569" t="str">
            <v>h</v>
          </cell>
          <cell r="D3569">
            <v>111.18</v>
          </cell>
        </row>
        <row r="3570">
          <cell r="A3570" t="str">
            <v>90979</v>
          </cell>
          <cell r="B3570" t="str">
            <v>Compressor de ar rebocável, vazão 748 pcm, pressão efetiva de trabalho 102 psi, motor diesel, potência 210 cv - chp diurno. af_06/2015</v>
          </cell>
          <cell r="C3570" t="str">
            <v>chp</v>
          </cell>
          <cell r="D3570">
            <v>124.94</v>
          </cell>
        </row>
        <row r="3571">
          <cell r="A3571" t="str">
            <v>90982</v>
          </cell>
          <cell r="B3571" t="str">
            <v>Compressor de ar rebocável, vazão 748 pcm, pressão efetiva de trabalho 102 psi, motor diesel, potência 210 cv - chi diurno. af_06/2015</v>
          </cell>
          <cell r="C3571" t="str">
            <v>chi</v>
          </cell>
          <cell r="D3571">
            <v>7.18</v>
          </cell>
        </row>
        <row r="3572">
          <cell r="A3572" t="str">
            <v>90991</v>
          </cell>
          <cell r="B3572" t="str">
            <v>Escavadeira hidráulica sobre esteiras, caçamba 0,80 m3, peso operacional 17,8 t, potência líquida 110 hp - chp diurno. af_10/2014</v>
          </cell>
          <cell r="C3572" t="str">
            <v>chp</v>
          </cell>
          <cell r="D3572">
            <v>138.16999999999999</v>
          </cell>
        </row>
        <row r="3573">
          <cell r="A3573" t="str">
            <v>90992</v>
          </cell>
          <cell r="B3573" t="str">
            <v>Compressor de ar rebocavel, vazão 400 pcm, pressao de trabalho 102 psi, motor a diesel potência 110 cv - depreciação. af_06/2015</v>
          </cell>
          <cell r="C3573" t="str">
            <v>h</v>
          </cell>
          <cell r="D3573">
            <v>2.61</v>
          </cell>
        </row>
        <row r="3574">
          <cell r="A3574" t="str">
            <v>90993</v>
          </cell>
          <cell r="B3574" t="str">
            <v>Compressor de ar rebocavel, vazão 400 pcm, pressao de trabalho 102 psi, motor a diesel potência 110 cv - juros. af_06/2015</v>
          </cell>
          <cell r="C3574" t="str">
            <v>h</v>
          </cell>
          <cell r="D3574">
            <v>0.73</v>
          </cell>
        </row>
        <row r="3575">
          <cell r="A3575" t="str">
            <v>90994</v>
          </cell>
          <cell r="B3575" t="str">
            <v>Compressor de ar rebocavel, vazão 400 pcm, pressao de trabalho 102 psi, motor a diesel potência 110 cv - manutenção. af_06/2015</v>
          </cell>
          <cell r="C3575" t="str">
            <v>h</v>
          </cell>
          <cell r="D3575">
            <v>3.07</v>
          </cell>
        </row>
        <row r="3576">
          <cell r="A3576" t="str">
            <v>90995</v>
          </cell>
          <cell r="B3576" t="str">
            <v>Compressor de ar rebocavel, vazão 400 pcm, pressao de trabalho 102 psi, motor a diesel potência 110 cv - materiais na operação. af_06/2015</v>
          </cell>
          <cell r="C3576" t="str">
            <v>h</v>
          </cell>
          <cell r="D3576">
            <v>58.23</v>
          </cell>
        </row>
        <row r="3577">
          <cell r="A3577" t="str">
            <v>90996</v>
          </cell>
          <cell r="B3577" t="str">
            <v>Formas manuseáveis para paredes de concreto moldadas in loco, de edificações de multiplos pavimento, em platibanda. af_06/2015</v>
          </cell>
          <cell r="C3577" t="str">
            <v>m²</v>
          </cell>
          <cell r="D3577">
            <v>10.9</v>
          </cell>
        </row>
        <row r="3578">
          <cell r="A3578" t="str">
            <v>90997</v>
          </cell>
          <cell r="B3578" t="str">
            <v>Formas manuseáveis para paredes de concreto moldadas in loco, de edificações de multiplos pavimentos, em faces internas de paredes. af_06/2015</v>
          </cell>
          <cell r="C3578" t="str">
            <v>m²</v>
          </cell>
          <cell r="D3578">
            <v>14.06</v>
          </cell>
        </row>
        <row r="3579">
          <cell r="A3579" t="str">
            <v>90998</v>
          </cell>
          <cell r="B3579" t="str">
            <v>Formas manuseáveis para paredes de concreto moldadas in loco, de edificações de multiplos pavimentos, em lajes. af_06/2015</v>
          </cell>
          <cell r="C3579" t="str">
            <v>m²</v>
          </cell>
          <cell r="D3579">
            <v>16.53</v>
          </cell>
        </row>
        <row r="3580">
          <cell r="A3580" t="str">
            <v>90999</v>
          </cell>
          <cell r="B3580" t="str">
            <v>Compressor de ar rebocavel, vazão 400 pcm, pressao de trabalho 102 psi, motor a diesel potência 110 cv - chp diurno. af_06/2015</v>
          </cell>
          <cell r="C3580" t="str">
            <v>chp</v>
          </cell>
          <cell r="D3580">
            <v>64.66</v>
          </cell>
        </row>
        <row r="3581">
          <cell r="A3581" t="str">
            <v>91000</v>
          </cell>
          <cell r="B3581" t="str">
            <v>Formas manuseáveis para paredes de concreto moldadas in loco, de edificações de multiplos pavimentos, em panos de fachada com vãos. af_06/2015</v>
          </cell>
          <cell r="C3581" t="str">
            <v>m²</v>
          </cell>
          <cell r="D3581">
            <v>13.12</v>
          </cell>
        </row>
        <row r="3582">
          <cell r="A3582" t="str">
            <v>91001</v>
          </cell>
          <cell r="B3582" t="str">
            <v>Compressor de ar rebocavel, vazão 400 pcm, pressao de trabalho 102 psi, motor a diesel potência 110 cv - chi diurno. af_06/2015</v>
          </cell>
          <cell r="C3582" t="str">
            <v>chi</v>
          </cell>
          <cell r="D3582">
            <v>3.35</v>
          </cell>
        </row>
        <row r="3583">
          <cell r="A3583" t="str">
            <v>91002</v>
          </cell>
          <cell r="B3583" t="str">
            <v>Formas manuseáveis para paredes de concreto moldadas in loco, de edificações de multiplos pavimentos, em panos de fachada sem vãos. af_06/2015</v>
          </cell>
          <cell r="C3583" t="str">
            <v>m²</v>
          </cell>
          <cell r="D3583">
            <v>12.24</v>
          </cell>
        </row>
        <row r="3584">
          <cell r="A3584" t="str">
            <v>91003</v>
          </cell>
          <cell r="B3584" t="str">
            <v>Formas manuseáveis para paredes de concreto moldadas in loco, de edificações de multiplos pavimentos, em panos de fachada com varandas. af_06/2015</v>
          </cell>
          <cell r="C3584" t="str">
            <v>m²</v>
          </cell>
          <cell r="D3584">
            <v>13.83</v>
          </cell>
        </row>
        <row r="3585">
          <cell r="A3585" t="str">
            <v>91004</v>
          </cell>
          <cell r="B3585" t="str">
            <v>Formas manuseáveis para paredes de concreto moldadas in loco, de edificações de pavimento único, em faces internas de paredes. af_06/2015</v>
          </cell>
          <cell r="C3585" t="str">
            <v>m²</v>
          </cell>
          <cell r="D3585">
            <v>11.23</v>
          </cell>
        </row>
        <row r="3586">
          <cell r="A3586" t="str">
            <v>91005</v>
          </cell>
          <cell r="B3586" t="str">
            <v>Formas manuseáveis para paredes de concreto moldadas in loco, de edificações de pavimento único, em lajes. af_06/2015</v>
          </cell>
          <cell r="C3586" t="str">
            <v>m²</v>
          </cell>
          <cell r="D3586">
            <v>13.08</v>
          </cell>
        </row>
        <row r="3587">
          <cell r="A3587" t="str">
            <v>91006</v>
          </cell>
          <cell r="B3587" t="str">
            <v>Formas manuseáveis para paredes de concreto moldadas in loco, de edificações de pavimento único, em panos de fachada com vãos. af_06/2015</v>
          </cell>
          <cell r="C3587" t="str">
            <v>m²</v>
          </cell>
          <cell r="D3587">
            <v>10.53</v>
          </cell>
        </row>
        <row r="3588">
          <cell r="A3588" t="str">
            <v>87242</v>
          </cell>
          <cell r="B3588" t="str">
            <v>Revestimento cerâmico para paredes externas em pastilhas de porcelana 5 x 5 cm (placas de 30 x 30 cm), alinhadas a prumo, aplicado em panos com vãos. af_06/2014</v>
          </cell>
          <cell r="C3588" t="str">
            <v>m²</v>
          </cell>
          <cell r="D3588">
            <v>134.91</v>
          </cell>
        </row>
        <row r="3589">
          <cell r="A3589" t="str">
            <v>87243</v>
          </cell>
          <cell r="B3589" t="str">
            <v>Revestimento cerâmico para paredes externas em pastilhas de porcelana 5 x 5 cm (placas de 30 x 30 cm), alinhadas a prumo, aplicado em panos sem vãos. af_06/2014</v>
          </cell>
          <cell r="C3589" t="str">
            <v>m²</v>
          </cell>
          <cell r="D3589">
            <v>124.27</v>
          </cell>
        </row>
        <row r="3590">
          <cell r="A3590" t="str">
            <v>87244</v>
          </cell>
          <cell r="B3590" t="str">
            <v>Revestimento cerâmico para paredes externas em pastilhas de porcelana 5 x 5 cm (placas de 30 x 30 cm), alinhadas a prumo, aplicado em superfícies externas da sacada. af_06/2014</v>
          </cell>
          <cell r="C3590" t="str">
            <v>m²</v>
          </cell>
          <cell r="D3590">
            <v>130.91999999999999</v>
          </cell>
        </row>
        <row r="3591">
          <cell r="A3591" t="str">
            <v>87245</v>
          </cell>
          <cell r="B3591" t="str">
            <v>Revestimento cerâmico para paredes externas em pastilhas de porcelana 5 x 5 cm (placas de 30 x 30 cm), alinhadas a prumo, aplicado em superfícies internas da sacada. af_06/2014</v>
          </cell>
          <cell r="C3591" t="str">
            <v>m²</v>
          </cell>
          <cell r="D3591">
            <v>156.24</v>
          </cell>
        </row>
        <row r="3592">
          <cell r="A3592" t="str">
            <v>87261</v>
          </cell>
          <cell r="B3592" t="str">
            <v>Revestimento cerâmico para piso com placas tipo porcelanato de dimensões 60x60 cm aplicada em ambientes de área menor que 5 m². af_06/2014</v>
          </cell>
          <cell r="C3592" t="str">
            <v>m²</v>
          </cell>
          <cell r="D3592">
            <v>109.73</v>
          </cell>
        </row>
        <row r="3593">
          <cell r="A3593" t="str">
            <v>87262</v>
          </cell>
          <cell r="B3593" t="str">
            <v>Revestimento cerâmico para piso com placas tipo porcelanato de dimensões 60x60 cm aplicada em ambientes de área entre 5 m² e 10 m². af_06/2014</v>
          </cell>
          <cell r="C3593" t="str">
            <v>m²</v>
          </cell>
          <cell r="D3593">
            <v>101.32</v>
          </cell>
        </row>
        <row r="3594">
          <cell r="A3594" t="str">
            <v>87263</v>
          </cell>
          <cell r="B3594" t="str">
            <v>Revestimento cerâmico para piso com placas tipo porcelanato de dimensões 60x60 cm aplicada em ambientes de área maior que 10 m². af_06/2014</v>
          </cell>
          <cell r="C3594" t="str">
            <v>m²</v>
          </cell>
          <cell r="D3594">
            <v>96.47</v>
          </cell>
        </row>
        <row r="3595">
          <cell r="A3595" t="str">
            <v>87388</v>
          </cell>
          <cell r="B3595" t="str">
            <v>Argamassa para revestimento decorativo monocamada (monocapa), preparo com misturador de eixo horizontal de 160 kg. af_06/2014</v>
          </cell>
          <cell r="C3595" t="str">
            <v>m³</v>
          </cell>
          <cell r="D3595">
            <v>4005.43</v>
          </cell>
        </row>
        <row r="3596">
          <cell r="A3596" t="str">
            <v>87389</v>
          </cell>
          <cell r="B3596" t="str">
            <v>Argamassa para revestimento decorativo monocamada (monocapa), preparo com misturador de eixo horizontal de 300 kg. af_06/2014</v>
          </cell>
          <cell r="C3596" t="str">
            <v>m³</v>
          </cell>
          <cell r="D3596">
            <v>4030.27</v>
          </cell>
        </row>
        <row r="3597">
          <cell r="A3597" t="str">
            <v>87390</v>
          </cell>
          <cell r="B3597" t="str">
            <v>Argamassa para revestimento decorativo monocamada (monocapa), preparo com misturador de eixo horizontal de 600 kg. af_06/2014</v>
          </cell>
          <cell r="C3597" t="str">
            <v>m³</v>
          </cell>
          <cell r="D3597">
            <v>4045.59</v>
          </cell>
        </row>
        <row r="3598">
          <cell r="A3598" t="str">
            <v>87404</v>
          </cell>
          <cell r="B3598" t="str">
            <v>Argamassa para revestimento decorativo monocamada (monocapa), mistura e projeção de 1,5 m³/h de argamassa. af_06/2014</v>
          </cell>
          <cell r="C3598" t="str">
            <v>m³</v>
          </cell>
          <cell r="D3598">
            <v>4132.3100000000004</v>
          </cell>
        </row>
        <row r="3599">
          <cell r="A3599" t="str">
            <v>87405</v>
          </cell>
          <cell r="B3599" t="str">
            <v>Argamassa para revestimento decorativo monocamada (monocapa), mistura e projeção de 2 m³/h de argamassa. af_06/2014</v>
          </cell>
          <cell r="C3599" t="str">
            <v>m³</v>
          </cell>
          <cell r="D3599">
            <v>4150.12</v>
          </cell>
        </row>
        <row r="3600">
          <cell r="A3600" t="str">
            <v>87834</v>
          </cell>
          <cell r="B3600" t="str">
            <v>Revestimento decorativo monocamada aplicado manualmente em panos cegos da fachada de um edifício de estrutura convencional, com acabamento raspado. af_06/2014</v>
          </cell>
          <cell r="C3600" t="str">
            <v>m²</v>
          </cell>
          <cell r="D3600">
            <v>157.56</v>
          </cell>
        </row>
        <row r="3601">
          <cell r="A3601" t="str">
            <v>87835</v>
          </cell>
          <cell r="B3601" t="str">
            <v>Revestimento decorativo monocamada aplicado manualmente em panos cegos da fachada de um edifício de alvenaria estrutural, com acabamento raspado. af_06/2014_p</v>
          </cell>
          <cell r="C3601" t="str">
            <v>m²</v>
          </cell>
          <cell r="D3601">
            <v>108.44</v>
          </cell>
        </row>
        <row r="3602">
          <cell r="A3602" t="str">
            <v>87836</v>
          </cell>
          <cell r="B3602" t="str">
            <v>Revestimento decorativo monocamada aplicado com equipamento de projeção em panos cegos da fachada de um edifício de estrutura convencional, com acabamento raspado. af_06/2014_p</v>
          </cell>
          <cell r="C3602" t="str">
            <v>m²</v>
          </cell>
          <cell r="D3602">
            <v>152.12</v>
          </cell>
        </row>
        <row r="3603">
          <cell r="A3603" t="str">
            <v>87837</v>
          </cell>
          <cell r="B3603" t="str">
            <v>Revestimento decorativo monocamada aplicado com equipamento de projeção em panos cegos da fachada de um edifício de alvenaria estrutural, com acabamento raspado. af_06/2014_p</v>
          </cell>
          <cell r="C3603" t="str">
            <v>m²</v>
          </cell>
          <cell r="D3603">
            <v>103.86</v>
          </cell>
        </row>
        <row r="3604">
          <cell r="A3604" t="str">
            <v>87838</v>
          </cell>
          <cell r="B3604" t="str">
            <v>Revestimento decorativo monocamada aplicado manualmente em panos da fachada com presença de vãos, de um edifício de estrutura convencional e acabamento raspado. af_06/2014_p</v>
          </cell>
          <cell r="C3604" t="str">
            <v>m²</v>
          </cell>
          <cell r="D3604">
            <v>162.35</v>
          </cell>
        </row>
        <row r="3605">
          <cell r="A3605" t="str">
            <v>87839</v>
          </cell>
          <cell r="B3605" t="str">
            <v>Revestimento decorativo monocamada aplicado manualmente em panos da fachada com presença de vãos, de um edifício de alvenaria estrutural e acabamento raspado. af_06/2014_p</v>
          </cell>
          <cell r="C3605" t="str">
            <v>m²</v>
          </cell>
          <cell r="D3605">
            <v>111.67</v>
          </cell>
        </row>
        <row r="3606">
          <cell r="A3606" t="str">
            <v>87840</v>
          </cell>
          <cell r="B3606" t="str">
            <v>Revestimento decorativo monocamada aplicado com equipamento de projeção em panos da fachada com presença de vãos, de um edifício de estrutura convencional e acabamento raspado. af_06/2014_p</v>
          </cell>
          <cell r="C3606" t="str">
            <v>m²</v>
          </cell>
          <cell r="D3606">
            <v>155.85</v>
          </cell>
        </row>
        <row r="3607">
          <cell r="A3607" t="str">
            <v>87841</v>
          </cell>
          <cell r="B3607" t="str">
            <v>Revestimento decorativo monocamada aplicado com equipamento de projeção em panos da fachada com presença de vãos, de um edifício de alvenaria estrutural e acabamento raspado. af_06/2014_p</v>
          </cell>
          <cell r="C3607" t="str">
            <v>m²</v>
          </cell>
          <cell r="D3607">
            <v>106.02</v>
          </cell>
        </row>
        <row r="3608">
          <cell r="A3608" t="str">
            <v>87842</v>
          </cell>
          <cell r="B3608" t="str">
            <v>Revestimento decorativo monocamada aplicado manualmente em superfícies externas da sacada de um edifício de estrutura convencional e acabamento raspado. af_06/2014_p</v>
          </cell>
          <cell r="C3608" t="str">
            <v>m²</v>
          </cell>
          <cell r="D3608">
            <v>160.68</v>
          </cell>
        </row>
        <row r="3609">
          <cell r="A3609" t="str">
            <v>87843</v>
          </cell>
          <cell r="B3609" t="str">
            <v>Revestimento decorativo monocamada aplicado manualmente em superfícies externas da sacada de um edifício de alvenaria estrutural e acabamento raspado. af_06/2014_p</v>
          </cell>
          <cell r="C3609" t="str">
            <v>m²</v>
          </cell>
          <cell r="D3609">
            <v>116.55</v>
          </cell>
        </row>
        <row r="3610">
          <cell r="A3610" t="str">
            <v>87844</v>
          </cell>
          <cell r="B3610" t="str">
            <v>Revestimento decorativo monocamada aplicado com equipamento de projeção em superfícies externas da sacada de um edifício de estrutura convencional e acabamento raspado. af_06/2014_p</v>
          </cell>
          <cell r="C3610" t="str">
            <v>m²</v>
          </cell>
          <cell r="D3610">
            <v>151.38</v>
          </cell>
        </row>
        <row r="3611">
          <cell r="A3611" t="str">
            <v>87845</v>
          </cell>
          <cell r="B3611" t="str">
            <v>Revestimento decorativo monocamada aplicado com equipamento de projeção em superfícies externas da sacada de um edifício de alvenaria estrutural e acabamento raspado. af_06/2014_p</v>
          </cell>
          <cell r="C3611" t="str">
            <v>m²</v>
          </cell>
          <cell r="D3611">
            <v>108.13</v>
          </cell>
        </row>
        <row r="3612">
          <cell r="A3612" t="str">
            <v>87846</v>
          </cell>
          <cell r="B3612" t="str">
            <v>Revestimento decorativo monocamada aplicado manualmente em panos cegos da fachada de um edifício de estrutura convencional, com acabamento travertino. af_06/2014_p</v>
          </cell>
          <cell r="C3612" t="str">
            <v>m²</v>
          </cell>
          <cell r="D3612">
            <v>169.88</v>
          </cell>
        </row>
        <row r="3613">
          <cell r="A3613" t="str">
            <v>87847</v>
          </cell>
          <cell r="B3613" t="str">
            <v>Revestimento decorativo monocamada aplicado manualmente em panos cegos da fachada de um edifício de alvenaria estrutural, com acabamento travertino. af_06/2014_p</v>
          </cell>
          <cell r="C3613" t="str">
            <v>m²</v>
          </cell>
          <cell r="D3613">
            <v>120.76</v>
          </cell>
        </row>
        <row r="3614">
          <cell r="A3614" t="str">
            <v>87848</v>
          </cell>
          <cell r="B3614" t="str">
            <v>Revestimento decorativo monocamada aplicado com equipamento de projeção em panos cegos da fachada de um edifício de estrutura convencional, com acabamento travertino. af_06/2014_p</v>
          </cell>
          <cell r="C3614" t="str">
            <v>m²</v>
          </cell>
          <cell r="D3614">
            <v>163.69</v>
          </cell>
        </row>
        <row r="3615">
          <cell r="A3615" t="str">
            <v>87849</v>
          </cell>
          <cell r="B3615" t="str">
            <v>Revestimento decorativo monocamada aplicado com equipamento de projeção em panos cegos da fachada de um edifício de alvenaria estrutural, com acabamento travertino. af_06/2014_p</v>
          </cell>
          <cell r="C3615" t="str">
            <v>m²</v>
          </cell>
          <cell r="D3615">
            <v>115.43</v>
          </cell>
        </row>
        <row r="3616">
          <cell r="A3616" t="str">
            <v>87850</v>
          </cell>
          <cell r="B3616" t="str">
            <v>Revestimento decorativo monocamada aplicado manualmente em panos da fachada com presença de vãos, de um edifício de estrutura convencional e acabamento travertino. af_06/2014_p</v>
          </cell>
          <cell r="C3616" t="str">
            <v>m²</v>
          </cell>
          <cell r="D3616">
            <v>174.68</v>
          </cell>
        </row>
        <row r="3617">
          <cell r="A3617" t="str">
            <v>87851</v>
          </cell>
          <cell r="B3617" t="str">
            <v>Revestimento decorativo monocamada aplicado manualmente em panos da fachada com presença de vãos, de um edifício de alvenaria estrutural e acabamento travertino. af_06/2014_p</v>
          </cell>
          <cell r="C3617" t="str">
            <v>m²</v>
          </cell>
          <cell r="D3617">
            <v>124</v>
          </cell>
        </row>
        <row r="3618">
          <cell r="A3618" t="str">
            <v>87852</v>
          </cell>
          <cell r="B3618" t="str">
            <v>Revestimento decorativo monocamada aplicado com equipamento de projeção em panos da fachada com presença de vãos, de um edifício de estrutura convencional e acabamento travertino. af_06/2014_p</v>
          </cell>
          <cell r="C3618" t="str">
            <v>m²</v>
          </cell>
          <cell r="D3618">
            <v>167.4</v>
          </cell>
        </row>
        <row r="3619">
          <cell r="A3619" t="str">
            <v>87853</v>
          </cell>
          <cell r="B3619" t="str">
            <v>Revestimento decorativo monocamada aplicado com equipamento de projeção em panos da fachada com presença de vãos, de um edifício de alvenaria estrutural e acabamento travertino. af_06/2014_p</v>
          </cell>
          <cell r="C3619" t="str">
            <v>m²</v>
          </cell>
          <cell r="D3619">
            <v>117.58</v>
          </cell>
        </row>
        <row r="3620">
          <cell r="A3620" t="str">
            <v>91007</v>
          </cell>
          <cell r="B3620" t="str">
            <v>Formas manuseáveis para paredes de concreto moldadas in loco, de edificações de pavimento único, em panos de fachada sem vãos. af_06/2015</v>
          </cell>
          <cell r="C3620" t="str">
            <v>m²</v>
          </cell>
          <cell r="D3620">
            <v>9.65</v>
          </cell>
        </row>
        <row r="3621">
          <cell r="A3621" t="str">
            <v>91008</v>
          </cell>
          <cell r="B3621" t="str">
            <v>Formas manuseáveis para paredes de concreto moldadas in loco, de edificações de pavimento único, em panos de fachada com varanda. af_06/2015</v>
          </cell>
          <cell r="C3621" t="str">
            <v>m²</v>
          </cell>
          <cell r="D3621">
            <v>11.24</v>
          </cell>
        </row>
        <row r="3622">
          <cell r="A3622" t="str">
            <v>91021</v>
          </cell>
          <cell r="B3622" t="str">
            <v>Perfuratriz hidráulica sobre caminhão com trado curto acoplado, profundidade máxima de 20 m, diâmetro máximo de 1500 mm, potência instalada de 137 hp, mesa rotativa com torque máximo de 30 knm • impostos e seguros. af_06/2015</v>
          </cell>
          <cell r="C3622" t="str">
            <v>h</v>
          </cell>
          <cell r="D3622">
            <v>3.14</v>
          </cell>
        </row>
        <row r="3623">
          <cell r="A3623" t="str">
            <v>91026</v>
          </cell>
          <cell r="B3623" t="str">
            <v>Caminhão trucado (c/ terceiro eixo) eletrônico - potência 231cv - pbt = 22000kg - dist. entre eixos 5170 mm - inclui carroceria fixa aberta de madeira - depreciação. af_06/2015</v>
          </cell>
          <cell r="C3623" t="str">
            <v>h</v>
          </cell>
          <cell r="D3623">
            <v>12.37</v>
          </cell>
        </row>
        <row r="3624">
          <cell r="A3624" t="str">
            <v>91027</v>
          </cell>
          <cell r="B3624" t="str">
            <v>Caminhão trucado (c/ terceiro eixo) eletrônico - potência 231cv - pbt = 22000kg - dist. entre eixos 5170 mm - inclui carroceria fixa aberta de madeira - juros. af_06/2015</v>
          </cell>
          <cell r="C3624" t="str">
            <v>h</v>
          </cell>
          <cell r="D3624">
            <v>3.16</v>
          </cell>
        </row>
        <row r="3625">
          <cell r="A3625" t="str">
            <v>91028</v>
          </cell>
          <cell r="B3625" t="str">
            <v>Caminhão trucado (c/ terceiro eixo) eletrônico - potência 231cv - pbt = 22000kg - dist. entre eixos 5170 mm - inclui carroceria fixa aberta de madeira - impostos e seguros. af_06/2015</v>
          </cell>
          <cell r="C3625" t="str">
            <v>h</v>
          </cell>
          <cell r="D3625">
            <v>0.65</v>
          </cell>
        </row>
        <row r="3626">
          <cell r="A3626" t="str">
            <v>91029</v>
          </cell>
          <cell r="B3626" t="str">
            <v>Caminhão trucado (c/ terceiro eixo) eletrônico - potência 231cv - pbt = 22000kg - dist. entre eixos 5170 mm - inclui carroceria fixa aberta de madeira - manutenção. af_06/2015</v>
          </cell>
          <cell r="C3626" t="str">
            <v>h</v>
          </cell>
          <cell r="D3626">
            <v>15.47</v>
          </cell>
        </row>
        <row r="3627">
          <cell r="A3627" t="str">
            <v>91030</v>
          </cell>
          <cell r="B3627" t="str">
            <v>Caminhão trucado (c/ terceiro eixo) eletrônico - potência 231cv - pbt = 22000kg - dist. entre eixos 5170 mm - inclui carroceria fixa aberta de madeira - materiais na operação. af_06/2015</v>
          </cell>
          <cell r="C3627" t="str">
            <v>h</v>
          </cell>
          <cell r="D3627">
            <v>83.38</v>
          </cell>
        </row>
        <row r="3628">
          <cell r="A3628" t="str">
            <v>91031</v>
          </cell>
          <cell r="B3628" t="str">
            <v>Caminhão trucado (c/ terceiro eixo) eletrônico - potência 231cv - pbt = 22000kg - dist. entre eixos 5170 mm - inclui carroceria fixa aberta de madeira - chp diurno. af_06/2015</v>
          </cell>
          <cell r="C3628" t="str">
            <v>chp</v>
          </cell>
          <cell r="D3628">
            <v>132.24</v>
          </cell>
        </row>
        <row r="3629">
          <cell r="A3629" t="str">
            <v>91032</v>
          </cell>
          <cell r="B3629" t="str">
            <v>Caminhão trucado (c/ terceiro eixo) eletrônico - potência 231cv - pbt = 22000kg - dist. entre eixos 5170 mm - inclui carroceria fixa aberta de madeira - chi diurno. af_06/2015</v>
          </cell>
          <cell r="C3629" t="str">
            <v>chi</v>
          </cell>
          <cell r="D3629">
            <v>33.380000000000003</v>
          </cell>
        </row>
        <row r="3630">
          <cell r="A3630" t="str">
            <v>91104</v>
          </cell>
          <cell r="B3630" t="str">
            <v>Transporte horizontal, tubos de pvc soldável com diâmetro menor ou igual a 60 mm, manual, 30m. af_06/2015</v>
          </cell>
          <cell r="C3630" t="str">
            <v>m</v>
          </cell>
          <cell r="D3630">
            <v>0.04</v>
          </cell>
        </row>
        <row r="3631">
          <cell r="A3631" t="str">
            <v>91105</v>
          </cell>
          <cell r="B3631" t="str">
            <v>Transporte horizontal, tubos de pvc soldável com diâmetro maior que 60 mm e menor ou igual a 85 mm, manual, 30m. af_06/2015</v>
          </cell>
          <cell r="C3631" t="str">
            <v>m</v>
          </cell>
          <cell r="D3631">
            <v>0.11</v>
          </cell>
        </row>
        <row r="3632">
          <cell r="A3632" t="str">
            <v>91106</v>
          </cell>
          <cell r="B3632" t="str">
            <v>Transporte horizontal, tubos de pvc série normal - esgoto predial, ou reforçado para esgoto ou águas pluviais predial, com diâmetro menor ou igual a 75 mm, manual, 30m. af_06/2015</v>
          </cell>
          <cell r="C3632" t="str">
            <v>m</v>
          </cell>
          <cell r="D3632">
            <v>0.04</v>
          </cell>
        </row>
        <row r="3633">
          <cell r="A3633" t="str">
            <v>91107</v>
          </cell>
          <cell r="B3633" t="str">
            <v>Transporte horizontal, tubos de pvc série normal - esgoto predial, ou reforçado para esgoto ou águas pluviais predial, com diâmetro maior que 75 mm e menor ou igual a 100 mm, manual, 30m. af_06/2015</v>
          </cell>
          <cell r="C3633" t="str">
            <v>m</v>
          </cell>
          <cell r="D3633">
            <v>0.05</v>
          </cell>
        </row>
        <row r="3634">
          <cell r="A3634" t="str">
            <v>91108</v>
          </cell>
          <cell r="B3634" t="str">
            <v>Transporte horizontal, tubos de pvc série normal - esgoto predial, ou reforçado para esgoto ou águas pluviais predial, com diâmetro maior que 100 mm e menor ou igual a 150 mm, manual, 30m. af_06/2015</v>
          </cell>
          <cell r="C3634" t="str">
            <v>m</v>
          </cell>
          <cell r="D3634">
            <v>0.11</v>
          </cell>
        </row>
        <row r="3635">
          <cell r="A3635" t="str">
            <v>91109</v>
          </cell>
          <cell r="B3635" t="str">
            <v>Transporte horizontal, tubos de cpvc com diâmetro menor ou igual a 54 mm, manual, 30m. af_06/2015</v>
          </cell>
          <cell r="C3635" t="str">
            <v>m</v>
          </cell>
          <cell r="D3635">
            <v>0.08</v>
          </cell>
        </row>
        <row r="3636">
          <cell r="A3636" t="str">
            <v>91110</v>
          </cell>
          <cell r="B3636" t="str">
            <v>Transporte horizontal, tubos de cpvc com diâmetro maior que 54 mm e menor ou igual a 73 mm, manual, 30m. af_06/2015</v>
          </cell>
          <cell r="C3636" t="str">
            <v>m</v>
          </cell>
          <cell r="D3636">
            <v>0.11</v>
          </cell>
        </row>
        <row r="3637">
          <cell r="A3637" t="str">
            <v>91111</v>
          </cell>
          <cell r="B3637" t="str">
            <v>Transporte horizontal, tubos de cpvc com diâmetro maior que 73 mm e menor ou igual a 89 mm, manual, 30m. af_06/2015</v>
          </cell>
          <cell r="C3637" t="str">
            <v>m</v>
          </cell>
          <cell r="D3637">
            <v>0.14000000000000001</v>
          </cell>
        </row>
        <row r="3638">
          <cell r="A3638" t="str">
            <v>91112</v>
          </cell>
          <cell r="B3638" t="str">
            <v>Transporte horizontal, tubos de ppr - pn 12 ou pn 25 com diâmetro menor ou igual a 50 mm, manual, 30m. af_06/2015</v>
          </cell>
          <cell r="C3638" t="str">
            <v>m</v>
          </cell>
          <cell r="D3638">
            <v>0.08</v>
          </cell>
        </row>
        <row r="3639">
          <cell r="A3639" t="str">
            <v>91113</v>
          </cell>
          <cell r="B3639" t="str">
            <v>Transporte horizontal, tubos de ppr - pn 12 ou pn 25 com diâmetro maior que 50 mm e menor ou igual a 75 mm, manual, 30m. af_06/2015</v>
          </cell>
          <cell r="C3639" t="str">
            <v>m</v>
          </cell>
          <cell r="D3639">
            <v>0.16</v>
          </cell>
        </row>
        <row r="3640">
          <cell r="A3640" t="str">
            <v>91114</v>
          </cell>
          <cell r="B3640" t="str">
            <v>Transporte horizontal, tubos de ppr - pn 12 ou pn 25 com diâmetro maior que 75 mm e menor ou igual a 110 mm, manual, 30m. af_06/2015</v>
          </cell>
          <cell r="C3640" t="str">
            <v>m</v>
          </cell>
          <cell r="D3640">
            <v>0.31</v>
          </cell>
        </row>
        <row r="3641">
          <cell r="A3641" t="str">
            <v>91115</v>
          </cell>
          <cell r="B3641" t="str">
            <v>Transporte horizontal, tubos de cobre - classe e, com diâmetro menor ou igual a 42 mm, manual, 30m. af_06/2015</v>
          </cell>
          <cell r="C3641" t="str">
            <v>m</v>
          </cell>
          <cell r="D3641">
            <v>0.05</v>
          </cell>
        </row>
        <row r="3642">
          <cell r="A3642" t="str">
            <v>91116</v>
          </cell>
          <cell r="B3642" t="str">
            <v>Transporte horizontal, tubos de cobre - classe e, com diâmetro maior que 42 mm e menor ou igual a 66 mm, manual, 30m. af_06/2015</v>
          </cell>
          <cell r="C3642" t="str">
            <v>m</v>
          </cell>
          <cell r="D3642">
            <v>0.08</v>
          </cell>
        </row>
        <row r="3643">
          <cell r="A3643" t="str">
            <v>91117</v>
          </cell>
          <cell r="B3643" t="str">
            <v>Transporte horizontal, tubos de cobre - classe e, com diâmetro maior que 66 mm e menor ou igual a 104 mm, manual, 30m. af_06/2015</v>
          </cell>
          <cell r="C3643" t="str">
            <v>m</v>
          </cell>
          <cell r="D3643">
            <v>0.13</v>
          </cell>
        </row>
        <row r="3644">
          <cell r="A3644" t="str">
            <v>91118</v>
          </cell>
          <cell r="B3644" t="str">
            <v>Transporte horizontal, tubos de aço carbono leve ou médio, preto ou galvanizado, com diâmetro menor ou igual a 25 mm, manual, 30m. af_06/2015</v>
          </cell>
          <cell r="C3644" t="str">
            <v>m</v>
          </cell>
          <cell r="D3644">
            <v>0.11</v>
          </cell>
        </row>
        <row r="3645">
          <cell r="A3645" t="str">
            <v>91119</v>
          </cell>
          <cell r="B3645" t="str">
            <v>Transporte horizontal, tubos de aço carbono leve ou médio, preto ou galvanizado, com diâmetro maior que 25 mm e menor ou igual a 40 mm, manual, 30m. af_06/2015</v>
          </cell>
          <cell r="C3645" t="str">
            <v>m</v>
          </cell>
          <cell r="D3645">
            <v>0.21</v>
          </cell>
        </row>
        <row r="3646">
          <cell r="A3646" t="str">
            <v>91120</v>
          </cell>
          <cell r="B3646" t="str">
            <v>Transporte horizontal, tubos de aço carbono leve ou médio, preto ou galvanizado, com diâmetro maior que 40 mm e menor ou igual a 65 mm, manual, 30m. af_06/2015</v>
          </cell>
          <cell r="C3646" t="str">
            <v>m</v>
          </cell>
          <cell r="D3646">
            <v>0.31</v>
          </cell>
        </row>
        <row r="3647">
          <cell r="A3647" t="str">
            <v>91121</v>
          </cell>
          <cell r="B3647" t="str">
            <v>Transporte horizontal, tubos de aço carbono leve ou médio, preto ou galvanizado, com diâmetro maior que 65 mm e menor ou igual a 90 mm, manual, 30m. af_06/2015</v>
          </cell>
          <cell r="C3647" t="str">
            <v>m</v>
          </cell>
          <cell r="D3647">
            <v>0.53</v>
          </cell>
        </row>
        <row r="3648">
          <cell r="A3648" t="str">
            <v>91122</v>
          </cell>
          <cell r="B3648" t="str">
            <v>Transporte horizontal, tubos de aço carbono leve ou médio, preto ou galvanizado, com diâmetro maior que 90 mm e menor ou igual a 125 mm, manual, 30m. af_06/2015</v>
          </cell>
          <cell r="C3648" t="str">
            <v>m</v>
          </cell>
          <cell r="D3648">
            <v>0.74</v>
          </cell>
        </row>
        <row r="3649">
          <cell r="A3649" t="str">
            <v>91123</v>
          </cell>
          <cell r="B3649" t="str">
            <v>Transporte horizontal, tubos de aço carbono leve ou médio, preto ou galvanizado, com diâmetro maior que 125 mm e menor ou igual a 150 mm, manual, 30m. af_06/2015</v>
          </cell>
          <cell r="C3649" t="str">
            <v>m</v>
          </cell>
          <cell r="D3649">
            <v>0.95</v>
          </cell>
        </row>
        <row r="3650">
          <cell r="A3650" t="str">
            <v>91124</v>
          </cell>
          <cell r="B3650" t="str">
            <v>Transporte horizontal, madeira, manual, 30m. af_06/2015</v>
          </cell>
          <cell r="C3650" t="str">
            <v>m³</v>
          </cell>
          <cell r="D3650">
            <v>48.93</v>
          </cell>
        </row>
        <row r="3651">
          <cell r="A3651" t="str">
            <v>91125</v>
          </cell>
          <cell r="B3651" t="str">
            <v>Transporte horizontal, vergalhões de aço, manual, 30m. af_06/2015</v>
          </cell>
          <cell r="C3651" t="str">
            <v>kg</v>
          </cell>
          <cell r="D3651">
            <v>0.05</v>
          </cell>
        </row>
        <row r="3652">
          <cell r="A3652" t="str">
            <v>91128</v>
          </cell>
          <cell r="B3652" t="str">
            <v>Transporte horizontal, lata de 18 l, manipulador telescópico, 30m. af_06/2014</v>
          </cell>
          <cell r="C3652" t="str">
            <v>18l</v>
          </cell>
          <cell r="D3652">
            <v>0.13</v>
          </cell>
        </row>
        <row r="3653">
          <cell r="A3653" t="str">
            <v>91129</v>
          </cell>
          <cell r="B3653" t="str">
            <v>Transporte horizontal, lata de 18 l, manipulador telescópico, 50m. af_06/2014</v>
          </cell>
          <cell r="C3653" t="str">
            <v>18l</v>
          </cell>
          <cell r="D3653">
            <v>0.21</v>
          </cell>
        </row>
        <row r="3654">
          <cell r="A3654" t="str">
            <v>91130</v>
          </cell>
          <cell r="B3654" t="str">
            <v>Transporte horizontal, lata de 18 l, manipulador telescópico, 75m. af_06/2014</v>
          </cell>
          <cell r="C3654" t="str">
            <v>18l</v>
          </cell>
          <cell r="D3654">
            <v>0.28000000000000003</v>
          </cell>
        </row>
        <row r="3655">
          <cell r="A3655" t="str">
            <v>91132</v>
          </cell>
          <cell r="B3655" t="str">
            <v>Transporte horizontal, lata de 18 l, manipulador telescópico, 100m. af_06/2014</v>
          </cell>
          <cell r="C3655" t="str">
            <v>18l</v>
          </cell>
          <cell r="D3655">
            <v>0.38</v>
          </cell>
        </row>
        <row r="3656">
          <cell r="A3656" t="str">
            <v>91134</v>
          </cell>
          <cell r="B3656" t="str">
            <v>Transporte horizontal, pálete de sacos, manipulador telescópico, 30m. af_06/2014</v>
          </cell>
          <cell r="C3656" t="str">
            <v>t</v>
          </cell>
          <cell r="D3656">
            <v>2.27</v>
          </cell>
        </row>
        <row r="3657">
          <cell r="A3657" t="str">
            <v>91135</v>
          </cell>
          <cell r="B3657" t="str">
            <v>Transporte horizontal, pálete de sacos, manipulador telescópico, 50m. af_06/2014</v>
          </cell>
          <cell r="C3657" t="str">
            <v>t</v>
          </cell>
          <cell r="D3657">
            <v>4.0599999999999996</v>
          </cell>
        </row>
        <row r="3658">
          <cell r="A3658" t="str">
            <v>91136</v>
          </cell>
          <cell r="B3658" t="str">
            <v>Transporte horizontal, pálete de sacos, manipulador telescópico, 75m. af_06/2014</v>
          </cell>
          <cell r="C3658" t="str">
            <v>t</v>
          </cell>
          <cell r="D3658">
            <v>5.84</v>
          </cell>
        </row>
        <row r="3659">
          <cell r="A3659" t="str">
            <v>91137</v>
          </cell>
          <cell r="B3659" t="str">
            <v>Transporte horizontal, pálete de sacos, manipulador telescópico, 100m. af_06/2014</v>
          </cell>
          <cell r="C3659" t="str">
            <v>t</v>
          </cell>
          <cell r="D3659">
            <v>7.62</v>
          </cell>
        </row>
        <row r="3660">
          <cell r="A3660" t="str">
            <v>91138</v>
          </cell>
          <cell r="B3660" t="str">
            <v>Transporte horizontal, blocos vazados de concreto 19x19x39 cm, manipulador telescópico, 30m. af_06/2014</v>
          </cell>
          <cell r="C3660" t="str">
            <v>mil</v>
          </cell>
          <cell r="D3660">
            <v>76.290000000000006</v>
          </cell>
        </row>
        <row r="3661">
          <cell r="A3661" t="str">
            <v>91139</v>
          </cell>
          <cell r="B3661" t="str">
            <v>Transporte horizontal, blocos cerâmicos furados na vertical 19x19x39 cm, manipulador telescópico, 30m. af_06/2014</v>
          </cell>
          <cell r="C3661" t="str">
            <v>mil</v>
          </cell>
          <cell r="D3661">
            <v>40.61</v>
          </cell>
        </row>
        <row r="3662">
          <cell r="A3662" t="str">
            <v>91140</v>
          </cell>
          <cell r="B3662" t="str">
            <v>Transporte horizontal, blocos cerâmicos furados na horizontal 9x19x19 cm, manipulador telescópico, 30m. af_06/2014</v>
          </cell>
          <cell r="C3662" t="str">
            <v>mil</v>
          </cell>
          <cell r="D3662">
            <v>17.829999999999998</v>
          </cell>
        </row>
        <row r="3663">
          <cell r="A3663" t="str">
            <v>91141</v>
          </cell>
          <cell r="B3663" t="str">
            <v>Transporte horizontal, blocos vazados de concreto 19x19x39 cm, manipulador telescópico, 50m. af_06/2014</v>
          </cell>
          <cell r="C3663" t="str">
            <v>mil</v>
          </cell>
          <cell r="D3663">
            <v>116.9</v>
          </cell>
        </row>
        <row r="3664">
          <cell r="A3664" t="str">
            <v>90778</v>
          </cell>
          <cell r="B3664" t="str">
            <v>Engenheiro Civil de Obra Pleno com encargos complementares</v>
          </cell>
          <cell r="C3664" t="str">
            <v>h</v>
          </cell>
          <cell r="D3664">
            <v>80.900000000000006</v>
          </cell>
        </row>
        <row r="3665">
          <cell r="A3665" t="str">
            <v>87854</v>
          </cell>
          <cell r="B3665" t="str">
            <v>Revestimento decorativo monocamada aplicado manualmente em superfícies externas da sacada de um edifício de estrutura convencional e acabamento travertino. af_06/2014_p</v>
          </cell>
          <cell r="C3665" t="str">
            <v>m²</v>
          </cell>
          <cell r="D3665">
            <v>173</v>
          </cell>
        </row>
        <row r="3666">
          <cell r="A3666" t="str">
            <v>87855</v>
          </cell>
          <cell r="B3666" t="str">
            <v>Revestimento decorativo monocamada aplicado manualmente em superfícies externas da sacada de um edifício de alvenaria estrutural e acabamento travertino. af_06/2014_p</v>
          </cell>
          <cell r="C3666" t="str">
            <v>m²</v>
          </cell>
          <cell r="D3666">
            <v>128.88999999999999</v>
          </cell>
        </row>
        <row r="3667">
          <cell r="A3667" t="str">
            <v>87856</v>
          </cell>
          <cell r="B3667" t="str">
            <v>Revestimento decorativo monocamada aplicado com equipamento de projeção em superfícies externas da sacada de um edifício de estrutura convencional e acabamento travertino. af_06/2014_p</v>
          </cell>
          <cell r="C3667" t="str">
            <v>m²</v>
          </cell>
          <cell r="D3667">
            <v>162.94999999999999</v>
          </cell>
        </row>
        <row r="3668">
          <cell r="A3668" t="str">
            <v>87857</v>
          </cell>
          <cell r="B3668" t="str">
            <v>Revestimento decorativo monocamada aplicado com equipamento de projeção em superfícies externas da sacada de um edifício de alvenaria estrutural e acabamento travertino. af_06/2014_p</v>
          </cell>
          <cell r="C3668" t="str">
            <v>m²</v>
          </cell>
          <cell r="D3668">
            <v>119.68</v>
          </cell>
        </row>
        <row r="3669">
          <cell r="A3669" t="str">
            <v>87858</v>
          </cell>
          <cell r="B3669" t="str">
            <v>Revestimento decorativo monocamada aplicado manualmente nas paredes internas da sacada com acabamento raspado. af_06/2014_p</v>
          </cell>
          <cell r="C3669" t="str">
            <v>m²</v>
          </cell>
          <cell r="D3669">
            <v>113.8</v>
          </cell>
        </row>
        <row r="3670">
          <cell r="A3670" t="str">
            <v>87859</v>
          </cell>
          <cell r="B3670" t="str">
            <v>Revestimento decorativo monocamada aplicado manualmente nas paredes internas da sacada com acabamento travertino. af_06/2014_p</v>
          </cell>
          <cell r="C3670" t="str">
            <v>m²</v>
          </cell>
          <cell r="D3670">
            <v>129.44999999999999</v>
          </cell>
        </row>
        <row r="3671">
          <cell r="A3671" t="str">
            <v>87896</v>
          </cell>
          <cell r="B3671" t="str">
            <v>Chapisco aplicado tanto em pilares e vigas de concreto como em alvenaria de fachada sem presença de vãos, com equipamento de projeção. argamassa traço 1:3 com preparo manual. af_06/2014</v>
          </cell>
          <cell r="C3671" t="str">
            <v>m²</v>
          </cell>
          <cell r="D3671">
            <v>3.68</v>
          </cell>
        </row>
        <row r="3672">
          <cell r="A3672" t="str">
            <v>87897</v>
          </cell>
          <cell r="B3672" t="str">
            <v>Chapisco aplicado tanto em pilares e vigas de concreto como em alvenaria de fachada sem presença de vãos, com equipamento de projeção. argamassa traço 1:3 com preparo em betoneira 400 l. af_06/2014</v>
          </cell>
          <cell r="C3672" t="str">
            <v>m²</v>
          </cell>
          <cell r="D3672">
            <v>3.39</v>
          </cell>
        </row>
        <row r="3673">
          <cell r="A3673" t="str">
            <v>87907</v>
          </cell>
          <cell r="B3673" t="str">
            <v>Chapisco aplicado tanto em pilares e vigas de concreto como em alvenaria de fachada com presença de vãos, com equipamento de projeção. argamassa traço 1:3 com preparo manual. af_06/2014</v>
          </cell>
          <cell r="C3673" t="str">
            <v>m²</v>
          </cell>
          <cell r="D3673">
            <v>4.72</v>
          </cell>
        </row>
        <row r="3674">
          <cell r="A3674" t="str">
            <v>87908</v>
          </cell>
          <cell r="B3674" t="str">
            <v>Chapisco aplicado tanto em pilares e vigas de concreto como em alvenaria de fachada com presença de vãos, com equipamento de projeção. argamassa traço 1:3 com preparo em betoneira 400 l. af_06/2014</v>
          </cell>
          <cell r="C3674" t="str">
            <v>m²</v>
          </cell>
          <cell r="D3674">
            <v>4.42</v>
          </cell>
        </row>
        <row r="3675">
          <cell r="A3675" t="str">
            <v>88040</v>
          </cell>
          <cell r="B3675" t="str">
            <v>Transporte horizontal, massa/granel, minicarregadeira, 30m. af_06/2014</v>
          </cell>
          <cell r="C3675" t="str">
            <v>m³</v>
          </cell>
          <cell r="D3675">
            <v>7.43</v>
          </cell>
        </row>
        <row r="3676">
          <cell r="A3676" t="str">
            <v>88041</v>
          </cell>
          <cell r="B3676" t="str">
            <v>Transporte horizontal, massa/granel, minicarregadeira, 50m. af_06/2014</v>
          </cell>
          <cell r="C3676" t="str">
            <v>m³</v>
          </cell>
          <cell r="D3676">
            <v>11.51</v>
          </cell>
        </row>
        <row r="3677">
          <cell r="A3677" t="str">
            <v>88042</v>
          </cell>
          <cell r="B3677" t="str">
            <v>Transporte horizontal, massa/granel, minicarregadeira, 75m. af_06/2014</v>
          </cell>
          <cell r="C3677" t="str">
            <v>m³</v>
          </cell>
          <cell r="D3677">
            <v>16.61</v>
          </cell>
        </row>
        <row r="3678">
          <cell r="A3678" t="str">
            <v>88043</v>
          </cell>
          <cell r="B3678" t="str">
            <v>Transporte horizontal, massa/granel, minicarregadeira, 100m. af_06/2014</v>
          </cell>
          <cell r="C3678" t="str">
            <v>m³</v>
          </cell>
          <cell r="D3678">
            <v>21.71</v>
          </cell>
        </row>
        <row r="3679">
          <cell r="A3679" t="str">
            <v>88083</v>
          </cell>
          <cell r="B3679" t="str">
            <v>Transporte horizontal, placas cerâmicas, manipulador telescópico, 30m. af_06/2014</v>
          </cell>
          <cell r="C3679" t="str">
            <v>m²</v>
          </cell>
          <cell r="D3679">
            <v>7.0000000000000007E-2</v>
          </cell>
        </row>
        <row r="3680">
          <cell r="A3680" t="str">
            <v>88084</v>
          </cell>
          <cell r="B3680" t="str">
            <v>Transporte horizontal, placas cerâmicas, manipulador telescópico, 50m. af_06/2014</v>
          </cell>
          <cell r="C3680" t="str">
            <v>m²</v>
          </cell>
          <cell r="D3680">
            <v>0.11</v>
          </cell>
        </row>
        <row r="3681">
          <cell r="A3681" t="str">
            <v>88085</v>
          </cell>
          <cell r="B3681" t="str">
            <v>Transporte horizontal, placas cerâmicas, manipulador telescópico, 75m. af_06/2014</v>
          </cell>
          <cell r="C3681" t="str">
            <v>m²</v>
          </cell>
          <cell r="D3681">
            <v>0.15</v>
          </cell>
        </row>
        <row r="3682">
          <cell r="A3682" t="str">
            <v>88086</v>
          </cell>
          <cell r="B3682" t="str">
            <v>Transporte horizontal, placas cerâmicas, manipulador telescópico, 100m. af_06/2014</v>
          </cell>
          <cell r="C3682" t="str">
            <v>m²</v>
          </cell>
          <cell r="D3682">
            <v>0.21</v>
          </cell>
        </row>
        <row r="3683">
          <cell r="A3683" t="str">
            <v>89993</v>
          </cell>
          <cell r="B3683" t="str">
            <v>Grauteamento vertical em alvenaria estrutural. af_01/2015</v>
          </cell>
          <cell r="C3683" t="str">
            <v>m³</v>
          </cell>
          <cell r="D3683">
            <v>516.38</v>
          </cell>
        </row>
        <row r="3684">
          <cell r="A3684" t="str">
            <v>89994</v>
          </cell>
          <cell r="B3684" t="str">
            <v>Grauteamento de cinta intermediária ou de contraverga em alvenaria estrutural. af_01/2015</v>
          </cell>
          <cell r="C3684" t="str">
            <v>m³</v>
          </cell>
          <cell r="D3684">
            <v>441.86</v>
          </cell>
        </row>
        <row r="3685">
          <cell r="A3685" t="str">
            <v>89995</v>
          </cell>
          <cell r="B3685" t="str">
            <v>Grauteamento de cinta superior ou de verga em alvenaria estrutural. af_01/2015</v>
          </cell>
          <cell r="C3685" t="str">
            <v>m³</v>
          </cell>
          <cell r="D3685">
            <v>497.32</v>
          </cell>
        </row>
        <row r="3686">
          <cell r="A3686" t="str">
            <v>90278</v>
          </cell>
          <cell r="B3686" t="str">
            <v>Graute fgk=15 mPa; traço 1:0,04:2,0:2,4 (cimento/ cal/ areia grossa/ brita 0) • preparo mecânico com betoneira 400 l. af_02/2015</v>
          </cell>
          <cell r="C3686" t="str">
            <v>m³</v>
          </cell>
          <cell r="D3686">
            <v>259.7</v>
          </cell>
        </row>
        <row r="3687">
          <cell r="A3687" t="str">
            <v>90279</v>
          </cell>
          <cell r="B3687" t="str">
            <v>Graute fgk=20 mPa; traço 1:0,04:1,6:1,9 (cimento/ cal/ areia grossa/ brita 0) • preparo mecânico com betoneira 400 l. af_02/2015</v>
          </cell>
          <cell r="C3687" t="str">
            <v>m³</v>
          </cell>
          <cell r="D3687">
            <v>280.27999999999997</v>
          </cell>
        </row>
        <row r="3688">
          <cell r="A3688" t="str">
            <v>90280</v>
          </cell>
          <cell r="B3688" t="str">
            <v>Graute fgk=25 mPa; traço 1:0,02:1,2:1,5 (cimento/ cal/ areia grossa/ brita 0) • preparo mecânico com betoneira 400 l. af_02/2015</v>
          </cell>
          <cell r="C3688" t="str">
            <v>m³</v>
          </cell>
          <cell r="D3688">
            <v>316.29000000000002</v>
          </cell>
        </row>
        <row r="3689">
          <cell r="A3689" t="str">
            <v>90281</v>
          </cell>
          <cell r="B3689" t="str">
            <v>Graute fgk=30 mPa; traço 1:0,02:0,8:1,1 (cimento/ cal/ areia grossa/ brita 0) • preparo mecânico com betoneira 400 l. af_02/2015</v>
          </cell>
          <cell r="C3689" t="str">
            <v>m³</v>
          </cell>
          <cell r="D3689">
            <v>368</v>
          </cell>
        </row>
        <row r="3690">
          <cell r="A3690" t="str">
            <v>90282</v>
          </cell>
          <cell r="B3690" t="str">
            <v>Graute fgk=15 mPa; traço 1:2,0:2,4 (cimento/ areia grossa/ brita 0/ aditivo) • preparo mecânico com betoneira 400 l. af_02/2015</v>
          </cell>
          <cell r="C3690" t="str">
            <v>m³</v>
          </cell>
          <cell r="D3690">
            <v>263.23</v>
          </cell>
        </row>
        <row r="3691">
          <cell r="A3691" t="str">
            <v>90283</v>
          </cell>
          <cell r="B3691" t="str">
            <v>Graute fgk=20 mPa; traço 1:1,6:1,9 (cimento/ areia grossa/ brita 0/ aditivo) • preparo mecânico com betoneira 400 l. af_02/2015</v>
          </cell>
          <cell r="C3691" t="str">
            <v>m³</v>
          </cell>
          <cell r="D3691">
            <v>284.73</v>
          </cell>
        </row>
        <row r="3692">
          <cell r="A3692" t="str">
            <v>90284</v>
          </cell>
          <cell r="B3692" t="str">
            <v>Graute fgk=25 mPa; traço 1:1,2:1,5 (cimento/ areia grossa/ brita 0/ aditivo) • preparo mecânico com betoneira 400 l. af_02/2015</v>
          </cell>
          <cell r="C3692" t="str">
            <v>m³</v>
          </cell>
          <cell r="D3692">
            <v>321.91000000000003</v>
          </cell>
        </row>
        <row r="3693">
          <cell r="A3693" t="str">
            <v>90285</v>
          </cell>
          <cell r="B3693" t="str">
            <v>Graute fgk=30 mPa; traço 1:0,8:1,1 (cimento/ areia grossa/ brita 0/ aditivo) • preparo mecânico com betoneira 400 l. af_02/2015</v>
          </cell>
          <cell r="C3693" t="str">
            <v>m³</v>
          </cell>
          <cell r="D3693">
            <v>375.99</v>
          </cell>
        </row>
        <row r="3694">
          <cell r="A3694" t="str">
            <v>90371</v>
          </cell>
          <cell r="B3694" t="str">
            <v>Registro de esfera, pvc, roscável, 3/4 , fornecido e instalado em ramal de água. af_03/2015</v>
          </cell>
          <cell r="C3694" t="str">
            <v>un</v>
          </cell>
          <cell r="D3694">
            <v>13.57</v>
          </cell>
        </row>
        <row r="3695">
          <cell r="A3695" t="str">
            <v>90373</v>
          </cell>
          <cell r="B3695" t="str">
            <v>Joelho 90 graus com bucha de latão, pvc, soldável, dn 25mm, x 1/2" instalado em ramal ou sub-ramal de água fornecimento e instalação . af_03/2015_p</v>
          </cell>
          <cell r="C3695" t="str">
            <v>un</v>
          </cell>
          <cell r="D3695">
            <v>8.93</v>
          </cell>
        </row>
        <row r="3696">
          <cell r="A3696" t="str">
            <v>90374</v>
          </cell>
          <cell r="B3696" t="str">
            <v>Tê com bucha de latão na bolsa central, pvc, soldável, dn 25mm x 3/4 , instalado em ramal ou sub-ramal de água fornecimento e instalação. af_03/2015_p</v>
          </cell>
          <cell r="C3696" t="str">
            <v>un</v>
          </cell>
          <cell r="D3696">
            <v>13.21</v>
          </cell>
        </row>
        <row r="3697">
          <cell r="A3697" t="str">
            <v>90375</v>
          </cell>
          <cell r="B3697" t="str">
            <v>Bucha de redução, pvc, soldável, dn 40mm x 32mm, instalado em ramal ou sub-ramal de água fornecimento e instalação. af_03/2015_p</v>
          </cell>
          <cell r="C3697" t="str">
            <v>un</v>
          </cell>
          <cell r="D3697">
            <v>4.95</v>
          </cell>
        </row>
        <row r="3698">
          <cell r="A3698" t="str">
            <v>90406</v>
          </cell>
          <cell r="B3698" t="str">
            <v>Massa única, para recebimento de pintura, em argamassa traço 1:2:8, preparo mecânico com betoneira 400l, aplicada manualmente em teto, espessura de 20mm, com execução de taliscas. af_03/2015</v>
          </cell>
          <cell r="C3698" t="str">
            <v>m²</v>
          </cell>
          <cell r="D3698">
            <v>26.59</v>
          </cell>
        </row>
        <row r="3699">
          <cell r="A3699" t="str">
            <v>90407</v>
          </cell>
          <cell r="B3699" t="str">
            <v>Massa única, para recebimento de pintura, em argamassa traço 1:2:8, preparo manual, aplicada manualmente em teto, espessura de 20mm, com execução de taliscas. af_03/2015</v>
          </cell>
          <cell r="C3699" t="str">
            <v>m²</v>
          </cell>
          <cell r="D3699">
            <v>29.07</v>
          </cell>
        </row>
        <row r="3700">
          <cell r="A3700" t="str">
            <v>90408</v>
          </cell>
          <cell r="B3700" t="str">
            <v>Massa única, para recebimento de pintura, em argamassa traço 1:2:8, preparo mecânico com betoneira 400l, aplicada manualmente em teto, espessura de 10mm, com execução de taliscas. af_03/2015</v>
          </cell>
          <cell r="C3700" t="str">
            <v>m²</v>
          </cell>
          <cell r="D3700">
            <v>18.940000000000001</v>
          </cell>
        </row>
        <row r="3701">
          <cell r="A3701" t="str">
            <v>90409</v>
          </cell>
          <cell r="B3701" t="str">
            <v>Massa única, para recebimento de pintura, em argamassa traço 1:2:8, preparo manual, aplicada manualmente em teto, espessura de 10mm, com execução de taliscas. af_03/2015</v>
          </cell>
          <cell r="C3701" t="str">
            <v>m²</v>
          </cell>
          <cell r="D3701">
            <v>20.350000000000001</v>
          </cell>
        </row>
        <row r="3702">
          <cell r="A3702" t="str">
            <v>90436</v>
          </cell>
          <cell r="B3702" t="str">
            <v>Furo em alvenaria para diâmetros menores ou iguais a 40 mm. af_05/2015</v>
          </cell>
          <cell r="C3702" t="str">
            <v>un</v>
          </cell>
          <cell r="D3702">
            <v>7.79</v>
          </cell>
        </row>
        <row r="3703">
          <cell r="A3703" t="str">
            <v>90437</v>
          </cell>
          <cell r="B3703" t="str">
            <v>Furo em alvenaria para diâmetros maiores que 40 mm e menores ou iguais a 75 mm. af_05/2015</v>
          </cell>
          <cell r="C3703" t="str">
            <v>un</v>
          </cell>
          <cell r="D3703">
            <v>18.920000000000002</v>
          </cell>
        </row>
        <row r="3704">
          <cell r="A3704" t="str">
            <v>90438</v>
          </cell>
          <cell r="B3704" t="str">
            <v>Furo em alvenaria para diâmetros maiores que 75 mm. af_05/2015</v>
          </cell>
          <cell r="C3704" t="str">
            <v>un</v>
          </cell>
          <cell r="D3704">
            <v>27.12</v>
          </cell>
        </row>
        <row r="3705">
          <cell r="A3705" t="str">
            <v>90439</v>
          </cell>
          <cell r="B3705" t="str">
            <v>Furo em concreto para diâmetros menores ou iguais a 40 mm. af_05/2015</v>
          </cell>
          <cell r="C3705" t="str">
            <v>un</v>
          </cell>
          <cell r="D3705">
            <v>31.79</v>
          </cell>
        </row>
        <row r="3706">
          <cell r="A3706" t="str">
            <v>90440</v>
          </cell>
          <cell r="B3706" t="str">
            <v>Furo em concreto para diâmetros maiores que 40 mm e menores ou iguais a 75 mm. af_05/2015</v>
          </cell>
          <cell r="C3706" t="str">
            <v>un</v>
          </cell>
          <cell r="D3706">
            <v>50.91</v>
          </cell>
        </row>
        <row r="3707">
          <cell r="A3707" t="str">
            <v>90441</v>
          </cell>
          <cell r="B3707" t="str">
            <v>Furo em concreto para diâmetros maiores que 75 mm. af_05/2015</v>
          </cell>
          <cell r="C3707" t="str">
            <v>un</v>
          </cell>
          <cell r="D3707">
            <v>65.02</v>
          </cell>
        </row>
        <row r="3708">
          <cell r="A3708" t="str">
            <v>90443</v>
          </cell>
          <cell r="B3708" t="str">
            <v>Rasgo em alvenaria para ramais/ distribuição com diametros menores ou iguais a 40 mm. af_05/2015</v>
          </cell>
          <cell r="C3708" t="str">
            <v>m</v>
          </cell>
          <cell r="D3708">
            <v>7.08</v>
          </cell>
        </row>
        <row r="3709">
          <cell r="A3709" t="str">
            <v>90444</v>
          </cell>
          <cell r="B3709" t="str">
            <v>Rasgo em contrapiso para ramais/ distribuição com diâmetros menores ou iguais a 40 mm. af_05/2015</v>
          </cell>
          <cell r="C3709" t="str">
            <v>m</v>
          </cell>
          <cell r="D3709">
            <v>13.64</v>
          </cell>
        </row>
        <row r="3710">
          <cell r="A3710" t="str">
            <v>90445</v>
          </cell>
          <cell r="B3710" t="str">
            <v>Rasgo em contrapiso para ramais/ distribuição com diâmetros maiores que 40 mm e menores ou iguais a 75 mm. af_05/2015</v>
          </cell>
          <cell r="C3710" t="str">
            <v>m</v>
          </cell>
          <cell r="D3710">
            <v>14.56</v>
          </cell>
        </row>
        <row r="3711">
          <cell r="A3711" t="str">
            <v>90446</v>
          </cell>
          <cell r="B3711" t="str">
            <v>Rasgo em contrapiso para ramais/ distribuição com diâmetros maiores que 75 mm. af_05/2015</v>
          </cell>
          <cell r="C3711" t="str">
            <v>m</v>
          </cell>
          <cell r="D3711">
            <v>15.82</v>
          </cell>
        </row>
        <row r="3712">
          <cell r="A3712" t="str">
            <v>90780</v>
          </cell>
          <cell r="B3712" t="str">
            <v>Mestre de obras com encargos complementares</v>
          </cell>
          <cell r="C3712" t="str">
            <v>h</v>
          </cell>
          <cell r="D3712">
            <v>33.9</v>
          </cell>
        </row>
        <row r="3713">
          <cell r="A3713" t="str">
            <v>91142</v>
          </cell>
          <cell r="B3713" t="str">
            <v>Transporte horizontal, blocos cerâmicos furados na vertical 19x19x39 cm, manipulador telescópico, 50m. af_06/2014</v>
          </cell>
          <cell r="C3713" t="str">
            <v>mil</v>
          </cell>
          <cell r="D3713">
            <v>76.290000000000006</v>
          </cell>
        </row>
        <row r="3714">
          <cell r="A3714" t="str">
            <v>91143</v>
          </cell>
          <cell r="B3714" t="str">
            <v>Transporte horizontal, blocos cerâmicos furados na horizontal 9x19x19 cm, manipulador telescópico, 50m. af_06/2014</v>
          </cell>
          <cell r="C3714" t="str">
            <v>mil</v>
          </cell>
          <cell r="D3714">
            <v>17.829999999999998</v>
          </cell>
        </row>
        <row r="3715">
          <cell r="A3715" t="str">
            <v>91144</v>
          </cell>
          <cell r="B3715" t="str">
            <v>Transporte horizontal, blocos vazados de concreto 19x19x39 cm, manipulador telescópico, 75m. af_06/2014</v>
          </cell>
          <cell r="C3715" t="str">
            <v>mil</v>
          </cell>
          <cell r="D3715">
            <v>157.52000000000001</v>
          </cell>
        </row>
        <row r="3716">
          <cell r="A3716" t="str">
            <v>91145</v>
          </cell>
          <cell r="B3716" t="str">
            <v>Transporte horizontal, blocos cerâmicos furados na vertical 19x19x39 cm, manipulador telescópico, 75m. af_06/2014</v>
          </cell>
          <cell r="C3716" t="str">
            <v>mil</v>
          </cell>
          <cell r="D3716">
            <v>116.9</v>
          </cell>
        </row>
        <row r="3717">
          <cell r="A3717" t="str">
            <v>91146</v>
          </cell>
          <cell r="B3717" t="str">
            <v>Transporte horizontal, blocos cerâmicos furados na horizontal 9x19x19 cm, manipulador telescópico, 75m. af_06/2014</v>
          </cell>
          <cell r="C3717" t="str">
            <v>mil</v>
          </cell>
          <cell r="D3717">
            <v>22.77</v>
          </cell>
        </row>
        <row r="3718">
          <cell r="A3718" t="str">
            <v>91147</v>
          </cell>
          <cell r="B3718" t="str">
            <v>Transporte horizontal, blocos vazados de concreto 19x19x39 cm, manipulador telescópico, 100m. af_06/2014</v>
          </cell>
          <cell r="C3718" t="str">
            <v>mil</v>
          </cell>
          <cell r="D3718">
            <v>215.97</v>
          </cell>
        </row>
        <row r="3719">
          <cell r="A3719" t="str">
            <v>91148</v>
          </cell>
          <cell r="B3719" t="str">
            <v>Transporte horizontal, blocos cerâmicos furados na vertical 19x19x39 cm, manipulador telescópico, 100m. af_06/2014</v>
          </cell>
          <cell r="C3719" t="str">
            <v>mil</v>
          </cell>
          <cell r="D3719">
            <v>139.68</v>
          </cell>
        </row>
        <row r="3720">
          <cell r="A3720" t="str">
            <v>91149</v>
          </cell>
          <cell r="B3720" t="str">
            <v>Transporte horizontal, blocos cerâmicos furados na horizontal 9x19x19 cm, manipulador telescópico, 100m. af_06/2014</v>
          </cell>
          <cell r="C3720" t="str">
            <v>mil</v>
          </cell>
          <cell r="D3720">
            <v>35.67</v>
          </cell>
        </row>
        <row r="3721">
          <cell r="A3721" t="str">
            <v>91166</v>
          </cell>
          <cell r="B3721" t="str">
            <v>Fixação de tubos horizontais de pex diametros iguais ou inferiores a 40 mm com abraçadeira plástica 390 mm, fixada em laje. af_05/2015</v>
          </cell>
          <cell r="C3721" t="str">
            <v>m</v>
          </cell>
          <cell r="D3721">
            <v>2.31</v>
          </cell>
        </row>
        <row r="3722">
          <cell r="A3722" t="str">
            <v>91167</v>
          </cell>
          <cell r="B3722" t="str">
            <v>Fixação de tubos horizontais de ppr diâmetros menores ou iguais a 40 mm com abraçadeira metálica rígida tipo d 1/2" , fixada em perfilado em laje. af_05/2015</v>
          </cell>
          <cell r="C3722" t="str">
            <v>m</v>
          </cell>
          <cell r="D3722">
            <v>7.04</v>
          </cell>
        </row>
        <row r="3723">
          <cell r="A3723" t="str">
            <v>91168</v>
          </cell>
          <cell r="B3723" t="str">
            <v>Fixação de tubos horizontais de ppr diâmetros maiores que 40 mm e menores ou iguais a 75 mm com abraçadeira metálica rígida tipo d 1 1/2" , fixada em perfilado em laje. af_05/2015</v>
          </cell>
          <cell r="C3723" t="str">
            <v>m</v>
          </cell>
          <cell r="D3723">
            <v>5.35</v>
          </cell>
        </row>
        <row r="3724">
          <cell r="A3724" t="str">
            <v>91169</v>
          </cell>
          <cell r="B3724" t="str">
            <v>Fixação de tubos horizontais de ppr diâmetros maiores que 75 mm com abraçadeira metálica rígida tipo d 3" , fixada em perfilado em laje. af_05/2015</v>
          </cell>
          <cell r="C3724" t="str">
            <v>m</v>
          </cell>
          <cell r="D3724">
            <v>6.33</v>
          </cell>
        </row>
        <row r="3725">
          <cell r="A3725" t="str">
            <v>91170</v>
          </cell>
          <cell r="B3725" t="str">
            <v>Fixação de tubos horizontais de pvc, cpvc ou cobre diâmetros menores ou iguais a 40 mm com abraçadeira metálica rígida tipo d 1/2" , fixada em perfilado em laje. af_05/2015</v>
          </cell>
          <cell r="C3725" t="str">
            <v>m</v>
          </cell>
          <cell r="D3725">
            <v>1.81</v>
          </cell>
        </row>
        <row r="3726">
          <cell r="A3726" t="str">
            <v>91171</v>
          </cell>
          <cell r="B3726" t="str">
            <v>Fixação de tubos horizontais de pvc, cpvc ou cobre diâmetros maiores que 40 mm e menores ou iguais a 75 mm com abraçadeira metálica rígida tipo d 1 1/2" , fixada em perfilado em laje. af_05/2015</v>
          </cell>
          <cell r="C3726" t="str">
            <v>m</v>
          </cell>
          <cell r="D3726">
            <v>2.2799999999999998</v>
          </cell>
        </row>
        <row r="3727">
          <cell r="A3727" t="str">
            <v>91172</v>
          </cell>
          <cell r="B3727" t="str">
            <v>Fixação de tubos horizontais de pvc, cpvc ou cobre diâmetros maiores que 75 mm com abraçadeira metálica rígida tipo d 3" , fixada em perfilado em laje. af_05/2015</v>
          </cell>
          <cell r="C3727" t="str">
            <v>m</v>
          </cell>
          <cell r="D3727">
            <v>3.34</v>
          </cell>
        </row>
        <row r="3728">
          <cell r="A3728" t="str">
            <v>91173</v>
          </cell>
          <cell r="B3728" t="str">
            <v>Fixação de tubos verticais de ppr diâmetros menores ou iguais a 40 mm com abraçadeira metálica rígida tipo d 1/2" , fixada em perfilado em alvenaria. af_05/2015</v>
          </cell>
          <cell r="C3728" t="str">
            <v>m</v>
          </cell>
          <cell r="D3728">
            <v>0.92</v>
          </cell>
        </row>
        <row r="3729">
          <cell r="A3729" t="str">
            <v>91174</v>
          </cell>
          <cell r="B3729" t="str">
            <v>Fixação de tubos verticais de ppr diâmetros maiores que 40 mm e menores ou iguais a 75 mm com abraçadeira metálica rígida tipo d 1 1/2" , fixada em perfilado em alvenaria. af_05/2015</v>
          </cell>
          <cell r="C3729" t="str">
            <v>m</v>
          </cell>
          <cell r="D3729">
            <v>1.81</v>
          </cell>
        </row>
        <row r="3730">
          <cell r="A3730" t="str">
            <v>91175</v>
          </cell>
          <cell r="B3730" t="str">
            <v>Fixação de tubos verticais de ppr diâmetros maiores que 75 mm com abraçadeira metálica rígida tipo d 3" , fixada em perfilado em alvenaria. af_05/2015</v>
          </cell>
          <cell r="C3730" t="str">
            <v>m</v>
          </cell>
          <cell r="D3730">
            <v>2.94</v>
          </cell>
        </row>
        <row r="3731">
          <cell r="A3731" t="str">
            <v>91182</v>
          </cell>
          <cell r="B3731" t="str">
            <v>Fixação de tubos horizontais de ppr diâmetros menores ou iguais a 40 mm com abraçadeira metálica flexível 18 mm, fixada diretamente na laje. af_05/2015</v>
          </cell>
          <cell r="C3731" t="str">
            <v>m</v>
          </cell>
          <cell r="D3731">
            <v>15.4</v>
          </cell>
        </row>
        <row r="3732">
          <cell r="A3732" t="str">
            <v>91183</v>
          </cell>
          <cell r="B3732" t="str">
            <v>Fixação de tubos horizontais de ppr diâmetros maiores que 40 mm e menores ou iguais a 75 mm com abraçadeira metálica flexível 18 mm, fixada diretamente na laje. af_05/2015</v>
          </cell>
          <cell r="C3732" t="str">
            <v>m</v>
          </cell>
          <cell r="D3732">
            <v>7.7</v>
          </cell>
        </row>
        <row r="3733">
          <cell r="A3733" t="str">
            <v>91184</v>
          </cell>
          <cell r="B3733" t="str">
            <v>Fixação de tubos horizontais de ppr diâmetros maiores que 75 mm com abraçadeira metálica flexível 18 mm, fixada diretamente na laje. af_05/2015</v>
          </cell>
          <cell r="C3733" t="str">
            <v>m</v>
          </cell>
          <cell r="D3733">
            <v>7.21</v>
          </cell>
        </row>
        <row r="3734">
          <cell r="A3734" t="str">
            <v>91185</v>
          </cell>
          <cell r="B3734" t="str">
            <v>Fixação de tubos horizontais de pvc, cpvc ou cobre diâmetros menores ou iguais a 40 mm com abraçadeira metálica flexível 18 mm, fixada diretamente na laje. af_05/2015</v>
          </cell>
          <cell r="C3734" t="str">
            <v>m</v>
          </cell>
          <cell r="D3734">
            <v>3.96</v>
          </cell>
        </row>
        <row r="3735">
          <cell r="A3735" t="str">
            <v>91186</v>
          </cell>
          <cell r="B3735" t="str">
            <v>Fixação de tubos horizontais de pvc, cpvc ou cobre diâmetros maiores que 40 mm e menores ou iguais a 75 mm com abraçadeira metálica flexível 18 mm, fixada diretamente na laje. af_05/2015</v>
          </cell>
          <cell r="C3735" t="str">
            <v>m</v>
          </cell>
          <cell r="D3735">
            <v>3.31</v>
          </cell>
        </row>
        <row r="3736">
          <cell r="A3736" t="str">
            <v>91187</v>
          </cell>
          <cell r="B3736" t="str">
            <v>Fixação de tubos horizontais de pvc, cpvc ou cobre diâmetros maiores que 75 mm com abraçadeira metálica flexível 18 mm, fixada diretamente na laje. af_05/2015</v>
          </cell>
          <cell r="C3736" t="str">
            <v>m</v>
          </cell>
          <cell r="D3736">
            <v>3.8</v>
          </cell>
        </row>
        <row r="3737">
          <cell r="A3737" t="str">
            <v>91188</v>
          </cell>
          <cell r="B3737" t="str">
            <v>Chumbamento pontual de abertura em laje com passagem de 1 tubo de diametro equivalente igual à 50 mm. af_05/2015</v>
          </cell>
          <cell r="C3737" t="str">
            <v>un</v>
          </cell>
          <cell r="D3737">
            <v>3.95</v>
          </cell>
        </row>
        <row r="3738">
          <cell r="A3738" t="str">
            <v>91189</v>
          </cell>
          <cell r="B3738" t="str">
            <v>Chumbamento pontual de abertura em laje com passagem de mais de 1 tubo de diametro equivalente igual à 50 mm. af_05/2015</v>
          </cell>
          <cell r="C3738" t="str">
            <v>un</v>
          </cell>
          <cell r="D3738">
            <v>27.93</v>
          </cell>
        </row>
        <row r="3739">
          <cell r="A3739" t="str">
            <v>91190</v>
          </cell>
          <cell r="B3739" t="str">
            <v>Chumbamento pontual em passagem de tubo com diâmetro menor ou igual a 40 mm. af_05/2015</v>
          </cell>
          <cell r="C3739" t="str">
            <v>un</v>
          </cell>
          <cell r="D3739">
            <v>2.78</v>
          </cell>
        </row>
        <row r="3740">
          <cell r="A3740" t="str">
            <v>91191</v>
          </cell>
          <cell r="B3740" t="str">
            <v>Chumbamento pontual em passagem de tubo com diâmetros entre 40 mm e 75 mm. af_05/2015</v>
          </cell>
          <cell r="C3740" t="str">
            <v>un</v>
          </cell>
          <cell r="D3740">
            <v>2.95</v>
          </cell>
        </row>
        <row r="3741">
          <cell r="A3741" t="str">
            <v>91192</v>
          </cell>
          <cell r="B3741" t="str">
            <v>Chumbamento pontual em passagem de tubo com diâmetro maior que 75 mm. af_05/2015</v>
          </cell>
          <cell r="C3741" t="str">
            <v>un</v>
          </cell>
          <cell r="D3741">
            <v>3.26</v>
          </cell>
        </row>
        <row r="3742">
          <cell r="A3742" t="str">
            <v>91222</v>
          </cell>
          <cell r="B3742" t="str">
            <v>Rasgo em alvenaria para ramais/ distribuição com diametros maiores que 40 mm e menores ou iguais a 75 mm. af_07/2015</v>
          </cell>
          <cell r="C3742" t="str">
            <v>m</v>
          </cell>
          <cell r="D3742">
            <v>7.62</v>
          </cell>
        </row>
        <row r="3743">
          <cell r="A3743" t="str">
            <v>90447</v>
          </cell>
          <cell r="B3743" t="str">
            <v>Rasgo em alvenaria para eletrodutos com diametros menores ou iguais a 40 mm. af_05/2015</v>
          </cell>
          <cell r="C3743" t="str">
            <v>m</v>
          </cell>
          <cell r="D3743">
            <v>3.47</v>
          </cell>
        </row>
        <row r="3744">
          <cell r="A3744" t="str">
            <v>90453</v>
          </cell>
          <cell r="B3744" t="str">
            <v>Passante tipo tubo de diâmetro menor ou igual a 40 mm, fixado em laje. af_05/2015</v>
          </cell>
          <cell r="C3744" t="str">
            <v>un</v>
          </cell>
          <cell r="D3744">
            <v>1.54</v>
          </cell>
        </row>
        <row r="3745">
          <cell r="A3745" t="str">
            <v>90454</v>
          </cell>
          <cell r="B3745" t="str">
            <v>Passante tipo tubo de diâmetro maiores que 40 mm e menores ou iguais a 75 mm, fixado em laje. af_05/2015</v>
          </cell>
          <cell r="C3745" t="str">
            <v>un</v>
          </cell>
          <cell r="D3745">
            <v>2.72</v>
          </cell>
        </row>
        <row r="3746">
          <cell r="A3746" t="str">
            <v>90455</v>
          </cell>
          <cell r="B3746" t="str">
            <v>Passante tipo tubo de diâmetro maior que 75 mm, fixado em laje. af_05/2015</v>
          </cell>
          <cell r="C3746" t="str">
            <v>un</v>
          </cell>
          <cell r="D3746">
            <v>3.6</v>
          </cell>
        </row>
        <row r="3747">
          <cell r="A3747" t="str">
            <v>90456</v>
          </cell>
          <cell r="B3747" t="str">
            <v>Quebra em alvenaria para instalação de caixa de tomada (4x4 ou 4x2). af_05/2015</v>
          </cell>
          <cell r="C3747" t="str">
            <v>un</v>
          </cell>
          <cell r="D3747">
            <v>2.27</v>
          </cell>
        </row>
        <row r="3748">
          <cell r="A3748" t="str">
            <v>90457</v>
          </cell>
          <cell r="B3748" t="str">
            <v>Quebra em alvenaria para instalação de quadro distribuição pequeno (19x25 cm). af_05/2015</v>
          </cell>
          <cell r="C3748" t="str">
            <v>un</v>
          </cell>
          <cell r="D3748">
            <v>5.18</v>
          </cell>
        </row>
        <row r="3749">
          <cell r="A3749" t="str">
            <v>90458</v>
          </cell>
          <cell r="B3749" t="str">
            <v>Quebra em alvenaria para instalação de quadro distribuição grande (76x40 cm). af_05/2015</v>
          </cell>
          <cell r="C3749" t="str">
            <v>un</v>
          </cell>
          <cell r="D3749">
            <v>14.7</v>
          </cell>
        </row>
        <row r="3750">
          <cell r="A3750" t="str">
            <v>90459</v>
          </cell>
          <cell r="B3750" t="str">
            <v>Quebra em alvenaria para instalação de abrigo para mangueiras (90x60 cm). af_05/2015</v>
          </cell>
          <cell r="C3750" t="str">
            <v>un</v>
          </cell>
          <cell r="D3750">
            <v>20.74</v>
          </cell>
        </row>
        <row r="3751">
          <cell r="A3751" t="str">
            <v>90466</v>
          </cell>
          <cell r="B3751" t="str">
            <v>Chumbamento linear em alvenaria para ramais/distribuição com diâmetros menores ou iguais a 40 mm. af_05/2015</v>
          </cell>
          <cell r="C3751" t="str">
            <v>m</v>
          </cell>
          <cell r="D3751">
            <v>7.2</v>
          </cell>
        </row>
        <row r="3752">
          <cell r="A3752" t="str">
            <v>90467</v>
          </cell>
          <cell r="B3752" t="str">
            <v>Chumbamento linear em alvenaria para ramais/distribuição com diâmetros maiores que 40 mm e menores ou iguais a 75 mm. af_05/2015</v>
          </cell>
          <cell r="C3752" t="str">
            <v>m</v>
          </cell>
          <cell r="D3752">
            <v>11.4</v>
          </cell>
        </row>
        <row r="3753">
          <cell r="A3753" t="str">
            <v>90468</v>
          </cell>
          <cell r="B3753" t="str">
            <v>Chumbamento linear em contrapiso para ramais/distribuição com diâmetros menores ou iguais a 40 mm. af_05/2015</v>
          </cell>
          <cell r="C3753" t="str">
            <v>m</v>
          </cell>
          <cell r="D3753">
            <v>3.24</v>
          </cell>
        </row>
        <row r="3754">
          <cell r="A3754" t="str">
            <v>90469</v>
          </cell>
          <cell r="B3754" t="str">
            <v>Chumbamento linear em contrapiso para ramais/distribuição com diâmetros maiores que 40 mm e menores ou iguais a 75 mm. af_05/2015</v>
          </cell>
          <cell r="C3754" t="str">
            <v>m</v>
          </cell>
          <cell r="D3754">
            <v>5.19</v>
          </cell>
        </row>
        <row r="3755">
          <cell r="A3755" t="str">
            <v>90470</v>
          </cell>
          <cell r="B3755" t="str">
            <v>Chumbamento linear em contrapiso para ramais/distribuição com diâmetros maiores que 75 mm. af_05/2015</v>
          </cell>
          <cell r="C3755" t="str">
            <v>m</v>
          </cell>
          <cell r="D3755">
            <v>7.19</v>
          </cell>
        </row>
        <row r="3756">
          <cell r="A3756" t="str">
            <v>90582</v>
          </cell>
          <cell r="B3756" t="str">
            <v>Vibrador de imersão, diâmetro de ponteira 45mm, motor elétrico trifásico potência de 2 cv - depreciação. af_06/2015</v>
          </cell>
          <cell r="C3756" t="str">
            <v>h</v>
          </cell>
          <cell r="D3756">
            <v>1.26</v>
          </cell>
        </row>
        <row r="3757">
          <cell r="A3757" t="str">
            <v>90583</v>
          </cell>
          <cell r="B3757" t="str">
            <v>Vibrador de imersão, diâmetro de ponteira 45mm, motor elétrico trifásico potência de 2 cv - juros. af_06/2015</v>
          </cell>
          <cell r="C3757" t="str">
            <v>h</v>
          </cell>
          <cell r="D3757">
            <v>0.04</v>
          </cell>
        </row>
        <row r="3758">
          <cell r="A3758" t="str">
            <v>90584</v>
          </cell>
          <cell r="B3758" t="str">
            <v>Vibrador de imersão, diâmetro de ponteira 45mm, motor elétrico trifásico potência de 2 cv - manutenção. af_06/2015</v>
          </cell>
          <cell r="C3758" t="str">
            <v>h</v>
          </cell>
          <cell r="D3758">
            <v>0.11</v>
          </cell>
        </row>
        <row r="3759">
          <cell r="A3759" t="str">
            <v>90585</v>
          </cell>
          <cell r="B3759" t="str">
            <v>Vibrador de imersão, diâmetro de ponteira 45mm, motor elétrico trifásico potência de 2 cv - materiais na operação. af_06/2015</v>
          </cell>
          <cell r="C3759" t="str">
            <v>h</v>
          </cell>
          <cell r="D3759">
            <v>0.59</v>
          </cell>
        </row>
        <row r="3760">
          <cell r="A3760" t="str">
            <v>90586</v>
          </cell>
          <cell r="B3760" t="str">
            <v>Vibrador de imersão, diâmetro de ponteira 45mm, motor elétrico trifásico potência de 2 cv - chp diurno. af_06/2015</v>
          </cell>
          <cell r="C3760" t="str">
            <v>chp</v>
          </cell>
          <cell r="D3760">
            <v>2.02</v>
          </cell>
        </row>
        <row r="3761">
          <cell r="A3761" t="str">
            <v>90587</v>
          </cell>
          <cell r="B3761" t="str">
            <v>Vibrador de imersão, diâmetro de ponteira 45mm, motor elétrico trifásico potência de 2 cv - chi diurno. af_06/2015</v>
          </cell>
          <cell r="C3761" t="str">
            <v>chi</v>
          </cell>
          <cell r="D3761">
            <v>1.31</v>
          </cell>
        </row>
        <row r="3762">
          <cell r="A3762" t="str">
            <v>90621</v>
          </cell>
          <cell r="B3762" t="str">
            <v>Perfuratriz manual, torque máximo 83 n.m, potência 5 cv, com diâmetro máximo 4" - depreciação. af_06/2015</v>
          </cell>
          <cell r="C3762" t="str">
            <v>h</v>
          </cell>
          <cell r="D3762">
            <v>1.55</v>
          </cell>
        </row>
        <row r="3763">
          <cell r="A3763" t="str">
            <v>90622</v>
          </cell>
          <cell r="B3763" t="str">
            <v>Perfuratriz manual, torque máximo 83 n.m, potência 5 cv, com diâmetro máximo 4" - juros. af_06/2015</v>
          </cell>
          <cell r="C3763" t="str">
            <v>h</v>
          </cell>
          <cell r="D3763">
            <v>0.34</v>
          </cell>
        </row>
        <row r="3764">
          <cell r="A3764" t="str">
            <v>90623</v>
          </cell>
          <cell r="B3764" t="str">
            <v>Perfuratriz manual, torque máximo 83 n.m, potência 5 cv, com diâmetro máximo 4" - manutenção. af_06/2015</v>
          </cell>
          <cell r="C3764" t="str">
            <v>h</v>
          </cell>
          <cell r="D3764">
            <v>1.64</v>
          </cell>
        </row>
        <row r="3765">
          <cell r="A3765" t="str">
            <v>90624</v>
          </cell>
          <cell r="B3765" t="str">
            <v>Perfuratriz manual, torque máximo 83 n.m, potência 5 cv, com diâmetro máximo 4" - materiais na operação. af_06/2015</v>
          </cell>
          <cell r="C3765" t="str">
            <v>h</v>
          </cell>
          <cell r="D3765">
            <v>1.5</v>
          </cell>
        </row>
        <row r="3766">
          <cell r="A3766" t="str">
            <v>90625</v>
          </cell>
          <cell r="B3766" t="str">
            <v>Perfuratriz manual, torque máximo 83 n.m, potência 5 cv, com diâmetro máximo 4" - chp diurno. af_06/2015</v>
          </cell>
          <cell r="C3766" t="str">
            <v>chp</v>
          </cell>
          <cell r="D3766">
            <v>5.04</v>
          </cell>
        </row>
        <row r="3767">
          <cell r="A3767" t="str">
            <v>90626</v>
          </cell>
          <cell r="B3767" t="str">
            <v>Perfuratriz manual, torque máximo 83 n.m, potência 5 cv, com diâmetro máximo 4" - chi diurno. af_06/2015</v>
          </cell>
          <cell r="C3767" t="str">
            <v>chi</v>
          </cell>
          <cell r="D3767">
            <v>1.9</v>
          </cell>
        </row>
        <row r="3768">
          <cell r="A3768" t="str">
            <v>90627</v>
          </cell>
          <cell r="B3768" t="str">
            <v>Perfuratriz sobre esteira, torque máximo 600 kgf, peso médio 1000 kg, potência 20 hp, diâmetro máximo 10" - depreciação. af_06/2015</v>
          </cell>
          <cell r="C3768" t="str">
            <v>h</v>
          </cell>
          <cell r="D3768">
            <v>30.77</v>
          </cell>
        </row>
        <row r="3769">
          <cell r="A3769" t="str">
            <v>90628</v>
          </cell>
          <cell r="B3769" t="str">
            <v>Perfuratriz sobre esteira, torque máximo 600 kgf, peso médio 1000 kg, potência 20 hp, diâmetro máximo 10" - juros. af_06/2015</v>
          </cell>
          <cell r="C3769" t="str">
            <v>h</v>
          </cell>
          <cell r="D3769">
            <v>6.8</v>
          </cell>
        </row>
        <row r="3770">
          <cell r="A3770" t="str">
            <v>90629</v>
          </cell>
          <cell r="B3770" t="str">
            <v>Perfuratriz sobre esteira, torque máximo 600 kgf, peso médio 1000 kg, potência 20 hp, diâmetro máximo 10" - manutenção. af_06/2015</v>
          </cell>
          <cell r="C3770" t="str">
            <v>h</v>
          </cell>
          <cell r="D3770">
            <v>32.39</v>
          </cell>
        </row>
        <row r="3771">
          <cell r="A3771" t="str">
            <v>90630</v>
          </cell>
          <cell r="B3771" t="str">
            <v>Perfuratriz sobre esteira, torque máximo 600 kgf, peso médio 1000 kg, potência 20 hp, diâmetro máximo 10" - materiais na operação. af_06/2015</v>
          </cell>
          <cell r="C3771" t="str">
            <v>h</v>
          </cell>
          <cell r="D3771">
            <v>6.07</v>
          </cell>
        </row>
        <row r="3772">
          <cell r="A3772" t="str">
            <v>90631</v>
          </cell>
          <cell r="B3772" t="str">
            <v>Perfuratriz sobre esteira, torque máximo 600 kgf, peso médio 1000 kg, potência 20 hp, diâmetro máximo 10" - chp diurno. af_06/2015</v>
          </cell>
          <cell r="C3772" t="str">
            <v>chp</v>
          </cell>
          <cell r="D3772">
            <v>93.92</v>
          </cell>
        </row>
        <row r="3773">
          <cell r="A3773" t="str">
            <v>90632</v>
          </cell>
          <cell r="B3773" t="str">
            <v>Perfuratriz sobre esteira, torque máximo 600 kgf, peso médio 1000 kg, potência 20 hp, diâmetro máximo 10" - chi diurno. af_06/2015</v>
          </cell>
          <cell r="C3773" t="str">
            <v>chi</v>
          </cell>
          <cell r="D3773">
            <v>55.45</v>
          </cell>
        </row>
        <row r="3774">
          <cell r="A3774" t="str">
            <v>90633</v>
          </cell>
          <cell r="B3774" t="str">
            <v>Misturador duplo horizontal de alta turbulência, capacidade / volume 2 x 500 litros, motores elétricos mínimo 5 cv cada, para nata cimento, argamassa e outros - depreciação. af_06/2015</v>
          </cell>
          <cell r="C3774" t="str">
            <v>h</v>
          </cell>
          <cell r="D3774">
            <v>2.7</v>
          </cell>
        </row>
        <row r="3775">
          <cell r="A3775" t="str">
            <v>90634</v>
          </cell>
          <cell r="B3775" t="str">
            <v>Misturador duplo horizontal de alta turbulência, capacidade / volume 2 x 500 litros, motores elétricos mínimo 5 cv cada, para nata cimento, argamassa e outros - juros. af_06/2015</v>
          </cell>
          <cell r="C3775" t="str">
            <v>h</v>
          </cell>
          <cell r="D3775">
            <v>0.63</v>
          </cell>
        </row>
        <row r="3776">
          <cell r="A3776" t="str">
            <v>90635</v>
          </cell>
          <cell r="B3776" t="str">
            <v>Misturador duplo horizontal de alta turbulência, capacidade / volume 2 x 500 litros, motores elétricos mínimo 5 cv cada, para nata cimento, argamassa e outros - manutenção. af_06/2015</v>
          </cell>
          <cell r="C3776" t="str">
            <v>h</v>
          </cell>
          <cell r="D3776">
            <v>2.2400000000000002</v>
          </cell>
        </row>
        <row r="3777">
          <cell r="A3777" t="str">
            <v>90636</v>
          </cell>
          <cell r="B3777" t="str">
            <v>Misturador duplo horizontal de alta turbulência, capacidade / volume 2 x 500 litros, motores elétricos mínimo 5 cv cada, para nata cimento, argamassa e outros - materiais na operação. af_06/2015</v>
          </cell>
          <cell r="C3777" t="str">
            <v>h</v>
          </cell>
          <cell r="D3777">
            <v>3</v>
          </cell>
        </row>
        <row r="3778">
          <cell r="A3778" t="str">
            <v>90637</v>
          </cell>
          <cell r="B3778" t="str">
            <v>Misturador duplo horizontal de alta turbulência, capacidade / volume 2 x 500 litros, motores elétricos mínimo 5 cv cada, para nata cimento, argamassa e outros - chp diurno. af_06/2015</v>
          </cell>
          <cell r="C3778" t="str">
            <v>chp</v>
          </cell>
          <cell r="D3778">
            <v>8.58</v>
          </cell>
        </row>
        <row r="3779">
          <cell r="A3779" t="str">
            <v>90638</v>
          </cell>
          <cell r="B3779" t="str">
            <v>Misturador duplo horizontal de alta turbulência, capacidade / volume 2 x 500 litros, motores elétricos mínimo 5 cv cada, para nata cimento, argamassa e outros - chi diurno. af_06/2015</v>
          </cell>
          <cell r="C3779" t="str">
            <v>chi</v>
          </cell>
          <cell r="D3779">
            <v>3.33</v>
          </cell>
        </row>
        <row r="3780">
          <cell r="A3780" t="str">
            <v>90639</v>
          </cell>
          <cell r="B3780" t="str">
            <v>Bomba triplex, para injeção de nata de cimento, vazão máxima de 100 litros/minuto, pressão máxima de 70 bar - depreciação. af_06/2015</v>
          </cell>
          <cell r="C3780" t="str">
            <v>h</v>
          </cell>
          <cell r="D3780">
            <v>4.46</v>
          </cell>
        </row>
        <row r="3781">
          <cell r="A3781" t="str">
            <v>90640</v>
          </cell>
          <cell r="B3781" t="str">
            <v>Bomba triplex, para injeção de nata de cimento, vazão máxima de 100 litros/minuto, pressão máxima de 70 bar - juros. af_06/2015</v>
          </cell>
          <cell r="C3781" t="str">
            <v>h</v>
          </cell>
          <cell r="D3781">
            <v>1.27</v>
          </cell>
        </row>
        <row r="3782">
          <cell r="A3782" t="str">
            <v>90641</v>
          </cell>
          <cell r="B3782" t="str">
            <v>Bomba triplex, para injeção de nata de cimento, vazão máxima de 100 litros/minuto, pressão máxima de 70 bar - manutenção. af_06/2015</v>
          </cell>
          <cell r="C3782" t="str">
            <v>h</v>
          </cell>
          <cell r="D3782">
            <v>2.93</v>
          </cell>
        </row>
        <row r="3783">
          <cell r="A3783" t="str">
            <v>90642</v>
          </cell>
          <cell r="B3783" t="str">
            <v>Bomba triplex, para injeção de nata de cimento, vazão máxima de 100 litros/minuto, pressão máxima de 70 bar - materiais na operação. af_06/2015</v>
          </cell>
          <cell r="C3783" t="str">
            <v>h</v>
          </cell>
          <cell r="D3783">
            <v>5.29</v>
          </cell>
        </row>
        <row r="3784">
          <cell r="A3784" t="str">
            <v>90643</v>
          </cell>
          <cell r="B3784" t="str">
            <v>Bomba triplex, para injeção de nata de cimento, vazão máxima de 100 litros/minuto, pressão máxima de 70 bar - chp diurno. af_06/2015</v>
          </cell>
          <cell r="C3784" t="str">
            <v>chp</v>
          </cell>
          <cell r="D3784">
            <v>13.97</v>
          </cell>
        </row>
        <row r="3785">
          <cell r="A3785" t="str">
            <v>90644</v>
          </cell>
          <cell r="B3785" t="str">
            <v>Bomba triplex, para injeção de nata de cimento, vazão máxima de 100 litros/minuto, pressão máxima de 70 bar - chi diurno. af_06/2015</v>
          </cell>
          <cell r="C3785" t="str">
            <v>chi</v>
          </cell>
          <cell r="D3785">
            <v>5.73</v>
          </cell>
        </row>
        <row r="3786">
          <cell r="A3786" t="str">
            <v>90646</v>
          </cell>
          <cell r="B3786" t="str">
            <v>Bomba centrífuga monoestágio com motor elétrico monofásico, potência 15 hp, diâmetro do rotor 173 mm, hm/q = 30 mca / 90 m³/h a 45 mca / 55 m³/h - depreciação. af_06/2015</v>
          </cell>
          <cell r="C3786" t="str">
            <v>h</v>
          </cell>
          <cell r="D3786">
            <v>0.46</v>
          </cell>
        </row>
        <row r="3787">
          <cell r="A3787" t="str">
            <v>90647</v>
          </cell>
          <cell r="B3787" t="str">
            <v>Bomba centrífuga monoestágio com motor elétrico monofásico, potência 15 hp, diâmetro do rotor 173 mm, hm/q = 30 mca / 90 m³/h a 45 mca / 55 m³/h - juros. af_06/2015</v>
          </cell>
          <cell r="C3787" t="str">
            <v>h</v>
          </cell>
          <cell r="D3787">
            <v>0.13</v>
          </cell>
        </row>
        <row r="3788">
          <cell r="A3788" t="str">
            <v>90648</v>
          </cell>
          <cell r="B3788" t="str">
            <v>Bomba centrífuga monoestágio com motor elétrico monofásico, potência 15 hp, diâmetro do rotor 173 mm, hm/q = 30 mca / 90 m³/h a 45 mca / 55 m³/h - manutenção. af_06/2015</v>
          </cell>
          <cell r="C3788" t="str">
            <v>h</v>
          </cell>
          <cell r="D3788">
            <v>0.3</v>
          </cell>
        </row>
        <row r="3789">
          <cell r="A3789" t="str">
            <v>90649</v>
          </cell>
          <cell r="B3789" t="str">
            <v>Bomba centrífuga monoestágio com motor elétrico monofásico, potência 15 hp, diâmetro do rotor 173 mm, hm/q = 30 mca / 90 m³/h a 45 mca / 55 m³/h - materiais na operação. af_06/2015</v>
          </cell>
          <cell r="C3789" t="str">
            <v>h</v>
          </cell>
          <cell r="D3789">
            <v>5.61</v>
          </cell>
        </row>
        <row r="3790">
          <cell r="A3790" t="str">
            <v>90650</v>
          </cell>
          <cell r="B3790" t="str">
            <v>Bomba centrífuga monoestágio com motor elétrico monofásico, potência 15 hp, diâmetro do rotor 173 mm, hm/q = 30 mca / 90 m³/h a 45 mca / 55 m³/h - chp diurno. af_06/2015</v>
          </cell>
          <cell r="C3790" t="str">
            <v>chp</v>
          </cell>
          <cell r="D3790">
            <v>6.5</v>
          </cell>
        </row>
        <row r="3791">
          <cell r="A3791" t="str">
            <v>90651</v>
          </cell>
          <cell r="B3791" t="str">
            <v>Bomba centrífuga monoestágio com motor elétrico monofásico, potência 15 hp, diâmetro do rotor 173 mm, hm/q = 30 mca / 90 m³/h a 45 mca / 55 m³/h - chi diurno. af_06/2015</v>
          </cell>
          <cell r="C3791" t="str">
            <v>chi</v>
          </cell>
          <cell r="D3791">
            <v>0.59</v>
          </cell>
        </row>
        <row r="3792">
          <cell r="A3792" t="str">
            <v>90652</v>
          </cell>
          <cell r="B3792" t="str">
            <v>Bomba de projeção de concreto seco, potência 10 cv, vazão 3 m³/h - depreciação. af_06/2015</v>
          </cell>
          <cell r="C3792" t="str">
            <v>h</v>
          </cell>
          <cell r="D3792">
            <v>2.9</v>
          </cell>
        </row>
        <row r="3793">
          <cell r="A3793" t="str">
            <v>90653</v>
          </cell>
          <cell r="B3793" t="str">
            <v>Bomba de projeção de concreto seco, potência 10 cv, vazão 3 m³/h - juros. af_06/2015</v>
          </cell>
          <cell r="C3793" t="str">
            <v>h</v>
          </cell>
          <cell r="D3793">
            <v>0.82</v>
          </cell>
        </row>
        <row r="3794">
          <cell r="A3794" t="str">
            <v>90654</v>
          </cell>
          <cell r="B3794" t="str">
            <v>Bomba de projeção de concreto seco, potência 10 cv, vazão 3 m³/h - manutenção. af_06/2015</v>
          </cell>
          <cell r="C3794" t="str">
            <v>h</v>
          </cell>
          <cell r="D3794">
            <v>1.91</v>
          </cell>
        </row>
        <row r="3795">
          <cell r="A3795" t="str">
            <v>90655</v>
          </cell>
          <cell r="B3795" t="str">
            <v>Bomba de projeção de concreto seco, potência 10 cv, vazão 3 m³/h - materiais na operação. af_06/2015</v>
          </cell>
          <cell r="C3795" t="str">
            <v>h</v>
          </cell>
          <cell r="D3795">
            <v>3.69</v>
          </cell>
        </row>
        <row r="3796">
          <cell r="A3796" t="str">
            <v>90656</v>
          </cell>
          <cell r="B3796" t="str">
            <v>Bomba de projeção de concreto seco, potência 10 cv, vazão 3 m³/h - chp diurno. af_06/2015</v>
          </cell>
          <cell r="C3796" t="str">
            <v>chp</v>
          </cell>
          <cell r="D3796">
            <v>9.34</v>
          </cell>
        </row>
        <row r="3797">
          <cell r="A3797" t="str">
            <v>90657</v>
          </cell>
          <cell r="B3797" t="str">
            <v>Bomba de projeção de concreto seco, potência 10 cv, vazão 3 m³/h - chi diurno. af_06/2015</v>
          </cell>
          <cell r="C3797" t="str">
            <v>chi</v>
          </cell>
          <cell r="D3797">
            <v>3.73</v>
          </cell>
        </row>
        <row r="3798">
          <cell r="A3798" t="str">
            <v>90658</v>
          </cell>
          <cell r="B3798" t="str">
            <v>Bomba de projeção de concreto seco, potência 10 cv, vazão 6 m³/h - depreciação. af_06/2015</v>
          </cell>
          <cell r="C3798" t="str">
            <v>h</v>
          </cell>
          <cell r="D3798">
            <v>3.11</v>
          </cell>
        </row>
        <row r="3799">
          <cell r="A3799" t="str">
            <v>90659</v>
          </cell>
          <cell r="B3799" t="str">
            <v>Bomba de projeção de concreto seco, potência 10 cv, vazão 6 m³/h - juros. af_06/2015</v>
          </cell>
          <cell r="C3799" t="str">
            <v>h</v>
          </cell>
          <cell r="D3799">
            <v>0.88</v>
          </cell>
        </row>
        <row r="3800">
          <cell r="A3800" t="str">
            <v>90660</v>
          </cell>
          <cell r="B3800" t="str">
            <v>Bomba de projeção de concreto seco, potência 10 cv, vazão 6 m³/h - manutenção. af_06/2015</v>
          </cell>
          <cell r="C3800" t="str">
            <v>h</v>
          </cell>
          <cell r="D3800">
            <v>2.0499999999999998</v>
          </cell>
        </row>
        <row r="3801">
          <cell r="A3801" t="str">
            <v>90661</v>
          </cell>
          <cell r="B3801" t="str">
            <v>Bomba de projeção de concreto seco, potência 10 cv, vazão 6 m³/h - materiais na operação. af_06/2015</v>
          </cell>
          <cell r="C3801" t="str">
            <v>h</v>
          </cell>
          <cell r="D3801">
            <v>3.69</v>
          </cell>
        </row>
        <row r="3802">
          <cell r="A3802" t="str">
            <v>90662</v>
          </cell>
          <cell r="B3802" t="str">
            <v>Bomba de projeção de concreto seco, potência 10 cv, vazão 6 m³/h - chp diurno. af_06/2015</v>
          </cell>
          <cell r="C3802" t="str">
            <v>chp</v>
          </cell>
          <cell r="D3802">
            <v>9.74</v>
          </cell>
        </row>
        <row r="3803">
          <cell r="A3803" t="str">
            <v>90663</v>
          </cell>
          <cell r="B3803" t="str">
            <v>Bomba de projeção de concreto seco, potência 10 cv, vazão 6 m³/h - chi diurno. af_06/2015</v>
          </cell>
          <cell r="C3803" t="str">
            <v>chi</v>
          </cell>
          <cell r="D3803">
            <v>4</v>
          </cell>
        </row>
        <row r="3804">
          <cell r="A3804" t="str">
            <v>90664</v>
          </cell>
          <cell r="B3804" t="str">
            <v>Projetor pneumático de argamassa para chapisco e reboco com recipiente acoplado, tipo canequinha, com compressor de ar rebocável vazão 89 pcm e motor diesel de 20 cv - depreciação. af_06/2015</v>
          </cell>
          <cell r="C3804" t="str">
            <v>h</v>
          </cell>
          <cell r="D3804">
            <v>2.74</v>
          </cell>
        </row>
        <row r="3805">
          <cell r="A3805" t="str">
            <v>90665</v>
          </cell>
          <cell r="B3805" t="str">
            <v>Projetor pneumático de argamassa para chapisco e reboco com recipiente acoplado, tipo canequinha, com compressor de ar rebocável vazão 89 pcm e motor diesel de 20 cv - juros. af_06/2015</v>
          </cell>
          <cell r="C3805" t="str">
            <v>h</v>
          </cell>
          <cell r="D3805">
            <v>0.64</v>
          </cell>
        </row>
        <row r="3806">
          <cell r="A3806" t="str">
            <v>90666</v>
          </cell>
          <cell r="B3806" t="str">
            <v>Projetor pneumático de argamassa para chapisco e reboco com recipiente acoplado, tipo canequinha, com compressor de ar rebocável vazão 89 pcm e motor diesel de 20 cv - manutenção. af_06/2015</v>
          </cell>
          <cell r="C3806" t="str">
            <v>h</v>
          </cell>
          <cell r="D3806">
            <v>2.2799999999999998</v>
          </cell>
        </row>
        <row r="3807">
          <cell r="A3807" t="str">
            <v>90667</v>
          </cell>
          <cell r="B3807" t="str">
            <v>Projetor pneumático de argamassa para chapisco e reboco com recipiente acoplado, tipo canequinha, com compressor de ar rebocável vazão 89 pcm e motor diesel de 20 cv - materiais na operação. af_06/2015</v>
          </cell>
          <cell r="C3807" t="str">
            <v>h</v>
          </cell>
          <cell r="D3807">
            <v>40.9</v>
          </cell>
        </row>
        <row r="3808">
          <cell r="A3808" t="str">
            <v>90668</v>
          </cell>
          <cell r="B3808" t="str">
            <v>Projetor pneumático de argamassa para chapisco e reboco com recipiente acoplado, tipo canequinha, com compressor de ar rebocável vazão 89 pcm e motor diesel de 20 cv - chp diurno. af_06/2015</v>
          </cell>
          <cell r="C3808" t="str">
            <v>chp</v>
          </cell>
          <cell r="D3808">
            <v>46.57</v>
          </cell>
        </row>
        <row r="3809">
          <cell r="A3809" t="str">
            <v>90669</v>
          </cell>
          <cell r="B3809" t="str">
            <v>Projetor pneumático de argamassa para chapisco e reboco com recipiente acoplado, tipo canequinha, com compressor de ar rebocável vazão 89 pcm e motor diesel de 20 cv - chi diurno. af_06/2015</v>
          </cell>
          <cell r="C3809" t="str">
            <v>chi</v>
          </cell>
          <cell r="D3809">
            <v>3.38</v>
          </cell>
        </row>
        <row r="3810">
          <cell r="A3810" t="str">
            <v>90670</v>
          </cell>
          <cell r="B3810" t="str">
            <v>Perfuratriz com torre metálica para execução de estaca hélice contínua, profundidade máxima de 30 m, diâmetro máximo de 800 mm, potência instalada de 268 hp, mesa rotativa com torque máximo de 170 knm - depreciação. af_06/2015</v>
          </cell>
          <cell r="C3810" t="str">
            <v>h</v>
          </cell>
          <cell r="D3810">
            <v>141.24</v>
          </cell>
        </row>
        <row r="3811">
          <cell r="A3811" t="str">
            <v>90671</v>
          </cell>
          <cell r="B3811" t="str">
            <v>Perfuratriz com torre metálica para execução de estaca hélice contínua, profundidade máxima de 30 m, diâmetro máximo de 800 mm, potência instalada de 268 hp, mesa rotativa com torque máximo de 170 knm - juros. af_06/2015</v>
          </cell>
          <cell r="C3811" t="str">
            <v>h</v>
          </cell>
          <cell r="D3811">
            <v>31.21</v>
          </cell>
        </row>
        <row r="3812">
          <cell r="A3812" t="str">
            <v>90672</v>
          </cell>
          <cell r="B3812" t="str">
            <v>Perfuratriz com torre metálica para execução de estaca hélice contínua, profundidade máxima de 30 m, diâmetro máximo de 800 mm, potência instalada de 268 hp, mesa rotativa com torque máximo de 170 knm - manutenção. af_06/2015</v>
          </cell>
          <cell r="C3812" t="str">
            <v>h</v>
          </cell>
          <cell r="D3812">
            <v>148.65</v>
          </cell>
        </row>
        <row r="3813">
          <cell r="A3813" t="str">
            <v>90673</v>
          </cell>
          <cell r="B3813" t="str">
            <v>Perfuratriz com torre metálica para execução de estaca hélice contínua, profundidade máxima de 30 m, diâmetro máximo de 800 mm, potência instalada de 268 hp, mesa rotativa com torque máximo de 170 knm - materiais na operação. af_06/2015</v>
          </cell>
          <cell r="C3813" t="str">
            <v>h</v>
          </cell>
          <cell r="D3813">
            <v>130.76</v>
          </cell>
        </row>
        <row r="3814">
          <cell r="A3814" t="str">
            <v>90674</v>
          </cell>
          <cell r="B3814" t="str">
            <v>Perfuratriz com torre metálica para execução de estaca hélice contínua, profundidade máxima de 30 m, diâmetro máximo de 800 mm, potência instalada de 268 hp, mesa rotativa com torque máximo de 170 knm - chp diurno. af_06/2015</v>
          </cell>
          <cell r="C3814" t="str">
            <v>chp</v>
          </cell>
          <cell r="D3814">
            <v>469.76</v>
          </cell>
        </row>
        <row r="3815">
          <cell r="A3815" t="str">
            <v>90675</v>
          </cell>
          <cell r="B3815" t="str">
            <v>Perfuratriz com torre metálica para execução de estaca hélice contínua, profundidade máxima de 30 m, diâmetro máximo de 800 mm, potência instalada de 268 hp, mesa rotativa com torque máximo de 170 knm - chi diurno. af_06/2015</v>
          </cell>
          <cell r="C3815" t="str">
            <v>chi</v>
          </cell>
          <cell r="D3815">
            <v>190.33</v>
          </cell>
        </row>
        <row r="3816">
          <cell r="A3816" t="str">
            <v>90676</v>
          </cell>
          <cell r="B3816" t="str">
            <v>Perfuratriz hidráulica sobre caminhão com trado curto acoplado, profundidade máxima de 20 m, diâmetro máximo de 1500 mm, potência instalada de 137 hp, mesa rotativa com torque máximo de 30 knm - depreciação. af_06/2015</v>
          </cell>
          <cell r="C3816" t="str">
            <v>h</v>
          </cell>
          <cell r="D3816">
            <v>69.040000000000006</v>
          </cell>
        </row>
        <row r="3817">
          <cell r="A3817" t="str">
            <v>90677</v>
          </cell>
          <cell r="B3817" t="str">
            <v>Perfuratriz hidráulica sobre caminhão com trado curto acoplado, profundidade máxima de 20 m, diâmetro máximo de 1500 mm, potência instalada de 137 hp, mesa rotativa com torque máximo de 30 knm - juros. af_06/2015</v>
          </cell>
          <cell r="C3817" t="str">
            <v>h</v>
          </cell>
          <cell r="D3817">
            <v>15.25</v>
          </cell>
        </row>
        <row r="3818">
          <cell r="A3818" t="str">
            <v>90678</v>
          </cell>
          <cell r="B3818" t="str">
            <v>Perfuratriz hidráulica sobre caminhão com trado curto acoplado, profundidade máxima de 20 m, diâmetro máximo de 1500 mm, potência instalada de 137 hp, mesa rotativa com torque máximo de 30 knm - manutenção. af_06/2015</v>
          </cell>
          <cell r="C3818" t="str">
            <v>h</v>
          </cell>
          <cell r="D3818">
            <v>72.66</v>
          </cell>
        </row>
        <row r="3819">
          <cell r="A3819" t="str">
            <v>90679</v>
          </cell>
          <cell r="B3819" t="str">
            <v>Perfuratriz hidráulica sobre caminhão com trado curto acoplado, profundidade máxima de 20 m, diâmetro máximo de 1500 mm, potência instalada de 137 hp, mesa rotativa com torque máximo de 30 knm - materiais na operação. af_06/2015</v>
          </cell>
          <cell r="C3819" t="str">
            <v>h</v>
          </cell>
          <cell r="D3819">
            <v>66.83</v>
          </cell>
        </row>
        <row r="3820">
          <cell r="A3820" t="str">
            <v>90680</v>
          </cell>
          <cell r="B3820" t="str">
            <v>Perfuratriz hidráulica sobre caminhão com trado curto acoplado, profundidade máxima de 20 m, diâmetro máximo de 1500 mm, potência instalada de 137 hp, mesa rotativa com torque máximo de 30 knm - chp diurno. af_06/2015</v>
          </cell>
          <cell r="C3820" t="str">
            <v>chp</v>
          </cell>
          <cell r="D3820">
            <v>244.83</v>
          </cell>
        </row>
        <row r="3821">
          <cell r="A3821" t="str">
            <v>90681</v>
          </cell>
          <cell r="B3821" t="str">
            <v>Perfuratriz hidráulica sobre caminhão com trado curto acoplado, profundidade máxima de 20 m, diâmetro máximo de 1500 mm, potência instalada de 137 hp, mesa rotativa com torque máximo de 30 knm - chi diurno. af_06/2015</v>
          </cell>
          <cell r="C3821" t="str">
            <v>chi</v>
          </cell>
          <cell r="D3821">
            <v>105.32</v>
          </cell>
        </row>
        <row r="3822">
          <cell r="A3822" t="str">
            <v>90682</v>
          </cell>
          <cell r="B3822" t="str">
            <v>Manipulador telescópico, potência de 85 hp, capacidade de carga de 3.500 kg, altura máxima de elevação de 12,3 m - depreciação. af_06/2015</v>
          </cell>
          <cell r="C3822" t="str">
            <v>h</v>
          </cell>
          <cell r="D3822">
            <v>24.32</v>
          </cell>
        </row>
        <row r="3823">
          <cell r="A3823" t="str">
            <v>90683</v>
          </cell>
          <cell r="B3823" t="str">
            <v>Manipulador telescópico, potência de 85 hp, capacidade de carga de 3.500 kg, altura máxima de elevação de 12,3 m - juros. af_06/2015</v>
          </cell>
          <cell r="C3823" t="str">
            <v>h</v>
          </cell>
          <cell r="D3823">
            <v>5.47</v>
          </cell>
        </row>
        <row r="3824">
          <cell r="A3824" t="str">
            <v>90684</v>
          </cell>
          <cell r="B3824" t="str">
            <v>Manipulador telescópico, potência de 85 hp, capacidade de carga de 3.500 kg, altura máxima de elevação de 12,3 m - manutenção. af_06/2015</v>
          </cell>
          <cell r="C3824" t="str">
            <v>h</v>
          </cell>
          <cell r="D3824">
            <v>26.6</v>
          </cell>
        </row>
        <row r="3825">
          <cell r="A3825" t="str">
            <v>90685</v>
          </cell>
          <cell r="B3825" t="str">
            <v>Manipulador telescópico, potência de 85 hp, capacidade de carga de 3.500 kg, altura máxima de elevação de 12,3 m - materiais na operação. af_06/2015</v>
          </cell>
          <cell r="C3825" t="str">
            <v>h</v>
          </cell>
          <cell r="D3825">
            <v>41.46</v>
          </cell>
        </row>
        <row r="3826">
          <cell r="A3826" t="str">
            <v>90686</v>
          </cell>
          <cell r="B3826" t="str">
            <v>Manipulador telescópico, potência de 85 hp, capacidade de carga de 3.500 kg, altura máxima de elevação de 12,3 m - chp diurno. af_06/2015</v>
          </cell>
          <cell r="C3826" t="str">
            <v>chp</v>
          </cell>
          <cell r="D3826">
            <v>117.46</v>
          </cell>
        </row>
        <row r="3827">
          <cell r="A3827" t="str">
            <v>90687</v>
          </cell>
          <cell r="B3827" t="str">
            <v>Manipulador telescópico, potência de 85 hp, capacidade de carga de 3.500 kg, altura máxima de elevação de 12,3 m - chi diurno. af_06/2015</v>
          </cell>
          <cell r="C3827" t="str">
            <v>chi</v>
          </cell>
          <cell r="D3827">
            <v>49.4</v>
          </cell>
        </row>
        <row r="3828">
          <cell r="A3828" t="str">
            <v>90688</v>
          </cell>
          <cell r="B3828" t="str">
            <v>Minicarregadeira sobre rodas, potência líquida de 47 hp, capacidade nominal de operação de 646 kg - depreciação. af_06/2015</v>
          </cell>
          <cell r="C3828" t="str">
            <v>h</v>
          </cell>
          <cell r="D3828">
            <v>7.68</v>
          </cell>
        </row>
        <row r="3829">
          <cell r="A3829" t="str">
            <v>90689</v>
          </cell>
          <cell r="B3829" t="str">
            <v>Minicarregadeira sobre rodas, potência líquida de 47 hp, capacidade nominal de operação de 646 kg - juros. af_06/2015</v>
          </cell>
          <cell r="C3829" t="str">
            <v>h</v>
          </cell>
          <cell r="D3829">
            <v>1.72</v>
          </cell>
        </row>
        <row r="3830">
          <cell r="A3830" t="str">
            <v>90690</v>
          </cell>
          <cell r="B3830" t="str">
            <v>Minicarregadeira sobre rodas, potência líquida de 47 hp, capacidade nominal de operação de 646 kg - manutenção. af_06/2015</v>
          </cell>
          <cell r="C3830" t="str">
            <v>h</v>
          </cell>
          <cell r="D3830">
            <v>8.4</v>
          </cell>
        </row>
        <row r="3831">
          <cell r="A3831" t="str">
            <v>90691</v>
          </cell>
          <cell r="B3831" t="str">
            <v>Minicarregadeira sobre rodas, potência líquida de 47 hp, capacidade nominal de operação de 646 kg - materiais na operação. af_06/2015</v>
          </cell>
          <cell r="C3831" t="str">
            <v>h</v>
          </cell>
          <cell r="D3831">
            <v>22.92</v>
          </cell>
        </row>
        <row r="3832">
          <cell r="A3832" t="str">
            <v>90692</v>
          </cell>
          <cell r="B3832" t="str">
            <v>Minicarregadeira sobre rodas, potência líquida de 47 hp, capacidade nominal de operação de 646 kg - chp diurno. af_06/2015</v>
          </cell>
          <cell r="C3832" t="str">
            <v>chp</v>
          </cell>
          <cell r="D3832">
            <v>60.34</v>
          </cell>
        </row>
        <row r="3833">
          <cell r="A3833" t="str">
            <v>90693</v>
          </cell>
          <cell r="B3833" t="str">
            <v>Minicarregadeira sobre rodas, potência líquida de 47 hp, capacidade nominal de operação de 646 kg - chi diurno. af_06/2015</v>
          </cell>
          <cell r="C3833" t="str">
            <v>chi</v>
          </cell>
          <cell r="D3833">
            <v>29.01</v>
          </cell>
        </row>
        <row r="3834">
          <cell r="A3834" t="str">
            <v>90694</v>
          </cell>
          <cell r="B3834" t="str">
            <v>Tubo de pvc para rede coletora de esgoto de parede maciça, dn 100 mm, junta elástica, instalado em local com nível baixo de interferências - fornecimento e assentamento. af_06/2015</v>
          </cell>
          <cell r="C3834" t="str">
            <v>m</v>
          </cell>
          <cell r="D3834">
            <v>16.53</v>
          </cell>
        </row>
        <row r="3835">
          <cell r="A3835" t="str">
            <v>90695</v>
          </cell>
          <cell r="B3835" t="str">
            <v>Tubo de pvc para rede coletora de esgoto de parede maciça, dn 150 mm, junta elástica, instalado em local com nível baixo de interferências - fornecimento e assentamento. af_06/2015</v>
          </cell>
          <cell r="C3835" t="str">
            <v>m</v>
          </cell>
          <cell r="D3835">
            <v>33.229999999999997</v>
          </cell>
        </row>
        <row r="3836">
          <cell r="A3836" t="str">
            <v>90696</v>
          </cell>
          <cell r="B3836" t="str">
            <v>Tubo de pvc para rede coletora de esgoto de parede maciça, dn 200 mm, junta elástica, instalado em local com nível baixo de interferências - fornecimento e assentamento. af_06/2015</v>
          </cell>
          <cell r="C3836" t="str">
            <v>m</v>
          </cell>
          <cell r="D3836">
            <v>50.13</v>
          </cell>
        </row>
        <row r="3837">
          <cell r="A3837" t="str">
            <v>90697</v>
          </cell>
          <cell r="B3837" t="str">
            <v>Tubo de pvc para rede coletora de esgoto de parede maciça, dn 250 mm, junta elástica, instalado em local com nível baixo de interferências - fornecimento e assentamento. af_06/2015</v>
          </cell>
          <cell r="C3837" t="str">
            <v>m</v>
          </cell>
          <cell r="D3837">
            <v>84.29</v>
          </cell>
        </row>
        <row r="3838">
          <cell r="A3838" t="str">
            <v>90698</v>
          </cell>
          <cell r="B3838" t="str">
            <v>Tubo de pvc para rede coletora de esgoto de parede maciça, dn 300 mm, junta elástica, instalado em local com nível baixo de interferências - fornecimento e assentamento. af_06/2015</v>
          </cell>
          <cell r="C3838" t="str">
            <v>m</v>
          </cell>
          <cell r="D3838">
            <v>130.18</v>
          </cell>
        </row>
        <row r="3839">
          <cell r="A3839" t="str">
            <v>90699</v>
          </cell>
          <cell r="B3839" t="str">
            <v>Tubo de pvc para rede coletora de esgoto de parede maciça, dn 350 mm, junta elástica, instalado em local com nível baixo de interferências - fornecimento e assentamento. af_06/2015</v>
          </cell>
          <cell r="C3839" t="str">
            <v>m</v>
          </cell>
          <cell r="D3839">
            <v>167.48</v>
          </cell>
        </row>
        <row r="3840">
          <cell r="A3840" t="str">
            <v>90700</v>
          </cell>
          <cell r="B3840" t="str">
            <v>Tubo de pvc para rede coletora de esgoto de parede maciça, dn 400 mm, junta elástica, instalado em local com nível baixo de interferências - fornecimento e assentamento. af_06/2015</v>
          </cell>
          <cell r="C3840" t="str">
            <v>m</v>
          </cell>
          <cell r="D3840">
            <v>218.44</v>
          </cell>
        </row>
        <row r="3841">
          <cell r="A3841" t="str">
            <v>90709</v>
          </cell>
          <cell r="B3841" t="str">
            <v>Tubo de pvc para rede coletora de esgoto de parede maciça, dn 100 mm, junta elástica, instalado em local com nível alto de interferências - fornecimento e assentamento. af_06/2015</v>
          </cell>
          <cell r="C3841" t="str">
            <v>m</v>
          </cell>
          <cell r="D3841">
            <v>17.93</v>
          </cell>
        </row>
        <row r="3842">
          <cell r="A3842" t="str">
            <v>90710</v>
          </cell>
          <cell r="B3842" t="str">
            <v>Tubo de pvc para rede coletora de esgoto de parede maciça, dn 150 mm, junta elástica, instalado em local com nível alto de interferências - fornecimento e assentamento. af_06/2015</v>
          </cell>
          <cell r="C3842" t="str">
            <v>m</v>
          </cell>
          <cell r="D3842">
            <v>34.65</v>
          </cell>
        </row>
        <row r="3843">
          <cell r="A3843" t="str">
            <v>90711</v>
          </cell>
          <cell r="B3843" t="str">
            <v>Tubo de pvc para rede coletora de esgoto de parede maciça, dn 200 mm, junta elástica, instalado em local com nível alto de interferências - fornecimento e assentamento. af_06/2015</v>
          </cell>
          <cell r="C3843" t="str">
            <v>m</v>
          </cell>
          <cell r="D3843">
            <v>51.53</v>
          </cell>
        </row>
        <row r="3844">
          <cell r="A3844" t="str">
            <v>90712</v>
          </cell>
          <cell r="B3844" t="str">
            <v>Tubo de pvc para rede coletora de esgoto de parede maciça, dn 250 mm, junta elástica, instalado em local com nível alto de interferências - fornecimento e assentamento. af_06/2015</v>
          </cell>
          <cell r="C3844" t="str">
            <v>m</v>
          </cell>
          <cell r="D3844">
            <v>85.68</v>
          </cell>
        </row>
        <row r="3845">
          <cell r="A3845" t="str">
            <v>90713</v>
          </cell>
          <cell r="B3845" t="str">
            <v>Tubo de pvc para rede coletora de esgoto de parede maciça, dn 300 mm, junta elástica, instalado em local com nível alto de interferências - fornecimento e assentamento. af_06/2015</v>
          </cell>
          <cell r="C3845" t="str">
            <v>m</v>
          </cell>
          <cell r="D3845">
            <v>131.6</v>
          </cell>
        </row>
        <row r="3846">
          <cell r="A3846" t="str">
            <v>90714</v>
          </cell>
          <cell r="B3846" t="str">
            <v>Tubo de pvc para rede coletora de esgoto de parede maciça, dn 350 mm, junta elástica, instalado em local com nível alto de interferências - fornecimento e assentamento. af_06/2015</v>
          </cell>
          <cell r="C3846" t="str">
            <v>m</v>
          </cell>
          <cell r="D3846">
            <v>168.87</v>
          </cell>
        </row>
        <row r="3847">
          <cell r="A3847" t="str">
            <v>90715</v>
          </cell>
          <cell r="B3847" t="str">
            <v>Tubo de pvc para rede coletora de esgoto de parede maciça, dn 400 mm, junta elástica, instalado em local com nível alto de interferências - fornecimento e assentamento. af_06/2015</v>
          </cell>
          <cell r="C3847" t="str">
            <v>m</v>
          </cell>
          <cell r="D3847">
            <v>221.75</v>
          </cell>
        </row>
        <row r="3848">
          <cell r="A3848" t="str">
            <v>90724</v>
          </cell>
          <cell r="B3848" t="str">
            <v>Junta argamassada entre tubo dn 100 mm e o poço de visita/ caixa de concreto ou alvenaria em redes de esgoto. af_06/2015</v>
          </cell>
          <cell r="C3848" t="str">
            <v>un</v>
          </cell>
          <cell r="D3848">
            <v>16.45</v>
          </cell>
        </row>
        <row r="3849">
          <cell r="A3849" t="str">
            <v>90725</v>
          </cell>
          <cell r="B3849" t="str">
            <v>Junta argamassada entre tubo dn 150 mm e o poço de visita/ caixa de concreto ou alvenaria em redes de esgoto. af_06/2015</v>
          </cell>
          <cell r="C3849" t="str">
            <v>un</v>
          </cell>
          <cell r="D3849">
            <v>20.309999999999999</v>
          </cell>
        </row>
        <row r="3850">
          <cell r="A3850" t="str">
            <v>90726</v>
          </cell>
          <cell r="B3850" t="str">
            <v>Junta argamassada entre tubo dn 200 mm e o poço/ caixa de concreto ou alvenaria em redes de esgoto. af_06/2015</v>
          </cell>
          <cell r="C3850" t="str">
            <v>un</v>
          </cell>
          <cell r="D3850">
            <v>24.18</v>
          </cell>
        </row>
        <row r="3851">
          <cell r="A3851" t="str">
            <v>90727</v>
          </cell>
          <cell r="B3851" t="str">
            <v>Junta argamassada entre tubo dn 250 mm e o poço de visita/ caixa de concreto ou alvenaria em redes de esgoto. af_06/2015</v>
          </cell>
          <cell r="C3851" t="str">
            <v>un</v>
          </cell>
          <cell r="D3851">
            <v>28.04</v>
          </cell>
        </row>
        <row r="3852">
          <cell r="A3852" t="str">
            <v>90728</v>
          </cell>
          <cell r="B3852" t="str">
            <v>Junta argamassada entre tubo dn 300 mm e o poço de visita/ caixa de concreto ou alvenaria em redes de esgoto. af_06/2015</v>
          </cell>
          <cell r="C3852" t="str">
            <v>un</v>
          </cell>
          <cell r="D3852">
            <v>31.91</v>
          </cell>
        </row>
        <row r="3853">
          <cell r="A3853" t="str">
            <v>90729</v>
          </cell>
          <cell r="B3853" t="str">
            <v>Junta argamassada entre tubo dn 350 mm e o poço de visita/ caixa de concreto ou alvenaria em redes de esgoto. af_06/2015</v>
          </cell>
          <cell r="C3853" t="str">
            <v>un</v>
          </cell>
          <cell r="D3853">
            <v>35.770000000000003</v>
          </cell>
        </row>
        <row r="3854">
          <cell r="A3854" t="str">
            <v>90730</v>
          </cell>
          <cell r="B3854" t="str">
            <v>Junta argamassada entre tubo dn 400 mm e o poço de visita/ caixa de concreto ou alvenaria em redes de esgoto. af_06/2015</v>
          </cell>
          <cell r="C3854" t="str">
            <v>un</v>
          </cell>
          <cell r="D3854">
            <v>39.68</v>
          </cell>
        </row>
        <row r="3855">
          <cell r="A3855" t="str">
            <v>90731</v>
          </cell>
          <cell r="B3855" t="str">
            <v>Junta argamassada entre tubo dn 450 mm e o poço de visita/ caixa de concreto ou alvenaria em redes de esgoto. af_06/2015</v>
          </cell>
          <cell r="C3855" t="str">
            <v>un</v>
          </cell>
          <cell r="D3855">
            <v>43.54</v>
          </cell>
        </row>
        <row r="3856">
          <cell r="A3856" t="str">
            <v>90732</v>
          </cell>
          <cell r="B3856" t="str">
            <v>Junta argamassada entre tubo dn 600 mm e o poço de visita/ caixa de concreto ou alvenaria em redes de esgoto. af_06/2015</v>
          </cell>
          <cell r="C3856" t="str">
            <v>un</v>
          </cell>
          <cell r="D3856">
            <v>55.17</v>
          </cell>
        </row>
        <row r="3857">
          <cell r="A3857" t="str">
            <v>90733</v>
          </cell>
          <cell r="B3857" t="str">
            <v>Assentamento de tubo de pvc para rede coletora de esgoto de parede maciça, dn 100 mm, junta elástica, instalado em local com nível baixo de interferências (não inclui fornecimento). af_06/2015</v>
          </cell>
          <cell r="C3857" t="str">
            <v>m</v>
          </cell>
          <cell r="D3857">
            <v>1.77</v>
          </cell>
        </row>
        <row r="3858">
          <cell r="A3858" t="str">
            <v>90734</v>
          </cell>
          <cell r="B3858" t="str">
            <v>Assentamento de tubo de pvc para rede coletora de esgoto de parede maciça, dn 150 mm, junta elástica, instalado em local com nível baixo de interferências (não inclui fornecimento). af_06/2015</v>
          </cell>
          <cell r="C3858" t="str">
            <v>m</v>
          </cell>
          <cell r="D3858">
            <v>2.16</v>
          </cell>
        </row>
        <row r="3859">
          <cell r="A3859" t="str">
            <v>90735</v>
          </cell>
          <cell r="B3859" t="str">
            <v>Assentamento de tubo de pvc para rede coletora de esgoto de parede maciça, dn 200 mm, junta elástica, instalado em local com nível baixo de interferências (não inclui fornecimento). af_06/2015</v>
          </cell>
          <cell r="C3859" t="str">
            <v>m</v>
          </cell>
          <cell r="D3859">
            <v>2.57</v>
          </cell>
        </row>
        <row r="3860">
          <cell r="A3860" t="str">
            <v>90736</v>
          </cell>
          <cell r="B3860" t="str">
            <v>Assentamento de tubo de pvc para rede coletora de esgoto de parede maciça, dn 250 mm, junta elástica, instalado em local com nível baixo de interferências (não inclui fornecimento). af_06/2015</v>
          </cell>
          <cell r="C3860" t="str">
            <v>m</v>
          </cell>
          <cell r="D3860">
            <v>2.96</v>
          </cell>
        </row>
        <row r="3861">
          <cell r="A3861" t="str">
            <v>90737</v>
          </cell>
          <cell r="B3861" t="str">
            <v>Assentamento de tubo de pvc para rede coletora de esgoto de parede maciça, dn 300 mm, junta elástica, instalado em local com nível baixo de interferências (não inclui fornecimento). af_06/2015</v>
          </cell>
          <cell r="C3861" t="str">
            <v>m</v>
          </cell>
          <cell r="D3861">
            <v>3.34</v>
          </cell>
        </row>
        <row r="3862">
          <cell r="A3862" t="str">
            <v>90738</v>
          </cell>
          <cell r="B3862" t="str">
            <v>Assentamento de tubo de pvc para rede coletora de esgoto de parede maciça, dn 350 mm, junta elástica, instalado em local com nível baixo de interferências (não inclui fornecimento). af_06/2015</v>
          </cell>
          <cell r="C3862" t="str">
            <v>m</v>
          </cell>
          <cell r="D3862">
            <v>3.76</v>
          </cell>
        </row>
        <row r="3863">
          <cell r="A3863" t="str">
            <v>90739</v>
          </cell>
          <cell r="B3863" t="str">
            <v>Assentamento de tubo de pvc para rede coletora de esgoto de parede maciça, dn 400 mm, junta elástica, instalado em local com nível baixo de interferências (não inclui fornecimento). af_06/2015</v>
          </cell>
          <cell r="C3863" t="str">
            <v>m</v>
          </cell>
          <cell r="D3863">
            <v>9.6</v>
          </cell>
        </row>
        <row r="3864">
          <cell r="A3864" t="str">
            <v>90740</v>
          </cell>
          <cell r="B3864" t="str">
            <v>Assentamento de tubo de pvc corrugado de dupla parede para rede coletora de esgoto, dn 150 mm, junta elástica, instalado em local com nível baixo de interferências (não inclui fornecimento). af_06/2015</v>
          </cell>
          <cell r="C3864" t="str">
            <v>m</v>
          </cell>
          <cell r="D3864">
            <v>3.97</v>
          </cell>
        </row>
        <row r="3865">
          <cell r="A3865" t="str">
            <v>90741</v>
          </cell>
          <cell r="B3865" t="str">
            <v>Assentamento de tubo de pvc corrugado de dupla parede para rede coletora de esgoto, dn 200 mm, junta elástica, instalado em local com nível baixo de interferências (não inclui fornecimento). af_06/2015</v>
          </cell>
          <cell r="C3865" t="str">
            <v>m</v>
          </cell>
          <cell r="D3865">
            <v>4.3499999999999996</v>
          </cell>
        </row>
        <row r="3866">
          <cell r="A3866" t="str">
            <v>90742</v>
          </cell>
          <cell r="B3866" t="str">
            <v>Assentamento de tubo de pvc corrugado de dupla parede para rede coletora de esgoto, dn 250 mm, junta elástica, instalado em local com nível baixo de interferências (não inclui fornecimento). af_06/2015</v>
          </cell>
          <cell r="C3866" t="str">
            <v>m</v>
          </cell>
          <cell r="D3866">
            <v>4.74</v>
          </cell>
        </row>
        <row r="3867">
          <cell r="A3867" t="str">
            <v>90743</v>
          </cell>
          <cell r="B3867" t="str">
            <v>Assentamento de tubo de pvc corrugado de dupla parede para rede coletora de esgoto, dn 300 mm, junta elástica, instalado em local com nível baixo de interferências (não inclui fornecimento). af_06/2015</v>
          </cell>
          <cell r="C3867" t="str">
            <v>m</v>
          </cell>
          <cell r="D3867">
            <v>5.15</v>
          </cell>
        </row>
        <row r="3868">
          <cell r="A3868" t="str">
            <v>90744</v>
          </cell>
          <cell r="B3868" t="str">
            <v>Assentamento de tubo de pvc corrugado de dupla parede para rede coletora de esgoto, dn 350 mm, junta elástica, instalado em local com nível baixo de interferências (não inclui fornecimento). af_06/2015</v>
          </cell>
          <cell r="C3868" t="str">
            <v>m</v>
          </cell>
          <cell r="D3868">
            <v>5.54</v>
          </cell>
        </row>
        <row r="3869">
          <cell r="A3869" t="str">
            <v>90745</v>
          </cell>
          <cell r="B3869" t="str">
            <v>Assentamento de tubo de pvc corrugado de dupla parede para rede coletora de esgoto, dn 400 mm, junta elástica, instalado em local com nível baixo de interferências (não inclui fornecimento). af_06/2015</v>
          </cell>
          <cell r="C3869" t="str">
            <v>m</v>
          </cell>
          <cell r="D3869">
            <v>13.8</v>
          </cell>
        </row>
        <row r="3870">
          <cell r="A3870" t="str">
            <v>90746</v>
          </cell>
          <cell r="B3870" t="str">
            <v>Assentamento de tubo de pead corrugado de dupla parede para rede coletora de esgoto, dn 450 mm, junta elástica integrada, instalado em local com nível baixo de interferências (não inclui fornecimento). af_06/2015</v>
          </cell>
          <cell r="C3870" t="str">
            <v>m</v>
          </cell>
          <cell r="D3870">
            <v>18.239999999999998</v>
          </cell>
        </row>
        <row r="3871">
          <cell r="A3871" t="str">
            <v>90747</v>
          </cell>
          <cell r="B3871" t="str">
            <v>Assentamento de tubo de pead corrugado de dupla parede para rede coletora de esgoto, dn 600 mm, junta elástica integrada, instalado em local com nível baixo de interferências (não inclui fornecimento). af_06/2015</v>
          </cell>
          <cell r="C3871" t="str">
            <v>m</v>
          </cell>
          <cell r="D3871">
            <v>21.68</v>
          </cell>
        </row>
        <row r="3872">
          <cell r="A3872" t="str">
            <v>90748</v>
          </cell>
          <cell r="B3872" t="str">
            <v>Assentamento de tubo de pvc para rede coletora de esgoto de parede maciça, dn 100 mm, junta elástica, instalado em local com nível alto de interferências (não inclui fornecimento). af_06/2015</v>
          </cell>
          <cell r="C3872" t="str">
            <v>m</v>
          </cell>
          <cell r="D3872">
            <v>3.17</v>
          </cell>
        </row>
        <row r="3873">
          <cell r="A3873" t="str">
            <v>90749</v>
          </cell>
          <cell r="B3873" t="str">
            <v>Assentamento de tubo de pvc para rede coletora de esgoto de parede maciça, dn 150 mm, junta elástica, instalado em local com nível alto de interferências (não inclui fornecimento). af_06/2015</v>
          </cell>
          <cell r="C3873" t="str">
            <v>m</v>
          </cell>
          <cell r="D3873">
            <v>3.58</v>
          </cell>
        </row>
        <row r="3874">
          <cell r="A3874" t="str">
            <v>90750</v>
          </cell>
          <cell r="B3874" t="str">
            <v>Assentamento de tubo de pvc para rede coletora de esgoto de parede maciça, dn 200 mm, junta elástica, instalado em local com nível alto de interferências (não inclui fornecimento). af_06/2015</v>
          </cell>
          <cell r="C3874" t="str">
            <v>m</v>
          </cell>
          <cell r="D3874">
            <v>3.97</v>
          </cell>
        </row>
        <row r="3875">
          <cell r="A3875" t="str">
            <v>90751</v>
          </cell>
          <cell r="B3875" t="str">
            <v>Assentamento de tubo de pvc para rede coletora de esgoto de parede maciça, dn 250 mm, junta elástica, instalado em local com nível alto de interferências (não inclui fornecimento). af_06/2015</v>
          </cell>
          <cell r="C3875" t="str">
            <v>m</v>
          </cell>
          <cell r="D3875">
            <v>4.3499999999999996</v>
          </cell>
        </row>
        <row r="3876">
          <cell r="A3876" t="str">
            <v>90752</v>
          </cell>
          <cell r="B3876" t="str">
            <v>Assentamento de tubo de pvc para rede coletora de esgoto de parede maciça, dn 300 mm, junta elástica, instalado em local com nível alto de interferências (não inclui fornecimento). af_06/2015</v>
          </cell>
          <cell r="C3876" t="str">
            <v>m</v>
          </cell>
          <cell r="D3876">
            <v>4.7699999999999996</v>
          </cell>
        </row>
        <row r="3877">
          <cell r="A3877" t="str">
            <v>90753</v>
          </cell>
          <cell r="B3877" t="str">
            <v>Assentamento de tubo de pvc para rede coletora de esgoto de parede maciça, dn 350 mm, junta elástica, instalado em local com nível alto de interferências (não inclui fornecimento). af_06/2015</v>
          </cell>
          <cell r="C3877" t="str">
            <v>m</v>
          </cell>
          <cell r="D3877">
            <v>5.15</v>
          </cell>
        </row>
        <row r="3878">
          <cell r="A3878" t="str">
            <v>90754</v>
          </cell>
          <cell r="B3878" t="str">
            <v>Assentamento de tubo de pvc para rede coletora de esgoto de parede maciça, dn 400 mm, junta elástica, instalado em local com nível alto de interferências (não inclui fornecimento). af_06/2015</v>
          </cell>
          <cell r="C3878" t="str">
            <v>m</v>
          </cell>
          <cell r="D3878">
            <v>12.91</v>
          </cell>
        </row>
        <row r="3879">
          <cell r="A3879" t="str">
            <v>90755</v>
          </cell>
          <cell r="B3879" t="str">
            <v>Assentamento de tubo de pvc corrugado de dupla parede para rede coletora de esgoto, dn 150 mm, junta elástica, instalado em local com nível alto de interferências (não inclui fornecimento). af_06/2015</v>
          </cell>
          <cell r="C3879" t="str">
            <v>m</v>
          </cell>
          <cell r="D3879">
            <v>5.36</v>
          </cell>
        </row>
        <row r="3880">
          <cell r="A3880" t="str">
            <v>90756</v>
          </cell>
          <cell r="B3880" t="str">
            <v>Assentamento de tubo de pvc corrugado de dupla parede para rede coletora de esgoto, dn 200 mm, junta elástica, instalado em local com nível alto de interferências (não inclui fornecimento). af_06/2015</v>
          </cell>
          <cell r="C3880" t="str">
            <v>m</v>
          </cell>
          <cell r="D3880">
            <v>5.74</v>
          </cell>
        </row>
        <row r="3881">
          <cell r="A3881" t="str">
            <v>90757</v>
          </cell>
          <cell r="B3881" t="str">
            <v>Assentamento de tubo de pvc corrugado de dupla parede para rede coletora de esgoto, dn 250 mm, junta elástica, instalado em local com nível alto de interferências (não inclui fornecimento). af_06/2015</v>
          </cell>
          <cell r="C3881" t="str">
            <v>m</v>
          </cell>
          <cell r="D3881">
            <v>6.16</v>
          </cell>
        </row>
        <row r="3882">
          <cell r="A3882" t="str">
            <v>90758</v>
          </cell>
          <cell r="B3882" t="str">
            <v>Assentamento de tubo de pvc corrugado de dupla parede para rede coletora de esgoto, dn 300 mm, junta elástica, instalado em local com nível alto de interferências (não inclui fornecimento). af_06/2015</v>
          </cell>
          <cell r="C3882" t="str">
            <v>m</v>
          </cell>
          <cell r="D3882">
            <v>6.54</v>
          </cell>
        </row>
        <row r="3883">
          <cell r="A3883" t="str">
            <v>90759</v>
          </cell>
          <cell r="B3883" t="str">
            <v>Assentamento de tubo de pvc corrugado de dupla parede para rede coletora de esgoto, dn 350 mm, junta elástica, instalado em local com nível alto de interferências (não inclui fornecimento). af_06/2015</v>
          </cell>
          <cell r="C3883" t="str">
            <v>m</v>
          </cell>
          <cell r="D3883">
            <v>6.93</v>
          </cell>
        </row>
        <row r="3884">
          <cell r="A3884" t="str">
            <v>90760</v>
          </cell>
          <cell r="B3884" t="str">
            <v>Assentamento de tubo de pvc corrugado de dupla parede para rede coletora de esgoto, dn 400 mm, em junta elástica, instalado em local com nível alto de interferências (não inclui fornecimento). af_06/2015</v>
          </cell>
          <cell r="C3884" t="str">
            <v>m</v>
          </cell>
          <cell r="D3884">
            <v>17.05</v>
          </cell>
        </row>
        <row r="3885">
          <cell r="A3885" t="str">
            <v>90761</v>
          </cell>
          <cell r="B3885" t="str">
            <v>Assentamento de tubo de pead corrugado de dupla parede para rede coletora de esgoto, dn 450 mm, junta elástica integrada, instalado em local com nível alto de interferências (não inclui fornecimento). af_06/2015</v>
          </cell>
          <cell r="C3885" t="str">
            <v>m</v>
          </cell>
          <cell r="D3885">
            <v>22.42</v>
          </cell>
        </row>
        <row r="3886">
          <cell r="A3886" t="str">
            <v>90762</v>
          </cell>
          <cell r="B3886" t="str">
            <v>Assentamento de tubo de pead corrugado de dupla parede para rede coletora de esgoto, dn 600 mm, junta elástica integrada, instalado em local com nível alto de interferências (não inclui fornecimento). af_06/2015</v>
          </cell>
          <cell r="C3886" t="str">
            <v>m</v>
          </cell>
          <cell r="D3886">
            <v>25.81</v>
          </cell>
        </row>
        <row r="3887">
          <cell r="A3887" t="str">
            <v>90766</v>
          </cell>
          <cell r="B3887" t="str">
            <v>Almoxarife com encargos complementares</v>
          </cell>
          <cell r="C3887" t="str">
            <v>h</v>
          </cell>
          <cell r="D3887">
            <v>13.04</v>
          </cell>
        </row>
        <row r="3888">
          <cell r="A3888" t="str">
            <v>90767</v>
          </cell>
          <cell r="B3888" t="str">
            <v>Apontador ou apropriador com encargos complementares</v>
          </cell>
          <cell r="C3888" t="str">
            <v>h</v>
          </cell>
          <cell r="D3888">
            <v>9.25</v>
          </cell>
        </row>
        <row r="3889">
          <cell r="A3889" t="str">
            <v>90768</v>
          </cell>
          <cell r="B3889" t="str">
            <v>Arquiteto de obra junior com encargos complementares</v>
          </cell>
          <cell r="C3889" t="str">
            <v>h</v>
          </cell>
          <cell r="D3889">
            <v>60.77</v>
          </cell>
        </row>
        <row r="3890">
          <cell r="A3890" t="str">
            <v>90769</v>
          </cell>
          <cell r="B3890" t="str">
            <v>Arquiteto de obra pleno com encargos complementares</v>
          </cell>
          <cell r="C3890" t="str">
            <v>h</v>
          </cell>
          <cell r="D3890">
            <v>69.7</v>
          </cell>
        </row>
        <row r="3891">
          <cell r="A3891" t="str">
            <v>90770</v>
          </cell>
          <cell r="B3891" t="str">
            <v>Arquiteto de obra senior com encargos complementares</v>
          </cell>
          <cell r="C3891" t="str">
            <v>h</v>
          </cell>
          <cell r="D3891">
            <v>82.53</v>
          </cell>
        </row>
        <row r="3892">
          <cell r="A3892" t="str">
            <v>90771</v>
          </cell>
          <cell r="B3892" t="str">
            <v>Auxiliar de desenhista com encargos complementares</v>
          </cell>
          <cell r="C3892" t="str">
            <v>h</v>
          </cell>
          <cell r="D3892">
            <v>17.53</v>
          </cell>
        </row>
        <row r="3893">
          <cell r="A3893" t="str">
            <v>90772</v>
          </cell>
          <cell r="B3893" t="str">
            <v>Auxiliar de escritorio com encargos complementares</v>
          </cell>
          <cell r="C3893" t="str">
            <v>h</v>
          </cell>
          <cell r="D3893">
            <v>14.07</v>
          </cell>
        </row>
        <row r="3894">
          <cell r="A3894" t="str">
            <v>90773</v>
          </cell>
          <cell r="B3894" t="str">
            <v>Desenhista copista com encargos complementares</v>
          </cell>
          <cell r="C3894" t="str">
            <v>h</v>
          </cell>
          <cell r="D3894">
            <v>17.71</v>
          </cell>
        </row>
        <row r="3895">
          <cell r="A3895" t="str">
            <v>90775</v>
          </cell>
          <cell r="B3895" t="str">
            <v>Desenhista projetista com encargos complementares</v>
          </cell>
          <cell r="C3895" t="str">
            <v>h</v>
          </cell>
          <cell r="D3895">
            <v>27.52</v>
          </cell>
        </row>
        <row r="3896">
          <cell r="A3896" t="str">
            <v>90776</v>
          </cell>
          <cell r="B3896" t="str">
            <v>Encarregado geral com encargos complementares</v>
          </cell>
          <cell r="C3896" t="str">
            <v>h</v>
          </cell>
          <cell r="D3896">
            <v>22.92</v>
          </cell>
        </row>
        <row r="3897">
          <cell r="A3897" t="str">
            <v>90777</v>
          </cell>
          <cell r="B3897" t="str">
            <v>Engenheiro civil de obra junior com encargos complementares</v>
          </cell>
          <cell r="C3897" t="str">
            <v>h</v>
          </cell>
          <cell r="D3897">
            <v>64.290000000000006</v>
          </cell>
        </row>
        <row r="3898">
          <cell r="A3898" t="str">
            <v>90779</v>
          </cell>
          <cell r="B3898" t="str">
            <v>Engenheiro civil de obra senior com encargos complementares</v>
          </cell>
          <cell r="C3898" t="str">
            <v>h</v>
          </cell>
          <cell r="D3898">
            <v>106.19</v>
          </cell>
        </row>
        <row r="3899">
          <cell r="A3899" t="str">
            <v>90781</v>
          </cell>
          <cell r="B3899" t="str">
            <v>Topografo com encargos complementares</v>
          </cell>
          <cell r="C3899" t="str">
            <v>h</v>
          </cell>
          <cell r="D3899">
            <v>18.739999999999998</v>
          </cell>
        </row>
        <row r="3900">
          <cell r="A3900" t="str">
            <v>90808</v>
          </cell>
          <cell r="B3900" t="str">
            <v>Estaca hélice contínua, diâmetro de 30 cm, comprimento total até 15 m, perfuratriz com torque de 170 kn.m. af_02/2015</v>
          </cell>
          <cell r="C3900" t="str">
            <v>m</v>
          </cell>
          <cell r="D3900">
            <v>58.38</v>
          </cell>
        </row>
        <row r="3901">
          <cell r="A3901" t="str">
            <v>90809</v>
          </cell>
          <cell r="B3901" t="str">
            <v>Estaca hélice contínua, diâmetro de 30 cm, comprimento total acima de 15 m até 20 m, perfuratriz com torque de 170 kn.m. af_02/2015</v>
          </cell>
          <cell r="C3901" t="str">
            <v>m</v>
          </cell>
          <cell r="D3901">
            <v>56.34</v>
          </cell>
        </row>
        <row r="3902">
          <cell r="A3902" t="str">
            <v>90810</v>
          </cell>
          <cell r="B3902" t="str">
            <v>Estaca hélice contínua, diâmetro de 50 cm, comprimento total até 15 m, perfuratriz com torque de 170 kn.m. af_02/2015</v>
          </cell>
          <cell r="C3902" t="str">
            <v>m</v>
          </cell>
          <cell r="D3902">
            <v>124.99</v>
          </cell>
        </row>
        <row r="3903">
          <cell r="A3903" t="str">
            <v>90811</v>
          </cell>
          <cell r="B3903" t="str">
            <v>Estaca hélice contínua, diâmetro de 50 cm, comprimento total acima de 15 m até 30 m, perfuratriz com torque de 170 kn.m. af_02/2015</v>
          </cell>
          <cell r="C3903" t="str">
            <v>m</v>
          </cell>
          <cell r="D3903">
            <v>118.9</v>
          </cell>
        </row>
        <row r="3904">
          <cell r="A3904" t="str">
            <v>90812</v>
          </cell>
          <cell r="B3904" t="str">
            <v>Estaca hélice contínua, diâmetro de 70 cm, comprimento total até 15 m, perfuratriz com torque de 170 kn.m. af_02/2015</v>
          </cell>
          <cell r="C3904" t="str">
            <v>m</v>
          </cell>
          <cell r="D3904">
            <v>214.9</v>
          </cell>
        </row>
        <row r="3905">
          <cell r="A3905" t="str">
            <v>90813</v>
          </cell>
          <cell r="B3905" t="str">
            <v>Estaca hélice contínua, diâmetro de 70 cm, comprimento total acima de 15 m até 30 m, perfuratriz com torque de 170 kn.m. af_02/2015</v>
          </cell>
          <cell r="C3905" t="str">
            <v>m</v>
          </cell>
          <cell r="D3905">
            <v>206.55</v>
          </cell>
        </row>
        <row r="3906">
          <cell r="A3906" t="str">
            <v>90814</v>
          </cell>
          <cell r="B3906" t="str">
            <v>Estaca hélice contínua, diâmetro de 80 cm, comprimento total até 30 m, perfuratriz com torque de 170 kn.m. af_02/2015</v>
          </cell>
          <cell r="C3906" t="str">
            <v>m</v>
          </cell>
          <cell r="D3906">
            <v>260.35000000000002</v>
          </cell>
        </row>
        <row r="3907">
          <cell r="A3907" t="str">
            <v>90853</v>
          </cell>
          <cell r="B3907" t="str">
            <v>Concretagem de lajes em edificações unifamiliares feitas com sistema de fôrmas manuseáveis com concreto usinado bombeável, fck 20 mPa, lançado com bomba lança - lançamento, adensamento e acabamento. af_06/2015</v>
          </cell>
          <cell r="C3907" t="str">
            <v>m³</v>
          </cell>
          <cell r="D3907">
            <v>358.78</v>
          </cell>
        </row>
        <row r="3908">
          <cell r="A3908" t="str">
            <v>90854</v>
          </cell>
          <cell r="B3908" t="str">
            <v>Concretagem de paredes em edificações unifamiliares feitas com sistema de fôrmas manuseáveis com concreto usinado bombeável, fck 20 mPa, lançado com bomba lança - lançamento, adensamento e acabamento. af_06/2015</v>
          </cell>
          <cell r="C3908" t="str">
            <v>m³</v>
          </cell>
          <cell r="D3908">
            <v>347.99</v>
          </cell>
        </row>
        <row r="3909">
          <cell r="A3909" t="str">
            <v>90855</v>
          </cell>
          <cell r="B3909" t="str">
            <v>Concretagem de platibanda em edificações unifamiliares feitas com sistema de fôrmas manuseáveis com concreto usinado bombeável, fck 20 mPa, lançado com bomba lança - lançamento, adensamento e acabamento. af_06/2015</v>
          </cell>
          <cell r="C3909" t="str">
            <v>m³</v>
          </cell>
          <cell r="D3909">
            <v>379.47</v>
          </cell>
        </row>
        <row r="3910">
          <cell r="A3910" t="str">
            <v>90856</v>
          </cell>
          <cell r="B3910" t="str">
            <v>Concretagem de lajes em edificações multifamiliares feitas com sistema de fôrmas manuseáveis com concreto usinado bombeável, fck 20 mPa, lançado com bomba lança - lançamento, adensamento e acabamento. af_06/2015</v>
          </cell>
          <cell r="C3910" t="str">
            <v>m³</v>
          </cell>
          <cell r="D3910">
            <v>361.37</v>
          </cell>
        </row>
        <row r="3911">
          <cell r="A3911" t="str">
            <v>90857</v>
          </cell>
          <cell r="B3911" t="str">
            <v>Concretagem de paredes em edificações multifamiliares feitas com sistema de fôrmas manuseáveis com concreto usinado bombeável, fck 20 mPa, lançado com bomba lança - lançamento, adensamento e acabamento. af_06/2015</v>
          </cell>
          <cell r="C3911" t="str">
            <v>m³</v>
          </cell>
          <cell r="D3911">
            <v>349.7</v>
          </cell>
        </row>
        <row r="3912">
          <cell r="A3912" t="str">
            <v>90858</v>
          </cell>
          <cell r="B3912" t="str">
            <v>Concretagem de platibanda em edificações multifamiliares feitas com sistema de fôrmas manuseáveis com concreto usinado bombeável, fck 20 mPa, lançado com bomba lança - lançamento, adensamento e acabamento. af_06/2015</v>
          </cell>
          <cell r="C3912" t="str">
            <v>m³</v>
          </cell>
          <cell r="D3912">
            <v>391.31</v>
          </cell>
        </row>
        <row r="3913">
          <cell r="A3913" t="str">
            <v>90859</v>
          </cell>
          <cell r="B3913" t="str">
            <v>Concretagem de platibanda em edificações unifamiliares feitas com sistema de fôrmas manuseáveis com concreto usinado autoadensável, fck 20 mPa, lançado com bomba lança - lançamento e acabamento. af_06/2015</v>
          </cell>
          <cell r="C3913" t="str">
            <v>m³</v>
          </cell>
          <cell r="D3913">
            <v>342.34</v>
          </cell>
        </row>
        <row r="3914">
          <cell r="A3914" t="str">
            <v>90860</v>
          </cell>
          <cell r="B3914" t="str">
            <v>Concretagem de platibanda em edificações multifamiliares feitas com sistema de fôrmas manuseáveis com concreto usinado autoadensável, fck 20 mPa, lançado com bomba lança - lançamento e acabamento. af_06/2015</v>
          </cell>
          <cell r="C3914" t="str">
            <v>m³</v>
          </cell>
          <cell r="D3914">
            <v>345.9</v>
          </cell>
        </row>
        <row r="3915">
          <cell r="A3915" t="str">
            <v>90861</v>
          </cell>
          <cell r="B3915" t="str">
            <v>Concretagem de edificações (paredes e lajes) feitas com sistema de fôrmas manuseáveis com concreto usinado bombeável, fck 20 mPa, lançado com bomba lança - lançamento, adensamento e acabamento. af_06/2015</v>
          </cell>
          <cell r="C3915" t="str">
            <v>m³</v>
          </cell>
          <cell r="D3915">
            <v>353.03</v>
          </cell>
        </row>
        <row r="3916">
          <cell r="A3916" t="str">
            <v>90862</v>
          </cell>
          <cell r="B3916" t="str">
            <v>Concretagem de edificações (paredes e lajes) feitas com sistema de fôrmas manuseáveis com concreto usinado autoadensável, fck 20 mPa, lançado com bomba lança - lançamento e acabamento. af_06/2015</v>
          </cell>
          <cell r="C3916" t="str">
            <v>m³</v>
          </cell>
          <cell r="D3916">
            <v>322.07</v>
          </cell>
        </row>
        <row r="3917">
          <cell r="A3917" t="str">
            <v>90877</v>
          </cell>
          <cell r="B3917" t="str">
            <v>Estaca escavada mecanicamente, sem fluido estabilizante, com 25 cm de diâmetro, até 9 m de comprimento, concreto lançado por caminhão betoneira. af_02/2015</v>
          </cell>
          <cell r="C3917" t="str">
            <v>m</v>
          </cell>
          <cell r="D3917">
            <v>31.06</v>
          </cell>
        </row>
        <row r="3918">
          <cell r="A3918" t="str">
            <v>90878</v>
          </cell>
          <cell r="B3918" t="str">
            <v>Estaca escavada mecanicamente, sem fluido estabilizante, com 25 cm de diâmetro, acima de 9 m de comprimento, concreto lançado por caminhão betoneira. af_02/2015</v>
          </cell>
          <cell r="C3918" t="str">
            <v>m</v>
          </cell>
          <cell r="D3918">
            <v>29.98</v>
          </cell>
        </row>
        <row r="3919">
          <cell r="A3919" t="str">
            <v>90880</v>
          </cell>
          <cell r="B3919" t="str">
            <v>Estaca escavada mecanicamente, sem fluido estabilizante, com 25 cm de diâmetro, até 9 m de comprimento, concreto lançado manualmente. af_02/2015</v>
          </cell>
          <cell r="C3919" t="str">
            <v>m</v>
          </cell>
          <cell r="D3919">
            <v>40.54</v>
          </cell>
        </row>
        <row r="3920">
          <cell r="A3920" t="str">
            <v>90881</v>
          </cell>
          <cell r="B3920" t="str">
            <v>Estaca escavada mecanicamente, sem fluido estabilizante, com 25 cm de diâmetro, acima de 9 m de comprimento, concreto lançado manualmente. af_02/2015</v>
          </cell>
          <cell r="C3920" t="str">
            <v>m</v>
          </cell>
          <cell r="D3920">
            <v>37.590000000000003</v>
          </cell>
        </row>
        <row r="3921">
          <cell r="A3921" t="str">
            <v>90883</v>
          </cell>
          <cell r="B3921" t="str">
            <v>Estaca escavada mecanicamente, sem fluido estabilizante, com 40 cm de diâmetro, até 9 m de comprimento, concreto lançado por caminhão betoneira. af_02/2015</v>
          </cell>
          <cell r="C3921" t="str">
            <v>m</v>
          </cell>
          <cell r="D3921">
            <v>57.53</v>
          </cell>
        </row>
        <row r="3922">
          <cell r="A3922" t="str">
            <v>90884</v>
          </cell>
          <cell r="B3922" t="str">
            <v>Estaca escavada mecanicamente, sem fluido estabilizante, com 40 cm de diâmetro, acima de 9 m até 15 m de comprimento, concreto lançado por caminhão betoneira. af_02/2015</v>
          </cell>
          <cell r="C3922" t="str">
            <v>m</v>
          </cell>
          <cell r="D3922">
            <v>56.27</v>
          </cell>
        </row>
        <row r="3923">
          <cell r="A3923" t="str">
            <v>90885</v>
          </cell>
          <cell r="B3923" t="str">
            <v>Estaca escavada mecanicamente, sem fluido estabilizante, com 40 cm de diâmetro, acima de 15 m de comprimento, concreto lançado por caminhão betoneira. af_02/2015</v>
          </cell>
          <cell r="C3923" t="str">
            <v>m</v>
          </cell>
          <cell r="D3923">
            <v>55.7</v>
          </cell>
        </row>
        <row r="3924">
          <cell r="A3924" t="str">
            <v>90886</v>
          </cell>
          <cell r="B3924" t="str">
            <v>Estaca escavada mecanicamente, sem fluido estabilizante, com 60 cm de diâmetro, até 9 m de comprimento, concreto lançado por caminhão betoneira. af_02/2015</v>
          </cell>
          <cell r="C3924" t="str">
            <v>m</v>
          </cell>
          <cell r="D3924">
            <v>115.83</v>
          </cell>
        </row>
        <row r="3925">
          <cell r="A3925" t="str">
            <v>90887</v>
          </cell>
          <cell r="B3925" t="str">
            <v>Estaca escavada mecanicamente, sem fluido estabilizante, com 60 cm de diâmetro, acima de 9 m até 15 m de comprimento, concreto lançado por caminhão betoneira. af_02/2015</v>
          </cell>
          <cell r="C3925" t="str">
            <v>m</v>
          </cell>
          <cell r="D3925">
            <v>114.39</v>
          </cell>
        </row>
        <row r="3926">
          <cell r="A3926" t="str">
            <v>90888</v>
          </cell>
          <cell r="B3926" t="str">
            <v>Estaca escavada mecanicamente, sem fluido estabilizante, com 60 cm de diâmetro, acima de 15 m de comprimento, concreto lançado por caminhão betoneira. af_02/2015</v>
          </cell>
          <cell r="C3926" t="str">
            <v>m</v>
          </cell>
          <cell r="D3926">
            <v>113.77</v>
          </cell>
        </row>
        <row r="3927">
          <cell r="A3927" t="str">
            <v>90889</v>
          </cell>
          <cell r="B3927" t="str">
            <v>Estaca escavada mecanicamente, sem fluido estabilizante, com 60 cm de diâmetro, até 9 m de comprimento, concreto lançado por bomba lança. af_02/2015</v>
          </cell>
          <cell r="C3927" t="str">
            <v>m</v>
          </cell>
          <cell r="D3927">
            <v>137</v>
          </cell>
        </row>
        <row r="3928">
          <cell r="A3928" t="str">
            <v>90890</v>
          </cell>
          <cell r="B3928" t="str">
            <v>Estaca escavada mecanicamente, sem fluido estabilizante, com 60 cm de diâmetro, acima de 9 m até 15 m de comprimento, concreto lançado por bomba lança. af_02/2015</v>
          </cell>
          <cell r="C3928" t="str">
            <v>m</v>
          </cell>
          <cell r="D3928">
            <v>134.75</v>
          </cell>
        </row>
        <row r="3929">
          <cell r="A3929" t="str">
            <v>90891</v>
          </cell>
          <cell r="B3929" t="str">
            <v>Estaca escavada mecanicamente, sem fluido estabilizante, com 60 cm de diâmetro, acima de 15 m de comprimento, concreto lançado por bomba lança. af_02/2015</v>
          </cell>
          <cell r="C3929" t="str">
            <v>m</v>
          </cell>
          <cell r="D3929">
            <v>133.75</v>
          </cell>
        </row>
        <row r="3930">
          <cell r="A3930" t="str">
            <v>90900</v>
          </cell>
          <cell r="B3930" t="str">
            <v>Contrapiso acústico em argamassa traço 1:4 (cimento e areia), preparo mecânico com betoneira 400l, aplicado em áreas secas menores que 15m², espessura 5cm, acabamento não reforçado. af_10/2014</v>
          </cell>
          <cell r="C3930" t="str">
            <v>m²</v>
          </cell>
          <cell r="D3930">
            <v>48.38</v>
          </cell>
        </row>
        <row r="3931">
          <cell r="A3931" t="str">
            <v>90902</v>
          </cell>
          <cell r="B3931" t="str">
            <v>Contrapiso acústico em argamassa traço 1:4 (cimento e areia), preparo manual, aplicado em áreas secas menores que 15m², espessura 5cm, acabamento não reforçado. af_10/2014</v>
          </cell>
          <cell r="C3931" t="str">
            <v>m²</v>
          </cell>
          <cell r="D3931">
            <v>52.38</v>
          </cell>
        </row>
        <row r="3932">
          <cell r="A3932" t="str">
            <v>90903</v>
          </cell>
          <cell r="B3932" t="str">
            <v>Contrapiso acústico em argamassa pronta, preparo mecânico com misturador 300 kg, aplicado em áreas secas menores que 15m², espessura 5cm, acabamento não reforçado. af_10/2014</v>
          </cell>
          <cell r="C3932" t="str">
            <v>m²</v>
          </cell>
          <cell r="D3932">
            <v>129.88999999999999</v>
          </cell>
        </row>
        <row r="3933">
          <cell r="A3933" t="str">
            <v>90904</v>
          </cell>
          <cell r="B3933" t="str">
            <v>Contrapiso acústico em argamassa pronta, preparo manual, aplicado em áreas secas menores que 15m², espessura 5cm, acabamento não reforçado. af_10/2014</v>
          </cell>
          <cell r="C3933" t="str">
            <v>m²</v>
          </cell>
          <cell r="D3933">
            <v>138.07</v>
          </cell>
        </row>
        <row r="3934">
          <cell r="A3934" t="str">
            <v>90910</v>
          </cell>
          <cell r="B3934" t="str">
            <v>Contrapiso acústico em argamassa traço 1:4 (cimento e areia), preparo mecânico com betoneira 400l, aplicado em áreas secas menores que 15m², espessura 6cm, acabamento não reforçado. af_10/2014</v>
          </cell>
          <cell r="C3934" t="str">
            <v>m²</v>
          </cell>
          <cell r="D3934">
            <v>51.21</v>
          </cell>
        </row>
        <row r="3935">
          <cell r="A3935" t="str">
            <v>90912</v>
          </cell>
          <cell r="B3935" t="str">
            <v>Contrapiso acústico em argamassa traço 1:4 (cimento e areia), preparo manual, aplicado em áreas secas menores que 15m², espessura 6cm, acabamento não reforçado. af_10/2014</v>
          </cell>
          <cell r="C3935" t="str">
            <v>m²</v>
          </cell>
          <cell r="D3935">
            <v>55.56</v>
          </cell>
        </row>
        <row r="3936">
          <cell r="A3936" t="str">
            <v>90913</v>
          </cell>
          <cell r="B3936" t="str">
            <v>Contrapiso acústico em argamassa pronta, preparo mecânico com misturador 300 kg, aplicado em áreas secas menores que 15m², espessura 6cm, acabamento não reforçado. af_10/2014</v>
          </cell>
          <cell r="C3936" t="str">
            <v>m²</v>
          </cell>
          <cell r="D3936">
            <v>139.97</v>
          </cell>
        </row>
        <row r="3937">
          <cell r="A3937" t="str">
            <v>90914</v>
          </cell>
          <cell r="B3937" t="str">
            <v>Contrapiso acústico em argamassa pronta, preparo manual, aplicado em áreas secas menores que 15m², espessura 6cm, acabamento não reforçado. af_10/2014</v>
          </cell>
          <cell r="C3937" t="str">
            <v>m²</v>
          </cell>
          <cell r="D3937">
            <v>148.87</v>
          </cell>
        </row>
        <row r="3938">
          <cell r="A3938" t="str">
            <v>90920</v>
          </cell>
          <cell r="B3938" t="str">
            <v>Contrapiso acústico em argamassa traço 1:4 (cimento e areia), preparo mecânico com betoneira 400l, aplicado em áreas secas menores que 15m², espessura 7cm, acabamento não reforçado. af_10/2014</v>
          </cell>
          <cell r="C3938" t="str">
            <v>m²</v>
          </cell>
          <cell r="D3938">
            <v>56.42</v>
          </cell>
        </row>
        <row r="3939">
          <cell r="A3939" t="str">
            <v>90922</v>
          </cell>
          <cell r="B3939" t="str">
            <v>Contrapiso acústico em argamassa traço 1:4 (cimento e areia), preparo manual, aplicado em áreas secas menores que 15m², espessura 7cm, acabamento não reforçado. af_10/2014</v>
          </cell>
          <cell r="C3939" t="str">
            <v>m²</v>
          </cell>
          <cell r="D3939">
            <v>61.42</v>
          </cell>
        </row>
        <row r="3940">
          <cell r="A3940" t="str">
            <v>90923</v>
          </cell>
          <cell r="B3940" t="str">
            <v>Contrapiso acústico em argamassa pronta, preparo mecânico com misturador 300 kg, aplicado em áreas secas menores que 15m², espessura 7cm, acabamento não reforçado. af_10/2014</v>
          </cell>
          <cell r="C3940" t="str">
            <v>m²</v>
          </cell>
          <cell r="D3940">
            <v>158.47999999999999</v>
          </cell>
        </row>
        <row r="3941">
          <cell r="A3941" t="str">
            <v>90924</v>
          </cell>
          <cell r="B3941" t="str">
            <v>Contrapiso acústico em argamassa pronta, preparo manual, aplicado em áreas secas menores que 15m², espessura 7cm, acabamento não reforçado. af_10/2014</v>
          </cell>
          <cell r="C3941" t="str">
            <v>m²</v>
          </cell>
          <cell r="D3941">
            <v>168.71</v>
          </cell>
        </row>
        <row r="3942">
          <cell r="A3942" t="str">
            <v>90930</v>
          </cell>
          <cell r="B3942" t="str">
            <v>Contrapiso acústico em argamassa traço 1:4 (cimento e areia), preparo mecânico com betoneira 400l, aplicado em áreas secas maiores que 15m², espessura 5cm, acabamento não reforçado. af_10/2014</v>
          </cell>
          <cell r="C3942" t="str">
            <v>m²</v>
          </cell>
          <cell r="D3942">
            <v>44.54</v>
          </cell>
        </row>
        <row r="3943">
          <cell r="A3943" t="str">
            <v>90932</v>
          </cell>
          <cell r="B3943" t="str">
            <v>Contrapiso acústico em argamassa traço 1:4 (cimento e areia), preparo manual, aplicado em áreas secas maiores que 15m², espessura 5cm, acabamento não reforçado. af_10/2014</v>
          </cell>
          <cell r="C3943" t="str">
            <v>m²</v>
          </cell>
          <cell r="D3943">
            <v>48.54</v>
          </cell>
        </row>
        <row r="3944">
          <cell r="A3944" t="str">
            <v>90933</v>
          </cell>
          <cell r="B3944" t="str">
            <v>Contrapiso acústico em argamassa pronta, preparo mecânico com misturador 300 kg, aplicado em áreas secas maiores que 15m², espessura 5cm, acabamento não reforçado. af_10/2014</v>
          </cell>
          <cell r="C3944" t="str">
            <v>m²</v>
          </cell>
          <cell r="D3944">
            <v>126.06</v>
          </cell>
        </row>
        <row r="3945">
          <cell r="A3945" t="str">
            <v>90934</v>
          </cell>
          <cell r="B3945" t="str">
            <v>Contrapiso acústico em argamassa pronta, preparo manual, aplicado em áreas secas maiores que 15m², espessura 5cm, acabamento não reforçado. af_10/2014</v>
          </cell>
          <cell r="C3945" t="str">
            <v>m²</v>
          </cell>
          <cell r="D3945">
            <v>134.22999999999999</v>
          </cell>
        </row>
        <row r="3946">
          <cell r="A3946" t="str">
            <v>90940</v>
          </cell>
          <cell r="B3946" t="str">
            <v>Contrapiso acústico em argamassa traço 1:4 (cimento e areia), preparo mecânico com betoneira 400l, aplicado em áreas secas maiores que 15m², espessura 6cm, acabamento não reforçado. af_10/2014</v>
          </cell>
          <cell r="C3946" t="str">
            <v>m²</v>
          </cell>
          <cell r="D3946">
            <v>47.39</v>
          </cell>
        </row>
        <row r="3947">
          <cell r="A3947" t="str">
            <v>90942</v>
          </cell>
          <cell r="B3947" t="str">
            <v>Contrapiso acústico em argamassa traço 1:4 (cimento e areia), preparo manual, aplicado em áreas secas maiores que 15m², espessura 6cm, acabamento não reforçado. af_10/2014</v>
          </cell>
          <cell r="C3947" t="str">
            <v>m²</v>
          </cell>
          <cell r="D3947">
            <v>51.74</v>
          </cell>
        </row>
        <row r="3948">
          <cell r="A3948" t="str">
            <v>90943</v>
          </cell>
          <cell r="B3948" t="str">
            <v>Contrapiso acústico em argamassa pronta, preparo mecânico com misturador 300 kg, aplicado em áreas secas maiores que 15m², espessura 6cm, acabamento não reforçado. af_10/2014</v>
          </cell>
          <cell r="C3948" t="str">
            <v>m²</v>
          </cell>
          <cell r="D3948">
            <v>136.15</v>
          </cell>
        </row>
        <row r="3949">
          <cell r="A3949" t="str">
            <v>90944</v>
          </cell>
          <cell r="B3949" t="str">
            <v>Contrapiso acústico em argamassa pronta, preparo manual, aplicado em áreas secas maiores que 15m², espessura 6cm, acabamento não reforçado. af_10/2014</v>
          </cell>
          <cell r="C3949" t="str">
            <v>m²</v>
          </cell>
          <cell r="D3949">
            <v>145.05000000000001</v>
          </cell>
        </row>
        <row r="3950">
          <cell r="A3950" t="str">
            <v>92242</v>
          </cell>
          <cell r="B3950" t="str">
            <v>Caminhão de transporte de material asfáltico 20.000 l, com cavalo mecânico de capacidade máxima de tração combinado de 45.000 kg, potência 330 cv, inclusive tanque de asfalto com maçarico - chp diurno. af_12/2015</v>
          </cell>
          <cell r="C3950" t="str">
            <v>chp</v>
          </cell>
          <cell r="D3950">
            <v>179.4</v>
          </cell>
        </row>
        <row r="3951">
          <cell r="A3951" t="str">
            <v>91395</v>
          </cell>
          <cell r="B3951" t="str">
            <v>Caminhão toco, pbt 14.300 kg, carga útil máx. 9.710 kg, dist. entre eixos 3,56 m, potência 185 cv, inclusive carroceria fixa aberta de madeira p/ transporte geral de carga seca, dimen. aprox. 2,50 x 6,50 x 0,50 m - chi diurno. af_06/2014</v>
          </cell>
          <cell r="C3951" t="str">
            <v>chi</v>
          </cell>
          <cell r="D3951">
            <v>33.42</v>
          </cell>
        </row>
        <row r="3952">
          <cell r="A3952" t="str">
            <v>92873</v>
          </cell>
          <cell r="B3952" t="str">
            <v>Lançamento com uso de baldes, adensamento e acabamento de concreto em estruturas. af_12/2015</v>
          </cell>
          <cell r="C3952" t="str">
            <v>m³</v>
          </cell>
          <cell r="D3952">
            <v>118.28</v>
          </cell>
        </row>
        <row r="3953">
          <cell r="A3953" t="str">
            <v>92801</v>
          </cell>
          <cell r="B3953" t="str">
            <v>Corte e dobra de aço ca-50, diâmetro de 6.3 mm, utilizado em laje. af_12/2015</v>
          </cell>
          <cell r="C3953" t="str">
            <v>kg</v>
          </cell>
          <cell r="D3953">
            <v>5.83</v>
          </cell>
        </row>
        <row r="3954">
          <cell r="A3954" t="str">
            <v>92802</v>
          </cell>
          <cell r="B3954" t="str">
            <v>Corte e dobra de aço ca-50, diâmetro de 8.0 mm, utilizado em laje. af_12/2015</v>
          </cell>
          <cell r="C3954" t="str">
            <v>kg</v>
          </cell>
          <cell r="D3954">
            <v>6.31</v>
          </cell>
        </row>
        <row r="3955">
          <cell r="A3955" t="str">
            <v>92803</v>
          </cell>
          <cell r="B3955" t="str">
            <v>Corte e dobra de aço ca-50, diâmetro de 10.0 mm, utilizado em laje. af_12/2015</v>
          </cell>
          <cell r="C3955" t="str">
            <v>kg</v>
          </cell>
          <cell r="D3955">
            <v>5.21</v>
          </cell>
        </row>
        <row r="3956">
          <cell r="A3956" t="str">
            <v>92804</v>
          </cell>
          <cell r="B3956" t="str">
            <v>Corte e dobra de aço ca-50, diâmetro de 12.5 mm, utilizado em laje. af_12/2015</v>
          </cell>
          <cell r="C3956" t="str">
            <v>kg</v>
          </cell>
          <cell r="D3956">
            <v>4.7699999999999996</v>
          </cell>
        </row>
        <row r="3957">
          <cell r="A3957" t="str">
            <v>92805</v>
          </cell>
          <cell r="B3957" t="str">
            <v>Corte e dobra de aço ca-50, diâmetro de 16.0 mm, utilizado em laje. af_12/2015</v>
          </cell>
          <cell r="C3957" t="str">
            <v>kg</v>
          </cell>
          <cell r="D3957">
            <v>4.72</v>
          </cell>
        </row>
        <row r="3958">
          <cell r="A3958" t="str">
            <v>92806</v>
          </cell>
          <cell r="B3958" t="str">
            <v>Corte e dobra de aço ca-50, diâmetro de 20.0 mm, utilizado em laje. af_12/2015</v>
          </cell>
          <cell r="C3958" t="str">
            <v>kg</v>
          </cell>
          <cell r="D3958">
            <v>4.4800000000000004</v>
          </cell>
        </row>
        <row r="3959">
          <cell r="A3959" t="str">
            <v>92874</v>
          </cell>
          <cell r="B3959" t="str">
            <v>Lançamento com uso de bomba, adensamento e acabamento de concreto em estruturas. af_12/2015</v>
          </cell>
          <cell r="C3959" t="str">
            <v>m³</v>
          </cell>
          <cell r="D3959">
            <v>19.59</v>
          </cell>
        </row>
        <row r="3960">
          <cell r="A3960" t="str">
            <v>92875</v>
          </cell>
          <cell r="B3960" t="str">
            <v>Corte e dobra de aço ca-25, diâmetro de 6.3 mm. af_12/2015</v>
          </cell>
          <cell r="C3960" t="str">
            <v>kg</v>
          </cell>
          <cell r="D3960">
            <v>7.03</v>
          </cell>
        </row>
        <row r="3961">
          <cell r="A3961" t="str">
            <v>92876</v>
          </cell>
          <cell r="B3961" t="str">
            <v>Corte e dobra de aço ca-25, diâmetro de 8.0 mm. af_12/2015</v>
          </cell>
          <cell r="C3961" t="str">
            <v>kg</v>
          </cell>
          <cell r="D3961">
            <v>6.73</v>
          </cell>
        </row>
        <row r="3962">
          <cell r="A3962" t="str">
            <v>92877</v>
          </cell>
          <cell r="B3962" t="str">
            <v>Corte e dobra de aço ca-25, diâmetro de 10.0 mm. af_12/2015</v>
          </cell>
          <cell r="C3962" t="str">
            <v>kg</v>
          </cell>
          <cell r="D3962">
            <v>5.94</v>
          </cell>
        </row>
        <row r="3963">
          <cell r="A3963" t="str">
            <v>92878</v>
          </cell>
          <cell r="B3963" t="str">
            <v>Corte e dobra de aço ca-25, diâmetro de 12.5 mm. af_12/2015</v>
          </cell>
          <cell r="C3963" t="str">
            <v>kg</v>
          </cell>
          <cell r="D3963">
            <v>5.34</v>
          </cell>
        </row>
        <row r="3964">
          <cell r="A3964" t="str">
            <v>92879</v>
          </cell>
          <cell r="B3964" t="str">
            <v>Corte e dobra de aço ca-25, diâmetro de 16.0 mm. af_12/2015</v>
          </cell>
          <cell r="C3964" t="str">
            <v>kg</v>
          </cell>
          <cell r="D3964">
            <v>4.47</v>
          </cell>
        </row>
        <row r="3965">
          <cell r="A3965" t="str">
            <v>92880</v>
          </cell>
          <cell r="B3965" t="str">
            <v>Corte e dobra de aço ca-25, diâmetro de 20.0 mm. af_12/2015</v>
          </cell>
          <cell r="C3965" t="str">
            <v>kg</v>
          </cell>
          <cell r="D3965">
            <v>4.4800000000000004</v>
          </cell>
        </row>
        <row r="3966">
          <cell r="A3966" t="str">
            <v>92881</v>
          </cell>
          <cell r="B3966" t="str">
            <v>Corte e dobra de aço ca-25, diâmetro de 25.0 mm. af_12/2015</v>
          </cell>
          <cell r="C3966" t="str">
            <v>kg</v>
          </cell>
          <cell r="D3966">
            <v>4.43</v>
          </cell>
        </row>
        <row r="3967">
          <cell r="A3967" t="str">
            <v>92882</v>
          </cell>
          <cell r="B3967" t="str">
            <v>Armação utilizando aço ca-25 de 6.3 mm - montagem. af_12/2015</v>
          </cell>
          <cell r="C3967" t="str">
            <v>kg</v>
          </cell>
          <cell r="D3967">
            <v>8.91</v>
          </cell>
        </row>
        <row r="3968">
          <cell r="A3968" t="str">
            <v>92883</v>
          </cell>
          <cell r="B3968" t="str">
            <v>Armação utilizando aço ca-25 de 8.0 mm - montagem. af_12/2015</v>
          </cell>
          <cell r="C3968" t="str">
            <v>kg</v>
          </cell>
          <cell r="D3968">
            <v>8.19</v>
          </cell>
        </row>
        <row r="3969">
          <cell r="A3969" t="str">
            <v>92884</v>
          </cell>
          <cell r="B3969" t="str">
            <v>Armação utilizando aço ca-25 de 10.0 mm - montagem. af_12/2015</v>
          </cell>
          <cell r="C3969" t="str">
            <v>kg</v>
          </cell>
          <cell r="D3969">
            <v>7.09</v>
          </cell>
        </row>
        <row r="3970">
          <cell r="A3970" t="str">
            <v>92885</v>
          </cell>
          <cell r="B3970" t="str">
            <v>Armação utilizando aço ca-25 de 12.5 mm - montagem. af_12/2015</v>
          </cell>
          <cell r="C3970" t="str">
            <v>kg</v>
          </cell>
          <cell r="D3970">
            <v>6.24</v>
          </cell>
        </row>
        <row r="3971">
          <cell r="A3971" t="str">
            <v>92886</v>
          </cell>
          <cell r="B3971" t="str">
            <v>Armação utilizando aço ca-25 de 16.0 mm - montagem. af_12/2015</v>
          </cell>
          <cell r="C3971" t="str">
            <v>kg</v>
          </cell>
          <cell r="D3971">
            <v>5.14</v>
          </cell>
        </row>
        <row r="3972">
          <cell r="A3972" t="str">
            <v>92887</v>
          </cell>
          <cell r="B3972" t="str">
            <v>Armação utilizando aço ca-25 de 20.0 mm - montagem. af_12/2015</v>
          </cell>
          <cell r="C3972" t="str">
            <v>kg</v>
          </cell>
          <cell r="D3972">
            <v>5</v>
          </cell>
        </row>
        <row r="3973">
          <cell r="A3973" t="str">
            <v>92888</v>
          </cell>
          <cell r="B3973" t="str">
            <v>Armação utilizando aço ca-25 de 25.0 mm - montagem. af_12/2015</v>
          </cell>
          <cell r="C3973" t="str">
            <v>kg</v>
          </cell>
          <cell r="D3973">
            <v>4.83</v>
          </cell>
        </row>
        <row r="3974">
          <cell r="A3974" t="str">
            <v>92915</v>
          </cell>
          <cell r="B3974" t="str">
            <v>Armação de fundações e estruturas de concreto armado, exceto vigas, pilares e lajes (de edifícios de múltiplos pavimentos, edificação térrea ou sobrado), utilizando aço ca-60 de 5.0 mm - montagem. af_12/2015</v>
          </cell>
          <cell r="C3974" t="str">
            <v>kg</v>
          </cell>
          <cell r="D3974">
            <v>10.76</v>
          </cell>
        </row>
        <row r="3975">
          <cell r="A3975" t="str">
            <v>92916</v>
          </cell>
          <cell r="B3975" t="str">
            <v>Armação de fundações e estruturas de concreto armado, exceto vigas, pilares e lajes (de edifícios de múltiplos pavimentos, edificação térrea ou sobrado), utilizando aço ca-50 de 6.3 mm - montagem. af_12/2015</v>
          </cell>
          <cell r="C3975" t="str">
            <v>kg</v>
          </cell>
          <cell r="D3975">
            <v>10.01</v>
          </cell>
        </row>
        <row r="3976">
          <cell r="A3976" t="str">
            <v>92917</v>
          </cell>
          <cell r="B3976" t="str">
            <v>Armação de fundações e estruturas de concreto armado, exceto vigas, pilares e lajes (de edifícios de múltiplos pavimentos, edificação térrea ou sobrado), utilizando aço ca-50 de 8.0 mm - montagem. af_12/2015</v>
          </cell>
          <cell r="C3976" t="str">
            <v>kg</v>
          </cell>
          <cell r="D3976">
            <v>9.82</v>
          </cell>
        </row>
        <row r="3977">
          <cell r="A3977" t="str">
            <v>92919</v>
          </cell>
          <cell r="B3977" t="str">
            <v>Armação de fundações e estruturas de concreto armado, exceto vigas, pilares e lajes (de edifícios de múltiplos pavimentos, edificação térrea ou sobrado), utilizando aço ca-50 de 10.0 mm - montagem. af_12/2015</v>
          </cell>
          <cell r="C3977" t="str">
            <v>kg</v>
          </cell>
          <cell r="D3977">
            <v>8.0399999999999991</v>
          </cell>
        </row>
        <row r="3978">
          <cell r="A3978" t="str">
            <v>92921</v>
          </cell>
          <cell r="B3978" t="str">
            <v>Armação de fundações e estruturas de concreto armado, exceto vigas, pilares e lajes (de edifícios de múltiplos pavimentos, edificação térrea ou sobrado), utilizando aço ca-50 de 12.5 mm - montagem. af_12/2015</v>
          </cell>
          <cell r="C3978" t="str">
            <v>kg</v>
          </cell>
          <cell r="D3978">
            <v>6.83</v>
          </cell>
        </row>
        <row r="3979">
          <cell r="A3979" t="str">
            <v>92922</v>
          </cell>
          <cell r="B3979" t="str">
            <v>Armação de fundações e estruturas de concreto armado, exceto vigas, pilares e lajes (de edifícios de múltiplos pavimentos, edificação térrea ou sobrado), utilizando aço ca-50 de 16.0 mm - montagem. af_12/2015</v>
          </cell>
          <cell r="C3979" t="str">
            <v>kg</v>
          </cell>
          <cell r="D3979">
            <v>5.65</v>
          </cell>
        </row>
        <row r="3980">
          <cell r="A3980" t="str">
            <v>92923</v>
          </cell>
          <cell r="B3980" t="str">
            <v>Armação de fundações e estruturas de concreto armado, exceto vigas, pilares e lajes (de edifícios de múltiplos pavimentos, edificação térrea ou sobrado), utilizando aço ca-50 de 20.0 mm - montagem. af_12/2015</v>
          </cell>
          <cell r="C3980" t="str">
            <v>kg</v>
          </cell>
          <cell r="D3980">
            <v>5.16</v>
          </cell>
        </row>
        <row r="3981">
          <cell r="A3981" t="str">
            <v>92924</v>
          </cell>
          <cell r="B3981" t="str">
            <v>Armação de fundações e estruturas de concreto armado, exceto vigas, pilares e lajes (de edifícios de múltiplos pavimentos, edificação térrea ou sobrado), utilizando aço ca-50 de 25.0 mm - montagem. af_12/2015</v>
          </cell>
          <cell r="C3981" t="str">
            <v>kg</v>
          </cell>
          <cell r="D3981">
            <v>5.64</v>
          </cell>
        </row>
        <row r="3982">
          <cell r="A3982" t="str">
            <v>93204</v>
          </cell>
          <cell r="B3982" t="str">
            <v>Cinta de amarração de alvenaria moldada in loco em concreto. af_03/2016</v>
          </cell>
          <cell r="C3982" t="str">
            <v>m</v>
          </cell>
          <cell r="D3982">
            <v>30.44</v>
          </cell>
        </row>
        <row r="3983">
          <cell r="A3983" t="str">
            <v>93205</v>
          </cell>
          <cell r="B3983" t="str">
            <v>Cinta de amarração de alvenaria moldada in loco com utilização de blocos canaleta. af_03/2016</v>
          </cell>
          <cell r="C3983" t="str">
            <v>m</v>
          </cell>
          <cell r="D3983">
            <v>26.25</v>
          </cell>
        </row>
        <row r="3984">
          <cell r="A3984" t="str">
            <v>91831</v>
          </cell>
          <cell r="B3984" t="str">
            <v>Eletroduto flexível corrugado, pvc, dn 20 mm (1/2"), para circuitos terminais, instalado em forro - fornecimento e instalação. af_12/2015</v>
          </cell>
          <cell r="C3984" t="str">
            <v>m</v>
          </cell>
          <cell r="D3984">
            <v>3.09</v>
          </cell>
        </row>
        <row r="3985">
          <cell r="A3985" t="str">
            <v>91834</v>
          </cell>
          <cell r="B3985" t="str">
            <v>Eletroduto flexível corrugado, pvc, dn 25 mm (3/4"), para circuitos terminais, instalado em forro - fornecimento e instalação. af_12/2015</v>
          </cell>
          <cell r="C3985" t="str">
            <v>m</v>
          </cell>
          <cell r="D3985">
            <v>4</v>
          </cell>
        </row>
        <row r="3986">
          <cell r="A3986" t="str">
            <v>91836</v>
          </cell>
          <cell r="B3986" t="str">
            <v>Eletroduto flexível corrugado, pvc, dn 32 mm (1"), para circuitos terminais, instalado em forro - fornecimento e instalação. af_12/2015</v>
          </cell>
          <cell r="C3986" t="str">
            <v>m</v>
          </cell>
          <cell r="D3986">
            <v>5.57</v>
          </cell>
        </row>
        <row r="3987">
          <cell r="A3987" t="str">
            <v>91842</v>
          </cell>
          <cell r="B3987" t="str">
            <v>Eletroduto flexível corrugado, pvc, dn 20 mm (1/2"), para circuitos terminais, instalado em laje - fornecimento e instalação. af_12/2015</v>
          </cell>
          <cell r="C3987" t="str">
            <v>m</v>
          </cell>
          <cell r="D3987">
            <v>3.55</v>
          </cell>
        </row>
        <row r="3988">
          <cell r="A3988" t="str">
            <v>91844</v>
          </cell>
          <cell r="B3988" t="str">
            <v>Eletroduto flexível corrugado, pvc, dn 25 mm (3/4"), para circuitos terminais, instalado em laje - fornecimento e instalação. af_12/2015</v>
          </cell>
          <cell r="C3988" t="str">
            <v>m</v>
          </cell>
          <cell r="D3988">
            <v>4.46</v>
          </cell>
        </row>
        <row r="3989">
          <cell r="A3989" t="str">
            <v>91846</v>
          </cell>
          <cell r="B3989" t="str">
            <v>Eletroduto flexível corrugado, pvc, dn 32 mm (1"), para circuitos terminais, instalado em laje - fornecimento e instalação. af_12/2015</v>
          </cell>
          <cell r="C3989" t="str">
            <v>m</v>
          </cell>
          <cell r="D3989">
            <v>6.03</v>
          </cell>
        </row>
        <row r="3990">
          <cell r="A3990" t="str">
            <v>91852</v>
          </cell>
          <cell r="B3990" t="str">
            <v>Eletroduto flexível corrugado, pvc, dn 20 mm (1/2"), para circuitos terminais, instalado em parede - fornecimento e instalação. af_12/2015</v>
          </cell>
          <cell r="C3990" t="str">
            <v>m</v>
          </cell>
          <cell r="D3990">
            <v>4.9000000000000004</v>
          </cell>
        </row>
        <row r="3991">
          <cell r="A3991" t="str">
            <v>91854</v>
          </cell>
          <cell r="B3991" t="str">
            <v>Eletroduto flexível corrugado, pvc, dn 25 mm (3/4"), para circuitos terminais, instalado em parede - fornecimento e instalação. af_12/2015</v>
          </cell>
          <cell r="C3991" t="str">
            <v>m</v>
          </cell>
          <cell r="D3991">
            <v>5.78</v>
          </cell>
        </row>
        <row r="3992">
          <cell r="A3992" t="str">
            <v>91856</v>
          </cell>
          <cell r="B3992" t="str">
            <v>Eletroduto flexível corrugado, pvc, dn 32 mm (1"), para circuitos terminais, instalado em parede - fornecimento e instalação. af_12/2015</v>
          </cell>
          <cell r="C3992" t="str">
            <v>m</v>
          </cell>
          <cell r="D3992">
            <v>7.27</v>
          </cell>
        </row>
        <row r="3993">
          <cell r="A3993" t="str">
            <v>91862</v>
          </cell>
          <cell r="B3993" t="str">
            <v>Eletroduto rígido roscável, pvc, dn 20 mm (1/2"), para circuitos terminais, instalado em forro - fornecimento e instalação. af_12/2015</v>
          </cell>
          <cell r="C3993" t="str">
            <v>m</v>
          </cell>
          <cell r="D3993">
            <v>3.53</v>
          </cell>
        </row>
        <row r="3994">
          <cell r="A3994" t="str">
            <v>91863</v>
          </cell>
          <cell r="B3994" t="str">
            <v>Eletroduto rígido roscável, pvc, dn 25 mm (3/4"), para circuitos terminais, instalado em forro - fornecimento e instalação. af_12/2015</v>
          </cell>
          <cell r="C3994" t="str">
            <v>m</v>
          </cell>
          <cell r="D3994">
            <v>4.6500000000000004</v>
          </cell>
        </row>
        <row r="3995">
          <cell r="A3995" t="str">
            <v>91864</v>
          </cell>
          <cell r="B3995" t="str">
            <v>Eletroduto rígido roscável, pvc, dn 32 mm (1"), para circuitos terminais, instalado em forro - fornecimento e instalação. af_12/2015</v>
          </cell>
          <cell r="C3995" t="str">
            <v>m</v>
          </cell>
          <cell r="D3995">
            <v>6.56</v>
          </cell>
        </row>
        <row r="3996">
          <cell r="A3996" t="str">
            <v>91865</v>
          </cell>
          <cell r="B3996" t="str">
            <v>Eletroduto rígido roscável, pvc, dn 40 mm (1 1/4"), para circuitos terminais, instalado em forro - fornecimento e instalação. af_12/2015</v>
          </cell>
          <cell r="C3996" t="str">
            <v>m</v>
          </cell>
          <cell r="D3996">
            <v>9.11</v>
          </cell>
        </row>
        <row r="3997">
          <cell r="A3997" t="str">
            <v>91866</v>
          </cell>
          <cell r="B3997" t="str">
            <v>Eletroduto rígido roscável, pvc, dn 20 mm (1/2"), para circuitos terminais, instalado em laje - fornecimento e instalação. af_12/2015</v>
          </cell>
          <cell r="C3997" t="str">
            <v>m</v>
          </cell>
          <cell r="D3997">
            <v>4.07</v>
          </cell>
        </row>
        <row r="3998">
          <cell r="A3998" t="str">
            <v>91867</v>
          </cell>
          <cell r="B3998" t="str">
            <v>Eletroduto rígido roscável, pvc, dn 25 mm (3/4"), para circuitos terminais, instalado em laje - fornecimento e instalação. af_12/2015</v>
          </cell>
          <cell r="C3998" t="str">
            <v>m</v>
          </cell>
          <cell r="D3998">
            <v>5.19</v>
          </cell>
        </row>
        <row r="3999">
          <cell r="A3999" t="str">
            <v>91868</v>
          </cell>
          <cell r="B3999" t="str">
            <v>Eletroduto rígido roscável, pvc, dn 32 mm (1"), para circuitos terminais, instalado em laje - fornecimento e instalação. af_12/2015</v>
          </cell>
          <cell r="C3999" t="str">
            <v>m</v>
          </cell>
          <cell r="D3999">
            <v>7.1</v>
          </cell>
        </row>
        <row r="4000">
          <cell r="A4000" t="str">
            <v>91869</v>
          </cell>
          <cell r="B4000" t="str">
            <v>Eletroduto rígido roscável, pvc, dn 40 mm (1 1/4"), para circuitos terminais, instalado em laje - fornecimento e instalação. af_12/2015</v>
          </cell>
          <cell r="C4000" t="str">
            <v>m</v>
          </cell>
          <cell r="D4000">
            <v>9.66</v>
          </cell>
        </row>
        <row r="4001">
          <cell r="A4001" t="str">
            <v>91633</v>
          </cell>
          <cell r="B4001" t="str">
            <v>Guindauto hidráulico, capacidade máxima de carga 6500 kg, momento máximo de carga 5,8 tm, alcance máximo horizontal 7,60 m, inclusive caminhão toco pbt 9.700 kg, potência de 160 cv - materiais na operação. af_08/2015</v>
          </cell>
          <cell r="C4001" t="str">
            <v>h</v>
          </cell>
          <cell r="D4001">
            <v>57.74</v>
          </cell>
        </row>
        <row r="4002">
          <cell r="A4002" t="str">
            <v>91634</v>
          </cell>
          <cell r="B4002" t="str">
            <v>Guindauto hidráulico, capacidade máxima de carga 6500 kg, momento máximo de carga 5,8 tm, alcance máximo horizontal 7,60 m, inclusive caminhão toco pbt 9.700 kg, potência de 160 cv - chp diurno. af_08/2015</v>
          </cell>
          <cell r="C4002" t="str">
            <v>chp</v>
          </cell>
          <cell r="D4002">
            <v>102.84</v>
          </cell>
        </row>
        <row r="4003">
          <cell r="A4003" t="str">
            <v>91635</v>
          </cell>
          <cell r="B4003" t="str">
            <v>Guindauto hidráulico, capacidade máxima de carga 6500 kg, momento máximo de carga 5,8 tm, alcance máximo horizontal 7,60 m, inclusive caminhão toco pbt 9.700 kg, potência de 160 cv - chi diurno. af_08/2015</v>
          </cell>
          <cell r="C4003" t="str">
            <v>chi</v>
          </cell>
          <cell r="D4003">
            <v>32.130000000000003</v>
          </cell>
        </row>
        <row r="4004">
          <cell r="A4004" t="str">
            <v>91640</v>
          </cell>
          <cell r="B4004" t="str">
            <v>Caminhão de transporte de material asfáltico 30.000 l, com cavalo mecânico de capacidade máxima de tração combinado de 66.000 kg, potência 360 cv, inclusive tanque de asfalto com serpentina - depreciação. af_08/2015</v>
          </cell>
          <cell r="C4004" t="str">
            <v>h</v>
          </cell>
          <cell r="D4004">
            <v>19.760000000000002</v>
          </cell>
        </row>
        <row r="4005">
          <cell r="A4005" t="str">
            <v>91641</v>
          </cell>
          <cell r="B4005" t="str">
            <v>Caminhão de transporte de material asfáltico 30.000 l, com cavalo mecânico de capacidade máxima de tração combinado de 66.000 kg, potência 360 cv, inclusive tanque de asfalto com serpentina - juros. af_08/2015</v>
          </cell>
          <cell r="C4005" t="str">
            <v>h</v>
          </cell>
          <cell r="D4005">
            <v>9.64</v>
          </cell>
        </row>
        <row r="4006">
          <cell r="A4006" t="str">
            <v>91642</v>
          </cell>
          <cell r="B4006" t="str">
            <v>Caminhão de transporte de material asfáltico 30.000 l, com cavalo mecânico de capacidade máxima de tração combinado de 66.000 kg, potência 360 cv, inclusive tanque de asfalto com serpentina - impostos e seguros. af_08/2015</v>
          </cell>
          <cell r="C4006" t="str">
            <v>h</v>
          </cell>
          <cell r="D4006">
            <v>2</v>
          </cell>
        </row>
        <row r="4007">
          <cell r="A4007" t="str">
            <v>91643</v>
          </cell>
          <cell r="B4007" t="str">
            <v>Caminhão de transporte de material asfáltico 30.000 l, com cavalo mecânico de capacidade máxima de tração combinado de 66.000 kg, potência 360 cv, inclusive tanque de asfalto com serpentina - manutenção. af_08/2015</v>
          </cell>
          <cell r="C4007" t="str">
            <v>h</v>
          </cell>
          <cell r="D4007">
            <v>27.81</v>
          </cell>
        </row>
        <row r="4008">
          <cell r="A4008" t="str">
            <v>91644</v>
          </cell>
          <cell r="B4008" t="str">
            <v>Caminhão de transporte de material asfáltico 30.000 l, com cavalo mecânico de capacidade máxima de tração combinado de 66.000 kg, potência 360 cv, inclusive tanque de asfalto com serpentina - materiais na operação. af_08/2015</v>
          </cell>
          <cell r="C4008" t="str">
            <v>h</v>
          </cell>
          <cell r="D4008">
            <v>129.94</v>
          </cell>
        </row>
        <row r="4009">
          <cell r="A4009" t="str">
            <v>91645</v>
          </cell>
          <cell r="B4009" t="str">
            <v>Caminhão de transporte de material asfáltico 30.000 l, com cavalo mecânico de capacidade máxima de tração combinado de 66.000 kg, potência 360 cv, inclusive tanque de asfalto com serpentina - chp diurno. af_08/2015</v>
          </cell>
          <cell r="C4009" t="str">
            <v>chp</v>
          </cell>
          <cell r="D4009">
            <v>206.38</v>
          </cell>
        </row>
        <row r="4010">
          <cell r="A4010" t="str">
            <v>91646</v>
          </cell>
          <cell r="B4010" t="str">
            <v>Caminhão de transporte de material asfáltico 30.000 l, com cavalo mecânico de capacidade máxima de tração combinado de 66.000 kg, potência 360 cv, inclusive tanque de asfalto com serpentina - chi diurno. af_08/2015</v>
          </cell>
          <cell r="C4010" t="str">
            <v>chi</v>
          </cell>
          <cell r="D4010">
            <v>48.62</v>
          </cell>
        </row>
        <row r="4011">
          <cell r="A4011" t="str">
            <v>91688</v>
          </cell>
          <cell r="B4011" t="str">
            <v>Serra circular de bancada com motor elétrico potência de 5hp, com coifa para disco 10" - depreciação. af_08/2015</v>
          </cell>
          <cell r="C4011" t="str">
            <v>h</v>
          </cell>
          <cell r="D4011">
            <v>0.03</v>
          </cell>
        </row>
        <row r="4012">
          <cell r="A4012" t="str">
            <v>91689</v>
          </cell>
          <cell r="B4012" t="str">
            <v>Serra circular de bancada com motor elétrico potência de 5hp, com coifa para disco 10" - juros. af_08/2015</v>
          </cell>
          <cell r="C4012" t="str">
            <v>h</v>
          </cell>
          <cell r="D4012">
            <v>0.01</v>
          </cell>
        </row>
        <row r="4013">
          <cell r="A4013" t="str">
            <v>91690</v>
          </cell>
          <cell r="B4013" t="str">
            <v>Serra circular de bancada com motor elétrico potência de 5hp, com coifa para disco 10" - manutenção. af_08/2015</v>
          </cell>
          <cell r="C4013" t="str">
            <v>h</v>
          </cell>
          <cell r="D4013">
            <v>0.02</v>
          </cell>
        </row>
        <row r="4014">
          <cell r="A4014" t="str">
            <v>91691</v>
          </cell>
          <cell r="B4014" t="str">
            <v>Serra circular de bancada com motor elétrico potência de 5hp, com coifa para disco 10" - materiais na operação. af_08/2015</v>
          </cell>
          <cell r="C4014" t="str">
            <v>h</v>
          </cell>
          <cell r="D4014">
            <v>1.51</v>
          </cell>
        </row>
        <row r="4015">
          <cell r="A4015" t="str">
            <v>91692</v>
          </cell>
          <cell r="B4015" t="str">
            <v>Serra circular de bancada com motor elétrico potência de 5hp, com coifa para disco 10" - chp diurno. af_08/2015</v>
          </cell>
          <cell r="C4015" t="str">
            <v>chp</v>
          </cell>
          <cell r="D4015">
            <v>1.59</v>
          </cell>
        </row>
        <row r="4016">
          <cell r="A4016" t="str">
            <v>91693</v>
          </cell>
          <cell r="B4016" t="str">
            <v>Serra circular de bancada com motor elétrico potência de 5hp, com coifa para disco 10" - chi diurno. af_08/2015</v>
          </cell>
          <cell r="C4016" t="str">
            <v>chi</v>
          </cell>
          <cell r="D4016">
            <v>0.04</v>
          </cell>
        </row>
        <row r="4017">
          <cell r="A4017" t="str">
            <v>92040</v>
          </cell>
          <cell r="B4017" t="str">
            <v>Distribuidor de agregados rebocavel, capacidade 1,9 m³, largura de trabalho 3,66 m - depreciação. af_11/2015</v>
          </cell>
          <cell r="C4017" t="str">
            <v>h</v>
          </cell>
          <cell r="D4017">
            <v>2.72</v>
          </cell>
        </row>
        <row r="4018">
          <cell r="A4018" t="str">
            <v>92041</v>
          </cell>
          <cell r="B4018" t="str">
            <v>Distribuidor de agregados rebocavel, capacidade 1,9 m³, largura de trabalho 3,66 m - juros. af_11/2015</v>
          </cell>
          <cell r="C4018" t="str">
            <v>h</v>
          </cell>
          <cell r="D4018">
            <v>0.99</v>
          </cell>
        </row>
        <row r="4019">
          <cell r="A4019" t="str">
            <v>92042</v>
          </cell>
          <cell r="B4019" t="str">
            <v>Distribuidor de agregados rebocavel, capacidade 1,9 m³, largura de trabalho 3,66 m - manutenção. af_11/2015</v>
          </cell>
          <cell r="C4019" t="str">
            <v>h</v>
          </cell>
          <cell r="D4019">
            <v>1.89</v>
          </cell>
        </row>
        <row r="4020">
          <cell r="A4020" t="str">
            <v>92043</v>
          </cell>
          <cell r="B4020" t="str">
            <v>Distribuidor de agregados rebocavel, capacidade 1,9 m³, largura de trabalho 3,66 m - chp diurno. af_11/2015</v>
          </cell>
          <cell r="C4020" t="str">
            <v>chp</v>
          </cell>
          <cell r="D4020">
            <v>5.61</v>
          </cell>
        </row>
        <row r="4021">
          <cell r="A4021" t="str">
            <v>92044</v>
          </cell>
          <cell r="B4021" t="str">
            <v>Distribuidor de agregados rebocavel, capacidade 1,9 m³, largura de trabalho 3,66 m - chi diurno. af_11/2015</v>
          </cell>
          <cell r="C4021" t="str">
            <v>chi</v>
          </cell>
          <cell r="D4021">
            <v>3.72</v>
          </cell>
        </row>
        <row r="4022">
          <cell r="A4022" t="str">
            <v>92101</v>
          </cell>
          <cell r="B4022" t="str">
            <v>Caminhão para equipamento de limpeza a sucção com caminhão trucado de peso bruto total 23000 kg, carga útil máxima 15935 kg, distância entre eixos 4,80 m, potência 230 cv, inclusive limpadora a sucção, tanque 12000 l - depreciação. af_11/2015</v>
          </cell>
          <cell r="C4022" t="str">
            <v>h</v>
          </cell>
          <cell r="D4022">
            <v>14.48</v>
          </cell>
        </row>
        <row r="4023">
          <cell r="A4023" t="str">
            <v>92102</v>
          </cell>
          <cell r="B4023" t="str">
            <v>Caminhão para equipamento de limpeza a sucção com caminhão trucado de peso bruto total 23000 kg, carga útil máxima 15935 kg, distância entre eixos 4,80 m, potência 230 cv, inclusive limpadora a sucção, tanque 12000 l - juros. af_11/2015</v>
          </cell>
          <cell r="C4023" t="str">
            <v>h</v>
          </cell>
          <cell r="D4023">
            <v>7.06</v>
          </cell>
        </row>
        <row r="4024">
          <cell r="A4024" t="str">
            <v>92103</v>
          </cell>
          <cell r="B4024" t="str">
            <v>Caminhão para equipamento de limpeza a sucção com caminhão trucado de peso bruto total 23000 kg, carga útil máxima 15935 kg, distância entre eixos 4,80 m, potência 230 cv, inclusive limpadora a sucção, tanque 12000 l - impostos e seguros. af_11/2015</v>
          </cell>
          <cell r="C4024" t="str">
            <v>h</v>
          </cell>
          <cell r="D4024">
            <v>1.46</v>
          </cell>
        </row>
        <row r="4025">
          <cell r="A4025" t="str">
            <v>92104</v>
          </cell>
          <cell r="B4025" t="str">
            <v>Caminhão para equipamento de limpeza a sucção com caminhão trucado de peso bruto total 23000 kg, carga útil máxima 15935 kg, distância entre eixos 4,80 m, potência 230 cv, inclusive limpadora a sucção, tanque 12000 l - manutenção. af_11/2015</v>
          </cell>
          <cell r="C4025" t="str">
            <v>h</v>
          </cell>
          <cell r="D4025">
            <v>20.38</v>
          </cell>
        </row>
        <row r="4026">
          <cell r="A4026" t="str">
            <v>92105</v>
          </cell>
          <cell r="B4026" t="str">
            <v>Caminhão para equipamento de limpeza a sucção com caminhão trucado de peso bruto total 23000 kg, carga útil máxima 15935 kg, distância entre eixos 4,80 m, potência 230 cv, inclusive limpadora a sucção, tanque 12000 l - materiais na operação. af_11/2015</v>
          </cell>
          <cell r="C4026" t="str">
            <v>h</v>
          </cell>
          <cell r="D4026">
            <v>83.02</v>
          </cell>
        </row>
        <row r="4027">
          <cell r="A4027" t="str">
            <v>92106</v>
          </cell>
          <cell r="B4027" t="str">
            <v>Caminhão para equipamento de limpeza a sucção, com caminhão trucado de peso bruto total 23000 kg, carga útil máxima 15935 kg, distância entre eixos 4,80 m, potência 230 cv, inclusive limpadora a sucção, tanque 12000 l - chp diurno. af_11/2015</v>
          </cell>
          <cell r="C4027" t="str">
            <v>chp</v>
          </cell>
          <cell r="D4027">
            <v>143.61000000000001</v>
          </cell>
        </row>
        <row r="4028">
          <cell r="A4028" t="str">
            <v>92107</v>
          </cell>
          <cell r="B4028" t="str">
            <v>Caminhão para equipamento de limpeza a sucção com caminhão trucado de peso bruto total 23000 kg, carga útil máxima 15935 kg, distância entre eixos 4,80 m, potência 230 cv, inclusive limpadora a sucção, tanque 12000 l - chi diurno. af_11/2015</v>
          </cell>
          <cell r="C4028" t="str">
            <v>chi</v>
          </cell>
          <cell r="D4028">
            <v>40.21</v>
          </cell>
        </row>
        <row r="4029">
          <cell r="A4029" t="str">
            <v>92108</v>
          </cell>
          <cell r="B4029" t="str">
            <v>Peneira rotativa com motor elétrico trifásico de 2 cv, cilindro de 1 m x 0,60 m, com furos de 3,17 mm - depreciação. af_11/2015</v>
          </cell>
          <cell r="C4029" t="str">
            <v>h</v>
          </cell>
          <cell r="D4029">
            <v>0.77</v>
          </cell>
        </row>
        <row r="4030">
          <cell r="A4030" t="str">
            <v>92109</v>
          </cell>
          <cell r="B4030" t="str">
            <v>Peneira rotativa com motor elétrico trifásico de 2 cv, cilindro de 1 m x 0,60 m, com furos de 3,17 mm - juros. af_11/2015</v>
          </cell>
          <cell r="C4030" t="str">
            <v>h</v>
          </cell>
          <cell r="D4030">
            <v>0.24</v>
          </cell>
        </row>
        <row r="4031">
          <cell r="A4031" t="str">
            <v>92110</v>
          </cell>
          <cell r="B4031" t="str">
            <v>Peneira rotativa com motor elétrico trifásico de 2 cv, cilindro de 1 m x 0,60 m, com furos de 3,17 mm - manutenção. af_11/2015</v>
          </cell>
          <cell r="C4031" t="str">
            <v>h</v>
          </cell>
          <cell r="D4031">
            <v>0.81</v>
          </cell>
        </row>
        <row r="4032">
          <cell r="A4032" t="str">
            <v>92111</v>
          </cell>
          <cell r="B4032" t="str">
            <v>Peneira rotativa com motor elétrico trifásico de 2 cv, cilindro de 1 m x 0,60 m, com furos de 3,17 mm - materiais na operação. af_11/2015</v>
          </cell>
          <cell r="C4032" t="str">
            <v>h</v>
          </cell>
          <cell r="D4032">
            <v>0.59</v>
          </cell>
        </row>
        <row r="4033">
          <cell r="A4033" t="str">
            <v>92112</v>
          </cell>
          <cell r="B4033" t="str">
            <v>Peneira rotativa com motor elétrico trifásico de 2 cv, cilindro de 1 m x 0,60 m, com furos de 3,17 mm - chp diurno. af_11/2015</v>
          </cell>
          <cell r="C4033" t="str">
            <v>chp</v>
          </cell>
          <cell r="D4033">
            <v>2.44</v>
          </cell>
        </row>
        <row r="4034">
          <cell r="A4034" t="str">
            <v>92113</v>
          </cell>
          <cell r="B4034" t="str">
            <v>Peneira rotativa com motor elétrico trifásico de 2 cv, cilindro de 1 m x 0,60 m, com furos de 3,17 mm - chi diurno. af_11/2015</v>
          </cell>
          <cell r="C4034" t="str">
            <v>chi</v>
          </cell>
          <cell r="D4034">
            <v>1.02</v>
          </cell>
        </row>
        <row r="4035">
          <cell r="A4035" t="str">
            <v>92114</v>
          </cell>
          <cell r="B4035" t="str">
            <v>Dosador de areia, capacidade de 26 litros - depreciação. af_11/2015</v>
          </cell>
          <cell r="C4035" t="str">
            <v>h</v>
          </cell>
          <cell r="D4035">
            <v>0.79</v>
          </cell>
        </row>
        <row r="4036">
          <cell r="A4036" t="str">
            <v>92115</v>
          </cell>
          <cell r="B4036" t="str">
            <v>Dosador de areia, capacidade de 26 litros - juros. af_11/2015</v>
          </cell>
          <cell r="C4036" t="str">
            <v>h</v>
          </cell>
          <cell r="D4036">
            <v>0.04</v>
          </cell>
        </row>
        <row r="4037">
          <cell r="A4037" t="str">
            <v>92116</v>
          </cell>
          <cell r="B4037" t="str">
            <v>Dosador de areia, capacidade de 26 litros - manutenção. af_11/2015</v>
          </cell>
          <cell r="C4037" t="str">
            <v>h</v>
          </cell>
          <cell r="D4037">
            <v>0.52</v>
          </cell>
        </row>
        <row r="4038">
          <cell r="A4038" t="str">
            <v>91275</v>
          </cell>
          <cell r="B4038" t="str">
            <v>Placa vibratória reversível com motor 4 tempos a gasolina, força centrífuga de 25 kn (2500 kgf), potência 5,5 cv - manutenção. af_08/2015</v>
          </cell>
          <cell r="C4038" t="str">
            <v>h</v>
          </cell>
          <cell r="D4038">
            <v>0.36</v>
          </cell>
        </row>
        <row r="4039">
          <cell r="A4039" t="str">
            <v>91276</v>
          </cell>
          <cell r="B4039" t="str">
            <v>Placa vibratória reversível com motor 4 tempos a gasolina, força centrífuga de 25 kn (2500 kgf), potência 5,5 cv - materiais na operação. af_08/2015</v>
          </cell>
          <cell r="C4039" t="str">
            <v>h</v>
          </cell>
          <cell r="D4039">
            <v>4.3099999999999996</v>
          </cell>
        </row>
        <row r="4040">
          <cell r="A4040" t="str">
            <v>91277</v>
          </cell>
          <cell r="B4040" t="str">
            <v>Placa vibratória reversível com motor 4 tempos a gasolina, força centrífuga de 25 kn (2500 kgf), potência 5,5 cv - chp diurno. af_08/2015</v>
          </cell>
          <cell r="C4040" t="str">
            <v>chp</v>
          </cell>
          <cell r="D4040">
            <v>5.42</v>
          </cell>
        </row>
        <row r="4041">
          <cell r="A4041" t="str">
            <v>91529</v>
          </cell>
          <cell r="B4041" t="str">
            <v>Compactador de solos de percussão (soquete) com motor a gasolina 4 tempos, potência 4 cv - depreciação. af_08/2015</v>
          </cell>
          <cell r="C4041" t="str">
            <v>h</v>
          </cell>
          <cell r="D4041">
            <v>0.9</v>
          </cell>
        </row>
        <row r="4042">
          <cell r="A4042" t="str">
            <v>91533</v>
          </cell>
          <cell r="B4042" t="str">
            <v>Compactador de solos de percussão (soquete) com motor a gasolina 4 tempos de 4 cv - chp diurno. af_08/2015</v>
          </cell>
          <cell r="C4042" t="str">
            <v>chp</v>
          </cell>
          <cell r="D4042">
            <v>5.28</v>
          </cell>
        </row>
        <row r="4043">
          <cell r="A4043" t="str">
            <v>91870</v>
          </cell>
          <cell r="B4043" t="str">
            <v>Eletroduto rígido roscável, pvc, dn 20 mm (1/2"), para circuitos terminais, instalado em parede - fornecimento e instalação. af_12/2015</v>
          </cell>
          <cell r="C4043" t="str">
            <v>m</v>
          </cell>
          <cell r="D4043">
            <v>5.82</v>
          </cell>
        </row>
        <row r="4044">
          <cell r="A4044" t="str">
            <v>91871</v>
          </cell>
          <cell r="B4044" t="str">
            <v>Eletroduto rígido roscável, pvc, dn 25 mm (3/4"), para circuitos terminais, instalado em parede - fornecimento e instalação. af_12/2015</v>
          </cell>
          <cell r="C4044" t="str">
            <v>m</v>
          </cell>
          <cell r="D4044">
            <v>6.96</v>
          </cell>
        </row>
        <row r="4045">
          <cell r="A4045" t="str">
            <v>91872</v>
          </cell>
          <cell r="B4045" t="str">
            <v>Eletroduto rígido roscável, pvc, dn 32 mm (1"), para circuitos terminais, instalado em parede - fornecimento e instalação. af_12/2015</v>
          </cell>
          <cell r="C4045" t="str">
            <v>m</v>
          </cell>
          <cell r="D4045">
            <v>8.8699999999999992</v>
          </cell>
        </row>
        <row r="4046">
          <cell r="A4046" t="str">
            <v>91873</v>
          </cell>
          <cell r="B4046" t="str">
            <v>Eletroduto rígido roscável, pvc, dn 40 mm (1 1/4"), para circuitos terminais, instalado em parede - fornecimento e instalação. af_12/2015</v>
          </cell>
          <cell r="C4046" t="str">
            <v>m</v>
          </cell>
          <cell r="D4046">
            <v>11.39</v>
          </cell>
        </row>
        <row r="4047">
          <cell r="A4047" t="str">
            <v>91874</v>
          </cell>
          <cell r="B4047" t="str">
            <v>Luva para eletroduto, pvc, roscável, dn 20 mm (1/2"), para circuitos terminais, instalada em forro - fornecimento e instalação. af_12/2015</v>
          </cell>
          <cell r="C4047" t="str">
            <v>un</v>
          </cell>
          <cell r="D4047">
            <v>3.19</v>
          </cell>
        </row>
        <row r="4048">
          <cell r="A4048" t="str">
            <v>91875</v>
          </cell>
          <cell r="B4048" t="str">
            <v>Luva para eletroduto, pvc, roscável, dn 25 mm (3/4"), para circuitos terminais, instalada em forro - fornecimento e instalação. af_12/2015</v>
          </cell>
          <cell r="C4048" t="str">
            <v>un</v>
          </cell>
          <cell r="D4048">
            <v>4.32</v>
          </cell>
        </row>
        <row r="4049">
          <cell r="A4049" t="str">
            <v>91876</v>
          </cell>
          <cell r="B4049" t="str">
            <v>Luva para eletroduto, pvc, roscável, dn 32 mm (1"), para circuitos terminais, instalada em forro - fornecimento e instalação. af_12/2015</v>
          </cell>
          <cell r="C4049" t="str">
            <v>un</v>
          </cell>
          <cell r="D4049">
            <v>5.57</v>
          </cell>
        </row>
        <row r="4050">
          <cell r="A4050" t="str">
            <v>91877</v>
          </cell>
          <cell r="B4050" t="str">
            <v>Luva para eletroduto, pvc, roscável, dn 40 mm (1 1/4"), para circuitos terminais, instalada em forro - fornecimento e instalação. af_12/2015</v>
          </cell>
          <cell r="C4050" t="str">
            <v>un</v>
          </cell>
          <cell r="D4050">
            <v>7.86</v>
          </cell>
        </row>
        <row r="4051">
          <cell r="A4051" t="str">
            <v>91878</v>
          </cell>
          <cell r="B4051" t="str">
            <v>Luva para eletroduto, pvc, roscável, dn 20 mm (1/2"), para circuitos terminais, instalada em laje - fornecimento e instalação. af_12/2015</v>
          </cell>
          <cell r="C4051" t="str">
            <v>un</v>
          </cell>
          <cell r="D4051">
            <v>3.95</v>
          </cell>
        </row>
        <row r="4052">
          <cell r="A4052" t="str">
            <v>91879</v>
          </cell>
          <cell r="B4052" t="str">
            <v>Luva para eletroduto, pvc, roscável, dn 25 mm (3/4"), para circuitos terminais, instalada em laje - fornecimento e instalação. af_12/2015</v>
          </cell>
          <cell r="C4052" t="str">
            <v>un</v>
          </cell>
          <cell r="D4052">
            <v>5.0599999999999996</v>
          </cell>
        </row>
        <row r="4053">
          <cell r="A4053" t="str">
            <v>91880</v>
          </cell>
          <cell r="B4053" t="str">
            <v>Luva para eletroduto, pvc, roscável, dn 32 mm (1"), para circuitos terminais, instalada em laje - fornecimento e instalação. af_12/2015</v>
          </cell>
          <cell r="C4053" t="str">
            <v>un</v>
          </cell>
          <cell r="D4053">
            <v>6.33</v>
          </cell>
        </row>
        <row r="4054">
          <cell r="A4054" t="str">
            <v>91881</v>
          </cell>
          <cell r="B4054" t="str">
            <v>Luva para eletroduto, pvc, roscável, dn 40 mm (1 1/4"), para circuitos terminais, instalada em laje - fornecimento e instalação. af_12/2015</v>
          </cell>
          <cell r="C4054" t="str">
            <v>un</v>
          </cell>
          <cell r="D4054">
            <v>8.6199999999999992</v>
          </cell>
        </row>
        <row r="4055">
          <cell r="A4055" t="str">
            <v>91882</v>
          </cell>
          <cell r="B4055" t="str">
            <v>Luva para eletroduto, pvc, roscável, dn 20 mm (1/2"), para circuitos terminais, instalada em parede - fornecimento e instalação. af_12/2015</v>
          </cell>
          <cell r="C4055" t="str">
            <v>un</v>
          </cell>
          <cell r="D4055">
            <v>4.76</v>
          </cell>
        </row>
        <row r="4056">
          <cell r="A4056" t="str">
            <v>91884</v>
          </cell>
          <cell r="B4056" t="str">
            <v>Luva para eletroduto, pvc, roscável, dn 25 mm (3/4"), para circuitos terminais, instalada em parede - fornecimento e instalação. af_12/2015</v>
          </cell>
          <cell r="C4056" t="str">
            <v>un</v>
          </cell>
          <cell r="D4056">
            <v>5.69</v>
          </cell>
        </row>
        <row r="4057">
          <cell r="A4057" t="str">
            <v>91885</v>
          </cell>
          <cell r="B4057" t="str">
            <v>Luva para eletroduto, pvc, roscável, dn 32 mm (1"), para circuitos terminais, instalada em parede - fornecimento e instalação. af_12/2015</v>
          </cell>
          <cell r="C4057" t="str">
            <v>un</v>
          </cell>
          <cell r="D4057">
            <v>6.7</v>
          </cell>
        </row>
        <row r="4058">
          <cell r="A4058" t="str">
            <v>91886</v>
          </cell>
          <cell r="B4058" t="str">
            <v>Luva para eletroduto, pvc, roscável, dn 40 mm (1 1/4"), para circuitos terminais, instalada em parede - fornecimento e instalação. af_12/2015</v>
          </cell>
          <cell r="C4058" t="str">
            <v>un</v>
          </cell>
          <cell r="D4058">
            <v>8.6999999999999993</v>
          </cell>
        </row>
        <row r="4059">
          <cell r="A4059" t="str">
            <v>91887</v>
          </cell>
          <cell r="B4059" t="str">
            <v>Curva 90 graus para eletroduto, pvc, roscável, dn 20 mm (1/2"), para circuitos terminais, instalada em forro - fornecimento e instalação. af_12/2015</v>
          </cell>
          <cell r="C4059" t="str">
            <v>un</v>
          </cell>
          <cell r="D4059">
            <v>4.8</v>
          </cell>
        </row>
        <row r="4060">
          <cell r="A4060" t="str">
            <v>91888</v>
          </cell>
          <cell r="B4060" t="str">
            <v>Curva 135 graus para eletroduto, pvc, roscável, dn 20 mm (1/2"), para circuitos terminais, instalada em forro - fornecimento e instalação. af_12/2015</v>
          </cell>
          <cell r="C4060" t="str">
            <v>un</v>
          </cell>
          <cell r="D4060">
            <v>7.18</v>
          </cell>
        </row>
        <row r="4061">
          <cell r="A4061" t="str">
            <v>91890</v>
          </cell>
          <cell r="B4061" t="str">
            <v>Curva 90 graus para eletroduto, pvc, roscável, dn 25 mm (3/4"), para circuitos terminais, instalada em forro - fornecimento e instalação. af_12/2015</v>
          </cell>
          <cell r="C4061" t="str">
            <v>un</v>
          </cell>
          <cell r="D4061">
            <v>6.83</v>
          </cell>
        </row>
        <row r="4062">
          <cell r="A4062" t="str">
            <v>91892</v>
          </cell>
          <cell r="B4062" t="str">
            <v>Curva 180 graus para eletroduto, pvc, roscável, dn 25 mm (3/4"), para circuitos terminais, instalada em forro - fornecimento e instalação. af_12/2015</v>
          </cell>
          <cell r="C4062" t="str">
            <v>un</v>
          </cell>
          <cell r="D4062">
            <v>7.89</v>
          </cell>
        </row>
        <row r="4063">
          <cell r="A4063" t="str">
            <v>91893</v>
          </cell>
          <cell r="B4063" t="str">
            <v>Curva 90 graus para eletroduto, pvc, roscável, dn 32 mm (1"), para circuitos terminais, instalada em forro - fornecimento e instalação. af_12/2015</v>
          </cell>
          <cell r="C4063" t="str">
            <v>un</v>
          </cell>
          <cell r="D4063">
            <v>9.5299999999999994</v>
          </cell>
        </row>
        <row r="4064">
          <cell r="A4064" t="str">
            <v>91894</v>
          </cell>
          <cell r="B4064" t="str">
            <v>Curva 135 graus para eletroduto, pvc, roscável, dn 32 mm (1"), para circuitos terminais, instalada em forro - fornecimento e instalação. af_12/2015</v>
          </cell>
          <cell r="C4064" t="str">
            <v>un</v>
          </cell>
          <cell r="D4064">
            <v>10.24</v>
          </cell>
        </row>
        <row r="4065">
          <cell r="A4065" t="str">
            <v>91896</v>
          </cell>
          <cell r="B4065" t="str">
            <v>Curva 90 graus para eletroduto, pvc, roscável, dn 40 mm (1 1/4"), para circuitos terminais, instalada em forro - fornecimento e instalação. af_12/2015</v>
          </cell>
          <cell r="C4065" t="str">
            <v>un</v>
          </cell>
          <cell r="D4065">
            <v>12.5</v>
          </cell>
        </row>
        <row r="4066">
          <cell r="A4066" t="str">
            <v>91897</v>
          </cell>
          <cell r="B4066" t="str">
            <v>Curva 135 graus para eletroduto, pvc, roscável, dn 40 mm (1 1/4"), para circuitos terminais, instalada em forro - fornecimento e instalação. af_12/2015</v>
          </cell>
          <cell r="C4066" t="str">
            <v>un</v>
          </cell>
          <cell r="D4066">
            <v>16.3</v>
          </cell>
        </row>
        <row r="4067">
          <cell r="A4067" t="str">
            <v>91899</v>
          </cell>
          <cell r="B4067" t="str">
            <v>Curva 90 graus para eletroduto, pvc, roscável, dn 20 mm (1/2"), para circuitos terminais, instalada em laje - fornecimento e instalação. af_12/2015</v>
          </cell>
          <cell r="C4067" t="str">
            <v>un</v>
          </cell>
          <cell r="D4067">
            <v>5.9</v>
          </cell>
        </row>
        <row r="4068">
          <cell r="A4068" t="str">
            <v>91900</v>
          </cell>
          <cell r="B4068" t="str">
            <v>Curva 135 graus para eletroduto, pvc, roscável, dn 20 mm (1/2"), para circuitos terminais, instalada em laje - fornecimento e instalação. af_12/2015</v>
          </cell>
          <cell r="C4068" t="str">
            <v>un</v>
          </cell>
          <cell r="D4068">
            <v>8.2799999999999994</v>
          </cell>
        </row>
        <row r="4069">
          <cell r="A4069" t="str">
            <v>91902</v>
          </cell>
          <cell r="B4069" t="str">
            <v>Curva 90 graus para eletroduto, pvc, roscável, dn 25 mm (3/4"), para circuitos terminais, instalada em laje - fornecimento e instalação. af_12/2015</v>
          </cell>
          <cell r="C4069" t="str">
            <v>un</v>
          </cell>
          <cell r="D4069">
            <v>7.93</v>
          </cell>
        </row>
        <row r="4070">
          <cell r="A4070" t="str">
            <v>91904</v>
          </cell>
          <cell r="B4070" t="str">
            <v>Curva 180 graus para eletroduto, pvc, roscável, dn 25 mm (3/4"), para circuitos terminais, instalada em laje - fornecimento e instalação. af_12/2015</v>
          </cell>
          <cell r="C4070" t="str">
            <v>un</v>
          </cell>
          <cell r="D4070">
            <v>9</v>
          </cell>
        </row>
        <row r="4071">
          <cell r="A4071" t="str">
            <v>91905</v>
          </cell>
          <cell r="B4071" t="str">
            <v>Curva 90 graus para eletroduto, pvc, roscável, dn 32 mm (1"), para circuitos terminais, instalada em laje - fornecimento e instalação. af_12/2015</v>
          </cell>
          <cell r="C4071" t="str">
            <v>un</v>
          </cell>
          <cell r="D4071">
            <v>10.64</v>
          </cell>
        </row>
        <row r="4072">
          <cell r="A4072" t="str">
            <v>91906</v>
          </cell>
          <cell r="B4072" t="str">
            <v>Curva 135 graus para eletroduto, pvc, roscável, dn 32 mm (1"), para circuitos terminais, instalada em laje - fornecimento e instalação. af_12/2015</v>
          </cell>
          <cell r="C4072" t="str">
            <v>un</v>
          </cell>
          <cell r="D4072">
            <v>11.35</v>
          </cell>
        </row>
        <row r="4073">
          <cell r="A4073" t="str">
            <v>91908</v>
          </cell>
          <cell r="B4073" t="str">
            <v>Curva 90 graus para eletroduto, pvc, roscável, dn 40 mm (1 1/4"), para circuitos terminais, instalada em laje - fornecimento e instalação. af_12/2015</v>
          </cell>
          <cell r="C4073" t="str">
            <v>un</v>
          </cell>
          <cell r="D4073">
            <v>13.63</v>
          </cell>
        </row>
        <row r="4074">
          <cell r="A4074" t="str">
            <v>91909</v>
          </cell>
          <cell r="B4074" t="str">
            <v>Curva 135 graus para eletroduto, pvc, roscável, dn 40 mm (1 1/4"), para circuitos terminais, instalada em laje - fornecimento e instalação. af_12/2015</v>
          </cell>
          <cell r="C4074" t="str">
            <v>un</v>
          </cell>
          <cell r="D4074">
            <v>17.43</v>
          </cell>
        </row>
        <row r="4075">
          <cell r="A4075" t="str">
            <v>91911</v>
          </cell>
          <cell r="B4075" t="str">
            <v>Curva 90 graus para eletroduto, pvc, roscável, dn 20 mm (1/2"), para circuitos terminais, instalada em parede - fornecimento e instalação. af_12/2015</v>
          </cell>
          <cell r="C4075" t="str">
            <v>un</v>
          </cell>
          <cell r="D4075">
            <v>7.16</v>
          </cell>
        </row>
        <row r="4076">
          <cell r="A4076" t="str">
            <v>91912</v>
          </cell>
          <cell r="B4076" t="str">
            <v>Curva 135 graus para eletroduto, pvc, roscável, dn 20 mm (1/2"), para circuitos terminais, instalada em parede - fornecimento e instalação. af_12/2015</v>
          </cell>
          <cell r="C4076" t="str">
            <v>un</v>
          </cell>
          <cell r="D4076">
            <v>9.5399999999999991</v>
          </cell>
        </row>
        <row r="4077">
          <cell r="A4077" t="str">
            <v>91914</v>
          </cell>
          <cell r="B4077" t="str">
            <v>Curva 90 graus para eletroduto, pvc, roscável, dn 25 mm (3/4"), para circuitos terminais, instalada em parede - fornecimento e instalação. af_12/2015</v>
          </cell>
          <cell r="C4077" t="str">
            <v>un</v>
          </cell>
          <cell r="D4077">
            <v>8.9</v>
          </cell>
        </row>
        <row r="4078">
          <cell r="A4078" t="str">
            <v>91916</v>
          </cell>
          <cell r="B4078" t="str">
            <v>Curva 180 graus para eletroduto, pvc, roscável, dn 25 mm (3/4"), para circuitos terminais, instalada em parede - fornecimento e instalação. af_12/2015</v>
          </cell>
          <cell r="C4078" t="str">
            <v>un</v>
          </cell>
          <cell r="D4078">
            <v>9.9700000000000006</v>
          </cell>
        </row>
        <row r="4079">
          <cell r="A4079" t="str">
            <v>91917</v>
          </cell>
          <cell r="B4079" t="str">
            <v>Curva 90 graus para eletroduto, pvc, roscável, dn 32 mm (1"), para circuitos terminais, instalada em parede - fornecimento e instalação. af_12/2015</v>
          </cell>
          <cell r="C4079" t="str">
            <v>un</v>
          </cell>
          <cell r="D4079">
            <v>11.21</v>
          </cell>
        </row>
        <row r="4080">
          <cell r="A4080" t="str">
            <v>91918</v>
          </cell>
          <cell r="B4080" t="str">
            <v>Curva 135 graus para eletroduto, pvc, roscável, dn 32 mm (1"), para circuitos terminais, instalada em parede - fornecimento e instalação. af_12/2015</v>
          </cell>
          <cell r="C4080" t="str">
            <v>un</v>
          </cell>
          <cell r="D4080">
            <v>11.92</v>
          </cell>
        </row>
        <row r="4081">
          <cell r="A4081" t="str">
            <v>91920</v>
          </cell>
          <cell r="B4081" t="str">
            <v>Curva 90 graus para eletroduto, pvc, roscável, dn 40 mm (1 1/4"), para circuitos terminais, instalada em parede - fornecimento e instalação. af_12/2015</v>
          </cell>
          <cell r="C4081" t="str">
            <v>un</v>
          </cell>
          <cell r="D4081">
            <v>13.76</v>
          </cell>
        </row>
        <row r="4082">
          <cell r="A4082" t="str">
            <v>91921</v>
          </cell>
          <cell r="B4082" t="str">
            <v>Curva 135 graus para eletroduto, pvc, roscável, dn 40 mm (1 1/4"), para circuitos terminais, instalada em parede - fornecimento e instalação. af_12/2015</v>
          </cell>
          <cell r="C4082" t="str">
            <v>un</v>
          </cell>
          <cell r="D4082">
            <v>17.559999999999999</v>
          </cell>
        </row>
        <row r="4083">
          <cell r="A4083" t="str">
            <v>91924</v>
          </cell>
          <cell r="B4083" t="str">
            <v>Cabo de cobre flexível isolado, 1,5 mm², anti-chama 450/750 v, para circuitos terminais - fornecimento e instalação. af_12/2015</v>
          </cell>
          <cell r="C4083" t="str">
            <v>m</v>
          </cell>
          <cell r="D4083">
            <v>1.52</v>
          </cell>
        </row>
        <row r="4084">
          <cell r="A4084" t="str">
            <v>92118</v>
          </cell>
          <cell r="B4084" t="str">
            <v>Dosador de areia, capacidade de 26 litros - chp diurno. af_11/2015</v>
          </cell>
          <cell r="C4084" t="str">
            <v>chp</v>
          </cell>
          <cell r="D4084">
            <v>1.36</v>
          </cell>
        </row>
        <row r="4085">
          <cell r="A4085" t="str">
            <v>92119</v>
          </cell>
          <cell r="B4085" t="str">
            <v>Dosador de areia, capacidade de 26 litros - chi diurno. af_11/2015</v>
          </cell>
          <cell r="C4085" t="str">
            <v>chi</v>
          </cell>
          <cell r="D4085">
            <v>0.84</v>
          </cell>
        </row>
        <row r="4086">
          <cell r="A4086" t="str">
            <v>92133</v>
          </cell>
          <cell r="B4086" t="str">
            <v>Caminhonete com motor a diesel, potência 180 cv, cabine dupla, 4x4 - depreciação. af_11/2015</v>
          </cell>
          <cell r="C4086" t="str">
            <v>h</v>
          </cell>
          <cell r="D4086">
            <v>6.72</v>
          </cell>
        </row>
        <row r="4087">
          <cell r="A4087" t="str">
            <v>92134</v>
          </cell>
          <cell r="B4087" t="str">
            <v>Caminhonete com motor a diesel, potência 180 cv, cabine dupla, 4x4 - juros. af_11/2015</v>
          </cell>
          <cell r="C4087" t="str">
            <v>h</v>
          </cell>
          <cell r="D4087">
            <v>1.61</v>
          </cell>
        </row>
        <row r="4088">
          <cell r="A4088" t="str">
            <v>92135</v>
          </cell>
          <cell r="B4088" t="str">
            <v>Caminhonete com motor a diesel, potência 180 cv, cabine dupla, 4x4 - impostos e seguros. af_11/2015</v>
          </cell>
          <cell r="C4088" t="str">
            <v>h</v>
          </cell>
          <cell r="D4088">
            <v>0.33</v>
          </cell>
        </row>
        <row r="4089">
          <cell r="A4089" t="str">
            <v>92136</v>
          </cell>
          <cell r="B4089" t="str">
            <v>Caminhonete com motor a diesel, potência 180 cv, cabine dupla, 4x4 - manutenção. af_11/2015</v>
          </cell>
          <cell r="C4089" t="str">
            <v>h</v>
          </cell>
          <cell r="D4089">
            <v>8.9600000000000009</v>
          </cell>
        </row>
        <row r="4090">
          <cell r="A4090" t="str">
            <v>92137</v>
          </cell>
          <cell r="B4090" t="str">
            <v>Caminhonete com motor a diesel, potência 180 cv, cabine dupla, 4x4 - materiais na operação. af_11/2015</v>
          </cell>
          <cell r="C4090" t="str">
            <v>h</v>
          </cell>
          <cell r="D4090">
            <v>64.97</v>
          </cell>
        </row>
        <row r="4091">
          <cell r="A4091" t="str">
            <v>92138</v>
          </cell>
          <cell r="B4091" t="str">
            <v>Caminhonete com motor a diesel, potência 180 cv, cabine dupla, 4x4 - chp diurno. af_11/2015</v>
          </cell>
          <cell r="C4091" t="str">
            <v>chp</v>
          </cell>
          <cell r="D4091">
            <v>98.71</v>
          </cell>
        </row>
        <row r="4092">
          <cell r="A4092" t="str">
            <v>92139</v>
          </cell>
          <cell r="B4092" t="str">
            <v>Caminhonete com motor a diesel, potência 180 cv, cabine dupla, 4x4 - chi diurno. af_11/2015</v>
          </cell>
          <cell r="C4092" t="str">
            <v>chi</v>
          </cell>
          <cell r="D4092">
            <v>24.77</v>
          </cell>
        </row>
        <row r="4093">
          <cell r="A4093" t="str">
            <v>92140</v>
          </cell>
          <cell r="B4093" t="str">
            <v>Caminhonete cabine simples com motor 1.6 flex, câmbio manual, potência 101/104 cv, 2 portas - depreciação. af_11/2015</v>
          </cell>
          <cell r="C4093" t="str">
            <v>h</v>
          </cell>
          <cell r="D4093">
            <v>2.57</v>
          </cell>
        </row>
        <row r="4094">
          <cell r="A4094" t="str">
            <v>92141</v>
          </cell>
          <cell r="B4094" t="str">
            <v>Caminhonete cabine simples com motor 1.6 flex, câmbio manual, potência 101/104 cv, 2 portas - juros. af_11/2015</v>
          </cell>
          <cell r="C4094" t="str">
            <v>h</v>
          </cell>
          <cell r="D4094">
            <v>0.61</v>
          </cell>
        </row>
        <row r="4095">
          <cell r="A4095" t="str">
            <v>92142</v>
          </cell>
          <cell r="B4095" t="str">
            <v>Caminhonete cabine simples com motor 1.6 flex, câmbio manual, potência 101/104 cv, 2 portas - impostos e seguros. af_11/2015</v>
          </cell>
          <cell r="C4095" t="str">
            <v>h</v>
          </cell>
          <cell r="D4095">
            <v>0.12</v>
          </cell>
        </row>
        <row r="4096">
          <cell r="A4096" t="str">
            <v>92143</v>
          </cell>
          <cell r="B4096" t="str">
            <v>Caminhonete cabine simples com motor 1.6 flex, câmbio manual, potência 101/104 cv, 2 portas - manutenção. af_11/2015</v>
          </cell>
          <cell r="C4096" t="str">
            <v>h</v>
          </cell>
          <cell r="D4096">
            <v>3.43</v>
          </cell>
        </row>
        <row r="4097">
          <cell r="A4097" t="str">
            <v>92144</v>
          </cell>
          <cell r="B4097" t="str">
            <v>Caminhonete cabine simples com motor 1.6 flex, câmbio manual, potência 101/104 cv, 2 portas - materiais na operação. af_11/2015</v>
          </cell>
          <cell r="C4097" t="str">
            <v>h</v>
          </cell>
          <cell r="D4097">
            <v>53.08</v>
          </cell>
        </row>
        <row r="4098">
          <cell r="A4098" t="str">
            <v>92145</v>
          </cell>
          <cell r="B4098" t="str">
            <v>Caminhonete cabine simples com motor 1.6 flex, câmbio manual, potência 101/104 cv, 2 portas - chp diurno. af_11/2015</v>
          </cell>
          <cell r="C4098" t="str">
            <v>chp</v>
          </cell>
          <cell r="D4098">
            <v>75.94</v>
          </cell>
        </row>
        <row r="4099">
          <cell r="A4099" t="str">
            <v>92146</v>
          </cell>
          <cell r="B4099" t="str">
            <v>Caminhonete cabine simples com motor 1.6 flex, câmbio manual, potência 101/104 cv, 2 portas - chi diurno. af_11/2015</v>
          </cell>
          <cell r="C4099" t="str">
            <v>chi</v>
          </cell>
          <cell r="D4099">
            <v>19.41</v>
          </cell>
        </row>
        <row r="4100">
          <cell r="A4100" t="str">
            <v>92712</v>
          </cell>
          <cell r="B4100" t="str">
            <v>Aparelho para corte e solda oxi-acetileno sobre rodas, inclusive cilindros e maçaricos - depreciação. af_12/2015</v>
          </cell>
          <cell r="C4100" t="str">
            <v>h</v>
          </cell>
          <cell r="D4100">
            <v>0.14000000000000001</v>
          </cell>
        </row>
        <row r="4101">
          <cell r="A4101" t="str">
            <v>92713</v>
          </cell>
          <cell r="B4101" t="str">
            <v>Aparelho para corte e solda oxi-acetileno sobre rodas, inclusive cilindros e maçaricos - juros. af_12/2015</v>
          </cell>
          <cell r="C4101" t="str">
            <v>h</v>
          </cell>
          <cell r="D4101">
            <v>0.03</v>
          </cell>
        </row>
        <row r="4102">
          <cell r="A4102" t="str">
            <v>92714</v>
          </cell>
          <cell r="B4102" t="str">
            <v>Aparelho para corte e solda oxi-acetileno sobre rodas, inclusive cilindros e maçaricos - manutenção. af_12/2015</v>
          </cell>
          <cell r="C4102" t="str">
            <v>h</v>
          </cell>
          <cell r="D4102">
            <v>0.09</v>
          </cell>
        </row>
        <row r="4103">
          <cell r="A4103" t="str">
            <v>92715</v>
          </cell>
          <cell r="B4103" t="str">
            <v>Aparelho para corte e solda oxi-acetileno sobre rodas, inclusive cilindros e maçaricos - materiais na operação. af_12/2015</v>
          </cell>
          <cell r="C4103" t="str">
            <v>h</v>
          </cell>
          <cell r="D4103">
            <v>13.94</v>
          </cell>
        </row>
        <row r="4104">
          <cell r="A4104" t="str">
            <v>92716</v>
          </cell>
          <cell r="B4104" t="str">
            <v>Aparelho para corte e solda oxi-acetileno sobre rodas, inclusive cilindros e maçaricos - chp diurno. af_12/2015</v>
          </cell>
          <cell r="C4104" t="str">
            <v>chp</v>
          </cell>
          <cell r="D4104">
            <v>14.21</v>
          </cell>
        </row>
        <row r="4105">
          <cell r="A4105" t="str">
            <v>92717</v>
          </cell>
          <cell r="B4105" t="str">
            <v>Aparelho para corte e solda oxi-acetileno sobre rodas, inclusive cilindros e maçaricos - chi diurno. af_12/2015</v>
          </cell>
          <cell r="C4105" t="str">
            <v>chi</v>
          </cell>
          <cell r="D4105">
            <v>0.17</v>
          </cell>
        </row>
        <row r="4106">
          <cell r="A4106" t="str">
            <v>92956</v>
          </cell>
          <cell r="B4106" t="str">
            <v>Máquina extrusora de concreto para guias e sarjetas, motor a diesel, potência 14 cv - depreciação. af_12/2015</v>
          </cell>
          <cell r="C4106" t="str">
            <v>h</v>
          </cell>
          <cell r="D4106">
            <v>4.1399999999999997</v>
          </cell>
        </row>
        <row r="4107">
          <cell r="A4107" t="str">
            <v>92957</v>
          </cell>
          <cell r="B4107" t="str">
            <v>Máquina extrusora de concreto para guias e sarjetas, motor a diesel, potência 14 cv - juros. af_12/2015</v>
          </cell>
          <cell r="C4107" t="str">
            <v>h</v>
          </cell>
          <cell r="D4107">
            <v>1.24</v>
          </cell>
        </row>
        <row r="4108">
          <cell r="A4108" t="str">
            <v>92958</v>
          </cell>
          <cell r="B4108" t="str">
            <v>Máquina extrusora de concreto para guias e sarjetas, motor a diesel, potência 14 cv - manutenção. af_12/2015</v>
          </cell>
          <cell r="C4108" t="str">
            <v>h</v>
          </cell>
          <cell r="D4108">
            <v>4.0199999999999996</v>
          </cell>
        </row>
        <row r="4109">
          <cell r="A4109" t="str">
            <v>92959</v>
          </cell>
          <cell r="B4109" t="str">
            <v>Máquina extrusora de concreto para guias e sarjetas, motor a diesel, potência 14 cv - materiais na operação. af_12/2015</v>
          </cell>
          <cell r="C4109" t="str">
            <v>h</v>
          </cell>
          <cell r="D4109">
            <v>6.73</v>
          </cell>
        </row>
        <row r="4110">
          <cell r="A4110" t="str">
            <v>92960</v>
          </cell>
          <cell r="B4110" t="str">
            <v>Máquina extrusora de concreto para guias e sarjetas, motor a diesel, potência 14 cv - chp diurno. af_12/2015</v>
          </cell>
          <cell r="C4110" t="str">
            <v>chp</v>
          </cell>
          <cell r="D4110">
            <v>16.149999999999999</v>
          </cell>
        </row>
        <row r="4111">
          <cell r="A4111" t="str">
            <v>92961</v>
          </cell>
          <cell r="B4111" t="str">
            <v>Máquina extrusora de concreto para guias e sarjetas, motor a diesel, potência 14 cv - chi diurno. af_12/2015</v>
          </cell>
          <cell r="C4111" t="str">
            <v>chi</v>
          </cell>
          <cell r="D4111">
            <v>5.38</v>
          </cell>
        </row>
        <row r="4112">
          <cell r="A4112" t="str">
            <v>92967</v>
          </cell>
          <cell r="B4112" t="str">
            <v>Martelo perfurador pneumático manual, haste 25 x 75 mm, 21 kg - chi diurno. af_12/2015</v>
          </cell>
          <cell r="C4112" t="str">
            <v>chi</v>
          </cell>
          <cell r="D4112">
            <v>10.050000000000001</v>
          </cell>
        </row>
        <row r="4113">
          <cell r="A4113" t="str">
            <v>93220</v>
          </cell>
          <cell r="B4113" t="str">
            <v>Perfuratriz com torre metálica para execução de estaca hélice contínua, profundidade máxima de 32 m, diâmetro máximo de 1000 mm, potência instalada de 350 hp, mesa rotativa com torque máximo de 263 knm - depreciação. af_01/2016</v>
          </cell>
          <cell r="C4113" t="str">
            <v>h</v>
          </cell>
          <cell r="D4113">
            <v>219.62</v>
          </cell>
        </row>
        <row r="4114">
          <cell r="A4114" t="str">
            <v>93221</v>
          </cell>
          <cell r="B4114" t="str">
            <v>Perfuratriz com torre metálica para execução de estaca hélice contínua, profundidade máxima de 32 m, diâmetro máximo de 1000 mm, potência instalada de 350 hp, mesa rotativa com torque máximo de 263 knm - juros. af_01/2016</v>
          </cell>
          <cell r="C4114" t="str">
            <v>h</v>
          </cell>
          <cell r="D4114">
            <v>48.53</v>
          </cell>
        </row>
        <row r="4115">
          <cell r="A4115" t="str">
            <v>93222</v>
          </cell>
          <cell r="B4115" t="str">
            <v>Perfuratriz com torre metálica para execução de estaca hélice contínua, profundidade máxima de 32 m, diâmetro máximo de 1000 mm, potência instalada de 350 hp, mesa rotativa com torque máximo de 263 knm - manutenção. af_01/2016</v>
          </cell>
          <cell r="C4115" t="str">
            <v>h</v>
          </cell>
          <cell r="D4115">
            <v>231.15</v>
          </cell>
        </row>
        <row r="4116">
          <cell r="A4116" t="str">
            <v>93223</v>
          </cell>
          <cell r="B4116" t="str">
            <v>Perfuratriz com torre metálica para execução de estaca hélice contínua, profundidade máxima de 32 m, diâmetro máximo de 1000 mm, potência instalada de 350 hp, mesa rotativa com torque máximo de 263 knm ¿ materiais na operação. af_01/2016</v>
          </cell>
          <cell r="C4116" t="str">
            <v>h</v>
          </cell>
          <cell r="D4116">
            <v>170.75</v>
          </cell>
        </row>
        <row r="4117">
          <cell r="A4117" t="str">
            <v>93224</v>
          </cell>
          <cell r="B4117" t="str">
            <v>Perfuratriz com torre metálica para execução de estaca hélice contínua, profundidade máxima de 32 m, diâmetro máximo de 1000 mm, potência instalada de 350 hp, mesa rotativa com torque máximo de 263 knm - chp diurno. af_01/2016</v>
          </cell>
          <cell r="C4117" t="str">
            <v>chp</v>
          </cell>
          <cell r="D4117">
            <v>687.96</v>
          </cell>
        </row>
        <row r="4118">
          <cell r="A4118" t="str">
            <v>93225</v>
          </cell>
          <cell r="B4118" t="str">
            <v>Perfuratriz com torre metálica para execução de estaca hélice contínua, profundidade máxima de 32 m, diâmetro máximo de 1000 mm, potência instalada de 350 hp, mesa rotativa com torque máximo de 263 knm - chi diurno. af_01/2016</v>
          </cell>
          <cell r="C4118" t="str">
            <v>chi</v>
          </cell>
          <cell r="D4118">
            <v>286.04000000000002</v>
          </cell>
        </row>
        <row r="4119">
          <cell r="A4119" t="str">
            <v>93229</v>
          </cell>
          <cell r="B4119" t="str">
            <v>Betoneira capacidade nominal 400 l, capacidade de mistura 310 l, motor a gasolina potência 5,5 hp, sem carregador - depreciação. af_02/2016</v>
          </cell>
          <cell r="C4119" t="str">
            <v>h</v>
          </cell>
          <cell r="D4119">
            <v>0.26</v>
          </cell>
        </row>
        <row r="4120">
          <cell r="A4120" t="str">
            <v>93230</v>
          </cell>
          <cell r="B4120" t="str">
            <v>Betoneira capacidade nominal 400 l, capacidade de mistura 310 l, motor a gasolina potência 5,5 hp, sem carregador - juros. af_02/2016</v>
          </cell>
          <cell r="C4120" t="str">
            <v>h</v>
          </cell>
          <cell r="D4120">
            <v>0.06</v>
          </cell>
        </row>
        <row r="4121">
          <cell r="A4121" t="str">
            <v>93231</v>
          </cell>
          <cell r="B4121" t="str">
            <v>Betoneira capacidade nominal 400 l, capacidade de mistura 310 l, motor a gasolina potência 5,5 hp, sem carregador - manutenção. af_02/2016</v>
          </cell>
          <cell r="C4121" t="str">
            <v>h</v>
          </cell>
          <cell r="D4121">
            <v>0.22</v>
          </cell>
        </row>
        <row r="4122">
          <cell r="A4122" t="str">
            <v>93232</v>
          </cell>
          <cell r="B4122" t="str">
            <v>Betoneira capacidade nominal 400 l, capacidade de mistura 310 l, motor a gasolina potência 5,5 hp, sem carregador - materiais na operação. af_02/2016</v>
          </cell>
          <cell r="C4122" t="str">
            <v>h</v>
          </cell>
          <cell r="D4122">
            <v>4.3899999999999997</v>
          </cell>
        </row>
        <row r="4123">
          <cell r="A4123" t="str">
            <v>93233</v>
          </cell>
          <cell r="B4123" t="str">
            <v>Betoneira capacidade nominal 400 l, capacidade de mistura 310 l, motor a gasolina potência 5,5 hp, sem carregador - chp diurno. af_02/2016</v>
          </cell>
          <cell r="C4123" t="str">
            <v>chp</v>
          </cell>
          <cell r="D4123">
            <v>4.9400000000000004</v>
          </cell>
        </row>
        <row r="4124">
          <cell r="A4124" t="str">
            <v>93234</v>
          </cell>
          <cell r="B4124" t="str">
            <v>Betoneira capacidade nominal 400 l, capacidade de mistura 310 l, motor a gasolina potência 5,5 hp, sem carregador - chi diurno. af_02/2016</v>
          </cell>
          <cell r="C4124" t="str">
            <v>chi</v>
          </cell>
          <cell r="D4124">
            <v>0.33</v>
          </cell>
        </row>
        <row r="4125">
          <cell r="A4125" t="str">
            <v>93235</v>
          </cell>
          <cell r="B4125" t="str">
            <v>Grupo gerador estacionário, motor diesel potência 170 kva - juros. af_02/2016</v>
          </cell>
          <cell r="C4125" t="str">
            <v>h</v>
          </cell>
          <cell r="D4125">
            <v>0.91</v>
          </cell>
        </row>
        <row r="4126">
          <cell r="A4126" t="str">
            <v>93236</v>
          </cell>
          <cell r="B4126" t="str">
            <v>Rolo compactador de pneus estático, pressão variável, potência 99 hp, peso sem/com lastro 9,45 / 21,0 t, largura de rolagem 2,265 m - juros. af_02/2016</v>
          </cell>
          <cell r="C4126" t="str">
            <v>h</v>
          </cell>
          <cell r="D4126">
            <v>5.27</v>
          </cell>
        </row>
        <row r="4127">
          <cell r="A4127" t="str">
            <v>93238</v>
          </cell>
          <cell r="B4127" t="str">
            <v>Rolo compactador vibratório rebocável, cilindro de aço liso, potência de tração de 65 cv, peso 4,7 t, impacto dinâmico 18,3 t, largura de trabalho 1,67 m - juros. af_02/2016</v>
          </cell>
          <cell r="C4127" t="str">
            <v>h</v>
          </cell>
          <cell r="D4127">
            <v>1.07</v>
          </cell>
        </row>
        <row r="4128">
          <cell r="A4128" t="str">
            <v>93239</v>
          </cell>
          <cell r="B4128" t="str">
            <v>Rolo compactador vibratório pé de carneiro, operado por controle remoto, potência 12,5 kw, peso operacional 1,675 t, largura de trabalho 0,85 m - juros. af_02/2016</v>
          </cell>
          <cell r="C4128" t="str">
            <v>h</v>
          </cell>
          <cell r="D4128">
            <v>4.8600000000000003</v>
          </cell>
        </row>
        <row r="4129">
          <cell r="A4129" t="str">
            <v>91015</v>
          </cell>
          <cell r="B4129" t="str">
            <v>Kit de porta de madeira para verniz, semi-oca (leve ou média), padrão médio, 80x210cm, espessura de 3,5cm, itens inclusos: dobradiças, montagem e instalação do batente, sem fechadura - fornecimento e instalação . af_08/2015</v>
          </cell>
          <cell r="C4129" t="str">
            <v>un</v>
          </cell>
          <cell r="D4129">
            <v>440.12</v>
          </cell>
        </row>
        <row r="4130">
          <cell r="A4130" t="str">
            <v>90802</v>
          </cell>
          <cell r="B4130" t="str">
            <v>Aduela / marco / batente para porta de 80x210cm, padrão médio   fornecimento e montagem. af_08/2015</v>
          </cell>
          <cell r="C4130" t="str">
            <v>un</v>
          </cell>
          <cell r="D4130">
            <v>164.64</v>
          </cell>
        </row>
        <row r="4131">
          <cell r="A4131" t="str">
            <v>92216</v>
          </cell>
          <cell r="B4131" t="str">
            <v>Tubo de concreto para redes coletoras de águas pluviais, diâmetro de 1000 mm, junta rígida, instalado em local com baixo nível de interferências - fornecimento e assentamento. af_12/2015</v>
          </cell>
          <cell r="C4131" t="str">
            <v>m</v>
          </cell>
          <cell r="D4131">
            <v>330.82</v>
          </cell>
        </row>
        <row r="4132">
          <cell r="A4132" t="str">
            <v>92757</v>
          </cell>
          <cell r="B4132" t="str">
            <v>Proteção superficial de canal em gabião tipo colchão, altura de 30 centímetros, enchimento com pedra de mão tipo rachão - fornecimento e execução. af_12/2015</v>
          </cell>
          <cell r="C4132" t="str">
            <v>m²</v>
          </cell>
          <cell r="D4132">
            <v>182.17</v>
          </cell>
        </row>
        <row r="4133">
          <cell r="A4133" t="str">
            <v>91927</v>
          </cell>
          <cell r="B4133" t="str">
            <v>Cabo de cobre flexível isolado, 2,5 mm², anti-chama 0,6/1,0 kv, para circuitos terminais - fornecimento e instalação. af_12/2015</v>
          </cell>
          <cell r="C4133" t="str">
            <v>m</v>
          </cell>
          <cell r="D4133">
            <v>2.38</v>
          </cell>
        </row>
        <row r="4134">
          <cell r="A4134" t="str">
            <v>91929</v>
          </cell>
          <cell r="B4134" t="str">
            <v>Cabo de cobre flexível isolado, 4 mm², anti-chama 0,6/1,0 kv, para circuitos terminais - fornecimento e instalação. af_12/2015</v>
          </cell>
          <cell r="C4134" t="str">
            <v>m</v>
          </cell>
          <cell r="D4134">
            <v>3.69</v>
          </cell>
        </row>
        <row r="4135">
          <cell r="A4135" t="str">
            <v>91930</v>
          </cell>
          <cell r="B4135" t="str">
            <v>Cabo de cobre flexível isolado, 6 mm², anti-chama 450/750 v, para circuitos terminais - fornecimento e instalação. af_12/2015</v>
          </cell>
          <cell r="C4135" t="str">
            <v>m</v>
          </cell>
          <cell r="D4135">
            <v>4.0599999999999996</v>
          </cell>
        </row>
        <row r="4136">
          <cell r="A4136" t="str">
            <v>91931</v>
          </cell>
          <cell r="B4136" t="str">
            <v>Cabo de cobre flexível isolado, 6 mm², anti-chama 0,6/1,0 kv, para circuitos terminais - fornecimento e instalação. af_12/2015</v>
          </cell>
          <cell r="C4136" t="str">
            <v>m</v>
          </cell>
          <cell r="D4136">
            <v>4.6500000000000004</v>
          </cell>
        </row>
        <row r="4137">
          <cell r="A4137" t="str">
            <v>91932</v>
          </cell>
          <cell r="B4137" t="str">
            <v>Cabo de cobre flexível isolado, 10 mm², anti-chama 450/750 v, para circuitos terminais - fornecimento e instalação. af_12/2015</v>
          </cell>
          <cell r="C4137" t="str">
            <v>m</v>
          </cell>
          <cell r="D4137">
            <v>6.53</v>
          </cell>
        </row>
        <row r="4138">
          <cell r="A4138" t="str">
            <v>91933</v>
          </cell>
          <cell r="B4138" t="str">
            <v>Cabo de cobre flexível isolado, 10 mm², anti-chama 0,6/1,0 kv, para circuitos terminais - fornecimento e instalação. af_12/2015</v>
          </cell>
          <cell r="C4138" t="str">
            <v>m</v>
          </cell>
          <cell r="D4138">
            <v>7.06</v>
          </cell>
        </row>
        <row r="4139">
          <cell r="A4139" t="str">
            <v>91934</v>
          </cell>
          <cell r="B4139" t="str">
            <v>Cabo de cobre flexível isolado, 16 mm², anti-chama 450/750 v, para circuitos terminais - fornecimento e instalação. af_12/2015</v>
          </cell>
          <cell r="C4139" t="str">
            <v>m</v>
          </cell>
          <cell r="D4139">
            <v>12.38</v>
          </cell>
        </row>
        <row r="4140">
          <cell r="A4140" t="str">
            <v>91935</v>
          </cell>
          <cell r="B4140" t="str">
            <v>Cabo de cobre flexível isolado, 16 mm², anti-chama 0,6/1,0 kv, para circuitos terminais - fornecimento e instalação. af_12/2015</v>
          </cell>
          <cell r="C4140" t="str">
            <v>m</v>
          </cell>
          <cell r="D4140">
            <v>10.57</v>
          </cell>
        </row>
        <row r="4141">
          <cell r="A4141" t="str">
            <v>91937</v>
          </cell>
          <cell r="B4141" t="str">
            <v>Caixa octogonal 3" x 3", pvc, instalada em laje - fornecimento e instalação. af_12/2015</v>
          </cell>
          <cell r="C4141" t="str">
            <v>un</v>
          </cell>
          <cell r="D4141">
            <v>9.1199999999999992</v>
          </cell>
        </row>
        <row r="4142">
          <cell r="A4142" t="str">
            <v>91939</v>
          </cell>
          <cell r="B4142" t="str">
            <v>Caixa retangular 4" x 2" alta (2,00 m do piso), pvc, instalada em parede - fornecimento e instalação. af_12/2015</v>
          </cell>
          <cell r="C4142" t="str">
            <v>un</v>
          </cell>
          <cell r="D4142">
            <v>15.93</v>
          </cell>
        </row>
        <row r="4143">
          <cell r="A4143" t="str">
            <v>91940</v>
          </cell>
          <cell r="B4143" t="str">
            <v>Caixa retangular 4" x 2" média (1,30 m do piso), pvc, instalada em parede - fornecimento e instalação. af_12/2015</v>
          </cell>
          <cell r="C4143" t="str">
            <v>un</v>
          </cell>
          <cell r="D4143">
            <v>8.7899999999999991</v>
          </cell>
        </row>
        <row r="4144">
          <cell r="A4144" t="str">
            <v>91942</v>
          </cell>
          <cell r="B4144" t="str">
            <v>Caixa retangular 4" x 4" alta (2,00 m do piso), pvc, instalada em parede - fornecimento e instalação. af_12/2015</v>
          </cell>
          <cell r="C4144" t="str">
            <v>un</v>
          </cell>
          <cell r="D4144">
            <v>19.22</v>
          </cell>
        </row>
        <row r="4145">
          <cell r="A4145" t="str">
            <v>91944</v>
          </cell>
          <cell r="B4145" t="str">
            <v>Caixa retangular 4" x 4" baixa (0,30 m do piso), pvc, instalada em parede - fornecimento e instalação. af_12/2015</v>
          </cell>
          <cell r="C4145" t="str">
            <v>un</v>
          </cell>
          <cell r="D4145">
            <v>7.94</v>
          </cell>
        </row>
        <row r="4146">
          <cell r="A4146" t="str">
            <v>91945</v>
          </cell>
          <cell r="B4146" t="str">
            <v>Suporte parafusado com placa de encaixe 4" x 2" alto (2,00 m do piso) para ponto elétrico - fornecimento e instalação. af_12/2015</v>
          </cell>
          <cell r="C4146" t="str">
            <v>un</v>
          </cell>
          <cell r="D4146">
            <v>7.44</v>
          </cell>
        </row>
        <row r="4147">
          <cell r="A4147" t="str">
            <v>91947</v>
          </cell>
          <cell r="B4147" t="str">
            <v>Suporte parafusado com placa de encaixe 4" x 2" baixo (0,30 m do piso) para ponto elétrico - fornecimento e instalação. af_12/2015</v>
          </cell>
          <cell r="C4147" t="str">
            <v>un</v>
          </cell>
          <cell r="D4147">
            <v>6.11</v>
          </cell>
        </row>
        <row r="4148">
          <cell r="A4148" t="str">
            <v>91949</v>
          </cell>
          <cell r="B4148" t="str">
            <v>Suporte parafusado com placa de encaixe 4" x 4" alto (2,00 m do piso) para ponto elétrico - fornecimento e instalação. af_12/2015</v>
          </cell>
          <cell r="C4148" t="str">
            <v>un</v>
          </cell>
          <cell r="D4148">
            <v>14.09</v>
          </cell>
        </row>
        <row r="4149">
          <cell r="A4149" t="str">
            <v>91950</v>
          </cell>
          <cell r="B4149" t="str">
            <v>Suporte parafusado com placa de encaixe 4" x 4" médio (1,30 m do piso) para ponto elétrico - fornecimento e instalação. af_12/2015</v>
          </cell>
          <cell r="C4149" t="str">
            <v>un</v>
          </cell>
          <cell r="D4149">
            <v>13.1</v>
          </cell>
        </row>
        <row r="4150">
          <cell r="A4150" t="str">
            <v>91951</v>
          </cell>
          <cell r="B4150" t="str">
            <v>Suporte parafusado com placa de encaixe 4" x 4" baixo (0,30 m do piso) para ponto elétrico - fornecimento e instalação. af_12/2015</v>
          </cell>
          <cell r="C4150" t="str">
            <v>un</v>
          </cell>
          <cell r="D4150">
            <v>12.5</v>
          </cell>
        </row>
        <row r="4151">
          <cell r="A4151" t="str">
            <v>91953</v>
          </cell>
          <cell r="B4151" t="str">
            <v>Interruptor simples (1 módulo), 10a/250v, incluindo suporte e placa - fornecimento e instalação. af_12/2015</v>
          </cell>
          <cell r="C4151" t="str">
            <v>un</v>
          </cell>
          <cell r="D4151">
            <v>20.46</v>
          </cell>
        </row>
        <row r="4152">
          <cell r="A4152" t="str">
            <v>91954</v>
          </cell>
          <cell r="B4152" t="str">
            <v>Interruptor paralelo (1 módulo), 10a/250v, sem suporte e sem placa - fornecimento e instalação. af_12/2015</v>
          </cell>
          <cell r="C4152" t="str">
            <v>un</v>
          </cell>
          <cell r="D4152">
            <v>19.059999999999999</v>
          </cell>
        </row>
        <row r="4153">
          <cell r="A4153" t="str">
            <v>91955</v>
          </cell>
          <cell r="B4153" t="str">
            <v>Interruptor paralelo (1 módulo), 10a/250v, incluindo suporte e placa - fornecimento e instalação. af_12/2015</v>
          </cell>
          <cell r="C4153" t="str">
            <v>un</v>
          </cell>
          <cell r="D4153">
            <v>25.68</v>
          </cell>
        </row>
        <row r="4154">
          <cell r="A4154" t="str">
            <v>91956</v>
          </cell>
          <cell r="B4154" t="str">
            <v>Interruptor simples (1 módulo) com interruptor paralelo (1 módulo), 10a/250v, sem suporte e sem placa - fornecimento e instalação. af_12/2015</v>
          </cell>
          <cell r="C4154" t="str">
            <v>un</v>
          </cell>
          <cell r="D4154">
            <v>31.3</v>
          </cell>
        </row>
        <row r="4155">
          <cell r="A4155" t="str">
            <v>91957</v>
          </cell>
          <cell r="B4155" t="str">
            <v>Interruptor simples (1 módulo) com interruptor paralelo (1 módulo), 10a/250v, incluindo suporte e placa - fornecimento e instalação. af_12/2015</v>
          </cell>
          <cell r="C4155" t="str">
            <v>un</v>
          </cell>
          <cell r="D4155">
            <v>37.92</v>
          </cell>
        </row>
        <row r="4156">
          <cell r="A4156" t="str">
            <v>91958</v>
          </cell>
          <cell r="B4156" t="str">
            <v>Interruptor simples (2 módulos), 10a/250v, sem suporte e sem placa - fornecimento e instalação. af_12/2015</v>
          </cell>
          <cell r="C4156" t="str">
            <v>un</v>
          </cell>
          <cell r="D4156">
            <v>26.11</v>
          </cell>
        </row>
        <row r="4157">
          <cell r="A4157" t="str">
            <v>91959</v>
          </cell>
          <cell r="B4157" t="str">
            <v>Interruptor simples (2 módulos), 10a/250v, incluindo suporte e placa - fornecimento e instalação. af_12/2015</v>
          </cell>
          <cell r="C4157" t="str">
            <v>un</v>
          </cell>
          <cell r="D4157">
            <v>32.729999999999997</v>
          </cell>
        </row>
        <row r="4158">
          <cell r="A4158" t="str">
            <v>91960</v>
          </cell>
          <cell r="B4158" t="str">
            <v>Interruptor paralelo (2 módulos), 10a/250v, sem suporte e sem placa - fornecimento e instalação. af_12/2015</v>
          </cell>
          <cell r="C4158" t="str">
            <v>un</v>
          </cell>
          <cell r="D4158">
            <v>36.520000000000003</v>
          </cell>
        </row>
        <row r="4159">
          <cell r="A4159" t="str">
            <v>91961</v>
          </cell>
          <cell r="B4159" t="str">
            <v>Interruptor paralelo (2 módulos), 10a/250v, incluindo suporte e placa - fornecimento e instalação. af_12/2015</v>
          </cell>
          <cell r="C4159" t="str">
            <v>un</v>
          </cell>
          <cell r="D4159">
            <v>43.15</v>
          </cell>
        </row>
        <row r="4160">
          <cell r="A4160" t="str">
            <v>91962</v>
          </cell>
          <cell r="B4160" t="str">
            <v>Interruptor simples (1 módulo) com interruptor paralelo (2 módulos), 10a/250v, sem suporte e sem placa - fornecimento e instalação. af_12/2015</v>
          </cell>
          <cell r="C4160" t="str">
            <v>un</v>
          </cell>
          <cell r="D4160">
            <v>48.79</v>
          </cell>
        </row>
        <row r="4161">
          <cell r="A4161" t="str">
            <v>91963</v>
          </cell>
          <cell r="B4161" t="str">
            <v>Interruptor simples (1 módulo) com interruptor paralelo (2 módulos), 10a/250v, incluindo suporte e placa - fornecimento e instalação. af_12/2015</v>
          </cell>
          <cell r="C4161" t="str">
            <v>un</v>
          </cell>
          <cell r="D4161">
            <v>55.41</v>
          </cell>
        </row>
        <row r="4162">
          <cell r="A4162" t="str">
            <v>91964</v>
          </cell>
          <cell r="B4162" t="str">
            <v>Interruptor simples (2 módulos) com interruptor paralelo (1 módulo), 10a/250v, sem suporte e sem placa - fornecimento e instalação. af_12/2015</v>
          </cell>
          <cell r="C4162" t="str">
            <v>un</v>
          </cell>
          <cell r="D4162">
            <v>43.57</v>
          </cell>
        </row>
        <row r="4163">
          <cell r="A4163" t="str">
            <v>91965</v>
          </cell>
          <cell r="B4163" t="str">
            <v>Interruptor simples (2 módulos) com interruptor paralelo (1 módulo), 10a/250v, incluindo suporte e placa - fornecimento e instalação. af_12/2015</v>
          </cell>
          <cell r="C4163" t="str">
            <v>un</v>
          </cell>
          <cell r="D4163">
            <v>50.19</v>
          </cell>
        </row>
        <row r="4164">
          <cell r="A4164" t="str">
            <v>91966</v>
          </cell>
          <cell r="B4164" t="str">
            <v>Interruptor simples (3 módulos), 10a/250v, sem suporte e sem placa - fornecimento e instalação. af_12/2015</v>
          </cell>
          <cell r="C4164" t="str">
            <v>un</v>
          </cell>
          <cell r="D4164">
            <v>38.369999999999997</v>
          </cell>
        </row>
        <row r="4165">
          <cell r="A4165" t="str">
            <v>91967</v>
          </cell>
          <cell r="B4165" t="str">
            <v>Interruptor simples (3 módulos), 10a/250v, incluindo suporte e placa - fornecimento e instalação. af_12/2015</v>
          </cell>
          <cell r="C4165" t="str">
            <v>un</v>
          </cell>
          <cell r="D4165">
            <v>45</v>
          </cell>
        </row>
        <row r="4166">
          <cell r="A4166" t="str">
            <v>91968</v>
          </cell>
          <cell r="B4166" t="str">
            <v>Interruptor paralelo (3 módulos), 10a/250v, sem suporte e sem placa - fornecimento e instalação. af_12/2015</v>
          </cell>
          <cell r="C4166" t="str">
            <v>un</v>
          </cell>
          <cell r="D4166">
            <v>53.99</v>
          </cell>
        </row>
        <row r="4167">
          <cell r="A4167" t="str">
            <v>91969</v>
          </cell>
          <cell r="B4167" t="str">
            <v>Interruptor paralelo (3 módulos), 10a/250v, incluindo suporte e placa - fornecimento e instalação. af_12/2015</v>
          </cell>
          <cell r="C4167" t="str">
            <v>un</v>
          </cell>
          <cell r="D4167">
            <v>60.61</v>
          </cell>
        </row>
        <row r="4168">
          <cell r="A4168" t="str">
            <v>91970</v>
          </cell>
          <cell r="B4168" t="str">
            <v>Interruptor simples (3 módulos) com interruptor paralelo (1 módulo), 10a/250v, sem suporte e sem placa - fornecimento e instalação. af_12/2015</v>
          </cell>
          <cell r="C4168" t="str">
            <v>un</v>
          </cell>
          <cell r="D4168">
            <v>56.02</v>
          </cell>
        </row>
        <row r="4169">
          <cell r="A4169" t="str">
            <v>91971</v>
          </cell>
          <cell r="B4169" t="str">
            <v>Interruptor simples (3 módulos) com interruptor paralelo (1 módulo), 10a/250v, incluindo suporte e placa - fornecimento e instalação. af_12/2015</v>
          </cell>
          <cell r="C4169" t="str">
            <v>un</v>
          </cell>
          <cell r="D4169">
            <v>69.12</v>
          </cell>
        </row>
        <row r="4170">
          <cell r="A4170" t="str">
            <v>91972</v>
          </cell>
          <cell r="B4170" t="str">
            <v>Interruptor simples (2 módulos) com interruptor paralelo (2 módulos), 10a/250v, sem suporte e sem placa - fornecimento e instalação. af_12/2015</v>
          </cell>
          <cell r="C4170" t="str">
            <v>un</v>
          </cell>
          <cell r="D4170">
            <v>61.24</v>
          </cell>
        </row>
        <row r="4171">
          <cell r="A4171" t="str">
            <v>91973</v>
          </cell>
          <cell r="B4171" t="str">
            <v>Interruptor simples (2 módulos) com interruptor paralelo (2 módulos), 10a/250v, incluindo suporte e placa - fornecimento e instalação. af_12/2015</v>
          </cell>
          <cell r="C4171" t="str">
            <v>un</v>
          </cell>
          <cell r="D4171">
            <v>74.34</v>
          </cell>
        </row>
        <row r="4172">
          <cell r="A4172" t="str">
            <v>91974</v>
          </cell>
          <cell r="B4172" t="str">
            <v>Interruptor simples (4 módulos), 10a/250v, sem suporte e sem placa - fornecimento e instalação. af_12/2015</v>
          </cell>
          <cell r="C4172" t="str">
            <v>un</v>
          </cell>
          <cell r="D4172">
            <v>50.8</v>
          </cell>
        </row>
        <row r="4173">
          <cell r="A4173" t="str">
            <v>91975</v>
          </cell>
          <cell r="B4173" t="str">
            <v>Interruptor simples (4 módulos), 10a/250v, incluindo suporte e placa - fornecimento e instalação. af_12/2015</v>
          </cell>
          <cell r="C4173" t="str">
            <v>un</v>
          </cell>
          <cell r="D4173">
            <v>63.9</v>
          </cell>
        </row>
        <row r="4174">
          <cell r="A4174" t="str">
            <v>91976</v>
          </cell>
          <cell r="B4174" t="str">
            <v>Interruptor simples (6 módulos), 10a/250v, sem suporte e sem placa - fornecimento e instalação. af_12/2015</v>
          </cell>
          <cell r="C4174" t="str">
            <v>un</v>
          </cell>
          <cell r="D4174">
            <v>75.39</v>
          </cell>
        </row>
        <row r="4175">
          <cell r="A4175" t="str">
            <v>91977</v>
          </cell>
          <cell r="B4175" t="str">
            <v>Interruptor simples (6 módulos), 10a/250v, incluindo suporte e placa - fornecimento e instalação. af_12/2015</v>
          </cell>
          <cell r="C4175" t="str">
            <v>un</v>
          </cell>
          <cell r="D4175">
            <v>88.49</v>
          </cell>
        </row>
        <row r="4176">
          <cell r="A4176" t="str">
            <v>91990</v>
          </cell>
          <cell r="B4176" t="str">
            <v>Tomada alta de embutir (1 módulo), 2p+t 10 a, sem suporte e sem placa - fornecimento e instalação. af_12/2015</v>
          </cell>
          <cell r="C4176" t="str">
            <v>un</v>
          </cell>
          <cell r="D4176">
            <v>19.34</v>
          </cell>
        </row>
        <row r="4177">
          <cell r="A4177" t="str">
            <v>91991</v>
          </cell>
          <cell r="B4177" t="str">
            <v>Tomada alta de embutir (1 módulo), 2p+t 20 a, sem suporte e sem placa - fornecimento e instalação. af_12/2015</v>
          </cell>
          <cell r="C4177" t="str">
            <v>un</v>
          </cell>
          <cell r="D4177">
            <v>23.13</v>
          </cell>
        </row>
        <row r="4178">
          <cell r="A4178" t="str">
            <v>91992</v>
          </cell>
          <cell r="B4178" t="str">
            <v>Tomada alta de embutir (1 módulo), 2p+t 10 a, incluindo suporte e placa - fornecimento e instalação. af_12/2015</v>
          </cell>
          <cell r="C4178" t="str">
            <v>un</v>
          </cell>
          <cell r="D4178">
            <v>25.96</v>
          </cell>
        </row>
        <row r="4179">
          <cell r="A4179" t="str">
            <v>91993</v>
          </cell>
          <cell r="B4179" t="str">
            <v>Tomada alta de embutir (1 módulo), 2p+t 20 a, incluindo suporte e placa - fornecimento e instalação. af_12/2015</v>
          </cell>
          <cell r="C4179" t="str">
            <v>un</v>
          </cell>
          <cell r="D4179">
            <v>29.75</v>
          </cell>
        </row>
        <row r="4180">
          <cell r="A4180" t="str">
            <v>93240</v>
          </cell>
          <cell r="B4180" t="str">
            <v>Rolo compactador vibratório pé de carneiro, operado por controle remoto, potência 12,5 kw, peso operacional 1,675 t, largura de trabalho 0,85 m - materiais na operação. af_02/2016</v>
          </cell>
          <cell r="C4180" t="str">
            <v>h</v>
          </cell>
          <cell r="D4180">
            <v>8.17</v>
          </cell>
        </row>
        <row r="4181">
          <cell r="A4181" t="str">
            <v>93241</v>
          </cell>
          <cell r="B4181" t="str">
            <v>Rolo compactador vibratório tandem, cilindros lisos de aço para solo/asfalto, potência 45 hp, peso máximo operacional 4 t - juros. af_02/2016</v>
          </cell>
          <cell r="C4181" t="str">
            <v>h</v>
          </cell>
          <cell r="D4181">
            <v>2.95</v>
          </cell>
        </row>
        <row r="4182">
          <cell r="A4182" t="str">
            <v>93242</v>
          </cell>
          <cell r="B4182" t="str">
            <v>Rolo compactador vibratório tandem, cilindros lisos de aço para solo/asfalto, potência 45 hp, peso máximo operacional 4 t - chi diurno. af_02/2016</v>
          </cell>
          <cell r="C4182" t="str">
            <v>chi</v>
          </cell>
          <cell r="D4182">
            <v>31.7</v>
          </cell>
        </row>
        <row r="4183">
          <cell r="A4183" t="str">
            <v>93244</v>
          </cell>
          <cell r="B4183" t="str">
            <v>Rolo compactador vibratório pé de carneiro para solos, potência 80 hp, peso operacional sem/com lastro 7,4 / 8,8 t, largura de trabalho 1,68 m - chi diurno. af_02/2016</v>
          </cell>
          <cell r="C4183" t="str">
            <v>chi</v>
          </cell>
          <cell r="D4183">
            <v>36.94</v>
          </cell>
        </row>
        <row r="4184">
          <cell r="A4184" t="str">
            <v>92255</v>
          </cell>
          <cell r="B4184" t="str">
            <v>Instalação de tesoura (inteira ou meia), sobre laje, em aço, para vãos maiores ou iguais a 3,0 m e menores que 6,0 m. af_12/2015</v>
          </cell>
          <cell r="C4184" t="str">
            <v>un</v>
          </cell>
          <cell r="D4184">
            <v>99.52</v>
          </cell>
        </row>
        <row r="4185">
          <cell r="A4185" t="str">
            <v>92256</v>
          </cell>
          <cell r="B4185" t="str">
            <v>Instalação de tesoura (inteira ou meia), sobre laje, em aço, para vãos maiores ou iguais a 6,0 m e menores que 8,0 m. af_12/2015</v>
          </cell>
          <cell r="C4185" t="str">
            <v>un</v>
          </cell>
          <cell r="D4185">
            <v>118.73</v>
          </cell>
        </row>
        <row r="4186">
          <cell r="A4186" t="str">
            <v>92257</v>
          </cell>
          <cell r="B4186" t="str">
            <v>Instalação de tesoura (inteira ou meia), sobre laje, em aço, para vãos maiores ou iguais a 8,0 m e menores que 10,0 m. af_12/2015</v>
          </cell>
          <cell r="C4186" t="str">
            <v>un</v>
          </cell>
          <cell r="D4186">
            <v>137.82</v>
          </cell>
        </row>
        <row r="4187">
          <cell r="A4187" t="str">
            <v>92258</v>
          </cell>
          <cell r="B4187" t="str">
            <v>Instalação de tesoura (inteira ou meia), sobre laje, em aço, para vãos maiores ou iguais a 10,0 m e menores que 12,0 m. af_12/2015</v>
          </cell>
          <cell r="C4187" t="str">
            <v>un</v>
          </cell>
          <cell r="D4187">
            <v>168.52</v>
          </cell>
        </row>
        <row r="4188">
          <cell r="A4188" t="str">
            <v>92259</v>
          </cell>
          <cell r="B4188" t="str">
            <v>Instalação de tesoura (inteira ou meia), biapoiada, em madeira não aparelhada, para vãos maiores ou iguais a 3,0 m e menores que 6,0 m. af_12/2015</v>
          </cell>
          <cell r="C4188" t="str">
            <v>un</v>
          </cell>
          <cell r="D4188">
            <v>228.21</v>
          </cell>
        </row>
        <row r="4189">
          <cell r="A4189" t="str">
            <v>92260</v>
          </cell>
          <cell r="B4189" t="str">
            <v>Instalação de tesoura (inteira ou meia), biapoiada, em madeira não aparelhada, para vãos maiores ou iguais a 6,0 m e menores que 8,0 m. af_12/2015</v>
          </cell>
          <cell r="C4189" t="str">
            <v>un</v>
          </cell>
          <cell r="D4189">
            <v>261.45999999999998</v>
          </cell>
        </row>
        <row r="4190">
          <cell r="A4190" t="str">
            <v>92261</v>
          </cell>
          <cell r="B4190" t="str">
            <v>Instalação de tesoura (inteira ou meia), biapoiada, em madeira não aparelhada, para vãos maiores ou iguais a 8,0 m e menores que 10,0 m. af_12/2015</v>
          </cell>
          <cell r="C4190" t="str">
            <v>un</v>
          </cell>
          <cell r="D4190">
            <v>293.69</v>
          </cell>
        </row>
        <row r="4191">
          <cell r="A4191" t="str">
            <v>92262</v>
          </cell>
          <cell r="B4191" t="str">
            <v>Instalação de tesoura (inteira ou meia), biapoiada, em madeira não aparelhada, para vãos maiores ou iguais a 10,0 m e menores que 12,0 m. af_12/2015</v>
          </cell>
          <cell r="C4191" t="str">
            <v>un</v>
          </cell>
          <cell r="D4191">
            <v>345.59</v>
          </cell>
        </row>
        <row r="4192">
          <cell r="A4192" t="str">
            <v>92539</v>
          </cell>
          <cell r="B4192" t="str">
            <v>Trama de madeira composta por ripas, caibros e terças para telhados de até 2 águas para telha de encaixe de cerâmica ou de concreto. af_12/2015</v>
          </cell>
          <cell r="C4192" t="str">
            <v>m²</v>
          </cell>
          <cell r="D4192">
            <v>34.99</v>
          </cell>
        </row>
        <row r="4193">
          <cell r="A4193" t="str">
            <v>92540</v>
          </cell>
          <cell r="B4193" t="str">
            <v>Trama de madeira composta por ripas, caibros e terças para telhados de mais que 2 águas para telha de encaixe de cerâmica ou de concreto. af_12/2015</v>
          </cell>
          <cell r="C4193" t="str">
            <v>m²</v>
          </cell>
          <cell r="D4193">
            <v>39.9</v>
          </cell>
        </row>
        <row r="4194">
          <cell r="A4194" t="str">
            <v>92541</v>
          </cell>
          <cell r="B4194" t="str">
            <v>Trama de madeira composta por ripas, caibros e terças para telhados de até 2 águas para telha cerâmica capa-canal. af_12/2015</v>
          </cell>
          <cell r="C4194" t="str">
            <v>m²</v>
          </cell>
          <cell r="D4194">
            <v>38.21</v>
          </cell>
        </row>
        <row r="4195">
          <cell r="A4195" t="str">
            <v>92542</v>
          </cell>
          <cell r="B4195" t="str">
            <v>Trama de madeira composta por ripas, caibros e terças para telhados de mais que 2 águas para telha cerâmica capa-canal. af_12/2015</v>
          </cell>
          <cell r="C4195" t="str">
            <v>m²</v>
          </cell>
          <cell r="D4195">
            <v>46.84</v>
          </cell>
        </row>
        <row r="4196">
          <cell r="A4196" t="str">
            <v>92543</v>
          </cell>
          <cell r="B4196" t="str">
            <v>Trama de madeira composta por terças para telhados de até 2 águas para telha ondulada de fibrocimento, metálica, plástica ou termoacústica. af_12/2015</v>
          </cell>
          <cell r="C4196" t="str">
            <v>m²</v>
          </cell>
          <cell r="D4196">
            <v>10.16</v>
          </cell>
        </row>
        <row r="4197">
          <cell r="A4197" t="str">
            <v>92544</v>
          </cell>
          <cell r="B4197" t="str">
            <v>Trama de madeira composta por terças para telhados de até 2 águas para telha estrutural de fibrocimento. af_12/2015</v>
          </cell>
          <cell r="C4197" t="str">
            <v>m²</v>
          </cell>
          <cell r="D4197">
            <v>8.6300000000000008</v>
          </cell>
        </row>
        <row r="4198">
          <cell r="A4198" t="str">
            <v>92545</v>
          </cell>
          <cell r="B4198" t="str">
            <v>Fabricação e instalação de tesoura inteira em madeira não aparelhada, vão de 3 m, para telha cerâmica ou de concreto. af_12/2015</v>
          </cell>
          <cell r="C4198" t="str">
            <v>un</v>
          </cell>
          <cell r="D4198">
            <v>481.62</v>
          </cell>
        </row>
        <row r="4199">
          <cell r="A4199" t="str">
            <v>92546</v>
          </cell>
          <cell r="B4199" t="str">
            <v>Fabricação e instalação de tesoura inteira em madeira não aparelhada, vão de 4 m, para telha cerâmica ou de concreto. af_12/2015</v>
          </cell>
          <cell r="C4199" t="str">
            <v>un</v>
          </cell>
          <cell r="D4199">
            <v>589.02</v>
          </cell>
        </row>
        <row r="4200">
          <cell r="A4200" t="str">
            <v>92547</v>
          </cell>
          <cell r="B4200" t="str">
            <v>Fabricação e instalação de tesoura inteira em madeira não aparelhada, vão de 5 m, para telha cerâmica ou de concreto. af_12/2015</v>
          </cell>
          <cell r="C4200" t="str">
            <v>un</v>
          </cell>
          <cell r="D4200">
            <v>618.70000000000005</v>
          </cell>
        </row>
        <row r="4201">
          <cell r="A4201" t="str">
            <v>92548</v>
          </cell>
          <cell r="B4201" t="str">
            <v>Fabricação e instalação de tesoura inteira em madeira não aparelhada, vão de 6 m, para telha cerâmica ou de concreto. af_12/2015</v>
          </cell>
          <cell r="C4201" t="str">
            <v>un</v>
          </cell>
          <cell r="D4201">
            <v>685.3</v>
          </cell>
        </row>
        <row r="4202">
          <cell r="A4202" t="str">
            <v>92549</v>
          </cell>
          <cell r="B4202" t="str">
            <v>Fabricação e instalação de tesoura inteira em madeira não aparelhada, vão de 7 m, para telha cerâmica ou de concreto. af_12/2015</v>
          </cell>
          <cell r="C4202" t="str">
            <v>un</v>
          </cell>
          <cell r="D4202">
            <v>866.68</v>
          </cell>
        </row>
        <row r="4203">
          <cell r="A4203" t="str">
            <v>92550</v>
          </cell>
          <cell r="B4203" t="str">
            <v>Fabricação e instalação de tesoura inteira em madeira não aparelhada, vão de 8 m, para telha cerâmica ou de concreto. af_12/2015</v>
          </cell>
          <cell r="C4203" t="str">
            <v>un</v>
          </cell>
          <cell r="D4203">
            <v>1027.17</v>
          </cell>
        </row>
        <row r="4204">
          <cell r="A4204" t="str">
            <v>92551</v>
          </cell>
          <cell r="B4204" t="str">
            <v>Fabricação e instalação de tesoura inteira em madeira não aparelhada, vão de 9 m, para telha cerâmica ou de concreto. af_12/2015</v>
          </cell>
          <cell r="C4204" t="str">
            <v>un</v>
          </cell>
          <cell r="D4204">
            <v>1066.51</v>
          </cell>
        </row>
        <row r="4205">
          <cell r="A4205" t="str">
            <v>92552</v>
          </cell>
          <cell r="B4205" t="str">
            <v>Fabricação e instalação de tesoura inteira em madeira não aparelhada, vão de 10 m, para telha cerâmica ou de concreto. af_12/2015</v>
          </cell>
          <cell r="C4205" t="str">
            <v>un</v>
          </cell>
          <cell r="D4205">
            <v>1163.6500000000001</v>
          </cell>
        </row>
        <row r="4206">
          <cell r="A4206" t="str">
            <v>92553</v>
          </cell>
          <cell r="B4206" t="str">
            <v>Fabricação e instalação de tesoura inteira em madeira não aparelhada, vão de 11 m, para telha cerâmica ou de concreto. af_12/2015</v>
          </cell>
          <cell r="C4206" t="str">
            <v>un</v>
          </cell>
          <cell r="D4206">
            <v>1349.71</v>
          </cell>
        </row>
        <row r="4207">
          <cell r="A4207" t="str">
            <v>92554</v>
          </cell>
          <cell r="B4207" t="str">
            <v>Fabricação e instalação de tesoura inteira em madeira não aparelhada, vão de 12 m, para telha cerâmica ou de concreto. af_12/2015</v>
          </cell>
          <cell r="C4207" t="str">
            <v>un</v>
          </cell>
          <cell r="D4207">
            <v>1394.45</v>
          </cell>
        </row>
        <row r="4208">
          <cell r="A4208" t="str">
            <v>92555</v>
          </cell>
          <cell r="B4208" t="str">
            <v>Fabricação e instalação de tesoura inteira em madeira não aparelhada, vão de 3 m, para telha ondulada de fibrocimento, metálica, plástica ou termoacústica. af_12/2015</v>
          </cell>
          <cell r="C4208" t="str">
            <v>un</v>
          </cell>
          <cell r="D4208">
            <v>475.72</v>
          </cell>
        </row>
        <row r="4209">
          <cell r="A4209" t="str">
            <v>92556</v>
          </cell>
          <cell r="B4209" t="str">
            <v>Fabricação e instalação de tesoura inteira em madeira não aparelhada, vão de 4 m, para telha ondulada de fibrocimento, metálica, plástica ou termoacústica. af_12/2015</v>
          </cell>
          <cell r="C4209" t="str">
            <v>un</v>
          </cell>
          <cell r="D4209">
            <v>579.27</v>
          </cell>
        </row>
        <row r="4210">
          <cell r="A4210" t="str">
            <v>92557</v>
          </cell>
          <cell r="B4210" t="str">
            <v>Fabricação e instalação de tesoura inteira em madeira não aparelhada, vão de 5 m, para telha ondulada de fibrocimento, metálica, plástica ou termoacústica. af_12/2015</v>
          </cell>
          <cell r="C4210" t="str">
            <v>un</v>
          </cell>
          <cell r="D4210">
            <v>608.96</v>
          </cell>
        </row>
        <row r="4211">
          <cell r="A4211" t="str">
            <v>92558</v>
          </cell>
          <cell r="B4211" t="str">
            <v>Fabricação e instalação de tesoura inteira em madeira não aparelhada, vão de 6 m, para telha ondulada de fibrocimento, metálica, plástica ou termoacústica. af_12/2015</v>
          </cell>
          <cell r="C4211" t="str">
            <v>un</v>
          </cell>
          <cell r="D4211">
            <v>681.64</v>
          </cell>
        </row>
        <row r="4212">
          <cell r="A4212" t="str">
            <v>92559</v>
          </cell>
          <cell r="B4212" t="str">
            <v>Fabricação e instalação de tesoura inteira em madeira não aparelhada, vão de 7 m, para telha ondulada de fibrocimento, metálica, plástica ou termoacústica. af_12/2015</v>
          </cell>
          <cell r="C4212" t="str">
            <v>un</v>
          </cell>
          <cell r="D4212">
            <v>856.29</v>
          </cell>
        </row>
        <row r="4213">
          <cell r="A4213" t="str">
            <v>92560</v>
          </cell>
          <cell r="B4213" t="str">
            <v>Fabricação e instalação de tesoura inteira em madeira não aparelhada, vão de 8 m, para telha ondulada de fibrocimento, metálica, plástica ou termoacústica. af_12/2015</v>
          </cell>
          <cell r="C4213" t="str">
            <v>un</v>
          </cell>
          <cell r="D4213">
            <v>1011.33</v>
          </cell>
        </row>
        <row r="4214">
          <cell r="A4214" t="str">
            <v>92561</v>
          </cell>
          <cell r="B4214" t="str">
            <v>Fabricação e instalação de tesoura inteira em madeira não aparelhada, vão de 9 m, para telha ondulada de fibrocimento, metálica, plástica ou termoacústica. af_12/2015</v>
          </cell>
          <cell r="C4214" t="str">
            <v>un</v>
          </cell>
          <cell r="D4214">
            <v>1051.3800000000001</v>
          </cell>
        </row>
        <row r="4215">
          <cell r="A4215" t="str">
            <v>92562</v>
          </cell>
          <cell r="B4215" t="str">
            <v>Fabricação e instalação de tesoura inteira em madeira não aparelhada, vão de 10 m, para telha ondulada de fibrocimento, metálica, plástica ou termoacústica. af_12/2015</v>
          </cell>
          <cell r="C4215" t="str">
            <v>un</v>
          </cell>
          <cell r="D4215">
            <v>1138.77</v>
          </cell>
        </row>
        <row r="4216">
          <cell r="A4216" t="str">
            <v>92563</v>
          </cell>
          <cell r="B4216" t="str">
            <v>Fabricação e instalação de tesoura inteira em madeira não aparelhada, vão de 11 m, para telha ondulada de fibrocimento, metálica, plástica ou termoacústica. af_12/2015</v>
          </cell>
          <cell r="C4216" t="str">
            <v>un</v>
          </cell>
          <cell r="D4216">
            <v>1319.44</v>
          </cell>
        </row>
        <row r="4217">
          <cell r="A4217" t="str">
            <v>92564</v>
          </cell>
          <cell r="B4217" t="str">
            <v>Fabricação e instalação de tesoura inteira em madeira não aparelhada, vão de 12 m, para telha ondulada de fibrocimento, metálica, plástica ou termoacústica. af_12/2015</v>
          </cell>
          <cell r="C4217" t="str">
            <v>un</v>
          </cell>
          <cell r="D4217">
            <v>1357.64</v>
          </cell>
        </row>
        <row r="4218">
          <cell r="A4218" t="str">
            <v>92565</v>
          </cell>
          <cell r="B4218" t="str">
            <v>Fabricação e instalação de estrutura pontaleteada de madeira não aparelhada para telhados com até 2 águas e para telha cerâmica ou de concreto. af_12/2015</v>
          </cell>
          <cell r="C4218" t="str">
            <v>m²</v>
          </cell>
          <cell r="D4218">
            <v>17.899999999999999</v>
          </cell>
        </row>
        <row r="4219">
          <cell r="A4219" t="str">
            <v>92566</v>
          </cell>
          <cell r="B4219" t="str">
            <v>Fabricação e instalação de estrutura pontaleteada de madeira não aparelhada para telhados com até 2 águas e para telha ondulada de fibrocimento, metálica, plástica ou termoacústica. af_12/2015</v>
          </cell>
          <cell r="C4219" t="str">
            <v>m²</v>
          </cell>
          <cell r="D4219">
            <v>10.78</v>
          </cell>
        </row>
        <row r="4220">
          <cell r="A4220" t="str">
            <v>90819</v>
          </cell>
          <cell r="B4220" t="str">
            <v>Aduela / marco / batente para porta de 90x210cm, fixação com argamassa - somente instalação. af_08/2015_p</v>
          </cell>
          <cell r="C4220" t="str">
            <v>un</v>
          </cell>
          <cell r="D4220">
            <v>55.83</v>
          </cell>
        </row>
        <row r="4221">
          <cell r="A4221" t="str">
            <v>90820</v>
          </cell>
          <cell r="B4221" t="str">
            <v>Porta de madeira para pintura, semi-oca (leve ou média), 60x210cm, espessura de 3,5cm, incluso dobradiças - fornecimento e instalação. af_08/2015</v>
          </cell>
          <cell r="C4221" t="str">
            <v>un</v>
          </cell>
          <cell r="D4221">
            <v>121.99</v>
          </cell>
        </row>
        <row r="4222">
          <cell r="A4222" t="str">
            <v>90821</v>
          </cell>
          <cell r="B4222" t="str">
            <v>Porta de madeira para pintura, semi-oca (leve ou média), 70x210cm, espessura de 3,5cm, incluso dobradiças - fornecimento e instalação. af_08/2015</v>
          </cell>
          <cell r="C4222" t="str">
            <v>un</v>
          </cell>
          <cell r="D4222">
            <v>126.71</v>
          </cell>
        </row>
        <row r="4223">
          <cell r="A4223" t="str">
            <v>90822</v>
          </cell>
          <cell r="B4223" t="str">
            <v>Porta de madeira para pintura, semi-oca (leve ou média), 80x210cm, espessura de 3,5cm, incluso dobradiças - fornecimento e instalação. af_08/2015</v>
          </cell>
          <cell r="C4223" t="str">
            <v>un</v>
          </cell>
          <cell r="D4223">
            <v>131.43</v>
          </cell>
        </row>
        <row r="4224">
          <cell r="A4224" t="str">
            <v>90823</v>
          </cell>
          <cell r="B4224" t="str">
            <v>Porta de madeira para pintura, semi-oca (leve ou média), 90x210cm, espessura de 3,5cm, incluso dobradiças - fornecimento e instalação. af_08/2015</v>
          </cell>
          <cell r="C4224" t="str">
            <v>un</v>
          </cell>
          <cell r="D4224">
            <v>143.65</v>
          </cell>
        </row>
        <row r="4225">
          <cell r="A4225" t="str">
            <v>90826</v>
          </cell>
          <cell r="B4225" t="str">
            <v>Alizar / guarnição de 5x1,5cm para porta de 60x210cm fixado com pregos, padrão médio - fornecimento e instalação. af_08/2015_p</v>
          </cell>
          <cell r="C4225" t="str">
            <v>un</v>
          </cell>
          <cell r="D4225">
            <v>24</v>
          </cell>
        </row>
        <row r="4226">
          <cell r="A4226" t="str">
            <v>90827</v>
          </cell>
          <cell r="B4226" t="str">
            <v>Alizar / guarnição de 5x1,5cm para porta de 70x210cm fixado com pregos, padrão médio - fornecimento e instalação. af_08/2015_p</v>
          </cell>
          <cell r="C4226" t="str">
            <v>un</v>
          </cell>
          <cell r="D4226">
            <v>25.06</v>
          </cell>
        </row>
        <row r="4227">
          <cell r="A4227" t="str">
            <v>90828</v>
          </cell>
          <cell r="B4227" t="str">
            <v>Alizar / guarnição de 5x1,5cm para porta de 80x210cm fixado com pregos, padrão médio - fornecimento e instalação. af_08/2015_p</v>
          </cell>
          <cell r="C4227" t="str">
            <v>un</v>
          </cell>
          <cell r="D4227">
            <v>26.13</v>
          </cell>
        </row>
        <row r="4228">
          <cell r="A4228" t="str">
            <v>90829</v>
          </cell>
          <cell r="B4228" t="str">
            <v>Alizar / guarnição de 5x1,5cm para porta de 90x210cm fixado com pregos, padrão médio - fornecimento e instalação. af_08/2015_p</v>
          </cell>
          <cell r="C4228" t="str">
            <v>un</v>
          </cell>
          <cell r="D4228">
            <v>27.22</v>
          </cell>
        </row>
        <row r="4229">
          <cell r="A4229" t="str">
            <v>90831</v>
          </cell>
          <cell r="B4229" t="str">
            <v>Fechadura de embutir para porta de banheiro, completa, acabamento padrão médio, incluso execução de furo - fornecimento e instalação. af_08/2015</v>
          </cell>
          <cell r="C4229" t="str">
            <v>un</v>
          </cell>
          <cell r="D4229">
            <v>56.32</v>
          </cell>
        </row>
        <row r="4230">
          <cell r="A4230" t="str">
            <v>90838</v>
          </cell>
          <cell r="B4230" t="str">
            <v>Porta corta-fogo 90x210x4cm - fornecimento e instalação. af_08/2015</v>
          </cell>
          <cell r="C4230" t="str">
            <v>un</v>
          </cell>
          <cell r="D4230">
            <v>1176.81</v>
          </cell>
        </row>
        <row r="4231">
          <cell r="A4231" t="str">
            <v>90841</v>
          </cell>
          <cell r="B4231" t="str">
            <v>Kit de porta de madeira para pintura, semi-oca (leve ou média), padrão médio, 60x210cm, espessura de 3,5cm, itens inclusos: dobradiças, montagem e instalação do batente, fechadura com execução do furo - fornecimento e instalação. af_08/2015</v>
          </cell>
          <cell r="C4231" t="str">
            <v>un</v>
          </cell>
          <cell r="D4231">
            <v>425.92</v>
          </cell>
        </row>
        <row r="4232">
          <cell r="A4232" t="str">
            <v>90842</v>
          </cell>
          <cell r="B4232" t="str">
            <v>Kit de porta de madeira para pintura, semi-oca (leve ou média), padrão médio, 70x210cm, espessura de 3,5cm, itens inclusos: dobradiças, montagem e instalação do batente, fechadura com execução do furo - fornecimento e instalação. af_08/2015</v>
          </cell>
          <cell r="C4232" t="str">
            <v>un</v>
          </cell>
          <cell r="D4232">
            <v>446.44</v>
          </cell>
        </row>
        <row r="4233">
          <cell r="A4233" t="str">
            <v>90843</v>
          </cell>
          <cell r="B4233" t="str">
            <v>Kit de porta de madeira para pintura, semi-oca (leve ou média), padrão médio, 80x210cm, espessura de 3,5cm, itens inclusos: dobradiças, montagem e instalação do batente, fechadura com execução do furo - fornecimento e instalação. af_08/2015</v>
          </cell>
          <cell r="C4233" t="str">
            <v>un</v>
          </cell>
          <cell r="D4233">
            <v>472.36</v>
          </cell>
        </row>
        <row r="4234">
          <cell r="A4234" t="str">
            <v>90844</v>
          </cell>
          <cell r="B4234" t="str">
            <v>Kit de porta de madeira para pintura, semi-oca (leve ou média), padrão médio, 90x210cm, espessura de 3,5cm, itens inclusos: dobradiças, montagem e instalação do batente, fechadura com execução do furo - fornecimento e instalação. af_08/2015</v>
          </cell>
          <cell r="C4234" t="str">
            <v>un</v>
          </cell>
          <cell r="D4234">
            <v>495.39</v>
          </cell>
        </row>
        <row r="4235">
          <cell r="A4235" t="str">
            <v>90847</v>
          </cell>
          <cell r="B4235" t="str">
            <v>Kit de porta de madeira para pintura, semi-oca (leve ou média), padrão médio, 60x210cm, espessura de 3,5cm, itens inclusos: dobradiças, montagem e instalação do batente, sem fechadura - fornecimento e instalação. af_08/2015</v>
          </cell>
          <cell r="C4235" t="str">
            <v>un</v>
          </cell>
          <cell r="D4235">
            <v>369.59</v>
          </cell>
        </row>
        <row r="4236">
          <cell r="A4236" t="str">
            <v>90848</v>
          </cell>
          <cell r="B4236" t="str">
            <v>Kit de porta de madeira para pintura, semi-oca (leve ou média), padrão médio, 70x210cm, espessura de 3,5cm, itens inclusos: dobradiças, montagem e instalação do batente, sem fechadura - fornecimento e instalação. af_08/2015</v>
          </cell>
          <cell r="C4236" t="str">
            <v>un</v>
          </cell>
          <cell r="D4236">
            <v>385.05</v>
          </cell>
        </row>
        <row r="4237">
          <cell r="A4237" t="str">
            <v>90849</v>
          </cell>
          <cell r="B4237" t="str">
            <v>Kit de porta de madeira para pintura, semi-oca (leve ou média), padrão médio, 80x210cm, espessura de 3,5cm, itens inclusos: dobradiças, montagem e instalação do batente, sem fechadura - fornecimento e instalação. af_08/2015</v>
          </cell>
          <cell r="C4237" t="str">
            <v>un</v>
          </cell>
          <cell r="D4237">
            <v>400.51</v>
          </cell>
        </row>
        <row r="4238">
          <cell r="A4238" t="str">
            <v>90850</v>
          </cell>
          <cell r="B4238" t="str">
            <v>Kit de porta de madeira para pintura, semi-oca (leve ou média), padrão médio, 90x210cm, espessura de 3,5cm, itens inclusos: dobradiças, montagem e instalação do batente, sem fechadura - fornecimento e instalação. af_08/2015</v>
          </cell>
          <cell r="C4238" t="str">
            <v>un</v>
          </cell>
          <cell r="D4238">
            <v>423.54</v>
          </cell>
        </row>
        <row r="4239">
          <cell r="A4239" t="str">
            <v>91009</v>
          </cell>
          <cell r="B4239" t="str">
            <v>Porta de madeira para verniz, semi-oca (leve ou média), 60x210cm, espessura de 3,5cm, incluso dobradiças - fornecimento e instalação. af_08/2015</v>
          </cell>
          <cell r="C4239" t="str">
            <v>un</v>
          </cell>
          <cell r="D4239">
            <v>152.86000000000001</v>
          </cell>
        </row>
        <row r="4240">
          <cell r="A4240" t="str">
            <v>91010</v>
          </cell>
          <cell r="B4240" t="str">
            <v>Porta de madeira para verniz, semi-oca (leve ou média), 70x210cm, espessura de 3,5cm, incluso dobradiças - fornecimento e instalação. af_08/2015</v>
          </cell>
          <cell r="C4240" t="str">
            <v>un</v>
          </cell>
          <cell r="D4240">
            <v>164.19</v>
          </cell>
        </row>
        <row r="4241">
          <cell r="A4241" t="str">
            <v>91011</v>
          </cell>
          <cell r="B4241" t="str">
            <v>Porta de madeira para verniz, semi-oca (leve ou média), 80x210cm, espessura de 3,5cm, incluso dobradiças - fornecimento e instalação. af_08/2015</v>
          </cell>
          <cell r="C4241" t="str">
            <v>un</v>
          </cell>
          <cell r="D4241">
            <v>171.04</v>
          </cell>
        </row>
        <row r="4242">
          <cell r="A4242" t="str">
            <v>91012</v>
          </cell>
          <cell r="B4242" t="str">
            <v>Porta de madeira para verniz, semi-oca (leve ou média), 90x210cm, espessura de 3,5cm, incluso dobradiças - fornecimento e instalação. af_08/2015</v>
          </cell>
          <cell r="C4242" t="str">
            <v>un</v>
          </cell>
          <cell r="D4242">
            <v>190.29</v>
          </cell>
        </row>
        <row r="4243">
          <cell r="A4243" t="str">
            <v>91013</v>
          </cell>
          <cell r="B4243" t="str">
            <v>Kit de porta de madeira para verniz, semi-oca (leve ou média), padrão médio, 60x210cm, espessura de 3,5cm, itens inclusos: dobradiças, montagem e instalação do batente, sem fechadura - fornecimento e instalação. af_08/2015</v>
          </cell>
          <cell r="C4243" t="str">
            <v>un</v>
          </cell>
          <cell r="D4243">
            <v>400.46</v>
          </cell>
        </row>
        <row r="4244">
          <cell r="A4244" t="str">
            <v>91014</v>
          </cell>
          <cell r="B4244" t="str">
            <v>Kit de porta de madeira para verniz, semi-oca (leve ou média), padrão médio, 70x210cm, espessura de 3,5cm, itens inclusos: dobradiças, montagem e instalação do batente, sem fechadura - fornecimento e instalação. af_08/2015</v>
          </cell>
          <cell r="C4244" t="str">
            <v>un</v>
          </cell>
          <cell r="D4244">
            <v>422.52</v>
          </cell>
        </row>
        <row r="4245">
          <cell r="A4245" t="str">
            <v>91016</v>
          </cell>
          <cell r="B4245" t="str">
            <v>Kit de porta de madeira para verniz, semi-oca (leve ou média), padrão médio, 90x210cm, espessura de 3,5cm, itens inclusos: dobradiças, montagem e instalação do batente, sem fechadura - fornecimento e instalação. af_08/2015</v>
          </cell>
          <cell r="C4245" t="str">
            <v>un</v>
          </cell>
          <cell r="D4245">
            <v>470.18</v>
          </cell>
        </row>
        <row r="4246">
          <cell r="A4246" t="str">
            <v>91286</v>
          </cell>
          <cell r="B4246" t="str">
            <v>Aduela / marco / batente para porta de 60x210cm, padrão popular - fornecimento e montagem. af_08/2015</v>
          </cell>
          <cell r="C4246" t="str">
            <v>un</v>
          </cell>
          <cell r="D4246">
            <v>118.7</v>
          </cell>
        </row>
        <row r="4247">
          <cell r="A4247" t="str">
            <v>91287</v>
          </cell>
          <cell r="B4247" t="str">
            <v>Aduela / marco / batente para porta de 70x210cm, padrão popular - fornecimento e montagem. af_08/2015</v>
          </cell>
          <cell r="C4247" t="str">
            <v>un</v>
          </cell>
          <cell r="D4247">
            <v>123.66</v>
          </cell>
        </row>
        <row r="4248">
          <cell r="A4248" t="str">
            <v>91288</v>
          </cell>
          <cell r="B4248" t="str">
            <v>Aduela / marco / batente para porta de 80x210cm, padrão popular - fornecimento e montagem. af_08/2015</v>
          </cell>
          <cell r="C4248" t="str">
            <v>un</v>
          </cell>
          <cell r="D4248">
            <v>128.63999999999999</v>
          </cell>
        </row>
        <row r="4249">
          <cell r="A4249" t="str">
            <v>91290</v>
          </cell>
          <cell r="B4249" t="str">
            <v>Aduela / marco / batente para porta de 90x210cm, padrão popular - fornecimento e montagem. af_08/2015</v>
          </cell>
          <cell r="C4249" t="str">
            <v>un</v>
          </cell>
          <cell r="D4249">
            <v>133.6</v>
          </cell>
        </row>
        <row r="4250">
          <cell r="A4250" t="str">
            <v>91291</v>
          </cell>
          <cell r="B4250" t="str">
            <v>Aduela / marco / batente para porta de 60x210cm, fixação com argamassa, padrão popular - fornecimento e instalação. af_08/2015_p</v>
          </cell>
          <cell r="C4250" t="str">
            <v>un</v>
          </cell>
          <cell r="D4250">
            <v>163.57</v>
          </cell>
        </row>
        <row r="4251">
          <cell r="A4251" t="str">
            <v>91292</v>
          </cell>
          <cell r="B4251" t="str">
            <v>Aduela / marco / batente para porta de 70x210cm, fixação com argamassa, padrão popular - fornecimento e instalação. af_08/2015_p</v>
          </cell>
          <cell r="C4251" t="str">
            <v>un</v>
          </cell>
          <cell r="D4251">
            <v>172.19</v>
          </cell>
        </row>
        <row r="4252">
          <cell r="A4252" t="str">
            <v>91293</v>
          </cell>
          <cell r="B4252" t="str">
            <v>Aduela / marco / batente para porta de 80x210cm, fixação com argamassa, padrão popular - fornecimento e instalação. af_08/2015_p</v>
          </cell>
          <cell r="C4252" t="str">
            <v>un</v>
          </cell>
          <cell r="D4252">
            <v>180.8</v>
          </cell>
        </row>
        <row r="4253">
          <cell r="A4253" t="str">
            <v>91294</v>
          </cell>
          <cell r="B4253" t="str">
            <v>Aduela / marco / batente para porta de 90x210cm, fixação com argamassa, padrão popular - fornecimento e instalação. af_08/2015_p</v>
          </cell>
          <cell r="C4253" t="str">
            <v>un</v>
          </cell>
          <cell r="D4253">
            <v>189.44</v>
          </cell>
        </row>
        <row r="4254">
          <cell r="A4254" t="str">
            <v>91295</v>
          </cell>
          <cell r="B4254" t="str">
            <v>Porta de madeira almofadada, semi-oca (leve ou média), 60x210cm, espessura de 3cm, incluso dobradiças - fornecimento e instalação. af_08/2015</v>
          </cell>
          <cell r="C4254" t="str">
            <v>un</v>
          </cell>
          <cell r="D4254">
            <v>357.6</v>
          </cell>
        </row>
        <row r="4255">
          <cell r="A4255" t="str">
            <v>91296</v>
          </cell>
          <cell r="B4255" t="str">
            <v>Porta de madeira almofadada, semi-oca (leve ou média), 70x210cm, espessura de 3cm, incluso dobradiças - fornecimento e instalação. af_08/2015</v>
          </cell>
          <cell r="C4255" t="str">
            <v>un</v>
          </cell>
          <cell r="D4255">
            <v>371.73</v>
          </cell>
        </row>
        <row r="4256">
          <cell r="A4256" t="str">
            <v>91297</v>
          </cell>
          <cell r="B4256" t="str">
            <v>Porta de madeira almofadada, semi-oca (leve ou média), 80x210cm, espessura de 3,5cm, incluso dobradiças - fornecimento e instalação. af_08/2015</v>
          </cell>
          <cell r="C4256" t="str">
            <v>un</v>
          </cell>
          <cell r="D4256">
            <v>250.58</v>
          </cell>
        </row>
        <row r="4257">
          <cell r="A4257" t="str">
            <v>91298</v>
          </cell>
          <cell r="B4257" t="str">
            <v>Porta de madeira tipo veneziana, semi-oca (leve ou média), 80x210cm, espessura de 3cm, incluso dobradiças - fornecimento e instalação. af_08/2015</v>
          </cell>
          <cell r="C4257" t="str">
            <v>un</v>
          </cell>
          <cell r="D4257">
            <v>462.01</v>
          </cell>
        </row>
        <row r="4258">
          <cell r="A4258" t="str">
            <v>91995</v>
          </cell>
          <cell r="B4258" t="str">
            <v>Tomada média de embutir (1 módulo), 2p+t 20 a, sem suporte e sem placa - fornecimento e instalação. af_12/2015</v>
          </cell>
          <cell r="C4258" t="str">
            <v>un</v>
          </cell>
          <cell r="D4258">
            <v>18.190000000000001</v>
          </cell>
        </row>
        <row r="4259">
          <cell r="A4259" t="str">
            <v>91997</v>
          </cell>
          <cell r="B4259" t="str">
            <v>Tomada média de embutir (1 módulo), 2p+t 20 a, incluindo suporte e placa - fornecimento e instalação. af_12/2015</v>
          </cell>
          <cell r="C4259" t="str">
            <v>un</v>
          </cell>
          <cell r="D4259">
            <v>24.81</v>
          </cell>
        </row>
        <row r="4260">
          <cell r="A4260" t="str">
            <v>91998</v>
          </cell>
          <cell r="B4260" t="str">
            <v>Tomada baixa de embutir (1 módulo), 2p+t 10 a, sem suporte e sem placa - fornecimento e instalação. af_12/2015</v>
          </cell>
          <cell r="C4260" t="str">
            <v>un</v>
          </cell>
          <cell r="D4260">
            <v>12.49</v>
          </cell>
        </row>
        <row r="4261">
          <cell r="A4261" t="str">
            <v>91999</v>
          </cell>
          <cell r="B4261" t="str">
            <v>Tomada baixa de embutir (1 módulo), 2p+t 20 a, sem suporte e sem placa - fornecimento e instalação. af_12/2015</v>
          </cell>
          <cell r="C4261" t="str">
            <v>un</v>
          </cell>
          <cell r="D4261">
            <v>16.27</v>
          </cell>
        </row>
        <row r="4262">
          <cell r="A4262" t="str">
            <v>92000</v>
          </cell>
          <cell r="B4262" t="str">
            <v>Tomada baixa de embutir (1 módulo), 2p+t 10 a, incluindo suporte e placa - fornecimento e instalação. af_12/2015</v>
          </cell>
          <cell r="C4262" t="str">
            <v>un</v>
          </cell>
          <cell r="D4262">
            <v>19.11</v>
          </cell>
        </row>
        <row r="4263">
          <cell r="A4263" t="str">
            <v>92001</v>
          </cell>
          <cell r="B4263" t="str">
            <v>Tomada baixa de embutir (1 módulo), 2p+t 20 a, incluindo suporte e placa - fornecimento e instalação. af_12/2015</v>
          </cell>
          <cell r="C4263" t="str">
            <v>un</v>
          </cell>
          <cell r="D4263">
            <v>22.9</v>
          </cell>
        </row>
        <row r="4264">
          <cell r="A4264" t="str">
            <v>92002</v>
          </cell>
          <cell r="B4264" t="str">
            <v>Tomada média de embutir (2 módulos), 2p+t 10 a, sem suporte e sem placa - fornecimento e instalação. af_12/2015</v>
          </cell>
          <cell r="C4264" t="str">
            <v>un</v>
          </cell>
          <cell r="D4264">
            <v>27.22</v>
          </cell>
        </row>
        <row r="4265">
          <cell r="A4265" t="str">
            <v>92003</v>
          </cell>
          <cell r="B4265" t="str">
            <v>Tomada média de embutir (2 módulos), 2p+t 20 a, sem suporte e sem placa - fornecimento e instalação. af_12/2015</v>
          </cell>
          <cell r="C4265" t="str">
            <v>un</v>
          </cell>
          <cell r="D4265">
            <v>34.79</v>
          </cell>
        </row>
        <row r="4266">
          <cell r="A4266" t="str">
            <v>92004</v>
          </cell>
          <cell r="B4266" t="str">
            <v>Tomada média de embutir (2 módulos), 2p+t 10 a, incluindo suporte e placa - fornecimento e instalação. af_12/2015</v>
          </cell>
          <cell r="C4266" t="str">
            <v>un</v>
          </cell>
          <cell r="D4266">
            <v>33.840000000000003</v>
          </cell>
        </row>
        <row r="4267">
          <cell r="A4267" t="str">
            <v>92005</v>
          </cell>
          <cell r="B4267" t="str">
            <v>Tomada média de embutir (2 módulos), 2p+t 20 a, incluindo suporte e placa - fornecimento e instalação. af_12/2015</v>
          </cell>
          <cell r="C4267" t="str">
            <v>un</v>
          </cell>
          <cell r="D4267">
            <v>41.41</v>
          </cell>
        </row>
        <row r="4268">
          <cell r="A4268" t="str">
            <v>92006</v>
          </cell>
          <cell r="B4268" t="str">
            <v>Tomada baixa de embutir (2 módulos), 2p+t 10 a, sem suporte e sem placa - fornecimento e instalação. af_12/2015</v>
          </cell>
          <cell r="C4268" t="str">
            <v>un</v>
          </cell>
          <cell r="D4268">
            <v>23.38</v>
          </cell>
        </row>
        <row r="4269">
          <cell r="A4269" t="str">
            <v>92007</v>
          </cell>
          <cell r="B4269" t="str">
            <v>Tomada baixa de embutir (2 módulos), 2p+t 20 a, sem suporte e sem placa - fornecimento e instalação. af_12/2015</v>
          </cell>
          <cell r="C4269" t="str">
            <v>un</v>
          </cell>
          <cell r="D4269">
            <v>30.95</v>
          </cell>
        </row>
        <row r="4270">
          <cell r="A4270" t="str">
            <v>92008</v>
          </cell>
          <cell r="B4270" t="str">
            <v>Tomada baixa de embutir (2 módulos), 2p+t 10 a, incluindo suporte e placa - fornecimento e instalação. af_12/2015</v>
          </cell>
          <cell r="C4270" t="str">
            <v>un</v>
          </cell>
          <cell r="D4270">
            <v>30.01</v>
          </cell>
        </row>
        <row r="4271">
          <cell r="A4271" t="str">
            <v>92009</v>
          </cell>
          <cell r="B4271" t="str">
            <v>Tomada baixa de embutir (2 módulos), 2p+t 20 a, incluindo suporte e placa - fornecimento e instalação. af_12/2015</v>
          </cell>
          <cell r="C4271" t="str">
            <v>un</v>
          </cell>
          <cell r="D4271">
            <v>37.58</v>
          </cell>
        </row>
        <row r="4272">
          <cell r="A4272" t="str">
            <v>92010</v>
          </cell>
          <cell r="B4272" t="str">
            <v>Tomada média de embutir (3 módulos), 2p+t 10 a, sem suporte e sem placa - fornecimento e instalação. af_12/2015</v>
          </cell>
          <cell r="C4272" t="str">
            <v>un</v>
          </cell>
          <cell r="D4272">
            <v>40.03</v>
          </cell>
        </row>
        <row r="4273">
          <cell r="A4273" t="str">
            <v>92011</v>
          </cell>
          <cell r="B4273" t="str">
            <v>Tomada média de embutir (3 módulos), 2p+t 20 a, sem suporte e sem placa - fornecimento e instalação. af_12/2015</v>
          </cell>
          <cell r="C4273" t="str">
            <v>un</v>
          </cell>
          <cell r="D4273">
            <v>51.38</v>
          </cell>
        </row>
        <row r="4274">
          <cell r="A4274" t="str">
            <v>92012</v>
          </cell>
          <cell r="B4274" t="str">
            <v>Tomada média de embutir (3 módulos), 2p+t 10 a, incluindo suporte e placa - fornecimento e instalação. af_12/2015</v>
          </cell>
          <cell r="C4274" t="str">
            <v>un</v>
          </cell>
          <cell r="D4274">
            <v>46.65</v>
          </cell>
        </row>
        <row r="4275">
          <cell r="A4275" t="str">
            <v>92013</v>
          </cell>
          <cell r="B4275" t="str">
            <v>Tomada média de embutir (3 módulos), 2p+t 20 a, incluindo suporte e placa - fornecimento e instalação. af_12/2015</v>
          </cell>
          <cell r="C4275" t="str">
            <v>un</v>
          </cell>
          <cell r="D4275">
            <v>58</v>
          </cell>
        </row>
        <row r="4276">
          <cell r="A4276" t="str">
            <v>92014</v>
          </cell>
          <cell r="B4276" t="str">
            <v>Tomada baixa de embutir (3 módulos), 2p+t 10 a, sem suporte e sem placa - fornecimento e instalação. af_12/2015</v>
          </cell>
          <cell r="C4276" t="str">
            <v>un</v>
          </cell>
          <cell r="D4276">
            <v>34.28</v>
          </cell>
        </row>
        <row r="4277">
          <cell r="A4277" t="str">
            <v>92015</v>
          </cell>
          <cell r="B4277" t="str">
            <v>Tomada baixa de embutir (3 módulos), 2p+t 20 a, sem suporte e sem placa - fornecimento e instalação. af_12/2015</v>
          </cell>
          <cell r="C4277" t="str">
            <v>un</v>
          </cell>
          <cell r="D4277">
            <v>45.63</v>
          </cell>
        </row>
        <row r="4278">
          <cell r="A4278" t="str">
            <v>92016</v>
          </cell>
          <cell r="B4278" t="str">
            <v>Tomada baixa de embutir (3 módulos), 2p+t 10 a, incluindo suporte e placa - fornecimento e instalação. af_12/2015</v>
          </cell>
          <cell r="C4278" t="str">
            <v>un</v>
          </cell>
          <cell r="D4278">
            <v>40.9</v>
          </cell>
        </row>
        <row r="4279">
          <cell r="A4279" t="str">
            <v>92017</v>
          </cell>
          <cell r="B4279" t="str">
            <v>Tomada baixa de embutir (3 módulos), 2p+t 20 a, incluindo suporte e placa - fornecimento e instalação. af_12/2015</v>
          </cell>
          <cell r="C4279" t="str">
            <v>un</v>
          </cell>
          <cell r="D4279">
            <v>52.25</v>
          </cell>
        </row>
        <row r="4280">
          <cell r="A4280" t="str">
            <v>92018</v>
          </cell>
          <cell r="B4280" t="str">
            <v>Tomada baixa de embutir (4 módulos), 2p+t 10 a, sem suporte e sem placa - fornecimento e instalação. af_12/2015</v>
          </cell>
          <cell r="C4280" t="str">
            <v>un</v>
          </cell>
          <cell r="D4280">
            <v>45.43</v>
          </cell>
        </row>
        <row r="4281">
          <cell r="A4281" t="str">
            <v>92019</v>
          </cell>
          <cell r="B4281" t="str">
            <v>Tomada baixa de embutir (4 módulos), 2p+t 10 a, incluindo suporte e placa - fornecimento e instalação. af_12/2015</v>
          </cell>
          <cell r="C4281" t="str">
            <v>un</v>
          </cell>
          <cell r="D4281">
            <v>58.53</v>
          </cell>
        </row>
        <row r="4282">
          <cell r="A4282" t="str">
            <v>92020</v>
          </cell>
          <cell r="B4282" t="str">
            <v>Tomada baixa de embutir (6 módulos), 2p+t 10 a, sem suporte e sem placa - fornecimento e instalação. af_12/2015</v>
          </cell>
          <cell r="C4282" t="str">
            <v>un</v>
          </cell>
          <cell r="D4282">
            <v>67.349999999999994</v>
          </cell>
        </row>
        <row r="4283">
          <cell r="A4283" t="str">
            <v>92021</v>
          </cell>
          <cell r="B4283" t="str">
            <v>Tomada baixa de embutir (6 módulos), 2p+t 10 a, incluindo suporte e placa - fornecimento e instalação. af_12/2015</v>
          </cell>
          <cell r="C4283" t="str">
            <v>un</v>
          </cell>
          <cell r="D4283">
            <v>80.45</v>
          </cell>
        </row>
        <row r="4284">
          <cell r="A4284" t="str">
            <v>92022</v>
          </cell>
          <cell r="B4284" t="str">
            <v>Interruptor simples (1 módulo) com 1 tomada de embutir 2p+t 10 a, sem suporte e sem placa - fornecimento e instalação. af_12/2015</v>
          </cell>
          <cell r="C4284" t="str">
            <v>un</v>
          </cell>
          <cell r="D4284">
            <v>26.65</v>
          </cell>
        </row>
        <row r="4285">
          <cell r="A4285" t="str">
            <v>92023</v>
          </cell>
          <cell r="B4285" t="str">
            <v>Interruptor simples (1 módulo) com 1 tomada de embutir 2p+t 10 a, incluindo suporte e placa - fornecimento e instalação. af_12/2015</v>
          </cell>
          <cell r="C4285" t="str">
            <v>un</v>
          </cell>
          <cell r="D4285">
            <v>33.270000000000003</v>
          </cell>
        </row>
        <row r="4286">
          <cell r="A4286" t="str">
            <v>92024</v>
          </cell>
          <cell r="B4286" t="str">
            <v>Interruptor simples (1 módulo) com 2 tomadas de embutir 2p+t 10 a, sem suporte e sem placa - fornecimento e instalação. af_12/2015</v>
          </cell>
          <cell r="C4286" t="str">
            <v>un</v>
          </cell>
          <cell r="D4286">
            <v>39.479999999999997</v>
          </cell>
        </row>
        <row r="4287">
          <cell r="A4287" t="str">
            <v>92025</v>
          </cell>
          <cell r="B4287" t="str">
            <v>Interruptor simples (1 módulo) com 2 tomadas de embutir 2p+t 10 a, incluindo suporte e placa - fornecimento e instalação. af_12/2015</v>
          </cell>
          <cell r="C4287" t="str">
            <v>un</v>
          </cell>
          <cell r="D4287">
            <v>46.11</v>
          </cell>
        </row>
        <row r="4288">
          <cell r="A4288" t="str">
            <v>92026</v>
          </cell>
          <cell r="B4288" t="str">
            <v>Interruptor simples (2 módulos) com 1 tomada de embutir 2p+t 10 a, sem suporte e sem placa - fornecimento e instalação. af_12/2015</v>
          </cell>
          <cell r="C4288" t="str">
            <v>un</v>
          </cell>
          <cell r="D4288">
            <v>38.92</v>
          </cell>
        </row>
        <row r="4289">
          <cell r="A4289" t="str">
            <v>92027</v>
          </cell>
          <cell r="B4289" t="str">
            <v>Interruptor simples (2 módulos) com 1 tomada de embutir 2p+t 10 a, incluindo suporte e placa - fornecimento e instalação. af_12/2015</v>
          </cell>
          <cell r="C4289" t="str">
            <v>un</v>
          </cell>
          <cell r="D4289">
            <v>45.54</v>
          </cell>
        </row>
        <row r="4290">
          <cell r="A4290" t="str">
            <v>92028</v>
          </cell>
          <cell r="B4290" t="str">
            <v>Interruptor paralelo (1 módulo) com 1 tomada de embutir 2p+t 10 a, sem suporte e sem placa - fornecimento e instalação. af_12/2015</v>
          </cell>
          <cell r="C4290" t="str">
            <v>un</v>
          </cell>
          <cell r="D4290">
            <v>31.87</v>
          </cell>
        </row>
        <row r="4291">
          <cell r="A4291" t="str">
            <v>92029</v>
          </cell>
          <cell r="B4291" t="str">
            <v>Interruptor paralelo (1 módulo) com 1 tomada de embutir 2p+t 10 a, incluindo suporte e placa - fornecimento e instalação. af_12/2015</v>
          </cell>
          <cell r="C4291" t="str">
            <v>un</v>
          </cell>
          <cell r="D4291">
            <v>38.49</v>
          </cell>
        </row>
        <row r="4292">
          <cell r="A4292" t="str">
            <v>92030</v>
          </cell>
          <cell r="B4292" t="str">
            <v>Interruptor paralelo (1 módulo) com 2 tomadas de embutir 2p+t 10 a, sem suporte e sem placa - fornecimento e instalação. af_12/2015</v>
          </cell>
          <cell r="C4292" t="str">
            <v>un</v>
          </cell>
          <cell r="D4292">
            <v>44.68</v>
          </cell>
        </row>
        <row r="4293">
          <cell r="A4293" t="str">
            <v>92031</v>
          </cell>
          <cell r="B4293" t="str">
            <v>Interruptor paralelo (1 módulo) com 2 tomadas de embutir 2p+t 10 a, incluindo suporte e placa - fornecimento e instalação. af_12/2015</v>
          </cell>
          <cell r="C4293" t="str">
            <v>un</v>
          </cell>
          <cell r="D4293">
            <v>51.3</v>
          </cell>
        </row>
        <row r="4294">
          <cell r="A4294" t="str">
            <v>92032</v>
          </cell>
          <cell r="B4294" t="str">
            <v>Interruptor paralelo (2 módulos) com 1 tomada de embutir 2p+t 10 a, sem suporte e sem placa - fornecimento e instalação. af_12/2015</v>
          </cell>
          <cell r="C4294" t="str">
            <v>un</v>
          </cell>
          <cell r="D4294">
            <v>49.33</v>
          </cell>
        </row>
        <row r="4295">
          <cell r="A4295" t="str">
            <v>92033</v>
          </cell>
          <cell r="B4295" t="str">
            <v>Interruptor paralelo (2 módulos) com 1 tomada de embutir 2p+t 10 a, incluindo suporte e placa - fornecimento e instalação. af_12/2015</v>
          </cell>
          <cell r="C4295" t="str">
            <v>un</v>
          </cell>
          <cell r="D4295">
            <v>55.96</v>
          </cell>
        </row>
        <row r="4296">
          <cell r="A4296" t="str">
            <v>92034</v>
          </cell>
          <cell r="B4296" t="str">
            <v>Interruptor simples (1 módulo), interruptor paralelo (1 módulo) e 1 tomada de embutir 2p+t 10 a, sem suporte e sem placa - fornecimento e instalação. af_12/2015</v>
          </cell>
          <cell r="C4296" t="str">
            <v>un</v>
          </cell>
          <cell r="D4296">
            <v>44.14</v>
          </cell>
        </row>
        <row r="4297">
          <cell r="A4297" t="str">
            <v>92035</v>
          </cell>
          <cell r="B4297" t="str">
            <v>Interruptor simples (1 módulo), interruptor paralelo (1 módulo) e 1 tomada de embutir 2p+t 10 a, incluindo suporte e placa - fornecimento e instalação. af_12/2015</v>
          </cell>
          <cell r="C4297" t="str">
            <v>un</v>
          </cell>
          <cell r="D4297">
            <v>50.76</v>
          </cell>
        </row>
        <row r="4298">
          <cell r="A4298" t="str">
            <v>92865</v>
          </cell>
          <cell r="B4298" t="str">
            <v>Caixa octogonal 4" x 4", metálica, instalada em laje - fornecimento e instalação. af_12/2015</v>
          </cell>
          <cell r="C4298" t="str">
            <v>un</v>
          </cell>
          <cell r="D4298">
            <v>6.3</v>
          </cell>
        </row>
        <row r="4299">
          <cell r="A4299" t="str">
            <v>92866</v>
          </cell>
          <cell r="B4299" t="str">
            <v>Caixa sextavada 3" x 3", metálica, instalada em laje - fornecimento e instalação. af_12/2015</v>
          </cell>
          <cell r="C4299" t="str">
            <v>un</v>
          </cell>
          <cell r="D4299">
            <v>5.87</v>
          </cell>
        </row>
        <row r="4300">
          <cell r="A4300" t="str">
            <v>92867</v>
          </cell>
          <cell r="B4300" t="str">
            <v>Caixa retangular 4" x 2" alta (2,00 m do piso), metálica, instalada em parede - fornecimento e instalação. af_12/2015</v>
          </cell>
          <cell r="C4300" t="str">
            <v>un</v>
          </cell>
          <cell r="D4300">
            <v>15.22</v>
          </cell>
        </row>
        <row r="4301">
          <cell r="A4301" t="str">
            <v>92868</v>
          </cell>
          <cell r="B4301" t="str">
            <v>Caixa retangular 4" x 2" média (1,30 m do piso), metálica, instalada em parede - fornecimento e instalação. af_12/2015</v>
          </cell>
          <cell r="C4301" t="str">
            <v>un</v>
          </cell>
          <cell r="D4301">
            <v>8.09</v>
          </cell>
        </row>
        <row r="4302">
          <cell r="A4302" t="str">
            <v>92869</v>
          </cell>
          <cell r="B4302" t="str">
            <v>Caixa retangular 4" x 2" baixa (0,30 m do piso), metálica, instalada em parede - fornecimento e instalação. af_12/2015</v>
          </cell>
          <cell r="C4302" t="str">
            <v>un</v>
          </cell>
          <cell r="D4302">
            <v>5.41</v>
          </cell>
        </row>
        <row r="4303">
          <cell r="A4303" t="str">
            <v>92870</v>
          </cell>
          <cell r="B4303" t="str">
            <v>Caixa retangular 4" x 4" alta (2,00 m do piso), metálica, instalada em parede - fornecimento e instalação. af_12/2015</v>
          </cell>
          <cell r="C4303" t="str">
            <v>un</v>
          </cell>
          <cell r="D4303">
            <v>18.21</v>
          </cell>
        </row>
        <row r="4304">
          <cell r="A4304" t="str">
            <v>92871</v>
          </cell>
          <cell r="B4304" t="str">
            <v>Caixa retangular 4" x 4" média (1,30 m do piso), metálica, instalada em parede - fornecimento e instalação. af_12/2015</v>
          </cell>
          <cell r="C4304" t="str">
            <v>un</v>
          </cell>
          <cell r="D4304">
            <v>9.99</v>
          </cell>
        </row>
        <row r="4305">
          <cell r="A4305" t="str">
            <v>92567</v>
          </cell>
          <cell r="B4305" t="str">
            <v>Fabricação e instalação de estrutura pontaleteada de madeira não aparelhada para telhados com mais que 2 águas e para telha cerâmica ou de concreto. af_12/2015</v>
          </cell>
          <cell r="C4305" t="str">
            <v>m²</v>
          </cell>
          <cell r="D4305">
            <v>15.92</v>
          </cell>
        </row>
        <row r="4306">
          <cell r="A4306" t="str">
            <v>92568</v>
          </cell>
          <cell r="B4306" t="str">
            <v>Trama de aço composta por ripas, caibros e terças para telhados de até 2 águas para telha de encaixe de cerâmica ou de concreto. af_12/2015</v>
          </cell>
          <cell r="C4306" t="str">
            <v>m²</v>
          </cell>
          <cell r="D4306">
            <v>78.260000000000005</v>
          </cell>
        </row>
        <row r="4307">
          <cell r="A4307" t="str">
            <v>92569</v>
          </cell>
          <cell r="B4307" t="str">
            <v>Trama de aço composta por ripas e caibros para telhados de até 2 águas para telha de encaixe de cerâmica ou de concreto. af_12/2015</v>
          </cell>
          <cell r="C4307" t="str">
            <v>m²</v>
          </cell>
          <cell r="D4307">
            <v>36.53</v>
          </cell>
        </row>
        <row r="4308">
          <cell r="A4308" t="str">
            <v>92570</v>
          </cell>
          <cell r="B4308" t="str">
            <v>Trama de aço composta por ripas para telhados de até 2 águas para telha de encaixe de cerâmica ou de concreto. af_12/2015</v>
          </cell>
          <cell r="C4308" t="str">
            <v>m²</v>
          </cell>
          <cell r="D4308">
            <v>18.09</v>
          </cell>
        </row>
        <row r="4309">
          <cell r="A4309" t="str">
            <v>92571</v>
          </cell>
          <cell r="B4309" t="str">
            <v>Trama de aço composta por ripas, caibros e terças para telhados de mais de 2 águas para telha de encaixe de cerâmica ou de concreto. af_12/2015</v>
          </cell>
          <cell r="C4309" t="str">
            <v>m²</v>
          </cell>
          <cell r="D4309">
            <v>82.29</v>
          </cell>
        </row>
        <row r="4310">
          <cell r="A4310" t="str">
            <v>92572</v>
          </cell>
          <cell r="B4310" t="str">
            <v>Trama de aço composta por ripas e caibros para telhados de mais de 2 águas para telha de encaixe de cerâmica ou de concreto. af_12/2015</v>
          </cell>
          <cell r="C4310" t="str">
            <v>m²</v>
          </cell>
          <cell r="D4310">
            <v>38.840000000000003</v>
          </cell>
        </row>
        <row r="4311">
          <cell r="A4311" t="str">
            <v>92573</v>
          </cell>
          <cell r="B4311" t="str">
            <v>Trama de aço composta por ripas para telhados de mais de 2 águas para telha de encaixe de cerâmica ou de concreto. af_12/2015</v>
          </cell>
          <cell r="C4311" t="str">
            <v>m²</v>
          </cell>
          <cell r="D4311">
            <v>19.690000000000001</v>
          </cell>
        </row>
        <row r="4312">
          <cell r="A4312" t="str">
            <v>92574</v>
          </cell>
          <cell r="B4312" t="str">
            <v>Trama de aço composta por ripas, caibros e terças para telhados de até 2 águas para telha cerâmica capa-canal. af_12/2015</v>
          </cell>
          <cell r="C4312" t="str">
            <v>m²</v>
          </cell>
          <cell r="D4312">
            <v>85.04</v>
          </cell>
        </row>
        <row r="4313">
          <cell r="A4313" t="str">
            <v>92575</v>
          </cell>
          <cell r="B4313" t="str">
            <v>Trama de aço composta por ripas e caibros para telhados de até 2 águas para telha cerâmica capa-canal. af_12/2015</v>
          </cell>
          <cell r="C4313" t="str">
            <v>m²</v>
          </cell>
          <cell r="D4313">
            <v>36.04</v>
          </cell>
        </row>
        <row r="4314">
          <cell r="A4314" t="str">
            <v>92576</v>
          </cell>
          <cell r="B4314" t="str">
            <v>Trama de aço composta por ripas para telhados de até 2 águas para telha cerâmica capa-canal. af_12/2015</v>
          </cell>
          <cell r="C4314" t="str">
            <v>m²</v>
          </cell>
          <cell r="D4314">
            <v>14.54</v>
          </cell>
        </row>
        <row r="4315">
          <cell r="A4315" t="str">
            <v>92577</v>
          </cell>
          <cell r="B4315" t="str">
            <v>Trama de aço composta por ripas, caibros e terças para telhados de mais de 2 águas para telha cerâmica capa-canal. af_12/2015</v>
          </cell>
          <cell r="C4315" t="str">
            <v>m²</v>
          </cell>
          <cell r="D4315">
            <v>89.51</v>
          </cell>
        </row>
        <row r="4316">
          <cell r="A4316" t="str">
            <v>92578</v>
          </cell>
          <cell r="B4316" t="str">
            <v>Trama de aço composta por ripas e caibros para telhados de mais de 2 águas para telha cerâmica capa-canal. af_12/2015</v>
          </cell>
          <cell r="C4316" t="str">
            <v>m²</v>
          </cell>
          <cell r="D4316">
            <v>38.44</v>
          </cell>
        </row>
        <row r="4317">
          <cell r="A4317" t="str">
            <v>92579</v>
          </cell>
          <cell r="B4317" t="str">
            <v>Trama de aço composta por ripas para telhados de mais de 2 águas para telha cerâmica capa-canal. af_12/2015</v>
          </cell>
          <cell r="C4317" t="str">
            <v>m²</v>
          </cell>
          <cell r="D4317">
            <v>15.82</v>
          </cell>
        </row>
        <row r="4318">
          <cell r="A4318" t="str">
            <v>92580</v>
          </cell>
          <cell r="B4318" t="str">
            <v>Trama de aço composta por terças para telhados de até 2 águas para telha ondulada de fibrocimento, metálica, plástica ou termoacústica. af_12/2015</v>
          </cell>
          <cell r="C4318" t="str">
            <v>m²</v>
          </cell>
          <cell r="D4318">
            <v>37.369999999999997</v>
          </cell>
        </row>
        <row r="4319">
          <cell r="A4319" t="str">
            <v>92581</v>
          </cell>
          <cell r="B4319" t="str">
            <v>Trama de aço composta por terças para telhados de até 2 águas para telha estrutural de fibrocimento. af_12/2015</v>
          </cell>
          <cell r="C4319" t="str">
            <v>m²</v>
          </cell>
          <cell r="D4319">
            <v>39.39</v>
          </cell>
        </row>
        <row r="4320">
          <cell r="A4320" t="str">
            <v>92582</v>
          </cell>
          <cell r="B4320" t="str">
            <v>Fabricação e instalação de tesoura inteira em aço, vão de 3 m, para telha cerâmica ou de concreto. af_12/2015</v>
          </cell>
          <cell r="C4320" t="str">
            <v>un</v>
          </cell>
          <cell r="D4320">
            <v>474.88</v>
          </cell>
        </row>
        <row r="4321">
          <cell r="A4321" t="str">
            <v>92584</v>
          </cell>
          <cell r="B4321" t="str">
            <v>Fabricação e instalação de tesoura inteira em aço, vão de 4 m, para telha cerâmica ou de concreto. af_12/2015</v>
          </cell>
          <cell r="C4321" t="str">
            <v>un</v>
          </cell>
          <cell r="D4321">
            <v>565.13</v>
          </cell>
        </row>
        <row r="4322">
          <cell r="A4322" t="str">
            <v>92586</v>
          </cell>
          <cell r="B4322" t="str">
            <v>Fabricação e instalação de tesoura inteira em aço, vão de 5 m, para telha cerâmica ou de concreto. af_12/2015</v>
          </cell>
          <cell r="C4322" t="str">
            <v>un</v>
          </cell>
          <cell r="D4322">
            <v>655.38</v>
          </cell>
        </row>
        <row r="4323">
          <cell r="A4323" t="str">
            <v>92588</v>
          </cell>
          <cell r="B4323" t="str">
            <v>Fabricação e instalação de tesoura inteira em aço, vão de 6 m, para telha cerâmica ou de concreto. af_12/2015</v>
          </cell>
          <cell r="C4323" t="str">
            <v>un</v>
          </cell>
          <cell r="D4323">
            <v>809.13</v>
          </cell>
        </row>
        <row r="4324">
          <cell r="A4324" t="str">
            <v>92590</v>
          </cell>
          <cell r="B4324" t="str">
            <v>Fabricação e instalação de tesoura inteira em aço, vão de 7 m, para telha cerâmica ou de concreto. af_12/2015</v>
          </cell>
          <cell r="C4324" t="str">
            <v>un</v>
          </cell>
          <cell r="D4324">
            <v>899.38</v>
          </cell>
        </row>
        <row r="4325">
          <cell r="A4325" t="str">
            <v>92592</v>
          </cell>
          <cell r="B4325" t="str">
            <v>Fabricação e instalação de tesoura inteira em aço, vão de 8 m, para telha cerâmica ou de concreto. af_12/2015</v>
          </cell>
          <cell r="C4325" t="str">
            <v>un</v>
          </cell>
          <cell r="D4325">
            <v>1008.72</v>
          </cell>
        </row>
        <row r="4326">
          <cell r="A4326" t="str">
            <v>92593</v>
          </cell>
          <cell r="B4326" t="str">
            <v>Fabricação e instalação de tesoura inteira em aço, para vãos de 3 a 12 m e para qualquer tipo de telha. af_12/2015</v>
          </cell>
          <cell r="C4326" t="str">
            <v>kg</v>
          </cell>
          <cell r="D4326">
            <v>7.67</v>
          </cell>
        </row>
        <row r="4327">
          <cell r="A4327" t="str">
            <v>92594</v>
          </cell>
          <cell r="B4327" t="str">
            <v>Fabricação e instalação de tesoura inteira em aço, vão de 9 m, para telha cerâmica ou de concreto. af_12/2015</v>
          </cell>
          <cell r="C4327" t="str">
            <v>un</v>
          </cell>
          <cell r="D4327">
            <v>1159.74</v>
          </cell>
        </row>
        <row r="4328">
          <cell r="A4328" t="str">
            <v>92596</v>
          </cell>
          <cell r="B4328" t="str">
            <v>Fabricação e instalação de tesoura inteira em aço, vão de 10 m, para telha cerâmica ou de concreto. af_12/2015</v>
          </cell>
          <cell r="C4328" t="str">
            <v>un</v>
          </cell>
          <cell r="D4328">
            <v>1283.47</v>
          </cell>
        </row>
        <row r="4329">
          <cell r="A4329" t="str">
            <v>92598</v>
          </cell>
          <cell r="B4329" t="str">
            <v>Fabricação e instalação de tesoura inteira em aço, vão de 11 m, para telha cerâmica ou de concreto. af_12/2015</v>
          </cell>
          <cell r="C4329" t="str">
            <v>un</v>
          </cell>
          <cell r="D4329">
            <v>1373.72</v>
          </cell>
        </row>
        <row r="4330">
          <cell r="A4330" t="str">
            <v>92600</v>
          </cell>
          <cell r="B4330" t="str">
            <v>Fabricação e instalação de tesoura inteira em aço, vão de 12 m, para telha cerâmica ou de concreto. af_12/2015</v>
          </cell>
          <cell r="C4330" t="str">
            <v>un</v>
          </cell>
          <cell r="D4330">
            <v>1480.45</v>
          </cell>
        </row>
        <row r="4331">
          <cell r="A4331" t="str">
            <v>92602</v>
          </cell>
          <cell r="B4331" t="str">
            <v>Fabricação e instalação de tesoura inteira em aço, vão de 3 m, para telha ondulada de fibrocimento, metálica, plástica ou termoacústica. af_12/2015</v>
          </cell>
          <cell r="C4331" t="str">
            <v>un</v>
          </cell>
          <cell r="D4331">
            <v>474.88</v>
          </cell>
        </row>
        <row r="4332">
          <cell r="A4332" t="str">
            <v>92604</v>
          </cell>
          <cell r="B4332" t="str">
            <v>Fabricação e instalação de tesoura inteira em aço, vão de 4 m, para telha ondulada de fibrocimento, metálica, plástica ou termoacústica. af_12/2015</v>
          </cell>
          <cell r="C4332" t="str">
            <v>un</v>
          </cell>
          <cell r="D4332">
            <v>548.65</v>
          </cell>
        </row>
        <row r="4333">
          <cell r="A4333" t="str">
            <v>92606</v>
          </cell>
          <cell r="B4333" t="str">
            <v>Fabricação e instalação de tesoura inteira em aço, vão de 5 m, para telha ondulada de fibrocimento, metálica, plástica ou termoacústica. af_12/2015</v>
          </cell>
          <cell r="C4333" t="str">
            <v>un</v>
          </cell>
          <cell r="D4333">
            <v>638.9</v>
          </cell>
        </row>
        <row r="4334">
          <cell r="A4334" t="str">
            <v>92608</v>
          </cell>
          <cell r="B4334" t="str">
            <v>Fabricação e instalação de tesoura inteira em aço, vão de 6 m, para telha ondulada de fibrocimento, metálica, plástica ou termoacústica. af_12/2015</v>
          </cell>
          <cell r="C4334" t="str">
            <v>un</v>
          </cell>
          <cell r="D4334">
            <v>776.17</v>
          </cell>
        </row>
        <row r="4335">
          <cell r="A4335" t="str">
            <v>92610</v>
          </cell>
          <cell r="B4335" t="str">
            <v>Fabricação e instalação de tesoura inteira em aço, vão de 7 m, para telha ondulada de fibrocimento, metálica, plástica ou termoacústica. af_12/2015</v>
          </cell>
          <cell r="C4335" t="str">
            <v>un</v>
          </cell>
          <cell r="D4335">
            <v>866.42</v>
          </cell>
        </row>
        <row r="4336">
          <cell r="A4336" t="str">
            <v>92612</v>
          </cell>
          <cell r="B4336" t="str">
            <v>Fabricação e instalação de tesoura inteira em aço, vão de 8 m, para telha ondulada de fibrocimento, metálica, plástica ou termoacústica. af_12/2015</v>
          </cell>
          <cell r="C4336" t="str">
            <v>un</v>
          </cell>
          <cell r="D4336">
            <v>975.76</v>
          </cell>
        </row>
        <row r="4337">
          <cell r="A4337" t="str">
            <v>92614</v>
          </cell>
          <cell r="B4337" t="str">
            <v>Fabricação e instalação de tesoura inteira em aço, vão de 9 m, para telha ondulada de fibrocimento, metálica, plástica ou termoacústica. af_12/2015</v>
          </cell>
          <cell r="C4337" t="str">
            <v>un</v>
          </cell>
          <cell r="D4337">
            <v>1093.82</v>
          </cell>
        </row>
        <row r="4338">
          <cell r="A4338" t="str">
            <v>92616</v>
          </cell>
          <cell r="B4338" t="str">
            <v>Fabricação e instalação de tesoura inteira em aço, vão de 10 m, para telha ondulada de fibrocimento, metálica, plástica ou termoacústica. af_12/2015</v>
          </cell>
          <cell r="C4338" t="str">
            <v>un</v>
          </cell>
          <cell r="D4338">
            <v>1234.03</v>
          </cell>
        </row>
        <row r="4339">
          <cell r="A4339" t="str">
            <v>92618</v>
          </cell>
          <cell r="B4339" t="str">
            <v>Fabricação e instalação de tesoura inteira em aço, vão de 11 m, para telha ondulada de fibrocimento, metálica, plástica ou termoacústica. af_12/2015</v>
          </cell>
          <cell r="C4339" t="str">
            <v>un</v>
          </cell>
          <cell r="D4339">
            <v>1324.28</v>
          </cell>
        </row>
        <row r="4340">
          <cell r="A4340" t="str">
            <v>92620</v>
          </cell>
          <cell r="B4340" t="str">
            <v>Fabricação e instalação de tesoura inteira em aço, vão de 12 m, para telha ondulada de fibrocimento, metálica, plástica ou termoacústica. af_12/2015</v>
          </cell>
          <cell r="C4340" t="str">
            <v>un</v>
          </cell>
          <cell r="D4340">
            <v>1414.53</v>
          </cell>
        </row>
        <row r="4341">
          <cell r="A4341" t="str">
            <v>91069</v>
          </cell>
          <cell r="B4341" t="str">
            <v>Execução de revestimento de concreto projetado com espessura de 7 cm, armado com tela, inclinação menor que 90°, aplicação contínua, utilizando equipamento de projeção com 6 m³/h de capacidade. af_01/2016</v>
          </cell>
          <cell r="C4341" t="str">
            <v>m²</v>
          </cell>
          <cell r="D4341">
            <v>68.45</v>
          </cell>
        </row>
        <row r="4342">
          <cell r="A4342" t="str">
            <v>91070</v>
          </cell>
          <cell r="B4342" t="str">
            <v>Execução de revestimento de concreto projetado com espessura de 10 cm, armado com tela, inclinação menor que 90°, aplicação contínua, utilizando equipamento de projeção com 6 m³/h de capacidade. af_01/2016</v>
          </cell>
          <cell r="C4342" t="str">
            <v>m²</v>
          </cell>
          <cell r="D4342">
            <v>76.11</v>
          </cell>
        </row>
        <row r="4343">
          <cell r="A4343" t="str">
            <v>91071</v>
          </cell>
          <cell r="B4343" t="str">
            <v>Execução de revestimento de concreto projetado com espessura de 7 cm, armado com tela, inclinação de 90°, aplicação contínua, utilizando equipamento de projeção com 6 m³/h de capacidade. af_01/2016</v>
          </cell>
          <cell r="C4343" t="str">
            <v>m²</v>
          </cell>
          <cell r="D4343">
            <v>87.76</v>
          </cell>
        </row>
        <row r="4344">
          <cell r="A4344" t="str">
            <v>91072</v>
          </cell>
          <cell r="B4344" t="str">
            <v>Execução de revestimento de concreto projetado com espessura de 10 cm, armado com tela, inclinação de 90°, aplicação contínua, utilizando equipamento de projeção com 6 m³/h de capacidade. af_01/2016</v>
          </cell>
          <cell r="C4344" t="str">
            <v>m²</v>
          </cell>
          <cell r="D4344">
            <v>95.41</v>
          </cell>
        </row>
        <row r="4345">
          <cell r="A4345" t="str">
            <v>91073</v>
          </cell>
          <cell r="B4345" t="str">
            <v>Execução de revestimento de concreto projetado com espessura de 7 cm, armado com tela, inclinação menor que 90°, aplicação contínua, utilizando equipamento de projeção com 3 m³/h de capacidade. af_01/2016</v>
          </cell>
          <cell r="C4345" t="str">
            <v>m²</v>
          </cell>
          <cell r="D4345">
            <v>74.34</v>
          </cell>
        </row>
        <row r="4346">
          <cell r="A4346" t="str">
            <v>91074</v>
          </cell>
          <cell r="B4346" t="str">
            <v>Execução de revestimento de concreto projetado com espessura de 10 cm, armado com tela, inclinação menor que 90°, aplicação contínua, utilizando equipamento de projeção com 3 m³/h de capacidade. af_01/2016</v>
          </cell>
          <cell r="C4346" t="str">
            <v>m²</v>
          </cell>
          <cell r="D4346">
            <v>82.61</v>
          </cell>
        </row>
        <row r="4347">
          <cell r="A4347" t="str">
            <v>91299</v>
          </cell>
          <cell r="B4347" t="str">
            <v>Porta de madeira, tipo mexicana, semi-oca (pesada ou superpesada), 80x210cm, espessura de 3,5cm, incluso dobradiças - fornecimento e instalação. af_08/2015</v>
          </cell>
          <cell r="C4347" t="str">
            <v>un</v>
          </cell>
          <cell r="D4347">
            <v>764.48</v>
          </cell>
        </row>
        <row r="4348">
          <cell r="A4348" t="str">
            <v>91300</v>
          </cell>
          <cell r="B4348" t="str">
            <v>Alizar / guarnição de 5x1,5cm para porta de 60x210cm fixado com pregos, padrão popular - fornecimento e instalação. af_08/2015_p</v>
          </cell>
          <cell r="C4348" t="str">
            <v>un</v>
          </cell>
          <cell r="D4348">
            <v>19.809999999999999</v>
          </cell>
        </row>
        <row r="4349">
          <cell r="A4349" t="str">
            <v>91301</v>
          </cell>
          <cell r="B4349" t="str">
            <v>Alizar / guarnição de 5x1,5cm para porta de 70x210cm fixado com pregos, padrão popular - fornecimento e instalação. af_08/2015_p</v>
          </cell>
          <cell r="C4349" t="str">
            <v>un</v>
          </cell>
          <cell r="D4349">
            <v>20.8</v>
          </cell>
        </row>
        <row r="4350">
          <cell r="A4350" t="str">
            <v>91302</v>
          </cell>
          <cell r="B4350" t="str">
            <v>Alizar / guarnição de 5x1,5cm para porta de 80x210cm fixado com pregos, padrão popular - fornecimento e instalação. af_08/2015_p</v>
          </cell>
          <cell r="C4350" t="str">
            <v>un</v>
          </cell>
          <cell r="D4350">
            <v>21.79</v>
          </cell>
        </row>
        <row r="4351">
          <cell r="A4351" t="str">
            <v>91303</v>
          </cell>
          <cell r="B4351" t="str">
            <v>Alizar / guarnição de 5x1,5cm para porta de 90x210cm fixado com pregos, padrão popular - fornecimento e instalação. af_08/2015_p</v>
          </cell>
          <cell r="C4351" t="str">
            <v>un</v>
          </cell>
          <cell r="D4351">
            <v>22.8</v>
          </cell>
        </row>
        <row r="4352">
          <cell r="A4352" t="str">
            <v>91304</v>
          </cell>
          <cell r="B4352" t="str">
            <v>Fechadura de embutir com cilindro, externa, completa, acabamento padrão popular, incluso execução de furo - fornecimento e instalação. af_08/2015</v>
          </cell>
          <cell r="C4352" t="str">
            <v>un</v>
          </cell>
          <cell r="D4352">
            <v>54.13</v>
          </cell>
        </row>
        <row r="4353">
          <cell r="A4353" t="str">
            <v>91305</v>
          </cell>
          <cell r="B4353" t="str">
            <v>Fechadura de embutir para porta de banheiro, completa, acabamento padrão popular, incluso execução de furo - fornecimento e instalação. af_08/2015</v>
          </cell>
          <cell r="C4353" t="str">
            <v>un</v>
          </cell>
          <cell r="D4353">
            <v>40.840000000000003</v>
          </cell>
        </row>
        <row r="4354">
          <cell r="A4354" t="str">
            <v>91307</v>
          </cell>
          <cell r="B4354" t="str">
            <v>Fechadura de embutir para portas internas, completa, acabamento padrão popular, com execução de furo - fornecimento e instalação. af_08/2015</v>
          </cell>
          <cell r="C4354" t="str">
            <v>un</v>
          </cell>
          <cell r="D4354">
            <v>42.93</v>
          </cell>
        </row>
        <row r="4355">
          <cell r="A4355" t="str">
            <v>91312</v>
          </cell>
          <cell r="B4355" t="str">
            <v>Kit de porta de madeira para pintura, semi-oca (leve ou média), padrão popular, 60x210cm, espessura de 3,5cm, itens inclusos: dobradiças, montagem e instalação do batente, fechadura com execução do furo - fornecimento e instalação. af_08/2015</v>
          </cell>
          <cell r="C4355" t="str">
            <v>un</v>
          </cell>
          <cell r="D4355">
            <v>366.06</v>
          </cell>
        </row>
        <row r="4356">
          <cell r="A4356" t="str">
            <v>91313</v>
          </cell>
          <cell r="B4356" t="str">
            <v>Kit de porta de madeira para pintura, semi-oca (leve ou média), padrão popular, 70x210cm, espessura de 3,5cm, itens inclusos: dobradiças, montagem e instalação do batente, fechadura com execução do furo - fornecimento e instalação. af_08/2015</v>
          </cell>
          <cell r="C4356" t="str">
            <v>un</v>
          </cell>
          <cell r="D4356">
            <v>383.44</v>
          </cell>
        </row>
        <row r="4357">
          <cell r="A4357" t="str">
            <v>91314</v>
          </cell>
          <cell r="B4357" t="str">
            <v>Kit de porta de madeira para pintura, semi-oca (leve ou média), padrão popular, 80x210cm, espessura de 3,5cm, itens inclusos: dobradiças, montagem e instalação do batente, fechadura com execução do furo - fornecimento e instalação. af_08/2015</v>
          </cell>
          <cell r="C4357" t="str">
            <v>un</v>
          </cell>
          <cell r="D4357">
            <v>409.96</v>
          </cell>
        </row>
        <row r="4358">
          <cell r="A4358" t="str">
            <v>91315</v>
          </cell>
          <cell r="B4358" t="str">
            <v>Kit de porta de madeira para pintura, semi-oca (leve ou média), padrão popular, 90x210cm, espessura de 3,5cm, itens inclusos: dobradiças, montagem e instalação do batente, fechadura com execução do furo - fornecimento e instalação. af_08/2015</v>
          </cell>
          <cell r="C4358" t="str">
            <v>un</v>
          </cell>
          <cell r="D4358">
            <v>432.84</v>
          </cell>
        </row>
        <row r="4359">
          <cell r="A4359" t="str">
            <v>91318</v>
          </cell>
          <cell r="B4359" t="str">
            <v>Kit de porta de madeira para pintura, semi-oca (leve ou média), padrão popular, 60x210cm, espessura de 3,5cm, itens inclusos: dobradiças, montagem e instalação do batente, sem fechadura - fornecimento e instalação. af_08/2015</v>
          </cell>
          <cell r="C4359" t="str">
            <v>un</v>
          </cell>
          <cell r="D4359">
            <v>325.20999999999998</v>
          </cell>
        </row>
        <row r="4360">
          <cell r="A4360" t="str">
            <v>91319</v>
          </cell>
          <cell r="B4360" t="str">
            <v>Kit de porta de madeira para pintura, semi-oca (leve ou média), padrão popular, 70x210cm, espessura de 3,5cm, itens inclusos: dobradiças, montagem e instalação do batente, sem fechadura - fornecimento e instalação. af_08/2015</v>
          </cell>
          <cell r="C4360" t="str">
            <v>un</v>
          </cell>
          <cell r="D4360">
            <v>340.51</v>
          </cell>
        </row>
        <row r="4361">
          <cell r="A4361" t="str">
            <v>91320</v>
          </cell>
          <cell r="B4361" t="str">
            <v>Kit de porta de madeira para pintura, semi-oca (leve ou média), padrão popular, 80x210cm, espessura de 3,5cm, itens inclusos: dobradiças, montagem e instalação do batente, sem fechadura - fornecimento e instalação. af_08/2015</v>
          </cell>
          <cell r="C4361" t="str">
            <v>un</v>
          </cell>
          <cell r="D4361">
            <v>355.83</v>
          </cell>
        </row>
        <row r="4362">
          <cell r="A4362" t="str">
            <v>91321</v>
          </cell>
          <cell r="B4362" t="str">
            <v>Kit de porta de madeira para pintura, semi-oca (leve ou média), padrão popular, 90x210cm, espessura de 3,5cm, itens inclusos: dobradiças, montagem e instalação do batente, sem fechadura - fornecimento e instalação. af_08/2015</v>
          </cell>
          <cell r="C4362" t="str">
            <v>un</v>
          </cell>
          <cell r="D4362">
            <v>378.71</v>
          </cell>
        </row>
        <row r="4363">
          <cell r="A4363" t="str">
            <v>91324</v>
          </cell>
          <cell r="B4363" t="str">
            <v>Kit de porta de madeira para verniz, semi-oca (leve ou média), padrão popular, 60x210cm, espessura de 3,5cm, itens inclusos: dobradiças, montagem e instalação do batente, sem fechadura - fornecimento e instalação. af_08/2015</v>
          </cell>
          <cell r="C4363" t="str">
            <v>un</v>
          </cell>
          <cell r="D4363">
            <v>356.07</v>
          </cell>
        </row>
        <row r="4364">
          <cell r="A4364" t="str">
            <v>91325</v>
          </cell>
          <cell r="B4364" t="str">
            <v>Kit de porta de madeira para verniz, semi-oca (leve ou média), padrão popular, 70x210cm, espessura de 3,5cm, itens inclusos: dobradiças, montagem e instalação do batente, sem fechadura - fornecimento e instalação. af_08/2015</v>
          </cell>
          <cell r="C4364" t="str">
            <v>un</v>
          </cell>
          <cell r="D4364">
            <v>377.99</v>
          </cell>
        </row>
        <row r="4365">
          <cell r="A4365" t="str">
            <v>91326</v>
          </cell>
          <cell r="B4365" t="str">
            <v>Kit de porta de madeira para verniz, semi-oca (leve ou média), padrão popular, 80x210cm, espessura de 3,5cm, itens inclusos: dobradiças, montagem e instalação do batente, sem fechadura - fornecimento e instalação. af_08/2015</v>
          </cell>
          <cell r="C4365" t="str">
            <v>un</v>
          </cell>
          <cell r="D4365">
            <v>395.43</v>
          </cell>
        </row>
        <row r="4366">
          <cell r="A4366" t="str">
            <v>91327</v>
          </cell>
          <cell r="B4366" t="str">
            <v>Kit de porta de madeira para verniz, semi-oca (leve ou média), padrão popular, 90x210cm, espessura de 3,5cm, itens inclusos: dobradiças, montagem e instalação do batente, sem fechadura - fornecimento e instalação. af_08/2015</v>
          </cell>
          <cell r="C4366" t="str">
            <v>un</v>
          </cell>
          <cell r="D4366">
            <v>425.34</v>
          </cell>
        </row>
        <row r="4367">
          <cell r="A4367" t="str">
            <v>91328</v>
          </cell>
          <cell r="B4367" t="str">
            <v>Kit de porta de madeira almofadada, semi-oca (leve ou média), padrão médio 60x210cm, espessura de 3cm, itens inclusos: dobradiças, montagem e instalação do batente, sem fechadura - fornecimento e instalação. af_08/2015</v>
          </cell>
          <cell r="C4367" t="str">
            <v>un</v>
          </cell>
          <cell r="D4367">
            <v>605.20000000000005</v>
          </cell>
        </row>
        <row r="4368">
          <cell r="A4368" t="str">
            <v>91329</v>
          </cell>
          <cell r="B4368" t="str">
            <v>Kit de porta de madeira almofadada, semi-oca (leve ou média), padrão popular, 60x210cm, espessura de 3cm, itens inclusos: dobradiças, montagem e instalação do batente, sem fechadura - fornecimento e instalação. af_08/2015</v>
          </cell>
          <cell r="C4368" t="str">
            <v>un</v>
          </cell>
          <cell r="D4368">
            <v>560.80999999999995</v>
          </cell>
        </row>
        <row r="4369">
          <cell r="A4369" t="str">
            <v>91330</v>
          </cell>
          <cell r="B4369" t="str">
            <v>Kit de porta de madeira almofadada, semi-oca (leve ou média), padrão médio, 70x210cm, espessura de 3cm, itens inclusos: dobradiças, montagem e instalação do batente, sem fechadura - fornecimento e instalação. af_08/2015</v>
          </cell>
          <cell r="C4369" t="str">
            <v>un</v>
          </cell>
          <cell r="D4369">
            <v>630.05999999999995</v>
          </cell>
        </row>
        <row r="4370">
          <cell r="A4370" t="str">
            <v>91331</v>
          </cell>
          <cell r="B4370" t="str">
            <v>Kit de porta de madeira almofadada, semi-oca (leve ou média), padrão popular, 70x210cm, espessura de 3cm, itens inclusos: dobradiças, montagem e instalação do batente, sem fechadura - fornecimento e instalação. af_08/2015</v>
          </cell>
          <cell r="C4370" t="str">
            <v>un</v>
          </cell>
          <cell r="D4370">
            <v>585.53</v>
          </cell>
        </row>
        <row r="4371">
          <cell r="A4371" t="str">
            <v>91332</v>
          </cell>
          <cell r="B4371" t="str">
            <v>Kit de porta de madeira almofadada, semi-oca (leve ou média), padrão médio, 80x210cm, espessura de 3,5cm, itens inclusos: dobradiças, montagem e instalação do batente, sem fechadura - fornecimento e instalação. af_08/2015</v>
          </cell>
          <cell r="C4371" t="str">
            <v>un</v>
          </cell>
          <cell r="D4371">
            <v>519.66</v>
          </cell>
        </row>
        <row r="4372">
          <cell r="A4372" t="str">
            <v>91333</v>
          </cell>
          <cell r="B4372" t="str">
            <v>Kit de porta de madeira almofadada, semi-oca (leve ou média), padrão popular, 80x210cm, espessura de 3,5cm, itens inclusos: dobradiças, montagem e instalação do batente, sem fechadura - fornecimento e instalação. af_08/2015</v>
          </cell>
          <cell r="C4372" t="str">
            <v>un</v>
          </cell>
          <cell r="D4372">
            <v>474.97</v>
          </cell>
        </row>
        <row r="4373">
          <cell r="A4373" t="str">
            <v>91334</v>
          </cell>
          <cell r="B4373" t="str">
            <v>Kit de porta de madeira tipo veneziana, semi-oca (leve ou média), padrão médio, 80x210cm, espessura de 3cm, itens inclusos: dobradiças, montagem e instalação do batente, sem fechadura - fornecimento e instalação. af_08/2015</v>
          </cell>
          <cell r="C4373" t="str">
            <v>un</v>
          </cell>
          <cell r="D4373">
            <v>731.08</v>
          </cell>
        </row>
        <row r="4374">
          <cell r="A4374" t="str">
            <v>91335</v>
          </cell>
          <cell r="B4374" t="str">
            <v>Kit de porta de madeira tipo veneziana, semi-oca (leve ou média), padrão popular, 80x210cm, espessura de 3cm, itens inclusos: dobradiças, montagem e instalação do batente, sem fechadura - fornecimento e instalação. af_08/2015</v>
          </cell>
          <cell r="C4374" t="str">
            <v>un</v>
          </cell>
          <cell r="D4374">
            <v>686.4</v>
          </cell>
        </row>
        <row r="4375">
          <cell r="A4375" t="str">
            <v>91336</v>
          </cell>
          <cell r="B4375" t="str">
            <v>Kit de porta de madeira tipo mexicana, semi-oca (pesada ou superpesada), padrão médio, 80x210cm, espessura de 3cm, itens inclusos: dobradiças, montagem e instalação do batente, sem fechadura - fornecimento e instalação. af_08/2015</v>
          </cell>
          <cell r="C4375" t="str">
            <v>un</v>
          </cell>
          <cell r="D4375">
            <v>1033.55</v>
          </cell>
        </row>
        <row r="4376">
          <cell r="A4376" t="str">
            <v>91337</v>
          </cell>
          <cell r="B4376" t="str">
            <v>Kit de porta de madeira tipo mexicana, semi-oca (pesada ou superpesada), padrão popular, 80x210cm, espessura de 3cm, itens inclusos: dobradiças, montagem e instalação do batente, sem fechadura - fornecimento e instalação. af_08/2015</v>
          </cell>
          <cell r="C4376" t="str">
            <v>un</v>
          </cell>
          <cell r="D4376">
            <v>988.87</v>
          </cell>
        </row>
        <row r="4377">
          <cell r="A4377" t="str">
            <v>91338</v>
          </cell>
          <cell r="B4377" t="str">
            <v>Porta de alumínio de abrir com guarnição, fixação com parafusos - fornecimento e instalação. af_08/2015</v>
          </cell>
          <cell r="C4377" t="str">
            <v>m²</v>
          </cell>
          <cell r="D4377">
            <v>1173.75</v>
          </cell>
        </row>
        <row r="4378">
          <cell r="A4378" t="str">
            <v>92872</v>
          </cell>
          <cell r="B4378" t="str">
            <v>Caixa retangular 4" x 4" baixa (0,30 m do piso), metálica, instalada em parede - fornecimento e instalação. af_12/2015</v>
          </cell>
          <cell r="C4378" t="str">
            <v>un</v>
          </cell>
          <cell r="D4378">
            <v>6.92</v>
          </cell>
        </row>
        <row r="4379">
          <cell r="A4379" t="str">
            <v>92979</v>
          </cell>
          <cell r="B4379" t="str">
            <v>Cabo de cobre flexível isolado, 10 mm², anti-chama 450/750 v, para distribuição - fornecimento e instalação. af_12/2015</v>
          </cell>
          <cell r="C4379" t="str">
            <v>m</v>
          </cell>
          <cell r="D4379">
            <v>4.13</v>
          </cell>
        </row>
        <row r="4380">
          <cell r="A4380" t="str">
            <v>92980</v>
          </cell>
          <cell r="B4380" t="str">
            <v>Cabo de cobre flexível isolado, 10 mm², anti-chama 0,6/1,0 kv, para distribuição - fornecimento e instalação. af_12/2015</v>
          </cell>
          <cell r="C4380" t="str">
            <v>m</v>
          </cell>
          <cell r="D4380">
            <v>4.59</v>
          </cell>
        </row>
        <row r="4381">
          <cell r="A4381" t="str">
            <v>92981</v>
          </cell>
          <cell r="B4381" t="str">
            <v>Cabo de cobre flexível isolado, 16 mm², anti-chama 450/750 v, para distribuição - fornecimento e instalação. af_12/2015</v>
          </cell>
          <cell r="C4381" t="str">
            <v>m</v>
          </cell>
          <cell r="D4381">
            <v>8.42</v>
          </cell>
        </row>
        <row r="4382">
          <cell r="A4382" t="str">
            <v>92982</v>
          </cell>
          <cell r="B4382" t="str">
            <v>Cabo de cobre flexível isolado, 16 mm², anti-chama 0,6/1,0 kv, para distribuição - fornecimento e instalação. af_12/2015</v>
          </cell>
          <cell r="C4382" t="str">
            <v>m</v>
          </cell>
          <cell r="D4382">
            <v>6.86</v>
          </cell>
        </row>
        <row r="4383">
          <cell r="A4383" t="str">
            <v>92984</v>
          </cell>
          <cell r="B4383" t="str">
            <v>Cabo de cobre flexível isolado, 25 mm², anti-chama 0,6/1,0 kv, para distribuição - fornecimento e instalação. af_12/2015</v>
          </cell>
          <cell r="C4383" t="str">
            <v>m</v>
          </cell>
          <cell r="D4383">
            <v>11.61</v>
          </cell>
        </row>
        <row r="4384">
          <cell r="A4384" t="str">
            <v>92985</v>
          </cell>
          <cell r="B4384" t="str">
            <v>Cabo de cobre flexível isolado, 35 mm², anti-chama 450/750 v, para distribuição - fornecimento e instalação. af_12/2015</v>
          </cell>
          <cell r="C4384" t="str">
            <v>m</v>
          </cell>
          <cell r="D4384">
            <v>12.36</v>
          </cell>
        </row>
        <row r="4385">
          <cell r="A4385" t="str">
            <v>92986</v>
          </cell>
          <cell r="B4385" t="str">
            <v>Cabo de cobre flexível isolado, 35 mm², anti-chama 0,6/1,0 kv, para distribuição - fornecimento e instalação. af_12/2015</v>
          </cell>
          <cell r="C4385" t="str">
            <v>m</v>
          </cell>
          <cell r="D4385">
            <v>14.98</v>
          </cell>
        </row>
        <row r="4386">
          <cell r="A4386" t="str">
            <v>92987</v>
          </cell>
          <cell r="B4386" t="str">
            <v>Cabo de cobre flexível isolado, 50 mm², anti-chama 450/750 v, para distribuição - fornecimento e instalação. af_12/2015</v>
          </cell>
          <cell r="C4386" t="str">
            <v>m</v>
          </cell>
          <cell r="D4386">
            <v>17.64</v>
          </cell>
        </row>
        <row r="4387">
          <cell r="A4387" t="str">
            <v>92988</v>
          </cell>
          <cell r="B4387" t="str">
            <v>Cabo de cobre flexível isolado, 50 mm², anti-chama 0,6/1,0 kv, para distribuição - fornecimento e instalação. af_12/2015</v>
          </cell>
          <cell r="C4387" t="str">
            <v>m</v>
          </cell>
          <cell r="D4387">
            <v>19.98</v>
          </cell>
        </row>
        <row r="4388">
          <cell r="A4388" t="str">
            <v>92989</v>
          </cell>
          <cell r="B4388" t="str">
            <v>Cabo de cobre flexível isolado, 70 mm², anti-chama 450/750 v, para distribuição - fornecimento e instalação. af_12/2015</v>
          </cell>
          <cell r="C4388" t="str">
            <v>m</v>
          </cell>
          <cell r="D4388">
            <v>25.29</v>
          </cell>
        </row>
        <row r="4389">
          <cell r="A4389" t="str">
            <v>92990</v>
          </cell>
          <cell r="B4389" t="str">
            <v>Cabo de cobre flexível isolado, 70 mm², anti-chama 0,6/1,0 kv, para distribuição - fornecimento e instalação. af_12/2015</v>
          </cell>
          <cell r="C4389" t="str">
            <v>m</v>
          </cell>
          <cell r="D4389">
            <v>27.48</v>
          </cell>
        </row>
        <row r="4390">
          <cell r="A4390" t="str">
            <v>92991</v>
          </cell>
          <cell r="B4390" t="str">
            <v>Cabo de cobre flexível isolado, 95 mm², anti-chama 450/750 v, para distribuição - fornecimento e instalação. af_12/2015</v>
          </cell>
          <cell r="C4390" t="str">
            <v>m</v>
          </cell>
          <cell r="D4390">
            <v>33.72</v>
          </cell>
        </row>
        <row r="4391">
          <cell r="A4391" t="str">
            <v>92992</v>
          </cell>
          <cell r="B4391" t="str">
            <v>Cabo de cobre flexível isolado, 95 mm², anti-chama 0,6/1,0 kv, para distribuição - fornecimento e instalação. af_12/2015</v>
          </cell>
          <cell r="C4391" t="str">
            <v>m</v>
          </cell>
          <cell r="D4391">
            <v>38</v>
          </cell>
        </row>
        <row r="4392">
          <cell r="A4392" t="str">
            <v>92993</v>
          </cell>
          <cell r="B4392" t="str">
            <v>Cabo de cobre flexível isolado, 120 mm², anti-chama 450/750 v, para distribuição - fornecimento e instalação. af_12/2015</v>
          </cell>
          <cell r="C4392" t="str">
            <v>m</v>
          </cell>
          <cell r="D4392">
            <v>41.82</v>
          </cell>
        </row>
        <row r="4393">
          <cell r="A4393" t="str">
            <v>92994</v>
          </cell>
          <cell r="B4393" t="str">
            <v>Cabo de cobre flexível isolado, 120 mm², anti-chama 0,6/1,0 kv, para distribuição - fornecimento e instalação. af_12/2015</v>
          </cell>
          <cell r="C4393" t="str">
            <v>m</v>
          </cell>
          <cell r="D4393">
            <v>44.01</v>
          </cell>
        </row>
        <row r="4394">
          <cell r="A4394" t="str">
            <v>92995</v>
          </cell>
          <cell r="B4394" t="str">
            <v>Cabo de cobre flexível isolado, 150 mm², anti-chama 450/750 v, para distribuição - fornecimento e instalação. af_12/2015</v>
          </cell>
          <cell r="C4394" t="str">
            <v>m</v>
          </cell>
          <cell r="D4394">
            <v>50.4</v>
          </cell>
        </row>
        <row r="4395">
          <cell r="A4395" t="str">
            <v>92996</v>
          </cell>
          <cell r="B4395" t="str">
            <v>Cabo de cobre flexível isolado, 150 mm², anti-chama 0,6/1,0 kv, para distribuição - fornecimento e instalação. af_12/2015</v>
          </cell>
          <cell r="C4395" t="str">
            <v>m</v>
          </cell>
          <cell r="D4395">
            <v>55.53</v>
          </cell>
        </row>
        <row r="4396">
          <cell r="A4396" t="str">
            <v>92997</v>
          </cell>
          <cell r="B4396" t="str">
            <v>Cabo de cobre flexível isolado, 185 mm², anti-chama 450/750 v, para distribuição - fornecimento e instalação. af_12/2015</v>
          </cell>
          <cell r="C4396" t="str">
            <v>m</v>
          </cell>
          <cell r="D4396">
            <v>62.73</v>
          </cell>
        </row>
        <row r="4397">
          <cell r="A4397" t="str">
            <v>92998</v>
          </cell>
          <cell r="B4397" t="str">
            <v>Cabo de cobre flexível isolado, 185 mm², anti-chama 0,6/1,0 kv, para distribuição - fornecimento e instalação. af_12/2015</v>
          </cell>
          <cell r="C4397" t="str">
            <v>m</v>
          </cell>
          <cell r="D4397">
            <v>67.86</v>
          </cell>
        </row>
        <row r="4398">
          <cell r="A4398" t="str">
            <v>92999</v>
          </cell>
          <cell r="B4398" t="str">
            <v>Cabo de cobre flexível isolado, 240 mm², anti-chama 450/750 v, para distribuição - fornecimento e instalação. af_12/2015</v>
          </cell>
          <cell r="C4398" t="str">
            <v>m</v>
          </cell>
          <cell r="D4398">
            <v>81.31</v>
          </cell>
        </row>
        <row r="4399">
          <cell r="A4399" t="str">
            <v>93000</v>
          </cell>
          <cell r="B4399" t="str">
            <v>Cabo de cobre flexível isolado, 240 mm², anti-chama 0,6/1,0 kv, para distribuição - fornecimento e instalação. af_12/2015</v>
          </cell>
          <cell r="C4399" t="str">
            <v>m</v>
          </cell>
          <cell r="D4399">
            <v>91.27</v>
          </cell>
        </row>
        <row r="4400">
          <cell r="A4400" t="str">
            <v>93001</v>
          </cell>
          <cell r="B4400" t="str">
            <v>Cabo de cobre flexível isolado, 300 mm², anti-chama 450/750 v, para distribuição - fornecimento e instalação. af_12/2015</v>
          </cell>
          <cell r="C4400" t="str">
            <v>m</v>
          </cell>
          <cell r="D4400">
            <v>98.6</v>
          </cell>
        </row>
        <row r="4401">
          <cell r="A4401" t="str">
            <v>93008</v>
          </cell>
          <cell r="B4401" t="str">
            <v>Eletroduto rígido roscável, pvc, dn 50 mm (1 1/2") - fornecimento e instalação. af_12/2015</v>
          </cell>
          <cell r="C4401" t="str">
            <v>m</v>
          </cell>
          <cell r="D4401">
            <v>10.51</v>
          </cell>
        </row>
        <row r="4402">
          <cell r="A4402" t="str">
            <v>93009</v>
          </cell>
          <cell r="B4402" t="str">
            <v>Eletroduto rígido roscável, pvc, dn 60 mm (2") - fornecimento e instalação. af_12/2015</v>
          </cell>
          <cell r="C4402" t="str">
            <v>m</v>
          </cell>
          <cell r="D4402">
            <v>13.12</v>
          </cell>
        </row>
        <row r="4403">
          <cell r="A4403" t="str">
            <v>93010</v>
          </cell>
          <cell r="B4403" t="str">
            <v>Eletroduto rígido roscável, pvc, dn 75 mm (2 1/2") - fornecimento e instalação. af_12/2015</v>
          </cell>
          <cell r="C4403" t="str">
            <v>m</v>
          </cell>
          <cell r="D4403">
            <v>23.52</v>
          </cell>
        </row>
        <row r="4404">
          <cell r="A4404" t="str">
            <v>93011</v>
          </cell>
          <cell r="B4404" t="str">
            <v>Eletroduto rígido roscável, pvc, dn 85 mm (3") - fornecimento e instalação. af_12/2015</v>
          </cell>
          <cell r="C4404" t="str">
            <v>m</v>
          </cell>
          <cell r="D4404">
            <v>29.12</v>
          </cell>
        </row>
        <row r="4405">
          <cell r="A4405" t="str">
            <v>93012</v>
          </cell>
          <cell r="B4405" t="str">
            <v>Eletroduto rígido roscável, pvc, dn 110 mm (4") - fornecimento e instalação. af_12/2015</v>
          </cell>
          <cell r="C4405" t="str">
            <v>m</v>
          </cell>
          <cell r="D4405">
            <v>43.12</v>
          </cell>
        </row>
        <row r="4406">
          <cell r="A4406" t="str">
            <v>93013</v>
          </cell>
          <cell r="B4406" t="str">
            <v>Luva para eletroduto, pvc, roscável, dn 50 mm (1 1/2") - fornecimento e instalação. af_12/2015</v>
          </cell>
          <cell r="C4406" t="str">
            <v>un</v>
          </cell>
          <cell r="D4406">
            <v>9.93</v>
          </cell>
        </row>
        <row r="4407">
          <cell r="A4407" t="str">
            <v>93014</v>
          </cell>
          <cell r="B4407" t="str">
            <v>Luva para eletroduto, pvc, roscável, dn 60 mm (2") - fornecimento e instalação. af_12/2015</v>
          </cell>
          <cell r="C4407" t="str">
            <v>un</v>
          </cell>
          <cell r="D4407">
            <v>13.3</v>
          </cell>
        </row>
        <row r="4408">
          <cell r="A4408" t="str">
            <v>93015</v>
          </cell>
          <cell r="B4408" t="str">
            <v>Luva para eletroduto, pvc, roscável, dn 75 mm (2 1/2") - fornecimento e instalação. af_12/2015</v>
          </cell>
          <cell r="C4408" t="str">
            <v>un</v>
          </cell>
          <cell r="D4408">
            <v>25.86</v>
          </cell>
        </row>
        <row r="4409">
          <cell r="A4409" t="str">
            <v>93016</v>
          </cell>
          <cell r="B4409" t="str">
            <v>Luva para eletroduto, pvc, roscável, dn 85 mm (3") - fornecimento e instalação. af_12/2015</v>
          </cell>
          <cell r="C4409" t="str">
            <v>un</v>
          </cell>
          <cell r="D4409">
            <v>30.66</v>
          </cell>
        </row>
        <row r="4410">
          <cell r="A4410" t="str">
            <v>93017</v>
          </cell>
          <cell r="B4410" t="str">
            <v>Luva para eletroduto, pvc, roscável, dn 110 mm (4") - fornecimento e instalação. af_12/2015</v>
          </cell>
          <cell r="C4410" t="str">
            <v>un</v>
          </cell>
          <cell r="D4410">
            <v>53.28</v>
          </cell>
        </row>
        <row r="4411">
          <cell r="A4411" t="str">
            <v>93018</v>
          </cell>
          <cell r="B4411" t="str">
            <v>Curva 90 graus para eletroduto, pvc, roscável, dn 50 mm (1 1/2") - fornecimento e instalação. af_12/2015</v>
          </cell>
          <cell r="C4411" t="str">
            <v>un</v>
          </cell>
          <cell r="D4411">
            <v>15.1</v>
          </cell>
        </row>
        <row r="4412">
          <cell r="A4412" t="str">
            <v>93019</v>
          </cell>
          <cell r="B4412" t="str">
            <v>Curva 135 graus para eletroduto, pvc, roscável, dn 50 mm (1 1/2") - fornecimento e instalação. af_12/2015</v>
          </cell>
          <cell r="C4412" t="str">
            <v>un</v>
          </cell>
          <cell r="D4412">
            <v>19.559999999999999</v>
          </cell>
        </row>
        <row r="4413">
          <cell r="A4413" t="str">
            <v>93020</v>
          </cell>
          <cell r="B4413" t="str">
            <v>Curva 90 graus para eletroduto, pvc, roscável, dn 60 mm (2") - fornecimento e instalação. af_12/2015</v>
          </cell>
          <cell r="C4413" t="str">
            <v>un</v>
          </cell>
          <cell r="D4413">
            <v>19.579999999999998</v>
          </cell>
        </row>
        <row r="4414">
          <cell r="A4414" t="str">
            <v>93021</v>
          </cell>
          <cell r="B4414" t="str">
            <v>Curva 135 graus para eletroduto, pvc, roscável, dn 60 mm (2") - fornecimento e instalação. af_12/2015</v>
          </cell>
          <cell r="C4414" t="str">
            <v>un</v>
          </cell>
          <cell r="D4414">
            <v>24.34</v>
          </cell>
        </row>
        <row r="4415">
          <cell r="A4415" t="str">
            <v>93022</v>
          </cell>
          <cell r="B4415" t="str">
            <v>Curva 90 graus para eletroduto, pvc, roscável, dn 75 mm (2 1/2") - fornecimento e instalação. af_12/2015</v>
          </cell>
          <cell r="C4415" t="str">
            <v>un</v>
          </cell>
          <cell r="D4415">
            <v>35.200000000000003</v>
          </cell>
        </row>
        <row r="4416">
          <cell r="A4416" t="str">
            <v>93023</v>
          </cell>
          <cell r="B4416" t="str">
            <v>Curva 135 graus para eletroduto, pvc, roscável, dn 75 mm (2 1/2") - fornecimento e instalação. af_12/2015</v>
          </cell>
          <cell r="C4416" t="str">
            <v>un</v>
          </cell>
          <cell r="D4416">
            <v>28.36</v>
          </cell>
        </row>
        <row r="4417">
          <cell r="A4417" t="str">
            <v>93024</v>
          </cell>
          <cell r="B4417" t="str">
            <v>Curva 90 graus para eletroduto, pvc, roscável, dn 85 mm (3") - fornecimento e instalação. af_12/2015</v>
          </cell>
          <cell r="C4417" t="str">
            <v>un</v>
          </cell>
          <cell r="D4417">
            <v>40.409999999999997</v>
          </cell>
        </row>
        <row r="4418">
          <cell r="A4418" t="str">
            <v>93025</v>
          </cell>
          <cell r="B4418" t="str">
            <v>Curva 135 graus para eletroduto, pvc, roscável, dn 85 mm (3") - fornecimento e instalação. af_12/2015</v>
          </cell>
          <cell r="C4418" t="str">
            <v>un</v>
          </cell>
          <cell r="D4418">
            <v>51.81</v>
          </cell>
        </row>
        <row r="4419">
          <cell r="A4419" t="str">
            <v>93026</v>
          </cell>
          <cell r="B4419" t="str">
            <v>Curva 90 graus para eletroduto, pvc, roscável, dn 110 mm (4") - fornecimento e instalação. af_12/2015</v>
          </cell>
          <cell r="C4419" t="str">
            <v>un</v>
          </cell>
          <cell r="D4419">
            <v>68.19</v>
          </cell>
        </row>
        <row r="4420">
          <cell r="A4420" t="str">
            <v>93027</v>
          </cell>
          <cell r="B4420" t="str">
            <v>Curva 135 graus para eletroduto, pvc, roscável, dn 110 mm (4") - fornecimento e instalação. af_12/2015</v>
          </cell>
          <cell r="C4420" t="str">
            <v>un</v>
          </cell>
          <cell r="D4420">
            <v>57.76</v>
          </cell>
        </row>
        <row r="4421">
          <cell r="A4421" t="str">
            <v>93040</v>
          </cell>
          <cell r="B4421" t="str">
            <v>Lâmpada fluorescente compacta 15 W 2u, base E27 - fornecimento e instalação</v>
          </cell>
          <cell r="C4421" t="str">
            <v>un</v>
          </cell>
          <cell r="D4421">
            <v>10.130000000000001</v>
          </cell>
        </row>
        <row r="4422">
          <cell r="A4422" t="str">
            <v>93041</v>
          </cell>
          <cell r="B4422" t="str">
            <v>Lâmpada fluorescente espiral branca 65 w, base E27 - fornecimento e instalação</v>
          </cell>
          <cell r="C4422" t="str">
            <v>un</v>
          </cell>
          <cell r="D4422">
            <v>63.42</v>
          </cell>
        </row>
        <row r="4423">
          <cell r="A4423" t="str">
            <v>93042</v>
          </cell>
          <cell r="B4423" t="str">
            <v>Lâmpada led 6 W bivolt branca, formato tradicional (base E27) - fornecimento e instalação</v>
          </cell>
          <cell r="C4423" t="str">
            <v>un</v>
          </cell>
          <cell r="D4423">
            <v>20.54</v>
          </cell>
        </row>
        <row r="4424">
          <cell r="A4424" t="str">
            <v>93043</v>
          </cell>
          <cell r="B4424" t="str">
            <v>Lâmpada led 10 W bivolt branca, formato tradicional (base E27) - fornecimento e instalação</v>
          </cell>
          <cell r="C4424" t="str">
            <v>un</v>
          </cell>
          <cell r="D4424">
            <v>27.34</v>
          </cell>
        </row>
        <row r="4425">
          <cell r="A4425" t="str">
            <v>93044</v>
          </cell>
          <cell r="B4425" t="str">
            <v>Lâmpada fluorescente compacta 3u branca 20 w, base E27 - fornecimento e instalação</v>
          </cell>
          <cell r="C4425" t="str">
            <v>un</v>
          </cell>
          <cell r="D4425">
            <v>11.39</v>
          </cell>
        </row>
        <row r="4426">
          <cell r="A4426" t="str">
            <v>93045</v>
          </cell>
          <cell r="B4426" t="str">
            <v>Lâmpada fluorescente espiral branca 45 w, base E27 - fornecimento e instalação</v>
          </cell>
          <cell r="C4426" t="str">
            <v>un</v>
          </cell>
          <cell r="D4426">
            <v>35.590000000000003</v>
          </cell>
        </row>
        <row r="4427">
          <cell r="A4427" t="str">
            <v>93128</v>
          </cell>
          <cell r="B4427" t="str">
            <v>Ponto de iluminação residencial incluindo interruptor simples, caixa elétrica, eletroduto, cabo, rasgo, quebra e chumbamento (excluindo luminária e lâmpada). af_01/2016</v>
          </cell>
          <cell r="C4427" t="str">
            <v>un</v>
          </cell>
          <cell r="D4427">
            <v>89.14</v>
          </cell>
        </row>
        <row r="4428">
          <cell r="A4428" t="str">
            <v>93137</v>
          </cell>
          <cell r="B4428" t="str">
            <v>Ponto de iluminação residencial incluindo interruptor simples (2 módulos), caixa elétrica, eletroduto, cabo, rasgo, quebra e chumbamento (excluindo luminária e lâmpada). af_01/2016</v>
          </cell>
          <cell r="C4428" t="str">
            <v>un</v>
          </cell>
          <cell r="D4428">
            <v>107.81</v>
          </cell>
        </row>
        <row r="4429">
          <cell r="A4429" t="str">
            <v>91075</v>
          </cell>
          <cell r="B4429" t="str">
            <v>Execução de revestimento de concreto projetado com espessura de 7 cm, armado com tela, inclinação de 90°, aplicação contínua, utilizando equipamento de projeção com 3 m³/h de capacidade. af_01/2016</v>
          </cell>
          <cell r="C4429" t="str">
            <v>m²</v>
          </cell>
          <cell r="D4429">
            <v>94.95</v>
          </cell>
        </row>
        <row r="4430">
          <cell r="A4430" t="str">
            <v>91076</v>
          </cell>
          <cell r="B4430" t="str">
            <v>Execução de revestimento de concreto projetado com espessura de 10 cm, armado com tela, inclinação de 90°, aplicação contínua, utilizando equipamento de projeção com 3 m³/h de capacidade. af_01/2016</v>
          </cell>
          <cell r="C4430" t="str">
            <v>m²</v>
          </cell>
          <cell r="D4430">
            <v>103.27</v>
          </cell>
        </row>
        <row r="4431">
          <cell r="A4431" t="str">
            <v>91077</v>
          </cell>
          <cell r="B4431" t="str">
            <v>Execução de revestimento de concreto projetado com espessura de 7 cm, armado com fibras de aço, inclinação menor que 90°, aplicação contínua, utilizando equipamento de projeção com 6 m³/h de capacidade. af_01/2016</v>
          </cell>
          <cell r="C4431" t="str">
            <v>m²</v>
          </cell>
          <cell r="D4431">
            <v>98.09</v>
          </cell>
        </row>
        <row r="4432">
          <cell r="A4432" t="str">
            <v>91078</v>
          </cell>
          <cell r="B4432" t="str">
            <v>Execução de revestimento de concreto projetado com espessura de 10 cm, armado com fibras de aço, inclinação menor que 90°, aplicação contínua, utilizando equipamento de projeção com 6 m³/h de capacidade. af_01/2016</v>
          </cell>
          <cell r="C4432" t="str">
            <v>m²</v>
          </cell>
          <cell r="D4432">
            <v>115.71</v>
          </cell>
        </row>
        <row r="4433">
          <cell r="A4433" t="str">
            <v>91079</v>
          </cell>
          <cell r="B4433" t="str">
            <v>Execução de revestimento de concreto projetado com espessura de 7 cm, armado com fibras de aço, inclinação de 90°, aplicação contínua, utilizando equipamento de projeção com 6 m³/h de capacidade. af_01/2016</v>
          </cell>
          <cell r="C4433" t="str">
            <v>m²</v>
          </cell>
          <cell r="D4433">
            <v>101.29</v>
          </cell>
        </row>
        <row r="4434">
          <cell r="A4434" t="str">
            <v>91080</v>
          </cell>
          <cell r="B4434" t="str">
            <v>Execução de revestimento de concreto projetado com espessura de 10 cm, armado com fibras de aço, inclinação de 90°, aplicação contínua, utilizando equipamento de projeção com 6 m³/h de capacidade. af_01/2016</v>
          </cell>
          <cell r="C4434" t="str">
            <v>m²</v>
          </cell>
          <cell r="D4434">
            <v>118.8</v>
          </cell>
        </row>
        <row r="4435">
          <cell r="A4435" t="str">
            <v>91081</v>
          </cell>
          <cell r="B4435" t="str">
            <v>Execução de revestimento de concreto projetado com espessura de 7 cm, armado com fibras de aço, inclinação menor que 90°, aplicação contínua, utilizando equipamento de projeção com 3 m³/h de capacidade. af_01/2016</v>
          </cell>
          <cell r="C4435" t="str">
            <v>m²</v>
          </cell>
          <cell r="D4435">
            <v>104.75</v>
          </cell>
        </row>
        <row r="4436">
          <cell r="A4436" t="str">
            <v>91082</v>
          </cell>
          <cell r="B4436" t="str">
            <v>Execução de revestimento de concreto projetado com espessura de 10 cm, armado com fibras de aço, inclinação menor que 90°, aplicação contínua, utilizando equipamento de projeção com 3 m³/h de capacidade. af_01/2016</v>
          </cell>
          <cell r="C4436" t="str">
            <v>m²</v>
          </cell>
          <cell r="D4436">
            <v>122.9</v>
          </cell>
        </row>
        <row r="4437">
          <cell r="A4437" t="str">
            <v>91083</v>
          </cell>
          <cell r="B4437" t="str">
            <v>Execução de revestimento de concreto projetado com espessura de 7 cm, armado com fibras de aço, inclinação de 90°, aplicação contínua, utilizando equipamento de projeção com 3 m³/h de capacidade. af_01/2016</v>
          </cell>
          <cell r="C4437" t="str">
            <v>m²</v>
          </cell>
          <cell r="D4437">
            <v>110.24</v>
          </cell>
        </row>
        <row r="4438">
          <cell r="A4438" t="str">
            <v>91084</v>
          </cell>
          <cell r="B4438" t="str">
            <v>Execução de revestimento de concreto projetado com espessura de 10 cm, armado com fibras de aço, inclinação de 90°, aplicação contínua, utilizando equipamento de projeção com 3 m³/h de capacidade. af_01/2016</v>
          </cell>
          <cell r="C4438" t="str">
            <v>m²</v>
          </cell>
          <cell r="D4438">
            <v>128.30000000000001</v>
          </cell>
        </row>
        <row r="4439">
          <cell r="A4439" t="str">
            <v>91086</v>
          </cell>
          <cell r="B4439" t="str">
            <v>Execução de revestimento de concreto projetado com espessura de 7 cm, armado com tela, inclinação menor que 90°, aplicação descontínua, utilizando equipamento de projeção com 6 m³/h de capacidade. af_01/2016</v>
          </cell>
          <cell r="C4439" t="str">
            <v>m²</v>
          </cell>
          <cell r="D4439">
            <v>73.05</v>
          </cell>
        </row>
        <row r="4440">
          <cell r="A4440" t="str">
            <v>91087</v>
          </cell>
          <cell r="B4440" t="str">
            <v>Execução de revestimento de concreto projetado com espessura de 10 cm, armado com tela, inclinação menor que 90°, aplicação descontínua, utilizando equipamento de projeção com 6 m³/h de capacidade. af_01/2016</v>
          </cell>
          <cell r="C4440" t="str">
            <v>m²</v>
          </cell>
          <cell r="D4440">
            <v>80.87</v>
          </cell>
        </row>
        <row r="4441">
          <cell r="A4441" t="str">
            <v>91088</v>
          </cell>
          <cell r="B4441" t="str">
            <v>Execução de revestimento de concreto projetado com espessura de 7 cm, armado com tela, inclinação de 90°, aplicação descontínua, utilizando equipamento de projeção com 6 m³/h de capacidade. af_01/2016</v>
          </cell>
          <cell r="C4441" t="str">
            <v>m²</v>
          </cell>
          <cell r="D4441">
            <v>93.18</v>
          </cell>
        </row>
        <row r="4442">
          <cell r="A4442" t="str">
            <v>91089</v>
          </cell>
          <cell r="B4442" t="str">
            <v>Execução de revestimento de concreto projetado com espessura de 10 cm, armado com tela, inclinação de 90°, aplicação descontínua, utilizando equipamento de projeção com 6 m³/h de capacidade. af_01/2016</v>
          </cell>
          <cell r="C4442" t="str">
            <v>m²</v>
          </cell>
          <cell r="D4442">
            <v>101.09</v>
          </cell>
        </row>
        <row r="4443">
          <cell r="A4443" t="str">
            <v>91090</v>
          </cell>
          <cell r="B4443" t="str">
            <v>Execução de revestimento de concreto projetado com espessura de 7 cm, armado com tela, inclinação menor que 90°, aplicação descontínua, utilizando equipamento de projeção com 3 m³/h de capacidade. af_01/2016</v>
          </cell>
          <cell r="C4443" t="str">
            <v>m²</v>
          </cell>
          <cell r="D4443">
            <v>78.03</v>
          </cell>
        </row>
        <row r="4444">
          <cell r="A4444" t="str">
            <v>91091</v>
          </cell>
          <cell r="B4444" t="str">
            <v>Execução de revestimento de concreto projetado com espessura de 10 cm, armado com tela, inclinação menor que 90°, aplicação descontínua, utilizando equipamento de projeção com 3 m³/h de capacidade. af_01/2016</v>
          </cell>
          <cell r="C4444" t="str">
            <v>m²</v>
          </cell>
          <cell r="D4444">
            <v>86.55</v>
          </cell>
        </row>
        <row r="4445">
          <cell r="A4445" t="str">
            <v>91092</v>
          </cell>
          <cell r="B4445" t="str">
            <v>Execução de revestimento de concreto projetado com espessura de 7 cm, armado com tela, inclinação de 90°, aplicação descontínua, utilizando equipamento de projeção com 3 m³/h de capacidade. af_01/2016</v>
          </cell>
          <cell r="C4445" t="str">
            <v>m²</v>
          </cell>
          <cell r="D4445">
            <v>99.22</v>
          </cell>
        </row>
        <row r="4446">
          <cell r="A4446" t="str">
            <v>91093</v>
          </cell>
          <cell r="B4446" t="str">
            <v>Execução de revestimento de concreto projetado com espessura de 10 cm, armado com tela, inclinação de 90°, aplicação descontínua, utilizando equipamento de projeção com 3 m³/h de capacidade. af_01/2016</v>
          </cell>
          <cell r="C4446" t="str">
            <v>m²</v>
          </cell>
          <cell r="D4446">
            <v>107.94</v>
          </cell>
        </row>
        <row r="4447">
          <cell r="A4447" t="str">
            <v>91094</v>
          </cell>
          <cell r="B4447" t="str">
            <v>Execução de revestimento de concreto projetado com espessura de 7 cm, armado com fibras de aço, inclinação menor que 90°, aplicação descontínua, utilizando equipamento de projeção com 6 m³/h de capacidade. af_01/2016</v>
          </cell>
          <cell r="C4447" t="str">
            <v>m²</v>
          </cell>
          <cell r="D4447">
            <v>100.67</v>
          </cell>
        </row>
        <row r="4448">
          <cell r="A4448" t="str">
            <v>91095</v>
          </cell>
          <cell r="B4448" t="str">
            <v>Execução de revestimento de concreto projetado com espessura de 10 cm, armado com fibras de aço, inclinação menor que 90°, aplicação descontínua, utilizando equipamento de projeção com 6 m³/h de capacidade. af_01/2016</v>
          </cell>
          <cell r="C4448" t="str">
            <v>m²</v>
          </cell>
          <cell r="D4448">
            <v>118.49</v>
          </cell>
        </row>
        <row r="4449">
          <cell r="A4449" t="str">
            <v>91096</v>
          </cell>
          <cell r="B4449" t="str">
            <v>Execução de revestimento de concreto projetado com espessura de 7 cm, armado com fibras de aço, inclinação de 90°, aplicação descontínua, utilizando equipamento de projeção com 6 m³/h de capacidade. af_01/2016</v>
          </cell>
          <cell r="C4449" t="str">
            <v>m²</v>
          </cell>
          <cell r="D4449">
            <v>102.62</v>
          </cell>
        </row>
        <row r="4450">
          <cell r="A4450" t="str">
            <v>91097</v>
          </cell>
          <cell r="B4450" t="str">
            <v>Execução de revestimento de concreto projetado com espessura de 10 cm, armado com fibras de aço, inclinação de 90°, aplicação descontínua, utilizando equipamento de projeção com 6 m³/h de capacidade. af_01/2016</v>
          </cell>
          <cell r="C4450" t="str">
            <v>m²</v>
          </cell>
          <cell r="D4450">
            <v>120.38</v>
          </cell>
        </row>
        <row r="4451">
          <cell r="A4451" t="str">
            <v>91098</v>
          </cell>
          <cell r="B4451" t="str">
            <v>Execução de revestimento de concreto projetado com espessura de 7 cm, armado com fibras de aço, inclinação menor que 90°, aplicação descontínua, utilizando equipamento de projeção com 3 m³/h de capacidade. af_01/2016</v>
          </cell>
          <cell r="C4451" t="str">
            <v>m²</v>
          </cell>
          <cell r="D4451">
            <v>107.23</v>
          </cell>
        </row>
        <row r="4452">
          <cell r="A4452" t="str">
            <v>91099</v>
          </cell>
          <cell r="B4452" t="str">
            <v>Execução de revestimento de concreto projetado com espessura de 10 cm, armado com fibras de aço, inclinação menor que 90°, aplicação descontínua, utilizando equipamento de projeção com 3 m³/h de capacidade. af_01/2016</v>
          </cell>
          <cell r="C4452" t="str">
            <v>m²</v>
          </cell>
          <cell r="D4452">
            <v>125.64</v>
          </cell>
        </row>
        <row r="4453">
          <cell r="A4453" t="str">
            <v>91100</v>
          </cell>
          <cell r="B4453" t="str">
            <v>Execução de revestimento de concreto projetado com espessura de 7 cm, armado com fibras de aço, inclinação de 90°, aplicação descontínua, utilizando equipamento de projeção com 3 m³/h de capacidade. af_01/2016</v>
          </cell>
          <cell r="C4453" t="str">
            <v>m²</v>
          </cell>
          <cell r="D4453">
            <v>111.86</v>
          </cell>
        </row>
        <row r="4454">
          <cell r="A4454" t="str">
            <v>91101</v>
          </cell>
          <cell r="B4454" t="str">
            <v>Execução de revestimento de concreto projetado com espessura de 10 cm, armado com fibras de aço, inclinação de 90°, aplicação descontínua, utilizando equipamento de projeção com 3 m³/h de capacidade. af_01/2016</v>
          </cell>
          <cell r="C4454" t="str">
            <v>m²</v>
          </cell>
          <cell r="D4454">
            <v>130.26</v>
          </cell>
        </row>
        <row r="4455">
          <cell r="A4455" t="str">
            <v>92743</v>
          </cell>
          <cell r="B4455" t="str">
            <v>Muro de gabião, enchimento com pedra de mão tipo rachão, de gravidade, com gaiolas de comprimento igual a 2 metros, altura do muro de até 4 metros - fornecimento e execução. af_12/2015</v>
          </cell>
          <cell r="C4455" t="str">
            <v>m³</v>
          </cell>
          <cell r="D4455">
            <v>374.13</v>
          </cell>
        </row>
        <row r="4456">
          <cell r="A4456" t="str">
            <v>92744</v>
          </cell>
          <cell r="B4456" t="str">
            <v>Muro de gabião, enchimento com pedra de mão tipo rachão, de gravidade, com gaiolas de comprimento igual a 5 metros, altura do muro de até 4 metros - fornecimento e execução. af_12/2015</v>
          </cell>
          <cell r="C4456" t="str">
            <v>m³</v>
          </cell>
          <cell r="D4456">
            <v>310.85000000000002</v>
          </cell>
        </row>
        <row r="4457">
          <cell r="A4457" t="str">
            <v>92745</v>
          </cell>
          <cell r="B4457" t="str">
            <v>Muro de gabião, enchimento com pedra de mão tipo rachão, de gravidade, com gaiolas de comprimento igual a 2 metros, altura do muro acima de 4 e até 6 metros - fornecimento e execução. af_12/2015</v>
          </cell>
          <cell r="C4457" t="str">
            <v>m³</v>
          </cell>
          <cell r="D4457">
            <v>429.53</v>
          </cell>
        </row>
        <row r="4458">
          <cell r="A4458" t="str">
            <v>92746</v>
          </cell>
          <cell r="B4458" t="str">
            <v>Muro de gabião, enchimento com pedra de mão tipo rachão, de gravidade, com gaiolas de comprimento igual a 5 metros, altura do muro acima de 4 e até 6 metros - fornecimento e execução. af_12/2015</v>
          </cell>
          <cell r="C4458" t="str">
            <v>m³</v>
          </cell>
          <cell r="D4458">
            <v>371.48</v>
          </cell>
        </row>
        <row r="4459">
          <cell r="A4459" t="str">
            <v>91339</v>
          </cell>
          <cell r="B4459" t="str">
            <v>Porta em aço de abrir com postigo para vidro e guarnição, fixação com parafusos - fornecimento e instalação. af_08/2015</v>
          </cell>
          <cell r="C4459" t="str">
            <v>m²</v>
          </cell>
          <cell r="D4459">
            <v>425.89</v>
          </cell>
        </row>
        <row r="4460">
          <cell r="A4460" t="str">
            <v>91340</v>
          </cell>
          <cell r="B4460" t="str">
            <v>Porta em aço de abrir com travessas para vidro e guarnição, fixação com parafusos - fornecimento e instalação. af_08/2015</v>
          </cell>
          <cell r="C4460" t="str">
            <v>m²</v>
          </cell>
          <cell r="D4460">
            <v>415.19</v>
          </cell>
        </row>
        <row r="4461">
          <cell r="A4461" t="str">
            <v>91341</v>
          </cell>
          <cell r="B4461" t="str">
            <v>Porta em alumínio de abrir tipo veneziana com guarnição, fixação com parafusos - fornecimento e instalação. af_08/2015</v>
          </cell>
          <cell r="C4461" t="str">
            <v>m²</v>
          </cell>
          <cell r="D4461">
            <v>870.18</v>
          </cell>
        </row>
        <row r="4462">
          <cell r="A4462" t="str">
            <v>91593</v>
          </cell>
          <cell r="B4462" t="str">
            <v>Armação do sistema de paredes de concreto, executada em paredes de edificações de múltiplos pavimentos, tela q-138. af_06/2015</v>
          </cell>
          <cell r="C4462" t="str">
            <v>kg</v>
          </cell>
          <cell r="D4462">
            <v>6.9</v>
          </cell>
        </row>
        <row r="4463">
          <cell r="A4463" t="str">
            <v>91594</v>
          </cell>
          <cell r="B4463" t="str">
            <v>Armação do sistema de paredes de concreto, executada em paredes de edificações térreas ou de múltiplos pavimentos, tela q-92. af_06/2015</v>
          </cell>
          <cell r="C4463" t="str">
            <v>kg</v>
          </cell>
          <cell r="D4463">
            <v>7.23</v>
          </cell>
        </row>
        <row r="4464">
          <cell r="A4464" t="str">
            <v>91595</v>
          </cell>
          <cell r="B4464" t="str">
            <v>Armação do sistema de paredes de concreto, executada em paredes de edificações térreas, tela q-61. af_06/2015</v>
          </cell>
          <cell r="C4464" t="str">
            <v>kg</v>
          </cell>
          <cell r="D4464">
            <v>7.92</v>
          </cell>
        </row>
        <row r="4465">
          <cell r="A4465" t="str">
            <v>91596</v>
          </cell>
          <cell r="B4465" t="str">
            <v>Armação do sistema de paredes de concreto, executada como armadura positiva de lajes, tela q-138. af_06/2015</v>
          </cell>
          <cell r="C4465" t="str">
            <v>kg</v>
          </cell>
          <cell r="D4465">
            <v>7.02</v>
          </cell>
        </row>
        <row r="4466">
          <cell r="A4466" t="str">
            <v>91597</v>
          </cell>
          <cell r="B4466" t="str">
            <v>Armação do sistema de paredes de concreto, executada como armadura negativa de lajes, tela t-196. af_06/2015</v>
          </cell>
          <cell r="C4466" t="str">
            <v>kg</v>
          </cell>
          <cell r="D4466">
            <v>4.8499999999999996</v>
          </cell>
        </row>
        <row r="4467">
          <cell r="A4467" t="str">
            <v>91598</v>
          </cell>
          <cell r="B4467" t="str">
            <v>Armação do sistema de paredes de concreto, executada como armadura positiva de lajes, tela q-113. af_06/2015</v>
          </cell>
          <cell r="C4467" t="str">
            <v>kg</v>
          </cell>
          <cell r="D4467">
            <v>6.92</v>
          </cell>
        </row>
        <row r="4468">
          <cell r="A4468" t="str">
            <v>91599</v>
          </cell>
          <cell r="B4468" t="str">
            <v>Armação do sistema de paredes de concreto, executada como armadura negativa de lajes, tela l-159. af_06/2015</v>
          </cell>
          <cell r="C4468" t="str">
            <v>kg</v>
          </cell>
          <cell r="D4468">
            <v>7.4</v>
          </cell>
        </row>
        <row r="4469">
          <cell r="A4469" t="str">
            <v>91600</v>
          </cell>
          <cell r="B4469" t="str">
            <v>Armação do sistema de paredes de concreto, executada em platibandas, tela q-92. af_06/2015</v>
          </cell>
          <cell r="C4469" t="str">
            <v>kg</v>
          </cell>
          <cell r="D4469">
            <v>7.77</v>
          </cell>
        </row>
        <row r="4470">
          <cell r="A4470" t="str">
            <v>91601</v>
          </cell>
          <cell r="B4470" t="str">
            <v>Armação do sistema de paredes de concreto, executada como reforço, vergalhão de 6,3 mm de diâmetro. af_06/2015</v>
          </cell>
          <cell r="C4470" t="str">
            <v>kg</v>
          </cell>
          <cell r="D4470">
            <v>7.39</v>
          </cell>
        </row>
        <row r="4471">
          <cell r="A4471" t="str">
            <v>91602</v>
          </cell>
          <cell r="B4471" t="str">
            <v>Armação do sistema de paredes de concreto, executada como reforço, vergalhão de 8,0 mm de diâmetro. af_06/2015</v>
          </cell>
          <cell r="C4471" t="str">
            <v>kg</v>
          </cell>
          <cell r="D4471">
            <v>7.16</v>
          </cell>
        </row>
        <row r="4472">
          <cell r="A4472" t="str">
            <v>91603</v>
          </cell>
          <cell r="B4472" t="str">
            <v>Armação do sistema de paredes de concreto, executada como reforço, vergalhão de 10,0 mm de diâmetro. af_06/2015</v>
          </cell>
          <cell r="C4472" t="str">
            <v>kg</v>
          </cell>
          <cell r="D4472">
            <v>5.81</v>
          </cell>
        </row>
        <row r="4473">
          <cell r="A4473" t="str">
            <v>92263</v>
          </cell>
          <cell r="B4473" t="str">
            <v>Fabricação de fôrma para pilares e estruturas similares, em chapa de madeira compensada resinada, e = 17 mm. af_12/2015</v>
          </cell>
          <cell r="C4473" t="str">
            <v>m²</v>
          </cell>
          <cell r="D4473">
            <v>77.11</v>
          </cell>
        </row>
        <row r="4474">
          <cell r="A4474" t="str">
            <v>92264</v>
          </cell>
          <cell r="B4474" t="str">
            <v>Fabricação de fôrma para pilares e estruturas similares, em chapa de madeira compensada plastificada, e = 18 mm. af_12/2015</v>
          </cell>
          <cell r="C4474" t="str">
            <v>m²</v>
          </cell>
          <cell r="D4474">
            <v>89.3</v>
          </cell>
        </row>
        <row r="4475">
          <cell r="A4475" t="str">
            <v>92265</v>
          </cell>
          <cell r="B4475" t="str">
            <v>Fabricação de fôrma para vigas, em chapa de madeira compensada resinada, e = 17 mm. af_12/2015</v>
          </cell>
          <cell r="C4475" t="str">
            <v>m²</v>
          </cell>
          <cell r="D4475">
            <v>58.81</v>
          </cell>
        </row>
        <row r="4476">
          <cell r="A4476" t="str">
            <v>92266</v>
          </cell>
          <cell r="B4476" t="str">
            <v>Fabricação de fôrma para vigas, em chapa de madeira compensada plastificada, e = 18 mm. af_12/2015</v>
          </cell>
          <cell r="C4476" t="str">
            <v>m²</v>
          </cell>
          <cell r="D4476">
            <v>69.680000000000007</v>
          </cell>
        </row>
        <row r="4477">
          <cell r="A4477" t="str">
            <v>92267</v>
          </cell>
          <cell r="B4477" t="str">
            <v>Fabricação de fôrma para lajes, em chapa de madeira compensada resinada, e = 17 mm. af_12/2015</v>
          </cell>
          <cell r="C4477" t="str">
            <v>m²</v>
          </cell>
          <cell r="D4477">
            <v>26.72</v>
          </cell>
        </row>
        <row r="4478">
          <cell r="A4478" t="str">
            <v>92268</v>
          </cell>
          <cell r="B4478" t="str">
            <v>Fabricação de fôrma para lajes, em chapa de madeira compensada plastificada, e = 18 mm. af_12/2015</v>
          </cell>
          <cell r="C4478" t="str">
            <v>m²</v>
          </cell>
          <cell r="D4478">
            <v>36.32</v>
          </cell>
        </row>
        <row r="4479">
          <cell r="A4479" t="str">
            <v>92269</v>
          </cell>
          <cell r="B4479" t="str">
            <v>Fabricação de fôrma para pilares e estruturas similares, em madeira serrada, e=25 mm. af_12/2015</v>
          </cell>
          <cell r="C4479" t="str">
            <v>m²</v>
          </cell>
          <cell r="D4479">
            <v>50.79</v>
          </cell>
        </row>
        <row r="4480">
          <cell r="A4480" t="str">
            <v>92270</v>
          </cell>
          <cell r="B4480" t="str">
            <v>Fabricação de fôrma para vigas, com madeira serrada, e = 25 mm. af_12/2015</v>
          </cell>
          <cell r="C4480" t="str">
            <v>m²</v>
          </cell>
          <cell r="D4480">
            <v>41.28</v>
          </cell>
        </row>
        <row r="4481">
          <cell r="A4481" t="str">
            <v>92271</v>
          </cell>
          <cell r="B4481" t="str">
            <v>Fabricação de fôrma para lajes, em madeira serrada, e=25 mm. af_12/2015</v>
          </cell>
          <cell r="C4481" t="str">
            <v>m²</v>
          </cell>
          <cell r="D4481">
            <v>29.36</v>
          </cell>
        </row>
        <row r="4482">
          <cell r="A4482" t="str">
            <v>92272</v>
          </cell>
          <cell r="B4482" t="str">
            <v>Fabricação de escoras de viga do tipo garfo, em madeira. af_12/2015</v>
          </cell>
          <cell r="C4482" t="str">
            <v>m</v>
          </cell>
          <cell r="D4482">
            <v>16.850000000000001</v>
          </cell>
        </row>
        <row r="4483">
          <cell r="A4483" t="str">
            <v>92273</v>
          </cell>
          <cell r="B4483" t="str">
            <v>Fabricação de escoras do tipo pontalete, em madeira. af_12/2015</v>
          </cell>
          <cell r="C4483" t="str">
            <v>m</v>
          </cell>
          <cell r="D4483">
            <v>7.28</v>
          </cell>
        </row>
        <row r="4484">
          <cell r="A4484" t="str">
            <v>92408</v>
          </cell>
          <cell r="B4484" t="str">
            <v>Montagem e desmontagem de fôrma de pilares retangulares e estruturas similares com área média das seções menor ou igual a 0,25 m², pé-direito simples, em madeira serrada, 1 utilização. af_12/2015</v>
          </cell>
          <cell r="C4484" t="str">
            <v>m²</v>
          </cell>
          <cell r="D4484">
            <v>107.18</v>
          </cell>
        </row>
        <row r="4485">
          <cell r="A4485" t="str">
            <v>92409</v>
          </cell>
          <cell r="B4485" t="str">
            <v>Montagem e desmontagem de fôrma de pilares retangulares e estruturas similares com área média das seções maior que 0,25 m², pé-direito simples, em madeira serrada, 1 utilização. af_12/2015</v>
          </cell>
          <cell r="C4485" t="str">
            <v>m²</v>
          </cell>
          <cell r="D4485">
            <v>100.75</v>
          </cell>
        </row>
        <row r="4486">
          <cell r="A4486" t="str">
            <v>93138</v>
          </cell>
          <cell r="B4486" t="str">
            <v>Ponto de iluminação residencial incluindo interruptor paralelo, caixa elétrica, eletroduto, cabo, rasgo, quebra e chumbamento (excluindo luminária e lâmpada). af_01/2016</v>
          </cell>
          <cell r="C4486" t="str">
            <v>un</v>
          </cell>
          <cell r="D4486">
            <v>100.76</v>
          </cell>
        </row>
        <row r="4487">
          <cell r="A4487" t="str">
            <v>93139</v>
          </cell>
          <cell r="B4487" t="str">
            <v>Ponto de iluminação residencial incluindo interruptor paralelo (2 módulos), caixa elétrica, eletroduto, cabo, rasgo, quebra e chumbamento (excluindo luminária e lâmpada). af_01/2016</v>
          </cell>
          <cell r="C4487" t="str">
            <v>un</v>
          </cell>
          <cell r="D4487">
            <v>131.02000000000001</v>
          </cell>
        </row>
        <row r="4488">
          <cell r="A4488" t="str">
            <v>93140</v>
          </cell>
          <cell r="B4488" t="str">
            <v>Ponto de iluminação residencial incluindo interruptor simples conjugado com paralelo, caixa elétrica, eletroduto, cabo, rasgo, quebra e chumbamento (excluindo luminária e lâmpada). af_01/2016</v>
          </cell>
          <cell r="C4488" t="str">
            <v>un</v>
          </cell>
          <cell r="D4488">
            <v>122.6</v>
          </cell>
        </row>
        <row r="4489">
          <cell r="A4489" t="str">
            <v>93141</v>
          </cell>
          <cell r="B4489" t="str">
            <v>Ponto de tomada residencial incluindo tomada 10a/250v, caixa elétrica, eletroduto, cabo, rasgo, quebra e chumbamento. af_01/2016</v>
          </cell>
          <cell r="C4489" t="str">
            <v>un</v>
          </cell>
          <cell r="D4489">
            <v>102.51</v>
          </cell>
        </row>
        <row r="4490">
          <cell r="A4490" t="str">
            <v>93142</v>
          </cell>
          <cell r="B4490" t="str">
            <v>Ponto de tomada residencial incluindo tomada (2 módulos) 10a/250v, caixa elétrica, eletroduto, cabo, rasgo, quebra e chumbamento. af_01/2016</v>
          </cell>
          <cell r="C4490" t="str">
            <v>un</v>
          </cell>
          <cell r="D4490">
            <v>115.32</v>
          </cell>
        </row>
        <row r="4491">
          <cell r="A4491" t="str">
            <v>93143</v>
          </cell>
          <cell r="B4491" t="str">
            <v>Ponto de tomada residencial incluindo tomada 20a/250v, caixa elétrica, eletroduto, cabo, rasgo, quebra e chumbamento. af_01/2016</v>
          </cell>
          <cell r="C4491" t="str">
            <v>un</v>
          </cell>
          <cell r="D4491">
            <v>106.29</v>
          </cell>
        </row>
        <row r="4492">
          <cell r="A4492" t="str">
            <v>93144</v>
          </cell>
          <cell r="B4492" t="str">
            <v>Ponto de utilização de equipamentos elétricos, residencial, incluindo suporte e placa, caixa elétrica, eletroduto, cabo, rasgo, quebra e chumbamento. af_01/2016</v>
          </cell>
          <cell r="C4492" t="str">
            <v>un</v>
          </cell>
          <cell r="D4492">
            <v>121.18</v>
          </cell>
        </row>
        <row r="4493">
          <cell r="A4493" t="str">
            <v>93145</v>
          </cell>
          <cell r="B4493" t="str">
            <v>Ponto de iluminação e tomada, residencial, incluindo interruptor simples e tomada 10a/250v, caixa elétrica, eletroduto, cabo, rasgo, quebra e chumbamento (excluindo luminária e lâmpada). af_01/2016</v>
          </cell>
          <cell r="C4493" t="str">
            <v>un</v>
          </cell>
          <cell r="D4493">
            <v>127.54</v>
          </cell>
        </row>
        <row r="4494">
          <cell r="A4494" t="str">
            <v>93146</v>
          </cell>
          <cell r="B4494" t="str">
            <v>Ponto de iluminação e tomada, residencial, incluindo interruptor paralelo e tomada 10a/250v, caixa elétrica, eletroduto, cabo, rasgo, quebra e chumbamento (excluindo luminária e lâmpada). af_01/2016</v>
          </cell>
          <cell r="C4494" t="str">
            <v>un</v>
          </cell>
          <cell r="D4494">
            <v>139.16</v>
          </cell>
        </row>
        <row r="4495">
          <cell r="A4495" t="str">
            <v>93147</v>
          </cell>
          <cell r="B4495" t="str">
            <v>Ponto de iluminação e tomada, residencial, incluindo interruptor simples, interruptor paralelo e tomada 10a/250v, caixa elétrica, eletroduto, cabo, rasgo, quebra e chumbamento (excluindo luminária e lâmpada). af_01/2016</v>
          </cell>
          <cell r="C4495" t="str">
            <v>un</v>
          </cell>
          <cell r="D4495">
            <v>161.03</v>
          </cell>
        </row>
        <row r="4496">
          <cell r="A4496" t="str">
            <v>86875</v>
          </cell>
          <cell r="B4496" t="str">
            <v>Tanque de mármore sintético com coluna, 22l ou equivalente ¿ fornecimento e instalação. af_12/2013</v>
          </cell>
          <cell r="C4496" t="str">
            <v>un</v>
          </cell>
          <cell r="D4496">
            <v>241.93</v>
          </cell>
        </row>
        <row r="4497">
          <cell r="A4497" t="str">
            <v>86915</v>
          </cell>
          <cell r="B4497" t="str">
            <v>Torneira cromada de mesa, 1/2" ou 3/4", para lavatório, padrão médio - fornecimento e instalação. af_12/2013</v>
          </cell>
          <cell r="C4497" t="str">
            <v>un</v>
          </cell>
          <cell r="D4497">
            <v>64.099999999999994</v>
          </cell>
        </row>
        <row r="4498">
          <cell r="A4498" t="str">
            <v>86925</v>
          </cell>
          <cell r="B4498" t="str">
            <v>Tanque de mármore sintético com coluna, 22l ou equivalente, incluso sifão flexível em pvc, válvula plástica e torneira de metal cromado padrão popular - fornecimento e instalação. af_12/2013</v>
          </cell>
          <cell r="C4498" t="str">
            <v>un</v>
          </cell>
          <cell r="D4498">
            <v>268.76</v>
          </cell>
        </row>
        <row r="4499">
          <cell r="A4499" t="str">
            <v>86926</v>
          </cell>
          <cell r="B4499" t="str">
            <v>Tanque de mármore sintético com coluna, 22l ou equivalente, incluso sifão flexível em pvc, válvula plástica e torneira de plástico - fornecimento e instalação. af_12/2013</v>
          </cell>
          <cell r="C4499" t="str">
            <v>un</v>
          </cell>
          <cell r="D4499">
            <v>276.24</v>
          </cell>
        </row>
        <row r="4500">
          <cell r="A4500" t="str">
            <v>86941</v>
          </cell>
          <cell r="B4500" t="str">
            <v>Lavatório louça branca com coluna, 45 x 55cm ou equivalente, padrão médio, incluso sifão tipo garrafa, válvula e engate flexível de 40cm em metal cromado, com torneira cromada de mesa, padrão médio - fornecimento e instalação. af_12/2013</v>
          </cell>
          <cell r="C4500" t="str">
            <v>un</v>
          </cell>
          <cell r="D4500">
            <v>547.63</v>
          </cell>
        </row>
        <row r="4501">
          <cell r="A4501" t="str">
            <v>91784</v>
          </cell>
          <cell r="B4501" t="str">
            <v>(composição representativa) do serviço de instalação de tubos de pvc, soldável, água fria, dn 20 mm (instalado em ramal, sub-ramal ou ramal de distribuição), inclusive conexões, cortes e fixações, para prédios. af_10/2015_p</v>
          </cell>
          <cell r="C4501" t="str">
            <v>m</v>
          </cell>
          <cell r="D4501">
            <v>24.45</v>
          </cell>
        </row>
        <row r="4502">
          <cell r="A4502" t="str">
            <v>91785</v>
          </cell>
          <cell r="B4502" t="str">
            <v>(composição representativa) do serviço de instalação de tubos de pvc, soldável, água fria, dn 25 mm (instalado em ramal, sub-ramal, ramal de distribuição ou prumada), inclusive conexões, cortes e fixações, para prédios. af_10/2015_p</v>
          </cell>
          <cell r="C4502" t="str">
            <v>m</v>
          </cell>
          <cell r="D4502">
            <v>24.6</v>
          </cell>
        </row>
        <row r="4503">
          <cell r="A4503" t="str">
            <v>91786</v>
          </cell>
          <cell r="B4503" t="str">
            <v>(composição representativa) do serviço de instalação tubos de pvc, soldável, água fria, dn 32 mm (instalado em ramal, sub-ramal, ramal de distribuição ou prumada), inclusive conexões, cortes e fixações, para prédios. af_10/2015_p</v>
          </cell>
          <cell r="C4503" t="str">
            <v>m</v>
          </cell>
          <cell r="D4503">
            <v>16.98</v>
          </cell>
        </row>
        <row r="4504">
          <cell r="A4504" t="str">
            <v>91787</v>
          </cell>
          <cell r="B4504" t="str">
            <v>(composição representativa) do serviço de instalação de tubos de pvc, soldável, água fria, dn 40 mm (instalado em prumada), inclusive conexões, cortes e fixações, para prédios. af_10/2015_p</v>
          </cell>
          <cell r="C4504" t="str">
            <v>m</v>
          </cell>
          <cell r="D4504">
            <v>19.55</v>
          </cell>
        </row>
        <row r="4505">
          <cell r="A4505" t="str">
            <v>91788</v>
          </cell>
          <cell r="B4505" t="str">
            <v>(composição representativa) do serviço de instalação de tubos de pvc, soldável, água fria, dn 50 mm (instalado em prumada), inclusive conexões, cortes e fixações, para prédios. af_10/2015_p</v>
          </cell>
          <cell r="C4505" t="str">
            <v>m</v>
          </cell>
          <cell r="D4505">
            <v>23.76</v>
          </cell>
        </row>
        <row r="4506">
          <cell r="A4506" t="str">
            <v>91789</v>
          </cell>
          <cell r="B4506" t="str">
            <v>(composição representativa) do serviço de instalação de tubos de pvc, série r, água pluvial, dn 75 mm (instalado em ramal de encaminhamento, ou condutores verticais), inclusive conexões, corte e fixações, para prédios. af_10/2015_p</v>
          </cell>
          <cell r="C4506" t="str">
            <v>m</v>
          </cell>
          <cell r="D4506">
            <v>25.55</v>
          </cell>
        </row>
        <row r="4507">
          <cell r="A4507" t="str">
            <v>91790</v>
          </cell>
          <cell r="B4507" t="str">
            <v>(composição representativa) do serviço de instalação de tubos de pvc, série r, água pluvial, dn 100 mm (instalado em ramal de encaminhamento, ou condutores verticais), inclusive conexões, cortes e fixações, para prédios. af_10/2015_p</v>
          </cell>
          <cell r="C4507" t="str">
            <v>m</v>
          </cell>
          <cell r="D4507">
            <v>36.11</v>
          </cell>
        </row>
        <row r="4508">
          <cell r="A4508" t="str">
            <v>91791</v>
          </cell>
          <cell r="B4508" t="str">
            <v>(composição representativa) do serviço de instalação de tubos de pvc, série r, água pluvial, dn 150 mm (instalado em condutores verticais), inclusive conexões, cortes e fixações, para prédios. af_10/2015_p</v>
          </cell>
          <cell r="C4508" t="str">
            <v>m</v>
          </cell>
          <cell r="D4508">
            <v>44.3</v>
          </cell>
        </row>
        <row r="4509">
          <cell r="A4509" t="str">
            <v>91792</v>
          </cell>
          <cell r="B4509" t="str">
            <v>(composição representativa) do serviço de instalação de tubo de pvc, série normal, esgoto predial, dn 40 mm (instalado em ramal de descarga ou ramal de esgoto sanitário), inclusive conexões, cortes e fixações, para prédios. af_10/2015_p</v>
          </cell>
          <cell r="C4509" t="str">
            <v>m</v>
          </cell>
          <cell r="D4509">
            <v>31.95</v>
          </cell>
        </row>
        <row r="4510">
          <cell r="A4510" t="str">
            <v>91793</v>
          </cell>
          <cell r="B4510" t="str">
            <v>(composição representativa) do serviço de instalação de tubo de pvc, série normal, esgoto predial, dn 50 mm (instalado em ramal de descarga ou ramal de esgoto sanitário), inclusive conexões, cortes e fixações para, prédios. af_10/2015_p</v>
          </cell>
          <cell r="C4510" t="str">
            <v>m</v>
          </cell>
          <cell r="D4510">
            <v>49.56</v>
          </cell>
        </row>
        <row r="4511">
          <cell r="A4511" t="str">
            <v>91794</v>
          </cell>
          <cell r="B4511" t="str">
            <v>(composição representativa) do serviço de inst. tubo pvc, série n, esgoto predial, dn 75 mm, (inst. em ramal de descarga, ramal de esg. sanitário, prumada de esg. sanitário ou ventilação), incl. conexões, cortes e fixações, p/ prédios. af_10/2015_p</v>
          </cell>
          <cell r="C4511" t="str">
            <v>m</v>
          </cell>
          <cell r="D4511">
            <v>22.97</v>
          </cell>
        </row>
        <row r="4512">
          <cell r="A4512" t="str">
            <v>91795</v>
          </cell>
          <cell r="B4512" t="str">
            <v>(composição representativa) do serviço de inst. tubo pvc, série n, esgoto predial, 100 mm (inst. ramal descarga, ramal de esg. sanit., prumada esg. sanit., ventilação ou sub-coletor aéreo), incl. conexões e cortes, fixações, p/ prédios. af_10/2015_p</v>
          </cell>
          <cell r="C4512" t="str">
            <v>m</v>
          </cell>
          <cell r="D4512">
            <v>38.65</v>
          </cell>
        </row>
        <row r="4513">
          <cell r="A4513" t="str">
            <v>91796</v>
          </cell>
          <cell r="B4513" t="str">
            <v>(composição representativa) do serviço de instalação de tubo de pvc, série normal, esgoto predial, dn 150 mm (instalado em sub-coletor aéreo), inclusive conexões, cortes e fixações, para prédios. af_10/2015_p</v>
          </cell>
          <cell r="C4513" t="str">
            <v>m</v>
          </cell>
          <cell r="D4513">
            <v>12.4</v>
          </cell>
        </row>
        <row r="4514">
          <cell r="A4514" t="str">
            <v>92275</v>
          </cell>
          <cell r="B4514" t="str">
            <v>Tubo em cobre rígido, dn 22 classe e, sem isolamento, instalado em prumada - fornecimento e instalação. af_12/2015</v>
          </cell>
          <cell r="C4514" t="str">
            <v>m</v>
          </cell>
          <cell r="D4514">
            <v>27.65</v>
          </cell>
        </row>
        <row r="4515">
          <cell r="A4515" t="str">
            <v>92276</v>
          </cell>
          <cell r="B4515" t="str">
            <v>Tubo em cobre rígido, dn 28 classe e, sem isolamento, instalado em prumada - fornecimento e instalação. af_12/2015</v>
          </cell>
          <cell r="C4515" t="str">
            <v>m</v>
          </cell>
          <cell r="D4515">
            <v>35</v>
          </cell>
        </row>
        <row r="4516">
          <cell r="A4516" t="str">
            <v>91994</v>
          </cell>
          <cell r="B4516" t="str">
            <v>Tomada média de embutir (1 módulo), 2P+T 10A, sem suporte e sem placa - fornecimento e instalação. af_12/2015</v>
          </cell>
          <cell r="C4516" t="str">
            <v>un</v>
          </cell>
          <cell r="D4516">
            <v>14.41</v>
          </cell>
        </row>
        <row r="4517">
          <cell r="A4517" t="str">
            <v>93002</v>
          </cell>
          <cell r="B4517" t="str">
            <v>Cabo de cobre flexível isolado, 300 mm², anti-chama 0,6/1,0 kV, para distribuição - fornecimento e instalação. af_12/2015</v>
          </cell>
          <cell r="C4517" t="str">
            <v>m</v>
          </cell>
          <cell r="D4517">
            <v>108.51</v>
          </cell>
        </row>
        <row r="4518">
          <cell r="A4518" t="str">
            <v>92792</v>
          </cell>
          <cell r="B4518" t="str">
            <v>Corte e dobra de aço ca-50, diâmetro de 6.3 mm, utilizado em estruturas diversas, exceto lajes. af_12/2015</v>
          </cell>
          <cell r="C4518" t="str">
            <v>kg</v>
          </cell>
          <cell r="D4518">
            <v>7.52</v>
          </cell>
        </row>
        <row r="4519">
          <cell r="A4519" t="str">
            <v>92747</v>
          </cell>
          <cell r="B4519" t="str">
            <v>Muro de gabião, enchimento com pedra de mão tipo rachão, de gravidade, com gaiolas de comprimento igual a 2 metros, altura do muro acima de 6 e até 10 metros - fornecimento e execução. af_12/2015</v>
          </cell>
          <cell r="C4519" t="str">
            <v>m³</v>
          </cell>
          <cell r="D4519">
            <v>460.9</v>
          </cell>
        </row>
        <row r="4520">
          <cell r="A4520" t="str">
            <v>92748</v>
          </cell>
          <cell r="B4520" t="str">
            <v>Muro de gabião, enchimento com pedra de mão tipo rachão, de gravidade, com gaiolas de comprimento igual a 5 metros, altura do muro maior que 6 até 10 metros - fornecimento e execução. af_12/2015</v>
          </cell>
          <cell r="C4520" t="str">
            <v>m³</v>
          </cell>
          <cell r="D4520">
            <v>406.07</v>
          </cell>
        </row>
        <row r="4521">
          <cell r="A4521" t="str">
            <v>92749</v>
          </cell>
          <cell r="B4521" t="str">
            <v>Muro de gabião, enchimento com pedra de mão tipo rachão, com solo reforçado, altura do muro de até 4 metros - fornecimento e execução. af_12/2015</v>
          </cell>
          <cell r="C4521" t="str">
            <v>m³</v>
          </cell>
          <cell r="D4521">
            <v>505.47</v>
          </cell>
        </row>
        <row r="4522">
          <cell r="A4522" t="str">
            <v>92750</v>
          </cell>
          <cell r="B4522" t="str">
            <v>Muro de gabião, enchimento com pedra de mão tipo rachão, com solo reforçado, altura do muro acima de 4 e até 12 metros - fornecimento e execução. af_12/2015</v>
          </cell>
          <cell r="C4522" t="str">
            <v>m³</v>
          </cell>
          <cell r="D4522">
            <v>822.83</v>
          </cell>
        </row>
        <row r="4523">
          <cell r="A4523" t="str">
            <v>92751</v>
          </cell>
          <cell r="B4523" t="str">
            <v>Muro de gabião, enchimento com pedra de mão tipo rachão, com solo reforçado, altura do muro acima de 12 e até 20 metros - fornecimento e execução. af_12/2015</v>
          </cell>
          <cell r="C4523" t="str">
            <v>m³</v>
          </cell>
          <cell r="D4523">
            <v>996.93</v>
          </cell>
        </row>
        <row r="4524">
          <cell r="A4524" t="str">
            <v>92752</v>
          </cell>
          <cell r="B4524" t="str">
            <v>Muro de gabião, enchimento com pedra de mão tipo rachão, com solo reforçado, altura do muro acima de 20 e até 28 metros - fornecimento e execução. af_12/2015</v>
          </cell>
          <cell r="C4524" t="str">
            <v>m³</v>
          </cell>
          <cell r="D4524">
            <v>1170.0899999999999</v>
          </cell>
        </row>
        <row r="4525">
          <cell r="A4525" t="str">
            <v>92753</v>
          </cell>
          <cell r="B4525" t="str">
            <v>Muro de gabião, enchimento com resíduo de construção e demolição, de gravidade, com gaiola trapezoidal de comprimento igual a 2 metros, altura do muro de até 2 metros - fornecimento e execução. af_12/2015</v>
          </cell>
          <cell r="C4525" t="str">
            <v>m³</v>
          </cell>
          <cell r="D4525">
            <v>293.79000000000002</v>
          </cell>
        </row>
        <row r="4526">
          <cell r="A4526" t="str">
            <v>92754</v>
          </cell>
          <cell r="B4526" t="str">
            <v>Muro de gabião, enchimento com resíduo de construção e demolição, de gravidade, com gaiola trapezoidal de comprimento igual a 2 metros, altura do muro acima de 2 e até 4 metros - fornecimento e execução. af_12/2015</v>
          </cell>
          <cell r="C4526" t="str">
            <v>m³</v>
          </cell>
          <cell r="D4526">
            <v>288.64</v>
          </cell>
        </row>
        <row r="4527">
          <cell r="A4527" t="str">
            <v>92755</v>
          </cell>
          <cell r="B4527" t="str">
            <v>Proteção superficial de canal em gabião tipo colchão, altura de 17 centímetros, enchimento com pedra de mão tipo rachão - fornecimento e execução. af_12/2015</v>
          </cell>
          <cell r="C4527" t="str">
            <v>m²</v>
          </cell>
          <cell r="D4527">
            <v>140.04</v>
          </cell>
        </row>
        <row r="4528">
          <cell r="A4528" t="str">
            <v>92756</v>
          </cell>
          <cell r="B4528" t="str">
            <v>Proteção superficial de canal em gabião tipo colchão, altura de 23 centímetros, enchimento com pedra de mão tipo rachão - fornecimento e execução. af_12/2015</v>
          </cell>
          <cell r="C4528" t="str">
            <v>m²</v>
          </cell>
          <cell r="D4528">
            <v>158.93</v>
          </cell>
        </row>
        <row r="4529">
          <cell r="A4529" t="str">
            <v>92758</v>
          </cell>
          <cell r="B4529" t="str">
            <v>Proteção superficial de canal em gabião tipo saco, diâmetro de 65 centímetros, enchimento manual com pedra de mão tipo rachão - fornecimento e execução. af_12/2015</v>
          </cell>
          <cell r="C4529" t="str">
            <v>m³</v>
          </cell>
          <cell r="D4529">
            <v>349.78</v>
          </cell>
        </row>
        <row r="4530">
          <cell r="A4530" t="str">
            <v>90800</v>
          </cell>
          <cell r="B4530" t="str">
            <v>Aduela / marco / batente para porta de 60x210cm, padrão médio - fornecimento e montagem. af_08/2015</v>
          </cell>
          <cell r="C4530" t="str">
            <v>un</v>
          </cell>
          <cell r="D4530">
            <v>154.69999999999999</v>
          </cell>
        </row>
        <row r="4531">
          <cell r="A4531" t="str">
            <v>90801</v>
          </cell>
          <cell r="B4531" t="str">
            <v>Aduela / marco / batente para porta de 70x210cm, padrão médio - fornecimento e montagem. af_08/2015</v>
          </cell>
          <cell r="C4531" t="str">
            <v>un</v>
          </cell>
          <cell r="D4531">
            <v>159.66</v>
          </cell>
        </row>
        <row r="4532">
          <cell r="A4532" t="str">
            <v>90803</v>
          </cell>
          <cell r="B4532" t="str">
            <v>Aduela / marco / batente para porta de 90x210cm, padrão médio - fornecimento e montagem. af_08/2015</v>
          </cell>
          <cell r="C4532" t="str">
            <v>un</v>
          </cell>
          <cell r="D4532">
            <v>169.6</v>
          </cell>
        </row>
        <row r="4533">
          <cell r="A4533" t="str">
            <v>90804</v>
          </cell>
          <cell r="B4533" t="str">
            <v>Aduela / marco / batente para porta de 60x210cm, fixação com argamassa, padrão médio - fornecimento e instalação. af_08/2015_p</v>
          </cell>
          <cell r="C4533" t="str">
            <v>un</v>
          </cell>
          <cell r="D4533">
            <v>199.58</v>
          </cell>
        </row>
        <row r="4534">
          <cell r="A4534" t="str">
            <v>90805</v>
          </cell>
          <cell r="B4534" t="str">
            <v>Aduela / marco / batente para porta de 60x210cm, fixação com argamassa - somente instalação. af_08/2015_p</v>
          </cell>
          <cell r="C4534" t="str">
            <v>un</v>
          </cell>
          <cell r="D4534">
            <v>44.87</v>
          </cell>
        </row>
        <row r="4535">
          <cell r="A4535" t="str">
            <v>90806</v>
          </cell>
          <cell r="B4535" t="str">
            <v>Aduela / marco / batente para porta de 70x210cm, fixação com argamassa, padrão médio - fornecimento e instalação. af_08/2015_p</v>
          </cell>
          <cell r="C4535" t="str">
            <v>un</v>
          </cell>
          <cell r="D4535">
            <v>208.19</v>
          </cell>
        </row>
        <row r="4536">
          <cell r="A4536" t="str">
            <v>90807</v>
          </cell>
          <cell r="B4536" t="str">
            <v>Aduela / marco / batente para porta de 70x210cm, fixação com argamassa - somente instalação. af_08/2015_p</v>
          </cell>
          <cell r="C4536" t="str">
            <v>un</v>
          </cell>
          <cell r="D4536">
            <v>48.52</v>
          </cell>
        </row>
        <row r="4537">
          <cell r="A4537" t="str">
            <v>90816</v>
          </cell>
          <cell r="B4537" t="str">
            <v>Aduela / marco / batente para porta de 80x210cm, fixação com argamassa, padrão médio - fornecimento e instalação. af_08/2015_p</v>
          </cell>
          <cell r="C4537" t="str">
            <v>un</v>
          </cell>
          <cell r="D4537">
            <v>216.8</v>
          </cell>
        </row>
        <row r="4538">
          <cell r="A4538" t="str">
            <v>90817</v>
          </cell>
          <cell r="B4538" t="str">
            <v>Aduela / marco / batente para porta de 80x210cm, fixação com argamassa - somente instalação. af_08/2015_p</v>
          </cell>
          <cell r="C4538" t="str">
            <v>un</v>
          </cell>
          <cell r="D4538">
            <v>52.16</v>
          </cell>
        </row>
        <row r="4539">
          <cell r="A4539" t="str">
            <v>90818</v>
          </cell>
          <cell r="B4539" t="str">
            <v>Aduela / marco / batente para porta de 90x210cm, fixação com argamassa, padrão médio - fornecimento e instalação. af_08/2015_p</v>
          </cell>
          <cell r="C4539" t="str">
            <v>un</v>
          </cell>
          <cell r="D4539">
            <v>225.44</v>
          </cell>
        </row>
        <row r="4540">
          <cell r="A4540" t="str">
            <v>91274</v>
          </cell>
          <cell r="B4540" t="str">
            <v>Placa vibratória reversível com motor 4 tempos a gasolina, força centrífuga de 25 kn (2500 kgf), potência 5,5 cv - juros. af_08/2015</v>
          </cell>
          <cell r="C4540" t="str">
            <v>h</v>
          </cell>
          <cell r="D4540">
            <v>0.19</v>
          </cell>
        </row>
        <row r="4541">
          <cell r="A4541" t="str">
            <v>91532</v>
          </cell>
          <cell r="B4541" t="str">
            <v>Compactador de solos de percussão (soquete) com motor a gasolina 4 tempos, potência 4 cv - materiais na operação. af_08/2015</v>
          </cell>
          <cell r="C4541" t="str">
            <v>h</v>
          </cell>
          <cell r="D4541">
            <v>3.14</v>
          </cell>
        </row>
        <row r="4542">
          <cell r="A4542" t="str">
            <v>91531</v>
          </cell>
          <cell r="B4542" t="str">
            <v>Compactador de solos de percussão (soquete) com motor a gasolina 4 tempos, potência 4 cv - manutenção. af_08/2015</v>
          </cell>
          <cell r="C4542" t="str">
            <v>h</v>
          </cell>
          <cell r="D4542">
            <v>0.95</v>
          </cell>
        </row>
        <row r="4543">
          <cell r="A4543" t="str">
            <v>91530</v>
          </cell>
          <cell r="B4543" t="str">
            <v>Compactador de solos de percussão (soquete) com motor a gasolina 4 tempos, potência 4 cv - juros. af_08/2015</v>
          </cell>
          <cell r="C4543" t="str">
            <v>h</v>
          </cell>
          <cell r="D4543">
            <v>0.28000000000000003</v>
          </cell>
        </row>
        <row r="4544">
          <cell r="A4544" t="str">
            <v>90830</v>
          </cell>
          <cell r="B4544" t="str">
            <v>Fechadura de embutir com cilindro, externa, completa, acabamento padrão médio, incluso execução de furo - fornecimento e instalação. af_08/2 15</v>
          </cell>
          <cell r="C4544" t="str">
            <v>un</v>
          </cell>
          <cell r="D4544">
            <v>71.84</v>
          </cell>
        </row>
        <row r="4545">
          <cell r="A4545" t="str">
            <v>91306</v>
          </cell>
          <cell r="B4545" t="str">
            <v>Fechadura de embutir para portas internas, completa, acabamento padrão médio, com execução de furo - fornecimento e instalação. af_08/2015</v>
          </cell>
          <cell r="C4545" t="str">
            <v>un</v>
          </cell>
          <cell r="D4545">
            <v>61.39</v>
          </cell>
        </row>
        <row r="4546">
          <cell r="A4546" t="str">
            <v>91952</v>
          </cell>
          <cell r="B4546" t="str">
            <v>Interruptor simples (1 módulo), 10A/250V, sem suporte e sem placa - fornecimento e instalação. af_12/2015</v>
          </cell>
          <cell r="C4546" t="str">
            <v>un</v>
          </cell>
          <cell r="D4546">
            <v>13.84</v>
          </cell>
        </row>
        <row r="4547">
          <cell r="A4547" t="str">
            <v>91996</v>
          </cell>
          <cell r="B4547" t="str">
            <v>Tomada média de embutir (1 módulo), 2P+T 10 A, incluindo suporte e placa - fornecimento e instalação. af_12/2015</v>
          </cell>
          <cell r="C4547" t="str">
            <v>un</v>
          </cell>
          <cell r="D4547">
            <v>21.03</v>
          </cell>
        </row>
        <row r="4548">
          <cell r="A4548" t="str">
            <v>91926</v>
          </cell>
          <cell r="B4548" t="str">
            <v>Cabo de cobre flexível isolado, 2,5 mm², anti-chama 450/750 V, para circuitos terminais - fornecimento e instalação. af_12/2015</v>
          </cell>
          <cell r="C4548" t="str">
            <v>m</v>
          </cell>
          <cell r="D4548">
            <v>2.0299999999999998</v>
          </cell>
        </row>
        <row r="4549">
          <cell r="A4549" t="str">
            <v>91928</v>
          </cell>
          <cell r="B4549" t="str">
            <v>Cabo de cobre flexível isolado, 4 mm², anti-chama 450/750 V, para circuitos terminais - fornecimento e instalação. af_12/2015</v>
          </cell>
          <cell r="C4549" t="str">
            <v>m</v>
          </cell>
          <cell r="D4549">
            <v>2.81</v>
          </cell>
        </row>
        <row r="4550">
          <cell r="A4550" t="str">
            <v>92983</v>
          </cell>
          <cell r="B4550" t="str">
            <v>Cabo de cobre flexível isolado, 25 mm², anti-chama 450/750 V, para distribuição - fornecimento e instalação. af_12/2015</v>
          </cell>
          <cell r="C4550" t="str">
            <v>m</v>
          </cell>
          <cell r="D4550">
            <v>10.26</v>
          </cell>
        </row>
        <row r="4551">
          <cell r="A4551" t="str">
            <v>91941</v>
          </cell>
          <cell r="B4551" t="str">
            <v>Caixa retangular 4" x 2" baixa (0,30 m do piso), pvc, instalada em parede - fornecimento e instalação. af_12/2015</v>
          </cell>
          <cell r="C4551" t="str">
            <v>un</v>
          </cell>
          <cell r="D4551">
            <v>6.11</v>
          </cell>
        </row>
        <row r="4552">
          <cell r="A4552" t="str">
            <v>91943</v>
          </cell>
          <cell r="B4552" t="str">
            <v>Caixa retangular 4" x 4" média (1,30 m do piso), pvc, instalada em parede - fornecimento e instalação. af_12/2015</v>
          </cell>
          <cell r="C4552" t="str">
            <v>un</v>
          </cell>
          <cell r="D4552">
            <v>11.01</v>
          </cell>
        </row>
        <row r="4553">
          <cell r="A4553" t="str">
            <v>91936</v>
          </cell>
          <cell r="B4553" t="str">
            <v>Caixa octogonal 4" x 4", pvc, instalada em laje - fornecimento e instalação. af_12/2015</v>
          </cell>
          <cell r="C4553" t="str">
            <v>un</v>
          </cell>
          <cell r="D4553">
            <v>8.2799999999999994</v>
          </cell>
        </row>
        <row r="4554">
          <cell r="A4554" t="str">
            <v>92410</v>
          </cell>
          <cell r="B4554" t="str">
            <v>Montagem e desmontagem de fôrma de pilares retangulares e estruturas similares com área média das seções menor ou igual a 0,25 m², pé-direito simples, em madeira serrada, 2 utilizações. af_12/2015</v>
          </cell>
          <cell r="C4554" t="str">
            <v>m²</v>
          </cell>
          <cell r="D4554">
            <v>75.83</v>
          </cell>
        </row>
        <row r="4555">
          <cell r="A4555" t="str">
            <v>91946</v>
          </cell>
          <cell r="B4555" t="str">
            <v>Suporte parafusado com placa de encaixe 4" x 2" médio (1,30 m do piso) para ponto elétrico - fornecimento e instalação. af_12/2015</v>
          </cell>
          <cell r="C4555" t="str">
            <v>un</v>
          </cell>
          <cell r="D4555">
            <v>6.62</v>
          </cell>
        </row>
        <row r="4556">
          <cell r="A4556" t="str">
            <v>91279</v>
          </cell>
          <cell r="B4556" t="str">
            <v>Cortadora de piso com motor 4 tempos a gasolina, potência de 13 hp, com disco de corte diamantado segmentado para concreto, diâmetro de 350 mm, furo de 1 (14 x 1) - depreciação. af_08/2015</v>
          </cell>
          <cell r="C4556" t="str">
            <v>h</v>
          </cell>
          <cell r="D4556">
            <v>0.56000000000000005</v>
          </cell>
        </row>
        <row r="4557">
          <cell r="A4557" t="str">
            <v>91280</v>
          </cell>
          <cell r="B4557" t="str">
            <v>Cortadora de piso com motor 4 tempos a gasolina, potência de 13 hp, com disco de corte diamantado segmentado para concreto, diâmetro de 350 mm, furo de 1 (14 x 1) - juros. af_08/2015</v>
          </cell>
          <cell r="C4557" t="str">
            <v>h</v>
          </cell>
          <cell r="D4557">
            <v>0.17</v>
          </cell>
        </row>
        <row r="4558">
          <cell r="A4558" t="str">
            <v>92239</v>
          </cell>
          <cell r="B4558" t="str">
            <v>Caminhão de transporte de material asfáltico 20.000 l, com cavalo mecânico de capacidade máxima de tração combinado de 45.000 kg, potência 330 cv, inclusive tanque de asfalto com maçarico - impostos e seguros. af_12/2015</v>
          </cell>
          <cell r="C4558" t="str">
            <v>h</v>
          </cell>
          <cell r="D4558">
            <v>1.45</v>
          </cell>
        </row>
        <row r="4559">
          <cell r="A4559" t="str">
            <v>92240</v>
          </cell>
          <cell r="B4559" t="str">
            <v>Caminhão de transporte de material asfáltico 20.000 l, com cavalo mecânico de capacidade máxima de tração combinado de 45.000 kg, potência 330 cv, inclusive tanque de asfalto com maçarico - manutenção. af_12/2015</v>
          </cell>
          <cell r="C4559" t="str">
            <v>h</v>
          </cell>
          <cell r="D4559">
            <v>20.22</v>
          </cell>
        </row>
        <row r="4560">
          <cell r="A4560" t="str">
            <v>92241</v>
          </cell>
          <cell r="B4560" t="str">
            <v>Caminhão de transporte de material asfáltico 20.000 l, com cavalo mecânico de capacidade máxima de tração combinado de 45.000 kg, potência 330 cv, inclusive tanque de asfalto com maçarico - materiais na operação. af_12/2015</v>
          </cell>
          <cell r="C4560" t="str">
            <v>h</v>
          </cell>
          <cell r="D4560">
            <v>119.12</v>
          </cell>
        </row>
        <row r="4561">
          <cell r="A4561" t="str">
            <v>91283</v>
          </cell>
          <cell r="B4561" t="str">
            <v>Cortadora de piso com motor 4 tempos a gasolina, potência de 13 hp, com disco de corte diamantado segmentado para concreto, diâmetro de 350 mm, furo de 1 (14 x 1) - chp diurno. af_08/2015</v>
          </cell>
          <cell r="C4561" t="str">
            <v>chp</v>
          </cell>
          <cell r="D4561">
            <v>11.68</v>
          </cell>
        </row>
        <row r="4562">
          <cell r="A4562" t="str">
            <v>92243</v>
          </cell>
          <cell r="B4562" t="str">
            <v>Caminhão de transporte de material asfáltico 20.000 l, com cavalo mecânico de capacidade máxima de tração combinado de 45.000 kg, potência 330 cv, inclusive tanque de asfalto com maçarico - chi diurno. af_12/2015</v>
          </cell>
          <cell r="C4562" t="str">
            <v>chi</v>
          </cell>
          <cell r="D4562">
            <v>40.04</v>
          </cell>
        </row>
        <row r="4563">
          <cell r="A4563" t="str">
            <v>92237</v>
          </cell>
          <cell r="B4563" t="str">
            <v>Caminhão de transporte de material asfáltico 20.000 l, com cavalo mecânico de capacidade máxima de tração combinado de 45.000 kg, potência 330 cv, inclusive tanque de asfalto com maçarico - depreciação. af_12/2015</v>
          </cell>
          <cell r="C4563" t="str">
            <v>h</v>
          </cell>
          <cell r="D4563">
            <v>14.37</v>
          </cell>
        </row>
        <row r="4564">
          <cell r="A4564" t="str">
            <v>92238</v>
          </cell>
          <cell r="B4564" t="str">
            <v>Caminhão de transporte de material asfáltico 20.000 l, com cavalo mecânico de capacidade máxima de tração combinado de 45.000 kg, potência 330 cv, inclusive tanque de asfalto com maçarico - juros. af_12/2015</v>
          </cell>
          <cell r="C4564" t="str">
            <v>h</v>
          </cell>
          <cell r="D4564">
            <v>7.01</v>
          </cell>
        </row>
        <row r="4565">
          <cell r="A4565" t="str">
            <v>91390</v>
          </cell>
          <cell r="B4565" t="str">
            <v>Caminhão toco, pbt 14.300 kg, carga útil máx. 9.710 kg, dist. entre eixos 3,56 m, potência 185 cv, inclusive carroceria fixa aberta de madeira p/ transporte geral de carga seca, dimen. aprox. 2,50 x 6,50 x 0,50 m - depreciação. af_06/2014</v>
          </cell>
          <cell r="C4565" t="str">
            <v>h</v>
          </cell>
          <cell r="D4565">
            <v>13.01</v>
          </cell>
        </row>
        <row r="4566">
          <cell r="A4566" t="str">
            <v>91391</v>
          </cell>
          <cell r="B4566" t="str">
            <v>Caminhão toco, pbt 14.300 kg, carga útil máx. 9.710 kg, dist. entre eixos 3,56 m, potência 185 cv, inclusive carroceria fixa aberta de madeira p/ transporte geral de carga seca, dimen. aprox. 2,50 x 6,50 x 0,50 m - juros. af_06/2014</v>
          </cell>
          <cell r="C4566" t="str">
            <v>h</v>
          </cell>
          <cell r="D4566">
            <v>2.66</v>
          </cell>
        </row>
        <row r="4567">
          <cell r="A4567" t="str">
            <v>91392</v>
          </cell>
          <cell r="B4567" t="str">
            <v>Caminhão toco, pbt 14.300 kg, carga útil máx. 9.710 kg, dist. entre eixos 3,56 m, potência 185 cv, inclusive carroceria fixa aberta de madeira p/ transporte geral de carga seca, dimen. aprox. 2,50 x 6,50 x 0,50 m - impostos e seguros. af_06/2014</v>
          </cell>
          <cell r="C4567" t="str">
            <v>h</v>
          </cell>
          <cell r="D4567">
            <v>0.54</v>
          </cell>
        </row>
        <row r="4568">
          <cell r="A4568" t="str">
            <v>91381</v>
          </cell>
          <cell r="B4568" t="str">
            <v>Caminhão basculante 10 m³, trucado cabine simples, peso bruto total 23.000 kg, carga útil máxima 15.935 kg, distância entre eixos 4,80 m, potência 230 cv inclusive caçamba metálica - juros. af_06/2014</v>
          </cell>
          <cell r="C4568" t="str">
            <v>h</v>
          </cell>
          <cell r="D4568">
            <v>3.57</v>
          </cell>
        </row>
        <row r="4569">
          <cell r="A4569" t="str">
            <v>91382</v>
          </cell>
          <cell r="B4569" t="str">
            <v>Caminhão basculante 10 m³, trucado cabine simples, peso bruto total 23.000 kg, carga útil máxima 15.935 kg, distância entre eixos 4,80 m, potência 230 cv inclusive caçamba metálica - impostos e seguros. af_06/2014</v>
          </cell>
          <cell r="C4569" t="str">
            <v>h</v>
          </cell>
          <cell r="D4569">
            <v>0.72</v>
          </cell>
        </row>
        <row r="4570">
          <cell r="A4570" t="str">
            <v>91386</v>
          </cell>
          <cell r="B4570" t="str">
            <v>Caminhão basculante 10 m³, trucado cabine simples, peso bruto total 23.000 kg, carga útil máxima 15.935 kg, distância entre eixos 4,80 m, potência 230 cv inclusive caçamba metálica - chp diurno. af_06/2014</v>
          </cell>
          <cell r="C4570" t="str">
            <v>chp</v>
          </cell>
          <cell r="D4570">
            <v>140.88999999999999</v>
          </cell>
        </row>
        <row r="4571">
          <cell r="A4571" t="str">
            <v>91387</v>
          </cell>
          <cell r="B4571" t="str">
            <v>Caminhão basculante 10 m³, trucado cabine simples, peso bruto total 23.000 kg, carga útil máxima 15.935 kg, distância entre eixos 4,80 m, potência 230 cv inclusive caçamba metálica - chi diurno. af_06/2014</v>
          </cell>
          <cell r="C4571" t="str">
            <v>chi</v>
          </cell>
          <cell r="D4571">
            <v>36.61</v>
          </cell>
        </row>
        <row r="4572">
          <cell r="A4572" t="str">
            <v>91273</v>
          </cell>
          <cell r="B4572" t="str">
            <v>Placa vibratória reversível com motor 4 tempos a gasolina, força centrífuga de 25 kn (2500 kgf), potência 5,5 cv - depreciação. af_08/2015</v>
          </cell>
          <cell r="C4572" t="str">
            <v>h</v>
          </cell>
          <cell r="D4572">
            <v>0.55000000000000004</v>
          </cell>
        </row>
        <row r="4573">
          <cell r="A4573" t="str">
            <v>92963</v>
          </cell>
          <cell r="B4573" t="str">
            <v>Martelo perfurador pneumático manual, haste 25 x 75 mm, 21 kg - depreciação. af_12/2015</v>
          </cell>
          <cell r="C4573" t="str">
            <v>h</v>
          </cell>
          <cell r="D4573">
            <v>0.48</v>
          </cell>
        </row>
        <row r="4574">
          <cell r="A4574" t="str">
            <v>92964</v>
          </cell>
          <cell r="B4574" t="str">
            <v>Martelo perfurador pneumático manual, haste 25 x 75 mm, 21 kg - juros. af_12/2015</v>
          </cell>
          <cell r="C4574" t="str">
            <v>h</v>
          </cell>
          <cell r="D4574">
            <v>0.13</v>
          </cell>
        </row>
        <row r="4575">
          <cell r="A4575" t="str">
            <v>92965</v>
          </cell>
          <cell r="B4575" t="str">
            <v>Martelo perfurador pneumático manual, haste 25 x 75 mm, 21 kg - manutenção. af_12/2015</v>
          </cell>
          <cell r="C4575" t="str">
            <v>h</v>
          </cell>
          <cell r="D4575">
            <v>0.31</v>
          </cell>
        </row>
        <row r="4576">
          <cell r="A4576" t="str">
            <v>92966</v>
          </cell>
          <cell r="B4576" t="str">
            <v>Martelo perfurador pneumático manual, haste 25 x 75 mm, 21 kg - chp diurno. af_12/2015</v>
          </cell>
          <cell r="C4576" t="str">
            <v>chp</v>
          </cell>
          <cell r="D4576">
            <v>10.37</v>
          </cell>
        </row>
        <row r="4577">
          <cell r="A4577" t="str">
            <v>92970</v>
          </cell>
          <cell r="B4577" t="str">
            <v>Demolição de pavimentação asfáltica com utilização de martelo perfurador, espessura até 15 cm, exclusive carga e transporte</v>
          </cell>
          <cell r="C4577" t="str">
            <v>m²</v>
          </cell>
          <cell r="D4577">
            <v>9.09</v>
          </cell>
        </row>
        <row r="4578">
          <cell r="A4578" t="str">
            <v>92793</v>
          </cell>
          <cell r="B4578" t="str">
            <v>Corte e dobra de aço ca-50, diâmetro de 8.0 mm, utilizado em estruturas diversas, exceto lajes. af_12/2015</v>
          </cell>
          <cell r="C4578" t="str">
            <v>kg</v>
          </cell>
          <cell r="D4578">
            <v>7.91</v>
          </cell>
        </row>
        <row r="4579">
          <cell r="A4579" t="str">
            <v>91925</v>
          </cell>
          <cell r="B4579" t="str">
            <v>Cabo de cobre flexível isolado, 1,5 mm², anti-chama 0,6/1,0 kV, para circuitos terminais - fornecimento e instalação. af_12/2015</v>
          </cell>
          <cell r="C4579" t="str">
            <v>m</v>
          </cell>
          <cell r="D4579">
            <v>1.87</v>
          </cell>
        </row>
        <row r="4580">
          <cell r="A4580" t="str">
            <v>92214</v>
          </cell>
          <cell r="B4580" t="str">
            <v>Tubo de concreto para redes coletoras de águas pluviais, diâmetro de 800 mm, junta rígida, instalado em local com baixo nível de interferências - fornecimento e assentamento. af_12/2015</v>
          </cell>
          <cell r="C4580" t="str">
            <v>m</v>
          </cell>
          <cell r="D4580">
            <v>244.27</v>
          </cell>
        </row>
        <row r="4581">
          <cell r="A4581" t="str">
            <v>92411</v>
          </cell>
          <cell r="B4581" t="str">
            <v>Montagem e desmontagem de fôrma de pilares retangulares e estruturas similares com área média das seções maior que 0,25 m², pé-direito simples, em madeira serrada, 2 utilizações. af_12/2015</v>
          </cell>
          <cell r="C4581" t="str">
            <v>m²</v>
          </cell>
          <cell r="D4581">
            <v>70.150000000000006</v>
          </cell>
        </row>
        <row r="4582">
          <cell r="A4582" t="str">
            <v>92412</v>
          </cell>
          <cell r="B4582" t="str">
            <v>Montagem e desmontagem de fôrma de pilares retangulares e estruturas similares com área média das seções menor ou igual a 0,25 m², pé-direito simples, em madeira serrada, 4 utilizações. af_12/2015</v>
          </cell>
          <cell r="C4582" t="str">
            <v>m²</v>
          </cell>
          <cell r="D4582">
            <v>51.67</v>
          </cell>
        </row>
        <row r="4583">
          <cell r="A4583" t="str">
            <v>92413</v>
          </cell>
          <cell r="B4583" t="str">
            <v>Montagem e desmontagem de fôrma de pilares retangulares e estruturas similares com área média das seções maior que 0,25 m², pé-direito simples, em madeira serrada, 4 utilizações. af_12/2015</v>
          </cell>
          <cell r="C4583" t="str">
            <v>m²</v>
          </cell>
          <cell r="D4583">
            <v>47.29</v>
          </cell>
        </row>
        <row r="4584">
          <cell r="A4584" t="str">
            <v>92414</v>
          </cell>
          <cell r="B4584" t="str">
            <v>Montagem e desmontagem de fôrma de pilares retangulares e estruturas similares com área média das seções menor ou igual a 0,25 m², pé-direito simples, em chapa de madeira compensada resinada, 2 utilizações. af_12/2015</v>
          </cell>
          <cell r="C4584" t="str">
            <v>m²</v>
          </cell>
          <cell r="D4584">
            <v>65.47</v>
          </cell>
        </row>
        <row r="4585">
          <cell r="A4585" t="str">
            <v>92415</v>
          </cell>
          <cell r="B4585" t="str">
            <v>Montagem e desmontagem de fôrma de pilares retangulares e estruturas similares com área média das seções maior que 0,25 m², pé-direito simples, em chapa de madeira compensada resinada, 2 utilizações. af_12/2015</v>
          </cell>
          <cell r="C4585" t="str">
            <v>m²</v>
          </cell>
          <cell r="D4585">
            <v>59.79</v>
          </cell>
        </row>
        <row r="4586">
          <cell r="A4586" t="str">
            <v>92416</v>
          </cell>
          <cell r="B4586" t="str">
            <v>Montagem e desmontagem de fôrma de pilares retangulares e estruturas similares com área média das seções menor ou igual a 0,25 m², pé-direito duplo, em chapa de madeira compensada resinada, 2 utilizações. af_12/2015</v>
          </cell>
          <cell r="C4586" t="str">
            <v>m²</v>
          </cell>
          <cell r="D4586">
            <v>77.150000000000006</v>
          </cell>
        </row>
        <row r="4587">
          <cell r="A4587" t="str">
            <v>92417</v>
          </cell>
          <cell r="B4587" t="str">
            <v>Montagem e desmontagem de fôrma de pilares retangulares e estruturas similares com área média das seções maior que 0,25 m², pé-direito duplo, em chapa de madeira compensada resinada, 2 utilizações. af_12/2015</v>
          </cell>
          <cell r="C4587" t="str">
            <v>m²</v>
          </cell>
          <cell r="D4587">
            <v>71.5</v>
          </cell>
        </row>
        <row r="4588">
          <cell r="A4588" t="str">
            <v>92418</v>
          </cell>
          <cell r="B4588" t="str">
            <v>Montagem e desmontagem de fôrma de pilares retangulares e estruturas similares com área média das seções menor ou igual a 0,25 m², pé-direito simples, em chapa de madeira compensada resinada, 4 utilizações. af_12/2015</v>
          </cell>
          <cell r="C4588" t="str">
            <v>m²</v>
          </cell>
          <cell r="D4588">
            <v>39.28</v>
          </cell>
        </row>
        <row r="4589">
          <cell r="A4589" t="str">
            <v>92419</v>
          </cell>
          <cell r="B4589" t="str">
            <v>Montagem e desmontagem de fôrma de pilares retangulares e estruturas similares com área média das seções maior que 0,25 m², pé-direito simples, em chapa de madeira compensada resinada, 4 utilizações. af_12/2015</v>
          </cell>
          <cell r="C4589" t="str">
            <v>m²</v>
          </cell>
          <cell r="D4589">
            <v>34.93</v>
          </cell>
        </row>
        <row r="4590">
          <cell r="A4590" t="str">
            <v>92420</v>
          </cell>
          <cell r="B4590" t="str">
            <v>Montagem e desmontagem de fôrma de pilares retangulares e estruturas similares com área média das seções menor ou igual a 0,25 m², pé-direito duplo, em chapa de madeira compensada resinada, 4 utilizações. af_12/2015</v>
          </cell>
          <cell r="C4590" t="str">
            <v>m²</v>
          </cell>
          <cell r="D4590">
            <v>48.27</v>
          </cell>
        </row>
        <row r="4591">
          <cell r="A4591" t="str">
            <v>92421</v>
          </cell>
          <cell r="B4591" t="str">
            <v>Montagem e desmontagem de fôrma de pilares retangulares e estruturas similares com área média das seções maior que 0,25 m², pé-direito duplo, em chapa de madeira compensada resinada, 4 utilizações. af_12/2015</v>
          </cell>
          <cell r="C4591" t="str">
            <v>m²</v>
          </cell>
          <cell r="D4591">
            <v>43.9</v>
          </cell>
        </row>
        <row r="4592">
          <cell r="A4592" t="str">
            <v>92422</v>
          </cell>
          <cell r="B4592" t="str">
            <v>Montagem e desmontagem de fôrma de pilares retangulares e estruturas similares com área média das seções menor ou igual a 0,25 m², pé-direito simples, em chapa de madeira compensada resinada, 6 utilizações. af_12/2015</v>
          </cell>
          <cell r="C4592" t="str">
            <v>m²</v>
          </cell>
          <cell r="D4592">
            <v>30.92</v>
          </cell>
        </row>
        <row r="4593">
          <cell r="A4593" t="str">
            <v>92423</v>
          </cell>
          <cell r="B4593" t="str">
            <v>Montagem e desmontagem de fôrma de pilares retangulares e estruturas similares com área média das seções maior que 0,25 m², pé-direito simples, em chapa de madeira compensada resinada, 6 utilizações. af_12/2015</v>
          </cell>
          <cell r="C4593" t="str">
            <v>m²</v>
          </cell>
          <cell r="D4593">
            <v>27.14</v>
          </cell>
        </row>
        <row r="4594">
          <cell r="A4594" t="str">
            <v>92424</v>
          </cell>
          <cell r="B4594" t="str">
            <v>Montagem e desmontagem de fôrma de pilares retangulares e estruturas similares com área média das seções menor ou igual a 0,25 m², pé-direito duplo, em chapa de madeira compensada resinada, 6 utilizações. af_12/2015</v>
          </cell>
          <cell r="C4594" t="str">
            <v>m²</v>
          </cell>
          <cell r="D4594">
            <v>38.74</v>
          </cell>
        </row>
        <row r="4595">
          <cell r="A4595" t="str">
            <v>92425</v>
          </cell>
          <cell r="B4595" t="str">
            <v>Montagem e desmontagem de fôrma de pilares retangulares e estruturas similares com área média das seções maior que 0,25 m², pé-direito duplo, em chapa de madeira compensada resinada, 6 utilizações. af_12/2015</v>
          </cell>
          <cell r="C4595" t="str">
            <v>m²</v>
          </cell>
          <cell r="D4595">
            <v>34.94</v>
          </cell>
        </row>
        <row r="4596">
          <cell r="A4596" t="str">
            <v>92426</v>
          </cell>
          <cell r="B4596" t="str">
            <v>Montagem e desmontagem de fôrma de pilares retangulares e estruturas similares com área média das seções menor ou igual a 0,25 m², pé-direito simples, em chapa de madeira compensada resinada, 8 utilizações. af_12/2015</v>
          </cell>
          <cell r="C4596" t="str">
            <v>m²</v>
          </cell>
          <cell r="D4596">
            <v>26.71</v>
          </cell>
        </row>
        <row r="4597">
          <cell r="A4597" t="str">
            <v>92427</v>
          </cell>
          <cell r="B4597" t="str">
            <v>Montagem e desmontagem de fôrma de pilares retangulares e estruturas similares com área média das seções maior que 0,25 m², pé-direito simples, em chapa de madeira compensada resinada, 8 utilizações. af_12/2015</v>
          </cell>
          <cell r="C4597" t="str">
            <v>m²</v>
          </cell>
          <cell r="D4597">
            <v>23.2</v>
          </cell>
        </row>
        <row r="4598">
          <cell r="A4598" t="str">
            <v>92816</v>
          </cell>
          <cell r="B4598" t="str">
            <v>Tubo de concreto para redes coletoras de águas pluviais, diâmetro de 1200 mm, junta rígida, instalado em local com baixo nível de interferências - fornecimento e assentamento. af_12/2015</v>
          </cell>
          <cell r="C4598" t="str">
            <v>m</v>
          </cell>
          <cell r="D4598">
            <v>454.79</v>
          </cell>
        </row>
        <row r="4599">
          <cell r="A4599" t="str">
            <v>92428</v>
          </cell>
          <cell r="B4599" t="str">
            <v>Montagem e desmontagem de fôrma de pilares retangulares e estruturas similares com área média das seções menor ou igual a 0,25 m², pé-direito duplo, em chapa de madeira compensada resinada, 8 utilizações. af_12/2015</v>
          </cell>
          <cell r="C4599" t="str">
            <v>m²</v>
          </cell>
          <cell r="D4599">
            <v>33.94</v>
          </cell>
        </row>
        <row r="4600">
          <cell r="A4600" t="str">
            <v>92429</v>
          </cell>
          <cell r="B4600" t="str">
            <v>Montagem e desmontagem de fôrma de pilares retangulares e estruturas similares com área média das seções maior que 0,25 m², pé-direito duplo, em chapa de madeira compensada resinada, 8 utilizações. af_12/2015</v>
          </cell>
          <cell r="C4600" t="str">
            <v>m²</v>
          </cell>
          <cell r="D4600">
            <v>30.43</v>
          </cell>
        </row>
        <row r="4601">
          <cell r="A4601" t="str">
            <v>92430</v>
          </cell>
          <cell r="B4601" t="str">
            <v>Montagem e desmontagem de fôrma de pilares retangulares e estruturas similares com área média das seções menor ou igual a 0,25 m², pé-direito simples, em chapa de madeira compensada plastificada, 10 utilizações. af_12/2015</v>
          </cell>
          <cell r="C4601" t="str">
            <v>m²</v>
          </cell>
          <cell r="D4601">
            <v>23.72</v>
          </cell>
        </row>
        <row r="4602">
          <cell r="A4602" t="str">
            <v>92431</v>
          </cell>
          <cell r="B4602" t="str">
            <v>Montagem e desmontagem de fôrma de pilares retangulares e estruturas similares com área média das seções maior que 0,25 m², pé-direito simples, em chapa de madeira compensada plastificada, 10 utilizações. af_12/2015</v>
          </cell>
          <cell r="C4602" t="str">
            <v>m²</v>
          </cell>
          <cell r="D4602">
            <v>27.25</v>
          </cell>
        </row>
        <row r="4603">
          <cell r="A4603" t="str">
            <v>92432</v>
          </cell>
          <cell r="B4603" t="str">
            <v>Montagem e desmontagem de fôrma de pilares retangulares e estruturas similares com área média das seções menor ou igual a 0,25 m², pé-direito duplo, em chapa de madeira compensada plastificada, 10 utilizações. af_12/2015</v>
          </cell>
          <cell r="C4603" t="str">
            <v>m²</v>
          </cell>
          <cell r="D4603">
            <v>20.39</v>
          </cell>
        </row>
        <row r="4604">
          <cell r="A4604" t="str">
            <v>92433</v>
          </cell>
          <cell r="B4604" t="str">
            <v>Montagem e desmontagem de fôrma de pilares retangulares e estruturas similares com área média das seções maior que 0,25 m², pé-direito duplo, em chapa de madeira compensada plastificada, 10 utilizações. af_12/2015</v>
          </cell>
          <cell r="C4604" t="str">
            <v>m²</v>
          </cell>
          <cell r="D4604">
            <v>30.58</v>
          </cell>
        </row>
        <row r="4605">
          <cell r="A4605" t="str">
            <v>92434</v>
          </cell>
          <cell r="B4605" t="str">
            <v>Montagem e desmontagem de fôrma de pilares retangulares e estruturas similares com área média das seções menor ou igual a 0,25 m², pé-direito simples, em chapa de madeira compensada plastificada, 12 utilizações. af_12/2015</v>
          </cell>
          <cell r="C4605" t="str">
            <v>m²</v>
          </cell>
          <cell r="D4605">
            <v>22.23</v>
          </cell>
        </row>
        <row r="4606">
          <cell r="A4606" t="str">
            <v>92435</v>
          </cell>
          <cell r="B4606" t="str">
            <v>Montagem e desmontagem de fôrma de pilares retangulares e estruturas similares com área média das seções maior que 0,25 m², pé-direito simples, em chapa de madeira compensada plastificada, 12 utilizações. af_12/2015</v>
          </cell>
          <cell r="C4606" t="str">
            <v>m²</v>
          </cell>
          <cell r="D4606">
            <v>19.010000000000002</v>
          </cell>
        </row>
        <row r="4607">
          <cell r="A4607" t="str">
            <v>92436</v>
          </cell>
          <cell r="B4607" t="str">
            <v>Montagem e desmontagem de fôrma de pilares retangulares e estruturas similares com área média das seções menor ou igual a 0,25 m², pé-direito duplo, em chapa de madeira compensada plastificada, 12 utilizações. af_12/2015</v>
          </cell>
          <cell r="C4607" t="str">
            <v>m²</v>
          </cell>
          <cell r="D4607">
            <v>28.85</v>
          </cell>
        </row>
        <row r="4608">
          <cell r="A4608" t="str">
            <v>92437</v>
          </cell>
          <cell r="B4608" t="str">
            <v>Montagem e desmontagem de fôrma de pilares retangulares e estruturas similares com área média das seções maior que 0,25 m², pé-direito duplo, em chapa de madeira compensada plastificada, 12 utilizações. af_12/2015</v>
          </cell>
          <cell r="C4608" t="str">
            <v>m²</v>
          </cell>
          <cell r="D4608">
            <v>25.64</v>
          </cell>
        </row>
        <row r="4609">
          <cell r="A4609" t="str">
            <v>92438</v>
          </cell>
          <cell r="B4609" t="str">
            <v>Montagem e desmontagem de fôrma de pilares retangulares e estruturas similares com área média das seções menor ou igual a 0,25 m², pé-direito simples, em chapa de madeira compensada plastificada, 14 utilizações. af_12/2015</v>
          </cell>
          <cell r="C4609" t="str">
            <v>m²</v>
          </cell>
          <cell r="D4609">
            <v>21.15</v>
          </cell>
        </row>
        <row r="4610">
          <cell r="A4610" t="str">
            <v>92439</v>
          </cell>
          <cell r="B4610" t="str">
            <v>Montagem e desmontagem de fôrma de pilares retangulares e estruturas similares com área média das seções maior que 0,25 m², pé-direito simples, em chapa de madeira compensada plastificada, 14 utilizações. af_12/2015</v>
          </cell>
          <cell r="C4610" t="str">
            <v>m²</v>
          </cell>
          <cell r="D4610">
            <v>18.010000000000002</v>
          </cell>
        </row>
        <row r="4611">
          <cell r="A4611" t="str">
            <v>92440</v>
          </cell>
          <cell r="B4611" t="str">
            <v>Montagem e desmontagem de fôrma de pilares retangulares e estruturas similares com área média das seções menor ou igual a 0,25 m², pé-direito duplo, em chapa de madeira compensada plastificada, 14 utilizações. af_12/2015</v>
          </cell>
          <cell r="C4611" t="str">
            <v>m²</v>
          </cell>
          <cell r="D4611">
            <v>27.59</v>
          </cell>
        </row>
        <row r="4612">
          <cell r="A4612" t="str">
            <v>92441</v>
          </cell>
          <cell r="B4612" t="str">
            <v>Montagem e desmontagem de fôrma de pilares retangulares e estruturas similares com área média das seções maior que 0,25 m², pé-direito duplo, em chapa de madeira compensada plastificada, 14 utilizações. af_12/2015</v>
          </cell>
          <cell r="C4612" t="str">
            <v>m²</v>
          </cell>
          <cell r="D4612">
            <v>24.48</v>
          </cell>
        </row>
        <row r="4613">
          <cell r="A4613" t="str">
            <v>92442</v>
          </cell>
          <cell r="B4613" t="str">
            <v>Montagem e desmontagem de fôrma de pilares retangulares e estruturas similares com área média das seções menor ou igual a 0,25 m², pé-direito simples, em chapa de madeira compensada plastificada, 18 utilizações. af_12/2015</v>
          </cell>
          <cell r="C4613" t="str">
            <v>m²</v>
          </cell>
          <cell r="D4613">
            <v>18.95</v>
          </cell>
        </row>
        <row r="4614">
          <cell r="A4614" t="str">
            <v>92443</v>
          </cell>
          <cell r="B4614" t="str">
            <v>Montagem e desmontagem de fôrma de pilares retangulares e estruturas similares com área média das seções maior que 0,25 m², pé-direito simples, em chapa de madeira compensada plastificada, 18 utilizações. af_12/2015</v>
          </cell>
          <cell r="C4614" t="str">
            <v>m²</v>
          </cell>
          <cell r="D4614">
            <v>15.92</v>
          </cell>
        </row>
        <row r="4615">
          <cell r="A4615" t="str">
            <v>92444</v>
          </cell>
          <cell r="B4615" t="str">
            <v>Montagem e desmontagem de fôrma de pilares retangulares e estruturas similares com área média das seções menor ou igual a 0,25 m², pé-direito duplo, em chapa de madeira compensada plastificada, 18 utilizações. af_12/2015</v>
          </cell>
          <cell r="C4615" t="str">
            <v>m²</v>
          </cell>
          <cell r="D4615">
            <v>25.19</v>
          </cell>
        </row>
        <row r="4616">
          <cell r="A4616" t="str">
            <v>92445</v>
          </cell>
          <cell r="B4616" t="str">
            <v>Montagem e desmontagem de fôrma de pilares retangulares e estruturas similares com área média das seções maior que 0,25 m², pé-direito duplo, em chapa de madeira compensada plastificada, 18 utilizações. af_12/2015</v>
          </cell>
          <cell r="C4616" t="str">
            <v>m²</v>
          </cell>
          <cell r="D4616">
            <v>22.16</v>
          </cell>
        </row>
        <row r="4617">
          <cell r="A4617" t="str">
            <v>92446</v>
          </cell>
          <cell r="B4617" t="str">
            <v>Montagem e desmontagem de fôrma de viga, escoramento com pontalete de madeira, pé-direito simples, em madeira serrada, 1 utilização. af_12/2015</v>
          </cell>
          <cell r="C4617" t="str">
            <v>m²</v>
          </cell>
          <cell r="D4617">
            <v>106.73</v>
          </cell>
        </row>
        <row r="4618">
          <cell r="A4618" t="str">
            <v>92447</v>
          </cell>
          <cell r="B4618" t="str">
            <v>Montagem e desmontagem de fôrma de viga, escoramento com pontalete de madeira, pé-direito simples, em madeira serrada, 2 utilizações. af_12/2015</v>
          </cell>
          <cell r="C4618" t="str">
            <v>m²</v>
          </cell>
          <cell r="D4618">
            <v>80.52</v>
          </cell>
        </row>
        <row r="4619">
          <cell r="A4619" t="str">
            <v>92448</v>
          </cell>
          <cell r="B4619" t="str">
            <v>Montagem e desmontagem de fôrma de viga, escoramento com pontalete de madeira, pé-direito simples, em madeira serrada, 4 utilizações. af_12/2015</v>
          </cell>
          <cell r="C4619" t="str">
            <v>m²</v>
          </cell>
          <cell r="D4619">
            <v>58.64</v>
          </cell>
        </row>
        <row r="4620">
          <cell r="A4620" t="str">
            <v>92449</v>
          </cell>
          <cell r="B4620" t="str">
            <v>Montagem e desmontagem de fôrma de viga, escoramento com garfo de madeira, pé-direito duplo, em chapa de madeira resinada, 2 utilizações. af_12/2015</v>
          </cell>
          <cell r="C4620" t="str">
            <v>m²</v>
          </cell>
          <cell r="D4620">
            <v>180.57</v>
          </cell>
        </row>
        <row r="4621">
          <cell r="A4621" t="str">
            <v>92450</v>
          </cell>
          <cell r="B4621" t="str">
            <v>Montagem e desmontagem de fôrma de viga, escoramento metálico, pé-direito duplo, em chapa de madeira resinada, 2 utilizações. af_12/2015</v>
          </cell>
          <cell r="C4621" t="str">
            <v>m²</v>
          </cell>
          <cell r="D4621">
            <v>81.61</v>
          </cell>
        </row>
        <row r="4622">
          <cell r="A4622" t="str">
            <v>92451</v>
          </cell>
          <cell r="B4622" t="str">
            <v>Montagem e desmontagem de fôrma de viga, escoramento com garfo de madeira, pé-direito simples, em chapa de madeira resinada, 2 utilizações. af_12/2015</v>
          </cell>
          <cell r="C4622" t="str">
            <v>m²</v>
          </cell>
          <cell r="D4622">
            <v>113.62</v>
          </cell>
        </row>
        <row r="4623">
          <cell r="A4623" t="str">
            <v>92452</v>
          </cell>
          <cell r="B4623" t="str">
            <v>Montagem e desmontagem de fôrma de viga, escoramento metálico, pé-direito simples, em chapa de madeira resinada, 2 utilizações. af_12/2015</v>
          </cell>
          <cell r="C4623" t="str">
            <v>m²</v>
          </cell>
          <cell r="D4623">
            <v>71.16</v>
          </cell>
        </row>
        <row r="4624">
          <cell r="A4624" t="str">
            <v>92453</v>
          </cell>
          <cell r="B4624" t="str">
            <v>Montagem e desmontagem de fôrma de viga, escoramento com garfo de madeira, pé-direito duplo, em chapa de madeira resinada, 4 utilizações. af_12/2015</v>
          </cell>
          <cell r="C4624" t="str">
            <v>m²</v>
          </cell>
          <cell r="D4624">
            <v>132.44</v>
          </cell>
        </row>
        <row r="4625">
          <cell r="A4625" t="str">
            <v>92454</v>
          </cell>
          <cell r="B4625" t="str">
            <v>Montagem e desmontagem de fôrma de viga, escoramento metálico, pé-direito duplo, em chapa de madeira resinada, 4 utilizações. af_12/2015</v>
          </cell>
          <cell r="C4625" t="str">
            <v>m²</v>
          </cell>
          <cell r="D4625">
            <v>64.03</v>
          </cell>
        </row>
        <row r="4626">
          <cell r="A4626" t="str">
            <v>92455</v>
          </cell>
          <cell r="B4626" t="str">
            <v>Montagem e desmontagem de fôrma de viga, escoramento com garfo de madeira, pé-direito simples, em chapa de madeira resinada, 4 utilizações. af_12/2015</v>
          </cell>
          <cell r="C4626" t="str">
            <v>m²</v>
          </cell>
          <cell r="D4626">
            <v>82.79</v>
          </cell>
        </row>
        <row r="4627">
          <cell r="A4627" t="str">
            <v>92456</v>
          </cell>
          <cell r="B4627" t="str">
            <v>Montagem e desmontagem de fôrma de viga, escoramento metálico, pé-direito simples, em chapa de madeira resinada, 4 utilizações. af_12/2015</v>
          </cell>
          <cell r="C4627" t="str">
            <v>m²</v>
          </cell>
          <cell r="D4627">
            <v>54.53</v>
          </cell>
        </row>
        <row r="4628">
          <cell r="A4628" t="str">
            <v>92457</v>
          </cell>
          <cell r="B4628" t="str">
            <v>Montagem e desmontagem de fôrma de viga, escoramento com garfo de madeira, pé-direito duplo, em chapa de madeira resinada, 6 utilizações. af_12/2015</v>
          </cell>
          <cell r="C4628" t="str">
            <v>m²</v>
          </cell>
          <cell r="D4628">
            <v>103.14</v>
          </cell>
        </row>
        <row r="4629">
          <cell r="A4629" t="str">
            <v>92458</v>
          </cell>
          <cell r="B4629" t="str">
            <v>Montagem e desmontagem de fôrma de viga, escoramento metálico, pé-direito duplo, em chapa de madeira resinada, 6 utilizações. af_12/2015</v>
          </cell>
          <cell r="C4629" t="str">
            <v>m²</v>
          </cell>
          <cell r="D4629">
            <v>54.74</v>
          </cell>
        </row>
        <row r="4630">
          <cell r="A4630" t="str">
            <v>92459</v>
          </cell>
          <cell r="B4630" t="str">
            <v>Montagem e desmontagem de fôrma de viga, escoramento com garfo de madeira, pé-direito simples, em chapa de madeira resinada, 6 utilizações. af_12/2015</v>
          </cell>
          <cell r="C4630" t="str">
            <v>m²</v>
          </cell>
          <cell r="D4630">
            <v>65.22</v>
          </cell>
        </row>
        <row r="4631">
          <cell r="A4631" t="str">
            <v>92761</v>
          </cell>
          <cell r="B4631" t="str">
            <v>Armação de pilar ou viga de uma estrutura convencional de concreto armado em um edifício de múltiplos pavimentos utilizando aço ca-50 de 8.0 mm - montagem. af_12/2015</v>
          </cell>
          <cell r="C4631" t="str">
            <v>kg</v>
          </cell>
          <cell r="D4631">
            <v>9.3699999999999992</v>
          </cell>
        </row>
        <row r="4632">
          <cell r="A4632" t="str">
            <v>92210</v>
          </cell>
          <cell r="B4632" t="str">
            <v>Tubo de concreto para redes coletoras de águas pluviais, diâmetro de 400 mm, junta rígida, instalado em local com baixo nível de interferências - fornecimento e assentamento. af_12/2015</v>
          </cell>
          <cell r="C4632" t="str">
            <v>m</v>
          </cell>
          <cell r="D4632">
            <v>98</v>
          </cell>
        </row>
        <row r="4633">
          <cell r="A4633" t="str">
            <v>92791</v>
          </cell>
          <cell r="B4633" t="str">
            <v>Corte e dobra de aço ca-60, diâmetro de 5.0 mm, utilizado em estruturas diversas, exceto lajes. af_12/2015</v>
          </cell>
          <cell r="C4633" t="str">
            <v>kg</v>
          </cell>
          <cell r="D4633">
            <v>7.58</v>
          </cell>
        </row>
        <row r="4634">
          <cell r="A4634" t="str">
            <v>92460</v>
          </cell>
          <cell r="B4634" t="str">
            <v>Montagem e desmontagem de fôrma de viga, escoramento metálico, pé-direito simples, em chapa de madeira resinada, 6 utilizações. af_12/2015</v>
          </cell>
          <cell r="C4634" t="str">
            <v>m²</v>
          </cell>
          <cell r="D4634">
            <v>46.14</v>
          </cell>
        </row>
        <row r="4635">
          <cell r="A4635" t="str">
            <v>92461</v>
          </cell>
          <cell r="B4635" t="str">
            <v>Montagem e desmontagem de fôrma de viga, escoramento com garfo de madeira, pé-direito duplo, em chapa de madeira resinada, 8 utilizações. af_12/2015</v>
          </cell>
          <cell r="C4635" t="str">
            <v>m²</v>
          </cell>
          <cell r="D4635">
            <v>82.09</v>
          </cell>
        </row>
        <row r="4636">
          <cell r="A4636" t="str">
            <v>92462</v>
          </cell>
          <cell r="B4636" t="str">
            <v>Montagem e desmontagem de fôrma de viga, escoramento metálico, pé-direito duplo, em chapa de madeira resinada, 8 utilizações. af_12/2015</v>
          </cell>
          <cell r="C4636" t="str">
            <v>m²</v>
          </cell>
          <cell r="D4636">
            <v>47.31</v>
          </cell>
        </row>
        <row r="4637">
          <cell r="A4637" t="str">
            <v>92463</v>
          </cell>
          <cell r="B4637" t="str">
            <v>Montagem e desmontagem de fôrma de viga, escoramento com garfo de madeira, pé-direito simples, em chapa de madeira resinada, 8 utilizações. af_12/2015</v>
          </cell>
          <cell r="C4637" t="str">
            <v>m²</v>
          </cell>
          <cell r="D4637">
            <v>52.35</v>
          </cell>
        </row>
        <row r="4638">
          <cell r="A4638" t="str">
            <v>92464</v>
          </cell>
          <cell r="B4638" t="str">
            <v>Montagem e desmontagem de fôrma de viga, escoramento metálico, pé-direito simples, em chapa de madeira resinada, 8 utilizações. af_12/2015</v>
          </cell>
          <cell r="C4638" t="str">
            <v>m²</v>
          </cell>
          <cell r="D4638">
            <v>39.5</v>
          </cell>
        </row>
        <row r="4639">
          <cell r="A4639" t="str">
            <v>92465</v>
          </cell>
          <cell r="B4639" t="str">
            <v>Montagem e desmontagem de fôrma de viga, escoramento com garfo de madeira, pé-direito duplo, em chapa de madeira plastificada, 10 utilizações. af_12/2015</v>
          </cell>
          <cell r="C4639" t="str">
            <v>m²</v>
          </cell>
          <cell r="D4639">
            <v>69.180000000000007</v>
          </cell>
        </row>
        <row r="4640">
          <cell r="A4640" t="str">
            <v>92466</v>
          </cell>
          <cell r="B4640" t="str">
            <v>Montagem e desmontagem de fôrma de viga, escoramento metálico, pé-direito duplo, em chapa de madeira plastificada, 10 utilizações. af_12/2015</v>
          </cell>
          <cell r="C4640" t="str">
            <v>m²</v>
          </cell>
          <cell r="D4640">
            <v>42.74</v>
          </cell>
        </row>
        <row r="4641">
          <cell r="A4641" t="str">
            <v>92467</v>
          </cell>
          <cell r="B4641" t="str">
            <v>Montagem e desmontagem de fôrma de viga, escoramento com garfo de madeira, pé-direito simples, em chapa de madeira plastificada, 10 utilizações. af_12/2015</v>
          </cell>
          <cell r="C4641" t="str">
            <v>m²</v>
          </cell>
          <cell r="D4641">
            <v>44.54</v>
          </cell>
        </row>
        <row r="4642">
          <cell r="A4642" t="str">
            <v>92468</v>
          </cell>
          <cell r="B4642" t="str">
            <v>Montagem e desmontagem de fôrma de viga, escoramento metálico, pé-direito simples, em chapa de madeira plastificada, 10 utilizações. af_12/2015</v>
          </cell>
          <cell r="C4642" t="str">
            <v>m²</v>
          </cell>
          <cell r="D4642">
            <v>35.479999999999997</v>
          </cell>
        </row>
        <row r="4643">
          <cell r="A4643" t="str">
            <v>92469</v>
          </cell>
          <cell r="B4643" t="str">
            <v>Montagem e desmontagem de fôrma de viga, escoramento com garfo de madeira, pé-direito duplo, em chapa de madeira plastificada, 12 utilizações. af_12/2015</v>
          </cell>
          <cell r="C4643" t="str">
            <v>m²</v>
          </cell>
          <cell r="D4643">
            <v>60.01</v>
          </cell>
        </row>
        <row r="4644">
          <cell r="A4644" t="str">
            <v>92470</v>
          </cell>
          <cell r="B4644" t="str">
            <v>Montagem e desmontagem de fôrma de viga, escoramento metálico, pé-direito duplo, em chapa de madeira plastificada, 12 utilizações. af_12/2015</v>
          </cell>
          <cell r="C4644" t="str">
            <v>m²</v>
          </cell>
          <cell r="D4644">
            <v>38.6</v>
          </cell>
        </row>
        <row r="4645">
          <cell r="A4645" t="str">
            <v>92471</v>
          </cell>
          <cell r="B4645" t="str">
            <v>Montagem e desmontagem de fôrma de viga, escoramento com garfo de madeira, pé-direito simples, em chapa de madeira plastificada, 12 utilizações. af_12/2015</v>
          </cell>
          <cell r="C4645" t="str">
            <v>m²</v>
          </cell>
          <cell r="D4645">
            <v>38.909999999999997</v>
          </cell>
        </row>
        <row r="4646">
          <cell r="A4646" t="str">
            <v>92472</v>
          </cell>
          <cell r="B4646" t="str">
            <v>Montagem e desmontagem de fôrma de viga, escoramento metálico, pé-direito simples, em chapa de madeira plastificada, 12 utilizações. af_12/2015</v>
          </cell>
          <cell r="C4646" t="str">
            <v>m²</v>
          </cell>
          <cell r="D4646">
            <v>31.96</v>
          </cell>
        </row>
        <row r="4647">
          <cell r="A4647" t="str">
            <v>92473</v>
          </cell>
          <cell r="B4647" t="str">
            <v>Montagem e desmontagem de fôrma de viga, escoramento com garfo de madeira, pé-direito duplo, em chapa de madeira plastificada, 14 utilizações. af_12/2015</v>
          </cell>
          <cell r="C4647" t="str">
            <v>m²</v>
          </cell>
          <cell r="D4647">
            <v>53.14</v>
          </cell>
        </row>
        <row r="4648">
          <cell r="A4648" t="str">
            <v>92474</v>
          </cell>
          <cell r="B4648" t="str">
            <v>Montagem e desmontagem de fôrma de viga, escoramento metálico, pé-direito duplo, em chapa de madeira plastificada, 14 utilizações. af_12/2015</v>
          </cell>
          <cell r="C4648" t="str">
            <v>m²</v>
          </cell>
          <cell r="D4648">
            <v>35.24</v>
          </cell>
        </row>
        <row r="4649">
          <cell r="A4649" t="str">
            <v>92475</v>
          </cell>
          <cell r="B4649" t="str">
            <v>Montagem e desmontagem de fôrma de viga, escoramento com garfo de madeira, pé-direito simples, em chapa de madeira plastificada, 14 utilizações. af_12/2015</v>
          </cell>
          <cell r="C4649" t="str">
            <v>m²</v>
          </cell>
          <cell r="D4649">
            <v>34.68</v>
          </cell>
        </row>
        <row r="4650">
          <cell r="A4650" t="str">
            <v>92476</v>
          </cell>
          <cell r="B4650" t="str">
            <v>Montagem e desmontagem de fôrma de viga, escoramento metálico, pé-direito simples, em chapa de madeira plastificada, 14 utilizações. af_12/2015</v>
          </cell>
          <cell r="C4650" t="str">
            <v>m²</v>
          </cell>
          <cell r="D4650">
            <v>29.13</v>
          </cell>
        </row>
        <row r="4651">
          <cell r="A4651" t="str">
            <v>92477</v>
          </cell>
          <cell r="B4651" t="str">
            <v>Montagem e desmontagem de fôrma de viga, escoramento com garfo de madeira, pé-direito duplo, em chapa de madeira plastificada, 18 utilizações. af_12/2015</v>
          </cell>
          <cell r="C4651" t="str">
            <v>m²</v>
          </cell>
          <cell r="D4651">
            <v>42.64</v>
          </cell>
        </row>
        <row r="4652">
          <cell r="A4652" t="str">
            <v>92478</v>
          </cell>
          <cell r="B4652" t="str">
            <v>Montagem e desmontagem de fôrma de viga, escoramento metálico, pé-direito duplo, em chapa de madeira plastificada, 18 utilizações. af_12/2015</v>
          </cell>
          <cell r="C4652" t="str">
            <v>m²</v>
          </cell>
          <cell r="D4652">
            <v>29.18</v>
          </cell>
        </row>
        <row r="4653">
          <cell r="A4653" t="str">
            <v>92479</v>
          </cell>
          <cell r="B4653" t="str">
            <v>Montagem e desmontagem de fôrma de viga, escoramento com garfo de madeira, pé-direito simples, em chapa de madeira plastificada, 18 utilizações. af_12/2015</v>
          </cell>
          <cell r="C4653" t="str">
            <v>m²</v>
          </cell>
          <cell r="D4653">
            <v>27.85</v>
          </cell>
        </row>
        <row r="4654">
          <cell r="A4654" t="str">
            <v>92480</v>
          </cell>
          <cell r="B4654" t="str">
            <v>Montagem e desmontagem de fôrma de viga, escoramento metálico, pé-direito simples, em chapa de madeira plastificada, 18 utilizações. af_12/2015</v>
          </cell>
          <cell r="C4654" t="str">
            <v>m²</v>
          </cell>
          <cell r="D4654">
            <v>24.03</v>
          </cell>
        </row>
        <row r="4655">
          <cell r="A4655" t="str">
            <v>92481</v>
          </cell>
          <cell r="B4655" t="str">
            <v>Montagem e desmontagem de fôrma de laje maciça com área média menor ou igual a 20 m², pé-direito simples, em madeira serrada, 1 utilização. af_12/2015</v>
          </cell>
          <cell r="C4655" t="str">
            <v>m²</v>
          </cell>
          <cell r="D4655">
            <v>137.75</v>
          </cell>
        </row>
        <row r="4656">
          <cell r="A4656" t="str">
            <v>92482</v>
          </cell>
          <cell r="B4656" t="str">
            <v>Montagem e desmontagem de fôrma de laje maciça com área média maior que 20 m², pé-direito simples, em madeira serrada, 1 utilização. af_12/2015</v>
          </cell>
          <cell r="C4656" t="str">
            <v>m²</v>
          </cell>
          <cell r="D4656">
            <v>130.25</v>
          </cell>
        </row>
        <row r="4657">
          <cell r="A4657" t="str">
            <v>92483</v>
          </cell>
          <cell r="B4657" t="str">
            <v>Montagem e desmontagem de fôrma de laje maciça com área média menor ou igual a 20 m², pé-direito simples, em madeira serrada, 2 utilizações. af_12/2015</v>
          </cell>
          <cell r="C4657" t="str">
            <v>m²</v>
          </cell>
          <cell r="D4657">
            <v>107.07</v>
          </cell>
        </row>
        <row r="4658">
          <cell r="A4658" t="str">
            <v>92484</v>
          </cell>
          <cell r="B4658" t="str">
            <v>Montagem e desmontagem de fôrma de laje maciça com área média maior que 20 m², pé-direito simples, em madeira serrada, 2 utilizações. af_12/2015</v>
          </cell>
          <cell r="C4658" t="str">
            <v>m²</v>
          </cell>
          <cell r="D4658">
            <v>100.45</v>
          </cell>
        </row>
        <row r="4659">
          <cell r="A4659" t="str">
            <v>92485</v>
          </cell>
          <cell r="B4659" t="str">
            <v>Montagem e desmontagem de fôrma de laje maciça com área média menor ou igual a 20 m², pé-direito simples, em madeira serrada, 4 utilizações. af_12/2015</v>
          </cell>
          <cell r="C4659" t="str">
            <v>m²</v>
          </cell>
          <cell r="D4659">
            <v>73.69</v>
          </cell>
        </row>
        <row r="4660">
          <cell r="A4660" t="str">
            <v>92486</v>
          </cell>
          <cell r="B4660" t="str">
            <v>Montagem e desmontagem de fôrma de laje maciça com área média maior que 20 m², pé-direito simples, em madeira serrada, 4 utilizações. af_12/2015</v>
          </cell>
          <cell r="C4660" t="str">
            <v>m²</v>
          </cell>
          <cell r="D4660">
            <v>68.599999999999994</v>
          </cell>
        </row>
        <row r="4661">
          <cell r="A4661" t="str">
            <v>92487</v>
          </cell>
          <cell r="B4661" t="str">
            <v>Montagem e desmontagem de fôrma de laje nervurada com cubeta e assoalho com área média menor ou igual a 20 m², pé-direito duplo, em chapa de madeira compensada resinada, 8 utilizações. af_12/2015</v>
          </cell>
          <cell r="C4661" t="str">
            <v>m²</v>
          </cell>
          <cell r="D4661">
            <v>30.46</v>
          </cell>
        </row>
        <row r="4662">
          <cell r="A4662" t="str">
            <v>92488</v>
          </cell>
          <cell r="B4662" t="str">
            <v>Montagem e desmontagem de fôrma de laje nervurada com cubeta e assoalho com área média maior que 20 m², pé-direito duplo, em chapa de madeira compensada resinada, 8 utilizações. af_12/2015</v>
          </cell>
          <cell r="C4662" t="str">
            <v>m²</v>
          </cell>
          <cell r="D4662">
            <v>28.71</v>
          </cell>
        </row>
        <row r="4663">
          <cell r="A4663" t="str">
            <v>92489</v>
          </cell>
          <cell r="B4663" t="str">
            <v>Montagem e desmontagem de fôrma de laje nervurada com cubeta e assoalho com área média menor ou igual a 20 m², pé-direito simples, em chapa de madeira compensada resinada, 8 utilizações. af_12/2015</v>
          </cell>
          <cell r="C4663" t="str">
            <v>m²</v>
          </cell>
          <cell r="D4663">
            <v>23.88</v>
          </cell>
        </row>
        <row r="4664">
          <cell r="A4664" t="str">
            <v>92490</v>
          </cell>
          <cell r="B4664" t="str">
            <v>Montagem e desmontagem de fôrma de laje nervurada com cubeta e assoalho com área média maior que 20 m², pé-direito simples, em chapa de madeira compensada resinada, 8 utilizações. af_12/2015</v>
          </cell>
          <cell r="C4664" t="str">
            <v>m²</v>
          </cell>
          <cell r="D4664">
            <v>22.27</v>
          </cell>
        </row>
        <row r="4665">
          <cell r="A4665" t="str">
            <v>92491</v>
          </cell>
          <cell r="B4665" t="str">
            <v>Montagem e desmontagem de fôrma de laje nervurada com cubeta e assoalho com área média menor ou igual a 20 m², pé-direito duplo, em chapa de madeira compensada resinada, 10 utilizações. af_12/2015</v>
          </cell>
          <cell r="C4665" t="str">
            <v>m²</v>
          </cell>
          <cell r="D4665">
            <v>27.11</v>
          </cell>
        </row>
        <row r="4666">
          <cell r="A4666" t="str">
            <v>92492</v>
          </cell>
          <cell r="B4666" t="str">
            <v>Montagem e desmontagem de fôrma de laje nervurada com cubeta e assoalho com área média maior que 20 m², pé-direito duplo, em chapa de madeira compensada resinada, 10 utilizações. af_12/2015</v>
          </cell>
          <cell r="C4666" t="str">
            <v>m²</v>
          </cell>
          <cell r="D4666">
            <v>24.99</v>
          </cell>
        </row>
        <row r="4667">
          <cell r="A4667" t="str">
            <v>92493</v>
          </cell>
          <cell r="B4667" t="str">
            <v>Montagem e desmontagem de fôrma de laje nervurada com cubeta e assoalho com área média menor ou igual a 20 m², pé-direito simples, em chapa de madeira compensada resinada, 10 utilizações. af_12/2015</v>
          </cell>
          <cell r="C4667" t="str">
            <v>m²</v>
          </cell>
          <cell r="D4667">
            <v>20.54</v>
          </cell>
        </row>
        <row r="4668">
          <cell r="A4668" t="str">
            <v>92494</v>
          </cell>
          <cell r="B4668" t="str">
            <v>Montagem e desmontagem de fôrma de laje nervurada com cubeta e assoalho com área média maior que 20 m², pé-direito simples, em chapa de madeira compensada resinada, 10 utilizações. af_12/2015</v>
          </cell>
          <cell r="C4668" t="str">
            <v>m²</v>
          </cell>
          <cell r="D4668">
            <v>18.989999999999998</v>
          </cell>
        </row>
        <row r="4669">
          <cell r="A4669" t="str">
            <v>92495</v>
          </cell>
          <cell r="B4669" t="str">
            <v>Montagem e desmontagem de fôrma de laje nervurada com cubeta e assoalho com área média menor ou igual a 20 m², pé-direito duplo, em chapa de madeira compensada resinada, 12 utilizações. af_12/2015</v>
          </cell>
          <cell r="C4669" t="str">
            <v>m²</v>
          </cell>
          <cell r="D4669">
            <v>25</v>
          </cell>
        </row>
        <row r="4670">
          <cell r="A4670" t="str">
            <v>92496</v>
          </cell>
          <cell r="B4670" t="str">
            <v>Montagem e desmontagem de fôrma de laje nervurada com cubeta e assoalho com área média maior que 20 m², pé-direito duplo, em chapa de madeira compensada resinada, 12 utilizações. af_12/2015</v>
          </cell>
          <cell r="C4670" t="str">
            <v>m²</v>
          </cell>
          <cell r="D4670">
            <v>23.4</v>
          </cell>
        </row>
        <row r="4671">
          <cell r="A4671" t="str">
            <v>92497</v>
          </cell>
          <cell r="B4671" t="str">
            <v>Montagem e desmontagem de fôrma de laje nervurada com cubeta e assoalho com área média menor ou igual a 20 m², pé-direito simples, em chapa de madeira compensada resinada, 12 utilizações. af_12/2015</v>
          </cell>
          <cell r="C4671" t="str">
            <v>m²</v>
          </cell>
          <cell r="D4671">
            <v>19.16</v>
          </cell>
        </row>
        <row r="4672">
          <cell r="A4672" t="str">
            <v>92498</v>
          </cell>
          <cell r="B4672" t="str">
            <v>Montagem e desmontagem de fôrma de laje nervurada com cubeta e assoalho com área média maior que 20 m², pé-direito simples, em chapa de madeira compensada resinada, 12 utilizações. af_12/2015</v>
          </cell>
          <cell r="C4672" t="str">
            <v>m²</v>
          </cell>
          <cell r="D4672">
            <v>17.66</v>
          </cell>
        </row>
        <row r="4673">
          <cell r="A4673" t="str">
            <v>92499</v>
          </cell>
          <cell r="B4673" t="str">
            <v>Montagem e desmontagem de fôrma de laje nervurada com cubeta e assoalho com área média menor ou igual a 20 m², pé-direito duplo, em chapa de madeira compensada resinada, 14 utilizações. af_12/2015</v>
          </cell>
          <cell r="C4673" t="str">
            <v>m²</v>
          </cell>
          <cell r="D4673">
            <v>23.8</v>
          </cell>
        </row>
        <row r="4674">
          <cell r="A4674" t="str">
            <v>92500</v>
          </cell>
          <cell r="B4674" t="str">
            <v>Montagem e desmontagem de fôrma de laje nervurada com cubeta e assoalho com área média maior que 20 m², pé-direito duplo, em chapa de madeira compensada resinada, 14 utilizações. af_12/2015</v>
          </cell>
          <cell r="C4674" t="str">
            <v>m²</v>
          </cell>
          <cell r="D4674">
            <v>22.24</v>
          </cell>
        </row>
        <row r="4675">
          <cell r="A4675" t="str">
            <v>92501</v>
          </cell>
          <cell r="B4675" t="str">
            <v>Montagem e desmontagem de fôrma de laje nervurada com cubeta e assoalho com área média menor ou igual a 20 m², pé-direito simples, em chapa de madeira compensada resinada, 14 utilizações. af_12/2015</v>
          </cell>
          <cell r="C4675" t="str">
            <v>m²</v>
          </cell>
          <cell r="D4675">
            <v>18.170000000000002</v>
          </cell>
        </row>
        <row r="4676">
          <cell r="A4676" t="str">
            <v>92502</v>
          </cell>
          <cell r="B4676" t="str">
            <v>Montagem e desmontagem de fôrma de laje nervurada com cubeta e assoalho com área média maior que 20 m², pé-direito simples, em chapa de madeira compensada resinada, 14 utilizações. af_12/2015</v>
          </cell>
          <cell r="C4676" t="str">
            <v>m²</v>
          </cell>
          <cell r="D4676">
            <v>16.72</v>
          </cell>
        </row>
        <row r="4677">
          <cell r="A4677" t="str">
            <v>92503</v>
          </cell>
          <cell r="B4677" t="str">
            <v>Montagem e desmontagem de fôrma de laje nervurada com cubeta e assoalho com área média menor ou igual a 20 m², pé-direito duplo, em chapa de madeira compensada resinada, 18 utilizações. af_12/2015</v>
          </cell>
          <cell r="C4677" t="str">
            <v>m²</v>
          </cell>
          <cell r="D4677">
            <v>22.02</v>
          </cell>
        </row>
        <row r="4678">
          <cell r="A4678" t="str">
            <v>92504</v>
          </cell>
          <cell r="B4678" t="str">
            <v>Montagem e desmontagem de fôrma de laje nervurada com cubeta e assoalho com área média maior que 20 m², pé-direito duplo, em chapa de madeira compensada resinada, 18 utilizações. af_12/2015</v>
          </cell>
          <cell r="C4678" t="str">
            <v>m²</v>
          </cell>
          <cell r="D4678">
            <v>20.51</v>
          </cell>
        </row>
        <row r="4679">
          <cell r="A4679" t="str">
            <v>92505</v>
          </cell>
          <cell r="B4679" t="str">
            <v>Montagem e desmontagem de fôrma de laje nervurada com cubeta e assoalho com área média menor ou igual a 20 m², pé-direito simples, em chapa de madeira compensada resinada, 18 utilizações. af_12/2015</v>
          </cell>
          <cell r="C4679" t="str">
            <v>m²</v>
          </cell>
          <cell r="D4679">
            <v>16.649999999999999</v>
          </cell>
        </row>
        <row r="4680">
          <cell r="A4680" t="str">
            <v>92506</v>
          </cell>
          <cell r="B4680" t="str">
            <v>Montagem e desmontagem de fôrma de laje nervurada com cubeta e assoalho com área média maior que 20 m², pé-direito simples, em chapa de madeira compensada resinada, 18 utilizações. af_12/2015</v>
          </cell>
          <cell r="C4680" t="str">
            <v>m²</v>
          </cell>
          <cell r="D4680">
            <v>15.25</v>
          </cell>
        </row>
        <row r="4681">
          <cell r="A4681" t="str">
            <v>92507</v>
          </cell>
          <cell r="B4681" t="str">
            <v>Montagem e desmontagem de fôrma de laje maciça com área média menor ou igual a 20 m², pé-direito duplo, em chapa de madeira compensada resinada, 2 utilizações. af_12/2015</v>
          </cell>
          <cell r="C4681" t="str">
            <v>m²</v>
          </cell>
          <cell r="D4681">
            <v>45.75</v>
          </cell>
        </row>
        <row r="4682">
          <cell r="A4682" t="str">
            <v>92508</v>
          </cell>
          <cell r="B4682" t="str">
            <v>Montagem e desmontagem de fôrma de laje maciça com área média maior que 20 m², pé-direito duplo, em chapa de madeira compensada resinada, 2 utilizações. af_12/2015</v>
          </cell>
          <cell r="C4682" t="str">
            <v>m²</v>
          </cell>
          <cell r="D4682">
            <v>44.35</v>
          </cell>
        </row>
        <row r="4683">
          <cell r="A4683" t="str">
            <v>92509</v>
          </cell>
          <cell r="B4683" t="str">
            <v>Montagem e desmontagem de fôrma de laje maciça com área média menor ou igual a 20 m², pé-direito simples, em chapa de madeira compensada resinada, 2 utilizações. af_12/2015</v>
          </cell>
          <cell r="C4683" t="str">
            <v>m²</v>
          </cell>
          <cell r="D4683">
            <v>35.1</v>
          </cell>
        </row>
        <row r="4684">
          <cell r="A4684" t="str">
            <v>92510</v>
          </cell>
          <cell r="B4684" t="str">
            <v>Montagem e desmontagem de fôrma de laje maciça com área média maior que 20 m², pé-direito simples, em chapa de madeira compensada resinada, 2 utilizações. af_12/2015</v>
          </cell>
          <cell r="C4684" t="str">
            <v>m²</v>
          </cell>
          <cell r="D4684">
            <v>33.81</v>
          </cell>
        </row>
        <row r="4685">
          <cell r="A4685" t="str">
            <v>92511</v>
          </cell>
          <cell r="B4685" t="str">
            <v>Montagem e desmontagem de fôrma de laje maciça com área média menor ou igual a 20 m², pé-direito duplo, em chapa de madeira compensada resinada, 4 utilizações. af_12/2015</v>
          </cell>
          <cell r="C4685" t="str">
            <v>m²</v>
          </cell>
          <cell r="D4685">
            <v>30.36</v>
          </cell>
        </row>
        <row r="4686">
          <cell r="A4686" t="str">
            <v>92512</v>
          </cell>
          <cell r="B4686" t="str">
            <v>Montagem e desmontagem de fôrma de laje maciça com área média maior que 20 m², pé-direito duplo, em chapa de madeira compensada resinada, 4 utilizações. af_12/2015</v>
          </cell>
          <cell r="C4686" t="str">
            <v>m²</v>
          </cell>
          <cell r="D4686">
            <v>29.29</v>
          </cell>
        </row>
        <row r="4687">
          <cell r="A4687" t="str">
            <v>92513</v>
          </cell>
          <cell r="B4687" t="str">
            <v>Montagem e desmontagem de fôrma de laje maciça com área média menor ou igual a 20 m², pé-direito simples, em chapa de madeira compensada resinada, 4 utilizações. af_12/2015</v>
          </cell>
          <cell r="C4687" t="str">
            <v>m²</v>
          </cell>
          <cell r="D4687">
            <v>22.33</v>
          </cell>
        </row>
        <row r="4688">
          <cell r="A4688" t="str">
            <v>92514</v>
          </cell>
          <cell r="B4688" t="str">
            <v>Montagem e desmontagem de fôrma de laje maciça com área média maior que 20 m², pé-direito simples, em chapa de madeira compensada resinada, 4 utilizações. af_12/2015</v>
          </cell>
          <cell r="C4688" t="str">
            <v>m²</v>
          </cell>
          <cell r="D4688">
            <v>21.34</v>
          </cell>
        </row>
        <row r="4689">
          <cell r="A4689" t="str">
            <v>92515</v>
          </cell>
          <cell r="B4689" t="str">
            <v>Montagem e desmontagem de fôrma de laje maciça com área média maior que 20 m², pé-direito duplo, em chapa de madeira compensada resinada, 6 utilizações. af_12/2015</v>
          </cell>
          <cell r="C4689" t="str">
            <v>m²</v>
          </cell>
          <cell r="D4689">
            <v>24.39</v>
          </cell>
        </row>
        <row r="4690">
          <cell r="A4690" t="str">
            <v>92516</v>
          </cell>
          <cell r="B4690" t="str">
            <v>Montagem e desmontagem de fôrma de laje maciça com área média menor ou igual a 20 m², pé-direito duplo, em chapa de madeira compensada resinada, 6 utilizações. af_12/2015</v>
          </cell>
          <cell r="C4690" t="str">
            <v>m²</v>
          </cell>
          <cell r="D4690">
            <v>23.46</v>
          </cell>
        </row>
        <row r="4691">
          <cell r="A4691" t="str">
            <v>92517</v>
          </cell>
          <cell r="B4691" t="str">
            <v>Montagem e desmontagem de fôrma de laje maciça com área média menor ou igual a 20 m², pé-direito simples, em chapa de madeira compensada resinada, 6 utilizações. af_12/2015</v>
          </cell>
          <cell r="C4691" t="str">
            <v>m²</v>
          </cell>
          <cell r="D4691">
            <v>17.66</v>
          </cell>
        </row>
        <row r="4692">
          <cell r="A4692" t="str">
            <v>92518</v>
          </cell>
          <cell r="B4692" t="str">
            <v>Montagem e desmontagem de fôrma de laje maciça com área média maior que 20 m², pé-direito simples, em chapa de madeira compensada resinada, 6 utilizações. af_12/2015</v>
          </cell>
          <cell r="C4692" t="str">
            <v>m²</v>
          </cell>
          <cell r="D4692">
            <v>16.79</v>
          </cell>
        </row>
        <row r="4693">
          <cell r="A4693" t="str">
            <v>92519</v>
          </cell>
          <cell r="B4693" t="str">
            <v>Montagem e desmontagem de fôrma de laje maciça com área média menor ou igual a 20 m², pé-direito duplo, em chapa de madeira compensada resinada, 8 utilizações. af_12/2015</v>
          </cell>
          <cell r="C4693" t="str">
            <v>m²</v>
          </cell>
          <cell r="D4693">
            <v>20.87</v>
          </cell>
        </row>
        <row r="4694">
          <cell r="A4694" t="str">
            <v>92520</v>
          </cell>
          <cell r="B4694" t="str">
            <v>Montagem e desmontagem de fôrma de laje maciça com área média maior que 20 m², pé-direito duplo, em chapa de madeira compensada resinada, 8 utilizações. af_12/2015</v>
          </cell>
          <cell r="C4694" t="str">
            <v>m²</v>
          </cell>
          <cell r="D4694">
            <v>20.010000000000002</v>
          </cell>
        </row>
        <row r="4695">
          <cell r="A4695" t="str">
            <v>92521</v>
          </cell>
          <cell r="B4695" t="str">
            <v>Montagem e desmontagem de fôrma de laje maciça com área média menor ou igual a 20 m², pé-direito simples, em chapa de madeira compensada resinada, 8 utilizações. af_12/2015</v>
          </cell>
          <cell r="C4695" t="str">
            <v>m²</v>
          </cell>
          <cell r="D4695">
            <v>14.92</v>
          </cell>
        </row>
        <row r="4696">
          <cell r="A4696" t="str">
            <v>92522</v>
          </cell>
          <cell r="B4696" t="str">
            <v>Montagem e desmontagem de fôrma de laje maciça com área média maior que 20 m², pé-direito simples, em chapa de madeira compensada resinada, 8 utilizações. af_12/2015</v>
          </cell>
          <cell r="C4696" t="str">
            <v>m²</v>
          </cell>
          <cell r="D4696">
            <v>14.12</v>
          </cell>
        </row>
        <row r="4697">
          <cell r="A4697" t="str">
            <v>92523</v>
          </cell>
          <cell r="B4697" t="str">
            <v>Montagem e desmontagem de fôrma de laje maciça com área média menor ou igual a 20 m², pé-direito duplo, em chapa de madeira compensada plastificada, 10 utilizações. af_12/2015</v>
          </cell>
          <cell r="C4697" t="str">
            <v>m²</v>
          </cell>
          <cell r="D4697">
            <v>19.47</v>
          </cell>
        </row>
        <row r="4698">
          <cell r="A4698" t="str">
            <v>92524</v>
          </cell>
          <cell r="B4698" t="str">
            <v>Montagem e desmontagem de fôrma de laje maciça com área média maior que 20 m², pé-direito duplo, em chapa de madeira compensada plastificada, 10 utilizações. af_12/2015</v>
          </cell>
          <cell r="C4698" t="str">
            <v>m²</v>
          </cell>
          <cell r="D4698">
            <v>18.66</v>
          </cell>
        </row>
        <row r="4699">
          <cell r="A4699" t="str">
            <v>92525</v>
          </cell>
          <cell r="B4699" t="str">
            <v>Montagem e desmontagem de fôrma de laje maciça com área média menor ou igual a 20 m², pé-direito simples, em chapa de madeira compensada plastificada, 10 utilizações. af_12/2015</v>
          </cell>
          <cell r="C4699" t="str">
            <v>m²</v>
          </cell>
          <cell r="D4699">
            <v>13.96</v>
          </cell>
        </row>
        <row r="4700">
          <cell r="A4700" t="str">
            <v>92526</v>
          </cell>
          <cell r="B4700" t="str">
            <v>Montagem e desmontagem de fôrma de laje maciça com área média maior que 20 m², pé-direito simples, em chapa de madeira compensada plastificada, 10 utilizações. af_12/2015</v>
          </cell>
          <cell r="C4700" t="str">
            <v>m²</v>
          </cell>
          <cell r="D4700">
            <v>13.19</v>
          </cell>
        </row>
        <row r="4701">
          <cell r="A4701" t="str">
            <v>92527</v>
          </cell>
          <cell r="B4701" t="str">
            <v>Montagem e desmontagem de fôrma de laje maciça com área média menor ou igual a 20 m², pé-direito duplo, em chapa de madeira compensada plastificada, 12 utilizações. af_12/2015</v>
          </cell>
          <cell r="C4701" t="str">
            <v>m²</v>
          </cell>
          <cell r="D4701">
            <v>17.97</v>
          </cell>
        </row>
        <row r="4702">
          <cell r="A4702" t="str">
            <v>92528</v>
          </cell>
          <cell r="B4702" t="str">
            <v>Montagem e desmontagem de fôrma de laje maciça com área média maior que 20 m², pé-direito duplo, em chapa de madeira compensada plastificada, 12 utilizações. af_12/2015</v>
          </cell>
          <cell r="C4702" t="str">
            <v>m²</v>
          </cell>
          <cell r="D4702">
            <v>17.18</v>
          </cell>
        </row>
        <row r="4703">
          <cell r="A4703" t="str">
            <v>92529</v>
          </cell>
          <cell r="B4703" t="str">
            <v>Montagem e desmontagem de fôrma de laje maciça com área média menor ou igual a 20 m², pé-direito simples, em chapa de madeira compensada plastificada, 12 utilizações. af_12/2015</v>
          </cell>
          <cell r="C4703" t="str">
            <v>m²</v>
          </cell>
          <cell r="D4703">
            <v>12.7</v>
          </cell>
        </row>
        <row r="4704">
          <cell r="A4704" t="str">
            <v>92530</v>
          </cell>
          <cell r="B4704" t="str">
            <v>Montagem e desmontagem de fôrma de laje maciça com área média maior que 20 m², pé-direito simples, em chapa de madeira compensada plastificada, 12 utilizações. af_12/2015</v>
          </cell>
          <cell r="C4704" t="str">
            <v>m²</v>
          </cell>
          <cell r="D4704">
            <v>11.95</v>
          </cell>
        </row>
        <row r="4705">
          <cell r="A4705" t="str">
            <v>92211</v>
          </cell>
          <cell r="B4705" t="str">
            <v>Tubo de concreto para redes coletoras de águas pluviais, diâmetro de 500 mm, junta rígida, instalado em local com baixo nível de interferências - fornecimento e assentamento. af_12/2015</v>
          </cell>
          <cell r="C4705" t="str">
            <v>m</v>
          </cell>
          <cell r="D4705">
            <v>125.91</v>
          </cell>
        </row>
        <row r="4706">
          <cell r="A4706" t="str">
            <v>92212</v>
          </cell>
          <cell r="B4706" t="str">
            <v>Tubo de concreto para redes coletoras de águas pluviais, diâmetro de 600 mm, junta rígida, instalado em local com baixo nível de interferências - fornecimento e assentamento. af_12/2015</v>
          </cell>
          <cell r="C4706" t="str">
            <v>m</v>
          </cell>
          <cell r="D4706">
            <v>161.13999999999999</v>
          </cell>
        </row>
        <row r="4707">
          <cell r="A4707" t="str">
            <v>92213</v>
          </cell>
          <cell r="B4707" t="str">
            <v>Tubo de concreto para redes coletoras de águas pluviais, diâmetro de 700 mm, junta rígida, instalado em local com baixo nível de interferências - fornecimento e assentamento. af_12/2015</v>
          </cell>
          <cell r="C4707" t="str">
            <v>m</v>
          </cell>
          <cell r="D4707">
            <v>224.27</v>
          </cell>
        </row>
        <row r="4708">
          <cell r="A4708" t="str">
            <v>92215</v>
          </cell>
          <cell r="B4708" t="str">
            <v>Tubo de concreto para redes coletoras de águas pluviais, diâmetro de 900 mm, junta rígida, instalado em local com baixo nível de interferências - fornecimento e assentamento. af_12/2015</v>
          </cell>
          <cell r="C4708" t="str">
            <v>m</v>
          </cell>
          <cell r="D4708">
            <v>295.57</v>
          </cell>
        </row>
        <row r="4709">
          <cell r="A4709" t="str">
            <v>92219</v>
          </cell>
          <cell r="B4709" t="str">
            <v>Tubo de concreto para redes coletoras de águas pluviais, diâmetro de 400 mm, junta rígida, instalado em local com alto nível de interferências - fornecimento e assentamento. af_12/2015</v>
          </cell>
          <cell r="C4709" t="str">
            <v>m</v>
          </cell>
          <cell r="D4709">
            <v>104.44</v>
          </cell>
        </row>
        <row r="4710">
          <cell r="A4710" t="str">
            <v>92220</v>
          </cell>
          <cell r="B4710" t="str">
            <v>Tubo de concreto para redes coletoras de águas pluviais, diâmetro de 500 mm, junta rígida, instalado em local com alto nível de interferências - fornecimento e assentamento. af_12/2015</v>
          </cell>
          <cell r="C4710" t="str">
            <v>m</v>
          </cell>
          <cell r="D4710">
            <v>133.9</v>
          </cell>
        </row>
        <row r="4711">
          <cell r="A4711" t="str">
            <v>92221</v>
          </cell>
          <cell r="B4711" t="str">
            <v>Tubo de concreto para redes coletoras de águas pluviais, diâmetro de 600 mm, junta rígida, instalado em local com alto nível de interferências - fornecimento e assentamento. af_12/2015</v>
          </cell>
          <cell r="C4711" t="str">
            <v>m</v>
          </cell>
          <cell r="D4711">
            <v>170.5</v>
          </cell>
        </row>
        <row r="4712">
          <cell r="A4712" t="str">
            <v>92222</v>
          </cell>
          <cell r="B4712" t="str">
            <v>Tubo de concreto para redes coletoras de águas pluviais, diâmetro de 700 mm, junta rígida, instalado em local com alto nível de interferências - fornecimento e assentamento. af_12/2015</v>
          </cell>
          <cell r="C4712" t="str">
            <v>m</v>
          </cell>
          <cell r="D4712">
            <v>235.15</v>
          </cell>
        </row>
        <row r="4713">
          <cell r="A4713" t="str">
            <v>92223</v>
          </cell>
          <cell r="B4713" t="str">
            <v>Tubo de concreto para redes coletoras de águas pluviais, diâmetro de 800 mm, junta rígida, instalado em local com alto nível de interferências - fornecimento e assentamento. af_12/2015</v>
          </cell>
          <cell r="C4713" t="str">
            <v>m</v>
          </cell>
          <cell r="D4713">
            <v>256.44</v>
          </cell>
        </row>
        <row r="4714">
          <cell r="A4714" t="str">
            <v>92224</v>
          </cell>
          <cell r="B4714" t="str">
            <v>Tubo de concreto para redes coletoras de águas pluviais, diâmetro de 900 mm, junta rígida, instalado em local com alto nível de interferências - fornecimento e assentamento. af_12/2015</v>
          </cell>
          <cell r="C4714" t="str">
            <v>m</v>
          </cell>
          <cell r="D4714">
            <v>309.07</v>
          </cell>
        </row>
        <row r="4715">
          <cell r="A4715" t="str">
            <v>92226</v>
          </cell>
          <cell r="B4715" t="str">
            <v>Tubo de concreto para redes coletoras de águas pluviais, diâmetro de 1000 mm, junta rígida, instalado em local com alto nível de interferências - fornecimento e assentamento. af_12/2015</v>
          </cell>
          <cell r="C4715" t="str">
            <v>m</v>
          </cell>
          <cell r="D4715">
            <v>345.94</v>
          </cell>
        </row>
        <row r="4716">
          <cell r="A4716" t="str">
            <v>92808</v>
          </cell>
          <cell r="B4716" t="str">
            <v>Assentamento de tubo de concreto para redes coletoras de águas pluviais, diâmetro de 300 mm, junta rígida, instalado em local com baixo nível de interferências (não inclui fornecimento). af_12/2015</v>
          </cell>
          <cell r="C4716" t="str">
            <v>m</v>
          </cell>
          <cell r="D4716">
            <v>26.13</v>
          </cell>
        </row>
        <row r="4717">
          <cell r="A4717" t="str">
            <v>92809</v>
          </cell>
          <cell r="B4717" t="str">
            <v>Assentamento de tubo de concreto para redes coletoras de águas pluviais, diâmetro de 400 mm, junta rígida, instalado em local com baixo nível de interferências (não inclui fornecimento). af_12/2015</v>
          </cell>
          <cell r="C4717" t="str">
            <v>m</v>
          </cell>
          <cell r="D4717">
            <v>33.49</v>
          </cell>
        </row>
        <row r="4718">
          <cell r="A4718" t="str">
            <v>92810</v>
          </cell>
          <cell r="B4718" t="str">
            <v>Assentamento de tubo de concreto para redes coletoras de águas pluviais, diâmetro de 500 mm, junta rígida, instalado em local com baixo nível de interferências (não inclui fornecimento). af_12/2015</v>
          </cell>
          <cell r="C4718" t="str">
            <v>m</v>
          </cell>
          <cell r="D4718">
            <v>40.729999999999997</v>
          </cell>
        </row>
        <row r="4719">
          <cell r="A4719" t="str">
            <v>92811</v>
          </cell>
          <cell r="B4719" t="str">
            <v>Assentamento de tubo de concreto para redes coletoras de águas pluviais, diâmetro de 600 mm, junta rígida, instalado em local com baixo nível de interferências (não inclui fornecimento). af_12/2015</v>
          </cell>
          <cell r="C4719" t="str">
            <v>m</v>
          </cell>
          <cell r="D4719">
            <v>48.46</v>
          </cell>
        </row>
        <row r="4720">
          <cell r="A4720" t="str">
            <v>92812</v>
          </cell>
          <cell r="B4720" t="str">
            <v>Assentamento de tubo de concreto para redes coletoras de águas pluviais, diâmetro de 700 mm, junta rígida, instalado em local com baixo nível de interferências (não inclui fornecimento). af_12/2015</v>
          </cell>
          <cell r="C4720" t="str">
            <v>m</v>
          </cell>
          <cell r="D4720">
            <v>56.07</v>
          </cell>
        </row>
        <row r="4721">
          <cell r="A4721" t="str">
            <v>92813</v>
          </cell>
          <cell r="B4721" t="str">
            <v>Assentamento de tubo de concreto para redes coletoras de águas pluviais, diâmetro de 800 mm, junta rígida, instalado em local com baixo nível de interferências (não inclui fornecimento). af_12/2015</v>
          </cell>
          <cell r="C4721" t="str">
            <v>m</v>
          </cell>
          <cell r="D4721">
            <v>64.91</v>
          </cell>
        </row>
        <row r="4722">
          <cell r="A4722" t="str">
            <v>92814</v>
          </cell>
          <cell r="B4722" t="str">
            <v>Assentamento de tubo de concreto para redes coletoras de águas pluviais, diâmetro de 900 mm, junta rígida, instalado em local com baixo nível de interferências (não inclui fornecimento). af_12/2015</v>
          </cell>
          <cell r="C4722" t="str">
            <v>m</v>
          </cell>
          <cell r="D4722">
            <v>74.13</v>
          </cell>
        </row>
        <row r="4723">
          <cell r="A4723" t="str">
            <v>92815</v>
          </cell>
          <cell r="B4723" t="str">
            <v>Assentamento de tubo de concreto para redes coletoras de águas pluviais, diâmetro de 1000 mm, junta rígida, instalado em local com baixo nível de interferências (não inclui fornecimento). af_12/2015</v>
          </cell>
          <cell r="C4723" t="str">
            <v>m</v>
          </cell>
          <cell r="D4723">
            <v>84.62</v>
          </cell>
        </row>
        <row r="4724">
          <cell r="A4724" t="str">
            <v>92817</v>
          </cell>
          <cell r="B4724" t="str">
            <v>Assentamento de tubo de concreto para redes coletoras de águas pluviais, diâmetro de 1200 mm, junta rígida, instalado em local com baixo nível de interferências (não inclui fornecimento). af_12/2015</v>
          </cell>
          <cell r="C4724" t="str">
            <v>m</v>
          </cell>
          <cell r="D4724">
            <v>105.89</v>
          </cell>
        </row>
        <row r="4725">
          <cell r="A4725" t="str">
            <v>92818</v>
          </cell>
          <cell r="B4725" t="str">
            <v>Tubo de concreto para redes coletoras de águas pluviais, diâmetro de 1500 mm, junta rígida, instalado em local com baixo nível de interferências - fornecimento e assentamento. af_12/2015</v>
          </cell>
          <cell r="C4725" t="str">
            <v>m</v>
          </cell>
          <cell r="D4725">
            <v>661.49</v>
          </cell>
        </row>
        <row r="4726">
          <cell r="A4726" t="str">
            <v>92819</v>
          </cell>
          <cell r="B4726" t="str">
            <v>Assentamento de tubo de concreto para redes coletoras de águas pluviais, diâmetro de 1500 mm, junta rígida, instalado em local com baixo nível de interferências (não inclui fornecimento). af_12/2015</v>
          </cell>
          <cell r="C4726" t="str">
            <v>m</v>
          </cell>
          <cell r="D4726">
            <v>142.53</v>
          </cell>
        </row>
        <row r="4727">
          <cell r="A4727" t="str">
            <v>92820</v>
          </cell>
          <cell r="B4727" t="str">
            <v>Assentamento de tubo de concreto para redes coletoras de águas pluviais, diâmetro de 300 mm, junta rígida, instalado em local com alto nível de interferências (não inclui fornecimento). af_12/2015</v>
          </cell>
          <cell r="C4727" t="str">
            <v>m</v>
          </cell>
          <cell r="D4727">
            <v>31.16</v>
          </cell>
        </row>
        <row r="4728">
          <cell r="A4728" t="str">
            <v>92821</v>
          </cell>
          <cell r="B4728" t="str">
            <v>Assentamento de tubo de concreto para redes coletoras de águas pluviais, diâmetro de 400 mm, junta rígida, instalado em local com alto nível de interferências (não inclui fornecimento). af_12/2015</v>
          </cell>
          <cell r="C4728" t="str">
            <v>m</v>
          </cell>
          <cell r="D4728">
            <v>39.93</v>
          </cell>
        </row>
        <row r="4729">
          <cell r="A4729" t="str">
            <v>92822</v>
          </cell>
          <cell r="B4729" t="str">
            <v>Assentamento de tubo de concreto para redes coletoras de águas pluviais, diâmetro de 500 mm, junta rígida, instalado em local com alto nível de interferências (não inclui fornecimento). af_12/2015</v>
          </cell>
          <cell r="C4729" t="str">
            <v>m</v>
          </cell>
          <cell r="D4729">
            <v>48.72</v>
          </cell>
        </row>
        <row r="4730">
          <cell r="A4730" t="str">
            <v>92531</v>
          </cell>
          <cell r="B4730" t="str">
            <v>Montagem e desmontagem de fôrma de laje maciça com área média menor ou igual a 20 m², pé-direito duplo, em chapa de madeira compensada plastificada, 14 utilizações. af_12/2015</v>
          </cell>
          <cell r="C4730" t="str">
            <v>m²</v>
          </cell>
          <cell r="D4730">
            <v>16.89</v>
          </cell>
        </row>
        <row r="4731">
          <cell r="A4731" t="str">
            <v>92532</v>
          </cell>
          <cell r="B4731" t="str">
            <v>Montagem e desmontagem de fôrma de laje maciça com área média maior que 20 m², pé-direito duplo, em chapa de madeira compensada plastificada, 14 utilizações. af_12/2015</v>
          </cell>
          <cell r="C4731" t="str">
            <v>m²</v>
          </cell>
          <cell r="D4731">
            <v>16.12</v>
          </cell>
        </row>
        <row r="4732">
          <cell r="A4732" t="str">
            <v>92533</v>
          </cell>
          <cell r="B4732" t="str">
            <v>Montagem e desmontagem de fôrma de laje maciça com área média menor ou igual a 20 m², pé-direito simples, em chapa de madeira compensada plastificada, 14 utilizações. af_12/2015</v>
          </cell>
          <cell r="C4732" t="str">
            <v>m²</v>
          </cell>
          <cell r="D4732">
            <v>11.83</v>
          </cell>
        </row>
        <row r="4733">
          <cell r="A4733" t="str">
            <v>92534</v>
          </cell>
          <cell r="B4733" t="str">
            <v>Montagem e desmontagem de fôrma de laje maciça com área média maior que 20 m², pé-direito simples, em chapa de madeira compensada plastificada, 14 utilizações. af_12/2015</v>
          </cell>
          <cell r="C4733" t="str">
            <v>m²</v>
          </cell>
          <cell r="D4733">
            <v>11.12</v>
          </cell>
        </row>
        <row r="4734">
          <cell r="A4734" t="str">
            <v>92535</v>
          </cell>
          <cell r="B4734" t="str">
            <v>Montagem e desmontagem de fôrma de laje maciça com área média menor ou igual a 20 m², pé-direito duplo, em chapa de madeira compensada plastificada, 18 utilizações. af_12/2015</v>
          </cell>
          <cell r="C4734" t="str">
            <v>m²</v>
          </cell>
          <cell r="D4734">
            <v>15.19</v>
          </cell>
        </row>
        <row r="4735">
          <cell r="A4735" t="str">
            <v>92536</v>
          </cell>
          <cell r="B4735" t="str">
            <v>Montagem e desmontagem de fôrma de laje maciça com área média maior que 20 m², pé-direito duplo, em chapa de madeira compensada plastificada, 18 utilizações. af_12/2015</v>
          </cell>
          <cell r="C4735" t="str">
            <v>m²</v>
          </cell>
          <cell r="D4735">
            <v>14.44</v>
          </cell>
        </row>
        <row r="4736">
          <cell r="A4736" t="str">
            <v>92537</v>
          </cell>
          <cell r="B4736" t="str">
            <v>Montagem e desmontagem de fôrma de laje maciça com área média menor ou igual a 20 m², pé-direito simples, em chapa de madeira compensada plastificada, 18 utilizações. af_12/2015</v>
          </cell>
          <cell r="C4736" t="str">
            <v>m²</v>
          </cell>
          <cell r="D4736">
            <v>10.36</v>
          </cell>
        </row>
        <row r="4737">
          <cell r="A4737" t="str">
            <v>92538</v>
          </cell>
          <cell r="B4737" t="str">
            <v>Montagem e desmontagem de fôrma de laje maciça com área média maior que 20 m², pé-direito simples, em chapa de madeira compensada plastificada, 18 utilizações. af_12/2015</v>
          </cell>
          <cell r="C4737" t="str">
            <v>m²</v>
          </cell>
          <cell r="D4737">
            <v>9.67</v>
          </cell>
        </row>
        <row r="4738">
          <cell r="A4738" t="str">
            <v>92718</v>
          </cell>
          <cell r="B4738" t="str">
            <v>Concretagem de pilares, fck = 25 mpa, com uso de baldes em edificação com seção média de pilares menor ou igual a 0,25 m² - lançamento, adensamento e acabamento. af_12/2015</v>
          </cell>
          <cell r="C4738" t="str">
            <v>m³</v>
          </cell>
          <cell r="D4738">
            <v>403.92</v>
          </cell>
        </row>
        <row r="4739">
          <cell r="A4739" t="str">
            <v>92719</v>
          </cell>
          <cell r="B4739" t="str">
            <v>Concretagem de pilares, fck = 25 mpa, com uso de grua em edificação com seção média de pilares menor ou igual a 0,25 m² - lançamento, adensamento e acabamento. af_12/2015</v>
          </cell>
          <cell r="C4739" t="str">
            <v>m³</v>
          </cell>
          <cell r="D4739">
            <v>308.26</v>
          </cell>
        </row>
        <row r="4740">
          <cell r="A4740" t="str">
            <v>92720</v>
          </cell>
          <cell r="B4740" t="str">
            <v>Concretagem de pilares, fck = 25 mpa, com uso de bomba em edificação com seção média de pilares menor ou igual a 0,25 m² - lançamento, adensamento e acabamento. af_12/2015</v>
          </cell>
          <cell r="C4740" t="str">
            <v>m³</v>
          </cell>
          <cell r="D4740">
            <v>352.93</v>
          </cell>
        </row>
        <row r="4741">
          <cell r="A4741" t="str">
            <v>92721</v>
          </cell>
          <cell r="B4741" t="str">
            <v>Concretagem de pilares, fck = 25 mpa, com uso de grua em edificação com seção média de pilares maior que 0,25 m² - lançamento, adensamento e acabamento. af_12/2015</v>
          </cell>
          <cell r="C4741" t="str">
            <v>m³</v>
          </cell>
          <cell r="D4741">
            <v>302.41000000000003</v>
          </cell>
        </row>
        <row r="4742">
          <cell r="A4742" t="str">
            <v>92722</v>
          </cell>
          <cell r="B4742" t="str">
            <v>Concretagem de pilares, fck = 25 mpa, com uso de bomba em edificação com seção média de pilares maior que 0,25 m² - lançamento, adensamento e acabamento. af_12/2015</v>
          </cell>
          <cell r="C4742" t="str">
            <v>m³</v>
          </cell>
          <cell r="D4742">
            <v>350.5</v>
          </cell>
        </row>
        <row r="4743">
          <cell r="A4743" t="str">
            <v>92723</v>
          </cell>
          <cell r="B4743" t="str">
            <v>Concretagem de vigas e lajes, fck=20 mpa, para lajes premoldadas com uso de bomba em edificação com área média de lajes menor ou igual a 20 m² - lançamento, adensamento e acabamento. af_12/2015</v>
          </cell>
          <cell r="C4743" t="str">
            <v>m³</v>
          </cell>
          <cell r="D4743">
            <v>339.71</v>
          </cell>
        </row>
        <row r="4744">
          <cell r="A4744" t="str">
            <v>92724</v>
          </cell>
          <cell r="B4744" t="str">
            <v>Concretagem de vigas e lajes, fck=20 mpa, para lajes premoldadas com uso de bomba em edificação com área média de lajes maior que 20 m² - lançamento, adensamento e acabamento. af_12/2015</v>
          </cell>
          <cell r="C4744" t="str">
            <v>m³</v>
          </cell>
          <cell r="D4744">
            <v>337.6</v>
          </cell>
        </row>
        <row r="4745">
          <cell r="A4745" t="str">
            <v>92725</v>
          </cell>
          <cell r="B4745" t="str">
            <v>Concretagem de vigas e lajes, fck=20 mpa, para lajes maciças ou nervuradas com uso de bomba em edificação com área média de lajes menor ou igual a 20 m² - lançamento, adensamento e acabamento. af_12/2015</v>
          </cell>
          <cell r="C4745" t="str">
            <v>m³</v>
          </cell>
          <cell r="D4745">
            <v>336.71</v>
          </cell>
        </row>
        <row r="4746">
          <cell r="A4746" t="str">
            <v>92726</v>
          </cell>
          <cell r="B4746" t="str">
            <v>Concretagem de vigas e lajes, fck=20 mpa, para lajes maciças ou nervuradas com uso de bomba em edificação com área média de lajes maior que 20 m² - lançamento, adensamento e acabamento. af_12/2015</v>
          </cell>
          <cell r="C4746" t="str">
            <v>m³</v>
          </cell>
          <cell r="D4746">
            <v>335.21</v>
          </cell>
        </row>
        <row r="4747">
          <cell r="A4747" t="str">
            <v>92727</v>
          </cell>
          <cell r="B4747" t="str">
            <v>Concretagem de vigas e lajes, fck=20 mpa, para lajes premoldadas com jericas em elevador de cabo em edificação de multipavimentos até 16 andares, com área média de lajes menor ou igual a 20 m² - lançamento, adensamento e acabamento. af_12/2015</v>
          </cell>
          <cell r="C4747" t="str">
            <v>m³</v>
          </cell>
          <cell r="D4747">
            <v>357.46</v>
          </cell>
        </row>
        <row r="4748">
          <cell r="A4748" t="str">
            <v>92728</v>
          </cell>
          <cell r="B4748" t="str">
            <v>Concretagem de vigas e lajes, fck=20 mpa, para lajes premoldadas com jericas em elevador de cabo em edificação de multipavimentos até 16 andares, com área média de lajes maior que 20 m² - lançamento, adensamento e acabamento. af_12/2015</v>
          </cell>
          <cell r="C4748" t="str">
            <v>m³</v>
          </cell>
          <cell r="D4748">
            <v>342.32</v>
          </cell>
        </row>
        <row r="4749">
          <cell r="A4749" t="str">
            <v>92729</v>
          </cell>
          <cell r="B4749" t="str">
            <v>Concretagem de vigas e lajes, fck=20 mpa, para lajes maciças ou nervuradas com jericas em elevador de cabo em edificação de multipavimentos até 16 andares, com área média de lajes menor ou igual a 20 m² - lançamento, adensamento e acabamento. af_12/2015</v>
          </cell>
          <cell r="C4749" t="str">
            <v>m³</v>
          </cell>
          <cell r="D4749">
            <v>335.9</v>
          </cell>
        </row>
        <row r="4750">
          <cell r="A4750" t="str">
            <v>92730</v>
          </cell>
          <cell r="B4750" t="str">
            <v>Concretagem de vigas e lajes, fck=20 mpa, para lajes maciças ou nervuradas com jericas em elevador de cabo em edificação de multipavimentos até 16 andares, com área média de lajes maior que 20 m² - lançamento, adensamento e acabamento. af_12/2015</v>
          </cell>
          <cell r="C4750" t="str">
            <v>m³</v>
          </cell>
          <cell r="D4750">
            <v>325.20999999999998</v>
          </cell>
        </row>
        <row r="4751">
          <cell r="A4751" t="str">
            <v>92731</v>
          </cell>
          <cell r="B4751" t="str">
            <v>Concretagem de vigas e lajes, fck=20 mpa, para lajes premoldadas com jericas em cremalheira em edificação de multipavimentos até 16 andares, com área média de lajes menor ou igual a 20 m² - lançamento, adensamento e acabamento. af_12/2015</v>
          </cell>
          <cell r="C4751" t="str">
            <v>m³</v>
          </cell>
          <cell r="D4751">
            <v>337.57</v>
          </cell>
        </row>
        <row r="4752">
          <cell r="A4752" t="str">
            <v>92732</v>
          </cell>
          <cell r="B4752" t="str">
            <v>Concretagem de vigas e lajes, fck=20 mpa, para lajes premoldadas com jericas em cremalheira em edificação de multipavimentos até 16 andares, com área média de lajes maior que 20 m² - lançamento, adensamento e acabamento. af_12/2015</v>
          </cell>
          <cell r="C4752" t="str">
            <v>m³</v>
          </cell>
          <cell r="D4752">
            <v>327.19</v>
          </cell>
        </row>
        <row r="4753">
          <cell r="A4753" t="str">
            <v>92733</v>
          </cell>
          <cell r="B4753" t="str">
            <v>Concretagem de vigas e lajes, fck=20 mpa, para lajes maciças ou nervuradas com jericas em cremalheira em edificação de multipavimentos até 16 andares, com área média de lajes menor ou igual a 20 m² - lançamento, adensamento e acabamento. af_12/2015</v>
          </cell>
          <cell r="C4753" t="str">
            <v>m³</v>
          </cell>
          <cell r="D4753">
            <v>322.77999999999997</v>
          </cell>
        </row>
        <row r="4754">
          <cell r="A4754" t="str">
            <v>92734</v>
          </cell>
          <cell r="B4754" t="str">
            <v>Concretagem de vigas e lajes, fck=20 mpa, para lajes maciças ou nervuradas com jericas em cremalheira em edificação de multipavimentos até 16 andares, com área média de lajes maior que 20 m² - lançamento, adensamento e acabamento. af_12/2015</v>
          </cell>
          <cell r="C4754" t="str">
            <v>m³</v>
          </cell>
          <cell r="D4754">
            <v>315.45999999999998</v>
          </cell>
        </row>
        <row r="4755">
          <cell r="A4755" t="str">
            <v>92735</v>
          </cell>
          <cell r="B4755" t="str">
            <v>Concretagem de vigas e lajes, fck=20 mpa, para lajes premoldadas com grua de caçamba de 350 l em edificação de multipavimentos até 16 andares, com área média de lajes menor ou igual a 20 m² - lançamento, adensamento e acabamento. af_12/2015</v>
          </cell>
          <cell r="C4755" t="str">
            <v>m³</v>
          </cell>
          <cell r="D4755">
            <v>319.33999999999997</v>
          </cell>
        </row>
        <row r="4756">
          <cell r="A4756" t="str">
            <v>92736</v>
          </cell>
          <cell r="B4756" t="str">
            <v>Concretagem de vigas e lajes, fck=20 mpa, para lajes premoldadas com grua de caçamba de 350 l em edificação de multipavimentos até 16 andares, com área média de lajes maior que 20 m² - lançamento, adensamento e acabamento. af_12/2015</v>
          </cell>
          <cell r="C4756" t="str">
            <v>m³</v>
          </cell>
          <cell r="D4756">
            <v>311.49</v>
          </cell>
        </row>
        <row r="4757">
          <cell r="A4757" t="str">
            <v>92739</v>
          </cell>
          <cell r="B4757" t="str">
            <v>Concretagem de vigas e lajes, fck=20 mpa, para lajes maciças ou nervuradas com grua de caçamba de 500 l em edificação de multipavimentos até 16 andares, com área média de lajes menor ou igual a 20 m² - lançamento, adensamento e acabamento. af_12/2015</v>
          </cell>
          <cell r="C4757" t="str">
            <v>m³</v>
          </cell>
          <cell r="D4757">
            <v>300.10000000000002</v>
          </cell>
        </row>
        <row r="4758">
          <cell r="A4758" t="str">
            <v>92740</v>
          </cell>
          <cell r="B4758" t="str">
            <v>Concretagem de vigas e lajes, fck=20 mpa, para lajes maciças ou nervuradas com grua de caçamba de 500 l em edificação de multipavimentos até 16 andares, com área média de lajes maior que 20 m² - lançamento, adensamento e acabamento. af_12/2015</v>
          </cell>
          <cell r="C4758" t="str">
            <v>m³</v>
          </cell>
          <cell r="D4758">
            <v>296.20999999999998</v>
          </cell>
        </row>
        <row r="4759">
          <cell r="A4759" t="str">
            <v>92741</v>
          </cell>
          <cell r="B4759" t="str">
            <v>Concretagem de vigas e lajes, fck=20 mpa, para qualquer tipo de laje com baldes em edificação térrea, com área média de lajes menor ou igual a 20 m² - lançamento, adensamento e acabamento. af_12/2015</v>
          </cell>
          <cell r="C4759" t="str">
            <v>m³</v>
          </cell>
          <cell r="D4759">
            <v>440.33</v>
          </cell>
        </row>
        <row r="4760">
          <cell r="A4760" t="str">
            <v>92824</v>
          </cell>
          <cell r="B4760" t="str">
            <v>Assentamento de tubo de concreto para redes coletoras de águas pluviais, diâmetro de 600 mm, junta rígida, instalado em local com alto nível de interferências (não inclui fornecimento). af_12/2015</v>
          </cell>
          <cell r="C4760" t="str">
            <v>m</v>
          </cell>
          <cell r="D4760">
            <v>57.82</v>
          </cell>
        </row>
        <row r="4761">
          <cell r="A4761" t="str">
            <v>92825</v>
          </cell>
          <cell r="B4761" t="str">
            <v>Assentamento de tubo de concreto para redes coletoras de águas pluviais, diâmetro de 700 mm, junta rígida, instalado em local com alto nível de interferências (não inclui fornecimento). af_12/2015</v>
          </cell>
          <cell r="C4761" t="str">
            <v>m</v>
          </cell>
          <cell r="D4761">
            <v>66.959999999999994</v>
          </cell>
        </row>
        <row r="4762">
          <cell r="A4762" t="str">
            <v>92826</v>
          </cell>
          <cell r="B4762" t="str">
            <v>Assentamento de tubo de concreto para redes coletoras de águas pluviais, diâmetro de 800 mm, junta rígida, instalado em local com alto nível de interferências (não inclui fornecimento). af_12/2015</v>
          </cell>
          <cell r="C4762" t="str">
            <v>m</v>
          </cell>
          <cell r="D4762">
            <v>77.08</v>
          </cell>
        </row>
        <row r="4763">
          <cell r="A4763" t="str">
            <v>92827</v>
          </cell>
          <cell r="B4763" t="str">
            <v>Assentamento de tubo de concreto para redes coletoras de águas pluviais, diâmetro de 900 mm, junta rígida, instalado em local com alto nível de interferências (não inclui fornecimento). af_12/2015</v>
          </cell>
          <cell r="C4763" t="str">
            <v>m</v>
          </cell>
          <cell r="D4763">
            <v>87.64</v>
          </cell>
        </row>
        <row r="4764">
          <cell r="A4764" t="str">
            <v>92828</v>
          </cell>
          <cell r="B4764" t="str">
            <v>Assentamento de tubo de concreto para redes coletoras de águas pluviais, diâmetro de 1000 mm, junta rígida, instalado em local com alto nível de interferências (não inclui fornecimento). af_12/2015</v>
          </cell>
          <cell r="C4764" t="str">
            <v>m</v>
          </cell>
          <cell r="D4764">
            <v>99.75</v>
          </cell>
        </row>
        <row r="4765">
          <cell r="A4765" t="str">
            <v>92829</v>
          </cell>
          <cell r="B4765" t="str">
            <v>Tubo de concreto para redes coletoras de águas pluviais, diâmetro de 1200 mm, junta rígida, instalado em local com alto nível de interferências - fornecimento e assentamento. af_12/2015</v>
          </cell>
          <cell r="C4765" t="str">
            <v>m</v>
          </cell>
          <cell r="D4765">
            <v>472.64</v>
          </cell>
        </row>
        <row r="4766">
          <cell r="A4766" t="str">
            <v>92830</v>
          </cell>
          <cell r="B4766" t="str">
            <v>Assentamento de tubo de concreto para redes coletoras de águas pluviais, diâmetro de 1200 mm, junta rígida, instalado em local com alto nível de interferências (não inclui fornecimento). af_12/2015</v>
          </cell>
          <cell r="C4766" t="str">
            <v>m</v>
          </cell>
          <cell r="D4766">
            <v>123.74</v>
          </cell>
        </row>
        <row r="4767">
          <cell r="A4767" t="str">
            <v>92831</v>
          </cell>
          <cell r="B4767" t="str">
            <v>Tubo de concreto para redes coletoras de águas pluviais, diâmetro de 1500 mm, junta rígida, instalado em local com alto nível de interferências - fornecimento e assentamento. af_12/2015</v>
          </cell>
          <cell r="C4767" t="str">
            <v>m</v>
          </cell>
          <cell r="D4767">
            <v>683.44</v>
          </cell>
        </row>
        <row r="4768">
          <cell r="A4768" t="str">
            <v>92832</v>
          </cell>
          <cell r="B4768" t="str">
            <v>Assentamento de tubo de concreto para redes coletoras de águas pluviais, diâmetro de 1500 mm, junta rígida, instalado em local com alto nível de interferências (não inclui fornecimento). af_12/2015</v>
          </cell>
          <cell r="C4768" t="str">
            <v>m</v>
          </cell>
          <cell r="D4768">
            <v>164.48</v>
          </cell>
        </row>
        <row r="4769">
          <cell r="A4769" t="str">
            <v>92834</v>
          </cell>
          <cell r="B4769" t="str">
            <v>Assentamento de tubo de concreto para redes coletoras de esgoto sanitário, diâmetro de 300 mm, junta elástica, instalado em local com baixo nível de interferências (não inclui fornecimento). af_12/2015</v>
          </cell>
          <cell r="C4769" t="str">
            <v>m</v>
          </cell>
          <cell r="D4769">
            <v>5.81</v>
          </cell>
        </row>
        <row r="4770">
          <cell r="A4770" t="str">
            <v>92835</v>
          </cell>
          <cell r="B4770" t="str">
            <v>Tubo de concreto para redes coletoras de esgoto sanitário, diâmetro de 400 mm, junta elástica, instalado em local com baixo nível de interferências - fornecimento e assentamento. af_12/2015</v>
          </cell>
          <cell r="C4770" t="str">
            <v>m</v>
          </cell>
          <cell r="D4770">
            <v>144.63</v>
          </cell>
        </row>
        <row r="4771">
          <cell r="A4771" t="str">
            <v>92836</v>
          </cell>
          <cell r="B4771" t="str">
            <v>Assentamento de tubo de concreto para redes coletoras de esgoto sanitário, diâmetro de 400 mm, junta elástica, instalado em local com baixo nível de interferências (não inclui fornecimento). af_12/2015</v>
          </cell>
          <cell r="C4771" t="str">
            <v>m</v>
          </cell>
          <cell r="D4771">
            <v>7.43</v>
          </cell>
        </row>
        <row r="4772">
          <cell r="A4772" t="str">
            <v>92838</v>
          </cell>
          <cell r="B4772" t="str">
            <v>Assentamento de tubo de concreto para redes coletoras de esgoto sanitário, diâmetro de 500 mm, junta elástica, instalado em local com baixo nível de interferências (não inclui fornecimento). af_12/2015</v>
          </cell>
          <cell r="C4772" t="str">
            <v>m</v>
          </cell>
          <cell r="D4772">
            <v>8.9</v>
          </cell>
        </row>
        <row r="4773">
          <cell r="A4773" t="str">
            <v>92840</v>
          </cell>
          <cell r="B4773" t="str">
            <v>Assentamento de tubo de concreto para redes coletoras de esgoto sanitário, diâmetro de 600 mm, junta elástica, instalado em local com baixo nível de interferências (não inclui fornecimento). af_12/2015</v>
          </cell>
          <cell r="C4773" t="str">
            <v>m</v>
          </cell>
          <cell r="D4773">
            <v>10.55</v>
          </cell>
        </row>
        <row r="4774">
          <cell r="A4774" t="str">
            <v>92842</v>
          </cell>
          <cell r="B4774" t="str">
            <v>Assentamento de tubo de concreto para redes coletoras de esgoto sanitário, diâmetro de 700 mm, junta elástica, instalado em local com baixo nível de interferências (não inclui fornecimento). af_12/2015</v>
          </cell>
          <cell r="C4774" t="str">
            <v>m</v>
          </cell>
          <cell r="D4774">
            <v>12.04</v>
          </cell>
        </row>
        <row r="4775">
          <cell r="A4775" t="str">
            <v>92844</v>
          </cell>
          <cell r="B4775" t="str">
            <v>Assentamento de tubo de concreto para redes coletoras de esgoto sanitário, diâmetro de 800 mm, junta elástica, instalado em local com baixo nível de interferências (não inclui fornecimento). af_12/2015</v>
          </cell>
          <cell r="C4775" t="str">
            <v>m</v>
          </cell>
          <cell r="D4775">
            <v>13.69</v>
          </cell>
        </row>
        <row r="4776">
          <cell r="A4776" t="str">
            <v>92846</v>
          </cell>
          <cell r="B4776" t="str">
            <v>Assentamento de tubo de concreto para redes coletoras de esgoto sanitário, diâmetro de 900 mm, junta elástica, instalado em local com baixo nível de interferências (não inclui fornecimento). af_12/2015</v>
          </cell>
          <cell r="C4776" t="str">
            <v>m</v>
          </cell>
          <cell r="D4776">
            <v>15.17</v>
          </cell>
        </row>
        <row r="4777">
          <cell r="A4777" t="str">
            <v>92848</v>
          </cell>
          <cell r="B4777" t="str">
            <v>Assentamento de tubo de concreto para redes coletoras de esgoto sanitário, diâmetro de 1000 mm, junta elástica, instalado em local com baixo nível de interferências (não inclui fornecimento). af_12/2015</v>
          </cell>
          <cell r="C4777" t="str">
            <v>m</v>
          </cell>
          <cell r="D4777">
            <v>16.84</v>
          </cell>
        </row>
        <row r="4778">
          <cell r="A4778" t="str">
            <v>92850</v>
          </cell>
          <cell r="B4778" t="str">
            <v>Assentamento de tubo de concreto para redes coletoras de esgoto sanitário, diâmetro de 300 mm, junta elástica, instalado em local com alto nível de interferências (não inclui fornecimento). af_12/2015</v>
          </cell>
          <cell r="C4778" t="str">
            <v>m</v>
          </cell>
          <cell r="D4778">
            <v>10.99</v>
          </cell>
        </row>
        <row r="4779">
          <cell r="A4779" t="str">
            <v>92851</v>
          </cell>
          <cell r="B4779" t="str">
            <v>Tubo de concreto para redes coletoras de esgoto sanitário, diâmetro de 400 mm, junta elástica, instalado em local com alto nível de interferências - fornecimento e assentamento. af_12/2015</v>
          </cell>
          <cell r="C4779" t="str">
            <v>m</v>
          </cell>
          <cell r="D4779">
            <v>151.07</v>
          </cell>
        </row>
        <row r="4780">
          <cell r="A4780" t="str">
            <v>92852</v>
          </cell>
          <cell r="B4780" t="str">
            <v>Assentamento de tubo de concreto para redes coletoras de esgoto sanitário, diâmetro de 400 mm, junta elástica, instalado em local com alto nível de interferências (não inclui fornecimento). af_12/2015</v>
          </cell>
          <cell r="C4780" t="str">
            <v>m</v>
          </cell>
          <cell r="D4780">
            <v>13.87</v>
          </cell>
        </row>
        <row r="4781">
          <cell r="A4781" t="str">
            <v>92854</v>
          </cell>
          <cell r="B4781" t="str">
            <v>Assentamento de tubo de concreto para redes coletoras de esgoto sanitário, diâmetro de 500 mm, junta elástica, instalado em local com alto nível de interferências (não inclui fornecimento). af_12/2015</v>
          </cell>
          <cell r="C4781" t="str">
            <v>m</v>
          </cell>
          <cell r="D4781">
            <v>16.89</v>
          </cell>
        </row>
        <row r="4782">
          <cell r="A4782" t="str">
            <v>92856</v>
          </cell>
          <cell r="B4782" t="str">
            <v>Assentamento de tubo de concreto para redes coletoras de esgoto sanitário, diâmetro de 600 mm, junta elástica, instalado em local com alto nível de interferências (não inclui fornecimento). af_12/2015</v>
          </cell>
          <cell r="C4782" t="str">
            <v>m</v>
          </cell>
          <cell r="D4782">
            <v>19.91</v>
          </cell>
        </row>
        <row r="4783">
          <cell r="A4783" t="str">
            <v>92858</v>
          </cell>
          <cell r="B4783" t="str">
            <v>Assentamento de tubo de concreto para redes coletoras de esgoto sanitário, diâmetro de 700 mm, junta elástica, instalado em local com alto nível de interferências (não inclui fornecimento). af_12/2015</v>
          </cell>
          <cell r="C4783" t="str">
            <v>m</v>
          </cell>
          <cell r="D4783">
            <v>22.78</v>
          </cell>
        </row>
        <row r="4784">
          <cell r="A4784" t="str">
            <v>92860</v>
          </cell>
          <cell r="B4784" t="str">
            <v>Assentamento de tubo de concreto para redes coletoras de esgoto sanitário, diâmetro de 800 mm, junta elástica, instalado em local com alto nível de interferências (não inclui fornecimento). af_12/2015</v>
          </cell>
          <cell r="C4784" t="str">
            <v>m</v>
          </cell>
          <cell r="D4784">
            <v>25.86</v>
          </cell>
        </row>
        <row r="4785">
          <cell r="A4785" t="str">
            <v>92862</v>
          </cell>
          <cell r="B4785" t="str">
            <v>Assentamento de tubo de concreto para redes coletoras de esgoto sanitário, diâmetro de 900 mm, junta elástica, instalado em local com alto nível de interferências (não inclui fornecimento). af_12/2015</v>
          </cell>
          <cell r="C4785" t="str">
            <v>m</v>
          </cell>
          <cell r="D4785">
            <v>28.87</v>
          </cell>
        </row>
        <row r="4786">
          <cell r="A4786" t="str">
            <v>92864</v>
          </cell>
          <cell r="B4786" t="str">
            <v>Assentamento de tubo de concreto para redes coletoras de esgoto sanitário, diâmetro de 1000 mm, junta elástica, instalado em local com alto nível de interferências (não inclui fornecimento). af_12/2015</v>
          </cell>
          <cell r="C4786" t="str">
            <v>m</v>
          </cell>
          <cell r="D4786">
            <v>31.89</v>
          </cell>
        </row>
        <row r="4787">
          <cell r="A4787" t="str">
            <v>92235</v>
          </cell>
          <cell r="B4787" t="str">
            <v>Fechamento de construção temporária em chapa de madeira compensada e=10mm, com reaproveitamento de 2x.</v>
          </cell>
          <cell r="C4787" t="str">
            <v>m²</v>
          </cell>
          <cell r="D4787">
            <v>42.88</v>
          </cell>
        </row>
        <row r="4788">
          <cell r="A4788" t="str">
            <v>93181</v>
          </cell>
          <cell r="B4788" t="str">
            <v>Fechamento temporário em chapa de madeira compensada e=12mm, com reaproveitamento 1,5x</v>
          </cell>
          <cell r="C4788" t="str">
            <v>m²</v>
          </cell>
          <cell r="D4788">
            <v>43.83</v>
          </cell>
        </row>
        <row r="4789">
          <cell r="A4789" t="str">
            <v>93206</v>
          </cell>
          <cell r="B4789" t="str">
            <v>Execução de escritório em canteiro de obra em alvenaria. af_02/2016</v>
          </cell>
          <cell r="C4789" t="str">
            <v>m²</v>
          </cell>
          <cell r="D4789">
            <v>674.82</v>
          </cell>
        </row>
        <row r="4790">
          <cell r="A4790" t="str">
            <v>93207</v>
          </cell>
          <cell r="B4790" t="str">
            <v>Execução de escritório em canteiro de obra em chapa de madeira compensada. af_02/2016</v>
          </cell>
          <cell r="C4790" t="str">
            <v>m²</v>
          </cell>
          <cell r="D4790">
            <v>511.84</v>
          </cell>
        </row>
        <row r="4791">
          <cell r="A4791" t="str">
            <v>93208</v>
          </cell>
          <cell r="B4791" t="str">
            <v>Execução de almoxarifado em canteiro de obra em chapa de madeira compensada. af_02/2016</v>
          </cell>
          <cell r="C4791" t="str">
            <v>m²</v>
          </cell>
          <cell r="D4791">
            <v>391.58</v>
          </cell>
        </row>
        <row r="4792">
          <cell r="A4792" t="str">
            <v>93209</v>
          </cell>
          <cell r="B4792" t="str">
            <v>Execução de almoxarifado em canteiro de obra em alvenaria. af_02/2016</v>
          </cell>
          <cell r="C4792" t="str">
            <v>m²</v>
          </cell>
          <cell r="D4792">
            <v>539.15</v>
          </cell>
        </row>
        <row r="4793">
          <cell r="A4793" t="str">
            <v>93210</v>
          </cell>
          <cell r="B4793" t="str">
            <v>Execução de refeitório em canteiro de obra em chapa de madeira compensada. af_02/2016</v>
          </cell>
          <cell r="C4793" t="str">
            <v>m²</v>
          </cell>
          <cell r="D4793">
            <v>297.45</v>
          </cell>
        </row>
        <row r="4794">
          <cell r="A4794" t="str">
            <v>93211</v>
          </cell>
          <cell r="B4794" t="str">
            <v>Execução de refeitório em canteiro de obra em alvenaria. af_02/2016</v>
          </cell>
          <cell r="C4794" t="str">
            <v>m²</v>
          </cell>
          <cell r="D4794">
            <v>327.75</v>
          </cell>
        </row>
        <row r="4795">
          <cell r="A4795" t="str">
            <v>93212</v>
          </cell>
          <cell r="B4795" t="str">
            <v>Execução de sanitário e vestiário em canteiro de obra em chapa de madeira compensada. af_02/2016</v>
          </cell>
          <cell r="C4795" t="str">
            <v>m²</v>
          </cell>
          <cell r="D4795">
            <v>472.83</v>
          </cell>
        </row>
        <row r="4796">
          <cell r="A4796" t="str">
            <v>91281</v>
          </cell>
          <cell r="B4796" t="str">
            <v>Cortadora de piso com motor 4 tempos a gasolina, potência de 13 hp, com disco de corte diamantado segmentado para concreto, diâmetro de 350 mm, furo de 1 (14 x 1) - manutenção. af_08/2015</v>
          </cell>
          <cell r="C4796" t="str">
            <v>h</v>
          </cell>
          <cell r="D4796">
            <v>0.55000000000000004</v>
          </cell>
        </row>
        <row r="4797">
          <cell r="A4797" t="str">
            <v>91282</v>
          </cell>
          <cell r="B4797" t="str">
            <v>Cortadora de piso com motor 4 tempos a gasolina, potência de 13 hp, com disco de corte diamantado segmentado para concreto, diâmetro de 350 mm, furo de 1 (14 x 1) - materiais na operação. af_08/2015</v>
          </cell>
          <cell r="C4797" t="str">
            <v>h</v>
          </cell>
          <cell r="D4797">
            <v>10.38</v>
          </cell>
        </row>
        <row r="4798">
          <cell r="A4798" t="str">
            <v>91380</v>
          </cell>
          <cell r="B4798" t="str">
            <v>Caminhão basculante 10 m³, trucado cabine simples, peso bruto total 23.000 kg, carga útil máxima 15.935 kg, distância entre eixos 4,80 m, potência 230 cv inclusive caçamba metálica - depreciação. af_06/2014</v>
          </cell>
          <cell r="C4798" t="str">
            <v>h</v>
          </cell>
          <cell r="D4798">
            <v>15.11</v>
          </cell>
        </row>
        <row r="4799">
          <cell r="A4799" t="str">
            <v>92742</v>
          </cell>
          <cell r="B4799" t="str">
            <v>Concretagem de vigas e lajes, fck=20 mpa, para qualquer tipo de laje com baldes em edificação de multipavimentos até 04 andares, com área média de lajes menor ou igual a 20 m² - lançamento, adensamento e acabamento. af_12/2015</v>
          </cell>
          <cell r="C4799" t="str">
            <v>m³</v>
          </cell>
          <cell r="D4799">
            <v>591.71</v>
          </cell>
        </row>
        <row r="4800">
          <cell r="A4800" t="str">
            <v>92759</v>
          </cell>
          <cell r="B4800" t="str">
            <v>Armação de pilar ou viga de uma estrutura convencional de concreto armado em um edifício de múltiplos pavimentos utilizando aço ca-60 de 5.0 mm - montagem. af_12/2015</v>
          </cell>
          <cell r="C4800" t="str">
            <v>kg</v>
          </cell>
          <cell r="D4800">
            <v>9.9600000000000009</v>
          </cell>
        </row>
        <row r="4801">
          <cell r="A4801" t="str">
            <v>92760</v>
          </cell>
          <cell r="B4801" t="str">
            <v>Armação de pilar ou viga de uma estrutura convencional de concreto armado em um edifício de múltiplos pavimentos utilizando aço ca-50 de 6.3 mm - montagem. af_12/2015</v>
          </cell>
          <cell r="C4801" t="str">
            <v>kg</v>
          </cell>
          <cell r="D4801">
            <v>9.4</v>
          </cell>
        </row>
        <row r="4802">
          <cell r="A4802" t="str">
            <v>92762</v>
          </cell>
          <cell r="B4802" t="str">
            <v>Armação de pilar ou viga de uma estrutura convencional de concreto armado em um edifício de múltiplos pavimentos utilizando aço ca-50 de 10.0 mm - montagem. af_12/2015</v>
          </cell>
          <cell r="C4802" t="str">
            <v>kg</v>
          </cell>
          <cell r="D4802">
            <v>7.7</v>
          </cell>
        </row>
        <row r="4803">
          <cell r="A4803" t="str">
            <v>92763</v>
          </cell>
          <cell r="B4803" t="str">
            <v>Armação de pilar ou viga de uma estrutura convencional de concreto armado em um edifício de múltiplos pavimentos utilizando aço ca-50 de 12.5 mm - montagem. af_12/2015</v>
          </cell>
          <cell r="C4803" t="str">
            <v>kg</v>
          </cell>
          <cell r="D4803">
            <v>6.58</v>
          </cell>
        </row>
        <row r="4804">
          <cell r="A4804" t="str">
            <v>92764</v>
          </cell>
          <cell r="B4804" t="str">
            <v>Armação de pilar ou viga de uma estrutura convencional de concreto armado em um edifício de múltiplos pavimentos utilizando aço ca-50 de 16.0 mm - montagem. af_12/2015</v>
          </cell>
          <cell r="C4804" t="str">
            <v>kg</v>
          </cell>
          <cell r="D4804">
            <v>5.49</v>
          </cell>
        </row>
        <row r="4805">
          <cell r="A4805" t="str">
            <v>92765</v>
          </cell>
          <cell r="B4805" t="str">
            <v>Armação de pilar ou viga de uma estrutura convencional de concreto armado em um edifício de múltiplos pavimentos utilizando aço ca-50 de 20.0 mm - montagem. af_12/2015</v>
          </cell>
          <cell r="C4805" t="str">
            <v>kg</v>
          </cell>
          <cell r="D4805">
            <v>5.05</v>
          </cell>
        </row>
        <row r="4806">
          <cell r="A4806" t="str">
            <v>92766</v>
          </cell>
          <cell r="B4806" t="str">
            <v>Armação de pilar ou viga de uma estrutura convencional de concreto armado em um edifício de múltiplos pavimentos utilizando aço ca-50 de 25.0 mm - montagem. af_12/2015</v>
          </cell>
          <cell r="C4806" t="str">
            <v>kg</v>
          </cell>
          <cell r="D4806">
            <v>5.57</v>
          </cell>
        </row>
        <row r="4807">
          <cell r="A4807" t="str">
            <v>92767</v>
          </cell>
          <cell r="B4807" t="str">
            <v>Armação de laje de uma estrutura convencional de concreto armado em um edifício de múltiplos pavimentos utilizando aço ca-60 de 4.2 mm - montagem. af_12/2015_p</v>
          </cell>
          <cell r="C4807" t="str">
            <v>kg</v>
          </cell>
          <cell r="D4807">
            <v>8.67</v>
          </cell>
        </row>
        <row r="4808">
          <cell r="A4808" t="str">
            <v>92768</v>
          </cell>
          <cell r="B4808" t="str">
            <v>Armação de laje de uma estrutura convencional de concreto armado em um edifício de múltiplos pavimentos utilizando aço ca-60 de 5.0 mm - montagem. af_12/2015_p</v>
          </cell>
          <cell r="C4808" t="str">
            <v>kg</v>
          </cell>
          <cell r="D4808">
            <v>7.88</v>
          </cell>
        </row>
        <row r="4809">
          <cell r="A4809" t="str">
            <v>92769</v>
          </cell>
          <cell r="B4809" t="str">
            <v>Armação de laje de uma estrutura convencional de concreto armado em um edifício de múltiplos pavimentos utilizando aço ca-50 de 6.3 mm - montagem. af_12/2015_p</v>
          </cell>
          <cell r="C4809" t="str">
            <v>kg</v>
          </cell>
          <cell r="D4809">
            <v>7.29</v>
          </cell>
        </row>
        <row r="4810">
          <cell r="A4810" t="str">
            <v>92770</v>
          </cell>
          <cell r="B4810" t="str">
            <v>Armação de laje de uma estrutura convencional de concreto armado em um edifício de múltiplos pavimentos utilizando aço ca-50 de 8.0 mm - montagem. af_12/2015_p</v>
          </cell>
          <cell r="C4810" t="str">
            <v>kg</v>
          </cell>
          <cell r="D4810">
            <v>7.41</v>
          </cell>
        </row>
        <row r="4811">
          <cell r="A4811" t="str">
            <v>92771</v>
          </cell>
          <cell r="B4811" t="str">
            <v>Armação de laje de uma estrutura convencional de concreto armado em um edifício de múltiplos pavimentos utilizando aço ca-50 de 10.0 mm - montagem. af_12/2015_p</v>
          </cell>
          <cell r="C4811" t="str">
            <v>kg</v>
          </cell>
          <cell r="D4811">
            <v>6.05</v>
          </cell>
        </row>
        <row r="4812">
          <cell r="A4812" t="str">
            <v>92772</v>
          </cell>
          <cell r="B4812" t="str">
            <v>Armação de laje de uma estrutura convencional de concreto armado em um edifício de múltiplos pavimentos utilizando aço ca-50 de 12.5 mm - montagem. af_12/2015_p</v>
          </cell>
          <cell r="C4812" t="str">
            <v>kg</v>
          </cell>
          <cell r="D4812">
            <v>5.41</v>
          </cell>
        </row>
        <row r="4813">
          <cell r="A4813" t="str">
            <v>92773</v>
          </cell>
          <cell r="B4813" t="str">
            <v>Armação de laje de uma estrutura convencional de concreto armado em um edifício de múltiplos pavimentos utilizando aço ca-50 de 16.0 mm - montagem. af_12/2015_p</v>
          </cell>
          <cell r="C4813" t="str">
            <v>kg</v>
          </cell>
          <cell r="D4813">
            <v>5.21</v>
          </cell>
        </row>
        <row r="4814">
          <cell r="A4814" t="str">
            <v>92774</v>
          </cell>
          <cell r="B4814" t="str">
            <v>Armação de laje de uma estrutura convencional de concreto armado em um edifício de múltiplos pavimentos utilizando aço ca-50 de 20.0 mm - montagem. af_12/2015_p</v>
          </cell>
          <cell r="C4814" t="str">
            <v>kg</v>
          </cell>
          <cell r="D4814">
            <v>4.8600000000000003</v>
          </cell>
        </row>
        <row r="4815">
          <cell r="A4815" t="str">
            <v>92775</v>
          </cell>
          <cell r="B4815" t="str">
            <v>Armação de pilar ou viga de uma estrutura convencional de concreto armado em uma edifícação térrea ou sobrado utilizando aço ca-60 de 5.0 mm - montagem. af_12/2015</v>
          </cell>
          <cell r="C4815" t="str">
            <v>kg</v>
          </cell>
          <cell r="D4815">
            <v>11.55</v>
          </cell>
        </row>
        <row r="4816">
          <cell r="A4816" t="str">
            <v>92776</v>
          </cell>
          <cell r="B4816" t="str">
            <v>Armação de pilar ou viga de uma estrutura convencional de concreto armado em uma edifícação térrea ou sobrado utilizando aço ca-50 de 6.3 mm - montagem. af_12/2015</v>
          </cell>
          <cell r="C4816" t="str">
            <v>kg</v>
          </cell>
          <cell r="D4816">
            <v>10.61</v>
          </cell>
        </row>
        <row r="4817">
          <cell r="A4817" t="str">
            <v>92777</v>
          </cell>
          <cell r="B4817" t="str">
            <v>Armação de pilar ou viga de uma estrutura convencional de concreto armado em uma edifícação térrea ou sobrado utilizando aço ca-50 de 8.0 mm - montagem. af_12/2015</v>
          </cell>
          <cell r="C4817" t="str">
            <v>kg</v>
          </cell>
          <cell r="D4817">
            <v>10.27</v>
          </cell>
        </row>
        <row r="4818">
          <cell r="A4818" t="str">
            <v>92778</v>
          </cell>
          <cell r="B4818" t="str">
            <v>Armação de pilar ou viga de uma estrutura convencional de concreto armado em uma edifícação térrea ou sobrado utilizando aço ca-50 de 10.0 mm - montagem. af_12/2015</v>
          </cell>
          <cell r="C4818" t="str">
            <v>kg</v>
          </cell>
          <cell r="D4818">
            <v>8.3800000000000008</v>
          </cell>
        </row>
        <row r="4819">
          <cell r="A4819" t="str">
            <v>92779</v>
          </cell>
          <cell r="B4819" t="str">
            <v>Armação de pilar ou viga de uma estrutura convencional de concreto armado em uma edifícação térrea ou sobrado utilizando aço ca-50 de 12.5 mm - montagem. af_12/2015</v>
          </cell>
          <cell r="C4819" t="str">
            <v>kg</v>
          </cell>
          <cell r="D4819">
            <v>7.08</v>
          </cell>
        </row>
        <row r="4820">
          <cell r="A4820" t="str">
            <v>92780</v>
          </cell>
          <cell r="B4820" t="str">
            <v>Armação de pilar ou viga de uma estrutura convencional de concreto armado em uma edifícação térrea ou sobrado utilizando aço ca-50 de 16.0 mm - montagem. af_12/2015</v>
          </cell>
          <cell r="C4820" t="str">
            <v>kg</v>
          </cell>
          <cell r="D4820">
            <v>5.82</v>
          </cell>
        </row>
        <row r="4821">
          <cell r="A4821" t="str">
            <v>92781</v>
          </cell>
          <cell r="B4821" t="str">
            <v>Armação de pilar ou viga de uma estrutura convencional de concreto armado em uma edifícação térrea ou sobrado utilizando aço ca-50 de 20.0 mm - montagem. af_12/2015</v>
          </cell>
          <cell r="C4821" t="str">
            <v>kg</v>
          </cell>
          <cell r="D4821">
            <v>5.27</v>
          </cell>
        </row>
        <row r="4822">
          <cell r="A4822" t="str">
            <v>92782</v>
          </cell>
          <cell r="B4822" t="str">
            <v>Armação de pilar ou viga de uma estrutura convencional de concreto armado em uma edifícação térrea ou sobrado utilizando aço ca-50 de 25.0 mm - montagem. af_12/2015</v>
          </cell>
          <cell r="C4822" t="str">
            <v>kg</v>
          </cell>
          <cell r="D4822">
            <v>5.7</v>
          </cell>
        </row>
        <row r="4823">
          <cell r="A4823" t="str">
            <v>92783</v>
          </cell>
          <cell r="B4823" t="str">
            <v>Armação de laje de uma estrutura convencional de concreto armado em uma edifícação térrea ou sobrado utilizando aço ca-60 de 4.2 mm - montagem. af_12/2015_p</v>
          </cell>
          <cell r="C4823" t="str">
            <v>kg</v>
          </cell>
          <cell r="D4823">
            <v>10.01</v>
          </cell>
        </row>
        <row r="4824">
          <cell r="A4824" t="str">
            <v>92784</v>
          </cell>
          <cell r="B4824" t="str">
            <v>Armação de laje de uma estrutura convencional de concreto armado em uma edifícação térrea ou sobrado utilizando aço ca-60 de 5.0 mm - montagem. af_12/2015_p</v>
          </cell>
          <cell r="C4824" t="str">
            <v>kg</v>
          </cell>
          <cell r="D4824">
            <v>8.98</v>
          </cell>
        </row>
        <row r="4825">
          <cell r="A4825" t="str">
            <v>92785</v>
          </cell>
          <cell r="B4825" t="str">
            <v>Armação de laje de uma estrutura convencional de concreto armado em uma edifícação térrea ou sobrado utilizando aço ca-50 de 6.3 mm - montagem. af_12/2015_p</v>
          </cell>
          <cell r="C4825" t="str">
            <v>kg</v>
          </cell>
          <cell r="D4825">
            <v>8.1199999999999992</v>
          </cell>
        </row>
        <row r="4826">
          <cell r="A4826" t="str">
            <v>92786</v>
          </cell>
          <cell r="B4826" t="str">
            <v>Armação de laje de uma estrutura convencional de concreto armado em uma edifícação térrea ou sobrado utilizando aço ca-50 de 8.0 mm - montagem. af_12/2015_p</v>
          </cell>
          <cell r="C4826" t="str">
            <v>kg</v>
          </cell>
          <cell r="D4826">
            <v>8.01</v>
          </cell>
        </row>
        <row r="4827">
          <cell r="A4827" t="str">
            <v>92787</v>
          </cell>
          <cell r="B4827" t="str">
            <v>Armação de laje de uma estrutura convencional de concreto armado em uma edifícação térrea ou sobrado utilizando aço ca-50 de 10.0 mm - montagem. af_12/2015_p</v>
          </cell>
          <cell r="C4827" t="str">
            <v>kg</v>
          </cell>
          <cell r="D4827">
            <v>6.49</v>
          </cell>
        </row>
        <row r="4828">
          <cell r="A4828" t="str">
            <v>92788</v>
          </cell>
          <cell r="B4828" t="str">
            <v>Armação de laje de uma estrutura convencional de concreto armado em uma edifícação térrea ou sobrado utilizando aço ca-50 de 12.5 mm - montagem. af_12/2015_p</v>
          </cell>
          <cell r="C4828" t="str">
            <v>kg</v>
          </cell>
          <cell r="D4828">
            <v>5.73</v>
          </cell>
        </row>
        <row r="4829">
          <cell r="A4829" t="str">
            <v>92789</v>
          </cell>
          <cell r="B4829" t="str">
            <v>Armação de laje de uma estrutura convencional de concreto armado em uma edifícação térrea ou sobrado utilizando aço ca-50 de 16.0 mm - montagem. af_12/2015_p</v>
          </cell>
          <cell r="C4829" t="str">
            <v>kg</v>
          </cell>
          <cell r="D4829">
            <v>5.41</v>
          </cell>
        </row>
        <row r="4830">
          <cell r="A4830" t="str">
            <v>92790</v>
          </cell>
          <cell r="B4830" t="str">
            <v>Armação de laje de uma estrutura convencional de concreto armado em uma edifícação térrea ou sobrado utilizando aço ca-50 de 20.0 mm - montagem. af_12/2015_p</v>
          </cell>
          <cell r="C4830" t="str">
            <v>kg</v>
          </cell>
          <cell r="D4830">
            <v>4.9800000000000004</v>
          </cell>
        </row>
        <row r="4831">
          <cell r="A4831" t="str">
            <v>92794</v>
          </cell>
          <cell r="B4831" t="str">
            <v>Corte e dobra de aço ca-50, diâmetro de 10.0 mm, utilizado em estruturas diversas, exceto lajes. af_12/2015</v>
          </cell>
          <cell r="C4831" t="str">
            <v>kg</v>
          </cell>
          <cell r="D4831">
            <v>6.55</v>
          </cell>
        </row>
        <row r="4832">
          <cell r="A4832" t="str">
            <v>92795</v>
          </cell>
          <cell r="B4832" t="str">
            <v>Corte e dobra de aço ca-50, diâmetro de 12.5 mm, utilizado em estruturas diversas, exceto lajes. af_12/2015</v>
          </cell>
          <cell r="C4832" t="str">
            <v>kg</v>
          </cell>
          <cell r="D4832">
            <v>5.68</v>
          </cell>
        </row>
        <row r="4833">
          <cell r="A4833" t="str">
            <v>92796</v>
          </cell>
          <cell r="B4833" t="str">
            <v>Corte e dobra de aço ca-50, diâmetro de 16.0 mm, utilizado em estruturas diversas, exceto lajes. af_12/2015</v>
          </cell>
          <cell r="C4833" t="str">
            <v>kg</v>
          </cell>
          <cell r="D4833">
            <v>4.8099999999999996</v>
          </cell>
        </row>
        <row r="4834">
          <cell r="A4834" t="str">
            <v>92797</v>
          </cell>
          <cell r="B4834" t="str">
            <v>Corte e dobra de aço ca-50, diâmetro de 20.0 mm, utilizado em estruturas diversas, exceto lajes. af_12/2015</v>
          </cell>
          <cell r="C4834" t="str">
            <v>kg</v>
          </cell>
          <cell r="D4834">
            <v>4.53</v>
          </cell>
        </row>
        <row r="4835">
          <cell r="A4835" t="str">
            <v>92798</v>
          </cell>
          <cell r="B4835" t="str">
            <v>Corte e dobra de aço ca-50, diâmetro de 25.0 mm, utilizado em estruturas diversas, exceto lajes. af_12/2015</v>
          </cell>
          <cell r="C4835" t="str">
            <v>kg</v>
          </cell>
          <cell r="D4835">
            <v>5.17</v>
          </cell>
        </row>
        <row r="4836">
          <cell r="A4836" t="str">
            <v>92799</v>
          </cell>
          <cell r="B4836" t="str">
            <v>Corte e dobra de aço ca-60, diâmetro de 4.2 mm, utilizado em laje. af_12/2015</v>
          </cell>
          <cell r="C4836" t="str">
            <v>kg</v>
          </cell>
          <cell r="D4836">
            <v>6.35</v>
          </cell>
        </row>
        <row r="4837">
          <cell r="A4837" t="str">
            <v>92800</v>
          </cell>
          <cell r="B4837" t="str">
            <v>Corte e dobra de aço ca-60, diâmetro de 5.0 mm, utilizado em laje. af_12/2015</v>
          </cell>
          <cell r="C4837" t="str">
            <v>kg</v>
          </cell>
          <cell r="D4837">
            <v>5.98</v>
          </cell>
        </row>
        <row r="4838">
          <cell r="A4838" t="str">
            <v>93213</v>
          </cell>
          <cell r="B4838" t="str">
            <v>Execução de sanitário e vestiário em canteiro de obra em alvenaria. af_02/2016</v>
          </cell>
          <cell r="C4838" t="str">
            <v>m²</v>
          </cell>
          <cell r="D4838">
            <v>621.86</v>
          </cell>
        </row>
        <row r="4839">
          <cell r="A4839" t="str">
            <v>93214</v>
          </cell>
          <cell r="B4839" t="str">
            <v>Execução de reservatório elevado de água (1000 litros) em canteiro de obra, apoiado em estrutura de madeira. af_02/2016</v>
          </cell>
          <cell r="C4839" t="str">
            <v>un</v>
          </cell>
          <cell r="D4839">
            <v>889.3</v>
          </cell>
        </row>
        <row r="4840">
          <cell r="A4840" t="str">
            <v>93243</v>
          </cell>
          <cell r="B4840" t="str">
            <v>Execução de reservatório elevado de água (3000 litros) em canteiro de obra, apoiado em estrutura de madeira. af_02/2016</v>
          </cell>
          <cell r="C4840" t="str">
            <v>un</v>
          </cell>
          <cell r="D4840">
            <v>1769.03</v>
          </cell>
        </row>
        <row r="4841">
          <cell r="A4841" t="str">
            <v>91278</v>
          </cell>
          <cell r="B4841" t="str">
            <v>Placa vibratória reversível com motor 4 tempos a gasolina, força centrífuga de 25 kn (2500 kgf), potência 5,5 cv - chi diurno. af_08/2015</v>
          </cell>
          <cell r="C4841" t="str">
            <v>chi</v>
          </cell>
          <cell r="D4841">
            <v>0.74</v>
          </cell>
        </row>
        <row r="4842">
          <cell r="A4842" t="str">
            <v>91285</v>
          </cell>
          <cell r="B4842" t="str">
            <v>Cortadora de piso com motor 4 tempos a gasolina, potência de 13 hp, com disco de corte diamantado segmentado para concreto, diâmetro de 350 mm, furo de 1" (14 x 1") - chi diurno. af_08/2015</v>
          </cell>
          <cell r="C4842" t="str">
            <v>chi</v>
          </cell>
          <cell r="D4842">
            <v>0.73</v>
          </cell>
        </row>
        <row r="4843">
          <cell r="A4843" t="str">
            <v>91354</v>
          </cell>
          <cell r="B4843" t="str">
            <v>Caminhão toco, peso bruto total 14.300 kg, carga útil máxima 9590 kg, distância entre eixos 4,76 m, potência 185 cv (não inclui carroceria) - depreciação. af_06/2014</v>
          </cell>
          <cell r="C4843" t="str">
            <v>h</v>
          </cell>
          <cell r="D4843">
            <v>9.49</v>
          </cell>
        </row>
        <row r="4844">
          <cell r="A4844" t="str">
            <v>91355</v>
          </cell>
          <cell r="B4844" t="str">
            <v>Caminhão toco, peso bruto total 14.300 kg, carga útil máxima 9590 kg, distância entre eixos 4,76 m, potência 185 cv (não inclui carroceria) - juros. af_06/2014</v>
          </cell>
          <cell r="C4844" t="str">
            <v>h</v>
          </cell>
          <cell r="D4844">
            <v>2.42</v>
          </cell>
        </row>
        <row r="4845">
          <cell r="A4845" t="str">
            <v>91356</v>
          </cell>
          <cell r="B4845" t="str">
            <v>Caminhão toco, peso bruto total 14.300 kg, carga útil máxima 9590 kg, distância entre eixos 4,76 m, potência 185 cv (não inclui carroceria) - impostos e seguros. af_06/2014</v>
          </cell>
          <cell r="C4845" t="str">
            <v>h</v>
          </cell>
          <cell r="D4845">
            <v>0.49</v>
          </cell>
        </row>
        <row r="4846">
          <cell r="A4846" t="str">
            <v>91359</v>
          </cell>
          <cell r="B4846" t="str">
            <v>Caminhão pipa 6.000 l, peso bruto total 13.000 kg, distância entre eixos 4,80 m, potência 189 cv inclusive tanque de aço para transporte de água, capacidade 6 m3 - depreciação. af_06/2014</v>
          </cell>
          <cell r="C4846" t="str">
            <v>h</v>
          </cell>
          <cell r="D4846">
            <v>10.130000000000001</v>
          </cell>
        </row>
        <row r="4847">
          <cell r="A4847" t="str">
            <v>91360</v>
          </cell>
          <cell r="B4847" t="str">
            <v>Caminhão pipa 6.000 l, peso bruto total 13.000 kg, distância entre eixos 4,80 m, potência 189 cv inclusive tanque de aço para transporte de água, capacidade 6 m3 - juros. af_06/2014</v>
          </cell>
          <cell r="C4847" t="str">
            <v>h</v>
          </cell>
          <cell r="D4847">
            <v>2.58</v>
          </cell>
        </row>
        <row r="4848">
          <cell r="A4848" t="str">
            <v>91361</v>
          </cell>
          <cell r="B4848" t="str">
            <v>Caminhão pipa 6.000 l, peso bruto total 13.000 kg, distância entre eixos 4,80 m, potência 189 cv inclusive tanque de aço para transporte de água, capacidade 6 m3 - impostos e seguros. af_06/2014</v>
          </cell>
          <cell r="C4848" t="str">
            <v>h</v>
          </cell>
          <cell r="D4848">
            <v>0.53</v>
          </cell>
        </row>
        <row r="4849">
          <cell r="A4849" t="str">
            <v>91367</v>
          </cell>
          <cell r="B4849" t="str">
            <v>Caminhão basculante 6 m3, peso bruto total 16.000 kg, carga útil máxima 13.071 kg, distância entre eixos 4,80 m, potência 230 cv inclusive caçamba metálica - depreciação. af_06/2014</v>
          </cell>
          <cell r="C4849" t="str">
            <v>h</v>
          </cell>
          <cell r="D4849">
            <v>13.33</v>
          </cell>
        </row>
        <row r="4850">
          <cell r="A4850" t="str">
            <v>91368</v>
          </cell>
          <cell r="B4850" t="str">
            <v>Caminhão basculante 6 m3, peso bruto total 16.000 kg, carga útil máxima 13.071 kg, distância entre eixos 4,80 m, potência 230 cv inclusive caçamba metálica - juros. af_06/2014</v>
          </cell>
          <cell r="C4850" t="str">
            <v>h</v>
          </cell>
          <cell r="D4850">
            <v>3.15</v>
          </cell>
        </row>
        <row r="4851">
          <cell r="A4851" t="str">
            <v>91369</v>
          </cell>
          <cell r="B4851" t="str">
            <v>Caminhão basculante 6 m3, peso bruto total 16.000 kg, carga útil máxima 13.071 kg, distância entre eixos 4,80 m, potência 230 cv inclusive caçamba metálica - impostos e seguros. af_06/2014</v>
          </cell>
          <cell r="C4851" t="str">
            <v>h</v>
          </cell>
          <cell r="D4851">
            <v>0.64</v>
          </cell>
        </row>
        <row r="4852">
          <cell r="A4852" t="str">
            <v>91375</v>
          </cell>
          <cell r="B4852" t="str">
            <v>Caminhão toco, peso bruto total 16.000 kg, carga útil máxima de 10.685 kg, distância entre eixos 4,80 m, potência 189 cv exclusive carroceria - depreciação. af_06/2014</v>
          </cell>
          <cell r="C4852" t="str">
            <v>h</v>
          </cell>
          <cell r="D4852">
            <v>8.01</v>
          </cell>
        </row>
        <row r="4853">
          <cell r="A4853" t="str">
            <v>91376</v>
          </cell>
          <cell r="B4853" t="str">
            <v>Caminhão toco, peso bruto total 16.000 kg, carga útil máxima de 10.685 kg, distância entre eixos 4,80 m, potência 189 cv exclusive carroceria - juros. af_06/2014</v>
          </cell>
          <cell r="C4853" t="str">
            <v>h</v>
          </cell>
          <cell r="D4853">
            <v>2.04</v>
          </cell>
        </row>
        <row r="4854">
          <cell r="A4854" t="str">
            <v>91377</v>
          </cell>
          <cell r="B4854" t="str">
            <v>Caminhão toco, peso bruto total 16.000 kg, carga útil máxima de 10.685 kg, distância entre eixos 4,80 m, potência 189 cv exclusive carroceria - impostos e seguros. af_06/2014</v>
          </cell>
          <cell r="C4854" t="str">
            <v>h</v>
          </cell>
          <cell r="D4854">
            <v>0.42</v>
          </cell>
        </row>
        <row r="4855">
          <cell r="A4855" t="str">
            <v>91396</v>
          </cell>
          <cell r="B4855" t="str">
            <v>Caminhão pipa 10.000 l trucado, peso bruto total 23.000 kg, carga útil máxima 15.935 kg, distância entre eixos 4,8 m, potência 230 cv, inclusive tanque de aço para transporte de água - depreciação. af_06/2014</v>
          </cell>
          <cell r="C4855" t="str">
            <v>h</v>
          </cell>
          <cell r="D4855">
            <v>13.05</v>
          </cell>
        </row>
        <row r="4856">
          <cell r="A4856" t="str">
            <v>91397</v>
          </cell>
          <cell r="B4856" t="str">
            <v>Caminhão pipa 10.000 l trucado, peso bruto total 23.000 kg, carga útil máxima 15.935 kg, distância entre eixos 4,8 m, potência 230 cv, inclusive tanque de aço para transporte de água - juros. af_06/2014</v>
          </cell>
          <cell r="C4856" t="str">
            <v>h</v>
          </cell>
          <cell r="D4856">
            <v>3.33</v>
          </cell>
        </row>
        <row r="4857">
          <cell r="A4857" t="str">
            <v>91398</v>
          </cell>
          <cell r="B4857" t="str">
            <v>Caminhão pipa 10.000 l trucado, peso bruto total 23.000 kg, carga útil máxima 15.935 kg, distância entre eixos 4,8 m, potência 230 cv, inclusive tanque de aço para transporte de água - impostos e seguros. af_06/2014</v>
          </cell>
          <cell r="C4857" t="str">
            <v>h</v>
          </cell>
          <cell r="D4857">
            <v>0.68</v>
          </cell>
        </row>
        <row r="4858">
          <cell r="A4858" t="str">
            <v>91402</v>
          </cell>
          <cell r="B4858" t="str">
            <v>Caminhão basculante 6 m3 toco, peso bruto total 16.000 kg, carga útil máxima 11.130 kg, distância entre eixos 5,36 m, potência 185 cv, inclusive caçamba metálica - impostos e seguros. af_06/2014</v>
          </cell>
          <cell r="C4858" t="str">
            <v>h</v>
          </cell>
          <cell r="D4858">
            <v>0.61</v>
          </cell>
        </row>
        <row r="4859">
          <cell r="A4859" t="str">
            <v>91466</v>
          </cell>
          <cell r="B4859" t="str">
            <v>Guindauto hidráulico, capacidade máxima de carga 6200 kg, momento máximo de carga 11,7 tm, alcance máximo horizontal 9,70 m, inclusive caminhão toco pbt 16.000 kg, potência de 189 cv - impostos e seguros. af_08/2015</v>
          </cell>
          <cell r="C4859" t="str">
            <v>h</v>
          </cell>
          <cell r="D4859">
            <v>0.59</v>
          </cell>
        </row>
        <row r="4860">
          <cell r="A4860" t="str">
            <v>91467</v>
          </cell>
          <cell r="B4860" t="str">
            <v>Guindauto hidráulico, capacidade máxima de carga 6200 kg, momento máximo de carga 11,7 tm, alcance máximo horizontal 9,70 m, inclusive caminhão toco pbt 16.000 kg, potência de 189 cv - materiais na operação. af_08/2015</v>
          </cell>
          <cell r="C4860" t="str">
            <v>h</v>
          </cell>
          <cell r="D4860">
            <v>68.209999999999994</v>
          </cell>
        </row>
        <row r="4861">
          <cell r="A4861" t="str">
            <v>91468</v>
          </cell>
          <cell r="B4861" t="str">
            <v>Espargidor de asfalto pressurizado, tanque 6 m3 com isolação térmica, aquecido com 2 maçaricos, com barra espargidora 3,60 m, montado sobre caminhão toco, pbt 14.300 kg, potência 185 cv - depreciação. af_08/2015</v>
          </cell>
          <cell r="C4861" t="str">
            <v>h</v>
          </cell>
          <cell r="D4861">
            <v>16.62</v>
          </cell>
        </row>
        <row r="4862">
          <cell r="A4862" t="str">
            <v>91469</v>
          </cell>
          <cell r="B4862" t="str">
            <v>Espargidor de asfalto pressurizado, tanque 6 m3 com isolação térmica, aquecido com 2 maçaricos, com barra espargidora 3,60 m, montado sobre caminhão toco, pbt 14.300 kg, potência 185 cv - juros. af_08/2015</v>
          </cell>
          <cell r="C4862" t="str">
            <v>h</v>
          </cell>
          <cell r="D4862">
            <v>4.25</v>
          </cell>
        </row>
        <row r="4863">
          <cell r="A4863" t="str">
            <v>91484</v>
          </cell>
          <cell r="B4863" t="str">
            <v>Espargidor de asfalto pressurizado, tanque 6 m3 com isolação térmica, aquecido com 2 maçaricos, com barra espargidora 3,60 m, montado sobre caminhão toco, pbt 14.300 kg, potência 185 cv - impostos e seguros. af_08/2015</v>
          </cell>
          <cell r="C4863" t="str">
            <v>h</v>
          </cell>
          <cell r="D4863">
            <v>0.87</v>
          </cell>
        </row>
        <row r="4864">
          <cell r="A4864" t="str">
            <v>91485</v>
          </cell>
          <cell r="B4864" t="str">
            <v>Espargidor de asfalto pressurizado, tanque 6 m3 com isolação térmica, aquecido com 2 maçaricos, com barra espargidora 3,60 m, montado sobre caminhão toco, pbt 14.300 kg, potência 185 cv - materiais na operação. af_08/2015</v>
          </cell>
          <cell r="C4864" t="str">
            <v>h</v>
          </cell>
          <cell r="D4864">
            <v>99.47</v>
          </cell>
        </row>
        <row r="4865">
          <cell r="A4865" t="str">
            <v>91486</v>
          </cell>
          <cell r="B4865" t="str">
            <v>Espargidor de asfalto pressurizado, tanque 6 m3 com isolação térmica, aquecido com 2 maçaricos, com barra espargidora 3,60 m, montado sobre caminhão toco, pbt 14.300 kg, potência 185 cv - chi diurno. af_08/2015</v>
          </cell>
          <cell r="C4865" t="str">
            <v>chi</v>
          </cell>
          <cell r="D4865">
            <v>38.950000000000003</v>
          </cell>
        </row>
        <row r="4866">
          <cell r="A4866" t="str">
            <v>91534</v>
          </cell>
          <cell r="B4866" t="str">
            <v>Compactador de solos de percussão (soquete) com motor a gasolina 4 tempos, potência 4 cv - chi diurno. af_08/2015</v>
          </cell>
          <cell r="C4866" t="str">
            <v>chi</v>
          </cell>
          <cell r="D4866">
            <v>1.18</v>
          </cell>
        </row>
        <row r="4867">
          <cell r="A4867" t="str">
            <v>91629</v>
          </cell>
          <cell r="B4867" t="str">
            <v>Guindauto hidráulico, capacidade máxima de carga 6500 kg, momento máximo de carga 5,8 tm, alcance máximo horizontal 7,60 m, inclusive caminhão toco pbt 9.700 kg, potência de 160 cv - depreciação. af_08/2015</v>
          </cell>
          <cell r="C4867" t="str">
            <v>h</v>
          </cell>
          <cell r="D4867">
            <v>10.36</v>
          </cell>
        </row>
        <row r="4868">
          <cell r="A4868" t="str">
            <v>91630</v>
          </cell>
          <cell r="B4868" t="str">
            <v>Guindauto hidráulico, capacidade máxima de carga 6500 kg, momento máximo de carga 5,8 tm, alcance máximo horizontal 7,60 m, inclusive caminhão toco pbt 9.700 kg, potência de 160 cv - juros. af_08/2015</v>
          </cell>
          <cell r="C4868" t="str">
            <v>h</v>
          </cell>
          <cell r="D4868">
            <v>2.64</v>
          </cell>
        </row>
        <row r="4869">
          <cell r="A4869" t="str">
            <v>91631</v>
          </cell>
          <cell r="B4869" t="str">
            <v>Guindauto hidráulico, capacidade máxima de carga 6500 kg, momento máximo de carga 5,8 tm, alcance máximo horizontal 7,60 m, inclusive caminhão toco pbt 9.700 kg, potência de 160 cv - impostos e seguros. af_08/2015</v>
          </cell>
          <cell r="C4869" t="str">
            <v>h</v>
          </cell>
          <cell r="D4869">
            <v>0.54</v>
          </cell>
        </row>
        <row r="4870">
          <cell r="A4870" t="str">
            <v>91632</v>
          </cell>
          <cell r="B4870" t="str">
            <v>Guindauto hidráulico, capacidade máxima de carga 6500 kg, momento máximo de carga 5,8 tm, alcance máximo horizontal 7,60 m, inclusive caminhão toco pbt 9.700 kg, potência de 160 cv - manutenção. af_08/2015</v>
          </cell>
          <cell r="C4870" t="str">
            <v>h</v>
          </cell>
          <cell r="D4870">
            <v>12.95</v>
          </cell>
        </row>
        <row r="4871">
          <cell r="A4871" t="str">
            <v>91383</v>
          </cell>
          <cell r="B4871" t="str">
            <v>Caminhão basculante 10 m³, trucado cabine simples, peso bruto total 23.000 kg, carga útil máxima 15.935 kg, distância entre eixos 4,80 m, potência 230 cv inclusive caçamba metálica - manutenção. af_06/2014</v>
          </cell>
          <cell r="C4871" t="str">
            <v>h</v>
          </cell>
          <cell r="D4871">
            <v>21.24</v>
          </cell>
        </row>
        <row r="4872">
          <cell r="A4872" t="str">
            <v>91384</v>
          </cell>
          <cell r="B4872" t="str">
            <v>Caminhão basculante 10 m³, trucado cabine simples, peso bruto total 23.000 kg, carga útil máxima 15.935 kg, distância entre eixos 4,80 m, potência 230 cv inclusive caçamba metálica - materiais na operação. af_06/2014</v>
          </cell>
          <cell r="C4872" t="str">
            <v>h</v>
          </cell>
          <cell r="D4872">
            <v>83.02</v>
          </cell>
        </row>
        <row r="4873">
          <cell r="A4873" t="str">
            <v>93382</v>
          </cell>
          <cell r="B4873" t="str">
            <v>Reaterro manual de valas com compactação mecanizada. af_04/2016</v>
          </cell>
          <cell r="C4873" t="str">
            <v>m³</v>
          </cell>
          <cell r="D4873">
            <v>19.61</v>
          </cell>
        </row>
        <row r="4874">
          <cell r="A4874" t="str">
            <v>92278</v>
          </cell>
          <cell r="B4874" t="str">
            <v>Tubo em cobre rígido, dn 42 classe e, sem isolamento, instalado em prumada - fornecimento e instalação. af_12/2015</v>
          </cell>
          <cell r="C4874" t="str">
            <v>m</v>
          </cell>
          <cell r="D4874">
            <v>67.77</v>
          </cell>
        </row>
        <row r="4875">
          <cell r="A4875" t="str">
            <v>92279</v>
          </cell>
          <cell r="B4875" t="str">
            <v>Tubo em cobre rígido, dn 54 classe e, sem isolamento, instalado em prumada - fornecimento e instalação. af_12/2015</v>
          </cell>
          <cell r="C4875" t="str">
            <v>m</v>
          </cell>
          <cell r="D4875">
            <v>97.87</v>
          </cell>
        </row>
        <row r="4876">
          <cell r="A4876" t="str">
            <v>92280</v>
          </cell>
          <cell r="B4876" t="str">
            <v>Tubo em cobre rígido, dn 66 classe e, sem isolamento, instalado em prumada - fornecimento e instalação. af_12/2015</v>
          </cell>
          <cell r="C4876" t="str">
            <v>m</v>
          </cell>
          <cell r="D4876">
            <v>137.34</v>
          </cell>
        </row>
        <row r="4877">
          <cell r="A4877" t="str">
            <v>92287</v>
          </cell>
          <cell r="B4877" t="str">
            <v>Cotovelo de cobre, 90 graus, sem anel de solda, dn 22 mm, instalado em prumada - fornecimento e instalação. af_12/2015_p</v>
          </cell>
          <cell r="C4877" t="str">
            <v>un</v>
          </cell>
          <cell r="D4877">
            <v>9.01</v>
          </cell>
        </row>
        <row r="4878">
          <cell r="A4878" t="str">
            <v>92288</v>
          </cell>
          <cell r="B4878" t="str">
            <v>Cotovelo de cobre, 90 graus, sem anel de solda, dn 28 mm, instalado em prumada - fornecimento e instalação. af_12/2015_p</v>
          </cell>
          <cell r="C4878" t="str">
            <v>un</v>
          </cell>
          <cell r="D4878">
            <v>13.79</v>
          </cell>
        </row>
        <row r="4879">
          <cell r="A4879" t="str">
            <v>92289</v>
          </cell>
          <cell r="B4879" t="str">
            <v>Cotovelo de cobre, 90 graus, sem anel de solda, dn 35 mm, instalado em prumada - fornecimento e instalação. af_12/2015_p</v>
          </cell>
          <cell r="C4879" t="str">
            <v>un</v>
          </cell>
          <cell r="D4879">
            <v>24.02</v>
          </cell>
        </row>
        <row r="4880">
          <cell r="A4880" t="str">
            <v>92290</v>
          </cell>
          <cell r="B4880" t="str">
            <v>Cotovelo de cobre, 90 graus, sem anel de solda, dn 42 mm, instalado em prumada - fornecimento e instalação. af_12/2015_p</v>
          </cell>
          <cell r="C4880" t="str">
            <v>un</v>
          </cell>
          <cell r="D4880">
            <v>35.659999999999997</v>
          </cell>
        </row>
        <row r="4881">
          <cell r="A4881" t="str">
            <v>92291</v>
          </cell>
          <cell r="B4881" t="str">
            <v>Cotovelo de cobre, 90 graus, sem anel de solda, dn 54 mm, instalado em prumada - fornecimento e instalação. af_12/2015_p</v>
          </cell>
          <cell r="C4881" t="str">
            <v>un</v>
          </cell>
          <cell r="D4881">
            <v>54.59</v>
          </cell>
        </row>
        <row r="4882">
          <cell r="A4882" t="str">
            <v>92292</v>
          </cell>
          <cell r="B4882" t="str">
            <v>Cotovelo de cobre, 90 graus, sem anel de solda, dn 66 mm, instalado em prumada - fornecimento e instalação. af_12/2015_p</v>
          </cell>
          <cell r="C4882" t="str">
            <v>un</v>
          </cell>
          <cell r="D4882">
            <v>172.62</v>
          </cell>
        </row>
        <row r="4883">
          <cell r="A4883" t="str">
            <v>92293</v>
          </cell>
          <cell r="B4883" t="str">
            <v>Luva de cobre, sem anel de solda, dn 22 mm, instalado em prumada - fornecimento e instalação. af_12/2015_p</v>
          </cell>
          <cell r="C4883" t="str">
            <v>un</v>
          </cell>
          <cell r="D4883">
            <v>5.03</v>
          </cell>
        </row>
        <row r="4884">
          <cell r="A4884" t="str">
            <v>92294</v>
          </cell>
          <cell r="B4884" t="str">
            <v>Luva de cobre, sem anel de solda, dn 28 mm, instalado em prumada - fornecimento e instalação. af_12/2015_p</v>
          </cell>
          <cell r="C4884" t="str">
            <v>un</v>
          </cell>
          <cell r="D4884">
            <v>8.24</v>
          </cell>
        </row>
        <row r="4885">
          <cell r="A4885" t="str">
            <v>92295</v>
          </cell>
          <cell r="B4885" t="str">
            <v>Luva de cobre, sem anel de solda, dn 35 mm, instalado em prumada - fornecimento e instalação. af_12/2015_p</v>
          </cell>
          <cell r="C4885" t="str">
            <v>un</v>
          </cell>
          <cell r="D4885">
            <v>15.35</v>
          </cell>
        </row>
        <row r="4886">
          <cell r="A4886" t="str">
            <v>92296</v>
          </cell>
          <cell r="B4886" t="str">
            <v>Luva de cobre, sem anel de solda, dn 42 mm, instalado em prumada - fornecimento e instalação. af_12/2015_p</v>
          </cell>
          <cell r="C4886" t="str">
            <v>un</v>
          </cell>
          <cell r="D4886">
            <v>19.68</v>
          </cell>
        </row>
        <row r="4887">
          <cell r="A4887" t="str">
            <v>92297</v>
          </cell>
          <cell r="B4887" t="str">
            <v>Luva de cobre, sem anel de solda, dn 54 mm, instalado em prumada - fornecimento e instalação. af_12/2015_p</v>
          </cell>
          <cell r="C4887" t="str">
            <v>un</v>
          </cell>
          <cell r="D4887">
            <v>30.51</v>
          </cell>
        </row>
        <row r="4888">
          <cell r="A4888" t="str">
            <v>92298</v>
          </cell>
          <cell r="B4888" t="str">
            <v>Luva de cobre, sem anel de solda, dn 66 mm, instalado em prumada - fornecimento e instalação. af_12/2015_p</v>
          </cell>
          <cell r="C4888" t="str">
            <v>un</v>
          </cell>
          <cell r="D4888">
            <v>88.12</v>
          </cell>
        </row>
        <row r="4889">
          <cell r="A4889" t="str">
            <v>92299</v>
          </cell>
          <cell r="B4889" t="str">
            <v>Te de cobre, sem anel de solda, dn 22 mm, instalado em prumada - fornecimento e instalação. af_12/2015_p</v>
          </cell>
          <cell r="C4889" t="str">
            <v>un</v>
          </cell>
          <cell r="D4889">
            <v>11.81</v>
          </cell>
        </row>
        <row r="4890">
          <cell r="A4890" t="str">
            <v>92300</v>
          </cell>
          <cell r="B4890" t="str">
            <v>Te de cobre, sem anel de solda, dn 28 mm, instalado em prumada - fornecimento e instalação. af_12/2015_p</v>
          </cell>
          <cell r="C4890" t="str">
            <v>un</v>
          </cell>
          <cell r="D4890">
            <v>17.45</v>
          </cell>
        </row>
        <row r="4891">
          <cell r="A4891" t="str">
            <v>92301</v>
          </cell>
          <cell r="B4891" t="str">
            <v>Te de cobre, sem anel de solda, dn 35 mm, instalado em prumada - fornecimento e instalação. af_12/2015_p</v>
          </cell>
          <cell r="C4891" t="str">
            <v>un</v>
          </cell>
          <cell r="D4891">
            <v>34.01</v>
          </cell>
        </row>
        <row r="4892">
          <cell r="A4892" t="str">
            <v>92302</v>
          </cell>
          <cell r="B4892" t="str">
            <v>Te de cobre, sem anel de solda, dn 42 mm, instalado em prumada - fornecimento e instalação. af_12/2015_p</v>
          </cell>
          <cell r="C4892" t="str">
            <v>un</v>
          </cell>
          <cell r="D4892">
            <v>43.84</v>
          </cell>
        </row>
        <row r="4893">
          <cell r="A4893" t="str">
            <v>92303</v>
          </cell>
          <cell r="B4893" t="str">
            <v>Te de cobre, sem anel de solda, dn 54 mm, instalado em prumada - fornecimento e instalação. af_12/2015_p</v>
          </cell>
          <cell r="C4893" t="str">
            <v>un</v>
          </cell>
          <cell r="D4893">
            <v>80.680000000000007</v>
          </cell>
        </row>
        <row r="4894">
          <cell r="A4894" t="str">
            <v>92304</v>
          </cell>
          <cell r="B4894" t="str">
            <v>Te de cobre, sem anel de solda, dn 66 mm, instalado em prumada - fornecimento e instalação. af_12/2015_p</v>
          </cell>
          <cell r="C4894" t="str">
            <v>un</v>
          </cell>
          <cell r="D4894">
            <v>212.37</v>
          </cell>
        </row>
        <row r="4895">
          <cell r="A4895" t="str">
            <v>92305</v>
          </cell>
          <cell r="B4895" t="str">
            <v>Tubo em cobre rígido, dn 15 classe e, sem isolamento, instalado em ramal de distribuição - fornecimento e instalação. af_12/2015</v>
          </cell>
          <cell r="C4895" t="str">
            <v>m</v>
          </cell>
          <cell r="D4895">
            <v>18.559999999999999</v>
          </cell>
        </row>
        <row r="4896">
          <cell r="A4896" t="str">
            <v>92306</v>
          </cell>
          <cell r="B4896" t="str">
            <v>Tubo em cobre rígido, dn 22 classe e, sem isolamento, instalado em ramal de distribuição - fornecimento e instalação. af_12/2015</v>
          </cell>
          <cell r="C4896" t="str">
            <v>m</v>
          </cell>
          <cell r="D4896">
            <v>30.12</v>
          </cell>
        </row>
        <row r="4897">
          <cell r="A4897" t="str">
            <v>92307</v>
          </cell>
          <cell r="B4897" t="str">
            <v>Tubo em cobre rígido, dn 28 classe e, sem isolamento, instalado em ramal de distribuição - fornecimento e instalação. af_12/2015</v>
          </cell>
          <cell r="C4897" t="str">
            <v>m</v>
          </cell>
          <cell r="D4897">
            <v>37.65</v>
          </cell>
        </row>
        <row r="4898">
          <cell r="A4898" t="str">
            <v>92311</v>
          </cell>
          <cell r="B4898" t="str">
            <v>Cotovelo de cobre, 90 graus, sem anel de solda, dn 15 mm, instalado em ramal de distribuição - fornecimento e instalação. af_12/2015_p</v>
          </cell>
          <cell r="C4898" t="str">
            <v>un</v>
          </cell>
          <cell r="D4898">
            <v>6.94</v>
          </cell>
        </row>
        <row r="4899">
          <cell r="A4899" t="str">
            <v>92312</v>
          </cell>
          <cell r="B4899" t="str">
            <v>Cotovelo de cobre, 90 graus, sem anel de solda, dn 22 mm, instalado em ramal de distribuição - fornecimento e instalação. af_12/2015_p</v>
          </cell>
          <cell r="C4899" t="str">
            <v>un</v>
          </cell>
          <cell r="D4899">
            <v>10.91</v>
          </cell>
        </row>
        <row r="4900">
          <cell r="A4900" t="str">
            <v>92313</v>
          </cell>
          <cell r="B4900" t="str">
            <v>Cotovelo de cobre, 90 graus, sem anel de solda, dn 28 mm, instalado em ramal de distribuição - fornecimento e instalação. af_12/2015_p</v>
          </cell>
          <cell r="C4900" t="str">
            <v>un</v>
          </cell>
          <cell r="D4900">
            <v>15.67</v>
          </cell>
        </row>
        <row r="4901">
          <cell r="A4901" t="str">
            <v>92314</v>
          </cell>
          <cell r="B4901" t="str">
            <v>Luva de cobre, sem anel de solda, dn 15 mm, instalado em ramal de distribuição - fornecimento e instalação. af_12/2015_p</v>
          </cell>
          <cell r="C4901" t="str">
            <v>un</v>
          </cell>
          <cell r="D4901">
            <v>4.42</v>
          </cell>
        </row>
        <row r="4902">
          <cell r="A4902" t="str">
            <v>92315</v>
          </cell>
          <cell r="B4902" t="str">
            <v>Luva de cobre, sem anel de solda, dn 22 mm, instalado em ramal de distribuição - fornecimento e instalação. af_12/2015_p</v>
          </cell>
          <cell r="C4902" t="str">
            <v>un</v>
          </cell>
          <cell r="D4902">
            <v>6.32</v>
          </cell>
        </row>
        <row r="4903">
          <cell r="A4903" t="str">
            <v>92316</v>
          </cell>
          <cell r="B4903" t="str">
            <v>Luva de cobre, sem anel de solda, dn 28 mm, instalado em ramal de distribuição - fornecimento e instalação. af_12/2015_p</v>
          </cell>
          <cell r="C4903" t="str">
            <v>un</v>
          </cell>
          <cell r="D4903">
            <v>9.5299999999999994</v>
          </cell>
        </row>
        <row r="4904">
          <cell r="A4904" t="str">
            <v>92317</v>
          </cell>
          <cell r="B4904" t="str">
            <v>Te de cobre, sem anel de solda, dn 15 mm, instalado em ramal de distribuição - fornecimento e instalação. af_12/2015_p</v>
          </cell>
          <cell r="C4904" t="str">
            <v>un</v>
          </cell>
          <cell r="D4904">
            <v>9.3699999999999992</v>
          </cell>
        </row>
        <row r="4905">
          <cell r="A4905" t="str">
            <v>92318</v>
          </cell>
          <cell r="B4905" t="str">
            <v>Te de cobre, sem anel de solda, dn 22 mm, instalado em ramal de distribuição - fornecimento e instalação. af_12/2015_p</v>
          </cell>
          <cell r="C4905" t="str">
            <v>un</v>
          </cell>
          <cell r="D4905">
            <v>14.33</v>
          </cell>
        </row>
        <row r="4906">
          <cell r="A4906" t="str">
            <v>92319</v>
          </cell>
          <cell r="B4906" t="str">
            <v>Te de cobre, sem anel de solda, dn 28 mm, instalado em ramal de distribuição - fornecimento e instalação. af_12/2015_p</v>
          </cell>
          <cell r="C4906" t="str">
            <v>un</v>
          </cell>
          <cell r="D4906">
            <v>19.989999999999998</v>
          </cell>
        </row>
        <row r="4907">
          <cell r="A4907" t="str">
            <v>92320</v>
          </cell>
          <cell r="B4907" t="str">
            <v>Tubo em cobre rígido, dn 15 classe e, sem isolamento, instalado em ramal e sub-ramal - fornecimento e instalação. af_12/2015</v>
          </cell>
          <cell r="C4907" t="str">
            <v>m</v>
          </cell>
          <cell r="D4907">
            <v>23.98</v>
          </cell>
        </row>
        <row r="4908">
          <cell r="A4908" t="str">
            <v>92321</v>
          </cell>
          <cell r="B4908" t="str">
            <v>Tubo em cobre rígido, dn 22 classe e, sem isolamento, instalado em ramal e sub-ramal - fornecimento e instalação. af_12/2015</v>
          </cell>
          <cell r="C4908" t="str">
            <v>m</v>
          </cell>
          <cell r="D4908">
            <v>39.44</v>
          </cell>
        </row>
        <row r="4909">
          <cell r="A4909" t="str">
            <v>92322</v>
          </cell>
          <cell r="B4909" t="str">
            <v>Tubo em cobre rígido, dn 28 classe e, sem isolamento, instalado em ramal e sub-ramal - fornecimento e instalação. af_12/2015</v>
          </cell>
          <cell r="C4909" t="str">
            <v>m</v>
          </cell>
          <cell r="D4909">
            <v>50.36</v>
          </cell>
        </row>
        <row r="4910">
          <cell r="A4910" t="str">
            <v>92326</v>
          </cell>
          <cell r="B4910" t="str">
            <v>Cotovelo de cobre, 90 graus, sem anel de solda, dn 15 mm, instalado em ramal e sub-ramal - fornecimento e instalação. af_12/2015_p</v>
          </cell>
          <cell r="C4910" t="str">
            <v>un</v>
          </cell>
          <cell r="D4910">
            <v>7.08</v>
          </cell>
        </row>
        <row r="4911">
          <cell r="A4911" t="str">
            <v>92327</v>
          </cell>
          <cell r="B4911" t="str">
            <v>Cotovelo de cobre, 90 graus, sem anel de solda, dn 22 mm, instalado em ramal e sub-ramal - fornecimento e instalação. af_12/2015_p</v>
          </cell>
          <cell r="C4911" t="str">
            <v>un</v>
          </cell>
          <cell r="D4911">
            <v>12.66</v>
          </cell>
        </row>
        <row r="4912">
          <cell r="A4912" t="str">
            <v>92328</v>
          </cell>
          <cell r="B4912" t="str">
            <v>Cotovelo de cobre, 90 graus, sem anel de solda, dn 28 mm, instalado em ramal e sub-ramal - fornecimento e instalação. af_12/2015_p</v>
          </cell>
          <cell r="C4912" t="str">
            <v>un</v>
          </cell>
          <cell r="D4912">
            <v>18.77</v>
          </cell>
        </row>
        <row r="4913">
          <cell r="A4913" t="str">
            <v>92329</v>
          </cell>
          <cell r="B4913" t="str">
            <v>Luva de cobre, sem anel de solda, dn 15 mm, instalado em ramal e sub-ramal - fornecimento e instalação. af_12/2015_p</v>
          </cell>
          <cell r="C4913" t="str">
            <v>un</v>
          </cell>
          <cell r="D4913">
            <v>4.54</v>
          </cell>
        </row>
        <row r="4914">
          <cell r="A4914" t="str">
            <v>92330</v>
          </cell>
          <cell r="B4914" t="str">
            <v>Luva de cobre, sem anel de solda, dn 22 mm, instalado em ramal e sub-ramal - fornecimento e instalação. af_12/2015_p</v>
          </cell>
          <cell r="C4914" t="str">
            <v>un</v>
          </cell>
          <cell r="D4914">
            <v>7.46</v>
          </cell>
        </row>
        <row r="4915">
          <cell r="A4915" t="str">
            <v>92331</v>
          </cell>
          <cell r="B4915" t="str">
            <v>Luva de cobre, sem anel de solda, dn 28 mm, instalado em ramal e sub-ramal - fornecimento e instalação. af_12/2015_p</v>
          </cell>
          <cell r="C4915" t="str">
            <v>un</v>
          </cell>
          <cell r="D4915">
            <v>11.59</v>
          </cell>
        </row>
        <row r="4916">
          <cell r="A4916" t="str">
            <v>92332</v>
          </cell>
          <cell r="B4916" t="str">
            <v>Te de cobre, sem anel de solda, dn 15 mm, instalado em ramal e sub-ramal - fornecimento e instalação. af_12/2015_p</v>
          </cell>
          <cell r="C4916" t="str">
            <v>un</v>
          </cell>
          <cell r="D4916">
            <v>9.5500000000000007</v>
          </cell>
        </row>
        <row r="4917">
          <cell r="A4917" t="str">
            <v>92333</v>
          </cell>
          <cell r="B4917" t="str">
            <v>Te de cobre, sem anel de solda, dn 22 mm, instalado em ramal e sub-ramal - fornecimento e instalação. af_12/2015_p</v>
          </cell>
          <cell r="C4917" t="str">
            <v>un</v>
          </cell>
          <cell r="D4917">
            <v>16.63</v>
          </cell>
        </row>
        <row r="4918">
          <cell r="A4918" t="str">
            <v>92334</v>
          </cell>
          <cell r="B4918" t="str">
            <v>Te de cobre, sem anel de solda, dn 28 mm, instalado em ramal e sub-ramal - fornecimento e instalação. af_12/2015_p</v>
          </cell>
          <cell r="C4918" t="str">
            <v>un</v>
          </cell>
          <cell r="D4918">
            <v>24.09</v>
          </cell>
        </row>
        <row r="4919">
          <cell r="A4919" t="str">
            <v>92335</v>
          </cell>
          <cell r="B4919" t="str">
            <v>Tubo de aço galvanizado com costura, classe média, conexão ranhurada, dn 50 (2"), instalado em prumadas - fornecimento e instalação. af_12/2015</v>
          </cell>
          <cell r="C4919" t="str">
            <v>m</v>
          </cell>
          <cell r="D4919">
            <v>43.36</v>
          </cell>
        </row>
        <row r="4920">
          <cell r="A4920" t="str">
            <v>92336</v>
          </cell>
          <cell r="B4920" t="str">
            <v>Tubo de aço galvanizado com costura, classe média, conexão ranhurada, dn 65 (2 1/2"), instalado em prumadas - fornecimento e instalação. af_12/2015</v>
          </cell>
          <cell r="C4920" t="str">
            <v>m</v>
          </cell>
          <cell r="D4920">
            <v>56.23</v>
          </cell>
        </row>
        <row r="4921">
          <cell r="A4921" t="str">
            <v>92337</v>
          </cell>
          <cell r="B4921" t="str">
            <v>Tubo de aço galvanizado com costura, classe média, conexão ranhurada, dn 80 (3"), instalado em prumadas - fornecimento e instalação. af_12/2015</v>
          </cell>
          <cell r="C4921" t="str">
            <v>m</v>
          </cell>
          <cell r="D4921">
            <v>63.71</v>
          </cell>
        </row>
        <row r="4922">
          <cell r="A4922" t="str">
            <v>92338</v>
          </cell>
          <cell r="B4922" t="str">
            <v>Tubo de aço preto sem costura, conexão soldada, dn 50 (2"), instalado em prumadas - fornecimento e instalação. af_12/2015</v>
          </cell>
          <cell r="C4922" t="str">
            <v>m</v>
          </cell>
          <cell r="D4922">
            <v>62.34</v>
          </cell>
        </row>
        <row r="4923">
          <cell r="A4923" t="str">
            <v>92339</v>
          </cell>
          <cell r="B4923" t="str">
            <v>Tubo de aço preto sem costura, conexão soldada, dn 65 (2 1/2"), instalado em prumadas - fornecimento e instalação. af_12/2015</v>
          </cell>
          <cell r="C4923" t="str">
            <v>m</v>
          </cell>
          <cell r="D4923">
            <v>75.959999999999994</v>
          </cell>
        </row>
        <row r="4924">
          <cell r="A4924" t="str">
            <v>92340</v>
          </cell>
          <cell r="B4924" t="str">
            <v>Tubo de aço preto sem costura, conexão soldada, dn 80 (3"), instalado em prumadas - fornecimento e instalação. af_12/2015</v>
          </cell>
          <cell r="C4924" t="str">
            <v>m</v>
          </cell>
          <cell r="D4924">
            <v>90.11</v>
          </cell>
        </row>
        <row r="4925">
          <cell r="A4925" t="str">
            <v>92341</v>
          </cell>
          <cell r="B4925" t="str">
            <v>Tubo de aço galvanizado com costura, classe média, dn 50 (2"), conexão rosqueada, instalado em prumadas - fornecimento e instalação. af_12/2015</v>
          </cell>
          <cell r="C4925" t="str">
            <v>m</v>
          </cell>
          <cell r="D4925">
            <v>48.79</v>
          </cell>
        </row>
        <row r="4926">
          <cell r="A4926" t="str">
            <v>92342</v>
          </cell>
          <cell r="B4926" t="str">
            <v>Tubo de aço galvanizado com costura, classe média, dn 65 (2 1/2"), conexão rosqueada, instalado em prumadas - fornecimento e instalação. af_12/2015</v>
          </cell>
          <cell r="C4926" t="str">
            <v>m</v>
          </cell>
          <cell r="D4926">
            <v>61.68</v>
          </cell>
        </row>
        <row r="4927">
          <cell r="A4927" t="str">
            <v>92343</v>
          </cell>
          <cell r="B4927" t="str">
            <v>Tubo de aço galvanizado com costura, classe média, dn 80 (3"), conexão rosqueada, instalado em prumadas - fornecimento e instalação. af_12/2015</v>
          </cell>
          <cell r="C4927" t="str">
            <v>m</v>
          </cell>
          <cell r="D4927">
            <v>69.209999999999994</v>
          </cell>
        </row>
        <row r="4928">
          <cell r="A4928" t="str">
            <v>92344</v>
          </cell>
          <cell r="B4928" t="str">
            <v>Niple, em ferro galvanizado, dn 50 (2"), conexão rosqueada, instalado em prumadas - fornecimento e instalação. af_12/2015</v>
          </cell>
          <cell r="C4928" t="str">
            <v>un</v>
          </cell>
          <cell r="D4928">
            <v>39.04</v>
          </cell>
        </row>
        <row r="4929">
          <cell r="A4929" t="str">
            <v>92345</v>
          </cell>
          <cell r="B4929" t="str">
            <v>Luva, em ferro galvanizado, dn 50 (2"), conexão rosqueada, instalado em prumadas - fornecimento e instalação. af_12/2015</v>
          </cell>
          <cell r="C4929" t="str">
            <v>un</v>
          </cell>
          <cell r="D4929">
            <v>37.880000000000003</v>
          </cell>
        </row>
        <row r="4930">
          <cell r="A4930" t="str">
            <v>92346</v>
          </cell>
          <cell r="B4930" t="str">
            <v>Niple, em ferro galvanizado, dn 65 (2 1/2"), conexão rosqueada, instalado em prumadas - fornecimento e instalação. af_12/2015</v>
          </cell>
          <cell r="C4930" t="str">
            <v>un</v>
          </cell>
          <cell r="D4930">
            <v>50.1</v>
          </cell>
        </row>
        <row r="4931">
          <cell r="A4931" t="str">
            <v>92347</v>
          </cell>
          <cell r="B4931" t="str">
            <v>Luva, em ferro galvanizado, dn 65 (2 1/2"), conexão rosqueada, instalado em prumadas - fornecimento e instalação. af_12/2015</v>
          </cell>
          <cell r="C4931" t="str">
            <v>un</v>
          </cell>
          <cell r="D4931">
            <v>58.71</v>
          </cell>
        </row>
        <row r="4932">
          <cell r="A4932" t="str">
            <v>92348</v>
          </cell>
          <cell r="B4932" t="str">
            <v>Niple, em ferro galvanizado, dn 80 (3"), conexão rosqueada, instalado em prumadas - fornecimento e instalação. af_12/2015</v>
          </cell>
          <cell r="C4932" t="str">
            <v>un</v>
          </cell>
          <cell r="D4932">
            <v>64.97</v>
          </cell>
        </row>
        <row r="4933">
          <cell r="A4933" t="str">
            <v>92349</v>
          </cell>
          <cell r="B4933" t="str">
            <v>Luva, em ferro galvanizado, dn 80 (3"), conexão rosqueada, instalado em prumadas - fornecimento e instalação. af_12/2015</v>
          </cell>
          <cell r="C4933" t="str">
            <v>un</v>
          </cell>
          <cell r="D4933">
            <v>79.400000000000006</v>
          </cell>
        </row>
        <row r="4934">
          <cell r="A4934" t="str">
            <v>92350</v>
          </cell>
          <cell r="B4934" t="str">
            <v>Joelho 45 graus, em ferro galvanizado, dn 50 (2"), conexão rosqueada, instalado em prumadas - fornecimento e instalação. af_12/2015</v>
          </cell>
          <cell r="C4934" t="str">
            <v>un</v>
          </cell>
          <cell r="D4934">
            <v>52.56</v>
          </cell>
        </row>
        <row r="4935">
          <cell r="A4935" t="str">
            <v>92351</v>
          </cell>
          <cell r="B4935" t="str">
            <v>Joelho 90 graus, em ferro galvanizado, dn 50 (2"), conexão rosqueada, instalado em prumadas - fornecimento e instalação. af_12/2015</v>
          </cell>
          <cell r="C4935" t="str">
            <v>un</v>
          </cell>
          <cell r="D4935">
            <v>54.97</v>
          </cell>
        </row>
        <row r="4936">
          <cell r="A4936" t="str">
            <v>92352</v>
          </cell>
          <cell r="B4936" t="str">
            <v>Joelho 45 graus, em ferro galvanizado, dn 65 (2 1/2"), conexão rosqueada, instalado em prumadas - fornecimento e instalação. af_12/2015</v>
          </cell>
          <cell r="C4936" t="str">
            <v>un</v>
          </cell>
          <cell r="D4936">
            <v>79.05</v>
          </cell>
        </row>
        <row r="4937">
          <cell r="A4937" t="str">
            <v>92353</v>
          </cell>
          <cell r="B4937" t="str">
            <v>Joelho 90 graus, em ferro galvanizado, dn 65 (2 1/2"), conexão rosqueada, instalado em prumadas - fornecimento e instalação. af_12/2015</v>
          </cell>
          <cell r="C4937" t="str">
            <v>un</v>
          </cell>
          <cell r="D4937">
            <v>84.97</v>
          </cell>
        </row>
        <row r="4938">
          <cell r="A4938" t="str">
            <v>92354</v>
          </cell>
          <cell r="B4938" t="str">
            <v>Joelho 45 graus, em ferro galvanizado, dn 80 (3"), conexão rosqueada, instalado em prumadas - fornecimento e instalação. af_12/2015</v>
          </cell>
          <cell r="C4938" t="str">
            <v>un</v>
          </cell>
          <cell r="D4938">
            <v>96.74</v>
          </cell>
        </row>
        <row r="4939">
          <cell r="A4939" t="str">
            <v>92355</v>
          </cell>
          <cell r="B4939" t="str">
            <v>Joelho 90 graus, em ferro galvanizado, dn 80 (3"), conexão rosqueada, instalado em prumadas - fornecimento e instalação. af_12/2015</v>
          </cell>
          <cell r="C4939" t="str">
            <v>un</v>
          </cell>
          <cell r="D4939">
            <v>107.79</v>
          </cell>
        </row>
        <row r="4940">
          <cell r="A4940" t="str">
            <v>92356</v>
          </cell>
          <cell r="B4940" t="str">
            <v>Tê, em ferro galvanizado, dn 50 (2"), conexão rosqueada, instalado em prumadas - fornecimento e instalação. af_12/2015</v>
          </cell>
          <cell r="C4940" t="str">
            <v>un</v>
          </cell>
          <cell r="D4940">
            <v>73.040000000000006</v>
          </cell>
        </row>
        <row r="4941">
          <cell r="A4941" t="str">
            <v>92357</v>
          </cell>
          <cell r="B4941" t="str">
            <v>Tê, em ferro galvanizado, dn 65 (2 1/2"), conexão rosqueada, instalado em prumadas - fornecimento e instalação. af_12/2015</v>
          </cell>
          <cell r="C4941" t="str">
            <v>un</v>
          </cell>
          <cell r="D4941">
            <v>106.22</v>
          </cell>
        </row>
        <row r="4942">
          <cell r="A4942" t="str">
            <v>92358</v>
          </cell>
          <cell r="B4942" t="str">
            <v>Tê, em ferro galvanizado, dn 80 (3"), conexão rosqueada, instalado em prumadas - fornecimento e instalação. af_12/2015</v>
          </cell>
          <cell r="C4942" t="str">
            <v>un</v>
          </cell>
          <cell r="D4942">
            <v>129.99</v>
          </cell>
        </row>
        <row r="4943">
          <cell r="A4943" t="str">
            <v>92361</v>
          </cell>
          <cell r="B4943" t="str">
            <v>Tubo de aço preto sem costura, conexão soldada, dn 50 (2"), instalado em rede de alimentação para hidrante - fornecimento e instalação. af_12/2015</v>
          </cell>
          <cell r="C4943" t="str">
            <v>m</v>
          </cell>
          <cell r="D4943">
            <v>51.32</v>
          </cell>
        </row>
        <row r="4944">
          <cell r="A4944" t="str">
            <v>92362</v>
          </cell>
          <cell r="B4944" t="str">
            <v>Tubo de aço preto sem costura, conexão soldada, dn 65 (2 1/2"), instalado em rede de alimentação para hidrante - fornecimento e instalação. af_12/2015</v>
          </cell>
          <cell r="C4944" t="str">
            <v>m</v>
          </cell>
          <cell r="D4944">
            <v>64.5</v>
          </cell>
        </row>
        <row r="4945">
          <cell r="A4945" t="str">
            <v>92363</v>
          </cell>
          <cell r="B4945" t="str">
            <v>Tubo de aço preto sem costura, conexão soldada, dn 80 (3"), instalado em rede de alimentação para hidrante - fornecimento e instalação. af_12/2015</v>
          </cell>
          <cell r="C4945" t="str">
            <v>m</v>
          </cell>
          <cell r="D4945">
            <v>78.25</v>
          </cell>
        </row>
        <row r="4946">
          <cell r="A4946" t="str">
            <v>92364</v>
          </cell>
          <cell r="B4946" t="str">
            <v>Tubo de aço galvanizado com costura, classe média, dn 32 (1 1/4"), conexão rosqueada, instalado em rede de alimentação para hidrante - fornecimento e instalação. af_12/2015</v>
          </cell>
          <cell r="C4946" t="str">
            <v>m</v>
          </cell>
          <cell r="D4946">
            <v>28.27</v>
          </cell>
        </row>
        <row r="4947">
          <cell r="A4947" t="str">
            <v>92365</v>
          </cell>
          <cell r="B4947" t="str">
            <v>Tubo de aço galvanizado com costura, classe média, dn 40 (1 1/2"), conexão rosqueada, instalado em rede de alimentação para hidrante - fornecimento e instalação. af_12/2015</v>
          </cell>
          <cell r="C4947" t="str">
            <v>m</v>
          </cell>
          <cell r="D4947">
            <v>31.15</v>
          </cell>
        </row>
        <row r="4948">
          <cell r="A4948" t="str">
            <v>92366</v>
          </cell>
          <cell r="B4948" t="str">
            <v>Tubo de aço galvanizado com costura, classe média, dn 50 (2"), conexão rosqueada, instalado em rede de alimentação para hidrante - fornecimento e instalação. af_12/2015</v>
          </cell>
          <cell r="C4948" t="str">
            <v>m</v>
          </cell>
          <cell r="D4948">
            <v>42.09</v>
          </cell>
        </row>
        <row r="4949">
          <cell r="A4949" t="str">
            <v>92367</v>
          </cell>
          <cell r="B4949" t="str">
            <v>Tubo de aço galvanizado com costura, classe média, dn 65 (2 1/2"), conexão rosqueada, instalado em rede de alimentação para hidrante - fornecimento e instalação. af_12/2015</v>
          </cell>
          <cell r="C4949" t="str">
            <v>m</v>
          </cell>
          <cell r="D4949">
            <v>54.68</v>
          </cell>
        </row>
        <row r="4950">
          <cell r="A4950" t="str">
            <v>92368</v>
          </cell>
          <cell r="B4950" t="str">
            <v>Tubo de aço galvanizado com costura, classe média, dn 80 (3"), conexão rosqueada, instalado em rede de alimentação para hidrante - fornecimento e instalação. af_12/2015</v>
          </cell>
          <cell r="C4950" t="str">
            <v>m</v>
          </cell>
          <cell r="D4950">
            <v>61.93</v>
          </cell>
        </row>
        <row r="4951">
          <cell r="A4951" t="str">
            <v>92369</v>
          </cell>
          <cell r="B4951" t="str">
            <v>Niple, em ferro galvanizado, dn 25 (1"), conexão rosqueada, instalado em rede de alimentação para hidrante - fornecimento e instalação. af_12/2015</v>
          </cell>
          <cell r="C4951" t="str">
            <v>un</v>
          </cell>
          <cell r="D4951">
            <v>19.149999999999999</v>
          </cell>
        </row>
        <row r="4952">
          <cell r="A4952" t="str">
            <v>92370</v>
          </cell>
          <cell r="B4952" t="str">
            <v>Luva, em ferro galvanizado, dn 25 (1"), conexão rosqueada, instalado em rede de alimentação para hidrante - fornecimento e instalação. af_12/2015</v>
          </cell>
          <cell r="C4952" t="str">
            <v>un</v>
          </cell>
          <cell r="D4952">
            <v>20.02</v>
          </cell>
        </row>
        <row r="4953">
          <cell r="A4953" t="str">
            <v>92371</v>
          </cell>
          <cell r="B4953" t="str">
            <v>Niple, em ferro galvanizado, dn 32 (1 1/4"), conexão rosqueada, instalado em rede de alimentação para hidrante - fornecimento e instalação. af_12/2015</v>
          </cell>
          <cell r="C4953" t="str">
            <v>un</v>
          </cell>
          <cell r="D4953">
            <v>22.85</v>
          </cell>
        </row>
        <row r="4954">
          <cell r="A4954" t="str">
            <v>92372</v>
          </cell>
          <cell r="B4954" t="str">
            <v>Luva, em ferro galvanizado, dn 32 (1 1/4"), conexão rosqueada, instalado em rede de alimentação para hidrante - fornecimento e instalação. af_12/2015</v>
          </cell>
          <cell r="C4954" t="str">
            <v>un</v>
          </cell>
          <cell r="D4954">
            <v>24.23</v>
          </cell>
        </row>
        <row r="4955">
          <cell r="A4955" t="str">
            <v>92373</v>
          </cell>
          <cell r="B4955" t="str">
            <v>Niple, em ferro galvanizado, dn 40 (1 1/2"), conexão rosqueada, instalado em rede de alimentação para hidrante - fornecimento e instalação. af_12/2015</v>
          </cell>
          <cell r="C4955" t="str">
            <v>un</v>
          </cell>
          <cell r="D4955">
            <v>25.34</v>
          </cell>
        </row>
        <row r="4956">
          <cell r="A4956" t="str">
            <v>92374</v>
          </cell>
          <cell r="B4956" t="str">
            <v>Luva, em ferro galvanizado, dn 40 (1 1/2"), conexão rosqueada, instalado em rede de alimentação para hidrante - fornecimento e instalação. af_12/2015</v>
          </cell>
          <cell r="C4956" t="str">
            <v>un</v>
          </cell>
          <cell r="D4956">
            <v>29.13</v>
          </cell>
        </row>
        <row r="4957">
          <cell r="A4957" t="str">
            <v>92375</v>
          </cell>
          <cell r="B4957" t="str">
            <v>Niple, em ferro galvanizado, dn 50 (2"), conexão rosqueada, instalado em rede de alimentação para hidrante - fornecimento e instalação. af_12/2015</v>
          </cell>
          <cell r="C4957" t="str">
            <v>un</v>
          </cell>
          <cell r="D4957">
            <v>39.01</v>
          </cell>
        </row>
        <row r="4958">
          <cell r="A4958" t="str">
            <v>92376</v>
          </cell>
          <cell r="B4958" t="str">
            <v>Luva, em ferro galvanizado, dn 50 (2"), conexão rosqueada, instalado em rede de alimentação para hidrante - fornecimento e instalação. af_12/2015</v>
          </cell>
          <cell r="C4958" t="str">
            <v>un</v>
          </cell>
          <cell r="D4958">
            <v>37.86</v>
          </cell>
        </row>
        <row r="4959">
          <cell r="A4959" t="str">
            <v>92377</v>
          </cell>
          <cell r="B4959" t="str">
            <v>Niple, em ferro galvanizado, dn 65 (2 1/2"), conexão rosqueada, instalado em rede de alimentação para hidrante - fornecimento e instalação. af_12/2015</v>
          </cell>
          <cell r="C4959" t="str">
            <v>un</v>
          </cell>
          <cell r="D4959">
            <v>50.97</v>
          </cell>
        </row>
        <row r="4960">
          <cell r="A4960" t="str">
            <v>92378</v>
          </cell>
          <cell r="B4960" t="str">
            <v>Luva, em ferro galvanizado, dn 65 (2 1/2"), conexão rosqueada, instalado em rede de alimentação para hidrante - fornecimento e instalação. af_12/2015</v>
          </cell>
          <cell r="C4960" t="str">
            <v>un</v>
          </cell>
          <cell r="D4960">
            <v>59.57</v>
          </cell>
        </row>
        <row r="4961">
          <cell r="A4961" t="str">
            <v>92379</v>
          </cell>
          <cell r="B4961" t="str">
            <v>Niple, em ferro galvanizado, dn 80 (3"), conexão rosqueada, instalado em rede de alimentação para hidrante - fornecimento e instalação. af_12/2015</v>
          </cell>
          <cell r="C4961" t="str">
            <v>un</v>
          </cell>
          <cell r="D4961">
            <v>66.75</v>
          </cell>
        </row>
        <row r="4962">
          <cell r="A4962" t="str">
            <v>92380</v>
          </cell>
          <cell r="B4962" t="str">
            <v>Luva, em ferro galvanizado, dn 80 (3"), conexão rosqueada, instalado em rede de alimentação para hidrante - fornecimento e instalação. af_12/2015</v>
          </cell>
          <cell r="C4962" t="str">
            <v>un</v>
          </cell>
          <cell r="D4962">
            <v>81.180000000000007</v>
          </cell>
        </row>
        <row r="4963">
          <cell r="A4963" t="str">
            <v>92381</v>
          </cell>
          <cell r="B4963" t="str">
            <v>Joelho 45 graus, em ferro galvanizado, dn 25 (1"), conexão rosqueada, instalado em rede de alimentação para hidrante - fornecimento e instalação. af_12/2015</v>
          </cell>
          <cell r="C4963" t="str">
            <v>un</v>
          </cell>
          <cell r="D4963">
            <v>30.11</v>
          </cell>
        </row>
        <row r="4964">
          <cell r="A4964" t="str">
            <v>92382</v>
          </cell>
          <cell r="B4964" t="str">
            <v>Joelho 90 graus, em ferro galvanizado, dn 25 (1"), conexão rosqueada, instalado em rede de alimentação para hidrante - fornecimento e instalação. af_12/2015</v>
          </cell>
          <cell r="C4964" t="str">
            <v>un</v>
          </cell>
          <cell r="D4964">
            <v>27.84</v>
          </cell>
        </row>
        <row r="4965">
          <cell r="A4965" t="str">
            <v>92383</v>
          </cell>
          <cell r="B4965" t="str">
            <v>Joelho 45 graus, em ferro galvanizado, dn 32 (1 1/4"), conexão rosqueada, instalado em rede de alimentação para hidrante - fornecimento e instalação. af_12/2015</v>
          </cell>
          <cell r="C4965" t="str">
            <v>un</v>
          </cell>
          <cell r="D4965">
            <v>38.78</v>
          </cell>
        </row>
        <row r="4966">
          <cell r="A4966" t="str">
            <v>92384</v>
          </cell>
          <cell r="B4966" t="str">
            <v>Joelho 90 graus, em ferro galvanizado, dn 32 (1 1/4"), conexão rosqueada, instalado em rede de alimentação para hidrante - fornecimento e instalação. af_12/2015</v>
          </cell>
          <cell r="C4966" t="str">
            <v>un</v>
          </cell>
          <cell r="D4966">
            <v>34.29</v>
          </cell>
        </row>
        <row r="4967">
          <cell r="A4967" t="str">
            <v>92385</v>
          </cell>
          <cell r="B4967" t="str">
            <v>Joelho 45 graus, em ferro galvanizado, dn 40 (1 1/2"), conexão rosqueada, instalado em rede de alimentação para hidrante - fornecimento e instalação. af_12/2015</v>
          </cell>
          <cell r="C4967" t="str">
            <v>un</v>
          </cell>
          <cell r="D4967">
            <v>44.41</v>
          </cell>
        </row>
        <row r="4968">
          <cell r="A4968" t="str">
            <v>92386</v>
          </cell>
          <cell r="B4968" t="str">
            <v>Joelho 90 graus, em ferro galvanizado, dn 40 (1 1/2"), conexão rosqueada, instalado em rede de alimentação para hidrante - fornecimento e instalação. af_12/2015</v>
          </cell>
          <cell r="C4968" t="str">
            <v>un</v>
          </cell>
          <cell r="D4968">
            <v>42.05</v>
          </cell>
        </row>
        <row r="4969">
          <cell r="A4969" t="str">
            <v>92387</v>
          </cell>
          <cell r="B4969" t="str">
            <v>Joelho 45 graus, em ferro galvanizado, dn 50 (2"), conexão rosqueada, instalado em rede de alimentação para hidrante - fornecimento e instalação. af_12/2015</v>
          </cell>
          <cell r="C4969" t="str">
            <v>un</v>
          </cell>
          <cell r="D4969">
            <v>52.51</v>
          </cell>
        </row>
        <row r="4970">
          <cell r="A4970" t="str">
            <v>92388</v>
          </cell>
          <cell r="B4970" t="str">
            <v>Joelho 90 graus, em ferro galvanizado, dn 50 (2"), conexão rosqueada, instalado em rede de alimentação para hidrante - fornecimento e instalação. af_12/2015</v>
          </cell>
          <cell r="C4970" t="str">
            <v>un</v>
          </cell>
          <cell r="D4970">
            <v>54.92</v>
          </cell>
        </row>
        <row r="4971">
          <cell r="A4971" t="str">
            <v>92389</v>
          </cell>
          <cell r="B4971" t="str">
            <v>Joelho 45 graus, em ferro galvanizado, dn 65 (2 1/2"), conexão rosqueada, instalado em rede de alimentação para hidrante - fornecimento e instalação. af_12/2015</v>
          </cell>
          <cell r="C4971" t="str">
            <v>un</v>
          </cell>
          <cell r="D4971">
            <v>80.37</v>
          </cell>
        </row>
        <row r="4972">
          <cell r="A4972" t="str">
            <v>92390</v>
          </cell>
          <cell r="B4972" t="str">
            <v>Joelho 90 graus, em ferro galvanizado, dn 65 (2 1/2"), conexão rosqueada, instalado em rede de alimentação para hidrante - fornecimento e instalação. af_12/2015</v>
          </cell>
          <cell r="C4972" t="str">
            <v>un</v>
          </cell>
          <cell r="D4972">
            <v>86.29</v>
          </cell>
        </row>
        <row r="4973">
          <cell r="A4973" t="str">
            <v>92635</v>
          </cell>
          <cell r="B4973" t="str">
            <v>Joelho 45 graus, em ferro galvanizado, conexão rosqueada, dn 80 (3"), instalado em rede de alimentação para hidrante - fornecimento e instalação. af_12/2015</v>
          </cell>
          <cell r="C4973" t="str">
            <v>un</v>
          </cell>
          <cell r="D4973">
            <v>99.41</v>
          </cell>
        </row>
        <row r="4974">
          <cell r="A4974" t="str">
            <v>92636</v>
          </cell>
          <cell r="B4974" t="str">
            <v>Joelho 90 graus, em ferro galvanizado, conexão rosqueada, dn 80 (3"), instalado em rede de alimentação para hidrante - fornecimento e instalação. af_12/2015</v>
          </cell>
          <cell r="C4974" t="str">
            <v>un</v>
          </cell>
          <cell r="D4974">
            <v>110.47</v>
          </cell>
        </row>
        <row r="4975">
          <cell r="A4975" t="str">
            <v>92637</v>
          </cell>
          <cell r="B4975" t="str">
            <v>Tê, em ferro galvanizado, conexão rosqueada, dn 25 (1"), instalado em rede de alimentação para hidrante - fornecimento e instalação. af_12/2015</v>
          </cell>
          <cell r="C4975" t="str">
            <v>un</v>
          </cell>
          <cell r="D4975">
            <v>37.659999999999997</v>
          </cell>
        </row>
        <row r="4976">
          <cell r="A4976" t="str">
            <v>92638</v>
          </cell>
          <cell r="B4976" t="str">
            <v>Tê, em ferro galvanizado, conexão rosqueada, dn 32 (1 1/4"), instalado em rede de alimentação para hidrante - fornecimento e instalação. af_12/2015</v>
          </cell>
          <cell r="C4976" t="str">
            <v>un</v>
          </cell>
          <cell r="D4976">
            <v>46.67</v>
          </cell>
        </row>
        <row r="4977">
          <cell r="A4977" t="str">
            <v>92639</v>
          </cell>
          <cell r="B4977" t="str">
            <v>Tê, em ferro galvanizado, conexão rosqueada, dn 40 (1 1/2"), instalado em rede de alimentação para hidrante - fornecimento e instalação. af_12/2015</v>
          </cell>
          <cell r="C4977" t="str">
            <v>un</v>
          </cell>
          <cell r="D4977">
            <v>51.91</v>
          </cell>
        </row>
        <row r="4978">
          <cell r="A4978" t="str">
            <v>92640</v>
          </cell>
          <cell r="B4978" t="str">
            <v>Tê, em ferro galvanizado, conexão rosqueada, dn 50 (2"), instalado em rede de alimentação para hidrante - fornecimento e instalação. af_12/2015</v>
          </cell>
          <cell r="C4978" t="str">
            <v>un</v>
          </cell>
          <cell r="D4978">
            <v>72.97</v>
          </cell>
        </row>
        <row r="4979">
          <cell r="A4979" t="str">
            <v>92642</v>
          </cell>
          <cell r="B4979" t="str">
            <v>Tê, em ferro galvanizado, conexão rosqueada, dn 65 (2 1/2"), instalado em rede de alimentação para hidrante - fornecimento e instalação. af_12/2015</v>
          </cell>
          <cell r="C4979" t="str">
            <v>un</v>
          </cell>
          <cell r="D4979">
            <v>107.95</v>
          </cell>
        </row>
        <row r="4980">
          <cell r="A4980" t="str">
            <v>92644</v>
          </cell>
          <cell r="B4980" t="str">
            <v>Tê, em ferro galvanizado, conexão rosqueada, dn 80 (3"), instalado em rede de alimentação para hidrante - fornecimento e instalação. af_12/2015</v>
          </cell>
          <cell r="C4980" t="str">
            <v>un</v>
          </cell>
          <cell r="D4980">
            <v>133.55000000000001</v>
          </cell>
        </row>
        <row r="4981">
          <cell r="A4981" t="str">
            <v>92649</v>
          </cell>
          <cell r="B4981" t="str">
            <v>Tubo de aço preto sem costura, conexão soldada, dn 50 (2"), instalado em rede de alimentação para sprinkler - fornecimento e instalação. af_12/2015</v>
          </cell>
          <cell r="C4981" t="str">
            <v>m</v>
          </cell>
          <cell r="D4981">
            <v>53.3</v>
          </cell>
        </row>
        <row r="4982">
          <cell r="A4982" t="str">
            <v>92650</v>
          </cell>
          <cell r="B4982" t="str">
            <v>Tubo de aço preto sem costura, conexão soldada, dn 65 (2 1/2"), instalado em rede de alimentação para sprinkler - fornecimento e instalação. af_12/2015</v>
          </cell>
          <cell r="C4982" t="str">
            <v>m</v>
          </cell>
          <cell r="D4982">
            <v>66.48</v>
          </cell>
        </row>
        <row r="4983">
          <cell r="A4983" t="str">
            <v>92651</v>
          </cell>
          <cell r="B4983" t="str">
            <v>Tubo de aço preto sem costura, conexão soldada, dn 80 (3"), instalado em rede de alimentação para sprinkler - fornecimento e instalação. af_12/2015</v>
          </cell>
          <cell r="C4983" t="str">
            <v>m</v>
          </cell>
          <cell r="D4983">
            <v>80.23</v>
          </cell>
        </row>
        <row r="4984">
          <cell r="A4984" t="str">
            <v>92652</v>
          </cell>
          <cell r="B4984" t="str">
            <v>Tubo de aço galvanizado com costura, classe média, conexão rosqueada, dn 32 (1 1/4"), instalado em rede de alimentação para sprinkler - fornecimento e instalação. af_12/2015</v>
          </cell>
          <cell r="C4984" t="str">
            <v>m</v>
          </cell>
          <cell r="D4984">
            <v>30.74</v>
          </cell>
        </row>
        <row r="4985">
          <cell r="A4985" t="str">
            <v>92653</v>
          </cell>
          <cell r="B4985" t="str">
            <v>Tubo de aço galvanizado com costura, classe média, conexão rosqueada, dn 40 (1 1/2"), instalado em rede de alimentação para sprinkler - fornecimento e instalação. af_12/2015</v>
          </cell>
          <cell r="C4985" t="str">
            <v>m</v>
          </cell>
          <cell r="D4985">
            <v>33.65</v>
          </cell>
        </row>
        <row r="4986">
          <cell r="A4986" t="str">
            <v>92654</v>
          </cell>
          <cell r="B4986" t="str">
            <v>Tubo de aço galvanizado com costura, classe média, conexão rosqueada, dn 50 (2"), instalado em rede de alimentação para sprinkler - fornecimento e instalação. af_12/2015</v>
          </cell>
          <cell r="C4986" t="str">
            <v>m</v>
          </cell>
          <cell r="D4986">
            <v>44.58</v>
          </cell>
        </row>
        <row r="4987">
          <cell r="A4987" t="str">
            <v>92655</v>
          </cell>
          <cell r="B4987" t="str">
            <v>Tubo de aço galvanizado com costura, classe média, conexão rosqueada, dn 65 (2 1/2"), instalado em rede de alimentação para sprinkler - fornecimento e instalação. af_12/2015</v>
          </cell>
          <cell r="C4987" t="str">
            <v>m</v>
          </cell>
          <cell r="D4987">
            <v>57.22</v>
          </cell>
        </row>
        <row r="4988">
          <cell r="A4988" t="str">
            <v>92656</v>
          </cell>
          <cell r="B4988" t="str">
            <v>Tubo de aço galvanizado com costura, classe média, conexão rosqueada, dn 80 (3"), instalado em rede de alimentação para sprinkler - fornecimento e instalação. af_12/2015</v>
          </cell>
          <cell r="C4988" t="str">
            <v>m</v>
          </cell>
          <cell r="D4988">
            <v>64.47</v>
          </cell>
        </row>
        <row r="4989">
          <cell r="A4989" t="str">
            <v>92657</v>
          </cell>
          <cell r="B4989" t="str">
            <v>Niple, em ferro galvanizado, conexão rosqueada, dn 25 (1"), instalado em rede de alimentação para sprinkler - fornecimento e instalação. af_12/2015</v>
          </cell>
          <cell r="C4989" t="str">
            <v>un</v>
          </cell>
          <cell r="D4989">
            <v>14.33</v>
          </cell>
        </row>
        <row r="4990">
          <cell r="A4990" t="str">
            <v>92658</v>
          </cell>
          <cell r="B4990" t="str">
            <v>Luva, em ferro galvanizado, conexão rosqueada, dn 25 (1"), instalado em rede de alimentação para sprinkler - fornecimento e instalação. af_12/2015</v>
          </cell>
          <cell r="C4990" t="str">
            <v>un</v>
          </cell>
          <cell r="D4990">
            <v>15.21</v>
          </cell>
        </row>
        <row r="4991">
          <cell r="A4991" t="str">
            <v>92659</v>
          </cell>
          <cell r="B4991" t="str">
            <v>Niple, em ferro galvanizado, conexão rosqueada, dn 32 (1 1/4"), instalado em rede de alimentação para sprinkler - fornecimento e instalação. af_12/2015</v>
          </cell>
          <cell r="C4991" t="str">
            <v>un</v>
          </cell>
          <cell r="D4991">
            <v>17.37</v>
          </cell>
        </row>
        <row r="4992">
          <cell r="A4992" t="str">
            <v>92660</v>
          </cell>
          <cell r="B4992" t="str">
            <v>Luva, em ferro galvanizado, conexão rosqueada, dn 32 (1 1/4"), instalado em rede de alimentação para sprinkler - fornecimento e instalação. af_12/2015</v>
          </cell>
          <cell r="C4992" t="str">
            <v>un</v>
          </cell>
          <cell r="D4992">
            <v>18.760000000000002</v>
          </cell>
        </row>
        <row r="4993">
          <cell r="A4993" t="str">
            <v>92661</v>
          </cell>
          <cell r="B4993" t="str">
            <v>Niple, em ferro galvanizado, conexão rosqueada, dn 40 (1 1/2"), instalado em rede de alimentação para sprinkler - fornecimento e instalação. af_12/2015</v>
          </cell>
          <cell r="C4993" t="str">
            <v>un</v>
          </cell>
          <cell r="D4993">
            <v>19.09</v>
          </cell>
        </row>
        <row r="4994">
          <cell r="A4994" t="str">
            <v>92662</v>
          </cell>
          <cell r="B4994" t="str">
            <v>Luva, em ferro galvanizado, conexão rosqueada, dn 40 (1 1/2"), instalado em rede de alimentação para sprinkler - fornecimento e instalação. af_12/2015</v>
          </cell>
          <cell r="C4994" t="str">
            <v>un</v>
          </cell>
          <cell r="D4994">
            <v>22.89</v>
          </cell>
        </row>
        <row r="4995">
          <cell r="A4995" t="str">
            <v>92663</v>
          </cell>
          <cell r="B4995" t="str">
            <v>Niple, em ferro galvanizado, conexão rosqueada, dn 50 (2"), instalado em rede de alimentação para sprinkler - fornecimento e instalação. af_12/2015</v>
          </cell>
          <cell r="C4995" t="str">
            <v>un</v>
          </cell>
          <cell r="D4995">
            <v>31.83</v>
          </cell>
        </row>
        <row r="4996">
          <cell r="A4996" t="str">
            <v>92664</v>
          </cell>
          <cell r="B4996" t="str">
            <v>Luva, em ferro galvanizado, conexão rosqueada, dn 50 (2"), instalado em rede de alimentação para sprinkler - fornecimento e instalação. af_12/2015</v>
          </cell>
          <cell r="C4996" t="str">
            <v>un</v>
          </cell>
          <cell r="D4996">
            <v>30.67</v>
          </cell>
        </row>
        <row r="4997">
          <cell r="A4997" t="str">
            <v>92665</v>
          </cell>
          <cell r="B4997" t="str">
            <v>Niple, em ferro galvanizado, conexão rosqueada, dn 65 (2 1/2"), instalado em rede de alimentação para sprinkler - fornecimento e instalação. af_12/2015</v>
          </cell>
          <cell r="C4997" t="str">
            <v>un</v>
          </cell>
          <cell r="D4997">
            <v>42.36</v>
          </cell>
        </row>
        <row r="4998">
          <cell r="A4998" t="str">
            <v>92666</v>
          </cell>
          <cell r="B4998" t="str">
            <v>Luva, em ferro galvanizado, conexão rosqueada, dn 65 (2 1/2"), instalado em rede de alimentação para sprinkler - fornecimento e instalação. af_12/2015</v>
          </cell>
          <cell r="C4998" t="str">
            <v>un</v>
          </cell>
          <cell r="D4998">
            <v>50.96</v>
          </cell>
        </row>
        <row r="4999">
          <cell r="A4999" t="str">
            <v>92667</v>
          </cell>
          <cell r="B4999" t="str">
            <v>Niple, em ferro galvanizado, conexão rosqueada, dn 80 (3"), instalado em rede de alimentação para sprinkler - fornecimento e instalação. af_12/2015</v>
          </cell>
          <cell r="C4999" t="str">
            <v>un</v>
          </cell>
          <cell r="D4999">
            <v>56.74</v>
          </cell>
        </row>
        <row r="5000">
          <cell r="A5000" t="str">
            <v>92668</v>
          </cell>
          <cell r="B5000" t="str">
            <v>Luva, em ferro galvanizado, conexão rosqueada, dn 80 (3"), instalado em rede de alimentação para sprinkler - fornecimento e instalação. af_12/2015</v>
          </cell>
          <cell r="C5000" t="str">
            <v>un</v>
          </cell>
          <cell r="D5000">
            <v>71.17</v>
          </cell>
        </row>
        <row r="5001">
          <cell r="A5001" t="str">
            <v>92669</v>
          </cell>
          <cell r="B5001" t="str">
            <v>Joelho 45 graus, em ferro galvanizado, conexão rosqueada, dn 25 (1"), instalado em rede de alimentação para sprinkler - fornecimento e instalação. af_12/2015</v>
          </cell>
          <cell r="C5001" t="str">
            <v>un</v>
          </cell>
          <cell r="D5001">
            <v>22.87</v>
          </cell>
        </row>
        <row r="5002">
          <cell r="A5002" t="str">
            <v>92670</v>
          </cell>
          <cell r="B5002" t="str">
            <v>Joelho 90 graus, em ferro galvanizado, conexão rosqueada, dn 25 (1"), instalado em rede de alimentação para sprinkler - fornecimento e instalação. af_12/2015</v>
          </cell>
          <cell r="C5002" t="str">
            <v>un</v>
          </cell>
          <cell r="D5002">
            <v>20.6</v>
          </cell>
        </row>
        <row r="5003">
          <cell r="A5003" t="str">
            <v>92671</v>
          </cell>
          <cell r="B5003" t="str">
            <v>Joelho 45 graus, em ferro galvanizado, conexão rosqueada, dn 32 (1 1/4"), instalado em rede de alimentação para sprinkler - fornecimento e instalação. af_12/2015</v>
          </cell>
          <cell r="C5003" t="str">
            <v>un</v>
          </cell>
          <cell r="D5003">
            <v>30.58</v>
          </cell>
        </row>
        <row r="5004">
          <cell r="A5004" t="str">
            <v>92672</v>
          </cell>
          <cell r="B5004" t="str">
            <v>Joelho 90 graus, em ferro galvanizado, conexão rosqueada, dn 32 (1 1/4"), instalado em rede de alimentação para sprinkler - fornecimento e instalação. af_12/2015</v>
          </cell>
          <cell r="C5004" t="str">
            <v>un</v>
          </cell>
          <cell r="D5004">
            <v>26.09</v>
          </cell>
        </row>
        <row r="5005">
          <cell r="A5005" t="str">
            <v>92673</v>
          </cell>
          <cell r="B5005" t="str">
            <v>Joelho 45 graus, em ferro galvanizado, conexão rosqueada, dn 40 (1 1/2"), instalado em rede de alimentação para sprinkler - fornecimento e instalação. af_12/2015</v>
          </cell>
          <cell r="C5005" t="str">
            <v>un</v>
          </cell>
          <cell r="D5005">
            <v>35.06</v>
          </cell>
        </row>
        <row r="5006">
          <cell r="A5006" t="str">
            <v>92674</v>
          </cell>
          <cell r="B5006" t="str">
            <v>Joelho 90 graus, em ferro galvanizado, conexão rosqueada, dn 40 (1 1/2"), instalado em rede de alimentação para sprinkler - fornecimento e instalação. af_12/2015</v>
          </cell>
          <cell r="C5006" t="str">
            <v>un</v>
          </cell>
          <cell r="D5006">
            <v>32.700000000000003</v>
          </cell>
        </row>
        <row r="5007">
          <cell r="A5007" t="str">
            <v>92675</v>
          </cell>
          <cell r="B5007" t="str">
            <v>Joelho 45 graus, em ferro galvanizado, conexão rosqueada, dn 50 (2"), instalado em rede de alimentação para sprinkler - fornecimento e instalação. af_12/2015</v>
          </cell>
          <cell r="C5007" t="str">
            <v>un</v>
          </cell>
          <cell r="D5007">
            <v>41.76</v>
          </cell>
        </row>
        <row r="5008">
          <cell r="A5008" t="str">
            <v>92676</v>
          </cell>
          <cell r="B5008" t="str">
            <v>Joelho 90 graus, em ferro galvanizado, conexão rosqueada, dn 50 (2"), instalado em rede de alimentação para sprinkler - fornecimento e instalação. af_12/2015</v>
          </cell>
          <cell r="C5008" t="str">
            <v>un</v>
          </cell>
          <cell r="D5008">
            <v>44.17</v>
          </cell>
        </row>
        <row r="5009">
          <cell r="A5009" t="str">
            <v>92677</v>
          </cell>
          <cell r="B5009" t="str">
            <v>Joelho 45 graus, em ferro galvanizado, conexão rosqueada, dn 65 (2 1/2"), instalado em rede de alimentação para sprinkler - fornecimento e instalação. af_12/2015</v>
          </cell>
          <cell r="C5009" t="str">
            <v>un</v>
          </cell>
          <cell r="D5009">
            <v>67.48</v>
          </cell>
        </row>
        <row r="5010">
          <cell r="A5010" t="str">
            <v>92678</v>
          </cell>
          <cell r="B5010" t="str">
            <v>Joelho 90 graus, em ferro galvanizado, conexão rosqueada, dn 65 (2 1/2"), instalado em rede de alimentação para sprinkler - fornecimento e instalação. af_12/2015</v>
          </cell>
          <cell r="C5010" t="str">
            <v>un</v>
          </cell>
          <cell r="D5010">
            <v>73.400000000000006</v>
          </cell>
        </row>
        <row r="5011">
          <cell r="A5011" t="str">
            <v>92679</v>
          </cell>
          <cell r="B5011" t="str">
            <v>Joelho 45 graus, em ferro galvanizado, conexão rosqueada, dn 80 (3"), instalado em rede de alimentação para sprinkler - fornecimento e instalação. af_12/2015</v>
          </cell>
          <cell r="C5011" t="str">
            <v>un</v>
          </cell>
          <cell r="D5011">
            <v>84.41</v>
          </cell>
        </row>
        <row r="5012">
          <cell r="A5012" t="str">
            <v>92680</v>
          </cell>
          <cell r="B5012" t="str">
            <v>Joelho 90 graus, em ferro galvanizado, conexão rosqueada, dn 80 (3"), instalado em rede de alimentação para sprinkler - fornecimento e instalação. af_12/2015</v>
          </cell>
          <cell r="C5012" t="str">
            <v>un</v>
          </cell>
          <cell r="D5012">
            <v>95.46</v>
          </cell>
        </row>
        <row r="5013">
          <cell r="A5013" t="str">
            <v>92681</v>
          </cell>
          <cell r="B5013" t="str">
            <v>Tê, em ferro galvanizado, conexão rosqueada, dn 25 (1"), instalado em rede de alimentação para sprinkler - fornecimento e instalação. af_12/2015</v>
          </cell>
          <cell r="C5013" t="str">
            <v>un</v>
          </cell>
          <cell r="D5013">
            <v>28</v>
          </cell>
        </row>
        <row r="5014">
          <cell r="A5014" t="str">
            <v>92682</v>
          </cell>
          <cell r="B5014" t="str">
            <v>Tê, em ferro galvanizado, conexão rosqueada, dn 32 (1 1/4"), instalado em rede de alimentação para sprinkler - fornecimento e instalação. af_12/2015</v>
          </cell>
          <cell r="C5014" t="str">
            <v>un</v>
          </cell>
          <cell r="D5014">
            <v>35.700000000000003</v>
          </cell>
        </row>
        <row r="5015">
          <cell r="A5015" t="str">
            <v>92683</v>
          </cell>
          <cell r="B5015" t="str">
            <v>Tê, em ferro galvanizado, conexão rosqueada, dn 40 (1 1/2"), instalado em rede de alimentação para sprinkler - fornecimento e instalação. af_12/2015</v>
          </cell>
          <cell r="C5015" t="str">
            <v>un</v>
          </cell>
          <cell r="D5015">
            <v>39.46</v>
          </cell>
        </row>
        <row r="5016">
          <cell r="A5016" t="str">
            <v>92684</v>
          </cell>
          <cell r="B5016" t="str">
            <v>Tê, em ferro galvanizado, conexão rosqueada, dn 50 (2"), instalado em rede de alimentação para sprinkler - fornecimento e instalação. af_12/2015</v>
          </cell>
          <cell r="C5016" t="str">
            <v>un</v>
          </cell>
          <cell r="D5016">
            <v>58.63</v>
          </cell>
        </row>
        <row r="5017">
          <cell r="A5017" t="str">
            <v>92685</v>
          </cell>
          <cell r="B5017" t="str">
            <v>Tê, em ferro galvanizado, conexão rosqueada, dn 65 (2 1/2"), instalado em rede de alimentação para sprinkler - fornecimento e instalação. af_12/2015</v>
          </cell>
          <cell r="C5017" t="str">
            <v>un</v>
          </cell>
          <cell r="D5017">
            <v>90.78</v>
          </cell>
        </row>
        <row r="5018">
          <cell r="A5018" t="str">
            <v>92686</v>
          </cell>
          <cell r="B5018" t="str">
            <v>Tê, em ferro galvanizado, conexão rosqueada, dn 80 (3"), instalado em rede de alimentação para sprinkler - fornecimento e instalação. af_12/2015</v>
          </cell>
          <cell r="C5018" t="str">
            <v>un</v>
          </cell>
          <cell r="D5018">
            <v>113.53</v>
          </cell>
        </row>
        <row r="5019">
          <cell r="A5019" t="str">
            <v>92687</v>
          </cell>
          <cell r="B5019" t="str">
            <v>Tubo de aço galvanizado com costura, classe média, conexão rosqueada, dn 15 (1/2"), instalado em ramais e sub-ramais de gás - fornecimento e instalação. af_12/2015</v>
          </cell>
          <cell r="C5019" t="str">
            <v>m</v>
          </cell>
          <cell r="D5019">
            <v>13.29</v>
          </cell>
        </row>
        <row r="5020">
          <cell r="A5020" t="str">
            <v>92688</v>
          </cell>
          <cell r="B5020" t="str">
            <v>Tubo de aço galvanizado com costura, classe média, conexão rosqueada, dn 20 (3/4"), instalado em ramais e sub-ramais de gás - fornecimento e instalação. af_12/2015</v>
          </cell>
          <cell r="C5020" t="str">
            <v>m</v>
          </cell>
          <cell r="D5020">
            <v>19.68</v>
          </cell>
        </row>
        <row r="5021">
          <cell r="A5021" t="str">
            <v>92689</v>
          </cell>
          <cell r="B5021" t="str">
            <v>Tubo de aço preto sem costura, classe média, conexão soldada, dn 15 (1/2"), instalado em ramais e sub-ramais de gás - fornecimento e instalação. af_12/2015</v>
          </cell>
          <cell r="C5021" t="str">
            <v>m</v>
          </cell>
          <cell r="D5021">
            <v>21.73</v>
          </cell>
        </row>
        <row r="5022">
          <cell r="A5022" t="str">
            <v>92690</v>
          </cell>
          <cell r="B5022" t="str">
            <v>Tubo de aço preto sem costura, classe média, conexão soldada, dn 20 (3/4"), instalado em ramais e sub-ramais de gás - fornecimento e instalação. af_12/2015</v>
          </cell>
          <cell r="C5022" t="str">
            <v>m</v>
          </cell>
          <cell r="D5022">
            <v>31.25</v>
          </cell>
        </row>
        <row r="5023">
          <cell r="A5023" t="str">
            <v>92692</v>
          </cell>
          <cell r="B5023" t="str">
            <v>Niple, em ferro galvanizado, conexão rosqueada, dn 15 (1/2"), instalado em ramais e sub-ramais de gás - fornecimento e instalação. af_12/2015</v>
          </cell>
          <cell r="C5023" t="str">
            <v>un</v>
          </cell>
          <cell r="D5023">
            <v>7.21</v>
          </cell>
        </row>
        <row r="5024">
          <cell r="A5024" t="str">
            <v>92693</v>
          </cell>
          <cell r="B5024" t="str">
            <v>Luva, em ferro galvanizado, conexão rosqueada, dn 15 (1/2"), instalado em ramais e sub-ramais de gás - fornecimento e instalação. af_12/2015</v>
          </cell>
          <cell r="C5024" t="str">
            <v>un</v>
          </cell>
          <cell r="D5024">
            <v>7.95</v>
          </cell>
        </row>
        <row r="5025">
          <cell r="A5025" t="str">
            <v>92694</v>
          </cell>
          <cell r="B5025" t="str">
            <v>Niple, em ferro galvanizado, conexão rosqueada, dn 20 (3/4"), instalado em ramais e sub-ramais de gás - fornecimento e instalação. af_12/2015</v>
          </cell>
          <cell r="C5025" t="str">
            <v>un</v>
          </cell>
          <cell r="D5025">
            <v>11.57</v>
          </cell>
        </row>
        <row r="5026">
          <cell r="A5026" t="str">
            <v>92695</v>
          </cell>
          <cell r="B5026" t="str">
            <v>Luva, em ferro galvanizado, conexão rosqueada, dn 20 (3/4"), instalado em ramais e sub-ramais de gás - fornecimento e instalação. af_12/2015</v>
          </cell>
          <cell r="C5026" t="str">
            <v>un</v>
          </cell>
          <cell r="D5026">
            <v>12.73</v>
          </cell>
        </row>
        <row r="5027">
          <cell r="A5027" t="str">
            <v>92696</v>
          </cell>
          <cell r="B5027" t="str">
            <v>Niple, em ferro galvanizado, conexão rosqueada, dn 25 (1"), instalado em ramais e sub-ramais de gás - fornecimento e instalação. af_12/2015</v>
          </cell>
          <cell r="C5027" t="str">
            <v>un</v>
          </cell>
          <cell r="D5027">
            <v>18.940000000000001</v>
          </cell>
        </row>
        <row r="5028">
          <cell r="A5028" t="str">
            <v>92697</v>
          </cell>
          <cell r="B5028" t="str">
            <v>Luva, em ferro galvanizado, conexão rosqueada, dn 25 (1"), instalado em ramais e sub-ramais de gás - fornecimento e instalação. af_12/2015</v>
          </cell>
          <cell r="C5028" t="str">
            <v>un</v>
          </cell>
          <cell r="D5028">
            <v>19.82</v>
          </cell>
        </row>
        <row r="5029">
          <cell r="A5029" t="str">
            <v>92698</v>
          </cell>
          <cell r="B5029" t="str">
            <v>Joelho 45 graus, em ferro galvanizado, conexão rosqueada, dn 15 (1/2"), instalado em ramais e sub-ramais de gás - fornecimento e instalação. af_12/2015</v>
          </cell>
          <cell r="C5029" t="str">
            <v>un</v>
          </cell>
          <cell r="D5029">
            <v>11.94</v>
          </cell>
        </row>
        <row r="5030">
          <cell r="A5030" t="str">
            <v>92699</v>
          </cell>
          <cell r="B5030" t="str">
            <v>Joelho 90 graus, em ferro galvanizado, conexão rosqueada, dn 15 (1/2"), instalado em ramais e sub-ramais de gás - fornecimento e instalação. af_12/2015</v>
          </cell>
          <cell r="C5030" t="str">
            <v>un</v>
          </cell>
          <cell r="D5030">
            <v>10.41</v>
          </cell>
        </row>
        <row r="5031">
          <cell r="A5031" t="str">
            <v>92700</v>
          </cell>
          <cell r="B5031" t="str">
            <v>Joelho 45 graus, em ferro galvanizado, conexão rosqueada, dn 20 (3/4"), instalado em ramais e sub-ramais de gás - fornecimento e instalação. af_12/2015</v>
          </cell>
          <cell r="C5031" t="str">
            <v>un</v>
          </cell>
          <cell r="D5031">
            <v>19.37</v>
          </cell>
        </row>
        <row r="5032">
          <cell r="A5032" t="str">
            <v>92701</v>
          </cell>
          <cell r="B5032" t="str">
            <v>Joelho 90 graus, em ferro galvanizado, conexão rosqueada, dn 20 (3/4"), instalado em ramais e sub-ramais de gás - fornecimento e instalação. af_12/2015</v>
          </cell>
          <cell r="C5032" t="str">
            <v>un</v>
          </cell>
          <cell r="D5032">
            <v>18.07</v>
          </cell>
        </row>
        <row r="5033">
          <cell r="A5033" t="str">
            <v>92702</v>
          </cell>
          <cell r="B5033" t="str">
            <v>Joelho 45 graus, em ferro galvanizado, conexão rosqueada, dn 25 (1"), instalado em ramais e sub-ramais de gás - fornecimento e instalação. af_12/2015</v>
          </cell>
          <cell r="C5033" t="str">
            <v>un</v>
          </cell>
          <cell r="D5033">
            <v>29.82</v>
          </cell>
        </row>
        <row r="5034">
          <cell r="A5034" t="str">
            <v>92703</v>
          </cell>
          <cell r="B5034" t="str">
            <v>Joelho 90 graus, em ferro galvanizado, conexão rosqueada, dn 25 (1"), instalado em ramais e sub-ramais de gás - fornecimento e instalação. af_12/2015</v>
          </cell>
          <cell r="C5034" t="str">
            <v>un</v>
          </cell>
          <cell r="D5034">
            <v>27.56</v>
          </cell>
        </row>
        <row r="5035">
          <cell r="A5035" t="str">
            <v>92704</v>
          </cell>
          <cell r="B5035" t="str">
            <v>Tê, em ferro galvanizado, conexão rosqueada, dn 15 (1/2"), instalado em ramais e sub-ramais de gás - fornecimento e instalação. af_12/2015</v>
          </cell>
          <cell r="C5035" t="str">
            <v>un</v>
          </cell>
          <cell r="D5035">
            <v>13.86</v>
          </cell>
        </row>
        <row r="5036">
          <cell r="A5036" t="str">
            <v>92705</v>
          </cell>
          <cell r="B5036" t="str">
            <v>Tê, em ferro galvanizado, conexão rosqueada, dn 20 (3/4"), instalado em ramais e sub-ramais de gás - fornecimento e instalação. af_12/2015</v>
          </cell>
          <cell r="C5036" t="str">
            <v>un</v>
          </cell>
          <cell r="D5036">
            <v>22.7</v>
          </cell>
        </row>
        <row r="5037">
          <cell r="A5037" t="str">
            <v>92706</v>
          </cell>
          <cell r="B5037" t="str">
            <v>Tê, em ferro galvanizado, conexão rosqueada, dn 25 (1"), instalado em ramais e sub-ramais de gás - fornecimento e instalação. af_12/2015</v>
          </cell>
          <cell r="C5037" t="str">
            <v>un</v>
          </cell>
          <cell r="D5037">
            <v>37.28</v>
          </cell>
        </row>
        <row r="5038">
          <cell r="A5038" t="str">
            <v>92889</v>
          </cell>
          <cell r="B5038" t="str">
            <v>União, em ferro galvanizado, dn 50 (2"), conexão rosqueada, instalado em prumadas - fornecimento e instalação. af_12/2015</v>
          </cell>
          <cell r="C5038" t="str">
            <v>un</v>
          </cell>
          <cell r="D5038">
            <v>81.83</v>
          </cell>
        </row>
        <row r="5039">
          <cell r="A5039" t="str">
            <v>92890</v>
          </cell>
          <cell r="B5039" t="str">
            <v>União, em ferro galvanizado, dn 65 (2 1/2"), conexão rosqueada, instalado em prumadas - fornecimento e instalação. af_12/2015</v>
          </cell>
          <cell r="C5039" t="str">
            <v>un</v>
          </cell>
          <cell r="D5039">
            <v>118.94</v>
          </cell>
        </row>
        <row r="5040">
          <cell r="A5040" t="str">
            <v>92891</v>
          </cell>
          <cell r="B5040" t="str">
            <v>União, em ferro galvanizado, dn 80 (3"), conexão rosqueada, instalado em prumadas - fornecimento e instalação. af_12/2015</v>
          </cell>
          <cell r="C5040" t="str">
            <v>un</v>
          </cell>
          <cell r="D5040">
            <v>168.08</v>
          </cell>
        </row>
        <row r="5041">
          <cell r="A5041" t="str">
            <v>92892</v>
          </cell>
          <cell r="B5041" t="str">
            <v>União, em ferro galvanizado, dn 25 (1"), conexão rosqueada, instalado em rede de alimentação para hidrante - fornecimento e instalação. af_12/2015</v>
          </cell>
          <cell r="C5041" t="str">
            <v>un</v>
          </cell>
          <cell r="D5041">
            <v>36.49</v>
          </cell>
        </row>
        <row r="5042">
          <cell r="A5042" t="str">
            <v>92893</v>
          </cell>
          <cell r="B5042" t="str">
            <v>União, em ferro galvanizado, dn 32 (1 1/4"), conexão rosqueada, instalado em rede de alimentação para hidrante - fornecimento e instalação. af_12/2015</v>
          </cell>
          <cell r="C5042" t="str">
            <v>un</v>
          </cell>
          <cell r="D5042">
            <v>50.42</v>
          </cell>
        </row>
        <row r="5043">
          <cell r="A5043" t="str">
            <v>92894</v>
          </cell>
          <cell r="B5043" t="str">
            <v>União, em ferro galvanizado, dn 40 (1 1/2"), conexão rosqueada, instalado em rede de alimentação para hidrante - fornecimento e instalação. af_12/2015</v>
          </cell>
          <cell r="C5043" t="str">
            <v>un</v>
          </cell>
          <cell r="D5043">
            <v>57.67</v>
          </cell>
        </row>
        <row r="5044">
          <cell r="A5044" t="str">
            <v>92895</v>
          </cell>
          <cell r="B5044" t="str">
            <v>União, em ferro galvanizado, dn 50 (2"), conexão rosqueada, instalado em rede de alimentação para hidrante - fornecimento e instalação. af_12/2015</v>
          </cell>
          <cell r="C5044" t="str">
            <v>un</v>
          </cell>
          <cell r="D5044">
            <v>81.8</v>
          </cell>
        </row>
        <row r="5045">
          <cell r="A5045" t="str">
            <v>92896</v>
          </cell>
          <cell r="B5045" t="str">
            <v>União, em ferro galvanizado, dn 65 (2 1/2"), conexão rosqueada, instalado em rede de alimentação para hidrante - fornecimento e instalação. af_12/2015</v>
          </cell>
          <cell r="C5045" t="str">
            <v>un</v>
          </cell>
          <cell r="D5045">
            <v>119.8</v>
          </cell>
        </row>
        <row r="5046">
          <cell r="A5046" t="str">
            <v>92897</v>
          </cell>
          <cell r="B5046" t="str">
            <v>União, em ferro galvanizado, dn 80 (3"), conexão rosqueada, instalado em rede de alimentação para hidrante - fornecimento e instalação. af_12/2015</v>
          </cell>
          <cell r="C5046" t="str">
            <v>un</v>
          </cell>
          <cell r="D5046">
            <v>169.87</v>
          </cell>
        </row>
        <row r="5047">
          <cell r="A5047" t="str">
            <v>92898</v>
          </cell>
          <cell r="B5047" t="str">
            <v>União, em ferro galvanizado, conexão rosqueada, dn 25 (1"), instalado em rede de alimentação para sprinkler - fornecimento e instalação. af_12/2015</v>
          </cell>
          <cell r="C5047" t="str">
            <v>un</v>
          </cell>
          <cell r="D5047">
            <v>31.68</v>
          </cell>
        </row>
        <row r="5048">
          <cell r="A5048" t="str">
            <v>92899</v>
          </cell>
          <cell r="B5048" t="str">
            <v>União, em ferro galvanizado, conexão rosqueada, dn 32 (1 1/4"), instalado em rede de alimentação para sprinkler - fornecimento e instalação. af_12/2015</v>
          </cell>
          <cell r="C5048" t="str">
            <v>un</v>
          </cell>
          <cell r="D5048">
            <v>44.94</v>
          </cell>
        </row>
        <row r="5049">
          <cell r="A5049" t="str">
            <v>92900</v>
          </cell>
          <cell r="B5049" t="str">
            <v>União, em ferro galvanizado, conexão rosqueada, dn 40 (1 1/2"), instalado em rede de alimentação para sprinkler - fornecimento e instalação. af_12/2015</v>
          </cell>
          <cell r="C5049" t="str">
            <v>un</v>
          </cell>
          <cell r="D5049">
            <v>51.43</v>
          </cell>
        </row>
        <row r="5050">
          <cell r="A5050" t="str">
            <v>92901</v>
          </cell>
          <cell r="B5050" t="str">
            <v>União, em ferro galvanizado, conexão rosqueada, dn 50 (2"), instalado em rede de alimentação para sprinkler - fornecimento e instalação. af_12/2015</v>
          </cell>
          <cell r="C5050" t="str">
            <v>un</v>
          </cell>
          <cell r="D5050">
            <v>74.62</v>
          </cell>
        </row>
        <row r="5051">
          <cell r="A5051" t="str">
            <v>92902</v>
          </cell>
          <cell r="B5051" t="str">
            <v>União, em ferro galvanizado, conexão rosqueada, dn 65 (2 1/2"), instalado em rede de alimentação para sprinkler - fornecimento e instalação. af_12/2015</v>
          </cell>
          <cell r="C5051" t="str">
            <v>un</v>
          </cell>
          <cell r="D5051">
            <v>111.19</v>
          </cell>
        </row>
        <row r="5052">
          <cell r="A5052" t="str">
            <v>92903</v>
          </cell>
          <cell r="B5052" t="str">
            <v>União, em ferro galvanizado, conexão rosqueada, dn 80 (3"), instalado em rede de alimentação para sprinkler - fornecimento e instalação. af_12/2015</v>
          </cell>
          <cell r="C5052" t="str">
            <v>un</v>
          </cell>
          <cell r="D5052">
            <v>159.86000000000001</v>
          </cell>
        </row>
        <row r="5053">
          <cell r="A5053" t="str">
            <v>92904</v>
          </cell>
          <cell r="B5053" t="str">
            <v>União, em ferro galvanizado, conexão rosqueada, dn 15 (1/2"), instalado em ramais e sub-ramais de gás - fornecimento e instalação. af_12/2015</v>
          </cell>
          <cell r="C5053" t="str">
            <v>un</v>
          </cell>
          <cell r="D5053">
            <v>19.739999999999998</v>
          </cell>
        </row>
        <row r="5054">
          <cell r="A5054" t="str">
            <v>92905</v>
          </cell>
          <cell r="B5054" t="str">
            <v>União, em ferro galvanizado, conexão rosqueada, dn 20 (3/4"), instalado em ramais e sub-ramais de gás - fornecimento e instalação. af_12/2015</v>
          </cell>
          <cell r="C5054" t="str">
            <v>un</v>
          </cell>
          <cell r="D5054">
            <v>28.96</v>
          </cell>
        </row>
        <row r="5055">
          <cell r="A5055" t="str">
            <v>92906</v>
          </cell>
          <cell r="B5055" t="str">
            <v>União, em ferro galvanizado, conexão rosqueada, dn 25 (1"), instalado em ramais e sub-ramais de gás - fornecimento e instalação. af_12/2015</v>
          </cell>
          <cell r="C5055" t="str">
            <v>un</v>
          </cell>
          <cell r="D5055">
            <v>36.29</v>
          </cell>
        </row>
        <row r="5056">
          <cell r="A5056" t="str">
            <v>92907</v>
          </cell>
          <cell r="B5056" t="str">
            <v>Luva de redução, em ferro galvanizado, 2" x 1.1/2", conexão rosqueada, instalado em prumadas - fornecimento e instalação. af_12/2015</v>
          </cell>
          <cell r="C5056" t="str">
            <v>un</v>
          </cell>
          <cell r="D5056">
            <v>38.020000000000003</v>
          </cell>
        </row>
        <row r="5057">
          <cell r="A5057" t="str">
            <v>92908</v>
          </cell>
          <cell r="B5057" t="str">
            <v>Luva de redução, em ferro galvanizado, 2" x 1.1/4", conexão rosqueada, instalado em prumadas - fornecimento e instalação. af_12/2015</v>
          </cell>
          <cell r="C5057" t="str">
            <v>un</v>
          </cell>
          <cell r="D5057">
            <v>37.97</v>
          </cell>
        </row>
        <row r="5058">
          <cell r="A5058" t="str">
            <v>92909</v>
          </cell>
          <cell r="B5058" t="str">
            <v>Luva de redução, em ferro galvanizado, 2" x 1", conexão rosqueada, instalado em prumadas - fornecimento e instalação. af_12/2015</v>
          </cell>
          <cell r="C5058" t="str">
            <v>un</v>
          </cell>
          <cell r="D5058">
            <v>37.79</v>
          </cell>
        </row>
        <row r="5059">
          <cell r="A5059" t="str">
            <v>92910</v>
          </cell>
          <cell r="B5059" t="str">
            <v>Luva de redução, em ferro galvanizado, 2.1/2" x 1.1/2", conexão rosqueada, instalado em prumadas - fornecimento e instalação. af_12/2015</v>
          </cell>
          <cell r="C5059" t="str">
            <v>un</v>
          </cell>
          <cell r="D5059">
            <v>57.87</v>
          </cell>
        </row>
        <row r="5060">
          <cell r="A5060" t="str">
            <v>92911</v>
          </cell>
          <cell r="B5060" t="str">
            <v>Luva de redução, em ferro galvanizado, 2.1/2" x 2", conexão rosqueada, instalado em prumadas - fornecimento e instalação. af_12/2015</v>
          </cell>
          <cell r="C5060" t="str">
            <v>un</v>
          </cell>
          <cell r="D5060">
            <v>57.87</v>
          </cell>
        </row>
        <row r="5061">
          <cell r="A5061" t="str">
            <v>92912</v>
          </cell>
          <cell r="B5061" t="str">
            <v>Luva de redução, em ferro galvanizado, 3" x 1.1/2", conexão rosqueada, instalado em prumadas - fornecimento e instalação. af_12/2015</v>
          </cell>
          <cell r="C5061" t="str">
            <v>un</v>
          </cell>
          <cell r="D5061">
            <v>75.959999999999994</v>
          </cell>
        </row>
        <row r="5062">
          <cell r="A5062" t="str">
            <v>92913</v>
          </cell>
          <cell r="B5062" t="str">
            <v>Luva de redução, em ferro galvanizado, 3" x 2.1/2", conexão rosqueada, instalado em prumadas - fornecimento e instalação. af_12/2015</v>
          </cell>
          <cell r="C5062" t="str">
            <v>un</v>
          </cell>
          <cell r="D5062">
            <v>77.459999999999994</v>
          </cell>
        </row>
        <row r="5063">
          <cell r="A5063" t="str">
            <v>92914</v>
          </cell>
          <cell r="B5063" t="str">
            <v>Luva de redução, em ferro galvanizado, 3" x 2", conexão rosqueada, instalado em prumadas - fornecimento e instalação. af_12/2015</v>
          </cell>
          <cell r="C5063" t="str">
            <v>un</v>
          </cell>
          <cell r="D5063">
            <v>77.459999999999994</v>
          </cell>
        </row>
        <row r="5064">
          <cell r="A5064" t="str">
            <v>92918</v>
          </cell>
          <cell r="B5064" t="str">
            <v>Luva de redução, em ferro galvanizado, 1" x 1/2", conexão rosqueada, instalado em rede de alimentação para hidrante - fornecimento e instalação. af_12/2015</v>
          </cell>
          <cell r="C5064" t="str">
            <v>un</v>
          </cell>
          <cell r="D5064">
            <v>20.07</v>
          </cell>
        </row>
        <row r="5065">
          <cell r="A5065" t="str">
            <v>92920</v>
          </cell>
          <cell r="B5065" t="str">
            <v>Luva de redução, em ferro galvanizado, 1" x 3/4", conexão rosqueada, instalado em rede de alimentação para hidrante - fornecimento e instalação. af_12/2015</v>
          </cell>
          <cell r="C5065" t="str">
            <v>un</v>
          </cell>
          <cell r="D5065">
            <v>20.16</v>
          </cell>
        </row>
        <row r="5066">
          <cell r="A5066" t="str">
            <v>92925</v>
          </cell>
          <cell r="B5066" t="str">
            <v>Luva de redução, em ferro galvanizado, 1 1/4" x 1", conexão rosqueada, instalado em rede de alimentação para hidrante - fornecimento e instalação. af_12/2015</v>
          </cell>
          <cell r="C5066" t="str">
            <v>un</v>
          </cell>
          <cell r="D5066">
            <v>24.14</v>
          </cell>
        </row>
        <row r="5067">
          <cell r="A5067" t="str">
            <v>92926</v>
          </cell>
          <cell r="B5067" t="str">
            <v>Luva de redução, em ferro galvanizado, 1 1/4" x 1/2", conexão rosqueada, instalado em rede de alimentação para hidrante - fornecimento e instalação. af_12/2015</v>
          </cell>
          <cell r="C5067" t="str">
            <v>un</v>
          </cell>
          <cell r="D5067">
            <v>23.96</v>
          </cell>
        </row>
        <row r="5068">
          <cell r="A5068" t="str">
            <v>92927</v>
          </cell>
          <cell r="B5068" t="str">
            <v>Luva de redução, em ferro galvanizado, 1 1/4" x 3/4", conexão rosqueada, instalado em rede de alimentação para hidrante - fornecimento e instalação. af_12/2015</v>
          </cell>
          <cell r="C5068" t="str">
            <v>un</v>
          </cell>
          <cell r="D5068">
            <v>23.96</v>
          </cell>
        </row>
        <row r="5069">
          <cell r="A5069" t="str">
            <v>92928</v>
          </cell>
          <cell r="B5069" t="str">
            <v>Luva de redução, em ferro galvanizado, 1.1/2" x 1.1/4", conexão rosqueada, instalado em rede de alimentação para hidrante - fornecimento e instalação. af_12/2015</v>
          </cell>
          <cell r="C5069" t="str">
            <v>un</v>
          </cell>
          <cell r="D5069">
            <v>28.9</v>
          </cell>
        </row>
        <row r="5070">
          <cell r="A5070" t="str">
            <v>92929</v>
          </cell>
          <cell r="B5070" t="str">
            <v>Luva de redução, em ferro galvanizado, 1.1/2" x 1", conexão rosqueada, instalado em rede de alimentação para hidrante - fornecimento e instalação. af_12/2015</v>
          </cell>
          <cell r="C5070" t="str">
            <v>un</v>
          </cell>
          <cell r="D5070">
            <v>29.08</v>
          </cell>
        </row>
        <row r="5071">
          <cell r="A5071" t="str">
            <v>92930</v>
          </cell>
          <cell r="B5071" t="str">
            <v>Luva de redução, em ferro galvanizado, 1.1/2" x 3/4", conexão rosqueada, instalado em rede de alimentação para hidrante - fornecimento e instalação. af_12/2015</v>
          </cell>
          <cell r="C5071" t="str">
            <v>un</v>
          </cell>
          <cell r="D5071">
            <v>28.67</v>
          </cell>
        </row>
        <row r="5072">
          <cell r="A5072" t="str">
            <v>92931</v>
          </cell>
          <cell r="B5072" t="str">
            <v>Luva de redução, em ferro galvanizado, 2" x 1.1/2", conexão rosqueada, instalado em rede de alimentação para hidrante - fornecimento e instalação. af_12/2015</v>
          </cell>
          <cell r="C5072" t="str">
            <v>un</v>
          </cell>
          <cell r="D5072">
            <v>38</v>
          </cell>
        </row>
        <row r="5073">
          <cell r="A5073" t="str">
            <v>92932</v>
          </cell>
          <cell r="B5073" t="str">
            <v>Luva de redução, em ferro galvanizado, 2" x 1.1/4", conexão rosqueada, instalado em rede de alimentação para hidrante - fornecimento e instalação. af_12/2015</v>
          </cell>
          <cell r="C5073" t="str">
            <v>un</v>
          </cell>
          <cell r="D5073">
            <v>37.950000000000003</v>
          </cell>
        </row>
        <row r="5074">
          <cell r="A5074" t="str">
            <v>92933</v>
          </cell>
          <cell r="B5074" t="str">
            <v>Luva de redução, em ferro galvanizado, 2" x 1", conexão rosqueada, instalado em rede de alimentação para hidrante - fornecimento e instalação. af_12/2015</v>
          </cell>
          <cell r="C5074" t="str">
            <v>un</v>
          </cell>
          <cell r="D5074">
            <v>37.76</v>
          </cell>
        </row>
        <row r="5075">
          <cell r="A5075" t="str">
            <v>92934</v>
          </cell>
          <cell r="B5075" t="str">
            <v>Luva de redução, em ferro galvanizado, 2.1/2" x 1.1/2", conexão rosqueada, instalado em rede de alimentação para hidrante - fornecimento e instalação. af_12/2015</v>
          </cell>
          <cell r="C5075" t="str">
            <v>un</v>
          </cell>
          <cell r="D5075">
            <v>58.74</v>
          </cell>
        </row>
        <row r="5076">
          <cell r="A5076" t="str">
            <v>92935</v>
          </cell>
          <cell r="B5076" t="str">
            <v>Luva de redução, em ferro galvanizado, 2.1/2" x 2", conexão rosqueada, instalado em rede de alimentação para hidrante - fornecimento e instalação. af_12/2015</v>
          </cell>
          <cell r="C5076" t="str">
            <v>un</v>
          </cell>
          <cell r="D5076">
            <v>58.74</v>
          </cell>
        </row>
        <row r="5077">
          <cell r="A5077" t="str">
            <v>92936</v>
          </cell>
          <cell r="B5077" t="str">
            <v>Luva de redução, em ferro galvanizado, 3" x 2.1/2", conexão rosqueada, instalado em rede de alimentação para hidrante - fornecimento e instalação. af_12/2015</v>
          </cell>
          <cell r="C5077" t="str">
            <v>un</v>
          </cell>
          <cell r="D5077">
            <v>79.239999999999995</v>
          </cell>
        </row>
        <row r="5078">
          <cell r="A5078" t="str">
            <v>92937</v>
          </cell>
          <cell r="B5078" t="str">
            <v>Luva de redução, em ferro galvanizado, 3" x 2", conexão rosqueada, instalado em rede de alimentação para hidrante - fornecimento e instalação. af_12/2015</v>
          </cell>
          <cell r="C5078" t="str">
            <v>un</v>
          </cell>
          <cell r="D5078">
            <v>79.239999999999995</v>
          </cell>
        </row>
        <row r="5079">
          <cell r="A5079" t="str">
            <v>92938</v>
          </cell>
          <cell r="B5079" t="str">
            <v>Luva de redução, em ferro galvanizado, 1" x 1/2", conexão rosqueada, instalado em rede de alimentação para sprinkler - fornecimento e instalação. af_12/2015</v>
          </cell>
          <cell r="C5079" t="str">
            <v>un</v>
          </cell>
          <cell r="D5079">
            <v>15.26</v>
          </cell>
        </row>
        <row r="5080">
          <cell r="A5080" t="str">
            <v>92939</v>
          </cell>
          <cell r="B5080" t="str">
            <v>Luva de redução, em ferro galvanizado, 1" x 3/4", conexão rosqueada, instalado em rede de alimentação para sprinkler - fornecimento e instalação. af_12/2015</v>
          </cell>
          <cell r="C5080" t="str">
            <v>un</v>
          </cell>
          <cell r="D5080">
            <v>15.35</v>
          </cell>
        </row>
        <row r="5081">
          <cell r="A5081" t="str">
            <v>92940</v>
          </cell>
          <cell r="B5081" t="str">
            <v>Luva de redução, em ferro galvanizado, 1.1/4" x 1", conexão rosqueada, instalado em rede de alimentação para sprinkler - fornecimento e instalação. af_12/2015</v>
          </cell>
          <cell r="C5081" t="str">
            <v>un</v>
          </cell>
          <cell r="D5081">
            <v>18.66</v>
          </cell>
        </row>
        <row r="5082">
          <cell r="A5082" t="str">
            <v>92941</v>
          </cell>
          <cell r="B5082" t="str">
            <v>Luva de redução, em ferro galvanizado, 1.1/4" x 1/2", conexão rosqueada, instalado em rede de alimentação para sprinkler - fornecimento e instalação. af_12/2015</v>
          </cell>
          <cell r="C5082" t="str">
            <v>un</v>
          </cell>
          <cell r="D5082">
            <v>18.48</v>
          </cell>
        </row>
        <row r="5083">
          <cell r="A5083" t="str">
            <v>92942</v>
          </cell>
          <cell r="B5083" t="str">
            <v>Luva de redução, em ferro galvanizado, 1.1/4" x 3/4", conexão rosqueada, instalado em rede de alimentação para sprinkler - fornecimento e instalação. af_12/2015</v>
          </cell>
          <cell r="C5083" t="str">
            <v>un</v>
          </cell>
          <cell r="D5083">
            <v>18.48</v>
          </cell>
        </row>
        <row r="5084">
          <cell r="A5084" t="str">
            <v>92943</v>
          </cell>
          <cell r="B5084" t="str">
            <v>Luva de redução, em ferro galvanizado, 1.1/2" x 1.1/4", conexão rosqueada, instalado em rede de alimentação para sprinkler - fornecimento e instalação. af_12/2015</v>
          </cell>
          <cell r="C5084" t="str">
            <v>un</v>
          </cell>
          <cell r="D5084">
            <v>22.66</v>
          </cell>
        </row>
        <row r="5085">
          <cell r="A5085" t="str">
            <v>92944</v>
          </cell>
          <cell r="B5085" t="str">
            <v>Luva de redução, em ferro galvanizado, 1.1/2" x 1", conexão rosqueada, instalado em rede de alimentação para sprinkler - fornecimento e instalação. af_12/2015</v>
          </cell>
          <cell r="C5085" t="str">
            <v>un</v>
          </cell>
          <cell r="D5085">
            <v>22.84</v>
          </cell>
        </row>
        <row r="5086">
          <cell r="A5086" t="str">
            <v>92945</v>
          </cell>
          <cell r="B5086" t="str">
            <v>Luva de redução, em ferro galvanizado, 1.1/2" x 3/4", conexão rosqueada, instalado em rede de alimentação para sprinkler - fornecimento e instalação. af_12/2015</v>
          </cell>
          <cell r="C5086" t="str">
            <v>un</v>
          </cell>
          <cell r="D5086">
            <v>22.43</v>
          </cell>
        </row>
        <row r="5087">
          <cell r="A5087" t="str">
            <v>92946</v>
          </cell>
          <cell r="B5087" t="str">
            <v>Luva de redução, em ferro galvanizado, 2" x 1.1/2", conexão rosqueada, instalado em rede de alimentação para sprinkler - fornecimento e instalação. af_12/2015</v>
          </cell>
          <cell r="C5087" t="str">
            <v>un</v>
          </cell>
          <cell r="D5087">
            <v>30.81</v>
          </cell>
        </row>
        <row r="5088">
          <cell r="A5088" t="str">
            <v>92947</v>
          </cell>
          <cell r="B5088" t="str">
            <v>Luva de redução, em ferro galvanizado, 2" x 1.1/4", conexão rosqueada, instalado em rede de alimentação para sprinkler - fornecimento e instalação. af_12/2015</v>
          </cell>
          <cell r="C5088" t="str">
            <v>un</v>
          </cell>
          <cell r="D5088">
            <v>30.77</v>
          </cell>
        </row>
        <row r="5089">
          <cell r="A5089" t="str">
            <v>92948</v>
          </cell>
          <cell r="B5089" t="str">
            <v>Luva de redução, em ferro galvanizado, 2" x 1", conexão rosqueada, instalado em rede de alimentação para sprinkler - fornecimento e instalação. af_12/2015</v>
          </cell>
          <cell r="C5089" t="str">
            <v>un</v>
          </cell>
          <cell r="D5089">
            <v>30.58</v>
          </cell>
        </row>
        <row r="5090">
          <cell r="A5090" t="str">
            <v>92949</v>
          </cell>
          <cell r="B5090" t="str">
            <v>Luva de redução, em ferro galvanizado, 2 1/2" x 1.1/2", conexão rosqueada, instalado em rede de alimentação para sprinkler - fornecimento e instalação. af_12/2015</v>
          </cell>
          <cell r="C5090" t="str">
            <v>un</v>
          </cell>
          <cell r="D5090">
            <v>50.13</v>
          </cell>
        </row>
        <row r="5091">
          <cell r="A5091" t="str">
            <v>92950</v>
          </cell>
          <cell r="B5091" t="str">
            <v>Luva de redução, em ferro galvanizado, 2 1/2" x 2", conexão rosqueada, instalado em rede de alimentação para sprinkler - fornecimento e instalação. af_12/2015</v>
          </cell>
          <cell r="C5091" t="str">
            <v>un</v>
          </cell>
          <cell r="D5091">
            <v>50.13</v>
          </cell>
        </row>
        <row r="5092">
          <cell r="A5092" t="str">
            <v>92951</v>
          </cell>
          <cell r="B5092" t="str">
            <v>Luva de redução, em ferro galvanizado, 3" x 2.1/2", conexão rosqueada, instalado em rede de alimentação para sprinkler - fornecimento e instalação. af_12/2015</v>
          </cell>
          <cell r="C5092" t="str">
            <v>un</v>
          </cell>
          <cell r="D5092">
            <v>69.23</v>
          </cell>
        </row>
        <row r="5093">
          <cell r="A5093" t="str">
            <v>92952</v>
          </cell>
          <cell r="B5093" t="str">
            <v>Luva de redução, em ferro galvanizado, 3" x 2", conexão rosqueada, instalado em rede de alimentação para sprinkler - fornecimento e instalação. af_12/2015</v>
          </cell>
          <cell r="C5093" t="str">
            <v>un</v>
          </cell>
          <cell r="D5093">
            <v>69.23</v>
          </cell>
        </row>
        <row r="5094">
          <cell r="A5094" t="str">
            <v>92953</v>
          </cell>
          <cell r="B5094" t="str">
            <v>Luva de redução, em ferro galvanizado, 3/4" x 1/2", conexão rosqueada, instalado em ramais e sub-ramais de gás - fornecimento e instalação. af_12/2015</v>
          </cell>
          <cell r="C5094" t="str">
            <v>un</v>
          </cell>
          <cell r="D5094">
            <v>12.73</v>
          </cell>
        </row>
        <row r="5095">
          <cell r="A5095" t="str">
            <v>93050</v>
          </cell>
          <cell r="B5095" t="str">
            <v>Luva passante em cobre, sem anel de solda, dn 22 mm, instalado em prumada fornecimento e instalação. af_01/2016_p</v>
          </cell>
          <cell r="C5095" t="str">
            <v>un</v>
          </cell>
          <cell r="D5095">
            <v>5.68</v>
          </cell>
        </row>
        <row r="5096">
          <cell r="A5096" t="str">
            <v>93051</v>
          </cell>
          <cell r="B5096" t="str">
            <v>Bucha de redução em cobre, sem anel de solda, ponta x bolsa, 22 x 15 mm, instalado em prumada fornecimento e instalação. af_01/2016_p</v>
          </cell>
          <cell r="C5096" t="str">
            <v>un</v>
          </cell>
          <cell r="D5096">
            <v>5.24</v>
          </cell>
        </row>
        <row r="5097">
          <cell r="A5097" t="str">
            <v>93052</v>
          </cell>
          <cell r="B5097" t="str">
            <v>Junta de expansão em cobre, ponta x ponta, dn 22 mm, instalado em prumada fornecimento e instalação. af_01/2016_p</v>
          </cell>
          <cell r="C5097" t="str">
            <v>un</v>
          </cell>
          <cell r="D5097">
            <v>255.33</v>
          </cell>
        </row>
        <row r="5098">
          <cell r="A5098" t="str">
            <v>93054</v>
          </cell>
          <cell r="B5098" t="str">
            <v>Conector em bronze/latão, sem anel de solda, bolsa x rosca f, 22 mm x 3/4¿, instalado em prumada fornecimento e instalação. af_01/2016_p</v>
          </cell>
          <cell r="C5098" t="str">
            <v>un</v>
          </cell>
          <cell r="D5098">
            <v>10.89</v>
          </cell>
        </row>
        <row r="5099">
          <cell r="A5099" t="str">
            <v>93055</v>
          </cell>
          <cell r="B5099" t="str">
            <v>Curva de transposição em bronze/latão, sem anel de solda, bolsa x bolsa, dn 22 mm, instalado em prumada fornecimento e instalação. af_01/2016_p</v>
          </cell>
          <cell r="C5099" t="str">
            <v>un</v>
          </cell>
          <cell r="D5099">
            <v>22.21</v>
          </cell>
        </row>
        <row r="5100">
          <cell r="A5100" t="str">
            <v>93056</v>
          </cell>
          <cell r="B5100" t="str">
            <v>Luva passante em cobre, sem anel de solda, dn 28 mm, instalado em prumada fornecimento e instalação. af_01/2016_p</v>
          </cell>
          <cell r="C5100" t="str">
            <v>un</v>
          </cell>
          <cell r="D5100">
            <v>8.24</v>
          </cell>
        </row>
        <row r="5101">
          <cell r="A5101" t="str">
            <v>93057</v>
          </cell>
          <cell r="B5101" t="str">
            <v>Bucha de redução em cobre, sem anel de solda, ponta x bolsa, 28 x 22 mm, instalado em prumada fornecimento e instalação. af_01/2016_p</v>
          </cell>
          <cell r="C5101" t="str">
            <v>un</v>
          </cell>
          <cell r="D5101">
            <v>7.18</v>
          </cell>
        </row>
        <row r="5102">
          <cell r="A5102" t="str">
            <v>93058</v>
          </cell>
          <cell r="B5102" t="str">
            <v>Junta de expansão em cobre, ponta x ponta, dn 28 mm, instalado em prumada fornecimento e instalação. af_01/2016_p</v>
          </cell>
          <cell r="C5102" t="str">
            <v>un</v>
          </cell>
          <cell r="D5102">
            <v>280.7</v>
          </cell>
        </row>
        <row r="5103">
          <cell r="A5103" t="str">
            <v>93059</v>
          </cell>
          <cell r="B5103" t="str">
            <v>Conector em bronze/latão, sem anel de solda, bolsa x rosca f, 28 mm x 1/2¿, instalado em prumada fornecimento e instalação. af_01/2016_p</v>
          </cell>
          <cell r="C5103" t="str">
            <v>un</v>
          </cell>
          <cell r="D5103">
            <v>14.88</v>
          </cell>
        </row>
        <row r="5104">
          <cell r="A5104" t="str">
            <v>93060</v>
          </cell>
          <cell r="B5104" t="str">
            <v>Curva de transposição em bronze/latão, sem anel de solda, bolsa x bolsa, 28 mm, instalado em prumada fornecimento e instalação. af_01/2016_p</v>
          </cell>
          <cell r="C5104" t="str">
            <v>un</v>
          </cell>
          <cell r="D5104">
            <v>38.64</v>
          </cell>
        </row>
        <row r="5105">
          <cell r="A5105" t="str">
            <v>93061</v>
          </cell>
          <cell r="B5105" t="str">
            <v>Luva passante em cobre, sem anel de solda, dn 35 mm, instalado em prumada fornecimento e instalação. af_01/2016_p</v>
          </cell>
          <cell r="C5105" t="str">
            <v>un</v>
          </cell>
          <cell r="D5105">
            <v>15.41</v>
          </cell>
        </row>
        <row r="5106">
          <cell r="A5106" t="str">
            <v>93062</v>
          </cell>
          <cell r="B5106" t="str">
            <v>Bucha de redução em cobre, sem anel de solda, ponta x bolsa, 35 x 28 mm, instalado em prumada fornecimento e instalação. af_01/2016_p</v>
          </cell>
          <cell r="C5106" t="str">
            <v>un</v>
          </cell>
          <cell r="D5106">
            <v>13.35</v>
          </cell>
        </row>
        <row r="5107">
          <cell r="A5107" t="str">
            <v>93063</v>
          </cell>
          <cell r="B5107" t="str">
            <v>Junta de expansão em bronze/latão, ponta x ponta, dn 35 mm, instalado em prumada fornecimento e instalação. af_01/2016_p</v>
          </cell>
          <cell r="C5107" t="str">
            <v>un</v>
          </cell>
          <cell r="D5107">
            <v>321.43</v>
          </cell>
        </row>
        <row r="5108">
          <cell r="A5108" t="str">
            <v>93064</v>
          </cell>
          <cell r="B5108" t="str">
            <v>Luva passante em cobre, sem anel de solda, dn 42 mm, instalado em prumada fornecimento e instalação. af_01/2016_p</v>
          </cell>
          <cell r="C5108" t="str">
            <v>un</v>
          </cell>
          <cell r="D5108">
            <v>23.05</v>
          </cell>
        </row>
        <row r="5109">
          <cell r="A5109" t="str">
            <v>93065</v>
          </cell>
          <cell r="B5109" t="str">
            <v>Bucha de redução em cobre, sem anel de solda, ponta x bolsa, 42 x 35 mm, instalado em prumada fornecimento e instalação. af_01/2016_p</v>
          </cell>
          <cell r="C5109" t="str">
            <v>un</v>
          </cell>
          <cell r="D5109">
            <v>21.53</v>
          </cell>
        </row>
        <row r="5110">
          <cell r="A5110" t="str">
            <v>93066</v>
          </cell>
          <cell r="B5110" t="str">
            <v>Junta de expansão em bronze/latão, ponta x ponta, dn 42 mm, instalado em prumada fornecimento e instalação. af_01/2016_p</v>
          </cell>
          <cell r="C5110" t="str">
            <v>un</v>
          </cell>
          <cell r="D5110">
            <v>402.7</v>
          </cell>
        </row>
        <row r="5111">
          <cell r="A5111" t="str">
            <v>93067</v>
          </cell>
          <cell r="B5111" t="str">
            <v>Luva passante em cobre, sem anel de solda, dn 54 mm, instalado em prumada fornecimento e instalação. af_01/2016_p</v>
          </cell>
          <cell r="C5111" t="str">
            <v>un</v>
          </cell>
          <cell r="D5111">
            <v>34.18</v>
          </cell>
        </row>
        <row r="5112">
          <cell r="A5112" t="str">
            <v>93068</v>
          </cell>
          <cell r="B5112" t="str">
            <v>Bucha de redução em cobre, sem anel de solda, ponta x bolsa, 54 x 42 mm, instalado em prumada fornecimento e instalação. af_01/2016_p</v>
          </cell>
          <cell r="C5112" t="str">
            <v>un</v>
          </cell>
          <cell r="D5112">
            <v>29.73</v>
          </cell>
        </row>
        <row r="5113">
          <cell r="A5113" t="str">
            <v>93069</v>
          </cell>
          <cell r="B5113" t="str">
            <v>Junta de expansão em bronze/latão, ponta x ponta, dn 54 mm, instalado em prumada fornecimento e instalação. af_01/2016_p</v>
          </cell>
          <cell r="C5113" t="str">
            <v>un</v>
          </cell>
          <cell r="D5113">
            <v>558</v>
          </cell>
        </row>
        <row r="5114">
          <cell r="A5114" t="str">
            <v>93070</v>
          </cell>
          <cell r="B5114" t="str">
            <v>Luva passante em cobre, sem anel de solda, dn 66 mm, instalado em prumada fornecimento e instalação. af_01/2016_p</v>
          </cell>
          <cell r="C5114" t="str">
            <v>un</v>
          </cell>
          <cell r="D5114">
            <v>88.12</v>
          </cell>
        </row>
        <row r="5115">
          <cell r="A5115" t="str">
            <v>93071</v>
          </cell>
          <cell r="B5115" t="str">
            <v>Bucha de redução em cobre, sem anel de solda, ponta x bolsa, 66 x 54 mm, instalado em prumada fornecimento e instalação. af_01/2016_p</v>
          </cell>
          <cell r="C5115" t="str">
            <v>un</v>
          </cell>
          <cell r="D5115">
            <v>81.69</v>
          </cell>
        </row>
        <row r="5116">
          <cell r="A5116" t="str">
            <v>93072</v>
          </cell>
          <cell r="B5116" t="str">
            <v>Junta de expansão em bronze/latão, ponta x ponta, dn 66 mm, instalado em prumada fornecimento e instalação. af_01/2016_p</v>
          </cell>
          <cell r="C5116" t="str">
            <v>un</v>
          </cell>
          <cell r="D5116">
            <v>736.3</v>
          </cell>
        </row>
        <row r="5117">
          <cell r="A5117" t="str">
            <v>93073</v>
          </cell>
          <cell r="B5117" t="str">
            <v>Te dupla curva em bronze/latão, sem anel de solda, rosca f x bolsa x rosca f, 3/4¿ x 22 x 3/4¿, instalado em prumada fornecimento e instalação. af_01/2016_p</v>
          </cell>
          <cell r="C5117" t="str">
            <v>un</v>
          </cell>
          <cell r="D5117">
            <v>40.880000000000003</v>
          </cell>
        </row>
        <row r="5118">
          <cell r="A5118" t="str">
            <v>93074</v>
          </cell>
          <cell r="B5118" t="str">
            <v>Curva em cobre, 45 graus, sem anel de solda, bolsa x bolsa, dn 15 mm, instalado em ramal de distribuição fornecimento e instalação. af_01/2016_p</v>
          </cell>
          <cell r="C5118" t="str">
            <v>un</v>
          </cell>
          <cell r="D5118">
            <v>6.93</v>
          </cell>
        </row>
        <row r="5119">
          <cell r="A5119" t="str">
            <v>93075</v>
          </cell>
          <cell r="B5119" t="str">
            <v>Cotovelo em bronze/latão, 90 graus, sem anel de solda, bolsa x rosca f, dn 15 mm x 1/2¿, instalado em ramal de distribuição fornecimento e instalação. af_01/2016_p</v>
          </cell>
          <cell r="C5119" t="str">
            <v>un</v>
          </cell>
          <cell r="D5119">
            <v>11.17</v>
          </cell>
        </row>
        <row r="5120">
          <cell r="A5120" t="str">
            <v>93076</v>
          </cell>
          <cell r="B5120" t="str">
            <v>Curva em cobre, 45 graus, sem anel de solda, bolsa x bolsa, dn 22 mm, instalado em ramal de distribuição fornecimento e instalação. af_01/2016_p</v>
          </cell>
          <cell r="C5120" t="str">
            <v>un</v>
          </cell>
          <cell r="D5120">
            <v>10.77</v>
          </cell>
        </row>
        <row r="5121">
          <cell r="A5121" t="str">
            <v>93077</v>
          </cell>
          <cell r="B5121" t="str">
            <v>Cotovelo em bronze/latão, 90 graus, sem anel de solda, bolsa x rosca f, dn 22 mm x 1/2¿, instalado em ramal de distribuição fornecimento e instalação. af_01/2016_p</v>
          </cell>
          <cell r="C5121" t="str">
            <v>un</v>
          </cell>
          <cell r="D5121">
            <v>15.53</v>
          </cell>
        </row>
        <row r="5122">
          <cell r="A5122" t="str">
            <v>93078</v>
          </cell>
          <cell r="B5122" t="str">
            <v>Cotovelo em bronze/latão, 90 graus, sem anel de solda, bolsa x rosca f, dn 22 mm x 3/4¿, instalado em ramal de distribuição fornecimento e instalação. af_01/2016_p</v>
          </cell>
          <cell r="C5122" t="str">
            <v>un</v>
          </cell>
          <cell r="D5122">
            <v>16.78</v>
          </cell>
        </row>
        <row r="5123">
          <cell r="A5123" t="str">
            <v>93079</v>
          </cell>
          <cell r="B5123" t="str">
            <v>Curva em cobre, 45 graus, sem anel de solda, bolsa x bolsa, dn 28 mm, instalado em ramal de distribuição fornecimento e instalação. af_01/2016_p</v>
          </cell>
          <cell r="C5123" t="str">
            <v>un</v>
          </cell>
          <cell r="D5123">
            <v>14.8</v>
          </cell>
        </row>
        <row r="5124">
          <cell r="A5124" t="str">
            <v>93080</v>
          </cell>
          <cell r="B5124" t="str">
            <v>Luva passante em cobre, sem anel de solda, dn 15 mm, instalado em ramal de distribuição fornecimento e instalação. af_01/2016_p</v>
          </cell>
          <cell r="C5124" t="str">
            <v>un</v>
          </cell>
          <cell r="D5124">
            <v>4.4400000000000004</v>
          </cell>
        </row>
        <row r="5125">
          <cell r="A5125" t="str">
            <v>93081</v>
          </cell>
          <cell r="B5125" t="str">
            <v>Conector em bronze/latão, sem anel de solda, bolsa x rosca f, dn 15 mm x 1/2¿, instalado em ramal de distribuição fornecimento e instalação. af_01/2016_p</v>
          </cell>
          <cell r="C5125" t="str">
            <v>un</v>
          </cell>
          <cell r="D5125">
            <v>9.81</v>
          </cell>
        </row>
        <row r="5126">
          <cell r="A5126" t="str">
            <v>93082</v>
          </cell>
          <cell r="B5126" t="str">
            <v>Curva de transposição em bronze/latão, sem anel de solda, dn 15 mm, instalado em ramal de distribuição fornecimento e instalação. af_01/2016_p</v>
          </cell>
          <cell r="C5126" t="str">
            <v>un</v>
          </cell>
          <cell r="D5126">
            <v>11.96</v>
          </cell>
        </row>
        <row r="5127">
          <cell r="A5127" t="str">
            <v>93083</v>
          </cell>
          <cell r="B5127" t="str">
            <v>Junta de expansão em cobre, ponta x ponta, dn 15 mm, instalado em ramal de distribuição fornecimento e instalação. af_01/2016_p</v>
          </cell>
          <cell r="C5127" t="str">
            <v>un</v>
          </cell>
          <cell r="D5127">
            <v>221.13</v>
          </cell>
        </row>
        <row r="5128">
          <cell r="A5128" t="str">
            <v>93084</v>
          </cell>
          <cell r="B5128" t="str">
            <v>Luva passante em cobre, sem anel de solda, dn 22 mm, instalado em ramal de distribuição fornecimento e instalação. af_01/2016_p</v>
          </cell>
          <cell r="C5128" t="str">
            <v>un</v>
          </cell>
          <cell r="D5128">
            <v>6.97</v>
          </cell>
        </row>
        <row r="5129">
          <cell r="A5129" t="str">
            <v>93085</v>
          </cell>
          <cell r="B5129" t="str">
            <v>Bucha de redução em cobre, sem anel de solda, ponta x bolsa, 22 x 15 mm, instalado em ramal de distribuição fornecimento e instalação. af_01/2016_p</v>
          </cell>
          <cell r="C5129" t="str">
            <v>un</v>
          </cell>
          <cell r="D5129">
            <v>6.53</v>
          </cell>
        </row>
        <row r="5130">
          <cell r="A5130" t="str">
            <v>93086</v>
          </cell>
          <cell r="B5130" t="str">
            <v>Junta de expansão em cobre, ponta x ponta, dn 22 mm, instalado em ramal de distribuição fornecimento e instalação. af_01/2016_p</v>
          </cell>
          <cell r="C5130" t="str">
            <v>un</v>
          </cell>
          <cell r="D5130">
            <v>256.62</v>
          </cell>
        </row>
        <row r="5131">
          <cell r="A5131" t="str">
            <v>93087</v>
          </cell>
          <cell r="B5131" t="str">
            <v>Conector em bronze/latão, sem anel de solda, bolsa x rosca f, dn 22 mm x 1/2¿, instalado em ramal de distribuição fornecimento e instalação. af_01/2016_p</v>
          </cell>
          <cell r="C5131" t="str">
            <v>un</v>
          </cell>
          <cell r="D5131">
            <v>10.51</v>
          </cell>
        </row>
        <row r="5132">
          <cell r="A5132" t="str">
            <v>93088</v>
          </cell>
          <cell r="B5132" t="str">
            <v>Conector em bronze/latão, sem anel de solda, bolsa x rosca f, dn 22 mm x 3/4¿, instalado em ramal de distribuição fornecimento e instalação. af_01/2016_p</v>
          </cell>
          <cell r="C5132" t="str">
            <v>un</v>
          </cell>
          <cell r="D5132">
            <v>12.18</v>
          </cell>
        </row>
        <row r="5133">
          <cell r="A5133" t="str">
            <v>93089</v>
          </cell>
          <cell r="B5133" t="str">
            <v>Curva de transposição em bronze/latão, sem anel de solda, bolsa x bolsa, dn 22 mm, instalado em ramal de distribuição fornecimento e instalação. af_01/2016_p</v>
          </cell>
          <cell r="C5133" t="str">
            <v>un</v>
          </cell>
          <cell r="D5133">
            <v>23.5</v>
          </cell>
        </row>
        <row r="5134">
          <cell r="A5134" t="str">
            <v>93090</v>
          </cell>
          <cell r="B5134" t="str">
            <v>Luva passante em cobre, sem anel de solda, dn 28 mm, instalado em ramal de distribuição fornecimento e instalação. af_01/2016_p</v>
          </cell>
          <cell r="C5134" t="str">
            <v>un</v>
          </cell>
          <cell r="D5134">
            <v>9.5299999999999994</v>
          </cell>
        </row>
        <row r="5135">
          <cell r="A5135" t="str">
            <v>93091</v>
          </cell>
          <cell r="B5135" t="str">
            <v>Bucha de redução em cobre, sem anel de solda, ponta x bolsa, 28 x 22 mm, instalado em ramal de distribuição fornecimento e instalação. af_01/2016_p</v>
          </cell>
          <cell r="C5135" t="str">
            <v>un</v>
          </cell>
          <cell r="D5135">
            <v>8.4700000000000006</v>
          </cell>
        </row>
        <row r="5136">
          <cell r="A5136" t="str">
            <v>93092</v>
          </cell>
          <cell r="B5136" t="str">
            <v>Junta de expansão em cobre, ponta x ponta, dn 28 mm, instalado em ramal de distribuição fornecimento e instalação. af_01/2016_p</v>
          </cell>
          <cell r="C5136" t="str">
            <v>un</v>
          </cell>
          <cell r="D5136">
            <v>281.99</v>
          </cell>
        </row>
        <row r="5137">
          <cell r="A5137" t="str">
            <v>93093</v>
          </cell>
          <cell r="B5137" t="str">
            <v>Conector em bronze/latão, sem anel de solda, bolsa x rosca f, dn 28 mm x 1/2¿, instalado em ramal de distribuição fornecimento e instalação. af_01/2016_p</v>
          </cell>
          <cell r="C5137" t="str">
            <v>un</v>
          </cell>
          <cell r="D5137">
            <v>16.170000000000002</v>
          </cell>
        </row>
        <row r="5138">
          <cell r="A5138" t="str">
            <v>93094</v>
          </cell>
          <cell r="B5138" t="str">
            <v>Curva de transposição em bronze/latão, sem anel de solda, bolsa x bolsa, dn 28 mm, instalado em ramal de distribuição fornecimento e instalação. af_01/2016_p</v>
          </cell>
          <cell r="C5138" t="str">
            <v>un</v>
          </cell>
          <cell r="D5138">
            <v>39.93</v>
          </cell>
        </row>
        <row r="5139">
          <cell r="A5139" t="str">
            <v>93095</v>
          </cell>
          <cell r="B5139" t="str">
            <v>Te dupla curva em bronze/latão, sem anel de solda, rosca f x bolsa x rosca f, 1/2¿ x 15 x 1/2¿, instalado em ramal de distribuição fornecimento e instalação. af_01/2016_p</v>
          </cell>
          <cell r="C5139" t="str">
            <v>un</v>
          </cell>
          <cell r="D5139">
            <v>30.77</v>
          </cell>
        </row>
        <row r="5140">
          <cell r="A5140" t="str">
            <v>93096</v>
          </cell>
          <cell r="B5140" t="str">
            <v>Te dupla curva em bronze/latão, sem anel de solda, rosca f x bolsa x rosca f, 3/4¿ x 22 x 3/4¿, instalado em ramal de distribuição fornecimento e instalação. af_01/2016_p</v>
          </cell>
          <cell r="C5140" t="str">
            <v>un</v>
          </cell>
          <cell r="D5140">
            <v>43.4</v>
          </cell>
        </row>
        <row r="5141">
          <cell r="A5141" t="str">
            <v>93097</v>
          </cell>
          <cell r="B5141" t="str">
            <v>Curva em cobre, 45 graus, sem anel de solda, bolsa x bolsa, dn 15 mm, instalado em ramal e sub-ramal fornecimento e instalação. af_01/2016_p</v>
          </cell>
          <cell r="C5141" t="str">
            <v>un</v>
          </cell>
          <cell r="D5141">
            <v>7.07</v>
          </cell>
        </row>
        <row r="5142">
          <cell r="A5142" t="str">
            <v>93098</v>
          </cell>
          <cell r="B5142" t="str">
            <v>Cotovelo em bronze/latão, 90 graus, sem anel de solda, bolsa x rosca f, dn 15 mm x 1/2¿, instalado em ramal e sub-ramal fornecimento e instalação. af_01/2016_p</v>
          </cell>
          <cell r="C5142" t="str">
            <v>un</v>
          </cell>
          <cell r="D5142">
            <v>11.31</v>
          </cell>
        </row>
        <row r="5143">
          <cell r="A5143" t="str">
            <v>93099</v>
          </cell>
          <cell r="B5143" t="str">
            <v>Curva em cobre, 45 graus, sem anel de solda, bolsa x bolsa, dn 22 mm, instalado em ramal e sub-ramal fornecimento e instalação. af_01/2016_p</v>
          </cell>
          <cell r="C5143" t="str">
            <v>un</v>
          </cell>
          <cell r="D5143">
            <v>12.52</v>
          </cell>
        </row>
        <row r="5144">
          <cell r="A5144" t="str">
            <v>93100</v>
          </cell>
          <cell r="B5144" t="str">
            <v>Cotovelo em bronze/latão, 90 graus, sem anel de solda, bolsa x rosca f, dn 22 mm x 1/2¿, instalado em ramal e sub-ramal fornecimento e instalação. af_01/2016_p</v>
          </cell>
          <cell r="C5144" t="str">
            <v>un</v>
          </cell>
          <cell r="D5144">
            <v>17.28</v>
          </cell>
        </row>
        <row r="5145">
          <cell r="A5145" t="str">
            <v>93101</v>
          </cell>
          <cell r="B5145" t="str">
            <v>Cotovelo em bronze/latão, 90 graus, sem anel de solda, bolsa x rosca f, dn 22 mm x 3/4¿, instalado em ramal e sub-ramal fornecimento e instalação. af_01/2016_p</v>
          </cell>
          <cell r="C5145" t="str">
            <v>un</v>
          </cell>
          <cell r="D5145">
            <v>18.53</v>
          </cell>
        </row>
        <row r="5146">
          <cell r="A5146" t="str">
            <v>93102</v>
          </cell>
          <cell r="B5146" t="str">
            <v>Curva em cobre, 45 graus, sem anel de solda, bolsa x bolsa, dn 28 mm, instalado em ramal e sub-ramal fornecimento e instalação. af_01/2016_p</v>
          </cell>
          <cell r="C5146" t="str">
            <v>un</v>
          </cell>
          <cell r="D5146">
            <v>16.62</v>
          </cell>
        </row>
        <row r="5147">
          <cell r="A5147" t="str">
            <v>93103</v>
          </cell>
          <cell r="B5147" t="str">
            <v>Luva passante em cobre, sem anel de solda, dn 15 mm, instalado em ramal e sub-ramal fornecimento e instalação. af_01/2016_p</v>
          </cell>
          <cell r="C5147" t="str">
            <v>un</v>
          </cell>
          <cell r="D5147">
            <v>4.55</v>
          </cell>
        </row>
        <row r="5148">
          <cell r="A5148" t="str">
            <v>93104</v>
          </cell>
          <cell r="B5148" t="str">
            <v>Conector em bronze/latão, sem anel de solda, bolsa x rosca f, 15 mm x 1/2¿, instalado em ramal e sub-ramal fornecimento e instalação. af_01/2016_p</v>
          </cell>
          <cell r="C5148" t="str">
            <v>un</v>
          </cell>
          <cell r="D5148">
            <v>9.93</v>
          </cell>
        </row>
        <row r="5149">
          <cell r="A5149" t="str">
            <v>93105</v>
          </cell>
          <cell r="B5149" t="str">
            <v>Curva de transposição em bronze/latão, sem anel de solda, bolsa x bolsa, dn 15 mm, instalado em ramal e sub-ramal fornecimento e instalação. af_01/2016_p</v>
          </cell>
          <cell r="C5149" t="str">
            <v>un</v>
          </cell>
          <cell r="D5149">
            <v>12.08</v>
          </cell>
        </row>
        <row r="5150">
          <cell r="A5150" t="str">
            <v>93106</v>
          </cell>
          <cell r="B5150" t="str">
            <v>Junta de expansão em cobre, ponta x ponta, dn 15 mm, instalado em ramal e sub-ramal fornecimento e instalação. af_01/2016_p</v>
          </cell>
          <cell r="C5150" t="str">
            <v>un</v>
          </cell>
          <cell r="D5150">
            <v>221.24</v>
          </cell>
        </row>
        <row r="5151">
          <cell r="A5151" t="str">
            <v>93107</v>
          </cell>
          <cell r="B5151" t="str">
            <v>Luva passante em cobre, sem anel de solda, dn 22 mm, instalado em ramal e sub-ramal fornecimento e instalação. af_01/2016_p</v>
          </cell>
          <cell r="C5151" t="str">
            <v>un</v>
          </cell>
          <cell r="D5151">
            <v>8.11</v>
          </cell>
        </row>
        <row r="5152">
          <cell r="A5152" t="str">
            <v>93108</v>
          </cell>
          <cell r="B5152" t="str">
            <v>Bucha de redução em cobre, sem anel de solda, ponta x bolsa, 22 x 15 mm, instalado em ramal e sub-ramal fornecimento e instalação. af_01/2016_p</v>
          </cell>
          <cell r="C5152" t="str">
            <v>un</v>
          </cell>
          <cell r="D5152">
            <v>7.67</v>
          </cell>
        </row>
        <row r="5153">
          <cell r="A5153" t="str">
            <v>93109</v>
          </cell>
          <cell r="B5153" t="str">
            <v>Junta de expansão em cobre, ponta x ponta, 22 mm, instalado em ramal e sub-ramal fornecimento e instalação. af_01/2016_p</v>
          </cell>
          <cell r="C5153" t="str">
            <v>un</v>
          </cell>
          <cell r="D5153">
            <v>257.76</v>
          </cell>
        </row>
        <row r="5154">
          <cell r="A5154" t="str">
            <v>93110</v>
          </cell>
          <cell r="B5154" t="str">
            <v>Conector em bronze/latão, sem anel de solda, bolsa x rosca f, 22 mm x 1/2¿, instalado em ramal e sub-ramal fornecimento e instalação. af_01/2016_p</v>
          </cell>
          <cell r="C5154" t="str">
            <v>un</v>
          </cell>
          <cell r="D5154">
            <v>11.66</v>
          </cell>
        </row>
        <row r="5155">
          <cell r="A5155" t="str">
            <v>93111</v>
          </cell>
          <cell r="B5155" t="str">
            <v>Conector em bronze/latão, sem anel de solda, bolsa x rosca f, 22 mm x 3/4¿, instalado em ramal e sub-ramal fornecimento e instalação. af_01/2016_p</v>
          </cell>
          <cell r="C5155" t="str">
            <v>un</v>
          </cell>
          <cell r="D5155">
            <v>13.32</v>
          </cell>
        </row>
        <row r="5156">
          <cell r="A5156" t="str">
            <v>93112</v>
          </cell>
          <cell r="B5156" t="str">
            <v>Curva de transposição em bronze/latão, sem anel de solda, bolsa x bolsa, 22 mm, instalado em ramal e sub-ramal fornecimento e instalação. af_01/2016_p</v>
          </cell>
          <cell r="C5156" t="str">
            <v>un</v>
          </cell>
          <cell r="D5156">
            <v>24.64</v>
          </cell>
        </row>
        <row r="5157">
          <cell r="A5157" t="str">
            <v>93113</v>
          </cell>
          <cell r="B5157" t="str">
            <v>Luva passante em cobre, sem anel de solda, dn 28 mm, instalado em ramal e sub-ramal fornecimento e instalação. af_01/2016_p</v>
          </cell>
          <cell r="C5157" t="str">
            <v>un</v>
          </cell>
          <cell r="D5157">
            <v>11.59</v>
          </cell>
        </row>
        <row r="5158">
          <cell r="A5158" t="str">
            <v>93114</v>
          </cell>
          <cell r="B5158" t="str">
            <v>Conector em bronze/latão, sem anel de solda, bolsa x rosca f, 28 mm x 1/2¿, instalado em ramal e sub-ramal fornecimento e instalação. af_01/2016_p</v>
          </cell>
          <cell r="C5158" t="str">
            <v>un</v>
          </cell>
          <cell r="D5158">
            <v>18.22</v>
          </cell>
        </row>
        <row r="5159">
          <cell r="A5159" t="str">
            <v>93115</v>
          </cell>
          <cell r="B5159" t="str">
            <v>Curva de transposição em bronze/latão, sem anel de solda, bolsa x bolsa, 28 mm, instalado em ramal e sub-ramal fornecimento e instalação. af_01/2016_p</v>
          </cell>
          <cell r="C5159" t="str">
            <v>un</v>
          </cell>
          <cell r="D5159">
            <v>41.99</v>
          </cell>
        </row>
        <row r="5160">
          <cell r="A5160" t="str">
            <v>93116</v>
          </cell>
          <cell r="B5160" t="str">
            <v>Junta de expansão em cobre, ponta x ponta, dn 28 mm, instalado em ramal e sub-ramal fornecimento e instalação. af_01/2016_p</v>
          </cell>
          <cell r="C5160" t="str">
            <v>un</v>
          </cell>
          <cell r="D5160">
            <v>284.05</v>
          </cell>
        </row>
        <row r="5161">
          <cell r="A5161" t="str">
            <v>93117</v>
          </cell>
          <cell r="B5161" t="str">
            <v>Te dupla curva em bronze/latão, sem anel de solda, rosca f x bolsa x rosca f, 1/2¿ x 15 x 1/2¿, instalado em ramal e sub-ramal fornecimento e instalação. af_01/2016_p</v>
          </cell>
          <cell r="C5161" t="str">
            <v>un</v>
          </cell>
          <cell r="D5161">
            <v>30.95</v>
          </cell>
        </row>
        <row r="5162">
          <cell r="A5162" t="str">
            <v>93118</v>
          </cell>
          <cell r="B5162" t="str">
            <v>Te dupla curva em bronze/latão, sem anel de solda, rosca f x bolsa, rosca f, 3/4¿ x 22 x 3/4¿, instalado em ramal e sub-ramal fornecimento e instalação. af_01/2016_p</v>
          </cell>
          <cell r="C5162" t="str">
            <v>un</v>
          </cell>
          <cell r="D5162">
            <v>45.7</v>
          </cell>
        </row>
        <row r="5163">
          <cell r="A5163" t="str">
            <v>93119</v>
          </cell>
          <cell r="B5163" t="str">
            <v>Curva em cobre, 45 graus, sem anel de solda, bolsa x bolsa, dn 22 mm, instalado em prumada fornecimento e instalação. af_01/2016_p</v>
          </cell>
          <cell r="C5163" t="str">
            <v>un</v>
          </cell>
          <cell r="D5163">
            <v>8.8699999999999992</v>
          </cell>
        </row>
        <row r="5164">
          <cell r="A5164" t="str">
            <v>93120</v>
          </cell>
          <cell r="B5164" t="str">
            <v>Cotovelo em bronze/latão, 90 graus, sem anel de solda, bolsa x rosca f, dn 22 mm x 1/2¿, instalado em prumada fornecimento e instalação. af_01/2016_p</v>
          </cell>
          <cell r="C5164" t="str">
            <v>un</v>
          </cell>
          <cell r="D5164">
            <v>13.63</v>
          </cell>
        </row>
        <row r="5165">
          <cell r="A5165" t="str">
            <v>93121</v>
          </cell>
          <cell r="B5165" t="str">
            <v>Cotovelo em bronze/latão, 90 graus, sem anel de solda, bolsa x rosca f, dn 22 mm x 3/4¿, instalado em prumada fornecimento e instalação. af_01/2016_p</v>
          </cell>
          <cell r="C5165" t="str">
            <v>un</v>
          </cell>
          <cell r="D5165">
            <v>14.88</v>
          </cell>
        </row>
        <row r="5166">
          <cell r="A5166" t="str">
            <v>93122</v>
          </cell>
          <cell r="B5166" t="str">
            <v>Curva em cobre, 45 graus, sem anel de solda, bolsa x bolsa, dn 28 mm, instalado em prumada fornecimento e instalação. af_01/2016_p</v>
          </cell>
          <cell r="C5166" t="str">
            <v>un</v>
          </cell>
          <cell r="D5166">
            <v>12.92</v>
          </cell>
        </row>
        <row r="5167">
          <cell r="A5167" t="str">
            <v>93123</v>
          </cell>
          <cell r="B5167" t="str">
            <v>Curva em cobre, 45 graus, sem anel de solda, bolsa x bolsa, dn 35 mm, instalado em prumada fornecimento e instalação. af_01/2016_p</v>
          </cell>
          <cell r="C5167" t="str">
            <v>un</v>
          </cell>
          <cell r="D5167">
            <v>28.28</v>
          </cell>
        </row>
        <row r="5168">
          <cell r="A5168" t="str">
            <v>93124</v>
          </cell>
          <cell r="B5168" t="str">
            <v>Curva em cobre, 45 graus, sem anel de solda, dn 42 mm, instalado em prumada fornecimento e instalação. af_01/2016_p</v>
          </cell>
          <cell r="C5168" t="str">
            <v>un</v>
          </cell>
          <cell r="D5168">
            <v>43.66</v>
          </cell>
        </row>
        <row r="5169">
          <cell r="A5169" t="str">
            <v>93125</v>
          </cell>
          <cell r="B5169" t="str">
            <v>Curva em cobre, 45 graus, sem anel de solda, bolsa x bolsa, dn 54 mm, instalado em prumada fornecimento e instalação. af_01/2016_p</v>
          </cell>
          <cell r="C5169" t="str">
            <v>un</v>
          </cell>
          <cell r="D5169">
            <v>63.46</v>
          </cell>
        </row>
        <row r="5170">
          <cell r="A5170" t="str">
            <v>93126</v>
          </cell>
          <cell r="B5170" t="str">
            <v>Curva em cobre, 90 graus, sem anel de solda, bolsa x bolsa, dn 66 mm, instalado em prumada fornecimento e instalação. af_01/2016_p</v>
          </cell>
          <cell r="C5170" t="str">
            <v>un</v>
          </cell>
          <cell r="D5170">
            <v>141.78</v>
          </cell>
        </row>
        <row r="5171">
          <cell r="A5171" t="str">
            <v>93133</v>
          </cell>
          <cell r="B5171" t="str">
            <v>Bucha de redução em cobre, sem anel de solda, ponta x bolsa, 28 x 22 mm, instalado em ramal e sub-ramal fornecimento e instalação. af_01/2016_p</v>
          </cell>
          <cell r="C5171" t="str">
            <v>un</v>
          </cell>
          <cell r="D5171">
            <v>558.45000000000005</v>
          </cell>
        </row>
        <row r="5172">
          <cell r="A5172" t="str">
            <v>87497</v>
          </cell>
          <cell r="B5172" t="str">
            <v>Alvenaria de vedação de blocos cerâmicos furados na horizontal de 11,5x19x19cm (espessura 11,5cm) de paredes com área líquida menor que 6m² sem vãos e argamassa de assentamento com preparo em betoneira. af_06/2014_p</v>
          </cell>
          <cell r="C5172" t="str">
            <v>m²</v>
          </cell>
          <cell r="D5172">
            <v>54.56</v>
          </cell>
        </row>
        <row r="5173">
          <cell r="A5173" t="str">
            <v>87498</v>
          </cell>
          <cell r="B5173" t="str">
            <v>Alvenaria de vedação de blocos cerâmicos furados na horizontal de 11,5x19x19cm (espessura 11,5cm) de paredes com área líquida menor que 6m² sem vãos e argamassa de assentamento com preparo manual. af_06/2014_p</v>
          </cell>
          <cell r="C5173" t="str">
            <v>m²</v>
          </cell>
          <cell r="D5173">
            <v>55.38</v>
          </cell>
        </row>
        <row r="5174">
          <cell r="A5174" t="str">
            <v>87505</v>
          </cell>
          <cell r="B5174" t="str">
            <v>Alvenaria de vedação de blocos cerâmicos furados na horizontal de 11,5x19x19cm (espessura 11,5m) de paredes com área líquida maior ou igual a 6m² sem vãos e argamassa de assentamento com preparo em betoneira. af_06/2014_p</v>
          </cell>
          <cell r="C5174" t="str">
            <v>m²</v>
          </cell>
          <cell r="D5174">
            <v>47.39</v>
          </cell>
        </row>
        <row r="5175">
          <cell r="A5175" t="str">
            <v>87506</v>
          </cell>
          <cell r="B5175" t="str">
            <v>Alvenaria de vedação de blocos cerâmicos furados na horizontal de 11,5x19x19cm (espessura 11,5m) de paredes com área líquida maior ou igual a 6m² sem vãos e argamassa de assentamento com preparo manual. af_06/2014_p</v>
          </cell>
          <cell r="C5175" t="str">
            <v>m²</v>
          </cell>
          <cell r="D5175">
            <v>48.22</v>
          </cell>
        </row>
        <row r="5176">
          <cell r="A5176" t="str">
            <v>87513</v>
          </cell>
          <cell r="B5176" t="str">
            <v>Alvenaria de vedação de blocos cerâmicos furados na horizontal de 11,5x19x19cm (espessura 11,5cm) de paredes com área líquida menor que 6m² com vãos e argamassa de assentamento com preparo em betoneira. af_06/2014_p</v>
          </cell>
          <cell r="C5176" t="str">
            <v>m²</v>
          </cell>
          <cell r="D5176">
            <v>60.75</v>
          </cell>
        </row>
        <row r="5177">
          <cell r="A5177" t="str">
            <v>87514</v>
          </cell>
          <cell r="B5177" t="str">
            <v>Alvenaria de vedação de blocos cerâmicos furados na horizontal de 11,5x19x19cm (espessura 11,5cm) de paredes com área líquida menor que 6m² com vãos e argamassa de assentamento com preparo manual. af_06/2014_p</v>
          </cell>
          <cell r="C5177" t="str">
            <v>m²</v>
          </cell>
          <cell r="D5177">
            <v>61.58</v>
          </cell>
        </row>
        <row r="5178">
          <cell r="A5178" t="str">
            <v>87521</v>
          </cell>
          <cell r="B5178" t="str">
            <v>Alvenaria de vedação de blocos cerâmicos furados na horizontal de 11,5x19x19cm (espessura 11,5cm) de paredes com área líquida maior ou igual a 6m² com vãos e argamassa de assentamento com preparo em betoneira. af_06/2014_p</v>
          </cell>
          <cell r="C5178" t="str">
            <v>m²</v>
          </cell>
          <cell r="D5178">
            <v>51.22</v>
          </cell>
        </row>
        <row r="5179">
          <cell r="A5179" t="str">
            <v>87522</v>
          </cell>
          <cell r="B5179" t="str">
            <v>Alvenaria de vedação de blocos cerâmicos furados na horizontal de 11,5x19x19cm (espessura 11,5cm) de paredes com área líquida maior ou igual a 6m² com vãos e argamassa de assentamento com preparo manual. af_06/2014_p</v>
          </cell>
          <cell r="C5179" t="str">
            <v>m²</v>
          </cell>
          <cell r="D5179">
            <v>52.05</v>
          </cell>
        </row>
        <row r="5180">
          <cell r="A5180" t="str">
            <v>91815</v>
          </cell>
          <cell r="B5180" t="str">
            <v>(composição representativa) de alvenaria de blocos de concreto estrutural 14x19x39 cm, (espessura 14 cm), fbk = 4,5 mpa, utilizando palheta, para edificação habitacional. af_10/2015</v>
          </cell>
          <cell r="C5180" t="str">
            <v>m²</v>
          </cell>
          <cell r="D5180">
            <v>49.88</v>
          </cell>
        </row>
        <row r="5181">
          <cell r="A5181" t="str">
            <v>91816</v>
          </cell>
          <cell r="B5181" t="str">
            <v>Composição representativa de serviços de alvenaria de blocos de concreto estrutural 14x19x29 cm, (espessura 14 cm), fbk = 4,5 mpa, utilizando palheta, para edificação habitacional. af_10/2015</v>
          </cell>
          <cell r="C5181" t="str">
            <v>m²</v>
          </cell>
          <cell r="D5181">
            <v>57.46</v>
          </cell>
        </row>
        <row r="5182">
          <cell r="A5182" t="str">
            <v>92391</v>
          </cell>
          <cell r="B5182" t="str">
            <v>Execução de pavimento em piso intertravado, com bloco pisograma de 35 x 25 cm, espessura 6 cm. af_12/2015</v>
          </cell>
          <cell r="C5182" t="str">
            <v>m²</v>
          </cell>
          <cell r="D5182">
            <v>40</v>
          </cell>
        </row>
        <row r="5183">
          <cell r="A5183" t="str">
            <v>92392</v>
          </cell>
          <cell r="B5183" t="str">
            <v>Execução de pavimento em piso intertravado, com bloco pisograma de 35 x 25 cm, espessura 8 cm. af_12/2015</v>
          </cell>
          <cell r="C5183" t="str">
            <v>m²</v>
          </cell>
          <cell r="D5183">
            <v>44.69</v>
          </cell>
        </row>
        <row r="5184">
          <cell r="A5184" t="str">
            <v>92393</v>
          </cell>
          <cell r="B5184" t="str">
            <v>Execução de pavimento em piso intertravado, com bloco sextavado de 25 x 25 cm, espessura 6 cm. af_12/2015</v>
          </cell>
          <cell r="C5184" t="str">
            <v>m²</v>
          </cell>
          <cell r="D5184">
            <v>52.61</v>
          </cell>
        </row>
        <row r="5185">
          <cell r="A5185" t="str">
            <v>92394</v>
          </cell>
          <cell r="B5185" t="str">
            <v>Execução de pavimento em piso intertravado, com bloco sextavado de 25 x 25 cm, espessura 8 cm. af_12/2015</v>
          </cell>
          <cell r="C5185" t="str">
            <v>m²</v>
          </cell>
          <cell r="D5185">
            <v>54.85</v>
          </cell>
        </row>
        <row r="5186">
          <cell r="A5186" t="str">
            <v>92395</v>
          </cell>
          <cell r="B5186" t="str">
            <v>Execução de pavimento em piso intertravado, com bloco sextavado de 25 x 25 cm, espessura 10 cm. af_12/2015</v>
          </cell>
          <cell r="C5186" t="str">
            <v>m²</v>
          </cell>
          <cell r="D5186">
            <v>69.2</v>
          </cell>
        </row>
        <row r="5187">
          <cell r="A5187" t="str">
            <v>92396</v>
          </cell>
          <cell r="B5187" t="str">
            <v>Execução de passeio em piso intertravado, com bloco retangular de 20 x 10 cm, espessura 6 cm. af_12/2015</v>
          </cell>
          <cell r="C5187" t="str">
            <v>m²</v>
          </cell>
          <cell r="D5187">
            <v>52.61</v>
          </cell>
        </row>
        <row r="5188">
          <cell r="A5188" t="str">
            <v>92397</v>
          </cell>
          <cell r="B5188" t="str">
            <v>Execução de pátio/estacionamento em piso intertravado, com bloco retangular de 20 x 10 cm, espessura 6 cm. af_12/2015</v>
          </cell>
          <cell r="C5188" t="str">
            <v>m²</v>
          </cell>
          <cell r="D5188">
            <v>44.37</v>
          </cell>
        </row>
        <row r="5189">
          <cell r="A5189" t="str">
            <v>92398</v>
          </cell>
          <cell r="B5189" t="str">
            <v>Execução de pátio/estacionamento em piso intertravado, com bloco retangular de 20 x 10 cm, espessura 8 cm. af_12/2015</v>
          </cell>
          <cell r="C5189" t="str">
            <v>m²</v>
          </cell>
          <cell r="D5189">
            <v>53.87</v>
          </cell>
        </row>
        <row r="5190">
          <cell r="A5190" t="str">
            <v>92399</v>
          </cell>
          <cell r="B5190" t="str">
            <v>Execução de via em piso intertravado, com bloco retangular de 20 x 10 cm, espessura 8 cm. af_12/2015</v>
          </cell>
          <cell r="C5190" t="str">
            <v>m²</v>
          </cell>
          <cell r="D5190">
            <v>54.86</v>
          </cell>
        </row>
        <row r="5191">
          <cell r="A5191" t="str">
            <v>92400</v>
          </cell>
          <cell r="B5191" t="str">
            <v>Execução de pátio/estacionamento em piso intertravado, com bloco retangular de 20 x 10 cm, espessura 10 cm. af_12/2015</v>
          </cell>
          <cell r="C5191" t="str">
            <v>m²</v>
          </cell>
          <cell r="D5191">
            <v>59.71</v>
          </cell>
        </row>
        <row r="5192">
          <cell r="A5192" t="str">
            <v>92401</v>
          </cell>
          <cell r="B5192" t="str">
            <v>Execução de via em piso intertravado, com bloco retangular de 20 x 10 cm, espessura 10 cm. af_12/2015</v>
          </cell>
          <cell r="C5192" t="str">
            <v>m²</v>
          </cell>
          <cell r="D5192">
            <v>60.73</v>
          </cell>
        </row>
        <row r="5193">
          <cell r="A5193" t="str">
            <v>92402</v>
          </cell>
          <cell r="B5193" t="str">
            <v>Execução de passeio em piso intertravado, com bloco 16 faces de 22 x 11 cm, espessura 6 cm. af_12/2015</v>
          </cell>
          <cell r="C5193" t="str">
            <v>m²</v>
          </cell>
          <cell r="D5193">
            <v>53.73</v>
          </cell>
        </row>
        <row r="5194">
          <cell r="A5194" t="str">
            <v>92403</v>
          </cell>
          <cell r="B5194" t="str">
            <v>Execução de pátio/estacionamento em piso intertravado, com bloco 16 faces de 22 x 11 cm, espessura 6 cm. af_12/2015</v>
          </cell>
          <cell r="C5194" t="str">
            <v>m²</v>
          </cell>
          <cell r="D5194">
            <v>45.39</v>
          </cell>
        </row>
        <row r="5195">
          <cell r="A5195" t="str">
            <v>92404</v>
          </cell>
          <cell r="B5195" t="str">
            <v>Execução de pátio/estacionamento em piso intertravado, com bloco 16 faces de 22 x 11 cm, espessura 8 cm. af_12/2015</v>
          </cell>
          <cell r="C5195" t="str">
            <v>m²</v>
          </cell>
          <cell r="D5195">
            <v>56.07</v>
          </cell>
        </row>
        <row r="5196">
          <cell r="A5196" t="str">
            <v>92405</v>
          </cell>
          <cell r="B5196" t="str">
            <v>Execução de via em piso intertravado, com bloco 16 faces de 22 x 11 cm, espessura 8 cm. af_12/2015</v>
          </cell>
          <cell r="C5196" t="str">
            <v>m²</v>
          </cell>
          <cell r="D5196">
            <v>57.05</v>
          </cell>
        </row>
        <row r="5197">
          <cell r="A5197" t="str">
            <v>92406</v>
          </cell>
          <cell r="B5197" t="str">
            <v>Execução de pátio/estacionamento em piso intertravado, com bloco 16 faces de 22 x 11 cm, espessura 10 cm. af_12/2015</v>
          </cell>
          <cell r="C5197" t="str">
            <v>m²</v>
          </cell>
          <cell r="D5197">
            <v>62.64</v>
          </cell>
        </row>
        <row r="5198">
          <cell r="A5198" t="str">
            <v>92407</v>
          </cell>
          <cell r="B5198" t="str">
            <v>Execução de via em piso intertravado, com bloco 16 faces de 22 x 11 cm, espessura 10 cm. af_12/2015</v>
          </cell>
          <cell r="C5198" t="str">
            <v>m²</v>
          </cell>
          <cell r="D5198">
            <v>63.66</v>
          </cell>
        </row>
        <row r="5199">
          <cell r="A5199" t="str">
            <v>92236</v>
          </cell>
          <cell r="B5199" t="str">
            <v>Aplicação manual de pintura com tinta látex acrílica em paredes, duas demãos</v>
          </cell>
          <cell r="C5199" t="str">
            <v>m²</v>
          </cell>
          <cell r="D5199">
            <v>5.95</v>
          </cell>
        </row>
        <row r="5200">
          <cell r="A5200" t="str">
            <v>91514</v>
          </cell>
          <cell r="B5200" t="str">
            <v>Estucamento de panos de fachada sem vãos do sistema de paredes de concreto em edificações de múltiplos pavimentos. af_06/2015</v>
          </cell>
          <cell r="C5200" t="str">
            <v>m²</v>
          </cell>
          <cell r="D5200">
            <v>3.76</v>
          </cell>
        </row>
        <row r="5201">
          <cell r="A5201" t="str">
            <v>91515</v>
          </cell>
          <cell r="B5201" t="str">
            <v>Estucamento de panos de fachada com vãos do sistema de paredes de concreto em edificações de múltiplos pavimentos. af_06/2015</v>
          </cell>
          <cell r="C5201" t="str">
            <v>m²</v>
          </cell>
          <cell r="D5201">
            <v>4.95</v>
          </cell>
        </row>
        <row r="5202">
          <cell r="A5202" t="str">
            <v>91516</v>
          </cell>
          <cell r="B5202" t="str">
            <v>Estucamento de superfície externa da sacada do sistema de paredes de concreto em edificações de múltiplos pavimentos. af_06/2015</v>
          </cell>
          <cell r="C5202" t="str">
            <v>m²</v>
          </cell>
          <cell r="D5202">
            <v>7.19</v>
          </cell>
        </row>
        <row r="5203">
          <cell r="A5203" t="str">
            <v>91517</v>
          </cell>
          <cell r="B5203" t="str">
            <v>Estucamento de panos de fachada sem vãos do sistema de paredes de concreto em edificações de pavimento único. af_06/2015</v>
          </cell>
          <cell r="C5203" t="str">
            <v>m²</v>
          </cell>
          <cell r="D5203">
            <v>8.01</v>
          </cell>
        </row>
        <row r="5204">
          <cell r="A5204" t="str">
            <v>91519</v>
          </cell>
          <cell r="B5204" t="str">
            <v>Estucamento de panos de fachada com vãos do sistema de paredes de concreto em edificações de pavimento único. af_06/2015</v>
          </cell>
          <cell r="C5204" t="str">
            <v>m²</v>
          </cell>
          <cell r="D5204">
            <v>9.18</v>
          </cell>
        </row>
        <row r="5205">
          <cell r="A5205" t="str">
            <v>91520</v>
          </cell>
          <cell r="B5205" t="str">
            <v>Estucamento de densidade baixa nas faces internas de paredes do sistema de paredes de concreto. af_06/2015</v>
          </cell>
          <cell r="C5205" t="str">
            <v>m²</v>
          </cell>
          <cell r="D5205">
            <v>1.4</v>
          </cell>
        </row>
        <row r="5206">
          <cell r="A5206" t="str">
            <v>91522</v>
          </cell>
          <cell r="B5206" t="str">
            <v>Estucamento, para qualquer revestimento, em teto do sistema de paredes de concreto. af_06/2015</v>
          </cell>
          <cell r="C5206" t="str">
            <v>m²</v>
          </cell>
          <cell r="D5206">
            <v>1.67</v>
          </cell>
        </row>
        <row r="5207">
          <cell r="A5207" t="str">
            <v>91525</v>
          </cell>
          <cell r="B5207" t="str">
            <v>Estucamento de densidade alta, nas faces internas de paredes do sistema de paredes de concreto. af_06/2015</v>
          </cell>
          <cell r="C5207" t="str">
            <v>m²</v>
          </cell>
          <cell r="D5207">
            <v>3.32</v>
          </cell>
        </row>
        <row r="5208">
          <cell r="A5208" t="str">
            <v>91677</v>
          </cell>
          <cell r="B5208" t="str">
            <v>Engenheiro eletricista com encargos complementares</v>
          </cell>
          <cell r="C5208" t="str">
            <v>h</v>
          </cell>
          <cell r="D5208">
            <v>74.2</v>
          </cell>
        </row>
        <row r="5209">
          <cell r="A5209" t="str">
            <v>91678</v>
          </cell>
          <cell r="B5209" t="str">
            <v>Engenheiro sanitarista com encargos complementares</v>
          </cell>
          <cell r="C5209" t="str">
            <v>h</v>
          </cell>
          <cell r="D5209">
            <v>64.27</v>
          </cell>
        </row>
        <row r="5210">
          <cell r="A5210" t="str">
            <v>92121</v>
          </cell>
          <cell r="B5210" t="str">
            <v>Peneiramento de areia com peneira elétrica. af_11/2015</v>
          </cell>
          <cell r="C5210" t="str">
            <v>m³</v>
          </cell>
          <cell r="D5210">
            <v>17.149999999999999</v>
          </cell>
        </row>
        <row r="5211">
          <cell r="A5211" t="str">
            <v>92122</v>
          </cell>
          <cell r="B5211" t="str">
            <v>Peneiramento de areia com peneira manual. af_11/2015</v>
          </cell>
          <cell r="C5211" t="str">
            <v>m³</v>
          </cell>
          <cell r="D5211">
            <v>27.6</v>
          </cell>
        </row>
        <row r="5212">
          <cell r="A5212" t="str">
            <v>92123</v>
          </cell>
          <cell r="B5212" t="str">
            <v>Ensacamento de areia. af_11/2015</v>
          </cell>
          <cell r="C5212" t="str">
            <v>m³</v>
          </cell>
          <cell r="D5212">
            <v>29.3</v>
          </cell>
        </row>
        <row r="5213">
          <cell r="A5213" t="str">
            <v>93176</v>
          </cell>
          <cell r="B5213" t="str">
            <v>Transporte de material asfaltico, com caminhão com capacidade de 30000 l em rodovia pavimentada para distâncias médias de transporte superiores a 100 km. af_02/2016</v>
          </cell>
          <cell r="C5213" t="str">
            <v>t.km</v>
          </cell>
          <cell r="D5213">
            <v>0.37</v>
          </cell>
        </row>
        <row r="5214">
          <cell r="A5214" t="str">
            <v>93177</v>
          </cell>
          <cell r="B5214" t="str">
            <v>Transporte de material asfaltico, com caminhão com capacidade de 20000 l em rodovia pavimentada para distâncias médias de transporte igual ou inferior a 100 km. af_02/2016</v>
          </cell>
          <cell r="C5214" t="str">
            <v>t.km</v>
          </cell>
          <cell r="D5214">
            <v>1.3</v>
          </cell>
        </row>
        <row r="5215">
          <cell r="A5215" t="str">
            <v>93178</v>
          </cell>
          <cell r="B5215" t="str">
            <v>Transporte de material asfaltico, com caminhão com capacidade de 30000 l em rodovia não pavimentada para distâncias médias de transporte superiores a 100 km. af_02/2016</v>
          </cell>
          <cell r="C5215" t="str">
            <v>t.km</v>
          </cell>
          <cell r="D5215">
            <v>0.43</v>
          </cell>
        </row>
        <row r="5216">
          <cell r="A5216" t="str">
            <v>93179</v>
          </cell>
          <cell r="B5216" t="str">
            <v>Transporte de material asfaltico, com caminhão com capacidade de 20000 l em rodovia não pavimentada para distâncias médias de transporte igual ou inferior a 100 km. af_02/2016</v>
          </cell>
          <cell r="C5216" t="str">
            <v>t.km</v>
          </cell>
          <cell r="D5216">
            <v>1.44</v>
          </cell>
        </row>
        <row r="5217">
          <cell r="A5217" t="str">
            <v>92277</v>
          </cell>
          <cell r="B5217" t="str">
            <v>Tubo em cobre rígido, dn 35 classe e, sem isolamento, instalado em prumada - fornecimento e instalação. af_12/2015</v>
          </cell>
          <cell r="C5217" t="str">
            <v>m</v>
          </cell>
          <cell r="D5217">
            <v>50.43</v>
          </cell>
        </row>
        <row r="5218">
          <cell r="A5218" t="str">
            <v>IUP30001</v>
          </cell>
          <cell r="B5218" t="str">
            <v>Meio-fio com sarjeta, concreto fck=15 MPa, seção 615 cm², moldado no local, inclusive escavação e pintura a cal em uma demão</v>
          </cell>
          <cell r="C5218" t="str">
            <v>m</v>
          </cell>
          <cell r="D5218">
            <v>33.799999999999997</v>
          </cell>
        </row>
        <row r="5219">
          <cell r="A5219" t="str">
            <v>IUP30025</v>
          </cell>
          <cell r="B5219" t="str">
            <v>Escavação a fogo em material de 3ª categoria, rocha viva, a céu aberto, furação a barra mina</v>
          </cell>
          <cell r="C5219" t="str">
            <v>m³</v>
          </cell>
          <cell r="D5219">
            <v>109.73</v>
          </cell>
        </row>
        <row r="5220">
          <cell r="A5220" t="str">
            <v>IUP30008</v>
          </cell>
          <cell r="B5220" t="str">
            <v>Piso tátil direcional e de alerta com ladrilho hidráulico de 20x20x2,0 cm, em concreto simples fck = 35MPa (NBR 9050 e com o Decreto 5296), incluindo fornecimento e assentamento com argamassa ou cimento colante sobre coxim preparado no piso rústico</v>
          </cell>
          <cell r="C5220" t="str">
            <v>m</v>
          </cell>
          <cell r="D5220">
            <v>15.86</v>
          </cell>
        </row>
        <row r="5221">
          <cell r="A5221" t="str">
            <v>IUS20004</v>
          </cell>
          <cell r="B5221" t="str">
            <v>Fornecimento e instalação de placa de sinalização viária (placa "PARE"), incluído suporte de madeira pintado a cal e fixado em base de concreto não estrutural</v>
          </cell>
          <cell r="C5221" t="str">
            <v>un</v>
          </cell>
          <cell r="D5221">
            <v>106.95</v>
          </cell>
        </row>
        <row r="5222">
          <cell r="A5222" t="str">
            <v>IUP30013</v>
          </cell>
          <cell r="B5222" t="str">
            <v>Correção de defeitos por fresagem descontínua</v>
          </cell>
          <cell r="C5222" t="str">
            <v>m³</v>
          </cell>
          <cell r="D5222">
            <v>222.88</v>
          </cell>
        </row>
        <row r="5223">
          <cell r="A5223" t="str">
            <v>IUTR1001</v>
          </cell>
          <cell r="B5223" t="str">
            <v>Transporte comercial de areia</v>
          </cell>
          <cell r="C5223" t="str">
            <v>m³.km</v>
          </cell>
          <cell r="D5223">
            <v>0.65</v>
          </cell>
        </row>
        <row r="5224">
          <cell r="A5224" t="str">
            <v>IUS20008</v>
          </cell>
          <cell r="B5224" t="str">
            <v>Fornecimento e colocação de tacha refletetiva bidirecional</v>
          </cell>
          <cell r="C5224" t="str">
            <v>un</v>
          </cell>
          <cell r="D5224">
            <v>3.84</v>
          </cell>
        </row>
        <row r="5225">
          <cell r="A5225" t="str">
            <v>IUS20009</v>
          </cell>
          <cell r="B5225" t="str">
            <v>Placa de sinalização vertical totalmente refletiva (&gt;0,36 m²), incluído fornecimento e instalação de um poste de madeira pintado com esmalte sintético e fixado em base de concreto não estrutural</v>
          </cell>
          <cell r="C5225" t="str">
            <v>m²</v>
          </cell>
          <cell r="D5225">
            <v>425.86</v>
          </cell>
        </row>
        <row r="5226">
          <cell r="A5226" t="str">
            <v>IUS20010</v>
          </cell>
          <cell r="B5226" t="str">
            <v>Revestimento colorido aplicado sobre pavimento asfáltico e cimentício, à base de resina acrílica emulsificada em água, com aplicação de sistema laykold na espessura média de 0,6mm e refletorização com microesferas</v>
          </cell>
          <cell r="C5226" t="str">
            <v>m²</v>
          </cell>
          <cell r="D5226">
            <v>12.12</v>
          </cell>
        </row>
        <row r="5227">
          <cell r="A5227" t="str">
            <v>IUS20011</v>
          </cell>
          <cell r="B5227" t="str">
            <v>Sinalização horizontal com termoplástico pré formado</v>
          </cell>
          <cell r="C5227" t="str">
            <v>m²</v>
          </cell>
          <cell r="D5227">
            <v>8.19</v>
          </cell>
        </row>
        <row r="5228">
          <cell r="A5228" t="str">
            <v>IUP20003</v>
          </cell>
          <cell r="B5228" t="str">
            <v>Aplicação de concreto betuminoso usinado à quente(CBUQ), CAP 50/70, exclusive transporte e material</v>
          </cell>
          <cell r="C5228" t="str">
            <v>t</v>
          </cell>
          <cell r="D5228">
            <v>8.1</v>
          </cell>
        </row>
        <row r="5229">
          <cell r="A5229" t="str">
            <v>IUD20051</v>
          </cell>
          <cell r="B5229" t="str">
            <v>BLTP - Boca-de-lobo tripla com caixa no passeio, em concreto simples fck 20 MPa, incluindo forma, escavação, laje e tampão em f°f° para passeio 47 x 70cm, conforme projeto</v>
          </cell>
          <cell r="C5229" t="str">
            <v>un</v>
          </cell>
          <cell r="D5229">
            <v>1574.14</v>
          </cell>
        </row>
        <row r="5230">
          <cell r="A5230" t="str">
            <v>IUC10001</v>
          </cell>
          <cell r="B5230" t="str">
            <v>Defensa semi-maleável simples (fornecimento / implantação)</v>
          </cell>
          <cell r="C5230" t="str">
            <v>m</v>
          </cell>
          <cell r="D5230">
            <v>7.45</v>
          </cell>
        </row>
        <row r="5231">
          <cell r="A5231" t="str">
            <v>IUD20048</v>
          </cell>
          <cell r="B5231" t="str">
            <v>Entrada d'água - EDA 01</v>
          </cell>
          <cell r="C5231" t="str">
            <v>un</v>
          </cell>
          <cell r="D5231">
            <v>33.79</v>
          </cell>
        </row>
        <row r="5232">
          <cell r="A5232" t="str">
            <v>IUD20052</v>
          </cell>
          <cell r="B5232" t="str">
            <v>Boca-de-bueiro simples tubular - BBST  D = 1,50m, em concreto ciclópico com 30% de pedra-de-mão, conforme projeto tipo (9,093m³/un)</v>
          </cell>
          <cell r="C5232" t="str">
            <v>un</v>
          </cell>
          <cell r="D5232">
            <v>4726.2700000000004</v>
          </cell>
        </row>
        <row r="5233">
          <cell r="A5233" t="str">
            <v>IUS20005</v>
          </cell>
          <cell r="B5233" t="str">
            <v>Confecção de suporte e travessa para placa de sinalização</v>
          </cell>
          <cell r="C5233" t="str">
            <v>un</v>
          </cell>
          <cell r="D5233">
            <v>49.1</v>
          </cell>
        </row>
        <row r="5234">
          <cell r="A5234" t="str">
            <v>IUP30009</v>
          </cell>
          <cell r="B5234" t="str">
            <v>Meio-fio (guia), concreto fck = 15MPa, seção 285cm2, moldado no local, inclusive escavação e pintura a cal em uma demão</v>
          </cell>
          <cell r="C5234" t="str">
            <v>m</v>
          </cell>
          <cell r="D5234">
            <v>21</v>
          </cell>
        </row>
        <row r="5235">
          <cell r="A5235" t="str">
            <v>IUD20014</v>
          </cell>
          <cell r="B5235" t="str">
            <v>Bota-fora, carga, transporte e descarga, DMT até 10 km, exclusive espalhamento</v>
          </cell>
          <cell r="C5235" t="str">
            <v>m³</v>
          </cell>
          <cell r="D5235">
            <v>17.7</v>
          </cell>
        </row>
        <row r="5236">
          <cell r="A5236" t="str">
            <v>IUP30005</v>
          </cell>
          <cell r="B5236" t="str">
            <v>Demolição de pavimento asfáltico com emprego de retro-escavadeira e serra de disco, exclusive bota-fora do material</v>
          </cell>
          <cell r="C5236" t="str">
            <v>m³</v>
          </cell>
          <cell r="D5236">
            <v>14.01</v>
          </cell>
        </row>
        <row r="5237">
          <cell r="A5237" t="str">
            <v>IUD20006</v>
          </cell>
          <cell r="B5237" t="str">
            <v>BLSC - Boca-de-lobo simples, em concreto simples fck 20 MPa, incluindo forma, escavação, calçamento ao redor e frelha em FoFo tipo pesada, conforme projeto</v>
          </cell>
          <cell r="C5237" t="str">
            <v>un</v>
          </cell>
          <cell r="D5237">
            <v>650.91999999999996</v>
          </cell>
        </row>
        <row r="5238">
          <cell r="A5238" t="str">
            <v>IUD20010</v>
          </cell>
          <cell r="B5238" t="str">
            <v>Gabião tipo colchão na altura de 30 cm, revestido com PVC, malha hexagonal 6x8 cm, arame 2,0 mm, zincagem pesada, inclusive diafragma e pedra-de-mão. Exclusive transporte da pedra e manta de geotêxtil</v>
          </cell>
          <cell r="C5238" t="str">
            <v>m²</v>
          </cell>
          <cell r="D5238">
            <v>143.16</v>
          </cell>
        </row>
        <row r="5239">
          <cell r="A5239" t="str">
            <v>IUD20012</v>
          </cell>
          <cell r="B5239" t="str">
            <v>Colchão de rachão e/ou pedra-de-mão, fornecimento e espalhamento. Exclusive transporte da pedra</v>
          </cell>
          <cell r="C5239" t="str">
            <v>m³</v>
          </cell>
          <cell r="D5239">
            <v>67.27</v>
          </cell>
        </row>
        <row r="5240">
          <cell r="A5240" t="str">
            <v>IUS20001</v>
          </cell>
          <cell r="B5240" t="str">
            <v>Fornecimento e instalação de placa de sinalização vertical (até 0,36 m²), incluindo suporte de madeira pintado a cal e fixado em base de concreto não estrutural</v>
          </cell>
          <cell r="C5240" t="str">
            <v>un</v>
          </cell>
          <cell r="D5240">
            <v>158.99</v>
          </cell>
        </row>
        <row r="5241">
          <cell r="A5241" t="str">
            <v>IUD20007</v>
          </cell>
          <cell r="B5241" t="str">
            <v>BLDC - Boca-de-lobo dupla, em concreto simples fck 20 MPa, incluindo forma, escavação, calçamento ao redor e grelhas em FoFo tipo pesada, conforme projeto</v>
          </cell>
          <cell r="C5241" t="str">
            <v>un</v>
          </cell>
          <cell r="D5241">
            <v>1178.0999999999999</v>
          </cell>
        </row>
        <row r="5242">
          <cell r="A5242" t="str">
            <v>IUD20044</v>
          </cell>
          <cell r="B5242" t="str">
            <v>BLSP - Boca-de-lobo simples com caixa no passeio, em concreto simples fck 20 MPa, incluindo forma, escavação, laje e tampão em f°f° para passeio 47 x 70cm, conforme projeto</v>
          </cell>
          <cell r="C5242" t="str">
            <v>un</v>
          </cell>
          <cell r="D5242">
            <v>532.41</v>
          </cell>
        </row>
        <row r="5243">
          <cell r="A5243" t="str">
            <v>IUP30012</v>
          </cell>
          <cell r="B5243" t="str">
            <v>Fresagem contínua revestimento betuminoso</v>
          </cell>
          <cell r="C5243" t="str">
            <v>m³</v>
          </cell>
          <cell r="D5243">
            <v>111.29</v>
          </cell>
        </row>
        <row r="5244">
          <cell r="A5244" t="str">
            <v>IUD20047</v>
          </cell>
          <cell r="B5244" t="str">
            <v>Boca-de-bueiro simples tubular - BBST  D = 0,60m, em concreto ciclópico com 30% de pedra-de-mão, conforme projeto tipo (1,308m³/un)</v>
          </cell>
          <cell r="C5244" t="str">
            <v>un</v>
          </cell>
          <cell r="D5244">
            <v>879.74</v>
          </cell>
        </row>
        <row r="5245">
          <cell r="A5245" t="str">
            <v>IUS20007</v>
          </cell>
          <cell r="B5245" t="str">
            <v>Fornecimento e colocação de tacha refletetiva monodirecional</v>
          </cell>
          <cell r="C5245" t="str">
            <v>un</v>
          </cell>
          <cell r="D5245">
            <v>3.84</v>
          </cell>
        </row>
        <row r="5246">
          <cell r="A5246" t="str">
            <v>IUP30014</v>
          </cell>
          <cell r="B5246" t="str">
            <v>Retirada de tronco e raiz de árvore com motosserra com diâmetro &lt; 30cm, inclusive bota-fora</v>
          </cell>
          <cell r="C5246" t="str">
            <v>un</v>
          </cell>
          <cell r="D5246">
            <v>341.19</v>
          </cell>
        </row>
        <row r="5247">
          <cell r="A5247" t="str">
            <v>IUD20008</v>
          </cell>
          <cell r="B5247" t="str">
            <v>BLTC - Boca-de-lobo tripla, em concreto simples fck 20 MPa, incluindo forma, escavação, calçamento ao redor e grelhas em f°f° tipo pesada, conforme projeto</v>
          </cell>
          <cell r="C5247" t="str">
            <v>un</v>
          </cell>
          <cell r="D5247">
            <v>1663.9</v>
          </cell>
        </row>
        <row r="5248">
          <cell r="A5248" t="str">
            <v>IUD20009</v>
          </cell>
          <cell r="B5248" t="str">
            <v>Gabião tipo caixa (altura de 1,00 m), revestido com PVC, malha hexagonal 8x10 cm, arame 2,7 mm, liga zinco alumínio, inclusive gabarito e pedra-de-mão. Exclusive transporte da pedra</v>
          </cell>
          <cell r="C5248" t="str">
            <v>m³</v>
          </cell>
          <cell r="D5248">
            <v>382.59</v>
          </cell>
        </row>
        <row r="5249">
          <cell r="A5249" t="str">
            <v>IUD20011</v>
          </cell>
          <cell r="B5249" t="str">
            <v>Gabião tipo saco Ø 0,65 m, revestido com PVC, malha hexagonal 8x10 cm de dupla torção, arame 2,4 mm, liga zinco alumínio, inclusive pedra-de-mão. Exclusive transporte da pedra</v>
          </cell>
          <cell r="C5249" t="str">
            <v>m³</v>
          </cell>
          <cell r="D5249">
            <v>346.53</v>
          </cell>
        </row>
        <row r="5250">
          <cell r="A5250" t="str">
            <v>IUD20013</v>
          </cell>
          <cell r="B5250" t="str">
            <v>PV-1 - Poço-de-visita 2,32x2,32m, em alv. de tij. com. de 1 vez ass. e rev. intern. com arg. de cim. e areia 1:3, last. de brita 12cm, berço 18cm em conc. fck=15MPa, laje de 12cm em conc. armado fck=20MPa, incl. forma, esc. manual e reat. apiloado.</v>
          </cell>
          <cell r="C5250" t="str">
            <v>un</v>
          </cell>
          <cell r="D5250">
            <v>3343.81</v>
          </cell>
        </row>
        <row r="5251">
          <cell r="A5251" t="str">
            <v>IUI00003</v>
          </cell>
          <cell r="B5251" t="str">
            <v>Sinalização de advertência de obra com placa (fundo laranja) sobre cavalete, conforme ABNT-NBR-7678</v>
          </cell>
          <cell r="C5251" t="str">
            <v>m²</v>
          </cell>
          <cell r="D5251">
            <v>179.74</v>
          </cell>
        </row>
        <row r="5252">
          <cell r="A5252" t="str">
            <v>IUP10002</v>
          </cell>
          <cell r="B5252" t="str">
            <v>Preparo do sub-leito, escavação e carga, exclusive transporte</v>
          </cell>
          <cell r="C5252" t="str">
            <v>m³</v>
          </cell>
          <cell r="D5252">
            <v>3.72</v>
          </cell>
        </row>
        <row r="5253">
          <cell r="A5253" t="str">
            <v>IUP30003</v>
          </cell>
          <cell r="B5253" t="str">
            <v>Tento  (acabamento de limpa-rodas), concreto fck = 15 MPa, seção 330 cm², moldado no local, inclusive escavação</v>
          </cell>
          <cell r="C5253" t="str">
            <v>m</v>
          </cell>
          <cell r="D5253">
            <v>21.43</v>
          </cell>
        </row>
        <row r="5254">
          <cell r="A5254" t="str">
            <v>IUP40002</v>
          </cell>
          <cell r="B5254" t="str">
            <v>Piso tátil direcional e de alerta com ladrilho hidráulico de 40x40x2,5cm, em concreto simples fck=35MPa (NBR 9050 e com o decreto 5296), incluindo fornecimento e assentamento com argamassa ou cimento colante sobre coxim preparado no piso rústico</v>
          </cell>
          <cell r="C5254" t="str">
            <v>m</v>
          </cell>
          <cell r="D5254">
            <v>18.79</v>
          </cell>
        </row>
        <row r="5255">
          <cell r="A5255" t="str">
            <v>IUS20003</v>
          </cell>
          <cell r="B5255" t="str">
            <v>Confecção de suporte e travessa para placa de sinalização</v>
          </cell>
          <cell r="C5255" t="str">
            <v>un</v>
          </cell>
          <cell r="D5255">
            <v>47.63</v>
          </cell>
        </row>
        <row r="5256">
          <cell r="A5256" t="str">
            <v>IUP30004</v>
          </cell>
          <cell r="B5256" t="str">
            <v>Base estabilizada granulometricamente, com mistura na pista de até três materiais - execução</v>
          </cell>
          <cell r="C5256" t="str">
            <v>m³</v>
          </cell>
          <cell r="D5256">
            <v>10.92</v>
          </cell>
        </row>
        <row r="5257">
          <cell r="A5257" t="str">
            <v>IUP20002</v>
          </cell>
          <cell r="B5257" t="str">
            <v>CBUQ - aplicação. Incluindo tempo de carga, manobras e descarga da massa no caminhão basculante e vibro-acabadora. Exclusive fornecimento e transporte</v>
          </cell>
          <cell r="C5257" t="str">
            <v>t</v>
          </cell>
          <cell r="D5257">
            <v>9.11</v>
          </cell>
        </row>
        <row r="5258">
          <cell r="A5258" t="str">
            <v>IUTR1000</v>
          </cell>
          <cell r="B5258" t="str">
            <v>Transporte de material betuminosos em rodovia pavimentada (exclusive carga, descarga e manobra) - DNIT</v>
          </cell>
          <cell r="C5258" t="str">
            <v>t.km</v>
          </cell>
          <cell r="D5258">
            <v>0.34</v>
          </cell>
        </row>
        <row r="5259">
          <cell r="A5259" t="str">
            <v>IUD20017</v>
          </cell>
          <cell r="B5259" t="str">
            <v>Ligação provisória de água</v>
          </cell>
          <cell r="C5259" t="str">
            <v>un</v>
          </cell>
          <cell r="D5259">
            <v>591.57000000000005</v>
          </cell>
        </row>
        <row r="5260">
          <cell r="A5260" t="str">
            <v>IUP30018</v>
          </cell>
          <cell r="B5260" t="str">
            <v>Micro-revestimento a frio - Microflex 1,5 cm BC - Exclusive Emulsão e Materiais Britados</v>
          </cell>
          <cell r="C5260" t="str">
            <v>m²</v>
          </cell>
          <cell r="D5260">
            <v>1.67</v>
          </cell>
        </row>
        <row r="5261">
          <cell r="A5261" t="str">
            <v>IUD20055</v>
          </cell>
          <cell r="B5261" t="str">
            <v>Remoção de canalização, Ø &lt;= 60 cm, exclusive bota-fora</v>
          </cell>
          <cell r="C5261" t="str">
            <v>m³</v>
          </cell>
          <cell r="D5261">
            <v>47.32</v>
          </cell>
        </row>
        <row r="5262">
          <cell r="A5262" t="str">
            <v>IUP30024</v>
          </cell>
          <cell r="B5262" t="str">
            <v>Rolo vibratório liso 7t auto-propulsor diesel 76,5h (ci) incl. operador larg total 2,015m</v>
          </cell>
          <cell r="C5262" t="str">
            <v>h</v>
          </cell>
          <cell r="D5262">
            <v>44.98</v>
          </cell>
        </row>
        <row r="5263">
          <cell r="A5263" t="str">
            <v>IUD20057</v>
          </cell>
          <cell r="B5263" t="str">
            <v>Compactação mecânica de valas, sem controle de gc (compactador tipo sapo até 35 kg)</v>
          </cell>
          <cell r="C5263" t="str">
            <v>m³</v>
          </cell>
          <cell r="D5263">
            <v>11.31</v>
          </cell>
        </row>
        <row r="5264">
          <cell r="A5264" t="str">
            <v>IUD20053</v>
          </cell>
          <cell r="B5264" t="str">
            <v>Galeria celular em aduela pré-moldada em concreto armado, 2,00m x 2,00m (4080kg/m), aquisição, assentamento e rejuntamento. Exclusive transporte</v>
          </cell>
          <cell r="C5264" t="str">
            <v>m</v>
          </cell>
          <cell r="D5264">
            <v>2491.36</v>
          </cell>
        </row>
        <row r="5265">
          <cell r="A5265" t="str">
            <v>IUP30016</v>
          </cell>
          <cell r="B5265" t="str">
            <v>Armação utilizando aço CA-50 de 6,3 mm - corte / dobra e montagem.</v>
          </cell>
          <cell r="C5265" t="str">
            <v>kg</v>
          </cell>
          <cell r="D5265">
            <v>7.68</v>
          </cell>
        </row>
        <row r="5266">
          <cell r="A5266" t="str">
            <v>IUP30021</v>
          </cell>
          <cell r="B5266" t="str">
            <v>Colchão de rachão e/ou pedra-de-mão, fornecimento e espalhamento. Exclusive transporte da pedra</v>
          </cell>
          <cell r="C5266" t="str">
            <v>m³</v>
          </cell>
          <cell r="D5266">
            <v>65.13</v>
          </cell>
        </row>
        <row r="5267">
          <cell r="A5267" t="str">
            <v>IUP30023</v>
          </cell>
          <cell r="B5267" t="str">
            <v>Escavação mecânica de material 1­ª categoria, proveniente de corte do subleito (com motoniveladora 125 HP)</v>
          </cell>
          <cell r="C5267" t="str">
            <v>m³</v>
          </cell>
          <cell r="D5267">
            <v>1.42</v>
          </cell>
        </row>
        <row r="5268">
          <cell r="A5268" t="str">
            <v>IUD20056</v>
          </cell>
          <cell r="B5268" t="str">
            <v>Tampão ferro fundido p/ poço de visita, 79,5 kg, tipo t-100 - fornecimento e instalação</v>
          </cell>
          <cell r="C5268" t="str">
            <v>un</v>
          </cell>
          <cell r="D5268">
            <v>160.13999999999999</v>
          </cell>
        </row>
      </sheetData>
      <sheetData sheetId="1"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PLANORÇ."/>
      <sheetName val="Cronograma"/>
      <sheetName val="Plan2"/>
      <sheetName val="Planilha 01"/>
      <sheetName val="memo cal pav 2"/>
      <sheetName val="Quant Pav"/>
      <sheetName val="memo lanç."/>
      <sheetName val="Planilha"/>
      <sheetName val="Pav Quant"/>
      <sheetName val="Plan1"/>
      <sheetName val="HD"/>
      <sheetName val="Orçamento"/>
      <sheetName val="PLACA DE SINAL."/>
      <sheetName val="PISO TATIL"/>
      <sheetName val="COMPAC 02"/>
      <sheetName val="SINAP COMP. DES 01-17"/>
      <sheetName val="BLD"/>
      <sheetName val="SINAPI INSUMO 01-17 DES"/>
      <sheetName val="Comp. BLS"/>
      <sheetName val="Comp. BLD"/>
      <sheetName val="ADM"/>
      <sheetName val="PV-01"/>
      <sheetName val="PISO TATIL ALERTA"/>
      <sheetName val="PISO TATIL DIREC"/>
      <sheetName val="MEIO FIO E SARJ"/>
      <sheetName val="MEM. TENTO"/>
      <sheetName val="Adm local"/>
      <sheetName val="dimension"/>
      <sheetName val="dim 2"/>
      <sheetName val="DIMENS 3"/>
      <sheetName val="terra tu 2"/>
      <sheetName val="COT PISO TATIL"/>
      <sheetName val="Composição"/>
      <sheetName val="Insu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2">
          <cell r="A92" t="str">
            <v>1.0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Orçamento - Kronos"/>
      <sheetName val="Orçamento - AGESUL"/>
      <sheetName val="CRONOGRAMA"/>
      <sheetName val="MEMO PAV"/>
      <sheetName val="MEMO DREN"/>
      <sheetName val="DIMENSIONAMENTO"/>
      <sheetName val="emm SEM DES"/>
      <sheetName val="serv SEM DES"/>
      <sheetName val="emm COM DES"/>
      <sheetName val="serv COM DES"/>
      <sheetName val="COMPOS. CBUQ"/>
      <sheetName val="Comparativo"/>
      <sheetName val="Descritivo"/>
      <sheetName val="Municípios BDI Serviços"/>
      <sheetName val="ORÇAMENTO"/>
    </sheetNames>
    <sheetDataSet>
      <sheetData sheetId="0"/>
      <sheetData sheetId="1">
        <row r="5">
          <cell r="D5" t="str">
            <v>SERVIÇOS PRELIMINARES</v>
          </cell>
        </row>
        <row r="40">
          <cell r="D40" t="str">
            <v>IMPLANTAÇÃO DE PAVIMENTO - TERRAPLENAGEM E PAVIMENTAÇÃO ASFÁLTICA</v>
          </cell>
        </row>
        <row r="58">
          <cell r="D58" t="str">
            <v>PASSEIO COM ACESSIBILIDADE</v>
          </cell>
        </row>
        <row r="70">
          <cell r="D70" t="str">
            <v>SINALIZAÇÃO VIÁRIA</v>
          </cell>
        </row>
        <row r="76">
          <cell r="D76" t="str">
            <v>ADMINISTRAÇÃO LOCAL DO CANTEIRO DA OBRA</v>
          </cell>
        </row>
      </sheetData>
      <sheetData sheetId="2"/>
      <sheetData sheetId="3"/>
      <sheetData sheetId="4"/>
      <sheetData sheetId="5">
        <row r="24">
          <cell r="I24">
            <v>1.2</v>
          </cell>
        </row>
      </sheetData>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Q. MED. VERTICAL (2)"/>
      <sheetName val="Q. MED. VERTICAL (P)"/>
      <sheetName val="Q. MED. VERTICAL"/>
      <sheetName val="Q. MED. VERT"/>
      <sheetName val="Sinal_Vertical (A)"/>
      <sheetName val="Contrato_BR-163"/>
      <sheetName val="Med 21"/>
      <sheetName val="MED. P MUNIC"/>
      <sheetName val="CADASTRO"/>
      <sheetName val="DADOS"/>
      <sheetName val="ISSQN"/>
      <sheetName val="B_Desempenho"/>
      <sheetName val="Contrato"/>
      <sheetName val="Sinal_Horizontal"/>
      <sheetName val="Sinal_Vertical"/>
      <sheetName val="Sinal_Vertical (B)"/>
      <sheetName val="Tacha"/>
      <sheetName val="DEFENSAS"/>
      <sheetName val="PLACAS"/>
      <sheetName val="Espessura"/>
      <sheetName val="Retro_refletância"/>
      <sheetName val="Cálculo_Medição"/>
      <sheetName val="Medição"/>
      <sheetName val="Croqui"/>
      <sheetName val="Relatório de Compati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t="str">
            <v>SITRAN - Sinalização de Trânsito Industrial Ltda</v>
          </cell>
        </row>
        <row r="3">
          <cell r="C3" t="str">
            <v>TT-141/2006-00</v>
          </cell>
        </row>
        <row r="9">
          <cell r="C9" t="str">
            <v>DIV. SP/MS - DIV. BR-BOLÍVIA</v>
          </cell>
        </row>
        <row r="11">
          <cell r="C11" t="str">
            <v>DIV.SP/MS - ENTR. BR-163 ANEL ROD. CAMPO GRANDE</v>
          </cell>
        </row>
        <row r="13">
          <cell r="C13" t="str">
            <v>km 0 ao km 4,1 e km 11,6 ao km 175,0</v>
          </cell>
        </row>
        <row r="16">
          <cell r="C16" t="str">
            <v>167,500 Km</v>
          </cell>
        </row>
        <row r="21">
          <cell r="C21" t="str">
            <v>21ª MEDIÇÃO PARCIAL</v>
          </cell>
        </row>
        <row r="22">
          <cell r="C22" t="str">
            <v>01/06 à 30/06/2008</v>
          </cell>
        </row>
        <row r="23">
          <cell r="C23">
            <v>39622</v>
          </cell>
        </row>
        <row r="25">
          <cell r="C25">
            <v>39453</v>
          </cell>
        </row>
        <row r="29">
          <cell r="C29">
            <v>39453</v>
          </cell>
        </row>
        <row r="31">
          <cell r="C31" t="str">
            <v>Três Lagoas - MS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 ORÇAMENTO CEF"/>
      <sheetName val="Cronograma"/>
      <sheetName val="PAVIMENTAÇÃO_CBUQ"/>
      <sheetName val="DRENAGEM"/>
      <sheetName val="BUEIRO"/>
      <sheetName val="dimens"/>
      <sheetName val="bacia1"/>
      <sheetName val="DISP ESTRUT"/>
      <sheetName val="SERVIÇOS COMPLEMENTARES"/>
      <sheetName val="SINALIZAÇÃO VIÁRIA"/>
      <sheetName val="BOCA BTTC"/>
      <sheetName val="composições"/>
      <sheetName val="Insumos"/>
      <sheetName val="H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v>1E-4</v>
          </cell>
          <cell r="B1">
            <v>0.01</v>
          </cell>
          <cell r="C1">
            <v>6.6E-3</v>
          </cell>
        </row>
        <row r="2">
          <cell r="A2">
            <v>2.0000000000000001E-4</v>
          </cell>
          <cell r="B2">
            <v>0.02</v>
          </cell>
          <cell r="C2">
            <v>1.32E-2</v>
          </cell>
        </row>
        <row r="3">
          <cell r="A3">
            <v>5.0000000000000001E-4</v>
          </cell>
          <cell r="B3">
            <v>0.03</v>
          </cell>
          <cell r="C3">
            <v>1.9699999999999999E-2</v>
          </cell>
        </row>
        <row r="4">
          <cell r="A4">
            <v>8.9999999999999998E-4</v>
          </cell>
          <cell r="B4">
            <v>0.04</v>
          </cell>
          <cell r="C4">
            <v>2.6200000000000001E-2</v>
          </cell>
        </row>
        <row r="5">
          <cell r="A5">
            <v>1.5E-3</v>
          </cell>
          <cell r="B5">
            <v>0.05</v>
          </cell>
          <cell r="C5">
            <v>3.2599999999999997E-2</v>
          </cell>
        </row>
        <row r="6">
          <cell r="A6">
            <v>2.2000000000000001E-3</v>
          </cell>
          <cell r="B6">
            <v>0.06</v>
          </cell>
          <cell r="C6">
            <v>3.8899999999999997E-2</v>
          </cell>
        </row>
        <row r="7">
          <cell r="A7">
            <v>3.0999999999999999E-3</v>
          </cell>
          <cell r="B7">
            <v>7.0000000000000007E-2</v>
          </cell>
          <cell r="C7">
            <v>4.5100000000000001E-2</v>
          </cell>
        </row>
        <row r="8">
          <cell r="A8">
            <v>4.1000000000000003E-3</v>
          </cell>
          <cell r="B8">
            <v>0.08</v>
          </cell>
          <cell r="C8">
            <v>5.1299999999999998E-2</v>
          </cell>
        </row>
        <row r="9">
          <cell r="A9">
            <v>5.1999999999999998E-3</v>
          </cell>
          <cell r="B9">
            <v>0.09</v>
          </cell>
          <cell r="C9">
            <v>5.7500000000000002E-2</v>
          </cell>
        </row>
        <row r="10">
          <cell r="A10">
            <v>6.4999999999999997E-3</v>
          </cell>
          <cell r="B10">
            <v>0.1</v>
          </cell>
          <cell r="C10">
            <v>6.3500000000000001E-2</v>
          </cell>
        </row>
        <row r="11">
          <cell r="A11">
            <v>8.0000000000000002E-3</v>
          </cell>
          <cell r="B11">
            <v>0.11</v>
          </cell>
          <cell r="C11">
            <v>6.9500000000000006E-2</v>
          </cell>
        </row>
        <row r="12">
          <cell r="A12">
            <v>9.4999999999999998E-3</v>
          </cell>
          <cell r="B12">
            <v>0.12</v>
          </cell>
          <cell r="C12">
            <v>7.5499999999999998E-2</v>
          </cell>
        </row>
        <row r="13">
          <cell r="A13">
            <v>1.1299999999999999E-2</v>
          </cell>
          <cell r="B13">
            <v>0.13</v>
          </cell>
          <cell r="C13">
            <v>8.1299999999999997E-2</v>
          </cell>
        </row>
        <row r="14">
          <cell r="A14">
            <v>1.3100000000000001E-2</v>
          </cell>
          <cell r="B14">
            <v>0.14000000000000001</v>
          </cell>
          <cell r="C14">
            <v>8.7099999999999997E-2</v>
          </cell>
        </row>
        <row r="15">
          <cell r="A15">
            <v>1.52E-2</v>
          </cell>
          <cell r="B15">
            <v>0.15</v>
          </cell>
          <cell r="C15">
            <v>9.2899999999999996E-2</v>
          </cell>
        </row>
        <row r="16">
          <cell r="A16">
            <v>1.7299999999999999E-2</v>
          </cell>
          <cell r="B16">
            <v>0.16</v>
          </cell>
          <cell r="C16">
            <v>9.8599999999999993E-2</v>
          </cell>
        </row>
        <row r="17">
          <cell r="A17">
            <v>1.9599999999999999E-2</v>
          </cell>
          <cell r="B17">
            <v>0.17</v>
          </cell>
          <cell r="C17">
            <v>0.1042</v>
          </cell>
        </row>
        <row r="18">
          <cell r="A18">
            <v>2.1999999999999999E-2</v>
          </cell>
          <cell r="B18">
            <v>0.18</v>
          </cell>
          <cell r="C18">
            <v>0.10970000000000001</v>
          </cell>
        </row>
        <row r="19">
          <cell r="A19">
            <v>2.46E-2</v>
          </cell>
          <cell r="B19">
            <v>0.19</v>
          </cell>
          <cell r="C19">
            <v>0.1152</v>
          </cell>
        </row>
        <row r="20">
          <cell r="A20">
            <v>2.7300000000000001E-2</v>
          </cell>
          <cell r="B20">
            <v>0.2</v>
          </cell>
          <cell r="C20">
            <v>0.1206</v>
          </cell>
        </row>
        <row r="21">
          <cell r="A21">
            <v>3.0099999999999998E-2</v>
          </cell>
          <cell r="B21">
            <v>0.21</v>
          </cell>
          <cell r="C21">
            <v>0.12590000000000001</v>
          </cell>
        </row>
        <row r="22">
          <cell r="A22">
            <v>3.3099999999999997E-2</v>
          </cell>
          <cell r="B22">
            <v>0.22</v>
          </cell>
          <cell r="C22">
            <v>0.13120000000000001</v>
          </cell>
        </row>
        <row r="23">
          <cell r="A23">
            <v>3.6200000000000003E-2</v>
          </cell>
          <cell r="B23">
            <v>0.23</v>
          </cell>
          <cell r="C23">
            <v>0.13639999999999999</v>
          </cell>
        </row>
        <row r="24">
          <cell r="A24">
            <v>3.9399999999999998E-2</v>
          </cell>
          <cell r="B24">
            <v>0.24000000000000002</v>
          </cell>
          <cell r="C24">
            <v>0.1416</v>
          </cell>
        </row>
        <row r="25">
          <cell r="A25">
            <v>4.2700000000000002E-2</v>
          </cell>
          <cell r="B25">
            <v>0.25</v>
          </cell>
          <cell r="C25">
            <v>0.14660000000000001</v>
          </cell>
        </row>
        <row r="26">
          <cell r="A26">
            <v>4.6100000000000002E-2</v>
          </cell>
          <cell r="B26">
            <v>0.26</v>
          </cell>
          <cell r="C26">
            <v>0.15160000000000001</v>
          </cell>
        </row>
        <row r="27">
          <cell r="A27">
            <v>4.9700000000000001E-2</v>
          </cell>
          <cell r="B27">
            <v>0.27</v>
          </cell>
          <cell r="C27">
            <v>0.15659999999999999</v>
          </cell>
        </row>
        <row r="28">
          <cell r="A28">
            <v>5.3400000000000003E-2</v>
          </cell>
          <cell r="B28">
            <v>0.28000000000000003</v>
          </cell>
          <cell r="C28">
            <v>0.16139999999999999</v>
          </cell>
        </row>
        <row r="29">
          <cell r="A29">
            <v>5.7200000000000001E-2</v>
          </cell>
          <cell r="B29">
            <v>0.29000000000000004</v>
          </cell>
          <cell r="C29">
            <v>0.16619999999999999</v>
          </cell>
        </row>
        <row r="30">
          <cell r="A30">
            <v>6.0999999999999999E-2</v>
          </cell>
          <cell r="B30">
            <v>0.30000000000000004</v>
          </cell>
          <cell r="C30">
            <v>0.1709</v>
          </cell>
        </row>
        <row r="31">
          <cell r="A31">
            <v>6.5000000000000002E-2</v>
          </cell>
          <cell r="B31">
            <v>0.31000000000000005</v>
          </cell>
          <cell r="C31">
            <v>0.17560000000000001</v>
          </cell>
        </row>
        <row r="32">
          <cell r="A32">
            <v>6.9099999999999995E-2</v>
          </cell>
          <cell r="B32">
            <v>0.32000000000000006</v>
          </cell>
          <cell r="C32">
            <v>0.1802</v>
          </cell>
        </row>
        <row r="33">
          <cell r="A33">
            <v>7.3300000000000004E-2</v>
          </cell>
          <cell r="B33">
            <v>0.33000000000000007</v>
          </cell>
          <cell r="C33">
            <v>0.1847</v>
          </cell>
        </row>
        <row r="34">
          <cell r="A34">
            <v>7.7600000000000002E-2</v>
          </cell>
          <cell r="B34">
            <v>0.34000000000000008</v>
          </cell>
          <cell r="C34">
            <v>0.18909999999999999</v>
          </cell>
        </row>
        <row r="35">
          <cell r="A35">
            <v>8.2000000000000003E-2</v>
          </cell>
          <cell r="B35">
            <v>0.35000000000000009</v>
          </cell>
          <cell r="C35">
            <v>0.19350000000000001</v>
          </cell>
        </row>
        <row r="36">
          <cell r="A36">
            <v>8.6400000000000005E-2</v>
          </cell>
          <cell r="B36">
            <v>0.3600000000000001</v>
          </cell>
          <cell r="C36">
            <v>0.1978</v>
          </cell>
        </row>
        <row r="37">
          <cell r="A37">
            <v>9.0999999999999998E-2</v>
          </cell>
          <cell r="B37">
            <v>0.37000000000000011</v>
          </cell>
          <cell r="C37">
            <v>0.20200000000000001</v>
          </cell>
        </row>
        <row r="38">
          <cell r="A38">
            <v>9.5600000000000004E-2</v>
          </cell>
          <cell r="B38">
            <v>0.38000000000000012</v>
          </cell>
          <cell r="C38">
            <v>0.20619999999999999</v>
          </cell>
        </row>
        <row r="39">
          <cell r="A39">
            <v>0.1003</v>
          </cell>
          <cell r="B39">
            <v>0.39000000000000012</v>
          </cell>
          <cell r="C39">
            <v>0.2102</v>
          </cell>
        </row>
        <row r="40">
          <cell r="A40">
            <v>0.105</v>
          </cell>
          <cell r="B40">
            <v>0.40000000000000013</v>
          </cell>
          <cell r="C40">
            <v>0.2142</v>
          </cell>
        </row>
        <row r="41">
          <cell r="A41">
            <v>0.1099</v>
          </cell>
          <cell r="B41">
            <v>0.41000000000000014</v>
          </cell>
          <cell r="C41">
            <v>0.21820000000000001</v>
          </cell>
        </row>
        <row r="42">
          <cell r="A42">
            <v>0.1148</v>
          </cell>
          <cell r="B42">
            <v>0.42000000000000015</v>
          </cell>
          <cell r="C42">
            <v>0.222</v>
          </cell>
        </row>
        <row r="43">
          <cell r="A43">
            <v>0.1197</v>
          </cell>
          <cell r="B43">
            <v>0.43000000000000016</v>
          </cell>
          <cell r="C43">
            <v>0.2258</v>
          </cell>
        </row>
        <row r="44">
          <cell r="A44">
            <v>0.12479999999999999</v>
          </cell>
          <cell r="B44">
            <v>0.44000000000000017</v>
          </cell>
          <cell r="C44">
            <v>0.22950000000000001</v>
          </cell>
        </row>
        <row r="45">
          <cell r="A45">
            <v>0.1298</v>
          </cell>
          <cell r="B45">
            <v>0.45000000000000018</v>
          </cell>
          <cell r="C45">
            <v>0.2331</v>
          </cell>
        </row>
        <row r="46">
          <cell r="A46">
            <v>0.13500000000000001</v>
          </cell>
          <cell r="B46">
            <v>0.46000000000000019</v>
          </cell>
          <cell r="C46">
            <v>0.2366</v>
          </cell>
        </row>
        <row r="47">
          <cell r="A47">
            <v>0.1401</v>
          </cell>
          <cell r="B47">
            <v>0.4700000000000002</v>
          </cell>
          <cell r="C47">
            <v>0.24010000000000001</v>
          </cell>
        </row>
        <row r="48">
          <cell r="A48">
            <v>0.14530000000000001</v>
          </cell>
          <cell r="B48">
            <v>0.4800000000000002</v>
          </cell>
          <cell r="C48">
            <v>0.24349999999999999</v>
          </cell>
        </row>
        <row r="49">
          <cell r="A49">
            <v>0.15060000000000001</v>
          </cell>
          <cell r="B49">
            <v>0.49000000000000021</v>
          </cell>
          <cell r="C49">
            <v>0.24679999999999999</v>
          </cell>
        </row>
        <row r="50">
          <cell r="A50">
            <v>0.15579999999999999</v>
          </cell>
          <cell r="B50">
            <v>0.50000000000000022</v>
          </cell>
          <cell r="C50">
            <v>0.25</v>
          </cell>
        </row>
        <row r="51">
          <cell r="A51">
            <v>0.16120000000000001</v>
          </cell>
          <cell r="B51">
            <v>0.51000000000000023</v>
          </cell>
          <cell r="C51">
            <v>0.25309999999999999</v>
          </cell>
        </row>
        <row r="52">
          <cell r="A52">
            <v>0.16650000000000001</v>
          </cell>
          <cell r="B52">
            <v>0.52000000000000024</v>
          </cell>
          <cell r="C52">
            <v>0.25619999999999998</v>
          </cell>
        </row>
        <row r="53">
          <cell r="A53">
            <v>0.17180000000000001</v>
          </cell>
          <cell r="B53">
            <v>0.53000000000000025</v>
          </cell>
          <cell r="C53">
            <v>0.25919999999999999</v>
          </cell>
        </row>
        <row r="54">
          <cell r="A54">
            <v>0.1772</v>
          </cell>
          <cell r="B54">
            <v>0.54000000000000026</v>
          </cell>
          <cell r="C54">
            <v>0.2621</v>
          </cell>
        </row>
        <row r="55">
          <cell r="A55">
            <v>0.18260000000000001</v>
          </cell>
          <cell r="B55">
            <v>0.55000000000000027</v>
          </cell>
          <cell r="C55">
            <v>0.26490000000000002</v>
          </cell>
        </row>
        <row r="56">
          <cell r="A56">
            <v>0.18790000000000001</v>
          </cell>
          <cell r="B56">
            <v>0.56000000000000028</v>
          </cell>
          <cell r="C56">
            <v>0.2676</v>
          </cell>
        </row>
        <row r="57">
          <cell r="A57">
            <v>0.1933</v>
          </cell>
          <cell r="B57">
            <v>0.57000000000000028</v>
          </cell>
          <cell r="C57">
            <v>0.27029999999999998</v>
          </cell>
        </row>
        <row r="58">
          <cell r="A58">
            <v>0.19869999999999999</v>
          </cell>
          <cell r="B58">
            <v>0.58000000000000029</v>
          </cell>
          <cell r="C58">
            <v>0.27279999999999999</v>
          </cell>
        </row>
        <row r="59">
          <cell r="A59">
            <v>0.2041</v>
          </cell>
          <cell r="B59">
            <v>0.5900000000000003</v>
          </cell>
          <cell r="C59">
            <v>0.27529999999999999</v>
          </cell>
        </row>
        <row r="60">
          <cell r="A60">
            <v>0.2094</v>
          </cell>
          <cell r="B60">
            <v>0.60000000000000031</v>
          </cell>
          <cell r="C60">
            <v>0.27760000000000001</v>
          </cell>
        </row>
        <row r="61">
          <cell r="A61">
            <v>0.2147</v>
          </cell>
          <cell r="B61">
            <v>0.61000000000000032</v>
          </cell>
          <cell r="C61">
            <v>0.27989999999999998</v>
          </cell>
        </row>
        <row r="62">
          <cell r="A62">
            <v>0.22</v>
          </cell>
          <cell r="B62">
            <v>0.62000000000000033</v>
          </cell>
          <cell r="C62">
            <v>0.28210000000000002</v>
          </cell>
        </row>
        <row r="63">
          <cell r="A63">
            <v>0.2253</v>
          </cell>
          <cell r="B63">
            <v>0.63000000000000034</v>
          </cell>
          <cell r="C63">
            <v>0.28420000000000001</v>
          </cell>
        </row>
        <row r="64">
          <cell r="A64">
            <v>0.2306</v>
          </cell>
          <cell r="B64">
            <v>0.64000000000000035</v>
          </cell>
          <cell r="C64">
            <v>0.28620000000000001</v>
          </cell>
        </row>
        <row r="65">
          <cell r="A65">
            <v>0.23580000000000001</v>
          </cell>
          <cell r="B65">
            <v>0.65000000000000036</v>
          </cell>
          <cell r="C65">
            <v>0.28820000000000001</v>
          </cell>
        </row>
        <row r="66">
          <cell r="A66">
            <v>0.2409</v>
          </cell>
          <cell r="B66">
            <v>0.66000000000000036</v>
          </cell>
          <cell r="C66">
            <v>0.28989999999999999</v>
          </cell>
        </row>
        <row r="67">
          <cell r="A67">
            <v>0.246</v>
          </cell>
          <cell r="B67">
            <v>0.67000000000000037</v>
          </cell>
          <cell r="C67">
            <v>0.29170000000000001</v>
          </cell>
        </row>
        <row r="68">
          <cell r="A68">
            <v>0.25109999999999999</v>
          </cell>
          <cell r="B68">
            <v>0.68000000000000038</v>
          </cell>
          <cell r="C68">
            <v>0.29330000000000001</v>
          </cell>
        </row>
        <row r="69">
          <cell r="A69">
            <v>0.25600000000000001</v>
          </cell>
          <cell r="B69">
            <v>0.69000000000000039</v>
          </cell>
          <cell r="C69">
            <v>0.29480000000000001</v>
          </cell>
        </row>
        <row r="70">
          <cell r="A70">
            <v>0.26100000000000001</v>
          </cell>
          <cell r="B70">
            <v>0.7000000000000004</v>
          </cell>
          <cell r="C70">
            <v>0.29620000000000002</v>
          </cell>
        </row>
        <row r="71">
          <cell r="A71">
            <v>0.26579999999999998</v>
          </cell>
          <cell r="B71">
            <v>0.71000000000000041</v>
          </cell>
          <cell r="C71">
            <v>0.29749999999999999</v>
          </cell>
        </row>
        <row r="72">
          <cell r="A72">
            <v>0.27050000000000002</v>
          </cell>
          <cell r="B72">
            <v>0.72000000000000042</v>
          </cell>
          <cell r="C72">
            <v>0.29880000000000001</v>
          </cell>
        </row>
        <row r="73">
          <cell r="A73">
            <v>0.2752</v>
          </cell>
          <cell r="B73">
            <v>0.73000000000000043</v>
          </cell>
          <cell r="C73">
            <v>0.29980000000000001</v>
          </cell>
        </row>
        <row r="74">
          <cell r="A74">
            <v>0.27979999999999999</v>
          </cell>
          <cell r="B74">
            <v>0.74000000000000044</v>
          </cell>
          <cell r="C74">
            <v>0.30080000000000001</v>
          </cell>
        </row>
        <row r="75">
          <cell r="A75">
            <v>0.28420000000000001</v>
          </cell>
          <cell r="B75">
            <v>0.75000000000000044</v>
          </cell>
          <cell r="C75">
            <v>0.30170000000000002</v>
          </cell>
        </row>
        <row r="76">
          <cell r="A76">
            <v>0.28860000000000002</v>
          </cell>
          <cell r="B76">
            <v>0.76000000000000045</v>
          </cell>
          <cell r="C76">
            <v>0.3024</v>
          </cell>
        </row>
        <row r="77">
          <cell r="A77">
            <v>0.2928</v>
          </cell>
          <cell r="B77">
            <v>0.77000000000000046</v>
          </cell>
          <cell r="C77">
            <v>0.30309999999999998</v>
          </cell>
        </row>
        <row r="78">
          <cell r="A78">
            <v>0.2969</v>
          </cell>
          <cell r="B78">
            <v>0.78000000000000047</v>
          </cell>
          <cell r="C78">
            <v>0.30359999999999998</v>
          </cell>
        </row>
        <row r="79">
          <cell r="A79">
            <v>0.3009</v>
          </cell>
          <cell r="B79">
            <v>0.79000000000000048</v>
          </cell>
          <cell r="C79">
            <v>0.30399999999999999</v>
          </cell>
        </row>
        <row r="80">
          <cell r="A80">
            <v>0.30470000000000003</v>
          </cell>
          <cell r="B80">
            <v>0.80000000000000049</v>
          </cell>
          <cell r="C80">
            <v>0.30420000000000003</v>
          </cell>
        </row>
        <row r="81">
          <cell r="A81">
            <v>0.30830000000000002</v>
          </cell>
          <cell r="B81">
            <v>0.8100000000000005</v>
          </cell>
          <cell r="C81">
            <v>0.30430000000000001</v>
          </cell>
        </row>
        <row r="82">
          <cell r="A82">
            <v>0.31180000000000002</v>
          </cell>
          <cell r="B82">
            <v>0.82000000000000051</v>
          </cell>
          <cell r="C82">
            <v>0.30430000000000001</v>
          </cell>
        </row>
        <row r="83">
          <cell r="A83">
            <v>0.31509999999999999</v>
          </cell>
          <cell r="B83">
            <v>0.83000000000000052</v>
          </cell>
          <cell r="C83">
            <v>0.30409999999999998</v>
          </cell>
        </row>
        <row r="84">
          <cell r="A84">
            <v>0.31830000000000003</v>
          </cell>
          <cell r="B84">
            <v>0.84000000000000052</v>
          </cell>
          <cell r="C84">
            <v>0.30380000000000001</v>
          </cell>
        </row>
        <row r="85">
          <cell r="A85">
            <v>0.32119999999999999</v>
          </cell>
          <cell r="B85">
            <v>0.85000000000000053</v>
          </cell>
          <cell r="C85">
            <v>0.30330000000000001</v>
          </cell>
        </row>
        <row r="86">
          <cell r="A86">
            <v>0.32390000000000002</v>
          </cell>
          <cell r="B86">
            <v>0.86000000000000054</v>
          </cell>
          <cell r="C86">
            <v>0.30259999999999998</v>
          </cell>
        </row>
        <row r="87">
          <cell r="A87">
            <v>0.32640000000000002</v>
          </cell>
          <cell r="B87">
            <v>0.87000000000000055</v>
          </cell>
          <cell r="C87">
            <v>0.30180000000000001</v>
          </cell>
        </row>
        <row r="88">
          <cell r="A88">
            <v>0.3286</v>
          </cell>
          <cell r="B88">
            <v>0.88000000000000056</v>
          </cell>
          <cell r="C88">
            <v>0.30070000000000002</v>
          </cell>
        </row>
        <row r="89">
          <cell r="A89">
            <v>0.33050000000000002</v>
          </cell>
          <cell r="B89">
            <v>0.89000000000000057</v>
          </cell>
          <cell r="C89">
            <v>0.29949999999999999</v>
          </cell>
        </row>
        <row r="90">
          <cell r="A90">
            <v>0.3322</v>
          </cell>
          <cell r="B90">
            <v>0.90000000000000058</v>
          </cell>
          <cell r="C90">
            <v>0.29799999999999999</v>
          </cell>
        </row>
        <row r="91">
          <cell r="A91">
            <v>0.33350000000000002</v>
          </cell>
          <cell r="B91">
            <v>0.91000000000000059</v>
          </cell>
          <cell r="C91">
            <v>0.29630000000000001</v>
          </cell>
        </row>
      </sheetData>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FVP"/>
      <sheetName val="Indicadores"/>
      <sheetName val="Escav e Reater"/>
      <sheetName val="ce"/>
      <sheetName val="aceite"/>
      <sheetName val="Glossário"/>
      <sheetName val="DADOS"/>
    </sheetNames>
    <sheetDataSet>
      <sheetData sheetId="0" refreshError="1"/>
      <sheetData sheetId="1" refreshError="1">
        <row r="51">
          <cell r="E51">
            <v>229.51</v>
          </cell>
        </row>
        <row r="52">
          <cell r="E52">
            <v>371.42</v>
          </cell>
        </row>
        <row r="53">
          <cell r="E53">
            <v>443.94</v>
          </cell>
        </row>
        <row r="54">
          <cell r="E54">
            <v>211.44</v>
          </cell>
        </row>
        <row r="61">
          <cell r="E61">
            <v>11</v>
          </cell>
        </row>
        <row r="62">
          <cell r="E62">
            <v>11</v>
          </cell>
        </row>
        <row r="63">
          <cell r="E63">
            <v>6</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Original"/>
      <sheetName val="Cópia"/>
      <sheetName val="09-07"/>
      <sheetName val="10-07"/>
      <sheetName val="11-07"/>
      <sheetName val="12-07"/>
      <sheetName val="Não Programado"/>
      <sheetName val="Indevidas"/>
      <sheetName val="Cópia 2"/>
      <sheetName val="Resumo das Indiretas"/>
    </sheetNames>
    <sheetDataSet>
      <sheetData sheetId="0"/>
      <sheetData sheetId="1"/>
      <sheetData sheetId="2"/>
      <sheetData sheetId="3"/>
      <sheetData sheetId="4"/>
      <sheetData sheetId="5"/>
      <sheetData sheetId="6"/>
      <sheetData sheetId="7"/>
      <sheetData sheetId="8" refreshError="1"/>
      <sheetData sheetId="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riginal"/>
      <sheetName val="Resumo do Custo Direto CP1"/>
    </sheetNames>
    <sheetDataSet>
      <sheetData sheetId="0"/>
      <sheetData sheetId="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DESEMP AN"/>
      <sheetName val="DESEMP COM NE"/>
      <sheetName val="DESEMP COM SE"/>
      <sheetName val="DESEMP COM SL"/>
      <sheetName val="DESEMP COM TC"/>
      <sheetName val="DADOS"/>
      <sheetName val="Contratações"/>
      <sheetName val="PROP ELAB GANH"/>
      <sheetName val="PARETOS"/>
      <sheetName val="FAIXA PROPOSTAS"/>
    </sheetNames>
    <sheetDataSet>
      <sheetData sheetId="0" refreshError="1">
        <row r="36">
          <cell r="B36" t="str">
            <v>CLIENTE</v>
          </cell>
          <cell r="C36" t="str">
            <v>AN</v>
          </cell>
          <cell r="D36" t="str">
            <v>PROJETO</v>
          </cell>
          <cell r="H36" t="str">
            <v>VALOR</v>
          </cell>
        </row>
        <row r="37">
          <cell r="B37" t="str">
            <v xml:space="preserve"> CBTU</v>
          </cell>
          <cell r="C37" t="str">
            <v>NE</v>
          </cell>
          <cell r="D37" t="str">
            <v xml:space="preserve"> Infraestrutura do Metrô de Recife</v>
          </cell>
          <cell r="H37">
            <v>2032000</v>
          </cell>
        </row>
        <row r="38">
          <cell r="B38" t="str">
            <v xml:space="preserve"> CFN</v>
          </cell>
          <cell r="C38" t="str">
            <v>NE</v>
          </cell>
          <cell r="D38" t="str">
            <v xml:space="preserve"> Recuperação da Malha Ferroviária de Recife</v>
          </cell>
          <cell r="H38">
            <v>2587850</v>
          </cell>
        </row>
        <row r="39">
          <cell r="B39" t="str">
            <v xml:space="preserve"> CODEVASF</v>
          </cell>
          <cell r="C39" t="str">
            <v>NE</v>
          </cell>
          <cell r="D39" t="str">
            <v xml:space="preserve"> Obras Civis da Barragem de Poço Magro</v>
          </cell>
          <cell r="H39">
            <v>3563550</v>
          </cell>
        </row>
        <row r="40">
          <cell r="B40" t="str">
            <v xml:space="preserve"> CVRD</v>
          </cell>
          <cell r="C40" t="str">
            <v>NE</v>
          </cell>
          <cell r="D40" t="str">
            <v xml:space="preserve"> Terraplenagem e Drenagem dos Pátios A, B, C, D e F</v>
          </cell>
          <cell r="H40">
            <v>7004110</v>
          </cell>
        </row>
        <row r="41">
          <cell r="B41" t="str">
            <v xml:space="preserve"> DERBA</v>
          </cell>
          <cell r="C41" t="str">
            <v>NE</v>
          </cell>
          <cell r="D41" t="str">
            <v xml:space="preserve"> Rodovia BA-891 - Lote 2</v>
          </cell>
          <cell r="H41">
            <v>7247880</v>
          </cell>
        </row>
        <row r="42">
          <cell r="B42" t="str">
            <v xml:space="preserve"> DERBA</v>
          </cell>
          <cell r="C42" t="str">
            <v>NE</v>
          </cell>
          <cell r="D42" t="str">
            <v xml:space="preserve"> Rodovia BA-549 - Lote 2</v>
          </cell>
          <cell r="H42">
            <v>3900000</v>
          </cell>
        </row>
        <row r="43">
          <cell r="B43" t="str">
            <v xml:space="preserve"> DERBA</v>
          </cell>
          <cell r="C43" t="str">
            <v>NE</v>
          </cell>
          <cell r="D43" t="str">
            <v xml:space="preserve"> Rodovia BA-549 - Lote 1</v>
          </cell>
          <cell r="H43">
            <v>5934530</v>
          </cell>
        </row>
        <row r="44">
          <cell r="B44" t="str">
            <v xml:space="preserve"> DERBA</v>
          </cell>
          <cell r="C44" t="str">
            <v>NE</v>
          </cell>
          <cell r="D44" t="str">
            <v xml:space="preserve"> Rodovia BA-891 - Lote 1</v>
          </cell>
          <cell r="H44">
            <v>6603310</v>
          </cell>
        </row>
        <row r="45">
          <cell r="B45" t="str">
            <v xml:space="preserve"> DER-MA</v>
          </cell>
          <cell r="C45" t="str">
            <v>NE</v>
          </cell>
          <cell r="D45" t="str">
            <v xml:space="preserve"> MA-206 - Entroncamento BR-316/Vila Piritina - Caratupera</v>
          </cell>
          <cell r="H45">
            <v>5925820</v>
          </cell>
        </row>
        <row r="46">
          <cell r="B46" t="str">
            <v xml:space="preserve"> DNER</v>
          </cell>
          <cell r="C46" t="str">
            <v>NE</v>
          </cell>
          <cell r="D46" t="str">
            <v xml:space="preserve"> Projeto CREMA GO-01</v>
          </cell>
          <cell r="H46">
            <v>4929518.75</v>
          </cell>
        </row>
        <row r="47">
          <cell r="B47" t="str">
            <v xml:space="preserve"> EMBASA</v>
          </cell>
          <cell r="C47" t="str">
            <v>NE</v>
          </cell>
          <cell r="D47" t="str">
            <v xml:space="preserve"> Bacia do Alto Pituaçu</v>
          </cell>
          <cell r="H47">
            <v>10345540</v>
          </cell>
        </row>
        <row r="48">
          <cell r="B48" t="str">
            <v xml:space="preserve"> INFRAERO</v>
          </cell>
          <cell r="C48" t="str">
            <v>NE</v>
          </cell>
          <cell r="D48" t="str">
            <v xml:space="preserve"> Ampliação da Pista de Pouso do Aeroporto de Natal</v>
          </cell>
          <cell r="H48">
            <v>4154290</v>
          </cell>
        </row>
        <row r="49">
          <cell r="B49" t="str">
            <v xml:space="preserve"> INFRAERO/GEP</v>
          </cell>
          <cell r="C49" t="str">
            <v>NE</v>
          </cell>
          <cell r="D49" t="str">
            <v xml:space="preserve"> Pré-qualificação do Aeroporto de Recife</v>
          </cell>
          <cell r="H49">
            <v>0</v>
          </cell>
        </row>
        <row r="50">
          <cell r="B50" t="str">
            <v xml:space="preserve"> VALEC</v>
          </cell>
          <cell r="C50" t="str">
            <v>NE</v>
          </cell>
          <cell r="D50" t="str">
            <v xml:space="preserve"> Obras Ferroviárias entre Ribeirão Mosquito e Rio Campo Alegre</v>
          </cell>
          <cell r="H50">
            <v>8930340</v>
          </cell>
        </row>
        <row r="51">
          <cell r="B51" t="str">
            <v xml:space="preserve"> VALEC</v>
          </cell>
          <cell r="C51" t="str">
            <v>NE</v>
          </cell>
          <cell r="D51" t="str">
            <v xml:space="preserve"> Infraestrutura Ferroviária entre Senador Canedo a Porangatú</v>
          </cell>
          <cell r="H51">
            <v>4846340</v>
          </cell>
        </row>
        <row r="52">
          <cell r="B52" t="str">
            <v xml:space="preserve"> BEPREM</v>
          </cell>
          <cell r="C52" t="str">
            <v>SE</v>
          </cell>
          <cell r="D52" t="str">
            <v xml:space="preserve"> Lagoa Acqua Park</v>
          </cell>
          <cell r="H52">
            <v>1114290</v>
          </cell>
        </row>
        <row r="53">
          <cell r="B53" t="str">
            <v xml:space="preserve"> CMM</v>
          </cell>
          <cell r="C53" t="str">
            <v>SE</v>
          </cell>
          <cell r="D53" t="str">
            <v xml:space="preserve"> Construção da Fábrica em Três Marias</v>
          </cell>
          <cell r="H53">
            <v>4055030</v>
          </cell>
        </row>
        <row r="54">
          <cell r="B54" t="str">
            <v xml:space="preserve"> COPEBRÁS</v>
          </cell>
          <cell r="C54" t="str">
            <v>SE</v>
          </cell>
          <cell r="D54" t="str">
            <v xml:space="preserve"> Unidade de Fertilizantes de Catalão</v>
          </cell>
          <cell r="H54">
            <v>14182980</v>
          </cell>
        </row>
        <row r="55">
          <cell r="B55" t="str">
            <v xml:space="preserve"> DER-ES</v>
          </cell>
          <cell r="C55" t="str">
            <v>SE</v>
          </cell>
          <cell r="D55" t="str">
            <v xml:space="preserve"> Variante Ferroviária Flexal-Viana</v>
          </cell>
          <cell r="H55">
            <v>16967850</v>
          </cell>
        </row>
        <row r="56">
          <cell r="B56" t="str">
            <v xml:space="preserve"> DER-MG</v>
          </cell>
          <cell r="C56" t="str">
            <v>SE</v>
          </cell>
          <cell r="D56" t="str">
            <v xml:space="preserve"> Contorno Rodoviário de Lavras</v>
          </cell>
          <cell r="H56">
            <v>4524930</v>
          </cell>
        </row>
        <row r="57">
          <cell r="B57" t="str">
            <v xml:space="preserve"> DER-MG</v>
          </cell>
          <cell r="C57" t="str">
            <v>SE</v>
          </cell>
          <cell r="D57" t="str">
            <v xml:space="preserve"> BR-356 - Ervália / Muriaé</v>
          </cell>
          <cell r="H57">
            <v>5111850</v>
          </cell>
        </row>
        <row r="58">
          <cell r="B58" t="str">
            <v xml:space="preserve"> DNER</v>
          </cell>
          <cell r="C58" t="str">
            <v>SE</v>
          </cell>
          <cell r="D58" t="str">
            <v xml:space="preserve"> Variante da Região do Viaduto Vila Rica</v>
          </cell>
          <cell r="H58">
            <v>8701970</v>
          </cell>
        </row>
        <row r="59">
          <cell r="B59" t="str">
            <v xml:space="preserve"> DNER</v>
          </cell>
          <cell r="C59" t="str">
            <v>SE</v>
          </cell>
          <cell r="D59" t="str">
            <v xml:space="preserve"> Projeto CREMA - BR-040 - MG</v>
          </cell>
          <cell r="H59">
            <v>9092731.25</v>
          </cell>
        </row>
        <row r="60">
          <cell r="B60" t="str">
            <v xml:space="preserve"> Ferteco</v>
          </cell>
          <cell r="C60" t="str">
            <v>SE</v>
          </cell>
          <cell r="D60" t="str">
            <v xml:space="preserve"> Ramal Ferroviário do Córrego do Feijão</v>
          </cell>
          <cell r="H60">
            <v>7863476.8553814301</v>
          </cell>
        </row>
        <row r="61">
          <cell r="B61" t="str">
            <v xml:space="preserve"> PM Juizde Fora</v>
          </cell>
          <cell r="C61" t="str">
            <v>SE</v>
          </cell>
          <cell r="D61" t="str">
            <v xml:space="preserve"> Infra e Superestrutura Ferroviária - Lote 2</v>
          </cell>
          <cell r="H61">
            <v>25573420</v>
          </cell>
        </row>
        <row r="62">
          <cell r="B62" t="str">
            <v xml:space="preserve"> PM Juizde Fora</v>
          </cell>
          <cell r="C62" t="str">
            <v>SE</v>
          </cell>
          <cell r="D62" t="str">
            <v xml:space="preserve"> Infra e Superestrutura Ferroviária - Lote 1</v>
          </cell>
          <cell r="H62">
            <v>17782500</v>
          </cell>
        </row>
        <row r="63">
          <cell r="B63" t="str">
            <v xml:space="preserve"> PM Juizde Fora</v>
          </cell>
          <cell r="C63" t="str">
            <v>SE</v>
          </cell>
          <cell r="D63" t="str">
            <v xml:space="preserve"> Infra e Superestrutura Ferroviária - Lote 3</v>
          </cell>
          <cell r="H63">
            <v>24874450</v>
          </cell>
        </row>
        <row r="64">
          <cell r="B64" t="str">
            <v xml:space="preserve"> ABB</v>
          </cell>
          <cell r="C64" t="str">
            <v>SL</v>
          </cell>
          <cell r="D64" t="str">
            <v xml:space="preserve"> Subestação Transformadora de Energia - GARABÍ II</v>
          </cell>
          <cell r="H64">
            <v>6080923</v>
          </cell>
        </row>
        <row r="65">
          <cell r="B65" t="str">
            <v xml:space="preserve"> CISA</v>
          </cell>
          <cell r="C65" t="str">
            <v>SL</v>
          </cell>
          <cell r="D65" t="str">
            <v xml:space="preserve"> Edificações Administrativas e Fundações para Equipamentos</v>
          </cell>
          <cell r="H65">
            <v>5139490</v>
          </cell>
        </row>
        <row r="66">
          <cell r="B66" t="str">
            <v xml:space="preserve"> DAER</v>
          </cell>
          <cell r="C66" t="str">
            <v>SL</v>
          </cell>
          <cell r="D66" t="str">
            <v xml:space="preserve"> Pré-qualificação do Projeto CREMA - RS</v>
          </cell>
          <cell r="H66">
            <v>0</v>
          </cell>
        </row>
        <row r="67">
          <cell r="B67" t="str">
            <v xml:space="preserve"> DAER</v>
          </cell>
          <cell r="C67" t="str">
            <v>SL</v>
          </cell>
          <cell r="D67" t="str">
            <v xml:space="preserve"> RS-377 - Santa Tecla / Jóia</v>
          </cell>
          <cell r="H67">
            <v>6635212</v>
          </cell>
        </row>
        <row r="68">
          <cell r="B68" t="str">
            <v xml:space="preserve"> DAER</v>
          </cell>
          <cell r="C68" t="str">
            <v>SL</v>
          </cell>
          <cell r="D68" t="str">
            <v xml:space="preserve"> RS-377 - Manoel Viana</v>
          </cell>
          <cell r="H68">
            <v>6372469</v>
          </cell>
        </row>
        <row r="69">
          <cell r="B69" t="str">
            <v xml:space="preserve"> DNER</v>
          </cell>
          <cell r="C69" t="str">
            <v>SL</v>
          </cell>
          <cell r="D69" t="str">
            <v xml:space="preserve"> Contorno de Santa Rosa</v>
          </cell>
          <cell r="H69">
            <v>3812839.0243902439</v>
          </cell>
        </row>
        <row r="70">
          <cell r="B70" t="str">
            <v xml:space="preserve"> INFRAERO</v>
          </cell>
          <cell r="C70" t="str">
            <v>SL</v>
          </cell>
          <cell r="D70" t="str">
            <v xml:space="preserve"> Infraestrutura do Aeroporto de Viracopos</v>
          </cell>
          <cell r="H70">
            <v>9053610</v>
          </cell>
        </row>
        <row r="71">
          <cell r="B71" t="str">
            <v xml:space="preserve"> Petrobrás</v>
          </cell>
          <cell r="C71" t="str">
            <v>SL</v>
          </cell>
          <cell r="D71" t="str">
            <v xml:space="preserve"> Cabos de Fibra Óptica entre Biguaçu e Canoas-Lote V</v>
          </cell>
          <cell r="H71">
            <v>11704301</v>
          </cell>
        </row>
        <row r="72">
          <cell r="B72" t="str">
            <v xml:space="preserve"> Petrobrás</v>
          </cell>
          <cell r="C72" t="str">
            <v>SL</v>
          </cell>
          <cell r="D72" t="str">
            <v xml:space="preserve"> Cabos de Fibra Óptica entre Paulínea e Araucária-Lote III</v>
          </cell>
          <cell r="H72">
            <v>10929025</v>
          </cell>
        </row>
        <row r="73">
          <cell r="B73" t="str">
            <v xml:space="preserve"> Petrobrás</v>
          </cell>
          <cell r="C73" t="str">
            <v>SL</v>
          </cell>
          <cell r="D73" t="str">
            <v xml:space="preserve"> Cabos de Fibra Óptica entre Biguaçu e Joinvile-Lotes IV e IVA</v>
          </cell>
          <cell r="H73">
            <v>10648084</v>
          </cell>
        </row>
        <row r="74">
          <cell r="B74" t="str">
            <v xml:space="preserve"> Placas do PR</v>
          </cell>
          <cell r="C74" t="str">
            <v>SL</v>
          </cell>
          <cell r="D74" t="str">
            <v xml:space="preserve"> Infraestrutura Industrial e Obras Complementares</v>
          </cell>
          <cell r="H74">
            <v>4056000</v>
          </cell>
        </row>
        <row r="75">
          <cell r="B75" t="str">
            <v xml:space="preserve"> PM Florianópolis</v>
          </cell>
          <cell r="C75" t="str">
            <v>SL</v>
          </cell>
          <cell r="D75" t="str">
            <v xml:space="preserve"> Complexo Viário Rita Maria</v>
          </cell>
          <cell r="H75">
            <v>1974795</v>
          </cell>
        </row>
        <row r="76">
          <cell r="B76" t="str">
            <v xml:space="preserve"> RODONORTE</v>
          </cell>
          <cell r="C76" t="str">
            <v>SL</v>
          </cell>
          <cell r="D76" t="str">
            <v xml:space="preserve"> BR-376- Trecho Mauá da Serra/Serra do Cadeado</v>
          </cell>
          <cell r="H76">
            <v>1690140</v>
          </cell>
        </row>
        <row r="77">
          <cell r="B77" t="str">
            <v xml:space="preserve"> BARRAMAR</v>
          </cell>
          <cell r="C77" t="str">
            <v>TC</v>
          </cell>
          <cell r="D77" t="str">
            <v xml:space="preserve"> Rede de Dutos entre o Rio de Janeiro e Taubaté</v>
          </cell>
          <cell r="H77">
            <v>5875551.7596062673</v>
          </cell>
        </row>
        <row r="78">
          <cell r="B78" t="str">
            <v xml:space="preserve"> TELEMAR</v>
          </cell>
          <cell r="C78" t="str">
            <v>TC</v>
          </cell>
          <cell r="D78" t="str">
            <v xml:space="preserve"> Rota Óptica Estreito / Balsas - MA</v>
          </cell>
          <cell r="H78">
            <v>1851890</v>
          </cell>
        </row>
        <row r="79">
          <cell r="B79" t="str">
            <v xml:space="preserve"> TELEMAR - BA</v>
          </cell>
          <cell r="C79" t="str">
            <v>TC</v>
          </cell>
          <cell r="D79" t="str">
            <v xml:space="preserve"> Instalação e Manutenção da Rede de Acesso da BA e SE-Lote 2</v>
          </cell>
          <cell r="H79">
            <v>7917790</v>
          </cell>
        </row>
        <row r="80">
          <cell r="B80" t="str">
            <v xml:space="preserve"> TELEMAR - BA</v>
          </cell>
          <cell r="C80" t="str">
            <v>TC</v>
          </cell>
          <cell r="D80" t="str">
            <v xml:space="preserve"> Instalação e Manutenção da Rede de Acesso da BA e SE-Lote 1</v>
          </cell>
          <cell r="H80">
            <v>8961680</v>
          </cell>
        </row>
        <row r="81">
          <cell r="B81" t="str">
            <v xml:space="preserve"> TELEMAR - BA</v>
          </cell>
          <cell r="C81" t="str">
            <v>TC</v>
          </cell>
          <cell r="D81" t="str">
            <v xml:space="preserve"> Instalação e Manutenção da Rede de Acesso da BA e SE-Lote 9</v>
          </cell>
          <cell r="H81">
            <v>6882620</v>
          </cell>
        </row>
        <row r="82">
          <cell r="B82" t="str">
            <v xml:space="preserve"> TELEMAR - BA</v>
          </cell>
          <cell r="C82" t="str">
            <v>TC</v>
          </cell>
          <cell r="D82" t="str">
            <v xml:space="preserve"> Instalação e Manutenção da Rede de Acesso da BA e SE-Lote 3</v>
          </cell>
          <cell r="H82">
            <v>7947320</v>
          </cell>
        </row>
        <row r="83">
          <cell r="B83" t="str">
            <v xml:space="preserve"> TELEMAR - BA</v>
          </cell>
          <cell r="C83" t="str">
            <v>TC</v>
          </cell>
          <cell r="D83" t="str">
            <v xml:space="preserve"> Instalação e Manutenção da Rede de Acesso da BA e SE-Lote 4</v>
          </cell>
          <cell r="H83">
            <v>8552310</v>
          </cell>
        </row>
        <row r="84">
          <cell r="B84" t="str">
            <v xml:space="preserve"> TELEMAR - BA</v>
          </cell>
          <cell r="C84" t="str">
            <v>TC</v>
          </cell>
          <cell r="D84" t="str">
            <v xml:space="preserve"> Instalação e Manutenção da Rede de Acesso da BA e SE-Lote 5</v>
          </cell>
          <cell r="H84">
            <v>10201150</v>
          </cell>
        </row>
        <row r="85">
          <cell r="B85" t="str">
            <v xml:space="preserve"> TELEMAR-RJ</v>
          </cell>
          <cell r="C85" t="str">
            <v>TC</v>
          </cell>
          <cell r="D85" t="str">
            <v xml:space="preserve"> VAPT-RJ-Instalação e Manutenção de Telefones Públicos</v>
          </cell>
          <cell r="H85">
            <v>5201180</v>
          </cell>
        </row>
        <row r="86">
          <cell r="B86" t="str">
            <v xml:space="preserve"> TELEMAR-RJ</v>
          </cell>
          <cell r="C86" t="str">
            <v>TC</v>
          </cell>
          <cell r="D86" t="str">
            <v xml:space="preserve"> Instalação e Manutenção de Telefones Públicos</v>
          </cell>
          <cell r="H86">
            <v>563920</v>
          </cell>
        </row>
      </sheetData>
      <sheetData sheetId="1" refreshError="1"/>
      <sheetData sheetId="2" refreshError="1"/>
      <sheetData sheetId="3" refreshError="1"/>
      <sheetData sheetId="4" refreshError="1"/>
      <sheetData sheetId="5" refreshError="1">
        <row r="1">
          <cell r="A1" t="str">
            <v>ANO</v>
          </cell>
          <cell r="B1" t="str">
            <v>AN</v>
          </cell>
          <cell r="C1" t="str">
            <v>RESP</v>
          </cell>
          <cell r="D1" t="str">
            <v>SETOR</v>
          </cell>
          <cell r="E1" t="str">
            <v>ÁREA</v>
          </cell>
          <cell r="F1" t="str">
            <v>CLIENTE</v>
          </cell>
          <cell r="G1" t="str">
            <v>PROJETO</v>
          </cell>
          <cell r="H1" t="str">
            <v>VALOR</v>
          </cell>
          <cell r="I1" t="str">
            <v>STATUS</v>
          </cell>
          <cell r="J1" t="str">
            <v>ENTREGA</v>
          </cell>
          <cell r="K1" t="str">
            <v>POS_AG</v>
          </cell>
          <cell r="L1" t="str">
            <v>CONTR</v>
          </cell>
          <cell r="M1" t="str">
            <v>OBSERVAÇÃO</v>
          </cell>
        </row>
        <row r="2">
          <cell r="A2">
            <v>1993</v>
          </cell>
          <cell r="B2" t="str">
            <v>NE</v>
          </cell>
          <cell r="C2" t="str">
            <v>-</v>
          </cell>
          <cell r="D2" t="str">
            <v>SPB</v>
          </cell>
          <cell r="E2" t="str">
            <v>DIV</v>
          </cell>
          <cell r="F2" t="str">
            <v>TELEBRASÍLIA</v>
          </cell>
          <cell r="G2" t="str">
            <v>Estação Telefônica Centro-Norte-Brasília</v>
          </cell>
          <cell r="H2">
            <v>21558432</v>
          </cell>
          <cell r="J2">
            <v>34090</v>
          </cell>
          <cell r="K2">
            <v>24</v>
          </cell>
          <cell r="L2">
            <v>0</v>
          </cell>
          <cell r="M2" t="str">
            <v>24º Lugar</v>
          </cell>
        </row>
        <row r="3">
          <cell r="A3">
            <v>1993</v>
          </cell>
          <cell r="B3" t="str">
            <v>NE</v>
          </cell>
          <cell r="C3" t="str">
            <v>-</v>
          </cell>
          <cell r="D3" t="str">
            <v>SPB</v>
          </cell>
          <cell r="E3" t="str">
            <v>SAN</v>
          </cell>
          <cell r="F3" t="str">
            <v>COMPESA</v>
          </cell>
          <cell r="G3" t="str">
            <v>Esgoto Sanitário da Bacia de Brasília Teimosa</v>
          </cell>
          <cell r="H3">
            <v>3486757</v>
          </cell>
          <cell r="J3">
            <v>34090</v>
          </cell>
          <cell r="K3" t="str">
            <v>-</v>
          </cell>
          <cell r="L3">
            <v>0</v>
          </cell>
          <cell r="M3" t="str">
            <v>Perdemos no Sorteio</v>
          </cell>
        </row>
        <row r="4">
          <cell r="A4">
            <v>1993</v>
          </cell>
          <cell r="B4" t="str">
            <v>NE</v>
          </cell>
          <cell r="C4" t="str">
            <v>-</v>
          </cell>
          <cell r="D4" t="str">
            <v>SPB</v>
          </cell>
          <cell r="E4" t="str">
            <v>HAB</v>
          </cell>
          <cell r="F4" t="str">
            <v>CVRD</v>
          </cell>
          <cell r="G4" t="str">
            <v>Emp. Habitacional - Chácara do Lua - 1º Alt.</v>
          </cell>
          <cell r="H4">
            <v>844844</v>
          </cell>
          <cell r="J4">
            <v>34121</v>
          </cell>
          <cell r="K4">
            <v>3</v>
          </cell>
          <cell r="L4">
            <v>0</v>
          </cell>
          <cell r="M4" t="str">
            <v>3º Lugar</v>
          </cell>
        </row>
        <row r="5">
          <cell r="A5">
            <v>1993</v>
          </cell>
          <cell r="B5" t="str">
            <v>NE</v>
          </cell>
          <cell r="C5" t="str">
            <v>-</v>
          </cell>
          <cell r="D5" t="str">
            <v>SPB</v>
          </cell>
          <cell r="E5" t="str">
            <v>HAB</v>
          </cell>
          <cell r="F5" t="str">
            <v>CVRD</v>
          </cell>
          <cell r="G5" t="str">
            <v>Emp. Habitacional - Chácara do Sol - 1º Alt.</v>
          </cell>
          <cell r="H5">
            <v>1067753</v>
          </cell>
          <cell r="J5">
            <v>34121</v>
          </cell>
          <cell r="K5">
            <v>3</v>
          </cell>
          <cell r="L5">
            <v>0</v>
          </cell>
          <cell r="M5" t="str">
            <v>3º Lugar</v>
          </cell>
        </row>
        <row r="6">
          <cell r="A6">
            <v>1993</v>
          </cell>
          <cell r="B6" t="str">
            <v>NE</v>
          </cell>
          <cell r="C6" t="str">
            <v>-</v>
          </cell>
          <cell r="D6" t="str">
            <v>SPB</v>
          </cell>
          <cell r="E6" t="str">
            <v>HAB</v>
          </cell>
          <cell r="F6" t="str">
            <v>CVRD</v>
          </cell>
          <cell r="G6" t="str">
            <v>Emp. Habitacional - Chácara do Sol - 2º Alt.</v>
          </cell>
          <cell r="H6">
            <v>944788</v>
          </cell>
          <cell r="J6">
            <v>34121</v>
          </cell>
          <cell r="K6" t="str">
            <v>-</v>
          </cell>
          <cell r="L6">
            <v>0</v>
          </cell>
          <cell r="M6" t="str">
            <v>1º Lugar</v>
          </cell>
        </row>
        <row r="7">
          <cell r="A7">
            <v>1993</v>
          </cell>
          <cell r="B7" t="str">
            <v>NE</v>
          </cell>
          <cell r="C7" t="str">
            <v>-</v>
          </cell>
          <cell r="D7" t="str">
            <v>SPB</v>
          </cell>
          <cell r="E7" t="str">
            <v>HAB</v>
          </cell>
          <cell r="F7" t="str">
            <v>CVRD</v>
          </cell>
          <cell r="G7" t="str">
            <v>Emp. Habitacional - Chácara do Lua - 2º Alt.</v>
          </cell>
          <cell r="H7">
            <v>777513</v>
          </cell>
          <cell r="J7">
            <v>34121</v>
          </cell>
          <cell r="K7" t="str">
            <v>-</v>
          </cell>
          <cell r="L7">
            <v>0</v>
          </cell>
          <cell r="M7" t="str">
            <v>1º Lugar</v>
          </cell>
        </row>
        <row r="8">
          <cell r="A8">
            <v>1993</v>
          </cell>
          <cell r="B8" t="str">
            <v>NE</v>
          </cell>
          <cell r="C8" t="str">
            <v>-</v>
          </cell>
          <cell r="D8" t="str">
            <v>PUB</v>
          </cell>
          <cell r="E8" t="str">
            <v>ROD</v>
          </cell>
          <cell r="F8" t="str">
            <v>DER-MA</v>
          </cell>
          <cell r="G8" t="str">
            <v>MA-201-COHAB/Maiobão</v>
          </cell>
          <cell r="H8">
            <v>3918794</v>
          </cell>
          <cell r="J8">
            <v>34121</v>
          </cell>
          <cell r="K8">
            <v>2</v>
          </cell>
          <cell r="L8">
            <v>0</v>
          </cell>
          <cell r="M8" t="str">
            <v>2º Lugar</v>
          </cell>
        </row>
        <row r="9">
          <cell r="A9">
            <v>1993</v>
          </cell>
          <cell r="B9" t="str">
            <v>NE</v>
          </cell>
          <cell r="C9" t="str">
            <v>-</v>
          </cell>
          <cell r="D9" t="str">
            <v>PUB</v>
          </cell>
          <cell r="E9" t="str">
            <v>ROD</v>
          </cell>
          <cell r="F9" t="str">
            <v>DER-MA</v>
          </cell>
          <cell r="G9" t="str">
            <v>MA-201-Maiobão/São José do Ribamar</v>
          </cell>
          <cell r="H9">
            <v>2784735</v>
          </cell>
          <cell r="J9">
            <v>34121</v>
          </cell>
          <cell r="K9" t="str">
            <v>-</v>
          </cell>
          <cell r="L9">
            <v>0</v>
          </cell>
          <cell r="M9" t="str">
            <v>1º Lugar</v>
          </cell>
        </row>
        <row r="10">
          <cell r="A10">
            <v>1993</v>
          </cell>
          <cell r="B10" t="str">
            <v>NE</v>
          </cell>
          <cell r="C10" t="str">
            <v>-</v>
          </cell>
          <cell r="D10" t="str">
            <v>SPB</v>
          </cell>
          <cell r="E10" t="str">
            <v>SAN</v>
          </cell>
          <cell r="F10" t="str">
            <v>CASAL</v>
          </cell>
          <cell r="G10" t="str">
            <v>Coletor Lagunar de Esgotos de Maceió</v>
          </cell>
          <cell r="H10">
            <v>24140891</v>
          </cell>
          <cell r="J10">
            <v>34151</v>
          </cell>
          <cell r="K10" t="str">
            <v>-</v>
          </cell>
          <cell r="L10">
            <v>0</v>
          </cell>
          <cell r="M10" t="str">
            <v>1º Lugar</v>
          </cell>
        </row>
        <row r="11">
          <cell r="A11">
            <v>1993</v>
          </cell>
          <cell r="B11" t="str">
            <v>NE</v>
          </cell>
          <cell r="C11" t="str">
            <v>-</v>
          </cell>
          <cell r="D11" t="str">
            <v>PUB</v>
          </cell>
          <cell r="E11" t="str">
            <v>ROD</v>
          </cell>
          <cell r="F11" t="str">
            <v>DER-PB</v>
          </cell>
          <cell r="G11" t="str">
            <v>Rodovia PB-359</v>
          </cell>
          <cell r="H11">
            <v>5008309</v>
          </cell>
          <cell r="J11">
            <v>34182</v>
          </cell>
          <cell r="K11">
            <v>1</v>
          </cell>
          <cell r="L11">
            <v>1</v>
          </cell>
          <cell r="M11" t="str">
            <v>1º Lugar</v>
          </cell>
        </row>
        <row r="12">
          <cell r="A12">
            <v>1993</v>
          </cell>
          <cell r="B12" t="str">
            <v>NE</v>
          </cell>
          <cell r="C12" t="str">
            <v>-</v>
          </cell>
          <cell r="D12" t="str">
            <v>PUB</v>
          </cell>
          <cell r="E12" t="str">
            <v>ROD</v>
          </cell>
          <cell r="F12" t="str">
            <v>DER-MA</v>
          </cell>
          <cell r="G12" t="str">
            <v>MA-006-Babilônia/Tarso Fragoso</v>
          </cell>
          <cell r="H12">
            <v>5000000</v>
          </cell>
          <cell r="J12">
            <v>34213</v>
          </cell>
          <cell r="K12">
            <v>4</v>
          </cell>
          <cell r="L12">
            <v>0</v>
          </cell>
          <cell r="M12" t="str">
            <v>4º Lugar</v>
          </cell>
        </row>
        <row r="13">
          <cell r="A13">
            <v>1993</v>
          </cell>
          <cell r="B13" t="str">
            <v>NE</v>
          </cell>
          <cell r="C13" t="str">
            <v>-</v>
          </cell>
          <cell r="D13" t="str">
            <v>PUB</v>
          </cell>
          <cell r="E13" t="str">
            <v>ROD</v>
          </cell>
          <cell r="F13" t="str">
            <v>DER-MA</v>
          </cell>
          <cell r="G13" t="str">
            <v>MA-006-Balsas/Babilônia</v>
          </cell>
          <cell r="H13">
            <v>5138326</v>
          </cell>
          <cell r="J13">
            <v>34213</v>
          </cell>
          <cell r="K13">
            <v>3</v>
          </cell>
          <cell r="L13">
            <v>0</v>
          </cell>
          <cell r="M13" t="str">
            <v>3º Lugar</v>
          </cell>
        </row>
        <row r="14">
          <cell r="A14">
            <v>1993</v>
          </cell>
          <cell r="B14" t="str">
            <v>NE</v>
          </cell>
          <cell r="C14" t="str">
            <v>-</v>
          </cell>
          <cell r="D14" t="str">
            <v>PUB</v>
          </cell>
          <cell r="E14" t="str">
            <v>ROD</v>
          </cell>
          <cell r="F14" t="str">
            <v>DER-MA</v>
          </cell>
          <cell r="G14" t="str">
            <v>MA-006-Presidente Colinas/Colinas</v>
          </cell>
          <cell r="H14">
            <v>5486196</v>
          </cell>
          <cell r="J14">
            <v>34213</v>
          </cell>
          <cell r="K14">
            <v>10</v>
          </cell>
          <cell r="L14">
            <v>0</v>
          </cell>
          <cell r="M14" t="str">
            <v>10º Lugar</v>
          </cell>
        </row>
        <row r="15">
          <cell r="A15">
            <v>1993</v>
          </cell>
          <cell r="B15" t="str">
            <v>NE</v>
          </cell>
          <cell r="C15" t="str">
            <v>-</v>
          </cell>
          <cell r="D15" t="str">
            <v>SPB</v>
          </cell>
          <cell r="E15" t="str">
            <v>SAN</v>
          </cell>
          <cell r="F15" t="str">
            <v>PM Barreiras</v>
          </cell>
          <cell r="G15" t="str">
            <v>Obras de Infra-estrutura e Saneamento Básico</v>
          </cell>
          <cell r="H15">
            <v>17913791</v>
          </cell>
          <cell r="J15">
            <v>34213</v>
          </cell>
          <cell r="K15">
            <v>3</v>
          </cell>
          <cell r="L15">
            <v>0</v>
          </cell>
          <cell r="M15" t="str">
            <v>3º Lugar</v>
          </cell>
        </row>
        <row r="16">
          <cell r="A16">
            <v>1993</v>
          </cell>
          <cell r="B16" t="str">
            <v>NE</v>
          </cell>
          <cell r="C16" t="str">
            <v>-</v>
          </cell>
          <cell r="D16" t="str">
            <v>-</v>
          </cell>
          <cell r="E16" t="str">
            <v>COM</v>
          </cell>
          <cell r="F16" t="str">
            <v>Tecma</v>
          </cell>
          <cell r="G16" t="str">
            <v>Terraplenagem do Carrefour-Brasília</v>
          </cell>
          <cell r="H16">
            <v>3558109</v>
          </cell>
          <cell r="J16">
            <v>34243</v>
          </cell>
          <cell r="K16">
            <v>4</v>
          </cell>
          <cell r="L16">
            <v>0</v>
          </cell>
          <cell r="M16" t="str">
            <v>4º Lugar</v>
          </cell>
        </row>
        <row r="17">
          <cell r="A17">
            <v>1993</v>
          </cell>
          <cell r="B17" t="str">
            <v>NE</v>
          </cell>
          <cell r="C17" t="str">
            <v>-</v>
          </cell>
          <cell r="D17" t="str">
            <v>-</v>
          </cell>
          <cell r="E17" t="str">
            <v>JUST</v>
          </cell>
          <cell r="F17" t="str">
            <v>TRT</v>
          </cell>
          <cell r="G17" t="str">
            <v>TRT-Ampliação do Prédio Sede-MA</v>
          </cell>
          <cell r="H17">
            <v>1449194</v>
          </cell>
          <cell r="J17">
            <v>34274</v>
          </cell>
          <cell r="K17">
            <v>4</v>
          </cell>
          <cell r="L17">
            <v>0</v>
          </cell>
          <cell r="M17" t="str">
            <v>4º Lugar</v>
          </cell>
        </row>
        <row r="18">
          <cell r="A18">
            <v>1993</v>
          </cell>
          <cell r="B18" t="str">
            <v>NE</v>
          </cell>
          <cell r="C18" t="str">
            <v>-</v>
          </cell>
          <cell r="D18" t="str">
            <v>-</v>
          </cell>
          <cell r="E18" t="str">
            <v>ROD</v>
          </cell>
          <cell r="F18" t="str">
            <v>DER-PI</v>
          </cell>
          <cell r="G18" t="str">
            <v>PI-254/BR-135-Santa Filomena-Lote 3</v>
          </cell>
          <cell r="H18">
            <v>1982187</v>
          </cell>
          <cell r="J18">
            <v>34304</v>
          </cell>
          <cell r="K18">
            <v>2</v>
          </cell>
          <cell r="L18">
            <v>0</v>
          </cell>
          <cell r="M18" t="str">
            <v>2ºLugar</v>
          </cell>
        </row>
        <row r="19">
          <cell r="A19">
            <v>1993</v>
          </cell>
          <cell r="B19" t="str">
            <v>NE</v>
          </cell>
          <cell r="C19" t="str">
            <v>-</v>
          </cell>
          <cell r="D19" t="str">
            <v>-</v>
          </cell>
          <cell r="E19" t="str">
            <v>ROD</v>
          </cell>
          <cell r="F19" t="str">
            <v>DER-PI</v>
          </cell>
          <cell r="G19" t="str">
            <v>PI-112-Manoel Alves/Porto-Lote 4</v>
          </cell>
          <cell r="H19">
            <v>2209571</v>
          </cell>
          <cell r="J19">
            <v>34304</v>
          </cell>
          <cell r="K19">
            <v>2</v>
          </cell>
          <cell r="L19">
            <v>0</v>
          </cell>
          <cell r="M19" t="str">
            <v>2ºLugar</v>
          </cell>
        </row>
        <row r="20">
          <cell r="A20">
            <v>1993</v>
          </cell>
          <cell r="B20" t="str">
            <v>NE</v>
          </cell>
          <cell r="C20" t="str">
            <v>-</v>
          </cell>
          <cell r="D20" t="str">
            <v>-</v>
          </cell>
          <cell r="E20" t="str">
            <v>SAN</v>
          </cell>
          <cell r="F20" t="str">
            <v>PM C. Grande</v>
          </cell>
          <cell r="G20" t="str">
            <v>Rede de Esgotamento Sanitário</v>
          </cell>
          <cell r="H20">
            <v>656070</v>
          </cell>
          <cell r="J20">
            <v>34304</v>
          </cell>
          <cell r="K20">
            <v>6</v>
          </cell>
          <cell r="L20">
            <v>0</v>
          </cell>
          <cell r="M20" t="str">
            <v>6º Lugar</v>
          </cell>
        </row>
        <row r="21">
          <cell r="A21">
            <v>1993</v>
          </cell>
          <cell r="B21" t="str">
            <v>NE</v>
          </cell>
          <cell r="C21" t="str">
            <v>-</v>
          </cell>
          <cell r="D21" t="str">
            <v>-</v>
          </cell>
          <cell r="E21" t="str">
            <v>ENE</v>
          </cell>
          <cell r="F21" t="str">
            <v>Petrobrás</v>
          </cell>
          <cell r="G21" t="str">
            <v>Bases de Combustíveis de Brasília</v>
          </cell>
          <cell r="H21">
            <v>2479627</v>
          </cell>
          <cell r="J21">
            <v>34335</v>
          </cell>
          <cell r="K21">
            <v>3</v>
          </cell>
          <cell r="L21">
            <v>0</v>
          </cell>
          <cell r="M21" t="str">
            <v>3º Lugar (Triunfo)</v>
          </cell>
        </row>
        <row r="22">
          <cell r="A22">
            <v>1993</v>
          </cell>
          <cell r="B22" t="str">
            <v>NE</v>
          </cell>
          <cell r="C22" t="str">
            <v>-</v>
          </cell>
          <cell r="D22" t="str">
            <v>-</v>
          </cell>
          <cell r="E22" t="str">
            <v>ROD</v>
          </cell>
          <cell r="F22" t="str">
            <v>DER-BA</v>
          </cell>
          <cell r="G22" t="str">
            <v>BR-407-Entroncamento BA-052/Macajuba</v>
          </cell>
          <cell r="H22">
            <v>1763939</v>
          </cell>
          <cell r="J22">
            <v>34335</v>
          </cell>
          <cell r="K22">
            <v>5</v>
          </cell>
          <cell r="L22">
            <v>0</v>
          </cell>
          <cell r="M22" t="str">
            <v>5º Lugar</v>
          </cell>
        </row>
        <row r="23">
          <cell r="A23">
            <v>1993</v>
          </cell>
          <cell r="B23" t="str">
            <v>NE</v>
          </cell>
          <cell r="C23" t="str">
            <v>-</v>
          </cell>
          <cell r="D23" t="str">
            <v>-</v>
          </cell>
          <cell r="E23" t="str">
            <v>ROD</v>
          </cell>
          <cell r="F23" t="str">
            <v>DER-BA</v>
          </cell>
          <cell r="G23" t="str">
            <v>BR-407-Entroncamento BA-421/Rui Barbosa</v>
          </cell>
          <cell r="H23">
            <v>1689323</v>
          </cell>
          <cell r="J23">
            <v>34335</v>
          </cell>
          <cell r="K23">
            <v>5</v>
          </cell>
          <cell r="L23">
            <v>0</v>
          </cell>
          <cell r="M23" t="str">
            <v>5º Lugar</v>
          </cell>
        </row>
        <row r="24">
          <cell r="A24">
            <v>1993</v>
          </cell>
          <cell r="B24" t="str">
            <v>NE</v>
          </cell>
          <cell r="C24" t="str">
            <v>-</v>
          </cell>
          <cell r="D24" t="str">
            <v>-</v>
          </cell>
          <cell r="E24" t="str">
            <v>ROD</v>
          </cell>
          <cell r="F24" t="str">
            <v>DER-BA</v>
          </cell>
          <cell r="G24" t="str">
            <v>BA-878/BR-420-Saubará/B.J. Pobres</v>
          </cell>
          <cell r="H24">
            <v>2860990</v>
          </cell>
          <cell r="J24">
            <v>34335</v>
          </cell>
          <cell r="K24">
            <v>10</v>
          </cell>
          <cell r="L24">
            <v>0</v>
          </cell>
          <cell r="M24" t="str">
            <v>10º Lugar</v>
          </cell>
        </row>
        <row r="25">
          <cell r="A25">
            <v>1993</v>
          </cell>
          <cell r="B25" t="str">
            <v>NE</v>
          </cell>
          <cell r="C25" t="str">
            <v>-</v>
          </cell>
          <cell r="D25" t="str">
            <v>-</v>
          </cell>
          <cell r="E25" t="str">
            <v>ROD</v>
          </cell>
          <cell r="F25" t="str">
            <v>DER-BA</v>
          </cell>
          <cell r="G25" t="str">
            <v>BA-225-Entroncamento BA-135/Coaceral</v>
          </cell>
          <cell r="H25">
            <v>4078823</v>
          </cell>
          <cell r="J25">
            <v>34335</v>
          </cell>
          <cell r="K25">
            <v>5</v>
          </cell>
          <cell r="L25">
            <v>0</v>
          </cell>
          <cell r="M25" t="str">
            <v>5º Lugar</v>
          </cell>
        </row>
        <row r="26">
          <cell r="A26">
            <v>1993</v>
          </cell>
          <cell r="B26" t="str">
            <v>NE</v>
          </cell>
          <cell r="C26" t="str">
            <v>-</v>
          </cell>
          <cell r="D26" t="str">
            <v>-</v>
          </cell>
          <cell r="E26" t="str">
            <v>ROD</v>
          </cell>
          <cell r="F26" t="str">
            <v>DER-BA</v>
          </cell>
          <cell r="G26" t="str">
            <v>BR-407-Mairi/Entroncamento BA-052</v>
          </cell>
          <cell r="H26">
            <v>1388738</v>
          </cell>
          <cell r="J26">
            <v>34335</v>
          </cell>
          <cell r="K26">
            <v>7</v>
          </cell>
          <cell r="L26">
            <v>0</v>
          </cell>
          <cell r="M26" t="str">
            <v>7º Lugar</v>
          </cell>
        </row>
        <row r="27">
          <cell r="A27">
            <v>1993</v>
          </cell>
          <cell r="B27" t="str">
            <v>NE</v>
          </cell>
          <cell r="C27" t="str">
            <v>-</v>
          </cell>
          <cell r="D27" t="str">
            <v>-</v>
          </cell>
          <cell r="E27" t="str">
            <v>SAN</v>
          </cell>
          <cell r="F27" t="str">
            <v>PM Petrolina</v>
          </cell>
          <cell r="G27" t="str">
            <v>Esgoto do Bairro Vila Eduardo</v>
          </cell>
          <cell r="H27">
            <v>525400</v>
          </cell>
          <cell r="J27">
            <v>34335</v>
          </cell>
          <cell r="K27">
            <v>12</v>
          </cell>
          <cell r="L27">
            <v>0</v>
          </cell>
          <cell r="M27" t="str">
            <v>12º Lugar</v>
          </cell>
        </row>
        <row r="28">
          <cell r="A28">
            <v>1993</v>
          </cell>
          <cell r="B28" t="str">
            <v>NE</v>
          </cell>
          <cell r="C28" t="str">
            <v>-</v>
          </cell>
          <cell r="D28" t="str">
            <v>-</v>
          </cell>
          <cell r="E28" t="str">
            <v>SAN</v>
          </cell>
          <cell r="F28" t="str">
            <v>CAESB</v>
          </cell>
          <cell r="G28" t="str">
            <v>Redes de Abastecimento de Santa Maria</v>
          </cell>
          <cell r="H28">
            <v>1407809</v>
          </cell>
          <cell r="J28">
            <v>34366</v>
          </cell>
          <cell r="K28" t="str">
            <v>-</v>
          </cell>
          <cell r="L28">
            <v>0</v>
          </cell>
          <cell r="M28" t="str">
            <v>-</v>
          </cell>
        </row>
        <row r="29">
          <cell r="A29">
            <v>1993</v>
          </cell>
          <cell r="B29" t="str">
            <v>NE</v>
          </cell>
          <cell r="C29" t="str">
            <v>-</v>
          </cell>
          <cell r="D29" t="str">
            <v>-</v>
          </cell>
          <cell r="E29" t="str">
            <v>SAN</v>
          </cell>
          <cell r="F29" t="str">
            <v>CAESB</v>
          </cell>
          <cell r="G29" t="str">
            <v>Redes de Abastecimento de Santa Maria</v>
          </cell>
          <cell r="H29">
            <v>1444560</v>
          </cell>
          <cell r="J29">
            <v>34366</v>
          </cell>
          <cell r="K29" t="str">
            <v>-</v>
          </cell>
          <cell r="L29">
            <v>0</v>
          </cell>
          <cell r="M29" t="str">
            <v>-</v>
          </cell>
        </row>
        <row r="30">
          <cell r="A30">
            <v>1993</v>
          </cell>
          <cell r="B30" t="str">
            <v>NE</v>
          </cell>
          <cell r="C30" t="str">
            <v>-</v>
          </cell>
          <cell r="D30" t="str">
            <v>-</v>
          </cell>
          <cell r="E30" t="str">
            <v>SAN</v>
          </cell>
          <cell r="F30" t="str">
            <v>CAESB</v>
          </cell>
          <cell r="G30" t="str">
            <v>Redes de Abastecimento de Santa Maria</v>
          </cell>
          <cell r="H30">
            <v>1381329</v>
          </cell>
          <cell r="J30">
            <v>34366</v>
          </cell>
          <cell r="K30" t="str">
            <v>-</v>
          </cell>
          <cell r="L30">
            <v>0</v>
          </cell>
          <cell r="M30" t="str">
            <v>-</v>
          </cell>
        </row>
        <row r="31">
          <cell r="A31">
            <v>1993</v>
          </cell>
          <cell r="B31" t="str">
            <v>NE</v>
          </cell>
          <cell r="C31" t="str">
            <v>-</v>
          </cell>
          <cell r="D31" t="str">
            <v>-</v>
          </cell>
          <cell r="E31" t="str">
            <v>SAN</v>
          </cell>
          <cell r="F31" t="str">
            <v>CAESB</v>
          </cell>
          <cell r="G31" t="str">
            <v>Esgotos no Setor de Clubes Sul</v>
          </cell>
          <cell r="H31">
            <v>1496639</v>
          </cell>
          <cell r="J31">
            <v>34366</v>
          </cell>
          <cell r="K31" t="str">
            <v>-</v>
          </cell>
          <cell r="L31">
            <v>0</v>
          </cell>
          <cell r="M31" t="str">
            <v>-</v>
          </cell>
        </row>
        <row r="32">
          <cell r="A32">
            <v>1993</v>
          </cell>
          <cell r="B32" t="str">
            <v>NE</v>
          </cell>
          <cell r="C32" t="str">
            <v>-</v>
          </cell>
          <cell r="D32" t="str">
            <v>-</v>
          </cell>
          <cell r="E32" t="str">
            <v>SAN</v>
          </cell>
          <cell r="F32" t="str">
            <v>CAESB</v>
          </cell>
          <cell r="G32" t="str">
            <v>Redes de Abastecimento de Santa Maria</v>
          </cell>
          <cell r="H32">
            <v>1479460</v>
          </cell>
          <cell r="J32">
            <v>34366</v>
          </cell>
          <cell r="K32" t="str">
            <v>-</v>
          </cell>
          <cell r="L32">
            <v>0</v>
          </cell>
          <cell r="M32" t="str">
            <v>-</v>
          </cell>
        </row>
        <row r="33">
          <cell r="A33">
            <v>1993</v>
          </cell>
          <cell r="B33" t="str">
            <v>NE</v>
          </cell>
          <cell r="C33" t="str">
            <v>-</v>
          </cell>
          <cell r="D33" t="str">
            <v>-</v>
          </cell>
          <cell r="E33" t="str">
            <v>SAN</v>
          </cell>
          <cell r="F33" t="str">
            <v>CAESB</v>
          </cell>
          <cell r="G33" t="str">
            <v>Centro de Reservação de Água de Santa Maria</v>
          </cell>
          <cell r="H33">
            <v>2228697</v>
          </cell>
          <cell r="J33">
            <v>34366</v>
          </cell>
          <cell r="K33" t="str">
            <v>-</v>
          </cell>
          <cell r="L33" t="str">
            <v>-</v>
          </cell>
          <cell r="M33" t="str">
            <v>-</v>
          </cell>
        </row>
        <row r="34">
          <cell r="A34">
            <v>1993</v>
          </cell>
          <cell r="B34" t="str">
            <v>NE</v>
          </cell>
          <cell r="C34" t="str">
            <v>-</v>
          </cell>
          <cell r="D34" t="str">
            <v>-</v>
          </cell>
          <cell r="E34" t="str">
            <v>SAN</v>
          </cell>
          <cell r="F34" t="str">
            <v>CAESB</v>
          </cell>
          <cell r="G34" t="str">
            <v>Esgotos no Setor de Clubes Norte</v>
          </cell>
          <cell r="H34">
            <v>1138118</v>
          </cell>
          <cell r="J34">
            <v>34366</v>
          </cell>
          <cell r="K34" t="str">
            <v>-</v>
          </cell>
          <cell r="L34" t="str">
            <v>-</v>
          </cell>
          <cell r="M34" t="str">
            <v>-</v>
          </cell>
        </row>
        <row r="35">
          <cell r="A35">
            <v>1993</v>
          </cell>
          <cell r="B35" t="str">
            <v>NE</v>
          </cell>
          <cell r="C35" t="str">
            <v>-</v>
          </cell>
          <cell r="D35" t="str">
            <v>-</v>
          </cell>
          <cell r="E35" t="str">
            <v>SAN</v>
          </cell>
          <cell r="F35" t="str">
            <v>CAESB</v>
          </cell>
          <cell r="G35" t="str">
            <v>Esgotos no Setor Riacho Fundo</v>
          </cell>
          <cell r="H35">
            <v>1154247</v>
          </cell>
          <cell r="J35">
            <v>34394</v>
          </cell>
          <cell r="K35" t="str">
            <v>-</v>
          </cell>
          <cell r="L35" t="str">
            <v>-</v>
          </cell>
          <cell r="M35" t="str">
            <v>-</v>
          </cell>
        </row>
        <row r="36">
          <cell r="A36">
            <v>1993</v>
          </cell>
          <cell r="B36" t="str">
            <v>NE</v>
          </cell>
          <cell r="C36" t="str">
            <v>-</v>
          </cell>
          <cell r="D36" t="str">
            <v>-</v>
          </cell>
          <cell r="E36" t="str">
            <v>HAB</v>
          </cell>
          <cell r="F36" t="str">
            <v>GDF</v>
          </cell>
          <cell r="G36" t="str">
            <v>Vila Tecnológica do Distrito Federal</v>
          </cell>
          <cell r="H36">
            <v>0</v>
          </cell>
          <cell r="J36">
            <v>34394</v>
          </cell>
          <cell r="K36" t="str">
            <v>-</v>
          </cell>
          <cell r="L36" t="str">
            <v>-</v>
          </cell>
          <cell r="M36" t="str">
            <v>-</v>
          </cell>
        </row>
        <row r="37">
          <cell r="A37">
            <v>1993</v>
          </cell>
          <cell r="B37" t="str">
            <v>NE</v>
          </cell>
          <cell r="C37" t="str">
            <v>-</v>
          </cell>
          <cell r="D37" t="str">
            <v>-</v>
          </cell>
          <cell r="E37" t="str">
            <v>EDU</v>
          </cell>
          <cell r="F37" t="str">
            <v>PM Petrolina</v>
          </cell>
          <cell r="G37" t="str">
            <v>Centro de Convenções</v>
          </cell>
          <cell r="H37">
            <v>500000</v>
          </cell>
          <cell r="J37">
            <v>34394</v>
          </cell>
          <cell r="K37" t="str">
            <v>-</v>
          </cell>
          <cell r="L37" t="str">
            <v>-</v>
          </cell>
          <cell r="M37" t="str">
            <v>-</v>
          </cell>
        </row>
        <row r="38">
          <cell r="A38">
            <v>1993</v>
          </cell>
          <cell r="B38" t="str">
            <v>NE</v>
          </cell>
          <cell r="C38" t="str">
            <v>-</v>
          </cell>
          <cell r="D38" t="str">
            <v>-</v>
          </cell>
          <cell r="E38" t="str">
            <v>SAN</v>
          </cell>
          <cell r="F38" t="str">
            <v>CAESB</v>
          </cell>
          <cell r="G38" t="str">
            <v>Esgotos nos Setores SIG, SOF-Norte e SAA</v>
          </cell>
          <cell r="H38">
            <v>1020900</v>
          </cell>
          <cell r="J38">
            <v>34394</v>
          </cell>
          <cell r="K38" t="str">
            <v>-</v>
          </cell>
          <cell r="L38" t="str">
            <v>-</v>
          </cell>
          <cell r="M38" t="str">
            <v>-</v>
          </cell>
        </row>
        <row r="39">
          <cell r="A39">
            <v>1993</v>
          </cell>
          <cell r="B39" t="str">
            <v>NE</v>
          </cell>
          <cell r="C39" t="str">
            <v>-</v>
          </cell>
          <cell r="D39" t="str">
            <v>-</v>
          </cell>
          <cell r="E39" t="str">
            <v>SAN</v>
          </cell>
          <cell r="F39" t="str">
            <v>CAESB</v>
          </cell>
          <cell r="G39" t="str">
            <v>Esgotos nas Bacias AE e AE II</v>
          </cell>
          <cell r="H39">
            <v>1469148</v>
          </cell>
          <cell r="J39">
            <v>34394</v>
          </cell>
          <cell r="K39" t="str">
            <v>-</v>
          </cell>
          <cell r="L39" t="str">
            <v>-</v>
          </cell>
          <cell r="M39" t="str">
            <v>-</v>
          </cell>
        </row>
        <row r="40">
          <cell r="A40">
            <v>1993</v>
          </cell>
          <cell r="B40" t="str">
            <v>NE</v>
          </cell>
          <cell r="C40" t="str">
            <v>-</v>
          </cell>
          <cell r="D40" t="str">
            <v>-</v>
          </cell>
          <cell r="E40" t="str">
            <v>SAN</v>
          </cell>
          <cell r="F40" t="str">
            <v>CAESB</v>
          </cell>
          <cell r="G40" t="str">
            <v>Esgotos nas Bacias AE IV do SHIN</v>
          </cell>
          <cell r="H40">
            <v>1603047</v>
          </cell>
          <cell r="J40">
            <v>34394</v>
          </cell>
          <cell r="K40" t="str">
            <v>-</v>
          </cell>
          <cell r="L40" t="str">
            <v>-</v>
          </cell>
          <cell r="M40" t="str">
            <v>-</v>
          </cell>
        </row>
        <row r="41">
          <cell r="A41">
            <v>1993</v>
          </cell>
          <cell r="B41" t="str">
            <v>NE</v>
          </cell>
          <cell r="C41" t="str">
            <v>-</v>
          </cell>
          <cell r="D41" t="str">
            <v>-</v>
          </cell>
          <cell r="E41" t="str">
            <v>SAN</v>
          </cell>
          <cell r="F41" t="str">
            <v>CAESB</v>
          </cell>
          <cell r="G41" t="str">
            <v>Esgotos nas Bacias AE III, AE IV e AE V</v>
          </cell>
          <cell r="H41">
            <v>1319947</v>
          </cell>
          <cell r="J41">
            <v>34394</v>
          </cell>
          <cell r="K41" t="str">
            <v>-</v>
          </cell>
          <cell r="L41" t="str">
            <v>-</v>
          </cell>
          <cell r="M41" t="str">
            <v>-</v>
          </cell>
        </row>
        <row r="42">
          <cell r="A42">
            <v>1993</v>
          </cell>
          <cell r="B42" t="str">
            <v>NE</v>
          </cell>
          <cell r="C42" t="str">
            <v>-</v>
          </cell>
          <cell r="D42" t="str">
            <v>-</v>
          </cell>
          <cell r="E42" t="str">
            <v>SAN</v>
          </cell>
          <cell r="F42" t="str">
            <v>CAESB</v>
          </cell>
          <cell r="G42" t="str">
            <v>Esgotos nas Bacias AE II e AE IV</v>
          </cell>
          <cell r="H42">
            <v>1290086</v>
          </cell>
          <cell r="J42">
            <v>34394</v>
          </cell>
          <cell r="K42" t="str">
            <v>-</v>
          </cell>
          <cell r="L42" t="str">
            <v>-</v>
          </cell>
          <cell r="M42" t="str">
            <v>-</v>
          </cell>
        </row>
        <row r="43">
          <cell r="A43">
            <v>1993</v>
          </cell>
          <cell r="B43" t="str">
            <v>SE</v>
          </cell>
          <cell r="C43" t="str">
            <v>-</v>
          </cell>
          <cell r="D43" t="str">
            <v>-</v>
          </cell>
          <cell r="E43" t="str">
            <v>ROD</v>
          </cell>
          <cell r="F43" t="str">
            <v>DER-GO</v>
          </cell>
          <cell r="G43" t="str">
            <v>GO-154-Itapaci / Ponte Nova - Lote 1</v>
          </cell>
          <cell r="H43">
            <v>44052413</v>
          </cell>
          <cell r="J43">
            <v>34060</v>
          </cell>
          <cell r="K43" t="str">
            <v>-</v>
          </cell>
          <cell r="L43" t="str">
            <v>-</v>
          </cell>
          <cell r="M43" t="str">
            <v>Perdemos</v>
          </cell>
        </row>
        <row r="44">
          <cell r="A44">
            <v>1993</v>
          </cell>
          <cell r="B44" t="str">
            <v>SE</v>
          </cell>
          <cell r="C44" t="str">
            <v>-</v>
          </cell>
          <cell r="D44" t="str">
            <v>-</v>
          </cell>
          <cell r="E44" t="str">
            <v>ROD</v>
          </cell>
          <cell r="F44" t="str">
            <v>DER-GO</v>
          </cell>
          <cell r="G44" t="str">
            <v>GO-154-Itapaci / Ponte Nova - Lote 3</v>
          </cell>
          <cell r="H44">
            <v>27251765</v>
          </cell>
          <cell r="J44">
            <v>34060</v>
          </cell>
          <cell r="K44" t="str">
            <v>-</v>
          </cell>
          <cell r="L44" t="str">
            <v>-</v>
          </cell>
          <cell r="M44" t="str">
            <v>Perdemos</v>
          </cell>
        </row>
        <row r="45">
          <cell r="A45">
            <v>1993</v>
          </cell>
          <cell r="B45" t="str">
            <v>SE</v>
          </cell>
          <cell r="C45" t="str">
            <v>-</v>
          </cell>
          <cell r="D45" t="str">
            <v>-</v>
          </cell>
          <cell r="E45" t="str">
            <v>ROD</v>
          </cell>
          <cell r="F45" t="str">
            <v>DER-GO</v>
          </cell>
          <cell r="G45" t="str">
            <v>GO-154-Itapaci / Ponte Nova - Lote 2</v>
          </cell>
          <cell r="H45">
            <v>27076484</v>
          </cell>
          <cell r="J45">
            <v>34060</v>
          </cell>
          <cell r="K45" t="str">
            <v>-</v>
          </cell>
          <cell r="L45" t="str">
            <v>-</v>
          </cell>
          <cell r="M45" t="str">
            <v>Perdemos</v>
          </cell>
        </row>
        <row r="46">
          <cell r="A46">
            <v>1993</v>
          </cell>
          <cell r="B46" t="str">
            <v>SE</v>
          </cell>
          <cell r="C46" t="str">
            <v>-</v>
          </cell>
          <cell r="D46" t="str">
            <v>-</v>
          </cell>
          <cell r="E46" t="str">
            <v>SAN</v>
          </cell>
          <cell r="F46" t="str">
            <v>COPASA</v>
          </cell>
          <cell r="G46" t="str">
            <v>Interceptores do Arrudas - Lote VII</v>
          </cell>
          <cell r="H46">
            <v>4379336</v>
          </cell>
          <cell r="J46">
            <v>34060</v>
          </cell>
          <cell r="K46">
            <v>1</v>
          </cell>
          <cell r="L46">
            <v>1</v>
          </cell>
          <cell r="M46" t="str">
            <v>1º Lugar</v>
          </cell>
        </row>
        <row r="47">
          <cell r="A47">
            <v>1993</v>
          </cell>
          <cell r="B47" t="str">
            <v>SE</v>
          </cell>
          <cell r="C47" t="str">
            <v>-</v>
          </cell>
          <cell r="D47" t="str">
            <v>-</v>
          </cell>
          <cell r="E47" t="str">
            <v>ROD</v>
          </cell>
          <cell r="F47" t="str">
            <v>DER-GO</v>
          </cell>
          <cell r="G47" t="str">
            <v>GO-154-Itapaci / Ponte Nova - Lote 4</v>
          </cell>
          <cell r="H47">
            <v>26317811</v>
          </cell>
          <cell r="J47">
            <v>34060</v>
          </cell>
          <cell r="K47" t="str">
            <v>-</v>
          </cell>
          <cell r="L47" t="str">
            <v>-</v>
          </cell>
          <cell r="M47" t="str">
            <v>-</v>
          </cell>
        </row>
        <row r="48">
          <cell r="A48">
            <v>1993</v>
          </cell>
          <cell r="B48" t="str">
            <v>SE</v>
          </cell>
          <cell r="C48" t="str">
            <v>-</v>
          </cell>
          <cell r="D48" t="str">
            <v>-</v>
          </cell>
          <cell r="E48" t="str">
            <v>FERR</v>
          </cell>
          <cell r="F48" t="str">
            <v>CVRD</v>
          </cell>
          <cell r="G48" t="str">
            <v>Variante Matadouro / Capitão Eduardo</v>
          </cell>
          <cell r="H48">
            <v>5745609</v>
          </cell>
          <cell r="J48">
            <v>34090</v>
          </cell>
          <cell r="K48" t="str">
            <v>-</v>
          </cell>
          <cell r="L48" t="str">
            <v>-</v>
          </cell>
          <cell r="M48" t="str">
            <v>Perdemos</v>
          </cell>
        </row>
        <row r="49">
          <cell r="A49">
            <v>1993</v>
          </cell>
          <cell r="B49" t="str">
            <v>SE</v>
          </cell>
          <cell r="C49" t="str">
            <v>-</v>
          </cell>
          <cell r="D49" t="str">
            <v>-</v>
          </cell>
          <cell r="E49" t="str">
            <v>IND</v>
          </cell>
          <cell r="F49" t="str">
            <v>Brahma</v>
          </cell>
          <cell r="G49" t="str">
            <v>Recuperação dos pisos da Fábrica de Jacareí</v>
          </cell>
          <cell r="H49">
            <v>1996068</v>
          </cell>
          <cell r="J49">
            <v>34090</v>
          </cell>
          <cell r="K49" t="str">
            <v>-</v>
          </cell>
          <cell r="L49" t="str">
            <v>-</v>
          </cell>
          <cell r="M49" t="str">
            <v>Perdemos</v>
          </cell>
        </row>
        <row r="50">
          <cell r="A50">
            <v>1993</v>
          </cell>
          <cell r="B50" t="str">
            <v>SE</v>
          </cell>
          <cell r="C50" t="str">
            <v>-</v>
          </cell>
          <cell r="D50" t="str">
            <v>-</v>
          </cell>
          <cell r="E50" t="str">
            <v>MIN</v>
          </cell>
          <cell r="F50" t="str">
            <v>Mannesmann</v>
          </cell>
          <cell r="G50" t="str">
            <v>Barragem de Sedimentos da Mina de Pau Branco</v>
          </cell>
          <cell r="H50">
            <v>436000</v>
          </cell>
          <cell r="J50">
            <v>34121</v>
          </cell>
          <cell r="K50" t="str">
            <v>-</v>
          </cell>
          <cell r="L50" t="str">
            <v>-</v>
          </cell>
          <cell r="M50" t="str">
            <v>Não revalidamos a proposta</v>
          </cell>
        </row>
        <row r="51">
          <cell r="A51">
            <v>1993</v>
          </cell>
          <cell r="B51" t="str">
            <v>SE</v>
          </cell>
          <cell r="C51" t="str">
            <v>-</v>
          </cell>
          <cell r="D51" t="str">
            <v>-</v>
          </cell>
          <cell r="E51" t="str">
            <v>ROD</v>
          </cell>
          <cell r="F51" t="str">
            <v>DER-GO</v>
          </cell>
          <cell r="G51" t="str">
            <v>BR-158- Jataí / Caiapônia / Piranhas</v>
          </cell>
          <cell r="H51">
            <v>17354084</v>
          </cell>
          <cell r="J51">
            <v>34121</v>
          </cell>
          <cell r="K51">
            <v>1</v>
          </cell>
          <cell r="L51">
            <v>1</v>
          </cell>
          <cell r="M51" t="str">
            <v>1º Lugar</v>
          </cell>
        </row>
        <row r="52">
          <cell r="A52">
            <v>1993</v>
          </cell>
          <cell r="B52" t="str">
            <v>SE</v>
          </cell>
          <cell r="C52" t="str">
            <v>-</v>
          </cell>
          <cell r="D52" t="str">
            <v>-</v>
          </cell>
          <cell r="E52" t="str">
            <v>URB</v>
          </cell>
          <cell r="F52" t="str">
            <v>PM Anápolis</v>
          </cell>
          <cell r="G52" t="str">
            <v>Canalização e Urbanização em Anápolis</v>
          </cell>
          <cell r="H52">
            <v>25287606</v>
          </cell>
          <cell r="J52">
            <v>34121</v>
          </cell>
          <cell r="K52" t="str">
            <v>-</v>
          </cell>
          <cell r="L52" t="str">
            <v>-</v>
          </cell>
          <cell r="M52" t="str">
            <v>Perdemos</v>
          </cell>
        </row>
        <row r="53">
          <cell r="A53">
            <v>1993</v>
          </cell>
          <cell r="B53" t="str">
            <v>SE</v>
          </cell>
          <cell r="C53" t="str">
            <v>-</v>
          </cell>
          <cell r="D53" t="str">
            <v>-</v>
          </cell>
          <cell r="E53" t="str">
            <v>ROD</v>
          </cell>
          <cell r="F53" t="str">
            <v>DER-MG</v>
          </cell>
          <cell r="G53" t="str">
            <v>BR-381 - Lote 2</v>
          </cell>
          <cell r="H53">
            <v>24095467</v>
          </cell>
          <cell r="J53">
            <v>34151</v>
          </cell>
          <cell r="K53" t="str">
            <v>-</v>
          </cell>
          <cell r="L53" t="str">
            <v>-</v>
          </cell>
          <cell r="M53" t="str">
            <v>1º Lugar - Tratex</v>
          </cell>
        </row>
        <row r="54">
          <cell r="A54">
            <v>1993</v>
          </cell>
          <cell r="B54" t="str">
            <v>SE</v>
          </cell>
          <cell r="C54" t="str">
            <v>-</v>
          </cell>
          <cell r="D54" t="str">
            <v>-</v>
          </cell>
          <cell r="E54" t="str">
            <v>ROD</v>
          </cell>
          <cell r="F54" t="str">
            <v>DER-MG</v>
          </cell>
          <cell r="G54" t="str">
            <v>BR-381</v>
          </cell>
          <cell r="H54">
            <v>1500000</v>
          </cell>
          <cell r="J54">
            <v>34151</v>
          </cell>
          <cell r="K54" t="str">
            <v>-</v>
          </cell>
          <cell r="L54" t="str">
            <v>-</v>
          </cell>
          <cell r="M54" t="str">
            <v>Perdemos</v>
          </cell>
        </row>
        <row r="55">
          <cell r="A55">
            <v>1993</v>
          </cell>
          <cell r="B55" t="str">
            <v>SE</v>
          </cell>
          <cell r="C55" t="str">
            <v>-</v>
          </cell>
          <cell r="D55" t="str">
            <v>-</v>
          </cell>
          <cell r="E55" t="str">
            <v>ROD</v>
          </cell>
          <cell r="F55" t="str">
            <v>DER-MG</v>
          </cell>
          <cell r="G55" t="str">
            <v>BR-381 - Lote 1</v>
          </cell>
          <cell r="H55">
            <v>12495530</v>
          </cell>
          <cell r="J55">
            <v>34151</v>
          </cell>
          <cell r="K55" t="str">
            <v>-</v>
          </cell>
          <cell r="L55" t="str">
            <v>-</v>
          </cell>
          <cell r="M55" t="str">
            <v>1º Lugar - Paranapanema</v>
          </cell>
        </row>
        <row r="56">
          <cell r="A56">
            <v>1993</v>
          </cell>
          <cell r="B56" t="str">
            <v>SE</v>
          </cell>
          <cell r="C56" t="str">
            <v>-</v>
          </cell>
          <cell r="D56" t="str">
            <v>-</v>
          </cell>
          <cell r="E56" t="str">
            <v>ROD</v>
          </cell>
          <cell r="F56" t="str">
            <v>DER-MG</v>
          </cell>
          <cell r="G56" t="str">
            <v>BR-381 - Lote 4</v>
          </cell>
          <cell r="H56">
            <v>20453971</v>
          </cell>
          <cell r="J56">
            <v>34151</v>
          </cell>
          <cell r="K56" t="str">
            <v>-</v>
          </cell>
          <cell r="L56" t="str">
            <v>-</v>
          </cell>
          <cell r="M56" t="str">
            <v>1º Lugar - Mendes Júnior</v>
          </cell>
        </row>
        <row r="57">
          <cell r="A57">
            <v>1993</v>
          </cell>
          <cell r="B57" t="str">
            <v>SE</v>
          </cell>
          <cell r="C57" t="str">
            <v>-</v>
          </cell>
          <cell r="D57" t="str">
            <v>-</v>
          </cell>
          <cell r="E57" t="str">
            <v>ROD</v>
          </cell>
          <cell r="F57" t="str">
            <v>DER-MG</v>
          </cell>
          <cell r="G57" t="str">
            <v>BR-381 - Lote 8</v>
          </cell>
          <cell r="H57">
            <v>21686280</v>
          </cell>
          <cell r="J57">
            <v>34151</v>
          </cell>
          <cell r="K57" t="str">
            <v>-</v>
          </cell>
          <cell r="L57" t="str">
            <v>-</v>
          </cell>
          <cell r="M57" t="str">
            <v>1º Lugar - Tratenge</v>
          </cell>
        </row>
        <row r="58">
          <cell r="A58">
            <v>1993</v>
          </cell>
          <cell r="B58" t="str">
            <v>SE</v>
          </cell>
          <cell r="C58" t="str">
            <v>-</v>
          </cell>
          <cell r="D58" t="str">
            <v>-</v>
          </cell>
          <cell r="E58" t="str">
            <v>ROD</v>
          </cell>
          <cell r="F58" t="str">
            <v>DER-MG</v>
          </cell>
          <cell r="G58" t="str">
            <v>BR-381</v>
          </cell>
          <cell r="H58">
            <v>1500000</v>
          </cell>
          <cell r="J58">
            <v>34151</v>
          </cell>
          <cell r="K58" t="str">
            <v>-</v>
          </cell>
          <cell r="L58" t="str">
            <v>-</v>
          </cell>
          <cell r="M58" t="str">
            <v>Perdemos</v>
          </cell>
        </row>
        <row r="59">
          <cell r="A59">
            <v>1993</v>
          </cell>
          <cell r="B59" t="str">
            <v>SE</v>
          </cell>
          <cell r="C59" t="str">
            <v>-</v>
          </cell>
          <cell r="D59" t="str">
            <v>-</v>
          </cell>
          <cell r="E59" t="str">
            <v>ROD</v>
          </cell>
          <cell r="F59" t="str">
            <v>DER-MG</v>
          </cell>
          <cell r="G59" t="str">
            <v>BR-381 - Lote 9</v>
          </cell>
          <cell r="H59">
            <v>25334797</v>
          </cell>
          <cell r="J59">
            <v>34151</v>
          </cell>
          <cell r="K59" t="str">
            <v>-</v>
          </cell>
          <cell r="L59" t="str">
            <v>-</v>
          </cell>
          <cell r="M59" t="str">
            <v>1º Lugar - Ceesa</v>
          </cell>
        </row>
        <row r="60">
          <cell r="A60">
            <v>1993</v>
          </cell>
          <cell r="B60" t="str">
            <v>SE</v>
          </cell>
          <cell r="C60" t="str">
            <v>-</v>
          </cell>
          <cell r="D60" t="str">
            <v>-</v>
          </cell>
          <cell r="E60" t="str">
            <v>ROD</v>
          </cell>
          <cell r="F60" t="str">
            <v>DER-MG</v>
          </cell>
          <cell r="G60" t="str">
            <v>BR-381 - Lote 3</v>
          </cell>
          <cell r="H60">
            <v>24486566</v>
          </cell>
          <cell r="J60">
            <v>34151</v>
          </cell>
          <cell r="K60" t="str">
            <v>-</v>
          </cell>
          <cell r="L60" t="str">
            <v>-</v>
          </cell>
          <cell r="M60" t="str">
            <v>1º Lugar - Mendes Júnior</v>
          </cell>
        </row>
        <row r="61">
          <cell r="A61">
            <v>1993</v>
          </cell>
          <cell r="B61" t="str">
            <v>SE</v>
          </cell>
          <cell r="C61" t="str">
            <v>-</v>
          </cell>
          <cell r="D61" t="str">
            <v>-</v>
          </cell>
          <cell r="E61" t="str">
            <v>ROD</v>
          </cell>
          <cell r="F61" t="str">
            <v>DER-MG</v>
          </cell>
          <cell r="G61" t="str">
            <v>Rodovia CEASA / Krupp</v>
          </cell>
          <cell r="H61">
            <v>52134258</v>
          </cell>
          <cell r="J61">
            <v>34151</v>
          </cell>
          <cell r="K61" t="str">
            <v>-</v>
          </cell>
          <cell r="L61" t="str">
            <v>-</v>
          </cell>
          <cell r="M61" t="str">
            <v>1º Lugar - Cowan</v>
          </cell>
        </row>
        <row r="62">
          <cell r="A62">
            <v>1993</v>
          </cell>
          <cell r="B62" t="str">
            <v>SE</v>
          </cell>
          <cell r="C62" t="str">
            <v>-</v>
          </cell>
          <cell r="D62" t="str">
            <v>-</v>
          </cell>
          <cell r="E62" t="str">
            <v>ROD</v>
          </cell>
          <cell r="F62" t="str">
            <v>DER-MG</v>
          </cell>
          <cell r="G62" t="str">
            <v>BR-381 - Lote 6</v>
          </cell>
          <cell r="H62">
            <v>25831898</v>
          </cell>
          <cell r="J62">
            <v>34151</v>
          </cell>
          <cell r="K62" t="str">
            <v>-</v>
          </cell>
          <cell r="L62" t="str">
            <v>-</v>
          </cell>
          <cell r="M62" t="str">
            <v>1º Lugar - OAS</v>
          </cell>
        </row>
        <row r="63">
          <cell r="A63">
            <v>1993</v>
          </cell>
          <cell r="B63" t="str">
            <v>SE</v>
          </cell>
          <cell r="C63" t="str">
            <v>-</v>
          </cell>
          <cell r="D63" t="str">
            <v>-</v>
          </cell>
          <cell r="E63" t="str">
            <v>ROD</v>
          </cell>
          <cell r="F63" t="str">
            <v>DER-MG</v>
          </cell>
          <cell r="G63" t="str">
            <v>BR-381 - Lote 7</v>
          </cell>
          <cell r="H63">
            <v>21518819</v>
          </cell>
          <cell r="J63">
            <v>34151</v>
          </cell>
          <cell r="K63" t="str">
            <v>-</v>
          </cell>
          <cell r="L63" t="str">
            <v>-</v>
          </cell>
          <cell r="M63" t="str">
            <v>1º Lugar - Mendes Júnior</v>
          </cell>
        </row>
        <row r="64">
          <cell r="A64">
            <v>1993</v>
          </cell>
          <cell r="B64" t="str">
            <v>SE</v>
          </cell>
          <cell r="C64" t="str">
            <v>-</v>
          </cell>
          <cell r="D64" t="str">
            <v>-</v>
          </cell>
          <cell r="E64" t="str">
            <v>ROD</v>
          </cell>
          <cell r="F64" t="str">
            <v>DER-GO</v>
          </cell>
          <cell r="G64" t="str">
            <v>Anel Viário de Goiânia</v>
          </cell>
          <cell r="H64">
            <v>13387300</v>
          </cell>
          <cell r="J64">
            <v>34151</v>
          </cell>
          <cell r="K64" t="str">
            <v>-</v>
          </cell>
          <cell r="L64" t="str">
            <v>-</v>
          </cell>
          <cell r="M64" t="str">
            <v>1º Lugar - Mendes Júnior</v>
          </cell>
        </row>
        <row r="65">
          <cell r="A65">
            <v>1993</v>
          </cell>
          <cell r="B65" t="str">
            <v>SE</v>
          </cell>
          <cell r="C65" t="str">
            <v>-</v>
          </cell>
          <cell r="D65" t="str">
            <v>-</v>
          </cell>
          <cell r="E65" t="str">
            <v>ROD</v>
          </cell>
          <cell r="F65" t="str">
            <v>DER-MG</v>
          </cell>
          <cell r="G65" t="str">
            <v>BR-381 - Lote 5</v>
          </cell>
          <cell r="H65">
            <v>24685628</v>
          </cell>
          <cell r="J65">
            <v>34151</v>
          </cell>
          <cell r="K65" t="str">
            <v>-</v>
          </cell>
          <cell r="L65" t="str">
            <v>-</v>
          </cell>
          <cell r="M65" t="str">
            <v>1º Lugar - Mendes Júnior</v>
          </cell>
        </row>
        <row r="66">
          <cell r="A66">
            <v>1993</v>
          </cell>
          <cell r="B66" t="str">
            <v>SE</v>
          </cell>
          <cell r="C66" t="str">
            <v>-</v>
          </cell>
          <cell r="D66" t="str">
            <v>-</v>
          </cell>
          <cell r="E66" t="str">
            <v>ROD</v>
          </cell>
          <cell r="F66" t="str">
            <v>DER-MG</v>
          </cell>
          <cell r="G66" t="str">
            <v>BR-381-Viaduto dos Queias</v>
          </cell>
          <cell r="H66">
            <v>872817</v>
          </cell>
          <cell r="J66">
            <v>34151</v>
          </cell>
          <cell r="K66">
            <v>1</v>
          </cell>
          <cell r="L66">
            <v>1</v>
          </cell>
          <cell r="M66" t="str">
            <v>1º Lugar</v>
          </cell>
        </row>
        <row r="67">
          <cell r="A67">
            <v>1993</v>
          </cell>
          <cell r="B67" t="str">
            <v>SE</v>
          </cell>
          <cell r="C67" t="str">
            <v>-</v>
          </cell>
          <cell r="D67" t="str">
            <v>-</v>
          </cell>
          <cell r="E67" t="str">
            <v>ROD</v>
          </cell>
          <cell r="F67" t="str">
            <v>DER-MG</v>
          </cell>
          <cell r="G67" t="str">
            <v>MG-402- São Francisco / Arinos</v>
          </cell>
          <cell r="H67">
            <v>16499826</v>
          </cell>
          <cell r="J67">
            <v>34151</v>
          </cell>
          <cell r="K67">
            <v>1</v>
          </cell>
          <cell r="L67">
            <v>1</v>
          </cell>
          <cell r="M67" t="str">
            <v>1º Lugar</v>
          </cell>
        </row>
        <row r="68">
          <cell r="A68">
            <v>1993</v>
          </cell>
          <cell r="B68" t="str">
            <v>SE</v>
          </cell>
          <cell r="C68" t="str">
            <v>-</v>
          </cell>
          <cell r="D68" t="str">
            <v>-</v>
          </cell>
          <cell r="E68" t="str">
            <v>ROD</v>
          </cell>
          <cell r="F68" t="str">
            <v>GET</v>
          </cell>
          <cell r="G68" t="str">
            <v>TO-080- km 55 / Caseara</v>
          </cell>
          <cell r="H68">
            <v>1616341</v>
          </cell>
          <cell r="J68">
            <v>34182</v>
          </cell>
          <cell r="K68">
            <v>6</v>
          </cell>
          <cell r="L68" t="str">
            <v>-</v>
          </cell>
          <cell r="M68" t="str">
            <v>6º Lugar</v>
          </cell>
        </row>
        <row r="69">
          <cell r="A69">
            <v>1993</v>
          </cell>
          <cell r="B69" t="str">
            <v>SE</v>
          </cell>
          <cell r="C69" t="str">
            <v>-</v>
          </cell>
          <cell r="D69" t="str">
            <v>-</v>
          </cell>
          <cell r="E69" t="str">
            <v>ROD</v>
          </cell>
          <cell r="F69" t="str">
            <v>GET</v>
          </cell>
          <cell r="G69" t="str">
            <v>TO-336-Pequizeiro</v>
          </cell>
          <cell r="H69">
            <v>3796099</v>
          </cell>
          <cell r="J69">
            <v>34182</v>
          </cell>
          <cell r="K69">
            <v>8</v>
          </cell>
          <cell r="L69" t="str">
            <v>-</v>
          </cell>
          <cell r="M69" t="str">
            <v>8º Lugar</v>
          </cell>
        </row>
        <row r="70">
          <cell r="A70">
            <v>1993</v>
          </cell>
          <cell r="B70" t="str">
            <v>SE</v>
          </cell>
          <cell r="C70" t="str">
            <v>-</v>
          </cell>
          <cell r="D70" t="str">
            <v>-</v>
          </cell>
          <cell r="E70" t="str">
            <v>ROD</v>
          </cell>
          <cell r="F70" t="str">
            <v>GET</v>
          </cell>
          <cell r="G70" t="str">
            <v>TO-080-Divinópolis</v>
          </cell>
          <cell r="H70">
            <v>2024315</v>
          </cell>
          <cell r="J70">
            <v>34182</v>
          </cell>
          <cell r="K70">
            <v>12</v>
          </cell>
          <cell r="L70" t="str">
            <v>-</v>
          </cell>
          <cell r="M70" t="str">
            <v>12º Lugar</v>
          </cell>
        </row>
        <row r="71">
          <cell r="A71">
            <v>1993</v>
          </cell>
          <cell r="B71" t="str">
            <v>SE</v>
          </cell>
          <cell r="C71" t="str">
            <v>-</v>
          </cell>
          <cell r="D71" t="str">
            <v>-</v>
          </cell>
          <cell r="E71" t="str">
            <v>ROD</v>
          </cell>
          <cell r="F71" t="str">
            <v>GET</v>
          </cell>
          <cell r="G71" t="str">
            <v>TO-08--Marianópolis (km 26)</v>
          </cell>
          <cell r="H71">
            <v>1903070</v>
          </cell>
          <cell r="J71">
            <v>34182</v>
          </cell>
          <cell r="K71">
            <v>6</v>
          </cell>
          <cell r="L71" t="str">
            <v>-</v>
          </cell>
          <cell r="M71" t="str">
            <v>6º Lugar</v>
          </cell>
        </row>
        <row r="72">
          <cell r="A72">
            <v>1993</v>
          </cell>
          <cell r="B72" t="str">
            <v>SE</v>
          </cell>
          <cell r="C72" t="str">
            <v>-</v>
          </cell>
          <cell r="D72" t="str">
            <v>-</v>
          </cell>
          <cell r="E72" t="str">
            <v>ROD</v>
          </cell>
          <cell r="F72" t="str">
            <v>GET</v>
          </cell>
          <cell r="G72" t="str">
            <v>TO-080-Marianópolis (km 29)</v>
          </cell>
          <cell r="H72">
            <v>1674585</v>
          </cell>
          <cell r="J72">
            <v>34182</v>
          </cell>
          <cell r="K72">
            <v>6</v>
          </cell>
          <cell r="L72" t="str">
            <v>-</v>
          </cell>
          <cell r="M72" t="str">
            <v>6º Lugar</v>
          </cell>
        </row>
        <row r="73">
          <cell r="A73">
            <v>1993</v>
          </cell>
          <cell r="B73" t="str">
            <v>SE</v>
          </cell>
          <cell r="C73" t="str">
            <v>-</v>
          </cell>
          <cell r="D73" t="str">
            <v>-</v>
          </cell>
          <cell r="E73" t="str">
            <v>ROD</v>
          </cell>
          <cell r="F73" t="str">
            <v>GET</v>
          </cell>
          <cell r="G73" t="str">
            <v>TO-222-Santa Fé / Pontão</v>
          </cell>
          <cell r="H73">
            <v>6572672</v>
          </cell>
          <cell r="J73">
            <v>34182</v>
          </cell>
          <cell r="K73">
            <v>8</v>
          </cell>
          <cell r="L73" t="str">
            <v>-</v>
          </cell>
          <cell r="M73" t="str">
            <v>8º Lugar</v>
          </cell>
        </row>
        <row r="74">
          <cell r="A74">
            <v>1993</v>
          </cell>
          <cell r="B74" t="str">
            <v>SE</v>
          </cell>
          <cell r="C74" t="str">
            <v>-</v>
          </cell>
          <cell r="D74" t="str">
            <v>-</v>
          </cell>
          <cell r="E74" t="str">
            <v>ROD</v>
          </cell>
          <cell r="F74" t="str">
            <v>GET</v>
          </cell>
          <cell r="G74" t="str">
            <v>TO-080- km 29 a km 55</v>
          </cell>
          <cell r="H74">
            <v>1475891</v>
          </cell>
          <cell r="J74">
            <v>34182</v>
          </cell>
          <cell r="K74">
            <v>5</v>
          </cell>
          <cell r="L74" t="str">
            <v>-</v>
          </cell>
          <cell r="M74" t="str">
            <v>5º Lugar</v>
          </cell>
        </row>
        <row r="75">
          <cell r="A75">
            <v>1993</v>
          </cell>
          <cell r="B75" t="str">
            <v>SE</v>
          </cell>
          <cell r="C75" t="str">
            <v>-</v>
          </cell>
          <cell r="D75" t="str">
            <v>-</v>
          </cell>
          <cell r="E75" t="str">
            <v>IND</v>
          </cell>
          <cell r="F75" t="str">
            <v>SOEICOM</v>
          </cell>
          <cell r="G75" t="str">
            <v>Edifício do Eletro-Filtro em Vespasiano</v>
          </cell>
          <cell r="H75">
            <v>701000</v>
          </cell>
          <cell r="J75">
            <v>34182</v>
          </cell>
          <cell r="K75" t="str">
            <v>-</v>
          </cell>
          <cell r="L75" t="str">
            <v>-</v>
          </cell>
          <cell r="M75" t="str">
            <v>Perdemos</v>
          </cell>
        </row>
        <row r="76">
          <cell r="A76">
            <v>1993</v>
          </cell>
          <cell r="B76" t="str">
            <v>SE</v>
          </cell>
          <cell r="C76" t="str">
            <v>-</v>
          </cell>
          <cell r="D76" t="str">
            <v>-</v>
          </cell>
          <cell r="E76" t="str">
            <v>IND</v>
          </cell>
          <cell r="F76" t="str">
            <v>Latasa</v>
          </cell>
          <cell r="G76" t="str">
            <v>Unidade Industrial em Santa Cruz</v>
          </cell>
          <cell r="H76">
            <v>8694764</v>
          </cell>
          <cell r="J76">
            <v>34182</v>
          </cell>
          <cell r="K76" t="str">
            <v>-</v>
          </cell>
          <cell r="L76" t="str">
            <v>-</v>
          </cell>
          <cell r="M76" t="str">
            <v>Perdemos</v>
          </cell>
        </row>
        <row r="77">
          <cell r="A77">
            <v>1993</v>
          </cell>
          <cell r="B77" t="str">
            <v>SE</v>
          </cell>
          <cell r="C77" t="str">
            <v>-</v>
          </cell>
          <cell r="D77" t="str">
            <v>-</v>
          </cell>
          <cell r="E77" t="str">
            <v>ROD</v>
          </cell>
          <cell r="F77" t="str">
            <v>GET</v>
          </cell>
          <cell r="G77" t="str">
            <v>TO-050-Rio Areias / Silvanópolis</v>
          </cell>
          <cell r="H77">
            <v>3869273</v>
          </cell>
          <cell r="J77">
            <v>34182</v>
          </cell>
          <cell r="K77">
            <v>7</v>
          </cell>
          <cell r="L77" t="str">
            <v>-</v>
          </cell>
          <cell r="M77" t="str">
            <v>7º Lugar</v>
          </cell>
        </row>
        <row r="78">
          <cell r="A78">
            <v>1993</v>
          </cell>
          <cell r="B78" t="str">
            <v>SE</v>
          </cell>
          <cell r="C78" t="str">
            <v>-</v>
          </cell>
          <cell r="D78" t="str">
            <v>-</v>
          </cell>
          <cell r="E78" t="str">
            <v>IND</v>
          </cell>
          <cell r="F78" t="str">
            <v>Mannesmann</v>
          </cell>
          <cell r="G78" t="str">
            <v>Laminador Contínuo - Usina de Barreiros</v>
          </cell>
          <cell r="H78">
            <v>6306898</v>
          </cell>
          <cell r="J78">
            <v>34213</v>
          </cell>
          <cell r="K78" t="str">
            <v>-</v>
          </cell>
          <cell r="L78" t="str">
            <v>-</v>
          </cell>
          <cell r="M78" t="str">
            <v>1º Lugar - Convap</v>
          </cell>
        </row>
        <row r="79">
          <cell r="A79">
            <v>1993</v>
          </cell>
          <cell r="B79" t="str">
            <v>SE</v>
          </cell>
          <cell r="C79" t="str">
            <v>-</v>
          </cell>
          <cell r="D79" t="str">
            <v>-</v>
          </cell>
          <cell r="E79" t="str">
            <v>URB</v>
          </cell>
          <cell r="F79" t="str">
            <v>PM Palmas</v>
          </cell>
          <cell r="G79" t="str">
            <v>807 casas em Palmas-TO</v>
          </cell>
          <cell r="H79">
            <v>1221704</v>
          </cell>
          <cell r="J79">
            <v>34243</v>
          </cell>
          <cell r="K79">
            <v>1</v>
          </cell>
          <cell r="L79">
            <v>1</v>
          </cell>
          <cell r="M79" t="str">
            <v>1º Lugar</v>
          </cell>
        </row>
        <row r="80">
          <cell r="A80">
            <v>1993</v>
          </cell>
          <cell r="B80" t="str">
            <v>SE</v>
          </cell>
          <cell r="C80" t="str">
            <v>-</v>
          </cell>
          <cell r="D80" t="str">
            <v>-</v>
          </cell>
          <cell r="E80" t="str">
            <v>ENE</v>
          </cell>
          <cell r="F80" t="str">
            <v>Petrobrás</v>
          </cell>
          <cell r="G80" t="str">
            <v>Implantação de 3 Unidades de MTBE</v>
          </cell>
          <cell r="H80">
            <v>43607823</v>
          </cell>
          <cell r="J80">
            <v>34243</v>
          </cell>
          <cell r="K80" t="str">
            <v>-</v>
          </cell>
          <cell r="L80" t="str">
            <v>-</v>
          </cell>
          <cell r="M80" t="str">
            <v>Perdemos</v>
          </cell>
        </row>
        <row r="81">
          <cell r="A81">
            <v>1993</v>
          </cell>
          <cell r="B81" t="str">
            <v>SE</v>
          </cell>
          <cell r="C81" t="str">
            <v>-</v>
          </cell>
          <cell r="D81" t="str">
            <v>-</v>
          </cell>
          <cell r="E81" t="str">
            <v>IND</v>
          </cell>
          <cell r="F81" t="str">
            <v>Cenibra</v>
          </cell>
          <cell r="G81" t="str">
            <v>Obras Civis na Área de "Pipe-Pack"</v>
          </cell>
          <cell r="H81">
            <v>7132758</v>
          </cell>
          <cell r="J81">
            <v>34274</v>
          </cell>
          <cell r="K81" t="str">
            <v>-</v>
          </cell>
          <cell r="L81" t="str">
            <v>-</v>
          </cell>
          <cell r="M81" t="str">
            <v>1º Lugar - OAS</v>
          </cell>
        </row>
        <row r="82">
          <cell r="A82">
            <v>1993</v>
          </cell>
          <cell r="B82" t="str">
            <v>SE</v>
          </cell>
          <cell r="C82" t="str">
            <v>-</v>
          </cell>
          <cell r="D82" t="str">
            <v>-</v>
          </cell>
          <cell r="E82" t="str">
            <v>EDU</v>
          </cell>
          <cell r="F82" t="str">
            <v>PM Uberlândia</v>
          </cell>
          <cell r="G82" t="str">
            <v>Construção de Escola de 1º Grau</v>
          </cell>
          <cell r="H82">
            <v>1234237</v>
          </cell>
          <cell r="J82">
            <v>34274</v>
          </cell>
          <cell r="K82" t="str">
            <v>-</v>
          </cell>
          <cell r="L82" t="str">
            <v>-</v>
          </cell>
          <cell r="M82" t="str">
            <v>Perdemos</v>
          </cell>
        </row>
        <row r="83">
          <cell r="A83">
            <v>1993</v>
          </cell>
          <cell r="B83" t="str">
            <v>SE</v>
          </cell>
          <cell r="C83" t="str">
            <v>-</v>
          </cell>
          <cell r="D83" t="str">
            <v>-</v>
          </cell>
          <cell r="E83" t="str">
            <v>IND</v>
          </cell>
          <cell r="F83" t="str">
            <v>Kaiser</v>
          </cell>
          <cell r="G83" t="str">
            <v>Unidade Industrial de Anápolis</v>
          </cell>
          <cell r="H83">
            <v>6838258</v>
          </cell>
          <cell r="J83">
            <v>34274</v>
          </cell>
          <cell r="K83" t="str">
            <v>-</v>
          </cell>
          <cell r="L83" t="str">
            <v>-</v>
          </cell>
          <cell r="M83" t="str">
            <v>Perdemos</v>
          </cell>
        </row>
        <row r="84">
          <cell r="A84">
            <v>1993</v>
          </cell>
          <cell r="B84" t="str">
            <v>SE</v>
          </cell>
          <cell r="C84" t="str">
            <v>-</v>
          </cell>
          <cell r="D84" t="str">
            <v>-</v>
          </cell>
          <cell r="E84" t="str">
            <v>SAN</v>
          </cell>
          <cell r="F84" t="str">
            <v>SANEAGO</v>
          </cell>
          <cell r="G84" t="str">
            <v>Sistema de Esgotos de Jataí</v>
          </cell>
          <cell r="H84">
            <v>1142491</v>
          </cell>
          <cell r="J84">
            <v>34304</v>
          </cell>
          <cell r="K84">
            <v>17</v>
          </cell>
          <cell r="L84" t="str">
            <v>-</v>
          </cell>
          <cell r="M84" t="str">
            <v>17º Lugar - Gal</v>
          </cell>
        </row>
        <row r="85">
          <cell r="A85">
            <v>1993</v>
          </cell>
          <cell r="B85" t="str">
            <v>SE</v>
          </cell>
          <cell r="C85" t="str">
            <v>-</v>
          </cell>
          <cell r="D85" t="str">
            <v>-</v>
          </cell>
          <cell r="E85" t="str">
            <v>SAN</v>
          </cell>
          <cell r="F85" t="str">
            <v>SANEAGO</v>
          </cell>
          <cell r="G85" t="str">
            <v>Sistema de Esgotos de Niquelândia</v>
          </cell>
          <cell r="H85">
            <v>1115961</v>
          </cell>
          <cell r="J85">
            <v>34304</v>
          </cell>
          <cell r="K85">
            <v>12</v>
          </cell>
          <cell r="L85" t="str">
            <v>-</v>
          </cell>
          <cell r="M85" t="str">
            <v>12º Lugar - Sobrado</v>
          </cell>
        </row>
        <row r="86">
          <cell r="A86">
            <v>1993</v>
          </cell>
          <cell r="B86" t="str">
            <v>SE</v>
          </cell>
          <cell r="C86" t="str">
            <v>-</v>
          </cell>
          <cell r="D86" t="str">
            <v>-</v>
          </cell>
          <cell r="E86" t="str">
            <v>SAN</v>
          </cell>
          <cell r="F86" t="str">
            <v>SANEAGO</v>
          </cell>
          <cell r="G86" t="str">
            <v>Sistema de Esgotos de Morrinhos</v>
          </cell>
          <cell r="H86">
            <v>1211669</v>
          </cell>
          <cell r="J86">
            <v>34304</v>
          </cell>
          <cell r="K86">
            <v>14</v>
          </cell>
          <cell r="L86" t="str">
            <v>-</v>
          </cell>
          <cell r="M86" t="str">
            <v>14º Lugar - Goiás</v>
          </cell>
        </row>
        <row r="87">
          <cell r="A87">
            <v>1993</v>
          </cell>
          <cell r="B87" t="str">
            <v>SE</v>
          </cell>
          <cell r="C87" t="str">
            <v>-</v>
          </cell>
          <cell r="D87" t="str">
            <v>-</v>
          </cell>
          <cell r="E87" t="str">
            <v>ROD</v>
          </cell>
          <cell r="F87" t="str">
            <v>DER-TO</v>
          </cell>
          <cell r="G87" t="str">
            <v>TO-255-BR-153 / Cristalandia - Lote 15</v>
          </cell>
          <cell r="H87">
            <v>993516</v>
          </cell>
          <cell r="J87">
            <v>34335</v>
          </cell>
          <cell r="K87">
            <v>3</v>
          </cell>
          <cell r="L87" t="str">
            <v>-</v>
          </cell>
          <cell r="M87" t="str">
            <v>3º Lugar</v>
          </cell>
        </row>
        <row r="88">
          <cell r="A88">
            <v>1993</v>
          </cell>
          <cell r="B88" t="str">
            <v>SE</v>
          </cell>
          <cell r="C88" t="str">
            <v>-</v>
          </cell>
          <cell r="D88" t="str">
            <v>-</v>
          </cell>
          <cell r="E88" t="str">
            <v>ROD</v>
          </cell>
          <cell r="F88" t="str">
            <v>DER-TO</v>
          </cell>
          <cell r="G88" t="str">
            <v>TO-354-BR-153 / Pium - Lote 16</v>
          </cell>
          <cell r="H88">
            <v>1035394</v>
          </cell>
          <cell r="J88">
            <v>34335</v>
          </cell>
          <cell r="K88">
            <v>3</v>
          </cell>
          <cell r="L88" t="str">
            <v>-</v>
          </cell>
          <cell r="M88" t="str">
            <v>3º Lugar</v>
          </cell>
        </row>
        <row r="89">
          <cell r="A89">
            <v>1993</v>
          </cell>
          <cell r="B89" t="str">
            <v>SE</v>
          </cell>
          <cell r="C89" t="str">
            <v>-</v>
          </cell>
          <cell r="D89" t="str">
            <v>-</v>
          </cell>
          <cell r="E89" t="str">
            <v>ENE</v>
          </cell>
          <cell r="F89" t="str">
            <v>Petrobrás</v>
          </cell>
          <cell r="G89" t="str">
            <v>Base de Combustíveis de Uberlândia</v>
          </cell>
          <cell r="H89">
            <v>1210811</v>
          </cell>
          <cell r="J89">
            <v>34335</v>
          </cell>
          <cell r="K89" t="str">
            <v>-</v>
          </cell>
          <cell r="L89" t="str">
            <v>-</v>
          </cell>
          <cell r="M89" t="str">
            <v>1º Lugar - Encol</v>
          </cell>
        </row>
        <row r="90">
          <cell r="A90">
            <v>1993</v>
          </cell>
          <cell r="B90" t="str">
            <v>SE</v>
          </cell>
          <cell r="C90" t="str">
            <v>-</v>
          </cell>
          <cell r="D90" t="str">
            <v>-</v>
          </cell>
          <cell r="E90" t="str">
            <v>ROD</v>
          </cell>
          <cell r="F90" t="str">
            <v>DER-TO</v>
          </cell>
          <cell r="G90" t="str">
            <v>TO-280-Santo Antonio / Peixe - Lote 12</v>
          </cell>
          <cell r="H90">
            <v>554306</v>
          </cell>
          <cell r="J90">
            <v>34335</v>
          </cell>
          <cell r="K90">
            <v>8</v>
          </cell>
          <cell r="L90" t="str">
            <v>-</v>
          </cell>
          <cell r="M90" t="str">
            <v>8º Lugar</v>
          </cell>
        </row>
        <row r="91">
          <cell r="A91">
            <v>1993</v>
          </cell>
          <cell r="B91" t="str">
            <v>SE</v>
          </cell>
          <cell r="C91" t="str">
            <v>-</v>
          </cell>
          <cell r="D91" t="str">
            <v>-</v>
          </cell>
          <cell r="E91" t="str">
            <v>ENE</v>
          </cell>
          <cell r="F91" t="str">
            <v>Petrobrás</v>
          </cell>
          <cell r="G91" t="str">
            <v>Base de Combustíveis de Goiânia</v>
          </cell>
          <cell r="H91">
            <v>1770614</v>
          </cell>
          <cell r="J91">
            <v>34335</v>
          </cell>
          <cell r="K91" t="str">
            <v>-</v>
          </cell>
          <cell r="L91" t="str">
            <v>-</v>
          </cell>
          <cell r="M91" t="str">
            <v>1º Lugar - Encol</v>
          </cell>
        </row>
        <row r="92">
          <cell r="A92">
            <v>1993</v>
          </cell>
          <cell r="B92" t="str">
            <v>SE</v>
          </cell>
          <cell r="C92" t="str">
            <v>-</v>
          </cell>
          <cell r="D92" t="str">
            <v>-</v>
          </cell>
          <cell r="E92" t="str">
            <v>ROD</v>
          </cell>
          <cell r="F92" t="str">
            <v>DER-TO</v>
          </cell>
          <cell r="G92" t="str">
            <v>TO-280-Santo Antonio / Peixe - Lote17</v>
          </cell>
          <cell r="H92">
            <v>4030676</v>
          </cell>
          <cell r="J92">
            <v>34335</v>
          </cell>
          <cell r="K92">
            <v>3</v>
          </cell>
          <cell r="L92" t="str">
            <v>-</v>
          </cell>
          <cell r="M92" t="str">
            <v>3º Lugar</v>
          </cell>
        </row>
        <row r="93">
          <cell r="A93">
            <v>1993</v>
          </cell>
          <cell r="B93" t="str">
            <v>SE</v>
          </cell>
          <cell r="C93" t="str">
            <v>-</v>
          </cell>
          <cell r="D93" t="str">
            <v>-</v>
          </cell>
          <cell r="E93" t="str">
            <v>ROD</v>
          </cell>
          <cell r="F93" t="str">
            <v>DER-TO</v>
          </cell>
          <cell r="G93" t="str">
            <v>TO-280-Santo Antonio / Peixe - Lote 11</v>
          </cell>
          <cell r="H93">
            <v>349368</v>
          </cell>
          <cell r="J93">
            <v>34335</v>
          </cell>
          <cell r="K93">
            <v>10</v>
          </cell>
          <cell r="L93" t="str">
            <v>-</v>
          </cell>
          <cell r="M93" t="str">
            <v>10º Lugar</v>
          </cell>
        </row>
        <row r="94">
          <cell r="A94">
            <v>1993</v>
          </cell>
          <cell r="B94" t="str">
            <v>SE</v>
          </cell>
          <cell r="C94" t="str">
            <v>-</v>
          </cell>
          <cell r="D94" t="str">
            <v>-</v>
          </cell>
          <cell r="E94" t="str">
            <v>ENE</v>
          </cell>
          <cell r="F94" t="str">
            <v>Petrobrás</v>
          </cell>
          <cell r="G94" t="str">
            <v>Gasoduto Rio de Janeiro / Brasília</v>
          </cell>
          <cell r="H94">
            <v>25234038</v>
          </cell>
          <cell r="J94">
            <v>34335</v>
          </cell>
          <cell r="K94">
            <v>3</v>
          </cell>
          <cell r="L94" t="str">
            <v>-</v>
          </cell>
          <cell r="M94" t="str">
            <v>3º  Lugar - Camargo Correa</v>
          </cell>
        </row>
        <row r="95">
          <cell r="A95">
            <v>1993</v>
          </cell>
          <cell r="B95" t="str">
            <v>SE</v>
          </cell>
          <cell r="C95" t="str">
            <v>-</v>
          </cell>
          <cell r="D95" t="str">
            <v>-</v>
          </cell>
          <cell r="E95" t="str">
            <v>ENE</v>
          </cell>
          <cell r="F95" t="str">
            <v>Petrobrás</v>
          </cell>
          <cell r="G95" t="str">
            <v>Base de Combustíveis de Uberaba</v>
          </cell>
          <cell r="H95">
            <v>691652</v>
          </cell>
          <cell r="J95">
            <v>34335</v>
          </cell>
          <cell r="K95" t="str">
            <v>-</v>
          </cell>
          <cell r="L95" t="str">
            <v>-</v>
          </cell>
          <cell r="M95" t="str">
            <v>1º Lugar - Encol</v>
          </cell>
        </row>
        <row r="96">
          <cell r="A96">
            <v>1993</v>
          </cell>
          <cell r="B96" t="str">
            <v>SE</v>
          </cell>
          <cell r="C96" t="str">
            <v>-</v>
          </cell>
          <cell r="D96" t="str">
            <v>-</v>
          </cell>
          <cell r="E96" t="str">
            <v>SAN</v>
          </cell>
          <cell r="F96" t="str">
            <v>Sudecap</v>
          </cell>
          <cell r="G96" t="str">
            <v>Canalização do Ribeirão Arrudas</v>
          </cell>
          <cell r="H96">
            <v>8739000</v>
          </cell>
          <cell r="J96">
            <v>34394</v>
          </cell>
          <cell r="K96">
            <v>1</v>
          </cell>
          <cell r="L96">
            <v>1</v>
          </cell>
          <cell r="M96" t="str">
            <v>1º Lugar</v>
          </cell>
        </row>
        <row r="97">
          <cell r="A97">
            <v>1993</v>
          </cell>
          <cell r="B97" t="str">
            <v>SE</v>
          </cell>
          <cell r="C97" t="str">
            <v>-</v>
          </cell>
          <cell r="D97" t="str">
            <v>-</v>
          </cell>
          <cell r="E97" t="str">
            <v>SAN</v>
          </cell>
          <cell r="F97" t="str">
            <v>Sudecap</v>
          </cell>
          <cell r="G97" t="str">
            <v>Revestimento do fundo do Canal do Arrudas</v>
          </cell>
          <cell r="H97">
            <v>3281036</v>
          </cell>
          <cell r="J97">
            <v>34394</v>
          </cell>
          <cell r="K97" t="str">
            <v>-</v>
          </cell>
          <cell r="L97" t="str">
            <v>-</v>
          </cell>
          <cell r="M97" t="str">
            <v>1º Lugar - Concic</v>
          </cell>
        </row>
        <row r="98">
          <cell r="A98">
            <v>1993</v>
          </cell>
          <cell r="B98" t="str">
            <v>SE</v>
          </cell>
          <cell r="C98" t="str">
            <v>-</v>
          </cell>
          <cell r="D98" t="str">
            <v>-</v>
          </cell>
          <cell r="E98" t="str">
            <v>COM</v>
          </cell>
          <cell r="F98" t="str">
            <v>Martins</v>
          </cell>
          <cell r="G98" t="str">
            <v>Ampliação do Armazém - Módulos 2,3 e 4</v>
          </cell>
          <cell r="H98">
            <v>2102040</v>
          </cell>
          <cell r="J98">
            <v>34394</v>
          </cell>
          <cell r="K98">
            <v>2</v>
          </cell>
          <cell r="L98" t="str">
            <v>-</v>
          </cell>
          <cell r="M98" t="str">
            <v>2º Lugar - Centro Oeste</v>
          </cell>
        </row>
        <row r="99">
          <cell r="A99">
            <v>1993</v>
          </cell>
          <cell r="B99" t="str">
            <v>SE</v>
          </cell>
          <cell r="C99" t="str">
            <v>-</v>
          </cell>
          <cell r="D99" t="str">
            <v>-</v>
          </cell>
          <cell r="E99" t="str">
            <v>SAN</v>
          </cell>
          <cell r="F99" t="str">
            <v>Sudecap</v>
          </cell>
          <cell r="G99" t="str">
            <v>Revestimento do fundo do Canal do Arrudas</v>
          </cell>
          <cell r="H99">
            <v>4393611</v>
          </cell>
          <cell r="J99">
            <v>34394</v>
          </cell>
          <cell r="K99">
            <v>0</v>
          </cell>
          <cell r="L99" t="str">
            <v>-</v>
          </cell>
          <cell r="M99" t="str">
            <v>Perdemos</v>
          </cell>
        </row>
        <row r="100">
          <cell r="A100">
            <v>1993</v>
          </cell>
          <cell r="B100" t="str">
            <v>SL</v>
          </cell>
          <cell r="C100" t="str">
            <v>-</v>
          </cell>
          <cell r="D100" t="str">
            <v>-</v>
          </cell>
          <cell r="E100" t="str">
            <v>ROD</v>
          </cell>
          <cell r="F100" t="str">
            <v>DER-SC</v>
          </cell>
          <cell r="G100" t="str">
            <v>SC-449-Meleiro / Araranguá</v>
          </cell>
          <cell r="H100">
            <v>6180405</v>
          </cell>
          <cell r="J100">
            <v>34060</v>
          </cell>
          <cell r="K100">
            <v>5</v>
          </cell>
          <cell r="L100" t="str">
            <v>-</v>
          </cell>
          <cell r="M100" t="str">
            <v>5º Lugar</v>
          </cell>
        </row>
        <row r="101">
          <cell r="A101">
            <v>1993</v>
          </cell>
          <cell r="B101" t="str">
            <v>SL</v>
          </cell>
          <cell r="C101" t="str">
            <v>-</v>
          </cell>
          <cell r="D101" t="str">
            <v>-</v>
          </cell>
          <cell r="E101" t="str">
            <v>ENE</v>
          </cell>
          <cell r="F101" t="str">
            <v>Copel</v>
          </cell>
          <cell r="G101" t="str">
            <v>Estrada de Acesso ao Desvio do Rio Jordão</v>
          </cell>
          <cell r="H101">
            <v>473804</v>
          </cell>
          <cell r="J101">
            <v>34060</v>
          </cell>
          <cell r="K101">
            <v>1</v>
          </cell>
          <cell r="L101">
            <v>1</v>
          </cell>
          <cell r="M101" t="str">
            <v>1º Lugar</v>
          </cell>
        </row>
        <row r="102">
          <cell r="A102">
            <v>1993</v>
          </cell>
          <cell r="B102" t="str">
            <v>SL</v>
          </cell>
          <cell r="C102" t="str">
            <v>-</v>
          </cell>
          <cell r="D102" t="str">
            <v>-</v>
          </cell>
          <cell r="E102" t="str">
            <v>ROD</v>
          </cell>
          <cell r="F102" t="str">
            <v>DER-SC</v>
          </cell>
          <cell r="G102" t="str">
            <v>SC-452-Água Doce / Herciliópolis</v>
          </cell>
          <cell r="H102">
            <v>9375058</v>
          </cell>
          <cell r="J102">
            <v>34060</v>
          </cell>
          <cell r="K102">
            <v>2</v>
          </cell>
          <cell r="L102" t="str">
            <v>-</v>
          </cell>
          <cell r="M102" t="str">
            <v>2º Lugar</v>
          </cell>
        </row>
        <row r="103">
          <cell r="A103">
            <v>1993</v>
          </cell>
          <cell r="B103" t="str">
            <v>SL</v>
          </cell>
          <cell r="C103" t="str">
            <v>-</v>
          </cell>
          <cell r="D103" t="str">
            <v>-</v>
          </cell>
          <cell r="E103" t="str">
            <v>ROD</v>
          </cell>
          <cell r="F103" t="str">
            <v>M. Exército</v>
          </cell>
          <cell r="G103" t="str">
            <v>Construção de 3 Pontes na Ferroeste</v>
          </cell>
          <cell r="H103">
            <v>1882194</v>
          </cell>
          <cell r="J103">
            <v>34090</v>
          </cell>
          <cell r="K103">
            <v>3</v>
          </cell>
          <cell r="L103" t="str">
            <v>-</v>
          </cell>
          <cell r="M103" t="str">
            <v>3º Lugar</v>
          </cell>
        </row>
        <row r="104">
          <cell r="A104">
            <v>1993</v>
          </cell>
          <cell r="B104" t="str">
            <v>SL</v>
          </cell>
          <cell r="C104" t="str">
            <v>-</v>
          </cell>
          <cell r="D104" t="str">
            <v>-</v>
          </cell>
          <cell r="E104" t="str">
            <v>JUST</v>
          </cell>
          <cell r="F104" t="str">
            <v>GERS</v>
          </cell>
          <cell r="G104" t="str">
            <v>Prédio do Foro da Comarca de Canoas</v>
          </cell>
          <cell r="H104">
            <v>4349789</v>
          </cell>
          <cell r="J104">
            <v>34121</v>
          </cell>
          <cell r="K104">
            <v>2</v>
          </cell>
          <cell r="L104" t="str">
            <v>-</v>
          </cell>
          <cell r="M104" t="str">
            <v>2º Lugar</v>
          </cell>
        </row>
        <row r="105">
          <cell r="A105">
            <v>1993</v>
          </cell>
          <cell r="B105" t="str">
            <v>SL</v>
          </cell>
          <cell r="C105" t="str">
            <v>-</v>
          </cell>
          <cell r="D105" t="str">
            <v>-</v>
          </cell>
          <cell r="E105" t="str">
            <v>ROD</v>
          </cell>
          <cell r="F105" t="str">
            <v>DER-PR</v>
          </cell>
          <cell r="G105" t="str">
            <v>Viaduto sobre a Manoel Ribas</v>
          </cell>
          <cell r="H105">
            <v>481655</v>
          </cell>
          <cell r="J105">
            <v>34151</v>
          </cell>
          <cell r="K105">
            <v>7</v>
          </cell>
          <cell r="L105" t="str">
            <v>-</v>
          </cell>
          <cell r="M105" t="str">
            <v>7º Lugar</v>
          </cell>
        </row>
        <row r="106">
          <cell r="A106">
            <v>1993</v>
          </cell>
          <cell r="B106" t="str">
            <v>SL</v>
          </cell>
          <cell r="C106" t="str">
            <v>-</v>
          </cell>
          <cell r="D106" t="str">
            <v>-</v>
          </cell>
          <cell r="E106" t="str">
            <v>FERR</v>
          </cell>
          <cell r="F106" t="str">
            <v>M. Exército</v>
          </cell>
          <cell r="G106" t="str">
            <v>Trecho Ferroviário entre Guarapuava e Cascavel</v>
          </cell>
          <cell r="H106">
            <v>2760490</v>
          </cell>
          <cell r="J106">
            <v>34182</v>
          </cell>
          <cell r="K106">
            <v>2</v>
          </cell>
          <cell r="L106" t="str">
            <v>-</v>
          </cell>
          <cell r="M106" t="str">
            <v>2º Lugar</v>
          </cell>
        </row>
        <row r="107">
          <cell r="A107">
            <v>1993</v>
          </cell>
          <cell r="B107" t="str">
            <v>SL</v>
          </cell>
          <cell r="C107" t="str">
            <v>-</v>
          </cell>
          <cell r="D107" t="str">
            <v>-</v>
          </cell>
          <cell r="E107" t="str">
            <v>IND</v>
          </cell>
          <cell r="F107" t="str">
            <v>Batavo</v>
          </cell>
          <cell r="G107" t="str">
            <v>Ampliaçãop da ETE-Unidade Industrial de Castro</v>
          </cell>
          <cell r="H107">
            <v>626000</v>
          </cell>
          <cell r="J107">
            <v>34182</v>
          </cell>
          <cell r="K107">
            <v>3</v>
          </cell>
          <cell r="L107" t="str">
            <v>-</v>
          </cell>
          <cell r="M107" t="str">
            <v>3º Lugar</v>
          </cell>
        </row>
        <row r="108">
          <cell r="A108">
            <v>1993</v>
          </cell>
          <cell r="B108" t="str">
            <v>SL</v>
          </cell>
          <cell r="C108" t="str">
            <v>-</v>
          </cell>
          <cell r="D108" t="str">
            <v>-</v>
          </cell>
          <cell r="E108" t="str">
            <v>FERR</v>
          </cell>
          <cell r="F108" t="str">
            <v>M. Exército</v>
          </cell>
          <cell r="G108" t="str">
            <v>Trecho Ferroviário entre Guarapuava e Cascavel</v>
          </cell>
          <cell r="H108">
            <v>1727590</v>
          </cell>
          <cell r="J108">
            <v>34182</v>
          </cell>
          <cell r="K108" t="str">
            <v>-</v>
          </cell>
          <cell r="L108" t="str">
            <v>-</v>
          </cell>
          <cell r="M108" t="str">
            <v>Revogada</v>
          </cell>
        </row>
        <row r="109">
          <cell r="A109">
            <v>1993</v>
          </cell>
          <cell r="B109" t="str">
            <v>SL</v>
          </cell>
          <cell r="C109" t="str">
            <v>-</v>
          </cell>
          <cell r="D109" t="str">
            <v>-</v>
          </cell>
          <cell r="E109" t="str">
            <v>IND</v>
          </cell>
          <cell r="F109" t="str">
            <v>Brahma</v>
          </cell>
          <cell r="G109" t="str">
            <v>Unidade Industrial de Lajes - SC</v>
          </cell>
          <cell r="H109">
            <v>8028231</v>
          </cell>
          <cell r="J109">
            <v>34243</v>
          </cell>
          <cell r="K109" t="str">
            <v>-</v>
          </cell>
          <cell r="L109" t="str">
            <v>-</v>
          </cell>
          <cell r="M109" t="str">
            <v>Perdemos</v>
          </cell>
        </row>
        <row r="110">
          <cell r="A110">
            <v>1993</v>
          </cell>
          <cell r="B110" t="str">
            <v>SL</v>
          </cell>
          <cell r="C110" t="str">
            <v>-</v>
          </cell>
          <cell r="D110" t="str">
            <v>-</v>
          </cell>
          <cell r="E110" t="str">
            <v>ROD</v>
          </cell>
          <cell r="F110" t="str">
            <v>DNER</v>
          </cell>
          <cell r="G110" t="str">
            <v>BR-116-Entroncamento da BR-290 e BR-386</v>
          </cell>
          <cell r="H110">
            <v>14457490</v>
          </cell>
          <cell r="J110">
            <v>34243</v>
          </cell>
          <cell r="K110" t="str">
            <v>-</v>
          </cell>
          <cell r="L110" t="str">
            <v>-</v>
          </cell>
          <cell r="M110" t="str">
            <v>Perdemos</v>
          </cell>
        </row>
        <row r="111">
          <cell r="A111">
            <v>1993</v>
          </cell>
          <cell r="B111" t="str">
            <v>SL</v>
          </cell>
          <cell r="C111" t="str">
            <v>-</v>
          </cell>
          <cell r="D111" t="str">
            <v>-</v>
          </cell>
          <cell r="E111" t="str">
            <v>IND</v>
          </cell>
          <cell r="F111" t="str">
            <v>Brahma</v>
          </cell>
          <cell r="G111" t="str">
            <v>Unidade Industrial de Prata - Argentina</v>
          </cell>
          <cell r="H111">
            <v>14116222</v>
          </cell>
          <cell r="J111">
            <v>34243</v>
          </cell>
          <cell r="K111">
            <v>2</v>
          </cell>
          <cell r="L111" t="str">
            <v>-</v>
          </cell>
          <cell r="M111" t="str">
            <v>2º Lugar</v>
          </cell>
        </row>
        <row r="112">
          <cell r="A112">
            <v>1993</v>
          </cell>
          <cell r="B112" t="str">
            <v>SL</v>
          </cell>
          <cell r="C112" t="str">
            <v>-</v>
          </cell>
          <cell r="D112" t="str">
            <v>-</v>
          </cell>
          <cell r="E112" t="str">
            <v>ROD</v>
          </cell>
          <cell r="F112" t="str">
            <v>DNER</v>
          </cell>
          <cell r="G112" t="str">
            <v>BR-392-Cerro Largo / Porto Xavier - Lote 1</v>
          </cell>
          <cell r="H112">
            <v>10134328</v>
          </cell>
          <cell r="J112">
            <v>34243</v>
          </cell>
          <cell r="K112">
            <v>0</v>
          </cell>
          <cell r="L112">
            <v>0</v>
          </cell>
          <cell r="M112" t="str">
            <v>1º Lugar</v>
          </cell>
        </row>
        <row r="113">
          <cell r="A113">
            <v>1993</v>
          </cell>
          <cell r="B113" t="str">
            <v>SL</v>
          </cell>
          <cell r="C113" t="str">
            <v>-</v>
          </cell>
          <cell r="D113" t="str">
            <v>-</v>
          </cell>
          <cell r="E113" t="str">
            <v>ROD</v>
          </cell>
          <cell r="F113" t="str">
            <v>DNER</v>
          </cell>
          <cell r="G113" t="str">
            <v>BR-392-Cerro Largo / Porto Xavier - Lote 2</v>
          </cell>
          <cell r="H113">
            <v>7726555</v>
          </cell>
          <cell r="J113">
            <v>34243</v>
          </cell>
          <cell r="K113">
            <v>0</v>
          </cell>
          <cell r="L113">
            <v>0</v>
          </cell>
          <cell r="M113" t="str">
            <v>1º Lugar</v>
          </cell>
        </row>
        <row r="114">
          <cell r="A114">
            <v>1993</v>
          </cell>
          <cell r="B114" t="str">
            <v>SL</v>
          </cell>
          <cell r="C114" t="str">
            <v>-</v>
          </cell>
          <cell r="D114" t="str">
            <v>-</v>
          </cell>
          <cell r="E114" t="str">
            <v>ROD</v>
          </cell>
          <cell r="F114" t="str">
            <v>DER-SC</v>
          </cell>
          <cell r="G114" t="str">
            <v>SC-457-Curitibanos / Rio Correntes</v>
          </cell>
          <cell r="H114">
            <v>6849933</v>
          </cell>
          <cell r="J114">
            <v>34274</v>
          </cell>
          <cell r="K114">
            <v>14</v>
          </cell>
          <cell r="L114" t="str">
            <v>-</v>
          </cell>
          <cell r="M114" t="str">
            <v>14º Lugar - Erco</v>
          </cell>
        </row>
        <row r="115">
          <cell r="A115">
            <v>1993</v>
          </cell>
          <cell r="B115" t="str">
            <v>SL</v>
          </cell>
          <cell r="C115" t="str">
            <v>-</v>
          </cell>
          <cell r="D115" t="str">
            <v>-</v>
          </cell>
          <cell r="E115" t="str">
            <v>ROD</v>
          </cell>
          <cell r="F115" t="str">
            <v>DER-PR</v>
          </cell>
          <cell r="G115" t="str">
            <v>Complexo de Pontes sobre o Rio Paraná/Guaíba</v>
          </cell>
          <cell r="H115">
            <v>16081840</v>
          </cell>
          <cell r="J115">
            <v>34274</v>
          </cell>
          <cell r="K115">
            <v>3</v>
          </cell>
          <cell r="L115" t="str">
            <v>-</v>
          </cell>
          <cell r="M115" t="str">
            <v>3º Lugar</v>
          </cell>
        </row>
        <row r="116">
          <cell r="A116">
            <v>1993</v>
          </cell>
          <cell r="B116" t="str">
            <v>SL</v>
          </cell>
          <cell r="C116" t="str">
            <v>-</v>
          </cell>
          <cell r="D116" t="str">
            <v>-</v>
          </cell>
          <cell r="E116" t="str">
            <v>ROD</v>
          </cell>
          <cell r="F116" t="str">
            <v>DER-SC</v>
          </cell>
          <cell r="G116" t="str">
            <v>SC-457-Rio Correntes / Lebon Régis</v>
          </cell>
          <cell r="H116">
            <v>5482909</v>
          </cell>
          <cell r="J116">
            <v>34274</v>
          </cell>
          <cell r="K116">
            <v>12</v>
          </cell>
          <cell r="L116" t="str">
            <v>-</v>
          </cell>
          <cell r="M116" t="str">
            <v>12º Lugar - Triunfo</v>
          </cell>
        </row>
        <row r="117">
          <cell r="A117">
            <v>1993</v>
          </cell>
          <cell r="B117" t="str">
            <v>SL</v>
          </cell>
          <cell r="C117" t="str">
            <v>-</v>
          </cell>
          <cell r="D117" t="str">
            <v>-</v>
          </cell>
          <cell r="E117" t="str">
            <v>ROD</v>
          </cell>
          <cell r="F117" t="str">
            <v>DER-SC</v>
          </cell>
          <cell r="G117" t="str">
            <v>SC-386-Mondaí / Iporã</v>
          </cell>
          <cell r="H117">
            <v>6303036</v>
          </cell>
          <cell r="J117">
            <v>34274</v>
          </cell>
          <cell r="K117">
            <v>1</v>
          </cell>
          <cell r="L117">
            <v>1</v>
          </cell>
          <cell r="M117" t="str">
            <v>1º Lugar</v>
          </cell>
        </row>
        <row r="118">
          <cell r="A118">
            <v>1993</v>
          </cell>
          <cell r="B118" t="str">
            <v>SL</v>
          </cell>
          <cell r="C118" t="str">
            <v>-</v>
          </cell>
          <cell r="D118" t="str">
            <v>-</v>
          </cell>
          <cell r="E118" t="str">
            <v>ROD</v>
          </cell>
          <cell r="F118" t="str">
            <v>DER-SC</v>
          </cell>
          <cell r="G118" t="str">
            <v>SC-413-Guaramirim / Vila Nova</v>
          </cell>
          <cell r="H118">
            <v>9535491</v>
          </cell>
          <cell r="J118">
            <v>34274</v>
          </cell>
          <cell r="K118">
            <v>4</v>
          </cell>
          <cell r="L118" t="str">
            <v>-</v>
          </cell>
          <cell r="M118" t="str">
            <v>4º Lugar - Engepasa</v>
          </cell>
        </row>
        <row r="119">
          <cell r="A119">
            <v>1993</v>
          </cell>
          <cell r="B119" t="str">
            <v>SL</v>
          </cell>
          <cell r="C119" t="str">
            <v>-</v>
          </cell>
          <cell r="D119" t="str">
            <v>-</v>
          </cell>
          <cell r="E119" t="str">
            <v>ENE</v>
          </cell>
          <cell r="F119" t="str">
            <v>Copel</v>
          </cell>
          <cell r="G119" t="str">
            <v>UH Segredo - Derivação do Rio Jordão</v>
          </cell>
          <cell r="H119">
            <v>36180446</v>
          </cell>
          <cell r="J119">
            <v>34304</v>
          </cell>
          <cell r="K119">
            <v>3</v>
          </cell>
          <cell r="L119" t="str">
            <v>-</v>
          </cell>
          <cell r="M119" t="str">
            <v>3º Lugar - Ivaí</v>
          </cell>
        </row>
        <row r="120">
          <cell r="A120">
            <v>1993</v>
          </cell>
          <cell r="B120" t="str">
            <v>SL</v>
          </cell>
          <cell r="C120" t="str">
            <v>-</v>
          </cell>
          <cell r="D120" t="str">
            <v>-</v>
          </cell>
          <cell r="E120" t="str">
            <v>IND</v>
          </cell>
          <cell r="F120" t="str">
            <v>Brahma</v>
          </cell>
          <cell r="G120" t="str">
            <v>Ampliação do Envasamento da Unidade de Jacareí</v>
          </cell>
          <cell r="H120">
            <v>13486025</v>
          </cell>
          <cell r="J120">
            <v>34335</v>
          </cell>
          <cell r="K120" t="str">
            <v>-</v>
          </cell>
          <cell r="L120" t="str">
            <v>-</v>
          </cell>
          <cell r="M120" t="str">
            <v>Perdemos</v>
          </cell>
        </row>
        <row r="121">
          <cell r="A121">
            <v>1993</v>
          </cell>
          <cell r="B121" t="str">
            <v>SL</v>
          </cell>
          <cell r="C121" t="str">
            <v>-</v>
          </cell>
          <cell r="D121" t="str">
            <v>-</v>
          </cell>
          <cell r="E121" t="str">
            <v>IND</v>
          </cell>
          <cell r="F121" t="str">
            <v>Brahma</v>
          </cell>
          <cell r="G121" t="str">
            <v>Terraplenagem - Fábrica de Agudos</v>
          </cell>
          <cell r="H121">
            <v>530786</v>
          </cell>
          <cell r="J121">
            <v>34366</v>
          </cell>
          <cell r="K121" t="str">
            <v>-</v>
          </cell>
          <cell r="L121" t="str">
            <v>-</v>
          </cell>
          <cell r="M121" t="str">
            <v>Perdemos</v>
          </cell>
        </row>
        <row r="122">
          <cell r="A122">
            <v>1993</v>
          </cell>
          <cell r="B122" t="str">
            <v>SL</v>
          </cell>
          <cell r="C122" t="str">
            <v>-</v>
          </cell>
          <cell r="D122" t="str">
            <v>-</v>
          </cell>
          <cell r="E122" t="str">
            <v>IND</v>
          </cell>
          <cell r="F122" t="str">
            <v>Brahma</v>
          </cell>
          <cell r="G122" t="str">
            <v>Galpão de Envasamento - Fábrica de Agudos</v>
          </cell>
          <cell r="H122">
            <v>5143789</v>
          </cell>
          <cell r="J122">
            <v>34394</v>
          </cell>
          <cell r="K122" t="str">
            <v>-</v>
          </cell>
          <cell r="L122" t="str">
            <v>-</v>
          </cell>
          <cell r="M122" t="str">
            <v>Perdemos</v>
          </cell>
        </row>
        <row r="123">
          <cell r="A123">
            <v>1993</v>
          </cell>
          <cell r="B123" t="str">
            <v>SL</v>
          </cell>
          <cell r="C123" t="str">
            <v>-</v>
          </cell>
          <cell r="D123" t="str">
            <v>-</v>
          </cell>
          <cell r="E123" t="str">
            <v>SAN</v>
          </cell>
          <cell r="F123" t="str">
            <v>PM Maringá</v>
          </cell>
          <cell r="G123" t="str">
            <v>Sistema de Esgoto Sanitário</v>
          </cell>
          <cell r="H123">
            <v>3276800.97</v>
          </cell>
          <cell r="J123">
            <v>34394</v>
          </cell>
          <cell r="K123" t="str">
            <v>-</v>
          </cell>
          <cell r="L123" t="str">
            <v>-</v>
          </cell>
          <cell r="M123" t="str">
            <v>Perdemos</v>
          </cell>
        </row>
        <row r="124">
          <cell r="A124">
            <v>1994</v>
          </cell>
          <cell r="B124" t="str">
            <v>NE</v>
          </cell>
          <cell r="C124" t="str">
            <v>-</v>
          </cell>
          <cell r="D124" t="str">
            <v>-</v>
          </cell>
          <cell r="E124" t="str">
            <v>AER</v>
          </cell>
          <cell r="F124" t="str">
            <v>CISCEA</v>
          </cell>
          <cell r="G124" t="str">
            <v>DPV-DT-Porto Seguro</v>
          </cell>
          <cell r="H124">
            <v>1494731.63</v>
          </cell>
          <cell r="J124">
            <v>34452</v>
          </cell>
          <cell r="K124">
            <v>1</v>
          </cell>
          <cell r="L124">
            <v>1</v>
          </cell>
          <cell r="M124" t="str">
            <v>1º Lugar</v>
          </cell>
        </row>
        <row r="125">
          <cell r="A125">
            <v>1994</v>
          </cell>
          <cell r="B125" t="str">
            <v>NE</v>
          </cell>
          <cell r="C125" t="str">
            <v>-</v>
          </cell>
          <cell r="D125" t="str">
            <v>-</v>
          </cell>
          <cell r="E125" t="str">
            <v>ROD</v>
          </cell>
          <cell r="F125" t="str">
            <v>DER-BA</v>
          </cell>
          <cell r="G125" t="str">
            <v>Corredores da BA - Lote 6</v>
          </cell>
          <cell r="H125">
            <v>2588798.21</v>
          </cell>
          <cell r="J125">
            <v>34455</v>
          </cell>
          <cell r="K125">
            <v>1</v>
          </cell>
          <cell r="L125">
            <v>1</v>
          </cell>
          <cell r="M125" t="str">
            <v>1º Lugar</v>
          </cell>
        </row>
        <row r="126">
          <cell r="A126">
            <v>1994</v>
          </cell>
          <cell r="B126" t="str">
            <v>NE</v>
          </cell>
          <cell r="C126" t="str">
            <v>-</v>
          </cell>
          <cell r="D126" t="str">
            <v>-</v>
          </cell>
          <cell r="E126" t="str">
            <v>ROD</v>
          </cell>
          <cell r="F126" t="str">
            <v>DER-BA</v>
          </cell>
          <cell r="G126" t="str">
            <v>Corredores da BA - Lote 5</v>
          </cell>
          <cell r="H126">
            <v>1730386.86</v>
          </cell>
          <cell r="J126">
            <v>34455</v>
          </cell>
          <cell r="K126">
            <v>1</v>
          </cell>
          <cell r="L126">
            <v>1</v>
          </cell>
          <cell r="M126" t="str">
            <v>1º Lugar</v>
          </cell>
        </row>
        <row r="127">
          <cell r="A127">
            <v>1994</v>
          </cell>
          <cell r="B127" t="str">
            <v>NE</v>
          </cell>
          <cell r="C127" t="str">
            <v>-</v>
          </cell>
          <cell r="D127" t="str">
            <v>-</v>
          </cell>
          <cell r="E127" t="str">
            <v>ROD</v>
          </cell>
          <cell r="F127" t="str">
            <v>DER-BA</v>
          </cell>
          <cell r="G127" t="str">
            <v>Corredores da BA - Lote 7</v>
          </cell>
          <cell r="H127">
            <v>1889106.33</v>
          </cell>
          <cell r="J127">
            <v>34455</v>
          </cell>
          <cell r="K127">
            <v>1</v>
          </cell>
          <cell r="L127">
            <v>1</v>
          </cell>
          <cell r="M127" t="str">
            <v>1º Lugar</v>
          </cell>
        </row>
        <row r="128">
          <cell r="A128">
            <v>1994</v>
          </cell>
          <cell r="B128" t="str">
            <v>NE</v>
          </cell>
          <cell r="C128" t="str">
            <v>-</v>
          </cell>
          <cell r="D128" t="str">
            <v>-</v>
          </cell>
          <cell r="E128" t="str">
            <v>ROD</v>
          </cell>
          <cell r="F128" t="str">
            <v>DER-BA</v>
          </cell>
          <cell r="G128" t="str">
            <v>Corredores da BA - Lote 3</v>
          </cell>
          <cell r="H128">
            <v>2093662.98</v>
          </cell>
          <cell r="J128">
            <v>34455</v>
          </cell>
          <cell r="K128">
            <v>1</v>
          </cell>
          <cell r="L128">
            <v>1</v>
          </cell>
          <cell r="M128" t="str">
            <v>1º Lugar</v>
          </cell>
        </row>
        <row r="129">
          <cell r="A129">
            <v>1994</v>
          </cell>
          <cell r="B129" t="str">
            <v>NE</v>
          </cell>
          <cell r="C129" t="str">
            <v>-</v>
          </cell>
          <cell r="D129" t="str">
            <v>-</v>
          </cell>
          <cell r="E129" t="str">
            <v>ROD</v>
          </cell>
          <cell r="F129" t="str">
            <v>DER-BA</v>
          </cell>
          <cell r="G129" t="str">
            <v>Corredores da BA - Lote 4</v>
          </cell>
          <cell r="H129">
            <v>2354972.17</v>
          </cell>
          <cell r="J129">
            <v>34455</v>
          </cell>
          <cell r="K129">
            <v>1</v>
          </cell>
          <cell r="L129">
            <v>1</v>
          </cell>
          <cell r="M129" t="str">
            <v>1º Lugar</v>
          </cell>
        </row>
        <row r="130">
          <cell r="A130">
            <v>1994</v>
          </cell>
          <cell r="B130" t="str">
            <v>NE</v>
          </cell>
          <cell r="C130" t="str">
            <v>-</v>
          </cell>
          <cell r="D130" t="str">
            <v>-</v>
          </cell>
          <cell r="E130" t="str">
            <v>ROD</v>
          </cell>
          <cell r="F130" t="str">
            <v>DER-BA</v>
          </cell>
          <cell r="G130" t="str">
            <v>Corredores da BA - Lote 8</v>
          </cell>
          <cell r="H130">
            <v>1875256.27</v>
          </cell>
          <cell r="J130">
            <v>34455</v>
          </cell>
          <cell r="K130">
            <v>0</v>
          </cell>
          <cell r="L130">
            <v>0</v>
          </cell>
          <cell r="M130" t="str">
            <v>Perdemos</v>
          </cell>
        </row>
        <row r="131">
          <cell r="A131">
            <v>1994</v>
          </cell>
          <cell r="B131" t="str">
            <v>NE</v>
          </cell>
          <cell r="C131" t="str">
            <v>-</v>
          </cell>
          <cell r="D131" t="str">
            <v>-</v>
          </cell>
          <cell r="E131" t="str">
            <v>ROD</v>
          </cell>
          <cell r="F131" t="str">
            <v>DER-BA</v>
          </cell>
          <cell r="G131" t="str">
            <v>Corredores da BA - Lote 9</v>
          </cell>
          <cell r="H131">
            <v>2422257.75</v>
          </cell>
          <cell r="J131">
            <v>34455</v>
          </cell>
          <cell r="K131">
            <v>0</v>
          </cell>
          <cell r="L131">
            <v>0</v>
          </cell>
          <cell r="M131" t="str">
            <v>Perdemos</v>
          </cell>
        </row>
        <row r="132">
          <cell r="A132">
            <v>1994</v>
          </cell>
          <cell r="B132" t="str">
            <v>NE</v>
          </cell>
          <cell r="C132" t="str">
            <v>-</v>
          </cell>
          <cell r="D132" t="str">
            <v>-</v>
          </cell>
          <cell r="E132" t="str">
            <v>ROD</v>
          </cell>
          <cell r="F132" t="str">
            <v>DER-BA</v>
          </cell>
          <cell r="G132" t="str">
            <v>Corredores da BA - Lote 1</v>
          </cell>
          <cell r="H132">
            <v>2638847.67</v>
          </cell>
          <cell r="J132">
            <v>34455</v>
          </cell>
          <cell r="K132">
            <v>1</v>
          </cell>
          <cell r="L132">
            <v>1</v>
          </cell>
          <cell r="M132" t="str">
            <v>1º Lugar</v>
          </cell>
        </row>
        <row r="133">
          <cell r="A133">
            <v>1994</v>
          </cell>
          <cell r="B133" t="str">
            <v>NE</v>
          </cell>
          <cell r="C133" t="str">
            <v>-</v>
          </cell>
          <cell r="D133" t="str">
            <v>-</v>
          </cell>
          <cell r="E133" t="str">
            <v>ROD</v>
          </cell>
          <cell r="F133" t="str">
            <v>DER-BA</v>
          </cell>
          <cell r="G133" t="str">
            <v>Corredores da BA - Lote 10</v>
          </cell>
          <cell r="H133">
            <v>3329989.44</v>
          </cell>
          <cell r="J133">
            <v>34455</v>
          </cell>
          <cell r="K133">
            <v>2</v>
          </cell>
          <cell r="L133">
            <v>0</v>
          </cell>
          <cell r="M133" t="str">
            <v>2º Lugar</v>
          </cell>
        </row>
        <row r="134">
          <cell r="A134">
            <v>1994</v>
          </cell>
          <cell r="B134" t="str">
            <v>NE</v>
          </cell>
          <cell r="C134" t="str">
            <v>-</v>
          </cell>
          <cell r="D134" t="str">
            <v>-</v>
          </cell>
          <cell r="E134" t="str">
            <v>ROD</v>
          </cell>
          <cell r="F134" t="str">
            <v>DER-BA</v>
          </cell>
          <cell r="G134" t="str">
            <v>Corredores da BA - Lote 2</v>
          </cell>
          <cell r="H134">
            <v>3447574.73</v>
          </cell>
          <cell r="J134">
            <v>34455</v>
          </cell>
          <cell r="K134">
            <v>1</v>
          </cell>
          <cell r="L134">
            <v>1</v>
          </cell>
          <cell r="M134" t="str">
            <v>1º Lugar</v>
          </cell>
        </row>
        <row r="135">
          <cell r="A135">
            <v>1994</v>
          </cell>
          <cell r="B135" t="str">
            <v>NE</v>
          </cell>
          <cell r="C135" t="str">
            <v>-</v>
          </cell>
          <cell r="D135" t="str">
            <v>-</v>
          </cell>
          <cell r="E135" t="str">
            <v>AER</v>
          </cell>
          <cell r="F135" t="str">
            <v>Infraero</v>
          </cell>
          <cell r="G135" t="str">
            <v>Aeroporto de Campo Grande</v>
          </cell>
          <cell r="H135">
            <v>1030164.18</v>
          </cell>
          <cell r="J135">
            <v>34458</v>
          </cell>
          <cell r="K135">
            <v>6</v>
          </cell>
          <cell r="L135">
            <v>0</v>
          </cell>
          <cell r="M135" t="str">
            <v>6º Lugar</v>
          </cell>
        </row>
        <row r="136">
          <cell r="A136">
            <v>1994</v>
          </cell>
          <cell r="B136" t="str">
            <v>NE</v>
          </cell>
          <cell r="C136" t="str">
            <v>-</v>
          </cell>
          <cell r="D136" t="str">
            <v>-</v>
          </cell>
          <cell r="E136" t="str">
            <v>AER</v>
          </cell>
          <cell r="F136" t="str">
            <v>GICLA</v>
          </cell>
          <cell r="G136" t="str">
            <v>Conclusão do Prédio de Carga Útil</v>
          </cell>
          <cell r="H136">
            <v>394270.36</v>
          </cell>
          <cell r="J136">
            <v>34464</v>
          </cell>
          <cell r="K136">
            <v>1</v>
          </cell>
          <cell r="L136">
            <v>1</v>
          </cell>
          <cell r="M136" t="str">
            <v>1º Lugar</v>
          </cell>
        </row>
        <row r="137">
          <cell r="A137">
            <v>1994</v>
          </cell>
          <cell r="B137" t="str">
            <v>NE</v>
          </cell>
          <cell r="C137" t="str">
            <v>-</v>
          </cell>
          <cell r="D137" t="str">
            <v>-</v>
          </cell>
          <cell r="E137" t="str">
            <v>AER</v>
          </cell>
          <cell r="F137" t="str">
            <v>GICLA</v>
          </cell>
          <cell r="G137" t="str">
            <v>Infra-estrutura do Prédio de Carga Útil</v>
          </cell>
          <cell r="H137">
            <v>114795.52</v>
          </cell>
          <cell r="J137">
            <v>34464</v>
          </cell>
          <cell r="K137">
            <v>1</v>
          </cell>
          <cell r="L137">
            <v>1</v>
          </cell>
          <cell r="M137" t="str">
            <v>1º Lugar</v>
          </cell>
        </row>
        <row r="138">
          <cell r="A138">
            <v>1994</v>
          </cell>
          <cell r="B138" t="str">
            <v>NE</v>
          </cell>
          <cell r="C138" t="str">
            <v>-</v>
          </cell>
          <cell r="D138" t="str">
            <v>-</v>
          </cell>
          <cell r="E138" t="str">
            <v>AER</v>
          </cell>
          <cell r="F138" t="str">
            <v>GICLA</v>
          </cell>
          <cell r="G138" t="str">
            <v>Construção de Bases para NASA</v>
          </cell>
          <cell r="H138">
            <v>114870.93</v>
          </cell>
          <cell r="J138">
            <v>34484</v>
          </cell>
          <cell r="K138">
            <v>1</v>
          </cell>
          <cell r="L138">
            <v>1</v>
          </cell>
          <cell r="M138" t="str">
            <v>1º Lugar</v>
          </cell>
        </row>
        <row r="139">
          <cell r="A139">
            <v>1994</v>
          </cell>
          <cell r="B139" t="str">
            <v>NE</v>
          </cell>
          <cell r="C139" t="str">
            <v>-</v>
          </cell>
          <cell r="D139" t="str">
            <v>-</v>
          </cell>
          <cell r="E139" t="str">
            <v>SAN</v>
          </cell>
          <cell r="F139" t="str">
            <v>CAESB</v>
          </cell>
          <cell r="G139" t="str">
            <v>ETE-Samambaia</v>
          </cell>
          <cell r="H139">
            <v>5241006.68</v>
          </cell>
          <cell r="J139">
            <v>34485</v>
          </cell>
          <cell r="K139">
            <v>5</v>
          </cell>
          <cell r="L139">
            <v>0</v>
          </cell>
          <cell r="M139" t="str">
            <v>5º Lugar</v>
          </cell>
        </row>
        <row r="140">
          <cell r="A140">
            <v>1994</v>
          </cell>
          <cell r="B140" t="str">
            <v>NE</v>
          </cell>
          <cell r="C140" t="str">
            <v>-</v>
          </cell>
          <cell r="D140" t="str">
            <v>-</v>
          </cell>
          <cell r="E140" t="str">
            <v>ENE</v>
          </cell>
          <cell r="F140" t="str">
            <v>Petrobrás</v>
          </cell>
          <cell r="G140" t="str">
            <v>Bases de Tanques em Brasília</v>
          </cell>
          <cell r="H140">
            <v>2641448.2200000002</v>
          </cell>
          <cell r="J140">
            <v>34496</v>
          </cell>
          <cell r="K140">
            <v>2</v>
          </cell>
          <cell r="L140">
            <v>0</v>
          </cell>
          <cell r="M140" t="str">
            <v>2º Lugar</v>
          </cell>
        </row>
        <row r="141">
          <cell r="A141">
            <v>1994</v>
          </cell>
          <cell r="B141" t="str">
            <v>NE</v>
          </cell>
          <cell r="C141" t="str">
            <v>-</v>
          </cell>
          <cell r="D141" t="str">
            <v>-</v>
          </cell>
          <cell r="E141" t="str">
            <v>ENE</v>
          </cell>
          <cell r="F141" t="str">
            <v>Petrobrás</v>
          </cell>
          <cell r="G141" t="str">
            <v>Petrobrás U-75 e 76 - Mataripe</v>
          </cell>
          <cell r="H141">
            <v>3784832.4</v>
          </cell>
          <cell r="J141">
            <v>34506</v>
          </cell>
          <cell r="K141" t="str">
            <v>-</v>
          </cell>
          <cell r="L141">
            <v>0</v>
          </cell>
          <cell r="M141" t="str">
            <v>Cancelada</v>
          </cell>
        </row>
        <row r="142">
          <cell r="A142">
            <v>1994</v>
          </cell>
          <cell r="B142" t="str">
            <v>NE</v>
          </cell>
          <cell r="C142" t="str">
            <v>-</v>
          </cell>
          <cell r="D142" t="str">
            <v>-</v>
          </cell>
          <cell r="E142" t="str">
            <v>AER</v>
          </cell>
          <cell r="F142" t="str">
            <v>CTA</v>
          </cell>
          <cell r="G142" t="str">
            <v>Plataforma de Lançamento do VLS-Alcântara</v>
          </cell>
          <cell r="H142">
            <v>1885484.13</v>
          </cell>
          <cell r="J142">
            <v>34541</v>
          </cell>
          <cell r="K142">
            <v>1</v>
          </cell>
          <cell r="L142">
            <v>1</v>
          </cell>
          <cell r="M142" t="str">
            <v>1º Lugar</v>
          </cell>
        </row>
        <row r="143">
          <cell r="A143">
            <v>1994</v>
          </cell>
          <cell r="B143" t="str">
            <v>NE</v>
          </cell>
          <cell r="C143" t="str">
            <v>-</v>
          </cell>
          <cell r="D143" t="str">
            <v>-</v>
          </cell>
          <cell r="E143" t="str">
            <v>ENE</v>
          </cell>
          <cell r="F143" t="str">
            <v>Petrobrás</v>
          </cell>
          <cell r="G143" t="str">
            <v>Petrobrás U-73 - Mataripe</v>
          </cell>
          <cell r="H143">
            <v>13327354.640000001</v>
          </cell>
          <cell r="J143">
            <v>34600</v>
          </cell>
          <cell r="K143">
            <v>7</v>
          </cell>
          <cell r="L143">
            <v>0</v>
          </cell>
          <cell r="M143" t="str">
            <v>7º Lugar</v>
          </cell>
        </row>
        <row r="144">
          <cell r="A144">
            <v>1994</v>
          </cell>
          <cell r="B144" t="str">
            <v>NE</v>
          </cell>
          <cell r="C144" t="str">
            <v>-</v>
          </cell>
          <cell r="D144" t="str">
            <v>-</v>
          </cell>
          <cell r="E144" t="str">
            <v>ENE</v>
          </cell>
          <cell r="F144" t="str">
            <v>Petrobrás</v>
          </cell>
          <cell r="G144" t="str">
            <v>Petrobrás U-75 e 76 - Mataripe</v>
          </cell>
          <cell r="H144">
            <v>7434889.7999999998</v>
          </cell>
          <cell r="J144">
            <v>34621</v>
          </cell>
          <cell r="K144">
            <v>12</v>
          </cell>
          <cell r="L144">
            <v>0</v>
          </cell>
          <cell r="M144" t="str">
            <v>12º Lugar</v>
          </cell>
        </row>
        <row r="145">
          <cell r="A145">
            <v>1994</v>
          </cell>
          <cell r="B145" t="str">
            <v>NE</v>
          </cell>
          <cell r="C145" t="str">
            <v>-</v>
          </cell>
          <cell r="D145" t="str">
            <v>-</v>
          </cell>
          <cell r="E145" t="str">
            <v>AER</v>
          </cell>
          <cell r="F145" t="str">
            <v>Infraero</v>
          </cell>
          <cell r="G145" t="str">
            <v>Aeroporto de São Luís</v>
          </cell>
          <cell r="H145">
            <v>5709689.75</v>
          </cell>
          <cell r="J145">
            <v>34649</v>
          </cell>
          <cell r="K145">
            <v>18</v>
          </cell>
          <cell r="L145">
            <v>0</v>
          </cell>
          <cell r="M145" t="str">
            <v>18º Lugar</v>
          </cell>
        </row>
        <row r="146">
          <cell r="A146">
            <v>1994</v>
          </cell>
          <cell r="B146" t="str">
            <v>NE</v>
          </cell>
          <cell r="C146" t="str">
            <v>-</v>
          </cell>
          <cell r="D146" t="str">
            <v>-</v>
          </cell>
          <cell r="E146" t="str">
            <v>AER</v>
          </cell>
          <cell r="F146" t="str">
            <v>GICLA</v>
          </cell>
          <cell r="G146" t="str">
            <v>Serviços de Capa Selante</v>
          </cell>
          <cell r="H146">
            <v>4861.22</v>
          </cell>
          <cell r="J146">
            <v>34669</v>
          </cell>
          <cell r="K146">
            <v>1</v>
          </cell>
          <cell r="L146">
            <v>1</v>
          </cell>
          <cell r="M146" t="str">
            <v>1º Lugar</v>
          </cell>
        </row>
        <row r="147">
          <cell r="A147">
            <v>1994</v>
          </cell>
          <cell r="B147" t="str">
            <v>NE</v>
          </cell>
          <cell r="C147" t="str">
            <v>-</v>
          </cell>
          <cell r="D147" t="str">
            <v>-</v>
          </cell>
          <cell r="E147" t="str">
            <v>SAN</v>
          </cell>
          <cell r="F147" t="str">
            <v>CAERN</v>
          </cell>
          <cell r="G147" t="str">
            <v>Açude de Umari</v>
          </cell>
          <cell r="H147">
            <v>19901465.239999998</v>
          </cell>
          <cell r="J147">
            <v>34691</v>
          </cell>
          <cell r="K147">
            <v>7</v>
          </cell>
          <cell r="L147">
            <v>0</v>
          </cell>
          <cell r="M147" t="str">
            <v>7º Lugar</v>
          </cell>
        </row>
        <row r="148">
          <cell r="A148">
            <v>1994</v>
          </cell>
          <cell r="B148" t="str">
            <v>NE</v>
          </cell>
          <cell r="C148" t="str">
            <v>-</v>
          </cell>
          <cell r="D148" t="str">
            <v>-</v>
          </cell>
          <cell r="E148" t="str">
            <v>IND</v>
          </cell>
          <cell r="F148" t="str">
            <v>Tibrás</v>
          </cell>
          <cell r="G148" t="str">
            <v>Serviços Diversos deObras Civis</v>
          </cell>
          <cell r="H148">
            <v>797823.99</v>
          </cell>
          <cell r="J148">
            <v>34778</v>
          </cell>
          <cell r="K148" t="str">
            <v>-</v>
          </cell>
          <cell r="L148">
            <v>0</v>
          </cell>
          <cell r="M148" t="str">
            <v>Perdemos</v>
          </cell>
        </row>
        <row r="149">
          <cell r="A149">
            <v>1994</v>
          </cell>
          <cell r="B149" t="str">
            <v>SE</v>
          </cell>
          <cell r="C149" t="str">
            <v>-</v>
          </cell>
          <cell r="D149" t="str">
            <v>-</v>
          </cell>
          <cell r="E149" t="str">
            <v>IND</v>
          </cell>
          <cell r="F149" t="str">
            <v>Cenibra</v>
          </cell>
          <cell r="G149" t="str">
            <v>Montagem Eletro-mecânica em Belo Oriente</v>
          </cell>
          <cell r="H149">
            <v>10977955.789999999</v>
          </cell>
          <cell r="J149">
            <v>34435</v>
          </cell>
          <cell r="K149" t="str">
            <v>-</v>
          </cell>
          <cell r="L149">
            <v>0</v>
          </cell>
          <cell r="M149" t="str">
            <v>Perdemos</v>
          </cell>
        </row>
        <row r="150">
          <cell r="A150">
            <v>1994</v>
          </cell>
          <cell r="B150" t="str">
            <v>SE</v>
          </cell>
          <cell r="C150" t="str">
            <v>-</v>
          </cell>
          <cell r="D150" t="str">
            <v>-</v>
          </cell>
          <cell r="E150" t="str">
            <v>ENE</v>
          </cell>
          <cell r="F150" t="str">
            <v>CFL</v>
          </cell>
          <cell r="G150" t="str">
            <v>Complementação UHD Neblina III</v>
          </cell>
          <cell r="H150">
            <v>1362186.45</v>
          </cell>
          <cell r="J150">
            <v>34464</v>
          </cell>
          <cell r="K150" t="str">
            <v>-</v>
          </cell>
          <cell r="L150">
            <v>0</v>
          </cell>
          <cell r="M150" t="str">
            <v>1º Lugar - EMPA / Montec</v>
          </cell>
        </row>
        <row r="151">
          <cell r="A151">
            <v>1994</v>
          </cell>
          <cell r="B151" t="str">
            <v>SE</v>
          </cell>
          <cell r="C151" t="str">
            <v>-</v>
          </cell>
          <cell r="D151" t="str">
            <v>-</v>
          </cell>
          <cell r="E151" t="str">
            <v>ENE</v>
          </cell>
          <cell r="F151" t="str">
            <v>CFL</v>
          </cell>
          <cell r="G151" t="str">
            <v>Otimização UHD Cel Domiciano - Muriaé</v>
          </cell>
          <cell r="H151">
            <v>1783696.73</v>
          </cell>
          <cell r="J151">
            <v>34464</v>
          </cell>
          <cell r="K151" t="str">
            <v>-</v>
          </cell>
          <cell r="L151">
            <v>0</v>
          </cell>
          <cell r="M151" t="str">
            <v>1º Lugar - EMPA / Montec</v>
          </cell>
        </row>
        <row r="152">
          <cell r="A152">
            <v>1994</v>
          </cell>
          <cell r="B152" t="str">
            <v>SE</v>
          </cell>
          <cell r="C152" t="str">
            <v>-</v>
          </cell>
          <cell r="D152" t="str">
            <v>-</v>
          </cell>
          <cell r="E152" t="str">
            <v>IND</v>
          </cell>
          <cell r="F152" t="str">
            <v>Souza Cruz</v>
          </cell>
          <cell r="G152" t="str">
            <v>Manutenção Predial em Uberlândia</v>
          </cell>
          <cell r="H152">
            <v>50642</v>
          </cell>
          <cell r="J152">
            <v>34470</v>
          </cell>
          <cell r="K152" t="str">
            <v>-</v>
          </cell>
          <cell r="L152">
            <v>0</v>
          </cell>
          <cell r="M152" t="str">
            <v>Perdemos - Valor Mensal</v>
          </cell>
        </row>
        <row r="153">
          <cell r="A153">
            <v>1994</v>
          </cell>
          <cell r="B153" t="str">
            <v>SE</v>
          </cell>
          <cell r="C153" t="str">
            <v>-</v>
          </cell>
          <cell r="D153" t="str">
            <v>-</v>
          </cell>
          <cell r="E153" t="str">
            <v>URB</v>
          </cell>
          <cell r="F153" t="str">
            <v>PM Serra</v>
          </cell>
          <cell r="G153" t="str">
            <v>Drenagem e Pavimentação de Vias Municipais</v>
          </cell>
          <cell r="H153">
            <v>4051168.54</v>
          </cell>
          <cell r="J153">
            <v>34477</v>
          </cell>
          <cell r="K153" t="str">
            <v>-</v>
          </cell>
          <cell r="L153">
            <v>0</v>
          </cell>
          <cell r="M153" t="str">
            <v>Não entregue</v>
          </cell>
        </row>
        <row r="154">
          <cell r="A154">
            <v>1994</v>
          </cell>
          <cell r="B154" t="str">
            <v>SE</v>
          </cell>
          <cell r="C154" t="str">
            <v>-</v>
          </cell>
          <cell r="D154" t="str">
            <v>-</v>
          </cell>
          <cell r="E154" t="str">
            <v>MIN</v>
          </cell>
          <cell r="F154" t="str">
            <v>CVRD</v>
          </cell>
          <cell r="G154" t="str">
            <v>Minério de Ferro de S.G. do Rio Abaixo</v>
          </cell>
          <cell r="H154">
            <v>42647934</v>
          </cell>
          <cell r="J154">
            <v>34493</v>
          </cell>
          <cell r="K154">
            <v>18</v>
          </cell>
          <cell r="L154">
            <v>0</v>
          </cell>
          <cell r="M154" t="str">
            <v>18º Lugar-Road</v>
          </cell>
        </row>
        <row r="155">
          <cell r="A155">
            <v>1994</v>
          </cell>
          <cell r="B155" t="str">
            <v>SE</v>
          </cell>
          <cell r="C155" t="str">
            <v>-</v>
          </cell>
          <cell r="D155" t="str">
            <v>-</v>
          </cell>
          <cell r="E155" t="str">
            <v>ENE</v>
          </cell>
          <cell r="F155" t="str">
            <v>Petrobrás</v>
          </cell>
          <cell r="G155" t="str">
            <v xml:space="preserve">GASDUC III-Gasoduto </v>
          </cell>
          <cell r="H155">
            <v>4829609.72</v>
          </cell>
          <cell r="J155">
            <v>34496</v>
          </cell>
          <cell r="K155">
            <v>3</v>
          </cell>
          <cell r="L155">
            <v>0</v>
          </cell>
          <cell r="M155" t="str">
            <v>3º Lugar - Mendes Júnior</v>
          </cell>
        </row>
        <row r="156">
          <cell r="A156">
            <v>1994</v>
          </cell>
          <cell r="B156" t="str">
            <v>SE</v>
          </cell>
          <cell r="C156" t="str">
            <v>-</v>
          </cell>
          <cell r="D156" t="str">
            <v>-</v>
          </cell>
          <cell r="E156" t="str">
            <v>DIV</v>
          </cell>
          <cell r="F156" t="str">
            <v>Telemig</v>
          </cell>
          <cell r="G156" t="str">
            <v>Centro de Treinamento de Juiz de Fora</v>
          </cell>
          <cell r="H156">
            <v>2872163</v>
          </cell>
          <cell r="J156">
            <v>34498</v>
          </cell>
          <cell r="K156">
            <v>14</v>
          </cell>
          <cell r="L156">
            <v>0</v>
          </cell>
          <cell r="M156" t="str">
            <v>14º Lugar-EMEC</v>
          </cell>
        </row>
        <row r="157">
          <cell r="A157">
            <v>1994</v>
          </cell>
          <cell r="B157" t="str">
            <v>SE</v>
          </cell>
          <cell r="C157" t="str">
            <v>-</v>
          </cell>
          <cell r="D157" t="str">
            <v>-</v>
          </cell>
          <cell r="E157" t="str">
            <v>URB</v>
          </cell>
          <cell r="F157" t="str">
            <v>PM Juiz de Fora</v>
          </cell>
          <cell r="G157" t="str">
            <v>Obras Viárias da Avenida Independência</v>
          </cell>
          <cell r="H157">
            <v>1756230.49</v>
          </cell>
          <cell r="J157">
            <v>34499</v>
          </cell>
          <cell r="K157" t="str">
            <v>-</v>
          </cell>
          <cell r="L157">
            <v>0</v>
          </cell>
          <cell r="M157" t="str">
            <v>Não entregue</v>
          </cell>
        </row>
        <row r="158">
          <cell r="A158">
            <v>1994</v>
          </cell>
          <cell r="B158" t="str">
            <v>SE</v>
          </cell>
          <cell r="C158" t="str">
            <v>-</v>
          </cell>
          <cell r="D158" t="str">
            <v>-</v>
          </cell>
          <cell r="E158" t="str">
            <v>ROD</v>
          </cell>
          <cell r="F158" t="str">
            <v>PM Juiz de Fora</v>
          </cell>
          <cell r="G158" t="str">
            <v>Acesso Norte-Trevo do Rotary</v>
          </cell>
          <cell r="H158">
            <v>5084176.03</v>
          </cell>
          <cell r="J158">
            <v>34506</v>
          </cell>
          <cell r="K158">
            <v>9</v>
          </cell>
          <cell r="L158">
            <v>0</v>
          </cell>
          <cell r="M158" t="str">
            <v>9º Lugar-U.E.M.</v>
          </cell>
        </row>
        <row r="159">
          <cell r="A159">
            <v>1994</v>
          </cell>
          <cell r="B159" t="str">
            <v>SE</v>
          </cell>
          <cell r="C159" t="str">
            <v>-</v>
          </cell>
          <cell r="D159" t="str">
            <v>-</v>
          </cell>
          <cell r="E159" t="str">
            <v>ROD</v>
          </cell>
          <cell r="F159" t="str">
            <v>GET</v>
          </cell>
          <cell r="G159" t="str">
            <v>TO-020-Palmas / Aparecida do Rio Negro</v>
          </cell>
          <cell r="H159">
            <v>9595388.5600000005</v>
          </cell>
          <cell r="J159">
            <v>34515</v>
          </cell>
          <cell r="K159">
            <v>1</v>
          </cell>
          <cell r="L159">
            <v>1</v>
          </cell>
          <cell r="M159" t="str">
            <v>1º Lugar</v>
          </cell>
        </row>
        <row r="160">
          <cell r="A160">
            <v>1994</v>
          </cell>
          <cell r="B160" t="str">
            <v>SE</v>
          </cell>
          <cell r="C160" t="str">
            <v>-</v>
          </cell>
          <cell r="D160" t="str">
            <v>-</v>
          </cell>
          <cell r="E160" t="str">
            <v>SAN</v>
          </cell>
          <cell r="F160" t="str">
            <v>Cesan</v>
          </cell>
          <cell r="G160" t="str">
            <v>Sistema de Esgotamento da Bacia B-4</v>
          </cell>
          <cell r="H160">
            <v>5220631</v>
          </cell>
          <cell r="J160">
            <v>34521</v>
          </cell>
          <cell r="K160">
            <v>16</v>
          </cell>
          <cell r="L160">
            <v>0</v>
          </cell>
          <cell r="M160" t="str">
            <v>16º Lugar-Carioca Engª</v>
          </cell>
        </row>
        <row r="161">
          <cell r="A161">
            <v>1994</v>
          </cell>
          <cell r="B161" t="str">
            <v>SE</v>
          </cell>
          <cell r="C161" t="str">
            <v>-</v>
          </cell>
          <cell r="D161" t="str">
            <v>-</v>
          </cell>
          <cell r="E161" t="str">
            <v>SAN</v>
          </cell>
          <cell r="F161" t="str">
            <v>Cesan</v>
          </cell>
          <cell r="G161" t="str">
            <v>Sistema de Esgotamento da Bacia B-13</v>
          </cell>
          <cell r="H161">
            <v>11208864.35</v>
          </cell>
          <cell r="J161">
            <v>34522</v>
          </cell>
          <cell r="K161">
            <v>16</v>
          </cell>
          <cell r="L161">
            <v>0</v>
          </cell>
          <cell r="M161" t="str">
            <v>16º Lugar-Carioca Engª</v>
          </cell>
        </row>
        <row r="162">
          <cell r="A162">
            <v>1994</v>
          </cell>
          <cell r="B162" t="str">
            <v>SE</v>
          </cell>
          <cell r="C162" t="str">
            <v>-</v>
          </cell>
          <cell r="D162" t="str">
            <v>-</v>
          </cell>
          <cell r="E162" t="str">
            <v>SAN</v>
          </cell>
          <cell r="F162" t="str">
            <v>Cesan</v>
          </cell>
          <cell r="G162" t="str">
            <v>Sistema de Esgoto da Praia do Morro</v>
          </cell>
          <cell r="H162">
            <v>4351704.62</v>
          </cell>
          <cell r="J162">
            <v>34523</v>
          </cell>
          <cell r="K162">
            <v>13</v>
          </cell>
          <cell r="L162">
            <v>0</v>
          </cell>
          <cell r="M162" t="str">
            <v>13º Lugar-Carioca Engª</v>
          </cell>
        </row>
        <row r="163">
          <cell r="A163">
            <v>1994</v>
          </cell>
          <cell r="B163" t="str">
            <v>SE</v>
          </cell>
          <cell r="C163" t="str">
            <v>-</v>
          </cell>
          <cell r="D163" t="str">
            <v>-</v>
          </cell>
          <cell r="E163" t="str">
            <v>HAB</v>
          </cell>
          <cell r="F163" t="str">
            <v>PM Palmas</v>
          </cell>
          <cell r="G163" t="str">
            <v>Casa em Palmas</v>
          </cell>
          <cell r="H163">
            <v>6846527.4199999999</v>
          </cell>
          <cell r="J163">
            <v>34561</v>
          </cell>
          <cell r="K163" t="str">
            <v>-</v>
          </cell>
          <cell r="L163">
            <v>0</v>
          </cell>
          <cell r="M163" t="str">
            <v>Perdemos</v>
          </cell>
        </row>
        <row r="164">
          <cell r="A164">
            <v>1994</v>
          </cell>
          <cell r="B164" t="str">
            <v>SE</v>
          </cell>
          <cell r="C164" t="str">
            <v>-</v>
          </cell>
          <cell r="D164" t="str">
            <v>-</v>
          </cell>
          <cell r="E164" t="str">
            <v>HAB</v>
          </cell>
          <cell r="F164" t="str">
            <v>Conterra</v>
          </cell>
          <cell r="G164" t="str">
            <v>Protech-316 Casas Populares em Contagem</v>
          </cell>
          <cell r="H164">
            <v>2124862.2000000002</v>
          </cell>
          <cell r="J164">
            <v>34562</v>
          </cell>
          <cell r="K164">
            <v>3</v>
          </cell>
          <cell r="L164">
            <v>0</v>
          </cell>
          <cell r="M164" t="str">
            <v>3º Lugar-Coneme</v>
          </cell>
        </row>
        <row r="165">
          <cell r="A165">
            <v>1994</v>
          </cell>
          <cell r="B165" t="str">
            <v>SE</v>
          </cell>
          <cell r="C165" t="str">
            <v>-</v>
          </cell>
          <cell r="D165" t="str">
            <v>-</v>
          </cell>
          <cell r="E165" t="str">
            <v>JUST</v>
          </cell>
          <cell r="F165" t="str">
            <v>Tr. Alçada MG</v>
          </cell>
          <cell r="G165" t="str">
            <v>Construção de Prédio de 19 andares</v>
          </cell>
          <cell r="H165">
            <v>3113036.88</v>
          </cell>
          <cell r="J165">
            <v>34569</v>
          </cell>
          <cell r="K165">
            <v>5</v>
          </cell>
          <cell r="L165">
            <v>0</v>
          </cell>
          <cell r="M165" t="str">
            <v>5º Lugar-Collen</v>
          </cell>
        </row>
        <row r="166">
          <cell r="A166">
            <v>1994</v>
          </cell>
          <cell r="B166" t="str">
            <v>SE</v>
          </cell>
          <cell r="C166" t="str">
            <v>-</v>
          </cell>
          <cell r="D166" t="str">
            <v>-</v>
          </cell>
          <cell r="E166" t="str">
            <v>ROD</v>
          </cell>
          <cell r="F166" t="str">
            <v>GET</v>
          </cell>
          <cell r="G166" t="str">
            <v>TO-280-Natividade / Almas-Lote 3</v>
          </cell>
          <cell r="H166">
            <v>5520841.7999999998</v>
          </cell>
          <cell r="J166">
            <v>34578</v>
          </cell>
          <cell r="K166">
            <v>6</v>
          </cell>
          <cell r="L166">
            <v>0</v>
          </cell>
          <cell r="M166" t="str">
            <v>6º Lugar-Pavitergo</v>
          </cell>
        </row>
        <row r="167">
          <cell r="A167">
            <v>1994</v>
          </cell>
          <cell r="B167" t="str">
            <v>SE</v>
          </cell>
          <cell r="C167" t="str">
            <v>-</v>
          </cell>
          <cell r="D167" t="str">
            <v>-</v>
          </cell>
          <cell r="E167" t="str">
            <v>ROD</v>
          </cell>
          <cell r="F167" t="str">
            <v>GET</v>
          </cell>
          <cell r="G167" t="str">
            <v>TO-040-Novo Jardim / Divisa TO-BA</v>
          </cell>
          <cell r="H167">
            <v>5001080.3899999997</v>
          </cell>
          <cell r="J167">
            <v>34578</v>
          </cell>
          <cell r="K167">
            <v>6</v>
          </cell>
          <cell r="L167">
            <v>0</v>
          </cell>
          <cell r="M167" t="str">
            <v>6º Lugar-Warre</v>
          </cell>
        </row>
        <row r="168">
          <cell r="A168">
            <v>1994</v>
          </cell>
          <cell r="B168" t="str">
            <v>SE</v>
          </cell>
          <cell r="C168" t="str">
            <v>-</v>
          </cell>
          <cell r="D168" t="str">
            <v>-</v>
          </cell>
          <cell r="E168" t="str">
            <v>ROD</v>
          </cell>
          <cell r="F168" t="str">
            <v>GET</v>
          </cell>
          <cell r="G168" t="str">
            <v>TO-040-Almas / Divinópolis-Lote 4</v>
          </cell>
          <cell r="H168">
            <v>4561886.3600000003</v>
          </cell>
          <cell r="J168">
            <v>34578</v>
          </cell>
          <cell r="K168">
            <v>5</v>
          </cell>
          <cell r="L168">
            <v>0</v>
          </cell>
          <cell r="M168" t="str">
            <v>5º Lugar-Pavitergo</v>
          </cell>
        </row>
        <row r="169">
          <cell r="A169">
            <v>1994</v>
          </cell>
          <cell r="B169" t="str">
            <v>SE</v>
          </cell>
          <cell r="C169" t="str">
            <v>-</v>
          </cell>
          <cell r="D169" t="str">
            <v>-</v>
          </cell>
          <cell r="E169" t="str">
            <v>ROD</v>
          </cell>
          <cell r="F169" t="str">
            <v>GET</v>
          </cell>
          <cell r="G169" t="str">
            <v>TO-050-Santa Rosa / Natividade-Lote 2</v>
          </cell>
          <cell r="H169">
            <v>4656635.47</v>
          </cell>
          <cell r="J169">
            <v>34578</v>
          </cell>
          <cell r="K169">
            <v>1</v>
          </cell>
          <cell r="L169">
            <v>1</v>
          </cell>
          <cell r="M169" t="str">
            <v>1º Lugar</v>
          </cell>
        </row>
        <row r="170">
          <cell r="A170">
            <v>1994</v>
          </cell>
          <cell r="B170" t="str">
            <v>SE</v>
          </cell>
          <cell r="C170" t="str">
            <v>-</v>
          </cell>
          <cell r="D170" t="str">
            <v>-</v>
          </cell>
          <cell r="E170" t="str">
            <v>ROD</v>
          </cell>
          <cell r="F170" t="str">
            <v>GET</v>
          </cell>
          <cell r="G170" t="str">
            <v>TO-050-Silvanópolis / Santa Rosa</v>
          </cell>
          <cell r="H170">
            <v>2681794.41</v>
          </cell>
          <cell r="J170">
            <v>34578</v>
          </cell>
          <cell r="K170">
            <v>5</v>
          </cell>
          <cell r="L170">
            <v>0</v>
          </cell>
          <cell r="M170" t="str">
            <v>5º Lugar-Pavitergo</v>
          </cell>
        </row>
        <row r="171">
          <cell r="A171">
            <v>1994</v>
          </cell>
          <cell r="B171" t="str">
            <v>SE</v>
          </cell>
          <cell r="C171" t="str">
            <v>-</v>
          </cell>
          <cell r="D171" t="str">
            <v>-</v>
          </cell>
          <cell r="E171" t="str">
            <v>ROD</v>
          </cell>
          <cell r="F171" t="str">
            <v>GET</v>
          </cell>
          <cell r="G171" t="str">
            <v>TO-255/BR-153-Porto Nacional</v>
          </cell>
          <cell r="H171">
            <v>2286474.1</v>
          </cell>
          <cell r="J171">
            <v>34578</v>
          </cell>
          <cell r="K171">
            <v>3</v>
          </cell>
          <cell r="L171">
            <v>0</v>
          </cell>
          <cell r="M171" t="str">
            <v>3º Lugar-Pavitergo</v>
          </cell>
        </row>
        <row r="172">
          <cell r="A172">
            <v>1994</v>
          </cell>
          <cell r="B172" t="str">
            <v>SE</v>
          </cell>
          <cell r="C172" t="str">
            <v>-</v>
          </cell>
          <cell r="D172" t="str">
            <v>-</v>
          </cell>
          <cell r="E172" t="str">
            <v>ROD</v>
          </cell>
          <cell r="F172" t="str">
            <v>GET</v>
          </cell>
          <cell r="G172" t="str">
            <v>TO-040-Dianápolis / Novo Jardim-Lote 5</v>
          </cell>
          <cell r="H172">
            <v>3922191.39</v>
          </cell>
          <cell r="J172">
            <v>34578</v>
          </cell>
          <cell r="K172">
            <v>7</v>
          </cell>
          <cell r="L172">
            <v>0</v>
          </cell>
          <cell r="M172" t="str">
            <v>7º Lugar-Pavitergo</v>
          </cell>
        </row>
        <row r="173">
          <cell r="A173">
            <v>1994</v>
          </cell>
          <cell r="B173" t="str">
            <v>SE</v>
          </cell>
          <cell r="C173" t="str">
            <v>-</v>
          </cell>
          <cell r="D173" t="str">
            <v>-</v>
          </cell>
          <cell r="E173" t="str">
            <v>TRUR</v>
          </cell>
          <cell r="F173" t="str">
            <v>Contec</v>
          </cell>
          <cell r="G173" t="str">
            <v>Terminal Urbano de Uberlândia</v>
          </cell>
          <cell r="H173">
            <v>3832767.05</v>
          </cell>
          <cell r="J173">
            <v>34592</v>
          </cell>
          <cell r="K173" t="str">
            <v>-</v>
          </cell>
          <cell r="L173">
            <v>0</v>
          </cell>
          <cell r="M173" t="str">
            <v>Cancelada</v>
          </cell>
        </row>
        <row r="174">
          <cell r="A174">
            <v>1994</v>
          </cell>
          <cell r="B174" t="str">
            <v>SE</v>
          </cell>
          <cell r="C174" t="str">
            <v>-</v>
          </cell>
          <cell r="D174" t="str">
            <v>-</v>
          </cell>
          <cell r="E174" t="str">
            <v>IND</v>
          </cell>
          <cell r="F174" t="str">
            <v>Embraplan</v>
          </cell>
          <cell r="G174" t="str">
            <v>Shopping Diamond Mall</v>
          </cell>
          <cell r="H174">
            <v>25867969.960000001</v>
          </cell>
          <cell r="J174">
            <v>34604</v>
          </cell>
          <cell r="K174" t="str">
            <v>-</v>
          </cell>
          <cell r="L174">
            <v>0</v>
          </cell>
          <cell r="M174" t="str">
            <v>1º Lugar-Schain Cury</v>
          </cell>
        </row>
        <row r="175">
          <cell r="A175">
            <v>1994</v>
          </cell>
          <cell r="B175" t="str">
            <v>SE</v>
          </cell>
          <cell r="C175" t="str">
            <v>-</v>
          </cell>
          <cell r="D175" t="str">
            <v>-</v>
          </cell>
          <cell r="E175" t="str">
            <v>NAV</v>
          </cell>
          <cell r="F175" t="str">
            <v>CVRD</v>
          </cell>
          <cell r="G175" t="str">
            <v>Terminal de Granéis Líquidos de Tubarão</v>
          </cell>
          <cell r="H175">
            <v>2293120.21</v>
          </cell>
          <cell r="J175">
            <v>34612</v>
          </cell>
          <cell r="K175">
            <v>10</v>
          </cell>
          <cell r="L175">
            <v>0</v>
          </cell>
          <cell r="M175" t="str">
            <v>10º Lugar-Fundasa</v>
          </cell>
        </row>
        <row r="176">
          <cell r="A176">
            <v>1994</v>
          </cell>
          <cell r="B176" t="str">
            <v>SE</v>
          </cell>
          <cell r="C176" t="str">
            <v>-</v>
          </cell>
          <cell r="D176" t="str">
            <v>-</v>
          </cell>
          <cell r="E176" t="str">
            <v>IND</v>
          </cell>
          <cell r="F176" t="str">
            <v>Center Shop.</v>
          </cell>
          <cell r="G176" t="str">
            <v>Hotel Plaza Inn - Uberlândia</v>
          </cell>
          <cell r="H176">
            <v>6165834.3700000001</v>
          </cell>
          <cell r="J176">
            <v>34628</v>
          </cell>
          <cell r="K176" t="str">
            <v>-</v>
          </cell>
          <cell r="L176">
            <v>0</v>
          </cell>
          <cell r="M176" t="str">
            <v>Perdemos</v>
          </cell>
        </row>
        <row r="177">
          <cell r="A177">
            <v>1994</v>
          </cell>
          <cell r="B177" t="str">
            <v>SE</v>
          </cell>
          <cell r="C177" t="str">
            <v>-</v>
          </cell>
          <cell r="D177" t="str">
            <v>-</v>
          </cell>
          <cell r="E177" t="str">
            <v>ENE</v>
          </cell>
          <cell r="F177" t="str">
            <v>Petrobrás</v>
          </cell>
          <cell r="G177" t="str">
            <v>Esferas de Armazenamento de GLP</v>
          </cell>
          <cell r="H177">
            <v>41018766.759999998</v>
          </cell>
          <cell r="J177">
            <v>34649</v>
          </cell>
          <cell r="K177" t="str">
            <v>-</v>
          </cell>
          <cell r="L177">
            <v>0</v>
          </cell>
          <cell r="M177" t="str">
            <v>Inabilitados</v>
          </cell>
        </row>
        <row r="178">
          <cell r="A178">
            <v>1994</v>
          </cell>
          <cell r="B178" t="str">
            <v>SE</v>
          </cell>
          <cell r="C178" t="str">
            <v>-</v>
          </cell>
          <cell r="D178" t="str">
            <v>-</v>
          </cell>
          <cell r="E178" t="str">
            <v>ROD</v>
          </cell>
          <cell r="F178" t="str">
            <v>DER-GO</v>
          </cell>
          <cell r="G178" t="str">
            <v>GO-Serranópolis / Itumirim Aporé</v>
          </cell>
          <cell r="H178">
            <v>12846234.779999999</v>
          </cell>
          <cell r="J178">
            <v>34683</v>
          </cell>
          <cell r="K178" t="str">
            <v>-</v>
          </cell>
          <cell r="L178">
            <v>0</v>
          </cell>
          <cell r="M178" t="str">
            <v>Não entregue</v>
          </cell>
        </row>
        <row r="179">
          <cell r="A179">
            <v>1994</v>
          </cell>
          <cell r="B179" t="str">
            <v>SE</v>
          </cell>
          <cell r="C179" t="str">
            <v>-</v>
          </cell>
          <cell r="D179" t="str">
            <v>-</v>
          </cell>
          <cell r="E179" t="str">
            <v>URB</v>
          </cell>
          <cell r="F179" t="str">
            <v>PM Goiânia</v>
          </cell>
          <cell r="G179" t="str">
            <v>Avenida Leste-Oeste</v>
          </cell>
          <cell r="H179">
            <v>19142952</v>
          </cell>
          <cell r="J179">
            <v>34714</v>
          </cell>
          <cell r="K179">
            <v>1</v>
          </cell>
          <cell r="L179">
            <v>1</v>
          </cell>
          <cell r="M179" t="str">
            <v>1º Lugar</v>
          </cell>
        </row>
        <row r="180">
          <cell r="A180">
            <v>1994</v>
          </cell>
          <cell r="B180" t="str">
            <v>SE</v>
          </cell>
          <cell r="C180" t="str">
            <v>-</v>
          </cell>
          <cell r="D180" t="str">
            <v>-</v>
          </cell>
          <cell r="E180" t="str">
            <v>TRUR</v>
          </cell>
          <cell r="F180" t="str">
            <v xml:space="preserve"> Contec</v>
          </cell>
          <cell r="G180" t="str">
            <v>Terminal de Integração de Uberlândia</v>
          </cell>
          <cell r="H180">
            <v>8465426.8499999996</v>
          </cell>
          <cell r="J180">
            <v>34715</v>
          </cell>
          <cell r="K180">
            <v>1</v>
          </cell>
          <cell r="L180">
            <v>1</v>
          </cell>
          <cell r="M180" t="str">
            <v>1º Lugar</v>
          </cell>
        </row>
        <row r="181">
          <cell r="A181">
            <v>1994</v>
          </cell>
          <cell r="B181" t="str">
            <v>SE</v>
          </cell>
          <cell r="C181" t="str">
            <v>-</v>
          </cell>
          <cell r="D181" t="str">
            <v>-</v>
          </cell>
          <cell r="E181" t="str">
            <v>IND</v>
          </cell>
          <cell r="F181" t="str">
            <v>Brahma</v>
          </cell>
          <cell r="G181" t="str">
            <v>Estrutura-Obras Civis-Projeto 243-RJ</v>
          </cell>
          <cell r="H181">
            <v>4680330.97</v>
          </cell>
          <cell r="J181">
            <v>34715</v>
          </cell>
          <cell r="K181">
            <v>1</v>
          </cell>
          <cell r="L181">
            <v>1</v>
          </cell>
          <cell r="M181" t="str">
            <v>1º Lugar</v>
          </cell>
        </row>
        <row r="182">
          <cell r="A182">
            <v>1994</v>
          </cell>
          <cell r="B182" t="str">
            <v>SE</v>
          </cell>
          <cell r="C182" t="str">
            <v>-</v>
          </cell>
          <cell r="D182" t="str">
            <v>-</v>
          </cell>
          <cell r="E182" t="str">
            <v>SAN</v>
          </cell>
          <cell r="F182" t="str">
            <v>COPASA</v>
          </cell>
          <cell r="G182" t="str">
            <v>Interceptores e Coletores de Esgoto-Arrudas</v>
          </cell>
          <cell r="H182">
            <v>1107116.82</v>
          </cell>
          <cell r="J182">
            <v>34725</v>
          </cell>
          <cell r="K182">
            <v>1</v>
          </cell>
          <cell r="L182">
            <v>1</v>
          </cell>
          <cell r="M182" t="str">
            <v>1º Lugar</v>
          </cell>
        </row>
        <row r="183">
          <cell r="A183">
            <v>1994</v>
          </cell>
          <cell r="B183" t="str">
            <v>SE</v>
          </cell>
          <cell r="C183" t="str">
            <v>-</v>
          </cell>
          <cell r="D183" t="str">
            <v>-</v>
          </cell>
          <cell r="E183" t="str">
            <v>ROD</v>
          </cell>
          <cell r="F183" t="str">
            <v>DNER</v>
          </cell>
          <cell r="G183" t="str">
            <v>Duplicação da BR-040</v>
          </cell>
          <cell r="H183">
            <v>13081300.439999999</v>
          </cell>
          <cell r="J183">
            <v>34743</v>
          </cell>
          <cell r="K183" t="str">
            <v>-</v>
          </cell>
          <cell r="L183">
            <v>0</v>
          </cell>
          <cell r="M183" t="str">
            <v>Cancelada</v>
          </cell>
        </row>
        <row r="184">
          <cell r="A184">
            <v>1994</v>
          </cell>
          <cell r="B184" t="str">
            <v>SE</v>
          </cell>
          <cell r="C184" t="str">
            <v>-</v>
          </cell>
          <cell r="D184" t="str">
            <v>-</v>
          </cell>
          <cell r="E184" t="str">
            <v>ROD</v>
          </cell>
          <cell r="F184" t="str">
            <v>DNER</v>
          </cell>
          <cell r="G184" t="str">
            <v>BR-050-Ponte sobre o Rio Grande</v>
          </cell>
          <cell r="H184">
            <v>6671968.5199999996</v>
          </cell>
          <cell r="J184">
            <v>34746</v>
          </cell>
          <cell r="K184" t="str">
            <v>-</v>
          </cell>
          <cell r="L184">
            <v>0</v>
          </cell>
          <cell r="M184" t="str">
            <v>Perdemos</v>
          </cell>
        </row>
        <row r="185">
          <cell r="A185">
            <v>1994</v>
          </cell>
          <cell r="B185" t="str">
            <v>SE</v>
          </cell>
          <cell r="C185" t="str">
            <v>-</v>
          </cell>
          <cell r="D185" t="str">
            <v>-</v>
          </cell>
          <cell r="E185" t="str">
            <v>IND</v>
          </cell>
          <cell r="F185" t="str">
            <v>Brahma</v>
          </cell>
          <cell r="G185" t="str">
            <v>Adutora da Fábrica de Campo Grande-RJ</v>
          </cell>
          <cell r="H185">
            <v>8134388.4699999997</v>
          </cell>
          <cell r="J185">
            <v>34773</v>
          </cell>
          <cell r="K185" t="str">
            <v>-</v>
          </cell>
          <cell r="L185">
            <v>0</v>
          </cell>
          <cell r="M185" t="str">
            <v>1º Lugar-Faulhaber</v>
          </cell>
        </row>
        <row r="186">
          <cell r="A186">
            <v>1994</v>
          </cell>
          <cell r="B186" t="str">
            <v>SE</v>
          </cell>
          <cell r="C186" t="str">
            <v>-</v>
          </cell>
          <cell r="D186" t="str">
            <v>-</v>
          </cell>
          <cell r="E186" t="str">
            <v>IND</v>
          </cell>
          <cell r="F186" t="str">
            <v>Brahma</v>
          </cell>
          <cell r="G186" t="str">
            <v>Adutora da Fábrica de Campo Grande-RJ</v>
          </cell>
          <cell r="H186">
            <v>7463501.21</v>
          </cell>
          <cell r="J186">
            <v>34773</v>
          </cell>
          <cell r="K186" t="str">
            <v>-</v>
          </cell>
          <cell r="L186">
            <v>0</v>
          </cell>
          <cell r="M186" t="str">
            <v>1º Lugar-Faulhaber</v>
          </cell>
        </row>
        <row r="187">
          <cell r="A187">
            <v>1994</v>
          </cell>
          <cell r="B187" t="str">
            <v>SE</v>
          </cell>
          <cell r="C187" t="str">
            <v>-</v>
          </cell>
          <cell r="D187" t="str">
            <v>-</v>
          </cell>
          <cell r="E187" t="str">
            <v>IND</v>
          </cell>
          <cell r="F187" t="str">
            <v>Brahma</v>
          </cell>
          <cell r="G187" t="str">
            <v>Pavimentação e Arruamento da Fábrica</v>
          </cell>
          <cell r="H187">
            <v>5422294.29</v>
          </cell>
          <cell r="J187">
            <v>34788</v>
          </cell>
          <cell r="K187" t="str">
            <v>-</v>
          </cell>
          <cell r="L187">
            <v>0</v>
          </cell>
          <cell r="M187" t="str">
            <v>Perdemos</v>
          </cell>
        </row>
        <row r="188">
          <cell r="A188">
            <v>1994</v>
          </cell>
          <cell r="B188" t="str">
            <v>SL</v>
          </cell>
          <cell r="C188" t="str">
            <v>-</v>
          </cell>
          <cell r="D188" t="str">
            <v>-</v>
          </cell>
          <cell r="E188" t="str">
            <v>ROD</v>
          </cell>
          <cell r="F188" t="str">
            <v>DER-PR</v>
          </cell>
          <cell r="G188" t="str">
            <v>PR-092-Cerro Azul / R.B. do Sul-Lote 1</v>
          </cell>
          <cell r="H188">
            <v>5236139.1399999997</v>
          </cell>
          <cell r="J188" t="str">
            <v>-</v>
          </cell>
          <cell r="K188" t="str">
            <v>-</v>
          </cell>
          <cell r="L188">
            <v>0</v>
          </cell>
          <cell r="M188" t="str">
            <v>Adiada</v>
          </cell>
        </row>
        <row r="189">
          <cell r="A189">
            <v>1994</v>
          </cell>
          <cell r="B189" t="str">
            <v>SL</v>
          </cell>
          <cell r="C189" t="str">
            <v>-</v>
          </cell>
          <cell r="D189" t="str">
            <v>-</v>
          </cell>
          <cell r="E189" t="str">
            <v>HAB</v>
          </cell>
          <cell r="F189" t="str">
            <v>Rio Sul</v>
          </cell>
          <cell r="G189" t="str">
            <v>Galpão no AFP para Rio Sul</v>
          </cell>
          <cell r="H189">
            <v>93862.25</v>
          </cell>
          <cell r="J189" t="str">
            <v>-</v>
          </cell>
          <cell r="K189" t="str">
            <v>-</v>
          </cell>
          <cell r="L189">
            <v>0</v>
          </cell>
          <cell r="M189" t="str">
            <v>Não entregue</v>
          </cell>
        </row>
        <row r="190">
          <cell r="A190">
            <v>1994</v>
          </cell>
          <cell r="B190" t="str">
            <v>SL</v>
          </cell>
          <cell r="C190" t="str">
            <v>-</v>
          </cell>
          <cell r="D190" t="str">
            <v>-</v>
          </cell>
          <cell r="E190" t="str">
            <v>ROD</v>
          </cell>
          <cell r="F190" t="str">
            <v>DER-PR</v>
          </cell>
          <cell r="G190" t="str">
            <v>PR-092-Cerro Azul / R.B. do Sul-Lote 2</v>
          </cell>
          <cell r="H190">
            <v>4791995.34</v>
          </cell>
          <cell r="J190" t="str">
            <v>-</v>
          </cell>
          <cell r="K190" t="str">
            <v>-</v>
          </cell>
          <cell r="L190">
            <v>0</v>
          </cell>
          <cell r="M190" t="str">
            <v>Adiada</v>
          </cell>
        </row>
        <row r="191">
          <cell r="A191">
            <v>1994</v>
          </cell>
          <cell r="B191" t="str">
            <v>SL</v>
          </cell>
          <cell r="C191" t="str">
            <v>-</v>
          </cell>
          <cell r="D191" t="str">
            <v>-</v>
          </cell>
          <cell r="E191" t="str">
            <v>IND</v>
          </cell>
          <cell r="F191" t="str">
            <v>CCPRB</v>
          </cell>
          <cell r="G191" t="str">
            <v>Obras Civis da Fábrica de Cimento de Rio Branco</v>
          </cell>
          <cell r="H191">
            <v>2063608.3</v>
          </cell>
          <cell r="J191">
            <v>34453</v>
          </cell>
          <cell r="K191">
            <v>3</v>
          </cell>
          <cell r="L191">
            <v>0</v>
          </cell>
          <cell r="M191" t="str">
            <v>3º Lugar-M.Roscoe</v>
          </cell>
        </row>
        <row r="192">
          <cell r="A192">
            <v>1994</v>
          </cell>
          <cell r="B192" t="str">
            <v>SL</v>
          </cell>
          <cell r="C192" t="str">
            <v>-</v>
          </cell>
          <cell r="D192" t="str">
            <v>-</v>
          </cell>
          <cell r="E192" t="str">
            <v>ROD</v>
          </cell>
          <cell r="F192" t="str">
            <v>DER-PR</v>
          </cell>
          <cell r="G192" t="str">
            <v>PR-151-Castro / Piraí do Sul</v>
          </cell>
          <cell r="H192">
            <v>6190349.3099999996</v>
          </cell>
          <cell r="J192">
            <v>34479</v>
          </cell>
          <cell r="K192" t="str">
            <v>-</v>
          </cell>
          <cell r="L192">
            <v>0</v>
          </cell>
          <cell r="M192" t="str">
            <v>Adiada</v>
          </cell>
        </row>
        <row r="193">
          <cell r="A193">
            <v>1994</v>
          </cell>
          <cell r="B193" t="str">
            <v>SL</v>
          </cell>
          <cell r="C193" t="str">
            <v>-</v>
          </cell>
          <cell r="D193" t="str">
            <v>-</v>
          </cell>
          <cell r="E193" t="str">
            <v>ROD</v>
          </cell>
          <cell r="F193" t="str">
            <v>DER-PR</v>
          </cell>
          <cell r="G193" t="str">
            <v>PRT-487-Campo Mourão / C. Oeste-Lote 2</v>
          </cell>
          <cell r="H193">
            <v>4507404.66</v>
          </cell>
          <cell r="J193">
            <v>34479</v>
          </cell>
          <cell r="K193" t="str">
            <v>-</v>
          </cell>
          <cell r="L193">
            <v>0</v>
          </cell>
          <cell r="M193" t="str">
            <v>Adiada</v>
          </cell>
        </row>
        <row r="194">
          <cell r="A194">
            <v>1994</v>
          </cell>
          <cell r="B194" t="str">
            <v>SL</v>
          </cell>
          <cell r="C194" t="str">
            <v>-</v>
          </cell>
          <cell r="D194" t="str">
            <v>-</v>
          </cell>
          <cell r="E194" t="str">
            <v>ROD</v>
          </cell>
          <cell r="F194" t="str">
            <v>DER-PR</v>
          </cell>
          <cell r="G194" t="str">
            <v>PRT-487-Campo Mourão / C. Oeste-Lote 1</v>
          </cell>
          <cell r="H194">
            <v>6429271.7599999998</v>
          </cell>
          <cell r="J194">
            <v>34479</v>
          </cell>
          <cell r="K194" t="str">
            <v>-</v>
          </cell>
          <cell r="L194">
            <v>0</v>
          </cell>
          <cell r="M194" t="str">
            <v>Adiada</v>
          </cell>
        </row>
        <row r="195">
          <cell r="A195">
            <v>1994</v>
          </cell>
          <cell r="B195" t="str">
            <v>SL</v>
          </cell>
          <cell r="C195" t="str">
            <v>-</v>
          </cell>
          <cell r="D195" t="str">
            <v>-</v>
          </cell>
          <cell r="E195" t="str">
            <v>ROD</v>
          </cell>
          <cell r="F195" t="str">
            <v>DER-PR</v>
          </cell>
          <cell r="G195" t="str">
            <v>BR-476-Bocaiuva do Sul / Tunas</v>
          </cell>
          <cell r="H195">
            <v>4551599.25</v>
          </cell>
          <cell r="J195">
            <v>34479</v>
          </cell>
          <cell r="K195" t="str">
            <v>-</v>
          </cell>
          <cell r="L195">
            <v>0</v>
          </cell>
          <cell r="M195" t="str">
            <v>Não entregue</v>
          </cell>
        </row>
        <row r="196">
          <cell r="A196">
            <v>1994</v>
          </cell>
          <cell r="B196" t="str">
            <v>SL</v>
          </cell>
          <cell r="C196" t="str">
            <v>-</v>
          </cell>
          <cell r="D196" t="str">
            <v>-</v>
          </cell>
          <cell r="E196" t="str">
            <v>ROD</v>
          </cell>
          <cell r="F196" t="str">
            <v>DAER</v>
          </cell>
          <cell r="G196" t="str">
            <v>RS-472-Santo Cristo / Porto Lucena-Lote 2</v>
          </cell>
          <cell r="H196">
            <v>7783454.6399999997</v>
          </cell>
          <cell r="J196">
            <v>34495</v>
          </cell>
          <cell r="K196">
            <v>3</v>
          </cell>
          <cell r="L196">
            <v>0</v>
          </cell>
          <cell r="M196" t="str">
            <v>3º Lugar-Castilho</v>
          </cell>
        </row>
        <row r="197">
          <cell r="A197">
            <v>1994</v>
          </cell>
          <cell r="B197" t="str">
            <v>SL</v>
          </cell>
          <cell r="C197" t="str">
            <v>-</v>
          </cell>
          <cell r="D197" t="str">
            <v>-</v>
          </cell>
          <cell r="E197" t="str">
            <v>ROD</v>
          </cell>
          <cell r="F197" t="str">
            <v>DAER</v>
          </cell>
          <cell r="G197" t="str">
            <v>RS-472-Santo Cristo / Porto Lucena-Lote 1</v>
          </cell>
          <cell r="H197">
            <v>12095434.529999999</v>
          </cell>
          <cell r="J197">
            <v>34495</v>
          </cell>
          <cell r="K197">
            <v>1</v>
          </cell>
          <cell r="L197">
            <v>1</v>
          </cell>
          <cell r="M197" t="str">
            <v>1º Lugar</v>
          </cell>
        </row>
        <row r="198">
          <cell r="A198">
            <v>1994</v>
          </cell>
          <cell r="B198" t="str">
            <v>SL</v>
          </cell>
          <cell r="C198" t="str">
            <v>-</v>
          </cell>
          <cell r="D198" t="str">
            <v>-</v>
          </cell>
          <cell r="E198" t="str">
            <v>ROD</v>
          </cell>
          <cell r="F198" t="str">
            <v>DER-PR</v>
          </cell>
          <cell r="G198" t="str">
            <v>PRT-467-Toledo/Quatro Pontes e Acessos</v>
          </cell>
          <cell r="H198">
            <v>8238135.96</v>
          </cell>
          <cell r="J198">
            <v>34500</v>
          </cell>
          <cell r="K198" t="str">
            <v>-</v>
          </cell>
          <cell r="L198">
            <v>0</v>
          </cell>
          <cell r="M198" t="str">
            <v>Não entregue</v>
          </cell>
        </row>
        <row r="199">
          <cell r="A199">
            <v>1994</v>
          </cell>
          <cell r="B199" t="str">
            <v>SL</v>
          </cell>
          <cell r="C199" t="str">
            <v>-</v>
          </cell>
          <cell r="D199" t="str">
            <v>-</v>
          </cell>
          <cell r="E199" t="str">
            <v>ROD</v>
          </cell>
          <cell r="F199" t="str">
            <v>DER-SC</v>
          </cell>
          <cell r="G199" t="str">
            <v>SC-474-BR-101 / Massaranduba-Lote 7</v>
          </cell>
          <cell r="H199">
            <v>5440696.8399999999</v>
          </cell>
          <cell r="J199">
            <v>34506</v>
          </cell>
          <cell r="K199">
            <v>12</v>
          </cell>
          <cell r="L199">
            <v>0</v>
          </cell>
          <cell r="M199" t="str">
            <v>12º Lugar-Engepasa</v>
          </cell>
        </row>
        <row r="200">
          <cell r="A200">
            <v>1994</v>
          </cell>
          <cell r="B200" t="str">
            <v>SL</v>
          </cell>
          <cell r="C200" t="str">
            <v>-</v>
          </cell>
          <cell r="D200" t="str">
            <v>-</v>
          </cell>
          <cell r="E200" t="str">
            <v>ROD</v>
          </cell>
          <cell r="F200" t="str">
            <v>DER-SC</v>
          </cell>
          <cell r="G200" t="str">
            <v>SC-416-Timbó / Pomerode-Lote 1</v>
          </cell>
          <cell r="H200">
            <v>5301587.12</v>
          </cell>
          <cell r="J200">
            <v>34506</v>
          </cell>
          <cell r="K200">
            <v>8</v>
          </cell>
          <cell r="L200">
            <v>0</v>
          </cell>
          <cell r="M200" t="str">
            <v>8º Lugar-Reis</v>
          </cell>
        </row>
        <row r="201">
          <cell r="A201">
            <v>1994</v>
          </cell>
          <cell r="B201" t="str">
            <v>SL</v>
          </cell>
          <cell r="C201" t="str">
            <v>-</v>
          </cell>
          <cell r="D201" t="str">
            <v>-</v>
          </cell>
          <cell r="E201" t="str">
            <v>ROD</v>
          </cell>
          <cell r="F201" t="str">
            <v>DER-SC</v>
          </cell>
          <cell r="G201" t="str">
            <v>BR-116-km 21-Lote 2</v>
          </cell>
          <cell r="H201">
            <v>3852501.43</v>
          </cell>
          <cell r="J201">
            <v>34506</v>
          </cell>
          <cell r="K201">
            <v>14</v>
          </cell>
          <cell r="L201">
            <v>0</v>
          </cell>
          <cell r="M201" t="str">
            <v>14º Lugar-Camargo Corrêa</v>
          </cell>
        </row>
        <row r="202">
          <cell r="A202">
            <v>1994</v>
          </cell>
          <cell r="B202" t="str">
            <v>SL</v>
          </cell>
          <cell r="C202" t="str">
            <v>-</v>
          </cell>
          <cell r="D202" t="str">
            <v>-</v>
          </cell>
          <cell r="E202" t="str">
            <v>ROD</v>
          </cell>
          <cell r="F202" t="str">
            <v>DER-SC</v>
          </cell>
          <cell r="G202" t="str">
            <v>SC-458-A.Garibaldi/Lajeado/Portões-Lote 5</v>
          </cell>
          <cell r="H202">
            <v>4502994.63</v>
          </cell>
          <cell r="J202">
            <v>34506</v>
          </cell>
          <cell r="K202">
            <v>11</v>
          </cell>
          <cell r="L202">
            <v>0</v>
          </cell>
          <cell r="M202" t="str">
            <v>11º Lugar-Cepel</v>
          </cell>
        </row>
        <row r="203">
          <cell r="A203">
            <v>1994</v>
          </cell>
          <cell r="B203" t="str">
            <v>SL</v>
          </cell>
          <cell r="C203" t="str">
            <v>-</v>
          </cell>
          <cell r="D203" t="str">
            <v>-</v>
          </cell>
          <cell r="E203" t="str">
            <v>ROD</v>
          </cell>
          <cell r="F203" t="str">
            <v>DER-SC</v>
          </cell>
          <cell r="G203" t="str">
            <v>SC-458-A.Garibaldi/Lajeado/Portões-Lote 4</v>
          </cell>
          <cell r="H203">
            <v>4149375.5</v>
          </cell>
          <cell r="J203">
            <v>34506</v>
          </cell>
          <cell r="K203">
            <v>12</v>
          </cell>
          <cell r="L203">
            <v>0</v>
          </cell>
          <cell r="M203" t="str">
            <v>12º Lugar-Road</v>
          </cell>
        </row>
        <row r="204">
          <cell r="A204">
            <v>1994</v>
          </cell>
          <cell r="B204" t="str">
            <v>SL</v>
          </cell>
          <cell r="C204" t="str">
            <v>-</v>
          </cell>
          <cell r="D204" t="str">
            <v>-</v>
          </cell>
          <cell r="E204" t="str">
            <v>ROD</v>
          </cell>
          <cell r="F204" t="str">
            <v>DER-SC</v>
          </cell>
          <cell r="G204" t="str">
            <v>SC-478-km 21-Lote 3</v>
          </cell>
          <cell r="H204">
            <v>4036816.46</v>
          </cell>
          <cell r="J204">
            <v>34506</v>
          </cell>
          <cell r="K204">
            <v>16</v>
          </cell>
          <cell r="L204">
            <v>0</v>
          </cell>
          <cell r="M204" t="str">
            <v>16º Lugar-Camargo Corrêa</v>
          </cell>
        </row>
        <row r="205">
          <cell r="A205">
            <v>1994</v>
          </cell>
          <cell r="B205" t="str">
            <v>SL</v>
          </cell>
          <cell r="C205" t="str">
            <v>-</v>
          </cell>
          <cell r="D205" t="str">
            <v>-</v>
          </cell>
          <cell r="E205" t="str">
            <v>ROD</v>
          </cell>
          <cell r="F205" t="str">
            <v>DER-SC</v>
          </cell>
          <cell r="G205" t="str">
            <v>SC-410-Gov. Celso Ramos / BR-101-Lote 6</v>
          </cell>
          <cell r="H205">
            <v>5554080.9000000004</v>
          </cell>
          <cell r="J205">
            <v>34506</v>
          </cell>
          <cell r="K205">
            <v>8</v>
          </cell>
          <cell r="L205">
            <v>0</v>
          </cell>
          <cell r="M205" t="str">
            <v>8º Lugar-Cepel</v>
          </cell>
        </row>
        <row r="206">
          <cell r="A206">
            <v>1994</v>
          </cell>
          <cell r="B206" t="str">
            <v>SL</v>
          </cell>
          <cell r="C206" t="str">
            <v>-</v>
          </cell>
          <cell r="D206" t="str">
            <v>-</v>
          </cell>
          <cell r="E206" t="str">
            <v>ROD</v>
          </cell>
          <cell r="F206" t="str">
            <v>DER-PR</v>
          </cell>
          <cell r="G206" t="str">
            <v>Duplicação da Av. Rui Barbosa-Lote 3</v>
          </cell>
          <cell r="H206">
            <v>1399595.22</v>
          </cell>
          <cell r="J206">
            <v>34508</v>
          </cell>
          <cell r="K206" t="str">
            <v>-</v>
          </cell>
          <cell r="L206">
            <v>0</v>
          </cell>
          <cell r="M206" t="str">
            <v>Não entregue</v>
          </cell>
        </row>
        <row r="207">
          <cell r="A207">
            <v>1994</v>
          </cell>
          <cell r="B207" t="str">
            <v>SL</v>
          </cell>
          <cell r="C207" t="str">
            <v>-</v>
          </cell>
          <cell r="D207" t="str">
            <v>-</v>
          </cell>
          <cell r="E207" t="str">
            <v>ROD</v>
          </cell>
          <cell r="F207" t="str">
            <v>DER-PR</v>
          </cell>
          <cell r="G207" t="str">
            <v>Duplicação Av. Torres/Aeroporto-Lote 2</v>
          </cell>
          <cell r="H207">
            <v>532524.6</v>
          </cell>
          <cell r="J207">
            <v>34508</v>
          </cell>
          <cell r="K207" t="str">
            <v>-</v>
          </cell>
          <cell r="L207">
            <v>0</v>
          </cell>
          <cell r="M207" t="str">
            <v>Não entregue</v>
          </cell>
        </row>
        <row r="208">
          <cell r="A208">
            <v>1994</v>
          </cell>
          <cell r="B208" t="str">
            <v>SL</v>
          </cell>
          <cell r="C208" t="str">
            <v>-</v>
          </cell>
          <cell r="D208" t="str">
            <v>-</v>
          </cell>
          <cell r="E208" t="str">
            <v>ROD</v>
          </cell>
          <cell r="F208" t="str">
            <v>DER-SC</v>
          </cell>
          <cell r="G208" t="str">
            <v>Via Expressa Sul</v>
          </cell>
          <cell r="H208">
            <v>35969893.359999999</v>
          </cell>
          <cell r="J208">
            <v>34512</v>
          </cell>
          <cell r="K208">
            <v>5</v>
          </cell>
          <cell r="L208">
            <v>0</v>
          </cell>
          <cell r="M208" t="str">
            <v>5º Lugar-CNO/CBPO</v>
          </cell>
        </row>
        <row r="209">
          <cell r="A209">
            <v>1994</v>
          </cell>
          <cell r="B209" t="str">
            <v>SL</v>
          </cell>
          <cell r="C209" t="str">
            <v>-</v>
          </cell>
          <cell r="D209" t="str">
            <v>-</v>
          </cell>
          <cell r="E209" t="str">
            <v>ROD</v>
          </cell>
          <cell r="F209" t="str">
            <v>DER-PR</v>
          </cell>
          <cell r="G209" t="str">
            <v>Rodovia Br-317-Maringá / Campo Mourão</v>
          </cell>
          <cell r="H209">
            <v>8322921.9299999997</v>
          </cell>
          <cell r="J209">
            <v>34513</v>
          </cell>
          <cell r="K209">
            <v>5</v>
          </cell>
          <cell r="L209">
            <v>0</v>
          </cell>
          <cell r="M209" t="str">
            <v>5º Lugar-Sanches Trip</v>
          </cell>
        </row>
        <row r="210">
          <cell r="A210">
            <v>1994</v>
          </cell>
          <cell r="B210" t="str">
            <v>SL</v>
          </cell>
          <cell r="C210" t="str">
            <v>-</v>
          </cell>
          <cell r="D210" t="str">
            <v>-</v>
          </cell>
          <cell r="E210" t="str">
            <v>HAB</v>
          </cell>
          <cell r="F210" t="str">
            <v>Transbrasil</v>
          </cell>
          <cell r="G210" t="str">
            <v>Galpão no AFP</v>
          </cell>
          <cell r="H210">
            <v>144131.85</v>
          </cell>
          <cell r="J210">
            <v>34520</v>
          </cell>
          <cell r="K210">
            <v>0</v>
          </cell>
          <cell r="L210">
            <v>0</v>
          </cell>
          <cell r="M210" t="str">
            <v>Cancelada</v>
          </cell>
        </row>
        <row r="211">
          <cell r="A211">
            <v>1994</v>
          </cell>
          <cell r="B211" t="str">
            <v>SL</v>
          </cell>
          <cell r="C211" t="str">
            <v>-</v>
          </cell>
          <cell r="D211" t="str">
            <v>-</v>
          </cell>
          <cell r="E211" t="str">
            <v>ROD</v>
          </cell>
          <cell r="F211" t="str">
            <v>DER-PR</v>
          </cell>
          <cell r="G211" t="str">
            <v>BR-317-Maringá / Campo Mourão / Rio Ivaí</v>
          </cell>
          <cell r="H211">
            <v>14205490.52</v>
          </cell>
          <cell r="J211">
            <v>34522</v>
          </cell>
          <cell r="K211">
            <v>6</v>
          </cell>
          <cell r="L211">
            <v>0</v>
          </cell>
          <cell r="M211" t="str">
            <v>6º Lugar-Sanches Trip</v>
          </cell>
        </row>
        <row r="212">
          <cell r="A212">
            <v>1994</v>
          </cell>
          <cell r="B212" t="str">
            <v>SL</v>
          </cell>
          <cell r="C212" t="str">
            <v>-</v>
          </cell>
          <cell r="D212" t="str">
            <v>-</v>
          </cell>
          <cell r="E212" t="str">
            <v>IND</v>
          </cell>
          <cell r="F212" t="str">
            <v>Shell</v>
          </cell>
          <cell r="G212" t="str">
            <v>Unidade Industrial para Produção de Borracha 1</v>
          </cell>
          <cell r="H212">
            <v>815027.39</v>
          </cell>
          <cell r="J212">
            <v>34526</v>
          </cell>
          <cell r="K212">
            <v>3</v>
          </cell>
          <cell r="L212">
            <v>0</v>
          </cell>
          <cell r="M212" t="str">
            <v>3º Lugar-Lix da Cunha</v>
          </cell>
        </row>
        <row r="213">
          <cell r="A213">
            <v>1994</v>
          </cell>
          <cell r="B213" t="str">
            <v>SL</v>
          </cell>
          <cell r="C213" t="str">
            <v>-</v>
          </cell>
          <cell r="D213" t="str">
            <v>-</v>
          </cell>
          <cell r="E213" t="str">
            <v>AER</v>
          </cell>
          <cell r="F213" t="str">
            <v>Infraero</v>
          </cell>
          <cell r="G213" t="str">
            <v>Remoção e Recapeamento da Pista</v>
          </cell>
          <cell r="H213">
            <v>671459.87</v>
          </cell>
          <cell r="J213">
            <v>34557</v>
          </cell>
          <cell r="K213">
            <v>3</v>
          </cell>
          <cell r="L213">
            <v>0</v>
          </cell>
          <cell r="M213" t="str">
            <v>3º Lugar-Guaianazes</v>
          </cell>
        </row>
        <row r="214">
          <cell r="A214">
            <v>1994</v>
          </cell>
          <cell r="B214" t="str">
            <v>SL</v>
          </cell>
          <cell r="C214" t="str">
            <v>-</v>
          </cell>
          <cell r="D214" t="str">
            <v>-</v>
          </cell>
          <cell r="E214" t="str">
            <v>SAN</v>
          </cell>
          <cell r="F214" t="str">
            <v>SANEP</v>
          </cell>
          <cell r="G214" t="str">
            <v>Ampliação do Sistema de Esgotos de Pelotas</v>
          </cell>
          <cell r="H214">
            <v>2489904.6</v>
          </cell>
          <cell r="J214">
            <v>34564</v>
          </cell>
          <cell r="K214">
            <v>6</v>
          </cell>
          <cell r="L214">
            <v>0</v>
          </cell>
          <cell r="M214" t="str">
            <v>6º Lugar-CG</v>
          </cell>
        </row>
        <row r="215">
          <cell r="A215">
            <v>1994</v>
          </cell>
          <cell r="B215" t="str">
            <v>SL</v>
          </cell>
          <cell r="C215" t="str">
            <v>-</v>
          </cell>
          <cell r="D215" t="str">
            <v>-</v>
          </cell>
          <cell r="E215" t="str">
            <v>ENE</v>
          </cell>
          <cell r="F215" t="str">
            <v>Petrobrás</v>
          </cell>
          <cell r="G215" t="str">
            <v>OPASC-Oleoduto Paraná / Santa Catarina</v>
          </cell>
          <cell r="H215">
            <v>19782232.32</v>
          </cell>
          <cell r="J215">
            <v>34576</v>
          </cell>
          <cell r="K215">
            <v>4</v>
          </cell>
          <cell r="L215">
            <v>0</v>
          </cell>
          <cell r="M215" t="str">
            <v>4º Lugar-Conduto</v>
          </cell>
        </row>
        <row r="216">
          <cell r="A216">
            <v>1994</v>
          </cell>
          <cell r="B216" t="str">
            <v>SL</v>
          </cell>
          <cell r="C216" t="str">
            <v>-</v>
          </cell>
          <cell r="D216" t="str">
            <v>-</v>
          </cell>
          <cell r="E216" t="str">
            <v>IND</v>
          </cell>
          <cell r="F216" t="str">
            <v>SHELL</v>
          </cell>
          <cell r="G216" t="str">
            <v>Unidade Industrial para Produção de Borracha 2</v>
          </cell>
          <cell r="H216">
            <v>1526271.21</v>
          </cell>
          <cell r="J216">
            <v>34631</v>
          </cell>
          <cell r="K216">
            <v>4</v>
          </cell>
          <cell r="L216">
            <v>0</v>
          </cell>
          <cell r="M216" t="str">
            <v>4º Lugar-Lix da Cunha</v>
          </cell>
        </row>
        <row r="217">
          <cell r="A217">
            <v>1994</v>
          </cell>
          <cell r="B217" t="str">
            <v>SL</v>
          </cell>
          <cell r="C217" t="str">
            <v>-</v>
          </cell>
          <cell r="D217" t="str">
            <v>-</v>
          </cell>
          <cell r="E217" t="str">
            <v>ROD</v>
          </cell>
          <cell r="F217" t="str">
            <v>DAER</v>
          </cell>
          <cell r="G217" t="str">
            <v>RS-540-Alecrim / Santo Cristo</v>
          </cell>
          <cell r="H217">
            <v>3223103.42</v>
          </cell>
          <cell r="J217">
            <v>34642</v>
          </cell>
          <cell r="K217">
            <v>3</v>
          </cell>
          <cell r="L217">
            <v>0</v>
          </cell>
          <cell r="M217" t="str">
            <v>3º Lugar-J. Malucelli</v>
          </cell>
        </row>
        <row r="218">
          <cell r="A218">
            <v>1994</v>
          </cell>
          <cell r="B218" t="str">
            <v>SL</v>
          </cell>
          <cell r="C218" t="str">
            <v>-</v>
          </cell>
          <cell r="D218" t="str">
            <v>-</v>
          </cell>
          <cell r="E218" t="str">
            <v>ROD</v>
          </cell>
          <cell r="F218" t="str">
            <v>DAER</v>
          </cell>
          <cell r="G218" t="str">
            <v>RS-377-São Francisco de Assis / Manoel Viana</v>
          </cell>
          <cell r="H218">
            <v>5571894.0300000003</v>
          </cell>
          <cell r="J218">
            <v>34642</v>
          </cell>
          <cell r="K218">
            <v>1</v>
          </cell>
          <cell r="L218">
            <v>1</v>
          </cell>
          <cell r="M218" t="str">
            <v>1º Lugar</v>
          </cell>
        </row>
        <row r="219">
          <cell r="A219">
            <v>1994</v>
          </cell>
          <cell r="B219" t="str">
            <v>SL</v>
          </cell>
          <cell r="C219" t="str">
            <v>-</v>
          </cell>
          <cell r="D219" t="str">
            <v>-</v>
          </cell>
          <cell r="E219" t="str">
            <v>AER</v>
          </cell>
          <cell r="F219" t="str">
            <v>Infraero</v>
          </cell>
          <cell r="G219" t="str">
            <v>Aeroporto de Porto Alegre</v>
          </cell>
          <cell r="H219">
            <v>41683171.409999996</v>
          </cell>
          <cell r="J219">
            <v>34696</v>
          </cell>
          <cell r="K219">
            <v>9</v>
          </cell>
          <cell r="L219">
            <v>0</v>
          </cell>
          <cell r="M219" t="str">
            <v>9º Lugar-Engepasa</v>
          </cell>
        </row>
        <row r="220">
          <cell r="A220">
            <v>1994</v>
          </cell>
          <cell r="B220" t="str">
            <v>SL</v>
          </cell>
          <cell r="C220" t="str">
            <v>-</v>
          </cell>
          <cell r="D220" t="str">
            <v>-</v>
          </cell>
          <cell r="E220" t="str">
            <v>DIV</v>
          </cell>
          <cell r="F220" t="str">
            <v>SMMA</v>
          </cell>
          <cell r="G220" t="str">
            <v>Operação do Sistema de Lixo de Curitiba</v>
          </cell>
          <cell r="H220">
            <v>41499833.990000002</v>
          </cell>
          <cell r="J220">
            <v>34750</v>
          </cell>
          <cell r="K220" t="str">
            <v>-</v>
          </cell>
          <cell r="L220">
            <v>0</v>
          </cell>
          <cell r="M220" t="str">
            <v>Cancelada</v>
          </cell>
        </row>
        <row r="221">
          <cell r="A221">
            <v>1994</v>
          </cell>
          <cell r="B221" t="str">
            <v>SL</v>
          </cell>
          <cell r="C221" t="str">
            <v>-</v>
          </cell>
          <cell r="D221" t="str">
            <v>-</v>
          </cell>
          <cell r="E221" t="str">
            <v>COM</v>
          </cell>
          <cell r="F221" t="str">
            <v>Carrefour</v>
          </cell>
          <cell r="G221" t="str">
            <v>Terraplenagem em Caxias do Sul</v>
          </cell>
          <cell r="H221">
            <v>1347458.34</v>
          </cell>
          <cell r="J221">
            <v>34785</v>
          </cell>
          <cell r="K221">
            <v>1</v>
          </cell>
          <cell r="L221">
            <v>1</v>
          </cell>
          <cell r="M221" t="str">
            <v>1º Lugar</v>
          </cell>
        </row>
        <row r="222">
          <cell r="A222">
            <v>1995</v>
          </cell>
          <cell r="B222" t="str">
            <v>NE</v>
          </cell>
          <cell r="C222" t="str">
            <v>-</v>
          </cell>
          <cell r="D222" t="str">
            <v>-</v>
          </cell>
          <cell r="E222" t="str">
            <v>AGR</v>
          </cell>
          <cell r="F222" t="str">
            <v>Codevasf</v>
          </cell>
          <cell r="G222" t="str">
            <v>Projeto de Irrigação Pontal Sul - Petrolina</v>
          </cell>
          <cell r="H222">
            <v>12292470</v>
          </cell>
          <cell r="J222">
            <v>34858</v>
          </cell>
          <cell r="K222" t="str">
            <v>-</v>
          </cell>
          <cell r="L222">
            <v>0</v>
          </cell>
          <cell r="M222" t="str">
            <v>CNO</v>
          </cell>
        </row>
        <row r="223">
          <cell r="A223">
            <v>1995</v>
          </cell>
          <cell r="B223" t="str">
            <v>NE</v>
          </cell>
          <cell r="C223" t="str">
            <v>-</v>
          </cell>
          <cell r="D223" t="str">
            <v>-</v>
          </cell>
          <cell r="E223" t="str">
            <v>ROD</v>
          </cell>
          <cell r="F223" t="str">
            <v>DNER</v>
          </cell>
          <cell r="G223" t="str">
            <v>Restauração BR-020-Mimoso-BA-Lote 1</v>
          </cell>
          <cell r="H223">
            <v>5457520</v>
          </cell>
          <cell r="J223">
            <v>34871</v>
          </cell>
          <cell r="K223" t="str">
            <v>-</v>
          </cell>
          <cell r="L223">
            <v>0</v>
          </cell>
          <cell r="M223" t="str">
            <v>Froylan</v>
          </cell>
        </row>
        <row r="224">
          <cell r="A224">
            <v>1995</v>
          </cell>
          <cell r="B224" t="str">
            <v>NE</v>
          </cell>
          <cell r="C224" t="str">
            <v>-</v>
          </cell>
          <cell r="D224" t="str">
            <v>-</v>
          </cell>
          <cell r="E224" t="str">
            <v>ROD</v>
          </cell>
          <cell r="F224" t="str">
            <v>DNER</v>
          </cell>
          <cell r="G224" t="str">
            <v>Restauração BR-020-Mimoso-BA-Lote 2</v>
          </cell>
          <cell r="H224">
            <v>5696750</v>
          </cell>
          <cell r="J224">
            <v>34871</v>
          </cell>
          <cell r="K224" t="str">
            <v>-</v>
          </cell>
          <cell r="L224">
            <v>0</v>
          </cell>
          <cell r="M224" t="str">
            <v>Froylan</v>
          </cell>
        </row>
        <row r="225">
          <cell r="A225">
            <v>1995</v>
          </cell>
          <cell r="B225" t="str">
            <v>NE</v>
          </cell>
          <cell r="C225" t="str">
            <v>-</v>
          </cell>
          <cell r="D225" t="str">
            <v>-</v>
          </cell>
          <cell r="E225" t="str">
            <v>ROD</v>
          </cell>
          <cell r="F225" t="str">
            <v>SINFRA</v>
          </cell>
          <cell r="G225" t="str">
            <v>Restauração MA-230/034-Chapadinha / Brejo</v>
          </cell>
          <cell r="H225">
            <v>6964140</v>
          </cell>
          <cell r="J225">
            <v>34884</v>
          </cell>
          <cell r="K225" t="str">
            <v>-</v>
          </cell>
          <cell r="L225">
            <v>0</v>
          </cell>
          <cell r="M225" t="str">
            <v>Não entregue</v>
          </cell>
        </row>
        <row r="226">
          <cell r="A226">
            <v>1995</v>
          </cell>
          <cell r="B226" t="str">
            <v>NE</v>
          </cell>
          <cell r="C226" t="str">
            <v>-</v>
          </cell>
          <cell r="D226" t="str">
            <v>-</v>
          </cell>
          <cell r="E226" t="str">
            <v>AER</v>
          </cell>
          <cell r="F226" t="str">
            <v>DTT</v>
          </cell>
          <cell r="G226" t="str">
            <v>Ampliação do Aeroporto de Porto Seguro</v>
          </cell>
          <cell r="H226">
            <v>5998530</v>
          </cell>
          <cell r="J226">
            <v>34897</v>
          </cell>
          <cell r="K226" t="str">
            <v>-</v>
          </cell>
          <cell r="L226">
            <v>0</v>
          </cell>
          <cell r="M226" t="str">
            <v>Cancelada</v>
          </cell>
        </row>
        <row r="227">
          <cell r="A227">
            <v>1995</v>
          </cell>
          <cell r="B227" t="str">
            <v>NE</v>
          </cell>
          <cell r="C227" t="str">
            <v>-</v>
          </cell>
          <cell r="D227" t="str">
            <v>-</v>
          </cell>
          <cell r="E227" t="str">
            <v>DIV</v>
          </cell>
          <cell r="F227" t="str">
            <v>CNC</v>
          </cell>
          <cell r="G227" t="str">
            <v>Edifício da Confederação Nacional do Comércio</v>
          </cell>
          <cell r="H227">
            <v>5623420</v>
          </cell>
          <cell r="J227">
            <v>34932</v>
          </cell>
          <cell r="K227">
            <v>7</v>
          </cell>
          <cell r="L227">
            <v>0</v>
          </cell>
          <cell r="M227" t="str">
            <v>7º Lugar</v>
          </cell>
        </row>
        <row r="228">
          <cell r="A228">
            <v>1995</v>
          </cell>
          <cell r="B228" t="str">
            <v>NE</v>
          </cell>
          <cell r="C228" t="str">
            <v>-</v>
          </cell>
          <cell r="D228" t="str">
            <v>-</v>
          </cell>
          <cell r="E228" t="str">
            <v>ROD</v>
          </cell>
          <cell r="F228" t="str">
            <v>DER-MA</v>
          </cell>
          <cell r="G228" t="str">
            <v>MA-230/034014-Restauração-Lote 2</v>
          </cell>
          <cell r="H228">
            <v>1449390</v>
          </cell>
          <cell r="J228">
            <v>34970</v>
          </cell>
          <cell r="K228" t="str">
            <v>-</v>
          </cell>
          <cell r="L228">
            <v>0</v>
          </cell>
          <cell r="M228" t="str">
            <v>Não entregue</v>
          </cell>
        </row>
        <row r="229">
          <cell r="A229">
            <v>1995</v>
          </cell>
          <cell r="B229" t="str">
            <v>NE</v>
          </cell>
          <cell r="C229" t="str">
            <v>-</v>
          </cell>
          <cell r="D229" t="str">
            <v>-</v>
          </cell>
          <cell r="E229" t="str">
            <v>ROD</v>
          </cell>
          <cell r="F229" t="str">
            <v>DER-MA</v>
          </cell>
          <cell r="G229" t="str">
            <v>MA-014-Restauração-Lote 1</v>
          </cell>
          <cell r="H229">
            <v>1120680</v>
          </cell>
          <cell r="J229">
            <v>34970</v>
          </cell>
          <cell r="K229" t="str">
            <v>-</v>
          </cell>
          <cell r="L229">
            <v>0</v>
          </cell>
          <cell r="M229" t="str">
            <v>Não entregue</v>
          </cell>
        </row>
        <row r="230">
          <cell r="A230">
            <v>1995</v>
          </cell>
          <cell r="B230" t="str">
            <v>NE</v>
          </cell>
          <cell r="C230" t="str">
            <v>-</v>
          </cell>
          <cell r="D230" t="str">
            <v>-</v>
          </cell>
          <cell r="E230" t="str">
            <v>ROD</v>
          </cell>
          <cell r="F230" t="str">
            <v>DER-MA</v>
          </cell>
          <cell r="G230" t="str">
            <v>MA-014-Restauração-Lote 2</v>
          </cell>
          <cell r="H230">
            <v>1091620</v>
          </cell>
          <cell r="J230">
            <v>34970</v>
          </cell>
          <cell r="K230" t="str">
            <v>-</v>
          </cell>
          <cell r="L230">
            <v>0</v>
          </cell>
          <cell r="M230" t="str">
            <v>Não entregue</v>
          </cell>
        </row>
        <row r="231">
          <cell r="A231">
            <v>1995</v>
          </cell>
          <cell r="B231" t="str">
            <v>NE</v>
          </cell>
          <cell r="C231" t="str">
            <v>-</v>
          </cell>
          <cell r="D231" t="str">
            <v>-</v>
          </cell>
          <cell r="E231" t="str">
            <v>ROD</v>
          </cell>
          <cell r="F231" t="str">
            <v>DER-MA</v>
          </cell>
          <cell r="G231" t="str">
            <v>MA-230/034014-Restauração-Lote 1</v>
          </cell>
          <cell r="H231">
            <v>1462820</v>
          </cell>
          <cell r="J231">
            <v>34970</v>
          </cell>
          <cell r="K231" t="str">
            <v>-</v>
          </cell>
          <cell r="L231">
            <v>0</v>
          </cell>
          <cell r="M231" t="str">
            <v>Não entregue</v>
          </cell>
        </row>
        <row r="232">
          <cell r="A232">
            <v>1995</v>
          </cell>
          <cell r="B232" t="str">
            <v>NE</v>
          </cell>
          <cell r="C232" t="str">
            <v>-</v>
          </cell>
          <cell r="D232" t="str">
            <v>-</v>
          </cell>
          <cell r="E232" t="str">
            <v>AER</v>
          </cell>
          <cell r="F232" t="str">
            <v>Ciscea</v>
          </cell>
          <cell r="G232" t="str">
            <v>Ampliação da Vila Habitacional de Porto Seguro</v>
          </cell>
          <cell r="H232">
            <v>1879550</v>
          </cell>
          <cell r="J232">
            <v>34971</v>
          </cell>
          <cell r="K232" t="str">
            <v>-</v>
          </cell>
          <cell r="L232">
            <v>0</v>
          </cell>
          <cell r="M232" t="str">
            <v>Grado Engª</v>
          </cell>
        </row>
        <row r="233">
          <cell r="A233">
            <v>1995</v>
          </cell>
          <cell r="B233" t="str">
            <v>NE</v>
          </cell>
          <cell r="C233" t="str">
            <v>-</v>
          </cell>
          <cell r="D233" t="str">
            <v>-</v>
          </cell>
          <cell r="E233" t="str">
            <v>AER</v>
          </cell>
          <cell r="F233" t="str">
            <v>Infraero</v>
          </cell>
          <cell r="G233" t="str">
            <v>Aeroporto de Santa Maria - Aracaju-SE</v>
          </cell>
          <cell r="H233">
            <v>10519520</v>
          </cell>
          <cell r="J233">
            <v>35016</v>
          </cell>
          <cell r="K233" t="str">
            <v>-</v>
          </cell>
          <cell r="L233">
            <v>0</v>
          </cell>
          <cell r="M233" t="str">
            <v>Não entregue</v>
          </cell>
        </row>
        <row r="234">
          <cell r="A234">
            <v>1995</v>
          </cell>
          <cell r="B234" t="str">
            <v>NE</v>
          </cell>
          <cell r="C234" t="str">
            <v>-</v>
          </cell>
          <cell r="D234" t="str">
            <v>-</v>
          </cell>
          <cell r="E234" t="str">
            <v>AER</v>
          </cell>
          <cell r="F234" t="str">
            <v>Infraero</v>
          </cell>
          <cell r="G234" t="str">
            <v>Aeroporto Augusto Severo - Natal-RN</v>
          </cell>
          <cell r="H234">
            <v>17582470</v>
          </cell>
          <cell r="J234">
            <v>35023</v>
          </cell>
          <cell r="K234" t="str">
            <v>-</v>
          </cell>
          <cell r="L234">
            <v>0</v>
          </cell>
          <cell r="M234" t="str">
            <v>Não entregue</v>
          </cell>
        </row>
        <row r="235">
          <cell r="A235">
            <v>1995</v>
          </cell>
          <cell r="B235" t="str">
            <v>NE</v>
          </cell>
          <cell r="C235" t="str">
            <v>-</v>
          </cell>
          <cell r="D235" t="str">
            <v>-</v>
          </cell>
          <cell r="E235" t="str">
            <v>AER</v>
          </cell>
          <cell r="F235" t="str">
            <v>Infraero</v>
          </cell>
          <cell r="G235" t="str">
            <v>Aeroporto Pinto Martins - Fortaleza-CE</v>
          </cell>
          <cell r="H235">
            <v>64500840</v>
          </cell>
          <cell r="J235">
            <v>35030</v>
          </cell>
          <cell r="K235" t="str">
            <v>-</v>
          </cell>
          <cell r="L235">
            <v>0</v>
          </cell>
          <cell r="M235" t="str">
            <v>Desclassificado</v>
          </cell>
        </row>
        <row r="236">
          <cell r="A236">
            <v>1995</v>
          </cell>
          <cell r="B236" t="str">
            <v>NE</v>
          </cell>
          <cell r="C236" t="str">
            <v>-</v>
          </cell>
          <cell r="D236" t="str">
            <v>-</v>
          </cell>
          <cell r="E236" t="str">
            <v>SAN</v>
          </cell>
          <cell r="F236" t="str">
            <v>Embasa</v>
          </cell>
          <cell r="G236" t="str">
            <v>Sistema de Abastecimento de Água de Jequié</v>
          </cell>
          <cell r="H236">
            <v>3973290</v>
          </cell>
          <cell r="J236">
            <v>35044</v>
          </cell>
          <cell r="K236" t="str">
            <v>-</v>
          </cell>
          <cell r="L236">
            <v>0</v>
          </cell>
          <cell r="M236" t="str">
            <v>Perdemos</v>
          </cell>
        </row>
        <row r="237">
          <cell r="A237">
            <v>1995</v>
          </cell>
          <cell r="B237" t="str">
            <v>SE</v>
          </cell>
          <cell r="C237" t="str">
            <v>-</v>
          </cell>
          <cell r="D237" t="str">
            <v>-</v>
          </cell>
          <cell r="E237" t="str">
            <v>IND</v>
          </cell>
          <cell r="F237" t="str">
            <v>CST</v>
          </cell>
          <cell r="G237" t="str">
            <v>Obras Civis - Alto Forno II - Vitória-ES</v>
          </cell>
          <cell r="H237">
            <v>22394930</v>
          </cell>
          <cell r="J237">
            <v>34808</v>
          </cell>
          <cell r="K237" t="str">
            <v>-</v>
          </cell>
          <cell r="L237">
            <v>0</v>
          </cell>
          <cell r="M237" t="str">
            <v>Estudo de viabilidade para Davy Mckee</v>
          </cell>
        </row>
        <row r="238">
          <cell r="A238">
            <v>1995</v>
          </cell>
          <cell r="B238" t="str">
            <v>SE</v>
          </cell>
          <cell r="C238" t="str">
            <v>-</v>
          </cell>
          <cell r="D238" t="str">
            <v>-</v>
          </cell>
          <cell r="E238" t="str">
            <v>SAN</v>
          </cell>
          <cell r="F238" t="str">
            <v>Sudecap</v>
          </cell>
          <cell r="G238" t="str">
            <v>Complexo da Lagoinha-Belo Horizonte</v>
          </cell>
          <cell r="H238">
            <v>2696640</v>
          </cell>
          <cell r="J238">
            <v>34830</v>
          </cell>
          <cell r="K238" t="str">
            <v>-</v>
          </cell>
          <cell r="L238">
            <v>0</v>
          </cell>
          <cell r="M238" t="str">
            <v>Não entregue</v>
          </cell>
        </row>
        <row r="239">
          <cell r="A239">
            <v>1995</v>
          </cell>
          <cell r="B239" t="str">
            <v>SE</v>
          </cell>
          <cell r="C239" t="str">
            <v>-</v>
          </cell>
          <cell r="D239" t="str">
            <v>-</v>
          </cell>
          <cell r="E239" t="str">
            <v>ROD</v>
          </cell>
          <cell r="F239" t="str">
            <v>DNER</v>
          </cell>
          <cell r="G239" t="str">
            <v>Restauração da BR-153-Trecho 2</v>
          </cell>
          <cell r="H239">
            <v>4865310</v>
          </cell>
          <cell r="J239">
            <v>34837</v>
          </cell>
          <cell r="K239" t="str">
            <v>-</v>
          </cell>
          <cell r="L239">
            <v>0</v>
          </cell>
          <cell r="M239" t="str">
            <v>Cojuda</v>
          </cell>
        </row>
        <row r="240">
          <cell r="A240">
            <v>1995</v>
          </cell>
          <cell r="B240" t="str">
            <v>SE</v>
          </cell>
          <cell r="C240" t="str">
            <v>-</v>
          </cell>
          <cell r="D240" t="str">
            <v>-</v>
          </cell>
          <cell r="E240" t="str">
            <v>IND</v>
          </cell>
          <cell r="F240" t="str">
            <v>Brahma</v>
          </cell>
          <cell r="G240" t="str">
            <v>Bases e Lajes de Pisos</v>
          </cell>
          <cell r="H240">
            <v>10105140</v>
          </cell>
          <cell r="J240">
            <v>34842</v>
          </cell>
          <cell r="K240" t="str">
            <v>-</v>
          </cell>
          <cell r="L240">
            <v>0</v>
          </cell>
          <cell r="M240" t="str">
            <v>OAS</v>
          </cell>
        </row>
        <row r="241">
          <cell r="A241">
            <v>1995</v>
          </cell>
          <cell r="B241" t="str">
            <v>SE</v>
          </cell>
          <cell r="C241" t="str">
            <v>-</v>
          </cell>
          <cell r="D241" t="str">
            <v>-</v>
          </cell>
          <cell r="E241" t="str">
            <v>IND</v>
          </cell>
          <cell r="F241" t="str">
            <v>Brahma</v>
          </cell>
          <cell r="G241" t="str">
            <v>Estação de Tratamento de Dejetos Industraiis</v>
          </cell>
          <cell r="H241">
            <v>5773640</v>
          </cell>
          <cell r="J241">
            <v>34842</v>
          </cell>
          <cell r="K241" t="str">
            <v>-</v>
          </cell>
          <cell r="L241">
            <v>0</v>
          </cell>
          <cell r="M241" t="str">
            <v>OAS</v>
          </cell>
        </row>
        <row r="242">
          <cell r="A242">
            <v>1995</v>
          </cell>
          <cell r="B242" t="str">
            <v>SE</v>
          </cell>
          <cell r="C242" t="str">
            <v>-</v>
          </cell>
          <cell r="D242" t="str">
            <v>-</v>
          </cell>
          <cell r="E242" t="str">
            <v>IND</v>
          </cell>
          <cell r="F242" t="str">
            <v>Brahma</v>
          </cell>
          <cell r="G242" t="str">
            <v>ETA de Campo Grande-Rio de Janeiro</v>
          </cell>
          <cell r="H242">
            <v>4014890</v>
          </cell>
          <cell r="J242">
            <v>34842</v>
          </cell>
          <cell r="K242" t="str">
            <v>-</v>
          </cell>
          <cell r="L242">
            <v>0</v>
          </cell>
          <cell r="M242" t="str">
            <v>OAS</v>
          </cell>
        </row>
        <row r="243">
          <cell r="A243">
            <v>1995</v>
          </cell>
          <cell r="B243" t="str">
            <v>SE</v>
          </cell>
          <cell r="C243" t="str">
            <v>-</v>
          </cell>
          <cell r="D243" t="str">
            <v>-</v>
          </cell>
          <cell r="E243" t="str">
            <v>SAN</v>
          </cell>
          <cell r="F243" t="str">
            <v>DEOP</v>
          </cell>
          <cell r="G243" t="str">
            <v>Canalização do Córrego do Sarandi-Lote 2</v>
          </cell>
          <cell r="H243">
            <v>7586490</v>
          </cell>
          <cell r="J243">
            <v>34855</v>
          </cell>
          <cell r="K243" t="str">
            <v>-</v>
          </cell>
          <cell r="L243">
            <v>0</v>
          </cell>
          <cell r="M243" t="str">
            <v>Cancelada</v>
          </cell>
        </row>
        <row r="244">
          <cell r="A244">
            <v>1995</v>
          </cell>
          <cell r="B244" t="str">
            <v>SE</v>
          </cell>
          <cell r="C244" t="str">
            <v>-</v>
          </cell>
          <cell r="D244" t="str">
            <v>-</v>
          </cell>
          <cell r="E244" t="str">
            <v>SAN</v>
          </cell>
          <cell r="F244" t="str">
            <v>DEOP</v>
          </cell>
          <cell r="G244" t="str">
            <v>Canalização do Córrego do Sarandi-Lote 1</v>
          </cell>
          <cell r="H244">
            <v>5493280</v>
          </cell>
          <cell r="J244">
            <v>34855</v>
          </cell>
          <cell r="K244" t="str">
            <v>-</v>
          </cell>
          <cell r="L244">
            <v>0</v>
          </cell>
          <cell r="M244" t="str">
            <v>Não entregue</v>
          </cell>
        </row>
        <row r="245">
          <cell r="A245">
            <v>1995</v>
          </cell>
          <cell r="B245" t="str">
            <v>SE</v>
          </cell>
          <cell r="C245" t="str">
            <v>-</v>
          </cell>
          <cell r="D245" t="str">
            <v>-</v>
          </cell>
          <cell r="E245" t="str">
            <v>SAN</v>
          </cell>
          <cell r="F245" t="str">
            <v>DEOP</v>
          </cell>
          <cell r="G245" t="str">
            <v>Canalização do Córrego do Ferrugem-Lote 1</v>
          </cell>
          <cell r="H245">
            <v>3688450</v>
          </cell>
          <cell r="J245">
            <v>34855</v>
          </cell>
          <cell r="K245" t="str">
            <v>-</v>
          </cell>
          <cell r="L245">
            <v>0</v>
          </cell>
          <cell r="M245" t="str">
            <v>Não entregue</v>
          </cell>
        </row>
        <row r="246">
          <cell r="A246">
            <v>1995</v>
          </cell>
          <cell r="B246" t="str">
            <v>SE</v>
          </cell>
          <cell r="C246" t="str">
            <v>-</v>
          </cell>
          <cell r="D246" t="str">
            <v>-</v>
          </cell>
          <cell r="E246" t="str">
            <v>SAN</v>
          </cell>
          <cell r="F246" t="str">
            <v>DEOP</v>
          </cell>
          <cell r="G246" t="str">
            <v>Canalização do Córrego do Sarandi-Lote 3</v>
          </cell>
          <cell r="H246">
            <v>5493030</v>
          </cell>
          <cell r="J246">
            <v>34855</v>
          </cell>
          <cell r="K246" t="str">
            <v>-</v>
          </cell>
          <cell r="L246">
            <v>0</v>
          </cell>
          <cell r="M246" t="str">
            <v>Não entregue</v>
          </cell>
        </row>
        <row r="247">
          <cell r="A247">
            <v>1995</v>
          </cell>
          <cell r="B247" t="str">
            <v>SE</v>
          </cell>
          <cell r="C247" t="str">
            <v>-</v>
          </cell>
          <cell r="D247" t="str">
            <v>-</v>
          </cell>
          <cell r="E247" t="str">
            <v>SAN</v>
          </cell>
          <cell r="F247" t="str">
            <v>DEOP</v>
          </cell>
          <cell r="G247" t="str">
            <v>Canalização do Córrego do Ferrugem-Lote 2</v>
          </cell>
          <cell r="H247">
            <v>5587780</v>
          </cell>
          <cell r="J247">
            <v>34855</v>
          </cell>
          <cell r="K247" t="str">
            <v>-</v>
          </cell>
          <cell r="L247">
            <v>0</v>
          </cell>
          <cell r="M247" t="str">
            <v>Não entregue</v>
          </cell>
        </row>
        <row r="248">
          <cell r="A248">
            <v>1995</v>
          </cell>
          <cell r="B248" t="str">
            <v>SE</v>
          </cell>
          <cell r="C248" t="str">
            <v>-</v>
          </cell>
          <cell r="D248" t="str">
            <v>-</v>
          </cell>
          <cell r="E248" t="str">
            <v>IND</v>
          </cell>
          <cell r="F248" t="str">
            <v>FIAT</v>
          </cell>
          <cell r="G248" t="str">
            <v>Prédio Industrial da Fiat Allis</v>
          </cell>
          <cell r="H248">
            <v>2090230</v>
          </cell>
          <cell r="J248">
            <v>34864</v>
          </cell>
          <cell r="K248" t="str">
            <v>-</v>
          </cell>
          <cell r="L248">
            <v>0</v>
          </cell>
          <cell r="M248" t="str">
            <v>Cancelada</v>
          </cell>
        </row>
        <row r="249">
          <cell r="A249">
            <v>1995</v>
          </cell>
          <cell r="B249" t="str">
            <v>SE</v>
          </cell>
          <cell r="C249" t="str">
            <v>-</v>
          </cell>
          <cell r="D249" t="str">
            <v>-</v>
          </cell>
          <cell r="E249" t="str">
            <v>ROD</v>
          </cell>
          <cell r="F249" t="str">
            <v>DEOVI-TO</v>
          </cell>
          <cell r="G249" t="str">
            <v>TO-020/BR-242-Santo Antonio/Peixe-Lote 17</v>
          </cell>
          <cell r="H249">
            <v>3694620</v>
          </cell>
          <cell r="J249">
            <v>34867</v>
          </cell>
          <cell r="K249" t="str">
            <v>-</v>
          </cell>
          <cell r="L249">
            <v>0</v>
          </cell>
          <cell r="M249" t="str">
            <v xml:space="preserve">Estudo de viabilidade </v>
          </cell>
        </row>
        <row r="250">
          <cell r="A250">
            <v>1995</v>
          </cell>
          <cell r="B250" t="str">
            <v>SE</v>
          </cell>
          <cell r="C250" t="str">
            <v>-</v>
          </cell>
          <cell r="D250" t="str">
            <v>-</v>
          </cell>
          <cell r="E250" t="str">
            <v>ROD</v>
          </cell>
          <cell r="F250" t="str">
            <v>DEOVI-TO</v>
          </cell>
          <cell r="G250" t="str">
            <v>TO-050-Santa Rita / Natividade-Lote 2</v>
          </cell>
          <cell r="H250">
            <v>4539560</v>
          </cell>
          <cell r="J250">
            <v>34880</v>
          </cell>
          <cell r="K250">
            <v>1</v>
          </cell>
          <cell r="L250">
            <v>1</v>
          </cell>
          <cell r="M250" t="str">
            <v>1º Lugar</v>
          </cell>
        </row>
        <row r="251">
          <cell r="A251">
            <v>1995</v>
          </cell>
          <cell r="B251" t="str">
            <v>SE</v>
          </cell>
          <cell r="C251" t="str">
            <v>-</v>
          </cell>
          <cell r="D251" t="str">
            <v>-</v>
          </cell>
          <cell r="E251" t="str">
            <v>ENE</v>
          </cell>
          <cell r="F251" t="str">
            <v>Petrobrás</v>
          </cell>
          <cell r="G251" t="str">
            <v>Gasoduto Lagoa Parda / Vitória</v>
          </cell>
          <cell r="H251">
            <v>5998530</v>
          </cell>
          <cell r="J251">
            <v>34900</v>
          </cell>
          <cell r="K251">
            <v>1</v>
          </cell>
          <cell r="L251">
            <v>1</v>
          </cell>
          <cell r="M251" t="str">
            <v>1º Lugar</v>
          </cell>
        </row>
        <row r="252">
          <cell r="A252">
            <v>1995</v>
          </cell>
          <cell r="B252" t="str">
            <v>SE</v>
          </cell>
          <cell r="C252" t="str">
            <v>-</v>
          </cell>
          <cell r="D252" t="str">
            <v>-</v>
          </cell>
          <cell r="E252" t="str">
            <v>SAN</v>
          </cell>
          <cell r="F252" t="str">
            <v>DEOP</v>
          </cell>
          <cell r="G252" t="str">
            <v>Canalização do Córrego Sarandi - Lote 2</v>
          </cell>
          <cell r="H252">
            <v>7597430</v>
          </cell>
          <cell r="J252">
            <v>34907</v>
          </cell>
          <cell r="K252" t="str">
            <v>-</v>
          </cell>
          <cell r="L252">
            <v>0</v>
          </cell>
          <cell r="M252" t="str">
            <v>Não entregue</v>
          </cell>
        </row>
        <row r="253">
          <cell r="A253">
            <v>1995</v>
          </cell>
          <cell r="B253" t="str">
            <v>SE</v>
          </cell>
          <cell r="C253" t="str">
            <v>-</v>
          </cell>
          <cell r="D253" t="str">
            <v>-</v>
          </cell>
          <cell r="E253" t="str">
            <v>SAN</v>
          </cell>
          <cell r="F253" t="str">
            <v>PM Lavras</v>
          </cell>
          <cell r="G253" t="str">
            <v>Canalização de Quatro Córregos-Lavras</v>
          </cell>
          <cell r="H253">
            <v>5171010</v>
          </cell>
          <cell r="J253">
            <v>34918</v>
          </cell>
          <cell r="K253" t="str">
            <v>-</v>
          </cell>
          <cell r="L253">
            <v>0</v>
          </cell>
          <cell r="M253" t="str">
            <v>CEISAN/Poços</v>
          </cell>
        </row>
        <row r="254">
          <cell r="A254">
            <v>1995</v>
          </cell>
          <cell r="B254" t="str">
            <v>SE</v>
          </cell>
          <cell r="C254" t="str">
            <v>-</v>
          </cell>
          <cell r="D254" t="str">
            <v>-</v>
          </cell>
          <cell r="E254" t="str">
            <v>SAN</v>
          </cell>
          <cell r="F254" t="str">
            <v>PM Nova lima</v>
          </cell>
          <cell r="G254" t="str">
            <v>Canalização Córrego Carioca e ligações</v>
          </cell>
          <cell r="H254">
            <v>1940300</v>
          </cell>
          <cell r="J254">
            <v>34928</v>
          </cell>
          <cell r="K254" t="str">
            <v>-</v>
          </cell>
          <cell r="L254">
            <v>0</v>
          </cell>
          <cell r="M254" t="str">
            <v>Conspar</v>
          </cell>
        </row>
        <row r="255">
          <cell r="A255">
            <v>1995</v>
          </cell>
          <cell r="B255" t="str">
            <v>SE</v>
          </cell>
          <cell r="C255" t="str">
            <v>-</v>
          </cell>
          <cell r="D255" t="str">
            <v>-</v>
          </cell>
          <cell r="E255" t="str">
            <v>IND</v>
          </cell>
          <cell r="F255" t="str">
            <v>CST</v>
          </cell>
          <cell r="G255" t="str">
            <v>Revisão Obras Civis - Alto Forno II</v>
          </cell>
          <cell r="H255">
            <v>12037620</v>
          </cell>
          <cell r="J255">
            <v>34936</v>
          </cell>
          <cell r="K255" t="str">
            <v>-</v>
          </cell>
          <cell r="L255">
            <v>0</v>
          </cell>
          <cell r="M255" t="str">
            <v>Estudo de viabilidade para Davy Mckee</v>
          </cell>
        </row>
        <row r="256">
          <cell r="A256">
            <v>1995</v>
          </cell>
          <cell r="B256" t="str">
            <v>SE</v>
          </cell>
          <cell r="C256" t="str">
            <v>-</v>
          </cell>
          <cell r="D256" t="str">
            <v>-</v>
          </cell>
          <cell r="E256" t="str">
            <v>ROD</v>
          </cell>
          <cell r="F256" t="str">
            <v>DER-MG</v>
          </cell>
          <cell r="G256" t="str">
            <v>BR-381-Lote 4</v>
          </cell>
          <cell r="H256">
            <v>17640720</v>
          </cell>
          <cell r="J256">
            <v>34956</v>
          </cell>
          <cell r="K256" t="str">
            <v>-</v>
          </cell>
          <cell r="L256">
            <v>0</v>
          </cell>
          <cell r="M256" t="str">
            <v>Tork</v>
          </cell>
        </row>
        <row r="257">
          <cell r="A257">
            <v>1995</v>
          </cell>
          <cell r="B257" t="str">
            <v>SE</v>
          </cell>
          <cell r="C257" t="str">
            <v>-</v>
          </cell>
          <cell r="D257" t="str">
            <v>-</v>
          </cell>
          <cell r="E257" t="str">
            <v>ROD</v>
          </cell>
          <cell r="F257" t="str">
            <v>DER-MG</v>
          </cell>
          <cell r="G257" t="str">
            <v>BR-381-Lote 5</v>
          </cell>
          <cell r="H257">
            <v>16926910</v>
          </cell>
          <cell r="J257">
            <v>34956</v>
          </cell>
          <cell r="K257" t="str">
            <v>-</v>
          </cell>
          <cell r="L257">
            <v>0</v>
          </cell>
          <cell r="M257" t="str">
            <v>Triunfo</v>
          </cell>
        </row>
        <row r="258">
          <cell r="A258">
            <v>1995</v>
          </cell>
          <cell r="B258" t="str">
            <v>SE</v>
          </cell>
          <cell r="C258" t="str">
            <v>-</v>
          </cell>
          <cell r="D258" t="str">
            <v>-</v>
          </cell>
          <cell r="E258" t="str">
            <v>ROD</v>
          </cell>
          <cell r="F258" t="str">
            <v>DER-MG</v>
          </cell>
          <cell r="G258" t="str">
            <v>BR-381-Lote 1</v>
          </cell>
          <cell r="H258">
            <v>39632320</v>
          </cell>
          <cell r="J258">
            <v>34956</v>
          </cell>
          <cell r="K258" t="str">
            <v>-</v>
          </cell>
          <cell r="L258">
            <v>0</v>
          </cell>
          <cell r="M258" t="str">
            <v>Triunfo</v>
          </cell>
        </row>
        <row r="259">
          <cell r="A259">
            <v>1995</v>
          </cell>
          <cell r="B259" t="str">
            <v>SE</v>
          </cell>
          <cell r="C259" t="str">
            <v>-</v>
          </cell>
          <cell r="D259" t="str">
            <v>-</v>
          </cell>
          <cell r="E259" t="str">
            <v>ROD</v>
          </cell>
          <cell r="F259" t="str">
            <v>DER-MG</v>
          </cell>
          <cell r="G259" t="str">
            <v>BR-381-Lote 3</v>
          </cell>
          <cell r="H259">
            <v>17762710</v>
          </cell>
          <cell r="J259">
            <v>34956</v>
          </cell>
          <cell r="K259" t="str">
            <v>-</v>
          </cell>
          <cell r="L259">
            <v>0</v>
          </cell>
          <cell r="M259" t="str">
            <v>Tork</v>
          </cell>
        </row>
        <row r="260">
          <cell r="A260">
            <v>1995</v>
          </cell>
          <cell r="B260" t="str">
            <v>SE</v>
          </cell>
          <cell r="C260" t="str">
            <v>-</v>
          </cell>
          <cell r="D260" t="str">
            <v>-</v>
          </cell>
          <cell r="E260" t="str">
            <v>ROD</v>
          </cell>
          <cell r="F260" t="str">
            <v>DER-MG</v>
          </cell>
          <cell r="G260" t="str">
            <v>BR-381-Lote 6</v>
          </cell>
          <cell r="H260">
            <v>17812710</v>
          </cell>
          <cell r="J260">
            <v>34956</v>
          </cell>
          <cell r="K260" t="str">
            <v>-</v>
          </cell>
          <cell r="L260">
            <v>0</v>
          </cell>
          <cell r="M260" t="str">
            <v>Triunfo</v>
          </cell>
        </row>
        <row r="261">
          <cell r="A261">
            <v>1995</v>
          </cell>
          <cell r="B261" t="str">
            <v>SE</v>
          </cell>
          <cell r="C261" t="str">
            <v>-</v>
          </cell>
          <cell r="D261" t="str">
            <v>-</v>
          </cell>
          <cell r="E261" t="str">
            <v>ROD</v>
          </cell>
          <cell r="F261" t="str">
            <v>DER-MG</v>
          </cell>
          <cell r="G261" t="str">
            <v>BR-381-Lote 2</v>
          </cell>
          <cell r="H261">
            <v>44415610</v>
          </cell>
          <cell r="J261">
            <v>34956</v>
          </cell>
          <cell r="K261" t="str">
            <v>-</v>
          </cell>
          <cell r="L261">
            <v>0</v>
          </cell>
          <cell r="M261" t="str">
            <v>Triunfo</v>
          </cell>
        </row>
        <row r="262">
          <cell r="A262">
            <v>1995</v>
          </cell>
          <cell r="B262" t="str">
            <v>SE</v>
          </cell>
          <cell r="C262" t="str">
            <v>-</v>
          </cell>
          <cell r="D262" t="str">
            <v>-</v>
          </cell>
          <cell r="E262" t="str">
            <v>ROD</v>
          </cell>
          <cell r="F262" t="str">
            <v>DER-MG</v>
          </cell>
          <cell r="G262" t="str">
            <v>BR-381-Lote 7</v>
          </cell>
          <cell r="H262">
            <v>31051780</v>
          </cell>
          <cell r="J262">
            <v>34956</v>
          </cell>
          <cell r="K262" t="str">
            <v>-</v>
          </cell>
          <cell r="L262">
            <v>0</v>
          </cell>
          <cell r="M262" t="str">
            <v>Triunfo</v>
          </cell>
        </row>
        <row r="263">
          <cell r="A263">
            <v>1995</v>
          </cell>
          <cell r="B263" t="str">
            <v>SE</v>
          </cell>
          <cell r="C263" t="str">
            <v>-</v>
          </cell>
          <cell r="D263" t="str">
            <v>-</v>
          </cell>
          <cell r="E263" t="str">
            <v>MIN</v>
          </cell>
          <cell r="F263" t="str">
            <v>INCO</v>
          </cell>
          <cell r="G263" t="str">
            <v>Planta Industrial-Mina de Níquel da INCO-GO</v>
          </cell>
          <cell r="H263">
            <v>22276620</v>
          </cell>
          <cell r="J263">
            <v>34962</v>
          </cell>
          <cell r="K263" t="str">
            <v>-</v>
          </cell>
          <cell r="L263">
            <v>0</v>
          </cell>
          <cell r="M263" t="str">
            <v>Estudo de Viabilidade</v>
          </cell>
        </row>
        <row r="264">
          <cell r="A264">
            <v>1995</v>
          </cell>
          <cell r="B264" t="str">
            <v>SE</v>
          </cell>
          <cell r="C264" t="str">
            <v>-</v>
          </cell>
          <cell r="D264" t="str">
            <v>-</v>
          </cell>
          <cell r="E264" t="str">
            <v>IND</v>
          </cell>
          <cell r="F264" t="str">
            <v>FIAT</v>
          </cell>
          <cell r="G264" t="str">
            <v>Estação de Tratamento de Efluentes - Betim</v>
          </cell>
          <cell r="H264">
            <v>1741100</v>
          </cell>
          <cell r="J264">
            <v>35002</v>
          </cell>
          <cell r="K264" t="str">
            <v>-</v>
          </cell>
          <cell r="L264">
            <v>0</v>
          </cell>
          <cell r="M264" t="str">
            <v>Perdemos</v>
          </cell>
        </row>
        <row r="265">
          <cell r="A265">
            <v>1995</v>
          </cell>
          <cell r="B265" t="str">
            <v>SE</v>
          </cell>
          <cell r="C265" t="str">
            <v>-</v>
          </cell>
          <cell r="D265" t="str">
            <v>-</v>
          </cell>
          <cell r="E265" t="str">
            <v>EDU</v>
          </cell>
          <cell r="F265" t="str">
            <v>UNITINS</v>
          </cell>
          <cell r="G265" t="str">
            <v>Universidade Federal do Tocantins</v>
          </cell>
          <cell r="H265">
            <v>6654775.9999999991</v>
          </cell>
          <cell r="J265">
            <v>35016</v>
          </cell>
          <cell r="K265" t="str">
            <v>-</v>
          </cell>
          <cell r="L265">
            <v>0</v>
          </cell>
          <cell r="M265" t="str">
            <v>Estudo de Viabilidade</v>
          </cell>
        </row>
        <row r="266">
          <cell r="A266">
            <v>1995</v>
          </cell>
          <cell r="B266" t="str">
            <v>SE</v>
          </cell>
          <cell r="C266" t="str">
            <v>-</v>
          </cell>
          <cell r="D266" t="str">
            <v>-</v>
          </cell>
          <cell r="E266" t="str">
            <v>SAN</v>
          </cell>
          <cell r="F266" t="str">
            <v>PM Divinópolis</v>
          </cell>
          <cell r="G266" t="str">
            <v>Canalização de Córrego- CP 002-Lote 1</v>
          </cell>
          <cell r="H266">
            <v>820980</v>
          </cell>
          <cell r="J266">
            <v>35034</v>
          </cell>
          <cell r="K266" t="str">
            <v>-</v>
          </cell>
          <cell r="L266">
            <v>0</v>
          </cell>
          <cell r="M266" t="str">
            <v>Pantheon</v>
          </cell>
        </row>
        <row r="267">
          <cell r="A267">
            <v>1995</v>
          </cell>
          <cell r="B267" t="str">
            <v>SE</v>
          </cell>
          <cell r="C267" t="str">
            <v>-</v>
          </cell>
          <cell r="D267" t="str">
            <v>-</v>
          </cell>
          <cell r="E267" t="str">
            <v>IND</v>
          </cell>
          <cell r="F267" t="str">
            <v>Cenibra</v>
          </cell>
          <cell r="G267" t="str">
            <v>Trecho Cocais/S. Paraíso - Terr. e Revest.-Lote 2</v>
          </cell>
          <cell r="H267">
            <v>993750</v>
          </cell>
          <cell r="J267">
            <v>35034</v>
          </cell>
          <cell r="K267" t="str">
            <v>-</v>
          </cell>
          <cell r="L267">
            <v>0</v>
          </cell>
          <cell r="M267" t="str">
            <v>Perdemos</v>
          </cell>
        </row>
        <row r="268">
          <cell r="A268">
            <v>1995</v>
          </cell>
          <cell r="B268" t="str">
            <v>SE</v>
          </cell>
          <cell r="C268" t="str">
            <v>-</v>
          </cell>
          <cell r="D268" t="str">
            <v>-</v>
          </cell>
          <cell r="E268" t="str">
            <v>IND</v>
          </cell>
          <cell r="F268" t="str">
            <v>Cenibra</v>
          </cell>
          <cell r="G268" t="str">
            <v>Trecho Cocais/S. Paraíso - Terr. e Revest.-Lote 1</v>
          </cell>
          <cell r="H268">
            <v>1087670</v>
          </cell>
          <cell r="J268">
            <v>35034</v>
          </cell>
          <cell r="K268" t="str">
            <v>-</v>
          </cell>
          <cell r="L268">
            <v>0</v>
          </cell>
          <cell r="M268" t="str">
            <v>Perdemos</v>
          </cell>
        </row>
        <row r="269">
          <cell r="A269">
            <v>1995</v>
          </cell>
          <cell r="B269" t="str">
            <v>SE</v>
          </cell>
          <cell r="C269" t="str">
            <v>-</v>
          </cell>
          <cell r="D269" t="str">
            <v>-</v>
          </cell>
          <cell r="E269" t="str">
            <v>SAN</v>
          </cell>
          <cell r="F269" t="str">
            <v>PM Divinópolis</v>
          </cell>
          <cell r="G269" t="str">
            <v>Canalização de Córrego- CP 003</v>
          </cell>
          <cell r="H269">
            <v>1810820</v>
          </cell>
          <cell r="J269">
            <v>35034</v>
          </cell>
          <cell r="K269" t="str">
            <v>-</v>
          </cell>
          <cell r="L269">
            <v>0</v>
          </cell>
          <cell r="M269" t="str">
            <v>Sagendra</v>
          </cell>
        </row>
        <row r="270">
          <cell r="A270">
            <v>1995</v>
          </cell>
          <cell r="B270" t="str">
            <v>SE</v>
          </cell>
          <cell r="C270" t="str">
            <v>-</v>
          </cell>
          <cell r="D270" t="str">
            <v>-</v>
          </cell>
          <cell r="E270" t="str">
            <v>SAN</v>
          </cell>
          <cell r="F270" t="str">
            <v>PM Divinópolis</v>
          </cell>
          <cell r="G270" t="str">
            <v>Canalização de Córrego- CP 006</v>
          </cell>
          <cell r="H270">
            <v>1050230</v>
          </cell>
          <cell r="J270">
            <v>35034</v>
          </cell>
          <cell r="K270" t="str">
            <v>-</v>
          </cell>
          <cell r="L270">
            <v>0</v>
          </cell>
          <cell r="M270" t="str">
            <v>Não entregue</v>
          </cell>
        </row>
        <row r="271">
          <cell r="A271">
            <v>1995</v>
          </cell>
          <cell r="B271" t="str">
            <v>SE</v>
          </cell>
          <cell r="C271" t="str">
            <v>-</v>
          </cell>
          <cell r="D271" t="str">
            <v>-</v>
          </cell>
          <cell r="E271" t="str">
            <v>SAN</v>
          </cell>
          <cell r="F271" t="str">
            <v>PM Divinópolis</v>
          </cell>
          <cell r="G271" t="str">
            <v>Canalização de Córrego- CP 002-Lote 2</v>
          </cell>
          <cell r="H271">
            <v>1111630</v>
          </cell>
          <cell r="J271">
            <v>35034</v>
          </cell>
          <cell r="K271" t="str">
            <v>-</v>
          </cell>
          <cell r="L271">
            <v>0</v>
          </cell>
          <cell r="M271" t="str">
            <v>Pantheon</v>
          </cell>
        </row>
        <row r="272">
          <cell r="A272">
            <v>1995</v>
          </cell>
          <cell r="B272" t="str">
            <v>SE</v>
          </cell>
          <cell r="C272" t="str">
            <v>-</v>
          </cell>
          <cell r="D272" t="str">
            <v>-</v>
          </cell>
          <cell r="E272" t="str">
            <v>SAN</v>
          </cell>
          <cell r="F272" t="str">
            <v>PM Divinópolis</v>
          </cell>
          <cell r="G272" t="str">
            <v>Canalização de Córrego- CP 004</v>
          </cell>
          <cell r="H272">
            <v>2388810</v>
          </cell>
          <cell r="J272">
            <v>35034</v>
          </cell>
          <cell r="K272" t="str">
            <v>-</v>
          </cell>
          <cell r="L272">
            <v>0</v>
          </cell>
          <cell r="M272" t="str">
            <v>Pantheon</v>
          </cell>
        </row>
        <row r="273">
          <cell r="A273">
            <v>1995</v>
          </cell>
          <cell r="B273" t="str">
            <v>SE</v>
          </cell>
          <cell r="C273" t="str">
            <v>-</v>
          </cell>
          <cell r="D273" t="str">
            <v>-</v>
          </cell>
          <cell r="E273" t="str">
            <v>SAN</v>
          </cell>
          <cell r="F273" t="str">
            <v>PM Divinópolis</v>
          </cell>
          <cell r="G273" t="str">
            <v>Canalização de Córrego- CP 005</v>
          </cell>
          <cell r="H273">
            <v>2338670</v>
          </cell>
          <cell r="J273">
            <v>35034</v>
          </cell>
          <cell r="K273" t="str">
            <v>-</v>
          </cell>
          <cell r="L273">
            <v>0</v>
          </cell>
          <cell r="M273" t="str">
            <v>Pantheon</v>
          </cell>
        </row>
        <row r="274">
          <cell r="A274">
            <v>1995</v>
          </cell>
          <cell r="B274" t="str">
            <v>SE</v>
          </cell>
          <cell r="C274" t="str">
            <v>-</v>
          </cell>
          <cell r="D274" t="str">
            <v>-</v>
          </cell>
          <cell r="E274" t="str">
            <v>SAN</v>
          </cell>
          <cell r="F274" t="str">
            <v>PM Divinópolis</v>
          </cell>
          <cell r="G274" t="str">
            <v>Canalização de Córrego- CP 002-Lote 3</v>
          </cell>
          <cell r="H274">
            <v>1099170</v>
          </cell>
          <cell r="J274">
            <v>35034</v>
          </cell>
          <cell r="K274" t="str">
            <v>-</v>
          </cell>
          <cell r="L274">
            <v>0</v>
          </cell>
          <cell r="M274" t="str">
            <v>Polienco</v>
          </cell>
        </row>
        <row r="275">
          <cell r="A275">
            <v>1995</v>
          </cell>
          <cell r="B275" t="str">
            <v>SE</v>
          </cell>
          <cell r="C275" t="str">
            <v>-</v>
          </cell>
          <cell r="D275" t="str">
            <v>-</v>
          </cell>
          <cell r="E275" t="str">
            <v>SAN</v>
          </cell>
          <cell r="F275" t="str">
            <v>DEOP</v>
          </cell>
          <cell r="G275" t="str">
            <v>Canalização do Córrego do Sarandi - Lote 3</v>
          </cell>
          <cell r="H275">
            <v>3803180</v>
          </cell>
          <cell r="J275">
            <v>35038</v>
          </cell>
          <cell r="K275" t="str">
            <v>-</v>
          </cell>
          <cell r="L275">
            <v>0</v>
          </cell>
          <cell r="M275" t="str">
            <v>Carvalho Alvim / CAEMGE</v>
          </cell>
        </row>
        <row r="276">
          <cell r="A276">
            <v>1995</v>
          </cell>
          <cell r="B276" t="str">
            <v>SE</v>
          </cell>
          <cell r="C276" t="str">
            <v>-</v>
          </cell>
          <cell r="D276" t="str">
            <v>-</v>
          </cell>
          <cell r="E276" t="str">
            <v>SAN</v>
          </cell>
          <cell r="F276" t="str">
            <v>DEOP</v>
          </cell>
          <cell r="G276" t="str">
            <v>Canalização do Córrego do Sarandi - Lote 1</v>
          </cell>
          <cell r="H276">
            <v>4220360</v>
          </cell>
          <cell r="J276">
            <v>35038</v>
          </cell>
          <cell r="K276" t="str">
            <v>-</v>
          </cell>
          <cell r="L276">
            <v>0</v>
          </cell>
          <cell r="M276" t="str">
            <v>Consórcio Aro / Libe</v>
          </cell>
        </row>
        <row r="277">
          <cell r="A277">
            <v>1995</v>
          </cell>
          <cell r="B277" t="str">
            <v>SE</v>
          </cell>
          <cell r="C277" t="str">
            <v>-</v>
          </cell>
          <cell r="D277" t="str">
            <v>-</v>
          </cell>
          <cell r="E277" t="str">
            <v>SAN</v>
          </cell>
          <cell r="F277" t="str">
            <v>DEOP</v>
          </cell>
          <cell r="G277" t="str">
            <v>Canalização do Córrego do Sarandi - Lote 2</v>
          </cell>
          <cell r="H277">
            <v>6438450</v>
          </cell>
          <cell r="J277">
            <v>35038</v>
          </cell>
          <cell r="K277" t="str">
            <v>-</v>
          </cell>
          <cell r="L277">
            <v>0</v>
          </cell>
          <cell r="M277" t="str">
            <v>Construtora Minas Sul</v>
          </cell>
        </row>
        <row r="278">
          <cell r="A278">
            <v>1995</v>
          </cell>
          <cell r="B278" t="str">
            <v>SE</v>
          </cell>
          <cell r="C278" t="str">
            <v>-</v>
          </cell>
          <cell r="D278" t="str">
            <v>-</v>
          </cell>
          <cell r="E278" t="str">
            <v>SAN</v>
          </cell>
          <cell r="F278" t="str">
            <v>DEOP</v>
          </cell>
          <cell r="G278" t="str">
            <v>Canalização do Córrego Ferrugem - Lote 1</v>
          </cell>
          <cell r="H278">
            <v>3664840</v>
          </cell>
          <cell r="J278">
            <v>35039</v>
          </cell>
          <cell r="K278" t="str">
            <v>-</v>
          </cell>
          <cell r="L278">
            <v>0</v>
          </cell>
          <cell r="M278" t="str">
            <v>Via Engª</v>
          </cell>
        </row>
        <row r="279">
          <cell r="A279">
            <v>1995</v>
          </cell>
          <cell r="B279" t="str">
            <v>SE</v>
          </cell>
          <cell r="C279" t="str">
            <v>-</v>
          </cell>
          <cell r="D279" t="str">
            <v>-</v>
          </cell>
          <cell r="E279" t="str">
            <v>SAN</v>
          </cell>
          <cell r="F279" t="str">
            <v>DEOP</v>
          </cell>
          <cell r="G279" t="str">
            <v>Canalização do Córrego Ferrugem - Lote 2</v>
          </cell>
          <cell r="H279">
            <v>5032160</v>
          </cell>
          <cell r="J279">
            <v>35039</v>
          </cell>
          <cell r="K279" t="str">
            <v>-</v>
          </cell>
          <cell r="L279">
            <v>0</v>
          </cell>
          <cell r="M279" t="str">
            <v>Construtora Minas Sul</v>
          </cell>
        </row>
        <row r="280">
          <cell r="A280">
            <v>1995</v>
          </cell>
          <cell r="B280" t="str">
            <v>SE</v>
          </cell>
          <cell r="C280" t="str">
            <v>-</v>
          </cell>
          <cell r="D280" t="str">
            <v>-</v>
          </cell>
          <cell r="E280" t="str">
            <v>SAN</v>
          </cell>
          <cell r="F280" t="str">
            <v>DEOP</v>
          </cell>
          <cell r="G280" t="str">
            <v>Canalização do Córrego do Onça - Lote 2</v>
          </cell>
          <cell r="H280">
            <v>7301360</v>
          </cell>
          <cell r="J280">
            <v>35040</v>
          </cell>
          <cell r="K280" t="str">
            <v>-</v>
          </cell>
          <cell r="L280">
            <v>0</v>
          </cell>
          <cell r="M280" t="str">
            <v>CAEMGE</v>
          </cell>
        </row>
        <row r="281">
          <cell r="A281">
            <v>1995</v>
          </cell>
          <cell r="B281" t="str">
            <v>SE</v>
          </cell>
          <cell r="C281" t="str">
            <v>-</v>
          </cell>
          <cell r="D281" t="str">
            <v>-</v>
          </cell>
          <cell r="E281" t="str">
            <v>SAN</v>
          </cell>
          <cell r="F281" t="str">
            <v>DEOP</v>
          </cell>
          <cell r="G281" t="str">
            <v>Canalização do Córrego do Onça - Lote 1</v>
          </cell>
          <cell r="H281">
            <v>9808560</v>
          </cell>
          <cell r="J281">
            <v>35040</v>
          </cell>
          <cell r="K281" t="str">
            <v>-</v>
          </cell>
          <cell r="L281">
            <v>0</v>
          </cell>
          <cell r="M281" t="str">
            <v>Construtora Minas Sul</v>
          </cell>
        </row>
        <row r="282">
          <cell r="A282">
            <v>1995</v>
          </cell>
          <cell r="B282" t="str">
            <v>SE</v>
          </cell>
          <cell r="C282" t="str">
            <v>-</v>
          </cell>
          <cell r="D282" t="str">
            <v>-</v>
          </cell>
          <cell r="E282" t="str">
            <v>URB</v>
          </cell>
          <cell r="F282" t="str">
            <v>PM J. de Fora</v>
          </cell>
          <cell r="G282" t="str">
            <v>Urbanização e Drenagem - Juiz de Fora</v>
          </cell>
          <cell r="H282">
            <v>6339830</v>
          </cell>
          <cell r="J282">
            <v>35045</v>
          </cell>
          <cell r="K282" t="str">
            <v>-</v>
          </cell>
          <cell r="L282">
            <v>0</v>
          </cell>
          <cell r="M282" t="str">
            <v>Perdemos</v>
          </cell>
        </row>
        <row r="283">
          <cell r="A283">
            <v>1995</v>
          </cell>
          <cell r="B283" t="str">
            <v>SL</v>
          </cell>
          <cell r="C283" t="str">
            <v>-</v>
          </cell>
          <cell r="D283" t="str">
            <v>-</v>
          </cell>
          <cell r="E283" t="str">
            <v>COM</v>
          </cell>
          <cell r="F283" t="str">
            <v>Carrefour</v>
          </cell>
          <cell r="G283" t="str">
            <v>Construção Hipermercado em Caxias do Sul</v>
          </cell>
          <cell r="H283">
            <v>4220220</v>
          </cell>
          <cell r="J283">
            <v>34827</v>
          </cell>
          <cell r="K283" t="str">
            <v>-</v>
          </cell>
          <cell r="L283">
            <v>0</v>
          </cell>
          <cell r="M283" t="str">
            <v>OAS</v>
          </cell>
        </row>
        <row r="284">
          <cell r="A284">
            <v>1995</v>
          </cell>
          <cell r="B284" t="str">
            <v>SL</v>
          </cell>
          <cell r="C284" t="str">
            <v>-</v>
          </cell>
          <cell r="D284" t="str">
            <v>-</v>
          </cell>
          <cell r="E284" t="str">
            <v>ROD</v>
          </cell>
          <cell r="F284" t="str">
            <v>CM BR / PAR</v>
          </cell>
          <cell r="G284" t="str">
            <v>Concessão da 2ª Ponte Brasil / Paraguai</v>
          </cell>
          <cell r="H284">
            <v>37568070</v>
          </cell>
          <cell r="J284">
            <v>34879</v>
          </cell>
          <cell r="K284" t="str">
            <v>-</v>
          </cell>
          <cell r="L284">
            <v>0</v>
          </cell>
          <cell r="M284" t="str">
            <v>Cancelada</v>
          </cell>
        </row>
        <row r="285">
          <cell r="A285">
            <v>1995</v>
          </cell>
          <cell r="B285" t="str">
            <v>SL</v>
          </cell>
          <cell r="C285" t="str">
            <v>-</v>
          </cell>
          <cell r="D285" t="str">
            <v>-</v>
          </cell>
          <cell r="E285" t="str">
            <v>ROD</v>
          </cell>
          <cell r="F285" t="str">
            <v>DNER</v>
          </cell>
          <cell r="G285" t="str">
            <v>BR-153- Trecho União da Vitória / Divisa PR/SC</v>
          </cell>
          <cell r="H285">
            <v>9302280</v>
          </cell>
          <cell r="J285">
            <v>34886</v>
          </cell>
          <cell r="K285" t="str">
            <v>-</v>
          </cell>
          <cell r="L285">
            <v>0</v>
          </cell>
          <cell r="M285" t="str">
            <v>Inabilitada</v>
          </cell>
        </row>
        <row r="286">
          <cell r="A286">
            <v>1995</v>
          </cell>
          <cell r="B286" t="str">
            <v>SL</v>
          </cell>
          <cell r="C286" t="str">
            <v>-</v>
          </cell>
          <cell r="D286" t="str">
            <v>-</v>
          </cell>
          <cell r="E286" t="str">
            <v>SAN</v>
          </cell>
          <cell r="F286" t="str">
            <v>A. Argentinas</v>
          </cell>
          <cell r="G286" t="str">
            <v>Sistema de Água e Esgoto de Buenos Aires - Sul</v>
          </cell>
          <cell r="H286">
            <v>126848800</v>
          </cell>
          <cell r="J286">
            <v>34898</v>
          </cell>
          <cell r="K286" t="str">
            <v>-</v>
          </cell>
          <cell r="L286">
            <v>0</v>
          </cell>
          <cell r="M286" t="str">
            <v>Sade CGTH SA / Ferromel SA</v>
          </cell>
        </row>
        <row r="287">
          <cell r="A287">
            <v>1995</v>
          </cell>
          <cell r="B287" t="str">
            <v>SL</v>
          </cell>
          <cell r="C287" t="str">
            <v>-</v>
          </cell>
          <cell r="D287" t="str">
            <v>-</v>
          </cell>
          <cell r="E287" t="str">
            <v>SAN</v>
          </cell>
          <cell r="F287" t="str">
            <v>A. Argentinas</v>
          </cell>
          <cell r="G287" t="str">
            <v>Sistema de Água e Esgoto de Buenos Aires - Norte</v>
          </cell>
          <cell r="H287">
            <v>65466510</v>
          </cell>
          <cell r="J287">
            <v>34898</v>
          </cell>
          <cell r="K287" t="str">
            <v>-</v>
          </cell>
          <cell r="L287">
            <v>0</v>
          </cell>
          <cell r="M287" t="str">
            <v>Dumez SA / Areco Ingª SA</v>
          </cell>
        </row>
        <row r="288">
          <cell r="A288">
            <v>1995</v>
          </cell>
          <cell r="B288" t="str">
            <v>SL</v>
          </cell>
          <cell r="C288" t="str">
            <v>-</v>
          </cell>
          <cell r="D288" t="str">
            <v>-</v>
          </cell>
          <cell r="E288" t="str">
            <v>SAN</v>
          </cell>
          <cell r="F288" t="str">
            <v>A. Argentinas</v>
          </cell>
          <cell r="G288" t="str">
            <v>Sistema de Água e Esgoto de Buenos Aires - Oeste</v>
          </cell>
          <cell r="H288">
            <v>52878900</v>
          </cell>
          <cell r="J288">
            <v>34898</v>
          </cell>
          <cell r="K288" t="str">
            <v>-</v>
          </cell>
          <cell r="L288">
            <v>0</v>
          </cell>
          <cell r="M288" t="str">
            <v>Techint SA / Abengoa / Huayqui</v>
          </cell>
        </row>
        <row r="289">
          <cell r="A289">
            <v>1995</v>
          </cell>
          <cell r="B289" t="str">
            <v>SL</v>
          </cell>
          <cell r="C289" t="str">
            <v>-</v>
          </cell>
          <cell r="D289" t="str">
            <v>-</v>
          </cell>
          <cell r="E289" t="str">
            <v>DIV</v>
          </cell>
          <cell r="F289" t="str">
            <v>SEBRAE</v>
          </cell>
          <cell r="G289" t="str">
            <v>Edifício Sede do SEBRAE - Paraná</v>
          </cell>
          <cell r="H289">
            <v>3560590</v>
          </cell>
          <cell r="J289">
            <v>34913</v>
          </cell>
          <cell r="K289" t="str">
            <v>-</v>
          </cell>
          <cell r="L289">
            <v>0</v>
          </cell>
          <cell r="M289" t="str">
            <v>Não entregue</v>
          </cell>
        </row>
        <row r="290">
          <cell r="A290">
            <v>1995</v>
          </cell>
          <cell r="B290" t="str">
            <v>SL</v>
          </cell>
          <cell r="C290" t="str">
            <v>-</v>
          </cell>
          <cell r="D290" t="str">
            <v>-</v>
          </cell>
          <cell r="E290" t="str">
            <v>IND</v>
          </cell>
          <cell r="F290" t="str">
            <v>Votorantin</v>
          </cell>
          <cell r="G290" t="str">
            <v>Serviços Civis - Rio Branco do Sul</v>
          </cell>
          <cell r="H290">
            <v>2047220</v>
          </cell>
          <cell r="J290">
            <v>34950</v>
          </cell>
          <cell r="K290" t="str">
            <v>-</v>
          </cell>
          <cell r="L290">
            <v>0</v>
          </cell>
          <cell r="M290" t="str">
            <v>Brotto Engª</v>
          </cell>
        </row>
        <row r="291">
          <cell r="A291">
            <v>1995</v>
          </cell>
          <cell r="B291" t="str">
            <v>SL</v>
          </cell>
          <cell r="C291" t="str">
            <v>-</v>
          </cell>
          <cell r="D291" t="str">
            <v>-</v>
          </cell>
          <cell r="E291" t="str">
            <v>JUST</v>
          </cell>
          <cell r="F291" t="str">
            <v>TJ Paraná</v>
          </cell>
          <cell r="G291" t="str">
            <v>Edifício do Forum de Foz de Iguaçu</v>
          </cell>
          <cell r="H291">
            <v>5782400</v>
          </cell>
          <cell r="J291">
            <v>34988</v>
          </cell>
          <cell r="K291" t="str">
            <v>-</v>
          </cell>
          <cell r="L291">
            <v>0</v>
          </cell>
          <cell r="M291" t="str">
            <v>JL Ltda</v>
          </cell>
        </row>
        <row r="292">
          <cell r="A292">
            <v>1995</v>
          </cell>
          <cell r="B292" t="str">
            <v>SL</v>
          </cell>
          <cell r="C292" t="str">
            <v>-</v>
          </cell>
          <cell r="D292" t="str">
            <v>-</v>
          </cell>
          <cell r="E292" t="str">
            <v>IND</v>
          </cell>
          <cell r="F292" t="str">
            <v>Inpacel</v>
          </cell>
          <cell r="G292" t="str">
            <v>Fábrica de Papel de Arapoti - Trecho 1</v>
          </cell>
          <cell r="H292">
            <v>5523140</v>
          </cell>
          <cell r="J292">
            <v>35032</v>
          </cell>
          <cell r="K292" t="str">
            <v>-</v>
          </cell>
          <cell r="L292">
            <v>0</v>
          </cell>
          <cell r="M292" t="str">
            <v>Perdemos</v>
          </cell>
        </row>
        <row r="293">
          <cell r="A293">
            <v>1995</v>
          </cell>
          <cell r="B293" t="str">
            <v>SL</v>
          </cell>
          <cell r="C293" t="str">
            <v>-</v>
          </cell>
          <cell r="D293" t="str">
            <v>-</v>
          </cell>
          <cell r="E293" t="str">
            <v>IND</v>
          </cell>
          <cell r="F293" t="str">
            <v>Inpacel</v>
          </cell>
          <cell r="G293" t="str">
            <v>Fábrica de Papel de Arapoti - Trecho 2</v>
          </cell>
          <cell r="H293">
            <v>4299200</v>
          </cell>
          <cell r="J293">
            <v>35032</v>
          </cell>
          <cell r="K293" t="str">
            <v>-</v>
          </cell>
          <cell r="L293">
            <v>0</v>
          </cell>
          <cell r="M293" t="str">
            <v>Perdemos</v>
          </cell>
        </row>
        <row r="294">
          <cell r="A294">
            <v>1995</v>
          </cell>
          <cell r="B294" t="str">
            <v>SL</v>
          </cell>
          <cell r="C294" t="str">
            <v>-</v>
          </cell>
          <cell r="D294" t="str">
            <v>-</v>
          </cell>
          <cell r="E294" t="str">
            <v>SAN</v>
          </cell>
          <cell r="F294" t="str">
            <v>Sanepar</v>
          </cell>
          <cell r="G294" t="str">
            <v>ETE de Atuba Sul - Lote 3</v>
          </cell>
          <cell r="H294">
            <v>8911430</v>
          </cell>
          <cell r="J294">
            <v>35038</v>
          </cell>
          <cell r="K294" t="str">
            <v>-</v>
          </cell>
          <cell r="L294">
            <v>0</v>
          </cell>
          <cell r="M294" t="str">
            <v>Perdemos</v>
          </cell>
        </row>
        <row r="295">
          <cell r="A295">
            <v>1995</v>
          </cell>
          <cell r="B295" t="str">
            <v>SL</v>
          </cell>
          <cell r="C295" t="str">
            <v>-</v>
          </cell>
          <cell r="D295" t="str">
            <v>-</v>
          </cell>
          <cell r="E295" t="str">
            <v>SAN</v>
          </cell>
          <cell r="F295" t="str">
            <v>Sanepar</v>
          </cell>
          <cell r="G295" t="str">
            <v>Redes Coletoras e Estação de Tratamento-Lote 5</v>
          </cell>
          <cell r="H295">
            <v>11996130</v>
          </cell>
          <cell r="J295">
            <v>35038</v>
          </cell>
          <cell r="K295" t="str">
            <v>-</v>
          </cell>
          <cell r="L295">
            <v>0</v>
          </cell>
          <cell r="M295" t="str">
            <v>Perdemos</v>
          </cell>
        </row>
        <row r="296">
          <cell r="A296">
            <v>1995</v>
          </cell>
          <cell r="B296" t="str">
            <v>SL</v>
          </cell>
          <cell r="C296" t="str">
            <v>-</v>
          </cell>
          <cell r="D296" t="str">
            <v>-</v>
          </cell>
          <cell r="E296" t="str">
            <v>ROD</v>
          </cell>
          <cell r="F296" t="str">
            <v>DNER</v>
          </cell>
          <cell r="G296" t="str">
            <v>BR-392-Cerro Largo/Porto Xavier-Lotes 1</v>
          </cell>
          <cell r="H296">
            <v>6584420</v>
          </cell>
          <cell r="J296">
            <v>35048</v>
          </cell>
          <cell r="K296">
            <v>1</v>
          </cell>
          <cell r="L296">
            <v>1</v>
          </cell>
          <cell r="M296" t="str">
            <v>AG - 1º Lugar</v>
          </cell>
        </row>
        <row r="297">
          <cell r="A297">
            <v>1995</v>
          </cell>
          <cell r="B297" t="str">
            <v>SL</v>
          </cell>
          <cell r="C297" t="str">
            <v>-</v>
          </cell>
          <cell r="D297" t="str">
            <v>-</v>
          </cell>
          <cell r="E297" t="str">
            <v>ROD</v>
          </cell>
          <cell r="F297" t="str">
            <v>DNER</v>
          </cell>
          <cell r="G297" t="str">
            <v>BR-392-Cerro Largo/Porto Xavier-Lotes 2</v>
          </cell>
          <cell r="H297">
            <v>5287260</v>
          </cell>
          <cell r="J297">
            <v>35048</v>
          </cell>
          <cell r="K297">
            <v>1</v>
          </cell>
          <cell r="L297">
            <v>1</v>
          </cell>
          <cell r="M297" t="str">
            <v>AG - 1º Lugar</v>
          </cell>
        </row>
        <row r="298">
          <cell r="A298">
            <v>1995</v>
          </cell>
          <cell r="B298" t="str">
            <v>SL</v>
          </cell>
          <cell r="C298" t="str">
            <v>-</v>
          </cell>
          <cell r="D298" t="str">
            <v>-</v>
          </cell>
          <cell r="E298" t="str">
            <v>SAN</v>
          </cell>
          <cell r="F298" t="str">
            <v>Sanepar</v>
          </cell>
          <cell r="G298" t="str">
            <v>PROSAN II - Lote 5</v>
          </cell>
          <cell r="H298">
            <v>5517440</v>
          </cell>
          <cell r="J298">
            <v>35051</v>
          </cell>
          <cell r="K298">
            <v>1</v>
          </cell>
          <cell r="L298">
            <v>1</v>
          </cell>
          <cell r="M298" t="str">
            <v>AG - 1º Lugar</v>
          </cell>
        </row>
        <row r="299">
          <cell r="A299">
            <v>1996</v>
          </cell>
          <cell r="B299" t="str">
            <v>NE</v>
          </cell>
          <cell r="C299" t="str">
            <v>-</v>
          </cell>
          <cell r="D299" t="str">
            <v>-</v>
          </cell>
          <cell r="E299" t="str">
            <v>SAN</v>
          </cell>
          <cell r="F299" t="str">
            <v>EMBASA</v>
          </cell>
          <cell r="G299" t="str">
            <v>Sistema de Esgotamento Sanitário  de Porto Seguro</v>
          </cell>
          <cell r="H299">
            <v>8008100</v>
          </cell>
          <cell r="J299">
            <v>35065</v>
          </cell>
          <cell r="K299" t="str">
            <v>-</v>
          </cell>
          <cell r="L299">
            <v>0</v>
          </cell>
          <cell r="M299" t="str">
            <v>-</v>
          </cell>
        </row>
        <row r="300">
          <cell r="A300">
            <v>1996</v>
          </cell>
          <cell r="B300" t="str">
            <v>NE</v>
          </cell>
          <cell r="C300" t="str">
            <v>-</v>
          </cell>
          <cell r="D300" t="str">
            <v>-</v>
          </cell>
          <cell r="E300" t="str">
            <v>SAN</v>
          </cell>
          <cell r="F300" t="str">
            <v>ALUMAR</v>
          </cell>
          <cell r="G300" t="str">
            <v>Construção do Lago de Resíduos de Bauxita</v>
          </cell>
          <cell r="H300">
            <v>6152190</v>
          </cell>
          <cell r="J300">
            <v>35065</v>
          </cell>
          <cell r="K300" t="str">
            <v>-</v>
          </cell>
          <cell r="L300">
            <v>0</v>
          </cell>
          <cell r="M300" t="str">
            <v>-</v>
          </cell>
        </row>
        <row r="301">
          <cell r="A301">
            <v>1996</v>
          </cell>
          <cell r="B301" t="str">
            <v>NE</v>
          </cell>
          <cell r="C301" t="str">
            <v>-</v>
          </cell>
          <cell r="D301" t="str">
            <v>-</v>
          </cell>
          <cell r="E301" t="str">
            <v>SAN</v>
          </cell>
          <cell r="F301" t="str">
            <v>EMBASA</v>
          </cell>
          <cell r="G301" t="str">
            <v>Sistema de Abastecimento de Água  de Jaguaguara / Itaquara</v>
          </cell>
          <cell r="H301">
            <v>5654370</v>
          </cell>
          <cell r="J301">
            <v>35186</v>
          </cell>
          <cell r="K301" t="str">
            <v>-</v>
          </cell>
          <cell r="L301">
            <v>0</v>
          </cell>
          <cell r="M301" t="str">
            <v>-</v>
          </cell>
        </row>
        <row r="302">
          <cell r="A302">
            <v>1996</v>
          </cell>
          <cell r="B302" t="str">
            <v>NE</v>
          </cell>
          <cell r="C302" t="str">
            <v>-</v>
          </cell>
          <cell r="D302" t="str">
            <v>-</v>
          </cell>
          <cell r="E302" t="str">
            <v>SAN</v>
          </cell>
          <cell r="F302" t="str">
            <v>EMBASA</v>
          </cell>
          <cell r="G302" t="str">
            <v>Bacia da Calafate - Salvador</v>
          </cell>
          <cell r="H302">
            <v>6751360</v>
          </cell>
          <cell r="J302">
            <v>35186</v>
          </cell>
          <cell r="K302" t="str">
            <v>-</v>
          </cell>
          <cell r="L302">
            <v>0</v>
          </cell>
          <cell r="M302" t="str">
            <v>-</v>
          </cell>
        </row>
        <row r="303">
          <cell r="A303">
            <v>1996</v>
          </cell>
          <cell r="B303" t="str">
            <v>NE</v>
          </cell>
          <cell r="C303" t="str">
            <v>-</v>
          </cell>
          <cell r="D303" t="str">
            <v>-</v>
          </cell>
          <cell r="E303" t="str">
            <v>SAN</v>
          </cell>
          <cell r="F303" t="str">
            <v>EMBASA</v>
          </cell>
          <cell r="G303" t="str">
            <v>Bacia do Médio Camarugipe - Salvador</v>
          </cell>
          <cell r="H303">
            <v>7812450</v>
          </cell>
          <cell r="J303">
            <v>35186</v>
          </cell>
          <cell r="K303" t="str">
            <v>-</v>
          </cell>
          <cell r="L303">
            <v>0</v>
          </cell>
          <cell r="M303" t="str">
            <v>-</v>
          </cell>
        </row>
        <row r="304">
          <cell r="A304">
            <v>1996</v>
          </cell>
          <cell r="B304" t="str">
            <v>NE</v>
          </cell>
          <cell r="C304" t="str">
            <v>-</v>
          </cell>
          <cell r="D304" t="str">
            <v>-</v>
          </cell>
          <cell r="E304" t="str">
            <v>ROD</v>
          </cell>
          <cell r="F304" t="str">
            <v>DERBA</v>
          </cell>
          <cell r="G304" t="str">
            <v>Caculé/L. Almeida - Lote 5</v>
          </cell>
          <cell r="H304">
            <v>3570190</v>
          </cell>
          <cell r="J304">
            <v>35217</v>
          </cell>
          <cell r="K304" t="str">
            <v>-</v>
          </cell>
          <cell r="L304">
            <v>0</v>
          </cell>
          <cell r="M304" t="str">
            <v>-</v>
          </cell>
        </row>
        <row r="305">
          <cell r="A305">
            <v>1996</v>
          </cell>
          <cell r="B305" t="str">
            <v>NE</v>
          </cell>
          <cell r="C305" t="str">
            <v>-</v>
          </cell>
          <cell r="D305" t="str">
            <v>-</v>
          </cell>
          <cell r="E305" t="str">
            <v>ROD</v>
          </cell>
          <cell r="F305" t="str">
            <v>DERBA</v>
          </cell>
          <cell r="G305" t="str">
            <v>BA-001/Prategi - Lote 2A</v>
          </cell>
          <cell r="H305">
            <v>3178240</v>
          </cell>
          <cell r="J305">
            <v>35217</v>
          </cell>
          <cell r="K305" t="str">
            <v>-</v>
          </cell>
          <cell r="L305">
            <v>0</v>
          </cell>
          <cell r="M305" t="str">
            <v>-</v>
          </cell>
        </row>
        <row r="306">
          <cell r="A306">
            <v>1996</v>
          </cell>
          <cell r="B306" t="str">
            <v>NE</v>
          </cell>
          <cell r="C306" t="str">
            <v>-</v>
          </cell>
          <cell r="D306" t="str">
            <v>-</v>
          </cell>
          <cell r="E306" t="str">
            <v>ROD</v>
          </cell>
          <cell r="F306" t="str">
            <v>DERBA</v>
          </cell>
          <cell r="G306" t="str">
            <v>BA-001/Prategi - Lote 2B</v>
          </cell>
          <cell r="H306">
            <v>2847860</v>
          </cell>
          <cell r="J306">
            <v>35217</v>
          </cell>
          <cell r="K306" t="str">
            <v>-</v>
          </cell>
          <cell r="L306">
            <v>0</v>
          </cell>
          <cell r="M306" t="str">
            <v>-</v>
          </cell>
        </row>
        <row r="307">
          <cell r="A307">
            <v>1996</v>
          </cell>
          <cell r="B307" t="str">
            <v>NE</v>
          </cell>
          <cell r="C307" t="str">
            <v>-</v>
          </cell>
          <cell r="D307" t="str">
            <v>-</v>
          </cell>
          <cell r="E307" t="str">
            <v>ROD</v>
          </cell>
          <cell r="F307" t="str">
            <v>DERBA</v>
          </cell>
          <cell r="G307" t="str">
            <v xml:space="preserve">BR-030 - Lote 6 A </v>
          </cell>
          <cell r="H307">
            <v>1697990</v>
          </cell>
          <cell r="J307">
            <v>35217</v>
          </cell>
          <cell r="K307" t="str">
            <v>-</v>
          </cell>
          <cell r="L307">
            <v>0</v>
          </cell>
          <cell r="M307" t="str">
            <v>-</v>
          </cell>
        </row>
        <row r="308">
          <cell r="A308">
            <v>1996</v>
          </cell>
          <cell r="B308" t="str">
            <v>NE</v>
          </cell>
          <cell r="C308" t="str">
            <v>-</v>
          </cell>
          <cell r="D308" t="str">
            <v>-</v>
          </cell>
          <cell r="E308" t="str">
            <v>ROD</v>
          </cell>
          <cell r="F308" t="str">
            <v>DERBA</v>
          </cell>
          <cell r="G308" t="str">
            <v>BR-030 - Lote 6 B</v>
          </cell>
          <cell r="H308">
            <v>1405280</v>
          </cell>
          <cell r="J308">
            <v>35217</v>
          </cell>
          <cell r="K308" t="str">
            <v>-</v>
          </cell>
          <cell r="L308">
            <v>0</v>
          </cell>
          <cell r="M308" t="str">
            <v>-</v>
          </cell>
        </row>
        <row r="309">
          <cell r="A309">
            <v>1996</v>
          </cell>
          <cell r="B309" t="str">
            <v>NE</v>
          </cell>
          <cell r="C309" t="str">
            <v>-</v>
          </cell>
          <cell r="D309" t="str">
            <v>-</v>
          </cell>
          <cell r="E309" t="str">
            <v>IND</v>
          </cell>
          <cell r="F309" t="str">
            <v>Schincariol</v>
          </cell>
          <cell r="G309" t="str">
            <v>SCHINCARIOL - Unidade Nordeste Alagoinhas - BA</v>
          </cell>
          <cell r="H309">
            <v>2421860</v>
          </cell>
          <cell r="J309">
            <v>35247</v>
          </cell>
          <cell r="K309" t="str">
            <v>-</v>
          </cell>
          <cell r="L309">
            <v>0</v>
          </cell>
          <cell r="M309" t="str">
            <v>-</v>
          </cell>
        </row>
        <row r="310">
          <cell r="A310">
            <v>1996</v>
          </cell>
          <cell r="B310" t="str">
            <v>NE</v>
          </cell>
          <cell r="C310" t="str">
            <v>-</v>
          </cell>
          <cell r="D310" t="str">
            <v>-</v>
          </cell>
          <cell r="E310" t="str">
            <v>IND</v>
          </cell>
          <cell r="F310" t="str">
            <v>Schincariol</v>
          </cell>
          <cell r="G310" t="str">
            <v>SCHINCARIOL - Unidade Nordeste Alagoinhas - BA</v>
          </cell>
          <cell r="H310">
            <v>15856980</v>
          </cell>
          <cell r="J310">
            <v>35247</v>
          </cell>
          <cell r="K310" t="str">
            <v>-</v>
          </cell>
          <cell r="L310">
            <v>0</v>
          </cell>
          <cell r="M310" t="str">
            <v>-</v>
          </cell>
        </row>
        <row r="311">
          <cell r="A311">
            <v>1996</v>
          </cell>
          <cell r="B311" t="str">
            <v>NE</v>
          </cell>
          <cell r="C311" t="str">
            <v>-</v>
          </cell>
          <cell r="D311" t="str">
            <v>-</v>
          </cell>
          <cell r="E311" t="str">
            <v>ROD</v>
          </cell>
          <cell r="F311" t="str">
            <v>DERBA</v>
          </cell>
          <cell r="G311" t="str">
            <v xml:space="preserve">Edital 002/96 - Lote 6  </v>
          </cell>
          <cell r="H311">
            <v>1405280</v>
          </cell>
          <cell r="J311">
            <v>35247</v>
          </cell>
          <cell r="K311" t="str">
            <v>-</v>
          </cell>
          <cell r="L311" t="str">
            <v>-</v>
          </cell>
          <cell r="M311" t="str">
            <v>-</v>
          </cell>
        </row>
        <row r="312">
          <cell r="A312">
            <v>1996</v>
          </cell>
          <cell r="B312" t="str">
            <v>NE</v>
          </cell>
          <cell r="C312" t="str">
            <v>-</v>
          </cell>
          <cell r="D312" t="str">
            <v>-</v>
          </cell>
          <cell r="E312" t="str">
            <v>ROD</v>
          </cell>
          <cell r="F312" t="str">
            <v>DERBA</v>
          </cell>
          <cell r="G312" t="str">
            <v>Edital 003/96 - Lote 12</v>
          </cell>
          <cell r="H312">
            <v>12776780</v>
          </cell>
          <cell r="J312">
            <v>35247</v>
          </cell>
          <cell r="K312" t="str">
            <v>-</v>
          </cell>
          <cell r="L312" t="str">
            <v>-</v>
          </cell>
          <cell r="M312" t="str">
            <v>-</v>
          </cell>
        </row>
        <row r="313">
          <cell r="A313">
            <v>1996</v>
          </cell>
          <cell r="B313" t="str">
            <v>NE</v>
          </cell>
          <cell r="C313" t="str">
            <v>-</v>
          </cell>
          <cell r="D313" t="str">
            <v>-</v>
          </cell>
          <cell r="E313" t="str">
            <v>ROD</v>
          </cell>
          <cell r="F313" t="str">
            <v>DERBA</v>
          </cell>
          <cell r="G313" t="str">
            <v>Edital 003/96 - Lote 12 - C</v>
          </cell>
          <cell r="H313">
            <v>15104780</v>
          </cell>
          <cell r="J313">
            <v>35247</v>
          </cell>
          <cell r="K313" t="str">
            <v>-</v>
          </cell>
          <cell r="L313" t="str">
            <v>-</v>
          </cell>
          <cell r="M313" t="str">
            <v>-</v>
          </cell>
        </row>
        <row r="314">
          <cell r="A314">
            <v>1996</v>
          </cell>
          <cell r="B314" t="str">
            <v>NE</v>
          </cell>
          <cell r="C314" t="str">
            <v>-</v>
          </cell>
          <cell r="D314" t="str">
            <v>-</v>
          </cell>
          <cell r="E314" t="str">
            <v>ROD</v>
          </cell>
          <cell r="F314" t="str">
            <v>DERBA</v>
          </cell>
          <cell r="G314" t="str">
            <v xml:space="preserve">Edital 002/96 - Lote 2  </v>
          </cell>
          <cell r="H314">
            <v>2847860</v>
          </cell>
          <cell r="J314">
            <v>35247</v>
          </cell>
          <cell r="K314" t="str">
            <v>-</v>
          </cell>
          <cell r="L314" t="str">
            <v>-</v>
          </cell>
          <cell r="M314" t="str">
            <v>-</v>
          </cell>
        </row>
        <row r="315">
          <cell r="A315">
            <v>1996</v>
          </cell>
          <cell r="B315" t="str">
            <v>NE</v>
          </cell>
          <cell r="C315" t="str">
            <v>-</v>
          </cell>
          <cell r="D315" t="str">
            <v>-</v>
          </cell>
          <cell r="E315" t="str">
            <v>ROD</v>
          </cell>
          <cell r="F315" t="str">
            <v>DERBA</v>
          </cell>
          <cell r="G315" t="str">
            <v>Edital 003/96 - Lote 11</v>
          </cell>
          <cell r="H315">
            <v>12076100</v>
          </cell>
          <cell r="J315">
            <v>35247</v>
          </cell>
          <cell r="K315" t="str">
            <v>-</v>
          </cell>
          <cell r="L315" t="str">
            <v>-</v>
          </cell>
          <cell r="M315" t="str">
            <v>-</v>
          </cell>
        </row>
        <row r="316">
          <cell r="A316">
            <v>1996</v>
          </cell>
          <cell r="B316" t="str">
            <v>NE</v>
          </cell>
          <cell r="C316" t="str">
            <v>-</v>
          </cell>
          <cell r="D316" t="str">
            <v>-</v>
          </cell>
          <cell r="E316" t="str">
            <v>ROD</v>
          </cell>
          <cell r="F316" t="str">
            <v>DERBA</v>
          </cell>
          <cell r="G316" t="str">
            <v xml:space="preserve">Edital 003/96 - Lote 3 </v>
          </cell>
          <cell r="H316">
            <v>8154390</v>
          </cell>
          <cell r="J316">
            <v>35247</v>
          </cell>
          <cell r="K316" t="str">
            <v>-</v>
          </cell>
          <cell r="L316" t="str">
            <v>-</v>
          </cell>
          <cell r="M316" t="str">
            <v>-</v>
          </cell>
        </row>
        <row r="317">
          <cell r="A317">
            <v>1996</v>
          </cell>
          <cell r="B317" t="str">
            <v>NE</v>
          </cell>
          <cell r="C317" t="str">
            <v>-</v>
          </cell>
          <cell r="D317" t="str">
            <v>-</v>
          </cell>
          <cell r="E317" t="str">
            <v>IND</v>
          </cell>
          <cell r="F317" t="str">
            <v>BRAHMA</v>
          </cell>
          <cell r="G317" t="str">
            <v>BRAHMA Unidade Águas Claras Estância - SE</v>
          </cell>
          <cell r="H317">
            <v>5275390</v>
          </cell>
          <cell r="J317">
            <v>35247</v>
          </cell>
          <cell r="K317" t="str">
            <v>-</v>
          </cell>
          <cell r="L317" t="str">
            <v>-</v>
          </cell>
          <cell r="M317" t="str">
            <v>-</v>
          </cell>
        </row>
        <row r="318">
          <cell r="A318">
            <v>1996</v>
          </cell>
          <cell r="B318" t="str">
            <v>NE</v>
          </cell>
          <cell r="C318" t="str">
            <v>-</v>
          </cell>
          <cell r="D318" t="str">
            <v>-</v>
          </cell>
          <cell r="E318" t="str">
            <v>ROD</v>
          </cell>
          <cell r="F318" t="str">
            <v>DERBA</v>
          </cell>
          <cell r="G318" t="str">
            <v>Edital 002/96 - Lote 5</v>
          </cell>
          <cell r="H318">
            <v>3570190</v>
          </cell>
          <cell r="J318">
            <v>35247</v>
          </cell>
          <cell r="K318" t="str">
            <v>-</v>
          </cell>
          <cell r="L318" t="str">
            <v>-</v>
          </cell>
          <cell r="M318" t="str">
            <v>-</v>
          </cell>
        </row>
        <row r="319">
          <cell r="A319">
            <v>1996</v>
          </cell>
          <cell r="B319" t="str">
            <v>NE</v>
          </cell>
          <cell r="C319" t="str">
            <v>-</v>
          </cell>
          <cell r="D319" t="str">
            <v>-</v>
          </cell>
          <cell r="E319" t="str">
            <v>ROD</v>
          </cell>
          <cell r="F319" t="str">
            <v>DERBA</v>
          </cell>
          <cell r="G319" t="str">
            <v>Edital 002/96 - Lote 2 - C</v>
          </cell>
          <cell r="H319">
            <v>3178240</v>
          </cell>
          <cell r="J319">
            <v>35247</v>
          </cell>
          <cell r="K319" t="str">
            <v>-</v>
          </cell>
          <cell r="L319" t="str">
            <v>-</v>
          </cell>
          <cell r="M319" t="str">
            <v>-</v>
          </cell>
        </row>
        <row r="320">
          <cell r="A320">
            <v>1996</v>
          </cell>
          <cell r="B320" t="str">
            <v>NE</v>
          </cell>
          <cell r="C320" t="str">
            <v>-</v>
          </cell>
          <cell r="D320" t="str">
            <v>-</v>
          </cell>
          <cell r="E320" t="str">
            <v>ROD</v>
          </cell>
          <cell r="F320" t="str">
            <v>DERBA</v>
          </cell>
          <cell r="G320" t="str">
            <v xml:space="preserve">Lote 2  -A  </v>
          </cell>
          <cell r="H320">
            <v>3178240</v>
          </cell>
          <cell r="J320">
            <v>35247</v>
          </cell>
          <cell r="K320" t="str">
            <v>-</v>
          </cell>
          <cell r="L320" t="str">
            <v>-</v>
          </cell>
          <cell r="M320" t="str">
            <v>-</v>
          </cell>
        </row>
        <row r="321">
          <cell r="A321">
            <v>1996</v>
          </cell>
          <cell r="B321" t="str">
            <v>NE</v>
          </cell>
          <cell r="C321" t="str">
            <v>-</v>
          </cell>
          <cell r="D321" t="str">
            <v>-</v>
          </cell>
          <cell r="E321" t="str">
            <v>ROD</v>
          </cell>
          <cell r="F321" t="str">
            <v>DERBA</v>
          </cell>
          <cell r="G321" t="str">
            <v>Edital 003/96 - Lote 3 - C</v>
          </cell>
          <cell r="H321">
            <v>10445130</v>
          </cell>
          <cell r="J321">
            <v>35247</v>
          </cell>
          <cell r="K321" t="str">
            <v>-</v>
          </cell>
          <cell r="L321" t="str">
            <v>-</v>
          </cell>
          <cell r="M321" t="str">
            <v>-</v>
          </cell>
        </row>
        <row r="322">
          <cell r="A322">
            <v>1996</v>
          </cell>
          <cell r="B322" t="str">
            <v>NE</v>
          </cell>
          <cell r="C322" t="str">
            <v>-</v>
          </cell>
          <cell r="D322" t="str">
            <v>-</v>
          </cell>
          <cell r="E322" t="str">
            <v>ROD</v>
          </cell>
          <cell r="F322" t="str">
            <v>DERBA</v>
          </cell>
          <cell r="G322" t="str">
            <v xml:space="preserve">Edital 002/96 - Lote 6 - C </v>
          </cell>
          <cell r="H322">
            <v>1697990</v>
          </cell>
          <cell r="J322">
            <v>35247</v>
          </cell>
          <cell r="K322" t="str">
            <v>-</v>
          </cell>
          <cell r="L322" t="str">
            <v>-</v>
          </cell>
          <cell r="M322" t="str">
            <v>-</v>
          </cell>
        </row>
        <row r="323">
          <cell r="A323">
            <v>1996</v>
          </cell>
          <cell r="B323" t="str">
            <v>NE</v>
          </cell>
          <cell r="C323" t="str">
            <v>-</v>
          </cell>
          <cell r="D323" t="str">
            <v>-</v>
          </cell>
          <cell r="E323" t="str">
            <v>ROD</v>
          </cell>
          <cell r="F323" t="str">
            <v>DERMA</v>
          </cell>
          <cell r="G323" t="str">
            <v>Melhorias e Pavimentação da BR-230 - S.J. dos Patos / B. de Grajaú</v>
          </cell>
          <cell r="H323">
            <v>3521300</v>
          </cell>
          <cell r="J323">
            <v>35309</v>
          </cell>
          <cell r="K323" t="str">
            <v>-</v>
          </cell>
          <cell r="L323" t="str">
            <v>-</v>
          </cell>
          <cell r="M323" t="str">
            <v>-</v>
          </cell>
        </row>
        <row r="324">
          <cell r="A324">
            <v>1996</v>
          </cell>
          <cell r="B324" t="str">
            <v>NE</v>
          </cell>
          <cell r="C324" t="str">
            <v>-</v>
          </cell>
          <cell r="D324" t="str">
            <v>-</v>
          </cell>
          <cell r="E324" t="str">
            <v>ROD</v>
          </cell>
          <cell r="F324" t="str">
            <v>DERMA</v>
          </cell>
          <cell r="G324" t="str">
            <v>Melhorias e Pavimentação da BR-230 - Rio Muquém / B. do Grajaú</v>
          </cell>
          <cell r="H324">
            <v>3723450</v>
          </cell>
          <cell r="J324">
            <v>35309</v>
          </cell>
          <cell r="K324" t="str">
            <v>-</v>
          </cell>
          <cell r="L324" t="str">
            <v>-</v>
          </cell>
          <cell r="M324" t="str">
            <v>-</v>
          </cell>
        </row>
        <row r="325">
          <cell r="A325">
            <v>1996</v>
          </cell>
          <cell r="B325" t="str">
            <v>NE</v>
          </cell>
          <cell r="C325" t="str">
            <v>-</v>
          </cell>
          <cell r="D325" t="str">
            <v>-</v>
          </cell>
          <cell r="E325" t="str">
            <v>ROD</v>
          </cell>
          <cell r="F325" t="str">
            <v>DERMA</v>
          </cell>
          <cell r="G325" t="str">
            <v>Melhorias e Pavimentação da BR-230 - Pastos Bons</v>
          </cell>
          <cell r="H325">
            <v>3934130</v>
          </cell>
          <cell r="J325">
            <v>35309</v>
          </cell>
          <cell r="K325">
            <v>1</v>
          </cell>
          <cell r="L325">
            <v>1</v>
          </cell>
          <cell r="M325" t="str">
            <v>AG - 1º Lugar</v>
          </cell>
        </row>
        <row r="326">
          <cell r="A326">
            <v>1996</v>
          </cell>
          <cell r="B326" t="str">
            <v>NE</v>
          </cell>
          <cell r="C326" t="str">
            <v>-</v>
          </cell>
          <cell r="D326" t="str">
            <v>-</v>
          </cell>
          <cell r="E326" t="str">
            <v>ROD</v>
          </cell>
          <cell r="F326" t="str">
            <v>DERMA</v>
          </cell>
          <cell r="G326" t="str">
            <v>Melhorias e Pavimentação da BR-230 - S.J. dos Patos / Rio Muquém</v>
          </cell>
          <cell r="H326">
            <v>4057220</v>
          </cell>
          <cell r="J326">
            <v>35309</v>
          </cell>
          <cell r="K326" t="str">
            <v>-</v>
          </cell>
          <cell r="L326">
            <v>0</v>
          </cell>
          <cell r="M326" t="str">
            <v>-</v>
          </cell>
        </row>
        <row r="327">
          <cell r="A327">
            <v>1996</v>
          </cell>
          <cell r="B327" t="str">
            <v>NE</v>
          </cell>
          <cell r="C327" t="str">
            <v>-</v>
          </cell>
          <cell r="D327" t="str">
            <v>-</v>
          </cell>
          <cell r="E327" t="str">
            <v>SAN</v>
          </cell>
          <cell r="F327" t="str">
            <v>CAERN</v>
          </cell>
          <cell r="G327" t="str">
            <v>Adutora do Trairi</v>
          </cell>
          <cell r="H327">
            <v>33125000</v>
          </cell>
          <cell r="J327">
            <v>35370</v>
          </cell>
          <cell r="K327" t="str">
            <v>-</v>
          </cell>
          <cell r="L327">
            <v>0</v>
          </cell>
          <cell r="M327" t="str">
            <v>Reajuste de Contrato</v>
          </cell>
        </row>
        <row r="328">
          <cell r="A328">
            <v>1996</v>
          </cell>
          <cell r="B328" t="str">
            <v>NE</v>
          </cell>
          <cell r="C328" t="str">
            <v>-</v>
          </cell>
          <cell r="D328" t="str">
            <v>-</v>
          </cell>
          <cell r="E328" t="str">
            <v>ROD</v>
          </cell>
          <cell r="F328" t="str">
            <v>DERMA</v>
          </cell>
          <cell r="G328" t="str">
            <v>Colinas - Orozimbo -   MA</v>
          </cell>
          <cell r="H328">
            <v>7275000</v>
          </cell>
          <cell r="J328">
            <v>35370</v>
          </cell>
          <cell r="K328" t="str">
            <v>-</v>
          </cell>
          <cell r="L328">
            <v>0</v>
          </cell>
          <cell r="M328" t="str">
            <v>-</v>
          </cell>
        </row>
        <row r="329">
          <cell r="A329">
            <v>1996</v>
          </cell>
          <cell r="B329" t="str">
            <v>NE</v>
          </cell>
          <cell r="C329" t="str">
            <v>-</v>
          </cell>
          <cell r="D329" t="str">
            <v>-</v>
          </cell>
          <cell r="E329" t="str">
            <v>ROD</v>
          </cell>
          <cell r="F329" t="str">
            <v>DERBA</v>
          </cell>
          <cell r="G329" t="str">
            <v>ED-008/96 - Lote 2 - Serviços de Manutenção Periódica de Rodovias</v>
          </cell>
          <cell r="H329">
            <v>3183000</v>
          </cell>
          <cell r="J329">
            <v>35400</v>
          </cell>
          <cell r="K329" t="str">
            <v>-</v>
          </cell>
          <cell r="L329">
            <v>0</v>
          </cell>
          <cell r="M329" t="str">
            <v>-</v>
          </cell>
        </row>
        <row r="330">
          <cell r="A330">
            <v>1996</v>
          </cell>
          <cell r="B330" t="str">
            <v>NE</v>
          </cell>
          <cell r="C330" t="str">
            <v>-</v>
          </cell>
          <cell r="D330" t="str">
            <v>-</v>
          </cell>
          <cell r="E330" t="str">
            <v>ROD</v>
          </cell>
          <cell r="F330" t="str">
            <v>DERBA</v>
          </cell>
          <cell r="G330" t="str">
            <v>ED-008/96 - Lote 1 - Serviços de Manutenção Periódica de Rodovias</v>
          </cell>
          <cell r="H330">
            <v>3004000</v>
          </cell>
          <cell r="J330">
            <v>35400</v>
          </cell>
          <cell r="K330" t="str">
            <v>-</v>
          </cell>
          <cell r="L330">
            <v>0</v>
          </cell>
          <cell r="M330" t="str">
            <v>-</v>
          </cell>
        </row>
        <row r="331">
          <cell r="A331">
            <v>1996</v>
          </cell>
          <cell r="B331" t="str">
            <v>NE</v>
          </cell>
          <cell r="C331" t="str">
            <v>-</v>
          </cell>
          <cell r="D331" t="str">
            <v>-</v>
          </cell>
          <cell r="E331" t="str">
            <v>ROD</v>
          </cell>
          <cell r="F331" t="str">
            <v>DERBA</v>
          </cell>
          <cell r="G331" t="str">
            <v>ED-008/96 - Lote 4 - Serviços de Manutenção Periódica de Rodovias</v>
          </cell>
          <cell r="H331">
            <v>3667000</v>
          </cell>
          <cell r="J331">
            <v>35400</v>
          </cell>
          <cell r="K331" t="str">
            <v>-</v>
          </cell>
          <cell r="L331">
            <v>0</v>
          </cell>
          <cell r="M331" t="str">
            <v>-</v>
          </cell>
        </row>
        <row r="332">
          <cell r="A332">
            <v>1996</v>
          </cell>
          <cell r="B332" t="str">
            <v>NE</v>
          </cell>
          <cell r="C332" t="str">
            <v>-</v>
          </cell>
          <cell r="D332" t="str">
            <v>-</v>
          </cell>
          <cell r="E332" t="str">
            <v>ROD</v>
          </cell>
          <cell r="F332" t="str">
            <v>DERBA</v>
          </cell>
          <cell r="G332" t="str">
            <v>ED-008/96 - Lote 6 - Serviços de Manutenção Periódica de Rodovias</v>
          </cell>
          <cell r="H332">
            <v>7752000</v>
          </cell>
          <cell r="J332">
            <v>35400</v>
          </cell>
          <cell r="K332" t="str">
            <v>-</v>
          </cell>
          <cell r="L332">
            <v>0</v>
          </cell>
          <cell r="M332" t="str">
            <v>-</v>
          </cell>
        </row>
        <row r="333">
          <cell r="A333">
            <v>1996</v>
          </cell>
          <cell r="B333" t="str">
            <v>NE</v>
          </cell>
          <cell r="C333" t="str">
            <v>-</v>
          </cell>
          <cell r="D333" t="str">
            <v>-</v>
          </cell>
          <cell r="E333" t="str">
            <v>ROD</v>
          </cell>
          <cell r="F333" t="str">
            <v>DERBA</v>
          </cell>
          <cell r="G333" t="str">
            <v>ED-008/96 - Lote 5 - Serviços de Manutenção Periódica de Rodovias</v>
          </cell>
          <cell r="H333">
            <v>1422000</v>
          </cell>
          <cell r="J333">
            <v>35400</v>
          </cell>
          <cell r="K333" t="str">
            <v>-</v>
          </cell>
          <cell r="L333">
            <v>0</v>
          </cell>
          <cell r="M333" t="str">
            <v>-</v>
          </cell>
        </row>
        <row r="334">
          <cell r="A334">
            <v>1996</v>
          </cell>
          <cell r="B334" t="str">
            <v>SE</v>
          </cell>
          <cell r="C334" t="str">
            <v>-</v>
          </cell>
          <cell r="D334" t="str">
            <v>-</v>
          </cell>
          <cell r="E334" t="str">
            <v>ROD</v>
          </cell>
          <cell r="F334" t="str">
            <v xml:space="preserve">SETO </v>
          </cell>
          <cell r="G334" t="str">
            <v>Rodovia TO - 050 - Lote 06 - C</v>
          </cell>
          <cell r="H334">
            <v>4474350</v>
          </cell>
          <cell r="J334">
            <v>35096</v>
          </cell>
          <cell r="K334" t="str">
            <v>-</v>
          </cell>
          <cell r="L334">
            <v>0</v>
          </cell>
          <cell r="M334" t="str">
            <v>-</v>
          </cell>
        </row>
        <row r="335">
          <cell r="A335">
            <v>1996</v>
          </cell>
          <cell r="B335" t="str">
            <v>SE</v>
          </cell>
          <cell r="C335" t="str">
            <v>-</v>
          </cell>
          <cell r="D335" t="str">
            <v>-</v>
          </cell>
          <cell r="E335" t="str">
            <v>ROD</v>
          </cell>
          <cell r="F335" t="str">
            <v xml:space="preserve">SETO </v>
          </cell>
          <cell r="G335" t="str">
            <v>Rodovia TO - 280 - Lote 09 - C</v>
          </cell>
          <cell r="H335">
            <v>4674370</v>
          </cell>
          <cell r="J335">
            <v>35096</v>
          </cell>
          <cell r="K335" t="str">
            <v>-</v>
          </cell>
          <cell r="L335">
            <v>0</v>
          </cell>
          <cell r="M335" t="str">
            <v>-</v>
          </cell>
        </row>
        <row r="336">
          <cell r="A336">
            <v>1996</v>
          </cell>
          <cell r="B336" t="str">
            <v>SE</v>
          </cell>
          <cell r="C336" t="str">
            <v>-</v>
          </cell>
          <cell r="D336" t="str">
            <v>-</v>
          </cell>
          <cell r="E336" t="str">
            <v>ROD</v>
          </cell>
          <cell r="F336" t="str">
            <v>P.M. Goiânia</v>
          </cell>
          <cell r="G336" t="str">
            <v>Pavimentação Asfáltica de 4,000 m2 - Lote 1</v>
          </cell>
          <cell r="H336">
            <v>40022480</v>
          </cell>
          <cell r="J336">
            <v>35096</v>
          </cell>
          <cell r="K336" t="str">
            <v>-</v>
          </cell>
          <cell r="L336">
            <v>0</v>
          </cell>
          <cell r="M336" t="str">
            <v>-</v>
          </cell>
        </row>
        <row r="337">
          <cell r="A337">
            <v>1996</v>
          </cell>
          <cell r="B337" t="str">
            <v>SE</v>
          </cell>
          <cell r="C337" t="str">
            <v>-</v>
          </cell>
          <cell r="D337" t="str">
            <v>-</v>
          </cell>
          <cell r="E337" t="str">
            <v>ROD</v>
          </cell>
          <cell r="F337" t="str">
            <v>P.M. Goiânia</v>
          </cell>
          <cell r="G337" t="str">
            <v>Pavimentação Asfáltica de 4,000 m2 - Lote 2</v>
          </cell>
          <cell r="H337">
            <v>38945660</v>
          </cell>
          <cell r="J337">
            <v>35096</v>
          </cell>
          <cell r="K337" t="str">
            <v>-</v>
          </cell>
          <cell r="L337">
            <v>0</v>
          </cell>
          <cell r="M337" t="str">
            <v>-</v>
          </cell>
        </row>
        <row r="338">
          <cell r="A338">
            <v>1996</v>
          </cell>
          <cell r="B338" t="str">
            <v>SE</v>
          </cell>
          <cell r="C338" t="str">
            <v>-</v>
          </cell>
          <cell r="D338" t="str">
            <v>-</v>
          </cell>
          <cell r="E338" t="str">
            <v>ROD</v>
          </cell>
          <cell r="F338" t="str">
            <v xml:space="preserve">SETO </v>
          </cell>
          <cell r="G338" t="str">
            <v>Rodovia TO - 280 - Lote 07 - C</v>
          </cell>
          <cell r="H338">
            <v>4914290</v>
          </cell>
          <cell r="J338">
            <v>35096</v>
          </cell>
          <cell r="K338" t="str">
            <v>-</v>
          </cell>
          <cell r="L338">
            <v>0</v>
          </cell>
          <cell r="M338" t="str">
            <v>-</v>
          </cell>
        </row>
        <row r="339">
          <cell r="A339">
            <v>1996</v>
          </cell>
          <cell r="B339" t="str">
            <v>SE</v>
          </cell>
          <cell r="C339" t="str">
            <v>-</v>
          </cell>
          <cell r="D339" t="str">
            <v>-</v>
          </cell>
          <cell r="E339" t="str">
            <v>ROD</v>
          </cell>
          <cell r="F339" t="str">
            <v xml:space="preserve">SETO </v>
          </cell>
          <cell r="G339" t="str">
            <v>Rodovia TO - 050 - Lote 15 - C</v>
          </cell>
          <cell r="H339">
            <v>4900000</v>
          </cell>
          <cell r="J339">
            <v>35096</v>
          </cell>
          <cell r="K339" t="str">
            <v>-</v>
          </cell>
          <cell r="L339">
            <v>0</v>
          </cell>
          <cell r="M339" t="str">
            <v>-</v>
          </cell>
        </row>
        <row r="340">
          <cell r="A340">
            <v>1996</v>
          </cell>
          <cell r="B340" t="str">
            <v>SE</v>
          </cell>
          <cell r="C340" t="str">
            <v>-</v>
          </cell>
          <cell r="D340" t="str">
            <v>-</v>
          </cell>
          <cell r="E340" t="str">
            <v>ROD</v>
          </cell>
          <cell r="F340" t="str">
            <v xml:space="preserve">SETO </v>
          </cell>
          <cell r="G340" t="str">
            <v>Rodovia TO - 280 - Lote 08 - C</v>
          </cell>
          <cell r="H340">
            <v>4882150</v>
          </cell>
          <cell r="J340">
            <v>35096</v>
          </cell>
          <cell r="K340" t="str">
            <v>-</v>
          </cell>
          <cell r="L340">
            <v>0</v>
          </cell>
          <cell r="M340" t="str">
            <v>-</v>
          </cell>
        </row>
        <row r="341">
          <cell r="A341">
            <v>1996</v>
          </cell>
          <cell r="B341" t="str">
            <v>SE</v>
          </cell>
          <cell r="C341" t="str">
            <v>-</v>
          </cell>
          <cell r="D341" t="str">
            <v>-</v>
          </cell>
          <cell r="E341" t="str">
            <v>SAN</v>
          </cell>
          <cell r="F341" t="str">
            <v>P.M. Timóteo</v>
          </cell>
          <cell r="G341" t="str">
            <v>Interceptores e Canalização do Córrego do Timóteo</v>
          </cell>
          <cell r="H341">
            <v>3591790</v>
          </cell>
          <cell r="J341">
            <v>35096</v>
          </cell>
          <cell r="K341" t="str">
            <v>-</v>
          </cell>
          <cell r="L341">
            <v>0</v>
          </cell>
          <cell r="M341" t="str">
            <v>-</v>
          </cell>
        </row>
        <row r="342">
          <cell r="A342">
            <v>1996</v>
          </cell>
          <cell r="B342" t="str">
            <v>SE</v>
          </cell>
          <cell r="C342" t="str">
            <v>-</v>
          </cell>
          <cell r="D342" t="str">
            <v>-</v>
          </cell>
          <cell r="E342" t="str">
            <v>ROD</v>
          </cell>
          <cell r="F342" t="str">
            <v xml:space="preserve">SETO </v>
          </cell>
          <cell r="G342" t="str">
            <v>Rodovia TO - 050 - Lote 14 - C</v>
          </cell>
          <cell r="H342">
            <v>4611270</v>
          </cell>
          <cell r="J342">
            <v>35096</v>
          </cell>
          <cell r="K342" t="str">
            <v>-</v>
          </cell>
          <cell r="L342">
            <v>0</v>
          </cell>
          <cell r="M342" t="str">
            <v>-</v>
          </cell>
        </row>
        <row r="343">
          <cell r="A343">
            <v>1996</v>
          </cell>
          <cell r="B343" t="str">
            <v>SE</v>
          </cell>
          <cell r="C343" t="str">
            <v>-</v>
          </cell>
          <cell r="D343" t="str">
            <v>-</v>
          </cell>
          <cell r="E343" t="str">
            <v>ROD</v>
          </cell>
          <cell r="F343" t="str">
            <v xml:space="preserve">SETO </v>
          </cell>
          <cell r="G343" t="str">
            <v>Rodovia TO - 050 - Lote 05 - A</v>
          </cell>
          <cell r="H343">
            <v>4394090</v>
          </cell>
          <cell r="J343">
            <v>35096</v>
          </cell>
          <cell r="K343">
            <v>1</v>
          </cell>
          <cell r="L343">
            <v>1</v>
          </cell>
          <cell r="M343" t="str">
            <v>AG - 1º Lugar</v>
          </cell>
        </row>
        <row r="344">
          <cell r="A344">
            <v>1996</v>
          </cell>
          <cell r="B344" t="str">
            <v>SE</v>
          </cell>
          <cell r="C344" t="str">
            <v>-</v>
          </cell>
          <cell r="D344" t="str">
            <v>-</v>
          </cell>
          <cell r="E344" t="str">
            <v>ROD</v>
          </cell>
          <cell r="F344" t="str">
            <v xml:space="preserve">SETO </v>
          </cell>
          <cell r="G344" t="str">
            <v>Rodovia TO - 280 - Lote 09 - B</v>
          </cell>
          <cell r="H344">
            <v>4299640</v>
          </cell>
          <cell r="J344">
            <v>35096</v>
          </cell>
          <cell r="K344" t="str">
            <v>-</v>
          </cell>
          <cell r="L344">
            <v>0</v>
          </cell>
          <cell r="M344" t="str">
            <v>não entregue</v>
          </cell>
        </row>
        <row r="345">
          <cell r="A345">
            <v>1996</v>
          </cell>
          <cell r="B345" t="str">
            <v>SE</v>
          </cell>
          <cell r="C345" t="str">
            <v>-</v>
          </cell>
          <cell r="D345" t="str">
            <v>-</v>
          </cell>
          <cell r="E345" t="str">
            <v>ROD</v>
          </cell>
          <cell r="F345" t="str">
            <v xml:space="preserve">SETO </v>
          </cell>
          <cell r="G345" t="str">
            <v>Rodovia TO - 050 - Lote 06 - B</v>
          </cell>
          <cell r="H345">
            <v>4053240</v>
          </cell>
          <cell r="J345">
            <v>35096</v>
          </cell>
          <cell r="K345" t="str">
            <v>-</v>
          </cell>
          <cell r="L345">
            <v>0</v>
          </cell>
          <cell r="M345" t="str">
            <v>não entregue</v>
          </cell>
        </row>
        <row r="346">
          <cell r="A346">
            <v>1996</v>
          </cell>
          <cell r="B346" t="str">
            <v>SE</v>
          </cell>
          <cell r="C346" t="str">
            <v>-</v>
          </cell>
          <cell r="D346" t="str">
            <v>-</v>
          </cell>
          <cell r="E346" t="str">
            <v>ROD</v>
          </cell>
          <cell r="F346" t="str">
            <v xml:space="preserve">SETO </v>
          </cell>
          <cell r="G346" t="str">
            <v>Rodovia TO - 050 - Lote 05 - B</v>
          </cell>
          <cell r="H346">
            <v>3984590</v>
          </cell>
          <cell r="J346">
            <v>35096</v>
          </cell>
          <cell r="K346" t="str">
            <v>-</v>
          </cell>
          <cell r="L346">
            <v>0</v>
          </cell>
          <cell r="M346" t="str">
            <v>não entregue</v>
          </cell>
        </row>
        <row r="347">
          <cell r="A347">
            <v>1996</v>
          </cell>
          <cell r="B347" t="str">
            <v>SE</v>
          </cell>
          <cell r="C347" t="str">
            <v>-</v>
          </cell>
          <cell r="D347" t="str">
            <v>-</v>
          </cell>
          <cell r="E347" t="str">
            <v>ROD</v>
          </cell>
          <cell r="F347" t="str">
            <v xml:space="preserve">SETO </v>
          </cell>
          <cell r="G347" t="str">
            <v>Rodovia TO - 050 - Lote 13 - C</v>
          </cell>
          <cell r="H347">
            <v>3557260</v>
          </cell>
          <cell r="J347">
            <v>35096</v>
          </cell>
          <cell r="K347" t="str">
            <v>-</v>
          </cell>
          <cell r="L347">
            <v>0</v>
          </cell>
          <cell r="M347" t="str">
            <v>-</v>
          </cell>
        </row>
        <row r="348">
          <cell r="A348">
            <v>1996</v>
          </cell>
          <cell r="B348" t="str">
            <v>SE</v>
          </cell>
          <cell r="C348" t="str">
            <v>-</v>
          </cell>
          <cell r="D348" t="str">
            <v>-</v>
          </cell>
          <cell r="E348" t="str">
            <v>URB</v>
          </cell>
          <cell r="F348" t="str">
            <v>P.M. Ipatinga</v>
          </cell>
          <cell r="G348" t="str">
            <v>Avenida Londrina -Obras de Infraestrutura</v>
          </cell>
          <cell r="H348">
            <v>2973500</v>
          </cell>
          <cell r="J348">
            <v>35125</v>
          </cell>
          <cell r="K348" t="str">
            <v>-</v>
          </cell>
          <cell r="L348">
            <v>0</v>
          </cell>
          <cell r="M348" t="str">
            <v>não entregue</v>
          </cell>
        </row>
        <row r="349">
          <cell r="A349">
            <v>1996</v>
          </cell>
          <cell r="B349" t="str">
            <v>SE</v>
          </cell>
          <cell r="C349" t="str">
            <v>-</v>
          </cell>
          <cell r="D349" t="str">
            <v>-</v>
          </cell>
          <cell r="E349" t="str">
            <v>SAN</v>
          </cell>
          <cell r="F349" t="str">
            <v>SUDECAP</v>
          </cell>
          <cell r="G349" t="str">
            <v>Desassoreamento da Lagoa da Pampulha em BH</v>
          </cell>
          <cell r="H349">
            <v>1435260</v>
          </cell>
          <cell r="J349">
            <v>35125</v>
          </cell>
          <cell r="K349" t="str">
            <v>-</v>
          </cell>
          <cell r="L349">
            <v>0</v>
          </cell>
          <cell r="M349" t="str">
            <v>-</v>
          </cell>
        </row>
        <row r="350">
          <cell r="A350">
            <v>1996</v>
          </cell>
          <cell r="B350" t="str">
            <v>SE</v>
          </cell>
          <cell r="C350" t="str">
            <v>-</v>
          </cell>
          <cell r="D350" t="str">
            <v>-</v>
          </cell>
          <cell r="E350" t="str">
            <v>ROD</v>
          </cell>
          <cell r="F350" t="str">
            <v>DNER</v>
          </cell>
          <cell r="G350" t="str">
            <v>Rodovia BR-040 Entrocamento Mg-424 / Anel Rodoviário</v>
          </cell>
          <cell r="H350">
            <v>6317160</v>
          </cell>
          <cell r="J350">
            <v>35125</v>
          </cell>
          <cell r="K350" t="str">
            <v>-</v>
          </cell>
          <cell r="L350">
            <v>0</v>
          </cell>
          <cell r="M350" t="str">
            <v>não houve fechamento</v>
          </cell>
        </row>
        <row r="351">
          <cell r="A351">
            <v>1996</v>
          </cell>
          <cell r="B351" t="str">
            <v>SE</v>
          </cell>
          <cell r="C351" t="str">
            <v>-</v>
          </cell>
          <cell r="D351" t="str">
            <v>-</v>
          </cell>
          <cell r="E351" t="str">
            <v>ROD</v>
          </cell>
          <cell r="F351" t="str">
            <v>SETO</v>
          </cell>
          <cell r="G351" t="str">
            <v>Rodovia TO - 020  -  Palmas / Aparecida do Rio Negro</v>
          </cell>
          <cell r="H351">
            <v>9066130</v>
          </cell>
          <cell r="J351">
            <v>35186</v>
          </cell>
          <cell r="K351" t="str">
            <v>-</v>
          </cell>
          <cell r="L351">
            <v>0</v>
          </cell>
          <cell r="M351" t="str">
            <v>Revisão de preços contratuais</v>
          </cell>
        </row>
        <row r="352">
          <cell r="A352">
            <v>1996</v>
          </cell>
          <cell r="B352" t="str">
            <v>SE</v>
          </cell>
          <cell r="C352" t="str">
            <v>-</v>
          </cell>
          <cell r="D352" t="str">
            <v>MIN</v>
          </cell>
          <cell r="E352" t="str">
            <v>MIN</v>
          </cell>
          <cell r="F352" t="str">
            <v>Tibrás - Rib.</v>
          </cell>
          <cell r="G352" t="str">
            <v>Mineração  Tibrás</v>
          </cell>
          <cell r="H352">
            <v>2006090</v>
          </cell>
          <cell r="J352">
            <v>35186</v>
          </cell>
          <cell r="K352" t="str">
            <v>-</v>
          </cell>
          <cell r="L352">
            <v>0</v>
          </cell>
          <cell r="M352" t="str">
            <v>Estudo</v>
          </cell>
        </row>
        <row r="353">
          <cell r="A353">
            <v>1996</v>
          </cell>
          <cell r="B353" t="str">
            <v>SE</v>
          </cell>
          <cell r="C353" t="str">
            <v>-</v>
          </cell>
          <cell r="D353" t="str">
            <v>-</v>
          </cell>
          <cell r="E353" t="str">
            <v>SAN</v>
          </cell>
          <cell r="F353" t="str">
            <v>P.M. Betim</v>
          </cell>
          <cell r="G353" t="str">
            <v>Canalização do Riacho das Areias</v>
          </cell>
          <cell r="H353">
            <v>16170630</v>
          </cell>
          <cell r="J353">
            <v>35186</v>
          </cell>
          <cell r="K353" t="str">
            <v>-</v>
          </cell>
          <cell r="L353">
            <v>0</v>
          </cell>
          <cell r="M353" t="str">
            <v>-</v>
          </cell>
        </row>
        <row r="354">
          <cell r="A354">
            <v>1996</v>
          </cell>
          <cell r="B354" t="str">
            <v>SE</v>
          </cell>
          <cell r="C354" t="str">
            <v>-</v>
          </cell>
          <cell r="D354" t="str">
            <v>-</v>
          </cell>
          <cell r="E354" t="str">
            <v>ROD</v>
          </cell>
          <cell r="F354" t="str">
            <v>DNER</v>
          </cell>
          <cell r="G354" t="str">
            <v>Implantação da Rodovia BR - 482</v>
          </cell>
          <cell r="H354">
            <v>3368820</v>
          </cell>
          <cell r="J354">
            <v>35217</v>
          </cell>
          <cell r="K354" t="str">
            <v>-</v>
          </cell>
          <cell r="L354">
            <v>0</v>
          </cell>
          <cell r="M354" t="str">
            <v>-</v>
          </cell>
        </row>
        <row r="355">
          <cell r="A355">
            <v>1996</v>
          </cell>
          <cell r="B355" t="str">
            <v>SE</v>
          </cell>
          <cell r="C355" t="str">
            <v>-</v>
          </cell>
          <cell r="D355" t="str">
            <v>-</v>
          </cell>
          <cell r="E355" t="str">
            <v>ENE</v>
          </cell>
          <cell r="F355" t="str">
            <v>CEMIG</v>
          </cell>
          <cell r="G355" t="str">
            <v>Gasoduto da CEMIG</v>
          </cell>
          <cell r="H355">
            <v>6881820</v>
          </cell>
          <cell r="J355">
            <v>35278</v>
          </cell>
          <cell r="K355">
            <v>1</v>
          </cell>
          <cell r="L355">
            <v>1</v>
          </cell>
          <cell r="M355" t="str">
            <v>AG - 1º Lugar</v>
          </cell>
        </row>
        <row r="356">
          <cell r="A356">
            <v>1996</v>
          </cell>
          <cell r="B356" t="str">
            <v>SE</v>
          </cell>
          <cell r="C356" t="str">
            <v>-</v>
          </cell>
          <cell r="D356" t="str">
            <v>-</v>
          </cell>
          <cell r="E356" t="str">
            <v>IND</v>
          </cell>
          <cell r="F356" t="str">
            <v>KOBRASCO</v>
          </cell>
          <cell r="G356" t="str">
            <v>Obras Civis da Usina da Kobrasco</v>
          </cell>
          <cell r="H356">
            <v>10038530</v>
          </cell>
          <cell r="J356">
            <v>35278</v>
          </cell>
          <cell r="K356" t="str">
            <v>-</v>
          </cell>
          <cell r="L356">
            <v>0</v>
          </cell>
          <cell r="M356" t="str">
            <v>-</v>
          </cell>
        </row>
        <row r="357">
          <cell r="A357">
            <v>1996</v>
          </cell>
          <cell r="B357" t="str">
            <v>SE</v>
          </cell>
          <cell r="C357" t="str">
            <v>-</v>
          </cell>
          <cell r="D357" t="str">
            <v>-</v>
          </cell>
          <cell r="E357" t="str">
            <v>SAN</v>
          </cell>
          <cell r="F357" t="str">
            <v>P.M. Goiânia</v>
          </cell>
          <cell r="G357" t="str">
            <v>Avenida Leste-Oeste - Goiânia - GO</v>
          </cell>
          <cell r="H357">
            <v>19149350</v>
          </cell>
          <cell r="J357">
            <v>35309</v>
          </cell>
          <cell r="K357" t="str">
            <v>-</v>
          </cell>
          <cell r="L357">
            <v>0</v>
          </cell>
          <cell r="M357" t="str">
            <v>Revisão de Preços Contratuais</v>
          </cell>
        </row>
        <row r="358">
          <cell r="A358">
            <v>1996</v>
          </cell>
          <cell r="B358" t="str">
            <v>SE</v>
          </cell>
          <cell r="C358" t="str">
            <v>-</v>
          </cell>
          <cell r="D358" t="str">
            <v>-</v>
          </cell>
          <cell r="E358" t="str">
            <v>ROD</v>
          </cell>
          <cell r="F358" t="str">
            <v>SETO</v>
          </cell>
          <cell r="G358" t="str">
            <v>Rodovia TO-010 - B.J. Tocantins / Pedro Afonso - TO</v>
          </cell>
          <cell r="H358">
            <v>5956470</v>
          </cell>
          <cell r="J358">
            <v>35309</v>
          </cell>
          <cell r="K358">
            <v>1</v>
          </cell>
          <cell r="L358">
            <v>1</v>
          </cell>
          <cell r="M358" t="str">
            <v>AG - 1º Lugar</v>
          </cell>
        </row>
        <row r="359">
          <cell r="A359">
            <v>1996</v>
          </cell>
          <cell r="B359" t="str">
            <v>SE</v>
          </cell>
          <cell r="C359" t="str">
            <v>-</v>
          </cell>
          <cell r="D359" t="str">
            <v>-</v>
          </cell>
          <cell r="E359" t="str">
            <v>TUR</v>
          </cell>
          <cell r="F359" t="str">
            <v>BEPREM</v>
          </cell>
          <cell r="G359" t="str">
            <v>Clube dos Servidores Municipais P.M. de BH</v>
          </cell>
          <cell r="H359">
            <v>5297000</v>
          </cell>
          <cell r="J359">
            <v>35339</v>
          </cell>
          <cell r="K359">
            <v>1</v>
          </cell>
          <cell r="L359">
            <v>1</v>
          </cell>
          <cell r="M359" t="str">
            <v>AG - 1º Lugar</v>
          </cell>
        </row>
        <row r="360">
          <cell r="A360">
            <v>1996</v>
          </cell>
          <cell r="B360" t="str">
            <v>SE</v>
          </cell>
          <cell r="C360" t="str">
            <v>-</v>
          </cell>
          <cell r="D360" t="str">
            <v>-</v>
          </cell>
          <cell r="E360" t="str">
            <v>SAN</v>
          </cell>
          <cell r="F360" t="str">
            <v>COPASA</v>
          </cell>
          <cell r="G360" t="str">
            <v xml:space="preserve">Adutora de Água Tratada </v>
          </cell>
          <cell r="H360">
            <v>109000</v>
          </cell>
          <cell r="J360">
            <v>35339</v>
          </cell>
          <cell r="K360">
            <v>1</v>
          </cell>
          <cell r="L360">
            <v>1</v>
          </cell>
          <cell r="M360" t="str">
            <v>Aditivo de contrato do Arrudas / AG - 1º Lugar</v>
          </cell>
        </row>
        <row r="361">
          <cell r="A361">
            <v>1996</v>
          </cell>
          <cell r="B361" t="str">
            <v>SE</v>
          </cell>
          <cell r="C361" t="str">
            <v>-</v>
          </cell>
          <cell r="D361" t="str">
            <v>-</v>
          </cell>
          <cell r="E361" t="str">
            <v>MIN</v>
          </cell>
          <cell r="F361" t="str">
            <v xml:space="preserve">USIMINAS </v>
          </cell>
          <cell r="G361" t="str">
            <v>Obras Civis do Prédio de Laminação de Tiras à Frio</v>
          </cell>
          <cell r="H361">
            <v>5894000</v>
          </cell>
          <cell r="J361">
            <v>35339</v>
          </cell>
          <cell r="K361" t="str">
            <v>-</v>
          </cell>
          <cell r="L361">
            <v>0</v>
          </cell>
          <cell r="M361" t="str">
            <v>-</v>
          </cell>
        </row>
        <row r="362">
          <cell r="A362">
            <v>1996</v>
          </cell>
          <cell r="B362" t="str">
            <v>SE</v>
          </cell>
          <cell r="C362" t="str">
            <v>-</v>
          </cell>
          <cell r="D362" t="str">
            <v>-</v>
          </cell>
          <cell r="E362" t="str">
            <v>ROD</v>
          </cell>
          <cell r="F362" t="str">
            <v>SETO</v>
          </cell>
          <cell r="G362" t="str">
            <v>UNITINS</v>
          </cell>
          <cell r="H362">
            <v>8813460</v>
          </cell>
          <cell r="J362">
            <v>35339</v>
          </cell>
          <cell r="K362">
            <v>1</v>
          </cell>
          <cell r="L362">
            <v>1</v>
          </cell>
          <cell r="M362" t="str">
            <v>AG - 1º Lugar</v>
          </cell>
        </row>
        <row r="363">
          <cell r="A363">
            <v>1996</v>
          </cell>
          <cell r="B363" t="str">
            <v>SE</v>
          </cell>
          <cell r="C363" t="str">
            <v>-</v>
          </cell>
          <cell r="D363" t="str">
            <v>-</v>
          </cell>
          <cell r="E363" t="str">
            <v>ROD</v>
          </cell>
          <cell r="F363" t="str">
            <v>SETO</v>
          </cell>
          <cell r="G363" t="str">
            <v>TO - 485 - Trecho Ananás / Xambioá - TO</v>
          </cell>
          <cell r="H363">
            <v>14682000</v>
          </cell>
          <cell r="J363">
            <v>35339</v>
          </cell>
          <cell r="K363" t="str">
            <v>-</v>
          </cell>
          <cell r="L363">
            <v>0</v>
          </cell>
          <cell r="M363" t="str">
            <v>-</v>
          </cell>
        </row>
        <row r="364">
          <cell r="A364">
            <v>1996</v>
          </cell>
          <cell r="B364" t="str">
            <v>SE</v>
          </cell>
          <cell r="C364" t="str">
            <v>-</v>
          </cell>
          <cell r="D364" t="str">
            <v>-</v>
          </cell>
          <cell r="E364" t="str">
            <v>ROD</v>
          </cell>
          <cell r="F364" t="str">
            <v>WARRE</v>
          </cell>
          <cell r="G364" t="str">
            <v>TO-WARRE</v>
          </cell>
          <cell r="H364">
            <v>1142000</v>
          </cell>
          <cell r="J364">
            <v>35370</v>
          </cell>
          <cell r="K364" t="str">
            <v>-</v>
          </cell>
          <cell r="L364">
            <v>0</v>
          </cell>
          <cell r="M364" t="str">
            <v>Estudo de Viabilidade Econômica</v>
          </cell>
        </row>
        <row r="365">
          <cell r="A365">
            <v>1996</v>
          </cell>
          <cell r="B365" t="str">
            <v>SE</v>
          </cell>
          <cell r="C365" t="str">
            <v>-</v>
          </cell>
          <cell r="D365" t="str">
            <v>-</v>
          </cell>
          <cell r="E365" t="str">
            <v>ENE</v>
          </cell>
          <cell r="F365" t="str">
            <v>PETROBRÁS</v>
          </cell>
          <cell r="G365" t="str">
            <v>Poliduto Urucu-Coari</v>
          </cell>
          <cell r="H365">
            <v>79991000</v>
          </cell>
          <cell r="J365">
            <v>35370</v>
          </cell>
          <cell r="K365" t="str">
            <v>-</v>
          </cell>
          <cell r="L365">
            <v>0</v>
          </cell>
          <cell r="M365" t="str">
            <v>-</v>
          </cell>
        </row>
        <row r="366">
          <cell r="A366">
            <v>1996</v>
          </cell>
          <cell r="B366" t="str">
            <v>SE</v>
          </cell>
          <cell r="C366" t="str">
            <v>-</v>
          </cell>
          <cell r="D366" t="str">
            <v>-</v>
          </cell>
          <cell r="E366" t="str">
            <v>MIN</v>
          </cell>
          <cell r="F366" t="str">
            <v>USIMINAS</v>
          </cell>
          <cell r="G366" t="str">
            <v>Obras Civis do Prédio de Laminação de Tiras à Frio nº 2</v>
          </cell>
          <cell r="H366">
            <v>5006000</v>
          </cell>
          <cell r="J366">
            <v>35370</v>
          </cell>
          <cell r="K366" t="str">
            <v>-</v>
          </cell>
          <cell r="L366">
            <v>0</v>
          </cell>
          <cell r="M366" t="str">
            <v>-</v>
          </cell>
        </row>
        <row r="367">
          <cell r="A367">
            <v>1996</v>
          </cell>
          <cell r="B367" t="str">
            <v>SE</v>
          </cell>
          <cell r="C367" t="str">
            <v>-</v>
          </cell>
          <cell r="D367" t="str">
            <v>-</v>
          </cell>
          <cell r="E367" t="str">
            <v>DIV</v>
          </cell>
          <cell r="F367" t="str">
            <v>DEOP</v>
          </cell>
          <cell r="G367" t="str">
            <v>Palácio das Artes</v>
          </cell>
          <cell r="H367">
            <v>1160000</v>
          </cell>
          <cell r="J367">
            <v>35370</v>
          </cell>
          <cell r="K367" t="str">
            <v>-</v>
          </cell>
          <cell r="L367">
            <v>0</v>
          </cell>
          <cell r="M367" t="str">
            <v>-</v>
          </cell>
        </row>
        <row r="368">
          <cell r="A368">
            <v>1996</v>
          </cell>
          <cell r="B368" t="str">
            <v>SE</v>
          </cell>
          <cell r="C368" t="str">
            <v>-</v>
          </cell>
          <cell r="D368" t="str">
            <v>-</v>
          </cell>
          <cell r="E368" t="str">
            <v>EDU</v>
          </cell>
          <cell r="F368" t="str">
            <v>SETO</v>
          </cell>
          <cell r="G368" t="str">
            <v>Construção de Prédios da Secretaria</v>
          </cell>
          <cell r="H368">
            <v>1457000</v>
          </cell>
          <cell r="J368">
            <v>35370</v>
          </cell>
          <cell r="K368">
            <v>1</v>
          </cell>
          <cell r="L368">
            <v>1</v>
          </cell>
          <cell r="M368" t="str">
            <v>AG - 1º Lugar</v>
          </cell>
        </row>
        <row r="369">
          <cell r="A369">
            <v>1996</v>
          </cell>
          <cell r="B369" t="str">
            <v>SE</v>
          </cell>
          <cell r="C369" t="str">
            <v>-</v>
          </cell>
          <cell r="D369" t="str">
            <v>-</v>
          </cell>
          <cell r="E369" t="str">
            <v>AGR</v>
          </cell>
          <cell r="F369" t="str">
            <v>CODETINS</v>
          </cell>
          <cell r="G369" t="str">
            <v>Canal Adutor do Rio Formoso - Lote 01</v>
          </cell>
          <cell r="H369">
            <v>5498000</v>
          </cell>
          <cell r="J369">
            <v>35400</v>
          </cell>
          <cell r="K369" t="str">
            <v>-</v>
          </cell>
          <cell r="L369">
            <v>0</v>
          </cell>
          <cell r="M369" t="str">
            <v>-</v>
          </cell>
        </row>
        <row r="370">
          <cell r="A370">
            <v>1996</v>
          </cell>
          <cell r="B370" t="str">
            <v>SE</v>
          </cell>
          <cell r="C370" t="str">
            <v>-</v>
          </cell>
          <cell r="D370" t="str">
            <v>-</v>
          </cell>
          <cell r="E370" t="str">
            <v>AGR</v>
          </cell>
          <cell r="F370" t="str">
            <v>SEPLAN-GO</v>
          </cell>
          <cell r="G370" t="str">
            <v>Projeto de Irrigação Luís Alves do Araguaia</v>
          </cell>
          <cell r="H370">
            <v>43650000</v>
          </cell>
          <cell r="J370">
            <v>35400</v>
          </cell>
          <cell r="K370" t="str">
            <v>-</v>
          </cell>
          <cell r="L370">
            <v>0</v>
          </cell>
          <cell r="M370" t="str">
            <v>-</v>
          </cell>
        </row>
        <row r="371">
          <cell r="A371">
            <v>1996</v>
          </cell>
          <cell r="B371" t="str">
            <v>SE</v>
          </cell>
          <cell r="C371" t="str">
            <v>-</v>
          </cell>
          <cell r="D371" t="str">
            <v>-</v>
          </cell>
          <cell r="E371" t="str">
            <v>AGR</v>
          </cell>
          <cell r="F371" t="str">
            <v>CODETINS</v>
          </cell>
          <cell r="G371" t="str">
            <v>Canal Adutor do Rio Formoso - Lote 02</v>
          </cell>
          <cell r="H371">
            <v>11783000</v>
          </cell>
          <cell r="J371">
            <v>35401</v>
          </cell>
          <cell r="K371" t="str">
            <v>-</v>
          </cell>
          <cell r="L371">
            <v>0</v>
          </cell>
          <cell r="M371" t="str">
            <v>-</v>
          </cell>
        </row>
        <row r="372">
          <cell r="A372">
            <v>1996</v>
          </cell>
          <cell r="B372" t="str">
            <v>SE</v>
          </cell>
          <cell r="C372" t="str">
            <v>-</v>
          </cell>
          <cell r="D372" t="str">
            <v>-</v>
          </cell>
          <cell r="E372" t="str">
            <v>ROD</v>
          </cell>
          <cell r="F372" t="str">
            <v>SETO</v>
          </cell>
          <cell r="G372" t="str">
            <v>BR - 153 - Vanderlândia / Xambioá</v>
          </cell>
          <cell r="H372">
            <v>25158000</v>
          </cell>
          <cell r="J372">
            <v>35422</v>
          </cell>
          <cell r="K372" t="str">
            <v>-</v>
          </cell>
          <cell r="L372">
            <v>0</v>
          </cell>
          <cell r="M372" t="str">
            <v>-</v>
          </cell>
        </row>
        <row r="373">
          <cell r="A373">
            <v>1996</v>
          </cell>
          <cell r="B373" t="str">
            <v>SL</v>
          </cell>
          <cell r="C373" t="str">
            <v>-</v>
          </cell>
          <cell r="D373" t="str">
            <v>-</v>
          </cell>
          <cell r="E373" t="str">
            <v>ROD</v>
          </cell>
          <cell r="F373" t="str">
            <v>DNER</v>
          </cell>
          <cell r="G373" t="str">
            <v>BR-116 - Lote 7</v>
          </cell>
          <cell r="H373">
            <v>6894270</v>
          </cell>
          <cell r="J373">
            <v>35186</v>
          </cell>
          <cell r="K373" t="str">
            <v>-</v>
          </cell>
          <cell r="L373">
            <v>0</v>
          </cell>
          <cell r="M373" t="str">
            <v>-</v>
          </cell>
        </row>
        <row r="374">
          <cell r="A374">
            <v>1996</v>
          </cell>
          <cell r="B374" t="str">
            <v>SL</v>
          </cell>
          <cell r="C374" t="str">
            <v>-</v>
          </cell>
          <cell r="D374" t="str">
            <v>-</v>
          </cell>
          <cell r="E374" t="str">
            <v>ROD</v>
          </cell>
          <cell r="F374" t="str">
            <v>DNER</v>
          </cell>
          <cell r="G374" t="str">
            <v>BR-101 - Lote 8</v>
          </cell>
          <cell r="H374">
            <v>11545460</v>
          </cell>
          <cell r="J374">
            <v>35186</v>
          </cell>
          <cell r="K374">
            <v>1</v>
          </cell>
          <cell r="L374">
            <v>1</v>
          </cell>
          <cell r="M374" t="str">
            <v>AG - 1º Lugar</v>
          </cell>
        </row>
        <row r="375">
          <cell r="A375">
            <v>1996</v>
          </cell>
          <cell r="B375" t="str">
            <v>SL</v>
          </cell>
          <cell r="C375" t="str">
            <v>-</v>
          </cell>
          <cell r="D375" t="str">
            <v>-</v>
          </cell>
          <cell r="E375" t="str">
            <v>ROD</v>
          </cell>
          <cell r="F375" t="str">
            <v>DNER</v>
          </cell>
          <cell r="G375" t="str">
            <v>BR-116 - Lote 4</v>
          </cell>
          <cell r="H375">
            <v>20106470</v>
          </cell>
          <cell r="J375">
            <v>35186</v>
          </cell>
          <cell r="K375" t="str">
            <v>-</v>
          </cell>
          <cell r="L375">
            <v>0</v>
          </cell>
          <cell r="M375" t="str">
            <v>-</v>
          </cell>
        </row>
        <row r="376">
          <cell r="A376">
            <v>1996</v>
          </cell>
          <cell r="B376" t="str">
            <v>SL</v>
          </cell>
          <cell r="C376" t="str">
            <v>-</v>
          </cell>
          <cell r="D376" t="str">
            <v>-</v>
          </cell>
          <cell r="E376" t="str">
            <v>ROD</v>
          </cell>
          <cell r="F376" t="str">
            <v>DNER</v>
          </cell>
          <cell r="G376" t="str">
            <v>BR-101 - Lote 7</v>
          </cell>
          <cell r="H376">
            <v>22842600</v>
          </cell>
          <cell r="J376">
            <v>35186</v>
          </cell>
          <cell r="K376" t="str">
            <v>-</v>
          </cell>
          <cell r="L376">
            <v>0</v>
          </cell>
          <cell r="M376" t="str">
            <v>-</v>
          </cell>
        </row>
        <row r="377">
          <cell r="A377">
            <v>1996</v>
          </cell>
          <cell r="B377" t="str">
            <v>SL</v>
          </cell>
          <cell r="C377" t="str">
            <v>-</v>
          </cell>
          <cell r="D377" t="str">
            <v>-</v>
          </cell>
          <cell r="E377" t="str">
            <v>ROD</v>
          </cell>
          <cell r="F377" t="str">
            <v>DAER</v>
          </cell>
          <cell r="G377" t="str">
            <v>RS-640 - Cacequi / Rosário do Sul</v>
          </cell>
          <cell r="H377">
            <v>299430</v>
          </cell>
          <cell r="J377">
            <v>35217</v>
          </cell>
          <cell r="K377">
            <v>1</v>
          </cell>
          <cell r="L377">
            <v>1</v>
          </cell>
          <cell r="M377" t="str">
            <v>AG - 1º Lugar</v>
          </cell>
        </row>
        <row r="378">
          <cell r="A378">
            <v>1996</v>
          </cell>
          <cell r="B378" t="str">
            <v>SL</v>
          </cell>
          <cell r="C378" t="str">
            <v>-</v>
          </cell>
          <cell r="D378" t="str">
            <v>-</v>
          </cell>
          <cell r="E378" t="str">
            <v>AER</v>
          </cell>
          <cell r="F378" t="str">
            <v>GERS</v>
          </cell>
          <cell r="G378" t="str">
            <v>Aeroporto de Torres</v>
          </cell>
          <cell r="H378">
            <v>2317430</v>
          </cell>
          <cell r="J378">
            <v>35247</v>
          </cell>
          <cell r="K378" t="str">
            <v>-</v>
          </cell>
          <cell r="L378">
            <v>0</v>
          </cell>
          <cell r="M378" t="str">
            <v>-</v>
          </cell>
        </row>
        <row r="379">
          <cell r="A379">
            <v>1996</v>
          </cell>
          <cell r="B379" t="str">
            <v>SL</v>
          </cell>
          <cell r="C379" t="str">
            <v>-</v>
          </cell>
          <cell r="D379" t="str">
            <v>-</v>
          </cell>
          <cell r="E379" t="str">
            <v>ROD</v>
          </cell>
          <cell r="F379" t="str">
            <v>DER-PR</v>
          </cell>
          <cell r="G379" t="str">
            <v>Concessões de Rodovias do Paraná - Lote 2</v>
          </cell>
          <cell r="H379">
            <v>0</v>
          </cell>
          <cell r="J379">
            <v>35278</v>
          </cell>
          <cell r="K379" t="str">
            <v>-</v>
          </cell>
          <cell r="L379">
            <v>0</v>
          </cell>
          <cell r="M379" t="str">
            <v>Habilitada</v>
          </cell>
        </row>
        <row r="380">
          <cell r="A380">
            <v>1996</v>
          </cell>
          <cell r="B380" t="str">
            <v>SL</v>
          </cell>
          <cell r="C380" t="str">
            <v>-</v>
          </cell>
          <cell r="D380" t="str">
            <v>-</v>
          </cell>
          <cell r="E380" t="str">
            <v>ROD</v>
          </cell>
          <cell r="F380" t="str">
            <v>DER-PR</v>
          </cell>
          <cell r="G380" t="str">
            <v>Concessões de Rodovias do Paraná - Lote 4</v>
          </cell>
          <cell r="H380">
            <v>0</v>
          </cell>
          <cell r="J380">
            <v>35278</v>
          </cell>
          <cell r="K380" t="str">
            <v>-</v>
          </cell>
          <cell r="L380">
            <v>0</v>
          </cell>
          <cell r="M380" t="str">
            <v>Habilitada</v>
          </cell>
        </row>
        <row r="381">
          <cell r="A381">
            <v>1996</v>
          </cell>
          <cell r="B381" t="str">
            <v>SL</v>
          </cell>
          <cell r="C381" t="str">
            <v>-</v>
          </cell>
          <cell r="D381" t="str">
            <v>-</v>
          </cell>
          <cell r="E381" t="str">
            <v>ROD</v>
          </cell>
          <cell r="F381" t="str">
            <v>DER-PR</v>
          </cell>
          <cell r="G381" t="str">
            <v>Concessões de Rodovias do Paraná - Lote 6</v>
          </cell>
          <cell r="H381">
            <v>0</v>
          </cell>
          <cell r="J381">
            <v>35278</v>
          </cell>
          <cell r="K381" t="str">
            <v>-</v>
          </cell>
          <cell r="L381">
            <v>0</v>
          </cell>
          <cell r="M381" t="str">
            <v>Habilitada</v>
          </cell>
        </row>
        <row r="382">
          <cell r="A382">
            <v>1996</v>
          </cell>
          <cell r="B382" t="str">
            <v>SL</v>
          </cell>
          <cell r="C382" t="str">
            <v>-</v>
          </cell>
          <cell r="D382" t="str">
            <v>-</v>
          </cell>
          <cell r="E382" t="str">
            <v>ROD</v>
          </cell>
          <cell r="F382" t="str">
            <v>DER-PR</v>
          </cell>
          <cell r="G382" t="str">
            <v>Concessões de Rodovias do Paraná - Lote 1</v>
          </cell>
          <cell r="H382">
            <v>0</v>
          </cell>
          <cell r="J382">
            <v>35278</v>
          </cell>
          <cell r="K382" t="str">
            <v>-</v>
          </cell>
          <cell r="L382">
            <v>0</v>
          </cell>
          <cell r="M382" t="str">
            <v>Habilitada</v>
          </cell>
        </row>
        <row r="383">
          <cell r="A383">
            <v>1996</v>
          </cell>
          <cell r="B383" t="str">
            <v>SL</v>
          </cell>
          <cell r="C383" t="str">
            <v>-</v>
          </cell>
          <cell r="D383" t="str">
            <v>-</v>
          </cell>
          <cell r="E383" t="str">
            <v>ROD</v>
          </cell>
          <cell r="F383" t="str">
            <v>DER-PR</v>
          </cell>
          <cell r="G383" t="str">
            <v>Concessões de Rodovias do Paraná - Lote 3</v>
          </cell>
          <cell r="H383">
            <v>0</v>
          </cell>
          <cell r="J383">
            <v>35278</v>
          </cell>
          <cell r="K383" t="str">
            <v>-</v>
          </cell>
          <cell r="L383">
            <v>0</v>
          </cell>
          <cell r="M383" t="str">
            <v>Habilitada</v>
          </cell>
        </row>
        <row r="384">
          <cell r="A384">
            <v>1996</v>
          </cell>
          <cell r="B384" t="str">
            <v>SL</v>
          </cell>
          <cell r="C384" t="str">
            <v>-</v>
          </cell>
          <cell r="D384" t="str">
            <v>-</v>
          </cell>
          <cell r="E384" t="str">
            <v>ROD</v>
          </cell>
          <cell r="F384" t="str">
            <v>DER-PR</v>
          </cell>
          <cell r="G384" t="str">
            <v>Concessões de Rodovias do Paraná - Lote 5</v>
          </cell>
          <cell r="H384">
            <v>0</v>
          </cell>
          <cell r="J384">
            <v>35278</v>
          </cell>
          <cell r="K384" t="str">
            <v>-</v>
          </cell>
          <cell r="L384">
            <v>0</v>
          </cell>
          <cell r="M384" t="str">
            <v>Habilitada</v>
          </cell>
        </row>
        <row r="385">
          <cell r="A385">
            <v>1996</v>
          </cell>
          <cell r="B385" t="str">
            <v>SL</v>
          </cell>
          <cell r="C385" t="str">
            <v>-</v>
          </cell>
          <cell r="D385" t="str">
            <v>-</v>
          </cell>
          <cell r="E385" t="str">
            <v>NAV</v>
          </cell>
          <cell r="F385" t="str">
            <v>S.P.Rio Grande</v>
          </cell>
          <cell r="G385" t="str">
            <v>Terminal de Contêineres do Porto de Rio Grande</v>
          </cell>
          <cell r="H385">
            <v>34802020</v>
          </cell>
          <cell r="J385">
            <v>35309</v>
          </cell>
          <cell r="K385" t="str">
            <v>-</v>
          </cell>
          <cell r="L385">
            <v>0</v>
          </cell>
          <cell r="M385" t="str">
            <v>-</v>
          </cell>
        </row>
        <row r="386">
          <cell r="A386">
            <v>1996</v>
          </cell>
          <cell r="B386" t="str">
            <v>SL</v>
          </cell>
          <cell r="C386" t="str">
            <v>-</v>
          </cell>
          <cell r="D386" t="str">
            <v>-</v>
          </cell>
          <cell r="E386" t="str">
            <v>AER</v>
          </cell>
          <cell r="F386" t="str">
            <v>INFRAERO</v>
          </cell>
          <cell r="G386" t="str">
            <v>Terminal de Cargas Aéreas AFP</v>
          </cell>
          <cell r="H386">
            <v>721180</v>
          </cell>
          <cell r="J386">
            <v>35309</v>
          </cell>
          <cell r="K386" t="str">
            <v>-</v>
          </cell>
          <cell r="L386">
            <v>0</v>
          </cell>
          <cell r="M386" t="str">
            <v>-</v>
          </cell>
        </row>
        <row r="387">
          <cell r="A387">
            <v>1996</v>
          </cell>
          <cell r="B387" t="str">
            <v>SL</v>
          </cell>
          <cell r="C387" t="str">
            <v>-</v>
          </cell>
          <cell r="D387" t="str">
            <v>-</v>
          </cell>
          <cell r="E387" t="str">
            <v>SAN</v>
          </cell>
          <cell r="F387" t="str">
            <v>SANEPAR</v>
          </cell>
          <cell r="G387" t="str">
            <v>Prosan - Lote 2</v>
          </cell>
          <cell r="H387">
            <v>3878700</v>
          </cell>
          <cell r="J387">
            <v>35339</v>
          </cell>
          <cell r="K387" t="str">
            <v>-</v>
          </cell>
          <cell r="L387">
            <v>0</v>
          </cell>
          <cell r="M387" t="str">
            <v>-</v>
          </cell>
        </row>
        <row r="388">
          <cell r="A388">
            <v>1996</v>
          </cell>
          <cell r="B388" t="str">
            <v>SL</v>
          </cell>
          <cell r="C388" t="str">
            <v>-</v>
          </cell>
          <cell r="D388" t="str">
            <v>-</v>
          </cell>
          <cell r="E388" t="str">
            <v>DIV</v>
          </cell>
          <cell r="F388" t="str">
            <v>ECT</v>
          </cell>
          <cell r="G388" t="str">
            <v>ECT - Paraná</v>
          </cell>
          <cell r="H388">
            <v>26320360</v>
          </cell>
          <cell r="J388">
            <v>35339</v>
          </cell>
          <cell r="K388" t="str">
            <v>-</v>
          </cell>
          <cell r="L388">
            <v>0</v>
          </cell>
          <cell r="M388" t="str">
            <v>-</v>
          </cell>
        </row>
        <row r="389">
          <cell r="A389">
            <v>1996</v>
          </cell>
          <cell r="B389" t="str">
            <v>SL</v>
          </cell>
          <cell r="C389" t="str">
            <v>-</v>
          </cell>
          <cell r="D389" t="str">
            <v>-</v>
          </cell>
          <cell r="E389" t="str">
            <v>ROD</v>
          </cell>
          <cell r="F389" t="str">
            <v>DNER</v>
          </cell>
          <cell r="G389" t="str">
            <v>Duplicação BR-316/SP - Lote 7</v>
          </cell>
          <cell r="H389">
            <v>11688650</v>
          </cell>
          <cell r="J389">
            <v>35339</v>
          </cell>
          <cell r="K389" t="str">
            <v>-</v>
          </cell>
          <cell r="L389">
            <v>0</v>
          </cell>
          <cell r="M389" t="str">
            <v>-</v>
          </cell>
        </row>
        <row r="390">
          <cell r="A390">
            <v>1996</v>
          </cell>
          <cell r="B390" t="str">
            <v>SL</v>
          </cell>
          <cell r="C390" t="str">
            <v>-</v>
          </cell>
          <cell r="D390" t="str">
            <v>-</v>
          </cell>
          <cell r="E390" t="str">
            <v>SAN</v>
          </cell>
          <cell r="F390" t="str">
            <v>SANEPAR</v>
          </cell>
          <cell r="G390" t="str">
            <v>Prosan - Lote 1</v>
          </cell>
          <cell r="H390">
            <v>5222630</v>
          </cell>
          <cell r="J390">
            <v>35339</v>
          </cell>
          <cell r="K390" t="str">
            <v>-</v>
          </cell>
          <cell r="L390">
            <v>0</v>
          </cell>
          <cell r="M390" t="str">
            <v>-</v>
          </cell>
        </row>
        <row r="391">
          <cell r="A391">
            <v>1996</v>
          </cell>
          <cell r="B391" t="str">
            <v>SL</v>
          </cell>
          <cell r="C391" t="str">
            <v>-</v>
          </cell>
          <cell r="D391" t="str">
            <v>-</v>
          </cell>
          <cell r="E391" t="str">
            <v>ROD</v>
          </cell>
          <cell r="F391" t="str">
            <v>DNER</v>
          </cell>
          <cell r="G391" t="str">
            <v>Duplicação BR-101/SC - Lote 6</v>
          </cell>
          <cell r="H391">
            <v>3863900</v>
          </cell>
          <cell r="J391">
            <v>35339</v>
          </cell>
          <cell r="K391">
            <v>1</v>
          </cell>
          <cell r="L391">
            <v>1</v>
          </cell>
          <cell r="M391" t="str">
            <v>AG - 1º Lugar</v>
          </cell>
        </row>
        <row r="392">
          <cell r="A392">
            <v>1996</v>
          </cell>
          <cell r="B392" t="str">
            <v>SL</v>
          </cell>
          <cell r="C392" t="str">
            <v>-</v>
          </cell>
          <cell r="D392" t="str">
            <v>-</v>
          </cell>
          <cell r="E392" t="str">
            <v>SAN</v>
          </cell>
          <cell r="F392" t="str">
            <v>SANEPAR</v>
          </cell>
          <cell r="G392" t="str">
            <v>Barragem do Iraí</v>
          </cell>
          <cell r="H392">
            <v>3232000</v>
          </cell>
          <cell r="J392">
            <v>35400</v>
          </cell>
          <cell r="K392">
            <v>1</v>
          </cell>
          <cell r="L392">
            <v>1</v>
          </cell>
          <cell r="M392" t="str">
            <v>AG - 1º Lugar</v>
          </cell>
        </row>
        <row r="393">
          <cell r="A393">
            <v>1997</v>
          </cell>
          <cell r="B393" t="str">
            <v>NE</v>
          </cell>
          <cell r="C393" t="str">
            <v>RPol</v>
          </cell>
          <cell r="D393" t="str">
            <v>PUB</v>
          </cell>
          <cell r="E393" t="str">
            <v>ROD</v>
          </cell>
          <cell r="F393" t="str">
            <v>DERMA</v>
          </cell>
          <cell r="G393" t="str">
            <v>Rodovia Babilônia / Km 38 - Lote 3 - 33,78 km</v>
          </cell>
          <cell r="H393">
            <v>3409000</v>
          </cell>
          <cell r="J393">
            <v>35431</v>
          </cell>
          <cell r="K393" t="str">
            <v>-</v>
          </cell>
          <cell r="L393">
            <v>0</v>
          </cell>
          <cell r="M393" t="str">
            <v>-</v>
          </cell>
        </row>
        <row r="394">
          <cell r="A394">
            <v>1997</v>
          </cell>
          <cell r="B394" t="str">
            <v>NE</v>
          </cell>
          <cell r="C394" t="str">
            <v>RPol</v>
          </cell>
          <cell r="D394" t="str">
            <v>PUB</v>
          </cell>
          <cell r="E394" t="str">
            <v>ROD</v>
          </cell>
          <cell r="F394" t="str">
            <v>DERMA</v>
          </cell>
          <cell r="G394" t="str">
            <v>Rodovia Balsas / Km 38 - Lote 1 - 38 km</v>
          </cell>
          <cell r="H394">
            <v>3282000</v>
          </cell>
          <cell r="J394">
            <v>35431</v>
          </cell>
          <cell r="K394" t="str">
            <v>-</v>
          </cell>
          <cell r="L394">
            <v>0</v>
          </cell>
          <cell r="M394" t="str">
            <v>-</v>
          </cell>
        </row>
        <row r="395">
          <cell r="A395">
            <v>1997</v>
          </cell>
          <cell r="B395" t="str">
            <v>NE</v>
          </cell>
          <cell r="C395" t="str">
            <v>RPol</v>
          </cell>
          <cell r="D395" t="str">
            <v>PUB</v>
          </cell>
          <cell r="E395" t="str">
            <v>ROD</v>
          </cell>
          <cell r="F395" t="str">
            <v>DERMA</v>
          </cell>
          <cell r="G395" t="str">
            <v>Rodovia Km 33,78 km / Tasso Fragoso - Lote 4 - 33,78 km</v>
          </cell>
          <cell r="H395">
            <v>3533000</v>
          </cell>
          <cell r="J395">
            <v>35431</v>
          </cell>
          <cell r="K395" t="str">
            <v>-</v>
          </cell>
          <cell r="L395">
            <v>0</v>
          </cell>
          <cell r="M395" t="str">
            <v>-</v>
          </cell>
        </row>
        <row r="396">
          <cell r="A396">
            <v>1997</v>
          </cell>
          <cell r="B396" t="str">
            <v>NE</v>
          </cell>
          <cell r="C396" t="str">
            <v>RPol</v>
          </cell>
          <cell r="D396" t="str">
            <v>PUB</v>
          </cell>
          <cell r="E396" t="str">
            <v>ROD</v>
          </cell>
          <cell r="F396" t="str">
            <v>DERMA</v>
          </cell>
          <cell r="G396" t="str">
            <v>Rodovia Km 38 / Babilônia - Lote 2 - 38,44 km</v>
          </cell>
          <cell r="H396">
            <v>3611000</v>
          </cell>
          <cell r="J396">
            <v>35431</v>
          </cell>
          <cell r="K396" t="str">
            <v>-</v>
          </cell>
          <cell r="L396">
            <v>0</v>
          </cell>
          <cell r="M396" t="str">
            <v>-</v>
          </cell>
        </row>
        <row r="397">
          <cell r="A397">
            <v>1997</v>
          </cell>
          <cell r="B397" t="str">
            <v>NE</v>
          </cell>
          <cell r="C397" t="str">
            <v>RPol</v>
          </cell>
          <cell r="D397" t="str">
            <v>PUB</v>
          </cell>
          <cell r="E397" t="str">
            <v>ROD</v>
          </cell>
          <cell r="F397" t="str">
            <v>DERMA</v>
          </cell>
          <cell r="G397" t="str">
            <v>Rodovia MA-006 - Tasso Fragoso / Parnaíba</v>
          </cell>
          <cell r="H397">
            <v>7137000</v>
          </cell>
          <cell r="J397">
            <v>35462</v>
          </cell>
          <cell r="K397" t="str">
            <v>-</v>
          </cell>
          <cell r="L397">
            <v>0</v>
          </cell>
          <cell r="M397" t="str">
            <v>-</v>
          </cell>
        </row>
        <row r="398">
          <cell r="A398">
            <v>1997</v>
          </cell>
          <cell r="B398" t="str">
            <v>NE</v>
          </cell>
          <cell r="C398" t="str">
            <v>MAC</v>
          </cell>
          <cell r="D398" t="str">
            <v>SPB</v>
          </cell>
          <cell r="E398" t="str">
            <v>DIV</v>
          </cell>
          <cell r="F398" t="str">
            <v>FUNCEF</v>
          </cell>
          <cell r="G398" t="str">
            <v>Centro Empresarial Nações Unidas - Brasília</v>
          </cell>
          <cell r="H398">
            <v>14449000</v>
          </cell>
          <cell r="J398">
            <v>35490</v>
          </cell>
          <cell r="K398" t="str">
            <v>-</v>
          </cell>
          <cell r="L398">
            <v>0</v>
          </cell>
          <cell r="M398" t="str">
            <v>-</v>
          </cell>
        </row>
        <row r="399">
          <cell r="A399">
            <v>1997</v>
          </cell>
          <cell r="B399" t="str">
            <v>NE</v>
          </cell>
          <cell r="C399" t="str">
            <v>RPol</v>
          </cell>
          <cell r="D399" t="str">
            <v>PUB</v>
          </cell>
          <cell r="E399" t="str">
            <v>ROD</v>
          </cell>
          <cell r="F399" t="str">
            <v>DERMA</v>
          </cell>
          <cell r="G399" t="str">
            <v>BR-226 - Lote 1 - 118,4 km</v>
          </cell>
          <cell r="H399">
            <v>13027000</v>
          </cell>
          <cell r="J399">
            <v>35582</v>
          </cell>
          <cell r="K399" t="str">
            <v>-</v>
          </cell>
          <cell r="L399">
            <v>0</v>
          </cell>
          <cell r="M399" t="str">
            <v>-</v>
          </cell>
        </row>
        <row r="400">
          <cell r="A400">
            <v>1997</v>
          </cell>
          <cell r="B400" t="str">
            <v>NE</v>
          </cell>
          <cell r="C400" t="str">
            <v>RPol</v>
          </cell>
          <cell r="D400" t="str">
            <v>PUB</v>
          </cell>
          <cell r="E400" t="str">
            <v>ROD</v>
          </cell>
          <cell r="F400" t="str">
            <v>DERMA</v>
          </cell>
          <cell r="G400" t="str">
            <v>BR-226 - Lote 2 - 123,4 km</v>
          </cell>
          <cell r="H400">
            <v>16748000</v>
          </cell>
          <cell r="J400">
            <v>35582</v>
          </cell>
          <cell r="K400" t="str">
            <v>-</v>
          </cell>
          <cell r="L400">
            <v>0</v>
          </cell>
          <cell r="M400" t="str">
            <v>-</v>
          </cell>
        </row>
        <row r="401">
          <cell r="A401">
            <v>1997</v>
          </cell>
          <cell r="B401" t="str">
            <v>NE</v>
          </cell>
          <cell r="C401" t="str">
            <v>RPol</v>
          </cell>
          <cell r="D401" t="str">
            <v>PUB</v>
          </cell>
          <cell r="E401" t="str">
            <v>ROD</v>
          </cell>
          <cell r="F401" t="str">
            <v>DERMA</v>
          </cell>
          <cell r="G401" t="str">
            <v>Rodovia do Arroz</v>
          </cell>
          <cell r="H401">
            <v>9244000</v>
          </cell>
          <cell r="J401">
            <v>35612</v>
          </cell>
          <cell r="K401">
            <v>1</v>
          </cell>
          <cell r="L401">
            <v>1</v>
          </cell>
          <cell r="M401" t="str">
            <v>AG - 1º Lugar</v>
          </cell>
        </row>
        <row r="402">
          <cell r="A402">
            <v>1997</v>
          </cell>
          <cell r="B402" t="str">
            <v>NE</v>
          </cell>
          <cell r="C402" t="str">
            <v>RVal</v>
          </cell>
          <cell r="D402" t="str">
            <v>SPB</v>
          </cell>
          <cell r="E402" t="str">
            <v>SAN</v>
          </cell>
          <cell r="F402" t="str">
            <v>EMBASA</v>
          </cell>
          <cell r="G402" t="str">
            <v>Barragem de Santa Helena - Reversão do Rio Joanes II</v>
          </cell>
          <cell r="H402">
            <v>29280000</v>
          </cell>
          <cell r="J402">
            <v>35674</v>
          </cell>
          <cell r="K402" t="str">
            <v>-</v>
          </cell>
          <cell r="L402">
            <v>0</v>
          </cell>
          <cell r="M402" t="str">
            <v>-</v>
          </cell>
        </row>
        <row r="403">
          <cell r="A403">
            <v>1997</v>
          </cell>
          <cell r="B403" t="str">
            <v>NE</v>
          </cell>
          <cell r="C403" t="str">
            <v>-</v>
          </cell>
          <cell r="D403" t="str">
            <v>PET</v>
          </cell>
          <cell r="E403" t="str">
            <v>ENE</v>
          </cell>
          <cell r="F403" t="str">
            <v>Petrobrás</v>
          </cell>
          <cell r="G403" t="str">
            <v>GASALP - 212 km</v>
          </cell>
          <cell r="H403">
            <v>13005000</v>
          </cell>
          <cell r="J403">
            <v>35704</v>
          </cell>
          <cell r="K403" t="str">
            <v>-</v>
          </cell>
          <cell r="L403">
            <v>0</v>
          </cell>
          <cell r="M403" t="str">
            <v>-</v>
          </cell>
        </row>
        <row r="404">
          <cell r="A404">
            <v>1997</v>
          </cell>
          <cell r="B404" t="str">
            <v>NE</v>
          </cell>
          <cell r="C404" t="str">
            <v>MAC</v>
          </cell>
          <cell r="D404" t="str">
            <v>SPB</v>
          </cell>
          <cell r="E404" t="str">
            <v>AER</v>
          </cell>
          <cell r="F404" t="str">
            <v>INFRAERO</v>
          </cell>
          <cell r="G404" t="str">
            <v>Aeroporto de Salvador</v>
          </cell>
          <cell r="H404">
            <v>98918000</v>
          </cell>
          <cell r="J404">
            <v>35735</v>
          </cell>
          <cell r="K404" t="str">
            <v>-</v>
          </cell>
          <cell r="L404">
            <v>0</v>
          </cell>
          <cell r="M404" t="str">
            <v>Em julgamento</v>
          </cell>
        </row>
        <row r="405">
          <cell r="A405">
            <v>1997</v>
          </cell>
          <cell r="B405" t="str">
            <v>SE</v>
          </cell>
          <cell r="C405" t="str">
            <v>FF</v>
          </cell>
          <cell r="D405" t="str">
            <v>Comunicações</v>
          </cell>
          <cell r="E405" t="str">
            <v>IND</v>
          </cell>
          <cell r="F405" t="str">
            <v>GLOBO</v>
          </cell>
          <cell r="G405" t="str">
            <v>Parque Gráfico de "O Globo"</v>
          </cell>
          <cell r="H405">
            <v>8193000</v>
          </cell>
          <cell r="J405">
            <v>35431</v>
          </cell>
          <cell r="K405" t="str">
            <v>-</v>
          </cell>
          <cell r="L405">
            <v>0</v>
          </cell>
          <cell r="M405" t="str">
            <v>-</v>
          </cell>
        </row>
        <row r="406">
          <cell r="A406">
            <v>1997</v>
          </cell>
          <cell r="B406" t="str">
            <v>SE</v>
          </cell>
          <cell r="C406" t="str">
            <v>GM</v>
          </cell>
          <cell r="D406" t="str">
            <v>PUB</v>
          </cell>
          <cell r="E406" t="str">
            <v>SAN</v>
          </cell>
          <cell r="F406" t="str">
            <v>SUDECAP</v>
          </cell>
          <cell r="G406" t="str">
            <v xml:space="preserve">Recuperação da Galeria da Silva Lobo </v>
          </cell>
          <cell r="H406">
            <v>1305000</v>
          </cell>
          <cell r="J406">
            <v>35462</v>
          </cell>
          <cell r="K406">
            <v>1</v>
          </cell>
          <cell r="L406">
            <v>1</v>
          </cell>
          <cell r="M406" t="str">
            <v>AG - 1º Lugar</v>
          </cell>
        </row>
        <row r="407">
          <cell r="A407">
            <v>1997</v>
          </cell>
          <cell r="B407" t="str">
            <v>SE</v>
          </cell>
          <cell r="C407" t="str">
            <v>CV</v>
          </cell>
          <cell r="D407" t="str">
            <v>PUB</v>
          </cell>
          <cell r="E407" t="str">
            <v>ROD</v>
          </cell>
          <cell r="F407" t="str">
            <v>DER-MG</v>
          </cell>
          <cell r="G407" t="str">
            <v>Erosão BR-040</v>
          </cell>
          <cell r="H407">
            <v>553000</v>
          </cell>
          <cell r="J407">
            <v>35462</v>
          </cell>
          <cell r="K407">
            <v>1</v>
          </cell>
          <cell r="L407">
            <v>1</v>
          </cell>
          <cell r="M407" t="str">
            <v>AG - 1º Lugar</v>
          </cell>
        </row>
        <row r="408">
          <cell r="A408">
            <v>1997</v>
          </cell>
          <cell r="B408" t="str">
            <v>SE</v>
          </cell>
          <cell r="C408" t="str">
            <v>MAA</v>
          </cell>
          <cell r="D408" t="str">
            <v>PUB</v>
          </cell>
          <cell r="E408" t="str">
            <v>AGR</v>
          </cell>
          <cell r="F408" t="str">
            <v>SEPLAN - GO</v>
          </cell>
          <cell r="G408" t="str">
            <v>Projeto Luís Alves do Araguaia</v>
          </cell>
          <cell r="H408">
            <v>51138000</v>
          </cell>
          <cell r="J408">
            <v>35490</v>
          </cell>
          <cell r="K408" t="str">
            <v>-</v>
          </cell>
          <cell r="L408">
            <v>0</v>
          </cell>
          <cell r="M408" t="str">
            <v>-</v>
          </cell>
        </row>
        <row r="409">
          <cell r="A409">
            <v>1997</v>
          </cell>
          <cell r="B409" t="str">
            <v>SE</v>
          </cell>
          <cell r="C409" t="str">
            <v>-</v>
          </cell>
          <cell r="D409" t="str">
            <v>Serviços Diversos</v>
          </cell>
          <cell r="E409" t="str">
            <v>HAB</v>
          </cell>
          <cell r="F409" t="str">
            <v>AGEM</v>
          </cell>
          <cell r="G409" t="str">
            <v xml:space="preserve">Ilhas Perynas </v>
          </cell>
          <cell r="H409">
            <v>21472000</v>
          </cell>
          <cell r="J409">
            <v>35490</v>
          </cell>
          <cell r="K409" t="str">
            <v>-</v>
          </cell>
          <cell r="L409">
            <v>0</v>
          </cell>
          <cell r="M409" t="str">
            <v>Orçamento Básico</v>
          </cell>
        </row>
        <row r="410">
          <cell r="A410">
            <v>1997</v>
          </cell>
          <cell r="B410" t="str">
            <v>SE</v>
          </cell>
          <cell r="C410" t="str">
            <v>CV</v>
          </cell>
          <cell r="D410" t="str">
            <v>SPB</v>
          </cell>
          <cell r="E410" t="str">
            <v>DIV</v>
          </cell>
          <cell r="F410" t="str">
            <v>P. M. Contagem</v>
          </cell>
          <cell r="G410" t="str">
            <v>Coleta de Lixo de Contagem</v>
          </cell>
          <cell r="H410">
            <v>8897000</v>
          </cell>
          <cell r="J410">
            <v>35521</v>
          </cell>
          <cell r="K410">
            <v>1</v>
          </cell>
          <cell r="L410">
            <v>1</v>
          </cell>
          <cell r="M410" t="str">
            <v>AG - 1º Lugar</v>
          </cell>
        </row>
        <row r="411">
          <cell r="A411">
            <v>1997</v>
          </cell>
          <cell r="B411" t="str">
            <v>SE</v>
          </cell>
          <cell r="C411" t="str">
            <v>FF</v>
          </cell>
          <cell r="D411" t="str">
            <v>Material de Construção</v>
          </cell>
          <cell r="E411" t="str">
            <v>IND</v>
          </cell>
          <cell r="F411" t="str">
            <v>CIMINAS</v>
          </cell>
          <cell r="G411" t="str">
            <v>Ampliação da Fábrica de Cimento da Ciminas</v>
          </cell>
          <cell r="H411">
            <v>4000000</v>
          </cell>
          <cell r="J411">
            <v>35521</v>
          </cell>
          <cell r="K411" t="str">
            <v>-</v>
          </cell>
          <cell r="L411">
            <v>0</v>
          </cell>
          <cell r="M411" t="str">
            <v>-</v>
          </cell>
        </row>
        <row r="412">
          <cell r="A412">
            <v>1997</v>
          </cell>
          <cell r="B412" t="str">
            <v>SE</v>
          </cell>
          <cell r="C412" t="str">
            <v>FF</v>
          </cell>
          <cell r="D412" t="str">
            <v>Serviços Diversos</v>
          </cell>
          <cell r="E412" t="str">
            <v>EDU</v>
          </cell>
          <cell r="F412" t="str">
            <v>UBEE</v>
          </cell>
          <cell r="G412" t="str">
            <v>Ampliação do Colégio Marista</v>
          </cell>
          <cell r="H412">
            <v>2449000</v>
          </cell>
          <cell r="J412">
            <v>35521</v>
          </cell>
          <cell r="K412" t="str">
            <v>-</v>
          </cell>
          <cell r="L412">
            <v>0</v>
          </cell>
          <cell r="M412" t="str">
            <v>-</v>
          </cell>
        </row>
        <row r="413">
          <cell r="A413">
            <v>1997</v>
          </cell>
          <cell r="B413" t="str">
            <v>SE</v>
          </cell>
          <cell r="C413" t="str">
            <v>CV</v>
          </cell>
          <cell r="D413" t="str">
            <v>SPB</v>
          </cell>
          <cell r="E413" t="str">
            <v>TRMA</v>
          </cell>
          <cell r="F413" t="str">
            <v>CBTU</v>
          </cell>
          <cell r="G413" t="str">
            <v>Metrô de Belo Horizonte - Lote 3</v>
          </cell>
          <cell r="H413">
            <v>9572000</v>
          </cell>
          <cell r="J413">
            <v>35551</v>
          </cell>
          <cell r="K413" t="str">
            <v>-</v>
          </cell>
          <cell r="L413">
            <v>0</v>
          </cell>
          <cell r="M413" t="str">
            <v>Cobertura</v>
          </cell>
        </row>
        <row r="414">
          <cell r="A414">
            <v>1997</v>
          </cell>
          <cell r="B414" t="str">
            <v>SE</v>
          </cell>
          <cell r="C414" t="str">
            <v>CV</v>
          </cell>
          <cell r="D414" t="str">
            <v>SPB</v>
          </cell>
          <cell r="E414" t="str">
            <v>TRMA</v>
          </cell>
          <cell r="F414" t="str">
            <v>CBTU</v>
          </cell>
          <cell r="G414" t="str">
            <v>Metrô de Belo Horizonte - Lote 2</v>
          </cell>
          <cell r="H414">
            <v>6569000</v>
          </cell>
          <cell r="J414">
            <v>35551</v>
          </cell>
          <cell r="K414">
            <v>1</v>
          </cell>
          <cell r="L414">
            <v>1</v>
          </cell>
          <cell r="M414" t="str">
            <v>AG / CCCC - 1º Lugar</v>
          </cell>
        </row>
        <row r="415">
          <cell r="A415">
            <v>1997</v>
          </cell>
          <cell r="B415" t="str">
            <v>SE</v>
          </cell>
          <cell r="C415" t="str">
            <v>CV</v>
          </cell>
          <cell r="D415" t="str">
            <v>SPB</v>
          </cell>
          <cell r="E415" t="str">
            <v>TRMA</v>
          </cell>
          <cell r="F415" t="str">
            <v>CBTU</v>
          </cell>
          <cell r="G415" t="str">
            <v>Metrô de Belo Horizonte - Lote 4</v>
          </cell>
          <cell r="H415">
            <v>9990000</v>
          </cell>
          <cell r="J415">
            <v>35551</v>
          </cell>
          <cell r="K415" t="str">
            <v>-</v>
          </cell>
          <cell r="L415">
            <v>0</v>
          </cell>
          <cell r="M415" t="str">
            <v>Cobertura</v>
          </cell>
        </row>
        <row r="416">
          <cell r="A416">
            <v>1997</v>
          </cell>
          <cell r="B416" t="str">
            <v>SE</v>
          </cell>
          <cell r="C416" t="str">
            <v>FF</v>
          </cell>
          <cell r="D416" t="str">
            <v>SID</v>
          </cell>
          <cell r="E416" t="str">
            <v>MIN</v>
          </cell>
          <cell r="F416" t="str">
            <v>C. S. de Tubarão</v>
          </cell>
          <cell r="G416" t="str">
            <v>Laminação de Tiras à Frio</v>
          </cell>
          <cell r="H416">
            <v>69638000</v>
          </cell>
          <cell r="J416">
            <v>35551</v>
          </cell>
          <cell r="K416" t="str">
            <v>-</v>
          </cell>
          <cell r="L416">
            <v>0</v>
          </cell>
          <cell r="M416" t="str">
            <v>-</v>
          </cell>
        </row>
        <row r="417">
          <cell r="A417">
            <v>1997</v>
          </cell>
          <cell r="B417" t="str">
            <v>SE</v>
          </cell>
          <cell r="C417" t="str">
            <v>CV</v>
          </cell>
          <cell r="D417" t="str">
            <v>SPB</v>
          </cell>
          <cell r="E417" t="str">
            <v>TRMA</v>
          </cell>
          <cell r="F417" t="str">
            <v>CBTU</v>
          </cell>
          <cell r="G417" t="str">
            <v>Metrô de Belo Horizonte - Lote 1</v>
          </cell>
          <cell r="H417">
            <v>14949000</v>
          </cell>
          <cell r="J417">
            <v>35551</v>
          </cell>
          <cell r="K417" t="str">
            <v>-</v>
          </cell>
          <cell r="L417">
            <v>0</v>
          </cell>
          <cell r="M417" t="str">
            <v>Cobertura</v>
          </cell>
        </row>
        <row r="418">
          <cell r="A418">
            <v>1997</v>
          </cell>
          <cell r="B418" t="str">
            <v>SE</v>
          </cell>
          <cell r="C418" t="str">
            <v>-</v>
          </cell>
          <cell r="D418" t="str">
            <v>PET</v>
          </cell>
          <cell r="E418" t="str">
            <v>ENE</v>
          </cell>
          <cell r="F418" t="str">
            <v>Petrobrás</v>
          </cell>
          <cell r="G418" t="str">
            <v>Gasoduto de 376,7 km</v>
          </cell>
          <cell r="H418">
            <v>19583000</v>
          </cell>
          <cell r="J418">
            <v>35582</v>
          </cell>
          <cell r="K418" t="str">
            <v>-</v>
          </cell>
          <cell r="L418">
            <v>0</v>
          </cell>
          <cell r="M418" t="str">
            <v>-</v>
          </cell>
        </row>
        <row r="419">
          <cell r="A419">
            <v>1997</v>
          </cell>
          <cell r="B419" t="str">
            <v>SE</v>
          </cell>
          <cell r="C419" t="str">
            <v>GM</v>
          </cell>
          <cell r="D419" t="str">
            <v>MIN</v>
          </cell>
          <cell r="E419" t="str">
            <v>MIN</v>
          </cell>
          <cell r="F419" t="str">
            <v>Ferteco</v>
          </cell>
          <cell r="G419" t="str">
            <v>Terraplenagem do Pátio de Estocagem de Minério</v>
          </cell>
          <cell r="H419">
            <v>4464000</v>
          </cell>
          <cell r="J419">
            <v>35582</v>
          </cell>
          <cell r="K419" t="str">
            <v>-</v>
          </cell>
          <cell r="L419">
            <v>0</v>
          </cell>
          <cell r="M419" t="str">
            <v>-</v>
          </cell>
        </row>
        <row r="420">
          <cell r="A420">
            <v>1997</v>
          </cell>
          <cell r="B420" t="str">
            <v>SE</v>
          </cell>
          <cell r="C420" t="str">
            <v>MAA</v>
          </cell>
          <cell r="D420" t="str">
            <v>PUB</v>
          </cell>
          <cell r="E420" t="str">
            <v>ROD</v>
          </cell>
          <cell r="F420" t="str">
            <v>DERGO</v>
          </cell>
          <cell r="G420" t="str">
            <v>Rodovia Posse - Guarani</v>
          </cell>
          <cell r="H420">
            <v>4425000</v>
          </cell>
          <cell r="J420">
            <v>35643</v>
          </cell>
          <cell r="K420">
            <v>1</v>
          </cell>
          <cell r="L420">
            <v>1</v>
          </cell>
          <cell r="M420" t="str">
            <v>AG - 1º Lugar</v>
          </cell>
        </row>
        <row r="421">
          <cell r="A421">
            <v>1997</v>
          </cell>
          <cell r="B421" t="str">
            <v>SE</v>
          </cell>
          <cell r="C421" t="str">
            <v>GM</v>
          </cell>
          <cell r="D421" t="str">
            <v>MIN</v>
          </cell>
          <cell r="E421" t="str">
            <v>MIN</v>
          </cell>
          <cell r="F421" t="str">
            <v>Ferteco</v>
          </cell>
          <cell r="G421" t="str">
            <v>Terraplenagem do Pátio de Estocagem de Minério</v>
          </cell>
          <cell r="H421">
            <v>1790000</v>
          </cell>
          <cell r="J421">
            <v>35643</v>
          </cell>
          <cell r="K421" t="str">
            <v>-</v>
          </cell>
          <cell r="L421">
            <v>0</v>
          </cell>
          <cell r="M421" t="str">
            <v>-</v>
          </cell>
        </row>
        <row r="422">
          <cell r="A422">
            <v>1997</v>
          </cell>
          <cell r="B422" t="str">
            <v>SE</v>
          </cell>
          <cell r="C422" t="str">
            <v>FF</v>
          </cell>
          <cell r="D422" t="str">
            <v>SID</v>
          </cell>
          <cell r="E422" t="str">
            <v>MIN</v>
          </cell>
          <cell r="F422" t="str">
            <v>Danieli</v>
          </cell>
          <cell r="G422" t="str">
            <v>Laminação de Tiras à Frio</v>
          </cell>
          <cell r="H422">
            <v>40115000</v>
          </cell>
          <cell r="J422">
            <v>35643</v>
          </cell>
          <cell r="K422" t="str">
            <v>-</v>
          </cell>
          <cell r="L422">
            <v>0</v>
          </cell>
          <cell r="M422" t="str">
            <v>-</v>
          </cell>
        </row>
        <row r="423">
          <cell r="A423">
            <v>1997</v>
          </cell>
          <cell r="B423" t="str">
            <v>SE</v>
          </cell>
          <cell r="C423" t="str">
            <v>LC</v>
          </cell>
          <cell r="D423" t="str">
            <v>PUB</v>
          </cell>
          <cell r="E423" t="str">
            <v>ROD</v>
          </cell>
          <cell r="F423" t="str">
            <v>SETO</v>
          </cell>
          <cell r="G423" t="str">
            <v>Rodovia Paranã / Príncipe</v>
          </cell>
          <cell r="H423">
            <v>19235000</v>
          </cell>
          <cell r="J423">
            <v>35674</v>
          </cell>
          <cell r="K423" t="str">
            <v>-</v>
          </cell>
          <cell r="L423">
            <v>0</v>
          </cell>
          <cell r="M423" t="str">
            <v>-</v>
          </cell>
        </row>
        <row r="424">
          <cell r="A424">
            <v>1997</v>
          </cell>
          <cell r="B424" t="str">
            <v>SE</v>
          </cell>
          <cell r="C424" t="str">
            <v>MAA</v>
          </cell>
          <cell r="D424" t="str">
            <v>PUB</v>
          </cell>
          <cell r="E424" t="str">
            <v>ROD</v>
          </cell>
          <cell r="F424" t="str">
            <v>DERGO</v>
          </cell>
          <cell r="G424" t="str">
            <v>Rodovia Iporá / Piranhas</v>
          </cell>
          <cell r="H424">
            <v>4610000</v>
          </cell>
          <cell r="J424">
            <v>35674</v>
          </cell>
          <cell r="K424" t="str">
            <v>-</v>
          </cell>
          <cell r="L424">
            <v>0</v>
          </cell>
          <cell r="M424" t="str">
            <v>-</v>
          </cell>
        </row>
        <row r="425">
          <cell r="A425">
            <v>1997</v>
          </cell>
          <cell r="B425" t="str">
            <v>SE</v>
          </cell>
          <cell r="C425" t="str">
            <v>CV</v>
          </cell>
          <cell r="D425" t="str">
            <v>PUB</v>
          </cell>
          <cell r="E425" t="str">
            <v>ROD</v>
          </cell>
          <cell r="F425" t="str">
            <v>DER-MG</v>
          </cell>
          <cell r="G425" t="str">
            <v>BR-354 - Lavras / Luminárias</v>
          </cell>
          <cell r="H425">
            <v>4006000</v>
          </cell>
          <cell r="J425">
            <v>35704</v>
          </cell>
          <cell r="K425">
            <v>0</v>
          </cell>
          <cell r="L425">
            <v>0</v>
          </cell>
          <cell r="M425" t="str">
            <v>AG eliminada</v>
          </cell>
        </row>
        <row r="426">
          <cell r="A426">
            <v>1997</v>
          </cell>
          <cell r="B426" t="str">
            <v>SE</v>
          </cell>
          <cell r="C426" t="str">
            <v>MAA</v>
          </cell>
          <cell r="D426" t="str">
            <v>PUB</v>
          </cell>
          <cell r="E426" t="str">
            <v>ROD</v>
          </cell>
          <cell r="F426" t="str">
            <v>DNER</v>
          </cell>
          <cell r="G426" t="str">
            <v>Rodovia BR-060 - GO - 43,8 km</v>
          </cell>
          <cell r="H426">
            <v>25767000</v>
          </cell>
          <cell r="J426">
            <v>35735</v>
          </cell>
          <cell r="K426" t="str">
            <v>-</v>
          </cell>
          <cell r="L426">
            <v>0</v>
          </cell>
          <cell r="M426" t="str">
            <v>-</v>
          </cell>
        </row>
        <row r="427">
          <cell r="A427">
            <v>1997</v>
          </cell>
          <cell r="B427" t="str">
            <v>SE</v>
          </cell>
          <cell r="C427" t="str">
            <v>FF</v>
          </cell>
          <cell r="D427" t="str">
            <v>SID</v>
          </cell>
          <cell r="E427" t="str">
            <v>IND</v>
          </cell>
          <cell r="F427" t="str">
            <v>C. S. de Tubarão</v>
          </cell>
          <cell r="G427" t="str">
            <v>Laminação de Tiras à Quente</v>
          </cell>
          <cell r="H427">
            <v>52067000</v>
          </cell>
          <cell r="J427">
            <v>35735</v>
          </cell>
          <cell r="K427" t="str">
            <v>-</v>
          </cell>
          <cell r="L427">
            <v>0</v>
          </cell>
          <cell r="M427" t="str">
            <v>-</v>
          </cell>
        </row>
        <row r="428">
          <cell r="A428">
            <v>1997</v>
          </cell>
          <cell r="B428" t="str">
            <v>SL</v>
          </cell>
          <cell r="C428" t="str">
            <v>VAL</v>
          </cell>
          <cell r="D428" t="str">
            <v>SPB</v>
          </cell>
          <cell r="E428" t="str">
            <v>DIV</v>
          </cell>
          <cell r="F428" t="str">
            <v>ECT</v>
          </cell>
          <cell r="G428" t="str">
            <v>Complexo Operacional dos Correios de POA</v>
          </cell>
          <cell r="H428">
            <v>12488000</v>
          </cell>
          <cell r="J428">
            <v>35462</v>
          </cell>
          <cell r="K428" t="str">
            <v>-</v>
          </cell>
          <cell r="L428">
            <v>0</v>
          </cell>
          <cell r="M428" t="str">
            <v>-</v>
          </cell>
        </row>
        <row r="429">
          <cell r="A429">
            <v>1997</v>
          </cell>
          <cell r="B429" t="str">
            <v>SL</v>
          </cell>
          <cell r="C429" t="str">
            <v>VAL</v>
          </cell>
          <cell r="D429" t="str">
            <v>PUB</v>
          </cell>
          <cell r="E429" t="str">
            <v>IND</v>
          </cell>
          <cell r="F429" t="str">
            <v>AUDI</v>
          </cell>
          <cell r="G429" t="str">
            <v>Terraplenagem da Fábrica da AUDI</v>
          </cell>
          <cell r="H429">
            <v>16237000</v>
          </cell>
          <cell r="J429">
            <v>35490</v>
          </cell>
          <cell r="K429" t="str">
            <v>-</v>
          </cell>
          <cell r="L429">
            <v>0</v>
          </cell>
          <cell r="M429" t="str">
            <v>-</v>
          </cell>
        </row>
        <row r="430">
          <cell r="A430">
            <v>1997</v>
          </cell>
          <cell r="B430" t="str">
            <v>SL</v>
          </cell>
          <cell r="C430" t="str">
            <v>VAL</v>
          </cell>
          <cell r="D430" t="str">
            <v>PUB</v>
          </cell>
          <cell r="E430" t="str">
            <v>IND</v>
          </cell>
          <cell r="F430" t="str">
            <v>RENAULT</v>
          </cell>
          <cell r="G430" t="str">
            <v>Fábrica da Renault no Paraná</v>
          </cell>
          <cell r="H430">
            <v>10058000</v>
          </cell>
          <cell r="J430">
            <v>35490</v>
          </cell>
          <cell r="K430" t="str">
            <v>-</v>
          </cell>
          <cell r="L430">
            <v>0</v>
          </cell>
          <cell r="M430" t="str">
            <v>-</v>
          </cell>
        </row>
        <row r="431">
          <cell r="A431">
            <v>1997</v>
          </cell>
          <cell r="B431" t="str">
            <v>SL</v>
          </cell>
          <cell r="C431" t="str">
            <v>RP</v>
          </cell>
          <cell r="D431" t="str">
            <v>SPB</v>
          </cell>
          <cell r="E431" t="str">
            <v>SAN</v>
          </cell>
          <cell r="F431" t="str">
            <v>CORSAN</v>
          </cell>
          <cell r="G431" t="str">
            <v>Barragem do Lago Dourado</v>
          </cell>
          <cell r="H431">
            <v>4490000</v>
          </cell>
          <cell r="J431">
            <v>35521</v>
          </cell>
          <cell r="K431">
            <v>1</v>
          </cell>
          <cell r="L431">
            <v>1</v>
          </cell>
          <cell r="M431" t="str">
            <v>AG - 1º Lugar</v>
          </cell>
        </row>
        <row r="432">
          <cell r="A432">
            <v>1997</v>
          </cell>
          <cell r="B432" t="str">
            <v>SL</v>
          </cell>
          <cell r="C432" t="str">
            <v>RP</v>
          </cell>
          <cell r="D432" t="str">
            <v>PUB</v>
          </cell>
          <cell r="E432" t="str">
            <v>ROD</v>
          </cell>
          <cell r="F432" t="str">
            <v>DAER</v>
          </cell>
          <cell r="G432" t="str">
            <v>Terraplenagem da Fábrica da Brahma - Viamão</v>
          </cell>
          <cell r="H432">
            <v>2916000</v>
          </cell>
          <cell r="J432">
            <v>35551</v>
          </cell>
          <cell r="K432">
            <v>1</v>
          </cell>
          <cell r="L432">
            <v>1</v>
          </cell>
          <cell r="M432" t="str">
            <v>AG - 1º Lugar</v>
          </cell>
        </row>
        <row r="433">
          <cell r="A433">
            <v>1997</v>
          </cell>
          <cell r="B433" t="str">
            <v>SL</v>
          </cell>
          <cell r="C433" t="str">
            <v>RP</v>
          </cell>
          <cell r="D433" t="str">
            <v>PUB</v>
          </cell>
          <cell r="E433" t="str">
            <v>ROD</v>
          </cell>
          <cell r="F433" t="str">
            <v>DAER</v>
          </cell>
          <cell r="G433" t="str">
            <v>Terraplenagem da Fábrica da GM</v>
          </cell>
          <cell r="H433">
            <v>24748000</v>
          </cell>
          <cell r="J433">
            <v>35551</v>
          </cell>
          <cell r="K433" t="str">
            <v>-</v>
          </cell>
          <cell r="L433">
            <v>0</v>
          </cell>
          <cell r="M433" t="str">
            <v>-</v>
          </cell>
        </row>
        <row r="434">
          <cell r="A434">
            <v>1997</v>
          </cell>
          <cell r="B434" t="str">
            <v>SL</v>
          </cell>
          <cell r="C434" t="str">
            <v>VAL</v>
          </cell>
          <cell r="D434" t="str">
            <v>Serviços Diversos</v>
          </cell>
          <cell r="E434" t="str">
            <v>NAV</v>
          </cell>
          <cell r="F434" t="str">
            <v>TPPF S.A.</v>
          </cell>
          <cell r="G434" t="str">
            <v>Terminal Portuário Ponta do Félix</v>
          </cell>
          <cell r="H434">
            <v>4215000</v>
          </cell>
          <cell r="J434">
            <v>35582</v>
          </cell>
          <cell r="K434">
            <v>1</v>
          </cell>
          <cell r="L434">
            <v>1</v>
          </cell>
          <cell r="M434" t="str">
            <v>AG - 1º Lugar</v>
          </cell>
        </row>
        <row r="435">
          <cell r="A435">
            <v>1997</v>
          </cell>
          <cell r="B435" t="str">
            <v>SL</v>
          </cell>
          <cell r="C435" t="str">
            <v>VAL</v>
          </cell>
          <cell r="D435" t="str">
            <v>SPB</v>
          </cell>
          <cell r="E435" t="str">
            <v>ROD</v>
          </cell>
          <cell r="F435" t="str">
            <v>Rodonorte SA</v>
          </cell>
          <cell r="G435" t="str">
            <v>Anel Rodoviário do Paraná</v>
          </cell>
          <cell r="H435">
            <v>16068000</v>
          </cell>
          <cell r="J435">
            <v>35612</v>
          </cell>
          <cell r="K435">
            <v>1</v>
          </cell>
          <cell r="L435">
            <v>1</v>
          </cell>
          <cell r="M435" t="str">
            <v>AG - 1º Lugar</v>
          </cell>
        </row>
        <row r="436">
          <cell r="A436">
            <v>1997</v>
          </cell>
          <cell r="B436" t="str">
            <v>SL</v>
          </cell>
          <cell r="C436" t="str">
            <v>RP</v>
          </cell>
          <cell r="D436" t="str">
            <v>PUB</v>
          </cell>
          <cell r="E436" t="str">
            <v>ROD</v>
          </cell>
          <cell r="F436" t="str">
            <v>DAER</v>
          </cell>
          <cell r="G436" t="str">
            <v>RS-168 - Roque Gonzalez / São Paulo das Missões</v>
          </cell>
          <cell r="H436">
            <v>4287000</v>
          </cell>
          <cell r="J436">
            <v>35643</v>
          </cell>
          <cell r="K436" t="str">
            <v>-</v>
          </cell>
          <cell r="L436" t="str">
            <v>-</v>
          </cell>
          <cell r="M436" t="str">
            <v>-</v>
          </cell>
        </row>
        <row r="437">
          <cell r="A437">
            <v>1997</v>
          </cell>
          <cell r="B437" t="str">
            <v>SL</v>
          </cell>
          <cell r="C437" t="str">
            <v>VAL</v>
          </cell>
          <cell r="D437" t="str">
            <v>PUB</v>
          </cell>
          <cell r="E437" t="str">
            <v>SAN</v>
          </cell>
          <cell r="F437" t="str">
            <v>SUDERHSA</v>
          </cell>
          <cell r="G437" t="str">
            <v>Controle de Cheias do Alto do Iguaçu</v>
          </cell>
          <cell r="H437">
            <v>11110000</v>
          </cell>
          <cell r="J437">
            <v>35704</v>
          </cell>
          <cell r="K437" t="str">
            <v>-</v>
          </cell>
          <cell r="L437" t="str">
            <v>-</v>
          </cell>
          <cell r="M437" t="str">
            <v>-</v>
          </cell>
        </row>
        <row r="438">
          <cell r="A438">
            <v>1997</v>
          </cell>
          <cell r="B438" t="str">
            <v>SL</v>
          </cell>
          <cell r="C438" t="str">
            <v>ZU</v>
          </cell>
          <cell r="D438" t="str">
            <v>SPB</v>
          </cell>
          <cell r="E438" t="str">
            <v>SAN</v>
          </cell>
          <cell r="F438" t="str">
            <v>CASAN</v>
          </cell>
          <cell r="G438" t="str">
            <v>Saneamento do Sistema de Esgoto de Chapecó - SC</v>
          </cell>
          <cell r="H438">
            <v>29537000</v>
          </cell>
          <cell r="J438">
            <v>35704</v>
          </cell>
          <cell r="K438" t="str">
            <v>-</v>
          </cell>
          <cell r="L438" t="str">
            <v>-</v>
          </cell>
          <cell r="M438" t="str">
            <v>-</v>
          </cell>
        </row>
        <row r="439">
          <cell r="A439">
            <v>1998</v>
          </cell>
          <cell r="B439" t="str">
            <v>NE</v>
          </cell>
          <cell r="C439" t="str">
            <v>MAC</v>
          </cell>
          <cell r="D439" t="str">
            <v>SPB</v>
          </cell>
          <cell r="E439" t="str">
            <v>TRMA</v>
          </cell>
          <cell r="F439" t="str">
            <v>CBTU</v>
          </cell>
          <cell r="G439" t="str">
            <v>Metrô de Recife - Lote 6</v>
          </cell>
          <cell r="H439">
            <v>12283000</v>
          </cell>
          <cell r="J439">
            <v>35796</v>
          </cell>
          <cell r="K439" t="str">
            <v>-</v>
          </cell>
          <cell r="L439">
            <v>0</v>
          </cell>
          <cell r="M439" t="str">
            <v>-</v>
          </cell>
        </row>
        <row r="440">
          <cell r="A440">
            <v>1998</v>
          </cell>
          <cell r="B440" t="str">
            <v>NE</v>
          </cell>
          <cell r="C440" t="str">
            <v>MAC</v>
          </cell>
          <cell r="D440" t="str">
            <v>SPB</v>
          </cell>
          <cell r="E440" t="str">
            <v>TRMA</v>
          </cell>
          <cell r="F440" t="str">
            <v>CBTU</v>
          </cell>
          <cell r="G440" t="str">
            <v>Metrô de Recife - Lote 3</v>
          </cell>
          <cell r="H440">
            <v>5500000</v>
          </cell>
          <cell r="I440">
            <v>1</v>
          </cell>
          <cell r="J440">
            <v>35796</v>
          </cell>
          <cell r="K440">
            <v>1</v>
          </cell>
          <cell r="L440">
            <v>1</v>
          </cell>
          <cell r="M440" t="str">
            <v>AG - 1º Lugar</v>
          </cell>
        </row>
        <row r="441">
          <cell r="A441">
            <v>1998</v>
          </cell>
          <cell r="B441" t="str">
            <v>NE</v>
          </cell>
          <cell r="C441" t="str">
            <v>MAC</v>
          </cell>
          <cell r="D441" t="str">
            <v>SPB</v>
          </cell>
          <cell r="E441" t="str">
            <v>TRMA</v>
          </cell>
          <cell r="F441" t="str">
            <v>CBTU</v>
          </cell>
          <cell r="G441" t="str">
            <v>Metrô de Recife - Lote 1</v>
          </cell>
          <cell r="H441">
            <v>19679000</v>
          </cell>
          <cell r="J441">
            <v>35796</v>
          </cell>
          <cell r="K441" t="str">
            <v>-</v>
          </cell>
          <cell r="L441" t="str">
            <v>-</v>
          </cell>
          <cell r="M441" t="str">
            <v>-</v>
          </cell>
        </row>
        <row r="442">
          <cell r="A442">
            <v>1998</v>
          </cell>
          <cell r="B442" t="str">
            <v>NE</v>
          </cell>
          <cell r="C442" t="str">
            <v>MAC</v>
          </cell>
          <cell r="D442" t="str">
            <v>SPB</v>
          </cell>
          <cell r="E442" t="str">
            <v>TRMA</v>
          </cell>
          <cell r="F442" t="str">
            <v>CBTU</v>
          </cell>
          <cell r="G442" t="str">
            <v>Metrô de Recife - Lote 4</v>
          </cell>
          <cell r="H442">
            <v>17576000</v>
          </cell>
          <cell r="J442">
            <v>35796</v>
          </cell>
          <cell r="K442" t="str">
            <v>-</v>
          </cell>
          <cell r="L442" t="str">
            <v>-</v>
          </cell>
          <cell r="M442" t="str">
            <v>-</v>
          </cell>
        </row>
        <row r="443">
          <cell r="A443">
            <v>1998</v>
          </cell>
          <cell r="B443" t="str">
            <v>NE</v>
          </cell>
          <cell r="C443" t="str">
            <v>SL</v>
          </cell>
          <cell r="D443" t="str">
            <v>SPB</v>
          </cell>
          <cell r="E443" t="str">
            <v>AER</v>
          </cell>
          <cell r="F443" t="str">
            <v>INFRAERO</v>
          </cell>
          <cell r="G443" t="str">
            <v>Aeroporto de Brasília</v>
          </cell>
          <cell r="H443">
            <v>96880000</v>
          </cell>
          <cell r="I443">
            <v>1</v>
          </cell>
          <cell r="J443">
            <v>35796</v>
          </cell>
          <cell r="K443" t="str">
            <v>-</v>
          </cell>
          <cell r="L443" t="str">
            <v>-</v>
          </cell>
          <cell r="M443" t="str">
            <v>-</v>
          </cell>
        </row>
        <row r="444">
          <cell r="A444">
            <v>1998</v>
          </cell>
          <cell r="B444" t="str">
            <v>NE</v>
          </cell>
          <cell r="C444" t="str">
            <v>MAC</v>
          </cell>
          <cell r="D444" t="str">
            <v>SPB</v>
          </cell>
          <cell r="E444" t="str">
            <v>TRMA</v>
          </cell>
          <cell r="F444" t="str">
            <v>CBTU</v>
          </cell>
          <cell r="G444" t="str">
            <v>Metrô de Recife - Lote 2</v>
          </cell>
          <cell r="H444">
            <v>12328000</v>
          </cell>
          <cell r="J444">
            <v>35796</v>
          </cell>
          <cell r="K444" t="str">
            <v>-</v>
          </cell>
          <cell r="L444" t="str">
            <v>-</v>
          </cell>
          <cell r="M444" t="str">
            <v>-</v>
          </cell>
        </row>
        <row r="445">
          <cell r="A445">
            <v>1998</v>
          </cell>
          <cell r="B445" t="str">
            <v>NE</v>
          </cell>
          <cell r="C445" t="str">
            <v>RPol</v>
          </cell>
          <cell r="D445" t="str">
            <v>PUB</v>
          </cell>
          <cell r="E445" t="str">
            <v>ROD</v>
          </cell>
          <cell r="F445" t="str">
            <v>DNER</v>
          </cell>
          <cell r="G445" t="str">
            <v>Rodovia MA-101 - Santa Helena / Nunes Freire</v>
          </cell>
          <cell r="H445">
            <v>10646000</v>
          </cell>
          <cell r="I445">
            <v>1</v>
          </cell>
          <cell r="J445">
            <v>35855</v>
          </cell>
          <cell r="K445" t="str">
            <v>-</v>
          </cell>
          <cell r="L445" t="str">
            <v>-</v>
          </cell>
          <cell r="M445" t="str">
            <v>-</v>
          </cell>
        </row>
        <row r="446">
          <cell r="A446">
            <v>1998</v>
          </cell>
          <cell r="B446" t="str">
            <v>NE</v>
          </cell>
          <cell r="C446" t="str">
            <v>COL</v>
          </cell>
          <cell r="D446" t="str">
            <v>PUB</v>
          </cell>
          <cell r="E446" t="str">
            <v>AGR</v>
          </cell>
          <cell r="F446" t="str">
            <v>CODEVASF</v>
          </cell>
          <cell r="G446" t="str">
            <v>Projeto Salitre</v>
          </cell>
          <cell r="H446">
            <v>26467000</v>
          </cell>
          <cell r="J446">
            <v>35855</v>
          </cell>
          <cell r="K446" t="str">
            <v>-</v>
          </cell>
          <cell r="L446" t="str">
            <v>-</v>
          </cell>
          <cell r="M446" t="str">
            <v>-</v>
          </cell>
        </row>
        <row r="447">
          <cell r="A447">
            <v>1998</v>
          </cell>
          <cell r="B447" t="str">
            <v>NE</v>
          </cell>
          <cell r="C447" t="str">
            <v>COL</v>
          </cell>
          <cell r="D447" t="str">
            <v>PUB</v>
          </cell>
          <cell r="E447" t="str">
            <v>AGR</v>
          </cell>
          <cell r="F447" t="str">
            <v>CODEVASF</v>
          </cell>
          <cell r="G447" t="str">
            <v>Projeto Pontal Sul</v>
          </cell>
          <cell r="H447">
            <v>29564000</v>
          </cell>
          <cell r="J447">
            <v>35886</v>
          </cell>
          <cell r="K447" t="str">
            <v>-</v>
          </cell>
          <cell r="L447" t="str">
            <v>-</v>
          </cell>
          <cell r="M447" t="str">
            <v>-</v>
          </cell>
        </row>
        <row r="448">
          <cell r="A448">
            <v>1998</v>
          </cell>
          <cell r="B448" t="str">
            <v>NE</v>
          </cell>
          <cell r="C448" t="str">
            <v>RPol</v>
          </cell>
          <cell r="D448" t="str">
            <v>PUB</v>
          </cell>
          <cell r="E448" t="str">
            <v>ROD</v>
          </cell>
          <cell r="F448" t="str">
            <v>DERMA</v>
          </cell>
          <cell r="G448" t="str">
            <v>MA-034 - Caxias / BR-226</v>
          </cell>
          <cell r="H448">
            <v>3142000</v>
          </cell>
          <cell r="I448">
            <v>1</v>
          </cell>
          <cell r="J448">
            <v>35916</v>
          </cell>
          <cell r="K448">
            <v>1</v>
          </cell>
          <cell r="L448">
            <v>1</v>
          </cell>
          <cell r="M448" t="str">
            <v>AG - 1º Lugar</v>
          </cell>
        </row>
        <row r="449">
          <cell r="A449">
            <v>1998</v>
          </cell>
          <cell r="B449" t="str">
            <v>NE</v>
          </cell>
          <cell r="C449" t="str">
            <v>MAC</v>
          </cell>
          <cell r="D449" t="str">
            <v>PUB</v>
          </cell>
          <cell r="E449" t="str">
            <v>AER</v>
          </cell>
          <cell r="F449" t="str">
            <v>MAer</v>
          </cell>
          <cell r="G449" t="str">
            <v>Recapeamento da Pista do Aeroporto de Ponta Pelada</v>
          </cell>
          <cell r="H449">
            <v>3937000</v>
          </cell>
          <cell r="J449">
            <v>35916</v>
          </cell>
          <cell r="K449">
            <v>1</v>
          </cell>
          <cell r="L449">
            <v>1</v>
          </cell>
          <cell r="M449" t="str">
            <v>AG - 1º Lugar</v>
          </cell>
        </row>
        <row r="450">
          <cell r="A450">
            <v>1998</v>
          </cell>
          <cell r="B450" t="str">
            <v>NE</v>
          </cell>
          <cell r="C450" t="str">
            <v>-</v>
          </cell>
          <cell r="D450" t="str">
            <v>PUB</v>
          </cell>
          <cell r="E450" t="str">
            <v>SAN</v>
          </cell>
          <cell r="F450" t="str">
            <v>SEMARH</v>
          </cell>
          <cell r="G450" t="str">
            <v>Barragem de Acauã - PB</v>
          </cell>
          <cell r="H450">
            <v>37358000</v>
          </cell>
          <cell r="J450">
            <v>35947</v>
          </cell>
          <cell r="K450" t="str">
            <v>-</v>
          </cell>
          <cell r="L450" t="str">
            <v>-</v>
          </cell>
          <cell r="M450" t="str">
            <v>-</v>
          </cell>
        </row>
        <row r="451">
          <cell r="A451">
            <v>1998</v>
          </cell>
          <cell r="B451" t="str">
            <v>NE</v>
          </cell>
          <cell r="C451" t="str">
            <v>MS</v>
          </cell>
          <cell r="D451" t="str">
            <v>PUB</v>
          </cell>
          <cell r="E451" t="str">
            <v>ROD</v>
          </cell>
          <cell r="F451" t="str">
            <v>DERMA</v>
          </cell>
          <cell r="G451" t="str">
            <v>MA-226 - Baú / Buriti Bravo</v>
          </cell>
          <cell r="H451">
            <v>5900000</v>
          </cell>
          <cell r="J451">
            <v>36008</v>
          </cell>
          <cell r="K451" t="str">
            <v>-</v>
          </cell>
          <cell r="L451" t="str">
            <v>-</v>
          </cell>
          <cell r="M451" t="str">
            <v>-</v>
          </cell>
        </row>
        <row r="452">
          <cell r="A452">
            <v>1998</v>
          </cell>
          <cell r="B452" t="str">
            <v>NE</v>
          </cell>
          <cell r="C452" t="str">
            <v>MAC</v>
          </cell>
          <cell r="D452" t="str">
            <v>PUB</v>
          </cell>
          <cell r="E452" t="str">
            <v>SAN</v>
          </cell>
          <cell r="F452" t="str">
            <v>DNOCS</v>
          </cell>
          <cell r="G452" t="str">
            <v>Barragem de Pelo Sinal</v>
          </cell>
          <cell r="H452">
            <v>0</v>
          </cell>
          <cell r="J452">
            <v>35855</v>
          </cell>
          <cell r="K452" t="str">
            <v>-</v>
          </cell>
          <cell r="L452" t="str">
            <v>-</v>
          </cell>
          <cell r="M452" t="str">
            <v>Atualização de preços contratados</v>
          </cell>
        </row>
        <row r="453">
          <cell r="A453">
            <v>1998</v>
          </cell>
          <cell r="B453" t="str">
            <v>SE</v>
          </cell>
          <cell r="C453" t="str">
            <v>GM</v>
          </cell>
          <cell r="D453" t="str">
            <v>AUT</v>
          </cell>
          <cell r="E453" t="str">
            <v>IND</v>
          </cell>
          <cell r="F453" t="str">
            <v>Iveco-FIAT</v>
          </cell>
          <cell r="G453" t="str">
            <v>Terraplenagem e Imprimação da Área da Fábrica</v>
          </cell>
          <cell r="H453">
            <v>3355000</v>
          </cell>
          <cell r="J453">
            <v>35796</v>
          </cell>
          <cell r="K453" t="str">
            <v>-</v>
          </cell>
          <cell r="L453" t="str">
            <v>-</v>
          </cell>
          <cell r="M453" t="str">
            <v>-</v>
          </cell>
        </row>
        <row r="454">
          <cell r="A454">
            <v>1998</v>
          </cell>
          <cell r="B454" t="str">
            <v>SE</v>
          </cell>
          <cell r="C454" t="str">
            <v>XXX</v>
          </cell>
          <cell r="D454" t="str">
            <v>MIN</v>
          </cell>
          <cell r="E454" t="str">
            <v>MIN</v>
          </cell>
          <cell r="F454" t="str">
            <v>NATRON</v>
          </cell>
          <cell r="G454" t="str">
            <v>Empreendimento Mineração Industrial</v>
          </cell>
          <cell r="H454">
            <v>42653000</v>
          </cell>
          <cell r="J454">
            <v>35796</v>
          </cell>
          <cell r="K454" t="str">
            <v>-</v>
          </cell>
          <cell r="L454" t="str">
            <v>-</v>
          </cell>
          <cell r="M454" t="str">
            <v>-</v>
          </cell>
        </row>
        <row r="455">
          <cell r="A455">
            <v>1998</v>
          </cell>
          <cell r="B455" t="str">
            <v>SE</v>
          </cell>
          <cell r="C455" t="str">
            <v>GM</v>
          </cell>
          <cell r="D455" t="str">
            <v>AUT</v>
          </cell>
          <cell r="E455" t="str">
            <v>IND</v>
          </cell>
          <cell r="F455" t="str">
            <v>FIAT</v>
          </cell>
          <cell r="G455" t="str">
            <v>Ampliação da Área de Impalntação do Motor Fire</v>
          </cell>
          <cell r="H455">
            <v>7624000</v>
          </cell>
          <cell r="J455">
            <v>35827</v>
          </cell>
          <cell r="K455" t="str">
            <v>-</v>
          </cell>
          <cell r="L455" t="str">
            <v>-</v>
          </cell>
          <cell r="M455" t="str">
            <v>-</v>
          </cell>
        </row>
        <row r="456">
          <cell r="A456">
            <v>1998</v>
          </cell>
          <cell r="B456" t="str">
            <v>SE</v>
          </cell>
          <cell r="C456" t="str">
            <v>SL</v>
          </cell>
          <cell r="D456" t="str">
            <v>PET</v>
          </cell>
          <cell r="E456" t="str">
            <v>ENE</v>
          </cell>
          <cell r="F456" t="str">
            <v>Petrobrás</v>
          </cell>
          <cell r="G456" t="str">
            <v>Gasoduto entre Barra do Furado e Cabiúnas - 69 km</v>
          </cell>
          <cell r="H456">
            <v>5525000</v>
          </cell>
          <cell r="J456">
            <v>35855</v>
          </cell>
          <cell r="K456" t="str">
            <v>-</v>
          </cell>
          <cell r="L456" t="str">
            <v>-</v>
          </cell>
          <cell r="M456" t="str">
            <v>-</v>
          </cell>
        </row>
        <row r="457">
          <cell r="A457">
            <v>1998</v>
          </cell>
          <cell r="B457" t="str">
            <v>SE</v>
          </cell>
          <cell r="C457" t="str">
            <v>MAA</v>
          </cell>
          <cell r="D457" t="str">
            <v>PUB</v>
          </cell>
          <cell r="E457" t="str">
            <v>ROD</v>
          </cell>
          <cell r="F457" t="str">
            <v>DERGO</v>
          </cell>
          <cell r="G457" t="str">
            <v>Trecho Itapirapuã / Matrinchã</v>
          </cell>
          <cell r="H457">
            <v>3271000</v>
          </cell>
          <cell r="J457">
            <v>35855</v>
          </cell>
          <cell r="K457" t="str">
            <v>-</v>
          </cell>
          <cell r="L457" t="str">
            <v>-</v>
          </cell>
          <cell r="M457" t="str">
            <v>-</v>
          </cell>
        </row>
        <row r="458">
          <cell r="A458">
            <v>1998</v>
          </cell>
          <cell r="B458" t="str">
            <v>SE</v>
          </cell>
          <cell r="C458" t="str">
            <v>CV</v>
          </cell>
          <cell r="D458" t="str">
            <v>SPB</v>
          </cell>
          <cell r="E458" t="str">
            <v>DIV</v>
          </cell>
          <cell r="F458" t="str">
            <v>P.M. B. H.</v>
          </cell>
          <cell r="G458" t="str">
            <v>Coleta de Lixo - Lote 1</v>
          </cell>
          <cell r="H458">
            <v>4757000</v>
          </cell>
          <cell r="J458">
            <v>35855</v>
          </cell>
          <cell r="K458" t="str">
            <v>-</v>
          </cell>
          <cell r="L458" t="str">
            <v>-</v>
          </cell>
          <cell r="M458" t="str">
            <v>-</v>
          </cell>
        </row>
        <row r="459">
          <cell r="A459">
            <v>1998</v>
          </cell>
          <cell r="B459" t="str">
            <v>SE</v>
          </cell>
          <cell r="C459" t="str">
            <v>CV</v>
          </cell>
          <cell r="D459" t="str">
            <v>SPB</v>
          </cell>
          <cell r="E459" t="str">
            <v>DIV</v>
          </cell>
          <cell r="F459" t="str">
            <v>P.M. B. H.</v>
          </cell>
          <cell r="G459" t="str">
            <v>Coleta de Lixo - Lote 2</v>
          </cell>
          <cell r="H459">
            <v>4725000</v>
          </cell>
          <cell r="J459">
            <v>35855</v>
          </cell>
          <cell r="K459" t="str">
            <v>-</v>
          </cell>
          <cell r="L459" t="str">
            <v>-</v>
          </cell>
          <cell r="M459" t="str">
            <v>-</v>
          </cell>
        </row>
        <row r="460">
          <cell r="A460">
            <v>1998</v>
          </cell>
          <cell r="B460" t="str">
            <v>SE</v>
          </cell>
          <cell r="C460" t="str">
            <v>XXX</v>
          </cell>
          <cell r="D460" t="str">
            <v>SID</v>
          </cell>
          <cell r="E460" t="str">
            <v>MIN</v>
          </cell>
          <cell r="F460" t="str">
            <v>DEMAG</v>
          </cell>
          <cell r="G460" t="str">
            <v xml:space="preserve">Laminação de Tiras à Quente </v>
          </cell>
          <cell r="H460">
            <v>28418000</v>
          </cell>
          <cell r="J460">
            <v>35886</v>
          </cell>
          <cell r="K460" t="str">
            <v>-</v>
          </cell>
          <cell r="L460" t="str">
            <v>-</v>
          </cell>
          <cell r="M460" t="str">
            <v>-</v>
          </cell>
        </row>
        <row r="461">
          <cell r="A461">
            <v>1998</v>
          </cell>
          <cell r="B461" t="str">
            <v>SE</v>
          </cell>
          <cell r="C461" t="str">
            <v>MAA</v>
          </cell>
          <cell r="D461" t="str">
            <v>PUB</v>
          </cell>
          <cell r="E461" t="str">
            <v>ROD</v>
          </cell>
          <cell r="F461" t="str">
            <v>DERGO</v>
          </cell>
          <cell r="G461" t="str">
            <v>Rodovia São Miguel do Araguaia - Divisa GO/TO</v>
          </cell>
          <cell r="H461">
            <v>4558000</v>
          </cell>
          <cell r="J461">
            <v>35886</v>
          </cell>
          <cell r="K461" t="str">
            <v>-</v>
          </cell>
          <cell r="L461" t="str">
            <v>-</v>
          </cell>
          <cell r="M461" t="str">
            <v>-</v>
          </cell>
        </row>
        <row r="462">
          <cell r="A462">
            <v>1998</v>
          </cell>
          <cell r="B462" t="str">
            <v>SE</v>
          </cell>
          <cell r="C462" t="str">
            <v>CV</v>
          </cell>
          <cell r="D462" t="str">
            <v>SPB</v>
          </cell>
          <cell r="E462" t="str">
            <v>DIV</v>
          </cell>
          <cell r="F462" t="str">
            <v>P.M. Contagem</v>
          </cell>
          <cell r="G462" t="str">
            <v>Coleta de Lixo Industrial</v>
          </cell>
          <cell r="H462">
            <v>350000</v>
          </cell>
          <cell r="J462">
            <v>35947</v>
          </cell>
          <cell r="K462" t="str">
            <v>-</v>
          </cell>
          <cell r="L462" t="str">
            <v>-</v>
          </cell>
          <cell r="M462" t="str">
            <v>-</v>
          </cell>
        </row>
        <row r="463">
          <cell r="A463">
            <v>1998</v>
          </cell>
          <cell r="B463" t="str">
            <v>SE</v>
          </cell>
          <cell r="C463" t="str">
            <v>LC</v>
          </cell>
          <cell r="D463" t="str">
            <v>PUB</v>
          </cell>
          <cell r="E463" t="str">
            <v>ROD</v>
          </cell>
          <cell r="F463" t="str">
            <v>SETO</v>
          </cell>
          <cell r="G463" t="str">
            <v>TO-010 - Santa Maria / Recursolândia</v>
          </cell>
          <cell r="H463">
            <v>16299000</v>
          </cell>
          <cell r="I463">
            <v>1</v>
          </cell>
          <cell r="J463">
            <v>35977</v>
          </cell>
          <cell r="K463">
            <v>1</v>
          </cell>
          <cell r="M463" t="str">
            <v>AG - 1º Lugar</v>
          </cell>
        </row>
        <row r="464">
          <cell r="A464">
            <v>1998</v>
          </cell>
          <cell r="B464" t="str">
            <v>SE</v>
          </cell>
          <cell r="C464" t="str">
            <v>CV</v>
          </cell>
          <cell r="D464" t="str">
            <v>PUB</v>
          </cell>
          <cell r="E464" t="str">
            <v>AGR</v>
          </cell>
          <cell r="F464" t="str">
            <v>SEAPA</v>
          </cell>
          <cell r="G464" t="str">
            <v>Jaíba II - Lote 1</v>
          </cell>
          <cell r="H464">
            <v>15672000</v>
          </cell>
          <cell r="J464">
            <v>35977</v>
          </cell>
          <cell r="K464" t="str">
            <v>-</v>
          </cell>
          <cell r="L464">
            <v>0</v>
          </cell>
          <cell r="M464" t="str">
            <v>AG - 1º Lugar</v>
          </cell>
        </row>
        <row r="465">
          <cell r="A465">
            <v>1998</v>
          </cell>
          <cell r="B465" t="str">
            <v>SE</v>
          </cell>
          <cell r="C465" t="str">
            <v>CV</v>
          </cell>
          <cell r="D465" t="str">
            <v>PUB</v>
          </cell>
          <cell r="E465" t="str">
            <v>AGR</v>
          </cell>
          <cell r="F465" t="str">
            <v>SEAPA</v>
          </cell>
          <cell r="G465" t="str">
            <v>Jaíba II - Lote 2</v>
          </cell>
          <cell r="H465">
            <v>9731000</v>
          </cell>
          <cell r="I465">
            <v>1</v>
          </cell>
          <cell r="J465">
            <v>35977</v>
          </cell>
          <cell r="K465">
            <v>1</v>
          </cell>
          <cell r="L465">
            <v>1</v>
          </cell>
          <cell r="M465" t="str">
            <v>AG - 1º Lugar</v>
          </cell>
        </row>
        <row r="466">
          <cell r="A466">
            <v>1998</v>
          </cell>
          <cell r="B466" t="str">
            <v>SE</v>
          </cell>
          <cell r="C466" t="str">
            <v>CV</v>
          </cell>
          <cell r="D466" t="str">
            <v>PUB</v>
          </cell>
          <cell r="E466" t="str">
            <v>AGR</v>
          </cell>
          <cell r="F466" t="str">
            <v>SEAPA</v>
          </cell>
          <cell r="G466" t="str">
            <v>Jaíba II - Lote 3</v>
          </cell>
          <cell r="H466">
            <v>16755000</v>
          </cell>
          <cell r="J466">
            <v>35977</v>
          </cell>
          <cell r="K466" t="str">
            <v>-</v>
          </cell>
          <cell r="L466">
            <v>0</v>
          </cell>
          <cell r="M466" t="str">
            <v>-</v>
          </cell>
        </row>
        <row r="467">
          <cell r="A467">
            <v>1998</v>
          </cell>
          <cell r="B467" t="str">
            <v>SE</v>
          </cell>
          <cell r="C467" t="str">
            <v>MAA</v>
          </cell>
          <cell r="D467" t="str">
            <v>PUB</v>
          </cell>
          <cell r="E467" t="str">
            <v>ROD</v>
          </cell>
          <cell r="F467" t="str">
            <v>DERGO</v>
          </cell>
          <cell r="G467" t="str">
            <v>Recuperação Iporá - Piranhas</v>
          </cell>
          <cell r="H467">
            <v>2726000</v>
          </cell>
          <cell r="J467">
            <v>35977</v>
          </cell>
          <cell r="K467">
            <v>1</v>
          </cell>
          <cell r="L467">
            <v>1</v>
          </cell>
          <cell r="M467" t="str">
            <v>AG - 1º Lugar</v>
          </cell>
        </row>
        <row r="468">
          <cell r="A468">
            <v>1998</v>
          </cell>
          <cell r="B468" t="str">
            <v>SE</v>
          </cell>
          <cell r="C468" t="str">
            <v>GM</v>
          </cell>
          <cell r="D468" t="str">
            <v>PUB</v>
          </cell>
          <cell r="E468" t="str">
            <v>SAN</v>
          </cell>
          <cell r="F468" t="str">
            <v>SUDECAP</v>
          </cell>
          <cell r="G468" t="str">
            <v>Recuperação da Avenida Vilarinho</v>
          </cell>
          <cell r="H468">
            <v>2586000</v>
          </cell>
          <cell r="J468">
            <v>36039</v>
          </cell>
          <cell r="K468">
            <v>1</v>
          </cell>
          <cell r="L468">
            <v>1</v>
          </cell>
          <cell r="M468" t="str">
            <v>AG - 1º Lugar</v>
          </cell>
        </row>
        <row r="469">
          <cell r="A469">
            <v>1998</v>
          </cell>
          <cell r="B469" t="str">
            <v>SE</v>
          </cell>
          <cell r="C469" t="str">
            <v>GM</v>
          </cell>
          <cell r="D469" t="str">
            <v>PUB</v>
          </cell>
          <cell r="E469" t="str">
            <v>SAN</v>
          </cell>
          <cell r="F469" t="str">
            <v>SUDECAP</v>
          </cell>
          <cell r="G469" t="str">
            <v>Recuperação da Barragem da Pampulha</v>
          </cell>
          <cell r="H469">
            <v>1096000</v>
          </cell>
          <cell r="J469">
            <v>36039</v>
          </cell>
          <cell r="K469">
            <v>1</v>
          </cell>
          <cell r="L469">
            <v>1</v>
          </cell>
          <cell r="M469" t="str">
            <v>AG - 1º Lugar</v>
          </cell>
        </row>
        <row r="470">
          <cell r="A470">
            <v>1998</v>
          </cell>
          <cell r="B470" t="str">
            <v>SE</v>
          </cell>
          <cell r="C470" t="str">
            <v>MAA</v>
          </cell>
          <cell r="D470" t="str">
            <v>PUB</v>
          </cell>
          <cell r="E470" t="str">
            <v>ROD</v>
          </cell>
          <cell r="F470" t="str">
            <v>DNER</v>
          </cell>
          <cell r="G470" t="str">
            <v>BR-060 - Lote 1</v>
          </cell>
          <cell r="H470">
            <v>20331000</v>
          </cell>
          <cell r="J470">
            <v>35855</v>
          </cell>
          <cell r="K470" t="str">
            <v>-</v>
          </cell>
          <cell r="L470" t="str">
            <v>-</v>
          </cell>
          <cell r="M470" t="str">
            <v>-</v>
          </cell>
        </row>
        <row r="471">
          <cell r="A471">
            <v>1998</v>
          </cell>
          <cell r="B471" t="str">
            <v>SE</v>
          </cell>
          <cell r="C471" t="str">
            <v>MAA</v>
          </cell>
          <cell r="D471" t="str">
            <v>PUB</v>
          </cell>
          <cell r="E471" t="str">
            <v>ROD</v>
          </cell>
          <cell r="F471" t="str">
            <v>DNER</v>
          </cell>
          <cell r="G471" t="str">
            <v>BR-060 - Lote 2</v>
          </cell>
          <cell r="H471">
            <v>22458000</v>
          </cell>
          <cell r="J471">
            <v>35855</v>
          </cell>
          <cell r="K471" t="str">
            <v>-</v>
          </cell>
          <cell r="L471" t="str">
            <v>-</v>
          </cell>
          <cell r="M471" t="str">
            <v>-</v>
          </cell>
        </row>
        <row r="472">
          <cell r="A472">
            <v>1998</v>
          </cell>
          <cell r="B472" t="str">
            <v>SE</v>
          </cell>
          <cell r="C472" t="str">
            <v>CV</v>
          </cell>
          <cell r="D472" t="str">
            <v>SPB</v>
          </cell>
          <cell r="E472" t="str">
            <v>DIV</v>
          </cell>
          <cell r="F472" t="str">
            <v>P.M. Contagem</v>
          </cell>
          <cell r="G472" t="str">
            <v>Estudo de Preços do Lixo de Contagem</v>
          </cell>
          <cell r="H472">
            <v>0</v>
          </cell>
          <cell r="J472">
            <v>35855</v>
          </cell>
          <cell r="K472" t="str">
            <v>-</v>
          </cell>
          <cell r="L472" t="str">
            <v>-</v>
          </cell>
          <cell r="M472" t="str">
            <v>Estudos</v>
          </cell>
        </row>
        <row r="473">
          <cell r="A473">
            <v>1998</v>
          </cell>
          <cell r="B473" t="str">
            <v>SL</v>
          </cell>
          <cell r="C473" t="str">
            <v>VAL</v>
          </cell>
          <cell r="D473" t="str">
            <v>SPB</v>
          </cell>
          <cell r="E473" t="str">
            <v>ENE</v>
          </cell>
          <cell r="F473" t="str">
            <v>Compagás</v>
          </cell>
          <cell r="G473" t="str">
            <v>Gasoduto da Região Metropolitana de Curitiba</v>
          </cell>
          <cell r="H473">
            <v>7500000</v>
          </cell>
          <cell r="I473">
            <v>1</v>
          </cell>
          <cell r="J473">
            <v>35796</v>
          </cell>
          <cell r="K473" t="str">
            <v>-</v>
          </cell>
          <cell r="L473" t="str">
            <v>-</v>
          </cell>
          <cell r="M473" t="str">
            <v>Não entregue</v>
          </cell>
        </row>
        <row r="474">
          <cell r="A474">
            <v>1998</v>
          </cell>
          <cell r="B474" t="str">
            <v>SL</v>
          </cell>
          <cell r="C474" t="str">
            <v>RP</v>
          </cell>
          <cell r="D474" t="str">
            <v>PUB</v>
          </cell>
          <cell r="E474" t="str">
            <v>ROD</v>
          </cell>
          <cell r="F474" t="str">
            <v>DNER</v>
          </cell>
          <cell r="G474" t="str">
            <v>Trecho Estreitos / S.J. do Norte</v>
          </cell>
          <cell r="H474">
            <v>11165000</v>
          </cell>
          <cell r="J474">
            <v>35827</v>
          </cell>
          <cell r="K474" t="str">
            <v>-</v>
          </cell>
          <cell r="L474" t="str">
            <v>-</v>
          </cell>
          <cell r="M474" t="str">
            <v>-</v>
          </cell>
        </row>
        <row r="475">
          <cell r="A475">
            <v>1998</v>
          </cell>
          <cell r="B475" t="str">
            <v>SL</v>
          </cell>
          <cell r="C475" t="str">
            <v>RP</v>
          </cell>
          <cell r="D475" t="str">
            <v>PUB</v>
          </cell>
          <cell r="E475" t="str">
            <v>ROD</v>
          </cell>
          <cell r="F475" t="str">
            <v>DNER</v>
          </cell>
          <cell r="G475" t="str">
            <v>Trecho Tavares / Estreitos</v>
          </cell>
          <cell r="H475">
            <v>1715000</v>
          </cell>
          <cell r="J475">
            <v>35827</v>
          </cell>
          <cell r="K475" t="str">
            <v>-</v>
          </cell>
          <cell r="L475" t="str">
            <v>-</v>
          </cell>
          <cell r="M475" t="str">
            <v>-</v>
          </cell>
        </row>
        <row r="476">
          <cell r="A476">
            <v>1998</v>
          </cell>
          <cell r="B476" t="str">
            <v>SL</v>
          </cell>
          <cell r="C476" t="str">
            <v>RP</v>
          </cell>
          <cell r="D476" t="str">
            <v>PUB</v>
          </cell>
          <cell r="E476" t="str">
            <v>ROD</v>
          </cell>
          <cell r="F476" t="str">
            <v>DNER</v>
          </cell>
          <cell r="G476" t="str">
            <v>Trecho Tavares / Bojuru</v>
          </cell>
          <cell r="H476">
            <v>12696000</v>
          </cell>
          <cell r="J476">
            <v>35827</v>
          </cell>
          <cell r="K476" t="str">
            <v>-</v>
          </cell>
          <cell r="L476" t="str">
            <v>-</v>
          </cell>
          <cell r="M476" t="str">
            <v>-</v>
          </cell>
        </row>
        <row r="477">
          <cell r="A477">
            <v>1998</v>
          </cell>
          <cell r="B477" t="str">
            <v>SL</v>
          </cell>
          <cell r="C477" t="str">
            <v>RP</v>
          </cell>
          <cell r="D477" t="str">
            <v>SPB</v>
          </cell>
          <cell r="E477" t="str">
            <v>SAN</v>
          </cell>
          <cell r="F477" t="str">
            <v>CORSAN</v>
          </cell>
          <cell r="G477" t="str">
            <v>Sistema de Esgotos de Santa Cruz do Sul</v>
          </cell>
          <cell r="H477">
            <v>5332000</v>
          </cell>
          <cell r="J477">
            <v>35827</v>
          </cell>
          <cell r="K477" t="str">
            <v>-</v>
          </cell>
          <cell r="L477" t="str">
            <v>-</v>
          </cell>
          <cell r="M477" t="str">
            <v>Não entregue</v>
          </cell>
        </row>
        <row r="478">
          <cell r="A478">
            <v>1998</v>
          </cell>
          <cell r="B478" t="str">
            <v>SL</v>
          </cell>
          <cell r="C478" t="str">
            <v>RP</v>
          </cell>
          <cell r="D478" t="str">
            <v>PUB</v>
          </cell>
          <cell r="E478" t="str">
            <v>ROD</v>
          </cell>
          <cell r="F478" t="str">
            <v>DAER</v>
          </cell>
          <cell r="G478" t="str">
            <v>Infraestrutura da Fábrica da GM</v>
          </cell>
          <cell r="H478">
            <v>13400000</v>
          </cell>
          <cell r="J478">
            <v>35886</v>
          </cell>
          <cell r="K478" t="str">
            <v>-</v>
          </cell>
          <cell r="L478" t="str">
            <v>-</v>
          </cell>
          <cell r="M478" t="str">
            <v>-</v>
          </cell>
        </row>
        <row r="479">
          <cell r="A479">
            <v>1998</v>
          </cell>
          <cell r="B479" t="str">
            <v>SL</v>
          </cell>
          <cell r="C479" t="str">
            <v>RP</v>
          </cell>
          <cell r="D479" t="str">
            <v>PUB</v>
          </cell>
          <cell r="E479" t="str">
            <v>ROD</v>
          </cell>
          <cell r="F479" t="str">
            <v>DAER</v>
          </cell>
          <cell r="G479" t="str">
            <v>Porto Vera Cruz</v>
          </cell>
          <cell r="H479">
            <v>3485000</v>
          </cell>
          <cell r="J479">
            <v>35886</v>
          </cell>
          <cell r="K479" t="str">
            <v>-</v>
          </cell>
          <cell r="L479" t="str">
            <v>-</v>
          </cell>
          <cell r="M479" t="str">
            <v>-</v>
          </cell>
        </row>
        <row r="480">
          <cell r="A480">
            <v>1998</v>
          </cell>
          <cell r="B480" t="str">
            <v>SL</v>
          </cell>
          <cell r="C480" t="str">
            <v>RP</v>
          </cell>
          <cell r="D480" t="str">
            <v>SPB</v>
          </cell>
          <cell r="E480" t="str">
            <v>ROD</v>
          </cell>
          <cell r="F480" t="str">
            <v>Concessionária</v>
          </cell>
          <cell r="G480" t="str">
            <v>Polo Rodoviário do RS - Polão</v>
          </cell>
          <cell r="H480">
            <v>49162000</v>
          </cell>
          <cell r="I480">
            <v>1</v>
          </cell>
          <cell r="J480">
            <v>35947</v>
          </cell>
          <cell r="K480">
            <v>1</v>
          </cell>
          <cell r="M480" t="str">
            <v>AG - 1º Lugar</v>
          </cell>
        </row>
        <row r="481">
          <cell r="A481">
            <v>1998</v>
          </cell>
          <cell r="B481" t="str">
            <v>SL</v>
          </cell>
          <cell r="C481" t="str">
            <v>VAL</v>
          </cell>
          <cell r="D481" t="str">
            <v>Serviços Diversos</v>
          </cell>
          <cell r="E481" t="str">
            <v>NAV</v>
          </cell>
          <cell r="F481" t="str">
            <v>TPPF S.A.</v>
          </cell>
          <cell r="G481" t="str">
            <v>Dragagem da Bacia de Evolução</v>
          </cell>
          <cell r="H481">
            <v>4365000</v>
          </cell>
          <cell r="J481">
            <v>35916</v>
          </cell>
          <cell r="K481" t="str">
            <v>-</v>
          </cell>
          <cell r="L481">
            <v>0</v>
          </cell>
          <cell r="M481" t="str">
            <v>-</v>
          </cell>
        </row>
        <row r="482">
          <cell r="A482">
            <v>1998</v>
          </cell>
          <cell r="B482" t="str">
            <v>SL</v>
          </cell>
          <cell r="C482" t="str">
            <v>RP</v>
          </cell>
          <cell r="D482" t="str">
            <v>PUB</v>
          </cell>
          <cell r="E482" t="str">
            <v>ROD</v>
          </cell>
          <cell r="F482" t="str">
            <v>DNER</v>
          </cell>
          <cell r="G482" t="str">
            <v>BR-392 - Contorno de Cerro Largo</v>
          </cell>
          <cell r="H482">
            <v>862000</v>
          </cell>
          <cell r="J482">
            <v>36008</v>
          </cell>
          <cell r="K482">
            <v>1</v>
          </cell>
          <cell r="L482">
            <v>1</v>
          </cell>
          <cell r="M482" t="str">
            <v>AG - 1º Lugar</v>
          </cell>
        </row>
        <row r="483">
          <cell r="A483">
            <v>1998</v>
          </cell>
          <cell r="B483" t="str">
            <v>SL</v>
          </cell>
          <cell r="C483" t="str">
            <v>RP</v>
          </cell>
          <cell r="D483" t="str">
            <v>PUB</v>
          </cell>
          <cell r="E483" t="str">
            <v>ROD</v>
          </cell>
          <cell r="F483" t="str">
            <v>DAER</v>
          </cell>
          <cell r="G483" t="str">
            <v>RS-575-Acesso a Porto Vera Cruz</v>
          </cell>
          <cell r="H483">
            <v>2003000</v>
          </cell>
          <cell r="J483">
            <v>36008</v>
          </cell>
          <cell r="K483">
            <v>1</v>
          </cell>
          <cell r="L483">
            <v>1</v>
          </cell>
          <cell r="M483" t="str">
            <v>AG - 1º Lugar</v>
          </cell>
        </row>
        <row r="484">
          <cell r="A484">
            <v>1998</v>
          </cell>
          <cell r="B484" t="str">
            <v>SL</v>
          </cell>
          <cell r="C484" t="str">
            <v>RP</v>
          </cell>
          <cell r="D484" t="str">
            <v>PUB</v>
          </cell>
          <cell r="E484" t="str">
            <v>ROD</v>
          </cell>
          <cell r="F484" t="str">
            <v>DAER</v>
          </cell>
          <cell r="G484" t="str">
            <v>RS-540 - Alecrim / Santo Cristo</v>
          </cell>
          <cell r="H484">
            <v>3040000</v>
          </cell>
          <cell r="J484">
            <v>36008</v>
          </cell>
          <cell r="K484">
            <v>1</v>
          </cell>
          <cell r="L484">
            <v>1</v>
          </cell>
          <cell r="M484" t="str">
            <v>AG - 1º Lugar</v>
          </cell>
        </row>
        <row r="485">
          <cell r="A485">
            <v>1998</v>
          </cell>
          <cell r="B485" t="str">
            <v>SL</v>
          </cell>
          <cell r="C485" t="str">
            <v>RZ</v>
          </cell>
          <cell r="D485" t="str">
            <v>SPB</v>
          </cell>
          <cell r="E485" t="str">
            <v>ENE</v>
          </cell>
          <cell r="F485" t="str">
            <v>SC Gás</v>
          </cell>
          <cell r="G485" t="str">
            <v>Gasooduto em SC - Região A - 1ª Etapa</v>
          </cell>
          <cell r="H485">
            <v>8726000</v>
          </cell>
          <cell r="J485">
            <v>36039</v>
          </cell>
          <cell r="K485" t="str">
            <v>-</v>
          </cell>
          <cell r="L485">
            <v>0</v>
          </cell>
        </row>
        <row r="486">
          <cell r="A486">
            <v>1998</v>
          </cell>
          <cell r="B486" t="str">
            <v>SL</v>
          </cell>
          <cell r="C486" t="str">
            <v>XXX</v>
          </cell>
          <cell r="D486" t="str">
            <v>Serviços Diversos</v>
          </cell>
          <cell r="E486" t="str">
            <v>NAV</v>
          </cell>
          <cell r="F486" t="str">
            <v>TPPF S.A.</v>
          </cell>
          <cell r="G486" t="str">
            <v>Obras Civis e Urbanização na Ponta do Félix</v>
          </cell>
          <cell r="H486">
            <v>1843000</v>
          </cell>
          <cell r="J486">
            <v>36069</v>
          </cell>
          <cell r="K486" t="str">
            <v>-</v>
          </cell>
          <cell r="L486">
            <v>0</v>
          </cell>
          <cell r="M486" t="str">
            <v>-</v>
          </cell>
        </row>
        <row r="487">
          <cell r="A487">
            <v>1998</v>
          </cell>
          <cell r="B487" t="str">
            <v>SE</v>
          </cell>
          <cell r="C487" t="str">
            <v>MAA</v>
          </cell>
          <cell r="D487" t="str">
            <v>PUB</v>
          </cell>
          <cell r="E487" t="str">
            <v>ROD</v>
          </cell>
          <cell r="F487" t="str">
            <v>DNER</v>
          </cell>
          <cell r="G487" t="str">
            <v>BR-153 - Goiás</v>
          </cell>
          <cell r="H487">
            <v>23692000</v>
          </cell>
          <cell r="J487">
            <v>36100</v>
          </cell>
          <cell r="K487" t="str">
            <v>-</v>
          </cell>
          <cell r="L487">
            <v>0</v>
          </cell>
          <cell r="M487" t="str">
            <v>-</v>
          </cell>
        </row>
        <row r="488">
          <cell r="A488">
            <v>1998</v>
          </cell>
          <cell r="B488" t="str">
            <v>SL</v>
          </cell>
          <cell r="C488" t="str">
            <v>VAL</v>
          </cell>
          <cell r="D488" t="str">
            <v>SPB</v>
          </cell>
          <cell r="E488" t="str">
            <v>ENE</v>
          </cell>
          <cell r="F488" t="str">
            <v>Compagás</v>
          </cell>
          <cell r="G488" t="str">
            <v>Rede de Distribuição de Gás - Lote B</v>
          </cell>
          <cell r="H488">
            <v>7356320</v>
          </cell>
          <cell r="J488">
            <v>36100</v>
          </cell>
          <cell r="K488" t="str">
            <v>-</v>
          </cell>
          <cell r="L488">
            <v>0</v>
          </cell>
          <cell r="M488" t="str">
            <v>-</v>
          </cell>
        </row>
        <row r="489">
          <cell r="A489">
            <v>1998</v>
          </cell>
          <cell r="B489" t="str">
            <v>SE</v>
          </cell>
          <cell r="C489" t="str">
            <v>CV</v>
          </cell>
          <cell r="D489" t="str">
            <v>PUB</v>
          </cell>
          <cell r="E489" t="str">
            <v>ROD</v>
          </cell>
          <cell r="F489" t="str">
            <v>DER-MG</v>
          </cell>
          <cell r="G489" t="str">
            <v>Complementação do Trecho de Maravilhas</v>
          </cell>
          <cell r="H489">
            <v>1080000</v>
          </cell>
          <cell r="J489">
            <v>36130</v>
          </cell>
          <cell r="K489" t="str">
            <v>-</v>
          </cell>
          <cell r="L489">
            <v>0</v>
          </cell>
          <cell r="M489" t="str">
            <v>Em julgamento</v>
          </cell>
        </row>
        <row r="490">
          <cell r="A490">
            <v>1998</v>
          </cell>
          <cell r="B490" t="str">
            <v>SL</v>
          </cell>
          <cell r="C490" t="str">
            <v>RP</v>
          </cell>
          <cell r="D490" t="str">
            <v>SPB</v>
          </cell>
          <cell r="E490" t="str">
            <v>ENE</v>
          </cell>
          <cell r="F490" t="str">
            <v>Sulgás</v>
          </cell>
          <cell r="G490" t="str">
            <v>Rede de Gás Natural no RS - Contrato A</v>
          </cell>
          <cell r="H490">
            <v>25251390</v>
          </cell>
          <cell r="J490">
            <v>36130</v>
          </cell>
          <cell r="K490" t="str">
            <v>-</v>
          </cell>
          <cell r="L490">
            <v>0</v>
          </cell>
          <cell r="M490" t="str">
            <v>-</v>
          </cell>
        </row>
        <row r="491">
          <cell r="A491">
            <v>1998</v>
          </cell>
          <cell r="B491" t="str">
            <v>SL</v>
          </cell>
          <cell r="C491" t="str">
            <v>RP</v>
          </cell>
          <cell r="D491" t="str">
            <v>SPB</v>
          </cell>
          <cell r="E491" t="str">
            <v>ENE</v>
          </cell>
          <cell r="F491" t="str">
            <v>Sulgás</v>
          </cell>
          <cell r="G491" t="str">
            <v>Rede de Gás Natural no RS - Contrato B</v>
          </cell>
          <cell r="H491">
            <v>25612590</v>
          </cell>
          <cell r="J491">
            <v>36130</v>
          </cell>
          <cell r="K491" t="str">
            <v>-</v>
          </cell>
          <cell r="L491">
            <v>0</v>
          </cell>
          <cell r="M491" t="str">
            <v>-</v>
          </cell>
        </row>
        <row r="492">
          <cell r="A492">
            <v>1998</v>
          </cell>
          <cell r="B492" t="str">
            <v>SL</v>
          </cell>
          <cell r="C492" t="str">
            <v>RZ</v>
          </cell>
          <cell r="D492" t="str">
            <v>SPB</v>
          </cell>
          <cell r="E492" t="str">
            <v>ENE</v>
          </cell>
          <cell r="F492" t="str">
            <v>SC Gás</v>
          </cell>
          <cell r="G492" t="str">
            <v>Gasooduto em SC - Região B - 1ª Etapa</v>
          </cell>
          <cell r="H492">
            <v>11589460</v>
          </cell>
          <cell r="J492">
            <v>36130</v>
          </cell>
          <cell r="K492" t="str">
            <v>-</v>
          </cell>
          <cell r="L492">
            <v>0</v>
          </cell>
          <cell r="M492" t="str">
            <v>-</v>
          </cell>
        </row>
        <row r="493">
          <cell r="A493">
            <v>1998</v>
          </cell>
          <cell r="B493" t="str">
            <v>SL</v>
          </cell>
          <cell r="C493" t="str">
            <v>RZ</v>
          </cell>
          <cell r="D493" t="str">
            <v>SPB</v>
          </cell>
          <cell r="E493" t="str">
            <v>ENE</v>
          </cell>
          <cell r="F493" t="str">
            <v>SC Gás</v>
          </cell>
          <cell r="G493" t="str">
            <v>Gasooduto em SC - Região D - 1ª Etapa</v>
          </cell>
          <cell r="H493">
            <v>9146880</v>
          </cell>
          <cell r="J493">
            <v>36130</v>
          </cell>
          <cell r="K493" t="str">
            <v>-</v>
          </cell>
          <cell r="L493">
            <v>0</v>
          </cell>
          <cell r="M493" t="str">
            <v>-</v>
          </cell>
        </row>
        <row r="494">
          <cell r="A494">
            <v>1999</v>
          </cell>
          <cell r="B494" t="str">
            <v>SE</v>
          </cell>
          <cell r="C494" t="str">
            <v>CV</v>
          </cell>
          <cell r="D494" t="str">
            <v>PUB</v>
          </cell>
          <cell r="E494" t="str">
            <v>URB</v>
          </cell>
          <cell r="F494" t="str">
            <v>CDI</v>
          </cell>
          <cell r="G494" t="str">
            <v>Infraestrutura da FIAT no CDI</v>
          </cell>
          <cell r="H494">
            <v>10283181.150412476</v>
          </cell>
          <cell r="I494" t="str">
            <v>PE</v>
          </cell>
          <cell r="J494">
            <v>36187</v>
          </cell>
          <cell r="K494">
            <v>1</v>
          </cell>
          <cell r="L494">
            <v>1</v>
          </cell>
          <cell r="M494" t="str">
            <v>AG - 1º Lugar</v>
          </cell>
        </row>
        <row r="495">
          <cell r="A495">
            <v>1999</v>
          </cell>
          <cell r="B495" t="str">
            <v>SE</v>
          </cell>
          <cell r="C495" t="str">
            <v>SL</v>
          </cell>
          <cell r="D495" t="str">
            <v>PET</v>
          </cell>
          <cell r="E495" t="str">
            <v>ENE</v>
          </cell>
          <cell r="F495" t="str">
            <v>Petrobrás</v>
          </cell>
          <cell r="G495" t="str">
            <v>Gasoduto Lagoa do Suruaca</v>
          </cell>
          <cell r="H495">
            <v>1355152.4918069837</v>
          </cell>
          <cell r="I495" t="str">
            <v>PE</v>
          </cell>
          <cell r="J495">
            <v>36185</v>
          </cell>
          <cell r="K495" t="str">
            <v>-</v>
          </cell>
          <cell r="L495" t="str">
            <v>-</v>
          </cell>
          <cell r="M495" t="str">
            <v xml:space="preserve"> 3º Lugar</v>
          </cell>
        </row>
        <row r="496">
          <cell r="A496">
            <v>1999</v>
          </cell>
          <cell r="B496" t="str">
            <v>NE</v>
          </cell>
          <cell r="C496" t="str">
            <v>LV</v>
          </cell>
          <cell r="D496" t="str">
            <v>PET</v>
          </cell>
          <cell r="E496" t="str">
            <v>ROD</v>
          </cell>
          <cell r="F496" t="str">
            <v>Petrobrás</v>
          </cell>
          <cell r="G496" t="str">
            <v>Estradas Mossoró</v>
          </cell>
          <cell r="H496">
            <v>3324823.9349078992</v>
          </cell>
          <cell r="I496" t="str">
            <v>PE</v>
          </cell>
          <cell r="J496">
            <v>36168</v>
          </cell>
          <cell r="K496" t="str">
            <v>-</v>
          </cell>
          <cell r="L496" t="str">
            <v>-</v>
          </cell>
          <cell r="M496" t="str">
            <v>Não contratada</v>
          </cell>
        </row>
        <row r="497">
          <cell r="A497">
            <v>1999</v>
          </cell>
          <cell r="B497" t="str">
            <v>SL</v>
          </cell>
          <cell r="C497" t="str">
            <v>RPol</v>
          </cell>
          <cell r="E497" t="str">
            <v>ROD</v>
          </cell>
          <cell r="F497" t="str">
            <v>Rohn Brasilsat</v>
          </cell>
          <cell r="G497" t="str">
            <v>Infraestrutura e Acessos da Unidade Industrial da Rohn</v>
          </cell>
          <cell r="H497">
            <v>1809541.6770256525</v>
          </cell>
          <cell r="I497" t="str">
            <v>PNE</v>
          </cell>
          <cell r="J497">
            <v>36174</v>
          </cell>
          <cell r="K497" t="str">
            <v>-</v>
          </cell>
          <cell r="L497" t="str">
            <v>-</v>
          </cell>
          <cell r="M497" t="str">
            <v>Não contratada</v>
          </cell>
        </row>
        <row r="498">
          <cell r="A498">
            <v>1999</v>
          </cell>
          <cell r="B498" t="str">
            <v>NE</v>
          </cell>
          <cell r="C498" t="str">
            <v>MRS</v>
          </cell>
          <cell r="D498" t="str">
            <v>PUB</v>
          </cell>
          <cell r="E498" t="str">
            <v>SAN</v>
          </cell>
          <cell r="F498" t="str">
            <v>COMDEPI</v>
          </cell>
          <cell r="G498" t="str">
            <v>Barragem do Algodão</v>
          </cell>
          <cell r="H498">
            <v>5724652.7753732949</v>
          </cell>
          <cell r="I498" t="str">
            <v>PE</v>
          </cell>
          <cell r="J498">
            <v>36209</v>
          </cell>
          <cell r="K498" t="str">
            <v>-</v>
          </cell>
          <cell r="L498" t="str">
            <v>-</v>
          </cell>
          <cell r="M498" t="str">
            <v>Proposta de Cobertura</v>
          </cell>
        </row>
        <row r="499">
          <cell r="A499">
            <v>1999</v>
          </cell>
          <cell r="B499" t="str">
            <v>NE</v>
          </cell>
          <cell r="C499" t="str">
            <v>MRS</v>
          </cell>
          <cell r="D499" t="str">
            <v>PUB</v>
          </cell>
          <cell r="E499" t="str">
            <v>SAN</v>
          </cell>
          <cell r="F499" t="str">
            <v>SOSP</v>
          </cell>
          <cell r="G499" t="str">
            <v>Adutora do Sudeste Piauiense</v>
          </cell>
          <cell r="H499">
            <v>11898191.679290196</v>
          </cell>
          <cell r="I499" t="str">
            <v>PC</v>
          </cell>
          <cell r="J499">
            <v>36217</v>
          </cell>
          <cell r="K499" t="str">
            <v>-</v>
          </cell>
          <cell r="L499" t="str">
            <v>-</v>
          </cell>
          <cell r="M499" t="str">
            <v>Devido a negociações, foi entregue a proposta de cobertura.</v>
          </cell>
        </row>
        <row r="500">
          <cell r="A500">
            <v>1999</v>
          </cell>
          <cell r="B500" t="str">
            <v>SL</v>
          </cell>
          <cell r="C500" t="str">
            <v>XXX</v>
          </cell>
          <cell r="D500" t="str">
            <v>Serviços Diversos</v>
          </cell>
          <cell r="E500" t="str">
            <v>NAV</v>
          </cell>
          <cell r="F500" t="str">
            <v>TPPF S.A.</v>
          </cell>
          <cell r="G500" t="str">
            <v>Fundação e Laje do Armazém Frigorífico do TPPF</v>
          </cell>
          <cell r="H500">
            <v>843661.54512010387</v>
          </cell>
          <cell r="I500" t="str">
            <v>PE</v>
          </cell>
          <cell r="J500">
            <v>36213</v>
          </cell>
          <cell r="K500" t="str">
            <v>-</v>
          </cell>
          <cell r="L500" t="str">
            <v>-</v>
          </cell>
          <cell r="M500" t="str">
            <v>Cancelada</v>
          </cell>
        </row>
        <row r="501">
          <cell r="A501">
            <v>1999</v>
          </cell>
          <cell r="B501" t="str">
            <v>SE</v>
          </cell>
          <cell r="C501" t="str">
            <v>NP</v>
          </cell>
          <cell r="D501" t="str">
            <v>PUB</v>
          </cell>
          <cell r="E501" t="str">
            <v>SAN</v>
          </cell>
          <cell r="F501" t="str">
            <v>SUDECAP</v>
          </cell>
          <cell r="G501" t="str">
            <v>Construção da Garagem da SMAD</v>
          </cell>
          <cell r="H501">
            <v>536648.99372430204</v>
          </cell>
          <cell r="I501" t="str">
            <v>PE</v>
          </cell>
          <cell r="J501">
            <v>36210</v>
          </cell>
          <cell r="K501" t="str">
            <v>-</v>
          </cell>
          <cell r="L501" t="str">
            <v>-</v>
          </cell>
          <cell r="M501" t="str">
            <v xml:space="preserve"> 2º Lugar</v>
          </cell>
        </row>
        <row r="502">
          <cell r="A502">
            <v>1999</v>
          </cell>
          <cell r="B502" t="str">
            <v>NE</v>
          </cell>
          <cell r="C502" t="str">
            <v>SL</v>
          </cell>
          <cell r="D502" t="str">
            <v>SPB</v>
          </cell>
          <cell r="E502" t="str">
            <v>AER</v>
          </cell>
          <cell r="F502" t="str">
            <v>INFRAERO</v>
          </cell>
          <cell r="G502" t="str">
            <v>Ampliação do Aeroporto de Brasília</v>
          </cell>
          <cell r="H502">
            <v>3867299.9544859286</v>
          </cell>
          <cell r="I502" t="str">
            <v>PC</v>
          </cell>
          <cell r="J502">
            <v>36249</v>
          </cell>
          <cell r="K502" t="str">
            <v>-</v>
          </cell>
          <cell r="L502" t="str">
            <v>-</v>
          </cell>
          <cell r="M502" t="str">
            <v>Proposta de Cobertura</v>
          </cell>
        </row>
        <row r="503">
          <cell r="A503">
            <v>1999</v>
          </cell>
          <cell r="B503" t="str">
            <v>SE</v>
          </cell>
          <cell r="C503" t="str">
            <v>CV</v>
          </cell>
          <cell r="D503" t="str">
            <v>PUB</v>
          </cell>
          <cell r="E503" t="str">
            <v>ROD</v>
          </cell>
          <cell r="F503" t="str">
            <v>DNER</v>
          </cell>
          <cell r="G503" t="str">
            <v>BR-146 - Araxá - Lote 1</v>
          </cell>
          <cell r="H503">
            <v>17024120</v>
          </cell>
          <cell r="I503" t="str">
            <v>PNE</v>
          </cell>
          <cell r="J503">
            <v>36228</v>
          </cell>
          <cell r="K503" t="str">
            <v>-</v>
          </cell>
          <cell r="L503" t="str">
            <v>-</v>
          </cell>
          <cell r="M503" t="str">
            <v>Proposta pronta e a concorrência foi adiada sine die</v>
          </cell>
        </row>
        <row r="504">
          <cell r="A504">
            <v>1999</v>
          </cell>
          <cell r="B504" t="str">
            <v>SE</v>
          </cell>
          <cell r="C504" t="str">
            <v>CV</v>
          </cell>
          <cell r="D504" t="str">
            <v>PUB</v>
          </cell>
          <cell r="E504" t="str">
            <v>ROD</v>
          </cell>
          <cell r="F504" t="str">
            <v>DNER</v>
          </cell>
          <cell r="G504" t="str">
            <v>BR-146 - Araxá - Lote 2</v>
          </cell>
          <cell r="H504">
            <v>14702950</v>
          </cell>
          <cell r="I504" t="str">
            <v>PNE</v>
          </cell>
          <cell r="J504">
            <v>36228</v>
          </cell>
          <cell r="K504" t="str">
            <v>-</v>
          </cell>
          <cell r="L504" t="str">
            <v>-</v>
          </cell>
          <cell r="M504" t="str">
            <v>Proposta pronta e a concorrência foi adiada sine die</v>
          </cell>
        </row>
        <row r="505">
          <cell r="A505">
            <v>1999</v>
          </cell>
          <cell r="B505" t="str">
            <v>SE</v>
          </cell>
          <cell r="C505" t="str">
            <v>NP</v>
          </cell>
          <cell r="D505" t="str">
            <v>PUB</v>
          </cell>
          <cell r="E505" t="str">
            <v>URB</v>
          </cell>
          <cell r="F505" t="str">
            <v>SUDECAP</v>
          </cell>
          <cell r="G505" t="str">
            <v>Urbanização da Avenida Crisanto Muniz</v>
          </cell>
          <cell r="H505">
            <v>1002960</v>
          </cell>
          <cell r="I505" t="str">
            <v>PNE</v>
          </cell>
          <cell r="J505">
            <v>36269</v>
          </cell>
          <cell r="K505" t="str">
            <v>-</v>
          </cell>
          <cell r="L505" t="str">
            <v>-</v>
          </cell>
          <cell r="M505" t="str">
            <v>Proposta pronta e não entregue devido o preço.</v>
          </cell>
        </row>
        <row r="506">
          <cell r="A506">
            <v>1999</v>
          </cell>
          <cell r="B506" t="str">
            <v>SE</v>
          </cell>
          <cell r="C506" t="str">
            <v>CV</v>
          </cell>
          <cell r="D506" t="str">
            <v>PUB</v>
          </cell>
          <cell r="E506" t="str">
            <v>URB</v>
          </cell>
          <cell r="F506" t="str">
            <v>PM de Ibirité</v>
          </cell>
          <cell r="G506" t="str">
            <v>Infraestrutura Urbana de Ibirité</v>
          </cell>
          <cell r="H506">
            <v>5396830</v>
          </cell>
          <cell r="I506" t="str">
            <v>PC</v>
          </cell>
          <cell r="J506">
            <v>36255</v>
          </cell>
          <cell r="K506" t="str">
            <v>-</v>
          </cell>
          <cell r="L506" t="str">
            <v>-</v>
          </cell>
          <cell r="M506" t="str">
            <v>Proposta de Cobertura</v>
          </cell>
        </row>
        <row r="507">
          <cell r="A507">
            <v>1999</v>
          </cell>
          <cell r="B507" t="str">
            <v>NE</v>
          </cell>
          <cell r="C507" t="str">
            <v>COL</v>
          </cell>
          <cell r="D507" t="str">
            <v>PUB</v>
          </cell>
          <cell r="E507" t="str">
            <v>SAN</v>
          </cell>
          <cell r="F507" t="str">
            <v>CODEVASF</v>
          </cell>
          <cell r="G507" t="str">
            <v>Baixios do Irecê</v>
          </cell>
          <cell r="H507">
            <v>11293842</v>
          </cell>
          <cell r="I507" t="str">
            <v>PE</v>
          </cell>
          <cell r="J507">
            <v>36301</v>
          </cell>
          <cell r="K507">
            <v>1</v>
          </cell>
          <cell r="L507">
            <v>1</v>
          </cell>
          <cell r="M507" t="str">
            <v>AG - 1º Lugar</v>
          </cell>
        </row>
        <row r="508">
          <cell r="A508">
            <v>1999</v>
          </cell>
          <cell r="B508" t="str">
            <v>NE</v>
          </cell>
          <cell r="C508" t="str">
            <v>CP</v>
          </cell>
          <cell r="D508" t="str">
            <v>TEL</v>
          </cell>
          <cell r="E508" t="str">
            <v>ENE</v>
          </cell>
          <cell r="F508" t="str">
            <v>Telemar</v>
          </cell>
          <cell r="G508" t="str">
            <v>Rede de Fibra Ótica</v>
          </cell>
          <cell r="H508">
            <v>1939912</v>
          </cell>
          <cell r="I508" t="str">
            <v>PE</v>
          </cell>
          <cell r="J508">
            <v>36295</v>
          </cell>
          <cell r="K508">
            <v>1</v>
          </cell>
          <cell r="L508">
            <v>1</v>
          </cell>
          <cell r="M508" t="str">
            <v>AG - 1º Lugar</v>
          </cell>
        </row>
        <row r="509">
          <cell r="A509">
            <v>1999</v>
          </cell>
          <cell r="B509" t="str">
            <v>SE</v>
          </cell>
          <cell r="C509" t="str">
            <v>MS</v>
          </cell>
          <cell r="D509" t="str">
            <v>AUT</v>
          </cell>
          <cell r="E509" t="str">
            <v>URB</v>
          </cell>
          <cell r="F509" t="str">
            <v>Fiat Engeneering</v>
          </cell>
          <cell r="G509" t="str">
            <v>IVECO - Terraplenagem</v>
          </cell>
          <cell r="H509">
            <v>115340</v>
          </cell>
          <cell r="I509" t="str">
            <v>PE</v>
          </cell>
          <cell r="J509">
            <v>36284</v>
          </cell>
          <cell r="K509">
            <v>1</v>
          </cell>
          <cell r="L509">
            <v>1</v>
          </cell>
          <cell r="M509" t="str">
            <v>AG - 1º Lugar</v>
          </cell>
        </row>
        <row r="510">
          <cell r="A510">
            <v>1999</v>
          </cell>
          <cell r="B510" t="str">
            <v>SE</v>
          </cell>
          <cell r="C510" t="str">
            <v>MS</v>
          </cell>
          <cell r="D510" t="str">
            <v>AUT</v>
          </cell>
          <cell r="E510" t="str">
            <v>URB</v>
          </cell>
          <cell r="F510" t="str">
            <v>Fiat Engeneering</v>
          </cell>
          <cell r="G510" t="str">
            <v>IVECO - Fundações</v>
          </cell>
          <cell r="H510">
            <v>128570</v>
          </cell>
          <cell r="I510" t="str">
            <v>PE</v>
          </cell>
          <cell r="J510">
            <v>36305</v>
          </cell>
          <cell r="K510" t="str">
            <v>-</v>
          </cell>
          <cell r="L510" t="str">
            <v>-</v>
          </cell>
          <cell r="M510" t="str">
            <v>Perdemos</v>
          </cell>
        </row>
        <row r="511">
          <cell r="A511">
            <v>1999</v>
          </cell>
          <cell r="B511" t="str">
            <v>SL</v>
          </cell>
          <cell r="C511" t="str">
            <v>XXX</v>
          </cell>
          <cell r="D511" t="str">
            <v>PUB</v>
          </cell>
          <cell r="E511" t="str">
            <v>URB</v>
          </cell>
          <cell r="F511" t="str">
            <v>PM Joinvile</v>
          </cell>
          <cell r="G511" t="str">
            <v>Aluguel de Equipamentos para Prefeitura de Joinvile</v>
          </cell>
          <cell r="H511">
            <v>1876200</v>
          </cell>
          <cell r="I511" t="str">
            <v>PE</v>
          </cell>
          <cell r="J511">
            <v>36312</v>
          </cell>
          <cell r="K511">
            <v>1</v>
          </cell>
          <cell r="L511">
            <v>1</v>
          </cell>
          <cell r="M511" t="str">
            <v>AG - 1º Lugar</v>
          </cell>
        </row>
        <row r="512">
          <cell r="A512">
            <v>1999</v>
          </cell>
          <cell r="B512" t="str">
            <v>NE</v>
          </cell>
          <cell r="C512" t="str">
            <v>CQ</v>
          </cell>
          <cell r="D512" t="str">
            <v>PUB</v>
          </cell>
          <cell r="E512" t="str">
            <v>TRMA</v>
          </cell>
          <cell r="F512" t="str">
            <v>PM Salvador</v>
          </cell>
          <cell r="G512" t="str">
            <v>Metrô de Salvador</v>
          </cell>
          <cell r="H512">
            <v>25934257</v>
          </cell>
          <cell r="I512" t="str">
            <v>PE</v>
          </cell>
          <cell r="J512">
            <v>36341</v>
          </cell>
          <cell r="K512">
            <v>1</v>
          </cell>
          <cell r="L512">
            <v>1</v>
          </cell>
          <cell r="M512" t="str">
            <v>AG - 1º Lugar</v>
          </cell>
        </row>
        <row r="513">
          <cell r="A513">
            <v>1999</v>
          </cell>
          <cell r="B513" t="str">
            <v>SE</v>
          </cell>
          <cell r="C513" t="str">
            <v>LC</v>
          </cell>
          <cell r="E513" t="str">
            <v>NAV</v>
          </cell>
          <cell r="F513" t="str">
            <v>TVV</v>
          </cell>
          <cell r="G513" t="str">
            <v>Ampliação do Cais do Porto de Vila Velha</v>
          </cell>
          <cell r="H513">
            <v>3519309</v>
          </cell>
          <cell r="I513" t="str">
            <v>PE</v>
          </cell>
          <cell r="J513">
            <v>36341</v>
          </cell>
          <cell r="K513" t="str">
            <v>-</v>
          </cell>
          <cell r="L513" t="str">
            <v>-</v>
          </cell>
          <cell r="M513" t="str">
            <v>Proposta revisada</v>
          </cell>
        </row>
        <row r="514">
          <cell r="A514">
            <v>1999</v>
          </cell>
          <cell r="B514" t="str">
            <v>SE</v>
          </cell>
          <cell r="C514" t="str">
            <v>FG</v>
          </cell>
          <cell r="D514" t="str">
            <v>PUB</v>
          </cell>
          <cell r="E514" t="str">
            <v>DIV</v>
          </cell>
          <cell r="F514" t="str">
            <v>PM Ribeirão Preto</v>
          </cell>
          <cell r="G514" t="str">
            <v>Coleta de Lixo, Varrição e Capina em Ribeirão Preto</v>
          </cell>
          <cell r="H514">
            <v>28805180</v>
          </cell>
          <cell r="I514" t="str">
            <v>PE</v>
          </cell>
          <cell r="J514">
            <v>36325</v>
          </cell>
          <cell r="K514" t="str">
            <v>-</v>
          </cell>
          <cell r="L514" t="str">
            <v>-</v>
          </cell>
          <cell r="M514" t="str">
            <v>Em julgamento</v>
          </cell>
        </row>
        <row r="515">
          <cell r="A515">
            <v>1999</v>
          </cell>
          <cell r="B515" t="str">
            <v>SE</v>
          </cell>
          <cell r="C515" t="str">
            <v>FG</v>
          </cell>
          <cell r="D515" t="str">
            <v>PUB</v>
          </cell>
          <cell r="E515" t="str">
            <v>DIV</v>
          </cell>
          <cell r="F515" t="str">
            <v>PM Ribeirão Preto</v>
          </cell>
          <cell r="G515" t="str">
            <v>Aterro Sanitário em Ribeirão Preto</v>
          </cell>
          <cell r="H515">
            <v>1083290</v>
          </cell>
          <cell r="I515" t="str">
            <v>PE</v>
          </cell>
          <cell r="J515">
            <v>36325</v>
          </cell>
          <cell r="K515" t="str">
            <v>-</v>
          </cell>
          <cell r="L515" t="str">
            <v>-</v>
          </cell>
          <cell r="M515" t="str">
            <v>Desclassificada por falta de atestado.</v>
          </cell>
        </row>
        <row r="516">
          <cell r="A516">
            <v>1999</v>
          </cell>
          <cell r="B516" t="str">
            <v>SL</v>
          </cell>
          <cell r="C516" t="str">
            <v>MAC</v>
          </cell>
          <cell r="D516" t="str">
            <v>AUT</v>
          </cell>
          <cell r="E516" t="str">
            <v>IND</v>
          </cell>
          <cell r="F516" t="str">
            <v>FORD</v>
          </cell>
          <cell r="G516" t="str">
            <v>Fábrica da Ford do Brasil - Civil Work</v>
          </cell>
          <cell r="H516">
            <v>3662873</v>
          </cell>
          <cell r="I516" t="str">
            <v>PE</v>
          </cell>
          <cell r="J516">
            <v>36339</v>
          </cell>
          <cell r="K516" t="str">
            <v>-</v>
          </cell>
          <cell r="L516" t="str">
            <v>-</v>
          </cell>
          <cell r="M516" t="str">
            <v>Não contratada</v>
          </cell>
        </row>
        <row r="517">
          <cell r="A517">
            <v>1999</v>
          </cell>
          <cell r="B517" t="str">
            <v>SL</v>
          </cell>
          <cell r="C517" t="str">
            <v>RPol</v>
          </cell>
          <cell r="E517" t="str">
            <v>IND</v>
          </cell>
          <cell r="F517" t="str">
            <v>Brandl Brasil</v>
          </cell>
          <cell r="G517" t="str">
            <v>Construção da Unidade da Brandl Brasil</v>
          </cell>
          <cell r="H517">
            <v>2539374</v>
          </cell>
          <cell r="I517" t="str">
            <v>PE</v>
          </cell>
          <cell r="J517">
            <v>36325</v>
          </cell>
          <cell r="K517" t="str">
            <v>-</v>
          </cell>
          <cell r="L517" t="str">
            <v>-</v>
          </cell>
          <cell r="M517" t="str">
            <v>Não contratada</v>
          </cell>
        </row>
        <row r="518">
          <cell r="A518">
            <v>1999</v>
          </cell>
          <cell r="B518" t="str">
            <v>SL</v>
          </cell>
          <cell r="C518" t="str">
            <v>MAC</v>
          </cell>
          <cell r="D518" t="str">
            <v>AUT</v>
          </cell>
          <cell r="E518" t="str">
            <v>IND</v>
          </cell>
          <cell r="F518" t="str">
            <v>FORD</v>
          </cell>
          <cell r="G518" t="str">
            <v>Fábrica da Ford do Brasil - Administração 1</v>
          </cell>
          <cell r="H518">
            <v>1963378</v>
          </cell>
          <cell r="I518" t="str">
            <v>PE</v>
          </cell>
          <cell r="J518">
            <v>36346</v>
          </cell>
          <cell r="K518" t="str">
            <v>-</v>
          </cell>
          <cell r="L518" t="str">
            <v>-</v>
          </cell>
          <cell r="M518" t="str">
            <v>Não contratada</v>
          </cell>
        </row>
        <row r="519">
          <cell r="A519">
            <v>1999</v>
          </cell>
          <cell r="B519" t="str">
            <v>SL</v>
          </cell>
          <cell r="C519" t="str">
            <v>MAC</v>
          </cell>
          <cell r="D519" t="str">
            <v>AUT</v>
          </cell>
          <cell r="E519" t="str">
            <v>IND</v>
          </cell>
          <cell r="F519" t="str">
            <v>FORD</v>
          </cell>
          <cell r="G519" t="str">
            <v>Fábrica da Ford do Brasil - Administração 2</v>
          </cell>
          <cell r="H519">
            <v>2083972</v>
          </cell>
          <cell r="I519" t="str">
            <v>PE</v>
          </cell>
          <cell r="J519">
            <v>36346</v>
          </cell>
          <cell r="K519" t="str">
            <v>-</v>
          </cell>
          <cell r="L519" t="str">
            <v>-</v>
          </cell>
          <cell r="M519" t="str">
            <v>Não contratada</v>
          </cell>
        </row>
        <row r="520">
          <cell r="A520">
            <v>1999</v>
          </cell>
          <cell r="B520" t="str">
            <v>SL</v>
          </cell>
          <cell r="C520" t="str">
            <v>XXX</v>
          </cell>
          <cell r="D520" t="str">
            <v>Serviços Diversos</v>
          </cell>
          <cell r="E520" t="str">
            <v>NAV</v>
          </cell>
          <cell r="F520" t="str">
            <v>TPPF S.A.</v>
          </cell>
          <cell r="G520" t="str">
            <v>Fundação e Laje do Armazém Frigorífico do TPPF - Revisão</v>
          </cell>
          <cell r="H520">
            <v>915238</v>
          </cell>
          <cell r="I520" t="str">
            <v>PE</v>
          </cell>
          <cell r="J520">
            <v>36350</v>
          </cell>
          <cell r="K520" t="str">
            <v>-</v>
          </cell>
          <cell r="L520" t="str">
            <v>-</v>
          </cell>
          <cell r="M520" t="str">
            <v>Não contratada</v>
          </cell>
        </row>
        <row r="521">
          <cell r="A521">
            <v>1999</v>
          </cell>
          <cell r="B521" t="str">
            <v>SL</v>
          </cell>
          <cell r="C521" t="str">
            <v>RP</v>
          </cell>
          <cell r="D521" t="str">
            <v>SPB</v>
          </cell>
          <cell r="E521" t="str">
            <v>AER</v>
          </cell>
          <cell r="F521" t="str">
            <v>INFRAERO</v>
          </cell>
          <cell r="G521" t="str">
            <v>Pátio do Aeroporto Salgado Filho - RS</v>
          </cell>
          <cell r="H521">
            <v>4981643</v>
          </cell>
          <cell r="I521" t="str">
            <v>PNE</v>
          </cell>
          <cell r="J521">
            <v>36350</v>
          </cell>
          <cell r="K521" t="str">
            <v>-</v>
          </cell>
          <cell r="L521" t="str">
            <v>-</v>
          </cell>
          <cell r="M521" t="str">
            <v>Proposta não apresentada</v>
          </cell>
        </row>
        <row r="522">
          <cell r="A522">
            <v>1999</v>
          </cell>
          <cell r="B522" t="str">
            <v>SL</v>
          </cell>
          <cell r="C522" t="str">
            <v>RP</v>
          </cell>
          <cell r="D522" t="str">
            <v>SPB</v>
          </cell>
          <cell r="E522" t="str">
            <v>AER</v>
          </cell>
          <cell r="F522" t="str">
            <v>INFRAERO</v>
          </cell>
          <cell r="G522" t="str">
            <v>Edifício Garagem do Aeroporto Salgado Filho</v>
          </cell>
          <cell r="H522">
            <v>7590290</v>
          </cell>
          <cell r="I522" t="str">
            <v>PNE</v>
          </cell>
          <cell r="J522">
            <v>36354</v>
          </cell>
          <cell r="K522" t="str">
            <v>-</v>
          </cell>
          <cell r="L522" t="str">
            <v>-</v>
          </cell>
          <cell r="M522" t="str">
            <v>Proposta não apresentada</v>
          </cell>
        </row>
        <row r="523">
          <cell r="A523">
            <v>1999</v>
          </cell>
          <cell r="B523" t="str">
            <v>SL</v>
          </cell>
          <cell r="C523" t="str">
            <v>MAC</v>
          </cell>
          <cell r="D523" t="str">
            <v>AUT</v>
          </cell>
          <cell r="E523" t="str">
            <v>IND</v>
          </cell>
          <cell r="F523" t="str">
            <v>FORD</v>
          </cell>
          <cell r="G523" t="str">
            <v>Fábrica da Ford do Brasil - Contrato Geral com Retenção</v>
          </cell>
          <cell r="H523">
            <v>19935172</v>
          </cell>
          <cell r="I523" t="str">
            <v>PNE</v>
          </cell>
          <cell r="J523">
            <v>36353</v>
          </cell>
          <cell r="K523" t="str">
            <v>-</v>
          </cell>
          <cell r="L523" t="str">
            <v>-</v>
          </cell>
          <cell r="M523" t="str">
            <v>Proposta não apresentada</v>
          </cell>
        </row>
        <row r="524">
          <cell r="A524">
            <v>1999</v>
          </cell>
          <cell r="B524" t="str">
            <v>SL</v>
          </cell>
          <cell r="C524" t="str">
            <v>MAC</v>
          </cell>
          <cell r="D524" t="str">
            <v>AUT</v>
          </cell>
          <cell r="E524" t="str">
            <v>IND</v>
          </cell>
          <cell r="F524" t="str">
            <v>FORD</v>
          </cell>
          <cell r="G524" t="str">
            <v>Fábrica da Ford do Brasil - Contrato Geral sem Retenção</v>
          </cell>
          <cell r="H524">
            <v>19979754</v>
          </cell>
          <cell r="I524" t="str">
            <v>PNE</v>
          </cell>
          <cell r="J524">
            <v>36353</v>
          </cell>
          <cell r="K524" t="str">
            <v>-</v>
          </cell>
          <cell r="L524" t="str">
            <v>-</v>
          </cell>
          <cell r="M524" t="str">
            <v>Proposta não apresentada</v>
          </cell>
        </row>
        <row r="525">
          <cell r="A525">
            <v>1999</v>
          </cell>
          <cell r="B525" t="str">
            <v>SE</v>
          </cell>
          <cell r="C525" t="str">
            <v>NP</v>
          </cell>
          <cell r="D525" t="str">
            <v>SID</v>
          </cell>
          <cell r="E525" t="str">
            <v>IND</v>
          </cell>
          <cell r="F525" t="str">
            <v>CMM</v>
          </cell>
          <cell r="G525" t="str">
            <v>Construção da Fábrica da Cia Mineira de Metais em Três Marias</v>
          </cell>
          <cell r="H525">
            <v>4141050</v>
          </cell>
          <cell r="I525" t="str">
            <v>PE</v>
          </cell>
          <cell r="J525">
            <v>36353</v>
          </cell>
          <cell r="K525" t="str">
            <v>-</v>
          </cell>
          <cell r="L525" t="str">
            <v>-</v>
          </cell>
          <cell r="M525" t="str">
            <v>Adiada a contratação para 2000</v>
          </cell>
        </row>
        <row r="526">
          <cell r="A526">
            <v>1999</v>
          </cell>
          <cell r="B526" t="str">
            <v>SE</v>
          </cell>
          <cell r="C526" t="str">
            <v>CV</v>
          </cell>
          <cell r="D526" t="str">
            <v>PUB</v>
          </cell>
          <cell r="E526" t="str">
            <v>FER</v>
          </cell>
          <cell r="F526" t="str">
            <v>PM Montes Claros</v>
          </cell>
          <cell r="G526" t="str">
            <v>Contorno Ferroviário de Montes Claros</v>
          </cell>
          <cell r="H526">
            <v>44791030</v>
          </cell>
          <cell r="I526" t="str">
            <v>PE</v>
          </cell>
          <cell r="J526">
            <v>36382</v>
          </cell>
          <cell r="K526">
            <v>1</v>
          </cell>
          <cell r="L526">
            <v>1</v>
          </cell>
          <cell r="M526" t="str">
            <v>AG - 1º Lugar</v>
          </cell>
        </row>
        <row r="527">
          <cell r="A527">
            <v>1999</v>
          </cell>
          <cell r="B527" t="str">
            <v>SE</v>
          </cell>
          <cell r="C527" t="str">
            <v>CV</v>
          </cell>
          <cell r="D527" t="str">
            <v>PUB</v>
          </cell>
          <cell r="E527" t="str">
            <v>URB</v>
          </cell>
          <cell r="F527" t="str">
            <v>PM Montes Claros</v>
          </cell>
          <cell r="G527" t="str">
            <v>Via Urbana de Montes Claros</v>
          </cell>
          <cell r="H527">
            <v>13709020</v>
          </cell>
          <cell r="I527" t="str">
            <v>PE</v>
          </cell>
          <cell r="J527">
            <v>36382</v>
          </cell>
          <cell r="K527" t="str">
            <v>-</v>
          </cell>
          <cell r="L527" t="str">
            <v>-</v>
          </cell>
          <cell r="M527" t="str">
            <v>2º Lugar</v>
          </cell>
        </row>
        <row r="528">
          <cell r="A528">
            <v>1999</v>
          </cell>
          <cell r="B528" t="str">
            <v>SE</v>
          </cell>
          <cell r="C528" t="str">
            <v>NP</v>
          </cell>
          <cell r="D528" t="str">
            <v>PUB</v>
          </cell>
          <cell r="E528" t="str">
            <v>URB</v>
          </cell>
          <cell r="F528" t="str">
            <v>SUDECAP</v>
          </cell>
          <cell r="G528" t="str">
            <v>Duplicação da Avenida Antonio Carlos</v>
          </cell>
          <cell r="H528">
            <v>14659060</v>
          </cell>
          <cell r="I528" t="str">
            <v>PE</v>
          </cell>
          <cell r="J528">
            <v>36391</v>
          </cell>
          <cell r="K528" t="str">
            <v>-</v>
          </cell>
          <cell r="L528" t="str">
            <v>-</v>
          </cell>
          <cell r="M528" t="str">
            <v>Cancelada</v>
          </cell>
        </row>
        <row r="529">
          <cell r="A529">
            <v>1999</v>
          </cell>
          <cell r="B529" t="str">
            <v>SE</v>
          </cell>
          <cell r="C529" t="str">
            <v>NP</v>
          </cell>
          <cell r="D529" t="str">
            <v>PUB</v>
          </cell>
          <cell r="E529" t="str">
            <v>ROD</v>
          </cell>
          <cell r="F529" t="str">
            <v>DNER</v>
          </cell>
          <cell r="G529" t="str">
            <v>Trevo de Sete Lagoas</v>
          </cell>
          <cell r="H529">
            <v>3418410</v>
          </cell>
          <cell r="I529" t="str">
            <v>PC</v>
          </cell>
          <cell r="J529">
            <v>36402</v>
          </cell>
          <cell r="K529" t="str">
            <v>-</v>
          </cell>
          <cell r="L529" t="str">
            <v>-</v>
          </cell>
          <cell r="M529" t="str">
            <v>Proposta de Cobertura</v>
          </cell>
        </row>
        <row r="530">
          <cell r="A530">
            <v>1999</v>
          </cell>
          <cell r="B530" t="str">
            <v>SE</v>
          </cell>
          <cell r="C530" t="str">
            <v>MS</v>
          </cell>
          <cell r="D530" t="str">
            <v>AUT</v>
          </cell>
          <cell r="E530" t="str">
            <v>IND</v>
          </cell>
          <cell r="F530" t="str">
            <v>Fiat / Stola</v>
          </cell>
          <cell r="G530" t="str">
            <v>Galpão da Nova Funilaria</v>
          </cell>
          <cell r="H530">
            <v>8602230</v>
          </cell>
          <cell r="I530" t="str">
            <v>PE</v>
          </cell>
          <cell r="J530">
            <v>36395</v>
          </cell>
          <cell r="K530" t="str">
            <v>-</v>
          </cell>
          <cell r="L530" t="str">
            <v>-</v>
          </cell>
          <cell r="M530" t="str">
            <v>Adiada a contratação</v>
          </cell>
        </row>
        <row r="531">
          <cell r="A531">
            <v>1999</v>
          </cell>
          <cell r="B531" t="str">
            <v>SE</v>
          </cell>
          <cell r="C531" t="str">
            <v>LC</v>
          </cell>
          <cell r="D531" t="str">
            <v>SPB</v>
          </cell>
          <cell r="E531" t="str">
            <v>SAN</v>
          </cell>
          <cell r="F531" t="str">
            <v>COPASA</v>
          </cell>
          <cell r="G531" t="str">
            <v>Esgoto Sanitário de Pará de Minas</v>
          </cell>
          <cell r="H531">
            <v>7108140</v>
          </cell>
          <cell r="I531" t="str">
            <v>EST</v>
          </cell>
          <cell r="J531">
            <v>36424</v>
          </cell>
          <cell r="K531" t="str">
            <v>-</v>
          </cell>
          <cell r="L531" t="str">
            <v>-</v>
          </cell>
          <cell r="M531" t="str">
            <v>Contrato da Canal. Copasa não concordou com a sub-rogação.</v>
          </cell>
        </row>
        <row r="532">
          <cell r="A532">
            <v>1999</v>
          </cell>
          <cell r="B532" t="str">
            <v>SE</v>
          </cell>
          <cell r="C532" t="str">
            <v>NP</v>
          </cell>
          <cell r="D532" t="str">
            <v>PUB</v>
          </cell>
          <cell r="E532" t="str">
            <v>SAN</v>
          </cell>
          <cell r="F532" t="str">
            <v>SUDECAP</v>
          </cell>
          <cell r="G532" t="str">
            <v>Córrego da Liége</v>
          </cell>
          <cell r="H532">
            <v>1052000</v>
          </cell>
          <cell r="I532" t="str">
            <v>PE</v>
          </cell>
          <cell r="J532">
            <v>36418</v>
          </cell>
          <cell r="K532">
            <v>1</v>
          </cell>
          <cell r="L532">
            <v>1</v>
          </cell>
          <cell r="M532" t="str">
            <v>AG - 1º Lugar</v>
          </cell>
        </row>
        <row r="533">
          <cell r="A533">
            <v>1999</v>
          </cell>
          <cell r="B533" t="str">
            <v>NE</v>
          </cell>
          <cell r="C533" t="str">
            <v>CP</v>
          </cell>
          <cell r="D533" t="str">
            <v>TEL</v>
          </cell>
          <cell r="E533" t="str">
            <v>ENE</v>
          </cell>
          <cell r="F533" t="str">
            <v>TELEMAR</v>
          </cell>
          <cell r="G533" t="str">
            <v>Rota Ótica Interurbana - Juazeiro/Fortaleza</v>
          </cell>
          <cell r="H533">
            <v>5642317</v>
          </cell>
          <cell r="I533" t="str">
            <v>PE</v>
          </cell>
          <cell r="J533">
            <v>36423</v>
          </cell>
          <cell r="K533">
            <v>1</v>
          </cell>
          <cell r="L533">
            <v>1</v>
          </cell>
          <cell r="M533" t="str">
            <v>AG - 1º Lugar</v>
          </cell>
        </row>
        <row r="534">
          <cell r="A534">
            <v>1999</v>
          </cell>
          <cell r="B534" t="str">
            <v>SE</v>
          </cell>
          <cell r="C534" t="str">
            <v>XXX</v>
          </cell>
          <cell r="D534" t="str">
            <v>SPB</v>
          </cell>
          <cell r="E534" t="str">
            <v>ENE</v>
          </cell>
          <cell r="F534" t="str">
            <v>GASMIG</v>
          </cell>
          <cell r="G534" t="str">
            <v>Rede de Gás no CINCO em Contagem</v>
          </cell>
          <cell r="H534">
            <v>1198260</v>
          </cell>
          <cell r="I534" t="str">
            <v>PE</v>
          </cell>
          <cell r="J534">
            <v>36461</v>
          </cell>
          <cell r="K534" t="str">
            <v>-</v>
          </cell>
          <cell r="L534" t="str">
            <v>-</v>
          </cell>
          <cell r="M534" t="str">
            <v>8º Lugar</v>
          </cell>
        </row>
        <row r="535">
          <cell r="A535">
            <v>1999</v>
          </cell>
          <cell r="B535" t="str">
            <v>NE</v>
          </cell>
          <cell r="C535" t="str">
            <v>XXX</v>
          </cell>
          <cell r="E535" t="str">
            <v>NAV</v>
          </cell>
          <cell r="F535" t="str">
            <v>SUAPE</v>
          </cell>
          <cell r="G535" t="str">
            <v>Píer de Granéis Líquidos do Complexo Industrial de Suape</v>
          </cell>
          <cell r="H535">
            <v>6212830</v>
          </cell>
          <cell r="I535" t="str">
            <v>PNE</v>
          </cell>
          <cell r="J535">
            <v>36461</v>
          </cell>
          <cell r="K535" t="str">
            <v>-</v>
          </cell>
          <cell r="L535" t="str">
            <v>-</v>
          </cell>
          <cell r="M535" t="str">
            <v>Proposta não apresentada. Preço máximo inexequível</v>
          </cell>
        </row>
        <row r="536">
          <cell r="A536">
            <v>1999</v>
          </cell>
          <cell r="B536" t="str">
            <v>SL</v>
          </cell>
          <cell r="C536" t="str">
            <v>RP1</v>
          </cell>
          <cell r="D536" t="str">
            <v>SPB</v>
          </cell>
          <cell r="E536" t="str">
            <v>SAN</v>
          </cell>
          <cell r="F536" t="str">
            <v>CASAN</v>
          </cell>
          <cell r="G536" t="str">
            <v>Barragem e Adutora do Rio São Bento</v>
          </cell>
          <cell r="H536">
            <v>24844270</v>
          </cell>
          <cell r="I536" t="str">
            <v>PC</v>
          </cell>
          <cell r="J536">
            <v>36454</v>
          </cell>
          <cell r="K536" t="str">
            <v>-</v>
          </cell>
          <cell r="L536" t="str">
            <v>-</v>
          </cell>
          <cell r="M536" t="str">
            <v>Proposta de Cobertura - Parte AG-BR$</v>
          </cell>
        </row>
        <row r="537">
          <cell r="A537">
            <v>1999</v>
          </cell>
          <cell r="B537" t="str">
            <v>SE</v>
          </cell>
          <cell r="C537" t="str">
            <v>CP</v>
          </cell>
          <cell r="E537" t="str">
            <v>TEL</v>
          </cell>
          <cell r="F537" t="str">
            <v>Pégasus</v>
          </cell>
          <cell r="G537" t="str">
            <v>Projeto Pégasus / Barramar - Rod. Pres. Dutra</v>
          </cell>
          <cell r="H537">
            <v>440405.09</v>
          </cell>
          <cell r="I537" t="str">
            <v>PE</v>
          </cell>
          <cell r="J537">
            <v>36370</v>
          </cell>
          <cell r="K537">
            <v>0</v>
          </cell>
          <cell r="L537">
            <v>0</v>
          </cell>
          <cell r="M537" t="str">
            <v>Em julgamento</v>
          </cell>
        </row>
        <row r="538">
          <cell r="A538">
            <v>1999</v>
          </cell>
          <cell r="B538" t="str">
            <v>SE</v>
          </cell>
          <cell r="C538" t="str">
            <v>XXX</v>
          </cell>
          <cell r="E538" t="str">
            <v>AER</v>
          </cell>
          <cell r="F538" t="str">
            <v>INFRAERO</v>
          </cell>
          <cell r="G538" t="str">
            <v>Aeroporto de Guarulhos</v>
          </cell>
          <cell r="H538">
            <v>9477960</v>
          </cell>
          <cell r="I538" t="str">
            <v>PE</v>
          </cell>
          <cell r="J538">
            <v>36483</v>
          </cell>
          <cell r="K538" t="str">
            <v>-</v>
          </cell>
          <cell r="L538" t="str">
            <v>-</v>
          </cell>
          <cell r="M538" t="str">
            <v>Vencedora CONSTRAN-R$17.876.952,65</v>
          </cell>
        </row>
        <row r="539">
          <cell r="A539">
            <v>1999</v>
          </cell>
          <cell r="B539" t="str">
            <v>SE</v>
          </cell>
          <cell r="C539" t="str">
            <v>LC</v>
          </cell>
          <cell r="E539" t="str">
            <v>NAV</v>
          </cell>
          <cell r="F539" t="str">
            <v>TVV</v>
          </cell>
          <cell r="G539" t="str">
            <v>Ampliação do Cais do Porto de Vila Velha</v>
          </cell>
          <cell r="H539">
            <v>4981280</v>
          </cell>
          <cell r="I539" t="str">
            <v>PE</v>
          </cell>
          <cell r="J539">
            <v>36480</v>
          </cell>
          <cell r="K539">
            <v>0</v>
          </cell>
          <cell r="L539">
            <v>0</v>
          </cell>
          <cell r="M539" t="str">
            <v>Proposta revisada. Em julgamento</v>
          </cell>
        </row>
        <row r="540">
          <cell r="A540">
            <v>1999</v>
          </cell>
          <cell r="B540" t="str">
            <v>SE</v>
          </cell>
          <cell r="C540" t="str">
            <v>CV</v>
          </cell>
          <cell r="E540" t="str">
            <v>ROD</v>
          </cell>
          <cell r="F540" t="str">
            <v>DER-MG</v>
          </cell>
          <cell r="G540" t="str">
            <v>Trecho Divinolândia de Minas / Santa Efigênia de Minas</v>
          </cell>
          <cell r="H540">
            <v>7114840</v>
          </cell>
          <cell r="I540" t="str">
            <v>PC</v>
          </cell>
          <cell r="J540">
            <v>36503</v>
          </cell>
          <cell r="K540">
            <v>0</v>
          </cell>
          <cell r="L540">
            <v>0</v>
          </cell>
          <cell r="M540" t="str">
            <v>Proposta de Cobertura</v>
          </cell>
        </row>
        <row r="541">
          <cell r="A541">
            <v>1999</v>
          </cell>
          <cell r="B541" t="str">
            <v>SE</v>
          </cell>
          <cell r="C541" t="str">
            <v>XXX</v>
          </cell>
          <cell r="E541" t="str">
            <v>FER</v>
          </cell>
          <cell r="F541" t="str">
            <v>CBTU</v>
          </cell>
          <cell r="G541" t="str">
            <v>Descentralização de Trens Metropolitanos de BH</v>
          </cell>
          <cell r="H541">
            <v>5632720</v>
          </cell>
          <cell r="I541" t="str">
            <v>PE</v>
          </cell>
          <cell r="J541">
            <v>36515</v>
          </cell>
          <cell r="K541">
            <v>0</v>
          </cell>
          <cell r="L541">
            <v>0</v>
          </cell>
          <cell r="M541" t="str">
            <v>Perdemos</v>
          </cell>
        </row>
        <row r="542">
          <cell r="A542">
            <v>1999</v>
          </cell>
          <cell r="B542" t="str">
            <v>SE</v>
          </cell>
          <cell r="C542" t="str">
            <v>LC</v>
          </cell>
          <cell r="D542" t="str">
            <v>SPB</v>
          </cell>
          <cell r="E542" t="str">
            <v>SAN</v>
          </cell>
          <cell r="F542" t="str">
            <v>COPASA</v>
          </cell>
          <cell r="G542" t="str">
            <v>Equipamentos para ETE-Arrudas</v>
          </cell>
          <cell r="H542">
            <v>2053272.5</v>
          </cell>
          <cell r="I542" t="str">
            <v>PE</v>
          </cell>
          <cell r="J542">
            <v>36523</v>
          </cell>
          <cell r="K542">
            <v>0</v>
          </cell>
          <cell r="L542">
            <v>0</v>
          </cell>
          <cell r="M542" t="str">
            <v>Perdemos</v>
          </cell>
        </row>
        <row r="543">
          <cell r="A543">
            <v>1999</v>
          </cell>
          <cell r="B543" t="str">
            <v>SE</v>
          </cell>
          <cell r="C543" t="str">
            <v>CP</v>
          </cell>
          <cell r="E543" t="str">
            <v>ENE</v>
          </cell>
          <cell r="F543" t="str">
            <v>TELEMAR RJ</v>
          </cell>
          <cell r="G543" t="str">
            <v>Implantação e Manutenção de Redes no RJ - Lote 3</v>
          </cell>
          <cell r="H543">
            <v>1305500.0000000002</v>
          </cell>
          <cell r="I543" t="str">
            <v>PE</v>
          </cell>
          <cell r="J543">
            <v>36523</v>
          </cell>
          <cell r="K543">
            <v>1</v>
          </cell>
          <cell r="L543">
            <v>1</v>
          </cell>
          <cell r="M543" t="str">
            <v>AG - 1º Lugar - AG-70% e INFRACOM-30%</v>
          </cell>
        </row>
        <row r="544">
          <cell r="A544">
            <v>1999</v>
          </cell>
          <cell r="B544" t="str">
            <v>SE</v>
          </cell>
          <cell r="C544" t="str">
            <v>CP</v>
          </cell>
          <cell r="E544" t="str">
            <v>ENE</v>
          </cell>
          <cell r="F544" t="str">
            <v>TELEMAR RJ</v>
          </cell>
          <cell r="G544" t="str">
            <v>Implantação e Manutenção de Redes no RJ - Lote 8</v>
          </cell>
          <cell r="H544">
            <v>2534000.0000000005</v>
          </cell>
          <cell r="I544" t="str">
            <v>PE</v>
          </cell>
          <cell r="J544">
            <v>36523</v>
          </cell>
          <cell r="K544">
            <v>0</v>
          </cell>
          <cell r="L544">
            <v>0</v>
          </cell>
          <cell r="M544" t="str">
            <v>Perdemos</v>
          </cell>
        </row>
        <row r="545">
          <cell r="A545">
            <v>1999</v>
          </cell>
          <cell r="B545" t="str">
            <v>SE</v>
          </cell>
          <cell r="C545" t="str">
            <v>CP</v>
          </cell>
          <cell r="E545" t="str">
            <v>ENE</v>
          </cell>
          <cell r="F545" t="str">
            <v>TELEMAR RJ</v>
          </cell>
          <cell r="G545" t="str">
            <v>Implantação e Manutenção de Redes no RJ - Lote 9</v>
          </cell>
          <cell r="H545">
            <v>4013100.0000000005</v>
          </cell>
          <cell r="I545" t="str">
            <v>PE</v>
          </cell>
          <cell r="J545">
            <v>36523</v>
          </cell>
          <cell r="K545">
            <v>0</v>
          </cell>
          <cell r="L545">
            <v>0</v>
          </cell>
          <cell r="M545" t="str">
            <v>Perdemos</v>
          </cell>
        </row>
        <row r="546">
          <cell r="A546">
            <v>1999</v>
          </cell>
          <cell r="B546" t="str">
            <v>SE</v>
          </cell>
          <cell r="C546" t="str">
            <v>CP</v>
          </cell>
          <cell r="E546" t="str">
            <v>ENE</v>
          </cell>
          <cell r="F546" t="str">
            <v>TELEMAR RJ</v>
          </cell>
          <cell r="G546" t="str">
            <v>Implantação e Manutenção de Redes no RJ - Lote 10</v>
          </cell>
          <cell r="H546">
            <v>5011300.0000000009</v>
          </cell>
          <cell r="I546" t="str">
            <v>PE</v>
          </cell>
          <cell r="J546">
            <v>36523</v>
          </cell>
          <cell r="K546">
            <v>0</v>
          </cell>
          <cell r="L546">
            <v>0</v>
          </cell>
          <cell r="M546" t="str">
            <v>Perdemos</v>
          </cell>
        </row>
        <row r="547">
          <cell r="A547">
            <v>1999</v>
          </cell>
          <cell r="B547" t="str">
            <v>SE</v>
          </cell>
          <cell r="C547" t="str">
            <v>CP</v>
          </cell>
          <cell r="E547" t="str">
            <v>ENE</v>
          </cell>
          <cell r="F547" t="str">
            <v>TELEMAR RJ</v>
          </cell>
          <cell r="G547" t="str">
            <v>Implantação e Manutenção de Redes no RJ - Lote 11</v>
          </cell>
          <cell r="H547">
            <v>5628700.0000000009</v>
          </cell>
          <cell r="I547" t="str">
            <v>PE</v>
          </cell>
          <cell r="J547">
            <v>36523</v>
          </cell>
          <cell r="K547">
            <v>1</v>
          </cell>
          <cell r="L547">
            <v>1</v>
          </cell>
          <cell r="M547" t="str">
            <v>AG - 1º Lugar - AG-70% e INFRACOM-30%</v>
          </cell>
        </row>
        <row r="548">
          <cell r="A548">
            <v>1999</v>
          </cell>
          <cell r="B548" t="str">
            <v>SE</v>
          </cell>
          <cell r="C548" t="str">
            <v>CP</v>
          </cell>
          <cell r="E548" t="str">
            <v>ENE</v>
          </cell>
          <cell r="F548" t="str">
            <v>TELEMAR RJ</v>
          </cell>
          <cell r="G548" t="str">
            <v>Implantação e Manutenção de Redes no RJ - Lote 12</v>
          </cell>
          <cell r="H548">
            <v>4403000</v>
          </cell>
          <cell r="I548" t="str">
            <v>PE</v>
          </cell>
          <cell r="J548">
            <v>36523</v>
          </cell>
          <cell r="K548">
            <v>1</v>
          </cell>
          <cell r="L548">
            <v>1</v>
          </cell>
          <cell r="M548" t="str">
            <v>AG - 1º Lugar - AG-70% e INFRACOM-30%</v>
          </cell>
        </row>
        <row r="549">
          <cell r="A549">
            <v>1999</v>
          </cell>
          <cell r="B549" t="str">
            <v>SE</v>
          </cell>
          <cell r="C549" t="str">
            <v>CP</v>
          </cell>
          <cell r="E549" t="str">
            <v>ENE</v>
          </cell>
          <cell r="F549" t="str">
            <v>TELEMAR RJ</v>
          </cell>
          <cell r="G549" t="str">
            <v>Implantação e Manutenção de Redes no RJ - Lote 13</v>
          </cell>
          <cell r="H549">
            <v>4920300.0000000009</v>
          </cell>
          <cell r="I549" t="str">
            <v>PE</v>
          </cell>
          <cell r="J549">
            <v>36523</v>
          </cell>
          <cell r="K549">
            <v>0</v>
          </cell>
          <cell r="L549">
            <v>0</v>
          </cell>
          <cell r="M549" t="str">
            <v>Perdemos</v>
          </cell>
        </row>
        <row r="550">
          <cell r="A550">
            <v>1999</v>
          </cell>
          <cell r="B550" t="str">
            <v>SE</v>
          </cell>
          <cell r="C550" t="str">
            <v>CP</v>
          </cell>
          <cell r="E550" t="str">
            <v>ENE</v>
          </cell>
          <cell r="F550" t="str">
            <v>TELEMAR RJ</v>
          </cell>
          <cell r="G550" t="str">
            <v>Implantação e Manutenção de Redes no RJ - Lote 19</v>
          </cell>
          <cell r="H550">
            <v>1786400.0000000002</v>
          </cell>
          <cell r="I550" t="str">
            <v>PE</v>
          </cell>
          <cell r="J550">
            <v>36523</v>
          </cell>
          <cell r="K550">
            <v>0</v>
          </cell>
          <cell r="L550">
            <v>0</v>
          </cell>
          <cell r="M550" t="str">
            <v>Perdemos</v>
          </cell>
        </row>
        <row r="551">
          <cell r="A551">
            <v>1999</v>
          </cell>
          <cell r="B551" t="str">
            <v>SE</v>
          </cell>
          <cell r="C551" t="str">
            <v>CP</v>
          </cell>
          <cell r="E551" t="str">
            <v>ENE</v>
          </cell>
          <cell r="F551" t="str">
            <v>TELEMAR RJ</v>
          </cell>
          <cell r="G551" t="str">
            <v>Implantação e Manutenção de Redes no RJ - Lote 20</v>
          </cell>
          <cell r="H551">
            <v>2284100</v>
          </cell>
          <cell r="I551" t="str">
            <v>PE</v>
          </cell>
          <cell r="J551">
            <v>36523</v>
          </cell>
          <cell r="K551">
            <v>0</v>
          </cell>
          <cell r="L551">
            <v>0</v>
          </cell>
          <cell r="M551" t="str">
            <v>Perdemos</v>
          </cell>
        </row>
        <row r="552">
          <cell r="A552">
            <v>1999</v>
          </cell>
          <cell r="B552" t="str">
            <v>SE</v>
          </cell>
          <cell r="C552" t="str">
            <v>CP</v>
          </cell>
          <cell r="E552" t="str">
            <v>ENE</v>
          </cell>
          <cell r="F552" t="str">
            <v>TELEMAR RJ</v>
          </cell>
          <cell r="G552" t="str">
            <v>Implantação e Manutenção de Redes no RJ - Lote 21</v>
          </cell>
          <cell r="H552">
            <v>1127700</v>
          </cell>
          <cell r="I552" t="str">
            <v>PE</v>
          </cell>
          <cell r="J552">
            <v>36523</v>
          </cell>
          <cell r="K552">
            <v>0</v>
          </cell>
          <cell r="L552">
            <v>0</v>
          </cell>
          <cell r="M552" t="str">
            <v>Perdemos</v>
          </cell>
        </row>
        <row r="553">
          <cell r="A553">
            <v>1999</v>
          </cell>
          <cell r="B553" t="str">
            <v>SE</v>
          </cell>
          <cell r="C553" t="str">
            <v>CP</v>
          </cell>
          <cell r="E553" t="str">
            <v>ENE</v>
          </cell>
          <cell r="F553" t="str">
            <v>TELEMAR RJ</v>
          </cell>
          <cell r="G553" t="str">
            <v>Implantação e Manutenção de Redes no RJ - Lote 22</v>
          </cell>
          <cell r="H553">
            <v>4486300</v>
          </cell>
          <cell r="I553" t="str">
            <v>PE</v>
          </cell>
          <cell r="J553">
            <v>36523</v>
          </cell>
          <cell r="K553">
            <v>1</v>
          </cell>
          <cell r="L553">
            <v>1</v>
          </cell>
          <cell r="M553" t="str">
            <v>AG - 1º Lugar - AG-70% e INFRACOM-30%</v>
          </cell>
        </row>
        <row r="554">
          <cell r="A554">
            <v>1999</v>
          </cell>
          <cell r="B554" t="str">
            <v>SE</v>
          </cell>
          <cell r="C554" t="str">
            <v>CP</v>
          </cell>
          <cell r="E554" t="str">
            <v>ENE</v>
          </cell>
          <cell r="F554" t="str">
            <v>TELEMAR RJ</v>
          </cell>
          <cell r="G554" t="str">
            <v>Implantação e Manutenção de Redes no RJ - Lote 23</v>
          </cell>
          <cell r="H554">
            <v>4494700</v>
          </cell>
          <cell r="I554" t="str">
            <v>PE</v>
          </cell>
          <cell r="J554">
            <v>36523</v>
          </cell>
          <cell r="K554">
            <v>1</v>
          </cell>
          <cell r="L554">
            <v>1</v>
          </cell>
          <cell r="M554" t="str">
            <v>AG - 1º Lugar - AG-70% e INFRACOM-30%</v>
          </cell>
        </row>
        <row r="555">
          <cell r="A555">
            <v>1999</v>
          </cell>
          <cell r="B555" t="str">
            <v>SE</v>
          </cell>
          <cell r="C555" t="str">
            <v>CP</v>
          </cell>
          <cell r="E555" t="str">
            <v>ENE</v>
          </cell>
          <cell r="F555" t="str">
            <v>TELEMAR RJ</v>
          </cell>
          <cell r="G555" t="str">
            <v>Implantação e Manutenção de Redes no RJ - Lote 24</v>
          </cell>
          <cell r="H555">
            <v>2617300.0000000005</v>
          </cell>
          <cell r="I555" t="str">
            <v>PE</v>
          </cell>
          <cell r="J555">
            <v>36523</v>
          </cell>
          <cell r="K555">
            <v>0</v>
          </cell>
          <cell r="L555">
            <v>0</v>
          </cell>
          <cell r="M555" t="str">
            <v>Perdemos</v>
          </cell>
        </row>
        <row r="556">
          <cell r="A556">
            <v>1999</v>
          </cell>
          <cell r="B556" t="str">
            <v>SE</v>
          </cell>
          <cell r="C556" t="str">
            <v>CP</v>
          </cell>
          <cell r="E556" t="str">
            <v>ENE</v>
          </cell>
          <cell r="F556" t="str">
            <v>TELEMAR RJ</v>
          </cell>
          <cell r="G556" t="str">
            <v>Implantação e Manutenção de Redes no RJ - Lote 25</v>
          </cell>
          <cell r="H556">
            <v>2445800</v>
          </cell>
          <cell r="I556" t="str">
            <v>PE</v>
          </cell>
          <cell r="J556">
            <v>36523</v>
          </cell>
          <cell r="K556">
            <v>0</v>
          </cell>
          <cell r="L556">
            <v>0</v>
          </cell>
          <cell r="M556" t="str">
            <v>Perdemos</v>
          </cell>
        </row>
        <row r="557">
          <cell r="A557">
            <v>2000</v>
          </cell>
          <cell r="B557" t="str">
            <v>SL</v>
          </cell>
          <cell r="C557" t="str">
            <v>NI</v>
          </cell>
          <cell r="D557" t="str">
            <v>TRAN</v>
          </cell>
          <cell r="E557" t="str">
            <v>AERO</v>
          </cell>
          <cell r="F557" t="str">
            <v>INFRAERO</v>
          </cell>
          <cell r="G557" t="str">
            <v>Infraestrutura do Aeroporto de Viracopos</v>
          </cell>
          <cell r="H557">
            <v>9053610</v>
          </cell>
          <cell r="I557" t="str">
            <v>PE</v>
          </cell>
          <cell r="J557">
            <v>36529</v>
          </cell>
          <cell r="K557">
            <v>0</v>
          </cell>
          <cell r="L557">
            <v>0</v>
          </cell>
          <cell r="M557" t="str">
            <v>Vencedora Talude Engª</v>
          </cell>
        </row>
        <row r="558">
          <cell r="A558">
            <v>2000</v>
          </cell>
          <cell r="B558" t="str">
            <v>NE</v>
          </cell>
          <cell r="C558" t="str">
            <v>NI</v>
          </cell>
          <cell r="D558" t="str">
            <v>TRAN</v>
          </cell>
          <cell r="E558" t="str">
            <v>AERO</v>
          </cell>
          <cell r="F558" t="str">
            <v>INFRAERO</v>
          </cell>
          <cell r="G558" t="str">
            <v>Ampliação da Pista de Pouso do Aeroporto de Natal</v>
          </cell>
          <cell r="H558">
            <v>4154290</v>
          </cell>
          <cell r="I558" t="str">
            <v>PE</v>
          </cell>
          <cell r="J558">
            <v>36535</v>
          </cell>
          <cell r="K558">
            <v>0</v>
          </cell>
          <cell r="L558">
            <v>0</v>
          </cell>
          <cell r="M558" t="str">
            <v>Vencedora EIT</v>
          </cell>
        </row>
        <row r="559">
          <cell r="A559">
            <v>2000</v>
          </cell>
          <cell r="B559" t="str">
            <v>SE</v>
          </cell>
          <cell r="C559" t="str">
            <v>CV</v>
          </cell>
          <cell r="D559" t="str">
            <v>TRAN</v>
          </cell>
          <cell r="E559" t="str">
            <v>RODO</v>
          </cell>
          <cell r="F559" t="str">
            <v>DER-MG</v>
          </cell>
          <cell r="G559" t="str">
            <v>Contorno Rodoviário de Lavras</v>
          </cell>
          <cell r="H559">
            <v>4524930</v>
          </cell>
          <cell r="I559" t="str">
            <v>PC</v>
          </cell>
          <cell r="J559">
            <v>36542</v>
          </cell>
          <cell r="K559">
            <v>0</v>
          </cell>
          <cell r="L559">
            <v>0</v>
          </cell>
          <cell r="M559" t="str">
            <v>Proposta de Cobertura</v>
          </cell>
        </row>
        <row r="560">
          <cell r="A560">
            <v>2000</v>
          </cell>
          <cell r="B560" t="str">
            <v>SE</v>
          </cell>
          <cell r="C560" t="str">
            <v>NP</v>
          </cell>
          <cell r="D560" t="str">
            <v>INBA</v>
          </cell>
          <cell r="E560" t="str">
            <v>SIDE</v>
          </cell>
          <cell r="F560" t="str">
            <v>CMM</v>
          </cell>
          <cell r="G560" t="str">
            <v>Construção da Fábrica em Três Marias</v>
          </cell>
          <cell r="H560">
            <v>4055030</v>
          </cell>
          <cell r="I560" t="str">
            <v>PE</v>
          </cell>
          <cell r="J560">
            <v>36553</v>
          </cell>
          <cell r="K560">
            <v>0</v>
          </cell>
          <cell r="L560">
            <v>0</v>
          </cell>
          <cell r="M560" t="str">
            <v>Atualização dos preços - Em julgamento</v>
          </cell>
        </row>
        <row r="561">
          <cell r="A561">
            <v>2000</v>
          </cell>
          <cell r="B561" t="str">
            <v>SE</v>
          </cell>
          <cell r="C561" t="str">
            <v>NP</v>
          </cell>
          <cell r="D561" t="str">
            <v>INBA</v>
          </cell>
          <cell r="E561" t="str">
            <v>MINE</v>
          </cell>
          <cell r="F561" t="str">
            <v>Ferteco</v>
          </cell>
          <cell r="G561" t="str">
            <v>Ramal Ferroviário do Córrego do Feijão</v>
          </cell>
          <cell r="H561">
            <v>7863476.8553814311</v>
          </cell>
          <cell r="I561" t="str">
            <v>PE</v>
          </cell>
          <cell r="J561">
            <v>36560</v>
          </cell>
          <cell r="K561">
            <v>1</v>
          </cell>
          <cell r="L561">
            <v>1</v>
          </cell>
          <cell r="M561" t="str">
            <v>AG - 1º Lugar</v>
          </cell>
        </row>
        <row r="562">
          <cell r="A562">
            <v>2000</v>
          </cell>
          <cell r="B562" t="str">
            <v>SL</v>
          </cell>
          <cell r="C562" t="str">
            <v>PM</v>
          </cell>
          <cell r="D562" t="str">
            <v>TRAN</v>
          </cell>
          <cell r="E562" t="str">
            <v>RODO</v>
          </cell>
          <cell r="F562" t="str">
            <v>PM Florianópolis</v>
          </cell>
          <cell r="G562" t="str">
            <v>Complexo Viário Rita Maria</v>
          </cell>
          <cell r="H562">
            <v>1974795</v>
          </cell>
          <cell r="I562" t="str">
            <v>PE</v>
          </cell>
          <cell r="J562">
            <v>36557</v>
          </cell>
          <cell r="K562">
            <v>0</v>
          </cell>
          <cell r="L562">
            <v>0</v>
          </cell>
          <cell r="M562" t="str">
            <v>Vencedora CESBE - AG ficou em 2º Lugar - AG/CNO-50% cada</v>
          </cell>
        </row>
        <row r="563">
          <cell r="A563">
            <v>2000</v>
          </cell>
          <cell r="B563" t="str">
            <v>NE</v>
          </cell>
          <cell r="C563" t="str">
            <v>CQ</v>
          </cell>
          <cell r="D563" t="str">
            <v>SAMA</v>
          </cell>
          <cell r="E563" t="str">
            <v>SABA</v>
          </cell>
          <cell r="F563" t="str">
            <v>EMBASA</v>
          </cell>
          <cell r="G563" t="str">
            <v>Bacia do Alto Pituaçu</v>
          </cell>
          <cell r="H563">
            <v>10345540</v>
          </cell>
          <cell r="I563" t="str">
            <v>PE</v>
          </cell>
          <cell r="J563">
            <v>36560</v>
          </cell>
          <cell r="K563">
            <v>0</v>
          </cell>
          <cell r="L563">
            <v>0</v>
          </cell>
          <cell r="M563" t="str">
            <v>Perdemos</v>
          </cell>
        </row>
        <row r="564">
          <cell r="A564">
            <v>2000</v>
          </cell>
          <cell r="B564" t="str">
            <v>TC</v>
          </cell>
          <cell r="C564" t="str">
            <v>CP</v>
          </cell>
          <cell r="D564" t="str">
            <v>TELE</v>
          </cell>
          <cell r="E564">
            <v>0</v>
          </cell>
          <cell r="F564" t="str">
            <v>TELEMAR - BA</v>
          </cell>
          <cell r="G564" t="str">
            <v>Instalação e Manutenção da Rede de Acesso da BA e SE-Lote 1</v>
          </cell>
          <cell r="H564">
            <v>8961680</v>
          </cell>
          <cell r="I564" t="str">
            <v>PE</v>
          </cell>
          <cell r="J564">
            <v>36598</v>
          </cell>
          <cell r="K564">
            <v>0</v>
          </cell>
          <cell r="L564">
            <v>0</v>
          </cell>
          <cell r="M564" t="str">
            <v>Perdemos</v>
          </cell>
        </row>
        <row r="565">
          <cell r="A565">
            <v>2000</v>
          </cell>
          <cell r="B565" t="str">
            <v>TC</v>
          </cell>
          <cell r="C565" t="str">
            <v>CP</v>
          </cell>
          <cell r="D565" t="str">
            <v>TELE</v>
          </cell>
          <cell r="E565">
            <v>0</v>
          </cell>
          <cell r="F565" t="str">
            <v>TELEMAR - BA</v>
          </cell>
          <cell r="G565" t="str">
            <v>Instalação e Manutenção da Rede de Acesso da BA e SE-Lote 2</v>
          </cell>
          <cell r="H565">
            <v>7917790</v>
          </cell>
          <cell r="I565" t="str">
            <v>PE</v>
          </cell>
          <cell r="J565">
            <v>36598</v>
          </cell>
          <cell r="K565">
            <v>0</v>
          </cell>
          <cell r="L565">
            <v>0</v>
          </cell>
          <cell r="M565" t="str">
            <v>Perdemos</v>
          </cell>
        </row>
        <row r="566">
          <cell r="A566">
            <v>2000</v>
          </cell>
          <cell r="B566" t="str">
            <v>TC</v>
          </cell>
          <cell r="C566" t="str">
            <v>CP</v>
          </cell>
          <cell r="D566" t="str">
            <v>TELE</v>
          </cell>
          <cell r="E566">
            <v>0</v>
          </cell>
          <cell r="F566" t="str">
            <v>TELEMAR - BA</v>
          </cell>
          <cell r="G566" t="str">
            <v>Instalação e Manutenção da Rede de Acesso da BA e SE-Lote 3</v>
          </cell>
          <cell r="H566">
            <v>7947320</v>
          </cell>
          <cell r="I566" t="str">
            <v>PE</v>
          </cell>
          <cell r="J566">
            <v>36598</v>
          </cell>
          <cell r="K566">
            <v>0</v>
          </cell>
          <cell r="L566">
            <v>0</v>
          </cell>
          <cell r="M566" t="str">
            <v>Perdemos</v>
          </cell>
        </row>
        <row r="567">
          <cell r="A567">
            <v>2000</v>
          </cell>
          <cell r="B567" t="str">
            <v>TC</v>
          </cell>
          <cell r="C567" t="str">
            <v>CP</v>
          </cell>
          <cell r="D567" t="str">
            <v>TELE</v>
          </cell>
          <cell r="E567">
            <v>0</v>
          </cell>
          <cell r="F567" t="str">
            <v>TELEMAR - BA</v>
          </cell>
          <cell r="G567" t="str">
            <v>Instalação e Manutenção da Rede de Acesso da BA e SE-Lote 4</v>
          </cell>
          <cell r="H567">
            <v>8552310</v>
          </cell>
          <cell r="I567" t="str">
            <v>PE</v>
          </cell>
          <cell r="J567">
            <v>36598</v>
          </cell>
          <cell r="K567">
            <v>0</v>
          </cell>
          <cell r="L567">
            <v>0</v>
          </cell>
          <cell r="M567" t="str">
            <v>Perdemos</v>
          </cell>
        </row>
        <row r="568">
          <cell r="A568">
            <v>2000</v>
          </cell>
          <cell r="B568" t="str">
            <v>TC</v>
          </cell>
          <cell r="C568" t="str">
            <v>CP</v>
          </cell>
          <cell r="D568" t="str">
            <v>TELE</v>
          </cell>
          <cell r="E568">
            <v>0</v>
          </cell>
          <cell r="F568" t="str">
            <v>TELEMAR - BA</v>
          </cell>
          <cell r="G568" t="str">
            <v>Instalação e Manutenção da Rede de Acesso da BA e SE-Lote 5</v>
          </cell>
          <cell r="H568">
            <v>10201150</v>
          </cell>
          <cell r="I568" t="str">
            <v>PE</v>
          </cell>
          <cell r="J568">
            <v>36598</v>
          </cell>
          <cell r="K568">
            <v>0</v>
          </cell>
          <cell r="L568">
            <v>0</v>
          </cell>
          <cell r="M568" t="str">
            <v>Perdemos</v>
          </cell>
        </row>
        <row r="569">
          <cell r="A569">
            <v>2000</v>
          </cell>
          <cell r="B569" t="str">
            <v>TC</v>
          </cell>
          <cell r="C569" t="str">
            <v>CP</v>
          </cell>
          <cell r="D569" t="str">
            <v>TELE</v>
          </cell>
          <cell r="E569">
            <v>0</v>
          </cell>
          <cell r="F569" t="str">
            <v>TELEMAR - BA</v>
          </cell>
          <cell r="G569" t="str">
            <v>Instalação e Manutenção da Rede de Acesso da BA e SE-Lote 9</v>
          </cell>
          <cell r="H569">
            <v>6882620</v>
          </cell>
          <cell r="I569" t="str">
            <v>PE</v>
          </cell>
          <cell r="J569">
            <v>36598</v>
          </cell>
          <cell r="K569">
            <v>0</v>
          </cell>
          <cell r="L569">
            <v>0</v>
          </cell>
          <cell r="M569" t="str">
            <v>Perdemos</v>
          </cell>
        </row>
        <row r="570">
          <cell r="A570">
            <v>2000</v>
          </cell>
          <cell r="B570" t="str">
            <v>NE</v>
          </cell>
          <cell r="C570" t="str">
            <v>MAA</v>
          </cell>
          <cell r="D570" t="str">
            <v>TRAN</v>
          </cell>
          <cell r="E570" t="str">
            <v>FERR</v>
          </cell>
          <cell r="F570" t="str">
            <v>VALEC</v>
          </cell>
          <cell r="G570" t="str">
            <v>Obras Ferroviárias entre Ribeirão Mosquito e Rio Campo Alegre</v>
          </cell>
          <cell r="H570">
            <v>8930340</v>
          </cell>
          <cell r="I570" t="str">
            <v>PE</v>
          </cell>
          <cell r="J570">
            <v>36598</v>
          </cell>
          <cell r="K570">
            <v>0</v>
          </cell>
          <cell r="L570">
            <v>0</v>
          </cell>
          <cell r="M570" t="str">
            <v>Em julgamento - Consórcio AG/CNO/CCCC</v>
          </cell>
        </row>
        <row r="571">
          <cell r="A571">
            <v>2000</v>
          </cell>
          <cell r="B571" t="str">
            <v>NE</v>
          </cell>
          <cell r="C571" t="str">
            <v>MRS</v>
          </cell>
          <cell r="D571" t="str">
            <v>INBA</v>
          </cell>
          <cell r="E571" t="str">
            <v>MINE</v>
          </cell>
          <cell r="F571" t="str">
            <v>CVRD</v>
          </cell>
          <cell r="G571" t="str">
            <v>Terraplenagem e Drenagem dos Pátios A, B, C, D e F</v>
          </cell>
          <cell r="H571">
            <v>7004110</v>
          </cell>
          <cell r="I571" t="str">
            <v>PE</v>
          </cell>
          <cell r="J571">
            <v>36615</v>
          </cell>
          <cell r="K571">
            <v>0</v>
          </cell>
          <cell r="L571">
            <v>0</v>
          </cell>
          <cell r="M571" t="str">
            <v>Em julgamento</v>
          </cell>
        </row>
        <row r="572">
          <cell r="A572">
            <v>2000</v>
          </cell>
          <cell r="B572" t="str">
            <v>NE</v>
          </cell>
          <cell r="C572" t="str">
            <v>CQ</v>
          </cell>
          <cell r="D572" t="str">
            <v>TRAN</v>
          </cell>
          <cell r="E572" t="str">
            <v>RODO</v>
          </cell>
          <cell r="F572" t="str">
            <v>DERBA</v>
          </cell>
          <cell r="G572" t="str">
            <v>Rodovia BA-891 - Lote 1</v>
          </cell>
          <cell r="H572">
            <v>6603310</v>
          </cell>
          <cell r="I572" t="str">
            <v>PE</v>
          </cell>
          <cell r="J572">
            <v>36587</v>
          </cell>
          <cell r="K572">
            <v>0</v>
          </cell>
          <cell r="L572">
            <v>0</v>
          </cell>
          <cell r="M572" t="str">
            <v>Proposta em acordo com CNO/OAS/QG</v>
          </cell>
        </row>
        <row r="573">
          <cell r="A573">
            <v>2000</v>
          </cell>
          <cell r="B573" t="str">
            <v>NE</v>
          </cell>
          <cell r="C573" t="str">
            <v>CQ</v>
          </cell>
          <cell r="D573" t="str">
            <v>TRAN</v>
          </cell>
          <cell r="E573" t="str">
            <v>RODO</v>
          </cell>
          <cell r="F573" t="str">
            <v>DERBA</v>
          </cell>
          <cell r="G573" t="str">
            <v>Rodovia BA-891 - Lote 2</v>
          </cell>
          <cell r="H573">
            <v>7247880</v>
          </cell>
          <cell r="I573" t="str">
            <v>PE</v>
          </cell>
          <cell r="J573">
            <v>36587</v>
          </cell>
          <cell r="K573">
            <v>0</v>
          </cell>
          <cell r="L573">
            <v>0</v>
          </cell>
          <cell r="M573" t="str">
            <v>Proposta em acordo com CNO/OAS/QG</v>
          </cell>
        </row>
        <row r="574">
          <cell r="A574">
            <v>2000</v>
          </cell>
          <cell r="B574" t="str">
            <v>NE</v>
          </cell>
          <cell r="C574" t="str">
            <v>CQ</v>
          </cell>
          <cell r="D574" t="str">
            <v>TRAN</v>
          </cell>
          <cell r="E574" t="str">
            <v>RODO</v>
          </cell>
          <cell r="F574" t="str">
            <v>DERBA</v>
          </cell>
          <cell r="G574" t="str">
            <v>Rodovia BA-549 - Lote 1</v>
          </cell>
          <cell r="H574">
            <v>5934530</v>
          </cell>
          <cell r="I574" t="str">
            <v>PE</v>
          </cell>
          <cell r="J574">
            <v>36587</v>
          </cell>
          <cell r="K574">
            <v>0</v>
          </cell>
          <cell r="L574">
            <v>0</v>
          </cell>
          <cell r="M574" t="str">
            <v>Proposta em acordo com CNO/OAS/QG</v>
          </cell>
        </row>
        <row r="575">
          <cell r="A575">
            <v>2000</v>
          </cell>
          <cell r="B575" t="str">
            <v>NE</v>
          </cell>
          <cell r="C575" t="str">
            <v>CQ</v>
          </cell>
          <cell r="D575" t="str">
            <v>TRAN</v>
          </cell>
          <cell r="E575" t="str">
            <v>RODO</v>
          </cell>
          <cell r="F575" t="str">
            <v>DERBA</v>
          </cell>
          <cell r="G575" t="str">
            <v>Rodovia BA-549 - Lote 2</v>
          </cell>
          <cell r="H575">
            <v>3900000</v>
          </cell>
          <cell r="I575" t="str">
            <v>PE</v>
          </cell>
          <cell r="J575">
            <v>36587</v>
          </cell>
          <cell r="K575">
            <v>1</v>
          </cell>
          <cell r="L575">
            <v>1</v>
          </cell>
          <cell r="M575" t="str">
            <v>Proposta em acordo com CNO/OAS/QG-Parte AG no processo</v>
          </cell>
        </row>
        <row r="576">
          <cell r="A576">
            <v>2000</v>
          </cell>
          <cell r="B576" t="str">
            <v>SE</v>
          </cell>
          <cell r="C576" t="str">
            <v>NP</v>
          </cell>
          <cell r="D576" t="str">
            <v>IMOB</v>
          </cell>
          <cell r="E576">
            <v>0</v>
          </cell>
          <cell r="F576" t="str">
            <v>BEPREM</v>
          </cell>
          <cell r="G576" t="str">
            <v>Lagoa Acqua Park</v>
          </cell>
          <cell r="H576">
            <v>1114290</v>
          </cell>
          <cell r="I576" t="str">
            <v>PE</v>
          </cell>
          <cell r="J576">
            <v>36599</v>
          </cell>
          <cell r="K576">
            <v>1</v>
          </cell>
          <cell r="L576">
            <v>1</v>
          </cell>
          <cell r="M576" t="str">
            <v>AG - 1º Lugar</v>
          </cell>
        </row>
        <row r="577">
          <cell r="A577">
            <v>2000</v>
          </cell>
          <cell r="B577" t="str">
            <v>SL</v>
          </cell>
          <cell r="C577" t="str">
            <v>ER</v>
          </cell>
          <cell r="D577" t="str">
            <v>TELE</v>
          </cell>
          <cell r="E577">
            <v>0</v>
          </cell>
          <cell r="F577" t="str">
            <v>Petrobrás</v>
          </cell>
          <cell r="G577" t="str">
            <v>Cabos de Fibra Óptica entre Paulínea e Araucária-Lote III</v>
          </cell>
          <cell r="H577">
            <v>10929025</v>
          </cell>
          <cell r="I577" t="str">
            <v>PE</v>
          </cell>
          <cell r="J577">
            <v>36598</v>
          </cell>
          <cell r="K577">
            <v>0</v>
          </cell>
          <cell r="L577">
            <v>0</v>
          </cell>
          <cell r="M577" t="str">
            <v>Perdemos</v>
          </cell>
        </row>
        <row r="578">
          <cell r="A578">
            <v>2000</v>
          </cell>
          <cell r="B578" t="str">
            <v>SL</v>
          </cell>
          <cell r="C578" t="str">
            <v>ER</v>
          </cell>
          <cell r="D578" t="str">
            <v>TELE</v>
          </cell>
          <cell r="E578">
            <v>0</v>
          </cell>
          <cell r="F578" t="str">
            <v>Petrobrás</v>
          </cell>
          <cell r="G578" t="str">
            <v>Cabos de Fibra Óptica entre Biguaçu e Joinvile-Lotes IV e IVA</v>
          </cell>
          <cell r="H578">
            <v>10648084</v>
          </cell>
          <cell r="I578" t="str">
            <v>PE</v>
          </cell>
          <cell r="J578">
            <v>36598</v>
          </cell>
          <cell r="K578">
            <v>0</v>
          </cell>
          <cell r="L578">
            <v>0</v>
          </cell>
          <cell r="M578" t="str">
            <v>Perdemos</v>
          </cell>
        </row>
        <row r="579">
          <cell r="A579">
            <v>2000</v>
          </cell>
          <cell r="B579" t="str">
            <v>SL</v>
          </cell>
          <cell r="C579" t="str">
            <v>ER</v>
          </cell>
          <cell r="D579" t="str">
            <v>TELE</v>
          </cell>
          <cell r="E579">
            <v>0</v>
          </cell>
          <cell r="F579" t="str">
            <v>Petrobrás</v>
          </cell>
          <cell r="G579" t="str">
            <v>Cabos de Fibra Óptica entre Biguaçu e Canoas-Lote V</v>
          </cell>
          <cell r="H579">
            <v>11704301</v>
          </cell>
          <cell r="I579" t="str">
            <v>PE</v>
          </cell>
          <cell r="J579">
            <v>36598</v>
          </cell>
          <cell r="K579">
            <v>0</v>
          </cell>
          <cell r="L579">
            <v>0</v>
          </cell>
          <cell r="M579" t="str">
            <v>Perdemos</v>
          </cell>
        </row>
        <row r="580">
          <cell r="A580">
            <v>2000</v>
          </cell>
          <cell r="B580" t="str">
            <v>SL</v>
          </cell>
          <cell r="C580" t="str">
            <v>ER</v>
          </cell>
          <cell r="D580" t="str">
            <v>IND</v>
          </cell>
          <cell r="E580" t="str">
            <v>OUTR</v>
          </cell>
          <cell r="F580" t="str">
            <v>Placas do PR</v>
          </cell>
          <cell r="G580" t="str">
            <v>Infraestrutura Industrial e Obras Complementares</v>
          </cell>
          <cell r="H580">
            <v>4056000</v>
          </cell>
          <cell r="I580" t="str">
            <v>PC</v>
          </cell>
          <cell r="J580">
            <v>36609</v>
          </cell>
          <cell r="K580">
            <v>0</v>
          </cell>
          <cell r="L580">
            <v>0</v>
          </cell>
          <cell r="M580" t="str">
            <v>Proposta de Cobertura para a CESBE</v>
          </cell>
        </row>
        <row r="581">
          <cell r="A581">
            <v>2000</v>
          </cell>
          <cell r="B581" t="str">
            <v>SE</v>
          </cell>
          <cell r="C581" t="str">
            <v>CV</v>
          </cell>
          <cell r="D581" t="str">
            <v>TRAN</v>
          </cell>
          <cell r="E581" t="str">
            <v>RODO</v>
          </cell>
          <cell r="F581" t="str">
            <v>DNER</v>
          </cell>
          <cell r="G581" t="str">
            <v>Variante da Região do Viaduto Vila Rica</v>
          </cell>
          <cell r="H581">
            <v>8701970</v>
          </cell>
          <cell r="I581" t="str">
            <v>PC</v>
          </cell>
          <cell r="J581">
            <v>36657</v>
          </cell>
          <cell r="K581">
            <v>0</v>
          </cell>
          <cell r="L581">
            <v>0</v>
          </cell>
          <cell r="M581" t="str">
            <v>Proposta de Cobertura para a CCCC</v>
          </cell>
        </row>
        <row r="582">
          <cell r="A582">
            <v>2000</v>
          </cell>
          <cell r="B582" t="str">
            <v>SL</v>
          </cell>
          <cell r="C582" t="str">
            <v>XXX</v>
          </cell>
          <cell r="D582" t="str">
            <v>TRAN</v>
          </cell>
          <cell r="E582" t="str">
            <v>RODO</v>
          </cell>
          <cell r="F582" t="str">
            <v>RODONORTE</v>
          </cell>
          <cell r="G582" t="str">
            <v>BR-376- Trecho Mauá da Serra/Serra do Cadeado</v>
          </cell>
          <cell r="H582">
            <v>1690140</v>
          </cell>
          <cell r="I582" t="str">
            <v>PNE</v>
          </cell>
          <cell r="J582">
            <v>36649</v>
          </cell>
          <cell r="K582">
            <v>0</v>
          </cell>
          <cell r="L582">
            <v>0</v>
          </cell>
          <cell r="M582" t="str">
            <v>Proposta não entregue, devido as solicitações do cliente</v>
          </cell>
        </row>
        <row r="583">
          <cell r="A583">
            <v>2000</v>
          </cell>
          <cell r="B583" t="str">
            <v>TC</v>
          </cell>
          <cell r="C583" t="str">
            <v>CP</v>
          </cell>
          <cell r="D583" t="str">
            <v>TELE</v>
          </cell>
          <cell r="F583" t="str">
            <v>TELEMAR</v>
          </cell>
          <cell r="G583" t="str">
            <v>Rota Óptica Estreito / Balsas - MA</v>
          </cell>
          <cell r="H583">
            <v>1851890</v>
          </cell>
          <cell r="I583" t="str">
            <v>PE</v>
          </cell>
          <cell r="J583">
            <v>36648</v>
          </cell>
          <cell r="K583">
            <v>0</v>
          </cell>
          <cell r="L583">
            <v>0</v>
          </cell>
          <cell r="M583" t="str">
            <v>Licitação Cancelada - A Telemar vai utiluizar satélite</v>
          </cell>
        </row>
        <row r="584">
          <cell r="A584">
            <v>2000</v>
          </cell>
          <cell r="B584" t="str">
            <v>NE</v>
          </cell>
          <cell r="C584" t="str">
            <v>MAA</v>
          </cell>
          <cell r="D584" t="str">
            <v>TRAN</v>
          </cell>
          <cell r="E584" t="str">
            <v>FERR</v>
          </cell>
          <cell r="F584" t="str">
            <v>VALEC</v>
          </cell>
          <cell r="G584" t="str">
            <v>Infraestrutura Ferroviária entre Senador Canedo a Porangatú</v>
          </cell>
          <cell r="H584">
            <v>4846340</v>
          </cell>
          <cell r="I584" t="str">
            <v>PE</v>
          </cell>
          <cell r="J584">
            <v>36696</v>
          </cell>
          <cell r="K584">
            <v>0</v>
          </cell>
          <cell r="L584">
            <v>0</v>
          </cell>
          <cell r="M584" t="str">
            <v>Proposta entregue em nome da CNO. Consórcio AG/CCCC/CNO</v>
          </cell>
        </row>
        <row r="585">
          <cell r="A585">
            <v>2000</v>
          </cell>
          <cell r="B585" t="str">
            <v>SE</v>
          </cell>
          <cell r="C585" t="str">
            <v>AS</v>
          </cell>
          <cell r="D585" t="str">
            <v>TRAN</v>
          </cell>
          <cell r="E585" t="str">
            <v>RODO</v>
          </cell>
          <cell r="F585" t="str">
            <v>DER-ES</v>
          </cell>
          <cell r="G585" t="str">
            <v>Variante Ferroviária Flexal-Viana</v>
          </cell>
          <cell r="H585">
            <v>16967850</v>
          </cell>
          <cell r="I585" t="str">
            <v>PC</v>
          </cell>
          <cell r="J585">
            <v>36718</v>
          </cell>
          <cell r="K585">
            <v>0</v>
          </cell>
          <cell r="L585">
            <v>0</v>
          </cell>
          <cell r="M585" t="str">
            <v>Proposta de Cobertura</v>
          </cell>
        </row>
        <row r="586">
          <cell r="A586">
            <v>2000</v>
          </cell>
          <cell r="B586" t="str">
            <v>NE</v>
          </cell>
          <cell r="C586" t="str">
            <v>LV</v>
          </cell>
          <cell r="D586" t="str">
            <v>TRAN</v>
          </cell>
          <cell r="E586" t="str">
            <v>AERO</v>
          </cell>
          <cell r="F586" t="str">
            <v>INFRAERO/GEP</v>
          </cell>
          <cell r="G586" t="str">
            <v>Pré-qualificação do Aeroporto de Recife</v>
          </cell>
          <cell r="H586">
            <v>0</v>
          </cell>
          <cell r="I586" t="str">
            <v>PE</v>
          </cell>
          <cell r="J586">
            <v>36710</v>
          </cell>
          <cell r="K586">
            <v>0</v>
          </cell>
          <cell r="L586">
            <v>0</v>
          </cell>
          <cell r="M586" t="str">
            <v>Proposta de Pré-qualificação</v>
          </cell>
        </row>
        <row r="587">
          <cell r="A587">
            <v>2000</v>
          </cell>
          <cell r="B587" t="str">
            <v>NE</v>
          </cell>
          <cell r="C587" t="str">
            <v>SL</v>
          </cell>
          <cell r="D587" t="str">
            <v>TRAN</v>
          </cell>
          <cell r="E587" t="str">
            <v>METR</v>
          </cell>
          <cell r="F587" t="str">
            <v>CBTU</v>
          </cell>
          <cell r="G587" t="str">
            <v>Infraestrutura do Metrô de Recife</v>
          </cell>
          <cell r="H587">
            <v>2032000</v>
          </cell>
          <cell r="I587" t="str">
            <v>PE</v>
          </cell>
          <cell r="J587">
            <v>36711</v>
          </cell>
          <cell r="K587">
            <v>1</v>
          </cell>
          <cell r="L587">
            <v>1</v>
          </cell>
          <cell r="M587" t="str">
            <v>Proposta de Acordo - AG Vencedora com mais 11 empresas</v>
          </cell>
        </row>
        <row r="588">
          <cell r="A588">
            <v>2000</v>
          </cell>
          <cell r="B588" t="str">
            <v>SL</v>
          </cell>
          <cell r="C588" t="str">
            <v>PM</v>
          </cell>
          <cell r="D588" t="str">
            <v>INDU</v>
          </cell>
          <cell r="E588" t="str">
            <v>OUTR</v>
          </cell>
          <cell r="F588" t="str">
            <v>CISA</v>
          </cell>
          <cell r="G588" t="str">
            <v>Edificações Administrativas e Fundações para Equipamentos</v>
          </cell>
          <cell r="H588">
            <v>5139490</v>
          </cell>
          <cell r="I588" t="str">
            <v>PE</v>
          </cell>
          <cell r="J588">
            <v>36713</v>
          </cell>
          <cell r="K588">
            <v>0</v>
          </cell>
          <cell r="L588">
            <v>0</v>
          </cell>
          <cell r="M588" t="str">
            <v>Proposta para UN SP</v>
          </cell>
        </row>
        <row r="589">
          <cell r="A589">
            <v>2000</v>
          </cell>
          <cell r="B589" t="str">
            <v>TC</v>
          </cell>
          <cell r="C589" t="str">
            <v>CP</v>
          </cell>
          <cell r="D589" t="str">
            <v>TELE</v>
          </cell>
          <cell r="F589" t="str">
            <v>BARRAMAR</v>
          </cell>
          <cell r="G589" t="str">
            <v>Rede de Dutos entre o Rio de Janeiro e Taubaté</v>
          </cell>
          <cell r="H589">
            <v>5875551.7596062673</v>
          </cell>
          <cell r="I589" t="str">
            <v>PE</v>
          </cell>
          <cell r="J589">
            <v>36731</v>
          </cell>
          <cell r="M589" t="str">
            <v>Em julgamento</v>
          </cell>
        </row>
        <row r="590">
          <cell r="A590">
            <v>2000</v>
          </cell>
          <cell r="B590" t="str">
            <v>NE</v>
          </cell>
          <cell r="C590" t="str">
            <v>CQ</v>
          </cell>
          <cell r="D590" t="str">
            <v>SAMA</v>
          </cell>
          <cell r="E590" t="str">
            <v>IRR</v>
          </cell>
          <cell r="F590" t="str">
            <v>CODEVASF</v>
          </cell>
          <cell r="G590" t="str">
            <v>Obras Civis da Barragem de Poço Magro</v>
          </cell>
          <cell r="H590">
            <v>3563550</v>
          </cell>
          <cell r="I590" t="str">
            <v>PC</v>
          </cell>
          <cell r="J590">
            <v>36761</v>
          </cell>
          <cell r="K590">
            <v>0</v>
          </cell>
          <cell r="L590">
            <v>0</v>
          </cell>
          <cell r="M590" t="str">
            <v>Proposta de Cobertura</v>
          </cell>
        </row>
        <row r="591">
          <cell r="A591">
            <v>2000</v>
          </cell>
          <cell r="B591" t="str">
            <v>NE</v>
          </cell>
          <cell r="C591" t="str">
            <v>MRS</v>
          </cell>
          <cell r="D591" t="str">
            <v>TRAN</v>
          </cell>
          <cell r="E591" t="str">
            <v>RODO</v>
          </cell>
          <cell r="F591" t="str">
            <v>DER-MA</v>
          </cell>
          <cell r="G591" t="str">
            <v>MA-206 - Entroncamento BR-316/Vila Piritina - Caratupera</v>
          </cell>
          <cell r="H591">
            <v>5925820</v>
          </cell>
          <cell r="I591" t="str">
            <v>PE</v>
          </cell>
          <cell r="J591">
            <v>36755</v>
          </cell>
          <cell r="M591" t="str">
            <v>Em julgamento</v>
          </cell>
        </row>
        <row r="592">
          <cell r="A592">
            <v>2000</v>
          </cell>
          <cell r="B592" t="str">
            <v>SE</v>
          </cell>
          <cell r="C592" t="str">
            <v>NP</v>
          </cell>
          <cell r="D592" t="str">
            <v>TRAN</v>
          </cell>
          <cell r="E592" t="str">
            <v>FERR</v>
          </cell>
          <cell r="F592" t="str">
            <v>PM Juizde Fora</v>
          </cell>
          <cell r="G592" t="str">
            <v>Infra e Superestrutura Ferroviária - Lote 1</v>
          </cell>
          <cell r="H592">
            <v>17782500</v>
          </cell>
          <cell r="I592" t="str">
            <v>PE</v>
          </cell>
          <cell r="J592">
            <v>36753</v>
          </cell>
          <cell r="K592">
            <v>0</v>
          </cell>
          <cell r="L592">
            <v>0</v>
          </cell>
          <cell r="M592" t="str">
            <v>Em julgamento</v>
          </cell>
        </row>
        <row r="593">
          <cell r="A593">
            <v>2000</v>
          </cell>
          <cell r="B593" t="str">
            <v>SE</v>
          </cell>
          <cell r="C593" t="str">
            <v>NP</v>
          </cell>
          <cell r="D593" t="str">
            <v>TRAN</v>
          </cell>
          <cell r="E593" t="str">
            <v>FERR</v>
          </cell>
          <cell r="F593" t="str">
            <v>PM Juizde Fora</v>
          </cell>
          <cell r="G593" t="str">
            <v>Infra e Superestrutura Ferroviária - Lote 2</v>
          </cell>
          <cell r="H593">
            <v>28381000</v>
          </cell>
          <cell r="I593" t="str">
            <v>PE</v>
          </cell>
          <cell r="J593">
            <v>36753</v>
          </cell>
          <cell r="K593">
            <v>1</v>
          </cell>
          <cell r="M593" t="str">
            <v>Em julgamento</v>
          </cell>
        </row>
        <row r="594">
          <cell r="A594">
            <v>2000</v>
          </cell>
          <cell r="B594" t="str">
            <v>SE</v>
          </cell>
          <cell r="C594" t="str">
            <v>NP</v>
          </cell>
          <cell r="D594" t="str">
            <v>TRAN</v>
          </cell>
          <cell r="E594" t="str">
            <v>FERR</v>
          </cell>
          <cell r="F594" t="str">
            <v>PM Juizde Fora</v>
          </cell>
          <cell r="G594" t="str">
            <v>Infra e Superestrutura Ferroviária - Lote 3</v>
          </cell>
          <cell r="H594">
            <v>22066870</v>
          </cell>
          <cell r="I594" t="str">
            <v>PE</v>
          </cell>
          <cell r="J594">
            <v>36753</v>
          </cell>
          <cell r="K594">
            <v>0</v>
          </cell>
          <cell r="L594">
            <v>0</v>
          </cell>
          <cell r="M594" t="str">
            <v>Em julgamento</v>
          </cell>
        </row>
        <row r="595">
          <cell r="A595">
            <v>2000</v>
          </cell>
          <cell r="B595" t="str">
            <v>SE</v>
          </cell>
          <cell r="C595" t="str">
            <v>NP</v>
          </cell>
          <cell r="D595" t="str">
            <v>INDU</v>
          </cell>
          <cell r="E595" t="str">
            <v>OUTR</v>
          </cell>
          <cell r="F595" t="str">
            <v>COPEBRÁS</v>
          </cell>
          <cell r="G595" t="str">
            <v>Edificações e Infraestrutura da Unidade de Fertilizantes de Catalão</v>
          </cell>
          <cell r="H595">
            <v>14182980</v>
          </cell>
          <cell r="I595" t="str">
            <v>PE</v>
          </cell>
          <cell r="J595">
            <v>36761</v>
          </cell>
          <cell r="M595" t="str">
            <v>Em julgamento - Proposta em conjunto com a UNSP</v>
          </cell>
        </row>
        <row r="596">
          <cell r="A596">
            <v>2000</v>
          </cell>
          <cell r="B596" t="str">
            <v>SL</v>
          </cell>
          <cell r="C596" t="str">
            <v>IV</v>
          </cell>
          <cell r="D596" t="str">
            <v>TRAN</v>
          </cell>
          <cell r="E596" t="str">
            <v>RODO</v>
          </cell>
          <cell r="F596" t="str">
            <v>DNER</v>
          </cell>
          <cell r="G596" t="str">
            <v>Contorno de Santa Rosa</v>
          </cell>
          <cell r="H596">
            <v>3812839.1574279387</v>
          </cell>
          <cell r="I596" t="str">
            <v>PE</v>
          </cell>
          <cell r="J596">
            <v>36753</v>
          </cell>
          <cell r="M596" t="str">
            <v>Proposta de Acordo - AG Vencedora</v>
          </cell>
        </row>
        <row r="597">
          <cell r="A597">
            <v>2000</v>
          </cell>
          <cell r="B597" t="str">
            <v>SL</v>
          </cell>
          <cell r="C597" t="str">
            <v>IV</v>
          </cell>
          <cell r="D597" t="str">
            <v>TRAN</v>
          </cell>
          <cell r="E597" t="str">
            <v>RODO</v>
          </cell>
          <cell r="F597" t="str">
            <v>DAER</v>
          </cell>
          <cell r="G597" t="str">
            <v>Pré-qualificação do Projeto CREMA - RS</v>
          </cell>
          <cell r="H597">
            <v>0</v>
          </cell>
          <cell r="I597" t="str">
            <v>PE</v>
          </cell>
          <cell r="J597">
            <v>36753</v>
          </cell>
          <cell r="K597">
            <v>0</v>
          </cell>
          <cell r="L597">
            <v>0</v>
          </cell>
          <cell r="M597" t="str">
            <v>Proposta de Pré-qualificação</v>
          </cell>
        </row>
        <row r="598">
          <cell r="A598">
            <v>2000</v>
          </cell>
          <cell r="B598" t="str">
            <v>NE</v>
          </cell>
          <cell r="C598" t="str">
            <v>LV</v>
          </cell>
          <cell r="D598" t="str">
            <v>TRAN</v>
          </cell>
          <cell r="E598" t="str">
            <v>FERR</v>
          </cell>
          <cell r="F598" t="str">
            <v>CFN</v>
          </cell>
          <cell r="G598" t="str">
            <v>Recuperação da Malha Ferroviária de Recife</v>
          </cell>
          <cell r="H598">
            <v>2587850</v>
          </cell>
          <cell r="I598" t="str">
            <v>PC</v>
          </cell>
          <cell r="J598">
            <v>36784</v>
          </cell>
          <cell r="K598">
            <v>0</v>
          </cell>
          <cell r="L598">
            <v>0</v>
          </cell>
          <cell r="M598" t="str">
            <v>Proposta concluída. Cobertura como moeda de troca com a CCCC.</v>
          </cell>
        </row>
        <row r="599">
          <cell r="A599">
            <v>2000</v>
          </cell>
          <cell r="B599" t="str">
            <v>NE</v>
          </cell>
          <cell r="C599" t="str">
            <v>XXX</v>
          </cell>
          <cell r="D599" t="str">
            <v>TRAN</v>
          </cell>
          <cell r="E599" t="str">
            <v>RODO</v>
          </cell>
          <cell r="F599" t="str">
            <v>DNER</v>
          </cell>
          <cell r="G599" t="str">
            <v>Projeto CREMA GO-01</v>
          </cell>
          <cell r="H599">
            <v>4929518.75</v>
          </cell>
          <cell r="I599" t="str">
            <v>PE</v>
          </cell>
          <cell r="J599">
            <v>36781</v>
          </cell>
          <cell r="K599">
            <v>0</v>
          </cell>
          <cell r="L599">
            <v>0</v>
          </cell>
          <cell r="M599" t="str">
            <v>Em julgamento. Acordo com 8 empresas.</v>
          </cell>
        </row>
        <row r="600">
          <cell r="A600">
            <v>2000</v>
          </cell>
          <cell r="B600" t="str">
            <v>SE</v>
          </cell>
          <cell r="C600" t="str">
            <v>CV</v>
          </cell>
          <cell r="D600" t="str">
            <v>TRAN</v>
          </cell>
          <cell r="E600" t="str">
            <v>RODO</v>
          </cell>
          <cell r="F600" t="str">
            <v>DNER</v>
          </cell>
          <cell r="G600" t="str">
            <v>Projeto CREMA - BR-040 - MG</v>
          </cell>
          <cell r="H600">
            <v>9092731.25</v>
          </cell>
          <cell r="I600" t="str">
            <v>PE</v>
          </cell>
          <cell r="J600">
            <v>36781</v>
          </cell>
          <cell r="K600">
            <v>0</v>
          </cell>
          <cell r="L600">
            <v>0</v>
          </cell>
          <cell r="M600" t="str">
            <v>Em julgamento. Acordo com 8 empresas.</v>
          </cell>
        </row>
        <row r="601">
          <cell r="A601">
            <v>2000</v>
          </cell>
          <cell r="B601" t="str">
            <v>SE</v>
          </cell>
          <cell r="C601" t="str">
            <v>CV</v>
          </cell>
          <cell r="D601" t="str">
            <v>TRAN</v>
          </cell>
          <cell r="E601" t="str">
            <v>RODO</v>
          </cell>
          <cell r="F601" t="str">
            <v>DER-MG</v>
          </cell>
          <cell r="G601" t="str">
            <v>BR-356 - Ervália / Muriaé</v>
          </cell>
          <cell r="H601">
            <v>5111850</v>
          </cell>
          <cell r="I601" t="str">
            <v>PC</v>
          </cell>
          <cell r="J601">
            <v>36790</v>
          </cell>
          <cell r="K601">
            <v>0</v>
          </cell>
          <cell r="L601">
            <v>0</v>
          </cell>
          <cell r="M601" t="str">
            <v xml:space="preserve">Proposta de cobertura para </v>
          </cell>
        </row>
        <row r="602">
          <cell r="A602">
            <v>2000</v>
          </cell>
          <cell r="B602" t="str">
            <v>SL</v>
          </cell>
          <cell r="C602" t="str">
            <v>IV</v>
          </cell>
          <cell r="D602" t="str">
            <v>TRAN</v>
          </cell>
          <cell r="E602" t="str">
            <v>RODO</v>
          </cell>
          <cell r="F602" t="str">
            <v>DAER</v>
          </cell>
          <cell r="G602" t="str">
            <v>RS-377 - Santa Tecla / Jóia</v>
          </cell>
          <cell r="H602">
            <v>6635212</v>
          </cell>
          <cell r="I602" t="str">
            <v>PE</v>
          </cell>
          <cell r="J602">
            <v>36784</v>
          </cell>
          <cell r="M602" t="str">
            <v>Em julgamento</v>
          </cell>
        </row>
        <row r="603">
          <cell r="A603">
            <v>2000</v>
          </cell>
          <cell r="B603" t="str">
            <v>SL</v>
          </cell>
          <cell r="C603" t="str">
            <v>IV</v>
          </cell>
          <cell r="D603" t="str">
            <v>TRAN</v>
          </cell>
          <cell r="E603" t="str">
            <v>RODO</v>
          </cell>
          <cell r="F603" t="str">
            <v>DAER</v>
          </cell>
          <cell r="G603" t="str">
            <v>RS-377 - Manoel Viana</v>
          </cell>
          <cell r="H603">
            <v>6372469</v>
          </cell>
          <cell r="I603" t="str">
            <v>PE</v>
          </cell>
          <cell r="J603">
            <v>36784</v>
          </cell>
          <cell r="M603" t="str">
            <v>Em julgamento</v>
          </cell>
        </row>
        <row r="604">
          <cell r="A604">
            <v>2000</v>
          </cell>
          <cell r="B604" t="str">
            <v>SL</v>
          </cell>
          <cell r="C604" t="str">
            <v>IV</v>
          </cell>
          <cell r="D604" t="str">
            <v>INDU</v>
          </cell>
          <cell r="F604" t="str">
            <v>ABB</v>
          </cell>
          <cell r="G604" t="str">
            <v>Subestação Transformadora de Energia - GARABÍ II</v>
          </cell>
          <cell r="H604">
            <v>6080923</v>
          </cell>
          <cell r="I604" t="str">
            <v>PE</v>
          </cell>
          <cell r="J604">
            <v>36789</v>
          </cell>
          <cell r="M604" t="str">
            <v>Em julgamento</v>
          </cell>
        </row>
        <row r="605">
          <cell r="A605">
            <v>2000</v>
          </cell>
          <cell r="B605" t="str">
            <v>TC</v>
          </cell>
          <cell r="C605" t="str">
            <v>CP</v>
          </cell>
          <cell r="D605" t="str">
            <v>TELE</v>
          </cell>
          <cell r="E605">
            <v>0</v>
          </cell>
          <cell r="F605" t="str">
            <v>TELEMAR-RJ</v>
          </cell>
          <cell r="G605" t="str">
            <v>VAPT-RJ-Instalação e Manutenção de Telefones Públicos</v>
          </cell>
          <cell r="H605">
            <v>5201180</v>
          </cell>
          <cell r="I605" t="str">
            <v>PE</v>
          </cell>
          <cell r="J605">
            <v>36773</v>
          </cell>
          <cell r="M605" t="str">
            <v>Em julgamento</v>
          </cell>
        </row>
        <row r="606">
          <cell r="A606">
            <v>2000</v>
          </cell>
          <cell r="B606" t="str">
            <v>TC</v>
          </cell>
          <cell r="C606" t="str">
            <v>CP</v>
          </cell>
          <cell r="D606" t="str">
            <v>TELE</v>
          </cell>
          <cell r="E606">
            <v>0</v>
          </cell>
          <cell r="F606" t="str">
            <v>TELEMAR-RJ</v>
          </cell>
          <cell r="G606" t="str">
            <v>Instalação e Manutenção de Telefones Públicos</v>
          </cell>
          <cell r="H606">
            <v>563920</v>
          </cell>
          <cell r="I606" t="str">
            <v>PE</v>
          </cell>
          <cell r="J606">
            <v>36773</v>
          </cell>
          <cell r="M606" t="str">
            <v>Em julgamento</v>
          </cell>
        </row>
        <row r="607">
          <cell r="A607">
            <v>2000</v>
          </cell>
          <cell r="B607" t="str">
            <v>SE</v>
          </cell>
          <cell r="C607" t="str">
            <v>NP</v>
          </cell>
          <cell r="D607" t="str">
            <v>SAMA</v>
          </cell>
          <cell r="E607" t="str">
            <v>SABA</v>
          </cell>
          <cell r="F607" t="str">
            <v>SUDECAP</v>
          </cell>
          <cell r="G607" t="str">
            <v>Dragagem Lagoa da Pampulha</v>
          </cell>
          <cell r="H607">
            <v>11408512.505484862</v>
          </cell>
          <cell r="I607" t="str">
            <v>PE</v>
          </cell>
          <cell r="J607">
            <v>36802</v>
          </cell>
          <cell r="M607" t="str">
            <v>Em julgamento</v>
          </cell>
        </row>
        <row r="608">
          <cell r="A608">
            <v>2000</v>
          </cell>
          <cell r="B608" t="str">
            <v>SL</v>
          </cell>
          <cell r="C608" t="str">
            <v>RPol</v>
          </cell>
          <cell r="D608" t="str">
            <v>IMOB</v>
          </cell>
          <cell r="F608" t="str">
            <v>ECT</v>
          </cell>
          <cell r="G608" t="str">
            <v>Complexo Operacional e Administrativo de Florianópolis</v>
          </cell>
          <cell r="H608">
            <v>12294421.31574912</v>
          </cell>
          <cell r="I608" t="str">
            <v>PNE</v>
          </cell>
          <cell r="J608">
            <v>36804</v>
          </cell>
          <cell r="M608" t="str">
            <v>Proposta não entregue</v>
          </cell>
        </row>
        <row r="609">
          <cell r="A609">
            <v>2000</v>
          </cell>
          <cell r="B609" t="str">
            <v>SL</v>
          </cell>
          <cell r="C609" t="str">
            <v>IV</v>
          </cell>
          <cell r="D609" t="str">
            <v>TRAN</v>
          </cell>
          <cell r="E609" t="str">
            <v>RODO</v>
          </cell>
          <cell r="F609" t="str">
            <v>DAER</v>
          </cell>
          <cell r="G609" t="str">
            <v>BR-470-Divisa SC/RS com entroncamento BR-116-RS</v>
          </cell>
          <cell r="H609">
            <v>13947170</v>
          </cell>
          <cell r="I609" t="str">
            <v>PE</v>
          </cell>
          <cell r="J609">
            <v>36815</v>
          </cell>
          <cell r="M609" t="str">
            <v>Proposta de cobertura</v>
          </cell>
        </row>
        <row r="610">
          <cell r="A610">
            <v>2000</v>
          </cell>
          <cell r="B610" t="str">
            <v>TC</v>
          </cell>
          <cell r="C610" t="str">
            <v>CP</v>
          </cell>
          <cell r="D610" t="str">
            <v>TELE</v>
          </cell>
          <cell r="E610">
            <v>0</v>
          </cell>
          <cell r="F610" t="str">
            <v>TELEMAR</v>
          </cell>
          <cell r="G610" t="str">
            <v>Implantação de Cabos de Fibra Óptica - Lote 1 - Opção 1</v>
          </cell>
          <cell r="H610">
            <v>17457310</v>
          </cell>
          <cell r="I610" t="str">
            <v>PE</v>
          </cell>
          <cell r="J610">
            <v>36828</v>
          </cell>
          <cell r="M610" t="str">
            <v>Proposta entergue em acordo</v>
          </cell>
        </row>
        <row r="611">
          <cell r="A611">
            <v>2000</v>
          </cell>
          <cell r="B611" t="str">
            <v>TC</v>
          </cell>
          <cell r="C611" t="str">
            <v>CP</v>
          </cell>
          <cell r="D611" t="str">
            <v>TELE</v>
          </cell>
          <cell r="E611">
            <v>0</v>
          </cell>
          <cell r="F611" t="str">
            <v>TELEMAR</v>
          </cell>
          <cell r="G611" t="str">
            <v>Implantação de Cabos de Fibra Óptica - Lote 1 - Opção 2</v>
          </cell>
          <cell r="H611">
            <v>16962760</v>
          </cell>
          <cell r="I611" t="str">
            <v>PE</v>
          </cell>
          <cell r="J611">
            <v>36828</v>
          </cell>
          <cell r="M611" t="str">
            <v>Proposta entergue em acordo</v>
          </cell>
        </row>
        <row r="612">
          <cell r="A612">
            <v>2000</v>
          </cell>
          <cell r="B612" t="str">
            <v>TC</v>
          </cell>
          <cell r="C612" t="str">
            <v>CP</v>
          </cell>
          <cell r="D612" t="str">
            <v>TELE</v>
          </cell>
          <cell r="E612">
            <v>0</v>
          </cell>
          <cell r="F612" t="str">
            <v>TELEMAR</v>
          </cell>
          <cell r="G612" t="str">
            <v>Implantação de Cabos de Fibra Óptica - Lote 2</v>
          </cell>
          <cell r="H612">
            <v>9799220</v>
          </cell>
          <cell r="I612" t="str">
            <v>PE</v>
          </cell>
          <cell r="J612">
            <v>36828</v>
          </cell>
          <cell r="M612" t="str">
            <v>Proposta entergue em acordo</v>
          </cell>
        </row>
        <row r="613">
          <cell r="A613">
            <v>2000</v>
          </cell>
          <cell r="B613" t="str">
            <v>TC</v>
          </cell>
          <cell r="C613" t="str">
            <v>CP</v>
          </cell>
          <cell r="D613" t="str">
            <v>TELE</v>
          </cell>
          <cell r="E613">
            <v>0</v>
          </cell>
          <cell r="F613" t="str">
            <v>TELEMAR</v>
          </cell>
          <cell r="G613" t="str">
            <v>Implantação de Cabos de Fibra Óptica - Lote 3 - Opção 1</v>
          </cell>
          <cell r="H613">
            <v>13439220</v>
          </cell>
          <cell r="I613" t="str">
            <v>PE</v>
          </cell>
          <cell r="J613">
            <v>36828</v>
          </cell>
          <cell r="M613" t="str">
            <v>Proposta entergue em acordo</v>
          </cell>
        </row>
        <row r="614">
          <cell r="A614">
            <v>2000</v>
          </cell>
          <cell r="B614" t="str">
            <v>TC</v>
          </cell>
          <cell r="C614" t="str">
            <v>CP</v>
          </cell>
          <cell r="D614" t="str">
            <v>TELE</v>
          </cell>
          <cell r="E614">
            <v>0</v>
          </cell>
          <cell r="F614" t="str">
            <v>TELEMAR</v>
          </cell>
          <cell r="G614" t="str">
            <v>Implantação de Cabos de Fibra Óptica - Lote 3 - Opção 2</v>
          </cell>
          <cell r="H614">
            <v>15623580</v>
          </cell>
          <cell r="I614" t="str">
            <v>PE</v>
          </cell>
          <cell r="J614">
            <v>36828</v>
          </cell>
          <cell r="M614" t="str">
            <v>Proposta entergue em acordo</v>
          </cell>
        </row>
        <row r="615">
          <cell r="A615">
            <v>2000</v>
          </cell>
          <cell r="B615" t="str">
            <v>TC</v>
          </cell>
          <cell r="C615" t="str">
            <v>CP</v>
          </cell>
          <cell r="D615" t="str">
            <v>TELE</v>
          </cell>
          <cell r="E615">
            <v>0</v>
          </cell>
          <cell r="F615" t="str">
            <v>TELEMAR</v>
          </cell>
          <cell r="G615" t="str">
            <v>Implantação de Cabos de Fibra Óptica - Lote 3 - Opção 3</v>
          </cell>
          <cell r="H615">
            <v>15623580</v>
          </cell>
          <cell r="I615" t="str">
            <v>PE</v>
          </cell>
          <cell r="J615">
            <v>36828</v>
          </cell>
          <cell r="M615" t="str">
            <v>Proposta entergue em acordo</v>
          </cell>
        </row>
        <row r="616">
          <cell r="A616">
            <v>2000</v>
          </cell>
          <cell r="B616" t="str">
            <v>TC</v>
          </cell>
          <cell r="C616" t="str">
            <v>CP</v>
          </cell>
          <cell r="D616" t="str">
            <v>TELE</v>
          </cell>
          <cell r="E616">
            <v>0</v>
          </cell>
          <cell r="F616" t="str">
            <v>TELEMAR</v>
          </cell>
          <cell r="G616" t="str">
            <v>Implantação de Cabos de Fibra Óptica - Lote 4 - Opção 1</v>
          </cell>
          <cell r="H616">
            <v>26498760</v>
          </cell>
          <cell r="I616" t="str">
            <v>PE</v>
          </cell>
          <cell r="J616">
            <v>36828</v>
          </cell>
          <cell r="M616" t="str">
            <v>Proposta entergue em acordo</v>
          </cell>
        </row>
        <row r="617">
          <cell r="A617">
            <v>2000</v>
          </cell>
          <cell r="B617" t="str">
            <v>TC</v>
          </cell>
          <cell r="C617" t="str">
            <v>CP</v>
          </cell>
          <cell r="D617" t="str">
            <v>TELE</v>
          </cell>
          <cell r="E617">
            <v>0</v>
          </cell>
          <cell r="F617" t="str">
            <v>TELEMAR</v>
          </cell>
          <cell r="G617" t="str">
            <v>Implantação de Cabos de Fibra Óptica - Lote 4 - Opção 2</v>
          </cell>
          <cell r="H617">
            <v>23702180</v>
          </cell>
          <cell r="I617" t="str">
            <v>PE</v>
          </cell>
          <cell r="J617">
            <v>36828</v>
          </cell>
          <cell r="M617" t="str">
            <v>Proposta entergue em acordo</v>
          </cell>
        </row>
        <row r="618">
          <cell r="A618">
            <v>2000</v>
          </cell>
          <cell r="B618" t="str">
            <v>TC</v>
          </cell>
          <cell r="C618" t="str">
            <v>CP</v>
          </cell>
          <cell r="D618" t="str">
            <v>TELE</v>
          </cell>
          <cell r="E618">
            <v>0</v>
          </cell>
          <cell r="F618" t="str">
            <v>TELEMAR</v>
          </cell>
          <cell r="G618" t="str">
            <v>Implantação de Cabos de Fibra Óptica - Lote 4 - Opção 3</v>
          </cell>
          <cell r="H618">
            <v>15775060</v>
          </cell>
          <cell r="I618" t="str">
            <v>PE</v>
          </cell>
          <cell r="J618">
            <v>36828</v>
          </cell>
          <cell r="M618" t="str">
            <v>Proposta entergue em acordo</v>
          </cell>
        </row>
        <row r="619">
          <cell r="A619">
            <v>2000</v>
          </cell>
          <cell r="B619" t="str">
            <v>TC</v>
          </cell>
          <cell r="C619" t="str">
            <v>CP</v>
          </cell>
          <cell r="D619" t="str">
            <v>TELE</v>
          </cell>
          <cell r="E619">
            <v>0</v>
          </cell>
          <cell r="F619" t="str">
            <v>TELEMAR</v>
          </cell>
          <cell r="G619" t="str">
            <v>Implantação de Cabos de Fibra Óptica - Lote 5 - Opção 1</v>
          </cell>
          <cell r="H619">
            <v>9597200</v>
          </cell>
          <cell r="I619" t="str">
            <v>PE</v>
          </cell>
          <cell r="J619">
            <v>36828</v>
          </cell>
          <cell r="M619" t="str">
            <v>Proposta entergue em acordo</v>
          </cell>
        </row>
        <row r="620">
          <cell r="A620">
            <v>2000</v>
          </cell>
          <cell r="B620" t="str">
            <v>TC</v>
          </cell>
          <cell r="C620" t="str">
            <v>CP</v>
          </cell>
          <cell r="D620" t="str">
            <v>TELE</v>
          </cell>
          <cell r="E620">
            <v>0</v>
          </cell>
          <cell r="F620" t="str">
            <v>TELEMAR</v>
          </cell>
          <cell r="G620" t="str">
            <v>Implantação de Cabos de Fibra Óptica - Lote 5 - Opção 1</v>
          </cell>
          <cell r="H620">
            <v>13360560</v>
          </cell>
          <cell r="I620" t="str">
            <v>PE</v>
          </cell>
          <cell r="J620">
            <v>36828</v>
          </cell>
          <cell r="M620" t="str">
            <v>Proposta entergue em acordo</v>
          </cell>
        </row>
        <row r="621">
          <cell r="A621">
            <v>2000</v>
          </cell>
          <cell r="B621" t="str">
            <v>TC</v>
          </cell>
          <cell r="C621" t="str">
            <v>CP</v>
          </cell>
          <cell r="D621" t="str">
            <v>TELE</v>
          </cell>
          <cell r="E621">
            <v>0</v>
          </cell>
          <cell r="F621" t="str">
            <v>TELEMAR</v>
          </cell>
          <cell r="G621" t="str">
            <v xml:space="preserve">Implantação de Cabos de Fibra Óptica - Lote 6 </v>
          </cell>
          <cell r="H621">
            <v>11292450</v>
          </cell>
          <cell r="I621" t="str">
            <v>PE</v>
          </cell>
          <cell r="J621">
            <v>36828</v>
          </cell>
          <cell r="M621" t="str">
            <v>Proposta entergue em acordo</v>
          </cell>
        </row>
        <row r="622">
          <cell r="A622">
            <v>2000</v>
          </cell>
          <cell r="B622" t="str">
            <v>TC</v>
          </cell>
          <cell r="C622" t="str">
            <v>CP</v>
          </cell>
          <cell r="D622" t="str">
            <v>TELE</v>
          </cell>
          <cell r="E622">
            <v>0</v>
          </cell>
          <cell r="F622" t="str">
            <v>TELEMAR</v>
          </cell>
          <cell r="G622" t="str">
            <v>Implantação de Cabos de Fibra Óptica - Lote 7 - Opção 1</v>
          </cell>
          <cell r="H622">
            <v>7360790</v>
          </cell>
          <cell r="I622" t="str">
            <v>PE</v>
          </cell>
          <cell r="J622">
            <v>36828</v>
          </cell>
          <cell r="M622" t="str">
            <v>Proposta entergue em acordo</v>
          </cell>
        </row>
        <row r="623">
          <cell r="A623">
            <v>2000</v>
          </cell>
          <cell r="B623" t="str">
            <v>TC</v>
          </cell>
          <cell r="C623" t="str">
            <v>CP</v>
          </cell>
          <cell r="D623" t="str">
            <v>TELE</v>
          </cell>
          <cell r="E623">
            <v>0</v>
          </cell>
          <cell r="F623" t="str">
            <v>TELEMAR</v>
          </cell>
          <cell r="G623" t="str">
            <v>Implantação de Cabos de Fibra Óptica - Lote 7 - Opção 2</v>
          </cell>
          <cell r="H623">
            <v>7360790</v>
          </cell>
          <cell r="I623" t="str">
            <v>PE</v>
          </cell>
          <cell r="J623">
            <v>36828</v>
          </cell>
          <cell r="M623" t="str">
            <v>Proposta entergue em acordo</v>
          </cell>
        </row>
        <row r="624">
          <cell r="A624">
            <v>2000</v>
          </cell>
          <cell r="B624" t="str">
            <v>TC</v>
          </cell>
          <cell r="C624" t="str">
            <v>CP</v>
          </cell>
          <cell r="D624" t="str">
            <v>TELE</v>
          </cell>
          <cell r="E624">
            <v>0</v>
          </cell>
          <cell r="F624" t="str">
            <v>TELEMAR</v>
          </cell>
          <cell r="G624" t="str">
            <v>Implantação de Cabos de Fibra Óptica - Lote 7 - Opção 3</v>
          </cell>
          <cell r="H624">
            <v>8559890</v>
          </cell>
          <cell r="I624" t="str">
            <v>PE</v>
          </cell>
          <cell r="J624">
            <v>36828</v>
          </cell>
          <cell r="M624" t="str">
            <v>Proposta entergue em acordo</v>
          </cell>
        </row>
        <row r="625">
          <cell r="A625">
            <v>2000</v>
          </cell>
          <cell r="B625" t="str">
            <v>TC</v>
          </cell>
          <cell r="C625" t="str">
            <v>CP</v>
          </cell>
          <cell r="D625" t="str">
            <v>TELE</v>
          </cell>
          <cell r="E625">
            <v>0</v>
          </cell>
          <cell r="F625" t="str">
            <v>TELEMAR</v>
          </cell>
          <cell r="G625" t="str">
            <v>Implantação de Cabos de Fibra Óptica - Lote 8</v>
          </cell>
          <cell r="H625">
            <v>6427870</v>
          </cell>
          <cell r="I625" t="str">
            <v>PE</v>
          </cell>
          <cell r="J625">
            <v>36828</v>
          </cell>
          <cell r="M625" t="str">
            <v>Proposta entergue em acordo</v>
          </cell>
        </row>
      </sheetData>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F1"/>
  <sheetViews>
    <sheetView workbookViewId="0">
      <selection activeCell="J67" sqref="J67"/>
    </sheetView>
  </sheetViews>
  <sheetFormatPr defaultColWidth="9.140625" defaultRowHeight="15"/>
  <cols>
    <col min="1" max="4" width="9.140625" style="13"/>
    <col min="5" max="6" width="9.140625" style="14"/>
    <col min="7" max="16384" width="9.140625" style="1"/>
  </cols>
  <sheetData/>
  <printOptions horizontalCentered="1"/>
  <pageMargins left="3.937007874015748E-2" right="3.937007874015748E-2" top="0.15748031496062992" bottom="0.15748031496062992" header="0.31496062992125984" footer="0.31496062992125984"/>
  <pageSetup paperSize="9" scale="34" fitToHeight="0" orientation="landscape" r:id="rId1"/>
</worksheet>
</file>

<file path=xl/worksheets/sheet10.xml><?xml version="1.0" encoding="utf-8"?>
<worksheet xmlns="http://schemas.openxmlformats.org/spreadsheetml/2006/main" xmlns:r="http://schemas.openxmlformats.org/officeDocument/2006/relationships">
  <sheetPr>
    <tabColor rgb="FFFF0000"/>
  </sheetPr>
  <dimension ref="A1:I7897"/>
  <sheetViews>
    <sheetView topLeftCell="A2825" workbookViewId="0">
      <selection activeCell="C22" sqref="C22"/>
    </sheetView>
  </sheetViews>
  <sheetFormatPr defaultColWidth="9.140625" defaultRowHeight="15"/>
  <cols>
    <col min="1" max="1" width="9.140625" style="265"/>
    <col min="2" max="2" width="10.42578125" style="265" customWidth="1"/>
    <col min="3" max="3" width="86.42578125" style="265" customWidth="1"/>
    <col min="4" max="4" width="7" style="289" customWidth="1"/>
    <col min="5" max="5" width="13.7109375" style="265" bestFit="1" customWidth="1"/>
    <col min="6" max="6" width="9.140625" style="265"/>
    <col min="7" max="7" width="18" style="265" customWidth="1"/>
    <col min="8" max="8" width="13.140625" style="265" bestFit="1" customWidth="1"/>
    <col min="9" max="16384" width="9.140625" style="265"/>
  </cols>
  <sheetData>
    <row r="1" spans="1:5">
      <c r="B1" s="266" t="s">
        <v>0</v>
      </c>
      <c r="C1" s="266" t="s">
        <v>31907</v>
      </c>
      <c r="D1" s="267" t="s">
        <v>8213</v>
      </c>
      <c r="E1" s="266" t="s">
        <v>28343</v>
      </c>
    </row>
    <row r="2" spans="1:5">
      <c r="A2" s="39" t="str">
        <f>IF(ISERROR(SEARCH("/",B2)=6),TRIM(CLEAN(B2)),IF(SEARCH("/",B2)=6,IF(LEN(TRIM(CLEAN(B2)))=7,LEFT(TRIM(CLEAN(B2)),6)&amp;"00"&amp;RIGHT(TRIM(CLEAN(B2)),1),LEFT(TRIM(CLEAN(B2)),6)&amp;"0"&amp;RIGHT(TRIM(CLEAN(B2)),2)),TRIM(CLEAN(B2))))</f>
        <v>5089</v>
      </c>
      <c r="B2" s="266" t="s">
        <v>611</v>
      </c>
      <c r="C2" s="266" t="s">
        <v>10128</v>
      </c>
      <c r="D2" s="267" t="s">
        <v>10129</v>
      </c>
      <c r="E2" s="268" t="s">
        <v>28588</v>
      </c>
    </row>
    <row r="3" spans="1:5">
      <c r="A3" s="39" t="str">
        <f t="shared" ref="A3:A66" si="0">IF(ISERROR(SEARCH("/",B3)=6),TRIM(CLEAN(B3)),IF(SEARCH("/",B3)=6,IF(LEN(TRIM(CLEAN(B3)))=7,LEFT(TRIM(CLEAN(B3)),6)&amp;"00"&amp;RIGHT(TRIM(CLEAN(B3)),1),LEFT(TRIM(CLEAN(B3)),6)&amp;"0"&amp;RIGHT(TRIM(CLEAN(B3)),2)),TRIM(CLEAN(B3))))</f>
        <v>5627</v>
      </c>
      <c r="B3" s="266" t="s">
        <v>612</v>
      </c>
      <c r="C3" s="266" t="s">
        <v>10130</v>
      </c>
      <c r="D3" s="267" t="s">
        <v>10129</v>
      </c>
      <c r="E3" s="268" t="s">
        <v>28552</v>
      </c>
    </row>
    <row r="4" spans="1:5">
      <c r="A4" s="39" t="str">
        <f t="shared" si="0"/>
        <v>5628</v>
      </c>
      <c r="B4" s="266" t="s">
        <v>613</v>
      </c>
      <c r="C4" s="266" t="s">
        <v>10131</v>
      </c>
      <c r="D4" s="267" t="s">
        <v>10129</v>
      </c>
      <c r="E4" s="268" t="s">
        <v>9264</v>
      </c>
    </row>
    <row r="5" spans="1:5">
      <c r="A5" s="39" t="str">
        <f t="shared" si="0"/>
        <v>5629</v>
      </c>
      <c r="B5" s="266" t="s">
        <v>614</v>
      </c>
      <c r="C5" s="266" t="s">
        <v>10133</v>
      </c>
      <c r="D5" s="267" t="s">
        <v>10129</v>
      </c>
      <c r="E5" s="268" t="s">
        <v>25652</v>
      </c>
    </row>
    <row r="6" spans="1:5">
      <c r="A6" s="39" t="str">
        <f t="shared" si="0"/>
        <v>5630</v>
      </c>
      <c r="B6" s="266" t="s">
        <v>615</v>
      </c>
      <c r="C6" s="266" t="s">
        <v>10134</v>
      </c>
      <c r="D6" s="267" t="s">
        <v>10129</v>
      </c>
      <c r="E6" s="268" t="s">
        <v>24232</v>
      </c>
    </row>
    <row r="7" spans="1:5">
      <c r="A7" s="39" t="str">
        <f t="shared" si="0"/>
        <v>5631</v>
      </c>
      <c r="B7" s="266" t="s">
        <v>616</v>
      </c>
      <c r="C7" s="266" t="s">
        <v>9807</v>
      </c>
      <c r="D7" s="267" t="s">
        <v>9808</v>
      </c>
      <c r="E7" s="268" t="s">
        <v>31908</v>
      </c>
    </row>
    <row r="8" spans="1:5">
      <c r="A8" s="39" t="str">
        <f t="shared" si="0"/>
        <v>5632</v>
      </c>
      <c r="B8" s="266" t="s">
        <v>617</v>
      </c>
      <c r="C8" s="266" t="s">
        <v>9960</v>
      </c>
      <c r="D8" s="267" t="s">
        <v>9961</v>
      </c>
      <c r="E8" s="268" t="s">
        <v>31909</v>
      </c>
    </row>
    <row r="9" spans="1:5">
      <c r="A9" s="39" t="str">
        <f t="shared" si="0"/>
        <v>5658</v>
      </c>
      <c r="B9" s="266" t="s">
        <v>618</v>
      </c>
      <c r="C9" s="266" t="s">
        <v>10135</v>
      </c>
      <c r="D9" s="267" t="s">
        <v>10129</v>
      </c>
      <c r="E9" s="268" t="s">
        <v>8633</v>
      </c>
    </row>
    <row r="10" spans="1:5">
      <c r="A10" s="39" t="str">
        <f t="shared" si="0"/>
        <v>5664</v>
      </c>
      <c r="B10" s="266" t="s">
        <v>619</v>
      </c>
      <c r="C10" s="266" t="s">
        <v>10136</v>
      </c>
      <c r="D10" s="267" t="s">
        <v>10129</v>
      </c>
      <c r="E10" s="268" t="s">
        <v>17491</v>
      </c>
    </row>
    <row r="11" spans="1:5">
      <c r="A11" s="39" t="str">
        <f t="shared" si="0"/>
        <v>5667</v>
      </c>
      <c r="B11" s="266" t="s">
        <v>620</v>
      </c>
      <c r="C11" s="266" t="s">
        <v>10137</v>
      </c>
      <c r="D11" s="267" t="s">
        <v>10129</v>
      </c>
      <c r="E11" s="268" t="s">
        <v>17560</v>
      </c>
    </row>
    <row r="12" spans="1:5">
      <c r="A12" s="39" t="str">
        <f t="shared" si="0"/>
        <v>5668</v>
      </c>
      <c r="B12" s="266" t="s">
        <v>621</v>
      </c>
      <c r="C12" s="266" t="s">
        <v>10139</v>
      </c>
      <c r="D12" s="267" t="s">
        <v>10129</v>
      </c>
      <c r="E12" s="268" t="s">
        <v>17556</v>
      </c>
    </row>
    <row r="13" spans="1:5">
      <c r="A13" s="39" t="str">
        <f t="shared" si="0"/>
        <v>5674</v>
      </c>
      <c r="B13" s="266" t="s">
        <v>622</v>
      </c>
      <c r="C13" s="266" t="s">
        <v>10141</v>
      </c>
      <c r="D13" s="267" t="s">
        <v>10129</v>
      </c>
      <c r="E13" s="268" t="s">
        <v>10206</v>
      </c>
    </row>
    <row r="14" spans="1:5">
      <c r="A14" s="39" t="str">
        <f t="shared" si="0"/>
        <v>5678</v>
      </c>
      <c r="B14" s="266" t="s">
        <v>623</v>
      </c>
      <c r="C14" s="266" t="s">
        <v>9809</v>
      </c>
      <c r="D14" s="267" t="s">
        <v>9808</v>
      </c>
      <c r="E14" s="268" t="s">
        <v>31910</v>
      </c>
    </row>
    <row r="15" spans="1:5">
      <c r="A15" s="39" t="str">
        <f t="shared" si="0"/>
        <v>5679</v>
      </c>
      <c r="B15" s="266" t="s">
        <v>624</v>
      </c>
      <c r="C15" s="266" t="s">
        <v>9962</v>
      </c>
      <c r="D15" s="267" t="s">
        <v>9961</v>
      </c>
      <c r="E15" s="268" t="s">
        <v>18953</v>
      </c>
    </row>
    <row r="16" spans="1:5">
      <c r="A16" s="39" t="str">
        <f t="shared" si="0"/>
        <v>5680</v>
      </c>
      <c r="B16" s="266" t="s">
        <v>625</v>
      </c>
      <c r="C16" s="266" t="s">
        <v>9810</v>
      </c>
      <c r="D16" s="267" t="s">
        <v>9808</v>
      </c>
      <c r="E16" s="268" t="s">
        <v>18612</v>
      </c>
    </row>
    <row r="17" spans="1:5">
      <c r="A17" s="39" t="str">
        <f t="shared" si="0"/>
        <v>5681</v>
      </c>
      <c r="B17" s="266" t="s">
        <v>626</v>
      </c>
      <c r="C17" s="266" t="s">
        <v>9963</v>
      </c>
      <c r="D17" s="267" t="s">
        <v>9961</v>
      </c>
      <c r="E17" s="268" t="s">
        <v>16730</v>
      </c>
    </row>
    <row r="18" spans="1:5">
      <c r="A18" s="39" t="str">
        <f t="shared" si="0"/>
        <v>5684</v>
      </c>
      <c r="B18" s="266" t="s">
        <v>627</v>
      </c>
      <c r="C18" s="266" t="s">
        <v>9811</v>
      </c>
      <c r="D18" s="267" t="s">
        <v>9808</v>
      </c>
      <c r="E18" s="268" t="s">
        <v>31911</v>
      </c>
    </row>
    <row r="19" spans="1:5">
      <c r="A19" s="39" t="str">
        <f t="shared" si="0"/>
        <v>5685</v>
      </c>
      <c r="B19" s="266" t="s">
        <v>628</v>
      </c>
      <c r="C19" s="266" t="s">
        <v>9964</v>
      </c>
      <c r="D19" s="267" t="s">
        <v>9961</v>
      </c>
      <c r="E19" s="268" t="s">
        <v>30015</v>
      </c>
    </row>
    <row r="20" spans="1:5">
      <c r="A20" s="39" t="str">
        <f t="shared" si="0"/>
        <v>5689</v>
      </c>
      <c r="B20" s="266" t="s">
        <v>629</v>
      </c>
      <c r="C20" s="266" t="s">
        <v>9812</v>
      </c>
      <c r="D20" s="267" t="s">
        <v>9808</v>
      </c>
      <c r="E20" s="268" t="s">
        <v>9226</v>
      </c>
    </row>
    <row r="21" spans="1:5">
      <c r="A21" s="39" t="str">
        <f t="shared" si="0"/>
        <v>5690</v>
      </c>
      <c r="B21" s="266" t="s">
        <v>630</v>
      </c>
      <c r="C21" s="266" t="s">
        <v>9965</v>
      </c>
      <c r="D21" s="267" t="s">
        <v>9961</v>
      </c>
      <c r="E21" s="268" t="s">
        <v>8645</v>
      </c>
    </row>
    <row r="22" spans="1:5">
      <c r="A22" s="39" t="str">
        <f t="shared" si="0"/>
        <v>5692</v>
      </c>
      <c r="B22" s="266" t="s">
        <v>631</v>
      </c>
      <c r="C22" s="266" t="s">
        <v>10142</v>
      </c>
      <c r="D22" s="267" t="s">
        <v>10129</v>
      </c>
      <c r="E22" s="268" t="s">
        <v>9054</v>
      </c>
    </row>
    <row r="23" spans="1:5">
      <c r="A23" s="39" t="str">
        <f t="shared" si="0"/>
        <v>5693</v>
      </c>
      <c r="B23" s="266" t="s">
        <v>632</v>
      </c>
      <c r="C23" s="266" t="s">
        <v>10143</v>
      </c>
      <c r="D23" s="267" t="s">
        <v>10129</v>
      </c>
      <c r="E23" s="268" t="s">
        <v>8910</v>
      </c>
    </row>
    <row r="24" spans="1:5">
      <c r="A24" s="39" t="str">
        <f t="shared" si="0"/>
        <v>5695</v>
      </c>
      <c r="B24" s="266" t="s">
        <v>633</v>
      </c>
      <c r="C24" s="266" t="s">
        <v>10144</v>
      </c>
      <c r="D24" s="267" t="s">
        <v>10129</v>
      </c>
      <c r="E24" s="268" t="s">
        <v>28593</v>
      </c>
    </row>
    <row r="25" spans="1:5">
      <c r="A25" s="39" t="str">
        <f t="shared" si="0"/>
        <v>5703</v>
      </c>
      <c r="B25" s="266" t="s">
        <v>634</v>
      </c>
      <c r="C25" s="266" t="s">
        <v>10145</v>
      </c>
      <c r="D25" s="267" t="s">
        <v>10129</v>
      </c>
      <c r="E25" s="268" t="s">
        <v>17259</v>
      </c>
    </row>
    <row r="26" spans="1:5">
      <c r="A26" s="39" t="str">
        <f t="shared" si="0"/>
        <v>5705</v>
      </c>
      <c r="B26" s="266" t="s">
        <v>635</v>
      </c>
      <c r="C26" s="266" t="s">
        <v>10146</v>
      </c>
      <c r="D26" s="267" t="s">
        <v>10129</v>
      </c>
      <c r="E26" s="268" t="s">
        <v>25045</v>
      </c>
    </row>
    <row r="27" spans="1:5">
      <c r="A27" s="39" t="str">
        <f t="shared" si="0"/>
        <v>5707</v>
      </c>
      <c r="B27" s="266" t="s">
        <v>636</v>
      </c>
      <c r="C27" s="266" t="s">
        <v>10148</v>
      </c>
      <c r="D27" s="267" t="s">
        <v>10129</v>
      </c>
      <c r="E27" s="268" t="s">
        <v>26478</v>
      </c>
    </row>
    <row r="28" spans="1:5">
      <c r="A28" s="39" t="str">
        <f t="shared" si="0"/>
        <v>5710</v>
      </c>
      <c r="B28" s="266" t="s">
        <v>637</v>
      </c>
      <c r="C28" s="266" t="s">
        <v>10149</v>
      </c>
      <c r="D28" s="267" t="s">
        <v>10129</v>
      </c>
      <c r="E28" s="268" t="s">
        <v>28594</v>
      </c>
    </row>
    <row r="29" spans="1:5">
      <c r="A29" s="39" t="str">
        <f t="shared" si="0"/>
        <v>5711</v>
      </c>
      <c r="B29" s="266" t="s">
        <v>638</v>
      </c>
      <c r="C29" s="266" t="s">
        <v>10150</v>
      </c>
      <c r="D29" s="267" t="s">
        <v>10129</v>
      </c>
      <c r="E29" s="268" t="s">
        <v>28532</v>
      </c>
    </row>
    <row r="30" spans="1:5">
      <c r="A30" s="39" t="str">
        <f t="shared" si="0"/>
        <v>5714</v>
      </c>
      <c r="B30" s="266" t="s">
        <v>639</v>
      </c>
      <c r="C30" s="266" t="s">
        <v>10151</v>
      </c>
      <c r="D30" s="267" t="s">
        <v>10129</v>
      </c>
      <c r="E30" s="268" t="s">
        <v>9174</v>
      </c>
    </row>
    <row r="31" spans="1:5">
      <c r="A31" s="39" t="str">
        <f t="shared" si="0"/>
        <v>5715</v>
      </c>
      <c r="B31" s="266" t="s">
        <v>640</v>
      </c>
      <c r="C31" s="266" t="s">
        <v>10152</v>
      </c>
      <c r="D31" s="267" t="s">
        <v>10129</v>
      </c>
      <c r="E31" s="268" t="s">
        <v>28489</v>
      </c>
    </row>
    <row r="32" spans="1:5">
      <c r="A32" s="39" t="str">
        <f t="shared" si="0"/>
        <v>5718</v>
      </c>
      <c r="B32" s="266" t="s">
        <v>641</v>
      </c>
      <c r="C32" s="266" t="s">
        <v>10153</v>
      </c>
      <c r="D32" s="267" t="s">
        <v>10129</v>
      </c>
      <c r="E32" s="268" t="s">
        <v>26295</v>
      </c>
    </row>
    <row r="33" spans="1:5">
      <c r="A33" s="39" t="str">
        <f t="shared" si="0"/>
        <v>5721</v>
      </c>
      <c r="B33" s="266" t="s">
        <v>642</v>
      </c>
      <c r="C33" s="266" t="s">
        <v>10154</v>
      </c>
      <c r="D33" s="267" t="s">
        <v>10129</v>
      </c>
      <c r="E33" s="268" t="s">
        <v>28595</v>
      </c>
    </row>
    <row r="34" spans="1:5">
      <c r="A34" s="39" t="str">
        <f t="shared" si="0"/>
        <v>5722</v>
      </c>
      <c r="B34" s="266" t="s">
        <v>643</v>
      </c>
      <c r="C34" s="266" t="s">
        <v>10155</v>
      </c>
      <c r="D34" s="267" t="s">
        <v>10129</v>
      </c>
      <c r="E34" s="268" t="s">
        <v>28596</v>
      </c>
    </row>
    <row r="35" spans="1:5">
      <c r="A35" s="39" t="str">
        <f t="shared" si="0"/>
        <v>5724</v>
      </c>
      <c r="B35" s="266" t="s">
        <v>644</v>
      </c>
      <c r="C35" s="266" t="s">
        <v>10156</v>
      </c>
      <c r="D35" s="267" t="s">
        <v>10129</v>
      </c>
      <c r="E35" s="268" t="s">
        <v>28597</v>
      </c>
    </row>
    <row r="36" spans="1:5">
      <c r="A36" s="39" t="str">
        <f t="shared" si="0"/>
        <v>5727</v>
      </c>
      <c r="B36" s="266" t="s">
        <v>645</v>
      </c>
      <c r="C36" s="266" t="s">
        <v>10157</v>
      </c>
      <c r="D36" s="267" t="s">
        <v>10129</v>
      </c>
      <c r="E36" s="268" t="s">
        <v>20609</v>
      </c>
    </row>
    <row r="37" spans="1:5">
      <c r="A37" s="39" t="str">
        <f t="shared" si="0"/>
        <v>5729</v>
      </c>
      <c r="B37" s="266" t="s">
        <v>646</v>
      </c>
      <c r="C37" s="266" t="s">
        <v>10158</v>
      </c>
      <c r="D37" s="267" t="s">
        <v>10129</v>
      </c>
      <c r="E37" s="268" t="s">
        <v>28598</v>
      </c>
    </row>
    <row r="38" spans="1:5">
      <c r="A38" s="39" t="str">
        <f t="shared" si="0"/>
        <v>5730</v>
      </c>
      <c r="B38" s="266" t="s">
        <v>647</v>
      </c>
      <c r="C38" s="266" t="s">
        <v>10159</v>
      </c>
      <c r="D38" s="267" t="s">
        <v>10129</v>
      </c>
      <c r="E38" s="268" t="s">
        <v>26707</v>
      </c>
    </row>
    <row r="39" spans="1:5">
      <c r="A39" s="39" t="str">
        <f t="shared" si="0"/>
        <v>5735</v>
      </c>
      <c r="B39" s="266" t="s">
        <v>648</v>
      </c>
      <c r="C39" s="266" t="s">
        <v>10160</v>
      </c>
      <c r="D39" s="267" t="s">
        <v>10129</v>
      </c>
      <c r="E39" s="268" t="s">
        <v>18635</v>
      </c>
    </row>
    <row r="40" spans="1:5">
      <c r="A40" s="39" t="str">
        <f t="shared" si="0"/>
        <v>5736</v>
      </c>
      <c r="B40" s="266" t="s">
        <v>649</v>
      </c>
      <c r="C40" s="266" t="s">
        <v>10161</v>
      </c>
      <c r="D40" s="267" t="s">
        <v>10129</v>
      </c>
      <c r="E40" s="268" t="s">
        <v>18912</v>
      </c>
    </row>
    <row r="41" spans="1:5">
      <c r="A41" s="39" t="str">
        <f t="shared" si="0"/>
        <v>5738</v>
      </c>
      <c r="B41" s="266" t="s">
        <v>650</v>
      </c>
      <c r="C41" s="266" t="s">
        <v>10162</v>
      </c>
      <c r="D41" s="267" t="s">
        <v>10129</v>
      </c>
      <c r="E41" s="268" t="s">
        <v>25114</v>
      </c>
    </row>
    <row r="42" spans="1:5">
      <c r="A42" s="39" t="str">
        <f t="shared" si="0"/>
        <v>5739</v>
      </c>
      <c r="B42" s="266" t="s">
        <v>651</v>
      </c>
      <c r="C42" s="266" t="s">
        <v>10163</v>
      </c>
      <c r="D42" s="267" t="s">
        <v>10129</v>
      </c>
      <c r="E42" s="268" t="s">
        <v>26100</v>
      </c>
    </row>
    <row r="43" spans="1:5">
      <c r="A43" s="39" t="str">
        <f t="shared" si="0"/>
        <v>5741</v>
      </c>
      <c r="B43" s="266" t="s">
        <v>652</v>
      </c>
      <c r="C43" s="266" t="s">
        <v>10164</v>
      </c>
      <c r="D43" s="267" t="s">
        <v>10129</v>
      </c>
      <c r="E43" s="268" t="s">
        <v>18108</v>
      </c>
    </row>
    <row r="44" spans="1:5">
      <c r="A44" s="39" t="str">
        <f t="shared" si="0"/>
        <v>5742</v>
      </c>
      <c r="B44" s="266" t="s">
        <v>653</v>
      </c>
      <c r="C44" s="266" t="s">
        <v>10165</v>
      </c>
      <c r="D44" s="267" t="s">
        <v>10129</v>
      </c>
      <c r="E44" s="268" t="s">
        <v>28599</v>
      </c>
    </row>
    <row r="45" spans="1:5">
      <c r="A45" s="39" t="str">
        <f t="shared" si="0"/>
        <v>5747</v>
      </c>
      <c r="B45" s="266" t="s">
        <v>654</v>
      </c>
      <c r="C45" s="266" t="s">
        <v>10166</v>
      </c>
      <c r="D45" s="267" t="s">
        <v>10129</v>
      </c>
      <c r="E45" s="268" t="s">
        <v>28600</v>
      </c>
    </row>
    <row r="46" spans="1:5">
      <c r="A46" s="39" t="str">
        <f t="shared" si="0"/>
        <v>5751</v>
      </c>
      <c r="B46" s="266" t="s">
        <v>655</v>
      </c>
      <c r="C46" s="266" t="s">
        <v>10167</v>
      </c>
      <c r="D46" s="267" t="s">
        <v>10129</v>
      </c>
      <c r="E46" s="268" t="s">
        <v>18605</v>
      </c>
    </row>
    <row r="47" spans="1:5">
      <c r="A47" s="39" t="str">
        <f t="shared" si="0"/>
        <v>5754</v>
      </c>
      <c r="B47" s="266" t="s">
        <v>656</v>
      </c>
      <c r="C47" s="266" t="s">
        <v>10168</v>
      </c>
      <c r="D47" s="267" t="s">
        <v>10129</v>
      </c>
      <c r="E47" s="268" t="s">
        <v>15586</v>
      </c>
    </row>
    <row r="48" spans="1:5">
      <c r="A48" s="39" t="str">
        <f t="shared" si="0"/>
        <v>5763</v>
      </c>
      <c r="B48" s="266" t="s">
        <v>657</v>
      </c>
      <c r="C48" s="266" t="s">
        <v>10169</v>
      </c>
      <c r="D48" s="267" t="s">
        <v>10129</v>
      </c>
      <c r="E48" s="268" t="s">
        <v>17186</v>
      </c>
    </row>
    <row r="49" spans="1:5">
      <c r="A49" s="39" t="str">
        <f t="shared" si="0"/>
        <v>5765</v>
      </c>
      <c r="B49" s="266" t="s">
        <v>658</v>
      </c>
      <c r="C49" s="266" t="s">
        <v>10170</v>
      </c>
      <c r="D49" s="267" t="s">
        <v>10129</v>
      </c>
      <c r="E49" s="268" t="s">
        <v>10195</v>
      </c>
    </row>
    <row r="50" spans="1:5">
      <c r="A50" s="39" t="str">
        <f t="shared" si="0"/>
        <v>5766</v>
      </c>
      <c r="B50" s="266" t="s">
        <v>659</v>
      </c>
      <c r="C50" s="266" t="s">
        <v>10171</v>
      </c>
      <c r="D50" s="267" t="s">
        <v>10129</v>
      </c>
      <c r="E50" s="268" t="s">
        <v>8685</v>
      </c>
    </row>
    <row r="51" spans="1:5">
      <c r="A51" s="39" t="str">
        <f t="shared" si="0"/>
        <v>5779</v>
      </c>
      <c r="B51" s="266" t="s">
        <v>660</v>
      </c>
      <c r="C51" s="266" t="s">
        <v>10173</v>
      </c>
      <c r="D51" s="267" t="s">
        <v>10129</v>
      </c>
      <c r="E51" s="268" t="s">
        <v>28601</v>
      </c>
    </row>
    <row r="52" spans="1:5">
      <c r="A52" s="39" t="str">
        <f t="shared" si="0"/>
        <v>5787</v>
      </c>
      <c r="B52" s="266" t="s">
        <v>661</v>
      </c>
      <c r="C52" s="266" t="s">
        <v>10174</v>
      </c>
      <c r="D52" s="267" t="s">
        <v>10129</v>
      </c>
      <c r="E52" s="268" t="s">
        <v>28602</v>
      </c>
    </row>
    <row r="53" spans="1:5">
      <c r="A53" s="39" t="str">
        <f t="shared" si="0"/>
        <v>5795</v>
      </c>
      <c r="B53" s="266" t="s">
        <v>662</v>
      </c>
      <c r="C53" s="266" t="s">
        <v>9813</v>
      </c>
      <c r="D53" s="267" t="s">
        <v>9808</v>
      </c>
      <c r="E53" s="268" t="s">
        <v>21490</v>
      </c>
    </row>
    <row r="54" spans="1:5">
      <c r="A54" s="39" t="str">
        <f t="shared" si="0"/>
        <v>5797</v>
      </c>
      <c r="B54" s="266" t="s">
        <v>663</v>
      </c>
      <c r="C54" s="266" t="s">
        <v>10175</v>
      </c>
      <c r="D54" s="267" t="s">
        <v>10129</v>
      </c>
      <c r="E54" s="268" t="s">
        <v>8837</v>
      </c>
    </row>
    <row r="55" spans="1:5">
      <c r="A55" s="39" t="str">
        <f t="shared" si="0"/>
        <v>5800</v>
      </c>
      <c r="B55" s="266" t="s">
        <v>664</v>
      </c>
      <c r="C55" s="266" t="s">
        <v>10176</v>
      </c>
      <c r="D55" s="267" t="s">
        <v>10129</v>
      </c>
      <c r="E55" s="268" t="s">
        <v>10253</v>
      </c>
    </row>
    <row r="56" spans="1:5">
      <c r="A56" s="39" t="str">
        <f t="shared" si="0"/>
        <v>5806</v>
      </c>
      <c r="B56" s="266" t="s">
        <v>665</v>
      </c>
      <c r="C56" s="266" t="s">
        <v>9966</v>
      </c>
      <c r="D56" s="267" t="s">
        <v>9961</v>
      </c>
      <c r="E56" s="268" t="s">
        <v>9054</v>
      </c>
    </row>
    <row r="57" spans="1:5">
      <c r="A57" s="39" t="str">
        <f t="shared" si="0"/>
        <v>5811</v>
      </c>
      <c r="B57" s="266" t="s">
        <v>666</v>
      </c>
      <c r="C57" s="266" t="s">
        <v>9814</v>
      </c>
      <c r="D57" s="267" t="s">
        <v>9808</v>
      </c>
      <c r="E57" s="268" t="s">
        <v>31183</v>
      </c>
    </row>
    <row r="58" spans="1:5">
      <c r="A58" s="39" t="str">
        <f t="shared" si="0"/>
        <v>5823</v>
      </c>
      <c r="B58" s="266" t="s">
        <v>667</v>
      </c>
      <c r="C58" s="266" t="s">
        <v>9815</v>
      </c>
      <c r="D58" s="267" t="s">
        <v>9808</v>
      </c>
      <c r="E58" s="268" t="s">
        <v>23751</v>
      </c>
    </row>
    <row r="59" spans="1:5">
      <c r="A59" s="39" t="str">
        <f t="shared" si="0"/>
        <v>5824</v>
      </c>
      <c r="B59" s="266" t="s">
        <v>668</v>
      </c>
      <c r="C59" s="266" t="s">
        <v>9816</v>
      </c>
      <c r="D59" s="267" t="s">
        <v>9808</v>
      </c>
      <c r="E59" s="268" t="s">
        <v>31912</v>
      </c>
    </row>
    <row r="60" spans="1:5">
      <c r="A60" s="39" t="str">
        <f t="shared" si="0"/>
        <v>5826</v>
      </c>
      <c r="B60" s="266" t="s">
        <v>669</v>
      </c>
      <c r="C60" s="266" t="s">
        <v>9967</v>
      </c>
      <c r="D60" s="267" t="s">
        <v>9961</v>
      </c>
      <c r="E60" s="268" t="s">
        <v>18981</v>
      </c>
    </row>
    <row r="61" spans="1:5">
      <c r="A61" s="39" t="str">
        <f t="shared" si="0"/>
        <v>5829</v>
      </c>
      <c r="B61" s="266" t="s">
        <v>670</v>
      </c>
      <c r="C61" s="266" t="s">
        <v>9968</v>
      </c>
      <c r="D61" s="267" t="s">
        <v>9961</v>
      </c>
      <c r="E61" s="268" t="s">
        <v>31913</v>
      </c>
    </row>
    <row r="62" spans="1:5">
      <c r="A62" s="39" t="str">
        <f t="shared" si="0"/>
        <v>5835</v>
      </c>
      <c r="B62" s="266" t="s">
        <v>671</v>
      </c>
      <c r="C62" s="266" t="s">
        <v>9817</v>
      </c>
      <c r="D62" s="267" t="s">
        <v>9808</v>
      </c>
      <c r="E62" s="268" t="s">
        <v>31914</v>
      </c>
    </row>
    <row r="63" spans="1:5">
      <c r="A63" s="39" t="str">
        <f t="shared" si="0"/>
        <v>5837</v>
      </c>
      <c r="B63" s="266" t="s">
        <v>672</v>
      </c>
      <c r="C63" s="266" t="s">
        <v>9969</v>
      </c>
      <c r="D63" s="267" t="s">
        <v>9961</v>
      </c>
      <c r="E63" s="268" t="s">
        <v>31915</v>
      </c>
    </row>
    <row r="64" spans="1:5">
      <c r="A64" s="39" t="str">
        <f t="shared" si="0"/>
        <v>5839</v>
      </c>
      <c r="B64" s="266" t="s">
        <v>673</v>
      </c>
      <c r="C64" s="266" t="s">
        <v>9818</v>
      </c>
      <c r="D64" s="267" t="s">
        <v>9808</v>
      </c>
      <c r="E64" s="268" t="s">
        <v>10050</v>
      </c>
    </row>
    <row r="65" spans="1:5">
      <c r="A65" s="39" t="str">
        <f t="shared" si="0"/>
        <v>5841</v>
      </c>
      <c r="B65" s="266" t="s">
        <v>674</v>
      </c>
      <c r="C65" s="266" t="s">
        <v>9970</v>
      </c>
      <c r="D65" s="267" t="s">
        <v>9961</v>
      </c>
      <c r="E65" s="268" t="s">
        <v>9185</v>
      </c>
    </row>
    <row r="66" spans="1:5">
      <c r="A66" s="39" t="str">
        <f t="shared" si="0"/>
        <v>5843</v>
      </c>
      <c r="B66" s="266" t="s">
        <v>675</v>
      </c>
      <c r="C66" s="266" t="s">
        <v>9819</v>
      </c>
      <c r="D66" s="267" t="s">
        <v>9808</v>
      </c>
      <c r="E66" s="268" t="s">
        <v>31916</v>
      </c>
    </row>
    <row r="67" spans="1:5">
      <c r="A67" s="39" t="str">
        <f t="shared" ref="A67:A130" si="1">IF(ISERROR(SEARCH("/",B67)=6),TRIM(CLEAN(B67)),IF(SEARCH("/",B67)=6,IF(LEN(TRIM(CLEAN(B67)))=7,LEFT(TRIM(CLEAN(B67)),6)&amp;"00"&amp;RIGHT(TRIM(CLEAN(B67)),1),LEFT(TRIM(CLEAN(B67)),6)&amp;"0"&amp;RIGHT(TRIM(CLEAN(B67)),2)),TRIM(CLEAN(B67))))</f>
        <v>5845</v>
      </c>
      <c r="B67" s="266" t="s">
        <v>676</v>
      </c>
      <c r="C67" s="266" t="s">
        <v>9971</v>
      </c>
      <c r="D67" s="267" t="s">
        <v>9961</v>
      </c>
      <c r="E67" s="268" t="s">
        <v>25474</v>
      </c>
    </row>
    <row r="68" spans="1:5">
      <c r="A68" s="39" t="str">
        <f t="shared" si="1"/>
        <v>5847</v>
      </c>
      <c r="B68" s="266" t="s">
        <v>677</v>
      </c>
      <c r="C68" s="266" t="s">
        <v>9820</v>
      </c>
      <c r="D68" s="267" t="s">
        <v>9808</v>
      </c>
      <c r="E68" s="268" t="s">
        <v>31917</v>
      </c>
    </row>
    <row r="69" spans="1:5">
      <c r="A69" s="39" t="str">
        <f t="shared" si="1"/>
        <v>5849</v>
      </c>
      <c r="B69" s="266" t="s">
        <v>678</v>
      </c>
      <c r="C69" s="266" t="s">
        <v>9972</v>
      </c>
      <c r="D69" s="267" t="s">
        <v>9961</v>
      </c>
      <c r="E69" s="268" t="s">
        <v>27428</v>
      </c>
    </row>
    <row r="70" spans="1:5">
      <c r="A70" s="39" t="str">
        <f t="shared" si="1"/>
        <v>5851</v>
      </c>
      <c r="B70" s="266" t="s">
        <v>679</v>
      </c>
      <c r="C70" s="266" t="s">
        <v>9821</v>
      </c>
      <c r="D70" s="267" t="s">
        <v>9808</v>
      </c>
      <c r="E70" s="268" t="s">
        <v>31918</v>
      </c>
    </row>
    <row r="71" spans="1:5">
      <c r="A71" s="39" t="str">
        <f t="shared" si="1"/>
        <v>5853</v>
      </c>
      <c r="B71" s="266" t="s">
        <v>680</v>
      </c>
      <c r="C71" s="266" t="s">
        <v>9973</v>
      </c>
      <c r="D71" s="267" t="s">
        <v>9961</v>
      </c>
      <c r="E71" s="268" t="s">
        <v>18812</v>
      </c>
    </row>
    <row r="72" spans="1:5">
      <c r="A72" s="39" t="str">
        <f t="shared" si="1"/>
        <v>5855</v>
      </c>
      <c r="B72" s="266" t="s">
        <v>681</v>
      </c>
      <c r="C72" s="266" t="s">
        <v>9822</v>
      </c>
      <c r="D72" s="267" t="s">
        <v>9808</v>
      </c>
      <c r="E72" s="268" t="s">
        <v>31919</v>
      </c>
    </row>
    <row r="73" spans="1:5">
      <c r="A73" s="39" t="str">
        <f t="shared" si="1"/>
        <v>5857</v>
      </c>
      <c r="B73" s="266" t="s">
        <v>682</v>
      </c>
      <c r="C73" s="266" t="s">
        <v>9974</v>
      </c>
      <c r="D73" s="267" t="s">
        <v>9961</v>
      </c>
      <c r="E73" s="268" t="s">
        <v>26778</v>
      </c>
    </row>
    <row r="74" spans="1:5">
      <c r="A74" s="39" t="str">
        <f t="shared" si="1"/>
        <v>5863</v>
      </c>
      <c r="B74" s="266" t="s">
        <v>683</v>
      </c>
      <c r="C74" s="266" t="s">
        <v>9823</v>
      </c>
      <c r="D74" s="267" t="s">
        <v>9808</v>
      </c>
      <c r="E74" s="268" t="s">
        <v>16456</v>
      </c>
    </row>
    <row r="75" spans="1:5">
      <c r="A75" s="39" t="str">
        <f t="shared" si="1"/>
        <v>5865</v>
      </c>
      <c r="B75" s="266" t="s">
        <v>684</v>
      </c>
      <c r="C75" s="266" t="s">
        <v>9975</v>
      </c>
      <c r="D75" s="267" t="s">
        <v>9961</v>
      </c>
      <c r="E75" s="268" t="s">
        <v>17562</v>
      </c>
    </row>
    <row r="76" spans="1:5">
      <c r="A76" s="39" t="str">
        <f t="shared" si="1"/>
        <v>5867</v>
      </c>
      <c r="B76" s="266" t="s">
        <v>685</v>
      </c>
      <c r="C76" s="266" t="s">
        <v>9824</v>
      </c>
      <c r="D76" s="267" t="s">
        <v>9808</v>
      </c>
      <c r="E76" s="268" t="s">
        <v>31920</v>
      </c>
    </row>
    <row r="77" spans="1:5">
      <c r="A77" s="39" t="str">
        <f t="shared" si="1"/>
        <v>5869</v>
      </c>
      <c r="B77" s="266" t="s">
        <v>686</v>
      </c>
      <c r="C77" s="266" t="s">
        <v>9976</v>
      </c>
      <c r="D77" s="267" t="s">
        <v>9961</v>
      </c>
      <c r="E77" s="268" t="s">
        <v>27287</v>
      </c>
    </row>
    <row r="78" spans="1:5">
      <c r="A78" s="39" t="str">
        <f t="shared" si="1"/>
        <v>5875</v>
      </c>
      <c r="B78" s="266" t="s">
        <v>687</v>
      </c>
      <c r="C78" s="266" t="s">
        <v>9825</v>
      </c>
      <c r="D78" s="267" t="s">
        <v>9808</v>
      </c>
      <c r="E78" s="268" t="s">
        <v>31921</v>
      </c>
    </row>
    <row r="79" spans="1:5">
      <c r="A79" s="39" t="str">
        <f t="shared" si="1"/>
        <v>5877</v>
      </c>
      <c r="B79" s="266" t="s">
        <v>688</v>
      </c>
      <c r="C79" s="266" t="s">
        <v>9977</v>
      </c>
      <c r="D79" s="267" t="s">
        <v>9961</v>
      </c>
      <c r="E79" s="268" t="s">
        <v>31922</v>
      </c>
    </row>
    <row r="80" spans="1:5">
      <c r="A80" s="39" t="str">
        <f t="shared" si="1"/>
        <v>5879</v>
      </c>
      <c r="B80" s="266" t="s">
        <v>689</v>
      </c>
      <c r="C80" s="266" t="s">
        <v>9826</v>
      </c>
      <c r="D80" s="267" t="s">
        <v>9808</v>
      </c>
      <c r="E80" s="268" t="s">
        <v>31923</v>
      </c>
    </row>
    <row r="81" spans="1:5">
      <c r="A81" s="39" t="str">
        <f t="shared" si="1"/>
        <v>5881</v>
      </c>
      <c r="B81" s="266" t="s">
        <v>690</v>
      </c>
      <c r="C81" s="266" t="s">
        <v>9978</v>
      </c>
      <c r="D81" s="267" t="s">
        <v>9961</v>
      </c>
      <c r="E81" s="268" t="s">
        <v>31924</v>
      </c>
    </row>
    <row r="82" spans="1:5">
      <c r="A82" s="39" t="str">
        <f t="shared" si="1"/>
        <v>5882</v>
      </c>
      <c r="B82" s="266" t="s">
        <v>691</v>
      </c>
      <c r="C82" s="266" t="s">
        <v>9827</v>
      </c>
      <c r="D82" s="267" t="s">
        <v>9808</v>
      </c>
      <c r="E82" s="268" t="s">
        <v>31925</v>
      </c>
    </row>
    <row r="83" spans="1:5">
      <c r="A83" s="39" t="str">
        <f t="shared" si="1"/>
        <v>5884</v>
      </c>
      <c r="B83" s="266" t="s">
        <v>692</v>
      </c>
      <c r="C83" s="266" t="s">
        <v>9979</v>
      </c>
      <c r="D83" s="267" t="s">
        <v>9961</v>
      </c>
      <c r="E83" s="268" t="s">
        <v>31926</v>
      </c>
    </row>
    <row r="84" spans="1:5">
      <c r="A84" s="39" t="str">
        <f t="shared" si="1"/>
        <v>5890</v>
      </c>
      <c r="B84" s="266" t="s">
        <v>693</v>
      </c>
      <c r="C84" s="266" t="s">
        <v>9828</v>
      </c>
      <c r="D84" s="267" t="s">
        <v>9808</v>
      </c>
      <c r="E84" s="268" t="s">
        <v>31927</v>
      </c>
    </row>
    <row r="85" spans="1:5">
      <c r="A85" s="39" t="str">
        <f t="shared" si="1"/>
        <v>5892</v>
      </c>
      <c r="B85" s="266" t="s">
        <v>694</v>
      </c>
      <c r="C85" s="266" t="s">
        <v>9981</v>
      </c>
      <c r="D85" s="267" t="s">
        <v>9961</v>
      </c>
      <c r="E85" s="268" t="s">
        <v>20351</v>
      </c>
    </row>
    <row r="86" spans="1:5">
      <c r="A86" s="39" t="str">
        <f t="shared" si="1"/>
        <v>5894</v>
      </c>
      <c r="B86" s="266" t="s">
        <v>695</v>
      </c>
      <c r="C86" s="266" t="s">
        <v>9829</v>
      </c>
      <c r="D86" s="267" t="s">
        <v>9808</v>
      </c>
      <c r="E86" s="268" t="s">
        <v>31928</v>
      </c>
    </row>
    <row r="87" spans="1:5">
      <c r="A87" s="39" t="str">
        <f t="shared" si="1"/>
        <v>5896</v>
      </c>
      <c r="B87" s="266" t="s">
        <v>696</v>
      </c>
      <c r="C87" s="266" t="s">
        <v>9982</v>
      </c>
      <c r="D87" s="267" t="s">
        <v>9961</v>
      </c>
      <c r="E87" s="268" t="s">
        <v>31929</v>
      </c>
    </row>
    <row r="88" spans="1:5">
      <c r="A88" s="39" t="str">
        <f t="shared" si="1"/>
        <v>5901</v>
      </c>
      <c r="B88" s="266" t="s">
        <v>697</v>
      </c>
      <c r="C88" s="266" t="s">
        <v>9830</v>
      </c>
      <c r="D88" s="267" t="s">
        <v>9808</v>
      </c>
      <c r="E88" s="268" t="s">
        <v>31930</v>
      </c>
    </row>
    <row r="89" spans="1:5">
      <c r="A89" s="39" t="str">
        <f t="shared" si="1"/>
        <v>5903</v>
      </c>
      <c r="B89" s="266" t="s">
        <v>698</v>
      </c>
      <c r="C89" s="266" t="s">
        <v>9983</v>
      </c>
      <c r="D89" s="267" t="s">
        <v>9961</v>
      </c>
      <c r="E89" s="268" t="s">
        <v>31931</v>
      </c>
    </row>
    <row r="90" spans="1:5">
      <c r="A90" s="39" t="str">
        <f t="shared" si="1"/>
        <v>5909</v>
      </c>
      <c r="B90" s="266" t="s">
        <v>699</v>
      </c>
      <c r="C90" s="266" t="s">
        <v>9831</v>
      </c>
      <c r="D90" s="267" t="s">
        <v>9808</v>
      </c>
      <c r="E90" s="268" t="s">
        <v>20473</v>
      </c>
    </row>
    <row r="91" spans="1:5">
      <c r="A91" s="39" t="str">
        <f t="shared" si="1"/>
        <v>5911</v>
      </c>
      <c r="B91" s="266" t="s">
        <v>700</v>
      </c>
      <c r="C91" s="266" t="s">
        <v>9984</v>
      </c>
      <c r="D91" s="267" t="s">
        <v>9961</v>
      </c>
      <c r="E91" s="268" t="s">
        <v>25100</v>
      </c>
    </row>
    <row r="92" spans="1:5">
      <c r="A92" s="39" t="str">
        <f t="shared" si="1"/>
        <v>5921</v>
      </c>
      <c r="B92" s="266" t="s">
        <v>701</v>
      </c>
      <c r="C92" s="266" t="s">
        <v>9832</v>
      </c>
      <c r="D92" s="267" t="s">
        <v>9808</v>
      </c>
      <c r="E92" s="268" t="s">
        <v>8534</v>
      </c>
    </row>
    <row r="93" spans="1:5">
      <c r="A93" s="39" t="str">
        <f t="shared" si="1"/>
        <v>5923</v>
      </c>
      <c r="B93" s="266" t="s">
        <v>702</v>
      </c>
      <c r="C93" s="266" t="s">
        <v>9986</v>
      </c>
      <c r="D93" s="267" t="s">
        <v>9961</v>
      </c>
      <c r="E93" s="268" t="s">
        <v>10754</v>
      </c>
    </row>
    <row r="94" spans="1:5">
      <c r="A94" s="39" t="str">
        <f t="shared" si="1"/>
        <v>5928</v>
      </c>
      <c r="B94" s="266" t="s">
        <v>703</v>
      </c>
      <c r="C94" s="266" t="s">
        <v>9833</v>
      </c>
      <c r="D94" s="267" t="s">
        <v>9808</v>
      </c>
      <c r="E94" s="268" t="s">
        <v>31932</v>
      </c>
    </row>
    <row r="95" spans="1:5">
      <c r="A95" s="39" t="str">
        <f t="shared" si="1"/>
        <v>5930</v>
      </c>
      <c r="B95" s="266" t="s">
        <v>704</v>
      </c>
      <c r="C95" s="266" t="s">
        <v>9988</v>
      </c>
      <c r="D95" s="267" t="s">
        <v>9961</v>
      </c>
      <c r="E95" s="268" t="s">
        <v>16700</v>
      </c>
    </row>
    <row r="96" spans="1:5">
      <c r="A96" s="39" t="str">
        <f t="shared" si="1"/>
        <v>5932</v>
      </c>
      <c r="B96" s="266" t="s">
        <v>705</v>
      </c>
      <c r="C96" s="266" t="s">
        <v>9834</v>
      </c>
      <c r="D96" s="267" t="s">
        <v>9808</v>
      </c>
      <c r="E96" s="268" t="s">
        <v>31933</v>
      </c>
    </row>
    <row r="97" spans="1:5">
      <c r="A97" s="39" t="str">
        <f t="shared" si="1"/>
        <v>5934</v>
      </c>
      <c r="B97" s="266" t="s">
        <v>706</v>
      </c>
      <c r="C97" s="266" t="s">
        <v>9989</v>
      </c>
      <c r="D97" s="267" t="s">
        <v>9961</v>
      </c>
      <c r="E97" s="268" t="s">
        <v>31934</v>
      </c>
    </row>
    <row r="98" spans="1:5">
      <c r="A98" s="39" t="str">
        <f t="shared" si="1"/>
        <v>5940</v>
      </c>
      <c r="B98" s="266" t="s">
        <v>707</v>
      </c>
      <c r="C98" s="266" t="s">
        <v>9835</v>
      </c>
      <c r="D98" s="267" t="s">
        <v>9808</v>
      </c>
      <c r="E98" s="268" t="s">
        <v>22086</v>
      </c>
    </row>
    <row r="99" spans="1:5">
      <c r="A99" s="39" t="str">
        <f t="shared" si="1"/>
        <v>5942</v>
      </c>
      <c r="B99" s="266" t="s">
        <v>708</v>
      </c>
      <c r="C99" s="266" t="s">
        <v>9990</v>
      </c>
      <c r="D99" s="267" t="s">
        <v>9961</v>
      </c>
      <c r="E99" s="268" t="s">
        <v>25079</v>
      </c>
    </row>
    <row r="100" spans="1:5">
      <c r="A100" s="39" t="str">
        <f t="shared" si="1"/>
        <v>5944</v>
      </c>
      <c r="B100" s="266" t="s">
        <v>709</v>
      </c>
      <c r="C100" s="266" t="s">
        <v>9836</v>
      </c>
      <c r="D100" s="267" t="s">
        <v>9808</v>
      </c>
      <c r="E100" s="268" t="s">
        <v>31935</v>
      </c>
    </row>
    <row r="101" spans="1:5">
      <c r="A101" s="39" t="str">
        <f t="shared" si="1"/>
        <v>5946</v>
      </c>
      <c r="B101" s="266" t="s">
        <v>710</v>
      </c>
      <c r="C101" s="266" t="s">
        <v>9991</v>
      </c>
      <c r="D101" s="267" t="s">
        <v>9961</v>
      </c>
      <c r="E101" s="268" t="s">
        <v>31936</v>
      </c>
    </row>
    <row r="102" spans="1:5">
      <c r="A102" s="39" t="str">
        <f t="shared" si="1"/>
        <v>5952</v>
      </c>
      <c r="B102" s="266" t="s">
        <v>711</v>
      </c>
      <c r="C102" s="266" t="s">
        <v>9992</v>
      </c>
      <c r="D102" s="267" t="s">
        <v>9961</v>
      </c>
      <c r="E102" s="268" t="s">
        <v>19559</v>
      </c>
    </row>
    <row r="103" spans="1:5">
      <c r="A103" s="39" t="str">
        <f t="shared" si="1"/>
        <v>5953</v>
      </c>
      <c r="B103" s="266" t="s">
        <v>712</v>
      </c>
      <c r="C103" s="266" t="s">
        <v>9837</v>
      </c>
      <c r="D103" s="267" t="s">
        <v>9808</v>
      </c>
      <c r="E103" s="268" t="s">
        <v>28626</v>
      </c>
    </row>
    <row r="104" spans="1:5">
      <c r="A104" s="39" t="str">
        <f t="shared" si="1"/>
        <v>5954</v>
      </c>
      <c r="B104" s="266" t="s">
        <v>713</v>
      </c>
      <c r="C104" s="266" t="s">
        <v>9993</v>
      </c>
      <c r="D104" s="267" t="s">
        <v>9961</v>
      </c>
      <c r="E104" s="268" t="s">
        <v>9439</v>
      </c>
    </row>
    <row r="105" spans="1:5">
      <c r="A105" s="39" t="str">
        <f t="shared" si="1"/>
        <v>5961</v>
      </c>
      <c r="B105" s="266" t="s">
        <v>714</v>
      </c>
      <c r="C105" s="266" t="s">
        <v>9994</v>
      </c>
      <c r="D105" s="267" t="s">
        <v>9961</v>
      </c>
      <c r="E105" s="268" t="s">
        <v>25051</v>
      </c>
    </row>
    <row r="106" spans="1:5">
      <c r="A106" s="39" t="str">
        <f t="shared" si="1"/>
        <v>6259</v>
      </c>
      <c r="B106" s="266" t="s">
        <v>715</v>
      </c>
      <c r="C106" s="266" t="s">
        <v>9838</v>
      </c>
      <c r="D106" s="267" t="s">
        <v>9808</v>
      </c>
      <c r="E106" s="268" t="s">
        <v>31937</v>
      </c>
    </row>
    <row r="107" spans="1:5">
      <c r="A107" s="39" t="str">
        <f t="shared" si="1"/>
        <v>6260</v>
      </c>
      <c r="B107" s="266" t="s">
        <v>716</v>
      </c>
      <c r="C107" s="266" t="s">
        <v>9995</v>
      </c>
      <c r="D107" s="267" t="s">
        <v>9961</v>
      </c>
      <c r="E107" s="268" t="s">
        <v>20761</v>
      </c>
    </row>
    <row r="108" spans="1:5">
      <c r="A108" s="39" t="str">
        <f t="shared" si="1"/>
        <v>6879</v>
      </c>
      <c r="B108" s="266" t="s">
        <v>717</v>
      </c>
      <c r="C108" s="266" t="s">
        <v>9839</v>
      </c>
      <c r="D108" s="267" t="s">
        <v>9808</v>
      </c>
      <c r="E108" s="268" t="s">
        <v>31938</v>
      </c>
    </row>
    <row r="109" spans="1:5">
      <c r="A109" s="39" t="str">
        <f t="shared" si="1"/>
        <v>6880</v>
      </c>
      <c r="B109" s="266" t="s">
        <v>718</v>
      </c>
      <c r="C109" s="266" t="s">
        <v>9996</v>
      </c>
      <c r="D109" s="267" t="s">
        <v>9961</v>
      </c>
      <c r="E109" s="268" t="s">
        <v>31939</v>
      </c>
    </row>
    <row r="110" spans="1:5">
      <c r="A110" s="39" t="str">
        <f t="shared" si="1"/>
        <v>7030</v>
      </c>
      <c r="B110" s="266" t="s">
        <v>719</v>
      </c>
      <c r="C110" s="266" t="s">
        <v>9840</v>
      </c>
      <c r="D110" s="267" t="s">
        <v>9808</v>
      </c>
      <c r="E110" s="268" t="s">
        <v>26410</v>
      </c>
    </row>
    <row r="111" spans="1:5">
      <c r="A111" s="39" t="str">
        <f t="shared" si="1"/>
        <v>7031</v>
      </c>
      <c r="B111" s="266" t="s">
        <v>720</v>
      </c>
      <c r="C111" s="266" t="s">
        <v>9997</v>
      </c>
      <c r="D111" s="267" t="s">
        <v>9961</v>
      </c>
      <c r="E111" s="268" t="s">
        <v>9133</v>
      </c>
    </row>
    <row r="112" spans="1:5">
      <c r="A112" s="39" t="str">
        <f t="shared" si="1"/>
        <v>7032</v>
      </c>
      <c r="B112" s="266" t="s">
        <v>721</v>
      </c>
      <c r="C112" s="266" t="s">
        <v>10177</v>
      </c>
      <c r="D112" s="267" t="s">
        <v>10129</v>
      </c>
      <c r="E112" s="268" t="s">
        <v>10307</v>
      </c>
    </row>
    <row r="113" spans="1:5">
      <c r="A113" s="39" t="str">
        <f t="shared" si="1"/>
        <v>7033</v>
      </c>
      <c r="B113" s="266" t="s">
        <v>722</v>
      </c>
      <c r="C113" s="266" t="s">
        <v>10178</v>
      </c>
      <c r="D113" s="267" t="s">
        <v>10129</v>
      </c>
      <c r="E113" s="268" t="s">
        <v>8809</v>
      </c>
    </row>
    <row r="114" spans="1:5">
      <c r="A114" s="39" t="str">
        <f t="shared" si="1"/>
        <v>7034</v>
      </c>
      <c r="B114" s="266" t="s">
        <v>723</v>
      </c>
      <c r="C114" s="266" t="s">
        <v>10179</v>
      </c>
      <c r="D114" s="267" t="s">
        <v>10129</v>
      </c>
      <c r="E114" s="268" t="s">
        <v>8712</v>
      </c>
    </row>
    <row r="115" spans="1:5">
      <c r="A115" s="39" t="str">
        <f t="shared" si="1"/>
        <v>7035</v>
      </c>
      <c r="B115" s="266" t="s">
        <v>724</v>
      </c>
      <c r="C115" s="266" t="s">
        <v>10180</v>
      </c>
      <c r="D115" s="267" t="s">
        <v>10129</v>
      </c>
      <c r="E115" s="268" t="s">
        <v>28629</v>
      </c>
    </row>
    <row r="116" spans="1:5">
      <c r="A116" s="39" t="str">
        <f t="shared" si="1"/>
        <v>7038</v>
      </c>
      <c r="B116" s="266" t="s">
        <v>725</v>
      </c>
      <c r="C116" s="266" t="s">
        <v>10181</v>
      </c>
      <c r="D116" s="267" t="s">
        <v>10129</v>
      </c>
      <c r="E116" s="268" t="s">
        <v>16875</v>
      </c>
    </row>
    <row r="117" spans="1:5">
      <c r="A117" s="39" t="str">
        <f t="shared" si="1"/>
        <v>7039</v>
      </c>
      <c r="B117" s="266" t="s">
        <v>726</v>
      </c>
      <c r="C117" s="266" t="s">
        <v>10182</v>
      </c>
      <c r="D117" s="267" t="s">
        <v>10129</v>
      </c>
      <c r="E117" s="268" t="s">
        <v>16482</v>
      </c>
    </row>
    <row r="118" spans="1:5">
      <c r="A118" s="39" t="str">
        <f t="shared" si="1"/>
        <v>7040</v>
      </c>
      <c r="B118" s="266" t="s">
        <v>727</v>
      </c>
      <c r="C118" s="266" t="s">
        <v>10183</v>
      </c>
      <c r="D118" s="267" t="s">
        <v>10129</v>
      </c>
      <c r="E118" s="268" t="s">
        <v>28630</v>
      </c>
    </row>
    <row r="119" spans="1:5">
      <c r="A119" s="39" t="str">
        <f t="shared" si="1"/>
        <v>7042</v>
      </c>
      <c r="B119" s="266" t="s">
        <v>728</v>
      </c>
      <c r="C119" s="266" t="s">
        <v>9841</v>
      </c>
      <c r="D119" s="267" t="s">
        <v>9808</v>
      </c>
      <c r="E119" s="268" t="s">
        <v>9038</v>
      </c>
    </row>
    <row r="120" spans="1:5">
      <c r="A120" s="39" t="str">
        <f t="shared" si="1"/>
        <v>7043</v>
      </c>
      <c r="B120" s="266" t="s">
        <v>729</v>
      </c>
      <c r="C120" s="266" t="s">
        <v>9998</v>
      </c>
      <c r="D120" s="267" t="s">
        <v>9961</v>
      </c>
      <c r="E120" s="268" t="s">
        <v>8708</v>
      </c>
    </row>
    <row r="121" spans="1:5">
      <c r="A121" s="39" t="str">
        <f t="shared" si="1"/>
        <v>7044</v>
      </c>
      <c r="B121" s="266" t="s">
        <v>730</v>
      </c>
      <c r="C121" s="266" t="s">
        <v>10184</v>
      </c>
      <c r="D121" s="267" t="s">
        <v>10129</v>
      </c>
      <c r="E121" s="268" t="s">
        <v>10014</v>
      </c>
    </row>
    <row r="122" spans="1:5">
      <c r="A122" s="39" t="str">
        <f t="shared" si="1"/>
        <v>7045</v>
      </c>
      <c r="B122" s="266" t="s">
        <v>731</v>
      </c>
      <c r="C122" s="266" t="s">
        <v>10185</v>
      </c>
      <c r="D122" s="267" t="s">
        <v>10129</v>
      </c>
      <c r="E122" s="268" t="s">
        <v>10251</v>
      </c>
    </row>
    <row r="123" spans="1:5">
      <c r="A123" s="39" t="str">
        <f t="shared" si="1"/>
        <v>7046</v>
      </c>
      <c r="B123" s="266" t="s">
        <v>732</v>
      </c>
      <c r="C123" s="266" t="s">
        <v>10186</v>
      </c>
      <c r="D123" s="267" t="s">
        <v>10129</v>
      </c>
      <c r="E123" s="268" t="s">
        <v>8708</v>
      </c>
    </row>
    <row r="124" spans="1:5">
      <c r="A124" s="39" t="str">
        <f t="shared" si="1"/>
        <v>7047</v>
      </c>
      <c r="B124" s="266" t="s">
        <v>733</v>
      </c>
      <c r="C124" s="266" t="s">
        <v>10187</v>
      </c>
      <c r="D124" s="267" t="s">
        <v>10129</v>
      </c>
      <c r="E124" s="268" t="s">
        <v>22856</v>
      </c>
    </row>
    <row r="125" spans="1:5">
      <c r="A125" s="39" t="str">
        <f t="shared" si="1"/>
        <v>7049</v>
      </c>
      <c r="B125" s="266" t="s">
        <v>734</v>
      </c>
      <c r="C125" s="266" t="s">
        <v>9842</v>
      </c>
      <c r="D125" s="267" t="s">
        <v>9808</v>
      </c>
      <c r="E125" s="268" t="s">
        <v>31940</v>
      </c>
    </row>
    <row r="126" spans="1:5">
      <c r="A126" s="39" t="str">
        <f t="shared" si="1"/>
        <v>7050</v>
      </c>
      <c r="B126" s="266" t="s">
        <v>735</v>
      </c>
      <c r="C126" s="266" t="s">
        <v>10000</v>
      </c>
      <c r="D126" s="267" t="s">
        <v>9961</v>
      </c>
      <c r="E126" s="268" t="s">
        <v>31941</v>
      </c>
    </row>
    <row r="127" spans="1:5">
      <c r="A127" s="39" t="str">
        <f t="shared" si="1"/>
        <v>7051</v>
      </c>
      <c r="B127" s="266" t="s">
        <v>736</v>
      </c>
      <c r="C127" s="266" t="s">
        <v>10188</v>
      </c>
      <c r="D127" s="267" t="s">
        <v>10129</v>
      </c>
      <c r="E127" s="268" t="s">
        <v>21360</v>
      </c>
    </row>
    <row r="128" spans="1:5">
      <c r="A128" s="39" t="str">
        <f t="shared" si="1"/>
        <v>7052</v>
      </c>
      <c r="B128" s="266" t="s">
        <v>737</v>
      </c>
      <c r="C128" s="266" t="s">
        <v>10189</v>
      </c>
      <c r="D128" s="267" t="s">
        <v>10129</v>
      </c>
      <c r="E128" s="268" t="s">
        <v>16502</v>
      </c>
    </row>
    <row r="129" spans="1:5">
      <c r="A129" s="39" t="str">
        <f t="shared" si="1"/>
        <v>7053</v>
      </c>
      <c r="B129" s="266" t="s">
        <v>738</v>
      </c>
      <c r="C129" s="266" t="s">
        <v>10191</v>
      </c>
      <c r="D129" s="267" t="s">
        <v>10129</v>
      </c>
      <c r="E129" s="268" t="s">
        <v>28392</v>
      </c>
    </row>
    <row r="130" spans="1:5">
      <c r="A130" s="39" t="str">
        <f t="shared" si="1"/>
        <v>7054</v>
      </c>
      <c r="B130" s="266" t="s">
        <v>739</v>
      </c>
      <c r="C130" s="266" t="s">
        <v>10192</v>
      </c>
      <c r="D130" s="267" t="s">
        <v>10129</v>
      </c>
      <c r="E130" s="268" t="s">
        <v>18820</v>
      </c>
    </row>
    <row r="131" spans="1:5">
      <c r="A131" s="39" t="str">
        <f t="shared" ref="A131:A194" si="2">IF(ISERROR(SEARCH("/",B131)=6),TRIM(CLEAN(B131)),IF(SEARCH("/",B131)=6,IF(LEN(TRIM(CLEAN(B131)))=7,LEFT(TRIM(CLEAN(B131)),6)&amp;"00"&amp;RIGHT(TRIM(CLEAN(B131)),1),LEFT(TRIM(CLEAN(B131)),6)&amp;"0"&amp;RIGHT(TRIM(CLEAN(B131)),2)),TRIM(CLEAN(B131))))</f>
        <v>7058</v>
      </c>
      <c r="B131" s="266" t="s">
        <v>740</v>
      </c>
      <c r="C131" s="266" t="s">
        <v>10193</v>
      </c>
      <c r="D131" s="267" t="s">
        <v>10129</v>
      </c>
      <c r="E131" s="268" t="s">
        <v>12458</v>
      </c>
    </row>
    <row r="132" spans="1:5">
      <c r="A132" s="39" t="str">
        <f t="shared" si="2"/>
        <v>7059</v>
      </c>
      <c r="B132" s="266" t="s">
        <v>741</v>
      </c>
      <c r="C132" s="266" t="s">
        <v>10194</v>
      </c>
      <c r="D132" s="267" t="s">
        <v>10129</v>
      </c>
      <c r="E132" s="268" t="s">
        <v>9132</v>
      </c>
    </row>
    <row r="133" spans="1:5">
      <c r="A133" s="39" t="str">
        <f t="shared" si="2"/>
        <v>7060</v>
      </c>
      <c r="B133" s="266" t="s">
        <v>742</v>
      </c>
      <c r="C133" s="266" t="s">
        <v>10196</v>
      </c>
      <c r="D133" s="267" t="s">
        <v>10129</v>
      </c>
      <c r="E133" s="268" t="s">
        <v>21783</v>
      </c>
    </row>
    <row r="134" spans="1:5">
      <c r="A134" s="39" t="str">
        <f t="shared" si="2"/>
        <v>7061</v>
      </c>
      <c r="B134" s="266" t="s">
        <v>743</v>
      </c>
      <c r="C134" s="266" t="s">
        <v>10197</v>
      </c>
      <c r="D134" s="267" t="s">
        <v>10129</v>
      </c>
      <c r="E134" s="268" t="s">
        <v>28632</v>
      </c>
    </row>
    <row r="135" spans="1:5">
      <c r="A135" s="39" t="str">
        <f t="shared" si="2"/>
        <v>7063</v>
      </c>
      <c r="B135" s="266" t="s">
        <v>744</v>
      </c>
      <c r="C135" s="266" t="s">
        <v>10198</v>
      </c>
      <c r="D135" s="267" t="s">
        <v>10129</v>
      </c>
      <c r="E135" s="268" t="s">
        <v>12788</v>
      </c>
    </row>
    <row r="136" spans="1:5">
      <c r="A136" s="39" t="str">
        <f t="shared" si="2"/>
        <v>7064</v>
      </c>
      <c r="B136" s="266" t="s">
        <v>745</v>
      </c>
      <c r="C136" s="266" t="s">
        <v>10199</v>
      </c>
      <c r="D136" s="267" t="s">
        <v>10129</v>
      </c>
      <c r="E136" s="268" t="s">
        <v>8976</v>
      </c>
    </row>
    <row r="137" spans="1:5">
      <c r="A137" s="39" t="str">
        <f t="shared" si="2"/>
        <v>7065</v>
      </c>
      <c r="B137" s="266" t="s">
        <v>746</v>
      </c>
      <c r="C137" s="266" t="s">
        <v>10200</v>
      </c>
      <c r="D137" s="267" t="s">
        <v>10129</v>
      </c>
      <c r="E137" s="268" t="s">
        <v>22048</v>
      </c>
    </row>
    <row r="138" spans="1:5">
      <c r="A138" s="39" t="str">
        <f t="shared" si="2"/>
        <v>7066</v>
      </c>
      <c r="B138" s="266" t="s">
        <v>747</v>
      </c>
      <c r="C138" s="266" t="s">
        <v>10201</v>
      </c>
      <c r="D138" s="267" t="s">
        <v>10129</v>
      </c>
      <c r="E138" s="268" t="s">
        <v>28633</v>
      </c>
    </row>
    <row r="139" spans="1:5">
      <c r="A139" s="39" t="str">
        <f t="shared" si="2"/>
        <v>53786</v>
      </c>
      <c r="B139" s="266" t="s">
        <v>748</v>
      </c>
      <c r="C139" s="266" t="s">
        <v>10202</v>
      </c>
      <c r="D139" s="267" t="s">
        <v>10129</v>
      </c>
      <c r="E139" s="268" t="s">
        <v>25041</v>
      </c>
    </row>
    <row r="140" spans="1:5">
      <c r="A140" s="39" t="str">
        <f t="shared" si="2"/>
        <v>53788</v>
      </c>
      <c r="B140" s="266" t="s">
        <v>749</v>
      </c>
      <c r="C140" s="266" t="s">
        <v>10203</v>
      </c>
      <c r="D140" s="267" t="s">
        <v>10129</v>
      </c>
      <c r="E140" s="268" t="s">
        <v>28634</v>
      </c>
    </row>
    <row r="141" spans="1:5">
      <c r="A141" s="39" t="str">
        <f t="shared" si="2"/>
        <v>53792</v>
      </c>
      <c r="B141" s="266" t="s">
        <v>750</v>
      </c>
      <c r="C141" s="266" t="s">
        <v>10204</v>
      </c>
      <c r="D141" s="267" t="s">
        <v>10129</v>
      </c>
      <c r="E141" s="268" t="s">
        <v>28635</v>
      </c>
    </row>
    <row r="142" spans="1:5">
      <c r="A142" s="39" t="str">
        <f t="shared" si="2"/>
        <v>53794</v>
      </c>
      <c r="B142" s="266" t="s">
        <v>751</v>
      </c>
      <c r="C142" s="266" t="s">
        <v>10205</v>
      </c>
      <c r="D142" s="267" t="s">
        <v>10129</v>
      </c>
      <c r="E142" s="268" t="s">
        <v>10206</v>
      </c>
    </row>
    <row r="143" spans="1:5">
      <c r="A143" s="39" t="str">
        <f t="shared" si="2"/>
        <v>53797</v>
      </c>
      <c r="B143" s="266" t="s">
        <v>752</v>
      </c>
      <c r="C143" s="266" t="s">
        <v>10207</v>
      </c>
      <c r="D143" s="267" t="s">
        <v>10129</v>
      </c>
      <c r="E143" s="268" t="s">
        <v>25311</v>
      </c>
    </row>
    <row r="144" spans="1:5">
      <c r="A144" s="39" t="str">
        <f t="shared" si="2"/>
        <v>53804</v>
      </c>
      <c r="B144" s="266" t="s">
        <v>753</v>
      </c>
      <c r="C144" s="266" t="s">
        <v>10208</v>
      </c>
      <c r="D144" s="267" t="s">
        <v>10129</v>
      </c>
      <c r="E144" s="268" t="s">
        <v>9294</v>
      </c>
    </row>
    <row r="145" spans="1:5">
      <c r="A145" s="39" t="str">
        <f t="shared" si="2"/>
        <v>53806</v>
      </c>
      <c r="B145" s="266" t="s">
        <v>754</v>
      </c>
      <c r="C145" s="266" t="s">
        <v>10209</v>
      </c>
      <c r="D145" s="267" t="s">
        <v>10129</v>
      </c>
      <c r="E145" s="268" t="s">
        <v>24795</v>
      </c>
    </row>
    <row r="146" spans="1:5">
      <c r="A146" s="39" t="str">
        <f t="shared" si="2"/>
        <v>53810</v>
      </c>
      <c r="B146" s="266" t="s">
        <v>755</v>
      </c>
      <c r="C146" s="266" t="s">
        <v>10210</v>
      </c>
      <c r="D146" s="267" t="s">
        <v>10129</v>
      </c>
      <c r="E146" s="268" t="s">
        <v>28636</v>
      </c>
    </row>
    <row r="147" spans="1:5">
      <c r="A147" s="39" t="str">
        <f t="shared" si="2"/>
        <v>53814</v>
      </c>
      <c r="B147" s="266" t="s">
        <v>756</v>
      </c>
      <c r="C147" s="266" t="s">
        <v>10211</v>
      </c>
      <c r="D147" s="267" t="s">
        <v>10129</v>
      </c>
      <c r="E147" s="268" t="s">
        <v>23457</v>
      </c>
    </row>
    <row r="148" spans="1:5">
      <c r="A148" s="39" t="str">
        <f t="shared" si="2"/>
        <v>53817</v>
      </c>
      <c r="B148" s="266" t="s">
        <v>757</v>
      </c>
      <c r="C148" s="266" t="s">
        <v>10212</v>
      </c>
      <c r="D148" s="267" t="s">
        <v>10129</v>
      </c>
      <c r="E148" s="268" t="s">
        <v>18960</v>
      </c>
    </row>
    <row r="149" spans="1:5">
      <c r="A149" s="39" t="str">
        <f t="shared" si="2"/>
        <v>53818</v>
      </c>
      <c r="B149" s="266" t="s">
        <v>758</v>
      </c>
      <c r="C149" s="266" t="s">
        <v>10213</v>
      </c>
      <c r="D149" s="267" t="s">
        <v>10129</v>
      </c>
      <c r="E149" s="268" t="s">
        <v>16455</v>
      </c>
    </row>
    <row r="150" spans="1:5">
      <c r="A150" s="39" t="str">
        <f t="shared" si="2"/>
        <v>53827</v>
      </c>
      <c r="B150" s="266" t="s">
        <v>759</v>
      </c>
      <c r="C150" s="266" t="s">
        <v>10215</v>
      </c>
      <c r="D150" s="267" t="s">
        <v>10129</v>
      </c>
      <c r="E150" s="268" t="s">
        <v>28637</v>
      </c>
    </row>
    <row r="151" spans="1:5">
      <c r="A151" s="39" t="str">
        <f t="shared" si="2"/>
        <v>53829</v>
      </c>
      <c r="B151" s="266" t="s">
        <v>760</v>
      </c>
      <c r="C151" s="266" t="s">
        <v>10216</v>
      </c>
      <c r="D151" s="267" t="s">
        <v>10129</v>
      </c>
      <c r="E151" s="268" t="s">
        <v>25311</v>
      </c>
    </row>
    <row r="152" spans="1:5">
      <c r="A152" s="39" t="str">
        <f t="shared" si="2"/>
        <v>53831</v>
      </c>
      <c r="B152" s="266" t="s">
        <v>761</v>
      </c>
      <c r="C152" s="266" t="s">
        <v>10217</v>
      </c>
      <c r="D152" s="267" t="s">
        <v>10129</v>
      </c>
      <c r="E152" s="268" t="s">
        <v>28638</v>
      </c>
    </row>
    <row r="153" spans="1:5">
      <c r="A153" s="39" t="str">
        <f t="shared" si="2"/>
        <v>53840</v>
      </c>
      <c r="B153" s="266" t="s">
        <v>762</v>
      </c>
      <c r="C153" s="266" t="s">
        <v>10218</v>
      </c>
      <c r="D153" s="267" t="s">
        <v>10129</v>
      </c>
      <c r="E153" s="268" t="s">
        <v>8713</v>
      </c>
    </row>
    <row r="154" spans="1:5">
      <c r="A154" s="39" t="str">
        <f t="shared" si="2"/>
        <v>53841</v>
      </c>
      <c r="B154" s="266" t="s">
        <v>763</v>
      </c>
      <c r="C154" s="266" t="s">
        <v>10219</v>
      </c>
      <c r="D154" s="267" t="s">
        <v>10129</v>
      </c>
      <c r="E154" s="268" t="s">
        <v>8601</v>
      </c>
    </row>
    <row r="155" spans="1:5">
      <c r="A155" s="39" t="str">
        <f t="shared" si="2"/>
        <v>53849</v>
      </c>
      <c r="B155" s="266" t="s">
        <v>764</v>
      </c>
      <c r="C155" s="266" t="s">
        <v>10220</v>
      </c>
      <c r="D155" s="267" t="s">
        <v>10129</v>
      </c>
      <c r="E155" s="268" t="s">
        <v>18591</v>
      </c>
    </row>
    <row r="156" spans="1:5">
      <c r="A156" s="39" t="str">
        <f t="shared" si="2"/>
        <v>53857</v>
      </c>
      <c r="B156" s="266" t="s">
        <v>765</v>
      </c>
      <c r="C156" s="266" t="s">
        <v>10221</v>
      </c>
      <c r="D156" s="267" t="s">
        <v>10129</v>
      </c>
      <c r="E156" s="268" t="s">
        <v>28639</v>
      </c>
    </row>
    <row r="157" spans="1:5">
      <c r="A157" s="39" t="str">
        <f t="shared" si="2"/>
        <v>53858</v>
      </c>
      <c r="B157" s="266" t="s">
        <v>766</v>
      </c>
      <c r="C157" s="266" t="s">
        <v>10222</v>
      </c>
      <c r="D157" s="267" t="s">
        <v>10129</v>
      </c>
      <c r="E157" s="268" t="s">
        <v>28611</v>
      </c>
    </row>
    <row r="158" spans="1:5">
      <c r="A158" s="39" t="str">
        <f t="shared" si="2"/>
        <v>53861</v>
      </c>
      <c r="B158" s="266" t="s">
        <v>767</v>
      </c>
      <c r="C158" s="266" t="s">
        <v>10223</v>
      </c>
      <c r="D158" s="267" t="s">
        <v>10129</v>
      </c>
      <c r="E158" s="268" t="s">
        <v>18908</v>
      </c>
    </row>
    <row r="159" spans="1:5">
      <c r="A159" s="39" t="str">
        <f t="shared" si="2"/>
        <v>53863</v>
      </c>
      <c r="B159" s="266" t="s">
        <v>768</v>
      </c>
      <c r="C159" s="266" t="s">
        <v>10224</v>
      </c>
      <c r="D159" s="267" t="s">
        <v>10129</v>
      </c>
      <c r="E159" s="268" t="s">
        <v>8499</v>
      </c>
    </row>
    <row r="160" spans="1:5">
      <c r="A160" s="39" t="str">
        <f t="shared" si="2"/>
        <v>53865</v>
      </c>
      <c r="B160" s="266" t="s">
        <v>769</v>
      </c>
      <c r="C160" s="266" t="s">
        <v>10225</v>
      </c>
      <c r="D160" s="267" t="s">
        <v>10129</v>
      </c>
      <c r="E160" s="268" t="s">
        <v>24996</v>
      </c>
    </row>
    <row r="161" spans="1:5">
      <c r="A161" s="39" t="str">
        <f t="shared" si="2"/>
        <v>53866</v>
      </c>
      <c r="B161" s="266" t="s">
        <v>770</v>
      </c>
      <c r="C161" s="266" t="s">
        <v>10226</v>
      </c>
      <c r="D161" s="267" t="s">
        <v>10129</v>
      </c>
      <c r="E161" s="268" t="s">
        <v>8825</v>
      </c>
    </row>
    <row r="162" spans="1:5">
      <c r="A162" s="39" t="str">
        <f t="shared" si="2"/>
        <v>53882</v>
      </c>
      <c r="B162" s="266" t="s">
        <v>771</v>
      </c>
      <c r="C162" s="266" t="s">
        <v>10228</v>
      </c>
      <c r="D162" s="267" t="s">
        <v>10129</v>
      </c>
      <c r="E162" s="268" t="s">
        <v>16483</v>
      </c>
    </row>
    <row r="163" spans="1:5">
      <c r="A163" s="39" t="str">
        <f t="shared" si="2"/>
        <v>55263</v>
      </c>
      <c r="B163" s="266" t="s">
        <v>772</v>
      </c>
      <c r="C163" s="266" t="s">
        <v>10230</v>
      </c>
      <c r="D163" s="267" t="s">
        <v>10129</v>
      </c>
      <c r="E163" s="268" t="s">
        <v>24232</v>
      </c>
    </row>
    <row r="164" spans="1:5">
      <c r="A164" s="39" t="str">
        <f t="shared" si="2"/>
        <v>67826</v>
      </c>
      <c r="B164" s="266" t="s">
        <v>773</v>
      </c>
      <c r="C164" s="266" t="s">
        <v>9843</v>
      </c>
      <c r="D164" s="267" t="s">
        <v>9808</v>
      </c>
      <c r="E164" s="268" t="s">
        <v>31942</v>
      </c>
    </row>
    <row r="165" spans="1:5">
      <c r="A165" s="39" t="str">
        <f t="shared" si="2"/>
        <v>67827</v>
      </c>
      <c r="B165" s="266" t="s">
        <v>774</v>
      </c>
      <c r="C165" s="266" t="s">
        <v>10001</v>
      </c>
      <c r="D165" s="267" t="s">
        <v>9961</v>
      </c>
      <c r="E165" s="268" t="s">
        <v>31943</v>
      </c>
    </row>
    <row r="166" spans="1:5">
      <c r="A166" s="39" t="str">
        <f t="shared" si="2"/>
        <v>73303</v>
      </c>
      <c r="B166" s="266" t="s">
        <v>775</v>
      </c>
      <c r="C166" s="266" t="s">
        <v>10231</v>
      </c>
      <c r="D166" s="267" t="s">
        <v>10129</v>
      </c>
      <c r="E166" s="268" t="s">
        <v>10470</v>
      </c>
    </row>
    <row r="167" spans="1:5">
      <c r="A167" s="39" t="str">
        <f t="shared" si="2"/>
        <v>73307</v>
      </c>
      <c r="B167" s="266" t="s">
        <v>776</v>
      </c>
      <c r="C167" s="266" t="s">
        <v>10233</v>
      </c>
      <c r="D167" s="267" t="s">
        <v>10129</v>
      </c>
      <c r="E167" s="268" t="s">
        <v>9420</v>
      </c>
    </row>
    <row r="168" spans="1:5">
      <c r="A168" s="39" t="str">
        <f t="shared" si="2"/>
        <v>73309</v>
      </c>
      <c r="B168" s="266" t="s">
        <v>777</v>
      </c>
      <c r="C168" s="266" t="s">
        <v>10234</v>
      </c>
      <c r="D168" s="267" t="s">
        <v>10129</v>
      </c>
      <c r="E168" s="268" t="s">
        <v>28641</v>
      </c>
    </row>
    <row r="169" spans="1:5">
      <c r="A169" s="39" t="str">
        <f t="shared" si="2"/>
        <v>73311</v>
      </c>
      <c r="B169" s="266" t="s">
        <v>778</v>
      </c>
      <c r="C169" s="266" t="s">
        <v>10236</v>
      </c>
      <c r="D169" s="267" t="s">
        <v>10129</v>
      </c>
      <c r="E169" s="268" t="s">
        <v>28642</v>
      </c>
    </row>
    <row r="170" spans="1:5">
      <c r="A170" s="39" t="str">
        <f t="shared" si="2"/>
        <v>73313</v>
      </c>
      <c r="B170" s="266" t="s">
        <v>779</v>
      </c>
      <c r="C170" s="266" t="s">
        <v>10237</v>
      </c>
      <c r="D170" s="267" t="s">
        <v>10129</v>
      </c>
      <c r="E170" s="268" t="s">
        <v>9567</v>
      </c>
    </row>
    <row r="171" spans="1:5">
      <c r="A171" s="39" t="str">
        <f t="shared" si="2"/>
        <v>73315</v>
      </c>
      <c r="B171" s="266" t="s">
        <v>780</v>
      </c>
      <c r="C171" s="266" t="s">
        <v>10238</v>
      </c>
      <c r="D171" s="267" t="s">
        <v>10129</v>
      </c>
      <c r="E171" s="268" t="s">
        <v>28634</v>
      </c>
    </row>
    <row r="172" spans="1:5">
      <c r="A172" s="39" t="str">
        <f t="shared" si="2"/>
        <v>73335</v>
      </c>
      <c r="B172" s="266" t="s">
        <v>781</v>
      </c>
      <c r="C172" s="266" t="s">
        <v>10239</v>
      </c>
      <c r="D172" s="267" t="s">
        <v>10129</v>
      </c>
      <c r="E172" s="268" t="s">
        <v>28516</v>
      </c>
    </row>
    <row r="173" spans="1:5">
      <c r="A173" s="39" t="str">
        <f t="shared" si="2"/>
        <v>73340</v>
      </c>
      <c r="B173" s="266" t="s">
        <v>782</v>
      </c>
      <c r="C173" s="266" t="s">
        <v>10241</v>
      </c>
      <c r="D173" s="267" t="s">
        <v>10129</v>
      </c>
      <c r="E173" s="268" t="s">
        <v>28632</v>
      </c>
    </row>
    <row r="174" spans="1:5">
      <c r="A174" s="39" t="str">
        <f t="shared" si="2"/>
        <v>73395</v>
      </c>
      <c r="B174" s="266" t="s">
        <v>783</v>
      </c>
      <c r="C174" s="266" t="s">
        <v>10002</v>
      </c>
      <c r="D174" s="267" t="s">
        <v>9961</v>
      </c>
      <c r="E174" s="268" t="s">
        <v>9060</v>
      </c>
    </row>
    <row r="175" spans="1:5">
      <c r="A175" s="39" t="str">
        <f t="shared" si="2"/>
        <v>73417</v>
      </c>
      <c r="B175" s="266" t="s">
        <v>784</v>
      </c>
      <c r="C175" s="266" t="s">
        <v>9844</v>
      </c>
      <c r="D175" s="267" t="s">
        <v>9808</v>
      </c>
      <c r="E175" s="268" t="s">
        <v>28643</v>
      </c>
    </row>
    <row r="176" spans="1:5">
      <c r="A176" s="39" t="str">
        <f t="shared" si="2"/>
        <v>73436</v>
      </c>
      <c r="B176" s="266" t="s">
        <v>785</v>
      </c>
      <c r="C176" s="266" t="s">
        <v>9845</v>
      </c>
      <c r="D176" s="267" t="s">
        <v>9808</v>
      </c>
      <c r="E176" s="268" t="s">
        <v>31944</v>
      </c>
    </row>
    <row r="177" spans="1:5">
      <c r="A177" s="39" t="str">
        <f t="shared" si="2"/>
        <v>73467</v>
      </c>
      <c r="B177" s="266" t="s">
        <v>786</v>
      </c>
      <c r="C177" s="266" t="s">
        <v>9846</v>
      </c>
      <c r="D177" s="267" t="s">
        <v>9808</v>
      </c>
      <c r="E177" s="268" t="s">
        <v>31945</v>
      </c>
    </row>
    <row r="178" spans="1:5">
      <c r="A178" s="39" t="str">
        <f t="shared" si="2"/>
        <v>73536</v>
      </c>
      <c r="B178" s="266" t="s">
        <v>787</v>
      </c>
      <c r="C178" s="266" t="s">
        <v>9847</v>
      </c>
      <c r="D178" s="267" t="s">
        <v>9808</v>
      </c>
      <c r="E178" s="268" t="s">
        <v>13415</v>
      </c>
    </row>
    <row r="179" spans="1:5">
      <c r="A179" s="39" t="str">
        <f t="shared" si="2"/>
        <v>83361</v>
      </c>
      <c r="B179" s="266" t="s">
        <v>788</v>
      </c>
      <c r="C179" s="266" t="s">
        <v>10242</v>
      </c>
      <c r="D179" s="267" t="s">
        <v>10129</v>
      </c>
      <c r="E179" s="268" t="s">
        <v>16487</v>
      </c>
    </row>
    <row r="180" spans="1:5">
      <c r="A180" s="39" t="str">
        <f t="shared" si="2"/>
        <v>83362</v>
      </c>
      <c r="B180" s="266" t="s">
        <v>789</v>
      </c>
      <c r="C180" s="266" t="s">
        <v>9849</v>
      </c>
      <c r="D180" s="267" t="s">
        <v>9808</v>
      </c>
      <c r="E180" s="268" t="s">
        <v>9049</v>
      </c>
    </row>
    <row r="181" spans="1:5">
      <c r="A181" s="39" t="str">
        <f t="shared" si="2"/>
        <v>83761</v>
      </c>
      <c r="B181" s="266" t="s">
        <v>790</v>
      </c>
      <c r="C181" s="266" t="s">
        <v>10243</v>
      </c>
      <c r="D181" s="267" t="s">
        <v>10129</v>
      </c>
      <c r="E181" s="268" t="s">
        <v>24943</v>
      </c>
    </row>
    <row r="182" spans="1:5">
      <c r="A182" s="39" t="str">
        <f t="shared" si="2"/>
        <v>83762</v>
      </c>
      <c r="B182" s="266" t="s">
        <v>791</v>
      </c>
      <c r="C182" s="266" t="s">
        <v>10244</v>
      </c>
      <c r="D182" s="267" t="s">
        <v>10129</v>
      </c>
      <c r="E182" s="268" t="s">
        <v>8898</v>
      </c>
    </row>
    <row r="183" spans="1:5">
      <c r="A183" s="39" t="str">
        <f t="shared" si="2"/>
        <v>83763</v>
      </c>
      <c r="B183" s="266" t="s">
        <v>792</v>
      </c>
      <c r="C183" s="266" t="s">
        <v>10245</v>
      </c>
      <c r="D183" s="267" t="s">
        <v>10129</v>
      </c>
      <c r="E183" s="268" t="s">
        <v>26920</v>
      </c>
    </row>
    <row r="184" spans="1:5">
      <c r="A184" s="39" t="str">
        <f t="shared" si="2"/>
        <v>83764</v>
      </c>
      <c r="B184" s="266" t="s">
        <v>793</v>
      </c>
      <c r="C184" s="266" t="s">
        <v>10246</v>
      </c>
      <c r="D184" s="267" t="s">
        <v>10129</v>
      </c>
      <c r="E184" s="268" t="s">
        <v>16976</v>
      </c>
    </row>
    <row r="185" spans="1:5">
      <c r="A185" s="39" t="str">
        <f t="shared" si="2"/>
        <v>83765</v>
      </c>
      <c r="B185" s="266" t="s">
        <v>794</v>
      </c>
      <c r="C185" s="266" t="s">
        <v>9850</v>
      </c>
      <c r="D185" s="267" t="s">
        <v>9808</v>
      </c>
      <c r="E185" s="268" t="s">
        <v>31946</v>
      </c>
    </row>
    <row r="186" spans="1:5">
      <c r="A186" s="39" t="str">
        <f t="shared" si="2"/>
        <v>83766</v>
      </c>
      <c r="B186" s="266" t="s">
        <v>795</v>
      </c>
      <c r="C186" s="266" t="s">
        <v>10003</v>
      </c>
      <c r="D186" s="267" t="s">
        <v>9961</v>
      </c>
      <c r="E186" s="268" t="s">
        <v>28544</v>
      </c>
    </row>
    <row r="187" spans="1:5">
      <c r="A187" s="39" t="str">
        <f t="shared" si="2"/>
        <v>84013</v>
      </c>
      <c r="B187" s="266" t="s">
        <v>796</v>
      </c>
      <c r="C187" s="266" t="s">
        <v>10004</v>
      </c>
      <c r="D187" s="267" t="s">
        <v>9961</v>
      </c>
      <c r="E187" s="268" t="s">
        <v>28357</v>
      </c>
    </row>
    <row r="188" spans="1:5">
      <c r="A188" s="39" t="str">
        <f t="shared" si="2"/>
        <v>86872</v>
      </c>
      <c r="B188" s="266" t="s">
        <v>797</v>
      </c>
      <c r="C188" s="266" t="s">
        <v>14127</v>
      </c>
      <c r="D188" s="267" t="s">
        <v>9623</v>
      </c>
      <c r="E188" s="268" t="s">
        <v>31947</v>
      </c>
    </row>
    <row r="189" spans="1:5">
      <c r="A189" s="39" t="str">
        <f t="shared" si="2"/>
        <v>86874</v>
      </c>
      <c r="B189" s="266" t="s">
        <v>798</v>
      </c>
      <c r="C189" s="266" t="s">
        <v>14128</v>
      </c>
      <c r="D189" s="267" t="s">
        <v>9623</v>
      </c>
      <c r="E189" s="268" t="s">
        <v>31948</v>
      </c>
    </row>
    <row r="190" spans="1:5">
      <c r="A190" s="39" t="str">
        <f t="shared" si="2"/>
        <v>86875</v>
      </c>
      <c r="B190" s="266" t="s">
        <v>799</v>
      </c>
      <c r="C190" s="266" t="s">
        <v>14129</v>
      </c>
      <c r="D190" s="267" t="s">
        <v>9623</v>
      </c>
      <c r="E190" s="268" t="s">
        <v>31949</v>
      </c>
    </row>
    <row r="191" spans="1:5">
      <c r="A191" s="39" t="str">
        <f t="shared" si="2"/>
        <v>86876</v>
      </c>
      <c r="B191" s="266" t="s">
        <v>800</v>
      </c>
      <c r="C191" s="266" t="s">
        <v>14130</v>
      </c>
      <c r="D191" s="267" t="s">
        <v>9623</v>
      </c>
      <c r="E191" s="268" t="s">
        <v>31950</v>
      </c>
    </row>
    <row r="192" spans="1:5">
      <c r="A192" s="39" t="str">
        <f t="shared" si="2"/>
        <v>86877</v>
      </c>
      <c r="B192" s="266" t="s">
        <v>801</v>
      </c>
      <c r="C192" s="266" t="s">
        <v>14131</v>
      </c>
      <c r="D192" s="267" t="s">
        <v>9623</v>
      </c>
      <c r="E192" s="268" t="s">
        <v>31951</v>
      </c>
    </row>
    <row r="193" spans="1:5">
      <c r="A193" s="39" t="str">
        <f t="shared" si="2"/>
        <v>86878</v>
      </c>
      <c r="B193" s="266" t="s">
        <v>802</v>
      </c>
      <c r="C193" s="266" t="s">
        <v>14133</v>
      </c>
      <c r="D193" s="267" t="s">
        <v>9623</v>
      </c>
      <c r="E193" s="268" t="s">
        <v>29053</v>
      </c>
    </row>
    <row r="194" spans="1:5">
      <c r="A194" s="39" t="str">
        <f t="shared" si="2"/>
        <v>86879</v>
      </c>
      <c r="B194" s="266" t="s">
        <v>803</v>
      </c>
      <c r="C194" s="266" t="s">
        <v>14134</v>
      </c>
      <c r="D194" s="267" t="s">
        <v>9623</v>
      </c>
      <c r="E194" s="268" t="s">
        <v>8915</v>
      </c>
    </row>
    <row r="195" spans="1:5">
      <c r="A195" s="39" t="str">
        <f t="shared" ref="A195:A258" si="3">IF(ISERROR(SEARCH("/",B195)=6),TRIM(CLEAN(B195)),IF(SEARCH("/",B195)=6,IF(LEN(TRIM(CLEAN(B195)))=7,LEFT(TRIM(CLEAN(B195)),6)&amp;"00"&amp;RIGHT(TRIM(CLEAN(B195)),1),LEFT(TRIM(CLEAN(B195)),6)&amp;"0"&amp;RIGHT(TRIM(CLEAN(B195)),2)),TRIM(CLEAN(B195))))</f>
        <v>86880</v>
      </c>
      <c r="B195" s="266" t="s">
        <v>804</v>
      </c>
      <c r="C195" s="266" t="s">
        <v>14136</v>
      </c>
      <c r="D195" s="267" t="s">
        <v>9623</v>
      </c>
      <c r="E195" s="268" t="s">
        <v>16404</v>
      </c>
    </row>
    <row r="196" spans="1:5">
      <c r="A196" s="39" t="str">
        <f t="shared" si="3"/>
        <v>86881</v>
      </c>
      <c r="B196" s="266" t="s">
        <v>805</v>
      </c>
      <c r="C196" s="266" t="s">
        <v>14138</v>
      </c>
      <c r="D196" s="267" t="s">
        <v>9623</v>
      </c>
      <c r="E196" s="268" t="s">
        <v>31952</v>
      </c>
    </row>
    <row r="197" spans="1:5">
      <c r="A197" s="39" t="str">
        <f t="shared" si="3"/>
        <v>86882</v>
      </c>
      <c r="B197" s="266" t="s">
        <v>806</v>
      </c>
      <c r="C197" s="266" t="s">
        <v>14139</v>
      </c>
      <c r="D197" s="267" t="s">
        <v>9623</v>
      </c>
      <c r="E197" s="268" t="s">
        <v>20400</v>
      </c>
    </row>
    <row r="198" spans="1:5">
      <c r="A198" s="39" t="str">
        <f t="shared" si="3"/>
        <v>86883</v>
      </c>
      <c r="B198" s="266" t="s">
        <v>807</v>
      </c>
      <c r="C198" s="266" t="s">
        <v>14141</v>
      </c>
      <c r="D198" s="267" t="s">
        <v>9623</v>
      </c>
      <c r="E198" s="268" t="s">
        <v>13050</v>
      </c>
    </row>
    <row r="199" spans="1:5">
      <c r="A199" s="39" t="str">
        <f t="shared" si="3"/>
        <v>86884</v>
      </c>
      <c r="B199" s="266" t="s">
        <v>808</v>
      </c>
      <c r="C199" s="266" t="s">
        <v>14143</v>
      </c>
      <c r="D199" s="267" t="s">
        <v>9623</v>
      </c>
      <c r="E199" s="268" t="s">
        <v>8956</v>
      </c>
    </row>
    <row r="200" spans="1:5">
      <c r="A200" s="39" t="str">
        <f t="shared" si="3"/>
        <v>86885</v>
      </c>
      <c r="B200" s="266" t="s">
        <v>809</v>
      </c>
      <c r="C200" s="266" t="s">
        <v>14144</v>
      </c>
      <c r="D200" s="267" t="s">
        <v>9623</v>
      </c>
      <c r="E200" s="268" t="s">
        <v>8861</v>
      </c>
    </row>
    <row r="201" spans="1:5">
      <c r="A201" s="39" t="str">
        <f t="shared" si="3"/>
        <v>86886</v>
      </c>
      <c r="B201" s="266" t="s">
        <v>810</v>
      </c>
      <c r="C201" s="266" t="s">
        <v>14145</v>
      </c>
      <c r="D201" s="267" t="s">
        <v>9623</v>
      </c>
      <c r="E201" s="268" t="s">
        <v>31953</v>
      </c>
    </row>
    <row r="202" spans="1:5">
      <c r="A202" s="39" t="str">
        <f t="shared" si="3"/>
        <v>86887</v>
      </c>
      <c r="B202" s="266" t="s">
        <v>811</v>
      </c>
      <c r="C202" s="266" t="s">
        <v>14146</v>
      </c>
      <c r="D202" s="267" t="s">
        <v>9623</v>
      </c>
      <c r="E202" s="268" t="s">
        <v>18931</v>
      </c>
    </row>
    <row r="203" spans="1:5">
      <c r="A203" s="39" t="str">
        <f t="shared" si="3"/>
        <v>86888</v>
      </c>
      <c r="B203" s="266" t="s">
        <v>812</v>
      </c>
      <c r="C203" s="266" t="s">
        <v>14147</v>
      </c>
      <c r="D203" s="267" t="s">
        <v>9623</v>
      </c>
      <c r="E203" s="268" t="s">
        <v>31954</v>
      </c>
    </row>
    <row r="204" spans="1:5">
      <c r="A204" s="39" t="str">
        <f t="shared" si="3"/>
        <v>86889</v>
      </c>
      <c r="B204" s="266" t="s">
        <v>813</v>
      </c>
      <c r="C204" s="266" t="s">
        <v>14148</v>
      </c>
      <c r="D204" s="267" t="s">
        <v>9623</v>
      </c>
      <c r="E204" s="268" t="s">
        <v>31955</v>
      </c>
    </row>
    <row r="205" spans="1:5">
      <c r="A205" s="39" t="str">
        <f t="shared" si="3"/>
        <v>86893</v>
      </c>
      <c r="B205" s="266" t="s">
        <v>814</v>
      </c>
      <c r="C205" s="266" t="s">
        <v>14149</v>
      </c>
      <c r="D205" s="267" t="s">
        <v>9623</v>
      </c>
      <c r="E205" s="268" t="s">
        <v>31956</v>
      </c>
    </row>
    <row r="206" spans="1:5">
      <c r="A206" s="39" t="str">
        <f t="shared" si="3"/>
        <v>86894</v>
      </c>
      <c r="B206" s="266" t="s">
        <v>815</v>
      </c>
      <c r="C206" s="266" t="s">
        <v>14150</v>
      </c>
      <c r="D206" s="267" t="s">
        <v>9623</v>
      </c>
      <c r="E206" s="268" t="s">
        <v>31957</v>
      </c>
    </row>
    <row r="207" spans="1:5">
      <c r="A207" s="39" t="str">
        <f t="shared" si="3"/>
        <v>86895</v>
      </c>
      <c r="B207" s="266" t="s">
        <v>816</v>
      </c>
      <c r="C207" s="266" t="s">
        <v>14151</v>
      </c>
      <c r="D207" s="267" t="s">
        <v>9623</v>
      </c>
      <c r="E207" s="268" t="s">
        <v>31958</v>
      </c>
    </row>
    <row r="208" spans="1:5">
      <c r="A208" s="39" t="str">
        <f t="shared" si="3"/>
        <v>86899</v>
      </c>
      <c r="B208" s="266" t="s">
        <v>817</v>
      </c>
      <c r="C208" s="266" t="s">
        <v>14152</v>
      </c>
      <c r="D208" s="267" t="s">
        <v>9623</v>
      </c>
      <c r="E208" s="268" t="s">
        <v>31959</v>
      </c>
    </row>
    <row r="209" spans="1:5">
      <c r="A209" s="39" t="str">
        <f t="shared" si="3"/>
        <v>86900</v>
      </c>
      <c r="B209" s="266" t="s">
        <v>818</v>
      </c>
      <c r="C209" s="266" t="s">
        <v>14153</v>
      </c>
      <c r="D209" s="267" t="s">
        <v>9623</v>
      </c>
      <c r="E209" s="268" t="s">
        <v>26147</v>
      </c>
    </row>
    <row r="210" spans="1:5">
      <c r="A210" s="39" t="str">
        <f t="shared" si="3"/>
        <v>86901</v>
      </c>
      <c r="B210" s="266" t="s">
        <v>819</v>
      </c>
      <c r="C210" s="266" t="s">
        <v>14154</v>
      </c>
      <c r="D210" s="267" t="s">
        <v>9623</v>
      </c>
      <c r="E210" s="268" t="s">
        <v>31960</v>
      </c>
    </row>
    <row r="211" spans="1:5">
      <c r="A211" s="39" t="str">
        <f t="shared" si="3"/>
        <v>86902</v>
      </c>
      <c r="B211" s="266" t="s">
        <v>820</v>
      </c>
      <c r="C211" s="266" t="s">
        <v>14155</v>
      </c>
      <c r="D211" s="267" t="s">
        <v>9623</v>
      </c>
      <c r="E211" s="268" t="s">
        <v>23707</v>
      </c>
    </row>
    <row r="212" spans="1:5">
      <c r="A212" s="39" t="str">
        <f t="shared" si="3"/>
        <v>86903</v>
      </c>
      <c r="B212" s="266" t="s">
        <v>821</v>
      </c>
      <c r="C212" s="266" t="s">
        <v>14156</v>
      </c>
      <c r="D212" s="267" t="s">
        <v>9623</v>
      </c>
      <c r="E212" s="268" t="s">
        <v>24876</v>
      </c>
    </row>
    <row r="213" spans="1:5">
      <c r="A213" s="39" t="str">
        <f t="shared" si="3"/>
        <v>86904</v>
      </c>
      <c r="B213" s="266" t="s">
        <v>822</v>
      </c>
      <c r="C213" s="266" t="s">
        <v>14157</v>
      </c>
      <c r="D213" s="267" t="s">
        <v>9623</v>
      </c>
      <c r="E213" s="268" t="s">
        <v>31961</v>
      </c>
    </row>
    <row r="214" spans="1:5">
      <c r="A214" s="39" t="str">
        <f t="shared" si="3"/>
        <v>86905</v>
      </c>
      <c r="B214" s="266" t="s">
        <v>823</v>
      </c>
      <c r="C214" s="266" t="s">
        <v>14158</v>
      </c>
      <c r="D214" s="267" t="s">
        <v>9623</v>
      </c>
      <c r="E214" s="268" t="s">
        <v>31962</v>
      </c>
    </row>
    <row r="215" spans="1:5">
      <c r="A215" s="39" t="str">
        <f t="shared" si="3"/>
        <v>86906</v>
      </c>
      <c r="B215" s="266" t="s">
        <v>824</v>
      </c>
      <c r="C215" s="266" t="s">
        <v>14159</v>
      </c>
      <c r="D215" s="267" t="s">
        <v>9623</v>
      </c>
      <c r="E215" s="268" t="s">
        <v>19562</v>
      </c>
    </row>
    <row r="216" spans="1:5">
      <c r="A216" s="39" t="str">
        <f t="shared" si="3"/>
        <v>86908</v>
      </c>
      <c r="B216" s="266" t="s">
        <v>825</v>
      </c>
      <c r="C216" s="266" t="s">
        <v>14160</v>
      </c>
      <c r="D216" s="267" t="s">
        <v>9623</v>
      </c>
      <c r="E216" s="268" t="s">
        <v>31963</v>
      </c>
    </row>
    <row r="217" spans="1:5">
      <c r="A217" s="39" t="str">
        <f t="shared" si="3"/>
        <v>86909</v>
      </c>
      <c r="B217" s="266" t="s">
        <v>826</v>
      </c>
      <c r="C217" s="266" t="s">
        <v>14161</v>
      </c>
      <c r="D217" s="267" t="s">
        <v>9623</v>
      </c>
      <c r="E217" s="268" t="s">
        <v>31964</v>
      </c>
    </row>
    <row r="218" spans="1:5">
      <c r="A218" s="39" t="str">
        <f t="shared" si="3"/>
        <v>86910</v>
      </c>
      <c r="B218" s="266" t="s">
        <v>827</v>
      </c>
      <c r="C218" s="266" t="s">
        <v>14162</v>
      </c>
      <c r="D218" s="267" t="s">
        <v>9623</v>
      </c>
      <c r="E218" s="268" t="s">
        <v>31965</v>
      </c>
    </row>
    <row r="219" spans="1:5">
      <c r="A219" s="39" t="str">
        <f t="shared" si="3"/>
        <v>86911</v>
      </c>
      <c r="B219" s="266" t="s">
        <v>828</v>
      </c>
      <c r="C219" s="266" t="s">
        <v>14163</v>
      </c>
      <c r="D219" s="267" t="s">
        <v>9623</v>
      </c>
      <c r="E219" s="268" t="s">
        <v>18124</v>
      </c>
    </row>
    <row r="220" spans="1:5">
      <c r="A220" s="39" t="str">
        <f t="shared" si="3"/>
        <v>86913</v>
      </c>
      <c r="B220" s="266" t="s">
        <v>829</v>
      </c>
      <c r="C220" s="266" t="s">
        <v>14165</v>
      </c>
      <c r="D220" s="267" t="s">
        <v>9623</v>
      </c>
      <c r="E220" s="268" t="s">
        <v>16641</v>
      </c>
    </row>
    <row r="221" spans="1:5">
      <c r="A221" s="39" t="str">
        <f t="shared" si="3"/>
        <v>86914</v>
      </c>
      <c r="B221" s="266" t="s">
        <v>830</v>
      </c>
      <c r="C221" s="266" t="s">
        <v>14166</v>
      </c>
      <c r="D221" s="267" t="s">
        <v>9623</v>
      </c>
      <c r="E221" s="268" t="s">
        <v>31966</v>
      </c>
    </row>
    <row r="222" spans="1:5">
      <c r="A222" s="39" t="str">
        <f t="shared" si="3"/>
        <v>86915</v>
      </c>
      <c r="B222" s="266" t="s">
        <v>831</v>
      </c>
      <c r="C222" s="266" t="s">
        <v>14167</v>
      </c>
      <c r="D222" s="267" t="s">
        <v>9623</v>
      </c>
      <c r="E222" s="268" t="s">
        <v>31967</v>
      </c>
    </row>
    <row r="223" spans="1:5">
      <c r="A223" s="39" t="str">
        <f t="shared" si="3"/>
        <v>86916</v>
      </c>
      <c r="B223" s="266" t="s">
        <v>832</v>
      </c>
      <c r="C223" s="266" t="s">
        <v>14168</v>
      </c>
      <c r="D223" s="267" t="s">
        <v>9623</v>
      </c>
      <c r="E223" s="268" t="s">
        <v>16969</v>
      </c>
    </row>
    <row r="224" spans="1:5">
      <c r="A224" s="39" t="str">
        <f t="shared" si="3"/>
        <v>86919</v>
      </c>
      <c r="B224" s="266" t="s">
        <v>833</v>
      </c>
      <c r="C224" s="266" t="s">
        <v>14169</v>
      </c>
      <c r="D224" s="267" t="s">
        <v>9623</v>
      </c>
      <c r="E224" s="268" t="s">
        <v>31968</v>
      </c>
    </row>
    <row r="225" spans="1:5">
      <c r="A225" s="39" t="str">
        <f t="shared" si="3"/>
        <v>86920</v>
      </c>
      <c r="B225" s="266" t="s">
        <v>834</v>
      </c>
      <c r="C225" s="266" t="s">
        <v>14170</v>
      </c>
      <c r="D225" s="267" t="s">
        <v>9623</v>
      </c>
      <c r="E225" s="268" t="s">
        <v>31969</v>
      </c>
    </row>
    <row r="226" spans="1:5">
      <c r="A226" s="39" t="str">
        <f t="shared" si="3"/>
        <v>86921</v>
      </c>
      <c r="B226" s="266" t="s">
        <v>835</v>
      </c>
      <c r="C226" s="266" t="s">
        <v>14171</v>
      </c>
      <c r="D226" s="267" t="s">
        <v>9623</v>
      </c>
      <c r="E226" s="268" t="s">
        <v>31970</v>
      </c>
    </row>
    <row r="227" spans="1:5">
      <c r="A227" s="39" t="str">
        <f t="shared" si="3"/>
        <v>86922</v>
      </c>
      <c r="B227" s="266" t="s">
        <v>836</v>
      </c>
      <c r="C227" s="266" t="s">
        <v>14172</v>
      </c>
      <c r="D227" s="267" t="s">
        <v>9623</v>
      </c>
      <c r="E227" s="268" t="s">
        <v>31971</v>
      </c>
    </row>
    <row r="228" spans="1:5">
      <c r="A228" s="39" t="str">
        <f t="shared" si="3"/>
        <v>86923</v>
      </c>
      <c r="B228" s="266" t="s">
        <v>837</v>
      </c>
      <c r="C228" s="266" t="s">
        <v>14173</v>
      </c>
      <c r="D228" s="267" t="s">
        <v>9623</v>
      </c>
      <c r="E228" s="268" t="s">
        <v>21938</v>
      </c>
    </row>
    <row r="229" spans="1:5">
      <c r="A229" s="39" t="str">
        <f t="shared" si="3"/>
        <v>86924</v>
      </c>
      <c r="B229" s="266" t="s">
        <v>838</v>
      </c>
      <c r="C229" s="266" t="s">
        <v>14174</v>
      </c>
      <c r="D229" s="267" t="s">
        <v>9623</v>
      </c>
      <c r="E229" s="268" t="s">
        <v>31972</v>
      </c>
    </row>
    <row r="230" spans="1:5">
      <c r="A230" s="39" t="str">
        <f t="shared" si="3"/>
        <v>86925</v>
      </c>
      <c r="B230" s="266" t="s">
        <v>839</v>
      </c>
      <c r="C230" s="266" t="s">
        <v>14175</v>
      </c>
      <c r="D230" s="267" t="s">
        <v>9623</v>
      </c>
      <c r="E230" s="268" t="s">
        <v>31973</v>
      </c>
    </row>
    <row r="231" spans="1:5">
      <c r="A231" s="39" t="str">
        <f t="shared" si="3"/>
        <v>86926</v>
      </c>
      <c r="B231" s="266" t="s">
        <v>840</v>
      </c>
      <c r="C231" s="266" t="s">
        <v>14176</v>
      </c>
      <c r="D231" s="267" t="s">
        <v>9623</v>
      </c>
      <c r="E231" s="268" t="s">
        <v>31974</v>
      </c>
    </row>
    <row r="232" spans="1:5">
      <c r="A232" s="39" t="str">
        <f t="shared" si="3"/>
        <v>86927</v>
      </c>
      <c r="B232" s="266" t="s">
        <v>841</v>
      </c>
      <c r="C232" s="266" t="s">
        <v>14177</v>
      </c>
      <c r="D232" s="267" t="s">
        <v>9623</v>
      </c>
      <c r="E232" s="268" t="s">
        <v>26383</v>
      </c>
    </row>
    <row r="233" spans="1:5">
      <c r="A233" s="39" t="str">
        <f t="shared" si="3"/>
        <v>86928</v>
      </c>
      <c r="B233" s="266" t="s">
        <v>842</v>
      </c>
      <c r="C233" s="266" t="s">
        <v>14178</v>
      </c>
      <c r="D233" s="267" t="s">
        <v>9623</v>
      </c>
      <c r="E233" s="268" t="s">
        <v>31975</v>
      </c>
    </row>
    <row r="234" spans="1:5">
      <c r="A234" s="39" t="str">
        <f t="shared" si="3"/>
        <v>86929</v>
      </c>
      <c r="B234" s="266" t="s">
        <v>843</v>
      </c>
      <c r="C234" s="266" t="s">
        <v>14179</v>
      </c>
      <c r="D234" s="267" t="s">
        <v>9623</v>
      </c>
      <c r="E234" s="268" t="s">
        <v>31976</v>
      </c>
    </row>
    <row r="235" spans="1:5">
      <c r="A235" s="39" t="str">
        <f t="shared" si="3"/>
        <v>86930</v>
      </c>
      <c r="B235" s="266" t="s">
        <v>844</v>
      </c>
      <c r="C235" s="266" t="s">
        <v>14180</v>
      </c>
      <c r="D235" s="267" t="s">
        <v>9623</v>
      </c>
      <c r="E235" s="268" t="s">
        <v>31977</v>
      </c>
    </row>
    <row r="236" spans="1:5">
      <c r="A236" s="39" t="str">
        <f t="shared" si="3"/>
        <v>86931</v>
      </c>
      <c r="B236" s="266" t="s">
        <v>845</v>
      </c>
      <c r="C236" s="266" t="s">
        <v>14181</v>
      </c>
      <c r="D236" s="267" t="s">
        <v>9623</v>
      </c>
      <c r="E236" s="268" t="s">
        <v>31978</v>
      </c>
    </row>
    <row r="237" spans="1:5">
      <c r="A237" s="39" t="str">
        <f t="shared" si="3"/>
        <v>86932</v>
      </c>
      <c r="B237" s="266" t="s">
        <v>846</v>
      </c>
      <c r="C237" s="266" t="s">
        <v>14182</v>
      </c>
      <c r="D237" s="267" t="s">
        <v>9623</v>
      </c>
      <c r="E237" s="268" t="s">
        <v>31979</v>
      </c>
    </row>
    <row r="238" spans="1:5">
      <c r="A238" s="39" t="str">
        <f t="shared" si="3"/>
        <v>86933</v>
      </c>
      <c r="B238" s="266" t="s">
        <v>847</v>
      </c>
      <c r="C238" s="266" t="s">
        <v>14183</v>
      </c>
      <c r="D238" s="267" t="s">
        <v>9623</v>
      </c>
      <c r="E238" s="268" t="s">
        <v>24178</v>
      </c>
    </row>
    <row r="239" spans="1:5">
      <c r="A239" s="39" t="str">
        <f t="shared" si="3"/>
        <v>86934</v>
      </c>
      <c r="B239" s="266" t="s">
        <v>848</v>
      </c>
      <c r="C239" s="266" t="s">
        <v>14184</v>
      </c>
      <c r="D239" s="267" t="s">
        <v>9623</v>
      </c>
      <c r="E239" s="268" t="s">
        <v>31980</v>
      </c>
    </row>
    <row r="240" spans="1:5">
      <c r="A240" s="39" t="str">
        <f t="shared" si="3"/>
        <v>86935</v>
      </c>
      <c r="B240" s="266" t="s">
        <v>849</v>
      </c>
      <c r="C240" s="266" t="s">
        <v>14185</v>
      </c>
      <c r="D240" s="267" t="s">
        <v>9623</v>
      </c>
      <c r="E240" s="268" t="s">
        <v>31981</v>
      </c>
    </row>
    <row r="241" spans="1:5">
      <c r="A241" s="39" t="str">
        <f t="shared" si="3"/>
        <v>86936</v>
      </c>
      <c r="B241" s="266" t="s">
        <v>850</v>
      </c>
      <c r="C241" s="266" t="s">
        <v>14186</v>
      </c>
      <c r="D241" s="267" t="s">
        <v>9623</v>
      </c>
      <c r="E241" s="268" t="s">
        <v>31982</v>
      </c>
    </row>
    <row r="242" spans="1:5">
      <c r="A242" s="39" t="str">
        <f t="shared" si="3"/>
        <v>86937</v>
      </c>
      <c r="B242" s="266" t="s">
        <v>851</v>
      </c>
      <c r="C242" s="266" t="s">
        <v>14187</v>
      </c>
      <c r="D242" s="267" t="s">
        <v>9623</v>
      </c>
      <c r="E242" s="268" t="s">
        <v>31983</v>
      </c>
    </row>
    <row r="243" spans="1:5">
      <c r="A243" s="39" t="str">
        <f t="shared" si="3"/>
        <v>86938</v>
      </c>
      <c r="B243" s="266" t="s">
        <v>852</v>
      </c>
      <c r="C243" s="266" t="s">
        <v>14188</v>
      </c>
      <c r="D243" s="267" t="s">
        <v>9623</v>
      </c>
      <c r="E243" s="268" t="s">
        <v>31984</v>
      </c>
    </row>
    <row r="244" spans="1:5">
      <c r="A244" s="39" t="str">
        <f t="shared" si="3"/>
        <v>86939</v>
      </c>
      <c r="B244" s="266" t="s">
        <v>853</v>
      </c>
      <c r="C244" s="266" t="s">
        <v>14189</v>
      </c>
      <c r="D244" s="267" t="s">
        <v>9623</v>
      </c>
      <c r="E244" s="268" t="s">
        <v>31985</v>
      </c>
    </row>
    <row r="245" spans="1:5">
      <c r="A245" s="39" t="str">
        <f t="shared" si="3"/>
        <v>86940</v>
      </c>
      <c r="B245" s="266" t="s">
        <v>854</v>
      </c>
      <c r="C245" s="266" t="s">
        <v>14190</v>
      </c>
      <c r="D245" s="267" t="s">
        <v>9623</v>
      </c>
      <c r="E245" s="268" t="s">
        <v>31986</v>
      </c>
    </row>
    <row r="246" spans="1:5">
      <c r="A246" s="39" t="str">
        <f t="shared" si="3"/>
        <v>86941</v>
      </c>
      <c r="B246" s="266" t="s">
        <v>855</v>
      </c>
      <c r="C246" s="266" t="s">
        <v>14191</v>
      </c>
      <c r="D246" s="267" t="s">
        <v>9623</v>
      </c>
      <c r="E246" s="268" t="s">
        <v>31987</v>
      </c>
    </row>
    <row r="247" spans="1:5">
      <c r="A247" s="39" t="str">
        <f t="shared" si="3"/>
        <v>86942</v>
      </c>
      <c r="B247" s="266" t="s">
        <v>856</v>
      </c>
      <c r="C247" s="266" t="s">
        <v>14192</v>
      </c>
      <c r="D247" s="267" t="s">
        <v>9623</v>
      </c>
      <c r="E247" s="268" t="s">
        <v>31988</v>
      </c>
    </row>
    <row r="248" spans="1:5">
      <c r="A248" s="39" t="str">
        <f t="shared" si="3"/>
        <v>86943</v>
      </c>
      <c r="B248" s="266" t="s">
        <v>857</v>
      </c>
      <c r="C248" s="266" t="s">
        <v>14193</v>
      </c>
      <c r="D248" s="267" t="s">
        <v>9623</v>
      </c>
      <c r="E248" s="268" t="s">
        <v>31989</v>
      </c>
    </row>
    <row r="249" spans="1:5">
      <c r="A249" s="39" t="str">
        <f t="shared" si="3"/>
        <v>86947</v>
      </c>
      <c r="B249" s="266" t="s">
        <v>858</v>
      </c>
      <c r="C249" s="266" t="s">
        <v>14194</v>
      </c>
      <c r="D249" s="267" t="s">
        <v>9623</v>
      </c>
      <c r="E249" s="268" t="s">
        <v>31990</v>
      </c>
    </row>
    <row r="250" spans="1:5">
      <c r="A250" s="39" t="str">
        <f t="shared" si="3"/>
        <v>87026</v>
      </c>
      <c r="B250" s="266" t="s">
        <v>859</v>
      </c>
      <c r="C250" s="266" t="s">
        <v>10247</v>
      </c>
      <c r="D250" s="267" t="s">
        <v>10129</v>
      </c>
      <c r="E250" s="268" t="s">
        <v>8644</v>
      </c>
    </row>
    <row r="251" spans="1:5">
      <c r="A251" s="39" t="str">
        <f t="shared" si="3"/>
        <v>87242</v>
      </c>
      <c r="B251" s="266" t="s">
        <v>860</v>
      </c>
      <c r="C251" s="266" t="s">
        <v>15368</v>
      </c>
      <c r="D251" s="267" t="s">
        <v>9772</v>
      </c>
      <c r="E251" s="268" t="s">
        <v>24827</v>
      </c>
    </row>
    <row r="252" spans="1:5">
      <c r="A252" s="39" t="str">
        <f t="shared" si="3"/>
        <v>87243</v>
      </c>
      <c r="B252" s="266" t="s">
        <v>861</v>
      </c>
      <c r="C252" s="266" t="s">
        <v>15369</v>
      </c>
      <c r="D252" s="267" t="s">
        <v>9772</v>
      </c>
      <c r="E252" s="268" t="s">
        <v>31912</v>
      </c>
    </row>
    <row r="253" spans="1:5">
      <c r="A253" s="39" t="str">
        <f t="shared" si="3"/>
        <v>87244</v>
      </c>
      <c r="B253" s="266" t="s">
        <v>862</v>
      </c>
      <c r="C253" s="266" t="s">
        <v>15370</v>
      </c>
      <c r="D253" s="267" t="s">
        <v>9772</v>
      </c>
      <c r="E253" s="268" t="s">
        <v>31991</v>
      </c>
    </row>
    <row r="254" spans="1:5">
      <c r="A254" s="39" t="str">
        <f t="shared" si="3"/>
        <v>87245</v>
      </c>
      <c r="B254" s="266" t="s">
        <v>863</v>
      </c>
      <c r="C254" s="266" t="s">
        <v>15371</v>
      </c>
      <c r="D254" s="267" t="s">
        <v>9772</v>
      </c>
      <c r="E254" s="268" t="s">
        <v>31992</v>
      </c>
    </row>
    <row r="255" spans="1:5">
      <c r="A255" s="39" t="str">
        <f t="shared" si="3"/>
        <v>87246</v>
      </c>
      <c r="B255" s="266" t="s">
        <v>864</v>
      </c>
      <c r="C255" s="266" t="s">
        <v>15120</v>
      </c>
      <c r="D255" s="267" t="s">
        <v>9772</v>
      </c>
      <c r="E255" s="268" t="s">
        <v>31993</v>
      </c>
    </row>
    <row r="256" spans="1:5">
      <c r="A256" s="39" t="str">
        <f t="shared" si="3"/>
        <v>87247</v>
      </c>
      <c r="B256" s="266" t="s">
        <v>865</v>
      </c>
      <c r="C256" s="266" t="s">
        <v>15121</v>
      </c>
      <c r="D256" s="267" t="s">
        <v>9772</v>
      </c>
      <c r="E256" s="268" t="s">
        <v>31994</v>
      </c>
    </row>
    <row r="257" spans="1:5">
      <c r="A257" s="39" t="str">
        <f t="shared" si="3"/>
        <v>87248</v>
      </c>
      <c r="B257" s="266" t="s">
        <v>866</v>
      </c>
      <c r="C257" s="266" t="s">
        <v>15122</v>
      </c>
      <c r="D257" s="267" t="s">
        <v>9772</v>
      </c>
      <c r="E257" s="268" t="s">
        <v>31995</v>
      </c>
    </row>
    <row r="258" spans="1:5">
      <c r="A258" s="39" t="str">
        <f t="shared" si="3"/>
        <v>87249</v>
      </c>
      <c r="B258" s="266" t="s">
        <v>867</v>
      </c>
      <c r="C258" s="266" t="s">
        <v>15123</v>
      </c>
      <c r="D258" s="267" t="s">
        <v>9772</v>
      </c>
      <c r="E258" s="268" t="s">
        <v>17646</v>
      </c>
    </row>
    <row r="259" spans="1:5">
      <c r="A259" s="39" t="str">
        <f t="shared" ref="A259:A322" si="4">IF(ISERROR(SEARCH("/",B259)=6),TRIM(CLEAN(B259)),IF(SEARCH("/",B259)=6,IF(LEN(TRIM(CLEAN(B259)))=7,LEFT(TRIM(CLEAN(B259)),6)&amp;"00"&amp;RIGHT(TRIM(CLEAN(B259)),1),LEFT(TRIM(CLEAN(B259)),6)&amp;"0"&amp;RIGHT(TRIM(CLEAN(B259)),2)),TRIM(CLEAN(B259))))</f>
        <v>87250</v>
      </c>
      <c r="B259" s="266" t="s">
        <v>868</v>
      </c>
      <c r="C259" s="266" t="s">
        <v>15124</v>
      </c>
      <c r="D259" s="267" t="s">
        <v>9772</v>
      </c>
      <c r="E259" s="268" t="s">
        <v>18123</v>
      </c>
    </row>
    <row r="260" spans="1:5">
      <c r="A260" s="39" t="str">
        <f t="shared" si="4"/>
        <v>87251</v>
      </c>
      <c r="B260" s="266" t="s">
        <v>869</v>
      </c>
      <c r="C260" s="266" t="s">
        <v>15125</v>
      </c>
      <c r="D260" s="267" t="s">
        <v>9772</v>
      </c>
      <c r="E260" s="268" t="s">
        <v>23559</v>
      </c>
    </row>
    <row r="261" spans="1:5">
      <c r="A261" s="39" t="str">
        <f t="shared" si="4"/>
        <v>87255</v>
      </c>
      <c r="B261" s="266" t="s">
        <v>870</v>
      </c>
      <c r="C261" s="266" t="s">
        <v>15126</v>
      </c>
      <c r="D261" s="267" t="s">
        <v>9772</v>
      </c>
      <c r="E261" s="268" t="s">
        <v>26125</v>
      </c>
    </row>
    <row r="262" spans="1:5">
      <c r="A262" s="39" t="str">
        <f t="shared" si="4"/>
        <v>87256</v>
      </c>
      <c r="B262" s="266" t="s">
        <v>871</v>
      </c>
      <c r="C262" s="266" t="s">
        <v>15127</v>
      </c>
      <c r="D262" s="267" t="s">
        <v>9772</v>
      </c>
      <c r="E262" s="268" t="s">
        <v>31996</v>
      </c>
    </row>
    <row r="263" spans="1:5">
      <c r="A263" s="39" t="str">
        <f t="shared" si="4"/>
        <v>87257</v>
      </c>
      <c r="B263" s="266" t="s">
        <v>872</v>
      </c>
      <c r="C263" s="266" t="s">
        <v>873</v>
      </c>
      <c r="D263" s="267" t="s">
        <v>9772</v>
      </c>
      <c r="E263" s="268" t="s">
        <v>31997</v>
      </c>
    </row>
    <row r="264" spans="1:5">
      <c r="A264" s="39" t="str">
        <f t="shared" si="4"/>
        <v>87258</v>
      </c>
      <c r="B264" s="266" t="s">
        <v>874</v>
      </c>
      <c r="C264" s="266" t="s">
        <v>15128</v>
      </c>
      <c r="D264" s="267" t="s">
        <v>9772</v>
      </c>
      <c r="E264" s="268" t="s">
        <v>31998</v>
      </c>
    </row>
    <row r="265" spans="1:5">
      <c r="A265" s="39" t="str">
        <f t="shared" si="4"/>
        <v>87259</v>
      </c>
      <c r="B265" s="266" t="s">
        <v>875</v>
      </c>
      <c r="C265" s="266" t="s">
        <v>15129</v>
      </c>
      <c r="D265" s="267" t="s">
        <v>9772</v>
      </c>
      <c r="E265" s="268" t="s">
        <v>31999</v>
      </c>
    </row>
    <row r="266" spans="1:5">
      <c r="A266" s="39" t="str">
        <f t="shared" si="4"/>
        <v>87260</v>
      </c>
      <c r="B266" s="266" t="s">
        <v>876</v>
      </c>
      <c r="C266" s="266" t="s">
        <v>15130</v>
      </c>
      <c r="D266" s="267" t="s">
        <v>9772</v>
      </c>
      <c r="E266" s="268" t="s">
        <v>32000</v>
      </c>
    </row>
    <row r="267" spans="1:5">
      <c r="A267" s="39" t="str">
        <f t="shared" si="4"/>
        <v>87261</v>
      </c>
      <c r="B267" s="266" t="s">
        <v>877</v>
      </c>
      <c r="C267" s="266" t="s">
        <v>15131</v>
      </c>
      <c r="D267" s="267" t="s">
        <v>9772</v>
      </c>
      <c r="E267" s="268" t="s">
        <v>32001</v>
      </c>
    </row>
    <row r="268" spans="1:5">
      <c r="A268" s="39" t="str">
        <f t="shared" si="4"/>
        <v>87262</v>
      </c>
      <c r="B268" s="266" t="s">
        <v>878</v>
      </c>
      <c r="C268" s="266" t="s">
        <v>15132</v>
      </c>
      <c r="D268" s="267" t="s">
        <v>9772</v>
      </c>
      <c r="E268" s="268" t="s">
        <v>32002</v>
      </c>
    </row>
    <row r="269" spans="1:5">
      <c r="A269" s="39" t="str">
        <f t="shared" si="4"/>
        <v>87263</v>
      </c>
      <c r="B269" s="266" t="s">
        <v>879</v>
      </c>
      <c r="C269" s="266" t="s">
        <v>15133</v>
      </c>
      <c r="D269" s="267" t="s">
        <v>9772</v>
      </c>
      <c r="E269" s="268" t="s">
        <v>32003</v>
      </c>
    </row>
    <row r="270" spans="1:5">
      <c r="A270" s="39" t="str">
        <f t="shared" si="4"/>
        <v>87264</v>
      </c>
      <c r="B270" s="266" t="s">
        <v>880</v>
      </c>
      <c r="C270" s="266" t="s">
        <v>15372</v>
      </c>
      <c r="D270" s="267" t="s">
        <v>9772</v>
      </c>
      <c r="E270" s="268" t="s">
        <v>17170</v>
      </c>
    </row>
    <row r="271" spans="1:5">
      <c r="A271" s="39" t="str">
        <f t="shared" si="4"/>
        <v>87265</v>
      </c>
      <c r="B271" s="266" t="s">
        <v>881</v>
      </c>
      <c r="C271" s="266" t="s">
        <v>15373</v>
      </c>
      <c r="D271" s="267" t="s">
        <v>9772</v>
      </c>
      <c r="E271" s="268" t="s">
        <v>32004</v>
      </c>
    </row>
    <row r="272" spans="1:5">
      <c r="A272" s="39" t="str">
        <f t="shared" si="4"/>
        <v>87266</v>
      </c>
      <c r="B272" s="266" t="s">
        <v>882</v>
      </c>
      <c r="C272" s="266" t="s">
        <v>15374</v>
      </c>
      <c r="D272" s="267" t="s">
        <v>9772</v>
      </c>
      <c r="E272" s="268" t="s">
        <v>25478</v>
      </c>
    </row>
    <row r="273" spans="1:5">
      <c r="A273" s="39" t="str">
        <f t="shared" si="4"/>
        <v>87267</v>
      </c>
      <c r="B273" s="266" t="s">
        <v>883</v>
      </c>
      <c r="C273" s="266" t="s">
        <v>15375</v>
      </c>
      <c r="D273" s="267" t="s">
        <v>9772</v>
      </c>
      <c r="E273" s="268" t="s">
        <v>18097</v>
      </c>
    </row>
    <row r="274" spans="1:5">
      <c r="A274" s="39" t="str">
        <f t="shared" si="4"/>
        <v>87268</v>
      </c>
      <c r="B274" s="266" t="s">
        <v>884</v>
      </c>
      <c r="C274" s="266" t="s">
        <v>15376</v>
      </c>
      <c r="D274" s="267" t="s">
        <v>9772</v>
      </c>
      <c r="E274" s="268" t="s">
        <v>25079</v>
      </c>
    </row>
    <row r="275" spans="1:5">
      <c r="A275" s="39" t="str">
        <f t="shared" si="4"/>
        <v>87269</v>
      </c>
      <c r="B275" s="266" t="s">
        <v>885</v>
      </c>
      <c r="C275" s="266" t="s">
        <v>15377</v>
      </c>
      <c r="D275" s="267" t="s">
        <v>9772</v>
      </c>
      <c r="E275" s="268" t="s">
        <v>16516</v>
      </c>
    </row>
    <row r="276" spans="1:5">
      <c r="A276" s="39" t="str">
        <f t="shared" si="4"/>
        <v>87270</v>
      </c>
      <c r="B276" s="266" t="s">
        <v>886</v>
      </c>
      <c r="C276" s="266" t="s">
        <v>15378</v>
      </c>
      <c r="D276" s="267" t="s">
        <v>9772</v>
      </c>
      <c r="E276" s="268" t="s">
        <v>18589</v>
      </c>
    </row>
    <row r="277" spans="1:5">
      <c r="A277" s="39" t="str">
        <f t="shared" si="4"/>
        <v>87271</v>
      </c>
      <c r="B277" s="266" t="s">
        <v>887</v>
      </c>
      <c r="C277" s="266" t="s">
        <v>15379</v>
      </c>
      <c r="D277" s="267" t="s">
        <v>9772</v>
      </c>
      <c r="E277" s="268" t="s">
        <v>18101</v>
      </c>
    </row>
    <row r="278" spans="1:5">
      <c r="A278" s="39" t="str">
        <f t="shared" si="4"/>
        <v>87272</v>
      </c>
      <c r="B278" s="266" t="s">
        <v>888</v>
      </c>
      <c r="C278" s="266" t="s">
        <v>15380</v>
      </c>
      <c r="D278" s="267" t="s">
        <v>9772</v>
      </c>
      <c r="E278" s="268" t="s">
        <v>18297</v>
      </c>
    </row>
    <row r="279" spans="1:5">
      <c r="A279" s="39" t="str">
        <f t="shared" si="4"/>
        <v>87273</v>
      </c>
      <c r="B279" s="266" t="s">
        <v>889</v>
      </c>
      <c r="C279" s="266" t="s">
        <v>15381</v>
      </c>
      <c r="D279" s="267" t="s">
        <v>9772</v>
      </c>
      <c r="E279" s="268" t="s">
        <v>21354</v>
      </c>
    </row>
    <row r="280" spans="1:5">
      <c r="A280" s="39" t="str">
        <f t="shared" si="4"/>
        <v>87274</v>
      </c>
      <c r="B280" s="266" t="s">
        <v>890</v>
      </c>
      <c r="C280" s="266" t="s">
        <v>15382</v>
      </c>
      <c r="D280" s="267" t="s">
        <v>9772</v>
      </c>
      <c r="E280" s="268" t="s">
        <v>32005</v>
      </c>
    </row>
    <row r="281" spans="1:5">
      <c r="A281" s="39" t="str">
        <f t="shared" si="4"/>
        <v>87275</v>
      </c>
      <c r="B281" s="266" t="s">
        <v>891</v>
      </c>
      <c r="C281" s="266" t="s">
        <v>15383</v>
      </c>
      <c r="D281" s="267" t="s">
        <v>9772</v>
      </c>
      <c r="E281" s="268" t="s">
        <v>32006</v>
      </c>
    </row>
    <row r="282" spans="1:5">
      <c r="A282" s="39" t="str">
        <f t="shared" si="4"/>
        <v>87280</v>
      </c>
      <c r="B282" s="266" t="s">
        <v>892</v>
      </c>
      <c r="C282" s="266" t="s">
        <v>15426</v>
      </c>
      <c r="D282" s="267" t="s">
        <v>10840</v>
      </c>
      <c r="E282" s="268" t="s">
        <v>32007</v>
      </c>
    </row>
    <row r="283" spans="1:5">
      <c r="A283" s="39" t="str">
        <f t="shared" si="4"/>
        <v>87281</v>
      </c>
      <c r="B283" s="266" t="s">
        <v>893</v>
      </c>
      <c r="C283" s="266" t="s">
        <v>15427</v>
      </c>
      <c r="D283" s="267" t="s">
        <v>10840</v>
      </c>
      <c r="E283" s="268" t="s">
        <v>31126</v>
      </c>
    </row>
    <row r="284" spans="1:5">
      <c r="A284" s="39" t="str">
        <f t="shared" si="4"/>
        <v>87283</v>
      </c>
      <c r="B284" s="266" t="s">
        <v>894</v>
      </c>
      <c r="C284" s="266" t="s">
        <v>15428</v>
      </c>
      <c r="D284" s="267" t="s">
        <v>10840</v>
      </c>
      <c r="E284" s="268" t="s">
        <v>32008</v>
      </c>
    </row>
    <row r="285" spans="1:5">
      <c r="A285" s="39" t="str">
        <f t="shared" si="4"/>
        <v>87284</v>
      </c>
      <c r="B285" s="266" t="s">
        <v>895</v>
      </c>
      <c r="C285" s="266" t="s">
        <v>15429</v>
      </c>
      <c r="D285" s="267" t="s">
        <v>10840</v>
      </c>
      <c r="E285" s="268" t="s">
        <v>32009</v>
      </c>
    </row>
    <row r="286" spans="1:5">
      <c r="A286" s="39" t="str">
        <f t="shared" si="4"/>
        <v>87286</v>
      </c>
      <c r="B286" s="266" t="s">
        <v>896</v>
      </c>
      <c r="C286" s="266" t="s">
        <v>15430</v>
      </c>
      <c r="D286" s="267" t="s">
        <v>10840</v>
      </c>
      <c r="E286" s="268" t="s">
        <v>32010</v>
      </c>
    </row>
    <row r="287" spans="1:5">
      <c r="A287" s="39" t="str">
        <f t="shared" si="4"/>
        <v>87287</v>
      </c>
      <c r="B287" s="266" t="s">
        <v>897</v>
      </c>
      <c r="C287" s="266" t="s">
        <v>15431</v>
      </c>
      <c r="D287" s="267" t="s">
        <v>10840</v>
      </c>
      <c r="E287" s="268" t="s">
        <v>32011</v>
      </c>
    </row>
    <row r="288" spans="1:5">
      <c r="A288" s="39" t="str">
        <f t="shared" si="4"/>
        <v>87289</v>
      </c>
      <c r="B288" s="266" t="s">
        <v>898</v>
      </c>
      <c r="C288" s="266" t="s">
        <v>15432</v>
      </c>
      <c r="D288" s="267" t="s">
        <v>10840</v>
      </c>
      <c r="E288" s="268" t="s">
        <v>32012</v>
      </c>
    </row>
    <row r="289" spans="1:5">
      <c r="A289" s="39" t="str">
        <f t="shared" si="4"/>
        <v>87290</v>
      </c>
      <c r="B289" s="266" t="s">
        <v>899</v>
      </c>
      <c r="C289" s="266" t="s">
        <v>15433</v>
      </c>
      <c r="D289" s="267" t="s">
        <v>10840</v>
      </c>
      <c r="E289" s="268" t="s">
        <v>32013</v>
      </c>
    </row>
    <row r="290" spans="1:5">
      <c r="A290" s="39" t="str">
        <f t="shared" si="4"/>
        <v>87292</v>
      </c>
      <c r="B290" s="266" t="s">
        <v>900</v>
      </c>
      <c r="C290" s="266" t="s">
        <v>15434</v>
      </c>
      <c r="D290" s="267" t="s">
        <v>10840</v>
      </c>
      <c r="E290" s="268" t="s">
        <v>32014</v>
      </c>
    </row>
    <row r="291" spans="1:5">
      <c r="A291" s="39" t="str">
        <f t="shared" si="4"/>
        <v>87294</v>
      </c>
      <c r="B291" s="266" t="s">
        <v>901</v>
      </c>
      <c r="C291" s="266" t="s">
        <v>15435</v>
      </c>
      <c r="D291" s="267" t="s">
        <v>10840</v>
      </c>
      <c r="E291" s="268" t="s">
        <v>32015</v>
      </c>
    </row>
    <row r="292" spans="1:5">
      <c r="A292" s="39" t="str">
        <f t="shared" si="4"/>
        <v>87295</v>
      </c>
      <c r="B292" s="266" t="s">
        <v>902</v>
      </c>
      <c r="C292" s="266" t="s">
        <v>15436</v>
      </c>
      <c r="D292" s="267" t="s">
        <v>10840</v>
      </c>
      <c r="E292" s="268" t="s">
        <v>32016</v>
      </c>
    </row>
    <row r="293" spans="1:5">
      <c r="A293" s="39" t="str">
        <f t="shared" si="4"/>
        <v>87296</v>
      </c>
      <c r="B293" s="266" t="s">
        <v>903</v>
      </c>
      <c r="C293" s="266" t="s">
        <v>15437</v>
      </c>
      <c r="D293" s="267" t="s">
        <v>10840</v>
      </c>
      <c r="E293" s="268" t="s">
        <v>32017</v>
      </c>
    </row>
    <row r="294" spans="1:5">
      <c r="A294" s="39" t="str">
        <f t="shared" si="4"/>
        <v>87298</v>
      </c>
      <c r="B294" s="266" t="s">
        <v>904</v>
      </c>
      <c r="C294" s="266" t="s">
        <v>15438</v>
      </c>
      <c r="D294" s="267" t="s">
        <v>10840</v>
      </c>
      <c r="E294" s="268" t="s">
        <v>32018</v>
      </c>
    </row>
    <row r="295" spans="1:5">
      <c r="A295" s="39" t="str">
        <f t="shared" si="4"/>
        <v>87299</v>
      </c>
      <c r="B295" s="266" t="s">
        <v>905</v>
      </c>
      <c r="C295" s="266" t="s">
        <v>15439</v>
      </c>
      <c r="D295" s="267" t="s">
        <v>10840</v>
      </c>
      <c r="E295" s="268" t="s">
        <v>32019</v>
      </c>
    </row>
    <row r="296" spans="1:5">
      <c r="A296" s="39" t="str">
        <f t="shared" si="4"/>
        <v>87301</v>
      </c>
      <c r="B296" s="266" t="s">
        <v>906</v>
      </c>
      <c r="C296" s="266" t="s">
        <v>15440</v>
      </c>
      <c r="D296" s="267" t="s">
        <v>10840</v>
      </c>
      <c r="E296" s="268" t="s">
        <v>32020</v>
      </c>
    </row>
    <row r="297" spans="1:5">
      <c r="A297" s="39" t="str">
        <f t="shared" si="4"/>
        <v>87302</v>
      </c>
      <c r="B297" s="266" t="s">
        <v>907</v>
      </c>
      <c r="C297" s="266" t="s">
        <v>15441</v>
      </c>
      <c r="D297" s="267" t="s">
        <v>10840</v>
      </c>
      <c r="E297" s="268" t="s">
        <v>32021</v>
      </c>
    </row>
    <row r="298" spans="1:5">
      <c r="A298" s="39" t="str">
        <f t="shared" si="4"/>
        <v>87304</v>
      </c>
      <c r="B298" s="266" t="s">
        <v>908</v>
      </c>
      <c r="C298" s="266" t="s">
        <v>15442</v>
      </c>
      <c r="D298" s="267" t="s">
        <v>10840</v>
      </c>
      <c r="E298" s="268" t="s">
        <v>32022</v>
      </c>
    </row>
    <row r="299" spans="1:5">
      <c r="A299" s="39" t="str">
        <f t="shared" si="4"/>
        <v>87305</v>
      </c>
      <c r="B299" s="266" t="s">
        <v>909</v>
      </c>
      <c r="C299" s="266" t="s">
        <v>15443</v>
      </c>
      <c r="D299" s="267" t="s">
        <v>10840</v>
      </c>
      <c r="E299" s="268" t="s">
        <v>32023</v>
      </c>
    </row>
    <row r="300" spans="1:5">
      <c r="A300" s="39" t="str">
        <f t="shared" si="4"/>
        <v>87307</v>
      </c>
      <c r="B300" s="266" t="s">
        <v>910</v>
      </c>
      <c r="C300" s="266" t="s">
        <v>15444</v>
      </c>
      <c r="D300" s="267" t="s">
        <v>10840</v>
      </c>
      <c r="E300" s="268" t="s">
        <v>32024</v>
      </c>
    </row>
    <row r="301" spans="1:5">
      <c r="A301" s="39" t="str">
        <f t="shared" si="4"/>
        <v>87308</v>
      </c>
      <c r="B301" s="266" t="s">
        <v>911</v>
      </c>
      <c r="C301" s="266" t="s">
        <v>15445</v>
      </c>
      <c r="D301" s="267" t="s">
        <v>10840</v>
      </c>
      <c r="E301" s="268" t="s">
        <v>32025</v>
      </c>
    </row>
    <row r="302" spans="1:5">
      <c r="A302" s="39" t="str">
        <f t="shared" si="4"/>
        <v>87310</v>
      </c>
      <c r="B302" s="266" t="s">
        <v>912</v>
      </c>
      <c r="C302" s="266" t="s">
        <v>15446</v>
      </c>
      <c r="D302" s="267" t="s">
        <v>10840</v>
      </c>
      <c r="E302" s="268" t="s">
        <v>32026</v>
      </c>
    </row>
    <row r="303" spans="1:5">
      <c r="A303" s="39" t="str">
        <f t="shared" si="4"/>
        <v>87311</v>
      </c>
      <c r="B303" s="266" t="s">
        <v>913</v>
      </c>
      <c r="C303" s="266" t="s">
        <v>15447</v>
      </c>
      <c r="D303" s="267" t="s">
        <v>10840</v>
      </c>
      <c r="E303" s="268" t="s">
        <v>32027</v>
      </c>
    </row>
    <row r="304" spans="1:5">
      <c r="A304" s="39" t="str">
        <f t="shared" si="4"/>
        <v>87313</v>
      </c>
      <c r="B304" s="266" t="s">
        <v>914</v>
      </c>
      <c r="C304" s="266" t="s">
        <v>15448</v>
      </c>
      <c r="D304" s="267" t="s">
        <v>10840</v>
      </c>
      <c r="E304" s="268" t="s">
        <v>32028</v>
      </c>
    </row>
    <row r="305" spans="1:5">
      <c r="A305" s="39" t="str">
        <f t="shared" si="4"/>
        <v>87314</v>
      </c>
      <c r="B305" s="266" t="s">
        <v>915</v>
      </c>
      <c r="C305" s="266" t="s">
        <v>15449</v>
      </c>
      <c r="D305" s="267" t="s">
        <v>10840</v>
      </c>
      <c r="E305" s="268" t="s">
        <v>32029</v>
      </c>
    </row>
    <row r="306" spans="1:5">
      <c r="A306" s="39" t="str">
        <f t="shared" si="4"/>
        <v>87316</v>
      </c>
      <c r="B306" s="266" t="s">
        <v>916</v>
      </c>
      <c r="C306" s="266" t="s">
        <v>15450</v>
      </c>
      <c r="D306" s="267" t="s">
        <v>10840</v>
      </c>
      <c r="E306" s="268" t="s">
        <v>32030</v>
      </c>
    </row>
    <row r="307" spans="1:5">
      <c r="A307" s="39" t="str">
        <f t="shared" si="4"/>
        <v>87317</v>
      </c>
      <c r="B307" s="266" t="s">
        <v>917</v>
      </c>
      <c r="C307" s="266" t="s">
        <v>15451</v>
      </c>
      <c r="D307" s="267" t="s">
        <v>10840</v>
      </c>
      <c r="E307" s="268" t="s">
        <v>32031</v>
      </c>
    </row>
    <row r="308" spans="1:5">
      <c r="A308" s="39" t="str">
        <f t="shared" si="4"/>
        <v>87319</v>
      </c>
      <c r="B308" s="266" t="s">
        <v>918</v>
      </c>
      <c r="C308" s="266" t="s">
        <v>15452</v>
      </c>
      <c r="D308" s="267" t="s">
        <v>10840</v>
      </c>
      <c r="E308" s="268" t="s">
        <v>32032</v>
      </c>
    </row>
    <row r="309" spans="1:5">
      <c r="A309" s="39" t="str">
        <f t="shared" si="4"/>
        <v>87320</v>
      </c>
      <c r="B309" s="266" t="s">
        <v>919</v>
      </c>
      <c r="C309" s="266" t="s">
        <v>15453</v>
      </c>
      <c r="D309" s="267" t="s">
        <v>10840</v>
      </c>
      <c r="E309" s="268" t="s">
        <v>32033</v>
      </c>
    </row>
    <row r="310" spans="1:5">
      <c r="A310" s="39" t="str">
        <f t="shared" si="4"/>
        <v>87322</v>
      </c>
      <c r="B310" s="266" t="s">
        <v>920</v>
      </c>
      <c r="C310" s="266" t="s">
        <v>15454</v>
      </c>
      <c r="D310" s="267" t="s">
        <v>10840</v>
      </c>
      <c r="E310" s="268" t="s">
        <v>32034</v>
      </c>
    </row>
    <row r="311" spans="1:5">
      <c r="A311" s="39" t="str">
        <f t="shared" si="4"/>
        <v>87323</v>
      </c>
      <c r="B311" s="266" t="s">
        <v>921</v>
      </c>
      <c r="C311" s="266" t="s">
        <v>15455</v>
      </c>
      <c r="D311" s="267" t="s">
        <v>10840</v>
      </c>
      <c r="E311" s="268" t="s">
        <v>32035</v>
      </c>
    </row>
    <row r="312" spans="1:5">
      <c r="A312" s="39" t="str">
        <f t="shared" si="4"/>
        <v>87325</v>
      </c>
      <c r="B312" s="266" t="s">
        <v>922</v>
      </c>
      <c r="C312" s="266" t="s">
        <v>15456</v>
      </c>
      <c r="D312" s="267" t="s">
        <v>10840</v>
      </c>
      <c r="E312" s="268" t="s">
        <v>32036</v>
      </c>
    </row>
    <row r="313" spans="1:5">
      <c r="A313" s="39" t="str">
        <f t="shared" si="4"/>
        <v>87326</v>
      </c>
      <c r="B313" s="266" t="s">
        <v>923</v>
      </c>
      <c r="C313" s="266" t="s">
        <v>15457</v>
      </c>
      <c r="D313" s="267" t="s">
        <v>10840</v>
      </c>
      <c r="E313" s="268" t="s">
        <v>32037</v>
      </c>
    </row>
    <row r="314" spans="1:5">
      <c r="A314" s="39" t="str">
        <f t="shared" si="4"/>
        <v>87327</v>
      </c>
      <c r="B314" s="266" t="s">
        <v>924</v>
      </c>
      <c r="C314" s="266" t="s">
        <v>15458</v>
      </c>
      <c r="D314" s="267" t="s">
        <v>10840</v>
      </c>
      <c r="E314" s="268" t="s">
        <v>32038</v>
      </c>
    </row>
    <row r="315" spans="1:5">
      <c r="A315" s="39" t="str">
        <f t="shared" si="4"/>
        <v>87328</v>
      </c>
      <c r="B315" s="266" t="s">
        <v>925</v>
      </c>
      <c r="C315" s="266" t="s">
        <v>15459</v>
      </c>
      <c r="D315" s="267" t="s">
        <v>10840</v>
      </c>
      <c r="E315" s="268" t="s">
        <v>32039</v>
      </c>
    </row>
    <row r="316" spans="1:5">
      <c r="A316" s="39" t="str">
        <f t="shared" si="4"/>
        <v>87329</v>
      </c>
      <c r="B316" s="266" t="s">
        <v>926</v>
      </c>
      <c r="C316" s="266" t="s">
        <v>15460</v>
      </c>
      <c r="D316" s="267" t="s">
        <v>10840</v>
      </c>
      <c r="E316" s="268" t="s">
        <v>29884</v>
      </c>
    </row>
    <row r="317" spans="1:5">
      <c r="A317" s="39" t="str">
        <f t="shared" si="4"/>
        <v>87330</v>
      </c>
      <c r="B317" s="266" t="s">
        <v>927</v>
      </c>
      <c r="C317" s="266" t="s">
        <v>15461</v>
      </c>
      <c r="D317" s="267" t="s">
        <v>10840</v>
      </c>
      <c r="E317" s="268" t="s">
        <v>32040</v>
      </c>
    </row>
    <row r="318" spans="1:5">
      <c r="A318" s="39" t="str">
        <f t="shared" si="4"/>
        <v>87331</v>
      </c>
      <c r="B318" s="266" t="s">
        <v>928</v>
      </c>
      <c r="C318" s="266" t="s">
        <v>15462</v>
      </c>
      <c r="D318" s="267" t="s">
        <v>10840</v>
      </c>
      <c r="E318" s="268" t="s">
        <v>32041</v>
      </c>
    </row>
    <row r="319" spans="1:5">
      <c r="A319" s="39" t="str">
        <f t="shared" si="4"/>
        <v>87332</v>
      </c>
      <c r="B319" s="266" t="s">
        <v>929</v>
      </c>
      <c r="C319" s="266" t="s">
        <v>15463</v>
      </c>
      <c r="D319" s="267" t="s">
        <v>10840</v>
      </c>
      <c r="E319" s="268" t="s">
        <v>32042</v>
      </c>
    </row>
    <row r="320" spans="1:5">
      <c r="A320" s="39" t="str">
        <f t="shared" si="4"/>
        <v>87333</v>
      </c>
      <c r="B320" s="266" t="s">
        <v>930</v>
      </c>
      <c r="C320" s="266" t="s">
        <v>15464</v>
      </c>
      <c r="D320" s="267" t="s">
        <v>10840</v>
      </c>
      <c r="E320" s="268" t="s">
        <v>32043</v>
      </c>
    </row>
    <row r="321" spans="1:5">
      <c r="A321" s="39" t="str">
        <f t="shared" si="4"/>
        <v>87334</v>
      </c>
      <c r="B321" s="266" t="s">
        <v>931</v>
      </c>
      <c r="C321" s="266" t="s">
        <v>15465</v>
      </c>
      <c r="D321" s="267" t="s">
        <v>10840</v>
      </c>
      <c r="E321" s="268" t="s">
        <v>32044</v>
      </c>
    </row>
    <row r="322" spans="1:5">
      <c r="A322" s="39" t="str">
        <f t="shared" si="4"/>
        <v>87335</v>
      </c>
      <c r="B322" s="266" t="s">
        <v>932</v>
      </c>
      <c r="C322" s="266" t="s">
        <v>15466</v>
      </c>
      <c r="D322" s="267" t="s">
        <v>10840</v>
      </c>
      <c r="E322" s="268" t="s">
        <v>32045</v>
      </c>
    </row>
    <row r="323" spans="1:5">
      <c r="A323" s="39" t="str">
        <f t="shared" ref="A323:A386" si="5">IF(ISERROR(SEARCH("/",B323)=6),TRIM(CLEAN(B323)),IF(SEARCH("/",B323)=6,IF(LEN(TRIM(CLEAN(B323)))=7,LEFT(TRIM(CLEAN(B323)),6)&amp;"00"&amp;RIGHT(TRIM(CLEAN(B323)),1),LEFT(TRIM(CLEAN(B323)),6)&amp;"0"&amp;RIGHT(TRIM(CLEAN(B323)),2)),TRIM(CLEAN(B323))))</f>
        <v>87336</v>
      </c>
      <c r="B323" s="266" t="s">
        <v>933</v>
      </c>
      <c r="C323" s="266" t="s">
        <v>15467</v>
      </c>
      <c r="D323" s="267" t="s">
        <v>10840</v>
      </c>
      <c r="E323" s="268" t="s">
        <v>26405</v>
      </c>
    </row>
    <row r="324" spans="1:5">
      <c r="A324" s="39" t="str">
        <f t="shared" si="5"/>
        <v>87337</v>
      </c>
      <c r="B324" s="266" t="s">
        <v>934</v>
      </c>
      <c r="C324" s="266" t="s">
        <v>15468</v>
      </c>
      <c r="D324" s="267" t="s">
        <v>10840</v>
      </c>
      <c r="E324" s="268" t="s">
        <v>32046</v>
      </c>
    </row>
    <row r="325" spans="1:5">
      <c r="A325" s="39" t="str">
        <f t="shared" si="5"/>
        <v>87338</v>
      </c>
      <c r="B325" s="266" t="s">
        <v>935</v>
      </c>
      <c r="C325" s="266" t="s">
        <v>15469</v>
      </c>
      <c r="D325" s="267" t="s">
        <v>10840</v>
      </c>
      <c r="E325" s="268" t="s">
        <v>32047</v>
      </c>
    </row>
    <row r="326" spans="1:5">
      <c r="A326" s="39" t="str">
        <f t="shared" si="5"/>
        <v>87339</v>
      </c>
      <c r="B326" s="266" t="s">
        <v>936</v>
      </c>
      <c r="C326" s="266" t="s">
        <v>15470</v>
      </c>
      <c r="D326" s="267" t="s">
        <v>10840</v>
      </c>
      <c r="E326" s="268" t="s">
        <v>32048</v>
      </c>
    </row>
    <row r="327" spans="1:5">
      <c r="A327" s="39" t="str">
        <f t="shared" si="5"/>
        <v>87340</v>
      </c>
      <c r="B327" s="266" t="s">
        <v>937</v>
      </c>
      <c r="C327" s="266" t="s">
        <v>15471</v>
      </c>
      <c r="D327" s="267" t="s">
        <v>10840</v>
      </c>
      <c r="E327" s="268" t="s">
        <v>32049</v>
      </c>
    </row>
    <row r="328" spans="1:5">
      <c r="A328" s="39" t="str">
        <f t="shared" si="5"/>
        <v>87341</v>
      </c>
      <c r="B328" s="266" t="s">
        <v>938</v>
      </c>
      <c r="C328" s="266" t="s">
        <v>15472</v>
      </c>
      <c r="D328" s="267" t="s">
        <v>10840</v>
      </c>
      <c r="E328" s="268" t="s">
        <v>32050</v>
      </c>
    </row>
    <row r="329" spans="1:5">
      <c r="A329" s="39" t="str">
        <f t="shared" si="5"/>
        <v>87342</v>
      </c>
      <c r="B329" s="266" t="s">
        <v>939</v>
      </c>
      <c r="C329" s="266" t="s">
        <v>15473</v>
      </c>
      <c r="D329" s="267" t="s">
        <v>10840</v>
      </c>
      <c r="E329" s="268" t="s">
        <v>32051</v>
      </c>
    </row>
    <row r="330" spans="1:5">
      <c r="A330" s="39" t="str">
        <f t="shared" si="5"/>
        <v>87343</v>
      </c>
      <c r="B330" s="266" t="s">
        <v>940</v>
      </c>
      <c r="C330" s="266" t="s">
        <v>15474</v>
      </c>
      <c r="D330" s="267" t="s">
        <v>10840</v>
      </c>
      <c r="E330" s="268" t="s">
        <v>32052</v>
      </c>
    </row>
    <row r="331" spans="1:5">
      <c r="A331" s="39" t="str">
        <f t="shared" si="5"/>
        <v>87344</v>
      </c>
      <c r="B331" s="266" t="s">
        <v>941</v>
      </c>
      <c r="C331" s="266" t="s">
        <v>15475</v>
      </c>
      <c r="D331" s="267" t="s">
        <v>10840</v>
      </c>
      <c r="E331" s="268" t="s">
        <v>32053</v>
      </c>
    </row>
    <row r="332" spans="1:5">
      <c r="A332" s="39" t="str">
        <f t="shared" si="5"/>
        <v>87345</v>
      </c>
      <c r="B332" s="266" t="s">
        <v>942</v>
      </c>
      <c r="C332" s="266" t="s">
        <v>15476</v>
      </c>
      <c r="D332" s="267" t="s">
        <v>10840</v>
      </c>
      <c r="E332" s="268" t="s">
        <v>32054</v>
      </c>
    </row>
    <row r="333" spans="1:5">
      <c r="A333" s="39" t="str">
        <f t="shared" si="5"/>
        <v>87346</v>
      </c>
      <c r="B333" s="266" t="s">
        <v>943</v>
      </c>
      <c r="C333" s="266" t="s">
        <v>15477</v>
      </c>
      <c r="D333" s="267" t="s">
        <v>10840</v>
      </c>
      <c r="E333" s="268" t="s">
        <v>32055</v>
      </c>
    </row>
    <row r="334" spans="1:5">
      <c r="A334" s="39" t="str">
        <f t="shared" si="5"/>
        <v>87347</v>
      </c>
      <c r="B334" s="266" t="s">
        <v>944</v>
      </c>
      <c r="C334" s="266" t="s">
        <v>15478</v>
      </c>
      <c r="D334" s="267" t="s">
        <v>10840</v>
      </c>
      <c r="E334" s="268" t="s">
        <v>32056</v>
      </c>
    </row>
    <row r="335" spans="1:5">
      <c r="A335" s="39" t="str">
        <f t="shared" si="5"/>
        <v>87348</v>
      </c>
      <c r="B335" s="266" t="s">
        <v>945</v>
      </c>
      <c r="C335" s="266" t="s">
        <v>15479</v>
      </c>
      <c r="D335" s="267" t="s">
        <v>10840</v>
      </c>
      <c r="E335" s="268" t="s">
        <v>32057</v>
      </c>
    </row>
    <row r="336" spans="1:5">
      <c r="A336" s="39" t="str">
        <f t="shared" si="5"/>
        <v>87349</v>
      </c>
      <c r="B336" s="266" t="s">
        <v>946</v>
      </c>
      <c r="C336" s="266" t="s">
        <v>15480</v>
      </c>
      <c r="D336" s="267" t="s">
        <v>10840</v>
      </c>
      <c r="E336" s="268" t="s">
        <v>32058</v>
      </c>
    </row>
    <row r="337" spans="1:5">
      <c r="A337" s="39" t="str">
        <f t="shared" si="5"/>
        <v>87350</v>
      </c>
      <c r="B337" s="266" t="s">
        <v>947</v>
      </c>
      <c r="C337" s="266" t="s">
        <v>15481</v>
      </c>
      <c r="D337" s="267" t="s">
        <v>10840</v>
      </c>
      <c r="E337" s="268" t="s">
        <v>28684</v>
      </c>
    </row>
    <row r="338" spans="1:5">
      <c r="A338" s="39" t="str">
        <f t="shared" si="5"/>
        <v>87351</v>
      </c>
      <c r="B338" s="266" t="s">
        <v>948</v>
      </c>
      <c r="C338" s="266" t="s">
        <v>15482</v>
      </c>
      <c r="D338" s="267" t="s">
        <v>10840</v>
      </c>
      <c r="E338" s="268" t="s">
        <v>32059</v>
      </c>
    </row>
    <row r="339" spans="1:5">
      <c r="A339" s="39" t="str">
        <f t="shared" si="5"/>
        <v>87352</v>
      </c>
      <c r="B339" s="266" t="s">
        <v>949</v>
      </c>
      <c r="C339" s="266" t="s">
        <v>15483</v>
      </c>
      <c r="D339" s="267" t="s">
        <v>10840</v>
      </c>
      <c r="E339" s="268" t="s">
        <v>32060</v>
      </c>
    </row>
    <row r="340" spans="1:5">
      <c r="A340" s="39" t="str">
        <f t="shared" si="5"/>
        <v>87353</v>
      </c>
      <c r="B340" s="266" t="s">
        <v>950</v>
      </c>
      <c r="C340" s="266" t="s">
        <v>15484</v>
      </c>
      <c r="D340" s="267" t="s">
        <v>10840</v>
      </c>
      <c r="E340" s="268" t="s">
        <v>32061</v>
      </c>
    </row>
    <row r="341" spans="1:5">
      <c r="A341" s="39" t="str">
        <f t="shared" si="5"/>
        <v>87354</v>
      </c>
      <c r="B341" s="266" t="s">
        <v>951</v>
      </c>
      <c r="C341" s="266" t="s">
        <v>15485</v>
      </c>
      <c r="D341" s="267" t="s">
        <v>10840</v>
      </c>
      <c r="E341" s="268" t="s">
        <v>25745</v>
      </c>
    </row>
    <row r="342" spans="1:5">
      <c r="A342" s="39" t="str">
        <f t="shared" si="5"/>
        <v>87355</v>
      </c>
      <c r="B342" s="266" t="s">
        <v>952</v>
      </c>
      <c r="C342" s="266" t="s">
        <v>15486</v>
      </c>
      <c r="D342" s="267" t="s">
        <v>10840</v>
      </c>
      <c r="E342" s="268" t="s">
        <v>32062</v>
      </c>
    </row>
    <row r="343" spans="1:5">
      <c r="A343" s="39" t="str">
        <f t="shared" si="5"/>
        <v>87356</v>
      </c>
      <c r="B343" s="266" t="s">
        <v>953</v>
      </c>
      <c r="C343" s="266" t="s">
        <v>15487</v>
      </c>
      <c r="D343" s="267" t="s">
        <v>10840</v>
      </c>
      <c r="E343" s="268" t="s">
        <v>32063</v>
      </c>
    </row>
    <row r="344" spans="1:5">
      <c r="A344" s="39" t="str">
        <f t="shared" si="5"/>
        <v>87357</v>
      </c>
      <c r="B344" s="266" t="s">
        <v>954</v>
      </c>
      <c r="C344" s="266" t="s">
        <v>15488</v>
      </c>
      <c r="D344" s="267" t="s">
        <v>10840</v>
      </c>
      <c r="E344" s="268" t="s">
        <v>32064</v>
      </c>
    </row>
    <row r="345" spans="1:5">
      <c r="A345" s="39" t="str">
        <f t="shared" si="5"/>
        <v>87358</v>
      </c>
      <c r="B345" s="266" t="s">
        <v>955</v>
      </c>
      <c r="C345" s="266" t="s">
        <v>15489</v>
      </c>
      <c r="D345" s="267" t="s">
        <v>10840</v>
      </c>
      <c r="E345" s="268" t="s">
        <v>32065</v>
      </c>
    </row>
    <row r="346" spans="1:5">
      <c r="A346" s="39" t="str">
        <f t="shared" si="5"/>
        <v>87359</v>
      </c>
      <c r="B346" s="266" t="s">
        <v>956</v>
      </c>
      <c r="C346" s="266" t="s">
        <v>15490</v>
      </c>
      <c r="D346" s="267" t="s">
        <v>10840</v>
      </c>
      <c r="E346" s="268" t="s">
        <v>32066</v>
      </c>
    </row>
    <row r="347" spans="1:5">
      <c r="A347" s="39" t="str">
        <f t="shared" si="5"/>
        <v>87360</v>
      </c>
      <c r="B347" s="266" t="s">
        <v>957</v>
      </c>
      <c r="C347" s="266" t="s">
        <v>15491</v>
      </c>
      <c r="D347" s="267" t="s">
        <v>10840</v>
      </c>
      <c r="E347" s="268" t="s">
        <v>32067</v>
      </c>
    </row>
    <row r="348" spans="1:5">
      <c r="A348" s="39" t="str">
        <f t="shared" si="5"/>
        <v>87361</v>
      </c>
      <c r="B348" s="266" t="s">
        <v>958</v>
      </c>
      <c r="C348" s="266" t="s">
        <v>15492</v>
      </c>
      <c r="D348" s="267" t="s">
        <v>10840</v>
      </c>
      <c r="E348" s="268" t="s">
        <v>32068</v>
      </c>
    </row>
    <row r="349" spans="1:5">
      <c r="A349" s="39" t="str">
        <f t="shared" si="5"/>
        <v>87362</v>
      </c>
      <c r="B349" s="266" t="s">
        <v>959</v>
      </c>
      <c r="C349" s="266" t="s">
        <v>15493</v>
      </c>
      <c r="D349" s="267" t="s">
        <v>10840</v>
      </c>
      <c r="E349" s="268" t="s">
        <v>32069</v>
      </c>
    </row>
    <row r="350" spans="1:5">
      <c r="A350" s="39" t="str">
        <f t="shared" si="5"/>
        <v>87363</v>
      </c>
      <c r="B350" s="266" t="s">
        <v>960</v>
      </c>
      <c r="C350" s="266" t="s">
        <v>15494</v>
      </c>
      <c r="D350" s="267" t="s">
        <v>10840</v>
      </c>
      <c r="E350" s="268" t="s">
        <v>32070</v>
      </c>
    </row>
    <row r="351" spans="1:5">
      <c r="A351" s="39" t="str">
        <f t="shared" si="5"/>
        <v>87364</v>
      </c>
      <c r="B351" s="266" t="s">
        <v>961</v>
      </c>
      <c r="C351" s="266" t="s">
        <v>15495</v>
      </c>
      <c r="D351" s="267" t="s">
        <v>10840</v>
      </c>
      <c r="E351" s="268" t="s">
        <v>32071</v>
      </c>
    </row>
    <row r="352" spans="1:5">
      <c r="A352" s="39" t="str">
        <f t="shared" si="5"/>
        <v>87365</v>
      </c>
      <c r="B352" s="266" t="s">
        <v>962</v>
      </c>
      <c r="C352" s="266" t="s">
        <v>15496</v>
      </c>
      <c r="D352" s="267" t="s">
        <v>10840</v>
      </c>
      <c r="E352" s="268" t="s">
        <v>32072</v>
      </c>
    </row>
    <row r="353" spans="1:5">
      <c r="A353" s="39" t="str">
        <f t="shared" si="5"/>
        <v>87366</v>
      </c>
      <c r="B353" s="266" t="s">
        <v>963</v>
      </c>
      <c r="C353" s="266" t="s">
        <v>15497</v>
      </c>
      <c r="D353" s="267" t="s">
        <v>10840</v>
      </c>
      <c r="E353" s="268" t="s">
        <v>32073</v>
      </c>
    </row>
    <row r="354" spans="1:5">
      <c r="A354" s="39" t="str">
        <f t="shared" si="5"/>
        <v>87367</v>
      </c>
      <c r="B354" s="266" t="s">
        <v>964</v>
      </c>
      <c r="C354" s="266" t="s">
        <v>15498</v>
      </c>
      <c r="D354" s="267" t="s">
        <v>10840</v>
      </c>
      <c r="E354" s="268" t="s">
        <v>32074</v>
      </c>
    </row>
    <row r="355" spans="1:5">
      <c r="A355" s="39" t="str">
        <f t="shared" si="5"/>
        <v>87368</v>
      </c>
      <c r="B355" s="266" t="s">
        <v>965</v>
      </c>
      <c r="C355" s="266" t="s">
        <v>15499</v>
      </c>
      <c r="D355" s="267" t="s">
        <v>10840</v>
      </c>
      <c r="E355" s="268" t="s">
        <v>32075</v>
      </c>
    </row>
    <row r="356" spans="1:5">
      <c r="A356" s="39" t="str">
        <f t="shared" si="5"/>
        <v>87369</v>
      </c>
      <c r="B356" s="266" t="s">
        <v>966</v>
      </c>
      <c r="C356" s="266" t="s">
        <v>15500</v>
      </c>
      <c r="D356" s="267" t="s">
        <v>10840</v>
      </c>
      <c r="E356" s="268" t="s">
        <v>32076</v>
      </c>
    </row>
    <row r="357" spans="1:5">
      <c r="A357" s="39" t="str">
        <f t="shared" si="5"/>
        <v>87370</v>
      </c>
      <c r="B357" s="266" t="s">
        <v>967</v>
      </c>
      <c r="C357" s="266" t="s">
        <v>15501</v>
      </c>
      <c r="D357" s="267" t="s">
        <v>10840</v>
      </c>
      <c r="E357" s="268" t="s">
        <v>24209</v>
      </c>
    </row>
    <row r="358" spans="1:5">
      <c r="A358" s="39" t="str">
        <f t="shared" si="5"/>
        <v>87371</v>
      </c>
      <c r="B358" s="266" t="s">
        <v>968</v>
      </c>
      <c r="C358" s="266" t="s">
        <v>15502</v>
      </c>
      <c r="D358" s="267" t="s">
        <v>10840</v>
      </c>
      <c r="E358" s="268" t="s">
        <v>32077</v>
      </c>
    </row>
    <row r="359" spans="1:5">
      <c r="A359" s="39" t="str">
        <f t="shared" si="5"/>
        <v>87372</v>
      </c>
      <c r="B359" s="266" t="s">
        <v>969</v>
      </c>
      <c r="C359" s="266" t="s">
        <v>15503</v>
      </c>
      <c r="D359" s="267" t="s">
        <v>10840</v>
      </c>
      <c r="E359" s="268" t="s">
        <v>32078</v>
      </c>
    </row>
    <row r="360" spans="1:5">
      <c r="A360" s="39" t="str">
        <f t="shared" si="5"/>
        <v>87373</v>
      </c>
      <c r="B360" s="266" t="s">
        <v>970</v>
      </c>
      <c r="C360" s="266" t="s">
        <v>15504</v>
      </c>
      <c r="D360" s="267" t="s">
        <v>10840</v>
      </c>
      <c r="E360" s="268" t="s">
        <v>32079</v>
      </c>
    </row>
    <row r="361" spans="1:5">
      <c r="A361" s="39" t="str">
        <f t="shared" si="5"/>
        <v>87374</v>
      </c>
      <c r="B361" s="266" t="s">
        <v>971</v>
      </c>
      <c r="C361" s="266" t="s">
        <v>15505</v>
      </c>
      <c r="D361" s="267" t="s">
        <v>10840</v>
      </c>
      <c r="E361" s="268" t="s">
        <v>32080</v>
      </c>
    </row>
    <row r="362" spans="1:5">
      <c r="A362" s="39" t="str">
        <f t="shared" si="5"/>
        <v>87375</v>
      </c>
      <c r="B362" s="266" t="s">
        <v>972</v>
      </c>
      <c r="C362" s="266" t="s">
        <v>15506</v>
      </c>
      <c r="D362" s="267" t="s">
        <v>10840</v>
      </c>
      <c r="E362" s="268" t="s">
        <v>25532</v>
      </c>
    </row>
    <row r="363" spans="1:5">
      <c r="A363" s="39" t="str">
        <f t="shared" si="5"/>
        <v>87376</v>
      </c>
      <c r="B363" s="266" t="s">
        <v>973</v>
      </c>
      <c r="C363" s="266" t="s">
        <v>15507</v>
      </c>
      <c r="D363" s="267" t="s">
        <v>10840</v>
      </c>
      <c r="E363" s="268" t="s">
        <v>18122</v>
      </c>
    </row>
    <row r="364" spans="1:5">
      <c r="A364" s="39" t="str">
        <f t="shared" si="5"/>
        <v>87377</v>
      </c>
      <c r="B364" s="266" t="s">
        <v>974</v>
      </c>
      <c r="C364" s="266" t="s">
        <v>15508</v>
      </c>
      <c r="D364" s="267" t="s">
        <v>10840</v>
      </c>
      <c r="E364" s="268" t="s">
        <v>32081</v>
      </c>
    </row>
    <row r="365" spans="1:5">
      <c r="A365" s="39" t="str">
        <f t="shared" si="5"/>
        <v>87378</v>
      </c>
      <c r="B365" s="266" t="s">
        <v>975</v>
      </c>
      <c r="C365" s="266" t="s">
        <v>15509</v>
      </c>
      <c r="D365" s="267" t="s">
        <v>10840</v>
      </c>
      <c r="E365" s="268" t="s">
        <v>32082</v>
      </c>
    </row>
    <row r="366" spans="1:5">
      <c r="A366" s="39" t="str">
        <f t="shared" si="5"/>
        <v>87379</v>
      </c>
      <c r="B366" s="266" t="s">
        <v>976</v>
      </c>
      <c r="C366" s="266" t="s">
        <v>15510</v>
      </c>
      <c r="D366" s="267" t="s">
        <v>10840</v>
      </c>
      <c r="E366" s="268" t="s">
        <v>32083</v>
      </c>
    </row>
    <row r="367" spans="1:5">
      <c r="A367" s="39" t="str">
        <f t="shared" si="5"/>
        <v>87380</v>
      </c>
      <c r="B367" s="266" t="s">
        <v>977</v>
      </c>
      <c r="C367" s="266" t="s">
        <v>15511</v>
      </c>
      <c r="D367" s="267" t="s">
        <v>10840</v>
      </c>
      <c r="E367" s="268" t="s">
        <v>32084</v>
      </c>
    </row>
    <row r="368" spans="1:5">
      <c r="A368" s="39" t="str">
        <f t="shared" si="5"/>
        <v>87381</v>
      </c>
      <c r="B368" s="266" t="s">
        <v>978</v>
      </c>
      <c r="C368" s="266" t="s">
        <v>15512</v>
      </c>
      <c r="D368" s="267" t="s">
        <v>10840</v>
      </c>
      <c r="E368" s="268" t="s">
        <v>32085</v>
      </c>
    </row>
    <row r="369" spans="1:5">
      <c r="A369" s="39" t="str">
        <f t="shared" si="5"/>
        <v>87382</v>
      </c>
      <c r="B369" s="266" t="s">
        <v>979</v>
      </c>
      <c r="C369" s="266" t="s">
        <v>15513</v>
      </c>
      <c r="D369" s="267" t="s">
        <v>10840</v>
      </c>
      <c r="E369" s="268" t="s">
        <v>32086</v>
      </c>
    </row>
    <row r="370" spans="1:5">
      <c r="A370" s="39" t="str">
        <f t="shared" si="5"/>
        <v>87383</v>
      </c>
      <c r="B370" s="266" t="s">
        <v>980</v>
      </c>
      <c r="C370" s="266" t="s">
        <v>15514</v>
      </c>
      <c r="D370" s="267" t="s">
        <v>10840</v>
      </c>
      <c r="E370" s="268" t="s">
        <v>32087</v>
      </c>
    </row>
    <row r="371" spans="1:5">
      <c r="A371" s="39" t="str">
        <f t="shared" si="5"/>
        <v>87384</v>
      </c>
      <c r="B371" s="266" t="s">
        <v>981</v>
      </c>
      <c r="C371" s="266" t="s">
        <v>15515</v>
      </c>
      <c r="D371" s="267" t="s">
        <v>10840</v>
      </c>
      <c r="E371" s="268" t="s">
        <v>32088</v>
      </c>
    </row>
    <row r="372" spans="1:5">
      <c r="A372" s="39" t="str">
        <f t="shared" si="5"/>
        <v>87385</v>
      </c>
      <c r="B372" s="266" t="s">
        <v>982</v>
      </c>
      <c r="C372" s="266" t="s">
        <v>15516</v>
      </c>
      <c r="D372" s="267" t="s">
        <v>10840</v>
      </c>
      <c r="E372" s="268" t="s">
        <v>32089</v>
      </c>
    </row>
    <row r="373" spans="1:5">
      <c r="A373" s="39" t="str">
        <f t="shared" si="5"/>
        <v>87386</v>
      </c>
      <c r="B373" s="266" t="s">
        <v>983</v>
      </c>
      <c r="C373" s="266" t="s">
        <v>15517</v>
      </c>
      <c r="D373" s="267" t="s">
        <v>10840</v>
      </c>
      <c r="E373" s="268" t="s">
        <v>32090</v>
      </c>
    </row>
    <row r="374" spans="1:5">
      <c r="A374" s="39" t="str">
        <f t="shared" si="5"/>
        <v>87387</v>
      </c>
      <c r="B374" s="266" t="s">
        <v>984</v>
      </c>
      <c r="C374" s="266" t="s">
        <v>15518</v>
      </c>
      <c r="D374" s="267" t="s">
        <v>10840</v>
      </c>
      <c r="E374" s="268" t="s">
        <v>32091</v>
      </c>
    </row>
    <row r="375" spans="1:5">
      <c r="A375" s="39" t="str">
        <f t="shared" si="5"/>
        <v>87388</v>
      </c>
      <c r="B375" s="266" t="s">
        <v>985</v>
      </c>
      <c r="C375" s="266" t="s">
        <v>15519</v>
      </c>
      <c r="D375" s="267" t="s">
        <v>10840</v>
      </c>
      <c r="E375" s="268" t="s">
        <v>32092</v>
      </c>
    </row>
    <row r="376" spans="1:5">
      <c r="A376" s="39" t="str">
        <f t="shared" si="5"/>
        <v>87389</v>
      </c>
      <c r="B376" s="266" t="s">
        <v>986</v>
      </c>
      <c r="C376" s="266" t="s">
        <v>15520</v>
      </c>
      <c r="D376" s="267" t="s">
        <v>10840</v>
      </c>
      <c r="E376" s="268" t="s">
        <v>32093</v>
      </c>
    </row>
    <row r="377" spans="1:5">
      <c r="A377" s="39" t="str">
        <f t="shared" si="5"/>
        <v>87390</v>
      </c>
      <c r="B377" s="266" t="s">
        <v>987</v>
      </c>
      <c r="C377" s="266" t="s">
        <v>15521</v>
      </c>
      <c r="D377" s="267" t="s">
        <v>10840</v>
      </c>
      <c r="E377" s="268" t="s">
        <v>32094</v>
      </c>
    </row>
    <row r="378" spans="1:5">
      <c r="A378" s="39" t="str">
        <f t="shared" si="5"/>
        <v>87391</v>
      </c>
      <c r="B378" s="266" t="s">
        <v>988</v>
      </c>
      <c r="C378" s="266" t="s">
        <v>15522</v>
      </c>
      <c r="D378" s="267" t="s">
        <v>10840</v>
      </c>
      <c r="E378" s="268" t="s">
        <v>32095</v>
      </c>
    </row>
    <row r="379" spans="1:5">
      <c r="A379" s="39" t="str">
        <f t="shared" si="5"/>
        <v>87393</v>
      </c>
      <c r="B379" s="266" t="s">
        <v>989</v>
      </c>
      <c r="C379" s="266" t="s">
        <v>15523</v>
      </c>
      <c r="D379" s="267" t="s">
        <v>10840</v>
      </c>
      <c r="E379" s="268" t="s">
        <v>32096</v>
      </c>
    </row>
    <row r="380" spans="1:5">
      <c r="A380" s="39" t="str">
        <f t="shared" si="5"/>
        <v>87394</v>
      </c>
      <c r="B380" s="266" t="s">
        <v>990</v>
      </c>
      <c r="C380" s="266" t="s">
        <v>15524</v>
      </c>
      <c r="D380" s="267" t="s">
        <v>10840</v>
      </c>
      <c r="E380" s="268" t="s">
        <v>32097</v>
      </c>
    </row>
    <row r="381" spans="1:5">
      <c r="A381" s="39" t="str">
        <f t="shared" si="5"/>
        <v>87395</v>
      </c>
      <c r="B381" s="266" t="s">
        <v>991</v>
      </c>
      <c r="C381" s="266" t="s">
        <v>15525</v>
      </c>
      <c r="D381" s="267" t="s">
        <v>10840</v>
      </c>
      <c r="E381" s="268" t="s">
        <v>32098</v>
      </c>
    </row>
    <row r="382" spans="1:5">
      <c r="A382" s="39" t="str">
        <f t="shared" si="5"/>
        <v>87396</v>
      </c>
      <c r="B382" s="266" t="s">
        <v>992</v>
      </c>
      <c r="C382" s="266" t="s">
        <v>15526</v>
      </c>
      <c r="D382" s="267" t="s">
        <v>10840</v>
      </c>
      <c r="E382" s="268" t="s">
        <v>32099</v>
      </c>
    </row>
    <row r="383" spans="1:5">
      <c r="A383" s="39" t="str">
        <f t="shared" si="5"/>
        <v>87397</v>
      </c>
      <c r="B383" s="266" t="s">
        <v>993</v>
      </c>
      <c r="C383" s="266" t="s">
        <v>15527</v>
      </c>
      <c r="D383" s="267" t="s">
        <v>10840</v>
      </c>
      <c r="E383" s="268" t="s">
        <v>32100</v>
      </c>
    </row>
    <row r="384" spans="1:5">
      <c r="A384" s="39" t="str">
        <f t="shared" si="5"/>
        <v>87398</v>
      </c>
      <c r="B384" s="266" t="s">
        <v>994</v>
      </c>
      <c r="C384" s="266" t="s">
        <v>15528</v>
      </c>
      <c r="D384" s="267" t="s">
        <v>10840</v>
      </c>
      <c r="E384" s="268" t="s">
        <v>32101</v>
      </c>
    </row>
    <row r="385" spans="1:5">
      <c r="A385" s="39" t="str">
        <f t="shared" si="5"/>
        <v>87399</v>
      </c>
      <c r="B385" s="266" t="s">
        <v>995</v>
      </c>
      <c r="C385" s="266" t="s">
        <v>15529</v>
      </c>
      <c r="D385" s="267" t="s">
        <v>10840</v>
      </c>
      <c r="E385" s="268" t="s">
        <v>32102</v>
      </c>
    </row>
    <row r="386" spans="1:5">
      <c r="A386" s="39" t="str">
        <f t="shared" si="5"/>
        <v>87401</v>
      </c>
      <c r="B386" s="266" t="s">
        <v>996</v>
      </c>
      <c r="C386" s="266" t="s">
        <v>15530</v>
      </c>
      <c r="D386" s="267" t="s">
        <v>10840</v>
      </c>
      <c r="E386" s="268" t="s">
        <v>32103</v>
      </c>
    </row>
    <row r="387" spans="1:5">
      <c r="A387" s="39" t="str">
        <f t="shared" ref="A387:A450" si="6">IF(ISERROR(SEARCH("/",B387)=6),TRIM(CLEAN(B387)),IF(SEARCH("/",B387)=6,IF(LEN(TRIM(CLEAN(B387)))=7,LEFT(TRIM(CLEAN(B387)),6)&amp;"00"&amp;RIGHT(TRIM(CLEAN(B387)),1),LEFT(TRIM(CLEAN(B387)),6)&amp;"0"&amp;RIGHT(TRIM(CLEAN(B387)),2)),TRIM(CLEAN(B387))))</f>
        <v>87402</v>
      </c>
      <c r="B387" s="266" t="s">
        <v>997</v>
      </c>
      <c r="C387" s="266" t="s">
        <v>15531</v>
      </c>
      <c r="D387" s="267" t="s">
        <v>10840</v>
      </c>
      <c r="E387" s="268" t="s">
        <v>32104</v>
      </c>
    </row>
    <row r="388" spans="1:5">
      <c r="A388" s="39" t="str">
        <f t="shared" si="6"/>
        <v>87404</v>
      </c>
      <c r="B388" s="266" t="s">
        <v>998</v>
      </c>
      <c r="C388" s="266" t="s">
        <v>15532</v>
      </c>
      <c r="D388" s="267" t="s">
        <v>10840</v>
      </c>
      <c r="E388" s="268" t="s">
        <v>32105</v>
      </c>
    </row>
    <row r="389" spans="1:5">
      <c r="A389" s="39" t="str">
        <f t="shared" si="6"/>
        <v>87405</v>
      </c>
      <c r="B389" s="266" t="s">
        <v>999</v>
      </c>
      <c r="C389" s="266" t="s">
        <v>15533</v>
      </c>
      <c r="D389" s="267" t="s">
        <v>10840</v>
      </c>
      <c r="E389" s="268" t="s">
        <v>32106</v>
      </c>
    </row>
    <row r="390" spans="1:5">
      <c r="A390" s="39" t="str">
        <f t="shared" si="6"/>
        <v>87407</v>
      </c>
      <c r="B390" s="266" t="s">
        <v>1000</v>
      </c>
      <c r="C390" s="266" t="s">
        <v>15534</v>
      </c>
      <c r="D390" s="267" t="s">
        <v>10840</v>
      </c>
      <c r="E390" s="268" t="s">
        <v>32107</v>
      </c>
    </row>
    <row r="391" spans="1:5">
      <c r="A391" s="39" t="str">
        <f t="shared" si="6"/>
        <v>87408</v>
      </c>
      <c r="B391" s="266" t="s">
        <v>1001</v>
      </c>
      <c r="C391" s="266" t="s">
        <v>15535</v>
      </c>
      <c r="D391" s="267" t="s">
        <v>10840</v>
      </c>
      <c r="E391" s="268" t="s">
        <v>32108</v>
      </c>
    </row>
    <row r="392" spans="1:5">
      <c r="A392" s="39" t="str">
        <f t="shared" si="6"/>
        <v>87410</v>
      </c>
      <c r="B392" s="266" t="s">
        <v>1002</v>
      </c>
      <c r="C392" s="266" t="s">
        <v>15536</v>
      </c>
      <c r="D392" s="267" t="s">
        <v>10840</v>
      </c>
      <c r="E392" s="268" t="s">
        <v>32109</v>
      </c>
    </row>
    <row r="393" spans="1:5">
      <c r="A393" s="39" t="str">
        <f t="shared" si="6"/>
        <v>87411</v>
      </c>
      <c r="B393" s="266" t="s">
        <v>1003</v>
      </c>
      <c r="C393" s="266" t="s">
        <v>15232</v>
      </c>
      <c r="D393" s="267" t="s">
        <v>9772</v>
      </c>
      <c r="E393" s="268" t="s">
        <v>10527</v>
      </c>
    </row>
    <row r="394" spans="1:5">
      <c r="A394" s="39" t="str">
        <f t="shared" si="6"/>
        <v>87412</v>
      </c>
      <c r="B394" s="266" t="s">
        <v>1004</v>
      </c>
      <c r="C394" s="266" t="s">
        <v>15233</v>
      </c>
      <c r="D394" s="267" t="s">
        <v>9772</v>
      </c>
      <c r="E394" s="268" t="s">
        <v>26162</v>
      </c>
    </row>
    <row r="395" spans="1:5">
      <c r="A395" s="39" t="str">
        <f t="shared" si="6"/>
        <v>87413</v>
      </c>
      <c r="B395" s="266" t="s">
        <v>1005</v>
      </c>
      <c r="C395" s="266" t="s">
        <v>15234</v>
      </c>
      <c r="D395" s="267" t="s">
        <v>9772</v>
      </c>
      <c r="E395" s="268" t="s">
        <v>26388</v>
      </c>
    </row>
    <row r="396" spans="1:5">
      <c r="A396" s="39" t="str">
        <f t="shared" si="6"/>
        <v>87414</v>
      </c>
      <c r="B396" s="266" t="s">
        <v>1006</v>
      </c>
      <c r="C396" s="266" t="s">
        <v>15235</v>
      </c>
      <c r="D396" s="267" t="s">
        <v>9772</v>
      </c>
      <c r="E396" s="268" t="s">
        <v>16513</v>
      </c>
    </row>
    <row r="397" spans="1:5">
      <c r="A397" s="39" t="str">
        <f t="shared" si="6"/>
        <v>87415</v>
      </c>
      <c r="B397" s="266" t="s">
        <v>1007</v>
      </c>
      <c r="C397" s="266" t="s">
        <v>15236</v>
      </c>
      <c r="D397" s="267" t="s">
        <v>9772</v>
      </c>
      <c r="E397" s="268" t="s">
        <v>17098</v>
      </c>
    </row>
    <row r="398" spans="1:5">
      <c r="A398" s="39" t="str">
        <f t="shared" si="6"/>
        <v>87416</v>
      </c>
      <c r="B398" s="266" t="s">
        <v>1008</v>
      </c>
      <c r="C398" s="266" t="s">
        <v>15237</v>
      </c>
      <c r="D398" s="267" t="s">
        <v>9772</v>
      </c>
      <c r="E398" s="268" t="s">
        <v>32110</v>
      </c>
    </row>
    <row r="399" spans="1:5">
      <c r="A399" s="39" t="str">
        <f t="shared" si="6"/>
        <v>87417</v>
      </c>
      <c r="B399" s="266" t="s">
        <v>1009</v>
      </c>
      <c r="C399" s="266" t="s">
        <v>15238</v>
      </c>
      <c r="D399" s="267" t="s">
        <v>9772</v>
      </c>
      <c r="E399" s="268" t="s">
        <v>10314</v>
      </c>
    </row>
    <row r="400" spans="1:5">
      <c r="A400" s="39" t="str">
        <f t="shared" si="6"/>
        <v>87418</v>
      </c>
      <c r="B400" s="266" t="s">
        <v>1010</v>
      </c>
      <c r="C400" s="266" t="s">
        <v>15239</v>
      </c>
      <c r="D400" s="267" t="s">
        <v>9772</v>
      </c>
      <c r="E400" s="268" t="s">
        <v>9130</v>
      </c>
    </row>
    <row r="401" spans="1:5">
      <c r="A401" s="39" t="str">
        <f t="shared" si="6"/>
        <v>87419</v>
      </c>
      <c r="B401" s="266" t="s">
        <v>1011</v>
      </c>
      <c r="C401" s="266" t="s">
        <v>15240</v>
      </c>
      <c r="D401" s="267" t="s">
        <v>9772</v>
      </c>
      <c r="E401" s="268" t="s">
        <v>17357</v>
      </c>
    </row>
    <row r="402" spans="1:5">
      <c r="A402" s="39" t="str">
        <f t="shared" si="6"/>
        <v>87420</v>
      </c>
      <c r="B402" s="266" t="s">
        <v>1012</v>
      </c>
      <c r="C402" s="266" t="s">
        <v>15241</v>
      </c>
      <c r="D402" s="267" t="s">
        <v>9772</v>
      </c>
      <c r="E402" s="268" t="s">
        <v>32111</v>
      </c>
    </row>
    <row r="403" spans="1:5">
      <c r="A403" s="39" t="str">
        <f t="shared" si="6"/>
        <v>87421</v>
      </c>
      <c r="B403" s="266" t="s">
        <v>1013</v>
      </c>
      <c r="C403" s="266" t="s">
        <v>15242</v>
      </c>
      <c r="D403" s="267" t="s">
        <v>9772</v>
      </c>
      <c r="E403" s="268" t="s">
        <v>17418</v>
      </c>
    </row>
    <row r="404" spans="1:5">
      <c r="A404" s="39" t="str">
        <f t="shared" si="6"/>
        <v>87422</v>
      </c>
      <c r="B404" s="266" t="s">
        <v>1014</v>
      </c>
      <c r="C404" s="266" t="s">
        <v>15243</v>
      </c>
      <c r="D404" s="267" t="s">
        <v>9772</v>
      </c>
      <c r="E404" s="268" t="s">
        <v>19001</v>
      </c>
    </row>
    <row r="405" spans="1:5">
      <c r="A405" s="39" t="str">
        <f t="shared" si="6"/>
        <v>87423</v>
      </c>
      <c r="B405" s="266" t="s">
        <v>1015</v>
      </c>
      <c r="C405" s="266" t="s">
        <v>15244</v>
      </c>
      <c r="D405" s="267" t="s">
        <v>9772</v>
      </c>
      <c r="E405" s="268" t="s">
        <v>32112</v>
      </c>
    </row>
    <row r="406" spans="1:5">
      <c r="A406" s="39" t="str">
        <f t="shared" si="6"/>
        <v>87424</v>
      </c>
      <c r="B406" s="266" t="s">
        <v>1016</v>
      </c>
      <c r="C406" s="266" t="s">
        <v>15245</v>
      </c>
      <c r="D406" s="267" t="s">
        <v>9772</v>
      </c>
      <c r="E406" s="268" t="s">
        <v>32110</v>
      </c>
    </row>
    <row r="407" spans="1:5">
      <c r="A407" s="39" t="str">
        <f t="shared" si="6"/>
        <v>87425</v>
      </c>
      <c r="B407" s="266" t="s">
        <v>1017</v>
      </c>
      <c r="C407" s="266" t="s">
        <v>15246</v>
      </c>
      <c r="D407" s="267" t="s">
        <v>9772</v>
      </c>
      <c r="E407" s="268" t="s">
        <v>8983</v>
      </c>
    </row>
    <row r="408" spans="1:5">
      <c r="A408" s="39" t="str">
        <f t="shared" si="6"/>
        <v>87426</v>
      </c>
      <c r="B408" s="266" t="s">
        <v>1018</v>
      </c>
      <c r="C408" s="266" t="s">
        <v>15248</v>
      </c>
      <c r="D408" s="267" t="s">
        <v>9772</v>
      </c>
      <c r="E408" s="268" t="s">
        <v>17100</v>
      </c>
    </row>
    <row r="409" spans="1:5">
      <c r="A409" s="39" t="str">
        <f t="shared" si="6"/>
        <v>87427</v>
      </c>
      <c r="B409" s="266" t="s">
        <v>1019</v>
      </c>
      <c r="C409" s="266" t="s">
        <v>15249</v>
      </c>
      <c r="D409" s="267" t="s">
        <v>9772</v>
      </c>
      <c r="E409" s="268" t="s">
        <v>32113</v>
      </c>
    </row>
    <row r="410" spans="1:5">
      <c r="A410" s="39" t="str">
        <f t="shared" si="6"/>
        <v>87428</v>
      </c>
      <c r="B410" s="266" t="s">
        <v>1020</v>
      </c>
      <c r="C410" s="266" t="s">
        <v>15250</v>
      </c>
      <c r="D410" s="267" t="s">
        <v>9772</v>
      </c>
      <c r="E410" s="268" t="s">
        <v>29989</v>
      </c>
    </row>
    <row r="411" spans="1:5">
      <c r="A411" s="39" t="str">
        <f t="shared" si="6"/>
        <v>87429</v>
      </c>
      <c r="B411" s="266" t="s">
        <v>1021</v>
      </c>
      <c r="C411" s="266" t="s">
        <v>15251</v>
      </c>
      <c r="D411" s="267" t="s">
        <v>9772</v>
      </c>
      <c r="E411" s="268" t="s">
        <v>9006</v>
      </c>
    </row>
    <row r="412" spans="1:5">
      <c r="A412" s="39" t="str">
        <f t="shared" si="6"/>
        <v>87430</v>
      </c>
      <c r="B412" s="266" t="s">
        <v>1022</v>
      </c>
      <c r="C412" s="266" t="s">
        <v>15252</v>
      </c>
      <c r="D412" s="267" t="s">
        <v>9772</v>
      </c>
      <c r="E412" s="268" t="s">
        <v>9383</v>
      </c>
    </row>
    <row r="413" spans="1:5">
      <c r="A413" s="39" t="str">
        <f t="shared" si="6"/>
        <v>87431</v>
      </c>
      <c r="B413" s="266" t="s">
        <v>1023</v>
      </c>
      <c r="C413" s="266" t="s">
        <v>15254</v>
      </c>
      <c r="D413" s="267" t="s">
        <v>9772</v>
      </c>
      <c r="E413" s="268" t="s">
        <v>25727</v>
      </c>
    </row>
    <row r="414" spans="1:5">
      <c r="A414" s="39" t="str">
        <f t="shared" si="6"/>
        <v>87432</v>
      </c>
      <c r="B414" s="266" t="s">
        <v>1024</v>
      </c>
      <c r="C414" s="266" t="s">
        <v>15255</v>
      </c>
      <c r="D414" s="267" t="s">
        <v>9772</v>
      </c>
      <c r="E414" s="268" t="s">
        <v>18020</v>
      </c>
    </row>
    <row r="415" spans="1:5">
      <c r="A415" s="39" t="str">
        <f t="shared" si="6"/>
        <v>87433</v>
      </c>
      <c r="B415" s="266" t="s">
        <v>1025</v>
      </c>
      <c r="C415" s="266" t="s">
        <v>15257</v>
      </c>
      <c r="D415" s="267" t="s">
        <v>9772</v>
      </c>
      <c r="E415" s="268" t="s">
        <v>9097</v>
      </c>
    </row>
    <row r="416" spans="1:5">
      <c r="A416" s="39" t="str">
        <f t="shared" si="6"/>
        <v>87434</v>
      </c>
      <c r="B416" s="266" t="s">
        <v>1026</v>
      </c>
      <c r="C416" s="266" t="s">
        <v>15258</v>
      </c>
      <c r="D416" s="267" t="s">
        <v>9772</v>
      </c>
      <c r="E416" s="268" t="s">
        <v>28934</v>
      </c>
    </row>
    <row r="417" spans="1:5">
      <c r="A417" s="39" t="str">
        <f t="shared" si="6"/>
        <v>87435</v>
      </c>
      <c r="B417" s="266" t="s">
        <v>1027</v>
      </c>
      <c r="C417" s="266" t="s">
        <v>15259</v>
      </c>
      <c r="D417" s="267" t="s">
        <v>9772</v>
      </c>
      <c r="E417" s="268" t="s">
        <v>28581</v>
      </c>
    </row>
    <row r="418" spans="1:5">
      <c r="A418" s="39" t="str">
        <f t="shared" si="6"/>
        <v>87436</v>
      </c>
      <c r="B418" s="266" t="s">
        <v>1028</v>
      </c>
      <c r="C418" s="266" t="s">
        <v>15260</v>
      </c>
      <c r="D418" s="267" t="s">
        <v>9772</v>
      </c>
      <c r="E418" s="268" t="s">
        <v>21806</v>
      </c>
    </row>
    <row r="419" spans="1:5">
      <c r="A419" s="39" t="str">
        <f t="shared" si="6"/>
        <v>87437</v>
      </c>
      <c r="B419" s="266" t="s">
        <v>1029</v>
      </c>
      <c r="C419" s="266" t="s">
        <v>15261</v>
      </c>
      <c r="D419" s="267" t="s">
        <v>9772</v>
      </c>
      <c r="E419" s="268" t="s">
        <v>21129</v>
      </c>
    </row>
    <row r="420" spans="1:5">
      <c r="A420" s="39" t="str">
        <f t="shared" si="6"/>
        <v>87438</v>
      </c>
      <c r="B420" s="266" t="s">
        <v>1030</v>
      </c>
      <c r="C420" s="266" t="s">
        <v>15262</v>
      </c>
      <c r="D420" s="267" t="s">
        <v>9772</v>
      </c>
      <c r="E420" s="268" t="s">
        <v>32114</v>
      </c>
    </row>
    <row r="421" spans="1:5">
      <c r="A421" s="39" t="str">
        <f t="shared" si="6"/>
        <v>87439</v>
      </c>
      <c r="B421" s="266" t="s">
        <v>1031</v>
      </c>
      <c r="C421" s="266" t="s">
        <v>15263</v>
      </c>
      <c r="D421" s="267" t="s">
        <v>9772</v>
      </c>
      <c r="E421" s="268" t="s">
        <v>32115</v>
      </c>
    </row>
    <row r="422" spans="1:5">
      <c r="A422" s="39" t="str">
        <f t="shared" si="6"/>
        <v>87440</v>
      </c>
      <c r="B422" s="266" t="s">
        <v>1032</v>
      </c>
      <c r="C422" s="266" t="s">
        <v>15265</v>
      </c>
      <c r="D422" s="267" t="s">
        <v>9772</v>
      </c>
      <c r="E422" s="268" t="s">
        <v>18119</v>
      </c>
    </row>
    <row r="423" spans="1:5">
      <c r="A423" s="39" t="str">
        <f t="shared" si="6"/>
        <v>87441</v>
      </c>
      <c r="B423" s="266" t="s">
        <v>1033</v>
      </c>
      <c r="C423" s="266" t="s">
        <v>10248</v>
      </c>
      <c r="D423" s="267" t="s">
        <v>10129</v>
      </c>
      <c r="E423" s="268" t="s">
        <v>24778</v>
      </c>
    </row>
    <row r="424" spans="1:5">
      <c r="A424" s="39" t="str">
        <f t="shared" si="6"/>
        <v>87442</v>
      </c>
      <c r="B424" s="266" t="s">
        <v>1034</v>
      </c>
      <c r="C424" s="266" t="s">
        <v>10250</v>
      </c>
      <c r="D424" s="267" t="s">
        <v>10129</v>
      </c>
      <c r="E424" s="268" t="s">
        <v>10550</v>
      </c>
    </row>
    <row r="425" spans="1:5">
      <c r="A425" s="39" t="str">
        <f t="shared" si="6"/>
        <v>87443</v>
      </c>
      <c r="B425" s="266" t="s">
        <v>1035</v>
      </c>
      <c r="C425" s="266" t="s">
        <v>10252</v>
      </c>
      <c r="D425" s="267" t="s">
        <v>10129</v>
      </c>
      <c r="E425" s="268" t="s">
        <v>10032</v>
      </c>
    </row>
    <row r="426" spans="1:5">
      <c r="A426" s="39" t="str">
        <f t="shared" si="6"/>
        <v>87444</v>
      </c>
      <c r="B426" s="266" t="s">
        <v>1036</v>
      </c>
      <c r="C426" s="266" t="s">
        <v>10254</v>
      </c>
      <c r="D426" s="267" t="s">
        <v>10129</v>
      </c>
      <c r="E426" s="268" t="s">
        <v>9140</v>
      </c>
    </row>
    <row r="427" spans="1:5">
      <c r="A427" s="39" t="str">
        <f t="shared" si="6"/>
        <v>87445</v>
      </c>
      <c r="B427" s="266" t="s">
        <v>1037</v>
      </c>
      <c r="C427" s="266" t="s">
        <v>9851</v>
      </c>
      <c r="D427" s="267" t="s">
        <v>9808</v>
      </c>
      <c r="E427" s="268" t="s">
        <v>16417</v>
      </c>
    </row>
    <row r="428" spans="1:5">
      <c r="A428" s="39" t="str">
        <f t="shared" si="6"/>
        <v>87446</v>
      </c>
      <c r="B428" s="266" t="s">
        <v>1038</v>
      </c>
      <c r="C428" s="266" t="s">
        <v>10005</v>
      </c>
      <c r="D428" s="267" t="s">
        <v>9961</v>
      </c>
      <c r="E428" s="268" t="s">
        <v>8579</v>
      </c>
    </row>
    <row r="429" spans="1:5">
      <c r="A429" s="39" t="str">
        <f t="shared" si="6"/>
        <v>87447</v>
      </c>
      <c r="B429" s="266" t="s">
        <v>1039</v>
      </c>
      <c r="C429" s="266" t="s">
        <v>14717</v>
      </c>
      <c r="D429" s="267" t="s">
        <v>9772</v>
      </c>
      <c r="E429" s="268" t="s">
        <v>32116</v>
      </c>
    </row>
    <row r="430" spans="1:5">
      <c r="A430" s="39" t="str">
        <f t="shared" si="6"/>
        <v>87448</v>
      </c>
      <c r="B430" s="266" t="s">
        <v>1040</v>
      </c>
      <c r="C430" s="266" t="s">
        <v>14718</v>
      </c>
      <c r="D430" s="267" t="s">
        <v>9772</v>
      </c>
      <c r="E430" s="268" t="s">
        <v>32117</v>
      </c>
    </row>
    <row r="431" spans="1:5">
      <c r="A431" s="39" t="str">
        <f t="shared" si="6"/>
        <v>87449</v>
      </c>
      <c r="B431" s="266" t="s">
        <v>1041</v>
      </c>
      <c r="C431" s="266" t="s">
        <v>14719</v>
      </c>
      <c r="D431" s="267" t="s">
        <v>9772</v>
      </c>
      <c r="E431" s="268" t="s">
        <v>17938</v>
      </c>
    </row>
    <row r="432" spans="1:5">
      <c r="A432" s="39" t="str">
        <f t="shared" si="6"/>
        <v>87450</v>
      </c>
      <c r="B432" s="266" t="s">
        <v>1042</v>
      </c>
      <c r="C432" s="266" t="s">
        <v>14720</v>
      </c>
      <c r="D432" s="267" t="s">
        <v>9772</v>
      </c>
      <c r="E432" s="268" t="s">
        <v>32118</v>
      </c>
    </row>
    <row r="433" spans="1:5">
      <c r="A433" s="39" t="str">
        <f t="shared" si="6"/>
        <v>87451</v>
      </c>
      <c r="B433" s="266" t="s">
        <v>1043</v>
      </c>
      <c r="C433" s="266" t="s">
        <v>14721</v>
      </c>
      <c r="D433" s="267" t="s">
        <v>9772</v>
      </c>
      <c r="E433" s="268" t="s">
        <v>32119</v>
      </c>
    </row>
    <row r="434" spans="1:5">
      <c r="A434" s="39" t="str">
        <f t="shared" si="6"/>
        <v>87452</v>
      </c>
      <c r="B434" s="266" t="s">
        <v>1044</v>
      </c>
      <c r="C434" s="266" t="s">
        <v>14722</v>
      </c>
      <c r="D434" s="267" t="s">
        <v>9772</v>
      </c>
      <c r="E434" s="268" t="s">
        <v>25275</v>
      </c>
    </row>
    <row r="435" spans="1:5">
      <c r="A435" s="39" t="str">
        <f t="shared" si="6"/>
        <v>87453</v>
      </c>
      <c r="B435" s="266" t="s">
        <v>1045</v>
      </c>
      <c r="C435" s="266" t="s">
        <v>14723</v>
      </c>
      <c r="D435" s="267" t="s">
        <v>9772</v>
      </c>
      <c r="E435" s="268" t="s">
        <v>26014</v>
      </c>
    </row>
    <row r="436" spans="1:5">
      <c r="A436" s="39" t="str">
        <f t="shared" si="6"/>
        <v>87454</v>
      </c>
      <c r="B436" s="266" t="s">
        <v>1046</v>
      </c>
      <c r="C436" s="266" t="s">
        <v>14724</v>
      </c>
      <c r="D436" s="267" t="s">
        <v>9772</v>
      </c>
      <c r="E436" s="268" t="s">
        <v>18946</v>
      </c>
    </row>
    <row r="437" spans="1:5">
      <c r="A437" s="39" t="str">
        <f t="shared" si="6"/>
        <v>87455</v>
      </c>
      <c r="B437" s="266" t="s">
        <v>1047</v>
      </c>
      <c r="C437" s="266" t="s">
        <v>14725</v>
      </c>
      <c r="D437" s="267" t="s">
        <v>9772</v>
      </c>
      <c r="E437" s="268" t="s">
        <v>25675</v>
      </c>
    </row>
    <row r="438" spans="1:5">
      <c r="A438" s="39" t="str">
        <f t="shared" si="6"/>
        <v>87456</v>
      </c>
      <c r="B438" s="266" t="s">
        <v>1048</v>
      </c>
      <c r="C438" s="266" t="s">
        <v>14726</v>
      </c>
      <c r="D438" s="267" t="s">
        <v>9772</v>
      </c>
      <c r="E438" s="268" t="s">
        <v>25584</v>
      </c>
    </row>
    <row r="439" spans="1:5">
      <c r="A439" s="39" t="str">
        <f t="shared" si="6"/>
        <v>87457</v>
      </c>
      <c r="B439" s="266" t="s">
        <v>1049</v>
      </c>
      <c r="C439" s="266" t="s">
        <v>14727</v>
      </c>
      <c r="D439" s="267" t="s">
        <v>9772</v>
      </c>
      <c r="E439" s="268" t="s">
        <v>32120</v>
      </c>
    </row>
    <row r="440" spans="1:5">
      <c r="A440" s="39" t="str">
        <f t="shared" si="6"/>
        <v>87458</v>
      </c>
      <c r="B440" s="266" t="s">
        <v>1050</v>
      </c>
      <c r="C440" s="266" t="s">
        <v>14728</v>
      </c>
      <c r="D440" s="267" t="s">
        <v>9772</v>
      </c>
      <c r="E440" s="268" t="s">
        <v>28844</v>
      </c>
    </row>
    <row r="441" spans="1:5">
      <c r="A441" s="39" t="str">
        <f t="shared" si="6"/>
        <v>87459</v>
      </c>
      <c r="B441" s="266" t="s">
        <v>1051</v>
      </c>
      <c r="C441" s="266" t="s">
        <v>14729</v>
      </c>
      <c r="D441" s="267" t="s">
        <v>9772</v>
      </c>
      <c r="E441" s="268" t="s">
        <v>32121</v>
      </c>
    </row>
    <row r="442" spans="1:5">
      <c r="A442" s="39" t="str">
        <f t="shared" si="6"/>
        <v>87460</v>
      </c>
      <c r="B442" s="266" t="s">
        <v>1052</v>
      </c>
      <c r="C442" s="266" t="s">
        <v>14730</v>
      </c>
      <c r="D442" s="267" t="s">
        <v>9772</v>
      </c>
      <c r="E442" s="268" t="s">
        <v>32122</v>
      </c>
    </row>
    <row r="443" spans="1:5">
      <c r="A443" s="39" t="str">
        <f t="shared" si="6"/>
        <v>87461</v>
      </c>
      <c r="B443" s="266" t="s">
        <v>1053</v>
      </c>
      <c r="C443" s="266" t="s">
        <v>14731</v>
      </c>
      <c r="D443" s="267" t="s">
        <v>9772</v>
      </c>
      <c r="E443" s="268" t="s">
        <v>32123</v>
      </c>
    </row>
    <row r="444" spans="1:5">
      <c r="A444" s="39" t="str">
        <f t="shared" si="6"/>
        <v>87462</v>
      </c>
      <c r="B444" s="266" t="s">
        <v>1054</v>
      </c>
      <c r="C444" s="266" t="s">
        <v>14732</v>
      </c>
      <c r="D444" s="267" t="s">
        <v>9772</v>
      </c>
      <c r="E444" s="268" t="s">
        <v>32124</v>
      </c>
    </row>
    <row r="445" spans="1:5">
      <c r="A445" s="39" t="str">
        <f t="shared" si="6"/>
        <v>87463</v>
      </c>
      <c r="B445" s="266" t="s">
        <v>1055</v>
      </c>
      <c r="C445" s="266" t="s">
        <v>14733</v>
      </c>
      <c r="D445" s="267" t="s">
        <v>9772</v>
      </c>
      <c r="E445" s="268" t="s">
        <v>25522</v>
      </c>
    </row>
    <row r="446" spans="1:5">
      <c r="A446" s="39" t="str">
        <f t="shared" si="6"/>
        <v>87464</v>
      </c>
      <c r="B446" s="266" t="s">
        <v>1056</v>
      </c>
      <c r="C446" s="266" t="s">
        <v>14734</v>
      </c>
      <c r="D446" s="267" t="s">
        <v>9772</v>
      </c>
      <c r="E446" s="268" t="s">
        <v>32125</v>
      </c>
    </row>
    <row r="447" spans="1:5">
      <c r="A447" s="39" t="str">
        <f t="shared" si="6"/>
        <v>87465</v>
      </c>
      <c r="B447" s="266" t="s">
        <v>1057</v>
      </c>
      <c r="C447" s="266" t="s">
        <v>14735</v>
      </c>
      <c r="D447" s="267" t="s">
        <v>9772</v>
      </c>
      <c r="E447" s="268" t="s">
        <v>16938</v>
      </c>
    </row>
    <row r="448" spans="1:5">
      <c r="A448" s="39" t="str">
        <f t="shared" si="6"/>
        <v>87466</v>
      </c>
      <c r="B448" s="266" t="s">
        <v>1058</v>
      </c>
      <c r="C448" s="266" t="s">
        <v>14736</v>
      </c>
      <c r="D448" s="267" t="s">
        <v>9772</v>
      </c>
      <c r="E448" s="268" t="s">
        <v>32126</v>
      </c>
    </row>
    <row r="449" spans="1:5">
      <c r="A449" s="39" t="str">
        <f t="shared" si="6"/>
        <v>87467</v>
      </c>
      <c r="B449" s="266" t="s">
        <v>1059</v>
      </c>
      <c r="C449" s="266" t="s">
        <v>14737</v>
      </c>
      <c r="D449" s="267" t="s">
        <v>9772</v>
      </c>
      <c r="E449" s="268" t="s">
        <v>32127</v>
      </c>
    </row>
    <row r="450" spans="1:5">
      <c r="A450" s="39" t="str">
        <f t="shared" si="6"/>
        <v>87468</v>
      </c>
      <c r="B450" s="266" t="s">
        <v>1060</v>
      </c>
      <c r="C450" s="266" t="s">
        <v>14738</v>
      </c>
      <c r="D450" s="267" t="s">
        <v>9772</v>
      </c>
      <c r="E450" s="268" t="s">
        <v>32128</v>
      </c>
    </row>
    <row r="451" spans="1:5">
      <c r="A451" s="39" t="str">
        <f t="shared" ref="A451:A514" si="7">IF(ISERROR(SEARCH("/",B451)=6),TRIM(CLEAN(B451)),IF(SEARCH("/",B451)=6,IF(LEN(TRIM(CLEAN(B451)))=7,LEFT(TRIM(CLEAN(B451)),6)&amp;"00"&amp;RIGHT(TRIM(CLEAN(B451)),1),LEFT(TRIM(CLEAN(B451)),6)&amp;"0"&amp;RIGHT(TRIM(CLEAN(B451)),2)),TRIM(CLEAN(B451))))</f>
        <v>87469</v>
      </c>
      <c r="B451" s="266" t="s">
        <v>1061</v>
      </c>
      <c r="C451" s="266" t="s">
        <v>14739</v>
      </c>
      <c r="D451" s="267" t="s">
        <v>9772</v>
      </c>
      <c r="E451" s="268" t="s">
        <v>28395</v>
      </c>
    </row>
    <row r="452" spans="1:5">
      <c r="A452" s="39" t="str">
        <f t="shared" si="7"/>
        <v>87470</v>
      </c>
      <c r="B452" s="266" t="s">
        <v>1062</v>
      </c>
      <c r="C452" s="266" t="s">
        <v>14740</v>
      </c>
      <c r="D452" s="267" t="s">
        <v>9772</v>
      </c>
      <c r="E452" s="268" t="s">
        <v>27766</v>
      </c>
    </row>
    <row r="453" spans="1:5">
      <c r="A453" s="39" t="str">
        <f t="shared" si="7"/>
        <v>87471</v>
      </c>
      <c r="B453" s="266" t="s">
        <v>1063</v>
      </c>
      <c r="C453" s="266" t="s">
        <v>14623</v>
      </c>
      <c r="D453" s="267" t="s">
        <v>9772</v>
      </c>
      <c r="E453" s="268" t="s">
        <v>24921</v>
      </c>
    </row>
    <row r="454" spans="1:5">
      <c r="A454" s="39" t="str">
        <f t="shared" si="7"/>
        <v>87472</v>
      </c>
      <c r="B454" s="266" t="s">
        <v>1064</v>
      </c>
      <c r="C454" s="266" t="s">
        <v>14624</v>
      </c>
      <c r="D454" s="267" t="s">
        <v>9772</v>
      </c>
      <c r="E454" s="268" t="s">
        <v>32129</v>
      </c>
    </row>
    <row r="455" spans="1:5">
      <c r="A455" s="39" t="str">
        <f t="shared" si="7"/>
        <v>87473</v>
      </c>
      <c r="B455" s="266" t="s">
        <v>1065</v>
      </c>
      <c r="C455" s="266" t="s">
        <v>14625</v>
      </c>
      <c r="D455" s="267" t="s">
        <v>9772</v>
      </c>
      <c r="E455" s="268" t="s">
        <v>26483</v>
      </c>
    </row>
    <row r="456" spans="1:5">
      <c r="A456" s="39" t="str">
        <f t="shared" si="7"/>
        <v>87474</v>
      </c>
      <c r="B456" s="266" t="s">
        <v>1066</v>
      </c>
      <c r="C456" s="266" t="s">
        <v>14626</v>
      </c>
      <c r="D456" s="267" t="s">
        <v>9772</v>
      </c>
      <c r="E456" s="268" t="s">
        <v>32130</v>
      </c>
    </row>
    <row r="457" spans="1:5">
      <c r="A457" s="39" t="str">
        <f t="shared" si="7"/>
        <v>87475</v>
      </c>
      <c r="B457" s="266" t="s">
        <v>1067</v>
      </c>
      <c r="C457" s="266" t="s">
        <v>14627</v>
      </c>
      <c r="D457" s="267" t="s">
        <v>9772</v>
      </c>
      <c r="E457" s="268" t="s">
        <v>32131</v>
      </c>
    </row>
    <row r="458" spans="1:5">
      <c r="A458" s="39" t="str">
        <f t="shared" si="7"/>
        <v>87476</v>
      </c>
      <c r="B458" s="266" t="s">
        <v>1068</v>
      </c>
      <c r="C458" s="266" t="s">
        <v>14628</v>
      </c>
      <c r="D458" s="267" t="s">
        <v>9772</v>
      </c>
      <c r="E458" s="268" t="s">
        <v>32132</v>
      </c>
    </row>
    <row r="459" spans="1:5">
      <c r="A459" s="39" t="str">
        <f t="shared" si="7"/>
        <v>87477</v>
      </c>
      <c r="B459" s="266" t="s">
        <v>1069</v>
      </c>
      <c r="C459" s="266" t="s">
        <v>14629</v>
      </c>
      <c r="D459" s="267" t="s">
        <v>9772</v>
      </c>
      <c r="E459" s="268" t="s">
        <v>17750</v>
      </c>
    </row>
    <row r="460" spans="1:5">
      <c r="A460" s="39" t="str">
        <f t="shared" si="7"/>
        <v>87478</v>
      </c>
      <c r="B460" s="266" t="s">
        <v>1070</v>
      </c>
      <c r="C460" s="266" t="s">
        <v>14630</v>
      </c>
      <c r="D460" s="267" t="s">
        <v>9772</v>
      </c>
      <c r="E460" s="268" t="s">
        <v>18247</v>
      </c>
    </row>
    <row r="461" spans="1:5">
      <c r="A461" s="39" t="str">
        <f t="shared" si="7"/>
        <v>87479</v>
      </c>
      <c r="B461" s="266" t="s">
        <v>1071</v>
      </c>
      <c r="C461" s="266" t="s">
        <v>14631</v>
      </c>
      <c r="D461" s="267" t="s">
        <v>9772</v>
      </c>
      <c r="E461" s="268" t="s">
        <v>32122</v>
      </c>
    </row>
    <row r="462" spans="1:5">
      <c r="A462" s="39" t="str">
        <f t="shared" si="7"/>
        <v>87480</v>
      </c>
      <c r="B462" s="266" t="s">
        <v>1072</v>
      </c>
      <c r="C462" s="266" t="s">
        <v>14632</v>
      </c>
      <c r="D462" s="267" t="s">
        <v>9772</v>
      </c>
      <c r="E462" s="268" t="s">
        <v>32133</v>
      </c>
    </row>
    <row r="463" spans="1:5">
      <c r="A463" s="39" t="str">
        <f t="shared" si="7"/>
        <v>87481</v>
      </c>
      <c r="B463" s="266" t="s">
        <v>1073</v>
      </c>
      <c r="C463" s="266" t="s">
        <v>14633</v>
      </c>
      <c r="D463" s="267" t="s">
        <v>9772</v>
      </c>
      <c r="E463" s="268" t="s">
        <v>32134</v>
      </c>
    </row>
    <row r="464" spans="1:5">
      <c r="A464" s="39" t="str">
        <f t="shared" si="7"/>
        <v>87482</v>
      </c>
      <c r="B464" s="266" t="s">
        <v>1074</v>
      </c>
      <c r="C464" s="266" t="s">
        <v>14634</v>
      </c>
      <c r="D464" s="267" t="s">
        <v>9772</v>
      </c>
      <c r="E464" s="268" t="s">
        <v>32135</v>
      </c>
    </row>
    <row r="465" spans="1:5">
      <c r="A465" s="39" t="str">
        <f t="shared" si="7"/>
        <v>87483</v>
      </c>
      <c r="B465" s="266" t="s">
        <v>1075</v>
      </c>
      <c r="C465" s="266" t="s">
        <v>14635</v>
      </c>
      <c r="D465" s="267" t="s">
        <v>9772</v>
      </c>
      <c r="E465" s="268" t="s">
        <v>32136</v>
      </c>
    </row>
    <row r="466" spans="1:5">
      <c r="A466" s="39" t="str">
        <f t="shared" si="7"/>
        <v>87484</v>
      </c>
      <c r="B466" s="266" t="s">
        <v>1076</v>
      </c>
      <c r="C466" s="266" t="s">
        <v>14636</v>
      </c>
      <c r="D466" s="267" t="s">
        <v>9772</v>
      </c>
      <c r="E466" s="268" t="s">
        <v>18220</v>
      </c>
    </row>
    <row r="467" spans="1:5">
      <c r="A467" s="39" t="str">
        <f t="shared" si="7"/>
        <v>87485</v>
      </c>
      <c r="B467" s="266" t="s">
        <v>1077</v>
      </c>
      <c r="C467" s="266" t="s">
        <v>14637</v>
      </c>
      <c r="D467" s="267" t="s">
        <v>9772</v>
      </c>
      <c r="E467" s="268" t="s">
        <v>28997</v>
      </c>
    </row>
    <row r="468" spans="1:5">
      <c r="A468" s="39" t="str">
        <f t="shared" si="7"/>
        <v>87487</v>
      </c>
      <c r="B468" s="266" t="s">
        <v>1078</v>
      </c>
      <c r="C468" s="266" t="s">
        <v>14638</v>
      </c>
      <c r="D468" s="267" t="s">
        <v>9772</v>
      </c>
      <c r="E468" s="268" t="s">
        <v>29394</v>
      </c>
    </row>
    <row r="469" spans="1:5">
      <c r="A469" s="39" t="str">
        <f t="shared" si="7"/>
        <v>87488</v>
      </c>
      <c r="B469" s="266" t="s">
        <v>1079</v>
      </c>
      <c r="C469" s="266" t="s">
        <v>14639</v>
      </c>
      <c r="D469" s="267" t="s">
        <v>9772</v>
      </c>
      <c r="E469" s="268" t="s">
        <v>24238</v>
      </c>
    </row>
    <row r="470" spans="1:5">
      <c r="A470" s="39" t="str">
        <f t="shared" si="7"/>
        <v>87489</v>
      </c>
      <c r="B470" s="266" t="s">
        <v>1080</v>
      </c>
      <c r="C470" s="266" t="s">
        <v>14640</v>
      </c>
      <c r="D470" s="267" t="s">
        <v>9772</v>
      </c>
      <c r="E470" s="268" t="s">
        <v>32137</v>
      </c>
    </row>
    <row r="471" spans="1:5">
      <c r="A471" s="39" t="str">
        <f t="shared" si="7"/>
        <v>87490</v>
      </c>
      <c r="B471" s="266" t="s">
        <v>1081</v>
      </c>
      <c r="C471" s="266" t="s">
        <v>14641</v>
      </c>
      <c r="D471" s="267" t="s">
        <v>9772</v>
      </c>
      <c r="E471" s="268" t="s">
        <v>23967</v>
      </c>
    </row>
    <row r="472" spans="1:5">
      <c r="A472" s="39" t="str">
        <f t="shared" si="7"/>
        <v>87491</v>
      </c>
      <c r="B472" s="266" t="s">
        <v>1082</v>
      </c>
      <c r="C472" s="266" t="s">
        <v>14642</v>
      </c>
      <c r="D472" s="267" t="s">
        <v>9772</v>
      </c>
      <c r="E472" s="268" t="s">
        <v>18597</v>
      </c>
    </row>
    <row r="473" spans="1:5">
      <c r="A473" s="39" t="str">
        <f t="shared" si="7"/>
        <v>87492</v>
      </c>
      <c r="B473" s="266" t="s">
        <v>1083</v>
      </c>
      <c r="C473" s="266" t="s">
        <v>14643</v>
      </c>
      <c r="D473" s="267" t="s">
        <v>9772</v>
      </c>
      <c r="E473" s="268" t="s">
        <v>28505</v>
      </c>
    </row>
    <row r="474" spans="1:5">
      <c r="A474" s="39" t="str">
        <f t="shared" si="7"/>
        <v>87493</v>
      </c>
      <c r="B474" s="266" t="s">
        <v>1084</v>
      </c>
      <c r="C474" s="266" t="s">
        <v>14644</v>
      </c>
      <c r="D474" s="267" t="s">
        <v>9772</v>
      </c>
      <c r="E474" s="268" t="s">
        <v>32138</v>
      </c>
    </row>
    <row r="475" spans="1:5">
      <c r="A475" s="39" t="str">
        <f t="shared" si="7"/>
        <v>87494</v>
      </c>
      <c r="B475" s="266" t="s">
        <v>1085</v>
      </c>
      <c r="C475" s="266" t="s">
        <v>14645</v>
      </c>
      <c r="D475" s="267" t="s">
        <v>9772</v>
      </c>
      <c r="E475" s="268" t="s">
        <v>32139</v>
      </c>
    </row>
    <row r="476" spans="1:5">
      <c r="A476" s="39" t="str">
        <f t="shared" si="7"/>
        <v>87495</v>
      </c>
      <c r="B476" s="266" t="s">
        <v>1086</v>
      </c>
      <c r="C476" s="266" t="s">
        <v>14646</v>
      </c>
      <c r="D476" s="267" t="s">
        <v>9772</v>
      </c>
      <c r="E476" s="268" t="s">
        <v>28436</v>
      </c>
    </row>
    <row r="477" spans="1:5">
      <c r="A477" s="39" t="str">
        <f t="shared" si="7"/>
        <v>87496</v>
      </c>
      <c r="B477" s="266" t="s">
        <v>1087</v>
      </c>
      <c r="C477" s="266" t="s">
        <v>14647</v>
      </c>
      <c r="D477" s="267" t="s">
        <v>9772</v>
      </c>
      <c r="E477" s="268" t="s">
        <v>17938</v>
      </c>
    </row>
    <row r="478" spans="1:5">
      <c r="A478" s="39" t="str">
        <f t="shared" si="7"/>
        <v>87497</v>
      </c>
      <c r="B478" s="266" t="s">
        <v>1088</v>
      </c>
      <c r="C478" s="266" t="s">
        <v>14648</v>
      </c>
      <c r="D478" s="267" t="s">
        <v>9772</v>
      </c>
      <c r="E478" s="268" t="s">
        <v>32140</v>
      </c>
    </row>
    <row r="479" spans="1:5">
      <c r="A479" s="39" t="str">
        <f t="shared" si="7"/>
        <v>87498</v>
      </c>
      <c r="B479" s="266" t="s">
        <v>1089</v>
      </c>
      <c r="C479" s="266" t="s">
        <v>14649</v>
      </c>
      <c r="D479" s="267" t="s">
        <v>9772</v>
      </c>
      <c r="E479" s="268" t="s">
        <v>32141</v>
      </c>
    </row>
    <row r="480" spans="1:5">
      <c r="A480" s="39" t="str">
        <f t="shared" si="7"/>
        <v>87499</v>
      </c>
      <c r="B480" s="266" t="s">
        <v>1090</v>
      </c>
      <c r="C480" s="266" t="s">
        <v>14650</v>
      </c>
      <c r="D480" s="267" t="s">
        <v>9772</v>
      </c>
      <c r="E480" s="268" t="s">
        <v>32142</v>
      </c>
    </row>
    <row r="481" spans="1:5">
      <c r="A481" s="39" t="str">
        <f t="shared" si="7"/>
        <v>87500</v>
      </c>
      <c r="B481" s="266" t="s">
        <v>1091</v>
      </c>
      <c r="C481" s="266" t="s">
        <v>14651</v>
      </c>
      <c r="D481" s="267" t="s">
        <v>9772</v>
      </c>
      <c r="E481" s="268" t="s">
        <v>32143</v>
      </c>
    </row>
    <row r="482" spans="1:5">
      <c r="A482" s="39" t="str">
        <f t="shared" si="7"/>
        <v>87501</v>
      </c>
      <c r="B482" s="266" t="s">
        <v>1092</v>
      </c>
      <c r="C482" s="266" t="s">
        <v>14652</v>
      </c>
      <c r="D482" s="267" t="s">
        <v>9772</v>
      </c>
      <c r="E482" s="268" t="s">
        <v>32144</v>
      </c>
    </row>
    <row r="483" spans="1:5">
      <c r="A483" s="39" t="str">
        <f t="shared" si="7"/>
        <v>87502</v>
      </c>
      <c r="B483" s="266" t="s">
        <v>1093</v>
      </c>
      <c r="C483" s="266" t="s">
        <v>14653</v>
      </c>
      <c r="D483" s="267" t="s">
        <v>9772</v>
      </c>
      <c r="E483" s="268" t="s">
        <v>32145</v>
      </c>
    </row>
    <row r="484" spans="1:5">
      <c r="A484" s="39" t="str">
        <f t="shared" si="7"/>
        <v>87503</v>
      </c>
      <c r="B484" s="266" t="s">
        <v>1094</v>
      </c>
      <c r="C484" s="266" t="s">
        <v>14654</v>
      </c>
      <c r="D484" s="267" t="s">
        <v>9772</v>
      </c>
      <c r="E484" s="268" t="s">
        <v>32146</v>
      </c>
    </row>
    <row r="485" spans="1:5">
      <c r="A485" s="39" t="str">
        <f t="shared" si="7"/>
        <v>87504</v>
      </c>
      <c r="B485" s="266" t="s">
        <v>1095</v>
      </c>
      <c r="C485" s="266" t="s">
        <v>14655</v>
      </c>
      <c r="D485" s="267" t="s">
        <v>9772</v>
      </c>
      <c r="E485" s="268" t="s">
        <v>25687</v>
      </c>
    </row>
    <row r="486" spans="1:5">
      <c r="A486" s="39" t="str">
        <f t="shared" si="7"/>
        <v>87505</v>
      </c>
      <c r="B486" s="266" t="s">
        <v>1096</v>
      </c>
      <c r="C486" s="266" t="s">
        <v>14656</v>
      </c>
      <c r="D486" s="267" t="s">
        <v>9772</v>
      </c>
      <c r="E486" s="268" t="s">
        <v>32147</v>
      </c>
    </row>
    <row r="487" spans="1:5">
      <c r="A487" s="39" t="str">
        <f t="shared" si="7"/>
        <v>87506</v>
      </c>
      <c r="B487" s="266" t="s">
        <v>1097</v>
      </c>
      <c r="C487" s="266" t="s">
        <v>14657</v>
      </c>
      <c r="D487" s="267" t="s">
        <v>9772</v>
      </c>
      <c r="E487" s="268" t="s">
        <v>32148</v>
      </c>
    </row>
    <row r="488" spans="1:5">
      <c r="A488" s="39" t="str">
        <f t="shared" si="7"/>
        <v>87507</v>
      </c>
      <c r="B488" s="266" t="s">
        <v>1098</v>
      </c>
      <c r="C488" s="266" t="s">
        <v>14658</v>
      </c>
      <c r="D488" s="267" t="s">
        <v>9772</v>
      </c>
      <c r="E488" s="268" t="s">
        <v>18179</v>
      </c>
    </row>
    <row r="489" spans="1:5">
      <c r="A489" s="39" t="str">
        <f t="shared" si="7"/>
        <v>87508</v>
      </c>
      <c r="B489" s="266" t="s">
        <v>1099</v>
      </c>
      <c r="C489" s="266" t="s">
        <v>14659</v>
      </c>
      <c r="D489" s="267" t="s">
        <v>9772</v>
      </c>
      <c r="E489" s="268" t="s">
        <v>22764</v>
      </c>
    </row>
    <row r="490" spans="1:5">
      <c r="A490" s="39" t="str">
        <f t="shared" si="7"/>
        <v>87509</v>
      </c>
      <c r="B490" s="266" t="s">
        <v>1100</v>
      </c>
      <c r="C490" s="266" t="s">
        <v>14660</v>
      </c>
      <c r="D490" s="267" t="s">
        <v>9772</v>
      </c>
      <c r="E490" s="268" t="s">
        <v>25671</v>
      </c>
    </row>
    <row r="491" spans="1:5">
      <c r="A491" s="39" t="str">
        <f t="shared" si="7"/>
        <v>87510</v>
      </c>
      <c r="B491" s="266" t="s">
        <v>1101</v>
      </c>
      <c r="C491" s="266" t="s">
        <v>14661</v>
      </c>
      <c r="D491" s="267" t="s">
        <v>9772</v>
      </c>
      <c r="E491" s="268" t="s">
        <v>32149</v>
      </c>
    </row>
    <row r="492" spans="1:5">
      <c r="A492" s="39" t="str">
        <f t="shared" si="7"/>
        <v>87511</v>
      </c>
      <c r="B492" s="266" t="s">
        <v>1102</v>
      </c>
      <c r="C492" s="266" t="s">
        <v>14662</v>
      </c>
      <c r="D492" s="267" t="s">
        <v>9772</v>
      </c>
      <c r="E492" s="268" t="s">
        <v>32150</v>
      </c>
    </row>
    <row r="493" spans="1:5">
      <c r="A493" s="39" t="str">
        <f t="shared" si="7"/>
        <v>87512</v>
      </c>
      <c r="B493" s="266" t="s">
        <v>1103</v>
      </c>
      <c r="C493" s="266" t="s">
        <v>14663</v>
      </c>
      <c r="D493" s="267" t="s">
        <v>9772</v>
      </c>
      <c r="E493" s="268" t="s">
        <v>32151</v>
      </c>
    </row>
    <row r="494" spans="1:5">
      <c r="A494" s="39" t="str">
        <f t="shared" si="7"/>
        <v>87513</v>
      </c>
      <c r="B494" s="266" t="s">
        <v>1104</v>
      </c>
      <c r="C494" s="266" t="s">
        <v>14664</v>
      </c>
      <c r="D494" s="267" t="s">
        <v>9772</v>
      </c>
      <c r="E494" s="268" t="s">
        <v>32152</v>
      </c>
    </row>
    <row r="495" spans="1:5">
      <c r="A495" s="39" t="str">
        <f t="shared" si="7"/>
        <v>87514</v>
      </c>
      <c r="B495" s="266" t="s">
        <v>1105</v>
      </c>
      <c r="C495" s="266" t="s">
        <v>14665</v>
      </c>
      <c r="D495" s="267" t="s">
        <v>9772</v>
      </c>
      <c r="E495" s="268" t="s">
        <v>32153</v>
      </c>
    </row>
    <row r="496" spans="1:5">
      <c r="A496" s="39" t="str">
        <f t="shared" si="7"/>
        <v>87515</v>
      </c>
      <c r="B496" s="266" t="s">
        <v>1106</v>
      </c>
      <c r="C496" s="266" t="s">
        <v>14666</v>
      </c>
      <c r="D496" s="267" t="s">
        <v>9772</v>
      </c>
      <c r="E496" s="268" t="s">
        <v>32154</v>
      </c>
    </row>
    <row r="497" spans="1:5">
      <c r="A497" s="39" t="str">
        <f t="shared" si="7"/>
        <v>87516</v>
      </c>
      <c r="B497" s="266" t="s">
        <v>1107</v>
      </c>
      <c r="C497" s="266" t="s">
        <v>14667</v>
      </c>
      <c r="D497" s="267" t="s">
        <v>9772</v>
      </c>
      <c r="E497" s="268" t="s">
        <v>32155</v>
      </c>
    </row>
    <row r="498" spans="1:5">
      <c r="A498" s="39" t="str">
        <f t="shared" si="7"/>
        <v>87517</v>
      </c>
      <c r="B498" s="266" t="s">
        <v>1108</v>
      </c>
      <c r="C498" s="266" t="s">
        <v>14668</v>
      </c>
      <c r="D498" s="267" t="s">
        <v>9772</v>
      </c>
      <c r="E498" s="268" t="s">
        <v>32156</v>
      </c>
    </row>
    <row r="499" spans="1:5">
      <c r="A499" s="39" t="str">
        <f t="shared" si="7"/>
        <v>87518</v>
      </c>
      <c r="B499" s="266" t="s">
        <v>1109</v>
      </c>
      <c r="C499" s="266" t="s">
        <v>14669</v>
      </c>
      <c r="D499" s="267" t="s">
        <v>9772</v>
      </c>
      <c r="E499" s="268" t="s">
        <v>32157</v>
      </c>
    </row>
    <row r="500" spans="1:5">
      <c r="A500" s="39" t="str">
        <f t="shared" si="7"/>
        <v>87519</v>
      </c>
      <c r="B500" s="266" t="s">
        <v>1110</v>
      </c>
      <c r="C500" s="266" t="s">
        <v>14670</v>
      </c>
      <c r="D500" s="267" t="s">
        <v>9772</v>
      </c>
      <c r="E500" s="268" t="s">
        <v>32158</v>
      </c>
    </row>
    <row r="501" spans="1:5">
      <c r="A501" s="39" t="str">
        <f t="shared" si="7"/>
        <v>87520</v>
      </c>
      <c r="B501" s="266" t="s">
        <v>1111</v>
      </c>
      <c r="C501" s="266" t="s">
        <v>14671</v>
      </c>
      <c r="D501" s="267" t="s">
        <v>9772</v>
      </c>
      <c r="E501" s="268" t="s">
        <v>18586</v>
      </c>
    </row>
    <row r="502" spans="1:5">
      <c r="A502" s="39" t="str">
        <f t="shared" si="7"/>
        <v>87521</v>
      </c>
      <c r="B502" s="266" t="s">
        <v>1112</v>
      </c>
      <c r="C502" s="266" t="s">
        <v>14672</v>
      </c>
      <c r="D502" s="267" t="s">
        <v>9772</v>
      </c>
      <c r="E502" s="268" t="s">
        <v>32159</v>
      </c>
    </row>
    <row r="503" spans="1:5">
      <c r="A503" s="39" t="str">
        <f t="shared" si="7"/>
        <v>87522</v>
      </c>
      <c r="B503" s="266" t="s">
        <v>1113</v>
      </c>
      <c r="C503" s="266" t="s">
        <v>14673</v>
      </c>
      <c r="D503" s="267" t="s">
        <v>9772</v>
      </c>
      <c r="E503" s="268" t="s">
        <v>25022</v>
      </c>
    </row>
    <row r="504" spans="1:5">
      <c r="A504" s="39" t="str">
        <f t="shared" si="7"/>
        <v>87523</v>
      </c>
      <c r="B504" s="266" t="s">
        <v>1114</v>
      </c>
      <c r="C504" s="266" t="s">
        <v>14674</v>
      </c>
      <c r="D504" s="267" t="s">
        <v>9772</v>
      </c>
      <c r="E504" s="268" t="s">
        <v>32160</v>
      </c>
    </row>
    <row r="505" spans="1:5">
      <c r="A505" s="39" t="str">
        <f t="shared" si="7"/>
        <v>87524</v>
      </c>
      <c r="B505" s="266" t="s">
        <v>1115</v>
      </c>
      <c r="C505" s="266" t="s">
        <v>14675</v>
      </c>
      <c r="D505" s="267" t="s">
        <v>9772</v>
      </c>
      <c r="E505" s="268" t="s">
        <v>32161</v>
      </c>
    </row>
    <row r="506" spans="1:5">
      <c r="A506" s="39" t="str">
        <f t="shared" si="7"/>
        <v>87525</v>
      </c>
      <c r="B506" s="266" t="s">
        <v>1116</v>
      </c>
      <c r="C506" s="266" t="s">
        <v>14676</v>
      </c>
      <c r="D506" s="267" t="s">
        <v>9772</v>
      </c>
      <c r="E506" s="268" t="s">
        <v>32162</v>
      </c>
    </row>
    <row r="507" spans="1:5">
      <c r="A507" s="39" t="str">
        <f t="shared" si="7"/>
        <v>87526</v>
      </c>
      <c r="B507" s="266" t="s">
        <v>1117</v>
      </c>
      <c r="C507" s="266" t="s">
        <v>14677</v>
      </c>
      <c r="D507" s="267" t="s">
        <v>9772</v>
      </c>
      <c r="E507" s="268" t="s">
        <v>32163</v>
      </c>
    </row>
    <row r="508" spans="1:5">
      <c r="A508" s="39" t="str">
        <f t="shared" si="7"/>
        <v>87527</v>
      </c>
      <c r="B508" s="266" t="s">
        <v>1118</v>
      </c>
      <c r="C508" s="266" t="s">
        <v>15266</v>
      </c>
      <c r="D508" s="267" t="s">
        <v>9772</v>
      </c>
      <c r="E508" s="268" t="s">
        <v>32164</v>
      </c>
    </row>
    <row r="509" spans="1:5">
      <c r="A509" s="39" t="str">
        <f t="shared" si="7"/>
        <v>87528</v>
      </c>
      <c r="B509" s="266" t="s">
        <v>1119</v>
      </c>
      <c r="C509" s="266" t="s">
        <v>15267</v>
      </c>
      <c r="D509" s="267" t="s">
        <v>9772</v>
      </c>
      <c r="E509" s="268" t="s">
        <v>25073</v>
      </c>
    </row>
    <row r="510" spans="1:5">
      <c r="A510" s="39" t="str">
        <f t="shared" si="7"/>
        <v>87529</v>
      </c>
      <c r="B510" s="266" t="s">
        <v>1120</v>
      </c>
      <c r="C510" s="266" t="s">
        <v>15268</v>
      </c>
      <c r="D510" s="267" t="s">
        <v>9772</v>
      </c>
      <c r="E510" s="268" t="s">
        <v>18576</v>
      </c>
    </row>
    <row r="511" spans="1:5">
      <c r="A511" s="39" t="str">
        <f t="shared" si="7"/>
        <v>87530</v>
      </c>
      <c r="B511" s="266" t="s">
        <v>1121</v>
      </c>
      <c r="C511" s="266" t="s">
        <v>15269</v>
      </c>
      <c r="D511" s="267" t="s">
        <v>9772</v>
      </c>
      <c r="E511" s="268" t="s">
        <v>18035</v>
      </c>
    </row>
    <row r="512" spans="1:5">
      <c r="A512" s="39" t="str">
        <f t="shared" si="7"/>
        <v>87531</v>
      </c>
      <c r="B512" s="266" t="s">
        <v>1122</v>
      </c>
      <c r="C512" s="266" t="s">
        <v>1123</v>
      </c>
      <c r="D512" s="267" t="s">
        <v>9772</v>
      </c>
      <c r="E512" s="268" t="s">
        <v>16949</v>
      </c>
    </row>
    <row r="513" spans="1:5">
      <c r="A513" s="39" t="str">
        <f t="shared" si="7"/>
        <v>87532</v>
      </c>
      <c r="B513" s="266" t="s">
        <v>1124</v>
      </c>
      <c r="C513" s="266" t="s">
        <v>15270</v>
      </c>
      <c r="D513" s="267" t="s">
        <v>9772</v>
      </c>
      <c r="E513" s="268" t="s">
        <v>28366</v>
      </c>
    </row>
    <row r="514" spans="1:5">
      <c r="A514" s="39" t="str">
        <f t="shared" si="7"/>
        <v>87535</v>
      </c>
      <c r="B514" s="266" t="s">
        <v>1125</v>
      </c>
      <c r="C514" s="266" t="s">
        <v>15271</v>
      </c>
      <c r="D514" s="267" t="s">
        <v>9772</v>
      </c>
      <c r="E514" s="268" t="s">
        <v>9473</v>
      </c>
    </row>
    <row r="515" spans="1:5">
      <c r="A515" s="39" t="str">
        <f t="shared" ref="A515:A578" si="8">IF(ISERROR(SEARCH("/",B515)=6),TRIM(CLEAN(B515)),IF(SEARCH("/",B515)=6,IF(LEN(TRIM(CLEAN(B515)))=7,LEFT(TRIM(CLEAN(B515)),6)&amp;"00"&amp;RIGHT(TRIM(CLEAN(B515)),1),LEFT(TRIM(CLEAN(B515)),6)&amp;"0"&amp;RIGHT(TRIM(CLEAN(B515)),2)),TRIM(CLEAN(B515))))</f>
        <v>87536</v>
      </c>
      <c r="B515" s="266" t="s">
        <v>1126</v>
      </c>
      <c r="C515" s="266" t="s">
        <v>15272</v>
      </c>
      <c r="D515" s="267" t="s">
        <v>9772</v>
      </c>
      <c r="E515" s="268" t="s">
        <v>18601</v>
      </c>
    </row>
    <row r="516" spans="1:5">
      <c r="A516" s="39" t="str">
        <f t="shared" si="8"/>
        <v>87537</v>
      </c>
      <c r="B516" s="266" t="s">
        <v>1127</v>
      </c>
      <c r="C516" s="266" t="s">
        <v>15273</v>
      </c>
      <c r="D516" s="267" t="s">
        <v>9772</v>
      </c>
      <c r="E516" s="268" t="s">
        <v>32165</v>
      </c>
    </row>
    <row r="517" spans="1:5">
      <c r="A517" s="39" t="str">
        <f t="shared" si="8"/>
        <v>87538</v>
      </c>
      <c r="B517" s="266" t="s">
        <v>1128</v>
      </c>
      <c r="C517" s="266" t="s">
        <v>15274</v>
      </c>
      <c r="D517" s="267" t="s">
        <v>9772</v>
      </c>
      <c r="E517" s="268" t="s">
        <v>32166</v>
      </c>
    </row>
    <row r="518" spans="1:5">
      <c r="A518" s="39" t="str">
        <f t="shared" si="8"/>
        <v>87539</v>
      </c>
      <c r="B518" s="266" t="s">
        <v>1129</v>
      </c>
      <c r="C518" s="266" t="s">
        <v>15275</v>
      </c>
      <c r="D518" s="267" t="s">
        <v>9772</v>
      </c>
      <c r="E518" s="268" t="s">
        <v>25641</v>
      </c>
    </row>
    <row r="519" spans="1:5">
      <c r="A519" s="39" t="str">
        <f t="shared" si="8"/>
        <v>87541</v>
      </c>
      <c r="B519" s="266" t="s">
        <v>1130</v>
      </c>
      <c r="C519" s="266" t="s">
        <v>15276</v>
      </c>
      <c r="D519" s="267" t="s">
        <v>9772</v>
      </c>
      <c r="E519" s="268" t="s">
        <v>32167</v>
      </c>
    </row>
    <row r="520" spans="1:5">
      <c r="A520" s="39" t="str">
        <f t="shared" si="8"/>
        <v>87543</v>
      </c>
      <c r="B520" s="266" t="s">
        <v>1131</v>
      </c>
      <c r="C520" s="266" t="s">
        <v>15277</v>
      </c>
      <c r="D520" s="267" t="s">
        <v>9772</v>
      </c>
      <c r="E520" s="268" t="s">
        <v>26342</v>
      </c>
    </row>
    <row r="521" spans="1:5">
      <c r="A521" s="39" t="str">
        <f t="shared" si="8"/>
        <v>87545</v>
      </c>
      <c r="B521" s="266" t="s">
        <v>1132</v>
      </c>
      <c r="C521" s="266" t="s">
        <v>15278</v>
      </c>
      <c r="D521" s="267" t="s">
        <v>9772</v>
      </c>
      <c r="E521" s="268" t="s">
        <v>30056</v>
      </c>
    </row>
    <row r="522" spans="1:5">
      <c r="A522" s="39" t="str">
        <f t="shared" si="8"/>
        <v>87546</v>
      </c>
      <c r="B522" s="266" t="s">
        <v>1133</v>
      </c>
      <c r="C522" s="266" t="s">
        <v>15279</v>
      </c>
      <c r="D522" s="267" t="s">
        <v>9772</v>
      </c>
      <c r="E522" s="268" t="s">
        <v>9203</v>
      </c>
    </row>
    <row r="523" spans="1:5">
      <c r="A523" s="39" t="str">
        <f t="shared" si="8"/>
        <v>87547</v>
      </c>
      <c r="B523" s="266" t="s">
        <v>1134</v>
      </c>
      <c r="C523" s="266" t="s">
        <v>15280</v>
      </c>
      <c r="D523" s="267" t="s">
        <v>9772</v>
      </c>
      <c r="E523" s="268" t="s">
        <v>8573</v>
      </c>
    </row>
    <row r="524" spans="1:5">
      <c r="A524" s="39" t="str">
        <f t="shared" si="8"/>
        <v>87548</v>
      </c>
      <c r="B524" s="266" t="s">
        <v>1135</v>
      </c>
      <c r="C524" s="266" t="s">
        <v>15281</v>
      </c>
      <c r="D524" s="267" t="s">
        <v>9772</v>
      </c>
      <c r="E524" s="268" t="s">
        <v>32168</v>
      </c>
    </row>
    <row r="525" spans="1:5">
      <c r="A525" s="39" t="str">
        <f t="shared" si="8"/>
        <v>87549</v>
      </c>
      <c r="B525" s="266" t="s">
        <v>1136</v>
      </c>
      <c r="C525" s="266" t="s">
        <v>15282</v>
      </c>
      <c r="D525" s="267" t="s">
        <v>9772</v>
      </c>
      <c r="E525" s="268" t="s">
        <v>15906</v>
      </c>
    </row>
    <row r="526" spans="1:5">
      <c r="A526" s="39" t="str">
        <f t="shared" si="8"/>
        <v>87550</v>
      </c>
      <c r="B526" s="266" t="s">
        <v>1137</v>
      </c>
      <c r="C526" s="266" t="s">
        <v>15283</v>
      </c>
      <c r="D526" s="267" t="s">
        <v>9772</v>
      </c>
      <c r="E526" s="268" t="s">
        <v>8666</v>
      </c>
    </row>
    <row r="527" spans="1:5">
      <c r="A527" s="39" t="str">
        <f t="shared" si="8"/>
        <v>87553</v>
      </c>
      <c r="B527" s="266" t="s">
        <v>1138</v>
      </c>
      <c r="C527" s="266" t="s">
        <v>15284</v>
      </c>
      <c r="D527" s="267" t="s">
        <v>9772</v>
      </c>
      <c r="E527" s="268" t="s">
        <v>8739</v>
      </c>
    </row>
    <row r="528" spans="1:5">
      <c r="A528" s="39" t="str">
        <f t="shared" si="8"/>
        <v>87554</v>
      </c>
      <c r="B528" s="266" t="s">
        <v>1139</v>
      </c>
      <c r="C528" s="266" t="s">
        <v>15285</v>
      </c>
      <c r="D528" s="267" t="s">
        <v>9772</v>
      </c>
      <c r="E528" s="268" t="s">
        <v>20754</v>
      </c>
    </row>
    <row r="529" spans="1:5">
      <c r="A529" s="39" t="str">
        <f t="shared" si="8"/>
        <v>87555</v>
      </c>
      <c r="B529" s="266" t="s">
        <v>1140</v>
      </c>
      <c r="C529" s="266" t="s">
        <v>15287</v>
      </c>
      <c r="D529" s="267" t="s">
        <v>9772</v>
      </c>
      <c r="E529" s="268" t="s">
        <v>21351</v>
      </c>
    </row>
    <row r="530" spans="1:5">
      <c r="A530" s="39" t="str">
        <f t="shared" si="8"/>
        <v>87556</v>
      </c>
      <c r="B530" s="266" t="s">
        <v>1141</v>
      </c>
      <c r="C530" s="266" t="s">
        <v>15288</v>
      </c>
      <c r="D530" s="267" t="s">
        <v>9772</v>
      </c>
      <c r="E530" s="268" t="s">
        <v>18974</v>
      </c>
    </row>
    <row r="531" spans="1:5">
      <c r="A531" s="39" t="str">
        <f t="shared" si="8"/>
        <v>87557</v>
      </c>
      <c r="B531" s="266" t="s">
        <v>1142</v>
      </c>
      <c r="C531" s="266" t="s">
        <v>15289</v>
      </c>
      <c r="D531" s="267" t="s">
        <v>9772</v>
      </c>
      <c r="E531" s="268" t="s">
        <v>18816</v>
      </c>
    </row>
    <row r="532" spans="1:5">
      <c r="A532" s="39" t="str">
        <f t="shared" si="8"/>
        <v>87559</v>
      </c>
      <c r="B532" s="266" t="s">
        <v>1143</v>
      </c>
      <c r="C532" s="266" t="s">
        <v>15290</v>
      </c>
      <c r="D532" s="267" t="s">
        <v>9772</v>
      </c>
      <c r="E532" s="268" t="s">
        <v>24393</v>
      </c>
    </row>
    <row r="533" spans="1:5">
      <c r="A533" s="39" t="str">
        <f t="shared" si="8"/>
        <v>87561</v>
      </c>
      <c r="B533" s="266" t="s">
        <v>1144</v>
      </c>
      <c r="C533" s="266" t="s">
        <v>15292</v>
      </c>
      <c r="D533" s="267" t="s">
        <v>9772</v>
      </c>
      <c r="E533" s="268" t="s">
        <v>32169</v>
      </c>
    </row>
    <row r="534" spans="1:5">
      <c r="A534" s="39" t="str">
        <f t="shared" si="8"/>
        <v>87620</v>
      </c>
      <c r="B534" s="266" t="s">
        <v>1145</v>
      </c>
      <c r="C534" s="266" t="s">
        <v>18745</v>
      </c>
      <c r="D534" s="267" t="s">
        <v>9772</v>
      </c>
      <c r="E534" s="268" t="s">
        <v>23797</v>
      </c>
    </row>
    <row r="535" spans="1:5">
      <c r="A535" s="39" t="str">
        <f t="shared" si="8"/>
        <v>87622</v>
      </c>
      <c r="B535" s="266" t="s">
        <v>1146</v>
      </c>
      <c r="C535" s="266" t="s">
        <v>18746</v>
      </c>
      <c r="D535" s="267" t="s">
        <v>9772</v>
      </c>
      <c r="E535" s="268" t="s">
        <v>32170</v>
      </c>
    </row>
    <row r="536" spans="1:5">
      <c r="A536" s="39" t="str">
        <f t="shared" si="8"/>
        <v>87623</v>
      </c>
      <c r="B536" s="266" t="s">
        <v>1147</v>
      </c>
      <c r="C536" s="266" t="s">
        <v>18747</v>
      </c>
      <c r="D536" s="267" t="s">
        <v>9772</v>
      </c>
      <c r="E536" s="268" t="s">
        <v>19418</v>
      </c>
    </row>
    <row r="537" spans="1:5">
      <c r="A537" s="39" t="str">
        <f t="shared" si="8"/>
        <v>87624</v>
      </c>
      <c r="B537" s="266" t="s">
        <v>1148</v>
      </c>
      <c r="C537" s="266" t="s">
        <v>18747</v>
      </c>
      <c r="D537" s="267" t="s">
        <v>9772</v>
      </c>
      <c r="E537" s="268" t="s">
        <v>32171</v>
      </c>
    </row>
    <row r="538" spans="1:5">
      <c r="A538" s="39" t="str">
        <f t="shared" si="8"/>
        <v>87630</v>
      </c>
      <c r="B538" s="266" t="s">
        <v>1149</v>
      </c>
      <c r="C538" s="266" t="s">
        <v>18748</v>
      </c>
      <c r="D538" s="267" t="s">
        <v>9772</v>
      </c>
      <c r="E538" s="268" t="s">
        <v>8513</v>
      </c>
    </row>
    <row r="539" spans="1:5">
      <c r="A539" s="39" t="str">
        <f t="shared" si="8"/>
        <v>87632</v>
      </c>
      <c r="B539" s="266" t="s">
        <v>1150</v>
      </c>
      <c r="C539" s="266" t="s">
        <v>18750</v>
      </c>
      <c r="D539" s="267" t="s">
        <v>9772</v>
      </c>
      <c r="E539" s="268" t="s">
        <v>17188</v>
      </c>
    </row>
    <row r="540" spans="1:5">
      <c r="A540" s="39" t="str">
        <f t="shared" si="8"/>
        <v>87633</v>
      </c>
      <c r="B540" s="266" t="s">
        <v>1151</v>
      </c>
      <c r="C540" s="266" t="s">
        <v>18752</v>
      </c>
      <c r="D540" s="267" t="s">
        <v>9772</v>
      </c>
      <c r="E540" s="268" t="s">
        <v>32172</v>
      </c>
    </row>
    <row r="541" spans="1:5">
      <c r="A541" s="39" t="str">
        <f t="shared" si="8"/>
        <v>87634</v>
      </c>
      <c r="B541" s="266" t="s">
        <v>1152</v>
      </c>
      <c r="C541" s="266" t="s">
        <v>18753</v>
      </c>
      <c r="D541" s="267" t="s">
        <v>9772</v>
      </c>
      <c r="E541" s="268" t="s">
        <v>25525</v>
      </c>
    </row>
    <row r="542" spans="1:5">
      <c r="A542" s="39" t="str">
        <f t="shared" si="8"/>
        <v>87640</v>
      </c>
      <c r="B542" s="266" t="s">
        <v>1153</v>
      </c>
      <c r="C542" s="266" t="s">
        <v>18754</v>
      </c>
      <c r="D542" s="267" t="s">
        <v>9772</v>
      </c>
      <c r="E542" s="268" t="s">
        <v>23881</v>
      </c>
    </row>
    <row r="543" spans="1:5">
      <c r="A543" s="39" t="str">
        <f t="shared" si="8"/>
        <v>87642</v>
      </c>
      <c r="B543" s="266" t="s">
        <v>1154</v>
      </c>
      <c r="C543" s="266" t="s">
        <v>18755</v>
      </c>
      <c r="D543" s="267" t="s">
        <v>9772</v>
      </c>
      <c r="E543" s="268" t="s">
        <v>25749</v>
      </c>
    </row>
    <row r="544" spans="1:5">
      <c r="A544" s="39" t="str">
        <f t="shared" si="8"/>
        <v>87643</v>
      </c>
      <c r="B544" s="266" t="s">
        <v>1155</v>
      </c>
      <c r="C544" s="266" t="s">
        <v>18756</v>
      </c>
      <c r="D544" s="267" t="s">
        <v>9772</v>
      </c>
      <c r="E544" s="268" t="s">
        <v>32173</v>
      </c>
    </row>
    <row r="545" spans="1:5">
      <c r="A545" s="39" t="str">
        <f t="shared" si="8"/>
        <v>87644</v>
      </c>
      <c r="B545" s="266" t="s">
        <v>1156</v>
      </c>
      <c r="C545" s="266" t="s">
        <v>18757</v>
      </c>
      <c r="D545" s="267" t="s">
        <v>9772</v>
      </c>
      <c r="E545" s="268" t="s">
        <v>32174</v>
      </c>
    </row>
    <row r="546" spans="1:5">
      <c r="A546" s="39" t="str">
        <f t="shared" si="8"/>
        <v>87680</v>
      </c>
      <c r="B546" s="266" t="s">
        <v>1157</v>
      </c>
      <c r="C546" s="266" t="s">
        <v>18758</v>
      </c>
      <c r="D546" s="267" t="s">
        <v>9772</v>
      </c>
      <c r="E546" s="268" t="s">
        <v>13513</v>
      </c>
    </row>
    <row r="547" spans="1:5">
      <c r="A547" s="39" t="str">
        <f t="shared" si="8"/>
        <v>87682</v>
      </c>
      <c r="B547" s="266" t="s">
        <v>1158</v>
      </c>
      <c r="C547" s="266" t="s">
        <v>18759</v>
      </c>
      <c r="D547" s="267" t="s">
        <v>9772</v>
      </c>
      <c r="E547" s="268" t="s">
        <v>32175</v>
      </c>
    </row>
    <row r="548" spans="1:5">
      <c r="A548" s="39" t="str">
        <f t="shared" si="8"/>
        <v>87683</v>
      </c>
      <c r="B548" s="266" t="s">
        <v>1159</v>
      </c>
      <c r="C548" s="266" t="s">
        <v>18761</v>
      </c>
      <c r="D548" s="267" t="s">
        <v>9772</v>
      </c>
      <c r="E548" s="268" t="s">
        <v>32176</v>
      </c>
    </row>
    <row r="549" spans="1:5">
      <c r="A549" s="39" t="str">
        <f t="shared" si="8"/>
        <v>87684</v>
      </c>
      <c r="B549" s="266" t="s">
        <v>1160</v>
      </c>
      <c r="C549" s="266" t="s">
        <v>18762</v>
      </c>
      <c r="D549" s="267" t="s">
        <v>9772</v>
      </c>
      <c r="E549" s="268" t="s">
        <v>32177</v>
      </c>
    </row>
    <row r="550" spans="1:5">
      <c r="A550" s="39" t="str">
        <f t="shared" si="8"/>
        <v>87690</v>
      </c>
      <c r="B550" s="266" t="s">
        <v>1161</v>
      </c>
      <c r="C550" s="266" t="s">
        <v>18763</v>
      </c>
      <c r="D550" s="267" t="s">
        <v>9772</v>
      </c>
      <c r="E550" s="268" t="s">
        <v>24787</v>
      </c>
    </row>
    <row r="551" spans="1:5">
      <c r="A551" s="39" t="str">
        <f t="shared" si="8"/>
        <v>87692</v>
      </c>
      <c r="B551" s="266" t="s">
        <v>1162</v>
      </c>
      <c r="C551" s="266" t="s">
        <v>18764</v>
      </c>
      <c r="D551" s="267" t="s">
        <v>9772</v>
      </c>
      <c r="E551" s="268" t="s">
        <v>31504</v>
      </c>
    </row>
    <row r="552" spans="1:5">
      <c r="A552" s="39" t="str">
        <f t="shared" si="8"/>
        <v>87693</v>
      </c>
      <c r="B552" s="266" t="s">
        <v>1163</v>
      </c>
      <c r="C552" s="266" t="s">
        <v>18765</v>
      </c>
      <c r="D552" s="267" t="s">
        <v>9772</v>
      </c>
      <c r="E552" s="268" t="s">
        <v>14900</v>
      </c>
    </row>
    <row r="553" spans="1:5">
      <c r="A553" s="39" t="str">
        <f t="shared" si="8"/>
        <v>87694</v>
      </c>
      <c r="B553" s="266" t="s">
        <v>1164</v>
      </c>
      <c r="C553" s="266" t="s">
        <v>18766</v>
      </c>
      <c r="D553" s="267" t="s">
        <v>9772</v>
      </c>
      <c r="E553" s="268" t="s">
        <v>22526</v>
      </c>
    </row>
    <row r="554" spans="1:5">
      <c r="A554" s="39" t="str">
        <f t="shared" si="8"/>
        <v>87700</v>
      </c>
      <c r="B554" s="266" t="s">
        <v>1165</v>
      </c>
      <c r="C554" s="266" t="s">
        <v>18767</v>
      </c>
      <c r="D554" s="267" t="s">
        <v>9772</v>
      </c>
      <c r="E554" s="268" t="s">
        <v>32178</v>
      </c>
    </row>
    <row r="555" spans="1:5">
      <c r="A555" s="39" t="str">
        <f t="shared" si="8"/>
        <v>87702</v>
      </c>
      <c r="B555" s="266" t="s">
        <v>1166</v>
      </c>
      <c r="C555" s="266" t="s">
        <v>18768</v>
      </c>
      <c r="D555" s="267" t="s">
        <v>9772</v>
      </c>
      <c r="E555" s="268" t="s">
        <v>16485</v>
      </c>
    </row>
    <row r="556" spans="1:5">
      <c r="A556" s="39" t="str">
        <f t="shared" si="8"/>
        <v>87703</v>
      </c>
      <c r="B556" s="266" t="s">
        <v>1167</v>
      </c>
      <c r="C556" s="266" t="s">
        <v>18769</v>
      </c>
      <c r="D556" s="267" t="s">
        <v>9772</v>
      </c>
      <c r="E556" s="268" t="s">
        <v>28914</v>
      </c>
    </row>
    <row r="557" spans="1:5">
      <c r="A557" s="39" t="str">
        <f t="shared" si="8"/>
        <v>87704</v>
      </c>
      <c r="B557" s="266" t="s">
        <v>1168</v>
      </c>
      <c r="C557" s="266" t="s">
        <v>18770</v>
      </c>
      <c r="D557" s="267" t="s">
        <v>9772</v>
      </c>
      <c r="E557" s="268" t="s">
        <v>32179</v>
      </c>
    </row>
    <row r="558" spans="1:5">
      <c r="A558" s="39" t="str">
        <f t="shared" si="8"/>
        <v>87735</v>
      </c>
      <c r="B558" s="266" t="s">
        <v>1169</v>
      </c>
      <c r="C558" s="266" t="s">
        <v>18771</v>
      </c>
      <c r="D558" s="267" t="s">
        <v>9772</v>
      </c>
      <c r="E558" s="268" t="s">
        <v>19901</v>
      </c>
    </row>
    <row r="559" spans="1:5">
      <c r="A559" s="39" t="str">
        <f t="shared" si="8"/>
        <v>87737</v>
      </c>
      <c r="B559" s="266" t="s">
        <v>1170</v>
      </c>
      <c r="C559" s="266" t="s">
        <v>18772</v>
      </c>
      <c r="D559" s="267" t="s">
        <v>9772</v>
      </c>
      <c r="E559" s="268" t="s">
        <v>32180</v>
      </c>
    </row>
    <row r="560" spans="1:5">
      <c r="A560" s="39" t="str">
        <f t="shared" si="8"/>
        <v>87738</v>
      </c>
      <c r="B560" s="266" t="s">
        <v>1171</v>
      </c>
      <c r="C560" s="266" t="s">
        <v>18773</v>
      </c>
      <c r="D560" s="267" t="s">
        <v>9772</v>
      </c>
      <c r="E560" s="268" t="s">
        <v>21044</v>
      </c>
    </row>
    <row r="561" spans="1:5">
      <c r="A561" s="39" t="str">
        <f t="shared" si="8"/>
        <v>87739</v>
      </c>
      <c r="B561" s="266" t="s">
        <v>1172</v>
      </c>
      <c r="C561" s="266" t="s">
        <v>18774</v>
      </c>
      <c r="D561" s="267" t="s">
        <v>9772</v>
      </c>
      <c r="E561" s="268" t="s">
        <v>21435</v>
      </c>
    </row>
    <row r="562" spans="1:5">
      <c r="A562" s="39" t="str">
        <f t="shared" si="8"/>
        <v>87745</v>
      </c>
      <c r="B562" s="266" t="s">
        <v>1173</v>
      </c>
      <c r="C562" s="266" t="s">
        <v>18775</v>
      </c>
      <c r="D562" s="267" t="s">
        <v>9772</v>
      </c>
      <c r="E562" s="268" t="s">
        <v>27110</v>
      </c>
    </row>
    <row r="563" spans="1:5">
      <c r="A563" s="39" t="str">
        <f t="shared" si="8"/>
        <v>87747</v>
      </c>
      <c r="B563" s="266" t="s">
        <v>1174</v>
      </c>
      <c r="C563" s="266" t="s">
        <v>18776</v>
      </c>
      <c r="D563" s="267" t="s">
        <v>9772</v>
      </c>
      <c r="E563" s="268" t="s">
        <v>20130</v>
      </c>
    </row>
    <row r="564" spans="1:5">
      <c r="A564" s="39" t="str">
        <f t="shared" si="8"/>
        <v>87748</v>
      </c>
      <c r="B564" s="266" t="s">
        <v>1175</v>
      </c>
      <c r="C564" s="266" t="s">
        <v>18777</v>
      </c>
      <c r="D564" s="267" t="s">
        <v>9772</v>
      </c>
      <c r="E564" s="268" t="s">
        <v>32181</v>
      </c>
    </row>
    <row r="565" spans="1:5">
      <c r="A565" s="39" t="str">
        <f t="shared" si="8"/>
        <v>87749</v>
      </c>
      <c r="B565" s="266" t="s">
        <v>1176</v>
      </c>
      <c r="C565" s="266" t="s">
        <v>18778</v>
      </c>
      <c r="D565" s="267" t="s">
        <v>9772</v>
      </c>
      <c r="E565" s="268" t="s">
        <v>32182</v>
      </c>
    </row>
    <row r="566" spans="1:5">
      <c r="A566" s="39" t="str">
        <f t="shared" si="8"/>
        <v>87755</v>
      </c>
      <c r="B566" s="266" t="s">
        <v>1177</v>
      </c>
      <c r="C566" s="266" t="s">
        <v>18779</v>
      </c>
      <c r="D566" s="267" t="s">
        <v>9772</v>
      </c>
      <c r="E566" s="268" t="s">
        <v>26106</v>
      </c>
    </row>
    <row r="567" spans="1:5">
      <c r="A567" s="39" t="str">
        <f t="shared" si="8"/>
        <v>87757</v>
      </c>
      <c r="B567" s="266" t="s">
        <v>1178</v>
      </c>
      <c r="C567" s="266" t="s">
        <v>18780</v>
      </c>
      <c r="D567" s="267" t="s">
        <v>9772</v>
      </c>
      <c r="E567" s="268" t="s">
        <v>32183</v>
      </c>
    </row>
    <row r="568" spans="1:5">
      <c r="A568" s="39" t="str">
        <f t="shared" si="8"/>
        <v>87758</v>
      </c>
      <c r="B568" s="266" t="s">
        <v>1179</v>
      </c>
      <c r="C568" s="266" t="s">
        <v>18781</v>
      </c>
      <c r="D568" s="267" t="s">
        <v>9772</v>
      </c>
      <c r="E568" s="268" t="s">
        <v>9042</v>
      </c>
    </row>
    <row r="569" spans="1:5">
      <c r="A569" s="39" t="str">
        <f t="shared" si="8"/>
        <v>87759</v>
      </c>
      <c r="B569" s="266" t="s">
        <v>1180</v>
      </c>
      <c r="C569" s="266" t="s">
        <v>18782</v>
      </c>
      <c r="D569" s="267" t="s">
        <v>9772</v>
      </c>
      <c r="E569" s="268" t="s">
        <v>32184</v>
      </c>
    </row>
    <row r="570" spans="1:5">
      <c r="A570" s="39" t="str">
        <f t="shared" si="8"/>
        <v>87765</v>
      </c>
      <c r="B570" s="266" t="s">
        <v>1181</v>
      </c>
      <c r="C570" s="266" t="s">
        <v>18783</v>
      </c>
      <c r="D570" s="267" t="s">
        <v>9772</v>
      </c>
      <c r="E570" s="268" t="s">
        <v>29454</v>
      </c>
    </row>
    <row r="571" spans="1:5">
      <c r="A571" s="39" t="str">
        <f t="shared" si="8"/>
        <v>87767</v>
      </c>
      <c r="B571" s="266" t="s">
        <v>1182</v>
      </c>
      <c r="C571" s="266" t="s">
        <v>18784</v>
      </c>
      <c r="D571" s="267" t="s">
        <v>9772</v>
      </c>
      <c r="E571" s="268" t="s">
        <v>32185</v>
      </c>
    </row>
    <row r="572" spans="1:5">
      <c r="A572" s="39" t="str">
        <f t="shared" si="8"/>
        <v>87768</v>
      </c>
      <c r="B572" s="266" t="s">
        <v>1183</v>
      </c>
      <c r="C572" s="266" t="s">
        <v>18785</v>
      </c>
      <c r="D572" s="267" t="s">
        <v>9772</v>
      </c>
      <c r="E572" s="268" t="s">
        <v>32186</v>
      </c>
    </row>
    <row r="573" spans="1:5">
      <c r="A573" s="39" t="str">
        <f t="shared" si="8"/>
        <v>87769</v>
      </c>
      <c r="B573" s="266" t="s">
        <v>1184</v>
      </c>
      <c r="C573" s="266" t="s">
        <v>18786</v>
      </c>
      <c r="D573" s="267" t="s">
        <v>9772</v>
      </c>
      <c r="E573" s="268" t="s">
        <v>32187</v>
      </c>
    </row>
    <row r="574" spans="1:5">
      <c r="A574" s="39" t="str">
        <f t="shared" si="8"/>
        <v>87775</v>
      </c>
      <c r="B574" s="266" t="s">
        <v>1185</v>
      </c>
      <c r="C574" s="266" t="s">
        <v>15293</v>
      </c>
      <c r="D574" s="267" t="s">
        <v>9772</v>
      </c>
      <c r="E574" s="268" t="s">
        <v>17420</v>
      </c>
    </row>
    <row r="575" spans="1:5">
      <c r="A575" s="39" t="str">
        <f t="shared" si="8"/>
        <v>87777</v>
      </c>
      <c r="B575" s="266" t="s">
        <v>1186</v>
      </c>
      <c r="C575" s="266" t="s">
        <v>15294</v>
      </c>
      <c r="D575" s="267" t="s">
        <v>9772</v>
      </c>
      <c r="E575" s="268" t="s">
        <v>25403</v>
      </c>
    </row>
    <row r="576" spans="1:5">
      <c r="A576" s="39" t="str">
        <f t="shared" si="8"/>
        <v>87778</v>
      </c>
      <c r="B576" s="266" t="s">
        <v>1187</v>
      </c>
      <c r="C576" s="266" t="s">
        <v>15295</v>
      </c>
      <c r="D576" s="267" t="s">
        <v>9772</v>
      </c>
      <c r="E576" s="268" t="s">
        <v>32188</v>
      </c>
    </row>
    <row r="577" spans="1:5">
      <c r="A577" s="39" t="str">
        <f t="shared" si="8"/>
        <v>87779</v>
      </c>
      <c r="B577" s="266" t="s">
        <v>1188</v>
      </c>
      <c r="C577" s="266" t="s">
        <v>15296</v>
      </c>
      <c r="D577" s="267" t="s">
        <v>9772</v>
      </c>
      <c r="E577" s="268" t="s">
        <v>16752</v>
      </c>
    </row>
    <row r="578" spans="1:5">
      <c r="A578" s="39" t="str">
        <f t="shared" si="8"/>
        <v>87781</v>
      </c>
      <c r="B578" s="266" t="s">
        <v>1189</v>
      </c>
      <c r="C578" s="266" t="s">
        <v>15297</v>
      </c>
      <c r="D578" s="267" t="s">
        <v>9772</v>
      </c>
      <c r="E578" s="268" t="s">
        <v>32189</v>
      </c>
    </row>
    <row r="579" spans="1:5">
      <c r="A579" s="39" t="str">
        <f t="shared" ref="A579:A642" si="9">IF(ISERROR(SEARCH("/",B579)=6),TRIM(CLEAN(B579)),IF(SEARCH("/",B579)=6,IF(LEN(TRIM(CLEAN(B579)))=7,LEFT(TRIM(CLEAN(B579)),6)&amp;"00"&amp;RIGHT(TRIM(CLEAN(B579)),1),LEFT(TRIM(CLEAN(B579)),6)&amp;"0"&amp;RIGHT(TRIM(CLEAN(B579)),2)),TRIM(CLEAN(B579))))</f>
        <v>87783</v>
      </c>
      <c r="B579" s="266" t="s">
        <v>1190</v>
      </c>
      <c r="C579" s="266" t="s">
        <v>15298</v>
      </c>
      <c r="D579" s="267" t="s">
        <v>9772</v>
      </c>
      <c r="E579" s="268" t="s">
        <v>32190</v>
      </c>
    </row>
    <row r="580" spans="1:5">
      <c r="A580" s="39" t="str">
        <f t="shared" si="9"/>
        <v>87784</v>
      </c>
      <c r="B580" s="266" t="s">
        <v>1191</v>
      </c>
      <c r="C580" s="266" t="s">
        <v>15299</v>
      </c>
      <c r="D580" s="267" t="s">
        <v>9772</v>
      </c>
      <c r="E580" s="268" t="s">
        <v>32191</v>
      </c>
    </row>
    <row r="581" spans="1:5">
      <c r="A581" s="39" t="str">
        <f t="shared" si="9"/>
        <v>87786</v>
      </c>
      <c r="B581" s="266" t="s">
        <v>1192</v>
      </c>
      <c r="C581" s="266" t="s">
        <v>15300</v>
      </c>
      <c r="D581" s="267" t="s">
        <v>9772</v>
      </c>
      <c r="E581" s="268" t="s">
        <v>25068</v>
      </c>
    </row>
    <row r="582" spans="1:5">
      <c r="A582" s="39" t="str">
        <f t="shared" si="9"/>
        <v>87787</v>
      </c>
      <c r="B582" s="266" t="s">
        <v>1193</v>
      </c>
      <c r="C582" s="266" t="s">
        <v>15301</v>
      </c>
      <c r="D582" s="267" t="s">
        <v>9772</v>
      </c>
      <c r="E582" s="268" t="s">
        <v>32192</v>
      </c>
    </row>
    <row r="583" spans="1:5">
      <c r="A583" s="39" t="str">
        <f t="shared" si="9"/>
        <v>87788</v>
      </c>
      <c r="B583" s="266" t="s">
        <v>1194</v>
      </c>
      <c r="C583" s="266" t="s">
        <v>15302</v>
      </c>
      <c r="D583" s="267" t="s">
        <v>9772</v>
      </c>
      <c r="E583" s="268" t="s">
        <v>32193</v>
      </c>
    </row>
    <row r="584" spans="1:5">
      <c r="A584" s="39" t="str">
        <f t="shared" si="9"/>
        <v>87790</v>
      </c>
      <c r="B584" s="266" t="s">
        <v>1195</v>
      </c>
      <c r="C584" s="266" t="s">
        <v>15303</v>
      </c>
      <c r="D584" s="267" t="s">
        <v>9772</v>
      </c>
      <c r="E584" s="268" t="s">
        <v>32194</v>
      </c>
    </row>
    <row r="585" spans="1:5">
      <c r="A585" s="39" t="str">
        <f t="shared" si="9"/>
        <v>87791</v>
      </c>
      <c r="B585" s="266" t="s">
        <v>1196</v>
      </c>
      <c r="C585" s="266" t="s">
        <v>15304</v>
      </c>
      <c r="D585" s="267" t="s">
        <v>9772</v>
      </c>
      <c r="E585" s="268" t="s">
        <v>24174</v>
      </c>
    </row>
    <row r="586" spans="1:5">
      <c r="A586" s="39" t="str">
        <f t="shared" si="9"/>
        <v>87792</v>
      </c>
      <c r="B586" s="266" t="s">
        <v>1197</v>
      </c>
      <c r="C586" s="266" t="s">
        <v>15305</v>
      </c>
      <c r="D586" s="267" t="s">
        <v>9772</v>
      </c>
      <c r="E586" s="268" t="s">
        <v>32195</v>
      </c>
    </row>
    <row r="587" spans="1:5">
      <c r="A587" s="39" t="str">
        <f t="shared" si="9"/>
        <v>87794</v>
      </c>
      <c r="B587" s="266" t="s">
        <v>1198</v>
      </c>
      <c r="C587" s="266" t="s">
        <v>15306</v>
      </c>
      <c r="D587" s="267" t="s">
        <v>9772</v>
      </c>
      <c r="E587" s="268" t="s">
        <v>29311</v>
      </c>
    </row>
    <row r="588" spans="1:5">
      <c r="A588" s="39" t="str">
        <f t="shared" si="9"/>
        <v>87795</v>
      </c>
      <c r="B588" s="266" t="s">
        <v>1199</v>
      </c>
      <c r="C588" s="266" t="s">
        <v>15307</v>
      </c>
      <c r="D588" s="267" t="s">
        <v>9772</v>
      </c>
      <c r="E588" s="268" t="s">
        <v>32196</v>
      </c>
    </row>
    <row r="589" spans="1:5">
      <c r="A589" s="39" t="str">
        <f t="shared" si="9"/>
        <v>87797</v>
      </c>
      <c r="B589" s="266" t="s">
        <v>1200</v>
      </c>
      <c r="C589" s="266" t="s">
        <v>15308</v>
      </c>
      <c r="D589" s="267" t="s">
        <v>9772</v>
      </c>
      <c r="E589" s="268" t="s">
        <v>32197</v>
      </c>
    </row>
    <row r="590" spans="1:5">
      <c r="A590" s="39" t="str">
        <f t="shared" si="9"/>
        <v>87799</v>
      </c>
      <c r="B590" s="266" t="s">
        <v>1201</v>
      </c>
      <c r="C590" s="266" t="s">
        <v>15309</v>
      </c>
      <c r="D590" s="267" t="s">
        <v>9772</v>
      </c>
      <c r="E590" s="268" t="s">
        <v>32198</v>
      </c>
    </row>
    <row r="591" spans="1:5">
      <c r="A591" s="39" t="str">
        <f t="shared" si="9"/>
        <v>87800</v>
      </c>
      <c r="B591" s="266" t="s">
        <v>1202</v>
      </c>
      <c r="C591" s="266" t="s">
        <v>15310</v>
      </c>
      <c r="D591" s="267" t="s">
        <v>9772</v>
      </c>
      <c r="E591" s="268" t="s">
        <v>32199</v>
      </c>
    </row>
    <row r="592" spans="1:5">
      <c r="A592" s="39" t="str">
        <f t="shared" si="9"/>
        <v>87801</v>
      </c>
      <c r="B592" s="266" t="s">
        <v>1203</v>
      </c>
      <c r="C592" s="266" t="s">
        <v>15311</v>
      </c>
      <c r="D592" s="267" t="s">
        <v>9772</v>
      </c>
      <c r="E592" s="268" t="s">
        <v>8793</v>
      </c>
    </row>
    <row r="593" spans="1:5">
      <c r="A593" s="39" t="str">
        <f t="shared" si="9"/>
        <v>87803</v>
      </c>
      <c r="B593" s="266" t="s">
        <v>1204</v>
      </c>
      <c r="C593" s="266" t="s">
        <v>15312</v>
      </c>
      <c r="D593" s="267" t="s">
        <v>9772</v>
      </c>
      <c r="E593" s="268" t="s">
        <v>32200</v>
      </c>
    </row>
    <row r="594" spans="1:5">
      <c r="A594" s="39" t="str">
        <f t="shared" si="9"/>
        <v>87804</v>
      </c>
      <c r="B594" s="266" t="s">
        <v>1205</v>
      </c>
      <c r="C594" s="266" t="s">
        <v>15313</v>
      </c>
      <c r="D594" s="267" t="s">
        <v>9772</v>
      </c>
      <c r="E594" s="268" t="s">
        <v>25688</v>
      </c>
    </row>
    <row r="595" spans="1:5">
      <c r="A595" s="39" t="str">
        <f t="shared" si="9"/>
        <v>87805</v>
      </c>
      <c r="B595" s="266" t="s">
        <v>1206</v>
      </c>
      <c r="C595" s="266" t="s">
        <v>15314</v>
      </c>
      <c r="D595" s="267" t="s">
        <v>9772</v>
      </c>
      <c r="E595" s="268" t="s">
        <v>26008</v>
      </c>
    </row>
    <row r="596" spans="1:5">
      <c r="A596" s="39" t="str">
        <f t="shared" si="9"/>
        <v>87807</v>
      </c>
      <c r="B596" s="266" t="s">
        <v>1207</v>
      </c>
      <c r="C596" s="266" t="s">
        <v>15315</v>
      </c>
      <c r="D596" s="267" t="s">
        <v>9772</v>
      </c>
      <c r="E596" s="268" t="s">
        <v>32201</v>
      </c>
    </row>
    <row r="597" spans="1:5">
      <c r="A597" s="39" t="str">
        <f t="shared" si="9"/>
        <v>87808</v>
      </c>
      <c r="B597" s="266" t="s">
        <v>1208</v>
      </c>
      <c r="C597" s="266" t="s">
        <v>15316</v>
      </c>
      <c r="D597" s="267" t="s">
        <v>9772</v>
      </c>
      <c r="E597" s="268" t="s">
        <v>32202</v>
      </c>
    </row>
    <row r="598" spans="1:5">
      <c r="A598" s="39" t="str">
        <f t="shared" si="9"/>
        <v>87809</v>
      </c>
      <c r="B598" s="266" t="s">
        <v>1209</v>
      </c>
      <c r="C598" s="266" t="s">
        <v>15317</v>
      </c>
      <c r="D598" s="267" t="s">
        <v>9772</v>
      </c>
      <c r="E598" s="268" t="s">
        <v>32203</v>
      </c>
    </row>
    <row r="599" spans="1:5">
      <c r="A599" s="39" t="str">
        <f t="shared" si="9"/>
        <v>87811</v>
      </c>
      <c r="B599" s="266" t="s">
        <v>1210</v>
      </c>
      <c r="C599" s="266" t="s">
        <v>15318</v>
      </c>
      <c r="D599" s="267" t="s">
        <v>9772</v>
      </c>
      <c r="E599" s="268" t="s">
        <v>32204</v>
      </c>
    </row>
    <row r="600" spans="1:5">
      <c r="A600" s="39" t="str">
        <f t="shared" si="9"/>
        <v>87812</v>
      </c>
      <c r="B600" s="266" t="s">
        <v>1211</v>
      </c>
      <c r="C600" s="266" t="s">
        <v>15319</v>
      </c>
      <c r="D600" s="267" t="s">
        <v>9772</v>
      </c>
      <c r="E600" s="268" t="s">
        <v>32205</v>
      </c>
    </row>
    <row r="601" spans="1:5">
      <c r="A601" s="39" t="str">
        <f t="shared" si="9"/>
        <v>87813</v>
      </c>
      <c r="B601" s="266" t="s">
        <v>1212</v>
      </c>
      <c r="C601" s="266" t="s">
        <v>15320</v>
      </c>
      <c r="D601" s="267" t="s">
        <v>9772</v>
      </c>
      <c r="E601" s="268" t="s">
        <v>28850</v>
      </c>
    </row>
    <row r="602" spans="1:5">
      <c r="A602" s="39" t="str">
        <f t="shared" si="9"/>
        <v>87815</v>
      </c>
      <c r="B602" s="266" t="s">
        <v>1213</v>
      </c>
      <c r="C602" s="266" t="s">
        <v>15321</v>
      </c>
      <c r="D602" s="267" t="s">
        <v>9772</v>
      </c>
      <c r="E602" s="268" t="s">
        <v>32206</v>
      </c>
    </row>
    <row r="603" spans="1:5">
      <c r="A603" s="39" t="str">
        <f t="shared" si="9"/>
        <v>87816</v>
      </c>
      <c r="B603" s="266" t="s">
        <v>1214</v>
      </c>
      <c r="C603" s="266" t="s">
        <v>15322</v>
      </c>
      <c r="D603" s="267" t="s">
        <v>9772</v>
      </c>
      <c r="E603" s="268" t="s">
        <v>32207</v>
      </c>
    </row>
    <row r="604" spans="1:5">
      <c r="A604" s="39" t="str">
        <f t="shared" si="9"/>
        <v>87817</v>
      </c>
      <c r="B604" s="266" t="s">
        <v>1215</v>
      </c>
      <c r="C604" s="266" t="s">
        <v>15323</v>
      </c>
      <c r="D604" s="267" t="s">
        <v>9772</v>
      </c>
      <c r="E604" s="268" t="s">
        <v>32208</v>
      </c>
    </row>
    <row r="605" spans="1:5">
      <c r="A605" s="39" t="str">
        <f t="shared" si="9"/>
        <v>87819</v>
      </c>
      <c r="B605" s="266" t="s">
        <v>1216</v>
      </c>
      <c r="C605" s="266" t="s">
        <v>15324</v>
      </c>
      <c r="D605" s="267" t="s">
        <v>9772</v>
      </c>
      <c r="E605" s="268" t="s">
        <v>32209</v>
      </c>
    </row>
    <row r="606" spans="1:5">
      <c r="A606" s="39" t="str">
        <f t="shared" si="9"/>
        <v>87820</v>
      </c>
      <c r="B606" s="266" t="s">
        <v>1217</v>
      </c>
      <c r="C606" s="266" t="s">
        <v>15325</v>
      </c>
      <c r="D606" s="267" t="s">
        <v>9772</v>
      </c>
      <c r="E606" s="268" t="s">
        <v>27667</v>
      </c>
    </row>
    <row r="607" spans="1:5">
      <c r="A607" s="39" t="str">
        <f t="shared" si="9"/>
        <v>87821</v>
      </c>
      <c r="B607" s="266" t="s">
        <v>1218</v>
      </c>
      <c r="C607" s="266" t="s">
        <v>15326</v>
      </c>
      <c r="D607" s="267" t="s">
        <v>9772</v>
      </c>
      <c r="E607" s="268" t="s">
        <v>32210</v>
      </c>
    </row>
    <row r="608" spans="1:5">
      <c r="A608" s="39" t="str">
        <f t="shared" si="9"/>
        <v>87823</v>
      </c>
      <c r="B608" s="266" t="s">
        <v>1219</v>
      </c>
      <c r="C608" s="266" t="s">
        <v>15327</v>
      </c>
      <c r="D608" s="267" t="s">
        <v>9772</v>
      </c>
      <c r="E608" s="268" t="s">
        <v>17515</v>
      </c>
    </row>
    <row r="609" spans="1:5">
      <c r="A609" s="39" t="str">
        <f t="shared" si="9"/>
        <v>87824</v>
      </c>
      <c r="B609" s="266" t="s">
        <v>1220</v>
      </c>
      <c r="C609" s="266" t="s">
        <v>15328</v>
      </c>
      <c r="D609" s="267" t="s">
        <v>9772</v>
      </c>
      <c r="E609" s="268" t="s">
        <v>32211</v>
      </c>
    </row>
    <row r="610" spans="1:5">
      <c r="A610" s="39" t="str">
        <f t="shared" si="9"/>
        <v>87825</v>
      </c>
      <c r="B610" s="266" t="s">
        <v>1221</v>
      </c>
      <c r="C610" s="266" t="s">
        <v>15329</v>
      </c>
      <c r="D610" s="267" t="s">
        <v>9772</v>
      </c>
      <c r="E610" s="268" t="s">
        <v>32212</v>
      </c>
    </row>
    <row r="611" spans="1:5">
      <c r="A611" s="39" t="str">
        <f t="shared" si="9"/>
        <v>87827</v>
      </c>
      <c r="B611" s="266" t="s">
        <v>1222</v>
      </c>
      <c r="C611" s="266" t="s">
        <v>15330</v>
      </c>
      <c r="D611" s="267" t="s">
        <v>9772</v>
      </c>
      <c r="E611" s="268" t="s">
        <v>18132</v>
      </c>
    </row>
    <row r="612" spans="1:5">
      <c r="A612" s="39" t="str">
        <f t="shared" si="9"/>
        <v>87828</v>
      </c>
      <c r="B612" s="266" t="s">
        <v>1223</v>
      </c>
      <c r="C612" s="266" t="s">
        <v>15331</v>
      </c>
      <c r="D612" s="267" t="s">
        <v>9772</v>
      </c>
      <c r="E612" s="268" t="s">
        <v>28635</v>
      </c>
    </row>
    <row r="613" spans="1:5">
      <c r="A613" s="39" t="str">
        <f t="shared" si="9"/>
        <v>87829</v>
      </c>
      <c r="B613" s="266" t="s">
        <v>1224</v>
      </c>
      <c r="C613" s="266" t="s">
        <v>15332</v>
      </c>
      <c r="D613" s="267" t="s">
        <v>9772</v>
      </c>
      <c r="E613" s="268" t="s">
        <v>32213</v>
      </c>
    </row>
    <row r="614" spans="1:5">
      <c r="A614" s="39" t="str">
        <f t="shared" si="9"/>
        <v>87831</v>
      </c>
      <c r="B614" s="266" t="s">
        <v>1225</v>
      </c>
      <c r="C614" s="266" t="s">
        <v>15333</v>
      </c>
      <c r="D614" s="267" t="s">
        <v>9772</v>
      </c>
      <c r="E614" s="268" t="s">
        <v>32214</v>
      </c>
    </row>
    <row r="615" spans="1:5">
      <c r="A615" s="39" t="str">
        <f t="shared" si="9"/>
        <v>87832</v>
      </c>
      <c r="B615" s="266" t="s">
        <v>1226</v>
      </c>
      <c r="C615" s="266" t="s">
        <v>15334</v>
      </c>
      <c r="D615" s="267" t="s">
        <v>9772</v>
      </c>
      <c r="E615" s="268" t="s">
        <v>25707</v>
      </c>
    </row>
    <row r="616" spans="1:5">
      <c r="A616" s="39" t="str">
        <f t="shared" si="9"/>
        <v>87834</v>
      </c>
      <c r="B616" s="266" t="s">
        <v>1227</v>
      </c>
      <c r="C616" s="266" t="s">
        <v>15335</v>
      </c>
      <c r="D616" s="267" t="s">
        <v>9772</v>
      </c>
      <c r="E616" s="268" t="s">
        <v>32215</v>
      </c>
    </row>
    <row r="617" spans="1:5">
      <c r="A617" s="39" t="str">
        <f t="shared" si="9"/>
        <v>87835</v>
      </c>
      <c r="B617" s="266" t="s">
        <v>1228</v>
      </c>
      <c r="C617" s="266" t="s">
        <v>15336</v>
      </c>
      <c r="D617" s="267" t="s">
        <v>9772</v>
      </c>
      <c r="E617" s="268" t="s">
        <v>32216</v>
      </c>
    </row>
    <row r="618" spans="1:5">
      <c r="A618" s="39" t="str">
        <f t="shared" si="9"/>
        <v>87836</v>
      </c>
      <c r="B618" s="266" t="s">
        <v>1229</v>
      </c>
      <c r="C618" s="266" t="s">
        <v>15337</v>
      </c>
      <c r="D618" s="267" t="s">
        <v>9772</v>
      </c>
      <c r="E618" s="268" t="s">
        <v>30447</v>
      </c>
    </row>
    <row r="619" spans="1:5">
      <c r="A619" s="39" t="str">
        <f t="shared" si="9"/>
        <v>87837</v>
      </c>
      <c r="B619" s="266" t="s">
        <v>1230</v>
      </c>
      <c r="C619" s="266" t="s">
        <v>15338</v>
      </c>
      <c r="D619" s="267" t="s">
        <v>9772</v>
      </c>
      <c r="E619" s="268" t="s">
        <v>32217</v>
      </c>
    </row>
    <row r="620" spans="1:5">
      <c r="A620" s="39" t="str">
        <f t="shared" si="9"/>
        <v>87838</v>
      </c>
      <c r="B620" s="266" t="s">
        <v>1231</v>
      </c>
      <c r="C620" s="266" t="s">
        <v>15339</v>
      </c>
      <c r="D620" s="267" t="s">
        <v>9772</v>
      </c>
      <c r="E620" s="268" t="s">
        <v>32218</v>
      </c>
    </row>
    <row r="621" spans="1:5">
      <c r="A621" s="39" t="str">
        <f t="shared" si="9"/>
        <v>87839</v>
      </c>
      <c r="B621" s="266" t="s">
        <v>1232</v>
      </c>
      <c r="C621" s="266" t="s">
        <v>15340</v>
      </c>
      <c r="D621" s="267" t="s">
        <v>9772</v>
      </c>
      <c r="E621" s="268" t="s">
        <v>24371</v>
      </c>
    </row>
    <row r="622" spans="1:5">
      <c r="A622" s="39" t="str">
        <f t="shared" si="9"/>
        <v>87840</v>
      </c>
      <c r="B622" s="266" t="s">
        <v>1233</v>
      </c>
      <c r="C622" s="266" t="s">
        <v>15341</v>
      </c>
      <c r="D622" s="267" t="s">
        <v>9772</v>
      </c>
      <c r="E622" s="268" t="s">
        <v>32219</v>
      </c>
    </row>
    <row r="623" spans="1:5">
      <c r="A623" s="39" t="str">
        <f t="shared" si="9"/>
        <v>87841</v>
      </c>
      <c r="B623" s="266" t="s">
        <v>1234</v>
      </c>
      <c r="C623" s="266" t="s">
        <v>15342</v>
      </c>
      <c r="D623" s="267" t="s">
        <v>9772</v>
      </c>
      <c r="E623" s="268" t="s">
        <v>29517</v>
      </c>
    </row>
    <row r="624" spans="1:5">
      <c r="A624" s="39" t="str">
        <f t="shared" si="9"/>
        <v>87842</v>
      </c>
      <c r="B624" s="266" t="s">
        <v>1235</v>
      </c>
      <c r="C624" s="266" t="s">
        <v>15343</v>
      </c>
      <c r="D624" s="267" t="s">
        <v>9772</v>
      </c>
      <c r="E624" s="268" t="s">
        <v>32220</v>
      </c>
    </row>
    <row r="625" spans="1:5">
      <c r="A625" s="39" t="str">
        <f t="shared" si="9"/>
        <v>87843</v>
      </c>
      <c r="B625" s="266" t="s">
        <v>1236</v>
      </c>
      <c r="C625" s="266" t="s">
        <v>15344</v>
      </c>
      <c r="D625" s="267" t="s">
        <v>9772</v>
      </c>
      <c r="E625" s="268" t="s">
        <v>32221</v>
      </c>
    </row>
    <row r="626" spans="1:5">
      <c r="A626" s="39" t="str">
        <f t="shared" si="9"/>
        <v>87844</v>
      </c>
      <c r="B626" s="266" t="s">
        <v>1237</v>
      </c>
      <c r="C626" s="266" t="s">
        <v>15345</v>
      </c>
      <c r="D626" s="267" t="s">
        <v>9772</v>
      </c>
      <c r="E626" s="268" t="s">
        <v>32222</v>
      </c>
    </row>
    <row r="627" spans="1:5">
      <c r="A627" s="39" t="str">
        <f t="shared" si="9"/>
        <v>87845</v>
      </c>
      <c r="B627" s="266" t="s">
        <v>1238</v>
      </c>
      <c r="C627" s="266" t="s">
        <v>15346</v>
      </c>
      <c r="D627" s="267" t="s">
        <v>9772</v>
      </c>
      <c r="E627" s="268" t="s">
        <v>32223</v>
      </c>
    </row>
    <row r="628" spans="1:5">
      <c r="A628" s="39" t="str">
        <f t="shared" si="9"/>
        <v>87846</v>
      </c>
      <c r="B628" s="266" t="s">
        <v>1239</v>
      </c>
      <c r="C628" s="266" t="s">
        <v>15347</v>
      </c>
      <c r="D628" s="267" t="s">
        <v>9772</v>
      </c>
      <c r="E628" s="268" t="s">
        <v>32224</v>
      </c>
    </row>
    <row r="629" spans="1:5">
      <c r="A629" s="39" t="str">
        <f t="shared" si="9"/>
        <v>87847</v>
      </c>
      <c r="B629" s="266" t="s">
        <v>1240</v>
      </c>
      <c r="C629" s="266" t="s">
        <v>15348</v>
      </c>
      <c r="D629" s="267" t="s">
        <v>9772</v>
      </c>
      <c r="E629" s="268" t="s">
        <v>32225</v>
      </c>
    </row>
    <row r="630" spans="1:5">
      <c r="A630" s="39" t="str">
        <f t="shared" si="9"/>
        <v>87848</v>
      </c>
      <c r="B630" s="266" t="s">
        <v>1241</v>
      </c>
      <c r="C630" s="266" t="s">
        <v>15349</v>
      </c>
      <c r="D630" s="267" t="s">
        <v>9772</v>
      </c>
      <c r="E630" s="268" t="s">
        <v>32226</v>
      </c>
    </row>
    <row r="631" spans="1:5">
      <c r="A631" s="39" t="str">
        <f t="shared" si="9"/>
        <v>87849</v>
      </c>
      <c r="B631" s="266" t="s">
        <v>1242</v>
      </c>
      <c r="C631" s="266" t="s">
        <v>15350</v>
      </c>
      <c r="D631" s="267" t="s">
        <v>9772</v>
      </c>
      <c r="E631" s="268" t="s">
        <v>25425</v>
      </c>
    </row>
    <row r="632" spans="1:5">
      <c r="A632" s="39" t="str">
        <f t="shared" si="9"/>
        <v>87850</v>
      </c>
      <c r="B632" s="266" t="s">
        <v>1243</v>
      </c>
      <c r="C632" s="266" t="s">
        <v>15351</v>
      </c>
      <c r="D632" s="267" t="s">
        <v>9772</v>
      </c>
      <c r="E632" s="268" t="s">
        <v>32227</v>
      </c>
    </row>
    <row r="633" spans="1:5">
      <c r="A633" s="39" t="str">
        <f t="shared" si="9"/>
        <v>87851</v>
      </c>
      <c r="B633" s="266" t="s">
        <v>1244</v>
      </c>
      <c r="C633" s="266" t="s">
        <v>15352</v>
      </c>
      <c r="D633" s="267" t="s">
        <v>9772</v>
      </c>
      <c r="E633" s="268" t="s">
        <v>25014</v>
      </c>
    </row>
    <row r="634" spans="1:5">
      <c r="A634" s="39" t="str">
        <f t="shared" si="9"/>
        <v>87852</v>
      </c>
      <c r="B634" s="266" t="s">
        <v>1245</v>
      </c>
      <c r="C634" s="266" t="s">
        <v>15353</v>
      </c>
      <c r="D634" s="267" t="s">
        <v>9772</v>
      </c>
      <c r="E634" s="268" t="s">
        <v>32228</v>
      </c>
    </row>
    <row r="635" spans="1:5">
      <c r="A635" s="39" t="str">
        <f t="shared" si="9"/>
        <v>87853</v>
      </c>
      <c r="B635" s="266" t="s">
        <v>1246</v>
      </c>
      <c r="C635" s="266" t="s">
        <v>15354</v>
      </c>
      <c r="D635" s="267" t="s">
        <v>9772</v>
      </c>
      <c r="E635" s="268" t="s">
        <v>32229</v>
      </c>
    </row>
    <row r="636" spans="1:5">
      <c r="A636" s="39" t="str">
        <f t="shared" si="9"/>
        <v>87854</v>
      </c>
      <c r="B636" s="266" t="s">
        <v>1247</v>
      </c>
      <c r="C636" s="266" t="s">
        <v>15355</v>
      </c>
      <c r="D636" s="267" t="s">
        <v>9772</v>
      </c>
      <c r="E636" s="268" t="s">
        <v>32230</v>
      </c>
    </row>
    <row r="637" spans="1:5">
      <c r="A637" s="39" t="str">
        <f t="shared" si="9"/>
        <v>87855</v>
      </c>
      <c r="B637" s="266" t="s">
        <v>1248</v>
      </c>
      <c r="C637" s="266" t="s">
        <v>15356</v>
      </c>
      <c r="D637" s="267" t="s">
        <v>9772</v>
      </c>
      <c r="E637" s="268" t="s">
        <v>32231</v>
      </c>
    </row>
    <row r="638" spans="1:5">
      <c r="A638" s="39" t="str">
        <f t="shared" si="9"/>
        <v>87856</v>
      </c>
      <c r="B638" s="266" t="s">
        <v>1249</v>
      </c>
      <c r="C638" s="266" t="s">
        <v>15357</v>
      </c>
      <c r="D638" s="267" t="s">
        <v>9772</v>
      </c>
      <c r="E638" s="268" t="s">
        <v>32232</v>
      </c>
    </row>
    <row r="639" spans="1:5">
      <c r="A639" s="39" t="str">
        <f t="shared" si="9"/>
        <v>87857</v>
      </c>
      <c r="B639" s="266" t="s">
        <v>1250</v>
      </c>
      <c r="C639" s="266" t="s">
        <v>15358</v>
      </c>
      <c r="D639" s="267" t="s">
        <v>9772</v>
      </c>
      <c r="E639" s="268" t="s">
        <v>32233</v>
      </c>
    </row>
    <row r="640" spans="1:5">
      <c r="A640" s="39" t="str">
        <f t="shared" si="9"/>
        <v>87858</v>
      </c>
      <c r="B640" s="266" t="s">
        <v>1251</v>
      </c>
      <c r="C640" s="266" t="s">
        <v>15359</v>
      </c>
      <c r="D640" s="267" t="s">
        <v>9772</v>
      </c>
      <c r="E640" s="268" t="s">
        <v>28877</v>
      </c>
    </row>
    <row r="641" spans="1:5">
      <c r="A641" s="39" t="str">
        <f t="shared" si="9"/>
        <v>87859</v>
      </c>
      <c r="B641" s="266" t="s">
        <v>1252</v>
      </c>
      <c r="C641" s="266" t="s">
        <v>15360</v>
      </c>
      <c r="D641" s="267" t="s">
        <v>9772</v>
      </c>
      <c r="E641" s="268" t="s">
        <v>32234</v>
      </c>
    </row>
    <row r="642" spans="1:5">
      <c r="A642" s="39" t="str">
        <f t="shared" si="9"/>
        <v>87871</v>
      </c>
      <c r="B642" s="266" t="s">
        <v>1253</v>
      </c>
      <c r="C642" s="266" t="s">
        <v>15197</v>
      </c>
      <c r="D642" s="267" t="s">
        <v>9772</v>
      </c>
      <c r="E642" s="268" t="s">
        <v>28541</v>
      </c>
    </row>
    <row r="643" spans="1:5">
      <c r="A643" s="39" t="str">
        <f t="shared" ref="A643:A706" si="10">IF(ISERROR(SEARCH("/",B643)=6),TRIM(CLEAN(B643)),IF(SEARCH("/",B643)=6,IF(LEN(TRIM(CLEAN(B643)))=7,LEFT(TRIM(CLEAN(B643)),6)&amp;"00"&amp;RIGHT(TRIM(CLEAN(B643)),1),LEFT(TRIM(CLEAN(B643)),6)&amp;"0"&amp;RIGHT(TRIM(CLEAN(B643)),2)),TRIM(CLEAN(B643))))</f>
        <v>87872</v>
      </c>
      <c r="B643" s="266" t="s">
        <v>1254</v>
      </c>
      <c r="C643" s="266" t="s">
        <v>15199</v>
      </c>
      <c r="D643" s="267" t="s">
        <v>9772</v>
      </c>
      <c r="E643" s="268" t="s">
        <v>17426</v>
      </c>
    </row>
    <row r="644" spans="1:5">
      <c r="A644" s="39" t="str">
        <f t="shared" si="10"/>
        <v>87873</v>
      </c>
      <c r="B644" s="266" t="s">
        <v>1255</v>
      </c>
      <c r="C644" s="266" t="s">
        <v>15200</v>
      </c>
      <c r="D644" s="267" t="s">
        <v>9772</v>
      </c>
      <c r="E644" s="268" t="s">
        <v>28358</v>
      </c>
    </row>
    <row r="645" spans="1:5">
      <c r="A645" s="39" t="str">
        <f t="shared" si="10"/>
        <v>87874</v>
      </c>
      <c r="B645" s="266" t="s">
        <v>1256</v>
      </c>
      <c r="C645" s="266" t="s">
        <v>15201</v>
      </c>
      <c r="D645" s="267" t="s">
        <v>9772</v>
      </c>
      <c r="E645" s="268" t="s">
        <v>32235</v>
      </c>
    </row>
    <row r="646" spans="1:5">
      <c r="A646" s="39" t="str">
        <f t="shared" si="10"/>
        <v>87876</v>
      </c>
      <c r="B646" s="266" t="s">
        <v>1257</v>
      </c>
      <c r="C646" s="266" t="s">
        <v>15202</v>
      </c>
      <c r="D646" s="267" t="s">
        <v>9772</v>
      </c>
      <c r="E646" s="268" t="s">
        <v>16481</v>
      </c>
    </row>
    <row r="647" spans="1:5">
      <c r="A647" s="39" t="str">
        <f t="shared" si="10"/>
        <v>87877</v>
      </c>
      <c r="B647" s="266" t="s">
        <v>1258</v>
      </c>
      <c r="C647" s="266" t="s">
        <v>15203</v>
      </c>
      <c r="D647" s="267" t="s">
        <v>9772</v>
      </c>
      <c r="E647" s="268" t="s">
        <v>9464</v>
      </c>
    </row>
    <row r="648" spans="1:5">
      <c r="A648" s="39" t="str">
        <f t="shared" si="10"/>
        <v>87878</v>
      </c>
      <c r="B648" s="266" t="s">
        <v>1259</v>
      </c>
      <c r="C648" s="266" t="s">
        <v>15204</v>
      </c>
      <c r="D648" s="267" t="s">
        <v>9772</v>
      </c>
      <c r="E648" s="268" t="s">
        <v>8716</v>
      </c>
    </row>
    <row r="649" spans="1:5">
      <c r="A649" s="39" t="str">
        <f t="shared" si="10"/>
        <v>87879</v>
      </c>
      <c r="B649" s="266" t="s">
        <v>1260</v>
      </c>
      <c r="C649" s="266" t="s">
        <v>15205</v>
      </c>
      <c r="D649" s="267" t="s">
        <v>9772</v>
      </c>
      <c r="E649" s="268" t="s">
        <v>8608</v>
      </c>
    </row>
    <row r="650" spans="1:5">
      <c r="A650" s="39" t="str">
        <f t="shared" si="10"/>
        <v>87881</v>
      </c>
      <c r="B650" s="266" t="s">
        <v>1261</v>
      </c>
      <c r="C650" s="266" t="s">
        <v>15206</v>
      </c>
      <c r="D650" s="267" t="s">
        <v>9772</v>
      </c>
      <c r="E650" s="268" t="s">
        <v>14361</v>
      </c>
    </row>
    <row r="651" spans="1:5">
      <c r="A651" s="39" t="str">
        <f t="shared" si="10"/>
        <v>87882</v>
      </c>
      <c r="B651" s="266" t="s">
        <v>1262</v>
      </c>
      <c r="C651" s="266" t="s">
        <v>15207</v>
      </c>
      <c r="D651" s="267" t="s">
        <v>9772</v>
      </c>
      <c r="E651" s="268" t="s">
        <v>32236</v>
      </c>
    </row>
    <row r="652" spans="1:5">
      <c r="A652" s="39" t="str">
        <f t="shared" si="10"/>
        <v>87884</v>
      </c>
      <c r="B652" s="266" t="s">
        <v>1263</v>
      </c>
      <c r="C652" s="266" t="s">
        <v>15208</v>
      </c>
      <c r="D652" s="267" t="s">
        <v>9772</v>
      </c>
      <c r="E652" s="268" t="s">
        <v>9223</v>
      </c>
    </row>
    <row r="653" spans="1:5">
      <c r="A653" s="39" t="str">
        <f t="shared" si="10"/>
        <v>87885</v>
      </c>
      <c r="B653" s="266" t="s">
        <v>1264</v>
      </c>
      <c r="C653" s="266" t="s">
        <v>15209</v>
      </c>
      <c r="D653" s="267" t="s">
        <v>9772</v>
      </c>
      <c r="E653" s="268" t="s">
        <v>9937</v>
      </c>
    </row>
    <row r="654" spans="1:5">
      <c r="A654" s="39" t="str">
        <f t="shared" si="10"/>
        <v>87886</v>
      </c>
      <c r="B654" s="266" t="s">
        <v>1265</v>
      </c>
      <c r="C654" s="266" t="s">
        <v>15210</v>
      </c>
      <c r="D654" s="267" t="s">
        <v>9772</v>
      </c>
      <c r="E654" s="268" t="s">
        <v>29609</v>
      </c>
    </row>
    <row r="655" spans="1:5">
      <c r="A655" s="39" t="str">
        <f t="shared" si="10"/>
        <v>87887</v>
      </c>
      <c r="B655" s="266" t="s">
        <v>1266</v>
      </c>
      <c r="C655" s="266" t="s">
        <v>15211</v>
      </c>
      <c r="D655" s="267" t="s">
        <v>9772</v>
      </c>
      <c r="E655" s="268" t="s">
        <v>18611</v>
      </c>
    </row>
    <row r="656" spans="1:5">
      <c r="A656" s="39" t="str">
        <f t="shared" si="10"/>
        <v>87888</v>
      </c>
      <c r="B656" s="266" t="s">
        <v>1267</v>
      </c>
      <c r="C656" s="266" t="s">
        <v>15212</v>
      </c>
      <c r="D656" s="267" t="s">
        <v>9772</v>
      </c>
      <c r="E656" s="268" t="s">
        <v>9378</v>
      </c>
    </row>
    <row r="657" spans="1:5">
      <c r="A657" s="39" t="str">
        <f t="shared" si="10"/>
        <v>87889</v>
      </c>
      <c r="B657" s="266" t="s">
        <v>1268</v>
      </c>
      <c r="C657" s="266" t="s">
        <v>15213</v>
      </c>
      <c r="D657" s="267" t="s">
        <v>9772</v>
      </c>
      <c r="E657" s="268" t="s">
        <v>32237</v>
      </c>
    </row>
    <row r="658" spans="1:5">
      <c r="A658" s="39" t="str">
        <f t="shared" si="10"/>
        <v>87891</v>
      </c>
      <c r="B658" s="266" t="s">
        <v>1269</v>
      </c>
      <c r="C658" s="266" t="s">
        <v>15214</v>
      </c>
      <c r="D658" s="267" t="s">
        <v>9772</v>
      </c>
      <c r="E658" s="268" t="s">
        <v>8554</v>
      </c>
    </row>
    <row r="659" spans="1:5">
      <c r="A659" s="39" t="str">
        <f t="shared" si="10"/>
        <v>87892</v>
      </c>
      <c r="B659" s="266" t="s">
        <v>1270</v>
      </c>
      <c r="C659" s="266" t="s">
        <v>15215</v>
      </c>
      <c r="D659" s="267" t="s">
        <v>9772</v>
      </c>
      <c r="E659" s="268" t="s">
        <v>26080</v>
      </c>
    </row>
    <row r="660" spans="1:5">
      <c r="A660" s="39" t="str">
        <f t="shared" si="10"/>
        <v>87893</v>
      </c>
      <c r="B660" s="266" t="s">
        <v>1271</v>
      </c>
      <c r="C660" s="266" t="s">
        <v>15216</v>
      </c>
      <c r="D660" s="267" t="s">
        <v>9772</v>
      </c>
      <c r="E660" s="268" t="s">
        <v>8623</v>
      </c>
    </row>
    <row r="661" spans="1:5">
      <c r="A661" s="39" t="str">
        <f t="shared" si="10"/>
        <v>87894</v>
      </c>
      <c r="B661" s="266" t="s">
        <v>1272</v>
      </c>
      <c r="C661" s="266" t="s">
        <v>15217</v>
      </c>
      <c r="D661" s="267" t="s">
        <v>9772</v>
      </c>
      <c r="E661" s="268" t="s">
        <v>14361</v>
      </c>
    </row>
    <row r="662" spans="1:5">
      <c r="A662" s="39" t="str">
        <f t="shared" si="10"/>
        <v>87896</v>
      </c>
      <c r="B662" s="266" t="s">
        <v>1273</v>
      </c>
      <c r="C662" s="266" t="s">
        <v>15218</v>
      </c>
      <c r="D662" s="267" t="s">
        <v>9772</v>
      </c>
      <c r="E662" s="268" t="s">
        <v>9173</v>
      </c>
    </row>
    <row r="663" spans="1:5">
      <c r="A663" s="39" t="str">
        <f t="shared" si="10"/>
        <v>87897</v>
      </c>
      <c r="B663" s="266" t="s">
        <v>1274</v>
      </c>
      <c r="C663" s="266" t="s">
        <v>15219</v>
      </c>
      <c r="D663" s="267" t="s">
        <v>9772</v>
      </c>
      <c r="E663" s="268" t="s">
        <v>9196</v>
      </c>
    </row>
    <row r="664" spans="1:5">
      <c r="A664" s="39" t="str">
        <f t="shared" si="10"/>
        <v>87899</v>
      </c>
      <c r="B664" s="266" t="s">
        <v>1275</v>
      </c>
      <c r="C664" s="266" t="s">
        <v>15221</v>
      </c>
      <c r="D664" s="267" t="s">
        <v>9772</v>
      </c>
      <c r="E664" s="268" t="s">
        <v>22325</v>
      </c>
    </row>
    <row r="665" spans="1:5">
      <c r="A665" s="39" t="str">
        <f t="shared" si="10"/>
        <v>87900</v>
      </c>
      <c r="B665" s="266" t="s">
        <v>1276</v>
      </c>
      <c r="C665" s="266" t="s">
        <v>15222</v>
      </c>
      <c r="D665" s="267" t="s">
        <v>9772</v>
      </c>
      <c r="E665" s="268" t="s">
        <v>25664</v>
      </c>
    </row>
    <row r="666" spans="1:5">
      <c r="A666" s="39" t="str">
        <f t="shared" si="10"/>
        <v>87902</v>
      </c>
      <c r="B666" s="266" t="s">
        <v>1277</v>
      </c>
      <c r="C666" s="266" t="s">
        <v>15223</v>
      </c>
      <c r="D666" s="267" t="s">
        <v>9772</v>
      </c>
      <c r="E666" s="268" t="s">
        <v>9267</v>
      </c>
    </row>
    <row r="667" spans="1:5">
      <c r="A667" s="39" t="str">
        <f t="shared" si="10"/>
        <v>87903</v>
      </c>
      <c r="B667" s="266" t="s">
        <v>1278</v>
      </c>
      <c r="C667" s="266" t="s">
        <v>15224</v>
      </c>
      <c r="D667" s="267" t="s">
        <v>9772</v>
      </c>
      <c r="E667" s="268" t="s">
        <v>8592</v>
      </c>
    </row>
    <row r="668" spans="1:5">
      <c r="A668" s="39" t="str">
        <f t="shared" si="10"/>
        <v>87904</v>
      </c>
      <c r="B668" s="266" t="s">
        <v>1279</v>
      </c>
      <c r="C668" s="266" t="s">
        <v>15225</v>
      </c>
      <c r="D668" s="267" t="s">
        <v>9772</v>
      </c>
      <c r="E668" s="268" t="s">
        <v>9090</v>
      </c>
    </row>
    <row r="669" spans="1:5">
      <c r="A669" s="39" t="str">
        <f t="shared" si="10"/>
        <v>87905</v>
      </c>
      <c r="B669" s="266" t="s">
        <v>1280</v>
      </c>
      <c r="C669" s="266" t="s">
        <v>15226</v>
      </c>
      <c r="D669" s="267" t="s">
        <v>9772</v>
      </c>
      <c r="E669" s="268" t="s">
        <v>12978</v>
      </c>
    </row>
    <row r="670" spans="1:5">
      <c r="A670" s="39" t="str">
        <f t="shared" si="10"/>
        <v>87907</v>
      </c>
      <c r="B670" s="266" t="s">
        <v>1281</v>
      </c>
      <c r="C670" s="266" t="s">
        <v>15227</v>
      </c>
      <c r="D670" s="267" t="s">
        <v>9772</v>
      </c>
      <c r="E670" s="268" t="s">
        <v>9034</v>
      </c>
    </row>
    <row r="671" spans="1:5">
      <c r="A671" s="39" t="str">
        <f t="shared" si="10"/>
        <v>87908</v>
      </c>
      <c r="B671" s="266" t="s">
        <v>1282</v>
      </c>
      <c r="C671" s="266" t="s">
        <v>15228</v>
      </c>
      <c r="D671" s="267" t="s">
        <v>9772</v>
      </c>
      <c r="E671" s="268" t="s">
        <v>9250</v>
      </c>
    </row>
    <row r="672" spans="1:5">
      <c r="A672" s="39" t="str">
        <f t="shared" si="10"/>
        <v>87910</v>
      </c>
      <c r="B672" s="266" t="s">
        <v>1283</v>
      </c>
      <c r="C672" s="266" t="s">
        <v>15229</v>
      </c>
      <c r="D672" s="267" t="s">
        <v>9772</v>
      </c>
      <c r="E672" s="268" t="s">
        <v>28931</v>
      </c>
    </row>
    <row r="673" spans="1:5">
      <c r="A673" s="39" t="str">
        <f t="shared" si="10"/>
        <v>87911</v>
      </c>
      <c r="B673" s="266" t="s">
        <v>1284</v>
      </c>
      <c r="C673" s="266" t="s">
        <v>15231</v>
      </c>
      <c r="D673" s="267" t="s">
        <v>9772</v>
      </c>
      <c r="E673" s="268" t="s">
        <v>17597</v>
      </c>
    </row>
    <row r="674" spans="1:5">
      <c r="A674" s="39" t="str">
        <f t="shared" si="10"/>
        <v>88238</v>
      </c>
      <c r="B674" s="266" t="s">
        <v>1285</v>
      </c>
      <c r="C674" s="266" t="s">
        <v>15857</v>
      </c>
      <c r="D674" s="267" t="s">
        <v>10129</v>
      </c>
      <c r="E674" s="268" t="s">
        <v>8891</v>
      </c>
    </row>
    <row r="675" spans="1:5">
      <c r="A675" s="39" t="str">
        <f t="shared" si="10"/>
        <v>88239</v>
      </c>
      <c r="B675" s="266" t="s">
        <v>1286</v>
      </c>
      <c r="C675" s="266" t="s">
        <v>15858</v>
      </c>
      <c r="D675" s="267" t="s">
        <v>10129</v>
      </c>
      <c r="E675" s="268" t="s">
        <v>9297</v>
      </c>
    </row>
    <row r="676" spans="1:5">
      <c r="A676" s="39" t="str">
        <f t="shared" si="10"/>
        <v>88240</v>
      </c>
      <c r="B676" s="266" t="s">
        <v>1287</v>
      </c>
      <c r="C676" s="266" t="s">
        <v>15859</v>
      </c>
      <c r="D676" s="267" t="s">
        <v>10129</v>
      </c>
      <c r="E676" s="268" t="s">
        <v>18154</v>
      </c>
    </row>
    <row r="677" spans="1:5">
      <c r="A677" s="39" t="str">
        <f t="shared" si="10"/>
        <v>88241</v>
      </c>
      <c r="B677" s="266" t="s">
        <v>1288</v>
      </c>
      <c r="C677" s="266" t="s">
        <v>15860</v>
      </c>
      <c r="D677" s="267" t="s">
        <v>10129</v>
      </c>
      <c r="E677" s="268" t="s">
        <v>10805</v>
      </c>
    </row>
    <row r="678" spans="1:5">
      <c r="A678" s="39" t="str">
        <f t="shared" si="10"/>
        <v>88242</v>
      </c>
      <c r="B678" s="266" t="s">
        <v>1289</v>
      </c>
      <c r="C678" s="266" t="s">
        <v>15861</v>
      </c>
      <c r="D678" s="267" t="s">
        <v>10129</v>
      </c>
      <c r="E678" s="268" t="s">
        <v>9127</v>
      </c>
    </row>
    <row r="679" spans="1:5">
      <c r="A679" s="39" t="str">
        <f t="shared" si="10"/>
        <v>88243</v>
      </c>
      <c r="B679" s="266" t="s">
        <v>1290</v>
      </c>
      <c r="C679" s="266" t="s">
        <v>15862</v>
      </c>
      <c r="D679" s="267" t="s">
        <v>10129</v>
      </c>
      <c r="E679" s="268" t="s">
        <v>23643</v>
      </c>
    </row>
    <row r="680" spans="1:5">
      <c r="A680" s="39" t="str">
        <f t="shared" si="10"/>
        <v>88245</v>
      </c>
      <c r="B680" s="266" t="s">
        <v>1291</v>
      </c>
      <c r="C680" s="266" t="s">
        <v>15863</v>
      </c>
      <c r="D680" s="267" t="s">
        <v>10129</v>
      </c>
      <c r="E680" s="268" t="s">
        <v>16504</v>
      </c>
    </row>
    <row r="681" spans="1:5">
      <c r="A681" s="39" t="str">
        <f t="shared" si="10"/>
        <v>88246</v>
      </c>
      <c r="B681" s="266" t="s">
        <v>1292</v>
      </c>
      <c r="C681" s="266" t="s">
        <v>15864</v>
      </c>
      <c r="D681" s="267" t="s">
        <v>10129</v>
      </c>
      <c r="E681" s="268" t="s">
        <v>32238</v>
      </c>
    </row>
    <row r="682" spans="1:5">
      <c r="A682" s="39" t="str">
        <f t="shared" si="10"/>
        <v>88247</v>
      </c>
      <c r="B682" s="266" t="s">
        <v>1293</v>
      </c>
      <c r="C682" s="266" t="s">
        <v>15865</v>
      </c>
      <c r="D682" s="267" t="s">
        <v>10129</v>
      </c>
      <c r="E682" s="268" t="s">
        <v>32239</v>
      </c>
    </row>
    <row r="683" spans="1:5">
      <c r="A683" s="39" t="str">
        <f t="shared" si="10"/>
        <v>88248</v>
      </c>
      <c r="B683" s="266" t="s">
        <v>1294</v>
      </c>
      <c r="C683" s="266" t="s">
        <v>15866</v>
      </c>
      <c r="D683" s="267" t="s">
        <v>10129</v>
      </c>
      <c r="E683" s="268" t="s">
        <v>8986</v>
      </c>
    </row>
    <row r="684" spans="1:5">
      <c r="A684" s="39" t="str">
        <f t="shared" si="10"/>
        <v>88249</v>
      </c>
      <c r="B684" s="266" t="s">
        <v>1295</v>
      </c>
      <c r="C684" s="266" t="s">
        <v>15867</v>
      </c>
      <c r="D684" s="267" t="s">
        <v>10129</v>
      </c>
      <c r="E684" s="268" t="s">
        <v>27069</v>
      </c>
    </row>
    <row r="685" spans="1:5">
      <c r="A685" s="39" t="str">
        <f t="shared" si="10"/>
        <v>88250</v>
      </c>
      <c r="B685" s="266" t="s">
        <v>1296</v>
      </c>
      <c r="C685" s="266" t="s">
        <v>15868</v>
      </c>
      <c r="D685" s="267" t="s">
        <v>10129</v>
      </c>
      <c r="E685" s="268" t="s">
        <v>20754</v>
      </c>
    </row>
    <row r="686" spans="1:5">
      <c r="A686" s="39" t="str">
        <f t="shared" si="10"/>
        <v>88251</v>
      </c>
      <c r="B686" s="266" t="s">
        <v>1297</v>
      </c>
      <c r="C686" s="266" t="s">
        <v>15869</v>
      </c>
      <c r="D686" s="267" t="s">
        <v>10129</v>
      </c>
      <c r="E686" s="268" t="s">
        <v>28446</v>
      </c>
    </row>
    <row r="687" spans="1:5">
      <c r="A687" s="39" t="str">
        <f t="shared" si="10"/>
        <v>88252</v>
      </c>
      <c r="B687" s="266" t="s">
        <v>1298</v>
      </c>
      <c r="C687" s="266" t="s">
        <v>15870</v>
      </c>
      <c r="D687" s="267" t="s">
        <v>10129</v>
      </c>
      <c r="E687" s="268" t="s">
        <v>22016</v>
      </c>
    </row>
    <row r="688" spans="1:5">
      <c r="A688" s="39" t="str">
        <f t="shared" si="10"/>
        <v>88253</v>
      </c>
      <c r="B688" s="266" t="s">
        <v>10</v>
      </c>
      <c r="C688" s="266" t="s">
        <v>15871</v>
      </c>
      <c r="D688" s="267" t="s">
        <v>10129</v>
      </c>
      <c r="E688" s="268" t="s">
        <v>9525</v>
      </c>
    </row>
    <row r="689" spans="1:5">
      <c r="A689" s="39" t="str">
        <f t="shared" si="10"/>
        <v>88255</v>
      </c>
      <c r="B689" s="266" t="s">
        <v>1299</v>
      </c>
      <c r="C689" s="266" t="s">
        <v>15872</v>
      </c>
      <c r="D689" s="267" t="s">
        <v>10129</v>
      </c>
      <c r="E689" s="268" t="s">
        <v>32240</v>
      </c>
    </row>
    <row r="690" spans="1:5">
      <c r="A690" s="39" t="str">
        <f t="shared" si="10"/>
        <v>88256</v>
      </c>
      <c r="B690" s="266" t="s">
        <v>1300</v>
      </c>
      <c r="C690" s="266" t="s">
        <v>15873</v>
      </c>
      <c r="D690" s="267" t="s">
        <v>10129</v>
      </c>
      <c r="E690" s="268" t="s">
        <v>16355</v>
      </c>
    </row>
    <row r="691" spans="1:5">
      <c r="A691" s="39" t="str">
        <f t="shared" si="10"/>
        <v>88257</v>
      </c>
      <c r="B691" s="266" t="s">
        <v>1301</v>
      </c>
      <c r="C691" s="266" t="s">
        <v>15875</v>
      </c>
      <c r="D691" s="267" t="s">
        <v>10129</v>
      </c>
      <c r="E691" s="268" t="s">
        <v>8816</v>
      </c>
    </row>
    <row r="692" spans="1:5">
      <c r="A692" s="39" t="str">
        <f t="shared" si="10"/>
        <v>88258</v>
      </c>
      <c r="B692" s="266" t="s">
        <v>1302</v>
      </c>
      <c r="C692" s="266" t="s">
        <v>15876</v>
      </c>
      <c r="D692" s="267" t="s">
        <v>10129</v>
      </c>
      <c r="E692" s="268" t="s">
        <v>12801</v>
      </c>
    </row>
    <row r="693" spans="1:5">
      <c r="A693" s="39" t="str">
        <f t="shared" si="10"/>
        <v>88260</v>
      </c>
      <c r="B693" s="266" t="s">
        <v>1303</v>
      </c>
      <c r="C693" s="266" t="s">
        <v>15877</v>
      </c>
      <c r="D693" s="267" t="s">
        <v>10129</v>
      </c>
      <c r="E693" s="268" t="s">
        <v>25302</v>
      </c>
    </row>
    <row r="694" spans="1:5">
      <c r="A694" s="39" t="str">
        <f t="shared" si="10"/>
        <v>88261</v>
      </c>
      <c r="B694" s="266" t="s">
        <v>1304</v>
      </c>
      <c r="C694" s="266" t="s">
        <v>15878</v>
      </c>
      <c r="D694" s="267" t="s">
        <v>10129</v>
      </c>
      <c r="E694" s="268" t="s">
        <v>16447</v>
      </c>
    </row>
    <row r="695" spans="1:5">
      <c r="A695" s="39" t="str">
        <f t="shared" si="10"/>
        <v>88262</v>
      </c>
      <c r="B695" s="266" t="s">
        <v>1305</v>
      </c>
      <c r="C695" s="266" t="s">
        <v>15879</v>
      </c>
      <c r="D695" s="267" t="s">
        <v>10129</v>
      </c>
      <c r="E695" s="268" t="s">
        <v>15898</v>
      </c>
    </row>
    <row r="696" spans="1:5">
      <c r="A696" s="39" t="str">
        <f t="shared" si="10"/>
        <v>88263</v>
      </c>
      <c r="B696" s="266" t="s">
        <v>1306</v>
      </c>
      <c r="C696" s="266" t="s">
        <v>15880</v>
      </c>
      <c r="D696" s="267" t="s">
        <v>10129</v>
      </c>
      <c r="E696" s="268" t="s">
        <v>17690</v>
      </c>
    </row>
    <row r="697" spans="1:5">
      <c r="A697" s="39" t="str">
        <f t="shared" si="10"/>
        <v>88264</v>
      </c>
      <c r="B697" s="266" t="s">
        <v>1307</v>
      </c>
      <c r="C697" s="266" t="s">
        <v>15881</v>
      </c>
      <c r="D697" s="267" t="s">
        <v>10129</v>
      </c>
      <c r="E697" s="268" t="s">
        <v>32241</v>
      </c>
    </row>
    <row r="698" spans="1:5">
      <c r="A698" s="39" t="str">
        <f t="shared" si="10"/>
        <v>88265</v>
      </c>
      <c r="B698" s="266" t="s">
        <v>1308</v>
      </c>
      <c r="C698" s="266" t="s">
        <v>15882</v>
      </c>
      <c r="D698" s="267" t="s">
        <v>10129</v>
      </c>
      <c r="E698" s="268" t="s">
        <v>32242</v>
      </c>
    </row>
    <row r="699" spans="1:5">
      <c r="A699" s="39" t="str">
        <f t="shared" si="10"/>
        <v>88266</v>
      </c>
      <c r="B699" s="266" t="s">
        <v>1309</v>
      </c>
      <c r="C699" s="266" t="s">
        <v>15883</v>
      </c>
      <c r="D699" s="267" t="s">
        <v>10129</v>
      </c>
      <c r="E699" s="268" t="s">
        <v>16468</v>
      </c>
    </row>
    <row r="700" spans="1:5">
      <c r="A700" s="39" t="str">
        <f t="shared" si="10"/>
        <v>88267</v>
      </c>
      <c r="B700" s="266" t="s">
        <v>1310</v>
      </c>
      <c r="C700" s="266" t="s">
        <v>15884</v>
      </c>
      <c r="D700" s="267" t="s">
        <v>10129</v>
      </c>
      <c r="E700" s="268" t="s">
        <v>32243</v>
      </c>
    </row>
    <row r="701" spans="1:5">
      <c r="A701" s="39" t="str">
        <f t="shared" si="10"/>
        <v>88269</v>
      </c>
      <c r="B701" s="266" t="s">
        <v>1311</v>
      </c>
      <c r="C701" s="266" t="s">
        <v>15885</v>
      </c>
      <c r="D701" s="267" t="s">
        <v>10129</v>
      </c>
      <c r="E701" s="268" t="s">
        <v>32244</v>
      </c>
    </row>
    <row r="702" spans="1:5">
      <c r="A702" s="39" t="str">
        <f t="shared" si="10"/>
        <v>88270</v>
      </c>
      <c r="B702" s="266" t="s">
        <v>1312</v>
      </c>
      <c r="C702" s="266" t="s">
        <v>15886</v>
      </c>
      <c r="D702" s="267" t="s">
        <v>10129</v>
      </c>
      <c r="E702" s="268" t="s">
        <v>17519</v>
      </c>
    </row>
    <row r="703" spans="1:5">
      <c r="A703" s="39" t="str">
        <f t="shared" si="10"/>
        <v>88272</v>
      </c>
      <c r="B703" s="266" t="s">
        <v>1313</v>
      </c>
      <c r="C703" s="266" t="s">
        <v>15887</v>
      </c>
      <c r="D703" s="267" t="s">
        <v>10129</v>
      </c>
      <c r="E703" s="268" t="s">
        <v>17635</v>
      </c>
    </row>
    <row r="704" spans="1:5">
      <c r="A704" s="39" t="str">
        <f t="shared" si="10"/>
        <v>88273</v>
      </c>
      <c r="B704" s="266" t="s">
        <v>1314</v>
      </c>
      <c r="C704" s="266" t="s">
        <v>15889</v>
      </c>
      <c r="D704" s="267" t="s">
        <v>10129</v>
      </c>
      <c r="E704" s="268" t="s">
        <v>16773</v>
      </c>
    </row>
    <row r="705" spans="1:5">
      <c r="A705" s="39" t="str">
        <f t="shared" si="10"/>
        <v>88274</v>
      </c>
      <c r="B705" s="266" t="s">
        <v>1315</v>
      </c>
      <c r="C705" s="266" t="s">
        <v>15890</v>
      </c>
      <c r="D705" s="267" t="s">
        <v>10129</v>
      </c>
      <c r="E705" s="268" t="s">
        <v>9181</v>
      </c>
    </row>
    <row r="706" spans="1:5">
      <c r="A706" s="39" t="str">
        <f t="shared" si="10"/>
        <v>88275</v>
      </c>
      <c r="B706" s="266" t="s">
        <v>1316</v>
      </c>
      <c r="C706" s="266" t="s">
        <v>15891</v>
      </c>
      <c r="D706" s="267" t="s">
        <v>10129</v>
      </c>
      <c r="E706" s="268" t="s">
        <v>32245</v>
      </c>
    </row>
    <row r="707" spans="1:5">
      <c r="A707" s="39" t="str">
        <f t="shared" ref="A707:A770" si="11">IF(ISERROR(SEARCH("/",B707)=6),TRIM(CLEAN(B707)),IF(SEARCH("/",B707)=6,IF(LEN(TRIM(CLEAN(B707)))=7,LEFT(TRIM(CLEAN(B707)),6)&amp;"00"&amp;RIGHT(TRIM(CLEAN(B707)),1),LEFT(TRIM(CLEAN(B707)),6)&amp;"0"&amp;RIGHT(TRIM(CLEAN(B707)),2)),TRIM(CLEAN(B707))))</f>
        <v>88277</v>
      </c>
      <c r="B707" s="266" t="s">
        <v>1317</v>
      </c>
      <c r="C707" s="266" t="s">
        <v>15892</v>
      </c>
      <c r="D707" s="267" t="s">
        <v>10129</v>
      </c>
      <c r="E707" s="268" t="s">
        <v>27591</v>
      </c>
    </row>
    <row r="708" spans="1:5">
      <c r="A708" s="39" t="str">
        <f t="shared" si="11"/>
        <v>88278</v>
      </c>
      <c r="B708" s="266" t="s">
        <v>1318</v>
      </c>
      <c r="C708" s="266" t="s">
        <v>15894</v>
      </c>
      <c r="D708" s="267" t="s">
        <v>10129</v>
      </c>
      <c r="E708" s="268" t="s">
        <v>8978</v>
      </c>
    </row>
    <row r="709" spans="1:5">
      <c r="A709" s="39" t="str">
        <f t="shared" si="11"/>
        <v>88279</v>
      </c>
      <c r="B709" s="266" t="s">
        <v>1319</v>
      </c>
      <c r="C709" s="266" t="s">
        <v>15895</v>
      </c>
      <c r="D709" s="267" t="s">
        <v>10129</v>
      </c>
      <c r="E709" s="268" t="s">
        <v>12688</v>
      </c>
    </row>
    <row r="710" spans="1:5">
      <c r="A710" s="39" t="str">
        <f t="shared" si="11"/>
        <v>88281</v>
      </c>
      <c r="B710" s="266" t="s">
        <v>1320</v>
      </c>
      <c r="C710" s="266" t="s">
        <v>15896</v>
      </c>
      <c r="D710" s="267" t="s">
        <v>10129</v>
      </c>
      <c r="E710" s="268" t="s">
        <v>13982</v>
      </c>
    </row>
    <row r="711" spans="1:5">
      <c r="A711" s="39" t="str">
        <f t="shared" si="11"/>
        <v>88282</v>
      </c>
      <c r="B711" s="266" t="s">
        <v>1321</v>
      </c>
      <c r="C711" s="266" t="s">
        <v>15897</v>
      </c>
      <c r="D711" s="267" t="s">
        <v>10129</v>
      </c>
      <c r="E711" s="268" t="s">
        <v>32246</v>
      </c>
    </row>
    <row r="712" spans="1:5">
      <c r="A712" s="39" t="str">
        <f t="shared" si="11"/>
        <v>88283</v>
      </c>
      <c r="B712" s="266" t="s">
        <v>1322</v>
      </c>
      <c r="C712" s="266" t="s">
        <v>15899</v>
      </c>
      <c r="D712" s="267" t="s">
        <v>10129</v>
      </c>
      <c r="E712" s="268" t="s">
        <v>28867</v>
      </c>
    </row>
    <row r="713" spans="1:5">
      <c r="A713" s="39" t="str">
        <f t="shared" si="11"/>
        <v>88284</v>
      </c>
      <c r="B713" s="266" t="s">
        <v>1323</v>
      </c>
      <c r="C713" s="266" t="s">
        <v>15901</v>
      </c>
      <c r="D713" s="267" t="s">
        <v>10129</v>
      </c>
      <c r="E713" s="268" t="s">
        <v>16907</v>
      </c>
    </row>
    <row r="714" spans="1:5">
      <c r="A714" s="39" t="str">
        <f t="shared" si="11"/>
        <v>88285</v>
      </c>
      <c r="B714" s="266" t="s">
        <v>1324</v>
      </c>
      <c r="C714" s="266" t="s">
        <v>15902</v>
      </c>
      <c r="D714" s="267" t="s">
        <v>10129</v>
      </c>
      <c r="E714" s="268" t="s">
        <v>9179</v>
      </c>
    </row>
    <row r="715" spans="1:5">
      <c r="A715" s="39" t="str">
        <f t="shared" si="11"/>
        <v>88286</v>
      </c>
      <c r="B715" s="266" t="s">
        <v>1325</v>
      </c>
      <c r="C715" s="266" t="s">
        <v>15903</v>
      </c>
      <c r="D715" s="267" t="s">
        <v>10129</v>
      </c>
      <c r="E715" s="268" t="s">
        <v>16627</v>
      </c>
    </row>
    <row r="716" spans="1:5">
      <c r="A716" s="39" t="str">
        <f t="shared" si="11"/>
        <v>88288</v>
      </c>
      <c r="B716" s="266" t="s">
        <v>1326</v>
      </c>
      <c r="C716" s="266" t="s">
        <v>15904</v>
      </c>
      <c r="D716" s="267" t="s">
        <v>10129</v>
      </c>
      <c r="E716" s="268" t="s">
        <v>25260</v>
      </c>
    </row>
    <row r="717" spans="1:5">
      <c r="A717" s="39" t="str">
        <f t="shared" si="11"/>
        <v>88291</v>
      </c>
      <c r="B717" s="266" t="s">
        <v>1327</v>
      </c>
      <c r="C717" s="266" t="s">
        <v>15905</v>
      </c>
      <c r="D717" s="267" t="s">
        <v>10129</v>
      </c>
      <c r="E717" s="268" t="s">
        <v>8651</v>
      </c>
    </row>
    <row r="718" spans="1:5">
      <c r="A718" s="39" t="str">
        <f t="shared" si="11"/>
        <v>88292</v>
      </c>
      <c r="B718" s="266" t="s">
        <v>1328</v>
      </c>
      <c r="C718" s="266" t="s">
        <v>15907</v>
      </c>
      <c r="D718" s="267" t="s">
        <v>10129</v>
      </c>
      <c r="E718" s="268" t="s">
        <v>18059</v>
      </c>
    </row>
    <row r="719" spans="1:5">
      <c r="A719" s="39" t="str">
        <f t="shared" si="11"/>
        <v>88293</v>
      </c>
      <c r="B719" s="266" t="s">
        <v>1329</v>
      </c>
      <c r="C719" s="266" t="s">
        <v>15908</v>
      </c>
      <c r="D719" s="267" t="s">
        <v>10129</v>
      </c>
      <c r="E719" s="268" t="s">
        <v>32247</v>
      </c>
    </row>
    <row r="720" spans="1:5">
      <c r="A720" s="39" t="str">
        <f t="shared" si="11"/>
        <v>88294</v>
      </c>
      <c r="B720" s="266" t="s">
        <v>1330</v>
      </c>
      <c r="C720" s="266" t="s">
        <v>15909</v>
      </c>
      <c r="D720" s="267" t="s">
        <v>10129</v>
      </c>
      <c r="E720" s="268" t="s">
        <v>16985</v>
      </c>
    </row>
    <row r="721" spans="1:5">
      <c r="A721" s="39" t="str">
        <f t="shared" si="11"/>
        <v>88295</v>
      </c>
      <c r="B721" s="266" t="s">
        <v>1331</v>
      </c>
      <c r="C721" s="266" t="s">
        <v>15910</v>
      </c>
      <c r="D721" s="267" t="s">
        <v>10129</v>
      </c>
      <c r="E721" s="268" t="s">
        <v>16504</v>
      </c>
    </row>
    <row r="722" spans="1:5">
      <c r="A722" s="39" t="str">
        <f t="shared" si="11"/>
        <v>88296</v>
      </c>
      <c r="B722" s="266" t="s">
        <v>1332</v>
      </c>
      <c r="C722" s="266" t="s">
        <v>15912</v>
      </c>
      <c r="D722" s="267" t="s">
        <v>10129</v>
      </c>
      <c r="E722" s="268" t="s">
        <v>18637</v>
      </c>
    </row>
    <row r="723" spans="1:5">
      <c r="A723" s="39" t="str">
        <f t="shared" si="11"/>
        <v>88297</v>
      </c>
      <c r="B723" s="266" t="s">
        <v>1333</v>
      </c>
      <c r="C723" s="266" t="s">
        <v>15913</v>
      </c>
      <c r="D723" s="267" t="s">
        <v>10129</v>
      </c>
      <c r="E723" s="268" t="s">
        <v>9441</v>
      </c>
    </row>
    <row r="724" spans="1:5">
      <c r="A724" s="39" t="str">
        <f t="shared" si="11"/>
        <v>88298</v>
      </c>
      <c r="B724" s="266" t="s">
        <v>1334</v>
      </c>
      <c r="C724" s="266" t="s">
        <v>15914</v>
      </c>
      <c r="D724" s="267" t="s">
        <v>10129</v>
      </c>
      <c r="E724" s="268" t="s">
        <v>16756</v>
      </c>
    </row>
    <row r="725" spans="1:5">
      <c r="A725" s="39" t="str">
        <f t="shared" si="11"/>
        <v>88299</v>
      </c>
      <c r="B725" s="266" t="s">
        <v>1335</v>
      </c>
      <c r="C725" s="266" t="s">
        <v>15915</v>
      </c>
      <c r="D725" s="267" t="s">
        <v>10129</v>
      </c>
      <c r="E725" s="268" t="s">
        <v>25045</v>
      </c>
    </row>
    <row r="726" spans="1:5">
      <c r="A726" s="39" t="str">
        <f t="shared" si="11"/>
        <v>88300</v>
      </c>
      <c r="B726" s="266" t="s">
        <v>1336</v>
      </c>
      <c r="C726" s="266" t="s">
        <v>15916</v>
      </c>
      <c r="D726" s="267" t="s">
        <v>10129</v>
      </c>
      <c r="E726" s="268" t="s">
        <v>26989</v>
      </c>
    </row>
    <row r="727" spans="1:5">
      <c r="A727" s="39" t="str">
        <f t="shared" si="11"/>
        <v>88301</v>
      </c>
      <c r="B727" s="266" t="s">
        <v>1337</v>
      </c>
      <c r="C727" s="266" t="s">
        <v>15917</v>
      </c>
      <c r="D727" s="267" t="s">
        <v>10129</v>
      </c>
      <c r="E727" s="268" t="s">
        <v>18550</v>
      </c>
    </row>
    <row r="728" spans="1:5">
      <c r="A728" s="39" t="str">
        <f t="shared" si="11"/>
        <v>88302</v>
      </c>
      <c r="B728" s="266" t="s">
        <v>1338</v>
      </c>
      <c r="C728" s="266" t="s">
        <v>15919</v>
      </c>
      <c r="D728" s="267" t="s">
        <v>10129</v>
      </c>
      <c r="E728" s="268" t="s">
        <v>32248</v>
      </c>
    </row>
    <row r="729" spans="1:5">
      <c r="A729" s="39" t="str">
        <f t="shared" si="11"/>
        <v>88303</v>
      </c>
      <c r="B729" s="266" t="s">
        <v>1339</v>
      </c>
      <c r="C729" s="266" t="s">
        <v>15920</v>
      </c>
      <c r="D729" s="267" t="s">
        <v>10129</v>
      </c>
      <c r="E729" s="268" t="s">
        <v>8988</v>
      </c>
    </row>
    <row r="730" spans="1:5">
      <c r="A730" s="39" t="str">
        <f t="shared" si="11"/>
        <v>88304</v>
      </c>
      <c r="B730" s="266" t="s">
        <v>1340</v>
      </c>
      <c r="C730" s="266" t="s">
        <v>15921</v>
      </c>
      <c r="D730" s="267" t="s">
        <v>10129</v>
      </c>
      <c r="E730" s="268" t="s">
        <v>8888</v>
      </c>
    </row>
    <row r="731" spans="1:5">
      <c r="A731" s="39" t="str">
        <f t="shared" si="11"/>
        <v>88306</v>
      </c>
      <c r="B731" s="266" t="s">
        <v>1341</v>
      </c>
      <c r="C731" s="266" t="s">
        <v>15922</v>
      </c>
      <c r="D731" s="267" t="s">
        <v>10129</v>
      </c>
      <c r="E731" s="268" t="s">
        <v>17696</v>
      </c>
    </row>
    <row r="732" spans="1:5">
      <c r="A732" s="39" t="str">
        <f t="shared" si="11"/>
        <v>88307</v>
      </c>
      <c r="B732" s="266" t="s">
        <v>1342</v>
      </c>
      <c r="C732" s="266" t="s">
        <v>15923</v>
      </c>
      <c r="D732" s="267" t="s">
        <v>10129</v>
      </c>
      <c r="E732" s="268" t="s">
        <v>18610</v>
      </c>
    </row>
    <row r="733" spans="1:5">
      <c r="A733" s="39" t="str">
        <f t="shared" si="11"/>
        <v>88308</v>
      </c>
      <c r="B733" s="266" t="s">
        <v>1343</v>
      </c>
      <c r="C733" s="266" t="s">
        <v>15924</v>
      </c>
      <c r="D733" s="267" t="s">
        <v>10129</v>
      </c>
      <c r="E733" s="268" t="s">
        <v>25301</v>
      </c>
    </row>
    <row r="734" spans="1:5">
      <c r="A734" s="39" t="str">
        <f t="shared" si="11"/>
        <v>88309</v>
      </c>
      <c r="B734" s="266" t="s">
        <v>1344</v>
      </c>
      <c r="C734" s="266" t="s">
        <v>15925</v>
      </c>
      <c r="D734" s="267" t="s">
        <v>10129</v>
      </c>
      <c r="E734" s="268" t="s">
        <v>27183</v>
      </c>
    </row>
    <row r="735" spans="1:5">
      <c r="A735" s="39" t="str">
        <f t="shared" si="11"/>
        <v>88310</v>
      </c>
      <c r="B735" s="266" t="s">
        <v>1345</v>
      </c>
      <c r="C735" s="266" t="s">
        <v>15926</v>
      </c>
      <c r="D735" s="267" t="s">
        <v>10129</v>
      </c>
      <c r="E735" s="268" t="s">
        <v>9271</v>
      </c>
    </row>
    <row r="736" spans="1:5">
      <c r="A736" s="39" t="str">
        <f t="shared" si="11"/>
        <v>88311</v>
      </c>
      <c r="B736" s="266" t="s">
        <v>1346</v>
      </c>
      <c r="C736" s="266" t="s">
        <v>15927</v>
      </c>
      <c r="D736" s="267" t="s">
        <v>10129</v>
      </c>
      <c r="E736" s="268" t="s">
        <v>17656</v>
      </c>
    </row>
    <row r="737" spans="1:5">
      <c r="A737" s="39" t="str">
        <f t="shared" si="11"/>
        <v>88312</v>
      </c>
      <c r="B737" s="266" t="s">
        <v>1347</v>
      </c>
      <c r="C737" s="266" t="s">
        <v>15929</v>
      </c>
      <c r="D737" s="267" t="s">
        <v>10129</v>
      </c>
      <c r="E737" s="268" t="s">
        <v>30868</v>
      </c>
    </row>
    <row r="738" spans="1:5">
      <c r="A738" s="39" t="str">
        <f t="shared" si="11"/>
        <v>88313</v>
      </c>
      <c r="B738" s="266" t="s">
        <v>1348</v>
      </c>
      <c r="C738" s="266" t="s">
        <v>15930</v>
      </c>
      <c r="D738" s="267" t="s">
        <v>10129</v>
      </c>
      <c r="E738" s="268" t="s">
        <v>17622</v>
      </c>
    </row>
    <row r="739" spans="1:5">
      <c r="A739" s="39" t="str">
        <f t="shared" si="11"/>
        <v>88314</v>
      </c>
      <c r="B739" s="266" t="s">
        <v>1349</v>
      </c>
      <c r="C739" s="266" t="s">
        <v>15931</v>
      </c>
      <c r="D739" s="267" t="s">
        <v>10129</v>
      </c>
      <c r="E739" s="268" t="s">
        <v>17425</v>
      </c>
    </row>
    <row r="740" spans="1:5">
      <c r="A740" s="39" t="str">
        <f t="shared" si="11"/>
        <v>88315</v>
      </c>
      <c r="B740" s="266" t="s">
        <v>1350</v>
      </c>
      <c r="C740" s="266" t="s">
        <v>15932</v>
      </c>
      <c r="D740" s="267" t="s">
        <v>10129</v>
      </c>
      <c r="E740" s="268" t="s">
        <v>16504</v>
      </c>
    </row>
    <row r="741" spans="1:5">
      <c r="A741" s="39" t="str">
        <f t="shared" si="11"/>
        <v>88316</v>
      </c>
      <c r="B741" s="266" t="s">
        <v>1351</v>
      </c>
      <c r="C741" s="266" t="s">
        <v>15933</v>
      </c>
      <c r="D741" s="267" t="s">
        <v>10129</v>
      </c>
      <c r="E741" s="268" t="s">
        <v>9164</v>
      </c>
    </row>
    <row r="742" spans="1:5">
      <c r="A742" s="39" t="str">
        <f t="shared" si="11"/>
        <v>88317</v>
      </c>
      <c r="B742" s="266" t="s">
        <v>1352</v>
      </c>
      <c r="C742" s="266" t="s">
        <v>15934</v>
      </c>
      <c r="D742" s="267" t="s">
        <v>10129</v>
      </c>
      <c r="E742" s="268" t="s">
        <v>32249</v>
      </c>
    </row>
    <row r="743" spans="1:5">
      <c r="A743" s="39" t="str">
        <f t="shared" si="11"/>
        <v>88318</v>
      </c>
      <c r="B743" s="266" t="s">
        <v>1353</v>
      </c>
      <c r="C743" s="266" t="s">
        <v>15935</v>
      </c>
      <c r="D743" s="267" t="s">
        <v>10129</v>
      </c>
      <c r="E743" s="268" t="s">
        <v>18581</v>
      </c>
    </row>
    <row r="744" spans="1:5">
      <c r="A744" s="39" t="str">
        <f t="shared" si="11"/>
        <v>88320</v>
      </c>
      <c r="B744" s="266" t="s">
        <v>1354</v>
      </c>
      <c r="C744" s="266" t="s">
        <v>15936</v>
      </c>
      <c r="D744" s="267" t="s">
        <v>10129</v>
      </c>
      <c r="E744" s="268" t="s">
        <v>18973</v>
      </c>
    </row>
    <row r="745" spans="1:5">
      <c r="A745" s="39" t="str">
        <f t="shared" si="11"/>
        <v>88321</v>
      </c>
      <c r="B745" s="266" t="s">
        <v>140</v>
      </c>
      <c r="C745" s="266" t="s">
        <v>15937</v>
      </c>
      <c r="D745" s="267" t="s">
        <v>10129</v>
      </c>
      <c r="E745" s="268" t="s">
        <v>26236</v>
      </c>
    </row>
    <row r="746" spans="1:5">
      <c r="A746" s="39" t="str">
        <f t="shared" si="11"/>
        <v>88322</v>
      </c>
      <c r="B746" s="266" t="s">
        <v>1355</v>
      </c>
      <c r="C746" s="266" t="s">
        <v>15938</v>
      </c>
      <c r="D746" s="267" t="s">
        <v>10129</v>
      </c>
      <c r="E746" s="268" t="s">
        <v>27405</v>
      </c>
    </row>
    <row r="747" spans="1:5">
      <c r="A747" s="39" t="str">
        <f t="shared" si="11"/>
        <v>88323</v>
      </c>
      <c r="B747" s="266" t="s">
        <v>1356</v>
      </c>
      <c r="C747" s="266" t="s">
        <v>15939</v>
      </c>
      <c r="D747" s="267" t="s">
        <v>10129</v>
      </c>
      <c r="E747" s="268" t="s">
        <v>8990</v>
      </c>
    </row>
    <row r="748" spans="1:5">
      <c r="A748" s="39" t="str">
        <f t="shared" si="11"/>
        <v>88324</v>
      </c>
      <c r="B748" s="266" t="s">
        <v>1357</v>
      </c>
      <c r="C748" s="266" t="s">
        <v>15940</v>
      </c>
      <c r="D748" s="267" t="s">
        <v>10129</v>
      </c>
      <c r="E748" s="268" t="s">
        <v>9441</v>
      </c>
    </row>
    <row r="749" spans="1:5">
      <c r="A749" s="39" t="str">
        <f t="shared" si="11"/>
        <v>88325</v>
      </c>
      <c r="B749" s="266" t="s">
        <v>1358</v>
      </c>
      <c r="C749" s="266" t="s">
        <v>15941</v>
      </c>
      <c r="D749" s="267" t="s">
        <v>10129</v>
      </c>
      <c r="E749" s="268" t="s">
        <v>16847</v>
      </c>
    </row>
    <row r="750" spans="1:5">
      <c r="A750" s="39" t="str">
        <f t="shared" si="11"/>
        <v>88326</v>
      </c>
      <c r="B750" s="266" t="s">
        <v>6</v>
      </c>
      <c r="C750" s="266" t="s">
        <v>15942</v>
      </c>
      <c r="D750" s="267" t="s">
        <v>10129</v>
      </c>
      <c r="E750" s="268" t="s">
        <v>16371</v>
      </c>
    </row>
    <row r="751" spans="1:5">
      <c r="A751" s="39" t="str">
        <f t="shared" si="11"/>
        <v>88377</v>
      </c>
      <c r="B751" s="266" t="s">
        <v>1359</v>
      </c>
      <c r="C751" s="266" t="s">
        <v>15943</v>
      </c>
      <c r="D751" s="267" t="s">
        <v>10129</v>
      </c>
      <c r="E751" s="268" t="s">
        <v>24801</v>
      </c>
    </row>
    <row r="752" spans="1:5">
      <c r="A752" s="39" t="str">
        <f t="shared" si="11"/>
        <v>88386</v>
      </c>
      <c r="B752" s="266" t="s">
        <v>1360</v>
      </c>
      <c r="C752" s="266" t="s">
        <v>9852</v>
      </c>
      <c r="D752" s="267" t="s">
        <v>9808</v>
      </c>
      <c r="E752" s="268" t="s">
        <v>16417</v>
      </c>
    </row>
    <row r="753" spans="1:5">
      <c r="A753" s="39" t="str">
        <f t="shared" si="11"/>
        <v>88387</v>
      </c>
      <c r="B753" s="266" t="s">
        <v>1361</v>
      </c>
      <c r="C753" s="266" t="s">
        <v>10256</v>
      </c>
      <c r="D753" s="267" t="s">
        <v>10129</v>
      </c>
      <c r="E753" s="268" t="s">
        <v>8638</v>
      </c>
    </row>
    <row r="754" spans="1:5">
      <c r="A754" s="39" t="str">
        <f t="shared" si="11"/>
        <v>88389</v>
      </c>
      <c r="B754" s="266" t="s">
        <v>1362</v>
      </c>
      <c r="C754" s="266" t="s">
        <v>10257</v>
      </c>
      <c r="D754" s="267" t="s">
        <v>10129</v>
      </c>
      <c r="E754" s="268" t="s">
        <v>9320</v>
      </c>
    </row>
    <row r="755" spans="1:5">
      <c r="A755" s="39" t="str">
        <f t="shared" si="11"/>
        <v>88390</v>
      </c>
      <c r="B755" s="266" t="s">
        <v>1363</v>
      </c>
      <c r="C755" s="266" t="s">
        <v>10258</v>
      </c>
      <c r="D755" s="267" t="s">
        <v>10129</v>
      </c>
      <c r="E755" s="268" t="s">
        <v>8736</v>
      </c>
    </row>
    <row r="756" spans="1:5">
      <c r="A756" s="39" t="str">
        <f t="shared" si="11"/>
        <v>88391</v>
      </c>
      <c r="B756" s="266" t="s">
        <v>1364</v>
      </c>
      <c r="C756" s="266" t="s">
        <v>10259</v>
      </c>
      <c r="D756" s="267" t="s">
        <v>10129</v>
      </c>
      <c r="E756" s="268" t="s">
        <v>8693</v>
      </c>
    </row>
    <row r="757" spans="1:5">
      <c r="A757" s="39" t="str">
        <f t="shared" si="11"/>
        <v>88392</v>
      </c>
      <c r="B757" s="266" t="s">
        <v>1365</v>
      </c>
      <c r="C757" s="266" t="s">
        <v>10006</v>
      </c>
      <c r="D757" s="267" t="s">
        <v>9961</v>
      </c>
      <c r="E757" s="268" t="s">
        <v>8676</v>
      </c>
    </row>
    <row r="758" spans="1:5">
      <c r="A758" s="39" t="str">
        <f t="shared" si="11"/>
        <v>88393</v>
      </c>
      <c r="B758" s="266" t="s">
        <v>1366</v>
      </c>
      <c r="C758" s="266" t="s">
        <v>9853</v>
      </c>
      <c r="D758" s="267" t="s">
        <v>9808</v>
      </c>
      <c r="E758" s="268" t="s">
        <v>16381</v>
      </c>
    </row>
    <row r="759" spans="1:5">
      <c r="A759" s="39" t="str">
        <f t="shared" si="11"/>
        <v>88394</v>
      </c>
      <c r="B759" s="266" t="s">
        <v>1367</v>
      </c>
      <c r="C759" s="266" t="s">
        <v>10260</v>
      </c>
      <c r="D759" s="267" t="s">
        <v>10129</v>
      </c>
      <c r="E759" s="268" t="s">
        <v>8630</v>
      </c>
    </row>
    <row r="760" spans="1:5">
      <c r="A760" s="39" t="str">
        <f t="shared" si="11"/>
        <v>88395</v>
      </c>
      <c r="B760" s="266" t="s">
        <v>1368</v>
      </c>
      <c r="C760" s="266" t="s">
        <v>10261</v>
      </c>
      <c r="D760" s="267" t="s">
        <v>10129</v>
      </c>
      <c r="E760" s="268" t="s">
        <v>8520</v>
      </c>
    </row>
    <row r="761" spans="1:5">
      <c r="A761" s="39" t="str">
        <f t="shared" si="11"/>
        <v>88396</v>
      </c>
      <c r="B761" s="266" t="s">
        <v>1369</v>
      </c>
      <c r="C761" s="266" t="s">
        <v>10262</v>
      </c>
      <c r="D761" s="267" t="s">
        <v>10129</v>
      </c>
      <c r="E761" s="268" t="s">
        <v>8639</v>
      </c>
    </row>
    <row r="762" spans="1:5">
      <c r="A762" s="39" t="str">
        <f t="shared" si="11"/>
        <v>88397</v>
      </c>
      <c r="B762" s="266" t="s">
        <v>1370</v>
      </c>
      <c r="C762" s="266" t="s">
        <v>10263</v>
      </c>
      <c r="D762" s="267" t="s">
        <v>10129</v>
      </c>
      <c r="E762" s="268" t="s">
        <v>8781</v>
      </c>
    </row>
    <row r="763" spans="1:5">
      <c r="A763" s="39" t="str">
        <f t="shared" si="11"/>
        <v>88398</v>
      </c>
      <c r="B763" s="266" t="s">
        <v>1371</v>
      </c>
      <c r="C763" s="266" t="s">
        <v>10007</v>
      </c>
      <c r="D763" s="267" t="s">
        <v>9961</v>
      </c>
      <c r="E763" s="268" t="s">
        <v>10486</v>
      </c>
    </row>
    <row r="764" spans="1:5">
      <c r="A764" s="39" t="str">
        <f t="shared" si="11"/>
        <v>88399</v>
      </c>
      <c r="B764" s="266" t="s">
        <v>1372</v>
      </c>
      <c r="C764" s="266" t="s">
        <v>9854</v>
      </c>
      <c r="D764" s="267" t="s">
        <v>9808</v>
      </c>
      <c r="E764" s="268" t="s">
        <v>10555</v>
      </c>
    </row>
    <row r="765" spans="1:5">
      <c r="A765" s="39" t="str">
        <f t="shared" si="11"/>
        <v>88400</v>
      </c>
      <c r="B765" s="266" t="s">
        <v>1373</v>
      </c>
      <c r="C765" s="266" t="s">
        <v>10265</v>
      </c>
      <c r="D765" s="267" t="s">
        <v>10129</v>
      </c>
      <c r="E765" s="268" t="s">
        <v>9651</v>
      </c>
    </row>
    <row r="766" spans="1:5">
      <c r="A766" s="39" t="str">
        <f t="shared" si="11"/>
        <v>88401</v>
      </c>
      <c r="B766" s="266" t="s">
        <v>1374</v>
      </c>
      <c r="C766" s="266" t="s">
        <v>10266</v>
      </c>
      <c r="D766" s="267" t="s">
        <v>10129</v>
      </c>
      <c r="E766" s="268" t="s">
        <v>9320</v>
      </c>
    </row>
    <row r="767" spans="1:5">
      <c r="A767" s="39" t="str">
        <f t="shared" si="11"/>
        <v>88402</v>
      </c>
      <c r="B767" s="266" t="s">
        <v>1375</v>
      </c>
      <c r="C767" s="266" t="s">
        <v>10267</v>
      </c>
      <c r="D767" s="267" t="s">
        <v>10129</v>
      </c>
      <c r="E767" s="268" t="s">
        <v>9087</v>
      </c>
    </row>
    <row r="768" spans="1:5">
      <c r="A768" s="39" t="str">
        <f t="shared" si="11"/>
        <v>88403</v>
      </c>
      <c r="B768" s="266" t="s">
        <v>1376</v>
      </c>
      <c r="C768" s="266" t="s">
        <v>10268</v>
      </c>
      <c r="D768" s="267" t="s">
        <v>10129</v>
      </c>
      <c r="E768" s="268" t="s">
        <v>10227</v>
      </c>
    </row>
    <row r="769" spans="1:5">
      <c r="A769" s="39" t="str">
        <f t="shared" si="11"/>
        <v>88404</v>
      </c>
      <c r="B769" s="266" t="s">
        <v>1377</v>
      </c>
      <c r="C769" s="266" t="s">
        <v>10009</v>
      </c>
      <c r="D769" s="267" t="s">
        <v>9961</v>
      </c>
      <c r="E769" s="268" t="s">
        <v>8590</v>
      </c>
    </row>
    <row r="770" spans="1:5">
      <c r="A770" s="39" t="str">
        <f t="shared" si="11"/>
        <v>88411</v>
      </c>
      <c r="B770" s="266" t="s">
        <v>1378</v>
      </c>
      <c r="C770" s="266" t="s">
        <v>14987</v>
      </c>
      <c r="D770" s="267" t="s">
        <v>9772</v>
      </c>
      <c r="E770" s="268" t="s">
        <v>9444</v>
      </c>
    </row>
    <row r="771" spans="1:5">
      <c r="A771" s="39" t="str">
        <f t="shared" ref="A771:A834" si="12">IF(ISERROR(SEARCH("/",B771)=6),TRIM(CLEAN(B771)),IF(SEARCH("/",B771)=6,IF(LEN(TRIM(CLEAN(B771)))=7,LEFT(TRIM(CLEAN(B771)),6)&amp;"00"&amp;RIGHT(TRIM(CLEAN(B771)),1),LEFT(TRIM(CLEAN(B771)),6)&amp;"0"&amp;RIGHT(TRIM(CLEAN(B771)),2)),TRIM(CLEAN(B771))))</f>
        <v>88412</v>
      </c>
      <c r="B771" s="266" t="s">
        <v>1379</v>
      </c>
      <c r="C771" s="266" t="s">
        <v>14988</v>
      </c>
      <c r="D771" s="267" t="s">
        <v>9772</v>
      </c>
      <c r="E771" s="268" t="s">
        <v>8818</v>
      </c>
    </row>
    <row r="772" spans="1:5">
      <c r="A772" s="39" t="str">
        <f t="shared" si="12"/>
        <v>88413</v>
      </c>
      <c r="B772" s="266" t="s">
        <v>1380</v>
      </c>
      <c r="C772" s="266" t="s">
        <v>14989</v>
      </c>
      <c r="D772" s="267" t="s">
        <v>9772</v>
      </c>
      <c r="E772" s="268" t="s">
        <v>18133</v>
      </c>
    </row>
    <row r="773" spans="1:5">
      <c r="A773" s="39" t="str">
        <f t="shared" si="12"/>
        <v>88414</v>
      </c>
      <c r="B773" s="266" t="s">
        <v>1381</v>
      </c>
      <c r="C773" s="266" t="s">
        <v>14990</v>
      </c>
      <c r="D773" s="267" t="s">
        <v>9772</v>
      </c>
      <c r="E773" s="268" t="s">
        <v>8971</v>
      </c>
    </row>
    <row r="774" spans="1:5">
      <c r="A774" s="39" t="str">
        <f t="shared" si="12"/>
        <v>88415</v>
      </c>
      <c r="B774" s="266" t="s">
        <v>1382</v>
      </c>
      <c r="C774" s="266" t="s">
        <v>14991</v>
      </c>
      <c r="D774" s="267" t="s">
        <v>9772</v>
      </c>
      <c r="E774" s="268" t="s">
        <v>8621</v>
      </c>
    </row>
    <row r="775" spans="1:5">
      <c r="A775" s="39" t="str">
        <f t="shared" si="12"/>
        <v>88416</v>
      </c>
      <c r="B775" s="266" t="s">
        <v>1383</v>
      </c>
      <c r="C775" s="266" t="s">
        <v>14992</v>
      </c>
      <c r="D775" s="267" t="s">
        <v>9772</v>
      </c>
      <c r="E775" s="268" t="s">
        <v>19013</v>
      </c>
    </row>
    <row r="776" spans="1:5">
      <c r="A776" s="39" t="str">
        <f t="shared" si="12"/>
        <v>88417</v>
      </c>
      <c r="B776" s="266" t="s">
        <v>1384</v>
      </c>
      <c r="C776" s="266" t="s">
        <v>14993</v>
      </c>
      <c r="D776" s="267" t="s">
        <v>9772</v>
      </c>
      <c r="E776" s="268" t="s">
        <v>8664</v>
      </c>
    </row>
    <row r="777" spans="1:5">
      <c r="A777" s="39" t="str">
        <f t="shared" si="12"/>
        <v>88418</v>
      </c>
      <c r="B777" s="266" t="s">
        <v>1385</v>
      </c>
      <c r="C777" s="266" t="s">
        <v>9855</v>
      </c>
      <c r="D777" s="267" t="s">
        <v>9808</v>
      </c>
      <c r="E777" s="268" t="s">
        <v>9246</v>
      </c>
    </row>
    <row r="778" spans="1:5">
      <c r="A778" s="39" t="str">
        <f t="shared" si="12"/>
        <v>88419</v>
      </c>
      <c r="B778" s="266" t="s">
        <v>1386</v>
      </c>
      <c r="C778" s="266" t="s">
        <v>10269</v>
      </c>
      <c r="D778" s="267" t="s">
        <v>10129</v>
      </c>
      <c r="E778" s="268" t="s">
        <v>8589</v>
      </c>
    </row>
    <row r="779" spans="1:5">
      <c r="A779" s="39" t="str">
        <f t="shared" si="12"/>
        <v>88420</v>
      </c>
      <c r="B779" s="266" t="s">
        <v>1387</v>
      </c>
      <c r="C779" s="266" t="s">
        <v>14994</v>
      </c>
      <c r="D779" s="267" t="s">
        <v>9772</v>
      </c>
      <c r="E779" s="268" t="s">
        <v>27386</v>
      </c>
    </row>
    <row r="780" spans="1:5">
      <c r="A780" s="39" t="str">
        <f t="shared" si="12"/>
        <v>88421</v>
      </c>
      <c r="B780" s="266" t="s">
        <v>1388</v>
      </c>
      <c r="C780" s="266" t="s">
        <v>14995</v>
      </c>
      <c r="D780" s="267" t="s">
        <v>9772</v>
      </c>
      <c r="E780" s="268" t="s">
        <v>8904</v>
      </c>
    </row>
    <row r="781" spans="1:5">
      <c r="A781" s="39" t="str">
        <f t="shared" si="12"/>
        <v>88422</v>
      </c>
      <c r="B781" s="266" t="s">
        <v>1389</v>
      </c>
      <c r="C781" s="266" t="s">
        <v>10270</v>
      </c>
      <c r="D781" s="267" t="s">
        <v>10129</v>
      </c>
      <c r="E781" s="268" t="s">
        <v>8675</v>
      </c>
    </row>
    <row r="782" spans="1:5">
      <c r="A782" s="39" t="str">
        <f t="shared" si="12"/>
        <v>88423</v>
      </c>
      <c r="B782" s="266" t="s">
        <v>1390</v>
      </c>
      <c r="C782" s="266" t="s">
        <v>14996</v>
      </c>
      <c r="D782" s="267" t="s">
        <v>9772</v>
      </c>
      <c r="E782" s="268" t="s">
        <v>16350</v>
      </c>
    </row>
    <row r="783" spans="1:5">
      <c r="A783" s="39" t="str">
        <f t="shared" si="12"/>
        <v>88424</v>
      </c>
      <c r="B783" s="266" t="s">
        <v>1391</v>
      </c>
      <c r="C783" s="266" t="s">
        <v>14998</v>
      </c>
      <c r="D783" s="267" t="s">
        <v>9772</v>
      </c>
      <c r="E783" s="268" t="s">
        <v>9309</v>
      </c>
    </row>
    <row r="784" spans="1:5">
      <c r="A784" s="39" t="str">
        <f t="shared" si="12"/>
        <v>88425</v>
      </c>
      <c r="B784" s="266" t="s">
        <v>1392</v>
      </c>
      <c r="C784" s="266" t="s">
        <v>10271</v>
      </c>
      <c r="D784" s="267" t="s">
        <v>10129</v>
      </c>
      <c r="E784" s="268" t="s">
        <v>9243</v>
      </c>
    </row>
    <row r="785" spans="1:5">
      <c r="A785" s="39" t="str">
        <f t="shared" si="12"/>
        <v>88426</v>
      </c>
      <c r="B785" s="266" t="s">
        <v>1393</v>
      </c>
      <c r="C785" s="266" t="s">
        <v>14999</v>
      </c>
      <c r="D785" s="267" t="s">
        <v>9772</v>
      </c>
      <c r="E785" s="268" t="s">
        <v>17041</v>
      </c>
    </row>
    <row r="786" spans="1:5">
      <c r="A786" s="39" t="str">
        <f t="shared" si="12"/>
        <v>88427</v>
      </c>
      <c r="B786" s="266" t="s">
        <v>1394</v>
      </c>
      <c r="C786" s="266" t="s">
        <v>10272</v>
      </c>
      <c r="D786" s="267" t="s">
        <v>10129</v>
      </c>
      <c r="E786" s="268" t="s">
        <v>8971</v>
      </c>
    </row>
    <row r="787" spans="1:5">
      <c r="A787" s="39" t="str">
        <f t="shared" si="12"/>
        <v>88428</v>
      </c>
      <c r="B787" s="266" t="s">
        <v>1395</v>
      </c>
      <c r="C787" s="266" t="s">
        <v>15000</v>
      </c>
      <c r="D787" s="267" t="s">
        <v>9772</v>
      </c>
      <c r="E787" s="268" t="s">
        <v>29162</v>
      </c>
    </row>
    <row r="788" spans="1:5">
      <c r="A788" s="39" t="str">
        <f t="shared" si="12"/>
        <v>88429</v>
      </c>
      <c r="B788" s="266" t="s">
        <v>1396</v>
      </c>
      <c r="C788" s="266" t="s">
        <v>15001</v>
      </c>
      <c r="D788" s="267" t="s">
        <v>9772</v>
      </c>
      <c r="E788" s="268" t="s">
        <v>23797</v>
      </c>
    </row>
    <row r="789" spans="1:5">
      <c r="A789" s="39" t="str">
        <f t="shared" si="12"/>
        <v>88430</v>
      </c>
      <c r="B789" s="266" t="s">
        <v>1397</v>
      </c>
      <c r="C789" s="266" t="s">
        <v>10010</v>
      </c>
      <c r="D789" s="267" t="s">
        <v>9961</v>
      </c>
      <c r="E789" s="268" t="s">
        <v>8580</v>
      </c>
    </row>
    <row r="790" spans="1:5">
      <c r="A790" s="39" t="str">
        <f t="shared" si="12"/>
        <v>88431</v>
      </c>
      <c r="B790" s="266" t="s">
        <v>1398</v>
      </c>
      <c r="C790" s="266" t="s">
        <v>15002</v>
      </c>
      <c r="D790" s="267" t="s">
        <v>9772</v>
      </c>
      <c r="E790" s="268" t="s">
        <v>28118</v>
      </c>
    </row>
    <row r="791" spans="1:5">
      <c r="A791" s="39" t="str">
        <f t="shared" si="12"/>
        <v>88432</v>
      </c>
      <c r="B791" s="266" t="s">
        <v>1399</v>
      </c>
      <c r="C791" s="266" t="s">
        <v>15003</v>
      </c>
      <c r="D791" s="267" t="s">
        <v>9772</v>
      </c>
      <c r="E791" s="268" t="s">
        <v>10810</v>
      </c>
    </row>
    <row r="792" spans="1:5">
      <c r="A792" s="39" t="str">
        <f t="shared" si="12"/>
        <v>88433</v>
      </c>
      <c r="B792" s="266" t="s">
        <v>1400</v>
      </c>
      <c r="C792" s="266" t="s">
        <v>9856</v>
      </c>
      <c r="D792" s="267" t="s">
        <v>9808</v>
      </c>
      <c r="E792" s="268" t="s">
        <v>16775</v>
      </c>
    </row>
    <row r="793" spans="1:5">
      <c r="A793" s="39" t="str">
        <f t="shared" si="12"/>
        <v>88434</v>
      </c>
      <c r="B793" s="266" t="s">
        <v>1401</v>
      </c>
      <c r="C793" s="266" t="s">
        <v>10273</v>
      </c>
      <c r="D793" s="267" t="s">
        <v>10129</v>
      </c>
      <c r="E793" s="268" t="s">
        <v>9343</v>
      </c>
    </row>
    <row r="794" spans="1:5">
      <c r="A794" s="39" t="str">
        <f t="shared" si="12"/>
        <v>88435</v>
      </c>
      <c r="B794" s="266" t="s">
        <v>1402</v>
      </c>
      <c r="C794" s="266" t="s">
        <v>10274</v>
      </c>
      <c r="D794" s="267" t="s">
        <v>10129</v>
      </c>
      <c r="E794" s="268" t="s">
        <v>8809</v>
      </c>
    </row>
    <row r="795" spans="1:5">
      <c r="A795" s="39" t="str">
        <f t="shared" si="12"/>
        <v>88436</v>
      </c>
      <c r="B795" s="266" t="s">
        <v>1403</v>
      </c>
      <c r="C795" s="266" t="s">
        <v>10275</v>
      </c>
      <c r="D795" s="267" t="s">
        <v>10129</v>
      </c>
      <c r="E795" s="268" t="s">
        <v>8738</v>
      </c>
    </row>
    <row r="796" spans="1:5">
      <c r="A796" s="39" t="str">
        <f t="shared" si="12"/>
        <v>88437</v>
      </c>
      <c r="B796" s="266" t="s">
        <v>1404</v>
      </c>
      <c r="C796" s="266" t="s">
        <v>10276</v>
      </c>
      <c r="D796" s="267" t="s">
        <v>10129</v>
      </c>
      <c r="E796" s="268" t="s">
        <v>8971</v>
      </c>
    </row>
    <row r="797" spans="1:5">
      <c r="A797" s="39" t="str">
        <f t="shared" si="12"/>
        <v>88438</v>
      </c>
      <c r="B797" s="266" t="s">
        <v>1405</v>
      </c>
      <c r="C797" s="266" t="s">
        <v>10012</v>
      </c>
      <c r="D797" s="267" t="s">
        <v>9961</v>
      </c>
      <c r="E797" s="268" t="s">
        <v>9937</v>
      </c>
    </row>
    <row r="798" spans="1:5">
      <c r="A798" s="39" t="str">
        <f t="shared" si="12"/>
        <v>88441</v>
      </c>
      <c r="B798" s="266" t="s">
        <v>1406</v>
      </c>
      <c r="C798" s="266" t="s">
        <v>15944</v>
      </c>
      <c r="D798" s="267" t="s">
        <v>10129</v>
      </c>
      <c r="E798" s="268" t="s">
        <v>10811</v>
      </c>
    </row>
    <row r="799" spans="1:5">
      <c r="A799" s="39" t="str">
        <f t="shared" si="12"/>
        <v>88470</v>
      </c>
      <c r="B799" s="266" t="s">
        <v>1407</v>
      </c>
      <c r="C799" s="266" t="s">
        <v>18787</v>
      </c>
      <c r="D799" s="267" t="s">
        <v>9772</v>
      </c>
      <c r="E799" s="268" t="s">
        <v>8816</v>
      </c>
    </row>
    <row r="800" spans="1:5">
      <c r="A800" s="39" t="str">
        <f t="shared" si="12"/>
        <v>88471</v>
      </c>
      <c r="B800" s="266" t="s">
        <v>1408</v>
      </c>
      <c r="C800" s="266" t="s">
        <v>18788</v>
      </c>
      <c r="D800" s="267" t="s">
        <v>9772</v>
      </c>
      <c r="E800" s="268" t="s">
        <v>20741</v>
      </c>
    </row>
    <row r="801" spans="1:5">
      <c r="A801" s="39" t="str">
        <f t="shared" si="12"/>
        <v>88472</v>
      </c>
      <c r="B801" s="266" t="s">
        <v>1409</v>
      </c>
      <c r="C801" s="266" t="s">
        <v>18789</v>
      </c>
      <c r="D801" s="267" t="s">
        <v>9772</v>
      </c>
      <c r="E801" s="268" t="s">
        <v>26261</v>
      </c>
    </row>
    <row r="802" spans="1:5">
      <c r="A802" s="39" t="str">
        <f t="shared" si="12"/>
        <v>88476</v>
      </c>
      <c r="B802" s="266" t="s">
        <v>1410</v>
      </c>
      <c r="C802" s="266" t="s">
        <v>18790</v>
      </c>
      <c r="D802" s="267" t="s">
        <v>9772</v>
      </c>
      <c r="E802" s="268" t="s">
        <v>17533</v>
      </c>
    </row>
    <row r="803" spans="1:5">
      <c r="A803" s="39" t="str">
        <f t="shared" si="12"/>
        <v>88477</v>
      </c>
      <c r="B803" s="266" t="s">
        <v>1411</v>
      </c>
      <c r="C803" s="266" t="s">
        <v>18791</v>
      </c>
      <c r="D803" s="267" t="s">
        <v>9772</v>
      </c>
      <c r="E803" s="268" t="s">
        <v>32250</v>
      </c>
    </row>
    <row r="804" spans="1:5">
      <c r="A804" s="39" t="str">
        <f t="shared" si="12"/>
        <v>88478</v>
      </c>
      <c r="B804" s="266" t="s">
        <v>1412</v>
      </c>
      <c r="C804" s="266" t="s">
        <v>18792</v>
      </c>
      <c r="D804" s="267" t="s">
        <v>9772</v>
      </c>
      <c r="E804" s="268" t="s">
        <v>26271</v>
      </c>
    </row>
    <row r="805" spans="1:5">
      <c r="A805" s="39" t="str">
        <f t="shared" si="12"/>
        <v>88484</v>
      </c>
      <c r="B805" s="266" t="s">
        <v>1413</v>
      </c>
      <c r="C805" s="266" t="s">
        <v>15004</v>
      </c>
      <c r="D805" s="267" t="s">
        <v>9772</v>
      </c>
      <c r="E805" s="268" t="s">
        <v>9215</v>
      </c>
    </row>
    <row r="806" spans="1:5">
      <c r="A806" s="39" t="str">
        <f t="shared" si="12"/>
        <v>88485</v>
      </c>
      <c r="B806" s="266" t="s">
        <v>1414</v>
      </c>
      <c r="C806" s="266" t="s">
        <v>15005</v>
      </c>
      <c r="D806" s="267" t="s">
        <v>9772</v>
      </c>
      <c r="E806" s="268" t="s">
        <v>11835</v>
      </c>
    </row>
    <row r="807" spans="1:5">
      <c r="A807" s="39" t="str">
        <f t="shared" si="12"/>
        <v>88488</v>
      </c>
      <c r="B807" s="266" t="s">
        <v>1415</v>
      </c>
      <c r="C807" s="266" t="s">
        <v>15006</v>
      </c>
      <c r="D807" s="267" t="s">
        <v>9772</v>
      </c>
      <c r="E807" s="268" t="s">
        <v>9336</v>
      </c>
    </row>
    <row r="808" spans="1:5">
      <c r="A808" s="39" t="str">
        <f t="shared" si="12"/>
        <v>88489</v>
      </c>
      <c r="B808" s="266" t="s">
        <v>1416</v>
      </c>
      <c r="C808" s="266" t="s">
        <v>15007</v>
      </c>
      <c r="D808" s="267" t="s">
        <v>9772</v>
      </c>
      <c r="E808" s="268" t="s">
        <v>10802</v>
      </c>
    </row>
    <row r="809" spans="1:5">
      <c r="A809" s="39" t="str">
        <f t="shared" si="12"/>
        <v>88494</v>
      </c>
      <c r="B809" s="266" t="s">
        <v>1417</v>
      </c>
      <c r="C809" s="266" t="s">
        <v>15009</v>
      </c>
      <c r="D809" s="267" t="s">
        <v>9772</v>
      </c>
      <c r="E809" s="268" t="s">
        <v>8877</v>
      </c>
    </row>
    <row r="810" spans="1:5">
      <c r="A810" s="39" t="str">
        <f t="shared" si="12"/>
        <v>88495</v>
      </c>
      <c r="B810" s="266" t="s">
        <v>1418</v>
      </c>
      <c r="C810" s="266" t="s">
        <v>15010</v>
      </c>
      <c r="D810" s="267" t="s">
        <v>9772</v>
      </c>
      <c r="E810" s="268" t="s">
        <v>11439</v>
      </c>
    </row>
    <row r="811" spans="1:5">
      <c r="A811" s="39" t="str">
        <f t="shared" si="12"/>
        <v>88496</v>
      </c>
      <c r="B811" s="266" t="s">
        <v>1419</v>
      </c>
      <c r="C811" s="266" t="s">
        <v>15011</v>
      </c>
      <c r="D811" s="267" t="s">
        <v>9772</v>
      </c>
      <c r="E811" s="268" t="s">
        <v>10910</v>
      </c>
    </row>
    <row r="812" spans="1:5">
      <c r="A812" s="39" t="str">
        <f t="shared" si="12"/>
        <v>88497</v>
      </c>
      <c r="B812" s="266" t="s">
        <v>1420</v>
      </c>
      <c r="C812" s="266" t="s">
        <v>15012</v>
      </c>
      <c r="D812" s="267" t="s">
        <v>9772</v>
      </c>
      <c r="E812" s="268" t="s">
        <v>16431</v>
      </c>
    </row>
    <row r="813" spans="1:5">
      <c r="A813" s="39" t="str">
        <f t="shared" si="12"/>
        <v>88569</v>
      </c>
      <c r="B813" s="266" t="s">
        <v>1421</v>
      </c>
      <c r="C813" s="266" t="s">
        <v>10277</v>
      </c>
      <c r="D813" s="267" t="s">
        <v>10129</v>
      </c>
      <c r="E813" s="268" t="s">
        <v>28369</v>
      </c>
    </row>
    <row r="814" spans="1:5">
      <c r="A814" s="39" t="str">
        <f t="shared" si="12"/>
        <v>88570</v>
      </c>
      <c r="B814" s="266" t="s">
        <v>1422</v>
      </c>
      <c r="C814" s="266" t="s">
        <v>10278</v>
      </c>
      <c r="D814" s="267" t="s">
        <v>10129</v>
      </c>
      <c r="E814" s="268" t="s">
        <v>8543</v>
      </c>
    </row>
    <row r="815" spans="1:5">
      <c r="A815" s="39" t="str">
        <f t="shared" si="12"/>
        <v>88597</v>
      </c>
      <c r="B815" s="266" t="s">
        <v>1423</v>
      </c>
      <c r="C815" s="266" t="s">
        <v>15945</v>
      </c>
      <c r="D815" s="267" t="s">
        <v>10129</v>
      </c>
      <c r="E815" s="268" t="s">
        <v>18091</v>
      </c>
    </row>
    <row r="816" spans="1:5">
      <c r="A816" s="39" t="str">
        <f t="shared" si="12"/>
        <v>88626</v>
      </c>
      <c r="B816" s="266" t="s">
        <v>1424</v>
      </c>
      <c r="C816" s="266" t="s">
        <v>15537</v>
      </c>
      <c r="D816" s="267" t="s">
        <v>10840</v>
      </c>
      <c r="E816" s="268" t="s">
        <v>32251</v>
      </c>
    </row>
    <row r="817" spans="1:5">
      <c r="A817" s="39" t="str">
        <f t="shared" si="12"/>
        <v>88627</v>
      </c>
      <c r="B817" s="266" t="s">
        <v>1425</v>
      </c>
      <c r="C817" s="266" t="s">
        <v>15538</v>
      </c>
      <c r="D817" s="267" t="s">
        <v>10840</v>
      </c>
      <c r="E817" s="268" t="s">
        <v>32252</v>
      </c>
    </row>
    <row r="818" spans="1:5">
      <c r="A818" s="39" t="str">
        <f t="shared" si="12"/>
        <v>88628</v>
      </c>
      <c r="B818" s="266" t="s">
        <v>1426</v>
      </c>
      <c r="C818" s="266" t="s">
        <v>15539</v>
      </c>
      <c r="D818" s="267" t="s">
        <v>10840</v>
      </c>
      <c r="E818" s="268" t="s">
        <v>32253</v>
      </c>
    </row>
    <row r="819" spans="1:5">
      <c r="A819" s="39" t="str">
        <f t="shared" si="12"/>
        <v>88629</v>
      </c>
      <c r="B819" s="266" t="s">
        <v>1427</v>
      </c>
      <c r="C819" s="266" t="s">
        <v>15540</v>
      </c>
      <c r="D819" s="267" t="s">
        <v>10840</v>
      </c>
      <c r="E819" s="268" t="s">
        <v>32254</v>
      </c>
    </row>
    <row r="820" spans="1:5">
      <c r="A820" s="39" t="str">
        <f t="shared" si="12"/>
        <v>88630</v>
      </c>
      <c r="B820" s="266" t="s">
        <v>1428</v>
      </c>
      <c r="C820" s="266" t="s">
        <v>15541</v>
      </c>
      <c r="D820" s="267" t="s">
        <v>10840</v>
      </c>
      <c r="E820" s="268" t="s">
        <v>32255</v>
      </c>
    </row>
    <row r="821" spans="1:5">
      <c r="A821" s="39" t="str">
        <f t="shared" si="12"/>
        <v>88631</v>
      </c>
      <c r="B821" s="266" t="s">
        <v>1429</v>
      </c>
      <c r="C821" s="266" t="s">
        <v>15542</v>
      </c>
      <c r="D821" s="267" t="s">
        <v>10840</v>
      </c>
      <c r="E821" s="268" t="s">
        <v>32256</v>
      </c>
    </row>
    <row r="822" spans="1:5">
      <c r="A822" s="39" t="str">
        <f t="shared" si="12"/>
        <v>88648</v>
      </c>
      <c r="B822" s="266" t="s">
        <v>1430</v>
      </c>
      <c r="C822" s="266" t="s">
        <v>15171</v>
      </c>
      <c r="D822" s="267" t="s">
        <v>9548</v>
      </c>
      <c r="E822" s="268" t="s">
        <v>8822</v>
      </c>
    </row>
    <row r="823" spans="1:5">
      <c r="A823" s="39" t="str">
        <f t="shared" si="12"/>
        <v>88649</v>
      </c>
      <c r="B823" s="266" t="s">
        <v>1431</v>
      </c>
      <c r="C823" s="266" t="s">
        <v>15172</v>
      </c>
      <c r="D823" s="267" t="s">
        <v>9548</v>
      </c>
      <c r="E823" s="268" t="s">
        <v>9572</v>
      </c>
    </row>
    <row r="824" spans="1:5">
      <c r="A824" s="39" t="str">
        <f t="shared" si="12"/>
        <v>88650</v>
      </c>
      <c r="B824" s="266" t="s">
        <v>1432</v>
      </c>
      <c r="C824" s="266" t="s">
        <v>15173</v>
      </c>
      <c r="D824" s="267" t="s">
        <v>9548</v>
      </c>
      <c r="E824" s="268" t="s">
        <v>32257</v>
      </c>
    </row>
    <row r="825" spans="1:5">
      <c r="A825" s="39" t="str">
        <f t="shared" si="12"/>
        <v>88715</v>
      </c>
      <c r="B825" s="266" t="s">
        <v>1433</v>
      </c>
      <c r="C825" s="266" t="s">
        <v>15543</v>
      </c>
      <c r="D825" s="267" t="s">
        <v>10840</v>
      </c>
      <c r="E825" s="268" t="s">
        <v>32258</v>
      </c>
    </row>
    <row r="826" spans="1:5">
      <c r="A826" s="39" t="str">
        <f t="shared" si="12"/>
        <v>88786</v>
      </c>
      <c r="B826" s="266" t="s">
        <v>1434</v>
      </c>
      <c r="C826" s="266" t="s">
        <v>15384</v>
      </c>
      <c r="D826" s="267" t="s">
        <v>9772</v>
      </c>
      <c r="E826" s="268" t="s">
        <v>32259</v>
      </c>
    </row>
    <row r="827" spans="1:5">
      <c r="A827" s="39" t="str">
        <f t="shared" si="12"/>
        <v>88787</v>
      </c>
      <c r="B827" s="266" t="s">
        <v>1435</v>
      </c>
      <c r="C827" s="266" t="s">
        <v>15385</v>
      </c>
      <c r="D827" s="267" t="s">
        <v>9772</v>
      </c>
      <c r="E827" s="268" t="s">
        <v>32260</v>
      </c>
    </row>
    <row r="828" spans="1:5">
      <c r="A828" s="39" t="str">
        <f t="shared" si="12"/>
        <v>88788</v>
      </c>
      <c r="B828" s="266" t="s">
        <v>1436</v>
      </c>
      <c r="C828" s="266" t="s">
        <v>15386</v>
      </c>
      <c r="D828" s="267" t="s">
        <v>9772</v>
      </c>
      <c r="E828" s="268" t="s">
        <v>32261</v>
      </c>
    </row>
    <row r="829" spans="1:5">
      <c r="A829" s="39" t="str">
        <f t="shared" si="12"/>
        <v>88789</v>
      </c>
      <c r="B829" s="266" t="s">
        <v>1437</v>
      </c>
      <c r="C829" s="266" t="s">
        <v>15387</v>
      </c>
      <c r="D829" s="267" t="s">
        <v>9772</v>
      </c>
      <c r="E829" s="268" t="s">
        <v>32262</v>
      </c>
    </row>
    <row r="830" spans="1:5">
      <c r="A830" s="39" t="str">
        <f t="shared" si="12"/>
        <v>88826</v>
      </c>
      <c r="B830" s="266" t="s">
        <v>1438</v>
      </c>
      <c r="C830" s="266" t="s">
        <v>10279</v>
      </c>
      <c r="D830" s="267" t="s">
        <v>10129</v>
      </c>
      <c r="E830" s="268" t="s">
        <v>9329</v>
      </c>
    </row>
    <row r="831" spans="1:5">
      <c r="A831" s="39" t="str">
        <f t="shared" si="12"/>
        <v>88827</v>
      </c>
      <c r="B831" s="266" t="s">
        <v>1439</v>
      </c>
      <c r="C831" s="266" t="s">
        <v>10280</v>
      </c>
      <c r="D831" s="267" t="s">
        <v>10129</v>
      </c>
      <c r="E831" s="268" t="s">
        <v>10251</v>
      </c>
    </row>
    <row r="832" spans="1:5">
      <c r="A832" s="39" t="str">
        <f t="shared" si="12"/>
        <v>88828</v>
      </c>
      <c r="B832" s="266" t="s">
        <v>1440</v>
      </c>
      <c r="C832" s="266" t="s">
        <v>10281</v>
      </c>
      <c r="D832" s="267" t="s">
        <v>10129</v>
      </c>
      <c r="E832" s="268" t="s">
        <v>8708</v>
      </c>
    </row>
    <row r="833" spans="1:5">
      <c r="A833" s="39" t="str">
        <f t="shared" si="12"/>
        <v>88829</v>
      </c>
      <c r="B833" s="266" t="s">
        <v>1441</v>
      </c>
      <c r="C833" s="266" t="s">
        <v>10282</v>
      </c>
      <c r="D833" s="267" t="s">
        <v>10129</v>
      </c>
      <c r="E833" s="268" t="s">
        <v>8736</v>
      </c>
    </row>
    <row r="834" spans="1:5">
      <c r="A834" s="39" t="str">
        <f t="shared" si="12"/>
        <v>88830</v>
      </c>
      <c r="B834" s="266" t="s">
        <v>1442</v>
      </c>
      <c r="C834" s="266" t="s">
        <v>9857</v>
      </c>
      <c r="D834" s="267" t="s">
        <v>9808</v>
      </c>
      <c r="E834" s="268" t="s">
        <v>9282</v>
      </c>
    </row>
    <row r="835" spans="1:5">
      <c r="A835" s="39" t="str">
        <f t="shared" ref="A835:A898" si="13">IF(ISERROR(SEARCH("/",B835)=6),TRIM(CLEAN(B835)),IF(SEARCH("/",B835)=6,IF(LEN(TRIM(CLEAN(B835)))=7,LEFT(TRIM(CLEAN(B835)),6)&amp;"00"&amp;RIGHT(TRIM(CLEAN(B835)),1),LEFT(TRIM(CLEAN(B835)),6)&amp;"0"&amp;RIGHT(TRIM(CLEAN(B835)),2)),TRIM(CLEAN(B835))))</f>
        <v>88831</v>
      </c>
      <c r="B835" s="266" t="s">
        <v>1443</v>
      </c>
      <c r="C835" s="266" t="s">
        <v>10013</v>
      </c>
      <c r="D835" s="267" t="s">
        <v>9961</v>
      </c>
      <c r="E835" s="268" t="s">
        <v>10701</v>
      </c>
    </row>
    <row r="836" spans="1:5">
      <c r="A836" s="39" t="str">
        <f t="shared" si="13"/>
        <v>88832</v>
      </c>
      <c r="B836" s="266" t="s">
        <v>1444</v>
      </c>
      <c r="C836" s="266" t="s">
        <v>10283</v>
      </c>
      <c r="D836" s="267" t="s">
        <v>10129</v>
      </c>
      <c r="E836" s="268" t="s">
        <v>28950</v>
      </c>
    </row>
    <row r="837" spans="1:5">
      <c r="A837" s="39" t="str">
        <f t="shared" si="13"/>
        <v>88834</v>
      </c>
      <c r="B837" s="266" t="s">
        <v>1445</v>
      </c>
      <c r="C837" s="266" t="s">
        <v>10284</v>
      </c>
      <c r="D837" s="267" t="s">
        <v>10129</v>
      </c>
      <c r="E837" s="268" t="s">
        <v>8822</v>
      </c>
    </row>
    <row r="838" spans="1:5">
      <c r="A838" s="39" t="str">
        <f t="shared" si="13"/>
        <v>88835</v>
      </c>
      <c r="B838" s="266" t="s">
        <v>1446</v>
      </c>
      <c r="C838" s="266" t="s">
        <v>10285</v>
      </c>
      <c r="D838" s="267" t="s">
        <v>10129</v>
      </c>
      <c r="E838" s="268" t="s">
        <v>17603</v>
      </c>
    </row>
    <row r="839" spans="1:5">
      <c r="A839" s="39" t="str">
        <f t="shared" si="13"/>
        <v>88836</v>
      </c>
      <c r="B839" s="266" t="s">
        <v>1447</v>
      </c>
      <c r="C839" s="266" t="s">
        <v>10286</v>
      </c>
      <c r="D839" s="267" t="s">
        <v>10129</v>
      </c>
      <c r="E839" s="268" t="s">
        <v>21962</v>
      </c>
    </row>
    <row r="840" spans="1:5">
      <c r="A840" s="39" t="str">
        <f t="shared" si="13"/>
        <v>88839</v>
      </c>
      <c r="B840" s="266" t="s">
        <v>1448</v>
      </c>
      <c r="C840" s="266" t="s">
        <v>10287</v>
      </c>
      <c r="D840" s="267" t="s">
        <v>10129</v>
      </c>
      <c r="E840" s="268" t="s">
        <v>28424</v>
      </c>
    </row>
    <row r="841" spans="1:5">
      <c r="A841" s="39" t="str">
        <f t="shared" si="13"/>
        <v>88840</v>
      </c>
      <c r="B841" s="266" t="s">
        <v>1449</v>
      </c>
      <c r="C841" s="266" t="s">
        <v>10289</v>
      </c>
      <c r="D841" s="267" t="s">
        <v>10129</v>
      </c>
      <c r="E841" s="268" t="s">
        <v>8750</v>
      </c>
    </row>
    <row r="842" spans="1:5">
      <c r="A842" s="39" t="str">
        <f t="shared" si="13"/>
        <v>88841</v>
      </c>
      <c r="B842" s="266" t="s">
        <v>1450</v>
      </c>
      <c r="C842" s="266" t="s">
        <v>10291</v>
      </c>
      <c r="D842" s="267" t="s">
        <v>10129</v>
      </c>
      <c r="E842" s="268" t="s">
        <v>28951</v>
      </c>
    </row>
    <row r="843" spans="1:5">
      <c r="A843" s="39" t="str">
        <f t="shared" si="13"/>
        <v>88842</v>
      </c>
      <c r="B843" s="266" t="s">
        <v>1451</v>
      </c>
      <c r="C843" s="266" t="s">
        <v>10292</v>
      </c>
      <c r="D843" s="267" t="s">
        <v>10129</v>
      </c>
      <c r="E843" s="268" t="s">
        <v>24870</v>
      </c>
    </row>
    <row r="844" spans="1:5">
      <c r="A844" s="39" t="str">
        <f t="shared" si="13"/>
        <v>88843</v>
      </c>
      <c r="B844" s="266" t="s">
        <v>1452</v>
      </c>
      <c r="C844" s="266" t="s">
        <v>9858</v>
      </c>
      <c r="D844" s="267" t="s">
        <v>9808</v>
      </c>
      <c r="E844" s="268" t="s">
        <v>32263</v>
      </c>
    </row>
    <row r="845" spans="1:5">
      <c r="A845" s="39" t="str">
        <f t="shared" si="13"/>
        <v>88844</v>
      </c>
      <c r="B845" s="266" t="s">
        <v>1453</v>
      </c>
      <c r="C845" s="266" t="s">
        <v>10015</v>
      </c>
      <c r="D845" s="267" t="s">
        <v>9961</v>
      </c>
      <c r="E845" s="268" t="s">
        <v>32264</v>
      </c>
    </row>
    <row r="846" spans="1:5">
      <c r="A846" s="39" t="str">
        <f t="shared" si="13"/>
        <v>88847</v>
      </c>
      <c r="B846" s="266" t="s">
        <v>1454</v>
      </c>
      <c r="C846" s="266" t="s">
        <v>10293</v>
      </c>
      <c r="D846" s="267" t="s">
        <v>10129</v>
      </c>
      <c r="E846" s="268" t="s">
        <v>18282</v>
      </c>
    </row>
    <row r="847" spans="1:5">
      <c r="A847" s="39" t="str">
        <f t="shared" si="13"/>
        <v>88848</v>
      </c>
      <c r="B847" s="266" t="s">
        <v>1455</v>
      </c>
      <c r="C847" s="266" t="s">
        <v>10295</v>
      </c>
      <c r="D847" s="267" t="s">
        <v>10129</v>
      </c>
      <c r="E847" s="268" t="s">
        <v>8570</v>
      </c>
    </row>
    <row r="848" spans="1:5">
      <c r="A848" s="39" t="str">
        <f t="shared" si="13"/>
        <v>88853</v>
      </c>
      <c r="B848" s="266" t="s">
        <v>1456</v>
      </c>
      <c r="C848" s="266" t="s">
        <v>10296</v>
      </c>
      <c r="D848" s="267" t="s">
        <v>10129</v>
      </c>
      <c r="E848" s="268" t="s">
        <v>9327</v>
      </c>
    </row>
    <row r="849" spans="1:5">
      <c r="A849" s="39" t="str">
        <f t="shared" si="13"/>
        <v>88854</v>
      </c>
      <c r="B849" s="266" t="s">
        <v>1457</v>
      </c>
      <c r="C849" s="266" t="s">
        <v>10297</v>
      </c>
      <c r="D849" s="267" t="s">
        <v>10129</v>
      </c>
      <c r="E849" s="268" t="s">
        <v>9316</v>
      </c>
    </row>
    <row r="850" spans="1:5">
      <c r="A850" s="39" t="str">
        <f t="shared" si="13"/>
        <v>88855</v>
      </c>
      <c r="B850" s="266" t="s">
        <v>1458</v>
      </c>
      <c r="C850" s="266" t="s">
        <v>10298</v>
      </c>
      <c r="D850" s="267" t="s">
        <v>10129</v>
      </c>
      <c r="E850" s="268" t="s">
        <v>19627</v>
      </c>
    </row>
    <row r="851" spans="1:5">
      <c r="A851" s="39" t="str">
        <f t="shared" si="13"/>
        <v>88856</v>
      </c>
      <c r="B851" s="266" t="s">
        <v>1459</v>
      </c>
      <c r="C851" s="266" t="s">
        <v>10299</v>
      </c>
      <c r="D851" s="267" t="s">
        <v>10129</v>
      </c>
      <c r="E851" s="268" t="s">
        <v>8762</v>
      </c>
    </row>
    <row r="852" spans="1:5">
      <c r="A852" s="39" t="str">
        <f t="shared" si="13"/>
        <v>88857</v>
      </c>
      <c r="B852" s="266" t="s">
        <v>1460</v>
      </c>
      <c r="C852" s="266" t="s">
        <v>10301</v>
      </c>
      <c r="D852" s="267" t="s">
        <v>10129</v>
      </c>
      <c r="E852" s="268" t="s">
        <v>18610</v>
      </c>
    </row>
    <row r="853" spans="1:5">
      <c r="A853" s="39" t="str">
        <f t="shared" si="13"/>
        <v>88858</v>
      </c>
      <c r="B853" s="266" t="s">
        <v>1461</v>
      </c>
      <c r="C853" s="266" t="s">
        <v>10302</v>
      </c>
      <c r="D853" s="267" t="s">
        <v>10129</v>
      </c>
      <c r="E853" s="268" t="s">
        <v>22026</v>
      </c>
    </row>
    <row r="854" spans="1:5">
      <c r="A854" s="39" t="str">
        <f t="shared" si="13"/>
        <v>88859</v>
      </c>
      <c r="B854" s="266" t="s">
        <v>1462</v>
      </c>
      <c r="C854" s="266" t="s">
        <v>10303</v>
      </c>
      <c r="D854" s="267" t="s">
        <v>10129</v>
      </c>
      <c r="E854" s="268" t="s">
        <v>9001</v>
      </c>
    </row>
    <row r="855" spans="1:5">
      <c r="A855" s="39" t="str">
        <f t="shared" si="13"/>
        <v>88860</v>
      </c>
      <c r="B855" s="266" t="s">
        <v>1463</v>
      </c>
      <c r="C855" s="266" t="s">
        <v>10304</v>
      </c>
      <c r="D855" s="267" t="s">
        <v>10129</v>
      </c>
      <c r="E855" s="268" t="s">
        <v>24799</v>
      </c>
    </row>
    <row r="856" spans="1:5">
      <c r="A856" s="39" t="str">
        <f t="shared" si="13"/>
        <v>88900</v>
      </c>
      <c r="B856" s="266" t="s">
        <v>1464</v>
      </c>
      <c r="C856" s="266" t="s">
        <v>10305</v>
      </c>
      <c r="D856" s="267" t="s">
        <v>10129</v>
      </c>
      <c r="E856" s="268" t="s">
        <v>18187</v>
      </c>
    </row>
    <row r="857" spans="1:5">
      <c r="A857" s="39" t="str">
        <f t="shared" si="13"/>
        <v>88902</v>
      </c>
      <c r="B857" s="266" t="s">
        <v>1465</v>
      </c>
      <c r="C857" s="266" t="s">
        <v>10306</v>
      </c>
      <c r="D857" s="267" t="s">
        <v>10129</v>
      </c>
      <c r="E857" s="268" t="s">
        <v>9301</v>
      </c>
    </row>
    <row r="858" spans="1:5">
      <c r="A858" s="39" t="str">
        <f t="shared" si="13"/>
        <v>88903</v>
      </c>
      <c r="B858" s="266" t="s">
        <v>1466</v>
      </c>
      <c r="C858" s="266" t="s">
        <v>10308</v>
      </c>
      <c r="D858" s="267" t="s">
        <v>10129</v>
      </c>
      <c r="E858" s="268" t="s">
        <v>28953</v>
      </c>
    </row>
    <row r="859" spans="1:5">
      <c r="A859" s="39" t="str">
        <f t="shared" si="13"/>
        <v>88904</v>
      </c>
      <c r="B859" s="266" t="s">
        <v>1467</v>
      </c>
      <c r="C859" s="266" t="s">
        <v>10309</v>
      </c>
      <c r="D859" s="267" t="s">
        <v>10129</v>
      </c>
      <c r="E859" s="268" t="s">
        <v>28482</v>
      </c>
    </row>
    <row r="860" spans="1:5">
      <c r="A860" s="39" t="str">
        <f t="shared" si="13"/>
        <v>88907</v>
      </c>
      <c r="B860" s="266" t="s">
        <v>1468</v>
      </c>
      <c r="C860" s="266" t="s">
        <v>9859</v>
      </c>
      <c r="D860" s="267" t="s">
        <v>9808</v>
      </c>
      <c r="E860" s="268" t="s">
        <v>20363</v>
      </c>
    </row>
    <row r="861" spans="1:5">
      <c r="A861" s="39" t="str">
        <f t="shared" si="13"/>
        <v>88908</v>
      </c>
      <c r="B861" s="266" t="s">
        <v>1469</v>
      </c>
      <c r="C861" s="266" t="s">
        <v>10016</v>
      </c>
      <c r="D861" s="267" t="s">
        <v>9961</v>
      </c>
      <c r="E861" s="268" t="s">
        <v>32265</v>
      </c>
    </row>
    <row r="862" spans="1:5">
      <c r="A862" s="39" t="str">
        <f t="shared" si="13"/>
        <v>89009</v>
      </c>
      <c r="B862" s="266" t="s">
        <v>1470</v>
      </c>
      <c r="C862" s="266" t="s">
        <v>10310</v>
      </c>
      <c r="D862" s="267" t="s">
        <v>10129</v>
      </c>
      <c r="E862" s="268" t="s">
        <v>28956</v>
      </c>
    </row>
    <row r="863" spans="1:5">
      <c r="A863" s="39" t="str">
        <f t="shared" si="13"/>
        <v>89010</v>
      </c>
      <c r="B863" s="266" t="s">
        <v>1471</v>
      </c>
      <c r="C863" s="266" t="s">
        <v>10311</v>
      </c>
      <c r="D863" s="267" t="s">
        <v>10129</v>
      </c>
      <c r="E863" s="268" t="s">
        <v>8932</v>
      </c>
    </row>
    <row r="864" spans="1:5">
      <c r="A864" s="39" t="str">
        <f t="shared" si="13"/>
        <v>89011</v>
      </c>
      <c r="B864" s="266" t="s">
        <v>1472</v>
      </c>
      <c r="C864" s="266" t="s">
        <v>10313</v>
      </c>
      <c r="D864" s="267" t="s">
        <v>10129</v>
      </c>
      <c r="E864" s="268" t="s">
        <v>28513</v>
      </c>
    </row>
    <row r="865" spans="1:5">
      <c r="A865" s="39" t="str">
        <f t="shared" si="13"/>
        <v>89012</v>
      </c>
      <c r="B865" s="266" t="s">
        <v>1473</v>
      </c>
      <c r="C865" s="266" t="s">
        <v>10315</v>
      </c>
      <c r="D865" s="267" t="s">
        <v>10129</v>
      </c>
      <c r="E865" s="268" t="s">
        <v>8606</v>
      </c>
    </row>
    <row r="866" spans="1:5">
      <c r="A866" s="39" t="str">
        <f t="shared" si="13"/>
        <v>89013</v>
      </c>
      <c r="B866" s="266" t="s">
        <v>1474</v>
      </c>
      <c r="C866" s="266" t="s">
        <v>10316</v>
      </c>
      <c r="D866" s="267" t="s">
        <v>10129</v>
      </c>
      <c r="E866" s="268" t="s">
        <v>21896</v>
      </c>
    </row>
    <row r="867" spans="1:5">
      <c r="A867" s="39" t="str">
        <f t="shared" si="13"/>
        <v>89014</v>
      </c>
      <c r="B867" s="266" t="s">
        <v>1475</v>
      </c>
      <c r="C867" s="266" t="s">
        <v>10317</v>
      </c>
      <c r="D867" s="267" t="s">
        <v>10129</v>
      </c>
      <c r="E867" s="268" t="s">
        <v>21869</v>
      </c>
    </row>
    <row r="868" spans="1:5">
      <c r="A868" s="39" t="str">
        <f t="shared" si="13"/>
        <v>89015</v>
      </c>
      <c r="B868" s="266" t="s">
        <v>1476</v>
      </c>
      <c r="C868" s="266" t="s">
        <v>10319</v>
      </c>
      <c r="D868" s="267" t="s">
        <v>10129</v>
      </c>
      <c r="E868" s="268" t="s">
        <v>10394</v>
      </c>
    </row>
    <row r="869" spans="1:5">
      <c r="A869" s="39" t="str">
        <f t="shared" si="13"/>
        <v>89016</v>
      </c>
      <c r="B869" s="266" t="s">
        <v>1477</v>
      </c>
      <c r="C869" s="266" t="s">
        <v>10320</v>
      </c>
      <c r="D869" s="267" t="s">
        <v>10129</v>
      </c>
      <c r="E869" s="268" t="s">
        <v>9370</v>
      </c>
    </row>
    <row r="870" spans="1:5">
      <c r="A870" s="39" t="str">
        <f t="shared" si="13"/>
        <v>89017</v>
      </c>
      <c r="B870" s="266" t="s">
        <v>1478</v>
      </c>
      <c r="C870" s="266" t="s">
        <v>10321</v>
      </c>
      <c r="D870" s="267" t="s">
        <v>10129</v>
      </c>
      <c r="E870" s="268" t="s">
        <v>18627</v>
      </c>
    </row>
    <row r="871" spans="1:5">
      <c r="A871" s="39" t="str">
        <f t="shared" si="13"/>
        <v>89018</v>
      </c>
      <c r="B871" s="266" t="s">
        <v>1479</v>
      </c>
      <c r="C871" s="266" t="s">
        <v>10322</v>
      </c>
      <c r="D871" s="267" t="s">
        <v>10129</v>
      </c>
      <c r="E871" s="268" t="s">
        <v>16373</v>
      </c>
    </row>
    <row r="872" spans="1:5">
      <c r="A872" s="39" t="str">
        <f t="shared" si="13"/>
        <v>89019</v>
      </c>
      <c r="B872" s="266" t="s">
        <v>1480</v>
      </c>
      <c r="C872" s="266" t="s">
        <v>10324</v>
      </c>
      <c r="D872" s="267" t="s">
        <v>10129</v>
      </c>
      <c r="E872" s="268" t="s">
        <v>9070</v>
      </c>
    </row>
    <row r="873" spans="1:5">
      <c r="A873" s="39" t="str">
        <f t="shared" si="13"/>
        <v>89020</v>
      </c>
      <c r="B873" s="266" t="s">
        <v>1481</v>
      </c>
      <c r="C873" s="266" t="s">
        <v>10325</v>
      </c>
      <c r="D873" s="267" t="s">
        <v>10129</v>
      </c>
      <c r="E873" s="268" t="s">
        <v>10251</v>
      </c>
    </row>
    <row r="874" spans="1:5">
      <c r="A874" s="39" t="str">
        <f t="shared" si="13"/>
        <v>89021</v>
      </c>
      <c r="B874" s="266" t="s">
        <v>1482</v>
      </c>
      <c r="C874" s="266" t="s">
        <v>9860</v>
      </c>
      <c r="D874" s="267" t="s">
        <v>9808</v>
      </c>
      <c r="E874" s="268" t="s">
        <v>8976</v>
      </c>
    </row>
    <row r="875" spans="1:5">
      <c r="A875" s="39" t="str">
        <f t="shared" si="13"/>
        <v>89022</v>
      </c>
      <c r="B875" s="266" t="s">
        <v>1483</v>
      </c>
      <c r="C875" s="266" t="s">
        <v>10017</v>
      </c>
      <c r="D875" s="267" t="s">
        <v>9961</v>
      </c>
      <c r="E875" s="268" t="s">
        <v>9329</v>
      </c>
    </row>
    <row r="876" spans="1:5">
      <c r="A876" s="39" t="str">
        <f t="shared" si="13"/>
        <v>89023</v>
      </c>
      <c r="B876" s="266" t="s">
        <v>1484</v>
      </c>
      <c r="C876" s="266" t="s">
        <v>10326</v>
      </c>
      <c r="D876" s="267" t="s">
        <v>10129</v>
      </c>
      <c r="E876" s="268" t="s">
        <v>8826</v>
      </c>
    </row>
    <row r="877" spans="1:5">
      <c r="A877" s="39" t="str">
        <f t="shared" si="13"/>
        <v>89024</v>
      </c>
      <c r="B877" s="266" t="s">
        <v>1485</v>
      </c>
      <c r="C877" s="266" t="s">
        <v>10327</v>
      </c>
      <c r="D877" s="267" t="s">
        <v>10129</v>
      </c>
      <c r="E877" s="268" t="s">
        <v>9236</v>
      </c>
    </row>
    <row r="878" spans="1:5">
      <c r="A878" s="39" t="str">
        <f t="shared" si="13"/>
        <v>89025</v>
      </c>
      <c r="B878" s="266" t="s">
        <v>1486</v>
      </c>
      <c r="C878" s="266" t="s">
        <v>10328</v>
      </c>
      <c r="D878" s="267" t="s">
        <v>10129</v>
      </c>
      <c r="E878" s="268" t="s">
        <v>16696</v>
      </c>
    </row>
    <row r="879" spans="1:5">
      <c r="A879" s="39" t="str">
        <f t="shared" si="13"/>
        <v>89026</v>
      </c>
      <c r="B879" s="266" t="s">
        <v>1487</v>
      </c>
      <c r="C879" s="266" t="s">
        <v>10329</v>
      </c>
      <c r="D879" s="267" t="s">
        <v>10129</v>
      </c>
      <c r="E879" s="268" t="s">
        <v>28957</v>
      </c>
    </row>
    <row r="880" spans="1:5">
      <c r="A880" s="39" t="str">
        <f t="shared" si="13"/>
        <v>89027</v>
      </c>
      <c r="B880" s="266" t="s">
        <v>1488</v>
      </c>
      <c r="C880" s="266" t="s">
        <v>10018</v>
      </c>
      <c r="D880" s="267" t="s">
        <v>9961</v>
      </c>
      <c r="E880" s="268" t="s">
        <v>20785</v>
      </c>
    </row>
    <row r="881" spans="1:5">
      <c r="A881" s="39" t="str">
        <f t="shared" si="13"/>
        <v>89028</v>
      </c>
      <c r="B881" s="266" t="s">
        <v>1489</v>
      </c>
      <c r="C881" s="266" t="s">
        <v>9861</v>
      </c>
      <c r="D881" s="267" t="s">
        <v>9808</v>
      </c>
      <c r="E881" s="268" t="s">
        <v>28958</v>
      </c>
    </row>
    <row r="882" spans="1:5">
      <c r="A882" s="39" t="str">
        <f t="shared" si="13"/>
        <v>89029</v>
      </c>
      <c r="B882" s="266" t="s">
        <v>1490</v>
      </c>
      <c r="C882" s="266" t="s">
        <v>10330</v>
      </c>
      <c r="D882" s="267" t="s">
        <v>10129</v>
      </c>
      <c r="E882" s="268" t="s">
        <v>28375</v>
      </c>
    </row>
    <row r="883" spans="1:5">
      <c r="A883" s="39" t="str">
        <f t="shared" si="13"/>
        <v>89030</v>
      </c>
      <c r="B883" s="266" t="s">
        <v>1491</v>
      </c>
      <c r="C883" s="266" t="s">
        <v>10331</v>
      </c>
      <c r="D883" s="267" t="s">
        <v>10129</v>
      </c>
      <c r="E883" s="268" t="s">
        <v>12963</v>
      </c>
    </row>
    <row r="884" spans="1:5">
      <c r="A884" s="39" t="str">
        <f t="shared" si="13"/>
        <v>89031</v>
      </c>
      <c r="B884" s="266" t="s">
        <v>1492</v>
      </c>
      <c r="C884" s="266" t="s">
        <v>10019</v>
      </c>
      <c r="D884" s="267" t="s">
        <v>9961</v>
      </c>
      <c r="E884" s="268" t="s">
        <v>32266</v>
      </c>
    </row>
    <row r="885" spans="1:5">
      <c r="A885" s="39" t="str">
        <f t="shared" si="13"/>
        <v>89032</v>
      </c>
      <c r="B885" s="266" t="s">
        <v>1493</v>
      </c>
      <c r="C885" s="266" t="s">
        <v>9862</v>
      </c>
      <c r="D885" s="267" t="s">
        <v>9808</v>
      </c>
      <c r="E885" s="268" t="s">
        <v>32267</v>
      </c>
    </row>
    <row r="886" spans="1:5">
      <c r="A886" s="39" t="str">
        <f t="shared" si="13"/>
        <v>89033</v>
      </c>
      <c r="B886" s="266" t="s">
        <v>1494</v>
      </c>
      <c r="C886" s="266" t="s">
        <v>10332</v>
      </c>
      <c r="D886" s="267" t="s">
        <v>10129</v>
      </c>
      <c r="E886" s="268" t="s">
        <v>8894</v>
      </c>
    </row>
    <row r="887" spans="1:5">
      <c r="A887" s="39" t="str">
        <f t="shared" si="13"/>
        <v>89034</v>
      </c>
      <c r="B887" s="266" t="s">
        <v>1495</v>
      </c>
      <c r="C887" s="266" t="s">
        <v>10333</v>
      </c>
      <c r="D887" s="267" t="s">
        <v>10129</v>
      </c>
      <c r="E887" s="268" t="s">
        <v>9216</v>
      </c>
    </row>
    <row r="888" spans="1:5">
      <c r="A888" s="39" t="str">
        <f t="shared" si="13"/>
        <v>89035</v>
      </c>
      <c r="B888" s="266" t="s">
        <v>1496</v>
      </c>
      <c r="C888" s="266" t="s">
        <v>9863</v>
      </c>
      <c r="D888" s="267" t="s">
        <v>9808</v>
      </c>
      <c r="E888" s="268" t="s">
        <v>32268</v>
      </c>
    </row>
    <row r="889" spans="1:5">
      <c r="A889" s="39" t="str">
        <f t="shared" si="13"/>
        <v>89036</v>
      </c>
      <c r="B889" s="266" t="s">
        <v>1497</v>
      </c>
      <c r="C889" s="266" t="s">
        <v>10020</v>
      </c>
      <c r="D889" s="267" t="s">
        <v>9961</v>
      </c>
      <c r="E889" s="268" t="s">
        <v>32269</v>
      </c>
    </row>
    <row r="890" spans="1:5">
      <c r="A890" s="39" t="str">
        <f t="shared" si="13"/>
        <v>89043</v>
      </c>
      <c r="B890" s="266" t="s">
        <v>1498</v>
      </c>
      <c r="C890" s="266" t="s">
        <v>14678</v>
      </c>
      <c r="D890" s="267" t="s">
        <v>9772</v>
      </c>
      <c r="E890" s="268" t="s">
        <v>16639</v>
      </c>
    </row>
    <row r="891" spans="1:5">
      <c r="A891" s="39" t="str">
        <f t="shared" si="13"/>
        <v>89044</v>
      </c>
      <c r="B891" s="266" t="s">
        <v>1499</v>
      </c>
      <c r="C891" s="266" t="s">
        <v>14741</v>
      </c>
      <c r="D891" s="267" t="s">
        <v>9772</v>
      </c>
      <c r="E891" s="268" t="s">
        <v>32270</v>
      </c>
    </row>
    <row r="892" spans="1:5">
      <c r="A892" s="39" t="str">
        <f t="shared" si="13"/>
        <v>89045</v>
      </c>
      <c r="B892" s="266" t="s">
        <v>1500</v>
      </c>
      <c r="C892" s="266" t="s">
        <v>15388</v>
      </c>
      <c r="D892" s="267" t="s">
        <v>9772</v>
      </c>
      <c r="E892" s="268" t="s">
        <v>30015</v>
      </c>
    </row>
    <row r="893" spans="1:5">
      <c r="A893" s="39" t="str">
        <f t="shared" si="13"/>
        <v>89046</v>
      </c>
      <c r="B893" s="266" t="s">
        <v>1501</v>
      </c>
      <c r="C893" s="266" t="s">
        <v>15134</v>
      </c>
      <c r="D893" s="267" t="s">
        <v>9772</v>
      </c>
      <c r="E893" s="268" t="s">
        <v>32271</v>
      </c>
    </row>
    <row r="894" spans="1:5">
      <c r="A894" s="39" t="str">
        <f t="shared" si="13"/>
        <v>89048</v>
      </c>
      <c r="B894" s="266" t="s">
        <v>1502</v>
      </c>
      <c r="C894" s="266" t="s">
        <v>15361</v>
      </c>
      <c r="D894" s="267" t="s">
        <v>9772</v>
      </c>
      <c r="E894" s="268" t="s">
        <v>32272</v>
      </c>
    </row>
    <row r="895" spans="1:5">
      <c r="A895" s="39" t="str">
        <f t="shared" si="13"/>
        <v>89049</v>
      </c>
      <c r="B895" s="266" t="s">
        <v>1503</v>
      </c>
      <c r="C895" s="266" t="s">
        <v>15362</v>
      </c>
      <c r="D895" s="267" t="s">
        <v>9772</v>
      </c>
      <c r="E895" s="268" t="s">
        <v>32273</v>
      </c>
    </row>
    <row r="896" spans="1:5">
      <c r="A896" s="39" t="str">
        <f t="shared" si="13"/>
        <v>89128</v>
      </c>
      <c r="B896" s="266" t="s">
        <v>1504</v>
      </c>
      <c r="C896" s="266" t="s">
        <v>10334</v>
      </c>
      <c r="D896" s="267" t="s">
        <v>10129</v>
      </c>
      <c r="E896" s="268" t="s">
        <v>16909</v>
      </c>
    </row>
    <row r="897" spans="1:5">
      <c r="A897" s="39" t="str">
        <f t="shared" si="13"/>
        <v>89129</v>
      </c>
      <c r="B897" s="266" t="s">
        <v>1505</v>
      </c>
      <c r="C897" s="266" t="s">
        <v>10335</v>
      </c>
      <c r="D897" s="267" t="s">
        <v>10129</v>
      </c>
      <c r="E897" s="268" t="s">
        <v>9254</v>
      </c>
    </row>
    <row r="898" spans="1:5">
      <c r="A898" s="39" t="str">
        <f t="shared" si="13"/>
        <v>89130</v>
      </c>
      <c r="B898" s="266" t="s">
        <v>1506</v>
      </c>
      <c r="C898" s="266" t="s">
        <v>10336</v>
      </c>
      <c r="D898" s="267" t="s">
        <v>10129</v>
      </c>
      <c r="E898" s="268" t="s">
        <v>26762</v>
      </c>
    </row>
    <row r="899" spans="1:5">
      <c r="A899" s="39" t="str">
        <f t="shared" ref="A899:A962" si="14">IF(ISERROR(SEARCH("/",B899)=6),TRIM(CLEAN(B899)),IF(SEARCH("/",B899)=6,IF(LEN(TRIM(CLEAN(B899)))=7,LEFT(TRIM(CLEAN(B899)),6)&amp;"00"&amp;RIGHT(TRIM(CLEAN(B899)),1),LEFT(TRIM(CLEAN(B899)),6)&amp;"0"&amp;RIGHT(TRIM(CLEAN(B899)),2)),TRIM(CLEAN(B899))))</f>
        <v>89131</v>
      </c>
      <c r="B899" s="266" t="s">
        <v>1507</v>
      </c>
      <c r="C899" s="266" t="s">
        <v>10337</v>
      </c>
      <c r="D899" s="267" t="s">
        <v>10129</v>
      </c>
      <c r="E899" s="268" t="s">
        <v>8623</v>
      </c>
    </row>
    <row r="900" spans="1:5">
      <c r="A900" s="39" t="str">
        <f t="shared" si="14"/>
        <v>89168</v>
      </c>
      <c r="B900" s="266" t="s">
        <v>1508</v>
      </c>
      <c r="C900" s="266" t="s">
        <v>14679</v>
      </c>
      <c r="D900" s="267" t="s">
        <v>9772</v>
      </c>
      <c r="E900" s="268" t="s">
        <v>32274</v>
      </c>
    </row>
    <row r="901" spans="1:5">
      <c r="A901" s="39" t="str">
        <f t="shared" si="14"/>
        <v>89169</v>
      </c>
      <c r="B901" s="266" t="s">
        <v>1509</v>
      </c>
      <c r="C901" s="266" t="s">
        <v>14742</v>
      </c>
      <c r="D901" s="267" t="s">
        <v>9772</v>
      </c>
      <c r="E901" s="268" t="s">
        <v>18937</v>
      </c>
    </row>
    <row r="902" spans="1:5">
      <c r="A902" s="39" t="str">
        <f t="shared" si="14"/>
        <v>89170</v>
      </c>
      <c r="B902" s="266" t="s">
        <v>1510</v>
      </c>
      <c r="C902" s="266" t="s">
        <v>28965</v>
      </c>
      <c r="D902" s="267" t="s">
        <v>9772</v>
      </c>
      <c r="E902" s="268" t="s">
        <v>19619</v>
      </c>
    </row>
    <row r="903" spans="1:5">
      <c r="A903" s="39" t="str">
        <f t="shared" si="14"/>
        <v>89171</v>
      </c>
      <c r="B903" s="266" t="s">
        <v>1511</v>
      </c>
      <c r="C903" s="266" t="s">
        <v>15135</v>
      </c>
      <c r="D903" s="267" t="s">
        <v>9772</v>
      </c>
      <c r="E903" s="268" t="s">
        <v>29312</v>
      </c>
    </row>
    <row r="904" spans="1:5">
      <c r="A904" s="39" t="str">
        <f t="shared" si="14"/>
        <v>89173</v>
      </c>
      <c r="B904" s="266" t="s">
        <v>1512</v>
      </c>
      <c r="C904" s="266" t="s">
        <v>15363</v>
      </c>
      <c r="D904" s="267" t="s">
        <v>9772</v>
      </c>
      <c r="E904" s="268" t="s">
        <v>25001</v>
      </c>
    </row>
    <row r="905" spans="1:5">
      <c r="A905" s="39" t="str">
        <f t="shared" si="14"/>
        <v>89210</v>
      </c>
      <c r="B905" s="266" t="s">
        <v>1513</v>
      </c>
      <c r="C905" s="266" t="s">
        <v>10338</v>
      </c>
      <c r="D905" s="267" t="s">
        <v>10129</v>
      </c>
      <c r="E905" s="268" t="s">
        <v>20473</v>
      </c>
    </row>
    <row r="906" spans="1:5">
      <c r="A906" s="39" t="str">
        <f t="shared" si="14"/>
        <v>89211</v>
      </c>
      <c r="B906" s="266" t="s">
        <v>1514</v>
      </c>
      <c r="C906" s="266" t="s">
        <v>10339</v>
      </c>
      <c r="D906" s="267" t="s">
        <v>10129</v>
      </c>
      <c r="E906" s="268" t="s">
        <v>9138</v>
      </c>
    </row>
    <row r="907" spans="1:5">
      <c r="A907" s="39" t="str">
        <f t="shared" si="14"/>
        <v>89212</v>
      </c>
      <c r="B907" s="266" t="s">
        <v>1515</v>
      </c>
      <c r="C907" s="266" t="s">
        <v>10341</v>
      </c>
      <c r="D907" s="267" t="s">
        <v>10129</v>
      </c>
      <c r="E907" s="268" t="s">
        <v>18283</v>
      </c>
    </row>
    <row r="908" spans="1:5">
      <c r="A908" s="39" t="str">
        <f t="shared" si="14"/>
        <v>89213</v>
      </c>
      <c r="B908" s="266" t="s">
        <v>1516</v>
      </c>
      <c r="C908" s="266" t="s">
        <v>10343</v>
      </c>
      <c r="D908" s="267" t="s">
        <v>10129</v>
      </c>
      <c r="E908" s="268" t="s">
        <v>10264</v>
      </c>
    </row>
    <row r="909" spans="1:5">
      <c r="A909" s="39" t="str">
        <f t="shared" si="14"/>
        <v>89214</v>
      </c>
      <c r="B909" s="266" t="s">
        <v>1517</v>
      </c>
      <c r="C909" s="266" t="s">
        <v>10344</v>
      </c>
      <c r="D909" s="267" t="s">
        <v>10129</v>
      </c>
      <c r="E909" s="268" t="s">
        <v>18284</v>
      </c>
    </row>
    <row r="910" spans="1:5">
      <c r="A910" s="39" t="str">
        <f t="shared" si="14"/>
        <v>89215</v>
      </c>
      <c r="B910" s="266" t="s">
        <v>1518</v>
      </c>
      <c r="C910" s="266" t="s">
        <v>10346</v>
      </c>
      <c r="D910" s="267" t="s">
        <v>10129</v>
      </c>
      <c r="E910" s="268" t="s">
        <v>28967</v>
      </c>
    </row>
    <row r="911" spans="1:5">
      <c r="A911" s="39" t="str">
        <f t="shared" si="14"/>
        <v>89218</v>
      </c>
      <c r="B911" s="266" t="s">
        <v>1519</v>
      </c>
      <c r="C911" s="266" t="s">
        <v>10021</v>
      </c>
      <c r="D911" s="267" t="s">
        <v>9961</v>
      </c>
      <c r="E911" s="268" t="s">
        <v>32275</v>
      </c>
    </row>
    <row r="912" spans="1:5">
      <c r="A912" s="39" t="str">
        <f t="shared" si="14"/>
        <v>89221</v>
      </c>
      <c r="B912" s="266" t="s">
        <v>1520</v>
      </c>
      <c r="C912" s="266" t="s">
        <v>10347</v>
      </c>
      <c r="D912" s="267" t="s">
        <v>10129</v>
      </c>
      <c r="E912" s="268" t="s">
        <v>14350</v>
      </c>
    </row>
    <row r="913" spans="1:5">
      <c r="A913" s="39" t="str">
        <f t="shared" si="14"/>
        <v>89222</v>
      </c>
      <c r="B913" s="266" t="s">
        <v>1521</v>
      </c>
      <c r="C913" s="266" t="s">
        <v>10348</v>
      </c>
      <c r="D913" s="267" t="s">
        <v>10129</v>
      </c>
      <c r="E913" s="268" t="s">
        <v>10577</v>
      </c>
    </row>
    <row r="914" spans="1:5">
      <c r="A914" s="39" t="str">
        <f t="shared" si="14"/>
        <v>89223</v>
      </c>
      <c r="B914" s="266" t="s">
        <v>1522</v>
      </c>
      <c r="C914" s="266" t="s">
        <v>10349</v>
      </c>
      <c r="D914" s="267" t="s">
        <v>10129</v>
      </c>
      <c r="E914" s="268" t="s">
        <v>28361</v>
      </c>
    </row>
    <row r="915" spans="1:5">
      <c r="A915" s="39" t="str">
        <f t="shared" si="14"/>
        <v>89224</v>
      </c>
      <c r="B915" s="266" t="s">
        <v>1523</v>
      </c>
      <c r="C915" s="266" t="s">
        <v>10350</v>
      </c>
      <c r="D915" s="267" t="s">
        <v>10129</v>
      </c>
      <c r="E915" s="268" t="s">
        <v>8694</v>
      </c>
    </row>
    <row r="916" spans="1:5">
      <c r="A916" s="39" t="str">
        <f t="shared" si="14"/>
        <v>89225</v>
      </c>
      <c r="B916" s="266" t="s">
        <v>1524</v>
      </c>
      <c r="C916" s="266" t="s">
        <v>9864</v>
      </c>
      <c r="D916" s="267" t="s">
        <v>9808</v>
      </c>
      <c r="E916" s="268" t="s">
        <v>8935</v>
      </c>
    </row>
    <row r="917" spans="1:5">
      <c r="A917" s="39" t="str">
        <f t="shared" si="14"/>
        <v>89226</v>
      </c>
      <c r="B917" s="266" t="s">
        <v>1525</v>
      </c>
      <c r="C917" s="266" t="s">
        <v>10022</v>
      </c>
      <c r="D917" s="267" t="s">
        <v>9961</v>
      </c>
      <c r="E917" s="268" t="s">
        <v>8767</v>
      </c>
    </row>
    <row r="918" spans="1:5">
      <c r="A918" s="39" t="str">
        <f t="shared" si="14"/>
        <v>89228</v>
      </c>
      <c r="B918" s="266" t="s">
        <v>1526</v>
      </c>
      <c r="C918" s="266" t="s">
        <v>10351</v>
      </c>
      <c r="D918" s="267" t="s">
        <v>10129</v>
      </c>
      <c r="E918" s="268" t="s">
        <v>28968</v>
      </c>
    </row>
    <row r="919" spans="1:5">
      <c r="A919" s="39" t="str">
        <f t="shared" si="14"/>
        <v>89229</v>
      </c>
      <c r="B919" s="266" t="s">
        <v>1527</v>
      </c>
      <c r="C919" s="266" t="s">
        <v>10352</v>
      </c>
      <c r="D919" s="267" t="s">
        <v>10129</v>
      </c>
      <c r="E919" s="268" t="s">
        <v>8690</v>
      </c>
    </row>
    <row r="920" spans="1:5">
      <c r="A920" s="39" t="str">
        <f t="shared" si="14"/>
        <v>89230</v>
      </c>
      <c r="B920" s="266" t="s">
        <v>1528</v>
      </c>
      <c r="C920" s="266" t="s">
        <v>10353</v>
      </c>
      <c r="D920" s="267" t="s">
        <v>10129</v>
      </c>
      <c r="E920" s="268" t="s">
        <v>28969</v>
      </c>
    </row>
    <row r="921" spans="1:5">
      <c r="A921" s="39" t="str">
        <f t="shared" si="14"/>
        <v>89231</v>
      </c>
      <c r="B921" s="266" t="s">
        <v>1529</v>
      </c>
      <c r="C921" s="266" t="s">
        <v>10354</v>
      </c>
      <c r="D921" s="267" t="s">
        <v>10129</v>
      </c>
      <c r="E921" s="268" t="s">
        <v>9389</v>
      </c>
    </row>
    <row r="922" spans="1:5">
      <c r="A922" s="39" t="str">
        <f t="shared" si="14"/>
        <v>89232</v>
      </c>
      <c r="B922" s="266" t="s">
        <v>1530</v>
      </c>
      <c r="C922" s="266" t="s">
        <v>10355</v>
      </c>
      <c r="D922" s="267" t="s">
        <v>10129</v>
      </c>
      <c r="E922" s="268" t="s">
        <v>28970</v>
      </c>
    </row>
    <row r="923" spans="1:5">
      <c r="A923" s="39" t="str">
        <f t="shared" si="14"/>
        <v>89233</v>
      </c>
      <c r="B923" s="266" t="s">
        <v>1531</v>
      </c>
      <c r="C923" s="266" t="s">
        <v>10356</v>
      </c>
      <c r="D923" s="267" t="s">
        <v>10129</v>
      </c>
      <c r="E923" s="268" t="s">
        <v>18038</v>
      </c>
    </row>
    <row r="924" spans="1:5">
      <c r="A924" s="39" t="str">
        <f t="shared" si="14"/>
        <v>89234</v>
      </c>
      <c r="B924" s="266" t="s">
        <v>1532</v>
      </c>
      <c r="C924" s="266" t="s">
        <v>9865</v>
      </c>
      <c r="D924" s="267" t="s">
        <v>9808</v>
      </c>
      <c r="E924" s="268" t="s">
        <v>32276</v>
      </c>
    </row>
    <row r="925" spans="1:5">
      <c r="A925" s="39" t="str">
        <f t="shared" si="14"/>
        <v>89235</v>
      </c>
      <c r="B925" s="266" t="s">
        <v>1533</v>
      </c>
      <c r="C925" s="266" t="s">
        <v>10023</v>
      </c>
      <c r="D925" s="267" t="s">
        <v>9961</v>
      </c>
      <c r="E925" s="268" t="s">
        <v>32277</v>
      </c>
    </row>
    <row r="926" spans="1:5">
      <c r="A926" s="39" t="str">
        <f t="shared" si="14"/>
        <v>89236</v>
      </c>
      <c r="B926" s="266" t="s">
        <v>1534</v>
      </c>
      <c r="C926" s="266" t="s">
        <v>10357</v>
      </c>
      <c r="D926" s="267" t="s">
        <v>10129</v>
      </c>
      <c r="E926" s="268" t="s">
        <v>28973</v>
      </c>
    </row>
    <row r="927" spans="1:5">
      <c r="A927" s="39" t="str">
        <f t="shared" si="14"/>
        <v>89237</v>
      </c>
      <c r="B927" s="266" t="s">
        <v>1535</v>
      </c>
      <c r="C927" s="266" t="s">
        <v>10358</v>
      </c>
      <c r="D927" s="267" t="s">
        <v>10129</v>
      </c>
      <c r="E927" s="268" t="s">
        <v>26253</v>
      </c>
    </row>
    <row r="928" spans="1:5">
      <c r="A928" s="39" t="str">
        <f t="shared" si="14"/>
        <v>89238</v>
      </c>
      <c r="B928" s="266" t="s">
        <v>1536</v>
      </c>
      <c r="C928" s="266" t="s">
        <v>10359</v>
      </c>
      <c r="D928" s="267" t="s">
        <v>10129</v>
      </c>
      <c r="E928" s="268" t="s">
        <v>28974</v>
      </c>
    </row>
    <row r="929" spans="1:5">
      <c r="A929" s="39" t="str">
        <f t="shared" si="14"/>
        <v>89239</v>
      </c>
      <c r="B929" s="266" t="s">
        <v>1537</v>
      </c>
      <c r="C929" s="266" t="s">
        <v>10360</v>
      </c>
      <c r="D929" s="267" t="s">
        <v>10129</v>
      </c>
      <c r="E929" s="268" t="s">
        <v>28975</v>
      </c>
    </row>
    <row r="930" spans="1:5">
      <c r="A930" s="39" t="str">
        <f t="shared" si="14"/>
        <v>89240</v>
      </c>
      <c r="B930" s="266" t="s">
        <v>1538</v>
      </c>
      <c r="C930" s="266" t="s">
        <v>10361</v>
      </c>
      <c r="D930" s="267" t="s">
        <v>10129</v>
      </c>
      <c r="E930" s="268" t="s">
        <v>28976</v>
      </c>
    </row>
    <row r="931" spans="1:5">
      <c r="A931" s="39" t="str">
        <f t="shared" si="14"/>
        <v>89241</v>
      </c>
      <c r="B931" s="266" t="s">
        <v>1539</v>
      </c>
      <c r="C931" s="266" t="s">
        <v>10362</v>
      </c>
      <c r="D931" s="267" t="s">
        <v>10129</v>
      </c>
      <c r="E931" s="268" t="s">
        <v>16355</v>
      </c>
    </row>
    <row r="932" spans="1:5">
      <c r="A932" s="39" t="str">
        <f t="shared" si="14"/>
        <v>89242</v>
      </c>
      <c r="B932" s="266" t="s">
        <v>1540</v>
      </c>
      <c r="C932" s="266" t="s">
        <v>9866</v>
      </c>
      <c r="D932" s="267" t="s">
        <v>9808</v>
      </c>
      <c r="E932" s="268" t="s">
        <v>32278</v>
      </c>
    </row>
    <row r="933" spans="1:5">
      <c r="A933" s="39" t="str">
        <f t="shared" si="14"/>
        <v>89243</v>
      </c>
      <c r="B933" s="266" t="s">
        <v>1541</v>
      </c>
      <c r="C933" s="266" t="s">
        <v>10024</v>
      </c>
      <c r="D933" s="267" t="s">
        <v>9961</v>
      </c>
      <c r="E933" s="268" t="s">
        <v>32279</v>
      </c>
    </row>
    <row r="934" spans="1:5">
      <c r="A934" s="39" t="str">
        <f t="shared" si="14"/>
        <v>89246</v>
      </c>
      <c r="B934" s="266" t="s">
        <v>1542</v>
      </c>
      <c r="C934" s="266" t="s">
        <v>10364</v>
      </c>
      <c r="D934" s="267" t="s">
        <v>10129</v>
      </c>
      <c r="E934" s="268" t="s">
        <v>28979</v>
      </c>
    </row>
    <row r="935" spans="1:5">
      <c r="A935" s="39" t="str">
        <f t="shared" si="14"/>
        <v>89247</v>
      </c>
      <c r="B935" s="266" t="s">
        <v>1543</v>
      </c>
      <c r="C935" s="266" t="s">
        <v>10365</v>
      </c>
      <c r="D935" s="267" t="s">
        <v>10129</v>
      </c>
      <c r="E935" s="268" t="s">
        <v>28626</v>
      </c>
    </row>
    <row r="936" spans="1:5">
      <c r="A936" s="39" t="str">
        <f t="shared" si="14"/>
        <v>89248</v>
      </c>
      <c r="B936" s="266" t="s">
        <v>1544</v>
      </c>
      <c r="C936" s="266" t="s">
        <v>10366</v>
      </c>
      <c r="D936" s="267" t="s">
        <v>10129</v>
      </c>
      <c r="E936" s="268" t="s">
        <v>28980</v>
      </c>
    </row>
    <row r="937" spans="1:5">
      <c r="A937" s="39" t="str">
        <f t="shared" si="14"/>
        <v>89249</v>
      </c>
      <c r="B937" s="266" t="s">
        <v>1545</v>
      </c>
      <c r="C937" s="266" t="s">
        <v>10367</v>
      </c>
      <c r="D937" s="267" t="s">
        <v>10129</v>
      </c>
      <c r="E937" s="268" t="s">
        <v>28981</v>
      </c>
    </row>
    <row r="938" spans="1:5">
      <c r="A938" s="39" t="str">
        <f t="shared" si="14"/>
        <v>89250</v>
      </c>
      <c r="B938" s="266" t="s">
        <v>1546</v>
      </c>
      <c r="C938" s="266" t="s">
        <v>9867</v>
      </c>
      <c r="D938" s="267" t="s">
        <v>9808</v>
      </c>
      <c r="E938" s="268" t="s">
        <v>32280</v>
      </c>
    </row>
    <row r="939" spans="1:5">
      <c r="A939" s="39" t="str">
        <f t="shared" si="14"/>
        <v>89251</v>
      </c>
      <c r="B939" s="266" t="s">
        <v>1547</v>
      </c>
      <c r="C939" s="266" t="s">
        <v>10025</v>
      </c>
      <c r="D939" s="267" t="s">
        <v>9961</v>
      </c>
      <c r="E939" s="268" t="s">
        <v>32281</v>
      </c>
    </row>
    <row r="940" spans="1:5">
      <c r="A940" s="39" t="str">
        <f t="shared" si="14"/>
        <v>89253</v>
      </c>
      <c r="B940" s="266" t="s">
        <v>1548</v>
      </c>
      <c r="C940" s="266" t="s">
        <v>10368</v>
      </c>
      <c r="D940" s="267" t="s">
        <v>10129</v>
      </c>
      <c r="E940" s="268" t="s">
        <v>25618</v>
      </c>
    </row>
    <row r="941" spans="1:5">
      <c r="A941" s="39" t="str">
        <f t="shared" si="14"/>
        <v>89254</v>
      </c>
      <c r="B941" s="266" t="s">
        <v>1549</v>
      </c>
      <c r="C941" s="266" t="s">
        <v>10369</v>
      </c>
      <c r="D941" s="267" t="s">
        <v>10129</v>
      </c>
      <c r="E941" s="268" t="s">
        <v>9269</v>
      </c>
    </row>
    <row r="942" spans="1:5">
      <c r="A942" s="39" t="str">
        <f t="shared" si="14"/>
        <v>89255</v>
      </c>
      <c r="B942" s="266" t="s">
        <v>1550</v>
      </c>
      <c r="C942" s="266" t="s">
        <v>10371</v>
      </c>
      <c r="D942" s="267" t="s">
        <v>10129</v>
      </c>
      <c r="E942" s="268" t="s">
        <v>28984</v>
      </c>
    </row>
    <row r="943" spans="1:5">
      <c r="A943" s="39" t="str">
        <f t="shared" si="14"/>
        <v>89256</v>
      </c>
      <c r="B943" s="266" t="s">
        <v>1551</v>
      </c>
      <c r="C943" s="266" t="s">
        <v>10372</v>
      </c>
      <c r="D943" s="267" t="s">
        <v>10129</v>
      </c>
      <c r="E943" s="268" t="s">
        <v>16664</v>
      </c>
    </row>
    <row r="944" spans="1:5">
      <c r="A944" s="39" t="str">
        <f t="shared" si="14"/>
        <v>89257</v>
      </c>
      <c r="B944" s="266" t="s">
        <v>1552</v>
      </c>
      <c r="C944" s="266" t="s">
        <v>9868</v>
      </c>
      <c r="D944" s="267" t="s">
        <v>9808</v>
      </c>
      <c r="E944" s="268" t="s">
        <v>32282</v>
      </c>
    </row>
    <row r="945" spans="1:5">
      <c r="A945" s="39" t="str">
        <f t="shared" si="14"/>
        <v>89258</v>
      </c>
      <c r="B945" s="266" t="s">
        <v>1553</v>
      </c>
      <c r="C945" s="266" t="s">
        <v>10026</v>
      </c>
      <c r="D945" s="267" t="s">
        <v>9961</v>
      </c>
      <c r="E945" s="268" t="s">
        <v>32283</v>
      </c>
    </row>
    <row r="946" spans="1:5">
      <c r="A946" s="39" t="str">
        <f t="shared" si="14"/>
        <v>89259</v>
      </c>
      <c r="B946" s="266" t="s">
        <v>1554</v>
      </c>
      <c r="C946" s="266" t="s">
        <v>10373</v>
      </c>
      <c r="D946" s="267" t="s">
        <v>10129</v>
      </c>
      <c r="E946" s="268" t="s">
        <v>24959</v>
      </c>
    </row>
    <row r="947" spans="1:5">
      <c r="A947" s="39" t="str">
        <f t="shared" si="14"/>
        <v>89260</v>
      </c>
      <c r="B947" s="266" t="s">
        <v>1555</v>
      </c>
      <c r="C947" s="266" t="s">
        <v>10375</v>
      </c>
      <c r="D947" s="267" t="s">
        <v>10129</v>
      </c>
      <c r="E947" s="268" t="s">
        <v>9659</v>
      </c>
    </row>
    <row r="948" spans="1:5">
      <c r="A948" s="39" t="str">
        <f t="shared" si="14"/>
        <v>89262</v>
      </c>
      <c r="B948" s="266" t="s">
        <v>1556</v>
      </c>
      <c r="C948" s="266" t="s">
        <v>10376</v>
      </c>
      <c r="D948" s="267" t="s">
        <v>10129</v>
      </c>
      <c r="E948" s="268" t="s">
        <v>27567</v>
      </c>
    </row>
    <row r="949" spans="1:5">
      <c r="A949" s="39" t="str">
        <f t="shared" si="14"/>
        <v>89264</v>
      </c>
      <c r="B949" s="266" t="s">
        <v>1557</v>
      </c>
      <c r="C949" s="266" t="s">
        <v>10377</v>
      </c>
      <c r="D949" s="267" t="s">
        <v>10129</v>
      </c>
      <c r="E949" s="268" t="s">
        <v>8587</v>
      </c>
    </row>
    <row r="950" spans="1:5">
      <c r="A950" s="39" t="str">
        <f t="shared" si="14"/>
        <v>89265</v>
      </c>
      <c r="B950" s="266" t="s">
        <v>1558</v>
      </c>
      <c r="C950" s="266" t="s">
        <v>10378</v>
      </c>
      <c r="D950" s="267" t="s">
        <v>10129</v>
      </c>
      <c r="E950" s="268" t="s">
        <v>10340</v>
      </c>
    </row>
    <row r="951" spans="1:5">
      <c r="A951" s="39" t="str">
        <f t="shared" si="14"/>
        <v>89266</v>
      </c>
      <c r="B951" s="266" t="s">
        <v>1559</v>
      </c>
      <c r="C951" s="266" t="s">
        <v>10379</v>
      </c>
      <c r="D951" s="267" t="s">
        <v>10129</v>
      </c>
      <c r="E951" s="268" t="s">
        <v>9117</v>
      </c>
    </row>
    <row r="952" spans="1:5">
      <c r="A952" s="39" t="str">
        <f t="shared" si="14"/>
        <v>89267</v>
      </c>
      <c r="B952" s="266" t="s">
        <v>1560</v>
      </c>
      <c r="C952" s="266" t="s">
        <v>10380</v>
      </c>
      <c r="D952" s="267" t="s">
        <v>10129</v>
      </c>
      <c r="E952" s="268" t="s">
        <v>17581</v>
      </c>
    </row>
    <row r="953" spans="1:5">
      <c r="A953" s="39" t="str">
        <f t="shared" si="14"/>
        <v>89268</v>
      </c>
      <c r="B953" s="266" t="s">
        <v>1561</v>
      </c>
      <c r="C953" s="266" t="s">
        <v>10381</v>
      </c>
      <c r="D953" s="267" t="s">
        <v>10129</v>
      </c>
      <c r="E953" s="268" t="s">
        <v>13577</v>
      </c>
    </row>
    <row r="954" spans="1:5">
      <c r="A954" s="39" t="str">
        <f t="shared" si="14"/>
        <v>89269</v>
      </c>
      <c r="B954" s="266" t="s">
        <v>1562</v>
      </c>
      <c r="C954" s="266" t="s">
        <v>10382</v>
      </c>
      <c r="D954" s="267" t="s">
        <v>10129</v>
      </c>
      <c r="E954" s="268" t="s">
        <v>8622</v>
      </c>
    </row>
    <row r="955" spans="1:5">
      <c r="A955" s="39" t="str">
        <f t="shared" si="14"/>
        <v>89270</v>
      </c>
      <c r="B955" s="266" t="s">
        <v>1563</v>
      </c>
      <c r="C955" s="266" t="s">
        <v>10383</v>
      </c>
      <c r="D955" s="267" t="s">
        <v>10129</v>
      </c>
      <c r="E955" s="268" t="s">
        <v>18287</v>
      </c>
    </row>
    <row r="956" spans="1:5">
      <c r="A956" s="39" t="str">
        <f t="shared" si="14"/>
        <v>89271</v>
      </c>
      <c r="B956" s="266" t="s">
        <v>1564</v>
      </c>
      <c r="C956" s="266" t="s">
        <v>10384</v>
      </c>
      <c r="D956" s="267" t="s">
        <v>10129</v>
      </c>
      <c r="E956" s="268" t="s">
        <v>26450</v>
      </c>
    </row>
    <row r="957" spans="1:5">
      <c r="A957" s="39" t="str">
        <f t="shared" si="14"/>
        <v>89272</v>
      </c>
      <c r="B957" s="266" t="s">
        <v>1565</v>
      </c>
      <c r="C957" s="266" t="s">
        <v>9869</v>
      </c>
      <c r="D957" s="267" t="s">
        <v>9808</v>
      </c>
      <c r="E957" s="268" t="s">
        <v>32284</v>
      </c>
    </row>
    <row r="958" spans="1:5">
      <c r="A958" s="39" t="str">
        <f t="shared" si="14"/>
        <v>89273</v>
      </c>
      <c r="B958" s="266" t="s">
        <v>1566</v>
      </c>
      <c r="C958" s="266" t="s">
        <v>10027</v>
      </c>
      <c r="D958" s="267" t="s">
        <v>9961</v>
      </c>
      <c r="E958" s="268" t="s">
        <v>20077</v>
      </c>
    </row>
    <row r="959" spans="1:5">
      <c r="A959" s="39" t="str">
        <f t="shared" si="14"/>
        <v>89274</v>
      </c>
      <c r="B959" s="266" t="s">
        <v>1567</v>
      </c>
      <c r="C959" s="266" t="s">
        <v>10385</v>
      </c>
      <c r="D959" s="267" t="s">
        <v>10129</v>
      </c>
      <c r="E959" s="268" t="s">
        <v>18005</v>
      </c>
    </row>
    <row r="960" spans="1:5">
      <c r="A960" s="39" t="str">
        <f t="shared" si="14"/>
        <v>89275</v>
      </c>
      <c r="B960" s="266" t="s">
        <v>1568</v>
      </c>
      <c r="C960" s="266" t="s">
        <v>10386</v>
      </c>
      <c r="D960" s="267" t="s">
        <v>10129</v>
      </c>
      <c r="E960" s="268" t="s">
        <v>9908</v>
      </c>
    </row>
    <row r="961" spans="1:5">
      <c r="A961" s="39" t="str">
        <f t="shared" si="14"/>
        <v>89276</v>
      </c>
      <c r="B961" s="266" t="s">
        <v>1569</v>
      </c>
      <c r="C961" s="266" t="s">
        <v>10387</v>
      </c>
      <c r="D961" s="267" t="s">
        <v>10129</v>
      </c>
      <c r="E961" s="268" t="s">
        <v>28989</v>
      </c>
    </row>
    <row r="962" spans="1:5">
      <c r="A962" s="39" t="str">
        <f t="shared" si="14"/>
        <v>89277</v>
      </c>
      <c r="B962" s="266" t="s">
        <v>1570</v>
      </c>
      <c r="C962" s="266" t="s">
        <v>10388</v>
      </c>
      <c r="D962" s="267" t="s">
        <v>10129</v>
      </c>
      <c r="E962" s="268" t="s">
        <v>16696</v>
      </c>
    </row>
    <row r="963" spans="1:5">
      <c r="A963" s="39" t="str">
        <f t="shared" ref="A963:A1026" si="15">IF(ISERROR(SEARCH("/",B963)=6),TRIM(CLEAN(B963)),IF(SEARCH("/",B963)=6,IF(LEN(TRIM(CLEAN(B963)))=7,LEFT(TRIM(CLEAN(B963)),6)&amp;"00"&amp;RIGHT(TRIM(CLEAN(B963)),1),LEFT(TRIM(CLEAN(B963)),6)&amp;"0"&amp;RIGHT(TRIM(CLEAN(B963)),2)),TRIM(CLEAN(B963))))</f>
        <v>89278</v>
      </c>
      <c r="B963" s="266" t="s">
        <v>1571</v>
      </c>
      <c r="C963" s="266" t="s">
        <v>9870</v>
      </c>
      <c r="D963" s="267" t="s">
        <v>9808</v>
      </c>
      <c r="E963" s="268" t="s">
        <v>13226</v>
      </c>
    </row>
    <row r="964" spans="1:5">
      <c r="A964" s="39" t="str">
        <f t="shared" si="15"/>
        <v>89279</v>
      </c>
      <c r="B964" s="266" t="s">
        <v>1572</v>
      </c>
      <c r="C964" s="266" t="s">
        <v>10028</v>
      </c>
      <c r="D964" s="267" t="s">
        <v>9961</v>
      </c>
      <c r="E964" s="268" t="s">
        <v>9328</v>
      </c>
    </row>
    <row r="965" spans="1:5">
      <c r="A965" s="39" t="str">
        <f t="shared" si="15"/>
        <v>89280</v>
      </c>
      <c r="B965" s="266" t="s">
        <v>1573</v>
      </c>
      <c r="C965" s="266" t="s">
        <v>10389</v>
      </c>
      <c r="D965" s="267" t="s">
        <v>10129</v>
      </c>
      <c r="E965" s="268" t="s">
        <v>24615</v>
      </c>
    </row>
    <row r="966" spans="1:5">
      <c r="A966" s="39" t="str">
        <f t="shared" si="15"/>
        <v>89281</v>
      </c>
      <c r="B966" s="266" t="s">
        <v>1574</v>
      </c>
      <c r="C966" s="266" t="s">
        <v>10391</v>
      </c>
      <c r="D966" s="267" t="s">
        <v>10129</v>
      </c>
      <c r="E966" s="268" t="s">
        <v>10394</v>
      </c>
    </row>
    <row r="967" spans="1:5">
      <c r="A967" s="39" t="str">
        <f t="shared" si="15"/>
        <v>89282</v>
      </c>
      <c r="B967" s="266" t="s">
        <v>1575</v>
      </c>
      <c r="C967" s="266" t="s">
        <v>14683</v>
      </c>
      <c r="D967" s="267" t="s">
        <v>9772</v>
      </c>
      <c r="E967" s="268" t="s">
        <v>22956</v>
      </c>
    </row>
    <row r="968" spans="1:5">
      <c r="A968" s="39" t="str">
        <f t="shared" si="15"/>
        <v>89283</v>
      </c>
      <c r="B968" s="266" t="s">
        <v>1576</v>
      </c>
      <c r="C968" s="266" t="s">
        <v>14684</v>
      </c>
      <c r="D968" s="267" t="s">
        <v>9772</v>
      </c>
      <c r="E968" s="268" t="s">
        <v>32285</v>
      </c>
    </row>
    <row r="969" spans="1:5">
      <c r="A969" s="39" t="str">
        <f t="shared" si="15"/>
        <v>89284</v>
      </c>
      <c r="B969" s="266" t="s">
        <v>1577</v>
      </c>
      <c r="C969" s="266" t="s">
        <v>14685</v>
      </c>
      <c r="D969" s="267" t="s">
        <v>9772</v>
      </c>
      <c r="E969" s="268" t="s">
        <v>32286</v>
      </c>
    </row>
    <row r="970" spans="1:5">
      <c r="A970" s="39" t="str">
        <f t="shared" si="15"/>
        <v>89285</v>
      </c>
      <c r="B970" s="266" t="s">
        <v>1578</v>
      </c>
      <c r="C970" s="266" t="s">
        <v>14687</v>
      </c>
      <c r="D970" s="267" t="s">
        <v>9772</v>
      </c>
      <c r="E970" s="268" t="s">
        <v>32287</v>
      </c>
    </row>
    <row r="971" spans="1:5">
      <c r="A971" s="39" t="str">
        <f t="shared" si="15"/>
        <v>89286</v>
      </c>
      <c r="B971" s="266" t="s">
        <v>1579</v>
      </c>
      <c r="C971" s="266" t="s">
        <v>14688</v>
      </c>
      <c r="D971" s="267" t="s">
        <v>9772</v>
      </c>
      <c r="E971" s="268" t="s">
        <v>32288</v>
      </c>
    </row>
    <row r="972" spans="1:5">
      <c r="A972" s="39" t="str">
        <f t="shared" si="15"/>
        <v>89287</v>
      </c>
      <c r="B972" s="266" t="s">
        <v>1580</v>
      </c>
      <c r="C972" s="266" t="s">
        <v>14689</v>
      </c>
      <c r="D972" s="267" t="s">
        <v>9772</v>
      </c>
      <c r="E972" s="268" t="s">
        <v>26961</v>
      </c>
    </row>
    <row r="973" spans="1:5">
      <c r="A973" s="39" t="str">
        <f t="shared" si="15"/>
        <v>89288</v>
      </c>
      <c r="B973" s="266" t="s">
        <v>1581</v>
      </c>
      <c r="C973" s="266" t="s">
        <v>14690</v>
      </c>
      <c r="D973" s="267" t="s">
        <v>9772</v>
      </c>
      <c r="E973" s="268" t="s">
        <v>24042</v>
      </c>
    </row>
    <row r="974" spans="1:5">
      <c r="A974" s="39" t="str">
        <f t="shared" si="15"/>
        <v>89289</v>
      </c>
      <c r="B974" s="266" t="s">
        <v>1582</v>
      </c>
      <c r="C974" s="266" t="s">
        <v>14691</v>
      </c>
      <c r="D974" s="267" t="s">
        <v>9772</v>
      </c>
      <c r="E974" s="268" t="s">
        <v>32289</v>
      </c>
    </row>
    <row r="975" spans="1:5">
      <c r="A975" s="39" t="str">
        <f t="shared" si="15"/>
        <v>89290</v>
      </c>
      <c r="B975" s="266" t="s">
        <v>1583</v>
      </c>
      <c r="C975" s="266" t="s">
        <v>14692</v>
      </c>
      <c r="D975" s="267" t="s">
        <v>9772</v>
      </c>
      <c r="E975" s="268" t="s">
        <v>32290</v>
      </c>
    </row>
    <row r="976" spans="1:5">
      <c r="A976" s="39" t="str">
        <f t="shared" si="15"/>
        <v>89291</v>
      </c>
      <c r="B976" s="266" t="s">
        <v>1584</v>
      </c>
      <c r="C976" s="266" t="s">
        <v>14693</v>
      </c>
      <c r="D976" s="267" t="s">
        <v>9772</v>
      </c>
      <c r="E976" s="268" t="s">
        <v>18169</v>
      </c>
    </row>
    <row r="977" spans="1:5">
      <c r="A977" s="39" t="str">
        <f t="shared" si="15"/>
        <v>89292</v>
      </c>
      <c r="B977" s="266" t="s">
        <v>1585</v>
      </c>
      <c r="C977" s="266" t="s">
        <v>14694</v>
      </c>
      <c r="D977" s="267" t="s">
        <v>9772</v>
      </c>
      <c r="E977" s="268" t="s">
        <v>20114</v>
      </c>
    </row>
    <row r="978" spans="1:5">
      <c r="A978" s="39" t="str">
        <f t="shared" si="15"/>
        <v>89293</v>
      </c>
      <c r="B978" s="266" t="s">
        <v>1586</v>
      </c>
      <c r="C978" s="266" t="s">
        <v>14695</v>
      </c>
      <c r="D978" s="267" t="s">
        <v>9772</v>
      </c>
      <c r="E978" s="268" t="s">
        <v>32291</v>
      </c>
    </row>
    <row r="979" spans="1:5">
      <c r="A979" s="39" t="str">
        <f t="shared" si="15"/>
        <v>89294</v>
      </c>
      <c r="B979" s="266" t="s">
        <v>1587</v>
      </c>
      <c r="C979" s="266" t="s">
        <v>14696</v>
      </c>
      <c r="D979" s="267" t="s">
        <v>9772</v>
      </c>
      <c r="E979" s="268" t="s">
        <v>25631</v>
      </c>
    </row>
    <row r="980" spans="1:5">
      <c r="A980" s="39" t="str">
        <f t="shared" si="15"/>
        <v>89295</v>
      </c>
      <c r="B980" s="266" t="s">
        <v>1588</v>
      </c>
      <c r="C980" s="266" t="s">
        <v>14697</v>
      </c>
      <c r="D980" s="267" t="s">
        <v>9772</v>
      </c>
      <c r="E980" s="268" t="s">
        <v>32292</v>
      </c>
    </row>
    <row r="981" spans="1:5">
      <c r="A981" s="39" t="str">
        <f t="shared" si="15"/>
        <v>89296</v>
      </c>
      <c r="B981" s="266" t="s">
        <v>1589</v>
      </c>
      <c r="C981" s="266" t="s">
        <v>14698</v>
      </c>
      <c r="D981" s="267" t="s">
        <v>9772</v>
      </c>
      <c r="E981" s="268" t="s">
        <v>23739</v>
      </c>
    </row>
    <row r="982" spans="1:5">
      <c r="A982" s="39" t="str">
        <f t="shared" si="15"/>
        <v>89297</v>
      </c>
      <c r="B982" s="266" t="s">
        <v>1590</v>
      </c>
      <c r="C982" s="266" t="s">
        <v>14699</v>
      </c>
      <c r="D982" s="267" t="s">
        <v>9772</v>
      </c>
      <c r="E982" s="268" t="s">
        <v>32293</v>
      </c>
    </row>
    <row r="983" spans="1:5">
      <c r="A983" s="39" t="str">
        <f t="shared" si="15"/>
        <v>89298</v>
      </c>
      <c r="B983" s="266" t="s">
        <v>1591</v>
      </c>
      <c r="C983" s="266" t="s">
        <v>14700</v>
      </c>
      <c r="D983" s="267" t="s">
        <v>9772</v>
      </c>
      <c r="E983" s="268" t="s">
        <v>17536</v>
      </c>
    </row>
    <row r="984" spans="1:5">
      <c r="A984" s="39" t="str">
        <f t="shared" si="15"/>
        <v>89299</v>
      </c>
      <c r="B984" s="266" t="s">
        <v>1592</v>
      </c>
      <c r="C984" s="266" t="s">
        <v>14701</v>
      </c>
      <c r="D984" s="267" t="s">
        <v>9772</v>
      </c>
      <c r="E984" s="268" t="s">
        <v>16766</v>
      </c>
    </row>
    <row r="985" spans="1:5">
      <c r="A985" s="39" t="str">
        <f t="shared" si="15"/>
        <v>89300</v>
      </c>
      <c r="B985" s="266" t="s">
        <v>1593</v>
      </c>
      <c r="C985" s="266" t="s">
        <v>14702</v>
      </c>
      <c r="D985" s="267" t="s">
        <v>9772</v>
      </c>
      <c r="E985" s="268" t="s">
        <v>32294</v>
      </c>
    </row>
    <row r="986" spans="1:5">
      <c r="A986" s="39" t="str">
        <f t="shared" si="15"/>
        <v>89301</v>
      </c>
      <c r="B986" s="266" t="s">
        <v>1594</v>
      </c>
      <c r="C986" s="266" t="s">
        <v>14703</v>
      </c>
      <c r="D986" s="267" t="s">
        <v>9772</v>
      </c>
      <c r="E986" s="268" t="s">
        <v>32295</v>
      </c>
    </row>
    <row r="987" spans="1:5">
      <c r="A987" s="39" t="str">
        <f t="shared" si="15"/>
        <v>89302</v>
      </c>
      <c r="B987" s="266" t="s">
        <v>1595</v>
      </c>
      <c r="C987" s="266" t="s">
        <v>14704</v>
      </c>
      <c r="D987" s="267" t="s">
        <v>9772</v>
      </c>
      <c r="E987" s="268" t="s">
        <v>25690</v>
      </c>
    </row>
    <row r="988" spans="1:5">
      <c r="A988" s="39" t="str">
        <f t="shared" si="15"/>
        <v>89303</v>
      </c>
      <c r="B988" s="266" t="s">
        <v>1596</v>
      </c>
      <c r="C988" s="266" t="s">
        <v>14705</v>
      </c>
      <c r="D988" s="267" t="s">
        <v>9772</v>
      </c>
      <c r="E988" s="268" t="s">
        <v>32296</v>
      </c>
    </row>
    <row r="989" spans="1:5">
      <c r="A989" s="39" t="str">
        <f t="shared" si="15"/>
        <v>89304</v>
      </c>
      <c r="B989" s="266" t="s">
        <v>1597</v>
      </c>
      <c r="C989" s="266" t="s">
        <v>14706</v>
      </c>
      <c r="D989" s="267" t="s">
        <v>9772</v>
      </c>
      <c r="E989" s="268" t="s">
        <v>32297</v>
      </c>
    </row>
    <row r="990" spans="1:5">
      <c r="A990" s="39" t="str">
        <f t="shared" si="15"/>
        <v>89305</v>
      </c>
      <c r="B990" s="266" t="s">
        <v>1598</v>
      </c>
      <c r="C990" s="266" t="s">
        <v>14707</v>
      </c>
      <c r="D990" s="267" t="s">
        <v>9772</v>
      </c>
      <c r="E990" s="268" t="s">
        <v>32298</v>
      </c>
    </row>
    <row r="991" spans="1:5">
      <c r="A991" s="39" t="str">
        <f t="shared" si="15"/>
        <v>89306</v>
      </c>
      <c r="B991" s="266" t="s">
        <v>1599</v>
      </c>
      <c r="C991" s="266" t="s">
        <v>14708</v>
      </c>
      <c r="D991" s="267" t="s">
        <v>9772</v>
      </c>
      <c r="E991" s="268" t="s">
        <v>32299</v>
      </c>
    </row>
    <row r="992" spans="1:5">
      <c r="A992" s="39" t="str">
        <f t="shared" si="15"/>
        <v>89307</v>
      </c>
      <c r="B992" s="266" t="s">
        <v>1600</v>
      </c>
      <c r="C992" s="266" t="s">
        <v>14709</v>
      </c>
      <c r="D992" s="267" t="s">
        <v>9772</v>
      </c>
      <c r="E992" s="268" t="s">
        <v>17102</v>
      </c>
    </row>
    <row r="993" spans="1:5">
      <c r="A993" s="39" t="str">
        <f t="shared" si="15"/>
        <v>89308</v>
      </c>
      <c r="B993" s="266" t="s">
        <v>1601</v>
      </c>
      <c r="C993" s="266" t="s">
        <v>14710</v>
      </c>
      <c r="D993" s="267" t="s">
        <v>9772</v>
      </c>
      <c r="E993" s="268" t="s">
        <v>32300</v>
      </c>
    </row>
    <row r="994" spans="1:5">
      <c r="A994" s="39" t="str">
        <f t="shared" si="15"/>
        <v>89309</v>
      </c>
      <c r="B994" s="266" t="s">
        <v>1602</v>
      </c>
      <c r="C994" s="266" t="s">
        <v>14711</v>
      </c>
      <c r="D994" s="267" t="s">
        <v>9772</v>
      </c>
      <c r="E994" s="268" t="s">
        <v>25416</v>
      </c>
    </row>
    <row r="995" spans="1:5">
      <c r="A995" s="39" t="str">
        <f t="shared" si="15"/>
        <v>89310</v>
      </c>
      <c r="B995" s="266" t="s">
        <v>1603</v>
      </c>
      <c r="C995" s="266" t="s">
        <v>14712</v>
      </c>
      <c r="D995" s="267" t="s">
        <v>9772</v>
      </c>
      <c r="E995" s="268" t="s">
        <v>32301</v>
      </c>
    </row>
    <row r="996" spans="1:5">
      <c r="A996" s="39" t="str">
        <f t="shared" si="15"/>
        <v>89311</v>
      </c>
      <c r="B996" s="266" t="s">
        <v>1604</v>
      </c>
      <c r="C996" s="266" t="s">
        <v>14713</v>
      </c>
      <c r="D996" s="267" t="s">
        <v>9772</v>
      </c>
      <c r="E996" s="268" t="s">
        <v>29018</v>
      </c>
    </row>
    <row r="997" spans="1:5">
      <c r="A997" s="39" t="str">
        <f t="shared" si="15"/>
        <v>89312</v>
      </c>
      <c r="B997" s="266" t="s">
        <v>1605</v>
      </c>
      <c r="C997" s="266" t="s">
        <v>14714</v>
      </c>
      <c r="D997" s="267" t="s">
        <v>9772</v>
      </c>
      <c r="E997" s="268" t="s">
        <v>32302</v>
      </c>
    </row>
    <row r="998" spans="1:5">
      <c r="A998" s="39" t="str">
        <f t="shared" si="15"/>
        <v>89313</v>
      </c>
      <c r="B998" s="266" t="s">
        <v>1606</v>
      </c>
      <c r="C998" s="266" t="s">
        <v>14715</v>
      </c>
      <c r="D998" s="267" t="s">
        <v>9772</v>
      </c>
      <c r="E998" s="268" t="s">
        <v>32303</v>
      </c>
    </row>
    <row r="999" spans="1:5">
      <c r="A999" s="39" t="str">
        <f t="shared" si="15"/>
        <v>89349</v>
      </c>
      <c r="B999" s="266" t="s">
        <v>1607</v>
      </c>
      <c r="C999" s="266" t="s">
        <v>25124</v>
      </c>
      <c r="D999" s="267" t="s">
        <v>9623</v>
      </c>
      <c r="E999" s="268" t="s">
        <v>9306</v>
      </c>
    </row>
    <row r="1000" spans="1:5">
      <c r="A1000" s="39" t="str">
        <f t="shared" si="15"/>
        <v>89351</v>
      </c>
      <c r="B1000" s="266" t="s">
        <v>1608</v>
      </c>
      <c r="C1000" s="266" t="s">
        <v>25125</v>
      </c>
      <c r="D1000" s="267" t="s">
        <v>9623</v>
      </c>
      <c r="E1000" s="268" t="s">
        <v>32304</v>
      </c>
    </row>
    <row r="1001" spans="1:5">
      <c r="A1001" s="39" t="str">
        <f t="shared" si="15"/>
        <v>89352</v>
      </c>
      <c r="B1001" s="266" t="s">
        <v>1609</v>
      </c>
      <c r="C1001" s="266" t="s">
        <v>25126</v>
      </c>
      <c r="D1001" s="267" t="s">
        <v>9623</v>
      </c>
      <c r="E1001" s="268" t="s">
        <v>13929</v>
      </c>
    </row>
    <row r="1002" spans="1:5">
      <c r="A1002" s="39" t="str">
        <f t="shared" si="15"/>
        <v>89353</v>
      </c>
      <c r="B1002" s="266" t="s">
        <v>1610</v>
      </c>
      <c r="C1002" s="266" t="s">
        <v>25127</v>
      </c>
      <c r="D1002" s="267" t="s">
        <v>9623</v>
      </c>
      <c r="E1002" s="268" t="s">
        <v>21806</v>
      </c>
    </row>
    <row r="1003" spans="1:5">
      <c r="A1003" s="39" t="str">
        <f t="shared" si="15"/>
        <v>89354</v>
      </c>
      <c r="B1003" s="266" t="s">
        <v>1611</v>
      </c>
      <c r="C1003" s="266" t="s">
        <v>25128</v>
      </c>
      <c r="D1003" s="267" t="s">
        <v>9623</v>
      </c>
      <c r="E1003" s="268" t="s">
        <v>32305</v>
      </c>
    </row>
    <row r="1004" spans="1:5">
      <c r="A1004" s="39" t="str">
        <f t="shared" si="15"/>
        <v>89355</v>
      </c>
      <c r="B1004" s="266" t="s">
        <v>1612</v>
      </c>
      <c r="C1004" s="266" t="s">
        <v>12642</v>
      </c>
      <c r="D1004" s="267" t="s">
        <v>9548</v>
      </c>
      <c r="E1004" s="268" t="s">
        <v>17053</v>
      </c>
    </row>
    <row r="1005" spans="1:5">
      <c r="A1005" s="39" t="str">
        <f t="shared" si="15"/>
        <v>89356</v>
      </c>
      <c r="B1005" s="266" t="s">
        <v>1613</v>
      </c>
      <c r="C1005" s="266" t="s">
        <v>12643</v>
      </c>
      <c r="D1005" s="267" t="s">
        <v>9548</v>
      </c>
      <c r="E1005" s="268" t="s">
        <v>9306</v>
      </c>
    </row>
    <row r="1006" spans="1:5">
      <c r="A1006" s="39" t="str">
        <f t="shared" si="15"/>
        <v>89357</v>
      </c>
      <c r="B1006" s="266" t="s">
        <v>1614</v>
      </c>
      <c r="C1006" s="266" t="s">
        <v>12645</v>
      </c>
      <c r="D1006" s="267" t="s">
        <v>9548</v>
      </c>
      <c r="E1006" s="268" t="s">
        <v>16939</v>
      </c>
    </row>
    <row r="1007" spans="1:5">
      <c r="A1007" s="39" t="str">
        <f t="shared" si="15"/>
        <v>89358</v>
      </c>
      <c r="B1007" s="266" t="s">
        <v>1615</v>
      </c>
      <c r="C1007" s="266" t="s">
        <v>12904</v>
      </c>
      <c r="D1007" s="267" t="s">
        <v>9623</v>
      </c>
      <c r="E1007" s="268" t="s">
        <v>16956</v>
      </c>
    </row>
    <row r="1008" spans="1:5">
      <c r="A1008" s="39" t="str">
        <f t="shared" si="15"/>
        <v>89359</v>
      </c>
      <c r="B1008" s="266" t="s">
        <v>1616</v>
      </c>
      <c r="C1008" s="266" t="s">
        <v>12905</v>
      </c>
      <c r="D1008" s="267" t="s">
        <v>9623</v>
      </c>
      <c r="E1008" s="268" t="s">
        <v>8514</v>
      </c>
    </row>
    <row r="1009" spans="1:5">
      <c r="A1009" s="39" t="str">
        <f t="shared" si="15"/>
        <v>89360</v>
      </c>
      <c r="B1009" s="266" t="s">
        <v>1617</v>
      </c>
      <c r="C1009" s="266" t="s">
        <v>12906</v>
      </c>
      <c r="D1009" s="267" t="s">
        <v>9623</v>
      </c>
      <c r="E1009" s="268" t="s">
        <v>28431</v>
      </c>
    </row>
    <row r="1010" spans="1:5">
      <c r="A1010" s="39" t="str">
        <f t="shared" si="15"/>
        <v>89361</v>
      </c>
      <c r="B1010" s="266" t="s">
        <v>1618</v>
      </c>
      <c r="C1010" s="266" t="s">
        <v>12907</v>
      </c>
      <c r="D1010" s="267" t="s">
        <v>9623</v>
      </c>
      <c r="E1010" s="268" t="s">
        <v>12810</v>
      </c>
    </row>
    <row r="1011" spans="1:5">
      <c r="A1011" s="39" t="str">
        <f t="shared" si="15"/>
        <v>89362</v>
      </c>
      <c r="B1011" s="266" t="s">
        <v>1619</v>
      </c>
      <c r="C1011" s="266" t="s">
        <v>12909</v>
      </c>
      <c r="D1011" s="267" t="s">
        <v>9623</v>
      </c>
      <c r="E1011" s="268" t="s">
        <v>9415</v>
      </c>
    </row>
    <row r="1012" spans="1:5">
      <c r="A1012" s="39" t="str">
        <f t="shared" si="15"/>
        <v>89363</v>
      </c>
      <c r="B1012" s="266" t="s">
        <v>1620</v>
      </c>
      <c r="C1012" s="266" t="s">
        <v>12910</v>
      </c>
      <c r="D1012" s="267" t="s">
        <v>9623</v>
      </c>
      <c r="E1012" s="268" t="s">
        <v>22499</v>
      </c>
    </row>
    <row r="1013" spans="1:5">
      <c r="A1013" s="39" t="str">
        <f t="shared" si="15"/>
        <v>89364</v>
      </c>
      <c r="B1013" s="266" t="s">
        <v>1621</v>
      </c>
      <c r="C1013" s="266" t="s">
        <v>12911</v>
      </c>
      <c r="D1013" s="267" t="s">
        <v>9623</v>
      </c>
      <c r="E1013" s="268" t="s">
        <v>25666</v>
      </c>
    </row>
    <row r="1014" spans="1:5">
      <c r="A1014" s="39" t="str">
        <f t="shared" si="15"/>
        <v>89365</v>
      </c>
      <c r="B1014" s="266" t="s">
        <v>1622</v>
      </c>
      <c r="C1014" s="266" t="s">
        <v>12912</v>
      </c>
      <c r="D1014" s="267" t="s">
        <v>9623</v>
      </c>
      <c r="E1014" s="268" t="s">
        <v>11668</v>
      </c>
    </row>
    <row r="1015" spans="1:5">
      <c r="A1015" s="39" t="str">
        <f t="shared" si="15"/>
        <v>89366</v>
      </c>
      <c r="B1015" s="266" t="s">
        <v>1623</v>
      </c>
      <c r="C1015" s="266" t="s">
        <v>12913</v>
      </c>
      <c r="D1015" s="267" t="s">
        <v>9623</v>
      </c>
      <c r="E1015" s="268" t="s">
        <v>17425</v>
      </c>
    </row>
    <row r="1016" spans="1:5">
      <c r="A1016" s="39" t="str">
        <f t="shared" si="15"/>
        <v>89367</v>
      </c>
      <c r="B1016" s="266" t="s">
        <v>1624</v>
      </c>
      <c r="C1016" s="266" t="s">
        <v>12914</v>
      </c>
      <c r="D1016" s="267" t="s">
        <v>9623</v>
      </c>
      <c r="E1016" s="268" t="s">
        <v>24999</v>
      </c>
    </row>
    <row r="1017" spans="1:5">
      <c r="A1017" s="39" t="str">
        <f t="shared" si="15"/>
        <v>89368</v>
      </c>
      <c r="B1017" s="266" t="s">
        <v>1625</v>
      </c>
      <c r="C1017" s="266" t="s">
        <v>12915</v>
      </c>
      <c r="D1017" s="267" t="s">
        <v>9623</v>
      </c>
      <c r="E1017" s="268" t="s">
        <v>17680</v>
      </c>
    </row>
    <row r="1018" spans="1:5">
      <c r="A1018" s="39" t="str">
        <f t="shared" si="15"/>
        <v>89369</v>
      </c>
      <c r="B1018" s="266" t="s">
        <v>1626</v>
      </c>
      <c r="C1018" s="266" t="s">
        <v>12916</v>
      </c>
      <c r="D1018" s="267" t="s">
        <v>9623</v>
      </c>
      <c r="E1018" s="268" t="s">
        <v>14911</v>
      </c>
    </row>
    <row r="1019" spans="1:5">
      <c r="A1019" s="39" t="str">
        <f t="shared" si="15"/>
        <v>89370</v>
      </c>
      <c r="B1019" s="266" t="s">
        <v>1627</v>
      </c>
      <c r="C1019" s="266" t="s">
        <v>12917</v>
      </c>
      <c r="D1019" s="267" t="s">
        <v>9623</v>
      </c>
      <c r="E1019" s="268" t="s">
        <v>9298</v>
      </c>
    </row>
    <row r="1020" spans="1:5">
      <c r="A1020" s="39" t="str">
        <f t="shared" si="15"/>
        <v>89371</v>
      </c>
      <c r="B1020" s="266" t="s">
        <v>1628</v>
      </c>
      <c r="C1020" s="266" t="s">
        <v>12918</v>
      </c>
      <c r="D1020" s="267" t="s">
        <v>9623</v>
      </c>
      <c r="E1020" s="268" t="s">
        <v>9003</v>
      </c>
    </row>
    <row r="1021" spans="1:5">
      <c r="A1021" s="39" t="str">
        <f t="shared" si="15"/>
        <v>89372</v>
      </c>
      <c r="B1021" s="266" t="s">
        <v>1629</v>
      </c>
      <c r="C1021" s="266" t="s">
        <v>12919</v>
      </c>
      <c r="D1021" s="267" t="s">
        <v>9623</v>
      </c>
      <c r="E1021" s="268" t="s">
        <v>17760</v>
      </c>
    </row>
    <row r="1022" spans="1:5">
      <c r="A1022" s="39" t="str">
        <f t="shared" si="15"/>
        <v>89373</v>
      </c>
      <c r="B1022" s="266" t="s">
        <v>1630</v>
      </c>
      <c r="C1022" s="266" t="s">
        <v>12921</v>
      </c>
      <c r="D1022" s="267" t="s">
        <v>9623</v>
      </c>
      <c r="E1022" s="268" t="s">
        <v>9374</v>
      </c>
    </row>
    <row r="1023" spans="1:5">
      <c r="A1023" s="39" t="str">
        <f t="shared" si="15"/>
        <v>89374</v>
      </c>
      <c r="B1023" s="266" t="s">
        <v>1631</v>
      </c>
      <c r="C1023" s="266" t="s">
        <v>12922</v>
      </c>
      <c r="D1023" s="267" t="s">
        <v>9623</v>
      </c>
      <c r="E1023" s="268" t="s">
        <v>25993</v>
      </c>
    </row>
    <row r="1024" spans="1:5">
      <c r="A1024" s="39" t="str">
        <f t="shared" si="15"/>
        <v>89375</v>
      </c>
      <c r="B1024" s="266" t="s">
        <v>1632</v>
      </c>
      <c r="C1024" s="266" t="s">
        <v>12923</v>
      </c>
      <c r="D1024" s="267" t="s">
        <v>9623</v>
      </c>
      <c r="E1024" s="268" t="s">
        <v>17634</v>
      </c>
    </row>
    <row r="1025" spans="1:5">
      <c r="A1025" s="39" t="str">
        <f t="shared" si="15"/>
        <v>89376</v>
      </c>
      <c r="B1025" s="266" t="s">
        <v>1633</v>
      </c>
      <c r="C1025" s="266" t="s">
        <v>12924</v>
      </c>
      <c r="D1025" s="267" t="s">
        <v>9623</v>
      </c>
      <c r="E1025" s="268" t="s">
        <v>8578</v>
      </c>
    </row>
    <row r="1026" spans="1:5">
      <c r="A1026" s="39" t="str">
        <f t="shared" si="15"/>
        <v>89377</v>
      </c>
      <c r="B1026" s="266" t="s">
        <v>1634</v>
      </c>
      <c r="C1026" s="266" t="s">
        <v>12925</v>
      </c>
      <c r="D1026" s="267" t="s">
        <v>9623</v>
      </c>
      <c r="E1026" s="268" t="s">
        <v>8883</v>
      </c>
    </row>
    <row r="1027" spans="1:5">
      <c r="A1027" s="39" t="str">
        <f t="shared" ref="A1027:A1090" si="16">IF(ISERROR(SEARCH("/",B1027)=6),TRIM(CLEAN(B1027)),IF(SEARCH("/",B1027)=6,IF(LEN(TRIM(CLEAN(B1027)))=7,LEFT(TRIM(CLEAN(B1027)),6)&amp;"00"&amp;RIGHT(TRIM(CLEAN(B1027)),1),LEFT(TRIM(CLEAN(B1027)),6)&amp;"0"&amp;RIGHT(TRIM(CLEAN(B1027)),2)),TRIM(CLEAN(B1027))))</f>
        <v>89378</v>
      </c>
      <c r="B1027" s="266" t="s">
        <v>1635</v>
      </c>
      <c r="C1027" s="266" t="s">
        <v>12926</v>
      </c>
      <c r="D1027" s="267" t="s">
        <v>9623</v>
      </c>
      <c r="E1027" s="268" t="s">
        <v>18002</v>
      </c>
    </row>
    <row r="1028" spans="1:5">
      <c r="A1028" s="39" t="str">
        <f t="shared" si="16"/>
        <v>89379</v>
      </c>
      <c r="B1028" s="266" t="s">
        <v>1636</v>
      </c>
      <c r="C1028" s="266" t="s">
        <v>12927</v>
      </c>
      <c r="D1028" s="267" t="s">
        <v>9623</v>
      </c>
      <c r="E1028" s="268" t="s">
        <v>9008</v>
      </c>
    </row>
    <row r="1029" spans="1:5">
      <c r="A1029" s="39" t="str">
        <f t="shared" si="16"/>
        <v>89380</v>
      </c>
      <c r="B1029" s="266" t="s">
        <v>1637</v>
      </c>
      <c r="C1029" s="266" t="s">
        <v>12928</v>
      </c>
      <c r="D1029" s="267" t="s">
        <v>9623</v>
      </c>
      <c r="E1029" s="268" t="s">
        <v>11683</v>
      </c>
    </row>
    <row r="1030" spans="1:5">
      <c r="A1030" s="39" t="str">
        <f t="shared" si="16"/>
        <v>89381</v>
      </c>
      <c r="B1030" s="266" t="s">
        <v>1638</v>
      </c>
      <c r="C1030" s="266" t="s">
        <v>12929</v>
      </c>
      <c r="D1030" s="267" t="s">
        <v>9623</v>
      </c>
      <c r="E1030" s="268" t="s">
        <v>9118</v>
      </c>
    </row>
    <row r="1031" spans="1:5">
      <c r="A1031" s="39" t="str">
        <f t="shared" si="16"/>
        <v>89382</v>
      </c>
      <c r="B1031" s="266" t="s">
        <v>1639</v>
      </c>
      <c r="C1031" s="266" t="s">
        <v>12931</v>
      </c>
      <c r="D1031" s="267" t="s">
        <v>9623</v>
      </c>
      <c r="E1031" s="268" t="s">
        <v>9324</v>
      </c>
    </row>
    <row r="1032" spans="1:5">
      <c r="A1032" s="39" t="str">
        <f t="shared" si="16"/>
        <v>89383</v>
      </c>
      <c r="B1032" s="266" t="s">
        <v>1640</v>
      </c>
      <c r="C1032" s="266" t="s">
        <v>12932</v>
      </c>
      <c r="D1032" s="267" t="s">
        <v>9623</v>
      </c>
      <c r="E1032" s="268" t="s">
        <v>8870</v>
      </c>
    </row>
    <row r="1033" spans="1:5">
      <c r="A1033" s="39" t="str">
        <f t="shared" si="16"/>
        <v>89384</v>
      </c>
      <c r="B1033" s="266" t="s">
        <v>1641</v>
      </c>
      <c r="C1033" s="266" t="s">
        <v>12933</v>
      </c>
      <c r="D1033" s="267" t="s">
        <v>9623</v>
      </c>
      <c r="E1033" s="268" t="s">
        <v>8604</v>
      </c>
    </row>
    <row r="1034" spans="1:5">
      <c r="A1034" s="39" t="str">
        <f t="shared" si="16"/>
        <v>89385</v>
      </c>
      <c r="B1034" s="266" t="s">
        <v>1642</v>
      </c>
      <c r="C1034" s="266" t="s">
        <v>12934</v>
      </c>
      <c r="D1034" s="267" t="s">
        <v>9623</v>
      </c>
      <c r="E1034" s="268" t="s">
        <v>8536</v>
      </c>
    </row>
    <row r="1035" spans="1:5">
      <c r="A1035" s="39" t="str">
        <f t="shared" si="16"/>
        <v>89386</v>
      </c>
      <c r="B1035" s="266" t="s">
        <v>1643</v>
      </c>
      <c r="C1035" s="266" t="s">
        <v>12936</v>
      </c>
      <c r="D1035" s="267" t="s">
        <v>9623</v>
      </c>
      <c r="E1035" s="268" t="s">
        <v>9080</v>
      </c>
    </row>
    <row r="1036" spans="1:5">
      <c r="A1036" s="39" t="str">
        <f t="shared" si="16"/>
        <v>89387</v>
      </c>
      <c r="B1036" s="266" t="s">
        <v>1644</v>
      </c>
      <c r="C1036" s="266" t="s">
        <v>12937</v>
      </c>
      <c r="D1036" s="267" t="s">
        <v>9623</v>
      </c>
      <c r="E1036" s="268" t="s">
        <v>17986</v>
      </c>
    </row>
    <row r="1037" spans="1:5">
      <c r="A1037" s="39" t="str">
        <f t="shared" si="16"/>
        <v>89388</v>
      </c>
      <c r="B1037" s="266" t="s">
        <v>1645</v>
      </c>
      <c r="C1037" s="266" t="s">
        <v>12938</v>
      </c>
      <c r="D1037" s="267" t="s">
        <v>9623</v>
      </c>
      <c r="E1037" s="268" t="s">
        <v>11459</v>
      </c>
    </row>
    <row r="1038" spans="1:5">
      <c r="A1038" s="39" t="str">
        <f t="shared" si="16"/>
        <v>89389</v>
      </c>
      <c r="B1038" s="266" t="s">
        <v>1646</v>
      </c>
      <c r="C1038" s="266" t="s">
        <v>12939</v>
      </c>
      <c r="D1038" s="267" t="s">
        <v>9623</v>
      </c>
      <c r="E1038" s="268" t="s">
        <v>8654</v>
      </c>
    </row>
    <row r="1039" spans="1:5">
      <c r="A1039" s="39" t="str">
        <f t="shared" si="16"/>
        <v>89390</v>
      </c>
      <c r="B1039" s="266" t="s">
        <v>1647</v>
      </c>
      <c r="C1039" s="266" t="s">
        <v>12940</v>
      </c>
      <c r="D1039" s="267" t="s">
        <v>9623</v>
      </c>
      <c r="E1039" s="268" t="s">
        <v>9205</v>
      </c>
    </row>
    <row r="1040" spans="1:5">
      <c r="A1040" s="39" t="str">
        <f t="shared" si="16"/>
        <v>89391</v>
      </c>
      <c r="B1040" s="266" t="s">
        <v>1648</v>
      </c>
      <c r="C1040" s="266" t="s">
        <v>12941</v>
      </c>
      <c r="D1040" s="267" t="s">
        <v>9623</v>
      </c>
      <c r="E1040" s="268" t="s">
        <v>30041</v>
      </c>
    </row>
    <row r="1041" spans="1:5">
      <c r="A1041" s="39" t="str">
        <f t="shared" si="16"/>
        <v>89392</v>
      </c>
      <c r="B1041" s="266" t="s">
        <v>1649</v>
      </c>
      <c r="C1041" s="266" t="s">
        <v>12942</v>
      </c>
      <c r="D1041" s="267" t="s">
        <v>9623</v>
      </c>
      <c r="E1041" s="268" t="s">
        <v>32306</v>
      </c>
    </row>
    <row r="1042" spans="1:5">
      <c r="A1042" s="39" t="str">
        <f t="shared" si="16"/>
        <v>89393</v>
      </c>
      <c r="B1042" s="266" t="s">
        <v>1650</v>
      </c>
      <c r="C1042" s="266" t="s">
        <v>12943</v>
      </c>
      <c r="D1042" s="267" t="s">
        <v>9623</v>
      </c>
      <c r="E1042" s="268" t="s">
        <v>32307</v>
      </c>
    </row>
    <row r="1043" spans="1:5">
      <c r="A1043" s="39" t="str">
        <f t="shared" si="16"/>
        <v>89394</v>
      </c>
      <c r="B1043" s="266" t="s">
        <v>1651</v>
      </c>
      <c r="C1043" s="266" t="s">
        <v>12944</v>
      </c>
      <c r="D1043" s="267" t="s">
        <v>9623</v>
      </c>
      <c r="E1043" s="268" t="s">
        <v>32308</v>
      </c>
    </row>
    <row r="1044" spans="1:5">
      <c r="A1044" s="39" t="str">
        <f t="shared" si="16"/>
        <v>89395</v>
      </c>
      <c r="B1044" s="266" t="s">
        <v>1652</v>
      </c>
      <c r="C1044" s="266" t="s">
        <v>12946</v>
      </c>
      <c r="D1044" s="267" t="s">
        <v>9623</v>
      </c>
      <c r="E1044" s="268" t="s">
        <v>18024</v>
      </c>
    </row>
    <row r="1045" spans="1:5">
      <c r="A1045" s="39" t="str">
        <f t="shared" si="16"/>
        <v>89396</v>
      </c>
      <c r="B1045" s="266" t="s">
        <v>1653</v>
      </c>
      <c r="C1045" s="266" t="s">
        <v>12948</v>
      </c>
      <c r="D1045" s="267" t="s">
        <v>9623</v>
      </c>
      <c r="E1045" s="268" t="s">
        <v>9403</v>
      </c>
    </row>
    <row r="1046" spans="1:5">
      <c r="A1046" s="39" t="str">
        <f t="shared" si="16"/>
        <v>89397</v>
      </c>
      <c r="B1046" s="266" t="s">
        <v>1654</v>
      </c>
      <c r="C1046" s="266" t="s">
        <v>12949</v>
      </c>
      <c r="D1046" s="267" t="s">
        <v>9623</v>
      </c>
      <c r="E1046" s="268" t="s">
        <v>16477</v>
      </c>
    </row>
    <row r="1047" spans="1:5">
      <c r="A1047" s="39" t="str">
        <f t="shared" si="16"/>
        <v>89398</v>
      </c>
      <c r="B1047" s="266" t="s">
        <v>1655</v>
      </c>
      <c r="C1047" s="266" t="s">
        <v>12950</v>
      </c>
      <c r="D1047" s="267" t="s">
        <v>9623</v>
      </c>
      <c r="E1047" s="268" t="s">
        <v>9130</v>
      </c>
    </row>
    <row r="1048" spans="1:5">
      <c r="A1048" s="39" t="str">
        <f t="shared" si="16"/>
        <v>89399</v>
      </c>
      <c r="B1048" s="266" t="s">
        <v>1656</v>
      </c>
      <c r="C1048" s="266" t="s">
        <v>12951</v>
      </c>
      <c r="D1048" s="267" t="s">
        <v>9623</v>
      </c>
      <c r="E1048" s="268" t="s">
        <v>18100</v>
      </c>
    </row>
    <row r="1049" spans="1:5">
      <c r="A1049" s="39" t="str">
        <f t="shared" si="16"/>
        <v>89400</v>
      </c>
      <c r="B1049" s="266" t="s">
        <v>1657</v>
      </c>
      <c r="C1049" s="266" t="s">
        <v>12952</v>
      </c>
      <c r="D1049" s="267" t="s">
        <v>9623</v>
      </c>
      <c r="E1049" s="268" t="s">
        <v>26723</v>
      </c>
    </row>
    <row r="1050" spans="1:5">
      <c r="A1050" s="39" t="str">
        <f t="shared" si="16"/>
        <v>89401</v>
      </c>
      <c r="B1050" s="266" t="s">
        <v>1658</v>
      </c>
      <c r="C1050" s="266" t="s">
        <v>12646</v>
      </c>
      <c r="D1050" s="267" t="s">
        <v>9548</v>
      </c>
      <c r="E1050" s="268" t="s">
        <v>16481</v>
      </c>
    </row>
    <row r="1051" spans="1:5">
      <c r="A1051" s="39" t="str">
        <f t="shared" si="16"/>
        <v>89402</v>
      </c>
      <c r="B1051" s="266" t="s">
        <v>1659</v>
      </c>
      <c r="C1051" s="266" t="s">
        <v>12647</v>
      </c>
      <c r="D1051" s="267" t="s">
        <v>9548</v>
      </c>
      <c r="E1051" s="268" t="s">
        <v>10363</v>
      </c>
    </row>
    <row r="1052" spans="1:5">
      <c r="A1052" s="39" t="str">
        <f t="shared" si="16"/>
        <v>89403</v>
      </c>
      <c r="B1052" s="266" t="s">
        <v>1660</v>
      </c>
      <c r="C1052" s="266" t="s">
        <v>12648</v>
      </c>
      <c r="D1052" s="267" t="s">
        <v>9548</v>
      </c>
      <c r="E1052" s="268" t="s">
        <v>9067</v>
      </c>
    </row>
    <row r="1053" spans="1:5">
      <c r="A1053" s="39" t="str">
        <f t="shared" si="16"/>
        <v>89404</v>
      </c>
      <c r="B1053" s="266" t="s">
        <v>1661</v>
      </c>
      <c r="C1053" s="266" t="s">
        <v>12954</v>
      </c>
      <c r="D1053" s="267" t="s">
        <v>9623</v>
      </c>
      <c r="E1053" s="268" t="s">
        <v>29137</v>
      </c>
    </row>
    <row r="1054" spans="1:5">
      <c r="A1054" s="39" t="str">
        <f t="shared" si="16"/>
        <v>89405</v>
      </c>
      <c r="B1054" s="266" t="s">
        <v>1662</v>
      </c>
      <c r="C1054" s="266" t="s">
        <v>12955</v>
      </c>
      <c r="D1054" s="267" t="s">
        <v>9623</v>
      </c>
      <c r="E1054" s="268" t="s">
        <v>9241</v>
      </c>
    </row>
    <row r="1055" spans="1:5">
      <c r="A1055" s="39" t="str">
        <f t="shared" si="16"/>
        <v>89406</v>
      </c>
      <c r="B1055" s="266" t="s">
        <v>1663</v>
      </c>
      <c r="C1055" s="266" t="s">
        <v>12956</v>
      </c>
      <c r="D1055" s="267" t="s">
        <v>9623</v>
      </c>
      <c r="E1055" s="268" t="s">
        <v>9301</v>
      </c>
    </row>
    <row r="1056" spans="1:5">
      <c r="A1056" s="39" t="str">
        <f t="shared" si="16"/>
        <v>89407</v>
      </c>
      <c r="B1056" s="266" t="s">
        <v>1664</v>
      </c>
      <c r="C1056" s="266" t="s">
        <v>12957</v>
      </c>
      <c r="D1056" s="267" t="s">
        <v>9623</v>
      </c>
      <c r="E1056" s="268" t="s">
        <v>8958</v>
      </c>
    </row>
    <row r="1057" spans="1:5">
      <c r="A1057" s="39" t="str">
        <f t="shared" si="16"/>
        <v>89408</v>
      </c>
      <c r="B1057" s="266" t="s">
        <v>1665</v>
      </c>
      <c r="C1057" s="266" t="s">
        <v>12958</v>
      </c>
      <c r="D1057" s="267" t="s">
        <v>9623</v>
      </c>
      <c r="E1057" s="268" t="s">
        <v>8829</v>
      </c>
    </row>
    <row r="1058" spans="1:5">
      <c r="A1058" s="39" t="str">
        <f t="shared" si="16"/>
        <v>89409</v>
      </c>
      <c r="B1058" s="266" t="s">
        <v>1666</v>
      </c>
      <c r="C1058" s="266" t="s">
        <v>12959</v>
      </c>
      <c r="D1058" s="267" t="s">
        <v>9623</v>
      </c>
      <c r="E1058" s="268" t="s">
        <v>16360</v>
      </c>
    </row>
    <row r="1059" spans="1:5">
      <c r="A1059" s="39" t="str">
        <f t="shared" si="16"/>
        <v>89410</v>
      </c>
      <c r="B1059" s="266" t="s">
        <v>1667</v>
      </c>
      <c r="C1059" s="266" t="s">
        <v>12960</v>
      </c>
      <c r="D1059" s="267" t="s">
        <v>9623</v>
      </c>
      <c r="E1059" s="268" t="s">
        <v>26211</v>
      </c>
    </row>
    <row r="1060" spans="1:5">
      <c r="A1060" s="39" t="str">
        <f t="shared" si="16"/>
        <v>89411</v>
      </c>
      <c r="B1060" s="266" t="s">
        <v>1668</v>
      </c>
      <c r="C1060" s="266" t="s">
        <v>12962</v>
      </c>
      <c r="D1060" s="267" t="s">
        <v>9623</v>
      </c>
      <c r="E1060" s="268" t="s">
        <v>9499</v>
      </c>
    </row>
    <row r="1061" spans="1:5">
      <c r="A1061" s="39" t="str">
        <f t="shared" si="16"/>
        <v>89412</v>
      </c>
      <c r="B1061" s="266" t="s">
        <v>1669</v>
      </c>
      <c r="C1061" s="266" t="s">
        <v>12964</v>
      </c>
      <c r="D1061" s="267" t="s">
        <v>9623</v>
      </c>
      <c r="E1061" s="268" t="s">
        <v>13053</v>
      </c>
    </row>
    <row r="1062" spans="1:5">
      <c r="A1062" s="39" t="str">
        <f t="shared" si="16"/>
        <v>89413</v>
      </c>
      <c r="B1062" s="266" t="s">
        <v>1670</v>
      </c>
      <c r="C1062" s="266" t="s">
        <v>12965</v>
      </c>
      <c r="D1062" s="267" t="s">
        <v>9623</v>
      </c>
      <c r="E1062" s="268" t="s">
        <v>8985</v>
      </c>
    </row>
    <row r="1063" spans="1:5">
      <c r="A1063" s="39" t="str">
        <f t="shared" si="16"/>
        <v>89414</v>
      </c>
      <c r="B1063" s="266" t="s">
        <v>1671</v>
      </c>
      <c r="C1063" s="266" t="s">
        <v>12967</v>
      </c>
      <c r="D1063" s="267" t="s">
        <v>9623</v>
      </c>
      <c r="E1063" s="268" t="s">
        <v>10374</v>
      </c>
    </row>
    <row r="1064" spans="1:5">
      <c r="A1064" s="39" t="str">
        <f t="shared" si="16"/>
        <v>89415</v>
      </c>
      <c r="B1064" s="266" t="s">
        <v>1672</v>
      </c>
      <c r="C1064" s="266" t="s">
        <v>12968</v>
      </c>
      <c r="D1064" s="267" t="s">
        <v>9623</v>
      </c>
      <c r="E1064" s="268" t="s">
        <v>10801</v>
      </c>
    </row>
    <row r="1065" spans="1:5">
      <c r="A1065" s="39" t="str">
        <f t="shared" si="16"/>
        <v>89416</v>
      </c>
      <c r="B1065" s="266" t="s">
        <v>1673</v>
      </c>
      <c r="C1065" s="266" t="s">
        <v>12969</v>
      </c>
      <c r="D1065" s="267" t="s">
        <v>9623</v>
      </c>
      <c r="E1065" s="268" t="s">
        <v>8844</v>
      </c>
    </row>
    <row r="1066" spans="1:5">
      <c r="A1066" s="39" t="str">
        <f t="shared" si="16"/>
        <v>89417</v>
      </c>
      <c r="B1066" s="266" t="s">
        <v>1674</v>
      </c>
      <c r="C1066" s="266" t="s">
        <v>12970</v>
      </c>
      <c r="D1066" s="267" t="s">
        <v>9623</v>
      </c>
      <c r="E1066" s="268" t="s">
        <v>16475</v>
      </c>
    </row>
    <row r="1067" spans="1:5">
      <c r="A1067" s="39" t="str">
        <f t="shared" si="16"/>
        <v>89418</v>
      </c>
      <c r="B1067" s="266" t="s">
        <v>1675</v>
      </c>
      <c r="C1067" s="266" t="s">
        <v>12971</v>
      </c>
      <c r="D1067" s="267" t="s">
        <v>9623</v>
      </c>
      <c r="E1067" s="268" t="s">
        <v>25662</v>
      </c>
    </row>
    <row r="1068" spans="1:5">
      <c r="A1068" s="39" t="str">
        <f t="shared" si="16"/>
        <v>89419</v>
      </c>
      <c r="B1068" s="266" t="s">
        <v>1676</v>
      </c>
      <c r="C1068" s="266" t="s">
        <v>12972</v>
      </c>
      <c r="D1068" s="267" t="s">
        <v>9623</v>
      </c>
      <c r="E1068" s="268" t="s">
        <v>29319</v>
      </c>
    </row>
    <row r="1069" spans="1:5">
      <c r="A1069" s="39" t="str">
        <f t="shared" si="16"/>
        <v>89420</v>
      </c>
      <c r="B1069" s="266" t="s">
        <v>1677</v>
      </c>
      <c r="C1069" s="266" t="s">
        <v>12973</v>
      </c>
      <c r="D1069" s="267" t="s">
        <v>9623</v>
      </c>
      <c r="E1069" s="268" t="s">
        <v>9094</v>
      </c>
    </row>
    <row r="1070" spans="1:5">
      <c r="A1070" s="39" t="str">
        <f t="shared" si="16"/>
        <v>89421</v>
      </c>
      <c r="B1070" s="266" t="s">
        <v>1678</v>
      </c>
      <c r="C1070" s="266" t="s">
        <v>12975</v>
      </c>
      <c r="D1070" s="267" t="s">
        <v>9623</v>
      </c>
      <c r="E1070" s="268" t="s">
        <v>9259</v>
      </c>
    </row>
    <row r="1071" spans="1:5">
      <c r="A1071" s="39" t="str">
        <f t="shared" si="16"/>
        <v>89422</v>
      </c>
      <c r="B1071" s="266" t="s">
        <v>1679</v>
      </c>
      <c r="C1071" s="266" t="s">
        <v>12976</v>
      </c>
      <c r="D1071" s="267" t="s">
        <v>9623</v>
      </c>
      <c r="E1071" s="268" t="s">
        <v>9140</v>
      </c>
    </row>
    <row r="1072" spans="1:5">
      <c r="A1072" s="39" t="str">
        <f t="shared" si="16"/>
        <v>89423</v>
      </c>
      <c r="B1072" s="266" t="s">
        <v>1680</v>
      </c>
      <c r="C1072" s="266" t="s">
        <v>12977</v>
      </c>
      <c r="D1072" s="267" t="s">
        <v>9623</v>
      </c>
      <c r="E1072" s="268" t="s">
        <v>9575</v>
      </c>
    </row>
    <row r="1073" spans="1:5">
      <c r="A1073" s="39" t="str">
        <f t="shared" si="16"/>
        <v>89424</v>
      </c>
      <c r="B1073" s="266" t="s">
        <v>1681</v>
      </c>
      <c r="C1073" s="266" t="s">
        <v>12979</v>
      </c>
      <c r="D1073" s="267" t="s">
        <v>9623</v>
      </c>
      <c r="E1073" s="268" t="s">
        <v>27364</v>
      </c>
    </row>
    <row r="1074" spans="1:5">
      <c r="A1074" s="39" t="str">
        <f t="shared" si="16"/>
        <v>89425</v>
      </c>
      <c r="B1074" s="266" t="s">
        <v>1682</v>
      </c>
      <c r="C1074" s="266" t="s">
        <v>12980</v>
      </c>
      <c r="D1074" s="267" t="s">
        <v>9623</v>
      </c>
      <c r="E1074" s="268" t="s">
        <v>16366</v>
      </c>
    </row>
    <row r="1075" spans="1:5">
      <c r="A1075" s="39" t="str">
        <f t="shared" si="16"/>
        <v>89426</v>
      </c>
      <c r="B1075" s="266" t="s">
        <v>1683</v>
      </c>
      <c r="C1075" s="266" t="s">
        <v>12981</v>
      </c>
      <c r="D1075" s="267" t="s">
        <v>9623</v>
      </c>
      <c r="E1075" s="268" t="s">
        <v>8850</v>
      </c>
    </row>
    <row r="1076" spans="1:5">
      <c r="A1076" s="39" t="str">
        <f t="shared" si="16"/>
        <v>89427</v>
      </c>
      <c r="B1076" s="266" t="s">
        <v>1684</v>
      </c>
      <c r="C1076" s="266" t="s">
        <v>12982</v>
      </c>
      <c r="D1076" s="267" t="s">
        <v>9623</v>
      </c>
      <c r="E1076" s="268" t="s">
        <v>16386</v>
      </c>
    </row>
    <row r="1077" spans="1:5">
      <c r="A1077" s="39" t="str">
        <f t="shared" si="16"/>
        <v>89428</v>
      </c>
      <c r="B1077" s="266" t="s">
        <v>1685</v>
      </c>
      <c r="C1077" s="266" t="s">
        <v>12984</v>
      </c>
      <c r="D1077" s="267" t="s">
        <v>9623</v>
      </c>
      <c r="E1077" s="268" t="s">
        <v>9022</v>
      </c>
    </row>
    <row r="1078" spans="1:5">
      <c r="A1078" s="39" t="str">
        <f t="shared" si="16"/>
        <v>89429</v>
      </c>
      <c r="B1078" s="266" t="s">
        <v>1686</v>
      </c>
      <c r="C1078" s="266" t="s">
        <v>12985</v>
      </c>
      <c r="D1078" s="267" t="s">
        <v>9623</v>
      </c>
      <c r="E1078" s="268" t="s">
        <v>9465</v>
      </c>
    </row>
    <row r="1079" spans="1:5">
      <c r="A1079" s="39" t="str">
        <f t="shared" si="16"/>
        <v>89430</v>
      </c>
      <c r="B1079" s="266" t="s">
        <v>1687</v>
      </c>
      <c r="C1079" s="266" t="s">
        <v>12986</v>
      </c>
      <c r="D1079" s="267" t="s">
        <v>9623</v>
      </c>
      <c r="E1079" s="268" t="s">
        <v>10810</v>
      </c>
    </row>
    <row r="1080" spans="1:5">
      <c r="A1080" s="39" t="str">
        <f t="shared" si="16"/>
        <v>89431</v>
      </c>
      <c r="B1080" s="266" t="s">
        <v>1688</v>
      </c>
      <c r="C1080" s="266" t="s">
        <v>12987</v>
      </c>
      <c r="D1080" s="267" t="s">
        <v>9623</v>
      </c>
      <c r="E1080" s="268" t="s">
        <v>18571</v>
      </c>
    </row>
    <row r="1081" spans="1:5">
      <c r="A1081" s="39" t="str">
        <f t="shared" si="16"/>
        <v>89432</v>
      </c>
      <c r="B1081" s="266" t="s">
        <v>1689</v>
      </c>
      <c r="C1081" s="266" t="s">
        <v>12988</v>
      </c>
      <c r="D1081" s="267" t="s">
        <v>9623</v>
      </c>
      <c r="E1081" s="268" t="s">
        <v>24037</v>
      </c>
    </row>
    <row r="1082" spans="1:5">
      <c r="A1082" s="39" t="str">
        <f t="shared" si="16"/>
        <v>89433</v>
      </c>
      <c r="B1082" s="266" t="s">
        <v>1690</v>
      </c>
      <c r="C1082" s="266" t="s">
        <v>12989</v>
      </c>
      <c r="D1082" s="267" t="s">
        <v>9623</v>
      </c>
      <c r="E1082" s="268" t="s">
        <v>8597</v>
      </c>
    </row>
    <row r="1083" spans="1:5">
      <c r="A1083" s="39" t="str">
        <f t="shared" si="16"/>
        <v>89434</v>
      </c>
      <c r="B1083" s="266" t="s">
        <v>1691</v>
      </c>
      <c r="C1083" s="266" t="s">
        <v>12990</v>
      </c>
      <c r="D1083" s="267" t="s">
        <v>9623</v>
      </c>
      <c r="E1083" s="268" t="s">
        <v>25304</v>
      </c>
    </row>
    <row r="1084" spans="1:5">
      <c r="A1084" s="39" t="str">
        <f t="shared" si="16"/>
        <v>89435</v>
      </c>
      <c r="B1084" s="266" t="s">
        <v>1692</v>
      </c>
      <c r="C1084" s="266" t="s">
        <v>12991</v>
      </c>
      <c r="D1084" s="267" t="s">
        <v>9623</v>
      </c>
      <c r="E1084" s="268" t="s">
        <v>32309</v>
      </c>
    </row>
    <row r="1085" spans="1:5">
      <c r="A1085" s="39" t="str">
        <f t="shared" si="16"/>
        <v>89436</v>
      </c>
      <c r="B1085" s="266" t="s">
        <v>1693</v>
      </c>
      <c r="C1085" s="266" t="s">
        <v>12992</v>
      </c>
      <c r="D1085" s="267" t="s">
        <v>9623</v>
      </c>
      <c r="E1085" s="268" t="s">
        <v>8914</v>
      </c>
    </row>
    <row r="1086" spans="1:5">
      <c r="A1086" s="39" t="str">
        <f t="shared" si="16"/>
        <v>89437</v>
      </c>
      <c r="B1086" s="266" t="s">
        <v>1694</v>
      </c>
      <c r="C1086" s="266" t="s">
        <v>12993</v>
      </c>
      <c r="D1086" s="267" t="s">
        <v>9623</v>
      </c>
      <c r="E1086" s="268" t="s">
        <v>17702</v>
      </c>
    </row>
    <row r="1087" spans="1:5">
      <c r="A1087" s="39" t="str">
        <f t="shared" si="16"/>
        <v>89438</v>
      </c>
      <c r="B1087" s="266" t="s">
        <v>1695</v>
      </c>
      <c r="C1087" s="266" t="s">
        <v>12995</v>
      </c>
      <c r="D1087" s="267" t="s">
        <v>9623</v>
      </c>
      <c r="E1087" s="268" t="s">
        <v>8913</v>
      </c>
    </row>
    <row r="1088" spans="1:5">
      <c r="A1088" s="39" t="str">
        <f t="shared" si="16"/>
        <v>89439</v>
      </c>
      <c r="B1088" s="266" t="s">
        <v>1696</v>
      </c>
      <c r="C1088" s="266" t="s">
        <v>12996</v>
      </c>
      <c r="D1088" s="267" t="s">
        <v>9623</v>
      </c>
      <c r="E1088" s="268" t="s">
        <v>14365</v>
      </c>
    </row>
    <row r="1089" spans="1:5">
      <c r="A1089" s="39" t="str">
        <f t="shared" si="16"/>
        <v>89440</v>
      </c>
      <c r="B1089" s="266" t="s">
        <v>1697</v>
      </c>
      <c r="C1089" s="266" t="s">
        <v>12997</v>
      </c>
      <c r="D1089" s="267" t="s">
        <v>9623</v>
      </c>
      <c r="E1089" s="268" t="s">
        <v>9937</v>
      </c>
    </row>
    <row r="1090" spans="1:5">
      <c r="A1090" s="39" t="str">
        <f t="shared" si="16"/>
        <v>89441</v>
      </c>
      <c r="B1090" s="266" t="s">
        <v>1698</v>
      </c>
      <c r="C1090" s="266" t="s">
        <v>12998</v>
      </c>
      <c r="D1090" s="267" t="s">
        <v>9623</v>
      </c>
      <c r="E1090" s="268" t="s">
        <v>15911</v>
      </c>
    </row>
    <row r="1091" spans="1:5">
      <c r="A1091" s="39" t="str">
        <f t="shared" ref="A1091:A1154" si="17">IF(ISERROR(SEARCH("/",B1091)=6),TRIM(CLEAN(B1091)),IF(SEARCH("/",B1091)=6,IF(LEN(TRIM(CLEAN(B1091)))=7,LEFT(TRIM(CLEAN(B1091)),6)&amp;"00"&amp;RIGHT(TRIM(CLEAN(B1091)),1),LEFT(TRIM(CLEAN(B1091)),6)&amp;"0"&amp;RIGHT(TRIM(CLEAN(B1091)),2)),TRIM(CLEAN(B1091))))</f>
        <v>89442</v>
      </c>
      <c r="B1091" s="266" t="s">
        <v>1699</v>
      </c>
      <c r="C1091" s="266" t="s">
        <v>12999</v>
      </c>
      <c r="D1091" s="267" t="s">
        <v>9623</v>
      </c>
      <c r="E1091" s="268" t="s">
        <v>9009</v>
      </c>
    </row>
    <row r="1092" spans="1:5">
      <c r="A1092" s="39" t="str">
        <f t="shared" si="17"/>
        <v>89443</v>
      </c>
      <c r="B1092" s="266" t="s">
        <v>1700</v>
      </c>
      <c r="C1092" s="266" t="s">
        <v>13000</v>
      </c>
      <c r="D1092" s="267" t="s">
        <v>9623</v>
      </c>
      <c r="E1092" s="268" t="s">
        <v>8774</v>
      </c>
    </row>
    <row r="1093" spans="1:5">
      <c r="A1093" s="39" t="str">
        <f t="shared" si="17"/>
        <v>89444</v>
      </c>
      <c r="B1093" s="266" t="s">
        <v>1701</v>
      </c>
      <c r="C1093" s="266" t="s">
        <v>13001</v>
      </c>
      <c r="D1093" s="267" t="s">
        <v>9623</v>
      </c>
      <c r="E1093" s="268" t="s">
        <v>17535</v>
      </c>
    </row>
    <row r="1094" spans="1:5">
      <c r="A1094" s="39" t="str">
        <f t="shared" si="17"/>
        <v>89445</v>
      </c>
      <c r="B1094" s="266" t="s">
        <v>1702</v>
      </c>
      <c r="C1094" s="266" t="s">
        <v>13002</v>
      </c>
      <c r="D1094" s="267" t="s">
        <v>9623</v>
      </c>
      <c r="E1094" s="268" t="s">
        <v>14532</v>
      </c>
    </row>
    <row r="1095" spans="1:5">
      <c r="A1095" s="39" t="str">
        <f t="shared" si="17"/>
        <v>89446</v>
      </c>
      <c r="B1095" s="266" t="s">
        <v>1703</v>
      </c>
      <c r="C1095" s="266" t="s">
        <v>12649</v>
      </c>
      <c r="D1095" s="267" t="s">
        <v>9548</v>
      </c>
      <c r="E1095" s="268" t="s">
        <v>12963</v>
      </c>
    </row>
    <row r="1096" spans="1:5">
      <c r="A1096" s="39" t="str">
        <f t="shared" si="17"/>
        <v>89447</v>
      </c>
      <c r="B1096" s="266" t="s">
        <v>1704</v>
      </c>
      <c r="C1096" s="266" t="s">
        <v>12650</v>
      </c>
      <c r="D1096" s="267" t="s">
        <v>9548</v>
      </c>
      <c r="E1096" s="268" t="s">
        <v>9056</v>
      </c>
    </row>
    <row r="1097" spans="1:5">
      <c r="A1097" s="39" t="str">
        <f t="shared" si="17"/>
        <v>89448</v>
      </c>
      <c r="B1097" s="266" t="s">
        <v>1705</v>
      </c>
      <c r="C1097" s="266" t="s">
        <v>12651</v>
      </c>
      <c r="D1097" s="267" t="s">
        <v>9548</v>
      </c>
      <c r="E1097" s="268" t="s">
        <v>16464</v>
      </c>
    </row>
    <row r="1098" spans="1:5">
      <c r="A1098" s="39" t="str">
        <f t="shared" si="17"/>
        <v>89449</v>
      </c>
      <c r="B1098" s="266" t="s">
        <v>1706</v>
      </c>
      <c r="C1098" s="266" t="s">
        <v>12653</v>
      </c>
      <c r="D1098" s="267" t="s">
        <v>9548</v>
      </c>
      <c r="E1098" s="268" t="s">
        <v>16514</v>
      </c>
    </row>
    <row r="1099" spans="1:5">
      <c r="A1099" s="39" t="str">
        <f t="shared" si="17"/>
        <v>89450</v>
      </c>
      <c r="B1099" s="266" t="s">
        <v>1707</v>
      </c>
      <c r="C1099" s="266" t="s">
        <v>12654</v>
      </c>
      <c r="D1099" s="267" t="s">
        <v>9548</v>
      </c>
      <c r="E1099" s="268" t="s">
        <v>16625</v>
      </c>
    </row>
    <row r="1100" spans="1:5">
      <c r="A1100" s="39" t="str">
        <f t="shared" si="17"/>
        <v>89451</v>
      </c>
      <c r="B1100" s="266" t="s">
        <v>1708</v>
      </c>
      <c r="C1100" s="266" t="s">
        <v>12655</v>
      </c>
      <c r="D1100" s="267" t="s">
        <v>9548</v>
      </c>
      <c r="E1100" s="268" t="s">
        <v>25494</v>
      </c>
    </row>
    <row r="1101" spans="1:5">
      <c r="A1101" s="39" t="str">
        <f t="shared" si="17"/>
        <v>89452</v>
      </c>
      <c r="B1101" s="266" t="s">
        <v>1709</v>
      </c>
      <c r="C1101" s="266" t="s">
        <v>12656</v>
      </c>
      <c r="D1101" s="267" t="s">
        <v>9548</v>
      </c>
      <c r="E1101" s="268" t="s">
        <v>32310</v>
      </c>
    </row>
    <row r="1102" spans="1:5">
      <c r="A1102" s="39" t="str">
        <f t="shared" si="17"/>
        <v>89453</v>
      </c>
      <c r="B1102" s="266" t="s">
        <v>1710</v>
      </c>
      <c r="C1102" s="266" t="s">
        <v>14744</v>
      </c>
      <c r="D1102" s="267" t="s">
        <v>9772</v>
      </c>
      <c r="E1102" s="268" t="s">
        <v>32311</v>
      </c>
    </row>
    <row r="1103" spans="1:5">
      <c r="A1103" s="39" t="str">
        <f t="shared" si="17"/>
        <v>89454</v>
      </c>
      <c r="B1103" s="266" t="s">
        <v>1711</v>
      </c>
      <c r="C1103" s="266" t="s">
        <v>14745</v>
      </c>
      <c r="D1103" s="267" t="s">
        <v>9772</v>
      </c>
      <c r="E1103" s="268" t="s">
        <v>32312</v>
      </c>
    </row>
    <row r="1104" spans="1:5">
      <c r="A1104" s="39" t="str">
        <f t="shared" si="17"/>
        <v>89455</v>
      </c>
      <c r="B1104" s="266" t="s">
        <v>1712</v>
      </c>
      <c r="C1104" s="266" t="s">
        <v>14746</v>
      </c>
      <c r="D1104" s="267" t="s">
        <v>9772</v>
      </c>
      <c r="E1104" s="268" t="s">
        <v>32313</v>
      </c>
    </row>
    <row r="1105" spans="1:5">
      <c r="A1105" s="39" t="str">
        <f t="shared" si="17"/>
        <v>89456</v>
      </c>
      <c r="B1105" s="266" t="s">
        <v>1713</v>
      </c>
      <c r="C1105" s="266" t="s">
        <v>14747</v>
      </c>
      <c r="D1105" s="267" t="s">
        <v>9772</v>
      </c>
      <c r="E1105" s="268" t="s">
        <v>32314</v>
      </c>
    </row>
    <row r="1106" spans="1:5">
      <c r="A1106" s="39" t="str">
        <f t="shared" si="17"/>
        <v>89457</v>
      </c>
      <c r="B1106" s="266" t="s">
        <v>1714</v>
      </c>
      <c r="C1106" s="266" t="s">
        <v>14748</v>
      </c>
      <c r="D1106" s="267" t="s">
        <v>9772</v>
      </c>
      <c r="E1106" s="268" t="s">
        <v>32315</v>
      </c>
    </row>
    <row r="1107" spans="1:5">
      <c r="A1107" s="39" t="str">
        <f t="shared" si="17"/>
        <v>89458</v>
      </c>
      <c r="B1107" s="266" t="s">
        <v>1715</v>
      </c>
      <c r="C1107" s="266" t="s">
        <v>14749</v>
      </c>
      <c r="D1107" s="267" t="s">
        <v>9772</v>
      </c>
      <c r="E1107" s="268" t="s">
        <v>32316</v>
      </c>
    </row>
    <row r="1108" spans="1:5">
      <c r="A1108" s="39" t="str">
        <f t="shared" si="17"/>
        <v>89459</v>
      </c>
      <c r="B1108" s="266" t="s">
        <v>1716</v>
      </c>
      <c r="C1108" s="266" t="s">
        <v>14750</v>
      </c>
      <c r="D1108" s="267" t="s">
        <v>9772</v>
      </c>
      <c r="E1108" s="268" t="s">
        <v>32317</v>
      </c>
    </row>
    <row r="1109" spans="1:5">
      <c r="A1109" s="39" t="str">
        <f t="shared" si="17"/>
        <v>89460</v>
      </c>
      <c r="B1109" s="266" t="s">
        <v>1717</v>
      </c>
      <c r="C1109" s="266" t="s">
        <v>14751</v>
      </c>
      <c r="D1109" s="267" t="s">
        <v>9772</v>
      </c>
      <c r="E1109" s="268" t="s">
        <v>32318</v>
      </c>
    </row>
    <row r="1110" spans="1:5">
      <c r="A1110" s="39" t="str">
        <f t="shared" si="17"/>
        <v>89462</v>
      </c>
      <c r="B1110" s="266" t="s">
        <v>1718</v>
      </c>
      <c r="C1110" s="266" t="s">
        <v>14752</v>
      </c>
      <c r="D1110" s="267" t="s">
        <v>9772</v>
      </c>
      <c r="E1110" s="268" t="s">
        <v>25718</v>
      </c>
    </row>
    <row r="1111" spans="1:5">
      <c r="A1111" s="39" t="str">
        <f t="shared" si="17"/>
        <v>89463</v>
      </c>
      <c r="B1111" s="266" t="s">
        <v>1719</v>
      </c>
      <c r="C1111" s="266" t="s">
        <v>14753</v>
      </c>
      <c r="D1111" s="267" t="s">
        <v>9772</v>
      </c>
      <c r="E1111" s="268" t="s">
        <v>32319</v>
      </c>
    </row>
    <row r="1112" spans="1:5">
      <c r="A1112" s="39" t="str">
        <f t="shared" si="17"/>
        <v>89464</v>
      </c>
      <c r="B1112" s="266" t="s">
        <v>1720</v>
      </c>
      <c r="C1112" s="266" t="s">
        <v>14754</v>
      </c>
      <c r="D1112" s="267" t="s">
        <v>9772</v>
      </c>
      <c r="E1112" s="268" t="s">
        <v>32320</v>
      </c>
    </row>
    <row r="1113" spans="1:5">
      <c r="A1113" s="39" t="str">
        <f t="shared" si="17"/>
        <v>89465</v>
      </c>
      <c r="B1113" s="266" t="s">
        <v>1721</v>
      </c>
      <c r="C1113" s="266" t="s">
        <v>14755</v>
      </c>
      <c r="D1113" s="267" t="s">
        <v>9772</v>
      </c>
      <c r="E1113" s="268" t="s">
        <v>18815</v>
      </c>
    </row>
    <row r="1114" spans="1:5">
      <c r="A1114" s="39" t="str">
        <f t="shared" si="17"/>
        <v>89466</v>
      </c>
      <c r="B1114" s="266" t="s">
        <v>1722</v>
      </c>
      <c r="C1114" s="266" t="s">
        <v>14756</v>
      </c>
      <c r="D1114" s="267" t="s">
        <v>9772</v>
      </c>
      <c r="E1114" s="268" t="s">
        <v>32321</v>
      </c>
    </row>
    <row r="1115" spans="1:5">
      <c r="A1115" s="39" t="str">
        <f t="shared" si="17"/>
        <v>89467</v>
      </c>
      <c r="B1115" s="266" t="s">
        <v>1723</v>
      </c>
      <c r="C1115" s="266" t="s">
        <v>14757</v>
      </c>
      <c r="D1115" s="267" t="s">
        <v>9772</v>
      </c>
      <c r="E1115" s="268" t="s">
        <v>29601</v>
      </c>
    </row>
    <row r="1116" spans="1:5">
      <c r="A1116" s="39" t="str">
        <f t="shared" si="17"/>
        <v>89468</v>
      </c>
      <c r="B1116" s="266" t="s">
        <v>1724</v>
      </c>
      <c r="C1116" s="266" t="s">
        <v>14758</v>
      </c>
      <c r="D1116" s="267" t="s">
        <v>9772</v>
      </c>
      <c r="E1116" s="268" t="s">
        <v>32322</v>
      </c>
    </row>
    <row r="1117" spans="1:5">
      <c r="A1117" s="39" t="str">
        <f t="shared" si="17"/>
        <v>89469</v>
      </c>
      <c r="B1117" s="266" t="s">
        <v>1725</v>
      </c>
      <c r="C1117" s="266" t="s">
        <v>14759</v>
      </c>
      <c r="D1117" s="267" t="s">
        <v>9772</v>
      </c>
      <c r="E1117" s="268" t="s">
        <v>32323</v>
      </c>
    </row>
    <row r="1118" spans="1:5">
      <c r="A1118" s="39" t="str">
        <f t="shared" si="17"/>
        <v>89470</v>
      </c>
      <c r="B1118" s="266" t="s">
        <v>1726</v>
      </c>
      <c r="C1118" s="266" t="s">
        <v>14760</v>
      </c>
      <c r="D1118" s="267" t="s">
        <v>9772</v>
      </c>
      <c r="E1118" s="268" t="s">
        <v>32324</v>
      </c>
    </row>
    <row r="1119" spans="1:5">
      <c r="A1119" s="39" t="str">
        <f t="shared" si="17"/>
        <v>89471</v>
      </c>
      <c r="B1119" s="266" t="s">
        <v>1727</v>
      </c>
      <c r="C1119" s="266" t="s">
        <v>14761</v>
      </c>
      <c r="D1119" s="267" t="s">
        <v>9772</v>
      </c>
      <c r="E1119" s="268" t="s">
        <v>32325</v>
      </c>
    </row>
    <row r="1120" spans="1:5">
      <c r="A1120" s="39" t="str">
        <f t="shared" si="17"/>
        <v>89472</v>
      </c>
      <c r="B1120" s="266" t="s">
        <v>1728</v>
      </c>
      <c r="C1120" s="266" t="s">
        <v>14762</v>
      </c>
      <c r="D1120" s="267" t="s">
        <v>9772</v>
      </c>
      <c r="E1120" s="268" t="s">
        <v>32326</v>
      </c>
    </row>
    <row r="1121" spans="1:5">
      <c r="A1121" s="39" t="str">
        <f t="shared" si="17"/>
        <v>89473</v>
      </c>
      <c r="B1121" s="266" t="s">
        <v>1729</v>
      </c>
      <c r="C1121" s="266" t="s">
        <v>14763</v>
      </c>
      <c r="D1121" s="267" t="s">
        <v>9772</v>
      </c>
      <c r="E1121" s="268" t="s">
        <v>32327</v>
      </c>
    </row>
    <row r="1122" spans="1:5">
      <c r="A1122" s="39" t="str">
        <f t="shared" si="17"/>
        <v>89474</v>
      </c>
      <c r="B1122" s="266" t="s">
        <v>1730</v>
      </c>
      <c r="C1122" s="266" t="s">
        <v>14764</v>
      </c>
      <c r="D1122" s="267" t="s">
        <v>9772</v>
      </c>
      <c r="E1122" s="268" t="s">
        <v>32328</v>
      </c>
    </row>
    <row r="1123" spans="1:5">
      <c r="A1123" s="39" t="str">
        <f t="shared" si="17"/>
        <v>89475</v>
      </c>
      <c r="B1123" s="266" t="s">
        <v>1731</v>
      </c>
      <c r="C1123" s="266" t="s">
        <v>14765</v>
      </c>
      <c r="D1123" s="267" t="s">
        <v>9772</v>
      </c>
      <c r="E1123" s="268" t="s">
        <v>32329</v>
      </c>
    </row>
    <row r="1124" spans="1:5">
      <c r="A1124" s="39" t="str">
        <f t="shared" si="17"/>
        <v>89476</v>
      </c>
      <c r="B1124" s="266" t="s">
        <v>1732</v>
      </c>
      <c r="C1124" s="266" t="s">
        <v>14766</v>
      </c>
      <c r="D1124" s="267" t="s">
        <v>9772</v>
      </c>
      <c r="E1124" s="268" t="s">
        <v>32330</v>
      </c>
    </row>
    <row r="1125" spans="1:5">
      <c r="A1125" s="39" t="str">
        <f t="shared" si="17"/>
        <v>89477</v>
      </c>
      <c r="B1125" s="266" t="s">
        <v>1733</v>
      </c>
      <c r="C1125" s="266" t="s">
        <v>14767</v>
      </c>
      <c r="D1125" s="267" t="s">
        <v>9772</v>
      </c>
      <c r="E1125" s="268" t="s">
        <v>32331</v>
      </c>
    </row>
    <row r="1126" spans="1:5">
      <c r="A1126" s="39" t="str">
        <f t="shared" si="17"/>
        <v>89478</v>
      </c>
      <c r="B1126" s="266" t="s">
        <v>1734</v>
      </c>
      <c r="C1126" s="266" t="s">
        <v>14768</v>
      </c>
      <c r="D1126" s="267" t="s">
        <v>9772</v>
      </c>
      <c r="E1126" s="268" t="s">
        <v>32332</v>
      </c>
    </row>
    <row r="1127" spans="1:5">
      <c r="A1127" s="39" t="str">
        <f t="shared" si="17"/>
        <v>89479</v>
      </c>
      <c r="B1127" s="266" t="s">
        <v>1735</v>
      </c>
      <c r="C1127" s="266" t="s">
        <v>14769</v>
      </c>
      <c r="D1127" s="267" t="s">
        <v>9772</v>
      </c>
      <c r="E1127" s="268" t="s">
        <v>25581</v>
      </c>
    </row>
    <row r="1128" spans="1:5">
      <c r="A1128" s="39" t="str">
        <f t="shared" si="17"/>
        <v>89480</v>
      </c>
      <c r="B1128" s="266" t="s">
        <v>1736</v>
      </c>
      <c r="C1128" s="266" t="s">
        <v>14770</v>
      </c>
      <c r="D1128" s="267" t="s">
        <v>9772</v>
      </c>
      <c r="E1128" s="268" t="s">
        <v>32333</v>
      </c>
    </row>
    <row r="1129" spans="1:5">
      <c r="A1129" s="39" t="str">
        <f t="shared" si="17"/>
        <v>89481</v>
      </c>
      <c r="B1129" s="266" t="s">
        <v>1737</v>
      </c>
      <c r="C1129" s="266" t="s">
        <v>13003</v>
      </c>
      <c r="D1129" s="267" t="s">
        <v>9623</v>
      </c>
      <c r="E1129" s="268" t="s">
        <v>10482</v>
      </c>
    </row>
    <row r="1130" spans="1:5">
      <c r="A1130" s="39" t="str">
        <f t="shared" si="17"/>
        <v>89482</v>
      </c>
      <c r="B1130" s="266" t="s">
        <v>1738</v>
      </c>
      <c r="C1130" s="266" t="s">
        <v>14120</v>
      </c>
      <c r="D1130" s="267" t="s">
        <v>9623</v>
      </c>
      <c r="E1130" s="268" t="s">
        <v>32334</v>
      </c>
    </row>
    <row r="1131" spans="1:5">
      <c r="A1131" s="39" t="str">
        <f t="shared" si="17"/>
        <v>89483</v>
      </c>
      <c r="B1131" s="266" t="s">
        <v>1739</v>
      </c>
      <c r="C1131" s="266" t="s">
        <v>14771</v>
      </c>
      <c r="D1131" s="267" t="s">
        <v>9772</v>
      </c>
      <c r="E1131" s="268" t="s">
        <v>32335</v>
      </c>
    </row>
    <row r="1132" spans="1:5">
      <c r="A1132" s="39" t="str">
        <f t="shared" si="17"/>
        <v>89484</v>
      </c>
      <c r="B1132" s="266" t="s">
        <v>1740</v>
      </c>
      <c r="C1132" s="266" t="s">
        <v>14772</v>
      </c>
      <c r="D1132" s="267" t="s">
        <v>9772</v>
      </c>
      <c r="E1132" s="268" t="s">
        <v>32336</v>
      </c>
    </row>
    <row r="1133" spans="1:5">
      <c r="A1133" s="39" t="str">
        <f t="shared" si="17"/>
        <v>89485</v>
      </c>
      <c r="B1133" s="266" t="s">
        <v>1741</v>
      </c>
      <c r="C1133" s="266" t="s">
        <v>13005</v>
      </c>
      <c r="D1133" s="267" t="s">
        <v>9623</v>
      </c>
      <c r="E1133" s="268" t="s">
        <v>32236</v>
      </c>
    </row>
    <row r="1134" spans="1:5">
      <c r="A1134" s="39" t="str">
        <f t="shared" si="17"/>
        <v>89486</v>
      </c>
      <c r="B1134" s="266" t="s">
        <v>1742</v>
      </c>
      <c r="C1134" s="266" t="s">
        <v>14773</v>
      </c>
      <c r="D1134" s="267" t="s">
        <v>9772</v>
      </c>
      <c r="E1134" s="268" t="s">
        <v>18815</v>
      </c>
    </row>
    <row r="1135" spans="1:5">
      <c r="A1135" s="39" t="str">
        <f t="shared" si="17"/>
        <v>89487</v>
      </c>
      <c r="B1135" s="266" t="s">
        <v>1743</v>
      </c>
      <c r="C1135" s="266" t="s">
        <v>14774</v>
      </c>
      <c r="D1135" s="267" t="s">
        <v>9772</v>
      </c>
      <c r="E1135" s="268" t="s">
        <v>32337</v>
      </c>
    </row>
    <row r="1136" spans="1:5">
      <c r="A1136" s="39" t="str">
        <f t="shared" si="17"/>
        <v>89488</v>
      </c>
      <c r="B1136" s="266" t="s">
        <v>1744</v>
      </c>
      <c r="C1136" s="266" t="s">
        <v>14775</v>
      </c>
      <c r="D1136" s="267" t="s">
        <v>9772</v>
      </c>
      <c r="E1136" s="268" t="s">
        <v>25425</v>
      </c>
    </row>
    <row r="1137" spans="1:5">
      <c r="A1137" s="39" t="str">
        <f t="shared" si="17"/>
        <v>89489</v>
      </c>
      <c r="B1137" s="266" t="s">
        <v>1745</v>
      </c>
      <c r="C1137" s="266" t="s">
        <v>13007</v>
      </c>
      <c r="D1137" s="267" t="s">
        <v>9623</v>
      </c>
      <c r="E1137" s="268" t="s">
        <v>8987</v>
      </c>
    </row>
    <row r="1138" spans="1:5">
      <c r="A1138" s="39" t="str">
        <f t="shared" si="17"/>
        <v>89490</v>
      </c>
      <c r="B1138" s="266" t="s">
        <v>1746</v>
      </c>
      <c r="C1138" s="266" t="s">
        <v>13008</v>
      </c>
      <c r="D1138" s="267" t="s">
        <v>9623</v>
      </c>
      <c r="E1138" s="268" t="s">
        <v>11919</v>
      </c>
    </row>
    <row r="1139" spans="1:5">
      <c r="A1139" s="39" t="str">
        <f t="shared" si="17"/>
        <v>89491</v>
      </c>
      <c r="B1139" s="266" t="s">
        <v>1747</v>
      </c>
      <c r="C1139" s="266" t="s">
        <v>14121</v>
      </c>
      <c r="D1139" s="267" t="s">
        <v>9623</v>
      </c>
      <c r="E1139" s="268" t="s">
        <v>28582</v>
      </c>
    </row>
    <row r="1140" spans="1:5">
      <c r="A1140" s="39" t="str">
        <f t="shared" si="17"/>
        <v>89492</v>
      </c>
      <c r="B1140" s="266" t="s">
        <v>1748</v>
      </c>
      <c r="C1140" s="266" t="s">
        <v>13009</v>
      </c>
      <c r="D1140" s="267" t="s">
        <v>9623</v>
      </c>
      <c r="E1140" s="268" t="s">
        <v>13087</v>
      </c>
    </row>
    <row r="1141" spans="1:5">
      <c r="A1141" s="39" t="str">
        <f t="shared" si="17"/>
        <v>89493</v>
      </c>
      <c r="B1141" s="266" t="s">
        <v>1749</v>
      </c>
      <c r="C1141" s="266" t="s">
        <v>13010</v>
      </c>
      <c r="D1141" s="267" t="s">
        <v>9623</v>
      </c>
      <c r="E1141" s="268" t="s">
        <v>16699</v>
      </c>
    </row>
    <row r="1142" spans="1:5">
      <c r="A1142" s="39" t="str">
        <f t="shared" si="17"/>
        <v>89494</v>
      </c>
      <c r="B1142" s="266" t="s">
        <v>1750</v>
      </c>
      <c r="C1142" s="266" t="s">
        <v>13011</v>
      </c>
      <c r="D1142" s="267" t="s">
        <v>9623</v>
      </c>
      <c r="E1142" s="268" t="s">
        <v>9513</v>
      </c>
    </row>
    <row r="1143" spans="1:5">
      <c r="A1143" s="39" t="str">
        <f t="shared" si="17"/>
        <v>89495</v>
      </c>
      <c r="B1143" s="266" t="s">
        <v>1751</v>
      </c>
      <c r="C1143" s="266" t="s">
        <v>14122</v>
      </c>
      <c r="D1143" s="267" t="s">
        <v>9623</v>
      </c>
      <c r="E1143" s="268" t="s">
        <v>12812</v>
      </c>
    </row>
    <row r="1144" spans="1:5">
      <c r="A1144" s="39" t="str">
        <f t="shared" si="17"/>
        <v>89496</v>
      </c>
      <c r="B1144" s="266" t="s">
        <v>1752</v>
      </c>
      <c r="C1144" s="266" t="s">
        <v>13012</v>
      </c>
      <c r="D1144" s="267" t="s">
        <v>9623</v>
      </c>
      <c r="E1144" s="268" t="s">
        <v>32338</v>
      </c>
    </row>
    <row r="1145" spans="1:5">
      <c r="A1145" s="39" t="str">
        <f t="shared" si="17"/>
        <v>89497</v>
      </c>
      <c r="B1145" s="266" t="s">
        <v>1753</v>
      </c>
      <c r="C1145" s="266" t="s">
        <v>13013</v>
      </c>
      <c r="D1145" s="267" t="s">
        <v>9623</v>
      </c>
      <c r="E1145" s="268" t="s">
        <v>16642</v>
      </c>
    </row>
    <row r="1146" spans="1:5">
      <c r="A1146" s="39" t="str">
        <f t="shared" si="17"/>
        <v>89498</v>
      </c>
      <c r="B1146" s="266" t="s">
        <v>1754</v>
      </c>
      <c r="C1146" s="266" t="s">
        <v>13014</v>
      </c>
      <c r="D1146" s="267" t="s">
        <v>9623</v>
      </c>
      <c r="E1146" s="268" t="s">
        <v>9102</v>
      </c>
    </row>
    <row r="1147" spans="1:5">
      <c r="A1147" s="39" t="str">
        <f t="shared" si="17"/>
        <v>89499</v>
      </c>
      <c r="B1147" s="266" t="s">
        <v>1755</v>
      </c>
      <c r="C1147" s="266" t="s">
        <v>13015</v>
      </c>
      <c r="D1147" s="267" t="s">
        <v>9623</v>
      </c>
      <c r="E1147" s="268" t="s">
        <v>25376</v>
      </c>
    </row>
    <row r="1148" spans="1:5">
      <c r="A1148" s="39" t="str">
        <f t="shared" si="17"/>
        <v>89500</v>
      </c>
      <c r="B1148" s="266" t="s">
        <v>1756</v>
      </c>
      <c r="C1148" s="266" t="s">
        <v>13016</v>
      </c>
      <c r="D1148" s="267" t="s">
        <v>9623</v>
      </c>
      <c r="E1148" s="268" t="s">
        <v>11458</v>
      </c>
    </row>
    <row r="1149" spans="1:5">
      <c r="A1149" s="39" t="str">
        <f t="shared" si="17"/>
        <v>89501</v>
      </c>
      <c r="B1149" s="266" t="s">
        <v>1757</v>
      </c>
      <c r="C1149" s="266" t="s">
        <v>13017</v>
      </c>
      <c r="D1149" s="267" t="s">
        <v>9623</v>
      </c>
      <c r="E1149" s="268" t="s">
        <v>9071</v>
      </c>
    </row>
    <row r="1150" spans="1:5">
      <c r="A1150" s="39" t="str">
        <f t="shared" si="17"/>
        <v>89502</v>
      </c>
      <c r="B1150" s="266" t="s">
        <v>1758</v>
      </c>
      <c r="C1150" s="266" t="s">
        <v>13018</v>
      </c>
      <c r="D1150" s="267" t="s">
        <v>9623</v>
      </c>
      <c r="E1150" s="268" t="s">
        <v>9360</v>
      </c>
    </row>
    <row r="1151" spans="1:5">
      <c r="A1151" s="39" t="str">
        <f t="shared" si="17"/>
        <v>89503</v>
      </c>
      <c r="B1151" s="266" t="s">
        <v>1759</v>
      </c>
      <c r="C1151" s="266" t="s">
        <v>13019</v>
      </c>
      <c r="D1151" s="267" t="s">
        <v>9623</v>
      </c>
      <c r="E1151" s="268" t="s">
        <v>21781</v>
      </c>
    </row>
    <row r="1152" spans="1:5">
      <c r="A1152" s="39" t="str">
        <f t="shared" si="17"/>
        <v>89504</v>
      </c>
      <c r="B1152" s="266" t="s">
        <v>1760</v>
      </c>
      <c r="C1152" s="266" t="s">
        <v>13020</v>
      </c>
      <c r="D1152" s="267" t="s">
        <v>9623</v>
      </c>
      <c r="E1152" s="268" t="s">
        <v>24080</v>
      </c>
    </row>
    <row r="1153" spans="1:5">
      <c r="A1153" s="39" t="str">
        <f t="shared" si="17"/>
        <v>89505</v>
      </c>
      <c r="B1153" s="266" t="s">
        <v>1761</v>
      </c>
      <c r="C1153" s="266" t="s">
        <v>13021</v>
      </c>
      <c r="D1153" s="267" t="s">
        <v>9623</v>
      </c>
      <c r="E1153" s="268" t="s">
        <v>18143</v>
      </c>
    </row>
    <row r="1154" spans="1:5">
      <c r="A1154" s="39" t="str">
        <f t="shared" si="17"/>
        <v>89506</v>
      </c>
      <c r="B1154" s="266" t="s">
        <v>1762</v>
      </c>
      <c r="C1154" s="266" t="s">
        <v>13022</v>
      </c>
      <c r="D1154" s="267" t="s">
        <v>9623</v>
      </c>
      <c r="E1154" s="268" t="s">
        <v>29296</v>
      </c>
    </row>
    <row r="1155" spans="1:5">
      <c r="A1155" s="39" t="str">
        <f t="shared" ref="A1155:A1218" si="18">IF(ISERROR(SEARCH("/",B1155)=6),TRIM(CLEAN(B1155)),IF(SEARCH("/",B1155)=6,IF(LEN(TRIM(CLEAN(B1155)))=7,LEFT(TRIM(CLEAN(B1155)),6)&amp;"00"&amp;RIGHT(TRIM(CLEAN(B1155)),1),LEFT(TRIM(CLEAN(B1155)),6)&amp;"0"&amp;RIGHT(TRIM(CLEAN(B1155)),2)),TRIM(CLEAN(B1155))))</f>
        <v>89507</v>
      </c>
      <c r="B1155" s="266" t="s">
        <v>1763</v>
      </c>
      <c r="C1155" s="266" t="s">
        <v>13023</v>
      </c>
      <c r="D1155" s="267" t="s">
        <v>9623</v>
      </c>
      <c r="E1155" s="268" t="s">
        <v>30958</v>
      </c>
    </row>
    <row r="1156" spans="1:5">
      <c r="A1156" s="39" t="str">
        <f t="shared" si="18"/>
        <v>89508</v>
      </c>
      <c r="B1156" s="266" t="s">
        <v>1764</v>
      </c>
      <c r="C1156" s="266" t="s">
        <v>12657</v>
      </c>
      <c r="D1156" s="267" t="s">
        <v>9548</v>
      </c>
      <c r="E1156" s="268" t="s">
        <v>9258</v>
      </c>
    </row>
    <row r="1157" spans="1:5">
      <c r="A1157" s="39" t="str">
        <f t="shared" si="18"/>
        <v>89509</v>
      </c>
      <c r="B1157" s="266" t="s">
        <v>1765</v>
      </c>
      <c r="C1157" s="266" t="s">
        <v>12658</v>
      </c>
      <c r="D1157" s="267" t="s">
        <v>9548</v>
      </c>
      <c r="E1157" s="268" t="s">
        <v>27402</v>
      </c>
    </row>
    <row r="1158" spans="1:5">
      <c r="A1158" s="39" t="str">
        <f t="shared" si="18"/>
        <v>89510</v>
      </c>
      <c r="B1158" s="266" t="s">
        <v>1766</v>
      </c>
      <c r="C1158" s="266" t="s">
        <v>13024</v>
      </c>
      <c r="D1158" s="267" t="s">
        <v>9623</v>
      </c>
      <c r="E1158" s="268" t="s">
        <v>17093</v>
      </c>
    </row>
    <row r="1159" spans="1:5">
      <c r="A1159" s="39" t="str">
        <f t="shared" si="18"/>
        <v>89511</v>
      </c>
      <c r="B1159" s="266" t="s">
        <v>1767</v>
      </c>
      <c r="C1159" s="266" t="s">
        <v>12659</v>
      </c>
      <c r="D1159" s="267" t="s">
        <v>9548</v>
      </c>
      <c r="E1159" s="268" t="s">
        <v>28440</v>
      </c>
    </row>
    <row r="1160" spans="1:5">
      <c r="A1160" s="39" t="str">
        <f t="shared" si="18"/>
        <v>89512</v>
      </c>
      <c r="B1160" s="266" t="s">
        <v>1768</v>
      </c>
      <c r="C1160" s="266" t="s">
        <v>12660</v>
      </c>
      <c r="D1160" s="267" t="s">
        <v>9548</v>
      </c>
      <c r="E1160" s="268" t="s">
        <v>32339</v>
      </c>
    </row>
    <row r="1161" spans="1:5">
      <c r="A1161" s="39" t="str">
        <f t="shared" si="18"/>
        <v>89513</v>
      </c>
      <c r="B1161" s="266" t="s">
        <v>1769</v>
      </c>
      <c r="C1161" s="266" t="s">
        <v>13025</v>
      </c>
      <c r="D1161" s="267" t="s">
        <v>9623</v>
      </c>
      <c r="E1161" s="268" t="s">
        <v>32340</v>
      </c>
    </row>
    <row r="1162" spans="1:5">
      <c r="A1162" s="39" t="str">
        <f t="shared" si="18"/>
        <v>89514</v>
      </c>
      <c r="B1162" s="266" t="s">
        <v>1770</v>
      </c>
      <c r="C1162" s="266" t="s">
        <v>13026</v>
      </c>
      <c r="D1162" s="267" t="s">
        <v>9623</v>
      </c>
      <c r="E1162" s="268" t="s">
        <v>17703</v>
      </c>
    </row>
    <row r="1163" spans="1:5">
      <c r="A1163" s="39" t="str">
        <f t="shared" si="18"/>
        <v>89515</v>
      </c>
      <c r="B1163" s="266" t="s">
        <v>1771</v>
      </c>
      <c r="C1163" s="266" t="s">
        <v>13027</v>
      </c>
      <c r="D1163" s="267" t="s">
        <v>9623</v>
      </c>
      <c r="E1163" s="268" t="s">
        <v>25633</v>
      </c>
    </row>
    <row r="1164" spans="1:5">
      <c r="A1164" s="39" t="str">
        <f t="shared" si="18"/>
        <v>89516</v>
      </c>
      <c r="B1164" s="266" t="s">
        <v>1772</v>
      </c>
      <c r="C1164" s="266" t="s">
        <v>13028</v>
      </c>
      <c r="D1164" s="267" t="s">
        <v>9623</v>
      </c>
      <c r="E1164" s="268" t="s">
        <v>16669</v>
      </c>
    </row>
    <row r="1165" spans="1:5">
      <c r="A1165" s="39" t="str">
        <f t="shared" si="18"/>
        <v>89517</v>
      </c>
      <c r="B1165" s="266" t="s">
        <v>1773</v>
      </c>
      <c r="C1165" s="266" t="s">
        <v>13029</v>
      </c>
      <c r="D1165" s="267" t="s">
        <v>9623</v>
      </c>
      <c r="E1165" s="268" t="s">
        <v>32341</v>
      </c>
    </row>
    <row r="1166" spans="1:5">
      <c r="A1166" s="39" t="str">
        <f t="shared" si="18"/>
        <v>89518</v>
      </c>
      <c r="B1166" s="266" t="s">
        <v>1774</v>
      </c>
      <c r="C1166" s="266" t="s">
        <v>13030</v>
      </c>
      <c r="D1166" s="267" t="s">
        <v>9623</v>
      </c>
      <c r="E1166" s="268" t="s">
        <v>8753</v>
      </c>
    </row>
    <row r="1167" spans="1:5">
      <c r="A1167" s="39" t="str">
        <f t="shared" si="18"/>
        <v>89519</v>
      </c>
      <c r="B1167" s="266" t="s">
        <v>1775</v>
      </c>
      <c r="C1167" s="266" t="s">
        <v>13032</v>
      </c>
      <c r="D1167" s="267" t="s">
        <v>9623</v>
      </c>
      <c r="E1167" s="268" t="s">
        <v>32342</v>
      </c>
    </row>
    <row r="1168" spans="1:5">
      <c r="A1168" s="39" t="str">
        <f t="shared" si="18"/>
        <v>89520</v>
      </c>
      <c r="B1168" s="266" t="s">
        <v>1776</v>
      </c>
      <c r="C1168" s="266" t="s">
        <v>13033</v>
      </c>
      <c r="D1168" s="267" t="s">
        <v>9623</v>
      </c>
      <c r="E1168" s="268" t="s">
        <v>16441</v>
      </c>
    </row>
    <row r="1169" spans="1:5">
      <c r="A1169" s="39" t="str">
        <f t="shared" si="18"/>
        <v>89521</v>
      </c>
      <c r="B1169" s="266" t="s">
        <v>1777</v>
      </c>
      <c r="C1169" s="266" t="s">
        <v>13034</v>
      </c>
      <c r="D1169" s="267" t="s">
        <v>9623</v>
      </c>
      <c r="E1169" s="268" t="s">
        <v>32343</v>
      </c>
    </row>
    <row r="1170" spans="1:5">
      <c r="A1170" s="39" t="str">
        <f t="shared" si="18"/>
        <v>89522</v>
      </c>
      <c r="B1170" s="266" t="s">
        <v>1778</v>
      </c>
      <c r="C1170" s="266" t="s">
        <v>13035</v>
      </c>
      <c r="D1170" s="267" t="s">
        <v>9623</v>
      </c>
      <c r="E1170" s="268" t="s">
        <v>18014</v>
      </c>
    </row>
    <row r="1171" spans="1:5">
      <c r="A1171" s="39" t="str">
        <f t="shared" si="18"/>
        <v>89523</v>
      </c>
      <c r="B1171" s="266" t="s">
        <v>1779</v>
      </c>
      <c r="C1171" s="266" t="s">
        <v>13036</v>
      </c>
      <c r="D1171" s="267" t="s">
        <v>9623</v>
      </c>
      <c r="E1171" s="268" t="s">
        <v>32344</v>
      </c>
    </row>
    <row r="1172" spans="1:5">
      <c r="A1172" s="39" t="str">
        <f t="shared" si="18"/>
        <v>89524</v>
      </c>
      <c r="B1172" s="266" t="s">
        <v>1780</v>
      </c>
      <c r="C1172" s="266" t="s">
        <v>13037</v>
      </c>
      <c r="D1172" s="267" t="s">
        <v>9623</v>
      </c>
      <c r="E1172" s="268" t="s">
        <v>10140</v>
      </c>
    </row>
    <row r="1173" spans="1:5">
      <c r="A1173" s="39" t="str">
        <f t="shared" si="18"/>
        <v>89525</v>
      </c>
      <c r="B1173" s="266" t="s">
        <v>1781</v>
      </c>
      <c r="C1173" s="266" t="s">
        <v>13038</v>
      </c>
      <c r="D1173" s="267" t="s">
        <v>9623</v>
      </c>
      <c r="E1173" s="268" t="s">
        <v>32345</v>
      </c>
    </row>
    <row r="1174" spans="1:5">
      <c r="A1174" s="39" t="str">
        <f t="shared" si="18"/>
        <v>89526</v>
      </c>
      <c r="B1174" s="266" t="s">
        <v>1782</v>
      </c>
      <c r="C1174" s="266" t="s">
        <v>13039</v>
      </c>
      <c r="D1174" s="267" t="s">
        <v>9623</v>
      </c>
      <c r="E1174" s="268" t="s">
        <v>32346</v>
      </c>
    </row>
    <row r="1175" spans="1:5">
      <c r="A1175" s="39" t="str">
        <f t="shared" si="18"/>
        <v>89527</v>
      </c>
      <c r="B1175" s="266" t="s">
        <v>1783</v>
      </c>
      <c r="C1175" s="266" t="s">
        <v>13040</v>
      </c>
      <c r="D1175" s="267" t="s">
        <v>9623</v>
      </c>
      <c r="E1175" s="268" t="s">
        <v>28081</v>
      </c>
    </row>
    <row r="1176" spans="1:5">
      <c r="A1176" s="39" t="str">
        <f t="shared" si="18"/>
        <v>89528</v>
      </c>
      <c r="B1176" s="266" t="s">
        <v>1784</v>
      </c>
      <c r="C1176" s="266" t="s">
        <v>13041</v>
      </c>
      <c r="D1176" s="267" t="s">
        <v>9623</v>
      </c>
      <c r="E1176" s="268" t="s">
        <v>28432</v>
      </c>
    </row>
    <row r="1177" spans="1:5">
      <c r="A1177" s="39" t="str">
        <f t="shared" si="18"/>
        <v>89529</v>
      </c>
      <c r="B1177" s="266" t="s">
        <v>1785</v>
      </c>
      <c r="C1177" s="266" t="s">
        <v>13042</v>
      </c>
      <c r="D1177" s="267" t="s">
        <v>9623</v>
      </c>
      <c r="E1177" s="268" t="s">
        <v>18735</v>
      </c>
    </row>
    <row r="1178" spans="1:5">
      <c r="A1178" s="39" t="str">
        <f t="shared" si="18"/>
        <v>89530</v>
      </c>
      <c r="B1178" s="266" t="s">
        <v>1786</v>
      </c>
      <c r="C1178" s="266" t="s">
        <v>13043</v>
      </c>
      <c r="D1178" s="267" t="s">
        <v>9623</v>
      </c>
      <c r="E1178" s="268" t="s">
        <v>12017</v>
      </c>
    </row>
    <row r="1179" spans="1:5">
      <c r="A1179" s="39" t="str">
        <f t="shared" si="18"/>
        <v>89531</v>
      </c>
      <c r="B1179" s="266" t="s">
        <v>1787</v>
      </c>
      <c r="C1179" s="266" t="s">
        <v>13044</v>
      </c>
      <c r="D1179" s="267" t="s">
        <v>9623</v>
      </c>
      <c r="E1179" s="268" t="s">
        <v>32347</v>
      </c>
    </row>
    <row r="1180" spans="1:5">
      <c r="A1180" s="39" t="str">
        <f t="shared" si="18"/>
        <v>89532</v>
      </c>
      <c r="B1180" s="266" t="s">
        <v>1788</v>
      </c>
      <c r="C1180" s="266" t="s">
        <v>13045</v>
      </c>
      <c r="D1180" s="267" t="s">
        <v>9623</v>
      </c>
      <c r="E1180" s="268" t="s">
        <v>18887</v>
      </c>
    </row>
    <row r="1181" spans="1:5">
      <c r="A1181" s="39" t="str">
        <f t="shared" si="18"/>
        <v>89533</v>
      </c>
      <c r="B1181" s="266" t="s">
        <v>1789</v>
      </c>
      <c r="C1181" s="266" t="s">
        <v>13046</v>
      </c>
      <c r="D1181" s="267" t="s">
        <v>9623</v>
      </c>
      <c r="E1181" s="268" t="s">
        <v>32347</v>
      </c>
    </row>
    <row r="1182" spans="1:5">
      <c r="A1182" s="39" t="str">
        <f t="shared" si="18"/>
        <v>89534</v>
      </c>
      <c r="B1182" s="266" t="s">
        <v>1790</v>
      </c>
      <c r="C1182" s="266" t="s">
        <v>13047</v>
      </c>
      <c r="D1182" s="267" t="s">
        <v>9623</v>
      </c>
      <c r="E1182" s="268" t="s">
        <v>10307</v>
      </c>
    </row>
    <row r="1183" spans="1:5">
      <c r="A1183" s="39" t="str">
        <f t="shared" si="18"/>
        <v>89535</v>
      </c>
      <c r="B1183" s="266" t="s">
        <v>1791</v>
      </c>
      <c r="C1183" s="266" t="s">
        <v>13048</v>
      </c>
      <c r="D1183" s="267" t="s">
        <v>9623</v>
      </c>
      <c r="E1183" s="268" t="s">
        <v>25541</v>
      </c>
    </row>
    <row r="1184" spans="1:5">
      <c r="A1184" s="39" t="str">
        <f t="shared" si="18"/>
        <v>89536</v>
      </c>
      <c r="B1184" s="266" t="s">
        <v>1792</v>
      </c>
      <c r="C1184" s="266" t="s">
        <v>13049</v>
      </c>
      <c r="D1184" s="267" t="s">
        <v>9623</v>
      </c>
      <c r="E1184" s="268" t="s">
        <v>17629</v>
      </c>
    </row>
    <row r="1185" spans="1:5">
      <c r="A1185" s="39" t="str">
        <f t="shared" si="18"/>
        <v>89538</v>
      </c>
      <c r="B1185" s="266" t="s">
        <v>1793</v>
      </c>
      <c r="C1185" s="266" t="s">
        <v>13051</v>
      </c>
      <c r="D1185" s="267" t="s">
        <v>9623</v>
      </c>
      <c r="E1185" s="268" t="s">
        <v>8688</v>
      </c>
    </row>
    <row r="1186" spans="1:5">
      <c r="A1186" s="39" t="str">
        <f t="shared" si="18"/>
        <v>89539</v>
      </c>
      <c r="B1186" s="266" t="s">
        <v>17282</v>
      </c>
      <c r="C1186" s="266" t="s">
        <v>17283</v>
      </c>
      <c r="D1186" s="267" t="s">
        <v>9623</v>
      </c>
      <c r="E1186" s="268" t="s">
        <v>32348</v>
      </c>
    </row>
    <row r="1187" spans="1:5">
      <c r="A1187" s="39" t="str">
        <f t="shared" si="18"/>
        <v>89540</v>
      </c>
      <c r="B1187" s="266" t="s">
        <v>1794</v>
      </c>
      <c r="C1187" s="266" t="s">
        <v>13052</v>
      </c>
      <c r="D1187" s="267" t="s">
        <v>9623</v>
      </c>
      <c r="E1187" s="268" t="s">
        <v>9174</v>
      </c>
    </row>
    <row r="1188" spans="1:5">
      <c r="A1188" s="39" t="str">
        <f t="shared" si="18"/>
        <v>89541</v>
      </c>
      <c r="B1188" s="266" t="s">
        <v>1795</v>
      </c>
      <c r="C1188" s="266" t="s">
        <v>13054</v>
      </c>
      <c r="D1188" s="267" t="s">
        <v>9623</v>
      </c>
      <c r="E1188" s="268" t="s">
        <v>8581</v>
      </c>
    </row>
    <row r="1189" spans="1:5">
      <c r="A1189" s="39" t="str">
        <f t="shared" si="18"/>
        <v>89542</v>
      </c>
      <c r="B1189" s="266" t="s">
        <v>1796</v>
      </c>
      <c r="C1189" s="266" t="s">
        <v>13055</v>
      </c>
      <c r="D1189" s="267" t="s">
        <v>9623</v>
      </c>
      <c r="E1189" s="268" t="s">
        <v>18278</v>
      </c>
    </row>
    <row r="1190" spans="1:5">
      <c r="A1190" s="39" t="str">
        <f t="shared" si="18"/>
        <v>89544</v>
      </c>
      <c r="B1190" s="266" t="s">
        <v>1797</v>
      </c>
      <c r="C1190" s="266" t="s">
        <v>13056</v>
      </c>
      <c r="D1190" s="267" t="s">
        <v>9623</v>
      </c>
      <c r="E1190" s="268" t="s">
        <v>20609</v>
      </c>
    </row>
    <row r="1191" spans="1:5">
      <c r="A1191" s="39" t="str">
        <f t="shared" si="18"/>
        <v>89545</v>
      </c>
      <c r="B1191" s="266" t="s">
        <v>1798</v>
      </c>
      <c r="C1191" s="266" t="s">
        <v>13057</v>
      </c>
      <c r="D1191" s="267" t="s">
        <v>9623</v>
      </c>
      <c r="E1191" s="268" t="s">
        <v>16391</v>
      </c>
    </row>
    <row r="1192" spans="1:5">
      <c r="A1192" s="39" t="str">
        <f t="shared" si="18"/>
        <v>89546</v>
      </c>
      <c r="B1192" s="266" t="s">
        <v>1799</v>
      </c>
      <c r="C1192" s="266" t="s">
        <v>13058</v>
      </c>
      <c r="D1192" s="267" t="s">
        <v>9623</v>
      </c>
      <c r="E1192" s="268" t="s">
        <v>16344</v>
      </c>
    </row>
    <row r="1193" spans="1:5">
      <c r="A1193" s="39" t="str">
        <f t="shared" si="18"/>
        <v>89547</v>
      </c>
      <c r="B1193" s="266" t="s">
        <v>1800</v>
      </c>
      <c r="C1193" s="266" t="s">
        <v>13060</v>
      </c>
      <c r="D1193" s="267" t="s">
        <v>9623</v>
      </c>
      <c r="E1193" s="268" t="s">
        <v>18033</v>
      </c>
    </row>
    <row r="1194" spans="1:5">
      <c r="A1194" s="39" t="str">
        <f t="shared" si="18"/>
        <v>89548</v>
      </c>
      <c r="B1194" s="266" t="s">
        <v>1801</v>
      </c>
      <c r="C1194" s="266" t="s">
        <v>13061</v>
      </c>
      <c r="D1194" s="267" t="s">
        <v>9623</v>
      </c>
      <c r="E1194" s="268" t="s">
        <v>17418</v>
      </c>
    </row>
    <row r="1195" spans="1:5">
      <c r="A1195" s="39" t="str">
        <f t="shared" si="18"/>
        <v>89549</v>
      </c>
      <c r="B1195" s="266" t="s">
        <v>1802</v>
      </c>
      <c r="C1195" s="266" t="s">
        <v>13062</v>
      </c>
      <c r="D1195" s="267" t="s">
        <v>9623</v>
      </c>
      <c r="E1195" s="268" t="s">
        <v>9309</v>
      </c>
    </row>
    <row r="1196" spans="1:5">
      <c r="A1196" s="39" t="str">
        <f t="shared" si="18"/>
        <v>89550</v>
      </c>
      <c r="B1196" s="266" t="s">
        <v>1803</v>
      </c>
      <c r="C1196" s="266" t="s">
        <v>13063</v>
      </c>
      <c r="D1196" s="267" t="s">
        <v>9623</v>
      </c>
      <c r="E1196" s="268" t="s">
        <v>28392</v>
      </c>
    </row>
    <row r="1197" spans="1:5">
      <c r="A1197" s="39" t="str">
        <f t="shared" si="18"/>
        <v>89551</v>
      </c>
      <c r="B1197" s="266" t="s">
        <v>1804</v>
      </c>
      <c r="C1197" s="266" t="s">
        <v>13064</v>
      </c>
      <c r="D1197" s="267" t="s">
        <v>9623</v>
      </c>
      <c r="E1197" s="268" t="s">
        <v>9400</v>
      </c>
    </row>
    <row r="1198" spans="1:5">
      <c r="A1198" s="39" t="str">
        <f t="shared" si="18"/>
        <v>89552</v>
      </c>
      <c r="B1198" s="266" t="s">
        <v>1805</v>
      </c>
      <c r="C1198" s="266" t="s">
        <v>13065</v>
      </c>
      <c r="D1198" s="267" t="s">
        <v>9623</v>
      </c>
      <c r="E1198" s="268" t="s">
        <v>18630</v>
      </c>
    </row>
    <row r="1199" spans="1:5">
      <c r="A1199" s="39" t="str">
        <f t="shared" si="18"/>
        <v>89553</v>
      </c>
      <c r="B1199" s="266" t="s">
        <v>1806</v>
      </c>
      <c r="C1199" s="266" t="s">
        <v>13066</v>
      </c>
      <c r="D1199" s="267" t="s">
        <v>9623</v>
      </c>
      <c r="E1199" s="268" t="s">
        <v>8784</v>
      </c>
    </row>
    <row r="1200" spans="1:5">
      <c r="A1200" s="39" t="str">
        <f t="shared" si="18"/>
        <v>89554</v>
      </c>
      <c r="B1200" s="266" t="s">
        <v>1807</v>
      </c>
      <c r="C1200" s="266" t="s">
        <v>13067</v>
      </c>
      <c r="D1200" s="267" t="s">
        <v>9623</v>
      </c>
      <c r="E1200" s="268" t="s">
        <v>25010</v>
      </c>
    </row>
    <row r="1201" spans="1:5">
      <c r="A1201" s="39" t="str">
        <f t="shared" si="18"/>
        <v>89555</v>
      </c>
      <c r="B1201" s="266" t="s">
        <v>1808</v>
      </c>
      <c r="C1201" s="266" t="s">
        <v>13068</v>
      </c>
      <c r="D1201" s="267" t="s">
        <v>9623</v>
      </c>
      <c r="E1201" s="268" t="s">
        <v>16654</v>
      </c>
    </row>
    <row r="1202" spans="1:5">
      <c r="A1202" s="39" t="str">
        <f t="shared" si="18"/>
        <v>89556</v>
      </c>
      <c r="B1202" s="266" t="s">
        <v>1809</v>
      </c>
      <c r="C1202" s="266" t="s">
        <v>13069</v>
      </c>
      <c r="D1202" s="267" t="s">
        <v>9623</v>
      </c>
      <c r="E1202" s="268" t="s">
        <v>32349</v>
      </c>
    </row>
    <row r="1203" spans="1:5">
      <c r="A1203" s="39" t="str">
        <f t="shared" si="18"/>
        <v>89557</v>
      </c>
      <c r="B1203" s="266" t="s">
        <v>1810</v>
      </c>
      <c r="C1203" s="266" t="s">
        <v>13070</v>
      </c>
      <c r="D1203" s="267" t="s">
        <v>9623</v>
      </c>
      <c r="E1203" s="268" t="s">
        <v>9201</v>
      </c>
    </row>
    <row r="1204" spans="1:5">
      <c r="A1204" s="39" t="str">
        <f t="shared" si="18"/>
        <v>89558</v>
      </c>
      <c r="B1204" s="266" t="s">
        <v>1811</v>
      </c>
      <c r="C1204" s="266" t="s">
        <v>13071</v>
      </c>
      <c r="D1204" s="267" t="s">
        <v>9623</v>
      </c>
      <c r="E1204" s="268" t="s">
        <v>12983</v>
      </c>
    </row>
    <row r="1205" spans="1:5">
      <c r="A1205" s="39" t="str">
        <f t="shared" si="18"/>
        <v>89559</v>
      </c>
      <c r="B1205" s="266" t="s">
        <v>1812</v>
      </c>
      <c r="C1205" s="266" t="s">
        <v>13072</v>
      </c>
      <c r="D1205" s="267" t="s">
        <v>9623</v>
      </c>
      <c r="E1205" s="268" t="s">
        <v>32350</v>
      </c>
    </row>
    <row r="1206" spans="1:5">
      <c r="A1206" s="39" t="str">
        <f t="shared" si="18"/>
        <v>89561</v>
      </c>
      <c r="B1206" s="266" t="s">
        <v>1813</v>
      </c>
      <c r="C1206" s="266" t="s">
        <v>13073</v>
      </c>
      <c r="D1206" s="267" t="s">
        <v>9623</v>
      </c>
      <c r="E1206" s="268" t="s">
        <v>25413</v>
      </c>
    </row>
    <row r="1207" spans="1:5">
      <c r="A1207" s="39" t="str">
        <f t="shared" si="18"/>
        <v>89562</v>
      </c>
      <c r="B1207" s="266" t="s">
        <v>1814</v>
      </c>
      <c r="C1207" s="266" t="s">
        <v>13075</v>
      </c>
      <c r="D1207" s="267" t="s">
        <v>9623</v>
      </c>
      <c r="E1207" s="268" t="s">
        <v>18049</v>
      </c>
    </row>
    <row r="1208" spans="1:5">
      <c r="A1208" s="39" t="str">
        <f t="shared" si="18"/>
        <v>89563</v>
      </c>
      <c r="B1208" s="266" t="s">
        <v>1815</v>
      </c>
      <c r="C1208" s="266" t="s">
        <v>13076</v>
      </c>
      <c r="D1208" s="267" t="s">
        <v>9623</v>
      </c>
      <c r="E1208" s="268" t="s">
        <v>20741</v>
      </c>
    </row>
    <row r="1209" spans="1:5">
      <c r="A1209" s="39" t="str">
        <f t="shared" si="18"/>
        <v>89564</v>
      </c>
      <c r="B1209" s="266" t="s">
        <v>1816</v>
      </c>
      <c r="C1209" s="266" t="s">
        <v>13077</v>
      </c>
      <c r="D1209" s="267" t="s">
        <v>9623</v>
      </c>
      <c r="E1209" s="268" t="s">
        <v>15256</v>
      </c>
    </row>
    <row r="1210" spans="1:5">
      <c r="A1210" s="39" t="str">
        <f t="shared" si="18"/>
        <v>89565</v>
      </c>
      <c r="B1210" s="266" t="s">
        <v>1817</v>
      </c>
      <c r="C1210" s="266" t="s">
        <v>13078</v>
      </c>
      <c r="D1210" s="267" t="s">
        <v>9623</v>
      </c>
      <c r="E1210" s="268" t="s">
        <v>17971</v>
      </c>
    </row>
    <row r="1211" spans="1:5">
      <c r="A1211" s="39" t="str">
        <f t="shared" si="18"/>
        <v>89566</v>
      </c>
      <c r="B1211" s="266" t="s">
        <v>1818</v>
      </c>
      <c r="C1211" s="266" t="s">
        <v>13079</v>
      </c>
      <c r="D1211" s="267" t="s">
        <v>9623</v>
      </c>
      <c r="E1211" s="268" t="s">
        <v>21959</v>
      </c>
    </row>
    <row r="1212" spans="1:5">
      <c r="A1212" s="39" t="str">
        <f t="shared" si="18"/>
        <v>89567</v>
      </c>
      <c r="B1212" s="266" t="s">
        <v>1819</v>
      </c>
      <c r="C1212" s="266" t="s">
        <v>13080</v>
      </c>
      <c r="D1212" s="267" t="s">
        <v>9623</v>
      </c>
      <c r="E1212" s="268" t="s">
        <v>25007</v>
      </c>
    </row>
    <row r="1213" spans="1:5">
      <c r="A1213" s="39" t="str">
        <f t="shared" si="18"/>
        <v>89568</v>
      </c>
      <c r="B1213" s="266" t="s">
        <v>1820</v>
      </c>
      <c r="C1213" s="266" t="s">
        <v>13081</v>
      </c>
      <c r="D1213" s="267" t="s">
        <v>9623</v>
      </c>
      <c r="E1213" s="268" t="s">
        <v>28410</v>
      </c>
    </row>
    <row r="1214" spans="1:5">
      <c r="A1214" s="39" t="str">
        <f t="shared" si="18"/>
        <v>89569</v>
      </c>
      <c r="B1214" s="266" t="s">
        <v>1821</v>
      </c>
      <c r="C1214" s="266" t="s">
        <v>13082</v>
      </c>
      <c r="D1214" s="267" t="s">
        <v>9623</v>
      </c>
      <c r="E1214" s="268" t="s">
        <v>32351</v>
      </c>
    </row>
    <row r="1215" spans="1:5">
      <c r="A1215" s="39" t="str">
        <f t="shared" si="18"/>
        <v>89570</v>
      </c>
      <c r="B1215" s="266" t="s">
        <v>1822</v>
      </c>
      <c r="C1215" s="266" t="s">
        <v>13083</v>
      </c>
      <c r="D1215" s="267" t="s">
        <v>9623</v>
      </c>
      <c r="E1215" s="268" t="s">
        <v>32352</v>
      </c>
    </row>
    <row r="1216" spans="1:5">
      <c r="A1216" s="39" t="str">
        <f t="shared" si="18"/>
        <v>89571</v>
      </c>
      <c r="B1216" s="266" t="s">
        <v>1823</v>
      </c>
      <c r="C1216" s="266" t="s">
        <v>13085</v>
      </c>
      <c r="D1216" s="267" t="s">
        <v>9623</v>
      </c>
      <c r="E1216" s="268" t="s">
        <v>32353</v>
      </c>
    </row>
    <row r="1217" spans="1:5">
      <c r="A1217" s="39" t="str">
        <f t="shared" si="18"/>
        <v>89572</v>
      </c>
      <c r="B1217" s="266" t="s">
        <v>1824</v>
      </c>
      <c r="C1217" s="266" t="s">
        <v>13086</v>
      </c>
      <c r="D1217" s="267" t="s">
        <v>9623</v>
      </c>
      <c r="E1217" s="268" t="s">
        <v>17704</v>
      </c>
    </row>
    <row r="1218" spans="1:5">
      <c r="A1218" s="39" t="str">
        <f t="shared" si="18"/>
        <v>89573</v>
      </c>
      <c r="B1218" s="266" t="s">
        <v>1825</v>
      </c>
      <c r="C1218" s="266" t="s">
        <v>13088</v>
      </c>
      <c r="D1218" s="267" t="s">
        <v>9623</v>
      </c>
      <c r="E1218" s="268" t="s">
        <v>25681</v>
      </c>
    </row>
    <row r="1219" spans="1:5">
      <c r="A1219" s="39" t="str">
        <f t="shared" ref="A1219:A1282" si="19">IF(ISERROR(SEARCH("/",B1219)=6),TRIM(CLEAN(B1219)),IF(SEARCH("/",B1219)=6,IF(LEN(TRIM(CLEAN(B1219)))=7,LEFT(TRIM(CLEAN(B1219)),6)&amp;"00"&amp;RIGHT(TRIM(CLEAN(B1219)),1),LEFT(TRIM(CLEAN(B1219)),6)&amp;"0"&amp;RIGHT(TRIM(CLEAN(B1219)),2)),TRIM(CLEAN(B1219))))</f>
        <v>89574</v>
      </c>
      <c r="B1219" s="266" t="s">
        <v>1826</v>
      </c>
      <c r="C1219" s="266" t="s">
        <v>13089</v>
      </c>
      <c r="D1219" s="267" t="s">
        <v>9623</v>
      </c>
      <c r="E1219" s="268" t="s">
        <v>32354</v>
      </c>
    </row>
    <row r="1220" spans="1:5">
      <c r="A1220" s="39" t="str">
        <f t="shared" si="19"/>
        <v>89575</v>
      </c>
      <c r="B1220" s="266" t="s">
        <v>1827</v>
      </c>
      <c r="C1220" s="266" t="s">
        <v>13090</v>
      </c>
      <c r="D1220" s="267" t="s">
        <v>9623</v>
      </c>
      <c r="E1220" s="268" t="s">
        <v>16758</v>
      </c>
    </row>
    <row r="1221" spans="1:5">
      <c r="A1221" s="39" t="str">
        <f t="shared" si="19"/>
        <v>89576</v>
      </c>
      <c r="B1221" s="266" t="s">
        <v>1828</v>
      </c>
      <c r="C1221" s="266" t="s">
        <v>12661</v>
      </c>
      <c r="D1221" s="267" t="s">
        <v>9548</v>
      </c>
      <c r="E1221" s="268" t="s">
        <v>9493</v>
      </c>
    </row>
    <row r="1222" spans="1:5">
      <c r="A1222" s="39" t="str">
        <f t="shared" si="19"/>
        <v>89577</v>
      </c>
      <c r="B1222" s="266" t="s">
        <v>1829</v>
      </c>
      <c r="C1222" s="266" t="s">
        <v>13091</v>
      </c>
      <c r="D1222" s="267" t="s">
        <v>9623</v>
      </c>
      <c r="E1222" s="268" t="s">
        <v>16623</v>
      </c>
    </row>
    <row r="1223" spans="1:5">
      <c r="A1223" s="39" t="str">
        <f t="shared" si="19"/>
        <v>89578</v>
      </c>
      <c r="B1223" s="266" t="s">
        <v>1830</v>
      </c>
      <c r="C1223" s="266" t="s">
        <v>12662</v>
      </c>
      <c r="D1223" s="267" t="s">
        <v>9548</v>
      </c>
      <c r="E1223" s="268" t="s">
        <v>32355</v>
      </c>
    </row>
    <row r="1224" spans="1:5">
      <c r="A1224" s="39" t="str">
        <f t="shared" si="19"/>
        <v>89579</v>
      </c>
      <c r="B1224" s="266" t="s">
        <v>1831</v>
      </c>
      <c r="C1224" s="266" t="s">
        <v>13092</v>
      </c>
      <c r="D1224" s="267" t="s">
        <v>9623</v>
      </c>
      <c r="E1224" s="268" t="s">
        <v>17599</v>
      </c>
    </row>
    <row r="1225" spans="1:5">
      <c r="A1225" s="39" t="str">
        <f t="shared" si="19"/>
        <v>89580</v>
      </c>
      <c r="B1225" s="266" t="s">
        <v>1832</v>
      </c>
      <c r="C1225" s="266" t="s">
        <v>12663</v>
      </c>
      <c r="D1225" s="267" t="s">
        <v>9548</v>
      </c>
      <c r="E1225" s="268" t="s">
        <v>32356</v>
      </c>
    </row>
    <row r="1226" spans="1:5">
      <c r="A1226" s="39" t="str">
        <f t="shared" si="19"/>
        <v>89581</v>
      </c>
      <c r="B1226" s="266" t="s">
        <v>1833</v>
      </c>
      <c r="C1226" s="266" t="s">
        <v>13093</v>
      </c>
      <c r="D1226" s="267" t="s">
        <v>9623</v>
      </c>
      <c r="E1226" s="268" t="s">
        <v>32357</v>
      </c>
    </row>
    <row r="1227" spans="1:5">
      <c r="A1227" s="39" t="str">
        <f t="shared" si="19"/>
        <v>89582</v>
      </c>
      <c r="B1227" s="266" t="s">
        <v>1834</v>
      </c>
      <c r="C1227" s="266" t="s">
        <v>13094</v>
      </c>
      <c r="D1227" s="267" t="s">
        <v>9623</v>
      </c>
      <c r="E1227" s="268" t="s">
        <v>9200</v>
      </c>
    </row>
    <row r="1228" spans="1:5">
      <c r="A1228" s="39" t="str">
        <f t="shared" si="19"/>
        <v>89583</v>
      </c>
      <c r="B1228" s="266" t="s">
        <v>1835</v>
      </c>
      <c r="C1228" s="266" t="s">
        <v>13095</v>
      </c>
      <c r="D1228" s="267" t="s">
        <v>9623</v>
      </c>
      <c r="E1228" s="268" t="s">
        <v>32358</v>
      </c>
    </row>
    <row r="1229" spans="1:5">
      <c r="A1229" s="39" t="str">
        <f t="shared" si="19"/>
        <v>89584</v>
      </c>
      <c r="B1229" s="266" t="s">
        <v>1836</v>
      </c>
      <c r="C1229" s="266" t="s">
        <v>13096</v>
      </c>
      <c r="D1229" s="267" t="s">
        <v>9623</v>
      </c>
      <c r="E1229" s="268" t="s">
        <v>17264</v>
      </c>
    </row>
    <row r="1230" spans="1:5">
      <c r="A1230" s="39" t="str">
        <f t="shared" si="19"/>
        <v>89585</v>
      </c>
      <c r="B1230" s="266" t="s">
        <v>1837</v>
      </c>
      <c r="C1230" s="266" t="s">
        <v>13098</v>
      </c>
      <c r="D1230" s="267" t="s">
        <v>9623</v>
      </c>
      <c r="E1230" s="268" t="s">
        <v>24787</v>
      </c>
    </row>
    <row r="1231" spans="1:5">
      <c r="A1231" s="39" t="str">
        <f t="shared" si="19"/>
        <v>89586</v>
      </c>
      <c r="B1231" s="266" t="s">
        <v>1838</v>
      </c>
      <c r="C1231" s="266" t="s">
        <v>13099</v>
      </c>
      <c r="D1231" s="267" t="s">
        <v>9623</v>
      </c>
      <c r="E1231" s="268" t="s">
        <v>24787</v>
      </c>
    </row>
    <row r="1232" spans="1:5">
      <c r="A1232" s="39" t="str">
        <f t="shared" si="19"/>
        <v>89587</v>
      </c>
      <c r="B1232" s="266" t="s">
        <v>1839</v>
      </c>
      <c r="C1232" s="266" t="s">
        <v>13100</v>
      </c>
      <c r="D1232" s="267" t="s">
        <v>9623</v>
      </c>
      <c r="E1232" s="268" t="s">
        <v>32359</v>
      </c>
    </row>
    <row r="1233" spans="1:5">
      <c r="A1233" s="39" t="str">
        <f t="shared" si="19"/>
        <v>89589</v>
      </c>
      <c r="B1233" s="266" t="s">
        <v>17284</v>
      </c>
      <c r="C1233" s="266" t="s">
        <v>17285</v>
      </c>
      <c r="D1233" s="267" t="s">
        <v>9623</v>
      </c>
      <c r="E1233" s="268" t="s">
        <v>32360</v>
      </c>
    </row>
    <row r="1234" spans="1:5">
      <c r="A1234" s="39" t="str">
        <f t="shared" si="19"/>
        <v>89590</v>
      </c>
      <c r="B1234" s="266" t="s">
        <v>1840</v>
      </c>
      <c r="C1234" s="266" t="s">
        <v>13101</v>
      </c>
      <c r="D1234" s="267" t="s">
        <v>9623</v>
      </c>
      <c r="E1234" s="268" t="s">
        <v>32361</v>
      </c>
    </row>
    <row r="1235" spans="1:5">
      <c r="A1235" s="39" t="str">
        <f t="shared" si="19"/>
        <v>89591</v>
      </c>
      <c r="B1235" s="266" t="s">
        <v>1841</v>
      </c>
      <c r="C1235" s="266" t="s">
        <v>13102</v>
      </c>
      <c r="D1235" s="267" t="s">
        <v>9623</v>
      </c>
      <c r="E1235" s="268" t="s">
        <v>18566</v>
      </c>
    </row>
    <row r="1236" spans="1:5">
      <c r="A1236" s="39" t="str">
        <f t="shared" si="19"/>
        <v>89592</v>
      </c>
      <c r="B1236" s="266" t="s">
        <v>1842</v>
      </c>
      <c r="C1236" s="266" t="s">
        <v>13103</v>
      </c>
      <c r="D1236" s="267" t="s">
        <v>9623</v>
      </c>
      <c r="E1236" s="268" t="s">
        <v>32362</v>
      </c>
    </row>
    <row r="1237" spans="1:5">
      <c r="A1237" s="39" t="str">
        <f t="shared" si="19"/>
        <v>89593</v>
      </c>
      <c r="B1237" s="266" t="s">
        <v>1843</v>
      </c>
      <c r="C1237" s="266" t="s">
        <v>13104</v>
      </c>
      <c r="D1237" s="267" t="s">
        <v>9623</v>
      </c>
      <c r="E1237" s="268" t="s">
        <v>17698</v>
      </c>
    </row>
    <row r="1238" spans="1:5">
      <c r="A1238" s="39" t="str">
        <f t="shared" si="19"/>
        <v>89594</v>
      </c>
      <c r="B1238" s="266" t="s">
        <v>1844</v>
      </c>
      <c r="C1238" s="266" t="s">
        <v>13105</v>
      </c>
      <c r="D1238" s="267" t="s">
        <v>9623</v>
      </c>
      <c r="E1238" s="268" t="s">
        <v>25527</v>
      </c>
    </row>
    <row r="1239" spans="1:5">
      <c r="A1239" s="39" t="str">
        <f t="shared" si="19"/>
        <v>89595</v>
      </c>
      <c r="B1239" s="266" t="s">
        <v>1845</v>
      </c>
      <c r="C1239" s="266" t="s">
        <v>13106</v>
      </c>
      <c r="D1239" s="267" t="s">
        <v>9623</v>
      </c>
      <c r="E1239" s="268" t="s">
        <v>22048</v>
      </c>
    </row>
    <row r="1240" spans="1:5">
      <c r="A1240" s="39" t="str">
        <f t="shared" si="19"/>
        <v>89596</v>
      </c>
      <c r="B1240" s="266" t="s">
        <v>1846</v>
      </c>
      <c r="C1240" s="266" t="s">
        <v>13107</v>
      </c>
      <c r="D1240" s="267" t="s">
        <v>9623</v>
      </c>
      <c r="E1240" s="268" t="s">
        <v>25304</v>
      </c>
    </row>
    <row r="1241" spans="1:5">
      <c r="A1241" s="39" t="str">
        <f t="shared" si="19"/>
        <v>89597</v>
      </c>
      <c r="B1241" s="266" t="s">
        <v>1847</v>
      </c>
      <c r="C1241" s="266" t="s">
        <v>13108</v>
      </c>
      <c r="D1241" s="267" t="s">
        <v>9623</v>
      </c>
      <c r="E1241" s="268" t="s">
        <v>26437</v>
      </c>
    </row>
    <row r="1242" spans="1:5">
      <c r="A1242" s="39" t="str">
        <f t="shared" si="19"/>
        <v>89598</v>
      </c>
      <c r="B1242" s="266" t="s">
        <v>1848</v>
      </c>
      <c r="C1242" s="266" t="s">
        <v>13109</v>
      </c>
      <c r="D1242" s="267" t="s">
        <v>9623</v>
      </c>
      <c r="E1242" s="268" t="s">
        <v>32363</v>
      </c>
    </row>
    <row r="1243" spans="1:5">
      <c r="A1243" s="39" t="str">
        <f t="shared" si="19"/>
        <v>89599</v>
      </c>
      <c r="B1243" s="266" t="s">
        <v>1849</v>
      </c>
      <c r="C1243" s="266" t="s">
        <v>13110</v>
      </c>
      <c r="D1243" s="267" t="s">
        <v>9623</v>
      </c>
      <c r="E1243" s="268" t="s">
        <v>8949</v>
      </c>
    </row>
    <row r="1244" spans="1:5">
      <c r="A1244" s="39" t="str">
        <f t="shared" si="19"/>
        <v>89600</v>
      </c>
      <c r="B1244" s="266" t="s">
        <v>1850</v>
      </c>
      <c r="C1244" s="266" t="s">
        <v>13111</v>
      </c>
      <c r="D1244" s="267" t="s">
        <v>9623</v>
      </c>
      <c r="E1244" s="268" t="s">
        <v>17958</v>
      </c>
    </row>
    <row r="1245" spans="1:5">
      <c r="A1245" s="39" t="str">
        <f t="shared" si="19"/>
        <v>89605</v>
      </c>
      <c r="B1245" s="266" t="s">
        <v>1851</v>
      </c>
      <c r="C1245" s="266" t="s">
        <v>13112</v>
      </c>
      <c r="D1245" s="267" t="s">
        <v>9623</v>
      </c>
      <c r="E1245" s="268" t="s">
        <v>24556</v>
      </c>
    </row>
    <row r="1246" spans="1:5">
      <c r="A1246" s="39" t="str">
        <f t="shared" si="19"/>
        <v>89609</v>
      </c>
      <c r="B1246" s="266" t="s">
        <v>1852</v>
      </c>
      <c r="C1246" s="266" t="s">
        <v>13113</v>
      </c>
      <c r="D1246" s="267" t="s">
        <v>9623</v>
      </c>
      <c r="E1246" s="268" t="s">
        <v>32364</v>
      </c>
    </row>
    <row r="1247" spans="1:5">
      <c r="A1247" s="39" t="str">
        <f t="shared" si="19"/>
        <v>89610</v>
      </c>
      <c r="B1247" s="266" t="s">
        <v>1853</v>
      </c>
      <c r="C1247" s="266" t="s">
        <v>13114</v>
      </c>
      <c r="D1247" s="267" t="s">
        <v>9623</v>
      </c>
      <c r="E1247" s="268" t="s">
        <v>19152</v>
      </c>
    </row>
    <row r="1248" spans="1:5">
      <c r="A1248" s="39" t="str">
        <f t="shared" si="19"/>
        <v>89611</v>
      </c>
      <c r="B1248" s="266" t="s">
        <v>1854</v>
      </c>
      <c r="C1248" s="266" t="s">
        <v>13115</v>
      </c>
      <c r="D1248" s="267" t="s">
        <v>9623</v>
      </c>
      <c r="E1248" s="268" t="s">
        <v>23595</v>
      </c>
    </row>
    <row r="1249" spans="1:5">
      <c r="A1249" s="39" t="str">
        <f t="shared" si="19"/>
        <v>89612</v>
      </c>
      <c r="B1249" s="266" t="s">
        <v>1855</v>
      </c>
      <c r="C1249" s="266" t="s">
        <v>13116</v>
      </c>
      <c r="D1249" s="267" t="s">
        <v>9623</v>
      </c>
      <c r="E1249" s="268" t="s">
        <v>32365</v>
      </c>
    </row>
    <row r="1250" spans="1:5">
      <c r="A1250" s="39" t="str">
        <f t="shared" si="19"/>
        <v>89613</v>
      </c>
      <c r="B1250" s="266" t="s">
        <v>1856</v>
      </c>
      <c r="C1250" s="266" t="s">
        <v>13117</v>
      </c>
      <c r="D1250" s="267" t="s">
        <v>9623</v>
      </c>
      <c r="E1250" s="268" t="s">
        <v>32366</v>
      </c>
    </row>
    <row r="1251" spans="1:5">
      <c r="A1251" s="39" t="str">
        <f t="shared" si="19"/>
        <v>89614</v>
      </c>
      <c r="B1251" s="266" t="s">
        <v>1857</v>
      </c>
      <c r="C1251" s="266" t="s">
        <v>13118</v>
      </c>
      <c r="D1251" s="267" t="s">
        <v>9623</v>
      </c>
      <c r="E1251" s="268" t="s">
        <v>23954</v>
      </c>
    </row>
    <row r="1252" spans="1:5">
      <c r="A1252" s="39" t="str">
        <f t="shared" si="19"/>
        <v>89615</v>
      </c>
      <c r="B1252" s="266" t="s">
        <v>1858</v>
      </c>
      <c r="C1252" s="266" t="s">
        <v>13119</v>
      </c>
      <c r="D1252" s="267" t="s">
        <v>9623</v>
      </c>
      <c r="E1252" s="268" t="s">
        <v>32367</v>
      </c>
    </row>
    <row r="1253" spans="1:5">
      <c r="A1253" s="39" t="str">
        <f t="shared" si="19"/>
        <v>89616</v>
      </c>
      <c r="B1253" s="266" t="s">
        <v>1859</v>
      </c>
      <c r="C1253" s="266" t="s">
        <v>13120</v>
      </c>
      <c r="D1253" s="267" t="s">
        <v>9623</v>
      </c>
      <c r="E1253" s="268" t="s">
        <v>28373</v>
      </c>
    </row>
    <row r="1254" spans="1:5">
      <c r="A1254" s="39" t="str">
        <f t="shared" si="19"/>
        <v>89617</v>
      </c>
      <c r="B1254" s="266" t="s">
        <v>1860</v>
      </c>
      <c r="C1254" s="266" t="s">
        <v>13121</v>
      </c>
      <c r="D1254" s="267" t="s">
        <v>9623</v>
      </c>
      <c r="E1254" s="268" t="s">
        <v>17302</v>
      </c>
    </row>
    <row r="1255" spans="1:5">
      <c r="A1255" s="39" t="str">
        <f t="shared" si="19"/>
        <v>89618</v>
      </c>
      <c r="B1255" s="266" t="s">
        <v>1861</v>
      </c>
      <c r="C1255" s="266" t="s">
        <v>13122</v>
      </c>
      <c r="D1255" s="267" t="s">
        <v>9623</v>
      </c>
      <c r="E1255" s="268" t="s">
        <v>32368</v>
      </c>
    </row>
    <row r="1256" spans="1:5">
      <c r="A1256" s="39" t="str">
        <f t="shared" si="19"/>
        <v>89619</v>
      </c>
      <c r="B1256" s="266" t="s">
        <v>1862</v>
      </c>
      <c r="C1256" s="266" t="s">
        <v>13123</v>
      </c>
      <c r="D1256" s="267" t="s">
        <v>9623</v>
      </c>
      <c r="E1256" s="268" t="s">
        <v>8910</v>
      </c>
    </row>
    <row r="1257" spans="1:5">
      <c r="A1257" s="39" t="str">
        <f t="shared" si="19"/>
        <v>89620</v>
      </c>
      <c r="B1257" s="266" t="s">
        <v>1863</v>
      </c>
      <c r="C1257" s="266" t="s">
        <v>13124</v>
      </c>
      <c r="D1257" s="267" t="s">
        <v>9623</v>
      </c>
      <c r="E1257" s="268" t="s">
        <v>25988</v>
      </c>
    </row>
    <row r="1258" spans="1:5">
      <c r="A1258" s="39" t="str">
        <f t="shared" si="19"/>
        <v>89621</v>
      </c>
      <c r="B1258" s="266" t="s">
        <v>1864</v>
      </c>
      <c r="C1258" s="266" t="s">
        <v>13125</v>
      </c>
      <c r="D1258" s="267" t="s">
        <v>9623</v>
      </c>
      <c r="E1258" s="268" t="s">
        <v>32369</v>
      </c>
    </row>
    <row r="1259" spans="1:5">
      <c r="A1259" s="39" t="str">
        <f t="shared" si="19"/>
        <v>89622</v>
      </c>
      <c r="B1259" s="266" t="s">
        <v>1865</v>
      </c>
      <c r="C1259" s="266" t="s">
        <v>13126</v>
      </c>
      <c r="D1259" s="267" t="s">
        <v>9623</v>
      </c>
      <c r="E1259" s="268" t="s">
        <v>9455</v>
      </c>
    </row>
    <row r="1260" spans="1:5">
      <c r="A1260" s="39" t="str">
        <f t="shared" si="19"/>
        <v>89623</v>
      </c>
      <c r="B1260" s="266" t="s">
        <v>1866</v>
      </c>
      <c r="C1260" s="266" t="s">
        <v>13127</v>
      </c>
      <c r="D1260" s="267" t="s">
        <v>9623</v>
      </c>
      <c r="E1260" s="268" t="s">
        <v>13589</v>
      </c>
    </row>
    <row r="1261" spans="1:5">
      <c r="A1261" s="39" t="str">
        <f t="shared" si="19"/>
        <v>89624</v>
      </c>
      <c r="B1261" s="266" t="s">
        <v>1867</v>
      </c>
      <c r="C1261" s="266" t="s">
        <v>13128</v>
      </c>
      <c r="D1261" s="267" t="s">
        <v>9623</v>
      </c>
      <c r="E1261" s="268" t="s">
        <v>32370</v>
      </c>
    </row>
    <row r="1262" spans="1:5">
      <c r="A1262" s="39" t="str">
        <f t="shared" si="19"/>
        <v>89625</v>
      </c>
      <c r="B1262" s="266" t="s">
        <v>1868</v>
      </c>
      <c r="C1262" s="266" t="s">
        <v>13130</v>
      </c>
      <c r="D1262" s="267" t="s">
        <v>9623</v>
      </c>
      <c r="E1262" s="268" t="s">
        <v>28391</v>
      </c>
    </row>
    <row r="1263" spans="1:5">
      <c r="A1263" s="39" t="str">
        <f t="shared" si="19"/>
        <v>89626</v>
      </c>
      <c r="B1263" s="266" t="s">
        <v>1869</v>
      </c>
      <c r="C1263" s="266" t="s">
        <v>13132</v>
      </c>
      <c r="D1263" s="267" t="s">
        <v>9623</v>
      </c>
      <c r="E1263" s="268" t="s">
        <v>32371</v>
      </c>
    </row>
    <row r="1264" spans="1:5">
      <c r="A1264" s="39" t="str">
        <f t="shared" si="19"/>
        <v>89627</v>
      </c>
      <c r="B1264" s="266" t="s">
        <v>1870</v>
      </c>
      <c r="C1264" s="266" t="s">
        <v>13134</v>
      </c>
      <c r="D1264" s="267" t="s">
        <v>9623</v>
      </c>
      <c r="E1264" s="268" t="s">
        <v>9123</v>
      </c>
    </row>
    <row r="1265" spans="1:5">
      <c r="A1265" s="39" t="str">
        <f t="shared" si="19"/>
        <v>89628</v>
      </c>
      <c r="B1265" s="266" t="s">
        <v>1871</v>
      </c>
      <c r="C1265" s="266" t="s">
        <v>13135</v>
      </c>
      <c r="D1265" s="267" t="s">
        <v>9623</v>
      </c>
      <c r="E1265" s="268" t="s">
        <v>32372</v>
      </c>
    </row>
    <row r="1266" spans="1:5">
      <c r="A1266" s="39" t="str">
        <f t="shared" si="19"/>
        <v>89629</v>
      </c>
      <c r="B1266" s="266" t="s">
        <v>1872</v>
      </c>
      <c r="C1266" s="266" t="s">
        <v>13136</v>
      </c>
      <c r="D1266" s="267" t="s">
        <v>9623</v>
      </c>
      <c r="E1266" s="268" t="s">
        <v>32373</v>
      </c>
    </row>
    <row r="1267" spans="1:5">
      <c r="A1267" s="39" t="str">
        <f t="shared" si="19"/>
        <v>89630</v>
      </c>
      <c r="B1267" s="266" t="s">
        <v>1873</v>
      </c>
      <c r="C1267" s="266" t="s">
        <v>13137</v>
      </c>
      <c r="D1267" s="267" t="s">
        <v>9623</v>
      </c>
      <c r="E1267" s="268" t="s">
        <v>18915</v>
      </c>
    </row>
    <row r="1268" spans="1:5">
      <c r="A1268" s="39" t="str">
        <f t="shared" si="19"/>
        <v>89631</v>
      </c>
      <c r="B1268" s="266" t="s">
        <v>1874</v>
      </c>
      <c r="C1268" s="266" t="s">
        <v>13138</v>
      </c>
      <c r="D1268" s="267" t="s">
        <v>9623</v>
      </c>
      <c r="E1268" s="268" t="s">
        <v>32374</v>
      </c>
    </row>
    <row r="1269" spans="1:5">
      <c r="A1269" s="39" t="str">
        <f t="shared" si="19"/>
        <v>89632</v>
      </c>
      <c r="B1269" s="266" t="s">
        <v>1875</v>
      </c>
      <c r="C1269" s="266" t="s">
        <v>13139</v>
      </c>
      <c r="D1269" s="267" t="s">
        <v>9623</v>
      </c>
      <c r="E1269" s="268" t="s">
        <v>32375</v>
      </c>
    </row>
    <row r="1270" spans="1:5">
      <c r="A1270" s="39" t="str">
        <f t="shared" si="19"/>
        <v>89633</v>
      </c>
      <c r="B1270" s="266" t="s">
        <v>1876</v>
      </c>
      <c r="C1270" s="266" t="s">
        <v>12664</v>
      </c>
      <c r="D1270" s="267" t="s">
        <v>9548</v>
      </c>
      <c r="E1270" s="268" t="s">
        <v>13658</v>
      </c>
    </row>
    <row r="1271" spans="1:5">
      <c r="A1271" s="39" t="str">
        <f t="shared" si="19"/>
        <v>89634</v>
      </c>
      <c r="B1271" s="266" t="s">
        <v>1877</v>
      </c>
      <c r="C1271" s="266" t="s">
        <v>12665</v>
      </c>
      <c r="D1271" s="267" t="s">
        <v>9548</v>
      </c>
      <c r="E1271" s="268" t="s">
        <v>28346</v>
      </c>
    </row>
    <row r="1272" spans="1:5">
      <c r="A1272" s="39" t="str">
        <f t="shared" si="19"/>
        <v>89635</v>
      </c>
      <c r="B1272" s="266" t="s">
        <v>1878</v>
      </c>
      <c r="C1272" s="266" t="s">
        <v>12666</v>
      </c>
      <c r="D1272" s="267" t="s">
        <v>9548</v>
      </c>
      <c r="E1272" s="268" t="s">
        <v>17973</v>
      </c>
    </row>
    <row r="1273" spans="1:5">
      <c r="A1273" s="39" t="str">
        <f t="shared" si="19"/>
        <v>89636</v>
      </c>
      <c r="B1273" s="266" t="s">
        <v>1879</v>
      </c>
      <c r="C1273" s="266" t="s">
        <v>12667</v>
      </c>
      <c r="D1273" s="267" t="s">
        <v>9548</v>
      </c>
      <c r="E1273" s="268" t="s">
        <v>19619</v>
      </c>
    </row>
    <row r="1274" spans="1:5">
      <c r="A1274" s="39" t="str">
        <f t="shared" si="19"/>
        <v>89637</v>
      </c>
      <c r="B1274" s="266" t="s">
        <v>1880</v>
      </c>
      <c r="C1274" s="266" t="s">
        <v>13140</v>
      </c>
      <c r="D1274" s="267" t="s">
        <v>9623</v>
      </c>
      <c r="E1274" s="268" t="s">
        <v>28420</v>
      </c>
    </row>
    <row r="1275" spans="1:5">
      <c r="A1275" s="39" t="str">
        <f t="shared" si="19"/>
        <v>89638</v>
      </c>
      <c r="B1275" s="266" t="s">
        <v>1881</v>
      </c>
      <c r="C1275" s="266" t="s">
        <v>13141</v>
      </c>
      <c r="D1275" s="267" t="s">
        <v>9623</v>
      </c>
      <c r="E1275" s="268" t="s">
        <v>8771</v>
      </c>
    </row>
    <row r="1276" spans="1:5">
      <c r="A1276" s="39" t="str">
        <f t="shared" si="19"/>
        <v>89639</v>
      </c>
      <c r="B1276" s="266" t="s">
        <v>1882</v>
      </c>
      <c r="C1276" s="266" t="s">
        <v>13142</v>
      </c>
      <c r="D1276" s="267" t="s">
        <v>9623</v>
      </c>
      <c r="E1276" s="268" t="s">
        <v>16390</v>
      </c>
    </row>
    <row r="1277" spans="1:5">
      <c r="A1277" s="39" t="str">
        <f t="shared" si="19"/>
        <v>89640</v>
      </c>
      <c r="B1277" s="266" t="s">
        <v>1883</v>
      </c>
      <c r="C1277" s="266" t="s">
        <v>1884</v>
      </c>
      <c r="D1277" s="267" t="s">
        <v>9623</v>
      </c>
      <c r="E1277" s="268" t="s">
        <v>32376</v>
      </c>
    </row>
    <row r="1278" spans="1:5">
      <c r="A1278" s="39" t="str">
        <f t="shared" si="19"/>
        <v>89641</v>
      </c>
      <c r="B1278" s="266" t="s">
        <v>1885</v>
      </c>
      <c r="C1278" s="266" t="s">
        <v>13144</v>
      </c>
      <c r="D1278" s="267" t="s">
        <v>9623</v>
      </c>
      <c r="E1278" s="268" t="s">
        <v>16352</v>
      </c>
    </row>
    <row r="1279" spans="1:5">
      <c r="A1279" s="39" t="str">
        <f t="shared" si="19"/>
        <v>89642</v>
      </c>
      <c r="B1279" s="266" t="s">
        <v>1886</v>
      </c>
      <c r="C1279" s="266" t="s">
        <v>13145</v>
      </c>
      <c r="D1279" s="267" t="s">
        <v>9623</v>
      </c>
      <c r="E1279" s="268" t="s">
        <v>18606</v>
      </c>
    </row>
    <row r="1280" spans="1:5">
      <c r="A1280" s="39" t="str">
        <f t="shared" si="19"/>
        <v>89643</v>
      </c>
      <c r="B1280" s="266" t="s">
        <v>1887</v>
      </c>
      <c r="C1280" s="266" t="s">
        <v>13147</v>
      </c>
      <c r="D1280" s="267" t="s">
        <v>9623</v>
      </c>
      <c r="E1280" s="268" t="s">
        <v>10805</v>
      </c>
    </row>
    <row r="1281" spans="1:5">
      <c r="A1281" s="39" t="str">
        <f t="shared" si="19"/>
        <v>89644</v>
      </c>
      <c r="B1281" s="266" t="s">
        <v>1888</v>
      </c>
      <c r="C1281" s="266" t="s">
        <v>13148</v>
      </c>
      <c r="D1281" s="267" t="s">
        <v>9623</v>
      </c>
      <c r="E1281" s="268" t="s">
        <v>16408</v>
      </c>
    </row>
    <row r="1282" spans="1:5">
      <c r="A1282" s="39" t="str">
        <f t="shared" si="19"/>
        <v>89645</v>
      </c>
      <c r="B1282" s="266" t="s">
        <v>1889</v>
      </c>
      <c r="C1282" s="266" t="s">
        <v>13149</v>
      </c>
      <c r="D1282" s="267" t="s">
        <v>9623</v>
      </c>
      <c r="E1282" s="268" t="s">
        <v>18094</v>
      </c>
    </row>
    <row r="1283" spans="1:5">
      <c r="A1283" s="39" t="str">
        <f t="shared" ref="A1283:A1346" si="20">IF(ISERROR(SEARCH("/",B1283)=6),TRIM(CLEAN(B1283)),IF(SEARCH("/",B1283)=6,IF(LEN(TRIM(CLEAN(B1283)))=7,LEFT(TRIM(CLEAN(B1283)),6)&amp;"00"&amp;RIGHT(TRIM(CLEAN(B1283)),1),LEFT(TRIM(CLEAN(B1283)),6)&amp;"0"&amp;RIGHT(TRIM(CLEAN(B1283)),2)),TRIM(CLEAN(B1283))))</f>
        <v>89646</v>
      </c>
      <c r="B1283" s="266" t="s">
        <v>1890</v>
      </c>
      <c r="C1283" s="266" t="s">
        <v>13150</v>
      </c>
      <c r="D1283" s="267" t="s">
        <v>9623</v>
      </c>
      <c r="E1283" s="268" t="s">
        <v>32377</v>
      </c>
    </row>
    <row r="1284" spans="1:5">
      <c r="A1284" s="39" t="str">
        <f t="shared" si="20"/>
        <v>89647</v>
      </c>
      <c r="B1284" s="266" t="s">
        <v>1891</v>
      </c>
      <c r="C1284" s="266" t="s">
        <v>13151</v>
      </c>
      <c r="D1284" s="267" t="s">
        <v>9623</v>
      </c>
      <c r="E1284" s="268" t="s">
        <v>27098</v>
      </c>
    </row>
    <row r="1285" spans="1:5">
      <c r="A1285" s="39" t="str">
        <f t="shared" si="20"/>
        <v>89648</v>
      </c>
      <c r="B1285" s="266" t="s">
        <v>1892</v>
      </c>
      <c r="C1285" s="266" t="s">
        <v>13152</v>
      </c>
      <c r="D1285" s="267" t="s">
        <v>9623</v>
      </c>
      <c r="E1285" s="268" t="s">
        <v>9249</v>
      </c>
    </row>
    <row r="1286" spans="1:5">
      <c r="A1286" s="39" t="str">
        <f t="shared" si="20"/>
        <v>89649</v>
      </c>
      <c r="B1286" s="266" t="s">
        <v>1893</v>
      </c>
      <c r="C1286" s="266" t="s">
        <v>13153</v>
      </c>
      <c r="D1286" s="267" t="s">
        <v>9623</v>
      </c>
      <c r="E1286" s="268" t="s">
        <v>19030</v>
      </c>
    </row>
    <row r="1287" spans="1:5">
      <c r="A1287" s="39" t="str">
        <f t="shared" si="20"/>
        <v>89650</v>
      </c>
      <c r="B1287" s="266" t="s">
        <v>1894</v>
      </c>
      <c r="C1287" s="266" t="s">
        <v>13154</v>
      </c>
      <c r="D1287" s="267" t="s">
        <v>9623</v>
      </c>
      <c r="E1287" s="268" t="s">
        <v>19030</v>
      </c>
    </row>
    <row r="1288" spans="1:5">
      <c r="A1288" s="39" t="str">
        <f t="shared" si="20"/>
        <v>89651</v>
      </c>
      <c r="B1288" s="266" t="s">
        <v>1895</v>
      </c>
      <c r="C1288" s="266" t="s">
        <v>13155</v>
      </c>
      <c r="D1288" s="267" t="s">
        <v>9623</v>
      </c>
      <c r="E1288" s="268" t="s">
        <v>9264</v>
      </c>
    </row>
    <row r="1289" spans="1:5">
      <c r="A1289" s="39" t="str">
        <f t="shared" si="20"/>
        <v>89652</v>
      </c>
      <c r="B1289" s="266" t="s">
        <v>1896</v>
      </c>
      <c r="C1289" s="266" t="s">
        <v>13156</v>
      </c>
      <c r="D1289" s="267" t="s">
        <v>9623</v>
      </c>
      <c r="E1289" s="268" t="s">
        <v>8652</v>
      </c>
    </row>
    <row r="1290" spans="1:5">
      <c r="A1290" s="39" t="str">
        <f t="shared" si="20"/>
        <v>89653</v>
      </c>
      <c r="B1290" s="266" t="s">
        <v>1897</v>
      </c>
      <c r="C1290" s="266" t="s">
        <v>13158</v>
      </c>
      <c r="D1290" s="267" t="s">
        <v>9623</v>
      </c>
      <c r="E1290" s="268" t="s">
        <v>23643</v>
      </c>
    </row>
    <row r="1291" spans="1:5">
      <c r="A1291" s="39" t="str">
        <f t="shared" si="20"/>
        <v>89654</v>
      </c>
      <c r="B1291" s="266" t="s">
        <v>1898</v>
      </c>
      <c r="C1291" s="266" t="s">
        <v>13159</v>
      </c>
      <c r="D1291" s="267" t="s">
        <v>9623</v>
      </c>
      <c r="E1291" s="268" t="s">
        <v>17504</v>
      </c>
    </row>
    <row r="1292" spans="1:5">
      <c r="A1292" s="39" t="str">
        <f t="shared" si="20"/>
        <v>89655</v>
      </c>
      <c r="B1292" s="266" t="s">
        <v>1899</v>
      </c>
      <c r="C1292" s="266" t="s">
        <v>13161</v>
      </c>
      <c r="D1292" s="267" t="s">
        <v>9623</v>
      </c>
      <c r="E1292" s="268" t="s">
        <v>18899</v>
      </c>
    </row>
    <row r="1293" spans="1:5">
      <c r="A1293" s="39" t="str">
        <f t="shared" si="20"/>
        <v>89656</v>
      </c>
      <c r="B1293" s="266" t="s">
        <v>1900</v>
      </c>
      <c r="C1293" s="266" t="s">
        <v>13162</v>
      </c>
      <c r="D1293" s="267" t="s">
        <v>9623</v>
      </c>
      <c r="E1293" s="268" t="s">
        <v>26362</v>
      </c>
    </row>
    <row r="1294" spans="1:5">
      <c r="A1294" s="39" t="str">
        <f t="shared" si="20"/>
        <v>89657</v>
      </c>
      <c r="B1294" s="266" t="s">
        <v>1901</v>
      </c>
      <c r="C1294" s="266" t="s">
        <v>13163</v>
      </c>
      <c r="D1294" s="267" t="s">
        <v>9623</v>
      </c>
      <c r="E1294" s="268" t="s">
        <v>9099</v>
      </c>
    </row>
    <row r="1295" spans="1:5">
      <c r="A1295" s="39" t="str">
        <f t="shared" si="20"/>
        <v>89658</v>
      </c>
      <c r="B1295" s="266" t="s">
        <v>1902</v>
      </c>
      <c r="C1295" s="266" t="s">
        <v>13164</v>
      </c>
      <c r="D1295" s="267" t="s">
        <v>9623</v>
      </c>
      <c r="E1295" s="268" t="s">
        <v>8842</v>
      </c>
    </row>
    <row r="1296" spans="1:5">
      <c r="A1296" s="39" t="str">
        <f t="shared" si="20"/>
        <v>89659</v>
      </c>
      <c r="B1296" s="266" t="s">
        <v>1903</v>
      </c>
      <c r="C1296" s="266" t="s">
        <v>13165</v>
      </c>
      <c r="D1296" s="267" t="s">
        <v>9623</v>
      </c>
      <c r="E1296" s="268" t="s">
        <v>28444</v>
      </c>
    </row>
    <row r="1297" spans="1:5">
      <c r="A1297" s="39" t="str">
        <f t="shared" si="20"/>
        <v>89660</v>
      </c>
      <c r="B1297" s="266" t="s">
        <v>1904</v>
      </c>
      <c r="C1297" s="266" t="s">
        <v>13167</v>
      </c>
      <c r="D1297" s="267" t="s">
        <v>9623</v>
      </c>
      <c r="E1297" s="268" t="s">
        <v>9146</v>
      </c>
    </row>
    <row r="1298" spans="1:5">
      <c r="A1298" s="39" t="str">
        <f t="shared" si="20"/>
        <v>89661</v>
      </c>
      <c r="B1298" s="266" t="s">
        <v>1905</v>
      </c>
      <c r="C1298" s="266" t="s">
        <v>13168</v>
      </c>
      <c r="D1298" s="267" t="s">
        <v>9623</v>
      </c>
      <c r="E1298" s="268" t="s">
        <v>9463</v>
      </c>
    </row>
    <row r="1299" spans="1:5">
      <c r="A1299" s="39" t="str">
        <f t="shared" si="20"/>
        <v>89662</v>
      </c>
      <c r="B1299" s="266" t="s">
        <v>1906</v>
      </c>
      <c r="C1299" s="266" t="s">
        <v>13170</v>
      </c>
      <c r="D1299" s="267" t="s">
        <v>9623</v>
      </c>
      <c r="E1299" s="268" t="s">
        <v>16979</v>
      </c>
    </row>
    <row r="1300" spans="1:5">
      <c r="A1300" s="39" t="str">
        <f t="shared" si="20"/>
        <v>89663</v>
      </c>
      <c r="B1300" s="266" t="s">
        <v>1907</v>
      </c>
      <c r="C1300" s="266" t="s">
        <v>13171</v>
      </c>
      <c r="D1300" s="267" t="s">
        <v>9623</v>
      </c>
      <c r="E1300" s="268" t="s">
        <v>16389</v>
      </c>
    </row>
    <row r="1301" spans="1:5">
      <c r="A1301" s="39" t="str">
        <f t="shared" si="20"/>
        <v>89664</v>
      </c>
      <c r="B1301" s="266" t="s">
        <v>1908</v>
      </c>
      <c r="C1301" s="266" t="s">
        <v>13172</v>
      </c>
      <c r="D1301" s="267" t="s">
        <v>9623</v>
      </c>
      <c r="E1301" s="268" t="s">
        <v>28444</v>
      </c>
    </row>
    <row r="1302" spans="1:5">
      <c r="A1302" s="39" t="str">
        <f t="shared" si="20"/>
        <v>89665</v>
      </c>
      <c r="B1302" s="266" t="s">
        <v>1909</v>
      </c>
      <c r="C1302" s="266" t="s">
        <v>13173</v>
      </c>
      <c r="D1302" s="267" t="s">
        <v>9623</v>
      </c>
      <c r="E1302" s="268" t="s">
        <v>16487</v>
      </c>
    </row>
    <row r="1303" spans="1:5">
      <c r="A1303" s="39" t="str">
        <f t="shared" si="20"/>
        <v>89666</v>
      </c>
      <c r="B1303" s="266" t="s">
        <v>1910</v>
      </c>
      <c r="C1303" s="266" t="s">
        <v>13174</v>
      </c>
      <c r="D1303" s="267" t="s">
        <v>9623</v>
      </c>
      <c r="E1303" s="268" t="s">
        <v>22832</v>
      </c>
    </row>
    <row r="1304" spans="1:5">
      <c r="A1304" s="39" t="str">
        <f t="shared" si="20"/>
        <v>89667</v>
      </c>
      <c r="B1304" s="266" t="s">
        <v>1911</v>
      </c>
      <c r="C1304" s="266" t="s">
        <v>13175</v>
      </c>
      <c r="D1304" s="267" t="s">
        <v>9623</v>
      </c>
      <c r="E1304" s="268" t="s">
        <v>18941</v>
      </c>
    </row>
    <row r="1305" spans="1:5">
      <c r="A1305" s="39" t="str">
        <f t="shared" si="20"/>
        <v>89668</v>
      </c>
      <c r="B1305" s="266" t="s">
        <v>1912</v>
      </c>
      <c r="C1305" s="266" t="s">
        <v>13177</v>
      </c>
      <c r="D1305" s="267" t="s">
        <v>9623</v>
      </c>
      <c r="E1305" s="268" t="s">
        <v>28938</v>
      </c>
    </row>
    <row r="1306" spans="1:5">
      <c r="A1306" s="39" t="str">
        <f t="shared" si="20"/>
        <v>89669</v>
      </c>
      <c r="B1306" s="266" t="s">
        <v>1913</v>
      </c>
      <c r="C1306" s="266" t="s">
        <v>13178</v>
      </c>
      <c r="D1306" s="267" t="s">
        <v>9623</v>
      </c>
      <c r="E1306" s="268" t="s">
        <v>22484</v>
      </c>
    </row>
    <row r="1307" spans="1:5">
      <c r="A1307" s="39" t="str">
        <f t="shared" si="20"/>
        <v>89670</v>
      </c>
      <c r="B1307" s="266" t="s">
        <v>1914</v>
      </c>
      <c r="C1307" s="266" t="s">
        <v>13179</v>
      </c>
      <c r="D1307" s="267" t="s">
        <v>9623</v>
      </c>
      <c r="E1307" s="268" t="s">
        <v>8654</v>
      </c>
    </row>
    <row r="1308" spans="1:5">
      <c r="A1308" s="39" t="str">
        <f t="shared" si="20"/>
        <v>89671</v>
      </c>
      <c r="B1308" s="266" t="s">
        <v>1915</v>
      </c>
      <c r="C1308" s="266" t="s">
        <v>13180</v>
      </c>
      <c r="D1308" s="267" t="s">
        <v>9623</v>
      </c>
      <c r="E1308" s="268" t="s">
        <v>26762</v>
      </c>
    </row>
    <row r="1309" spans="1:5">
      <c r="A1309" s="39" t="str">
        <f t="shared" si="20"/>
        <v>89672</v>
      </c>
      <c r="B1309" s="266" t="s">
        <v>1916</v>
      </c>
      <c r="C1309" s="266" t="s">
        <v>13181</v>
      </c>
      <c r="D1309" s="267" t="s">
        <v>9623</v>
      </c>
      <c r="E1309" s="268" t="s">
        <v>16994</v>
      </c>
    </row>
    <row r="1310" spans="1:5">
      <c r="A1310" s="39" t="str">
        <f t="shared" si="20"/>
        <v>89673</v>
      </c>
      <c r="B1310" s="266" t="s">
        <v>1917</v>
      </c>
      <c r="C1310" s="266" t="s">
        <v>13182</v>
      </c>
      <c r="D1310" s="267" t="s">
        <v>9623</v>
      </c>
      <c r="E1310" s="268" t="s">
        <v>18621</v>
      </c>
    </row>
    <row r="1311" spans="1:5">
      <c r="A1311" s="39" t="str">
        <f t="shared" si="20"/>
        <v>89674</v>
      </c>
      <c r="B1311" s="266" t="s">
        <v>1918</v>
      </c>
      <c r="C1311" s="266" t="s">
        <v>13183</v>
      </c>
      <c r="D1311" s="267" t="s">
        <v>9623</v>
      </c>
      <c r="E1311" s="268" t="s">
        <v>8983</v>
      </c>
    </row>
    <row r="1312" spans="1:5">
      <c r="A1312" s="39" t="str">
        <f t="shared" si="20"/>
        <v>89675</v>
      </c>
      <c r="B1312" s="266" t="s">
        <v>1919</v>
      </c>
      <c r="C1312" s="266" t="s">
        <v>13185</v>
      </c>
      <c r="D1312" s="267" t="s">
        <v>9623</v>
      </c>
      <c r="E1312" s="268" t="s">
        <v>32378</v>
      </c>
    </row>
    <row r="1313" spans="1:5">
      <c r="A1313" s="39" t="str">
        <f t="shared" si="20"/>
        <v>89676</v>
      </c>
      <c r="B1313" s="266" t="s">
        <v>1920</v>
      </c>
      <c r="C1313" s="266" t="s">
        <v>13186</v>
      </c>
      <c r="D1313" s="267" t="s">
        <v>9623</v>
      </c>
      <c r="E1313" s="268" t="s">
        <v>30604</v>
      </c>
    </row>
    <row r="1314" spans="1:5">
      <c r="A1314" s="39" t="str">
        <f t="shared" si="20"/>
        <v>89677</v>
      </c>
      <c r="B1314" s="266" t="s">
        <v>1921</v>
      </c>
      <c r="C1314" s="266" t="s">
        <v>13187</v>
      </c>
      <c r="D1314" s="267" t="s">
        <v>9623</v>
      </c>
      <c r="E1314" s="268" t="s">
        <v>25022</v>
      </c>
    </row>
    <row r="1315" spans="1:5">
      <c r="A1315" s="39" t="str">
        <f t="shared" si="20"/>
        <v>89678</v>
      </c>
      <c r="B1315" s="266" t="s">
        <v>1922</v>
      </c>
      <c r="C1315" s="266" t="s">
        <v>13188</v>
      </c>
      <c r="D1315" s="267" t="s">
        <v>9623</v>
      </c>
      <c r="E1315" s="268" t="s">
        <v>9477</v>
      </c>
    </row>
    <row r="1316" spans="1:5">
      <c r="A1316" s="39" t="str">
        <f t="shared" si="20"/>
        <v>89679</v>
      </c>
      <c r="B1316" s="266" t="s">
        <v>1923</v>
      </c>
      <c r="C1316" s="266" t="s">
        <v>13190</v>
      </c>
      <c r="D1316" s="267" t="s">
        <v>9623</v>
      </c>
      <c r="E1316" s="268" t="s">
        <v>32379</v>
      </c>
    </row>
    <row r="1317" spans="1:5">
      <c r="A1317" s="39" t="str">
        <f t="shared" si="20"/>
        <v>89680</v>
      </c>
      <c r="B1317" s="266" t="s">
        <v>1924</v>
      </c>
      <c r="C1317" s="266" t="s">
        <v>13191</v>
      </c>
      <c r="D1317" s="267" t="s">
        <v>9623</v>
      </c>
      <c r="E1317" s="268" t="s">
        <v>17699</v>
      </c>
    </row>
    <row r="1318" spans="1:5">
      <c r="A1318" s="39" t="str">
        <f t="shared" si="20"/>
        <v>89681</v>
      </c>
      <c r="B1318" s="266" t="s">
        <v>1925</v>
      </c>
      <c r="C1318" s="266" t="s">
        <v>13192</v>
      </c>
      <c r="D1318" s="267" t="s">
        <v>9623</v>
      </c>
      <c r="E1318" s="268" t="s">
        <v>32380</v>
      </c>
    </row>
    <row r="1319" spans="1:5">
      <c r="A1319" s="39" t="str">
        <f t="shared" si="20"/>
        <v>89682</v>
      </c>
      <c r="B1319" s="266" t="s">
        <v>1926</v>
      </c>
      <c r="C1319" s="266" t="s">
        <v>13193</v>
      </c>
      <c r="D1319" s="267" t="s">
        <v>9623</v>
      </c>
      <c r="E1319" s="268" t="s">
        <v>17623</v>
      </c>
    </row>
    <row r="1320" spans="1:5">
      <c r="A1320" s="39" t="str">
        <f t="shared" si="20"/>
        <v>89683</v>
      </c>
      <c r="B1320" s="266" t="s">
        <v>17288</v>
      </c>
      <c r="C1320" s="266" t="s">
        <v>17289</v>
      </c>
      <c r="D1320" s="267" t="s">
        <v>9623</v>
      </c>
      <c r="E1320" s="268" t="s">
        <v>32381</v>
      </c>
    </row>
    <row r="1321" spans="1:5">
      <c r="A1321" s="39" t="str">
        <f t="shared" si="20"/>
        <v>89684</v>
      </c>
      <c r="B1321" s="266" t="s">
        <v>1927</v>
      </c>
      <c r="C1321" s="266" t="s">
        <v>13195</v>
      </c>
      <c r="D1321" s="267" t="s">
        <v>9623</v>
      </c>
      <c r="E1321" s="268" t="s">
        <v>16941</v>
      </c>
    </row>
    <row r="1322" spans="1:5">
      <c r="A1322" s="39" t="str">
        <f t="shared" si="20"/>
        <v>89685</v>
      </c>
      <c r="B1322" s="266" t="s">
        <v>1928</v>
      </c>
      <c r="C1322" s="266" t="s">
        <v>13196</v>
      </c>
      <c r="D1322" s="267" t="s">
        <v>9623</v>
      </c>
      <c r="E1322" s="268" t="s">
        <v>30860</v>
      </c>
    </row>
    <row r="1323" spans="1:5">
      <c r="A1323" s="39" t="str">
        <f t="shared" si="20"/>
        <v>89686</v>
      </c>
      <c r="B1323" s="266" t="s">
        <v>1929</v>
      </c>
      <c r="C1323" s="266" t="s">
        <v>13198</v>
      </c>
      <c r="D1323" s="267" t="s">
        <v>9623</v>
      </c>
      <c r="E1323" s="268" t="s">
        <v>32382</v>
      </c>
    </row>
    <row r="1324" spans="1:5">
      <c r="A1324" s="39" t="str">
        <f t="shared" si="20"/>
        <v>89687</v>
      </c>
      <c r="B1324" s="266" t="s">
        <v>1930</v>
      </c>
      <c r="C1324" s="266" t="s">
        <v>13199</v>
      </c>
      <c r="D1324" s="267" t="s">
        <v>9623</v>
      </c>
      <c r="E1324" s="268" t="s">
        <v>25733</v>
      </c>
    </row>
    <row r="1325" spans="1:5">
      <c r="A1325" s="39" t="str">
        <f t="shared" si="20"/>
        <v>89689</v>
      </c>
      <c r="B1325" s="266" t="s">
        <v>1931</v>
      </c>
      <c r="C1325" s="266" t="s">
        <v>13200</v>
      </c>
      <c r="D1325" s="267" t="s">
        <v>9623</v>
      </c>
      <c r="E1325" s="268" t="s">
        <v>28560</v>
      </c>
    </row>
    <row r="1326" spans="1:5">
      <c r="A1326" s="39" t="str">
        <f t="shared" si="20"/>
        <v>89690</v>
      </c>
      <c r="B1326" s="266" t="s">
        <v>1932</v>
      </c>
      <c r="C1326" s="266" t="s">
        <v>13201</v>
      </c>
      <c r="D1326" s="267" t="s">
        <v>9623</v>
      </c>
      <c r="E1326" s="268" t="s">
        <v>32383</v>
      </c>
    </row>
    <row r="1327" spans="1:5">
      <c r="A1327" s="39" t="str">
        <f t="shared" si="20"/>
        <v>89691</v>
      </c>
      <c r="B1327" s="266" t="s">
        <v>1933</v>
      </c>
      <c r="C1327" s="266" t="s">
        <v>13202</v>
      </c>
      <c r="D1327" s="267" t="s">
        <v>9623</v>
      </c>
      <c r="E1327" s="268" t="s">
        <v>32384</v>
      </c>
    </row>
    <row r="1328" spans="1:5">
      <c r="A1328" s="39" t="str">
        <f t="shared" si="20"/>
        <v>89692</v>
      </c>
      <c r="B1328" s="266" t="s">
        <v>1934</v>
      </c>
      <c r="C1328" s="266" t="s">
        <v>13203</v>
      </c>
      <c r="D1328" s="267" t="s">
        <v>9623</v>
      </c>
      <c r="E1328" s="268" t="s">
        <v>32385</v>
      </c>
    </row>
    <row r="1329" spans="1:5">
      <c r="A1329" s="39" t="str">
        <f t="shared" si="20"/>
        <v>89693</v>
      </c>
      <c r="B1329" s="266" t="s">
        <v>1935</v>
      </c>
      <c r="C1329" s="266" t="s">
        <v>13204</v>
      </c>
      <c r="D1329" s="267" t="s">
        <v>9623</v>
      </c>
      <c r="E1329" s="268" t="s">
        <v>32386</v>
      </c>
    </row>
    <row r="1330" spans="1:5">
      <c r="A1330" s="39" t="str">
        <f t="shared" si="20"/>
        <v>89694</v>
      </c>
      <c r="B1330" s="266" t="s">
        <v>1936</v>
      </c>
      <c r="C1330" s="266" t="s">
        <v>13205</v>
      </c>
      <c r="D1330" s="267" t="s">
        <v>9623</v>
      </c>
      <c r="E1330" s="268" t="s">
        <v>18113</v>
      </c>
    </row>
    <row r="1331" spans="1:5">
      <c r="A1331" s="39" t="str">
        <f t="shared" si="20"/>
        <v>89695</v>
      </c>
      <c r="B1331" s="266" t="s">
        <v>1937</v>
      </c>
      <c r="C1331" s="266" t="s">
        <v>13207</v>
      </c>
      <c r="D1331" s="267" t="s">
        <v>9623</v>
      </c>
      <c r="E1331" s="268" t="s">
        <v>17504</v>
      </c>
    </row>
    <row r="1332" spans="1:5">
      <c r="A1332" s="39" t="str">
        <f t="shared" si="20"/>
        <v>89696</v>
      </c>
      <c r="B1332" s="266" t="s">
        <v>1938</v>
      </c>
      <c r="C1332" s="266" t="s">
        <v>13208</v>
      </c>
      <c r="D1332" s="267" t="s">
        <v>9623</v>
      </c>
      <c r="E1332" s="268" t="s">
        <v>32387</v>
      </c>
    </row>
    <row r="1333" spans="1:5">
      <c r="A1333" s="39" t="str">
        <f t="shared" si="20"/>
        <v>89697</v>
      </c>
      <c r="B1333" s="266" t="s">
        <v>1939</v>
      </c>
      <c r="C1333" s="266" t="s">
        <v>13209</v>
      </c>
      <c r="D1333" s="267" t="s">
        <v>9623</v>
      </c>
      <c r="E1333" s="268" t="s">
        <v>17586</v>
      </c>
    </row>
    <row r="1334" spans="1:5">
      <c r="A1334" s="39" t="str">
        <f t="shared" si="20"/>
        <v>89698</v>
      </c>
      <c r="B1334" s="266" t="s">
        <v>1940</v>
      </c>
      <c r="C1334" s="266" t="s">
        <v>13211</v>
      </c>
      <c r="D1334" s="267" t="s">
        <v>9623</v>
      </c>
      <c r="E1334" s="268" t="s">
        <v>32388</v>
      </c>
    </row>
    <row r="1335" spans="1:5">
      <c r="A1335" s="39" t="str">
        <f t="shared" si="20"/>
        <v>89699</v>
      </c>
      <c r="B1335" s="266" t="s">
        <v>1941</v>
      </c>
      <c r="C1335" s="266" t="s">
        <v>13212</v>
      </c>
      <c r="D1335" s="267" t="s">
        <v>9623</v>
      </c>
      <c r="E1335" s="268" t="s">
        <v>32389</v>
      </c>
    </row>
    <row r="1336" spans="1:5">
      <c r="A1336" s="39" t="str">
        <f t="shared" si="20"/>
        <v>89700</v>
      </c>
      <c r="B1336" s="266" t="s">
        <v>1942</v>
      </c>
      <c r="C1336" s="266" t="s">
        <v>13213</v>
      </c>
      <c r="D1336" s="267" t="s">
        <v>9623</v>
      </c>
      <c r="E1336" s="268" t="s">
        <v>24786</v>
      </c>
    </row>
    <row r="1337" spans="1:5">
      <c r="A1337" s="39" t="str">
        <f t="shared" si="20"/>
        <v>89701</v>
      </c>
      <c r="B1337" s="266" t="s">
        <v>1943</v>
      </c>
      <c r="C1337" s="266" t="s">
        <v>13214</v>
      </c>
      <c r="D1337" s="267" t="s">
        <v>9623</v>
      </c>
      <c r="E1337" s="268" t="s">
        <v>16634</v>
      </c>
    </row>
    <row r="1338" spans="1:5">
      <c r="A1338" s="39" t="str">
        <f t="shared" si="20"/>
        <v>89702</v>
      </c>
      <c r="B1338" s="266" t="s">
        <v>1944</v>
      </c>
      <c r="C1338" s="266" t="s">
        <v>13215</v>
      </c>
      <c r="D1338" s="267" t="s">
        <v>9623</v>
      </c>
      <c r="E1338" s="268" t="s">
        <v>24786</v>
      </c>
    </row>
    <row r="1339" spans="1:5">
      <c r="A1339" s="39" t="str">
        <f t="shared" si="20"/>
        <v>89703</v>
      </c>
      <c r="B1339" s="266" t="s">
        <v>1945</v>
      </c>
      <c r="C1339" s="266" t="s">
        <v>13216</v>
      </c>
      <c r="D1339" s="267" t="s">
        <v>9623</v>
      </c>
      <c r="E1339" s="268" t="s">
        <v>32390</v>
      </c>
    </row>
    <row r="1340" spans="1:5">
      <c r="A1340" s="39" t="str">
        <f t="shared" si="20"/>
        <v>89704</v>
      </c>
      <c r="B1340" s="266" t="s">
        <v>1946</v>
      </c>
      <c r="C1340" s="266" t="s">
        <v>13218</v>
      </c>
      <c r="D1340" s="267" t="s">
        <v>9623</v>
      </c>
      <c r="E1340" s="268" t="s">
        <v>32391</v>
      </c>
    </row>
    <row r="1341" spans="1:5">
      <c r="A1341" s="39" t="str">
        <f t="shared" si="20"/>
        <v>89705</v>
      </c>
      <c r="B1341" s="266" t="s">
        <v>1947</v>
      </c>
      <c r="C1341" s="266" t="s">
        <v>13219</v>
      </c>
      <c r="D1341" s="267" t="s">
        <v>9623</v>
      </c>
      <c r="E1341" s="268" t="s">
        <v>16414</v>
      </c>
    </row>
    <row r="1342" spans="1:5">
      <c r="A1342" s="39" t="str">
        <f t="shared" si="20"/>
        <v>89706</v>
      </c>
      <c r="B1342" s="266" t="s">
        <v>1948</v>
      </c>
      <c r="C1342" s="266" t="s">
        <v>13221</v>
      </c>
      <c r="D1342" s="267" t="s">
        <v>9623</v>
      </c>
      <c r="E1342" s="268" t="s">
        <v>32392</v>
      </c>
    </row>
    <row r="1343" spans="1:5">
      <c r="A1343" s="39" t="str">
        <f t="shared" si="20"/>
        <v>89707</v>
      </c>
      <c r="B1343" s="266" t="s">
        <v>1949</v>
      </c>
      <c r="C1343" s="266" t="s">
        <v>14123</v>
      </c>
      <c r="D1343" s="267" t="s">
        <v>9623</v>
      </c>
      <c r="E1343" s="268" t="s">
        <v>32393</v>
      </c>
    </row>
    <row r="1344" spans="1:5">
      <c r="A1344" s="39" t="str">
        <f t="shared" si="20"/>
        <v>89708</v>
      </c>
      <c r="B1344" s="266" t="s">
        <v>1950</v>
      </c>
      <c r="C1344" s="266" t="s">
        <v>14124</v>
      </c>
      <c r="D1344" s="267" t="s">
        <v>9623</v>
      </c>
      <c r="E1344" s="268" t="s">
        <v>32394</v>
      </c>
    </row>
    <row r="1345" spans="1:5">
      <c r="A1345" s="39" t="str">
        <f t="shared" si="20"/>
        <v>89709</v>
      </c>
      <c r="B1345" s="266" t="s">
        <v>1951</v>
      </c>
      <c r="C1345" s="266" t="s">
        <v>14125</v>
      </c>
      <c r="D1345" s="267" t="s">
        <v>9623</v>
      </c>
      <c r="E1345" s="268" t="s">
        <v>32395</v>
      </c>
    </row>
    <row r="1346" spans="1:5">
      <c r="A1346" s="39" t="str">
        <f t="shared" si="20"/>
        <v>89710</v>
      </c>
      <c r="B1346" s="266" t="s">
        <v>1952</v>
      </c>
      <c r="C1346" s="266" t="s">
        <v>14126</v>
      </c>
      <c r="D1346" s="267" t="s">
        <v>9623</v>
      </c>
      <c r="E1346" s="268" t="s">
        <v>10810</v>
      </c>
    </row>
    <row r="1347" spans="1:5">
      <c r="A1347" s="39" t="str">
        <f t="shared" ref="A1347:A1410" si="21">IF(ISERROR(SEARCH("/",B1347)=6),TRIM(CLEAN(B1347)),IF(SEARCH("/",B1347)=6,IF(LEN(TRIM(CLEAN(B1347)))=7,LEFT(TRIM(CLEAN(B1347)),6)&amp;"00"&amp;RIGHT(TRIM(CLEAN(B1347)),1),LEFT(TRIM(CLEAN(B1347)),6)&amp;"0"&amp;RIGHT(TRIM(CLEAN(B1347)),2)),TRIM(CLEAN(B1347))))</f>
        <v>89711</v>
      </c>
      <c r="B1347" s="266" t="s">
        <v>1953</v>
      </c>
      <c r="C1347" s="266" t="s">
        <v>12668</v>
      </c>
      <c r="D1347" s="267" t="s">
        <v>9548</v>
      </c>
      <c r="E1347" s="268" t="s">
        <v>9475</v>
      </c>
    </row>
    <row r="1348" spans="1:5">
      <c r="A1348" s="39" t="str">
        <f t="shared" si="21"/>
        <v>89712</v>
      </c>
      <c r="B1348" s="266" t="s">
        <v>1954</v>
      </c>
      <c r="C1348" s="266" t="s">
        <v>12670</v>
      </c>
      <c r="D1348" s="267" t="s">
        <v>9548</v>
      </c>
      <c r="E1348" s="268" t="s">
        <v>13535</v>
      </c>
    </row>
    <row r="1349" spans="1:5">
      <c r="A1349" s="39" t="str">
        <f t="shared" si="21"/>
        <v>89713</v>
      </c>
      <c r="B1349" s="266" t="s">
        <v>1955</v>
      </c>
      <c r="C1349" s="266" t="s">
        <v>12671</v>
      </c>
      <c r="D1349" s="267" t="s">
        <v>9548</v>
      </c>
      <c r="E1349" s="268" t="s">
        <v>16863</v>
      </c>
    </row>
    <row r="1350" spans="1:5">
      <c r="A1350" s="39" t="str">
        <f t="shared" si="21"/>
        <v>89714</v>
      </c>
      <c r="B1350" s="266" t="s">
        <v>1956</v>
      </c>
      <c r="C1350" s="266" t="s">
        <v>12672</v>
      </c>
      <c r="D1350" s="267" t="s">
        <v>9548</v>
      </c>
      <c r="E1350" s="268" t="s">
        <v>32396</v>
      </c>
    </row>
    <row r="1351" spans="1:5">
      <c r="A1351" s="39" t="str">
        <f t="shared" si="21"/>
        <v>89716</v>
      </c>
      <c r="B1351" s="266" t="s">
        <v>1957</v>
      </c>
      <c r="C1351" s="266" t="s">
        <v>12673</v>
      </c>
      <c r="D1351" s="267" t="s">
        <v>9548</v>
      </c>
      <c r="E1351" s="268" t="s">
        <v>8988</v>
      </c>
    </row>
    <row r="1352" spans="1:5">
      <c r="A1352" s="39" t="str">
        <f t="shared" si="21"/>
        <v>89717</v>
      </c>
      <c r="B1352" s="266" t="s">
        <v>1958</v>
      </c>
      <c r="C1352" s="266" t="s">
        <v>12674</v>
      </c>
      <c r="D1352" s="267" t="s">
        <v>9548</v>
      </c>
      <c r="E1352" s="268" t="s">
        <v>18711</v>
      </c>
    </row>
    <row r="1353" spans="1:5">
      <c r="A1353" s="39" t="str">
        <f t="shared" si="21"/>
        <v>89718</v>
      </c>
      <c r="B1353" s="266" t="s">
        <v>1959</v>
      </c>
      <c r="C1353" s="266" t="s">
        <v>13222</v>
      </c>
      <c r="D1353" s="267" t="s">
        <v>9548</v>
      </c>
      <c r="E1353" s="268" t="s">
        <v>25559</v>
      </c>
    </row>
    <row r="1354" spans="1:5">
      <c r="A1354" s="39" t="str">
        <f t="shared" si="21"/>
        <v>89719</v>
      </c>
      <c r="B1354" s="266" t="s">
        <v>1960</v>
      </c>
      <c r="C1354" s="266" t="s">
        <v>13223</v>
      </c>
      <c r="D1354" s="267" t="s">
        <v>9623</v>
      </c>
      <c r="E1354" s="268" t="s">
        <v>26784</v>
      </c>
    </row>
    <row r="1355" spans="1:5">
      <c r="A1355" s="39" t="str">
        <f t="shared" si="21"/>
        <v>89720</v>
      </c>
      <c r="B1355" s="266" t="s">
        <v>1961</v>
      </c>
      <c r="C1355" s="266" t="s">
        <v>13224</v>
      </c>
      <c r="D1355" s="267" t="s">
        <v>9623</v>
      </c>
      <c r="E1355" s="268" t="s">
        <v>9103</v>
      </c>
    </row>
    <row r="1356" spans="1:5">
      <c r="A1356" s="39" t="str">
        <f t="shared" si="21"/>
        <v>89721</v>
      </c>
      <c r="B1356" s="266" t="s">
        <v>1962</v>
      </c>
      <c r="C1356" s="266" t="s">
        <v>13225</v>
      </c>
      <c r="D1356" s="267" t="s">
        <v>9623</v>
      </c>
      <c r="E1356" s="268" t="s">
        <v>12013</v>
      </c>
    </row>
    <row r="1357" spans="1:5">
      <c r="A1357" s="39" t="str">
        <f t="shared" si="21"/>
        <v>89722</v>
      </c>
      <c r="B1357" s="266" t="s">
        <v>1963</v>
      </c>
      <c r="C1357" s="266" t="s">
        <v>13227</v>
      </c>
      <c r="D1357" s="267" t="s">
        <v>9623</v>
      </c>
      <c r="E1357" s="268" t="s">
        <v>32238</v>
      </c>
    </row>
    <row r="1358" spans="1:5">
      <c r="A1358" s="39" t="str">
        <f t="shared" si="21"/>
        <v>89723</v>
      </c>
      <c r="B1358" s="266" t="s">
        <v>1964</v>
      </c>
      <c r="C1358" s="266" t="s">
        <v>13229</v>
      </c>
      <c r="D1358" s="267" t="s">
        <v>9623</v>
      </c>
      <c r="E1358" s="268" t="s">
        <v>16951</v>
      </c>
    </row>
    <row r="1359" spans="1:5">
      <c r="A1359" s="39" t="str">
        <f t="shared" si="21"/>
        <v>89724</v>
      </c>
      <c r="B1359" s="266" t="s">
        <v>1965</v>
      </c>
      <c r="C1359" s="266" t="s">
        <v>13230</v>
      </c>
      <c r="D1359" s="267" t="s">
        <v>9623</v>
      </c>
      <c r="E1359" s="268" t="s">
        <v>10912</v>
      </c>
    </row>
    <row r="1360" spans="1:5">
      <c r="A1360" s="39" t="str">
        <f t="shared" si="21"/>
        <v>89725</v>
      </c>
      <c r="B1360" s="266" t="s">
        <v>1966</v>
      </c>
      <c r="C1360" s="266" t="s">
        <v>13231</v>
      </c>
      <c r="D1360" s="267" t="s">
        <v>9623</v>
      </c>
      <c r="E1360" s="268" t="s">
        <v>9262</v>
      </c>
    </row>
    <row r="1361" spans="1:5">
      <c r="A1361" s="39" t="str">
        <f t="shared" si="21"/>
        <v>89726</v>
      </c>
      <c r="B1361" s="266" t="s">
        <v>1967</v>
      </c>
      <c r="C1361" s="266" t="s">
        <v>13232</v>
      </c>
      <c r="D1361" s="267" t="s">
        <v>9623</v>
      </c>
      <c r="E1361" s="268" t="s">
        <v>9378</v>
      </c>
    </row>
    <row r="1362" spans="1:5">
      <c r="A1362" s="39" t="str">
        <f t="shared" si="21"/>
        <v>89727</v>
      </c>
      <c r="B1362" s="266" t="s">
        <v>1968</v>
      </c>
      <c r="C1362" s="266" t="s">
        <v>13233</v>
      </c>
      <c r="D1362" s="267" t="s">
        <v>9623</v>
      </c>
      <c r="E1362" s="268" t="s">
        <v>18183</v>
      </c>
    </row>
    <row r="1363" spans="1:5">
      <c r="A1363" s="39" t="str">
        <f t="shared" si="21"/>
        <v>89728</v>
      </c>
      <c r="B1363" s="266" t="s">
        <v>1969</v>
      </c>
      <c r="C1363" s="266" t="s">
        <v>13234</v>
      </c>
      <c r="D1363" s="267" t="s">
        <v>9623</v>
      </c>
      <c r="E1363" s="268" t="s">
        <v>16071</v>
      </c>
    </row>
    <row r="1364" spans="1:5">
      <c r="A1364" s="39" t="str">
        <f t="shared" si="21"/>
        <v>89729</v>
      </c>
      <c r="B1364" s="266" t="s">
        <v>1970</v>
      </c>
      <c r="C1364" s="266" t="s">
        <v>13236</v>
      </c>
      <c r="D1364" s="267" t="s">
        <v>9623</v>
      </c>
      <c r="E1364" s="268" t="s">
        <v>18244</v>
      </c>
    </row>
    <row r="1365" spans="1:5">
      <c r="A1365" s="39" t="str">
        <f t="shared" si="21"/>
        <v>89730</v>
      </c>
      <c r="B1365" s="266" t="s">
        <v>1971</v>
      </c>
      <c r="C1365" s="266" t="s">
        <v>13238</v>
      </c>
      <c r="D1365" s="267" t="s">
        <v>9623</v>
      </c>
      <c r="E1365" s="268" t="s">
        <v>17959</v>
      </c>
    </row>
    <row r="1366" spans="1:5">
      <c r="A1366" s="39" t="str">
        <f t="shared" si="21"/>
        <v>89731</v>
      </c>
      <c r="B1366" s="266" t="s">
        <v>1972</v>
      </c>
      <c r="C1366" s="266" t="s">
        <v>13239</v>
      </c>
      <c r="D1366" s="267" t="s">
        <v>9623</v>
      </c>
      <c r="E1366" s="268" t="s">
        <v>16699</v>
      </c>
    </row>
    <row r="1367" spans="1:5">
      <c r="A1367" s="39" t="str">
        <f t="shared" si="21"/>
        <v>89732</v>
      </c>
      <c r="B1367" s="266" t="s">
        <v>1973</v>
      </c>
      <c r="C1367" s="266" t="s">
        <v>13240</v>
      </c>
      <c r="D1367" s="267" t="s">
        <v>9623</v>
      </c>
      <c r="E1367" s="268" t="s">
        <v>13210</v>
      </c>
    </row>
    <row r="1368" spans="1:5">
      <c r="A1368" s="39" t="str">
        <f t="shared" si="21"/>
        <v>89733</v>
      </c>
      <c r="B1368" s="266" t="s">
        <v>1974</v>
      </c>
      <c r="C1368" s="266" t="s">
        <v>13241</v>
      </c>
      <c r="D1368" s="267" t="s">
        <v>9623</v>
      </c>
      <c r="E1368" s="268" t="s">
        <v>12460</v>
      </c>
    </row>
    <row r="1369" spans="1:5">
      <c r="A1369" s="39" t="str">
        <f t="shared" si="21"/>
        <v>89734</v>
      </c>
      <c r="B1369" s="266" t="s">
        <v>1975</v>
      </c>
      <c r="C1369" s="266" t="s">
        <v>13243</v>
      </c>
      <c r="D1369" s="267" t="s">
        <v>9623</v>
      </c>
      <c r="E1369" s="268" t="s">
        <v>18244</v>
      </c>
    </row>
    <row r="1370" spans="1:5">
      <c r="A1370" s="39" t="str">
        <f t="shared" si="21"/>
        <v>89735</v>
      </c>
      <c r="B1370" s="266" t="s">
        <v>1976</v>
      </c>
      <c r="C1370" s="266" t="s">
        <v>13244</v>
      </c>
      <c r="D1370" s="267" t="s">
        <v>9623</v>
      </c>
      <c r="E1370" s="268" t="s">
        <v>12994</v>
      </c>
    </row>
    <row r="1371" spans="1:5">
      <c r="A1371" s="39" t="str">
        <f t="shared" si="21"/>
        <v>89736</v>
      </c>
      <c r="B1371" s="266" t="s">
        <v>1977</v>
      </c>
      <c r="C1371" s="266" t="s">
        <v>13245</v>
      </c>
      <c r="D1371" s="267" t="s">
        <v>9623</v>
      </c>
      <c r="E1371" s="268" t="s">
        <v>12974</v>
      </c>
    </row>
    <row r="1372" spans="1:5">
      <c r="A1372" s="39" t="str">
        <f t="shared" si="21"/>
        <v>89737</v>
      </c>
      <c r="B1372" s="266" t="s">
        <v>1978</v>
      </c>
      <c r="C1372" s="266" t="s">
        <v>13246</v>
      </c>
      <c r="D1372" s="267" t="s">
        <v>9623</v>
      </c>
      <c r="E1372" s="268" t="s">
        <v>32243</v>
      </c>
    </row>
    <row r="1373" spans="1:5">
      <c r="A1373" s="39" t="str">
        <f t="shared" si="21"/>
        <v>89738</v>
      </c>
      <c r="B1373" s="266" t="s">
        <v>1979</v>
      </c>
      <c r="C1373" s="266" t="s">
        <v>13247</v>
      </c>
      <c r="D1373" s="267" t="s">
        <v>9623</v>
      </c>
      <c r="E1373" s="268" t="s">
        <v>8907</v>
      </c>
    </row>
    <row r="1374" spans="1:5">
      <c r="A1374" s="39" t="str">
        <f t="shared" si="21"/>
        <v>89739</v>
      </c>
      <c r="B1374" s="266" t="s">
        <v>1980</v>
      </c>
      <c r="C1374" s="266" t="s">
        <v>13248</v>
      </c>
      <c r="D1374" s="267" t="s">
        <v>9623</v>
      </c>
      <c r="E1374" s="268" t="s">
        <v>11838</v>
      </c>
    </row>
    <row r="1375" spans="1:5">
      <c r="A1375" s="39" t="str">
        <f t="shared" si="21"/>
        <v>89740</v>
      </c>
      <c r="B1375" s="266" t="s">
        <v>1981</v>
      </c>
      <c r="C1375" s="266" t="s">
        <v>13250</v>
      </c>
      <c r="D1375" s="267" t="s">
        <v>9623</v>
      </c>
      <c r="E1375" s="268" t="s">
        <v>9034</v>
      </c>
    </row>
    <row r="1376" spans="1:5">
      <c r="A1376" s="39" t="str">
        <f t="shared" si="21"/>
        <v>89741</v>
      </c>
      <c r="B1376" s="266" t="s">
        <v>1982</v>
      </c>
      <c r="C1376" s="266" t="s">
        <v>13251</v>
      </c>
      <c r="D1376" s="267" t="s">
        <v>9623</v>
      </c>
      <c r="E1376" s="268" t="s">
        <v>18060</v>
      </c>
    </row>
    <row r="1377" spans="1:5">
      <c r="A1377" s="39" t="str">
        <f t="shared" si="21"/>
        <v>89742</v>
      </c>
      <c r="B1377" s="266" t="s">
        <v>1983</v>
      </c>
      <c r="C1377" s="266" t="s">
        <v>13252</v>
      </c>
      <c r="D1377" s="267" t="s">
        <v>9623</v>
      </c>
      <c r="E1377" s="268" t="s">
        <v>27716</v>
      </c>
    </row>
    <row r="1378" spans="1:5">
      <c r="A1378" s="39" t="str">
        <f t="shared" si="21"/>
        <v>89743</v>
      </c>
      <c r="B1378" s="266" t="s">
        <v>1984</v>
      </c>
      <c r="C1378" s="266" t="s">
        <v>13253</v>
      </c>
      <c r="D1378" s="267" t="s">
        <v>9623</v>
      </c>
      <c r="E1378" s="268" t="s">
        <v>8734</v>
      </c>
    </row>
    <row r="1379" spans="1:5">
      <c r="A1379" s="39" t="str">
        <f t="shared" si="21"/>
        <v>89744</v>
      </c>
      <c r="B1379" s="266" t="s">
        <v>1985</v>
      </c>
      <c r="C1379" s="266" t="s">
        <v>13255</v>
      </c>
      <c r="D1379" s="267" t="s">
        <v>9623</v>
      </c>
      <c r="E1379" s="268" t="s">
        <v>9097</v>
      </c>
    </row>
    <row r="1380" spans="1:5">
      <c r="A1380" s="39" t="str">
        <f t="shared" si="21"/>
        <v>89745</v>
      </c>
      <c r="B1380" s="266" t="s">
        <v>1986</v>
      </c>
      <c r="C1380" s="266" t="s">
        <v>13256</v>
      </c>
      <c r="D1380" s="267" t="s">
        <v>9623</v>
      </c>
      <c r="E1380" s="268" t="s">
        <v>16472</v>
      </c>
    </row>
    <row r="1381" spans="1:5">
      <c r="A1381" s="39" t="str">
        <f t="shared" si="21"/>
        <v>89746</v>
      </c>
      <c r="B1381" s="266" t="s">
        <v>1987</v>
      </c>
      <c r="C1381" s="266" t="s">
        <v>13257</v>
      </c>
      <c r="D1381" s="267" t="s">
        <v>9623</v>
      </c>
      <c r="E1381" s="268" t="s">
        <v>15900</v>
      </c>
    </row>
    <row r="1382" spans="1:5">
      <c r="A1382" s="39" t="str">
        <f t="shared" si="21"/>
        <v>89747</v>
      </c>
      <c r="B1382" s="266" t="s">
        <v>1988</v>
      </c>
      <c r="C1382" s="266" t="s">
        <v>13258</v>
      </c>
      <c r="D1382" s="267" t="s">
        <v>9623</v>
      </c>
      <c r="E1382" s="268" t="s">
        <v>9174</v>
      </c>
    </row>
    <row r="1383" spans="1:5">
      <c r="A1383" s="39" t="str">
        <f t="shared" si="21"/>
        <v>89748</v>
      </c>
      <c r="B1383" s="266" t="s">
        <v>1989</v>
      </c>
      <c r="C1383" s="266" t="s">
        <v>13259</v>
      </c>
      <c r="D1383" s="267" t="s">
        <v>9623</v>
      </c>
      <c r="E1383" s="268" t="s">
        <v>32397</v>
      </c>
    </row>
    <row r="1384" spans="1:5">
      <c r="A1384" s="39" t="str">
        <f t="shared" si="21"/>
        <v>89749</v>
      </c>
      <c r="B1384" s="266" t="s">
        <v>1990</v>
      </c>
      <c r="C1384" s="266" t="s">
        <v>13261</v>
      </c>
      <c r="D1384" s="267" t="s">
        <v>9623</v>
      </c>
      <c r="E1384" s="268" t="s">
        <v>8907</v>
      </c>
    </row>
    <row r="1385" spans="1:5">
      <c r="A1385" s="39" t="str">
        <f t="shared" si="21"/>
        <v>89750</v>
      </c>
      <c r="B1385" s="266" t="s">
        <v>1991</v>
      </c>
      <c r="C1385" s="266" t="s">
        <v>13262</v>
      </c>
      <c r="D1385" s="267" t="s">
        <v>9623</v>
      </c>
      <c r="E1385" s="268" t="s">
        <v>32398</v>
      </c>
    </row>
    <row r="1386" spans="1:5">
      <c r="A1386" s="39" t="str">
        <f t="shared" si="21"/>
        <v>89751</v>
      </c>
      <c r="B1386" s="266" t="s">
        <v>1992</v>
      </c>
      <c r="C1386" s="266" t="s">
        <v>13263</v>
      </c>
      <c r="D1386" s="267" t="s">
        <v>9623</v>
      </c>
      <c r="E1386" s="268" t="s">
        <v>8948</v>
      </c>
    </row>
    <row r="1387" spans="1:5">
      <c r="A1387" s="39" t="str">
        <f t="shared" si="21"/>
        <v>89752</v>
      </c>
      <c r="B1387" s="266" t="s">
        <v>1993</v>
      </c>
      <c r="C1387" s="266" t="s">
        <v>13264</v>
      </c>
      <c r="D1387" s="267" t="s">
        <v>9623</v>
      </c>
      <c r="E1387" s="268" t="s">
        <v>16395</v>
      </c>
    </row>
    <row r="1388" spans="1:5">
      <c r="A1388" s="39" t="str">
        <f t="shared" si="21"/>
        <v>89753</v>
      </c>
      <c r="B1388" s="266" t="s">
        <v>1994</v>
      </c>
      <c r="C1388" s="266" t="s">
        <v>13266</v>
      </c>
      <c r="D1388" s="267" t="s">
        <v>9623</v>
      </c>
      <c r="E1388" s="268" t="s">
        <v>9395</v>
      </c>
    </row>
    <row r="1389" spans="1:5">
      <c r="A1389" s="39" t="str">
        <f t="shared" si="21"/>
        <v>89754</v>
      </c>
      <c r="B1389" s="266" t="s">
        <v>1995</v>
      </c>
      <c r="C1389" s="266" t="s">
        <v>13267</v>
      </c>
      <c r="D1389" s="267" t="s">
        <v>9623</v>
      </c>
      <c r="E1389" s="268" t="s">
        <v>20400</v>
      </c>
    </row>
    <row r="1390" spans="1:5">
      <c r="A1390" s="39" t="str">
        <f t="shared" si="21"/>
        <v>89755</v>
      </c>
      <c r="B1390" s="266" t="s">
        <v>1996</v>
      </c>
      <c r="C1390" s="266" t="s">
        <v>13268</v>
      </c>
      <c r="D1390" s="267" t="s">
        <v>9623</v>
      </c>
      <c r="E1390" s="268" t="s">
        <v>9150</v>
      </c>
    </row>
    <row r="1391" spans="1:5">
      <c r="A1391" s="39" t="str">
        <f t="shared" si="21"/>
        <v>89756</v>
      </c>
      <c r="B1391" s="266" t="s">
        <v>1997</v>
      </c>
      <c r="C1391" s="266" t="s">
        <v>13269</v>
      </c>
      <c r="D1391" s="267" t="s">
        <v>9623</v>
      </c>
      <c r="E1391" s="268" t="s">
        <v>32377</v>
      </c>
    </row>
    <row r="1392" spans="1:5">
      <c r="A1392" s="39" t="str">
        <f t="shared" si="21"/>
        <v>89757</v>
      </c>
      <c r="B1392" s="266" t="s">
        <v>1998</v>
      </c>
      <c r="C1392" s="266" t="s">
        <v>13270</v>
      </c>
      <c r="D1392" s="267" t="s">
        <v>9623</v>
      </c>
      <c r="E1392" s="268" t="s">
        <v>32399</v>
      </c>
    </row>
    <row r="1393" spans="1:5">
      <c r="A1393" s="39" t="str">
        <f t="shared" si="21"/>
        <v>89758</v>
      </c>
      <c r="B1393" s="266" t="s">
        <v>1999</v>
      </c>
      <c r="C1393" s="266" t="s">
        <v>13271</v>
      </c>
      <c r="D1393" s="267" t="s">
        <v>9623</v>
      </c>
      <c r="E1393" s="268" t="s">
        <v>18620</v>
      </c>
    </row>
    <row r="1394" spans="1:5">
      <c r="A1394" s="39" t="str">
        <f t="shared" si="21"/>
        <v>89759</v>
      </c>
      <c r="B1394" s="266" t="s">
        <v>2000</v>
      </c>
      <c r="C1394" s="266" t="s">
        <v>13272</v>
      </c>
      <c r="D1394" s="267" t="s">
        <v>9623</v>
      </c>
      <c r="E1394" s="268" t="s">
        <v>9376</v>
      </c>
    </row>
    <row r="1395" spans="1:5">
      <c r="A1395" s="39" t="str">
        <f t="shared" si="21"/>
        <v>89760</v>
      </c>
      <c r="B1395" s="266" t="s">
        <v>2001</v>
      </c>
      <c r="C1395" s="266" t="s">
        <v>13273</v>
      </c>
      <c r="D1395" s="267" t="s">
        <v>9623</v>
      </c>
      <c r="E1395" s="268" t="s">
        <v>16946</v>
      </c>
    </row>
    <row r="1396" spans="1:5">
      <c r="A1396" s="39" t="str">
        <f t="shared" si="21"/>
        <v>89761</v>
      </c>
      <c r="B1396" s="266" t="s">
        <v>2002</v>
      </c>
      <c r="C1396" s="266" t="s">
        <v>13275</v>
      </c>
      <c r="D1396" s="267" t="s">
        <v>9623</v>
      </c>
      <c r="E1396" s="268" t="s">
        <v>11905</v>
      </c>
    </row>
    <row r="1397" spans="1:5">
      <c r="A1397" s="39" t="str">
        <f t="shared" si="21"/>
        <v>89762</v>
      </c>
      <c r="B1397" s="266" t="s">
        <v>2003</v>
      </c>
      <c r="C1397" s="266" t="s">
        <v>13276</v>
      </c>
      <c r="D1397" s="267" t="s">
        <v>9623</v>
      </c>
      <c r="E1397" s="268" t="s">
        <v>25085</v>
      </c>
    </row>
    <row r="1398" spans="1:5">
      <c r="A1398" s="39" t="str">
        <f t="shared" si="21"/>
        <v>89763</v>
      </c>
      <c r="B1398" s="266" t="s">
        <v>2004</v>
      </c>
      <c r="C1398" s="266" t="s">
        <v>13277</v>
      </c>
      <c r="D1398" s="267" t="s">
        <v>9623</v>
      </c>
      <c r="E1398" s="268" t="s">
        <v>32400</v>
      </c>
    </row>
    <row r="1399" spans="1:5">
      <c r="A1399" s="39" t="str">
        <f t="shared" si="21"/>
        <v>89764</v>
      </c>
      <c r="B1399" s="266" t="s">
        <v>2005</v>
      </c>
      <c r="C1399" s="266" t="s">
        <v>13278</v>
      </c>
      <c r="D1399" s="267" t="s">
        <v>9623</v>
      </c>
      <c r="E1399" s="268" t="s">
        <v>32401</v>
      </c>
    </row>
    <row r="1400" spans="1:5">
      <c r="A1400" s="39" t="str">
        <f t="shared" si="21"/>
        <v>89765</v>
      </c>
      <c r="B1400" s="266" t="s">
        <v>2006</v>
      </c>
      <c r="C1400" s="266" t="s">
        <v>13279</v>
      </c>
      <c r="D1400" s="267" t="s">
        <v>9623</v>
      </c>
      <c r="E1400" s="268" t="s">
        <v>8755</v>
      </c>
    </row>
    <row r="1401" spans="1:5">
      <c r="A1401" s="39" t="str">
        <f t="shared" si="21"/>
        <v>89766</v>
      </c>
      <c r="B1401" s="266" t="s">
        <v>2007</v>
      </c>
      <c r="C1401" s="266" t="s">
        <v>13281</v>
      </c>
      <c r="D1401" s="267" t="s">
        <v>9623</v>
      </c>
      <c r="E1401" s="268" t="s">
        <v>9597</v>
      </c>
    </row>
    <row r="1402" spans="1:5">
      <c r="A1402" s="39" t="str">
        <f t="shared" si="21"/>
        <v>89767</v>
      </c>
      <c r="B1402" s="266" t="s">
        <v>2008</v>
      </c>
      <c r="C1402" s="266" t="s">
        <v>13282</v>
      </c>
      <c r="D1402" s="267" t="s">
        <v>9623</v>
      </c>
      <c r="E1402" s="268" t="s">
        <v>9597</v>
      </c>
    </row>
    <row r="1403" spans="1:5">
      <c r="A1403" s="39" t="str">
        <f t="shared" si="21"/>
        <v>89768</v>
      </c>
      <c r="B1403" s="266" t="s">
        <v>2009</v>
      </c>
      <c r="C1403" s="266" t="s">
        <v>13283</v>
      </c>
      <c r="D1403" s="267" t="s">
        <v>9623</v>
      </c>
      <c r="E1403" s="268" t="s">
        <v>28453</v>
      </c>
    </row>
    <row r="1404" spans="1:5">
      <c r="A1404" s="39" t="str">
        <f t="shared" si="21"/>
        <v>89769</v>
      </c>
      <c r="B1404" s="266" t="s">
        <v>2010</v>
      </c>
      <c r="C1404" s="266" t="s">
        <v>13284</v>
      </c>
      <c r="D1404" s="267" t="s">
        <v>9623</v>
      </c>
      <c r="E1404" s="268" t="s">
        <v>18624</v>
      </c>
    </row>
    <row r="1405" spans="1:5">
      <c r="A1405" s="39" t="str">
        <f t="shared" si="21"/>
        <v>89770</v>
      </c>
      <c r="B1405" s="266" t="s">
        <v>2011</v>
      </c>
      <c r="C1405" s="266" t="s">
        <v>12675</v>
      </c>
      <c r="D1405" s="267" t="s">
        <v>9548</v>
      </c>
      <c r="E1405" s="268" t="s">
        <v>18934</v>
      </c>
    </row>
    <row r="1406" spans="1:5">
      <c r="A1406" s="39" t="str">
        <f t="shared" si="21"/>
        <v>89771</v>
      </c>
      <c r="B1406" s="266" t="s">
        <v>2012</v>
      </c>
      <c r="C1406" s="266" t="s">
        <v>12676</v>
      </c>
      <c r="D1406" s="267" t="s">
        <v>9548</v>
      </c>
      <c r="E1406" s="268" t="s">
        <v>32402</v>
      </c>
    </row>
    <row r="1407" spans="1:5">
      <c r="A1407" s="39" t="str">
        <f t="shared" si="21"/>
        <v>89772</v>
      </c>
      <c r="B1407" s="266" t="s">
        <v>2013</v>
      </c>
      <c r="C1407" s="266" t="s">
        <v>13285</v>
      </c>
      <c r="D1407" s="267" t="s">
        <v>9548</v>
      </c>
      <c r="E1407" s="268" t="s">
        <v>32188</v>
      </c>
    </row>
    <row r="1408" spans="1:5">
      <c r="A1408" s="39" t="str">
        <f t="shared" si="21"/>
        <v>89773</v>
      </c>
      <c r="B1408" s="266" t="s">
        <v>2014</v>
      </c>
      <c r="C1408" s="266" t="s">
        <v>12677</v>
      </c>
      <c r="D1408" s="267" t="s">
        <v>9548</v>
      </c>
      <c r="E1408" s="268" t="s">
        <v>32403</v>
      </c>
    </row>
    <row r="1409" spans="1:5">
      <c r="A1409" s="39" t="str">
        <f t="shared" si="21"/>
        <v>89774</v>
      </c>
      <c r="B1409" s="266" t="s">
        <v>2015</v>
      </c>
      <c r="C1409" s="266" t="s">
        <v>13286</v>
      </c>
      <c r="D1409" s="267" t="s">
        <v>9623</v>
      </c>
      <c r="E1409" s="268" t="s">
        <v>9357</v>
      </c>
    </row>
    <row r="1410" spans="1:5">
      <c r="A1410" s="39" t="str">
        <f t="shared" si="21"/>
        <v>89775</v>
      </c>
      <c r="B1410" s="266" t="s">
        <v>2016</v>
      </c>
      <c r="C1410" s="266" t="s">
        <v>12678</v>
      </c>
      <c r="D1410" s="267" t="s">
        <v>9548</v>
      </c>
      <c r="E1410" s="268" t="s">
        <v>18177</v>
      </c>
    </row>
    <row r="1411" spans="1:5">
      <c r="A1411" s="39" t="str">
        <f t="shared" ref="A1411:A1474" si="22">IF(ISERROR(SEARCH("/",B1411)=6),TRIM(CLEAN(B1411)),IF(SEARCH("/",B1411)=6,IF(LEN(TRIM(CLEAN(B1411)))=7,LEFT(TRIM(CLEAN(B1411)),6)&amp;"00"&amp;RIGHT(TRIM(CLEAN(B1411)),1),LEFT(TRIM(CLEAN(B1411)),6)&amp;"0"&amp;RIGHT(TRIM(CLEAN(B1411)),2)),TRIM(CLEAN(B1411))))</f>
        <v>89776</v>
      </c>
      <c r="B1411" s="266" t="s">
        <v>2017</v>
      </c>
      <c r="C1411" s="266" t="s">
        <v>13288</v>
      </c>
      <c r="D1411" s="267" t="s">
        <v>9623</v>
      </c>
      <c r="E1411" s="268" t="s">
        <v>17499</v>
      </c>
    </row>
    <row r="1412" spans="1:5">
      <c r="A1412" s="39" t="str">
        <f t="shared" si="22"/>
        <v>89777</v>
      </c>
      <c r="B1412" s="266" t="s">
        <v>2018</v>
      </c>
      <c r="C1412" s="266" t="s">
        <v>13289</v>
      </c>
      <c r="D1412" s="267" t="s">
        <v>9623</v>
      </c>
      <c r="E1412" s="268" t="s">
        <v>32404</v>
      </c>
    </row>
    <row r="1413" spans="1:5">
      <c r="A1413" s="39" t="str">
        <f t="shared" si="22"/>
        <v>89778</v>
      </c>
      <c r="B1413" s="266" t="s">
        <v>2019</v>
      </c>
      <c r="C1413" s="266" t="s">
        <v>13290</v>
      </c>
      <c r="D1413" s="267" t="s">
        <v>9623</v>
      </c>
      <c r="E1413" s="268" t="s">
        <v>27382</v>
      </c>
    </row>
    <row r="1414" spans="1:5">
      <c r="A1414" s="39" t="str">
        <f t="shared" si="22"/>
        <v>89779</v>
      </c>
      <c r="B1414" s="266" t="s">
        <v>2020</v>
      </c>
      <c r="C1414" s="266" t="s">
        <v>13291</v>
      </c>
      <c r="D1414" s="267" t="s">
        <v>9623</v>
      </c>
      <c r="E1414" s="268" t="s">
        <v>19411</v>
      </c>
    </row>
    <row r="1415" spans="1:5">
      <c r="A1415" s="39" t="str">
        <f t="shared" si="22"/>
        <v>89780</v>
      </c>
      <c r="B1415" s="266" t="s">
        <v>2021</v>
      </c>
      <c r="C1415" s="266" t="s">
        <v>13293</v>
      </c>
      <c r="D1415" s="267" t="s">
        <v>9623</v>
      </c>
      <c r="E1415" s="268" t="s">
        <v>32404</v>
      </c>
    </row>
    <row r="1416" spans="1:5">
      <c r="A1416" s="39" t="str">
        <f t="shared" si="22"/>
        <v>89781</v>
      </c>
      <c r="B1416" s="266" t="s">
        <v>2022</v>
      </c>
      <c r="C1416" s="266" t="s">
        <v>13294</v>
      </c>
      <c r="D1416" s="267" t="s">
        <v>9623</v>
      </c>
      <c r="E1416" s="268" t="s">
        <v>25046</v>
      </c>
    </row>
    <row r="1417" spans="1:5">
      <c r="A1417" s="39" t="str">
        <f t="shared" si="22"/>
        <v>89782</v>
      </c>
      <c r="B1417" s="266" t="s">
        <v>2023</v>
      </c>
      <c r="C1417" s="266" t="s">
        <v>13295</v>
      </c>
      <c r="D1417" s="267" t="s">
        <v>9623</v>
      </c>
      <c r="E1417" s="268" t="s">
        <v>9883</v>
      </c>
    </row>
    <row r="1418" spans="1:5">
      <c r="A1418" s="39" t="str">
        <f t="shared" si="22"/>
        <v>89783</v>
      </c>
      <c r="B1418" s="266" t="s">
        <v>2024</v>
      </c>
      <c r="C1418" s="266" t="s">
        <v>13296</v>
      </c>
      <c r="D1418" s="267" t="s">
        <v>9623</v>
      </c>
      <c r="E1418" s="268" t="s">
        <v>8664</v>
      </c>
    </row>
    <row r="1419" spans="1:5">
      <c r="A1419" s="39" t="str">
        <f t="shared" si="22"/>
        <v>89784</v>
      </c>
      <c r="B1419" s="266" t="s">
        <v>2025</v>
      </c>
      <c r="C1419" s="266" t="s">
        <v>13297</v>
      </c>
      <c r="D1419" s="267" t="s">
        <v>9623</v>
      </c>
      <c r="E1419" s="268" t="s">
        <v>18206</v>
      </c>
    </row>
    <row r="1420" spans="1:5">
      <c r="A1420" s="39" t="str">
        <f t="shared" si="22"/>
        <v>89785</v>
      </c>
      <c r="B1420" s="266" t="s">
        <v>2026</v>
      </c>
      <c r="C1420" s="266" t="s">
        <v>13298</v>
      </c>
      <c r="D1420" s="267" t="s">
        <v>9623</v>
      </c>
      <c r="E1420" s="268" t="s">
        <v>25508</v>
      </c>
    </row>
    <row r="1421" spans="1:5">
      <c r="A1421" s="39" t="str">
        <f t="shared" si="22"/>
        <v>89786</v>
      </c>
      <c r="B1421" s="266" t="s">
        <v>2027</v>
      </c>
      <c r="C1421" s="266" t="s">
        <v>13300</v>
      </c>
      <c r="D1421" s="267" t="s">
        <v>9623</v>
      </c>
      <c r="E1421" s="268" t="s">
        <v>32405</v>
      </c>
    </row>
    <row r="1422" spans="1:5">
      <c r="A1422" s="39" t="str">
        <f t="shared" si="22"/>
        <v>89787</v>
      </c>
      <c r="B1422" s="266" t="s">
        <v>2028</v>
      </c>
      <c r="C1422" s="266" t="s">
        <v>13301</v>
      </c>
      <c r="D1422" s="267" t="s">
        <v>9623</v>
      </c>
      <c r="E1422" s="268" t="s">
        <v>25046</v>
      </c>
    </row>
    <row r="1423" spans="1:5">
      <c r="A1423" s="39" t="str">
        <f t="shared" si="22"/>
        <v>89788</v>
      </c>
      <c r="B1423" s="266" t="s">
        <v>2029</v>
      </c>
      <c r="C1423" s="266" t="s">
        <v>13302</v>
      </c>
      <c r="D1423" s="267" t="s">
        <v>9623</v>
      </c>
      <c r="E1423" s="268" t="s">
        <v>32406</v>
      </c>
    </row>
    <row r="1424" spans="1:5">
      <c r="A1424" s="39" t="str">
        <f t="shared" si="22"/>
        <v>89789</v>
      </c>
      <c r="B1424" s="266" t="s">
        <v>2030</v>
      </c>
      <c r="C1424" s="266" t="s">
        <v>13303</v>
      </c>
      <c r="D1424" s="267" t="s">
        <v>9623</v>
      </c>
      <c r="E1424" s="268" t="s">
        <v>25726</v>
      </c>
    </row>
    <row r="1425" spans="1:5">
      <c r="A1425" s="39" t="str">
        <f t="shared" si="22"/>
        <v>89790</v>
      </c>
      <c r="B1425" s="266" t="s">
        <v>2031</v>
      </c>
      <c r="C1425" s="266" t="s">
        <v>13304</v>
      </c>
      <c r="D1425" s="267" t="s">
        <v>9623</v>
      </c>
      <c r="E1425" s="268" t="s">
        <v>32407</v>
      </c>
    </row>
    <row r="1426" spans="1:5">
      <c r="A1426" s="39" t="str">
        <f t="shared" si="22"/>
        <v>89791</v>
      </c>
      <c r="B1426" s="266" t="s">
        <v>2032</v>
      </c>
      <c r="C1426" s="266" t="s">
        <v>13305</v>
      </c>
      <c r="D1426" s="267" t="s">
        <v>9623</v>
      </c>
      <c r="E1426" s="268" t="s">
        <v>32408</v>
      </c>
    </row>
    <row r="1427" spans="1:5">
      <c r="A1427" s="39" t="str">
        <f t="shared" si="22"/>
        <v>89792</v>
      </c>
      <c r="B1427" s="266" t="s">
        <v>2033</v>
      </c>
      <c r="C1427" s="266" t="s">
        <v>13306</v>
      </c>
      <c r="D1427" s="267" t="s">
        <v>9623</v>
      </c>
      <c r="E1427" s="268" t="s">
        <v>32409</v>
      </c>
    </row>
    <row r="1428" spans="1:5">
      <c r="A1428" s="39" t="str">
        <f t="shared" si="22"/>
        <v>89793</v>
      </c>
      <c r="B1428" s="266" t="s">
        <v>2034</v>
      </c>
      <c r="C1428" s="266" t="s">
        <v>13307</v>
      </c>
      <c r="D1428" s="267" t="s">
        <v>9623</v>
      </c>
      <c r="E1428" s="268" t="s">
        <v>32410</v>
      </c>
    </row>
    <row r="1429" spans="1:5">
      <c r="A1429" s="39" t="str">
        <f t="shared" si="22"/>
        <v>89794</v>
      </c>
      <c r="B1429" s="266" t="s">
        <v>2035</v>
      </c>
      <c r="C1429" s="266" t="s">
        <v>13308</v>
      </c>
      <c r="D1429" s="267" t="s">
        <v>9623</v>
      </c>
      <c r="E1429" s="268" t="s">
        <v>32243</v>
      </c>
    </row>
    <row r="1430" spans="1:5">
      <c r="A1430" s="39" t="str">
        <f t="shared" si="22"/>
        <v>89795</v>
      </c>
      <c r="B1430" s="266" t="s">
        <v>2036</v>
      </c>
      <c r="C1430" s="266" t="s">
        <v>13309</v>
      </c>
      <c r="D1430" s="267" t="s">
        <v>9623</v>
      </c>
      <c r="E1430" s="268" t="s">
        <v>32411</v>
      </c>
    </row>
    <row r="1431" spans="1:5">
      <c r="A1431" s="39" t="str">
        <f t="shared" si="22"/>
        <v>89796</v>
      </c>
      <c r="B1431" s="266" t="s">
        <v>2037</v>
      </c>
      <c r="C1431" s="266" t="s">
        <v>13310</v>
      </c>
      <c r="D1431" s="267" t="s">
        <v>9623</v>
      </c>
      <c r="E1431" s="268" t="s">
        <v>32412</v>
      </c>
    </row>
    <row r="1432" spans="1:5">
      <c r="A1432" s="39" t="str">
        <f t="shared" si="22"/>
        <v>89797</v>
      </c>
      <c r="B1432" s="266" t="s">
        <v>2038</v>
      </c>
      <c r="C1432" s="266" t="s">
        <v>13311</v>
      </c>
      <c r="D1432" s="267" t="s">
        <v>9623</v>
      </c>
      <c r="E1432" s="268" t="s">
        <v>21957</v>
      </c>
    </row>
    <row r="1433" spans="1:5">
      <c r="A1433" s="39" t="str">
        <f t="shared" si="22"/>
        <v>89798</v>
      </c>
      <c r="B1433" s="266" t="s">
        <v>2039</v>
      </c>
      <c r="C1433" s="266" t="s">
        <v>12679</v>
      </c>
      <c r="D1433" s="267" t="s">
        <v>9548</v>
      </c>
      <c r="E1433" s="268" t="s">
        <v>10345</v>
      </c>
    </row>
    <row r="1434" spans="1:5">
      <c r="A1434" s="39" t="str">
        <f t="shared" si="22"/>
        <v>89799</v>
      </c>
      <c r="B1434" s="266" t="s">
        <v>2040</v>
      </c>
      <c r="C1434" s="266" t="s">
        <v>12680</v>
      </c>
      <c r="D1434" s="267" t="s">
        <v>9548</v>
      </c>
      <c r="E1434" s="268" t="s">
        <v>17669</v>
      </c>
    </row>
    <row r="1435" spans="1:5">
      <c r="A1435" s="39" t="str">
        <f t="shared" si="22"/>
        <v>89800</v>
      </c>
      <c r="B1435" s="266" t="s">
        <v>2041</v>
      </c>
      <c r="C1435" s="266" t="s">
        <v>12681</v>
      </c>
      <c r="D1435" s="267" t="s">
        <v>9548</v>
      </c>
      <c r="E1435" s="268" t="s">
        <v>18635</v>
      </c>
    </row>
    <row r="1436" spans="1:5">
      <c r="A1436" s="39" t="str">
        <f t="shared" si="22"/>
        <v>89801</v>
      </c>
      <c r="B1436" s="266" t="s">
        <v>2042</v>
      </c>
      <c r="C1436" s="266" t="s">
        <v>13312</v>
      </c>
      <c r="D1436" s="267" t="s">
        <v>9623</v>
      </c>
      <c r="E1436" s="268" t="s">
        <v>8600</v>
      </c>
    </row>
    <row r="1437" spans="1:5">
      <c r="A1437" s="39" t="str">
        <f t="shared" si="22"/>
        <v>89802</v>
      </c>
      <c r="B1437" s="266" t="s">
        <v>2043</v>
      </c>
      <c r="C1437" s="266" t="s">
        <v>13313</v>
      </c>
      <c r="D1437" s="267" t="s">
        <v>9623</v>
      </c>
      <c r="E1437" s="268" t="s">
        <v>17738</v>
      </c>
    </row>
    <row r="1438" spans="1:5">
      <c r="A1438" s="39" t="str">
        <f t="shared" si="22"/>
        <v>89803</v>
      </c>
      <c r="B1438" s="266" t="s">
        <v>2044</v>
      </c>
      <c r="C1438" s="266" t="s">
        <v>13314</v>
      </c>
      <c r="D1438" s="267" t="s">
        <v>9623</v>
      </c>
      <c r="E1438" s="268" t="s">
        <v>32376</v>
      </c>
    </row>
    <row r="1439" spans="1:5">
      <c r="A1439" s="39" t="str">
        <f t="shared" si="22"/>
        <v>89804</v>
      </c>
      <c r="B1439" s="266" t="s">
        <v>2045</v>
      </c>
      <c r="C1439" s="266" t="s">
        <v>13315</v>
      </c>
      <c r="D1439" s="267" t="s">
        <v>9623</v>
      </c>
      <c r="E1439" s="268" t="s">
        <v>18153</v>
      </c>
    </row>
    <row r="1440" spans="1:5">
      <c r="A1440" s="39" t="str">
        <f t="shared" si="22"/>
        <v>89805</v>
      </c>
      <c r="B1440" s="266" t="s">
        <v>2046</v>
      </c>
      <c r="C1440" s="266" t="s">
        <v>13316</v>
      </c>
      <c r="D1440" s="267" t="s">
        <v>9623</v>
      </c>
      <c r="E1440" s="268" t="s">
        <v>8812</v>
      </c>
    </row>
    <row r="1441" spans="1:5">
      <c r="A1441" s="39" t="str">
        <f t="shared" si="22"/>
        <v>89806</v>
      </c>
      <c r="B1441" s="266" t="s">
        <v>2047</v>
      </c>
      <c r="C1441" s="266" t="s">
        <v>13317</v>
      </c>
      <c r="D1441" s="267" t="s">
        <v>9623</v>
      </c>
      <c r="E1441" s="268" t="s">
        <v>8791</v>
      </c>
    </row>
    <row r="1442" spans="1:5">
      <c r="A1442" s="39" t="str">
        <f t="shared" si="22"/>
        <v>89807</v>
      </c>
      <c r="B1442" s="266" t="s">
        <v>2048</v>
      </c>
      <c r="C1442" s="266" t="s">
        <v>13318</v>
      </c>
      <c r="D1442" s="267" t="s">
        <v>9623</v>
      </c>
      <c r="E1442" s="268" t="s">
        <v>9486</v>
      </c>
    </row>
    <row r="1443" spans="1:5">
      <c r="A1443" s="39" t="str">
        <f t="shared" si="22"/>
        <v>89808</v>
      </c>
      <c r="B1443" s="266" t="s">
        <v>2049</v>
      </c>
      <c r="C1443" s="266" t="s">
        <v>13319</v>
      </c>
      <c r="D1443" s="267" t="s">
        <v>9623</v>
      </c>
      <c r="E1443" s="268" t="s">
        <v>32413</v>
      </c>
    </row>
    <row r="1444" spans="1:5">
      <c r="A1444" s="39" t="str">
        <f t="shared" si="22"/>
        <v>89809</v>
      </c>
      <c r="B1444" s="266" t="s">
        <v>2050</v>
      </c>
      <c r="C1444" s="266" t="s">
        <v>13320</v>
      </c>
      <c r="D1444" s="267" t="s">
        <v>9623</v>
      </c>
      <c r="E1444" s="268" t="s">
        <v>9410</v>
      </c>
    </row>
    <row r="1445" spans="1:5">
      <c r="A1445" s="39" t="str">
        <f t="shared" si="22"/>
        <v>89810</v>
      </c>
      <c r="B1445" s="266" t="s">
        <v>2051</v>
      </c>
      <c r="C1445" s="266" t="s">
        <v>13321</v>
      </c>
      <c r="D1445" s="267" t="s">
        <v>9623</v>
      </c>
      <c r="E1445" s="268" t="s">
        <v>9128</v>
      </c>
    </row>
    <row r="1446" spans="1:5">
      <c r="A1446" s="39" t="str">
        <f t="shared" si="22"/>
        <v>89811</v>
      </c>
      <c r="B1446" s="266" t="s">
        <v>2052</v>
      </c>
      <c r="C1446" s="266" t="s">
        <v>13322</v>
      </c>
      <c r="D1446" s="267" t="s">
        <v>9623</v>
      </c>
      <c r="E1446" s="268" t="s">
        <v>32414</v>
      </c>
    </row>
    <row r="1447" spans="1:5">
      <c r="A1447" s="39" t="str">
        <f t="shared" si="22"/>
        <v>89812</v>
      </c>
      <c r="B1447" s="266" t="s">
        <v>2053</v>
      </c>
      <c r="C1447" s="266" t="s">
        <v>13324</v>
      </c>
      <c r="D1447" s="267" t="s">
        <v>9623</v>
      </c>
      <c r="E1447" s="268" t="s">
        <v>17164</v>
      </c>
    </row>
    <row r="1448" spans="1:5">
      <c r="A1448" s="39" t="str">
        <f t="shared" si="22"/>
        <v>89813</v>
      </c>
      <c r="B1448" s="266" t="s">
        <v>2054</v>
      </c>
      <c r="C1448" s="266" t="s">
        <v>13325</v>
      </c>
      <c r="D1448" s="267" t="s">
        <v>9623</v>
      </c>
      <c r="E1448" s="268" t="s">
        <v>16068</v>
      </c>
    </row>
    <row r="1449" spans="1:5">
      <c r="A1449" s="39" t="str">
        <f t="shared" si="22"/>
        <v>89814</v>
      </c>
      <c r="B1449" s="266" t="s">
        <v>2055</v>
      </c>
      <c r="C1449" s="266" t="s">
        <v>13326</v>
      </c>
      <c r="D1449" s="267" t="s">
        <v>9623</v>
      </c>
      <c r="E1449" s="268" t="s">
        <v>9165</v>
      </c>
    </row>
    <row r="1450" spans="1:5">
      <c r="A1450" s="39" t="str">
        <f t="shared" si="22"/>
        <v>89815</v>
      </c>
      <c r="B1450" s="266" t="s">
        <v>2056</v>
      </c>
      <c r="C1450" s="266" t="s">
        <v>13327</v>
      </c>
      <c r="D1450" s="267" t="s">
        <v>9623</v>
      </c>
      <c r="E1450" s="268" t="s">
        <v>18617</v>
      </c>
    </row>
    <row r="1451" spans="1:5">
      <c r="A1451" s="39" t="str">
        <f t="shared" si="22"/>
        <v>89816</v>
      </c>
      <c r="B1451" s="266" t="s">
        <v>2057</v>
      </c>
      <c r="C1451" s="266" t="s">
        <v>13328</v>
      </c>
      <c r="D1451" s="267" t="s">
        <v>9623</v>
      </c>
      <c r="E1451" s="268" t="s">
        <v>32415</v>
      </c>
    </row>
    <row r="1452" spans="1:5">
      <c r="A1452" s="39" t="str">
        <f t="shared" si="22"/>
        <v>89817</v>
      </c>
      <c r="B1452" s="266" t="s">
        <v>2058</v>
      </c>
      <c r="C1452" s="266" t="s">
        <v>13329</v>
      </c>
      <c r="D1452" s="267" t="s">
        <v>9623</v>
      </c>
      <c r="E1452" s="268" t="s">
        <v>16386</v>
      </c>
    </row>
    <row r="1453" spans="1:5">
      <c r="A1453" s="39" t="str">
        <f t="shared" si="22"/>
        <v>89818</v>
      </c>
      <c r="B1453" s="266" t="s">
        <v>2059</v>
      </c>
      <c r="C1453" s="266" t="s">
        <v>13331</v>
      </c>
      <c r="D1453" s="267" t="s">
        <v>9623</v>
      </c>
      <c r="E1453" s="268" t="s">
        <v>32416</v>
      </c>
    </row>
    <row r="1454" spans="1:5">
      <c r="A1454" s="39" t="str">
        <f t="shared" si="22"/>
        <v>89819</v>
      </c>
      <c r="B1454" s="266" t="s">
        <v>2060</v>
      </c>
      <c r="C1454" s="266" t="s">
        <v>13332</v>
      </c>
      <c r="D1454" s="267" t="s">
        <v>9623</v>
      </c>
      <c r="E1454" s="268" t="s">
        <v>26342</v>
      </c>
    </row>
    <row r="1455" spans="1:5">
      <c r="A1455" s="39" t="str">
        <f t="shared" si="22"/>
        <v>89820</v>
      </c>
      <c r="B1455" s="266" t="s">
        <v>2061</v>
      </c>
      <c r="C1455" s="266" t="s">
        <v>13333</v>
      </c>
      <c r="D1455" s="267" t="s">
        <v>9623</v>
      </c>
      <c r="E1455" s="268" t="s">
        <v>24393</v>
      </c>
    </row>
    <row r="1456" spans="1:5">
      <c r="A1456" s="39" t="str">
        <f t="shared" si="22"/>
        <v>89821</v>
      </c>
      <c r="B1456" s="266" t="s">
        <v>2062</v>
      </c>
      <c r="C1456" s="266" t="s">
        <v>13334</v>
      </c>
      <c r="D1456" s="267" t="s">
        <v>9623</v>
      </c>
      <c r="E1456" s="268" t="s">
        <v>9372</v>
      </c>
    </row>
    <row r="1457" spans="1:5">
      <c r="A1457" s="39" t="str">
        <f t="shared" si="22"/>
        <v>89822</v>
      </c>
      <c r="B1457" s="266" t="s">
        <v>2063</v>
      </c>
      <c r="C1457" s="266" t="s">
        <v>13335</v>
      </c>
      <c r="D1457" s="267" t="s">
        <v>9623</v>
      </c>
      <c r="E1457" s="268" t="s">
        <v>32417</v>
      </c>
    </row>
    <row r="1458" spans="1:5">
      <c r="A1458" s="39" t="str">
        <f t="shared" si="22"/>
        <v>89823</v>
      </c>
      <c r="B1458" s="266" t="s">
        <v>2064</v>
      </c>
      <c r="C1458" s="266" t="s">
        <v>13336</v>
      </c>
      <c r="D1458" s="267" t="s">
        <v>9623</v>
      </c>
      <c r="E1458" s="268" t="s">
        <v>17022</v>
      </c>
    </row>
    <row r="1459" spans="1:5">
      <c r="A1459" s="39" t="str">
        <f t="shared" si="22"/>
        <v>89824</v>
      </c>
      <c r="B1459" s="266" t="s">
        <v>2065</v>
      </c>
      <c r="C1459" s="266" t="s">
        <v>13337</v>
      </c>
      <c r="D1459" s="267" t="s">
        <v>9623</v>
      </c>
      <c r="E1459" s="268" t="s">
        <v>18977</v>
      </c>
    </row>
    <row r="1460" spans="1:5">
      <c r="A1460" s="39" t="str">
        <f t="shared" si="22"/>
        <v>89825</v>
      </c>
      <c r="B1460" s="266" t="s">
        <v>2066</v>
      </c>
      <c r="C1460" s="266" t="s">
        <v>13338</v>
      </c>
      <c r="D1460" s="267" t="s">
        <v>9623</v>
      </c>
      <c r="E1460" s="268" t="s">
        <v>9309</v>
      </c>
    </row>
    <row r="1461" spans="1:5">
      <c r="A1461" s="39" t="str">
        <f t="shared" si="22"/>
        <v>89826</v>
      </c>
      <c r="B1461" s="266" t="s">
        <v>2067</v>
      </c>
      <c r="C1461" s="266" t="s">
        <v>13339</v>
      </c>
      <c r="D1461" s="267" t="s">
        <v>9623</v>
      </c>
      <c r="E1461" s="268" t="s">
        <v>31148</v>
      </c>
    </row>
    <row r="1462" spans="1:5">
      <c r="A1462" s="39" t="str">
        <f t="shared" si="22"/>
        <v>89827</v>
      </c>
      <c r="B1462" s="266" t="s">
        <v>2068</v>
      </c>
      <c r="C1462" s="266" t="s">
        <v>13340</v>
      </c>
      <c r="D1462" s="267" t="s">
        <v>9623</v>
      </c>
      <c r="E1462" s="268" t="s">
        <v>32243</v>
      </c>
    </row>
    <row r="1463" spans="1:5">
      <c r="A1463" s="39" t="str">
        <f t="shared" si="22"/>
        <v>89828</v>
      </c>
      <c r="B1463" s="266" t="s">
        <v>2069</v>
      </c>
      <c r="C1463" s="266" t="s">
        <v>13342</v>
      </c>
      <c r="D1463" s="267" t="s">
        <v>9623</v>
      </c>
      <c r="E1463" s="268" t="s">
        <v>32418</v>
      </c>
    </row>
    <row r="1464" spans="1:5">
      <c r="A1464" s="39" t="str">
        <f t="shared" si="22"/>
        <v>89829</v>
      </c>
      <c r="B1464" s="266" t="s">
        <v>2070</v>
      </c>
      <c r="C1464" s="266" t="s">
        <v>13343</v>
      </c>
      <c r="D1464" s="267" t="s">
        <v>9623</v>
      </c>
      <c r="E1464" s="268" t="s">
        <v>32419</v>
      </c>
    </row>
    <row r="1465" spans="1:5">
      <c r="A1465" s="39" t="str">
        <f t="shared" si="22"/>
        <v>89830</v>
      </c>
      <c r="B1465" s="266" t="s">
        <v>2071</v>
      </c>
      <c r="C1465" s="266" t="s">
        <v>13344</v>
      </c>
      <c r="D1465" s="267" t="s">
        <v>9623</v>
      </c>
      <c r="E1465" s="268" t="s">
        <v>16998</v>
      </c>
    </row>
    <row r="1466" spans="1:5">
      <c r="A1466" s="39" t="str">
        <f t="shared" si="22"/>
        <v>89831</v>
      </c>
      <c r="B1466" s="266" t="s">
        <v>2072</v>
      </c>
      <c r="C1466" s="266" t="s">
        <v>13345</v>
      </c>
      <c r="D1466" s="267" t="s">
        <v>9623</v>
      </c>
      <c r="E1466" s="268" t="s">
        <v>32420</v>
      </c>
    </row>
    <row r="1467" spans="1:5">
      <c r="A1467" s="39" t="str">
        <f t="shared" si="22"/>
        <v>89832</v>
      </c>
      <c r="B1467" s="266" t="s">
        <v>2073</v>
      </c>
      <c r="C1467" s="266" t="s">
        <v>13346</v>
      </c>
      <c r="D1467" s="267" t="s">
        <v>9623</v>
      </c>
      <c r="E1467" s="268" t="s">
        <v>26122</v>
      </c>
    </row>
    <row r="1468" spans="1:5">
      <c r="A1468" s="39" t="str">
        <f t="shared" si="22"/>
        <v>89833</v>
      </c>
      <c r="B1468" s="266" t="s">
        <v>2074</v>
      </c>
      <c r="C1468" s="266" t="s">
        <v>13348</v>
      </c>
      <c r="D1468" s="267" t="s">
        <v>9623</v>
      </c>
      <c r="E1468" s="268" t="s">
        <v>29758</v>
      </c>
    </row>
    <row r="1469" spans="1:5">
      <c r="A1469" s="39" t="str">
        <f t="shared" si="22"/>
        <v>89834</v>
      </c>
      <c r="B1469" s="266" t="s">
        <v>2075</v>
      </c>
      <c r="C1469" s="266" t="s">
        <v>13349</v>
      </c>
      <c r="D1469" s="267" t="s">
        <v>9623</v>
      </c>
      <c r="E1469" s="268" t="s">
        <v>31502</v>
      </c>
    </row>
    <row r="1470" spans="1:5">
      <c r="A1470" s="39" t="str">
        <f t="shared" si="22"/>
        <v>89835</v>
      </c>
      <c r="B1470" s="266" t="s">
        <v>2076</v>
      </c>
      <c r="C1470" s="266" t="s">
        <v>13350</v>
      </c>
      <c r="D1470" s="267" t="s">
        <v>9623</v>
      </c>
      <c r="E1470" s="268" t="s">
        <v>32421</v>
      </c>
    </row>
    <row r="1471" spans="1:5">
      <c r="A1471" s="39" t="str">
        <f t="shared" si="22"/>
        <v>89836</v>
      </c>
      <c r="B1471" s="266" t="s">
        <v>2077</v>
      </c>
      <c r="C1471" s="266" t="s">
        <v>13351</v>
      </c>
      <c r="D1471" s="267" t="s">
        <v>9623</v>
      </c>
      <c r="E1471" s="268" t="s">
        <v>32422</v>
      </c>
    </row>
    <row r="1472" spans="1:5">
      <c r="A1472" s="39" t="str">
        <f t="shared" si="22"/>
        <v>89837</v>
      </c>
      <c r="B1472" s="266" t="s">
        <v>2078</v>
      </c>
      <c r="C1472" s="266" t="s">
        <v>13352</v>
      </c>
      <c r="D1472" s="267" t="s">
        <v>9623</v>
      </c>
      <c r="E1472" s="268" t="s">
        <v>30431</v>
      </c>
    </row>
    <row r="1473" spans="1:5">
      <c r="A1473" s="39" t="str">
        <f t="shared" si="22"/>
        <v>89838</v>
      </c>
      <c r="B1473" s="266" t="s">
        <v>2079</v>
      </c>
      <c r="C1473" s="266" t="s">
        <v>13353</v>
      </c>
      <c r="D1473" s="267" t="s">
        <v>9623</v>
      </c>
      <c r="E1473" s="268" t="s">
        <v>32423</v>
      </c>
    </row>
    <row r="1474" spans="1:5">
      <c r="A1474" s="39" t="str">
        <f t="shared" si="22"/>
        <v>89839</v>
      </c>
      <c r="B1474" s="266" t="s">
        <v>2080</v>
      </c>
      <c r="C1474" s="266" t="s">
        <v>13354</v>
      </c>
      <c r="D1474" s="267" t="s">
        <v>9623</v>
      </c>
      <c r="E1474" s="268" t="s">
        <v>32424</v>
      </c>
    </row>
    <row r="1475" spans="1:5">
      <c r="A1475" s="39" t="str">
        <f t="shared" ref="A1475:A1538" si="23">IF(ISERROR(SEARCH("/",B1475)=6),TRIM(CLEAN(B1475)),IF(SEARCH("/",B1475)=6,IF(LEN(TRIM(CLEAN(B1475)))=7,LEFT(TRIM(CLEAN(B1475)),6)&amp;"00"&amp;RIGHT(TRIM(CLEAN(B1475)),1),LEFT(TRIM(CLEAN(B1475)),6)&amp;"0"&amp;RIGHT(TRIM(CLEAN(B1475)),2)),TRIM(CLEAN(B1475))))</f>
        <v>89840</v>
      </c>
      <c r="B1475" s="266" t="s">
        <v>2081</v>
      </c>
      <c r="C1475" s="266" t="s">
        <v>13355</v>
      </c>
      <c r="D1475" s="267" t="s">
        <v>9623</v>
      </c>
      <c r="E1475" s="268" t="s">
        <v>32425</v>
      </c>
    </row>
    <row r="1476" spans="1:5">
      <c r="A1476" s="39" t="str">
        <f t="shared" si="23"/>
        <v>89841</v>
      </c>
      <c r="B1476" s="266" t="s">
        <v>2082</v>
      </c>
      <c r="C1476" s="266" t="s">
        <v>13356</v>
      </c>
      <c r="D1476" s="267" t="s">
        <v>9623</v>
      </c>
      <c r="E1476" s="268" t="s">
        <v>32426</v>
      </c>
    </row>
    <row r="1477" spans="1:5">
      <c r="A1477" s="39" t="str">
        <f t="shared" si="23"/>
        <v>89842</v>
      </c>
      <c r="B1477" s="266" t="s">
        <v>2083</v>
      </c>
      <c r="C1477" s="266" t="s">
        <v>13357</v>
      </c>
      <c r="D1477" s="267" t="s">
        <v>9623</v>
      </c>
      <c r="E1477" s="268" t="s">
        <v>32427</v>
      </c>
    </row>
    <row r="1478" spans="1:5">
      <c r="A1478" s="39" t="str">
        <f t="shared" si="23"/>
        <v>89843</v>
      </c>
      <c r="B1478" s="266" t="s">
        <v>2084</v>
      </c>
      <c r="C1478" s="266" t="s">
        <v>9872</v>
      </c>
      <c r="D1478" s="267" t="s">
        <v>9808</v>
      </c>
      <c r="E1478" s="268" t="s">
        <v>32428</v>
      </c>
    </row>
    <row r="1479" spans="1:5">
      <c r="A1479" s="39" t="str">
        <f t="shared" si="23"/>
        <v>89844</v>
      </c>
      <c r="B1479" s="266" t="s">
        <v>2085</v>
      </c>
      <c r="C1479" s="266" t="s">
        <v>13358</v>
      </c>
      <c r="D1479" s="267" t="s">
        <v>9623</v>
      </c>
      <c r="E1479" s="268" t="s">
        <v>32429</v>
      </c>
    </row>
    <row r="1480" spans="1:5">
      <c r="A1480" s="39" t="str">
        <f t="shared" si="23"/>
        <v>89845</v>
      </c>
      <c r="B1480" s="266" t="s">
        <v>2086</v>
      </c>
      <c r="C1480" s="266" t="s">
        <v>13359</v>
      </c>
      <c r="D1480" s="267" t="s">
        <v>9623</v>
      </c>
      <c r="E1480" s="268" t="s">
        <v>25691</v>
      </c>
    </row>
    <row r="1481" spans="1:5">
      <c r="A1481" s="39" t="str">
        <f t="shared" si="23"/>
        <v>89846</v>
      </c>
      <c r="B1481" s="266" t="s">
        <v>2087</v>
      </c>
      <c r="C1481" s="266" t="s">
        <v>13360</v>
      </c>
      <c r="D1481" s="267" t="s">
        <v>9623</v>
      </c>
      <c r="E1481" s="268" t="s">
        <v>32430</v>
      </c>
    </row>
    <row r="1482" spans="1:5">
      <c r="A1482" s="39" t="str">
        <f t="shared" si="23"/>
        <v>89847</v>
      </c>
      <c r="B1482" s="266" t="s">
        <v>2088</v>
      </c>
      <c r="C1482" s="266" t="s">
        <v>13361</v>
      </c>
      <c r="D1482" s="267" t="s">
        <v>9623</v>
      </c>
      <c r="E1482" s="268" t="s">
        <v>32431</v>
      </c>
    </row>
    <row r="1483" spans="1:5">
      <c r="A1483" s="39" t="str">
        <f t="shared" si="23"/>
        <v>89848</v>
      </c>
      <c r="B1483" s="266" t="s">
        <v>2089</v>
      </c>
      <c r="C1483" s="266" t="s">
        <v>12682</v>
      </c>
      <c r="D1483" s="267" t="s">
        <v>9548</v>
      </c>
      <c r="E1483" s="268" t="s">
        <v>16763</v>
      </c>
    </row>
    <row r="1484" spans="1:5">
      <c r="A1484" s="39" t="str">
        <f t="shared" si="23"/>
        <v>89849</v>
      </c>
      <c r="B1484" s="266" t="s">
        <v>2090</v>
      </c>
      <c r="C1484" s="266" t="s">
        <v>12683</v>
      </c>
      <c r="D1484" s="267" t="s">
        <v>9548</v>
      </c>
      <c r="E1484" s="268" t="s">
        <v>32432</v>
      </c>
    </row>
    <row r="1485" spans="1:5">
      <c r="A1485" s="39" t="str">
        <f t="shared" si="23"/>
        <v>89850</v>
      </c>
      <c r="B1485" s="266" t="s">
        <v>2091</v>
      </c>
      <c r="C1485" s="266" t="s">
        <v>13362</v>
      </c>
      <c r="D1485" s="267" t="s">
        <v>9623</v>
      </c>
      <c r="E1485" s="268" t="s">
        <v>12751</v>
      </c>
    </row>
    <row r="1486" spans="1:5">
      <c r="A1486" s="39" t="str">
        <f t="shared" si="23"/>
        <v>89851</v>
      </c>
      <c r="B1486" s="266" t="s">
        <v>2092</v>
      </c>
      <c r="C1486" s="266" t="s">
        <v>13363</v>
      </c>
      <c r="D1486" s="267" t="s">
        <v>9623</v>
      </c>
      <c r="E1486" s="268" t="s">
        <v>14556</v>
      </c>
    </row>
    <row r="1487" spans="1:5">
      <c r="A1487" s="39" t="str">
        <f t="shared" si="23"/>
        <v>89852</v>
      </c>
      <c r="B1487" s="266" t="s">
        <v>2093</v>
      </c>
      <c r="C1487" s="266" t="s">
        <v>13364</v>
      </c>
      <c r="D1487" s="267" t="s">
        <v>9623</v>
      </c>
      <c r="E1487" s="268" t="s">
        <v>19029</v>
      </c>
    </row>
    <row r="1488" spans="1:5">
      <c r="A1488" s="39" t="str">
        <f t="shared" si="23"/>
        <v>89853</v>
      </c>
      <c r="B1488" s="266" t="s">
        <v>2094</v>
      </c>
      <c r="C1488" s="266" t="s">
        <v>13365</v>
      </c>
      <c r="D1488" s="267" t="s">
        <v>9623</v>
      </c>
      <c r="E1488" s="268" t="s">
        <v>32433</v>
      </c>
    </row>
    <row r="1489" spans="1:5">
      <c r="A1489" s="39" t="str">
        <f t="shared" si="23"/>
        <v>89854</v>
      </c>
      <c r="B1489" s="266" t="s">
        <v>2095</v>
      </c>
      <c r="C1489" s="266" t="s">
        <v>13366</v>
      </c>
      <c r="D1489" s="267" t="s">
        <v>9623</v>
      </c>
      <c r="E1489" s="268" t="s">
        <v>30194</v>
      </c>
    </row>
    <row r="1490" spans="1:5">
      <c r="A1490" s="39" t="str">
        <f t="shared" si="23"/>
        <v>89855</v>
      </c>
      <c r="B1490" s="266" t="s">
        <v>2096</v>
      </c>
      <c r="C1490" s="266" t="s">
        <v>13367</v>
      </c>
      <c r="D1490" s="267" t="s">
        <v>9623</v>
      </c>
      <c r="E1490" s="268" t="s">
        <v>31563</v>
      </c>
    </row>
    <row r="1491" spans="1:5">
      <c r="A1491" s="39" t="str">
        <f t="shared" si="23"/>
        <v>89856</v>
      </c>
      <c r="B1491" s="266" t="s">
        <v>2097</v>
      </c>
      <c r="C1491" s="266" t="s">
        <v>13368</v>
      </c>
      <c r="D1491" s="267" t="s">
        <v>9623</v>
      </c>
      <c r="E1491" s="268" t="s">
        <v>9985</v>
      </c>
    </row>
    <row r="1492" spans="1:5">
      <c r="A1492" s="39" t="str">
        <f t="shared" si="23"/>
        <v>89857</v>
      </c>
      <c r="B1492" s="266" t="s">
        <v>2098</v>
      </c>
      <c r="C1492" s="266" t="s">
        <v>13369</v>
      </c>
      <c r="D1492" s="267" t="s">
        <v>9623</v>
      </c>
      <c r="E1492" s="268" t="s">
        <v>29006</v>
      </c>
    </row>
    <row r="1493" spans="1:5">
      <c r="A1493" s="39" t="str">
        <f t="shared" si="23"/>
        <v>89859</v>
      </c>
      <c r="B1493" s="266" t="s">
        <v>2099</v>
      </c>
      <c r="C1493" s="266" t="s">
        <v>13370</v>
      </c>
      <c r="D1493" s="267" t="s">
        <v>9623</v>
      </c>
      <c r="E1493" s="268" t="s">
        <v>32434</v>
      </c>
    </row>
    <row r="1494" spans="1:5">
      <c r="A1494" s="39" t="str">
        <f t="shared" si="23"/>
        <v>89860</v>
      </c>
      <c r="B1494" s="266" t="s">
        <v>2100</v>
      </c>
      <c r="C1494" s="266" t="s">
        <v>13371</v>
      </c>
      <c r="D1494" s="267" t="s">
        <v>9623</v>
      </c>
      <c r="E1494" s="268" t="s">
        <v>32435</v>
      </c>
    </row>
    <row r="1495" spans="1:5">
      <c r="A1495" s="39" t="str">
        <f t="shared" si="23"/>
        <v>89861</v>
      </c>
      <c r="B1495" s="266" t="s">
        <v>2101</v>
      </c>
      <c r="C1495" s="266" t="s">
        <v>13372</v>
      </c>
      <c r="D1495" s="267" t="s">
        <v>9623</v>
      </c>
      <c r="E1495" s="268" t="s">
        <v>16953</v>
      </c>
    </row>
    <row r="1496" spans="1:5">
      <c r="A1496" s="39" t="str">
        <f t="shared" si="23"/>
        <v>89862</v>
      </c>
      <c r="B1496" s="266" t="s">
        <v>2102</v>
      </c>
      <c r="C1496" s="266" t="s">
        <v>13373</v>
      </c>
      <c r="D1496" s="267" t="s">
        <v>9623</v>
      </c>
      <c r="E1496" s="268" t="s">
        <v>32436</v>
      </c>
    </row>
    <row r="1497" spans="1:5">
      <c r="A1497" s="39" t="str">
        <f t="shared" si="23"/>
        <v>89863</v>
      </c>
      <c r="B1497" s="266" t="s">
        <v>2103</v>
      </c>
      <c r="C1497" s="266" t="s">
        <v>13374</v>
      </c>
      <c r="D1497" s="267" t="s">
        <v>9623</v>
      </c>
      <c r="E1497" s="268" t="s">
        <v>32437</v>
      </c>
    </row>
    <row r="1498" spans="1:5">
      <c r="A1498" s="39" t="str">
        <f t="shared" si="23"/>
        <v>89865</v>
      </c>
      <c r="B1498" s="266" t="s">
        <v>2104</v>
      </c>
      <c r="C1498" s="266" t="s">
        <v>12684</v>
      </c>
      <c r="D1498" s="267" t="s">
        <v>9548</v>
      </c>
      <c r="E1498" s="268" t="s">
        <v>9373</v>
      </c>
    </row>
    <row r="1499" spans="1:5">
      <c r="A1499" s="39" t="str">
        <f t="shared" si="23"/>
        <v>89866</v>
      </c>
      <c r="B1499" s="266" t="s">
        <v>2105</v>
      </c>
      <c r="C1499" s="266" t="s">
        <v>13375</v>
      </c>
      <c r="D1499" s="267" t="s">
        <v>9623</v>
      </c>
      <c r="E1499" s="268" t="s">
        <v>9334</v>
      </c>
    </row>
    <row r="1500" spans="1:5">
      <c r="A1500" s="39" t="str">
        <f t="shared" si="23"/>
        <v>89867</v>
      </c>
      <c r="B1500" s="266" t="s">
        <v>2106</v>
      </c>
      <c r="C1500" s="266" t="s">
        <v>13376</v>
      </c>
      <c r="D1500" s="267" t="s">
        <v>9623</v>
      </c>
      <c r="E1500" s="268" t="s">
        <v>32438</v>
      </c>
    </row>
    <row r="1501" spans="1:5">
      <c r="A1501" s="39" t="str">
        <f t="shared" si="23"/>
        <v>89868</v>
      </c>
      <c r="B1501" s="266" t="s">
        <v>2107</v>
      </c>
      <c r="C1501" s="266" t="s">
        <v>13377</v>
      </c>
      <c r="D1501" s="267" t="s">
        <v>9623</v>
      </c>
      <c r="E1501" s="268" t="s">
        <v>18133</v>
      </c>
    </row>
    <row r="1502" spans="1:5">
      <c r="A1502" s="39" t="str">
        <f t="shared" si="23"/>
        <v>89869</v>
      </c>
      <c r="B1502" s="266" t="s">
        <v>2108</v>
      </c>
      <c r="C1502" s="266" t="s">
        <v>13378</v>
      </c>
      <c r="D1502" s="267" t="s">
        <v>9623</v>
      </c>
      <c r="E1502" s="268" t="s">
        <v>9229</v>
      </c>
    </row>
    <row r="1503" spans="1:5">
      <c r="A1503" s="39" t="str">
        <f t="shared" si="23"/>
        <v>89870</v>
      </c>
      <c r="B1503" s="266" t="s">
        <v>2109</v>
      </c>
      <c r="C1503" s="266" t="s">
        <v>10392</v>
      </c>
      <c r="D1503" s="267" t="s">
        <v>10129</v>
      </c>
      <c r="E1503" s="268" t="s">
        <v>19239</v>
      </c>
    </row>
    <row r="1504" spans="1:5">
      <c r="A1504" s="39" t="str">
        <f t="shared" si="23"/>
        <v>89871</v>
      </c>
      <c r="B1504" s="266" t="s">
        <v>2110</v>
      </c>
      <c r="C1504" s="266" t="s">
        <v>10393</v>
      </c>
      <c r="D1504" s="267" t="s">
        <v>10129</v>
      </c>
      <c r="E1504" s="268" t="s">
        <v>28358</v>
      </c>
    </row>
    <row r="1505" spans="1:5">
      <c r="A1505" s="39" t="str">
        <f t="shared" si="23"/>
        <v>89872</v>
      </c>
      <c r="B1505" s="266" t="s">
        <v>2111</v>
      </c>
      <c r="C1505" s="266" t="s">
        <v>10395</v>
      </c>
      <c r="D1505" s="267" t="s">
        <v>10129</v>
      </c>
      <c r="E1505" s="268" t="s">
        <v>9457</v>
      </c>
    </row>
    <row r="1506" spans="1:5">
      <c r="A1506" s="39" t="str">
        <f t="shared" si="23"/>
        <v>89873</v>
      </c>
      <c r="B1506" s="266" t="s">
        <v>2112</v>
      </c>
      <c r="C1506" s="266" t="s">
        <v>10396</v>
      </c>
      <c r="D1506" s="267" t="s">
        <v>10129</v>
      </c>
      <c r="E1506" s="268" t="s">
        <v>18055</v>
      </c>
    </row>
    <row r="1507" spans="1:5">
      <c r="A1507" s="39" t="str">
        <f t="shared" si="23"/>
        <v>89874</v>
      </c>
      <c r="B1507" s="266" t="s">
        <v>2113</v>
      </c>
      <c r="C1507" s="266" t="s">
        <v>10397</v>
      </c>
      <c r="D1507" s="267" t="s">
        <v>10129</v>
      </c>
      <c r="E1507" s="268" t="s">
        <v>29092</v>
      </c>
    </row>
    <row r="1508" spans="1:5">
      <c r="A1508" s="39" t="str">
        <f t="shared" si="23"/>
        <v>89876</v>
      </c>
      <c r="B1508" s="266" t="s">
        <v>2114</v>
      </c>
      <c r="C1508" s="266" t="s">
        <v>9873</v>
      </c>
      <c r="D1508" s="267" t="s">
        <v>9808</v>
      </c>
      <c r="E1508" s="268" t="s">
        <v>32439</v>
      </c>
    </row>
    <row r="1509" spans="1:5">
      <c r="A1509" s="39" t="str">
        <f t="shared" si="23"/>
        <v>89877</v>
      </c>
      <c r="B1509" s="266" t="s">
        <v>2115</v>
      </c>
      <c r="C1509" s="266" t="s">
        <v>10029</v>
      </c>
      <c r="D1509" s="267" t="s">
        <v>9961</v>
      </c>
      <c r="E1509" s="268" t="s">
        <v>32440</v>
      </c>
    </row>
    <row r="1510" spans="1:5">
      <c r="A1510" s="39" t="str">
        <f t="shared" si="23"/>
        <v>89878</v>
      </c>
      <c r="B1510" s="266" t="s">
        <v>2116</v>
      </c>
      <c r="C1510" s="266" t="s">
        <v>10398</v>
      </c>
      <c r="D1510" s="267" t="s">
        <v>10129</v>
      </c>
      <c r="E1510" s="268" t="s">
        <v>29094</v>
      </c>
    </row>
    <row r="1511" spans="1:5">
      <c r="A1511" s="39" t="str">
        <f t="shared" si="23"/>
        <v>89879</v>
      </c>
      <c r="B1511" s="266" t="s">
        <v>2117</v>
      </c>
      <c r="C1511" s="266" t="s">
        <v>10399</v>
      </c>
      <c r="D1511" s="267" t="s">
        <v>10129</v>
      </c>
      <c r="E1511" s="268" t="s">
        <v>8623</v>
      </c>
    </row>
    <row r="1512" spans="1:5">
      <c r="A1512" s="39" t="str">
        <f t="shared" si="23"/>
        <v>89880</v>
      </c>
      <c r="B1512" s="266" t="s">
        <v>2118</v>
      </c>
      <c r="C1512" s="266" t="s">
        <v>10400</v>
      </c>
      <c r="D1512" s="267" t="s">
        <v>10129</v>
      </c>
      <c r="E1512" s="268" t="s">
        <v>8634</v>
      </c>
    </row>
    <row r="1513" spans="1:5">
      <c r="A1513" s="39" t="str">
        <f t="shared" si="23"/>
        <v>89881</v>
      </c>
      <c r="B1513" s="266" t="s">
        <v>2119</v>
      </c>
      <c r="C1513" s="266" t="s">
        <v>10401</v>
      </c>
      <c r="D1513" s="267" t="s">
        <v>10129</v>
      </c>
      <c r="E1513" s="268" t="s">
        <v>28959</v>
      </c>
    </row>
    <row r="1514" spans="1:5">
      <c r="A1514" s="39" t="str">
        <f t="shared" si="23"/>
        <v>89882</v>
      </c>
      <c r="B1514" s="266" t="s">
        <v>2120</v>
      </c>
      <c r="C1514" s="266" t="s">
        <v>10402</v>
      </c>
      <c r="D1514" s="267" t="s">
        <v>10129</v>
      </c>
      <c r="E1514" s="268" t="s">
        <v>29095</v>
      </c>
    </row>
    <row r="1515" spans="1:5">
      <c r="A1515" s="39" t="str">
        <f t="shared" si="23"/>
        <v>89883</v>
      </c>
      <c r="B1515" s="266" t="s">
        <v>2121</v>
      </c>
      <c r="C1515" s="266" t="s">
        <v>9874</v>
      </c>
      <c r="D1515" s="267" t="s">
        <v>9808</v>
      </c>
      <c r="E1515" s="268" t="s">
        <v>32441</v>
      </c>
    </row>
    <row r="1516" spans="1:5">
      <c r="A1516" s="39" t="str">
        <f t="shared" si="23"/>
        <v>89884</v>
      </c>
      <c r="B1516" s="266" t="s">
        <v>2122</v>
      </c>
      <c r="C1516" s="266" t="s">
        <v>10030</v>
      </c>
      <c r="D1516" s="267" t="s">
        <v>9961</v>
      </c>
      <c r="E1516" s="268" t="s">
        <v>21089</v>
      </c>
    </row>
    <row r="1517" spans="1:5">
      <c r="A1517" s="39" t="str">
        <f t="shared" si="23"/>
        <v>89957</v>
      </c>
      <c r="B1517" s="266" t="s">
        <v>2123</v>
      </c>
      <c r="C1517" s="266" t="s">
        <v>14286</v>
      </c>
      <c r="D1517" s="267" t="s">
        <v>9623</v>
      </c>
      <c r="E1517" s="268" t="s">
        <v>32442</v>
      </c>
    </row>
    <row r="1518" spans="1:5">
      <c r="A1518" s="39" t="str">
        <f t="shared" si="23"/>
        <v>89959</v>
      </c>
      <c r="B1518" s="266" t="s">
        <v>2124</v>
      </c>
      <c r="C1518" s="266" t="s">
        <v>14287</v>
      </c>
      <c r="D1518" s="267" t="s">
        <v>9623</v>
      </c>
      <c r="E1518" s="268" t="s">
        <v>27696</v>
      </c>
    </row>
    <row r="1519" spans="1:5">
      <c r="A1519" s="39" t="str">
        <f t="shared" si="23"/>
        <v>89969</v>
      </c>
      <c r="B1519" s="266" t="s">
        <v>2125</v>
      </c>
      <c r="C1519" s="266" t="s">
        <v>14288</v>
      </c>
      <c r="D1519" s="267" t="s">
        <v>9623</v>
      </c>
      <c r="E1519" s="268" t="s">
        <v>32443</v>
      </c>
    </row>
    <row r="1520" spans="1:5">
      <c r="A1520" s="39" t="str">
        <f t="shared" si="23"/>
        <v>89970</v>
      </c>
      <c r="B1520" s="266" t="s">
        <v>2126</v>
      </c>
      <c r="C1520" s="266" t="s">
        <v>14289</v>
      </c>
      <c r="D1520" s="267" t="s">
        <v>9623</v>
      </c>
      <c r="E1520" s="268" t="s">
        <v>21854</v>
      </c>
    </row>
    <row r="1521" spans="1:5">
      <c r="A1521" s="39" t="str">
        <f t="shared" si="23"/>
        <v>89971</v>
      </c>
      <c r="B1521" s="266" t="s">
        <v>2127</v>
      </c>
      <c r="C1521" s="266" t="s">
        <v>14290</v>
      </c>
      <c r="D1521" s="267" t="s">
        <v>9623</v>
      </c>
      <c r="E1521" s="268" t="s">
        <v>29604</v>
      </c>
    </row>
    <row r="1522" spans="1:5">
      <c r="A1522" s="39" t="str">
        <f t="shared" si="23"/>
        <v>89972</v>
      </c>
      <c r="B1522" s="266" t="s">
        <v>2128</v>
      </c>
      <c r="C1522" s="266" t="s">
        <v>14291</v>
      </c>
      <c r="D1522" s="267" t="s">
        <v>9623</v>
      </c>
      <c r="E1522" s="268" t="s">
        <v>18568</v>
      </c>
    </row>
    <row r="1523" spans="1:5">
      <c r="A1523" s="39" t="str">
        <f t="shared" si="23"/>
        <v>89973</v>
      </c>
      <c r="B1523" s="266" t="s">
        <v>2129</v>
      </c>
      <c r="C1523" s="266" t="s">
        <v>14292</v>
      </c>
      <c r="D1523" s="267" t="s">
        <v>9623</v>
      </c>
      <c r="E1523" s="268" t="s">
        <v>32049</v>
      </c>
    </row>
    <row r="1524" spans="1:5">
      <c r="A1524" s="39" t="str">
        <f t="shared" si="23"/>
        <v>89974</v>
      </c>
      <c r="B1524" s="266" t="s">
        <v>2130</v>
      </c>
      <c r="C1524" s="266" t="s">
        <v>14293</v>
      </c>
      <c r="D1524" s="267" t="s">
        <v>9623</v>
      </c>
      <c r="E1524" s="268" t="s">
        <v>32444</v>
      </c>
    </row>
    <row r="1525" spans="1:5">
      <c r="A1525" s="39" t="str">
        <f t="shared" si="23"/>
        <v>89977</v>
      </c>
      <c r="B1525" s="266" t="s">
        <v>2131</v>
      </c>
      <c r="C1525" s="266" t="s">
        <v>14680</v>
      </c>
      <c r="D1525" s="267" t="s">
        <v>9772</v>
      </c>
      <c r="E1525" s="268" t="s">
        <v>32445</v>
      </c>
    </row>
    <row r="1526" spans="1:5">
      <c r="A1526" s="39" t="str">
        <f t="shared" si="23"/>
        <v>89978</v>
      </c>
      <c r="B1526" s="266" t="s">
        <v>2132</v>
      </c>
      <c r="C1526" s="266" t="s">
        <v>14743</v>
      </c>
      <c r="D1526" s="267" t="s">
        <v>9772</v>
      </c>
      <c r="E1526" s="268" t="s">
        <v>18964</v>
      </c>
    </row>
    <row r="1527" spans="1:5">
      <c r="A1527" s="39" t="str">
        <f t="shared" si="23"/>
        <v>89979</v>
      </c>
      <c r="B1527" s="266" t="s">
        <v>2133</v>
      </c>
      <c r="C1527" s="266" t="s">
        <v>13379</v>
      </c>
      <c r="D1527" s="267" t="s">
        <v>9623</v>
      </c>
      <c r="E1527" s="268" t="s">
        <v>16954</v>
      </c>
    </row>
    <row r="1528" spans="1:5">
      <c r="A1528" s="39" t="str">
        <f t="shared" si="23"/>
        <v>89980</v>
      </c>
      <c r="B1528" s="266" t="s">
        <v>2134</v>
      </c>
      <c r="C1528" s="266" t="s">
        <v>13380</v>
      </c>
      <c r="D1528" s="267" t="s">
        <v>9623</v>
      </c>
      <c r="E1528" s="268" t="s">
        <v>17599</v>
      </c>
    </row>
    <row r="1529" spans="1:5">
      <c r="A1529" s="39" t="str">
        <f t="shared" si="23"/>
        <v>89981</v>
      </c>
      <c r="B1529" s="266" t="s">
        <v>2135</v>
      </c>
      <c r="C1529" s="266" t="s">
        <v>13381</v>
      </c>
      <c r="D1529" s="267" t="s">
        <v>9623</v>
      </c>
      <c r="E1529" s="268" t="s">
        <v>32446</v>
      </c>
    </row>
    <row r="1530" spans="1:5">
      <c r="A1530" s="39" t="str">
        <f t="shared" si="23"/>
        <v>89984</v>
      </c>
      <c r="B1530" s="266" t="s">
        <v>2136</v>
      </c>
      <c r="C1530" s="266" t="s">
        <v>25129</v>
      </c>
      <c r="D1530" s="267" t="s">
        <v>9623</v>
      </c>
      <c r="E1530" s="268" t="s">
        <v>25978</v>
      </c>
    </row>
    <row r="1531" spans="1:5">
      <c r="A1531" s="39" t="str">
        <f t="shared" si="23"/>
        <v>89985</v>
      </c>
      <c r="B1531" s="266" t="s">
        <v>2137</v>
      </c>
      <c r="C1531" s="266" t="s">
        <v>25130</v>
      </c>
      <c r="D1531" s="267" t="s">
        <v>9623</v>
      </c>
      <c r="E1531" s="268" t="s">
        <v>29766</v>
      </c>
    </row>
    <row r="1532" spans="1:5">
      <c r="A1532" s="39" t="str">
        <f t="shared" si="23"/>
        <v>89986</v>
      </c>
      <c r="B1532" s="266" t="s">
        <v>2138</v>
      </c>
      <c r="C1532" s="266" t="s">
        <v>25131</v>
      </c>
      <c r="D1532" s="267" t="s">
        <v>9623</v>
      </c>
      <c r="E1532" s="268" t="s">
        <v>32447</v>
      </c>
    </row>
    <row r="1533" spans="1:5">
      <c r="A1533" s="39" t="str">
        <f t="shared" si="23"/>
        <v>89987</v>
      </c>
      <c r="B1533" s="266" t="s">
        <v>2139</v>
      </c>
      <c r="C1533" s="266" t="s">
        <v>25132</v>
      </c>
      <c r="D1533" s="267" t="s">
        <v>9623</v>
      </c>
      <c r="E1533" s="268" t="s">
        <v>32448</v>
      </c>
    </row>
    <row r="1534" spans="1:5">
      <c r="A1534" s="39" t="str">
        <f t="shared" si="23"/>
        <v>89993</v>
      </c>
      <c r="B1534" s="266" t="s">
        <v>2140</v>
      </c>
      <c r="C1534" s="266" t="s">
        <v>24971</v>
      </c>
      <c r="D1534" s="267" t="s">
        <v>10840</v>
      </c>
      <c r="E1534" s="268" t="s">
        <v>32449</v>
      </c>
    </row>
    <row r="1535" spans="1:5">
      <c r="A1535" s="39" t="str">
        <f t="shared" si="23"/>
        <v>89994</v>
      </c>
      <c r="B1535" s="266" t="s">
        <v>2141</v>
      </c>
      <c r="C1535" s="266" t="s">
        <v>24972</v>
      </c>
      <c r="D1535" s="267" t="s">
        <v>10840</v>
      </c>
      <c r="E1535" s="268" t="s">
        <v>32450</v>
      </c>
    </row>
    <row r="1536" spans="1:5">
      <c r="A1536" s="39" t="str">
        <f t="shared" si="23"/>
        <v>89995</v>
      </c>
      <c r="B1536" s="266" t="s">
        <v>2142</v>
      </c>
      <c r="C1536" s="266" t="s">
        <v>24973</v>
      </c>
      <c r="D1536" s="267" t="s">
        <v>10840</v>
      </c>
      <c r="E1536" s="268" t="s">
        <v>32451</v>
      </c>
    </row>
    <row r="1537" spans="1:5">
      <c r="A1537" s="39" t="str">
        <f t="shared" si="23"/>
        <v>89996</v>
      </c>
      <c r="B1537" s="266" t="s">
        <v>2143</v>
      </c>
      <c r="C1537" s="266" t="s">
        <v>24938</v>
      </c>
      <c r="D1537" s="267" t="s">
        <v>10821</v>
      </c>
      <c r="E1537" s="268" t="s">
        <v>9171</v>
      </c>
    </row>
    <row r="1538" spans="1:5">
      <c r="A1538" s="39" t="str">
        <f t="shared" si="23"/>
        <v>89997</v>
      </c>
      <c r="B1538" s="266" t="s">
        <v>2144</v>
      </c>
      <c r="C1538" s="266" t="s">
        <v>24939</v>
      </c>
      <c r="D1538" s="267" t="s">
        <v>10821</v>
      </c>
      <c r="E1538" s="268" t="s">
        <v>24995</v>
      </c>
    </row>
    <row r="1539" spans="1:5">
      <c r="A1539" s="39" t="str">
        <f t="shared" ref="A1539:A1602" si="24">IF(ISERROR(SEARCH("/",B1539)=6),TRIM(CLEAN(B1539)),IF(SEARCH("/",B1539)=6,IF(LEN(TRIM(CLEAN(B1539)))=7,LEFT(TRIM(CLEAN(B1539)),6)&amp;"00"&amp;RIGHT(TRIM(CLEAN(B1539)),1),LEFT(TRIM(CLEAN(B1539)),6)&amp;"0"&amp;RIGHT(TRIM(CLEAN(B1539)),2)),TRIM(CLEAN(B1539))))</f>
        <v>89998</v>
      </c>
      <c r="B1539" s="266" t="s">
        <v>2145</v>
      </c>
      <c r="C1539" s="266" t="s">
        <v>24940</v>
      </c>
      <c r="D1539" s="267" t="s">
        <v>10821</v>
      </c>
      <c r="E1539" s="268" t="s">
        <v>27453</v>
      </c>
    </row>
    <row r="1540" spans="1:5">
      <c r="A1540" s="39" t="str">
        <f t="shared" si="24"/>
        <v>89999</v>
      </c>
      <c r="B1540" s="266" t="s">
        <v>2146</v>
      </c>
      <c r="C1540" s="266" t="s">
        <v>24941</v>
      </c>
      <c r="D1540" s="267" t="s">
        <v>10821</v>
      </c>
      <c r="E1540" s="268" t="s">
        <v>13743</v>
      </c>
    </row>
    <row r="1541" spans="1:5">
      <c r="A1541" s="39" t="str">
        <f t="shared" si="24"/>
        <v>90000</v>
      </c>
      <c r="B1541" s="266" t="s">
        <v>2147</v>
      </c>
      <c r="C1541" s="266" t="s">
        <v>24942</v>
      </c>
      <c r="D1541" s="267" t="s">
        <v>10821</v>
      </c>
      <c r="E1541" s="268" t="s">
        <v>12669</v>
      </c>
    </row>
    <row r="1542" spans="1:5">
      <c r="A1542" s="39" t="str">
        <f t="shared" si="24"/>
        <v>90082</v>
      </c>
      <c r="B1542" s="266" t="s">
        <v>194</v>
      </c>
      <c r="C1542" s="266" t="s">
        <v>29104</v>
      </c>
      <c r="D1542" s="267" t="s">
        <v>10840</v>
      </c>
      <c r="E1542" s="268" t="s">
        <v>9453</v>
      </c>
    </row>
    <row r="1543" spans="1:5">
      <c r="A1543" s="39" t="str">
        <f t="shared" si="24"/>
        <v>90084</v>
      </c>
      <c r="B1543" s="266" t="s">
        <v>2148</v>
      </c>
      <c r="C1543" s="266" t="s">
        <v>29105</v>
      </c>
      <c r="D1543" s="267" t="s">
        <v>10840</v>
      </c>
      <c r="E1543" s="268" t="s">
        <v>8841</v>
      </c>
    </row>
    <row r="1544" spans="1:5">
      <c r="A1544" s="39" t="str">
        <f t="shared" si="24"/>
        <v>90086</v>
      </c>
      <c r="B1544" s="266" t="s">
        <v>2149</v>
      </c>
      <c r="C1544" s="266" t="s">
        <v>29106</v>
      </c>
      <c r="D1544" s="267" t="s">
        <v>10840</v>
      </c>
      <c r="E1544" s="268" t="s">
        <v>26278</v>
      </c>
    </row>
    <row r="1545" spans="1:5">
      <c r="A1545" s="39" t="str">
        <f t="shared" si="24"/>
        <v>90087</v>
      </c>
      <c r="B1545" s="266" t="s">
        <v>2150</v>
      </c>
      <c r="C1545" s="266" t="s">
        <v>29107</v>
      </c>
      <c r="D1545" s="267" t="s">
        <v>10840</v>
      </c>
      <c r="E1545" s="268" t="s">
        <v>16392</v>
      </c>
    </row>
    <row r="1546" spans="1:5">
      <c r="A1546" s="39" t="str">
        <f t="shared" si="24"/>
        <v>90090</v>
      </c>
      <c r="B1546" s="266" t="s">
        <v>2151</v>
      </c>
      <c r="C1546" s="266" t="s">
        <v>29108</v>
      </c>
      <c r="D1546" s="267" t="s">
        <v>10840</v>
      </c>
      <c r="E1546" s="268" t="s">
        <v>17738</v>
      </c>
    </row>
    <row r="1547" spans="1:5">
      <c r="A1547" s="39" t="str">
        <f t="shared" si="24"/>
        <v>90091</v>
      </c>
      <c r="B1547" s="266" t="s">
        <v>2152</v>
      </c>
      <c r="C1547" s="266" t="s">
        <v>29109</v>
      </c>
      <c r="D1547" s="267" t="s">
        <v>10840</v>
      </c>
      <c r="E1547" s="268" t="s">
        <v>9185</v>
      </c>
    </row>
    <row r="1548" spans="1:5">
      <c r="A1548" s="39" t="str">
        <f t="shared" si="24"/>
        <v>90092</v>
      </c>
      <c r="B1548" s="266" t="s">
        <v>2153</v>
      </c>
      <c r="C1548" s="266" t="s">
        <v>29110</v>
      </c>
      <c r="D1548" s="267" t="s">
        <v>10840</v>
      </c>
      <c r="E1548" s="268" t="s">
        <v>32452</v>
      </c>
    </row>
    <row r="1549" spans="1:5">
      <c r="A1549" s="39" t="str">
        <f t="shared" si="24"/>
        <v>90094</v>
      </c>
      <c r="B1549" s="266" t="s">
        <v>2154</v>
      </c>
      <c r="C1549" s="266" t="s">
        <v>29111</v>
      </c>
      <c r="D1549" s="267" t="s">
        <v>10840</v>
      </c>
      <c r="E1549" s="268" t="s">
        <v>8805</v>
      </c>
    </row>
    <row r="1550" spans="1:5">
      <c r="A1550" s="39" t="str">
        <f t="shared" si="24"/>
        <v>90095</v>
      </c>
      <c r="B1550" s="266" t="s">
        <v>2155</v>
      </c>
      <c r="C1550" s="266" t="s">
        <v>29112</v>
      </c>
      <c r="D1550" s="267" t="s">
        <v>10840</v>
      </c>
      <c r="E1550" s="268" t="s">
        <v>9139</v>
      </c>
    </row>
    <row r="1551" spans="1:5">
      <c r="A1551" s="39" t="str">
        <f t="shared" si="24"/>
        <v>90098</v>
      </c>
      <c r="B1551" s="266" t="s">
        <v>2156</v>
      </c>
      <c r="C1551" s="266" t="s">
        <v>29113</v>
      </c>
      <c r="D1551" s="267" t="s">
        <v>10840</v>
      </c>
      <c r="E1551" s="268" t="s">
        <v>9569</v>
      </c>
    </row>
    <row r="1552" spans="1:5">
      <c r="A1552" s="39" t="str">
        <f t="shared" si="24"/>
        <v>90099</v>
      </c>
      <c r="B1552" s="266" t="s">
        <v>210</v>
      </c>
      <c r="C1552" s="266" t="s">
        <v>29114</v>
      </c>
      <c r="D1552" s="267" t="s">
        <v>10840</v>
      </c>
      <c r="E1552" s="268" t="s">
        <v>17586</v>
      </c>
    </row>
    <row r="1553" spans="1:5">
      <c r="A1553" s="39" t="str">
        <f t="shared" si="24"/>
        <v>90100</v>
      </c>
      <c r="B1553" s="266" t="s">
        <v>193</v>
      </c>
      <c r="C1553" s="266" t="s">
        <v>29115</v>
      </c>
      <c r="D1553" s="267" t="s">
        <v>10840</v>
      </c>
      <c r="E1553" s="268" t="s">
        <v>9456</v>
      </c>
    </row>
    <row r="1554" spans="1:5">
      <c r="A1554" s="39" t="str">
        <f t="shared" si="24"/>
        <v>90101</v>
      </c>
      <c r="B1554" s="266" t="s">
        <v>2157</v>
      </c>
      <c r="C1554" s="266" t="s">
        <v>29116</v>
      </c>
      <c r="D1554" s="267" t="s">
        <v>10840</v>
      </c>
      <c r="E1554" s="268" t="s">
        <v>13050</v>
      </c>
    </row>
    <row r="1555" spans="1:5">
      <c r="A1555" s="39" t="str">
        <f t="shared" si="24"/>
        <v>90102</v>
      </c>
      <c r="B1555" s="266" t="s">
        <v>2158</v>
      </c>
      <c r="C1555" s="266" t="s">
        <v>29117</v>
      </c>
      <c r="D1555" s="267" t="s">
        <v>10840</v>
      </c>
      <c r="E1555" s="268" t="s">
        <v>9434</v>
      </c>
    </row>
    <row r="1556" spans="1:5">
      <c r="A1556" s="39" t="str">
        <f t="shared" si="24"/>
        <v>90105</v>
      </c>
      <c r="B1556" s="266" t="s">
        <v>2159</v>
      </c>
      <c r="C1556" s="266" t="s">
        <v>29118</v>
      </c>
      <c r="D1556" s="267" t="s">
        <v>10840</v>
      </c>
      <c r="E1556" s="268" t="s">
        <v>9512</v>
      </c>
    </row>
    <row r="1557" spans="1:5">
      <c r="A1557" s="39" t="str">
        <f t="shared" si="24"/>
        <v>90106</v>
      </c>
      <c r="B1557" s="266" t="s">
        <v>2160</v>
      </c>
      <c r="C1557" s="266" t="s">
        <v>29119</v>
      </c>
      <c r="D1557" s="267" t="s">
        <v>10840</v>
      </c>
      <c r="E1557" s="268" t="s">
        <v>11983</v>
      </c>
    </row>
    <row r="1558" spans="1:5">
      <c r="A1558" s="39" t="str">
        <f t="shared" si="24"/>
        <v>90107</v>
      </c>
      <c r="B1558" s="266" t="s">
        <v>2161</v>
      </c>
      <c r="C1558" s="266" t="s">
        <v>29120</v>
      </c>
      <c r="D1558" s="267" t="s">
        <v>10840</v>
      </c>
      <c r="E1558" s="268" t="s">
        <v>8765</v>
      </c>
    </row>
    <row r="1559" spans="1:5">
      <c r="A1559" s="39" t="str">
        <f t="shared" si="24"/>
        <v>90108</v>
      </c>
      <c r="B1559" s="266" t="s">
        <v>2162</v>
      </c>
      <c r="C1559" s="266" t="s">
        <v>29121</v>
      </c>
      <c r="D1559" s="267" t="s">
        <v>10840</v>
      </c>
      <c r="E1559" s="268" t="s">
        <v>8981</v>
      </c>
    </row>
    <row r="1560" spans="1:5">
      <c r="A1560" s="39" t="str">
        <f t="shared" si="24"/>
        <v>90112</v>
      </c>
      <c r="B1560" s="266" t="s">
        <v>2163</v>
      </c>
      <c r="C1560" s="266" t="s">
        <v>14681</v>
      </c>
      <c r="D1560" s="267" t="s">
        <v>9772</v>
      </c>
      <c r="E1560" s="268" t="s">
        <v>24923</v>
      </c>
    </row>
    <row r="1561" spans="1:5">
      <c r="A1561" s="39" t="str">
        <f t="shared" si="24"/>
        <v>90278</v>
      </c>
      <c r="B1561" s="266" t="s">
        <v>2164</v>
      </c>
      <c r="C1561" s="266" t="s">
        <v>24974</v>
      </c>
      <c r="D1561" s="267" t="s">
        <v>10840</v>
      </c>
      <c r="E1561" s="268" t="s">
        <v>32453</v>
      </c>
    </row>
    <row r="1562" spans="1:5">
      <c r="A1562" s="39" t="str">
        <f t="shared" si="24"/>
        <v>90279</v>
      </c>
      <c r="B1562" s="266" t="s">
        <v>2165</v>
      </c>
      <c r="C1562" s="266" t="s">
        <v>24975</v>
      </c>
      <c r="D1562" s="267" t="s">
        <v>10840</v>
      </c>
      <c r="E1562" s="268" t="s">
        <v>32454</v>
      </c>
    </row>
    <row r="1563" spans="1:5">
      <c r="A1563" s="39" t="str">
        <f t="shared" si="24"/>
        <v>90280</v>
      </c>
      <c r="B1563" s="266" t="s">
        <v>2166</v>
      </c>
      <c r="C1563" s="266" t="s">
        <v>24976</v>
      </c>
      <c r="D1563" s="267" t="s">
        <v>10840</v>
      </c>
      <c r="E1563" s="268" t="s">
        <v>32455</v>
      </c>
    </row>
    <row r="1564" spans="1:5">
      <c r="A1564" s="39" t="str">
        <f t="shared" si="24"/>
        <v>90281</v>
      </c>
      <c r="B1564" s="266" t="s">
        <v>2167</v>
      </c>
      <c r="C1564" s="266" t="s">
        <v>24977</v>
      </c>
      <c r="D1564" s="267" t="s">
        <v>10840</v>
      </c>
      <c r="E1564" s="268" t="s">
        <v>32456</v>
      </c>
    </row>
    <row r="1565" spans="1:5">
      <c r="A1565" s="39" t="str">
        <f t="shared" si="24"/>
        <v>90282</v>
      </c>
      <c r="B1565" s="266" t="s">
        <v>2168</v>
      </c>
      <c r="C1565" s="266" t="s">
        <v>24978</v>
      </c>
      <c r="D1565" s="267" t="s">
        <v>10840</v>
      </c>
      <c r="E1565" s="268" t="s">
        <v>32457</v>
      </c>
    </row>
    <row r="1566" spans="1:5">
      <c r="A1566" s="39" t="str">
        <f t="shared" si="24"/>
        <v>90283</v>
      </c>
      <c r="B1566" s="266" t="s">
        <v>2169</v>
      </c>
      <c r="C1566" s="266" t="s">
        <v>24979</v>
      </c>
      <c r="D1566" s="267" t="s">
        <v>10840</v>
      </c>
      <c r="E1566" s="268" t="s">
        <v>32458</v>
      </c>
    </row>
    <row r="1567" spans="1:5">
      <c r="A1567" s="39" t="str">
        <f t="shared" si="24"/>
        <v>90284</v>
      </c>
      <c r="B1567" s="266" t="s">
        <v>2170</v>
      </c>
      <c r="C1567" s="266" t="s">
        <v>24980</v>
      </c>
      <c r="D1567" s="267" t="s">
        <v>10840</v>
      </c>
      <c r="E1567" s="268" t="s">
        <v>32459</v>
      </c>
    </row>
    <row r="1568" spans="1:5">
      <c r="A1568" s="39" t="str">
        <f t="shared" si="24"/>
        <v>90285</v>
      </c>
      <c r="B1568" s="266" t="s">
        <v>2171</v>
      </c>
      <c r="C1568" s="266" t="s">
        <v>24981</v>
      </c>
      <c r="D1568" s="267" t="s">
        <v>10840</v>
      </c>
      <c r="E1568" s="268" t="s">
        <v>32460</v>
      </c>
    </row>
    <row r="1569" spans="1:5">
      <c r="A1569" s="39" t="str">
        <f t="shared" si="24"/>
        <v>90371</v>
      </c>
      <c r="B1569" s="266" t="s">
        <v>2172</v>
      </c>
      <c r="C1569" s="266" t="s">
        <v>25134</v>
      </c>
      <c r="D1569" s="267" t="s">
        <v>9623</v>
      </c>
      <c r="E1569" s="268" t="s">
        <v>21793</v>
      </c>
    </row>
    <row r="1570" spans="1:5">
      <c r="A1570" s="39" t="str">
        <f t="shared" si="24"/>
        <v>90373</v>
      </c>
      <c r="B1570" s="266" t="s">
        <v>2173</v>
      </c>
      <c r="C1570" s="266" t="s">
        <v>13382</v>
      </c>
      <c r="D1570" s="267" t="s">
        <v>9623</v>
      </c>
      <c r="E1570" s="268" t="s">
        <v>16965</v>
      </c>
    </row>
    <row r="1571" spans="1:5">
      <c r="A1571" s="39" t="str">
        <f t="shared" si="24"/>
        <v>90374</v>
      </c>
      <c r="B1571" s="266" t="s">
        <v>2174</v>
      </c>
      <c r="C1571" s="266" t="s">
        <v>13383</v>
      </c>
      <c r="D1571" s="267" t="s">
        <v>9623</v>
      </c>
      <c r="E1571" s="268" t="s">
        <v>19025</v>
      </c>
    </row>
    <row r="1572" spans="1:5">
      <c r="A1572" s="39" t="str">
        <f t="shared" si="24"/>
        <v>90375</v>
      </c>
      <c r="B1572" s="266" t="s">
        <v>2175</v>
      </c>
      <c r="C1572" s="266" t="s">
        <v>13385</v>
      </c>
      <c r="D1572" s="267" t="s">
        <v>9623</v>
      </c>
      <c r="E1572" s="268" t="s">
        <v>22499</v>
      </c>
    </row>
    <row r="1573" spans="1:5">
      <c r="A1573" s="39" t="str">
        <f t="shared" si="24"/>
        <v>90406</v>
      </c>
      <c r="B1573" s="266" t="s">
        <v>2176</v>
      </c>
      <c r="C1573" s="266" t="s">
        <v>15364</v>
      </c>
      <c r="D1573" s="267" t="s">
        <v>9772</v>
      </c>
      <c r="E1573" s="268" t="s">
        <v>19019</v>
      </c>
    </row>
    <row r="1574" spans="1:5">
      <c r="A1574" s="39" t="str">
        <f t="shared" si="24"/>
        <v>90407</v>
      </c>
      <c r="B1574" s="266" t="s">
        <v>2177</v>
      </c>
      <c r="C1574" s="266" t="s">
        <v>15365</v>
      </c>
      <c r="D1574" s="267" t="s">
        <v>9772</v>
      </c>
      <c r="E1574" s="268" t="s">
        <v>18018</v>
      </c>
    </row>
    <row r="1575" spans="1:5">
      <c r="A1575" s="39" t="str">
        <f t="shared" si="24"/>
        <v>90408</v>
      </c>
      <c r="B1575" s="266" t="s">
        <v>2178</v>
      </c>
      <c r="C1575" s="266" t="s">
        <v>15366</v>
      </c>
      <c r="D1575" s="267" t="s">
        <v>9772</v>
      </c>
      <c r="E1575" s="268" t="s">
        <v>32461</v>
      </c>
    </row>
    <row r="1576" spans="1:5">
      <c r="A1576" s="39" t="str">
        <f t="shared" si="24"/>
        <v>90409</v>
      </c>
      <c r="B1576" s="266" t="s">
        <v>2179</v>
      </c>
      <c r="C1576" s="266" t="s">
        <v>15367</v>
      </c>
      <c r="D1576" s="267" t="s">
        <v>9772</v>
      </c>
      <c r="E1576" s="268" t="s">
        <v>17098</v>
      </c>
    </row>
    <row r="1577" spans="1:5">
      <c r="A1577" s="39" t="str">
        <f t="shared" si="24"/>
        <v>90436</v>
      </c>
      <c r="B1577" s="266" t="s">
        <v>2180</v>
      </c>
      <c r="C1577" s="266" t="s">
        <v>14310</v>
      </c>
      <c r="D1577" s="267" t="s">
        <v>9623</v>
      </c>
      <c r="E1577" s="268" t="s">
        <v>9009</v>
      </c>
    </row>
    <row r="1578" spans="1:5">
      <c r="A1578" s="39" t="str">
        <f t="shared" si="24"/>
        <v>90437</v>
      </c>
      <c r="B1578" s="266" t="s">
        <v>2181</v>
      </c>
      <c r="C1578" s="266" t="s">
        <v>14311</v>
      </c>
      <c r="D1578" s="267" t="s">
        <v>9623</v>
      </c>
      <c r="E1578" s="268" t="s">
        <v>24625</v>
      </c>
    </row>
    <row r="1579" spans="1:5">
      <c r="A1579" s="39" t="str">
        <f t="shared" si="24"/>
        <v>90438</v>
      </c>
      <c r="B1579" s="266" t="s">
        <v>2182</v>
      </c>
      <c r="C1579" s="266" t="s">
        <v>14312</v>
      </c>
      <c r="D1579" s="267" t="s">
        <v>9623</v>
      </c>
      <c r="E1579" s="268" t="s">
        <v>32462</v>
      </c>
    </row>
    <row r="1580" spans="1:5">
      <c r="A1580" s="39" t="str">
        <f t="shared" si="24"/>
        <v>90439</v>
      </c>
      <c r="B1580" s="266" t="s">
        <v>2183</v>
      </c>
      <c r="C1580" s="266" t="s">
        <v>14313</v>
      </c>
      <c r="D1580" s="267" t="s">
        <v>9623</v>
      </c>
      <c r="E1580" s="268" t="s">
        <v>32463</v>
      </c>
    </row>
    <row r="1581" spans="1:5">
      <c r="A1581" s="39" t="str">
        <f t="shared" si="24"/>
        <v>90440</v>
      </c>
      <c r="B1581" s="266" t="s">
        <v>2184</v>
      </c>
      <c r="C1581" s="266" t="s">
        <v>14314</v>
      </c>
      <c r="D1581" s="267" t="s">
        <v>9623</v>
      </c>
      <c r="E1581" s="268" t="s">
        <v>29253</v>
      </c>
    </row>
    <row r="1582" spans="1:5">
      <c r="A1582" s="39" t="str">
        <f t="shared" si="24"/>
        <v>90441</v>
      </c>
      <c r="B1582" s="266" t="s">
        <v>2185</v>
      </c>
      <c r="C1582" s="266" t="s">
        <v>14315</v>
      </c>
      <c r="D1582" s="267" t="s">
        <v>9623</v>
      </c>
      <c r="E1582" s="268" t="s">
        <v>32464</v>
      </c>
    </row>
    <row r="1583" spans="1:5">
      <c r="A1583" s="39" t="str">
        <f t="shared" si="24"/>
        <v>90443</v>
      </c>
      <c r="B1583" s="266" t="s">
        <v>2186</v>
      </c>
      <c r="C1583" s="266" t="s">
        <v>14316</v>
      </c>
      <c r="D1583" s="267" t="s">
        <v>9548</v>
      </c>
      <c r="E1583" s="268" t="s">
        <v>13415</v>
      </c>
    </row>
    <row r="1584" spans="1:5">
      <c r="A1584" s="39" t="str">
        <f t="shared" si="24"/>
        <v>90444</v>
      </c>
      <c r="B1584" s="266" t="s">
        <v>2187</v>
      </c>
      <c r="C1584" s="266" t="s">
        <v>14317</v>
      </c>
      <c r="D1584" s="267" t="s">
        <v>9548</v>
      </c>
      <c r="E1584" s="268" t="s">
        <v>9166</v>
      </c>
    </row>
    <row r="1585" spans="1:5">
      <c r="A1585" s="39" t="str">
        <f t="shared" si="24"/>
        <v>90445</v>
      </c>
      <c r="B1585" s="266" t="s">
        <v>2188</v>
      </c>
      <c r="C1585" s="266" t="s">
        <v>14318</v>
      </c>
      <c r="D1585" s="267" t="s">
        <v>9548</v>
      </c>
      <c r="E1585" s="268" t="s">
        <v>17678</v>
      </c>
    </row>
    <row r="1586" spans="1:5">
      <c r="A1586" s="39" t="str">
        <f t="shared" si="24"/>
        <v>90446</v>
      </c>
      <c r="B1586" s="266" t="s">
        <v>2189</v>
      </c>
      <c r="C1586" s="266" t="s">
        <v>14319</v>
      </c>
      <c r="D1586" s="267" t="s">
        <v>9548</v>
      </c>
      <c r="E1586" s="268" t="s">
        <v>25569</v>
      </c>
    </row>
    <row r="1587" spans="1:5">
      <c r="A1587" s="39" t="str">
        <f t="shared" si="24"/>
        <v>90447</v>
      </c>
      <c r="B1587" s="266" t="s">
        <v>2190</v>
      </c>
      <c r="C1587" s="266" t="s">
        <v>14320</v>
      </c>
      <c r="D1587" s="267" t="s">
        <v>9548</v>
      </c>
      <c r="E1587" s="268" t="s">
        <v>9057</v>
      </c>
    </row>
    <row r="1588" spans="1:5">
      <c r="A1588" s="39" t="str">
        <f t="shared" si="24"/>
        <v>90451</v>
      </c>
      <c r="B1588" s="266" t="s">
        <v>2191</v>
      </c>
      <c r="C1588" s="266" t="s">
        <v>14321</v>
      </c>
      <c r="D1588" s="267" t="s">
        <v>9623</v>
      </c>
      <c r="E1588" s="268" t="s">
        <v>8681</v>
      </c>
    </row>
    <row r="1589" spans="1:5">
      <c r="A1589" s="39" t="str">
        <f t="shared" si="24"/>
        <v>90452</v>
      </c>
      <c r="B1589" s="266" t="s">
        <v>2192</v>
      </c>
      <c r="C1589" s="266" t="s">
        <v>14322</v>
      </c>
      <c r="D1589" s="267" t="s">
        <v>9623</v>
      </c>
      <c r="E1589" s="268" t="s">
        <v>15103</v>
      </c>
    </row>
    <row r="1590" spans="1:5">
      <c r="A1590" s="39" t="str">
        <f t="shared" si="24"/>
        <v>90453</v>
      </c>
      <c r="B1590" s="266" t="s">
        <v>2193</v>
      </c>
      <c r="C1590" s="266" t="s">
        <v>14323</v>
      </c>
      <c r="D1590" s="267" t="s">
        <v>9623</v>
      </c>
      <c r="E1590" s="268" t="s">
        <v>9412</v>
      </c>
    </row>
    <row r="1591" spans="1:5">
      <c r="A1591" s="39" t="str">
        <f t="shared" si="24"/>
        <v>90454</v>
      </c>
      <c r="B1591" s="266" t="s">
        <v>2194</v>
      </c>
      <c r="C1591" s="266" t="s">
        <v>14324</v>
      </c>
      <c r="D1591" s="267" t="s">
        <v>9623</v>
      </c>
      <c r="E1591" s="268" t="s">
        <v>10038</v>
      </c>
    </row>
    <row r="1592" spans="1:5">
      <c r="A1592" s="39" t="str">
        <f t="shared" si="24"/>
        <v>90455</v>
      </c>
      <c r="B1592" s="266" t="s">
        <v>2195</v>
      </c>
      <c r="C1592" s="266" t="s">
        <v>14325</v>
      </c>
      <c r="D1592" s="267" t="s">
        <v>9623</v>
      </c>
      <c r="E1592" s="268" t="s">
        <v>17017</v>
      </c>
    </row>
    <row r="1593" spans="1:5">
      <c r="A1593" s="39" t="str">
        <f t="shared" si="24"/>
        <v>90456</v>
      </c>
      <c r="B1593" s="266" t="s">
        <v>2196</v>
      </c>
      <c r="C1593" s="266" t="s">
        <v>14326</v>
      </c>
      <c r="D1593" s="267" t="s">
        <v>9623</v>
      </c>
      <c r="E1593" s="268" t="s">
        <v>17992</v>
      </c>
    </row>
    <row r="1594" spans="1:5">
      <c r="A1594" s="39" t="str">
        <f t="shared" si="24"/>
        <v>90457</v>
      </c>
      <c r="B1594" s="266" t="s">
        <v>2197</v>
      </c>
      <c r="C1594" s="266" t="s">
        <v>14328</v>
      </c>
      <c r="D1594" s="267" t="s">
        <v>9623</v>
      </c>
      <c r="E1594" s="268" t="s">
        <v>9848</v>
      </c>
    </row>
    <row r="1595" spans="1:5">
      <c r="A1595" s="39" t="str">
        <f t="shared" si="24"/>
        <v>90458</v>
      </c>
      <c r="B1595" s="266" t="s">
        <v>2198</v>
      </c>
      <c r="C1595" s="266" t="s">
        <v>14329</v>
      </c>
      <c r="D1595" s="267" t="s">
        <v>9623</v>
      </c>
      <c r="E1595" s="268" t="s">
        <v>9116</v>
      </c>
    </row>
    <row r="1596" spans="1:5">
      <c r="A1596" s="39" t="str">
        <f t="shared" si="24"/>
        <v>90459</v>
      </c>
      <c r="B1596" s="266" t="s">
        <v>2199</v>
      </c>
      <c r="C1596" s="266" t="s">
        <v>14331</v>
      </c>
      <c r="D1596" s="267" t="s">
        <v>9623</v>
      </c>
      <c r="E1596" s="268" t="s">
        <v>21724</v>
      </c>
    </row>
    <row r="1597" spans="1:5">
      <c r="A1597" s="39" t="str">
        <f t="shared" si="24"/>
        <v>90460</v>
      </c>
      <c r="B1597" s="266" t="s">
        <v>2200</v>
      </c>
      <c r="C1597" s="266" t="s">
        <v>14332</v>
      </c>
      <c r="D1597" s="267" t="s">
        <v>9548</v>
      </c>
      <c r="E1597" s="268" t="s">
        <v>26246</v>
      </c>
    </row>
    <row r="1598" spans="1:5">
      <c r="A1598" s="39" t="str">
        <f t="shared" si="24"/>
        <v>90461</v>
      </c>
      <c r="B1598" s="266" t="s">
        <v>2201</v>
      </c>
      <c r="C1598" s="266" t="s">
        <v>14333</v>
      </c>
      <c r="D1598" s="267" t="s">
        <v>9548</v>
      </c>
      <c r="E1598" s="268" t="s">
        <v>9333</v>
      </c>
    </row>
    <row r="1599" spans="1:5">
      <c r="A1599" s="39" t="str">
        <f t="shared" si="24"/>
        <v>90462</v>
      </c>
      <c r="B1599" s="266" t="s">
        <v>2202</v>
      </c>
      <c r="C1599" s="266" t="s">
        <v>14334</v>
      </c>
      <c r="D1599" s="267" t="s">
        <v>9548</v>
      </c>
      <c r="E1599" s="268" t="s">
        <v>8538</v>
      </c>
    </row>
    <row r="1600" spans="1:5">
      <c r="A1600" s="39" t="str">
        <f t="shared" si="24"/>
        <v>90463</v>
      </c>
      <c r="B1600" s="266" t="s">
        <v>2203</v>
      </c>
      <c r="C1600" s="266" t="s">
        <v>14335</v>
      </c>
      <c r="D1600" s="267" t="s">
        <v>9548</v>
      </c>
      <c r="E1600" s="268" t="s">
        <v>16500</v>
      </c>
    </row>
    <row r="1601" spans="1:5">
      <c r="A1601" s="39" t="str">
        <f t="shared" si="24"/>
        <v>90466</v>
      </c>
      <c r="B1601" s="266" t="s">
        <v>2204</v>
      </c>
      <c r="C1601" s="266" t="s">
        <v>14336</v>
      </c>
      <c r="D1601" s="267" t="s">
        <v>9548</v>
      </c>
      <c r="E1601" s="268" t="s">
        <v>8984</v>
      </c>
    </row>
    <row r="1602" spans="1:5">
      <c r="A1602" s="39" t="str">
        <f t="shared" si="24"/>
        <v>90467</v>
      </c>
      <c r="B1602" s="266" t="s">
        <v>2205</v>
      </c>
      <c r="C1602" s="266" t="s">
        <v>14337</v>
      </c>
      <c r="D1602" s="267" t="s">
        <v>9548</v>
      </c>
      <c r="E1602" s="268" t="s">
        <v>14513</v>
      </c>
    </row>
    <row r="1603" spans="1:5">
      <c r="A1603" s="39" t="str">
        <f t="shared" ref="A1603:A1666" si="25">IF(ISERROR(SEARCH("/",B1603)=6),TRIM(CLEAN(B1603)),IF(SEARCH("/",B1603)=6,IF(LEN(TRIM(CLEAN(B1603)))=7,LEFT(TRIM(CLEAN(B1603)),6)&amp;"00"&amp;RIGHT(TRIM(CLEAN(B1603)),1),LEFT(TRIM(CLEAN(B1603)),6)&amp;"0"&amp;RIGHT(TRIM(CLEAN(B1603)),2)),TRIM(CLEAN(B1603))))</f>
        <v>90468</v>
      </c>
      <c r="B1603" s="266" t="s">
        <v>2206</v>
      </c>
      <c r="C1603" s="266" t="s">
        <v>14338</v>
      </c>
      <c r="D1603" s="267" t="s">
        <v>9548</v>
      </c>
      <c r="E1603" s="268" t="s">
        <v>9033</v>
      </c>
    </row>
    <row r="1604" spans="1:5">
      <c r="A1604" s="39" t="str">
        <f t="shared" si="25"/>
        <v>90469</v>
      </c>
      <c r="B1604" s="266" t="s">
        <v>2207</v>
      </c>
      <c r="C1604" s="266" t="s">
        <v>14339</v>
      </c>
      <c r="D1604" s="267" t="s">
        <v>9548</v>
      </c>
      <c r="E1604" s="268" t="s">
        <v>16905</v>
      </c>
    </row>
    <row r="1605" spans="1:5">
      <c r="A1605" s="39" t="str">
        <f t="shared" si="25"/>
        <v>90470</v>
      </c>
      <c r="B1605" s="266" t="s">
        <v>2208</v>
      </c>
      <c r="C1605" s="266" t="s">
        <v>14340</v>
      </c>
      <c r="D1605" s="267" t="s">
        <v>9548</v>
      </c>
      <c r="E1605" s="268" t="s">
        <v>24943</v>
      </c>
    </row>
    <row r="1606" spans="1:5">
      <c r="A1606" s="39" t="str">
        <f t="shared" si="25"/>
        <v>90582</v>
      </c>
      <c r="B1606" s="266" t="s">
        <v>2209</v>
      </c>
      <c r="C1606" s="266" t="s">
        <v>10403</v>
      </c>
      <c r="D1606" s="267" t="s">
        <v>10129</v>
      </c>
      <c r="E1606" s="268" t="s">
        <v>15680</v>
      </c>
    </row>
    <row r="1607" spans="1:5">
      <c r="A1607" s="39" t="str">
        <f t="shared" si="25"/>
        <v>90583</v>
      </c>
      <c r="B1607" s="266" t="s">
        <v>2210</v>
      </c>
      <c r="C1607" s="266" t="s">
        <v>10405</v>
      </c>
      <c r="D1607" s="267" t="s">
        <v>10129</v>
      </c>
      <c r="E1607" s="268" t="s">
        <v>8519</v>
      </c>
    </row>
    <row r="1608" spans="1:5">
      <c r="A1608" s="39" t="str">
        <f t="shared" si="25"/>
        <v>90584</v>
      </c>
      <c r="B1608" s="266" t="s">
        <v>2211</v>
      </c>
      <c r="C1608" s="266" t="s">
        <v>10406</v>
      </c>
      <c r="D1608" s="267" t="s">
        <v>10129</v>
      </c>
      <c r="E1608" s="268" t="s">
        <v>10253</v>
      </c>
    </row>
    <row r="1609" spans="1:5">
      <c r="A1609" s="39" t="str">
        <f t="shared" si="25"/>
        <v>90585</v>
      </c>
      <c r="B1609" s="266" t="s">
        <v>2212</v>
      </c>
      <c r="C1609" s="266" t="s">
        <v>10407</v>
      </c>
      <c r="D1609" s="267" t="s">
        <v>10129</v>
      </c>
      <c r="E1609" s="268" t="s">
        <v>8736</v>
      </c>
    </row>
    <row r="1610" spans="1:5">
      <c r="A1610" s="39" t="str">
        <f t="shared" si="25"/>
        <v>90586</v>
      </c>
      <c r="B1610" s="266" t="s">
        <v>2213</v>
      </c>
      <c r="C1610" s="266" t="s">
        <v>9875</v>
      </c>
      <c r="D1610" s="267" t="s">
        <v>9808</v>
      </c>
      <c r="E1610" s="268" t="s">
        <v>9233</v>
      </c>
    </row>
    <row r="1611" spans="1:5">
      <c r="A1611" s="39" t="str">
        <f t="shared" si="25"/>
        <v>90587</v>
      </c>
      <c r="B1611" s="266" t="s">
        <v>2214</v>
      </c>
      <c r="C1611" s="266" t="s">
        <v>10031</v>
      </c>
      <c r="D1611" s="267" t="s">
        <v>9961</v>
      </c>
      <c r="E1611" s="268" t="s">
        <v>24778</v>
      </c>
    </row>
    <row r="1612" spans="1:5">
      <c r="A1612" s="39" t="str">
        <f t="shared" si="25"/>
        <v>90621</v>
      </c>
      <c r="B1612" s="266" t="s">
        <v>2215</v>
      </c>
      <c r="C1612" s="266" t="s">
        <v>10408</v>
      </c>
      <c r="D1612" s="267" t="s">
        <v>10129</v>
      </c>
      <c r="E1612" s="268" t="s">
        <v>9086</v>
      </c>
    </row>
    <row r="1613" spans="1:5">
      <c r="A1613" s="39" t="str">
        <f t="shared" si="25"/>
        <v>90622</v>
      </c>
      <c r="B1613" s="266" t="s">
        <v>2216</v>
      </c>
      <c r="C1613" s="266" t="s">
        <v>10409</v>
      </c>
      <c r="D1613" s="267" t="s">
        <v>10129</v>
      </c>
      <c r="E1613" s="268" t="s">
        <v>10253</v>
      </c>
    </row>
    <row r="1614" spans="1:5">
      <c r="A1614" s="39" t="str">
        <f t="shared" si="25"/>
        <v>90623</v>
      </c>
      <c r="B1614" s="266" t="s">
        <v>2217</v>
      </c>
      <c r="C1614" s="266" t="s">
        <v>10410</v>
      </c>
      <c r="D1614" s="267" t="s">
        <v>10129</v>
      </c>
      <c r="E1614" s="268" t="s">
        <v>9659</v>
      </c>
    </row>
    <row r="1615" spans="1:5">
      <c r="A1615" s="39" t="str">
        <f t="shared" si="25"/>
        <v>90624</v>
      </c>
      <c r="B1615" s="266" t="s">
        <v>2218</v>
      </c>
      <c r="C1615" s="266" t="s">
        <v>10411</v>
      </c>
      <c r="D1615" s="267" t="s">
        <v>10129</v>
      </c>
      <c r="E1615" s="268" t="s">
        <v>8693</v>
      </c>
    </row>
    <row r="1616" spans="1:5">
      <c r="A1616" s="39" t="str">
        <f t="shared" si="25"/>
        <v>90625</v>
      </c>
      <c r="B1616" s="266" t="s">
        <v>2219</v>
      </c>
      <c r="C1616" s="266" t="s">
        <v>9876</v>
      </c>
      <c r="D1616" s="267" t="s">
        <v>9808</v>
      </c>
      <c r="E1616" s="268" t="s">
        <v>8665</v>
      </c>
    </row>
    <row r="1617" spans="1:5">
      <c r="A1617" s="39" t="str">
        <f t="shared" si="25"/>
        <v>90626</v>
      </c>
      <c r="B1617" s="266" t="s">
        <v>2220</v>
      </c>
      <c r="C1617" s="266" t="s">
        <v>10033</v>
      </c>
      <c r="D1617" s="267" t="s">
        <v>9961</v>
      </c>
      <c r="E1617" s="268" t="s">
        <v>8542</v>
      </c>
    </row>
    <row r="1618" spans="1:5">
      <c r="A1618" s="39" t="str">
        <f t="shared" si="25"/>
        <v>90627</v>
      </c>
      <c r="B1618" s="266" t="s">
        <v>2221</v>
      </c>
      <c r="C1618" s="266" t="s">
        <v>10412</v>
      </c>
      <c r="D1618" s="267" t="s">
        <v>10129</v>
      </c>
      <c r="E1618" s="268" t="s">
        <v>29134</v>
      </c>
    </row>
    <row r="1619" spans="1:5">
      <c r="A1619" s="39" t="str">
        <f t="shared" si="25"/>
        <v>90628</v>
      </c>
      <c r="B1619" s="266" t="s">
        <v>2222</v>
      </c>
      <c r="C1619" s="266" t="s">
        <v>10413</v>
      </c>
      <c r="D1619" s="267" t="s">
        <v>10129</v>
      </c>
      <c r="E1619" s="268" t="s">
        <v>8966</v>
      </c>
    </row>
    <row r="1620" spans="1:5">
      <c r="A1620" s="39" t="str">
        <f t="shared" si="25"/>
        <v>90629</v>
      </c>
      <c r="B1620" s="266" t="s">
        <v>2223</v>
      </c>
      <c r="C1620" s="266" t="s">
        <v>10414</v>
      </c>
      <c r="D1620" s="267" t="s">
        <v>10129</v>
      </c>
      <c r="E1620" s="268" t="s">
        <v>27400</v>
      </c>
    </row>
    <row r="1621" spans="1:5">
      <c r="A1621" s="39" t="str">
        <f t="shared" si="25"/>
        <v>90630</v>
      </c>
      <c r="B1621" s="266" t="s">
        <v>2224</v>
      </c>
      <c r="C1621" s="266" t="s">
        <v>10415</v>
      </c>
      <c r="D1621" s="267" t="s">
        <v>10129</v>
      </c>
      <c r="E1621" s="268" t="s">
        <v>13226</v>
      </c>
    </row>
    <row r="1622" spans="1:5">
      <c r="A1622" s="39" t="str">
        <f t="shared" si="25"/>
        <v>90631</v>
      </c>
      <c r="B1622" s="266" t="s">
        <v>2225</v>
      </c>
      <c r="C1622" s="266" t="s">
        <v>9877</v>
      </c>
      <c r="D1622" s="267" t="s">
        <v>9808</v>
      </c>
      <c r="E1622" s="268" t="s">
        <v>32465</v>
      </c>
    </row>
    <row r="1623" spans="1:5">
      <c r="A1623" s="39" t="str">
        <f t="shared" si="25"/>
        <v>90632</v>
      </c>
      <c r="B1623" s="266" t="s">
        <v>2226</v>
      </c>
      <c r="C1623" s="266" t="s">
        <v>10035</v>
      </c>
      <c r="D1623" s="267" t="s">
        <v>9961</v>
      </c>
      <c r="E1623" s="268" t="s">
        <v>29326</v>
      </c>
    </row>
    <row r="1624" spans="1:5">
      <c r="A1624" s="39" t="str">
        <f t="shared" si="25"/>
        <v>90633</v>
      </c>
      <c r="B1624" s="266" t="s">
        <v>2227</v>
      </c>
      <c r="C1624" s="266" t="s">
        <v>10416</v>
      </c>
      <c r="D1624" s="267" t="s">
        <v>10129</v>
      </c>
      <c r="E1624" s="268" t="s">
        <v>8682</v>
      </c>
    </row>
    <row r="1625" spans="1:5">
      <c r="A1625" s="39" t="str">
        <f t="shared" si="25"/>
        <v>90634</v>
      </c>
      <c r="B1625" s="266" t="s">
        <v>2228</v>
      </c>
      <c r="C1625" s="266" t="s">
        <v>10417</v>
      </c>
      <c r="D1625" s="267" t="s">
        <v>10129</v>
      </c>
      <c r="E1625" s="268" t="s">
        <v>8865</v>
      </c>
    </row>
    <row r="1626" spans="1:5">
      <c r="A1626" s="39" t="str">
        <f t="shared" si="25"/>
        <v>90635</v>
      </c>
      <c r="B1626" s="266" t="s">
        <v>2229</v>
      </c>
      <c r="C1626" s="266" t="s">
        <v>10418</v>
      </c>
      <c r="D1626" s="267" t="s">
        <v>10129</v>
      </c>
      <c r="E1626" s="268" t="s">
        <v>9115</v>
      </c>
    </row>
    <row r="1627" spans="1:5">
      <c r="A1627" s="39" t="str">
        <f t="shared" si="25"/>
        <v>90636</v>
      </c>
      <c r="B1627" s="266" t="s">
        <v>2230</v>
      </c>
      <c r="C1627" s="266" t="s">
        <v>10419</v>
      </c>
      <c r="D1627" s="267" t="s">
        <v>10129</v>
      </c>
      <c r="E1627" s="268" t="s">
        <v>8687</v>
      </c>
    </row>
    <row r="1628" spans="1:5">
      <c r="A1628" s="39" t="str">
        <f t="shared" si="25"/>
        <v>90637</v>
      </c>
      <c r="B1628" s="266" t="s">
        <v>2231</v>
      </c>
      <c r="C1628" s="266" t="s">
        <v>9878</v>
      </c>
      <c r="D1628" s="267" t="s">
        <v>9808</v>
      </c>
      <c r="E1628" s="268" t="s">
        <v>13160</v>
      </c>
    </row>
    <row r="1629" spans="1:5">
      <c r="A1629" s="39" t="str">
        <f t="shared" si="25"/>
        <v>90638</v>
      </c>
      <c r="B1629" s="266" t="s">
        <v>2232</v>
      </c>
      <c r="C1629" s="266" t="s">
        <v>10036</v>
      </c>
      <c r="D1629" s="267" t="s">
        <v>9961</v>
      </c>
      <c r="E1629" s="268" t="s">
        <v>18037</v>
      </c>
    </row>
    <row r="1630" spans="1:5">
      <c r="A1630" s="39" t="str">
        <f t="shared" si="25"/>
        <v>90639</v>
      </c>
      <c r="B1630" s="266" t="s">
        <v>2233</v>
      </c>
      <c r="C1630" s="266" t="s">
        <v>10421</v>
      </c>
      <c r="D1630" s="267" t="s">
        <v>10129</v>
      </c>
      <c r="E1630" s="268" t="s">
        <v>9436</v>
      </c>
    </row>
    <row r="1631" spans="1:5">
      <c r="A1631" s="39" t="str">
        <f t="shared" si="25"/>
        <v>90640</v>
      </c>
      <c r="B1631" s="266" t="s">
        <v>2234</v>
      </c>
      <c r="C1631" s="266" t="s">
        <v>10422</v>
      </c>
      <c r="D1631" s="267" t="s">
        <v>10129</v>
      </c>
      <c r="E1631" s="268" t="s">
        <v>8565</v>
      </c>
    </row>
    <row r="1632" spans="1:5">
      <c r="A1632" s="39" t="str">
        <f t="shared" si="25"/>
        <v>90641</v>
      </c>
      <c r="B1632" s="266" t="s">
        <v>2235</v>
      </c>
      <c r="C1632" s="266" t="s">
        <v>10423</v>
      </c>
      <c r="D1632" s="267" t="s">
        <v>10129</v>
      </c>
      <c r="E1632" s="268" t="s">
        <v>18290</v>
      </c>
    </row>
    <row r="1633" spans="1:5">
      <c r="A1633" s="39" t="str">
        <f t="shared" si="25"/>
        <v>90642</v>
      </c>
      <c r="B1633" s="266" t="s">
        <v>2236</v>
      </c>
      <c r="C1633" s="266" t="s">
        <v>10424</v>
      </c>
      <c r="D1633" s="267" t="s">
        <v>10129</v>
      </c>
      <c r="E1633" s="268" t="s">
        <v>12810</v>
      </c>
    </row>
    <row r="1634" spans="1:5">
      <c r="A1634" s="39" t="str">
        <f t="shared" si="25"/>
        <v>90643</v>
      </c>
      <c r="B1634" s="266" t="s">
        <v>2237</v>
      </c>
      <c r="C1634" s="266" t="s">
        <v>9879</v>
      </c>
      <c r="D1634" s="267" t="s">
        <v>9808</v>
      </c>
      <c r="E1634" s="268" t="s">
        <v>18047</v>
      </c>
    </row>
    <row r="1635" spans="1:5">
      <c r="A1635" s="39" t="str">
        <f t="shared" si="25"/>
        <v>90644</v>
      </c>
      <c r="B1635" s="266" t="s">
        <v>2238</v>
      </c>
      <c r="C1635" s="266" t="s">
        <v>10037</v>
      </c>
      <c r="D1635" s="267" t="s">
        <v>9961</v>
      </c>
      <c r="E1635" s="268" t="s">
        <v>9197</v>
      </c>
    </row>
    <row r="1636" spans="1:5">
      <c r="A1636" s="39" t="str">
        <f t="shared" si="25"/>
        <v>90646</v>
      </c>
      <c r="B1636" s="266" t="s">
        <v>2239</v>
      </c>
      <c r="C1636" s="266" t="s">
        <v>10425</v>
      </c>
      <c r="D1636" s="267" t="s">
        <v>10129</v>
      </c>
      <c r="E1636" s="268" t="s">
        <v>9240</v>
      </c>
    </row>
    <row r="1637" spans="1:5">
      <c r="A1637" s="39" t="str">
        <f t="shared" si="25"/>
        <v>90647</v>
      </c>
      <c r="B1637" s="266" t="s">
        <v>2240</v>
      </c>
      <c r="C1637" s="266" t="s">
        <v>10426</v>
      </c>
      <c r="D1637" s="267" t="s">
        <v>10129</v>
      </c>
      <c r="E1637" s="268" t="s">
        <v>8810</v>
      </c>
    </row>
    <row r="1638" spans="1:5">
      <c r="A1638" s="39" t="str">
        <f t="shared" si="25"/>
        <v>90648</v>
      </c>
      <c r="B1638" s="266" t="s">
        <v>2241</v>
      </c>
      <c r="C1638" s="266" t="s">
        <v>10427</v>
      </c>
      <c r="D1638" s="267" t="s">
        <v>10129</v>
      </c>
      <c r="E1638" s="268" t="s">
        <v>17983</v>
      </c>
    </row>
    <row r="1639" spans="1:5">
      <c r="A1639" s="39" t="str">
        <f t="shared" si="25"/>
        <v>90649</v>
      </c>
      <c r="B1639" s="266" t="s">
        <v>2242</v>
      </c>
      <c r="C1639" s="266" t="s">
        <v>10428</v>
      </c>
      <c r="D1639" s="267" t="s">
        <v>10129</v>
      </c>
      <c r="E1639" s="268" t="s">
        <v>11719</v>
      </c>
    </row>
    <row r="1640" spans="1:5">
      <c r="A1640" s="39" t="str">
        <f t="shared" si="25"/>
        <v>90650</v>
      </c>
      <c r="B1640" s="266" t="s">
        <v>2243</v>
      </c>
      <c r="C1640" s="266" t="s">
        <v>9881</v>
      </c>
      <c r="D1640" s="267" t="s">
        <v>9808</v>
      </c>
      <c r="E1640" s="268" t="s">
        <v>8619</v>
      </c>
    </row>
    <row r="1641" spans="1:5">
      <c r="A1641" s="39" t="str">
        <f t="shared" si="25"/>
        <v>90651</v>
      </c>
      <c r="B1641" s="266" t="s">
        <v>2244</v>
      </c>
      <c r="C1641" s="266" t="s">
        <v>10039</v>
      </c>
      <c r="D1641" s="267" t="s">
        <v>9961</v>
      </c>
      <c r="E1641" s="268" t="s">
        <v>16473</v>
      </c>
    </row>
    <row r="1642" spans="1:5">
      <c r="A1642" s="39" t="str">
        <f t="shared" si="25"/>
        <v>90652</v>
      </c>
      <c r="B1642" s="266" t="s">
        <v>2245</v>
      </c>
      <c r="C1642" s="266" t="s">
        <v>10429</v>
      </c>
      <c r="D1642" s="267" t="s">
        <v>10129</v>
      </c>
      <c r="E1642" s="268" t="s">
        <v>18281</v>
      </c>
    </row>
    <row r="1643" spans="1:5">
      <c r="A1643" s="39" t="str">
        <f t="shared" si="25"/>
        <v>90653</v>
      </c>
      <c r="B1643" s="266" t="s">
        <v>2246</v>
      </c>
      <c r="C1643" s="266" t="s">
        <v>10430</v>
      </c>
      <c r="D1643" s="267" t="s">
        <v>10129</v>
      </c>
      <c r="E1643" s="268" t="s">
        <v>8644</v>
      </c>
    </row>
    <row r="1644" spans="1:5">
      <c r="A1644" s="39" t="str">
        <f t="shared" si="25"/>
        <v>90654</v>
      </c>
      <c r="B1644" s="266" t="s">
        <v>2247</v>
      </c>
      <c r="C1644" s="266" t="s">
        <v>10431</v>
      </c>
      <c r="D1644" s="267" t="s">
        <v>10129</v>
      </c>
      <c r="E1644" s="268" t="s">
        <v>9254</v>
      </c>
    </row>
    <row r="1645" spans="1:5">
      <c r="A1645" s="39" t="str">
        <f t="shared" si="25"/>
        <v>90655</v>
      </c>
      <c r="B1645" s="266" t="s">
        <v>2248</v>
      </c>
      <c r="C1645" s="266" t="s">
        <v>10432</v>
      </c>
      <c r="D1645" s="267" t="s">
        <v>10129</v>
      </c>
      <c r="E1645" s="268" t="s">
        <v>16502</v>
      </c>
    </row>
    <row r="1646" spans="1:5">
      <c r="A1646" s="39" t="str">
        <f t="shared" si="25"/>
        <v>90656</v>
      </c>
      <c r="B1646" s="266" t="s">
        <v>2249</v>
      </c>
      <c r="C1646" s="266" t="s">
        <v>9882</v>
      </c>
      <c r="D1646" s="267" t="s">
        <v>9808</v>
      </c>
      <c r="E1646" s="268" t="s">
        <v>9479</v>
      </c>
    </row>
    <row r="1647" spans="1:5">
      <c r="A1647" s="39" t="str">
        <f t="shared" si="25"/>
        <v>90657</v>
      </c>
      <c r="B1647" s="266" t="s">
        <v>2250</v>
      </c>
      <c r="C1647" s="266" t="s">
        <v>10040</v>
      </c>
      <c r="D1647" s="267" t="s">
        <v>9961</v>
      </c>
      <c r="E1647" s="268" t="s">
        <v>29137</v>
      </c>
    </row>
    <row r="1648" spans="1:5">
      <c r="A1648" s="39" t="str">
        <f t="shared" si="25"/>
        <v>90658</v>
      </c>
      <c r="B1648" s="266" t="s">
        <v>2251</v>
      </c>
      <c r="C1648" s="266" t="s">
        <v>10433</v>
      </c>
      <c r="D1648" s="267" t="s">
        <v>10129</v>
      </c>
      <c r="E1648" s="268" t="s">
        <v>9064</v>
      </c>
    </row>
    <row r="1649" spans="1:5">
      <c r="A1649" s="39" t="str">
        <f t="shared" si="25"/>
        <v>90659</v>
      </c>
      <c r="B1649" s="266" t="s">
        <v>2252</v>
      </c>
      <c r="C1649" s="266" t="s">
        <v>10435</v>
      </c>
      <c r="D1649" s="267" t="s">
        <v>10129</v>
      </c>
      <c r="E1649" s="268" t="s">
        <v>10104</v>
      </c>
    </row>
    <row r="1650" spans="1:5">
      <c r="A1650" s="39" t="str">
        <f t="shared" si="25"/>
        <v>90660</v>
      </c>
      <c r="B1650" s="266" t="s">
        <v>2253</v>
      </c>
      <c r="C1650" s="266" t="s">
        <v>10437</v>
      </c>
      <c r="D1650" s="267" t="s">
        <v>10129</v>
      </c>
      <c r="E1650" s="268" t="s">
        <v>16394</v>
      </c>
    </row>
    <row r="1651" spans="1:5">
      <c r="A1651" s="39" t="str">
        <f t="shared" si="25"/>
        <v>90661</v>
      </c>
      <c r="B1651" s="266" t="s">
        <v>2254</v>
      </c>
      <c r="C1651" s="266" t="s">
        <v>10438</v>
      </c>
      <c r="D1651" s="267" t="s">
        <v>10129</v>
      </c>
      <c r="E1651" s="268" t="s">
        <v>16502</v>
      </c>
    </row>
    <row r="1652" spans="1:5">
      <c r="A1652" s="39" t="str">
        <f t="shared" si="25"/>
        <v>90662</v>
      </c>
      <c r="B1652" s="266" t="s">
        <v>2255</v>
      </c>
      <c r="C1652" s="266" t="s">
        <v>9884</v>
      </c>
      <c r="D1652" s="267" t="s">
        <v>9808</v>
      </c>
      <c r="E1652" s="268" t="s">
        <v>11752</v>
      </c>
    </row>
    <row r="1653" spans="1:5">
      <c r="A1653" s="39" t="str">
        <f t="shared" si="25"/>
        <v>90663</v>
      </c>
      <c r="B1653" s="266" t="s">
        <v>2256</v>
      </c>
      <c r="C1653" s="266" t="s">
        <v>10041</v>
      </c>
      <c r="D1653" s="267" t="s">
        <v>9961</v>
      </c>
      <c r="E1653" s="268" t="s">
        <v>20785</v>
      </c>
    </row>
    <row r="1654" spans="1:5">
      <c r="A1654" s="39" t="str">
        <f t="shared" si="25"/>
        <v>90664</v>
      </c>
      <c r="B1654" s="266" t="s">
        <v>2257</v>
      </c>
      <c r="C1654" s="266" t="s">
        <v>10439</v>
      </c>
      <c r="D1654" s="267" t="s">
        <v>10129</v>
      </c>
      <c r="E1654" s="268" t="s">
        <v>9321</v>
      </c>
    </row>
    <row r="1655" spans="1:5">
      <c r="A1655" s="39" t="str">
        <f t="shared" si="25"/>
        <v>90665</v>
      </c>
      <c r="B1655" s="266" t="s">
        <v>2258</v>
      </c>
      <c r="C1655" s="266" t="s">
        <v>10440</v>
      </c>
      <c r="D1655" s="267" t="s">
        <v>10129</v>
      </c>
      <c r="E1655" s="268" t="s">
        <v>9370</v>
      </c>
    </row>
    <row r="1656" spans="1:5">
      <c r="A1656" s="39" t="str">
        <f t="shared" si="25"/>
        <v>90666</v>
      </c>
      <c r="B1656" s="266" t="s">
        <v>2259</v>
      </c>
      <c r="C1656" s="266" t="s">
        <v>10441</v>
      </c>
      <c r="D1656" s="267" t="s">
        <v>10129</v>
      </c>
      <c r="E1656" s="268" t="s">
        <v>8822</v>
      </c>
    </row>
    <row r="1657" spans="1:5">
      <c r="A1657" s="39" t="str">
        <f t="shared" si="25"/>
        <v>90667</v>
      </c>
      <c r="B1657" s="266" t="s">
        <v>2260</v>
      </c>
      <c r="C1657" s="266" t="s">
        <v>10442</v>
      </c>
      <c r="D1657" s="267" t="s">
        <v>10129</v>
      </c>
      <c r="E1657" s="268" t="s">
        <v>16347</v>
      </c>
    </row>
    <row r="1658" spans="1:5">
      <c r="A1658" s="39" t="str">
        <f t="shared" si="25"/>
        <v>90668</v>
      </c>
      <c r="B1658" s="266" t="s">
        <v>2261</v>
      </c>
      <c r="C1658" s="266" t="s">
        <v>9885</v>
      </c>
      <c r="D1658" s="267" t="s">
        <v>9808</v>
      </c>
      <c r="E1658" s="268" t="s">
        <v>26450</v>
      </c>
    </row>
    <row r="1659" spans="1:5">
      <c r="A1659" s="39" t="str">
        <f t="shared" si="25"/>
        <v>90669</v>
      </c>
      <c r="B1659" s="266" t="s">
        <v>2262</v>
      </c>
      <c r="C1659" s="266" t="s">
        <v>10042</v>
      </c>
      <c r="D1659" s="267" t="s">
        <v>9961</v>
      </c>
      <c r="E1659" s="268" t="s">
        <v>8958</v>
      </c>
    </row>
    <row r="1660" spans="1:5">
      <c r="A1660" s="39" t="str">
        <f t="shared" si="25"/>
        <v>90670</v>
      </c>
      <c r="B1660" s="266" t="s">
        <v>2263</v>
      </c>
      <c r="C1660" s="266" t="s">
        <v>10443</v>
      </c>
      <c r="D1660" s="267" t="s">
        <v>10129</v>
      </c>
      <c r="E1660" s="268" t="s">
        <v>29138</v>
      </c>
    </row>
    <row r="1661" spans="1:5">
      <c r="A1661" s="39" t="str">
        <f t="shared" si="25"/>
        <v>90671</v>
      </c>
      <c r="B1661" s="266" t="s">
        <v>2264</v>
      </c>
      <c r="C1661" s="266" t="s">
        <v>10444</v>
      </c>
      <c r="D1661" s="267" t="s">
        <v>10129</v>
      </c>
      <c r="E1661" s="268" t="s">
        <v>27462</v>
      </c>
    </row>
    <row r="1662" spans="1:5">
      <c r="A1662" s="39" t="str">
        <f t="shared" si="25"/>
        <v>90672</v>
      </c>
      <c r="B1662" s="266" t="s">
        <v>2265</v>
      </c>
      <c r="C1662" s="266" t="s">
        <v>10445</v>
      </c>
      <c r="D1662" s="267" t="s">
        <v>10129</v>
      </c>
      <c r="E1662" s="268" t="s">
        <v>29139</v>
      </c>
    </row>
    <row r="1663" spans="1:5">
      <c r="A1663" s="39" t="str">
        <f t="shared" si="25"/>
        <v>90673</v>
      </c>
      <c r="B1663" s="266" t="s">
        <v>2266</v>
      </c>
      <c r="C1663" s="266" t="s">
        <v>10446</v>
      </c>
      <c r="D1663" s="267" t="s">
        <v>10129</v>
      </c>
      <c r="E1663" s="268" t="s">
        <v>29140</v>
      </c>
    </row>
    <row r="1664" spans="1:5">
      <c r="A1664" s="39" t="str">
        <f t="shared" si="25"/>
        <v>90674</v>
      </c>
      <c r="B1664" s="266" t="s">
        <v>2267</v>
      </c>
      <c r="C1664" s="266" t="s">
        <v>9886</v>
      </c>
      <c r="D1664" s="267" t="s">
        <v>9808</v>
      </c>
      <c r="E1664" s="268" t="s">
        <v>32466</v>
      </c>
    </row>
    <row r="1665" spans="1:5">
      <c r="A1665" s="39" t="str">
        <f t="shared" si="25"/>
        <v>90675</v>
      </c>
      <c r="B1665" s="266" t="s">
        <v>2268</v>
      </c>
      <c r="C1665" s="266" t="s">
        <v>10043</v>
      </c>
      <c r="D1665" s="267" t="s">
        <v>9961</v>
      </c>
      <c r="E1665" s="268" t="s">
        <v>32467</v>
      </c>
    </row>
    <row r="1666" spans="1:5">
      <c r="A1666" s="39" t="str">
        <f t="shared" si="25"/>
        <v>90676</v>
      </c>
      <c r="B1666" s="266" t="s">
        <v>2269</v>
      </c>
      <c r="C1666" s="266" t="s">
        <v>10447</v>
      </c>
      <c r="D1666" s="267" t="s">
        <v>10129</v>
      </c>
      <c r="E1666" s="268" t="s">
        <v>29143</v>
      </c>
    </row>
    <row r="1667" spans="1:5">
      <c r="A1667" s="39" t="str">
        <f t="shared" ref="A1667:A1730" si="26">IF(ISERROR(SEARCH("/",B1667)=6),TRIM(CLEAN(B1667)),IF(SEARCH("/",B1667)=6,IF(LEN(TRIM(CLEAN(B1667)))=7,LEFT(TRIM(CLEAN(B1667)),6)&amp;"00"&amp;RIGHT(TRIM(CLEAN(B1667)),1),LEFT(TRIM(CLEAN(B1667)),6)&amp;"0"&amp;RIGHT(TRIM(CLEAN(B1667)),2)),TRIM(CLEAN(B1667))))</f>
        <v>90677</v>
      </c>
      <c r="B1667" s="266" t="s">
        <v>2270</v>
      </c>
      <c r="C1667" s="266" t="s">
        <v>10448</v>
      </c>
      <c r="D1667" s="267" t="s">
        <v>10129</v>
      </c>
      <c r="E1667" s="268" t="s">
        <v>26226</v>
      </c>
    </row>
    <row r="1668" spans="1:5">
      <c r="A1668" s="39" t="str">
        <f t="shared" si="26"/>
        <v>90678</v>
      </c>
      <c r="B1668" s="266" t="s">
        <v>2271</v>
      </c>
      <c r="C1668" s="266" t="s">
        <v>10450</v>
      </c>
      <c r="D1668" s="267" t="s">
        <v>10129</v>
      </c>
      <c r="E1668" s="268" t="s">
        <v>19318</v>
      </c>
    </row>
    <row r="1669" spans="1:5">
      <c r="A1669" s="39" t="str">
        <f t="shared" si="26"/>
        <v>90679</v>
      </c>
      <c r="B1669" s="266" t="s">
        <v>2272</v>
      </c>
      <c r="C1669" s="266" t="s">
        <v>10451</v>
      </c>
      <c r="D1669" s="267" t="s">
        <v>10129</v>
      </c>
      <c r="E1669" s="268" t="s">
        <v>25472</v>
      </c>
    </row>
    <row r="1670" spans="1:5">
      <c r="A1670" s="39" t="str">
        <f t="shared" si="26"/>
        <v>90680</v>
      </c>
      <c r="B1670" s="266" t="s">
        <v>2273</v>
      </c>
      <c r="C1670" s="266" t="s">
        <v>9887</v>
      </c>
      <c r="D1670" s="267" t="s">
        <v>9808</v>
      </c>
      <c r="E1670" s="268" t="s">
        <v>32468</v>
      </c>
    </row>
    <row r="1671" spans="1:5">
      <c r="A1671" s="39" t="str">
        <f t="shared" si="26"/>
        <v>90681</v>
      </c>
      <c r="B1671" s="266" t="s">
        <v>2274</v>
      </c>
      <c r="C1671" s="266" t="s">
        <v>10044</v>
      </c>
      <c r="D1671" s="267" t="s">
        <v>9961</v>
      </c>
      <c r="E1671" s="268" t="s">
        <v>32469</v>
      </c>
    </row>
    <row r="1672" spans="1:5">
      <c r="A1672" s="39" t="str">
        <f t="shared" si="26"/>
        <v>90682</v>
      </c>
      <c r="B1672" s="266" t="s">
        <v>2275</v>
      </c>
      <c r="C1672" s="266" t="s">
        <v>10452</v>
      </c>
      <c r="D1672" s="267" t="s">
        <v>10129</v>
      </c>
      <c r="E1672" s="268" t="s">
        <v>24796</v>
      </c>
    </row>
    <row r="1673" spans="1:5">
      <c r="A1673" s="39" t="str">
        <f t="shared" si="26"/>
        <v>90683</v>
      </c>
      <c r="B1673" s="266" t="s">
        <v>2276</v>
      </c>
      <c r="C1673" s="266" t="s">
        <v>10453</v>
      </c>
      <c r="D1673" s="267" t="s">
        <v>10129</v>
      </c>
      <c r="E1673" s="268" t="s">
        <v>8608</v>
      </c>
    </row>
    <row r="1674" spans="1:5">
      <c r="A1674" s="39" t="str">
        <f t="shared" si="26"/>
        <v>90684</v>
      </c>
      <c r="B1674" s="266" t="s">
        <v>2277</v>
      </c>
      <c r="C1674" s="266" t="s">
        <v>10454</v>
      </c>
      <c r="D1674" s="267" t="s">
        <v>10129</v>
      </c>
      <c r="E1674" s="268" t="s">
        <v>24797</v>
      </c>
    </row>
    <row r="1675" spans="1:5">
      <c r="A1675" s="39" t="str">
        <f t="shared" si="26"/>
        <v>90685</v>
      </c>
      <c r="B1675" s="266" t="s">
        <v>2278</v>
      </c>
      <c r="C1675" s="266" t="s">
        <v>10455</v>
      </c>
      <c r="D1675" s="267" t="s">
        <v>10129</v>
      </c>
      <c r="E1675" s="268" t="s">
        <v>29146</v>
      </c>
    </row>
    <row r="1676" spans="1:5">
      <c r="A1676" s="39" t="str">
        <f t="shared" si="26"/>
        <v>90686</v>
      </c>
      <c r="B1676" s="266" t="s">
        <v>2279</v>
      </c>
      <c r="C1676" s="266" t="s">
        <v>9888</v>
      </c>
      <c r="D1676" s="267" t="s">
        <v>9808</v>
      </c>
      <c r="E1676" s="268" t="s">
        <v>32470</v>
      </c>
    </row>
    <row r="1677" spans="1:5">
      <c r="A1677" s="39" t="str">
        <f t="shared" si="26"/>
        <v>90687</v>
      </c>
      <c r="B1677" s="266" t="s">
        <v>2280</v>
      </c>
      <c r="C1677" s="266" t="s">
        <v>10045</v>
      </c>
      <c r="D1677" s="267" t="s">
        <v>9961</v>
      </c>
      <c r="E1677" s="268" t="s">
        <v>32471</v>
      </c>
    </row>
    <row r="1678" spans="1:5">
      <c r="A1678" s="39" t="str">
        <f t="shared" si="26"/>
        <v>90688</v>
      </c>
      <c r="B1678" s="266" t="s">
        <v>2281</v>
      </c>
      <c r="C1678" s="266" t="s">
        <v>10456</v>
      </c>
      <c r="D1678" s="267" t="s">
        <v>10129</v>
      </c>
      <c r="E1678" s="268" t="s">
        <v>16883</v>
      </c>
    </row>
    <row r="1679" spans="1:5">
      <c r="A1679" s="39" t="str">
        <f t="shared" si="26"/>
        <v>90689</v>
      </c>
      <c r="B1679" s="266" t="s">
        <v>2282</v>
      </c>
      <c r="C1679" s="266" t="s">
        <v>10457</v>
      </c>
      <c r="D1679" s="267" t="s">
        <v>10129</v>
      </c>
      <c r="E1679" s="268" t="s">
        <v>17981</v>
      </c>
    </row>
    <row r="1680" spans="1:5">
      <c r="A1680" s="39" t="str">
        <f t="shared" si="26"/>
        <v>90690</v>
      </c>
      <c r="B1680" s="266" t="s">
        <v>2283</v>
      </c>
      <c r="C1680" s="266" t="s">
        <v>10458</v>
      </c>
      <c r="D1680" s="267" t="s">
        <v>10129</v>
      </c>
      <c r="E1680" s="268" t="s">
        <v>8813</v>
      </c>
    </row>
    <row r="1681" spans="1:5">
      <c r="A1681" s="39" t="str">
        <f t="shared" si="26"/>
        <v>90691</v>
      </c>
      <c r="B1681" s="266" t="s">
        <v>2284</v>
      </c>
      <c r="C1681" s="266" t="s">
        <v>10460</v>
      </c>
      <c r="D1681" s="267" t="s">
        <v>10129</v>
      </c>
      <c r="E1681" s="268" t="s">
        <v>29147</v>
      </c>
    </row>
    <row r="1682" spans="1:5">
      <c r="A1682" s="39" t="str">
        <f t="shared" si="26"/>
        <v>90692</v>
      </c>
      <c r="B1682" s="266" t="s">
        <v>2285</v>
      </c>
      <c r="C1682" s="266" t="s">
        <v>9889</v>
      </c>
      <c r="D1682" s="267" t="s">
        <v>9808</v>
      </c>
      <c r="E1682" s="268" t="s">
        <v>32472</v>
      </c>
    </row>
    <row r="1683" spans="1:5">
      <c r="A1683" s="39" t="str">
        <f t="shared" si="26"/>
        <v>90693</v>
      </c>
      <c r="B1683" s="266" t="s">
        <v>2286</v>
      </c>
      <c r="C1683" s="266" t="s">
        <v>10046</v>
      </c>
      <c r="D1683" s="267" t="s">
        <v>9961</v>
      </c>
      <c r="E1683" s="268" t="s">
        <v>25724</v>
      </c>
    </row>
    <row r="1684" spans="1:5">
      <c r="A1684" s="39" t="str">
        <f t="shared" si="26"/>
        <v>90694</v>
      </c>
      <c r="B1684" s="266" t="s">
        <v>2287</v>
      </c>
      <c r="C1684" s="266" t="s">
        <v>9608</v>
      </c>
      <c r="D1684" s="267" t="s">
        <v>9548</v>
      </c>
      <c r="E1684" s="268" t="s">
        <v>32473</v>
      </c>
    </row>
    <row r="1685" spans="1:5">
      <c r="A1685" s="39" t="str">
        <f t="shared" si="26"/>
        <v>90695</v>
      </c>
      <c r="B1685" s="266" t="s">
        <v>2288</v>
      </c>
      <c r="C1685" s="266" t="s">
        <v>9609</v>
      </c>
      <c r="D1685" s="267" t="s">
        <v>9548</v>
      </c>
      <c r="E1685" s="268" t="s">
        <v>25275</v>
      </c>
    </row>
    <row r="1686" spans="1:5">
      <c r="A1686" s="39" t="str">
        <f t="shared" si="26"/>
        <v>90696</v>
      </c>
      <c r="B1686" s="266" t="s">
        <v>2289</v>
      </c>
      <c r="C1686" s="266" t="s">
        <v>9610</v>
      </c>
      <c r="D1686" s="267" t="s">
        <v>9548</v>
      </c>
      <c r="E1686" s="268" t="s">
        <v>25661</v>
      </c>
    </row>
    <row r="1687" spans="1:5">
      <c r="A1687" s="39" t="str">
        <f t="shared" si="26"/>
        <v>90697</v>
      </c>
      <c r="B1687" s="266" t="s">
        <v>2290</v>
      </c>
      <c r="C1687" s="266" t="s">
        <v>9611</v>
      </c>
      <c r="D1687" s="267" t="s">
        <v>9548</v>
      </c>
      <c r="E1687" s="268" t="s">
        <v>27643</v>
      </c>
    </row>
    <row r="1688" spans="1:5">
      <c r="A1688" s="39" t="str">
        <f t="shared" si="26"/>
        <v>90698</v>
      </c>
      <c r="B1688" s="266" t="s">
        <v>2291</v>
      </c>
      <c r="C1688" s="266" t="s">
        <v>9612</v>
      </c>
      <c r="D1688" s="267" t="s">
        <v>9548</v>
      </c>
      <c r="E1688" s="268" t="s">
        <v>16692</v>
      </c>
    </row>
    <row r="1689" spans="1:5">
      <c r="A1689" s="39" t="str">
        <f t="shared" si="26"/>
        <v>90699</v>
      </c>
      <c r="B1689" s="266" t="s">
        <v>2292</v>
      </c>
      <c r="C1689" s="266" t="s">
        <v>9613</v>
      </c>
      <c r="D1689" s="267" t="s">
        <v>9548</v>
      </c>
      <c r="E1689" s="268" t="s">
        <v>32474</v>
      </c>
    </row>
    <row r="1690" spans="1:5">
      <c r="A1690" s="39" t="str">
        <f t="shared" si="26"/>
        <v>90700</v>
      </c>
      <c r="B1690" s="266" t="s">
        <v>2293</v>
      </c>
      <c r="C1690" s="266" t="s">
        <v>9614</v>
      </c>
      <c r="D1690" s="267" t="s">
        <v>9548</v>
      </c>
      <c r="E1690" s="268" t="s">
        <v>25530</v>
      </c>
    </row>
    <row r="1691" spans="1:5">
      <c r="A1691" s="39" t="str">
        <f t="shared" si="26"/>
        <v>90701</v>
      </c>
      <c r="B1691" s="266" t="s">
        <v>2294</v>
      </c>
      <c r="C1691" s="266" t="s">
        <v>9615</v>
      </c>
      <c r="D1691" s="267" t="s">
        <v>9548</v>
      </c>
      <c r="E1691" s="268" t="s">
        <v>18112</v>
      </c>
    </row>
    <row r="1692" spans="1:5">
      <c r="A1692" s="39" t="str">
        <f t="shared" si="26"/>
        <v>90702</v>
      </c>
      <c r="B1692" s="266" t="s">
        <v>2295</v>
      </c>
      <c r="C1692" s="266" t="s">
        <v>9616</v>
      </c>
      <c r="D1692" s="267" t="s">
        <v>9548</v>
      </c>
      <c r="E1692" s="268" t="s">
        <v>32475</v>
      </c>
    </row>
    <row r="1693" spans="1:5">
      <c r="A1693" s="39" t="str">
        <f t="shared" si="26"/>
        <v>90703</v>
      </c>
      <c r="B1693" s="266" t="s">
        <v>2296</v>
      </c>
      <c r="C1693" s="266" t="s">
        <v>9617</v>
      </c>
      <c r="D1693" s="267" t="s">
        <v>9548</v>
      </c>
      <c r="E1693" s="268" t="s">
        <v>32476</v>
      </c>
    </row>
    <row r="1694" spans="1:5">
      <c r="A1694" s="39" t="str">
        <f t="shared" si="26"/>
        <v>90704</v>
      </c>
      <c r="B1694" s="266" t="s">
        <v>2297</v>
      </c>
      <c r="C1694" s="266" t="s">
        <v>9618</v>
      </c>
      <c r="D1694" s="267" t="s">
        <v>9548</v>
      </c>
      <c r="E1694" s="268" t="s">
        <v>32477</v>
      </c>
    </row>
    <row r="1695" spans="1:5">
      <c r="A1695" s="39" t="str">
        <f t="shared" si="26"/>
        <v>90705</v>
      </c>
      <c r="B1695" s="266" t="s">
        <v>2298</v>
      </c>
      <c r="C1695" s="266" t="s">
        <v>9619</v>
      </c>
      <c r="D1695" s="267" t="s">
        <v>9548</v>
      </c>
      <c r="E1695" s="268" t="s">
        <v>32478</v>
      </c>
    </row>
    <row r="1696" spans="1:5">
      <c r="A1696" s="39" t="str">
        <f t="shared" si="26"/>
        <v>90706</v>
      </c>
      <c r="B1696" s="266" t="s">
        <v>2299</v>
      </c>
      <c r="C1696" s="266" t="s">
        <v>9620</v>
      </c>
      <c r="D1696" s="267" t="s">
        <v>9548</v>
      </c>
      <c r="E1696" s="268" t="s">
        <v>32479</v>
      </c>
    </row>
    <row r="1697" spans="1:5">
      <c r="A1697" s="39" t="str">
        <f t="shared" si="26"/>
        <v>90708</v>
      </c>
      <c r="B1697" s="266" t="s">
        <v>2300</v>
      </c>
      <c r="C1697" s="266" t="s">
        <v>9621</v>
      </c>
      <c r="D1697" s="267" t="s">
        <v>9548</v>
      </c>
      <c r="E1697" s="268" t="s">
        <v>32480</v>
      </c>
    </row>
    <row r="1698" spans="1:5">
      <c r="A1698" s="39" t="str">
        <f t="shared" si="26"/>
        <v>90724</v>
      </c>
      <c r="B1698" s="266" t="s">
        <v>2301</v>
      </c>
      <c r="C1698" s="266" t="s">
        <v>9622</v>
      </c>
      <c r="D1698" s="267" t="s">
        <v>9623</v>
      </c>
      <c r="E1698" s="268" t="s">
        <v>9597</v>
      </c>
    </row>
    <row r="1699" spans="1:5">
      <c r="A1699" s="39" t="str">
        <f t="shared" si="26"/>
        <v>90725</v>
      </c>
      <c r="B1699" s="266" t="s">
        <v>2302</v>
      </c>
      <c r="C1699" s="266" t="s">
        <v>9624</v>
      </c>
      <c r="D1699" s="267" t="s">
        <v>9623</v>
      </c>
      <c r="E1699" s="268" t="s">
        <v>17564</v>
      </c>
    </row>
    <row r="1700" spans="1:5">
      <c r="A1700" s="39" t="str">
        <f t="shared" si="26"/>
        <v>90726</v>
      </c>
      <c r="B1700" s="266" t="s">
        <v>2303</v>
      </c>
      <c r="C1700" s="266" t="s">
        <v>9625</v>
      </c>
      <c r="D1700" s="267" t="s">
        <v>9623</v>
      </c>
      <c r="E1700" s="268" t="s">
        <v>17492</v>
      </c>
    </row>
    <row r="1701" spans="1:5">
      <c r="A1701" s="39" t="str">
        <f t="shared" si="26"/>
        <v>90727</v>
      </c>
      <c r="B1701" s="266" t="s">
        <v>2304</v>
      </c>
      <c r="C1701" s="266" t="s">
        <v>9626</v>
      </c>
      <c r="D1701" s="267" t="s">
        <v>9623</v>
      </c>
      <c r="E1701" s="268" t="s">
        <v>25447</v>
      </c>
    </row>
    <row r="1702" spans="1:5">
      <c r="A1702" s="39" t="str">
        <f t="shared" si="26"/>
        <v>90728</v>
      </c>
      <c r="B1702" s="266" t="s">
        <v>2305</v>
      </c>
      <c r="C1702" s="266" t="s">
        <v>9627</v>
      </c>
      <c r="D1702" s="267" t="s">
        <v>9623</v>
      </c>
      <c r="E1702" s="268" t="s">
        <v>28539</v>
      </c>
    </row>
    <row r="1703" spans="1:5">
      <c r="A1703" s="39" t="str">
        <f t="shared" si="26"/>
        <v>90729</v>
      </c>
      <c r="B1703" s="266" t="s">
        <v>2306</v>
      </c>
      <c r="C1703" s="266" t="s">
        <v>9628</v>
      </c>
      <c r="D1703" s="267" t="s">
        <v>9623</v>
      </c>
      <c r="E1703" s="268" t="s">
        <v>32481</v>
      </c>
    </row>
    <row r="1704" spans="1:5">
      <c r="A1704" s="39" t="str">
        <f t="shared" si="26"/>
        <v>90730</v>
      </c>
      <c r="B1704" s="266" t="s">
        <v>2307</v>
      </c>
      <c r="C1704" s="266" t="s">
        <v>9629</v>
      </c>
      <c r="D1704" s="267" t="s">
        <v>9623</v>
      </c>
      <c r="E1704" s="268" t="s">
        <v>8814</v>
      </c>
    </row>
    <row r="1705" spans="1:5">
      <c r="A1705" s="39" t="str">
        <f t="shared" si="26"/>
        <v>90731</v>
      </c>
      <c r="B1705" s="266" t="s">
        <v>2308</v>
      </c>
      <c r="C1705" s="266" t="s">
        <v>9630</v>
      </c>
      <c r="D1705" s="267" t="s">
        <v>9623</v>
      </c>
      <c r="E1705" s="268" t="s">
        <v>32482</v>
      </c>
    </row>
    <row r="1706" spans="1:5">
      <c r="A1706" s="39" t="str">
        <f t="shared" si="26"/>
        <v>90732</v>
      </c>
      <c r="B1706" s="266" t="s">
        <v>2309</v>
      </c>
      <c r="C1706" s="266" t="s">
        <v>9631</v>
      </c>
      <c r="D1706" s="267" t="s">
        <v>9623</v>
      </c>
      <c r="E1706" s="268" t="s">
        <v>32483</v>
      </c>
    </row>
    <row r="1707" spans="1:5">
      <c r="A1707" s="39" t="str">
        <f t="shared" si="26"/>
        <v>90733</v>
      </c>
      <c r="B1707" s="266" t="s">
        <v>2310</v>
      </c>
      <c r="C1707" s="266" t="s">
        <v>9632</v>
      </c>
      <c r="D1707" s="267" t="s">
        <v>9548</v>
      </c>
      <c r="E1707" s="268" t="s">
        <v>9028</v>
      </c>
    </row>
    <row r="1708" spans="1:5">
      <c r="A1708" s="39" t="str">
        <f t="shared" si="26"/>
        <v>90734</v>
      </c>
      <c r="B1708" s="266" t="s">
        <v>2311</v>
      </c>
      <c r="C1708" s="266" t="s">
        <v>9633</v>
      </c>
      <c r="D1708" s="267" t="s">
        <v>9548</v>
      </c>
      <c r="E1708" s="268" t="s">
        <v>9231</v>
      </c>
    </row>
    <row r="1709" spans="1:5">
      <c r="A1709" s="39" t="str">
        <f t="shared" si="26"/>
        <v>90735</v>
      </c>
      <c r="B1709" s="266" t="s">
        <v>2312</v>
      </c>
      <c r="C1709" s="266" t="s">
        <v>9635</v>
      </c>
      <c r="D1709" s="267" t="s">
        <v>9548</v>
      </c>
      <c r="E1709" s="268" t="s">
        <v>17042</v>
      </c>
    </row>
    <row r="1710" spans="1:5">
      <c r="A1710" s="39" t="str">
        <f t="shared" si="26"/>
        <v>90736</v>
      </c>
      <c r="B1710" s="266" t="s">
        <v>2313</v>
      </c>
      <c r="C1710" s="266" t="s">
        <v>9636</v>
      </c>
      <c r="D1710" s="267" t="s">
        <v>9548</v>
      </c>
      <c r="E1710" s="268" t="s">
        <v>28517</v>
      </c>
    </row>
    <row r="1711" spans="1:5">
      <c r="A1711" s="39" t="str">
        <f t="shared" si="26"/>
        <v>90737</v>
      </c>
      <c r="B1711" s="266" t="s">
        <v>2314</v>
      </c>
      <c r="C1711" s="266" t="s">
        <v>9637</v>
      </c>
      <c r="D1711" s="267" t="s">
        <v>9548</v>
      </c>
      <c r="E1711" s="268" t="s">
        <v>9057</v>
      </c>
    </row>
    <row r="1712" spans="1:5">
      <c r="A1712" s="39" t="str">
        <f t="shared" si="26"/>
        <v>90738</v>
      </c>
      <c r="B1712" s="266" t="s">
        <v>2315</v>
      </c>
      <c r="C1712" s="266" t="s">
        <v>9638</v>
      </c>
      <c r="D1712" s="267" t="s">
        <v>9548</v>
      </c>
      <c r="E1712" s="268" t="s">
        <v>15050</v>
      </c>
    </row>
    <row r="1713" spans="1:5">
      <c r="A1713" s="39" t="str">
        <f t="shared" si="26"/>
        <v>90739</v>
      </c>
      <c r="B1713" s="266" t="s">
        <v>2316</v>
      </c>
      <c r="C1713" s="266" t="s">
        <v>9639</v>
      </c>
      <c r="D1713" s="267" t="s">
        <v>9548</v>
      </c>
      <c r="E1713" s="268" t="s">
        <v>8748</v>
      </c>
    </row>
    <row r="1714" spans="1:5">
      <c r="A1714" s="39" t="str">
        <f t="shared" si="26"/>
        <v>90740</v>
      </c>
      <c r="B1714" s="266" t="s">
        <v>2317</v>
      </c>
      <c r="C1714" s="266" t="s">
        <v>9640</v>
      </c>
      <c r="D1714" s="267" t="s">
        <v>9548</v>
      </c>
      <c r="E1714" s="268" t="s">
        <v>8660</v>
      </c>
    </row>
    <row r="1715" spans="1:5">
      <c r="A1715" s="39" t="str">
        <f t="shared" si="26"/>
        <v>90741</v>
      </c>
      <c r="B1715" s="266" t="s">
        <v>2318</v>
      </c>
      <c r="C1715" s="266" t="s">
        <v>9641</v>
      </c>
      <c r="D1715" s="267" t="s">
        <v>9548</v>
      </c>
      <c r="E1715" s="268" t="s">
        <v>9217</v>
      </c>
    </row>
    <row r="1716" spans="1:5">
      <c r="A1716" s="39" t="str">
        <f t="shared" si="26"/>
        <v>90742</v>
      </c>
      <c r="B1716" s="266" t="s">
        <v>2319</v>
      </c>
      <c r="C1716" s="266" t="s">
        <v>9643</v>
      </c>
      <c r="D1716" s="267" t="s">
        <v>9548</v>
      </c>
      <c r="E1716" s="268" t="s">
        <v>18666</v>
      </c>
    </row>
    <row r="1717" spans="1:5">
      <c r="A1717" s="39" t="str">
        <f t="shared" si="26"/>
        <v>90743</v>
      </c>
      <c r="B1717" s="266" t="s">
        <v>2320</v>
      </c>
      <c r="C1717" s="266" t="s">
        <v>9644</v>
      </c>
      <c r="D1717" s="267" t="s">
        <v>9548</v>
      </c>
      <c r="E1717" s="268" t="s">
        <v>10596</v>
      </c>
    </row>
    <row r="1718" spans="1:5">
      <c r="A1718" s="39" t="str">
        <f t="shared" si="26"/>
        <v>90744</v>
      </c>
      <c r="B1718" s="266" t="s">
        <v>2321</v>
      </c>
      <c r="C1718" s="266" t="s">
        <v>9645</v>
      </c>
      <c r="D1718" s="267" t="s">
        <v>9548</v>
      </c>
      <c r="E1718" s="268" t="s">
        <v>9020</v>
      </c>
    </row>
    <row r="1719" spans="1:5">
      <c r="A1719" s="39" t="str">
        <f t="shared" si="26"/>
        <v>90745</v>
      </c>
      <c r="B1719" s="266" t="s">
        <v>2322</v>
      </c>
      <c r="C1719" s="266" t="s">
        <v>9646</v>
      </c>
      <c r="D1719" s="267" t="s">
        <v>9548</v>
      </c>
      <c r="E1719" s="268" t="s">
        <v>25261</v>
      </c>
    </row>
    <row r="1720" spans="1:5">
      <c r="A1720" s="39" t="str">
        <f t="shared" si="26"/>
        <v>90746</v>
      </c>
      <c r="B1720" s="266" t="s">
        <v>2323</v>
      </c>
      <c r="C1720" s="266" t="s">
        <v>9647</v>
      </c>
      <c r="D1720" s="267" t="s">
        <v>9548</v>
      </c>
      <c r="E1720" s="268" t="s">
        <v>32484</v>
      </c>
    </row>
    <row r="1721" spans="1:5">
      <c r="A1721" s="39" t="str">
        <f t="shared" si="26"/>
        <v>90747</v>
      </c>
      <c r="B1721" s="266" t="s">
        <v>2324</v>
      </c>
      <c r="C1721" s="266" t="s">
        <v>9648</v>
      </c>
      <c r="D1721" s="267" t="s">
        <v>9548</v>
      </c>
      <c r="E1721" s="268" t="s">
        <v>9363</v>
      </c>
    </row>
    <row r="1722" spans="1:5">
      <c r="A1722" s="39" t="str">
        <f t="shared" si="26"/>
        <v>90766</v>
      </c>
      <c r="B1722" s="266" t="s">
        <v>2325</v>
      </c>
      <c r="C1722" s="266" t="s">
        <v>15946</v>
      </c>
      <c r="D1722" s="267" t="s">
        <v>10129</v>
      </c>
      <c r="E1722" s="268" t="s">
        <v>9484</v>
      </c>
    </row>
    <row r="1723" spans="1:5">
      <c r="A1723" s="39" t="str">
        <f t="shared" si="26"/>
        <v>90767</v>
      </c>
      <c r="B1723" s="266" t="s">
        <v>2326</v>
      </c>
      <c r="C1723" s="266" t="s">
        <v>15947</v>
      </c>
      <c r="D1723" s="267" t="s">
        <v>10129</v>
      </c>
      <c r="E1723" s="268" t="s">
        <v>9416</v>
      </c>
    </row>
    <row r="1724" spans="1:5">
      <c r="A1724" s="39" t="str">
        <f t="shared" si="26"/>
        <v>90768</v>
      </c>
      <c r="B1724" s="266" t="s">
        <v>2327</v>
      </c>
      <c r="C1724" s="266" t="s">
        <v>15948</v>
      </c>
      <c r="D1724" s="267" t="s">
        <v>10129</v>
      </c>
      <c r="E1724" s="268" t="s">
        <v>32485</v>
      </c>
    </row>
    <row r="1725" spans="1:5">
      <c r="A1725" s="39" t="str">
        <f t="shared" si="26"/>
        <v>90769</v>
      </c>
      <c r="B1725" s="266" t="s">
        <v>2328</v>
      </c>
      <c r="C1725" s="266" t="s">
        <v>15949</v>
      </c>
      <c r="D1725" s="267" t="s">
        <v>10129</v>
      </c>
      <c r="E1725" s="268" t="s">
        <v>20529</v>
      </c>
    </row>
    <row r="1726" spans="1:5">
      <c r="A1726" s="39" t="str">
        <f t="shared" si="26"/>
        <v>90770</v>
      </c>
      <c r="B1726" s="266" t="s">
        <v>2329</v>
      </c>
      <c r="C1726" s="266" t="s">
        <v>15950</v>
      </c>
      <c r="D1726" s="267" t="s">
        <v>10129</v>
      </c>
      <c r="E1726" s="268" t="s">
        <v>32486</v>
      </c>
    </row>
    <row r="1727" spans="1:5">
      <c r="A1727" s="39" t="str">
        <f t="shared" si="26"/>
        <v>90771</v>
      </c>
      <c r="B1727" s="266" t="s">
        <v>2330</v>
      </c>
      <c r="C1727" s="266" t="s">
        <v>15951</v>
      </c>
      <c r="D1727" s="267" t="s">
        <v>10129</v>
      </c>
      <c r="E1727" s="268" t="s">
        <v>18117</v>
      </c>
    </row>
    <row r="1728" spans="1:5">
      <c r="A1728" s="39" t="str">
        <f t="shared" si="26"/>
        <v>90772</v>
      </c>
      <c r="B1728" s="266" t="s">
        <v>2331</v>
      </c>
      <c r="C1728" s="266" t="s">
        <v>15952</v>
      </c>
      <c r="D1728" s="267" t="s">
        <v>10129</v>
      </c>
      <c r="E1728" s="268" t="s">
        <v>16999</v>
      </c>
    </row>
    <row r="1729" spans="1:5">
      <c r="A1729" s="39" t="str">
        <f t="shared" si="26"/>
        <v>90773</v>
      </c>
      <c r="B1729" s="266" t="s">
        <v>2332</v>
      </c>
      <c r="C1729" s="266" t="s">
        <v>15954</v>
      </c>
      <c r="D1729" s="267" t="s">
        <v>10129</v>
      </c>
      <c r="E1729" s="268" t="s">
        <v>16940</v>
      </c>
    </row>
    <row r="1730" spans="1:5">
      <c r="A1730" s="39" t="str">
        <f t="shared" si="26"/>
        <v>90775</v>
      </c>
      <c r="B1730" s="266" t="s">
        <v>2333</v>
      </c>
      <c r="C1730" s="266" t="s">
        <v>15955</v>
      </c>
      <c r="D1730" s="267" t="s">
        <v>10129</v>
      </c>
      <c r="E1730" s="268" t="s">
        <v>22016</v>
      </c>
    </row>
    <row r="1731" spans="1:5">
      <c r="A1731" s="39" t="str">
        <f t="shared" ref="A1731:A1794" si="27">IF(ISERROR(SEARCH("/",B1731)=6),TRIM(CLEAN(B1731)),IF(SEARCH("/",B1731)=6,IF(LEN(TRIM(CLEAN(B1731)))=7,LEFT(TRIM(CLEAN(B1731)),6)&amp;"00"&amp;RIGHT(TRIM(CLEAN(B1731)),1),LEFT(TRIM(CLEAN(B1731)),6)&amp;"0"&amp;RIGHT(TRIM(CLEAN(B1731)),2)),TRIM(CLEAN(B1731))))</f>
        <v>90776</v>
      </c>
      <c r="B1731" s="266" t="s">
        <v>167</v>
      </c>
      <c r="C1731" s="266" t="s">
        <v>15957</v>
      </c>
      <c r="D1731" s="267" t="s">
        <v>10129</v>
      </c>
      <c r="E1731" s="268" t="s">
        <v>25372</v>
      </c>
    </row>
    <row r="1732" spans="1:5">
      <c r="A1732" s="39" t="str">
        <f t="shared" si="27"/>
        <v>90777</v>
      </c>
      <c r="B1732" s="266" t="s">
        <v>2334</v>
      </c>
      <c r="C1732" s="266" t="s">
        <v>15958</v>
      </c>
      <c r="D1732" s="267" t="s">
        <v>10129</v>
      </c>
      <c r="E1732" s="268" t="s">
        <v>32487</v>
      </c>
    </row>
    <row r="1733" spans="1:5">
      <c r="A1733" s="39" t="str">
        <f t="shared" si="27"/>
        <v>90778</v>
      </c>
      <c r="B1733" s="266" t="s">
        <v>8</v>
      </c>
      <c r="C1733" s="266" t="s">
        <v>15959</v>
      </c>
      <c r="D1733" s="267" t="s">
        <v>10129</v>
      </c>
      <c r="E1733" s="268" t="s">
        <v>30864</v>
      </c>
    </row>
    <row r="1734" spans="1:5">
      <c r="A1734" s="39" t="str">
        <f t="shared" si="27"/>
        <v>90779</v>
      </c>
      <c r="B1734" s="266" t="s">
        <v>2335</v>
      </c>
      <c r="C1734" s="266" t="s">
        <v>15960</v>
      </c>
      <c r="D1734" s="267" t="s">
        <v>10129</v>
      </c>
      <c r="E1734" s="268" t="s">
        <v>32488</v>
      </c>
    </row>
    <row r="1735" spans="1:5">
      <c r="A1735" s="39" t="str">
        <f t="shared" si="27"/>
        <v>90780</v>
      </c>
      <c r="B1735" s="266" t="s">
        <v>2336</v>
      </c>
      <c r="C1735" s="266" t="s">
        <v>15961</v>
      </c>
      <c r="D1735" s="267" t="s">
        <v>10129</v>
      </c>
      <c r="E1735" s="268" t="s">
        <v>10773</v>
      </c>
    </row>
    <row r="1736" spans="1:5">
      <c r="A1736" s="39" t="str">
        <f t="shared" si="27"/>
        <v>90781</v>
      </c>
      <c r="B1736" s="266" t="s">
        <v>9</v>
      </c>
      <c r="C1736" s="266" t="s">
        <v>15962</v>
      </c>
      <c r="D1736" s="267" t="s">
        <v>10129</v>
      </c>
      <c r="E1736" s="268" t="s">
        <v>16773</v>
      </c>
    </row>
    <row r="1737" spans="1:5">
      <c r="A1737" s="39" t="str">
        <f t="shared" si="27"/>
        <v>90788</v>
      </c>
      <c r="B1737" s="266" t="s">
        <v>2337</v>
      </c>
      <c r="C1737" s="266" t="s">
        <v>11192</v>
      </c>
      <c r="D1737" s="267" t="s">
        <v>9623</v>
      </c>
      <c r="E1737" s="268" t="s">
        <v>32489</v>
      </c>
    </row>
    <row r="1738" spans="1:5">
      <c r="A1738" s="39" t="str">
        <f t="shared" si="27"/>
        <v>90789</v>
      </c>
      <c r="B1738" s="266" t="s">
        <v>2338</v>
      </c>
      <c r="C1738" s="266" t="s">
        <v>11193</v>
      </c>
      <c r="D1738" s="267" t="s">
        <v>9623</v>
      </c>
      <c r="E1738" s="268" t="s">
        <v>32490</v>
      </c>
    </row>
    <row r="1739" spans="1:5">
      <c r="A1739" s="39" t="str">
        <f t="shared" si="27"/>
        <v>90790</v>
      </c>
      <c r="B1739" s="266" t="s">
        <v>2339</v>
      </c>
      <c r="C1739" s="266" t="s">
        <v>11194</v>
      </c>
      <c r="D1739" s="267" t="s">
        <v>9623</v>
      </c>
      <c r="E1739" s="268" t="s">
        <v>32491</v>
      </c>
    </row>
    <row r="1740" spans="1:5">
      <c r="A1740" s="39" t="str">
        <f t="shared" si="27"/>
        <v>90791</v>
      </c>
      <c r="B1740" s="266" t="s">
        <v>2340</v>
      </c>
      <c r="C1740" s="266" t="s">
        <v>11195</v>
      </c>
      <c r="D1740" s="267" t="s">
        <v>9623</v>
      </c>
      <c r="E1740" s="268" t="s">
        <v>32492</v>
      </c>
    </row>
    <row r="1741" spans="1:5">
      <c r="A1741" s="39" t="str">
        <f t="shared" si="27"/>
        <v>90793</v>
      </c>
      <c r="B1741" s="266" t="s">
        <v>2341</v>
      </c>
      <c r="C1741" s="266" t="s">
        <v>11196</v>
      </c>
      <c r="D1741" s="267" t="s">
        <v>9623</v>
      </c>
      <c r="E1741" s="268" t="s">
        <v>32493</v>
      </c>
    </row>
    <row r="1742" spans="1:5">
      <c r="A1742" s="39" t="str">
        <f t="shared" si="27"/>
        <v>90794</v>
      </c>
      <c r="B1742" s="266" t="s">
        <v>2342</v>
      </c>
      <c r="C1742" s="266" t="s">
        <v>11197</v>
      </c>
      <c r="D1742" s="267" t="s">
        <v>9623</v>
      </c>
      <c r="E1742" s="268" t="s">
        <v>32494</v>
      </c>
    </row>
    <row r="1743" spans="1:5">
      <c r="A1743" s="39" t="str">
        <f t="shared" si="27"/>
        <v>90795</v>
      </c>
      <c r="B1743" s="266" t="s">
        <v>2343</v>
      </c>
      <c r="C1743" s="266" t="s">
        <v>11198</v>
      </c>
      <c r="D1743" s="267" t="s">
        <v>9623</v>
      </c>
      <c r="E1743" s="268" t="s">
        <v>32495</v>
      </c>
    </row>
    <row r="1744" spans="1:5">
      <c r="A1744" s="39" t="str">
        <f t="shared" si="27"/>
        <v>90796</v>
      </c>
      <c r="B1744" s="266" t="s">
        <v>2344</v>
      </c>
      <c r="C1744" s="266" t="s">
        <v>11199</v>
      </c>
      <c r="D1744" s="267" t="s">
        <v>9623</v>
      </c>
      <c r="E1744" s="268" t="s">
        <v>32496</v>
      </c>
    </row>
    <row r="1745" spans="1:5">
      <c r="A1745" s="39" t="str">
        <f t="shared" si="27"/>
        <v>90797</v>
      </c>
      <c r="B1745" s="266" t="s">
        <v>2345</v>
      </c>
      <c r="C1745" s="266" t="s">
        <v>11200</v>
      </c>
      <c r="D1745" s="267" t="s">
        <v>9623</v>
      </c>
      <c r="E1745" s="268" t="s">
        <v>32497</v>
      </c>
    </row>
    <row r="1746" spans="1:5">
      <c r="A1746" s="39" t="str">
        <f t="shared" si="27"/>
        <v>90798</v>
      </c>
      <c r="B1746" s="266" t="s">
        <v>2346</v>
      </c>
      <c r="C1746" s="266" t="s">
        <v>11201</v>
      </c>
      <c r="D1746" s="267" t="s">
        <v>9623</v>
      </c>
      <c r="E1746" s="268" t="s">
        <v>32498</v>
      </c>
    </row>
    <row r="1747" spans="1:5">
      <c r="A1747" s="39" t="str">
        <f t="shared" si="27"/>
        <v>90799</v>
      </c>
      <c r="B1747" s="266" t="s">
        <v>2347</v>
      </c>
      <c r="C1747" s="266" t="s">
        <v>11202</v>
      </c>
      <c r="D1747" s="267" t="s">
        <v>9623</v>
      </c>
      <c r="E1747" s="268" t="s">
        <v>32499</v>
      </c>
    </row>
    <row r="1748" spans="1:5">
      <c r="A1748" s="39" t="str">
        <f t="shared" si="27"/>
        <v>90801</v>
      </c>
      <c r="B1748" s="266" t="s">
        <v>2348</v>
      </c>
      <c r="C1748" s="266" t="s">
        <v>11203</v>
      </c>
      <c r="D1748" s="267" t="s">
        <v>9623</v>
      </c>
      <c r="E1748" s="268" t="s">
        <v>32500</v>
      </c>
    </row>
    <row r="1749" spans="1:5">
      <c r="A1749" s="39" t="str">
        <f t="shared" si="27"/>
        <v>90806</v>
      </c>
      <c r="B1749" s="266" t="s">
        <v>2349</v>
      </c>
      <c r="C1749" s="266" t="s">
        <v>11204</v>
      </c>
      <c r="D1749" s="267" t="s">
        <v>9623</v>
      </c>
      <c r="E1749" s="268" t="s">
        <v>32501</v>
      </c>
    </row>
    <row r="1750" spans="1:5">
      <c r="A1750" s="39" t="str">
        <f t="shared" si="27"/>
        <v>90820</v>
      </c>
      <c r="B1750" s="266" t="s">
        <v>2350</v>
      </c>
      <c r="C1750" s="266" t="s">
        <v>11205</v>
      </c>
      <c r="D1750" s="267" t="s">
        <v>9623</v>
      </c>
      <c r="E1750" s="268" t="s">
        <v>26575</v>
      </c>
    </row>
    <row r="1751" spans="1:5">
      <c r="A1751" s="39" t="str">
        <f t="shared" si="27"/>
        <v>90821</v>
      </c>
      <c r="B1751" s="266" t="s">
        <v>2351</v>
      </c>
      <c r="C1751" s="266" t="s">
        <v>11206</v>
      </c>
      <c r="D1751" s="267" t="s">
        <v>9623</v>
      </c>
      <c r="E1751" s="268" t="s">
        <v>32502</v>
      </c>
    </row>
    <row r="1752" spans="1:5">
      <c r="A1752" s="39" t="str">
        <f t="shared" si="27"/>
        <v>90822</v>
      </c>
      <c r="B1752" s="266" t="s">
        <v>2352</v>
      </c>
      <c r="C1752" s="266" t="s">
        <v>11207</v>
      </c>
      <c r="D1752" s="267" t="s">
        <v>9623</v>
      </c>
      <c r="E1752" s="268" t="s">
        <v>32503</v>
      </c>
    </row>
    <row r="1753" spans="1:5">
      <c r="A1753" s="39" t="str">
        <f t="shared" si="27"/>
        <v>90823</v>
      </c>
      <c r="B1753" s="266" t="s">
        <v>2353</v>
      </c>
      <c r="C1753" s="266" t="s">
        <v>11208</v>
      </c>
      <c r="D1753" s="267" t="s">
        <v>9623</v>
      </c>
      <c r="E1753" s="268" t="s">
        <v>32504</v>
      </c>
    </row>
    <row r="1754" spans="1:5">
      <c r="A1754" s="39" t="str">
        <f t="shared" si="27"/>
        <v>90824</v>
      </c>
      <c r="B1754" s="266" t="s">
        <v>2354</v>
      </c>
      <c r="C1754" s="266" t="s">
        <v>11209</v>
      </c>
      <c r="D1754" s="267" t="s">
        <v>9623</v>
      </c>
      <c r="E1754" s="268" t="s">
        <v>32505</v>
      </c>
    </row>
    <row r="1755" spans="1:5">
      <c r="A1755" s="39" t="str">
        <f t="shared" si="27"/>
        <v>90825</v>
      </c>
      <c r="B1755" s="266" t="s">
        <v>2355</v>
      </c>
      <c r="C1755" s="266" t="s">
        <v>11210</v>
      </c>
      <c r="D1755" s="267" t="s">
        <v>9623</v>
      </c>
      <c r="E1755" s="268" t="s">
        <v>26272</v>
      </c>
    </row>
    <row r="1756" spans="1:5">
      <c r="A1756" s="39" t="str">
        <f t="shared" si="27"/>
        <v>90830</v>
      </c>
      <c r="B1756" s="266" t="s">
        <v>2356</v>
      </c>
      <c r="C1756" s="266" t="s">
        <v>11211</v>
      </c>
      <c r="D1756" s="267" t="s">
        <v>9623</v>
      </c>
      <c r="E1756" s="268" t="s">
        <v>26093</v>
      </c>
    </row>
    <row r="1757" spans="1:5">
      <c r="A1757" s="39" t="str">
        <f t="shared" si="27"/>
        <v>90831</v>
      </c>
      <c r="B1757" s="266" t="s">
        <v>2357</v>
      </c>
      <c r="C1757" s="266" t="s">
        <v>11212</v>
      </c>
      <c r="D1757" s="267" t="s">
        <v>9623</v>
      </c>
      <c r="E1757" s="268" t="s">
        <v>32506</v>
      </c>
    </row>
    <row r="1758" spans="1:5">
      <c r="A1758" s="39" t="str">
        <f t="shared" si="27"/>
        <v>90838</v>
      </c>
      <c r="B1758" s="266" t="s">
        <v>2358</v>
      </c>
      <c r="C1758" s="266" t="s">
        <v>11312</v>
      </c>
      <c r="D1758" s="267" t="s">
        <v>9623</v>
      </c>
      <c r="E1758" s="268" t="s">
        <v>32507</v>
      </c>
    </row>
    <row r="1759" spans="1:5">
      <c r="A1759" s="39" t="str">
        <f t="shared" si="27"/>
        <v>90841</v>
      </c>
      <c r="B1759" s="266" t="s">
        <v>2359</v>
      </c>
      <c r="C1759" s="266" t="s">
        <v>11213</v>
      </c>
      <c r="D1759" s="267" t="s">
        <v>9623</v>
      </c>
      <c r="E1759" s="268" t="s">
        <v>32508</v>
      </c>
    </row>
    <row r="1760" spans="1:5">
      <c r="A1760" s="39" t="str">
        <f t="shared" si="27"/>
        <v>90842</v>
      </c>
      <c r="B1760" s="266" t="s">
        <v>2360</v>
      </c>
      <c r="C1760" s="266" t="s">
        <v>11214</v>
      </c>
      <c r="D1760" s="267" t="s">
        <v>9623</v>
      </c>
      <c r="E1760" s="268" t="s">
        <v>32509</v>
      </c>
    </row>
    <row r="1761" spans="1:5">
      <c r="A1761" s="39" t="str">
        <f t="shared" si="27"/>
        <v>90843</v>
      </c>
      <c r="B1761" s="266" t="s">
        <v>2361</v>
      </c>
      <c r="C1761" s="266" t="s">
        <v>11215</v>
      </c>
      <c r="D1761" s="267" t="s">
        <v>9623</v>
      </c>
      <c r="E1761" s="268" t="s">
        <v>32510</v>
      </c>
    </row>
    <row r="1762" spans="1:5">
      <c r="A1762" s="39" t="str">
        <f t="shared" si="27"/>
        <v>90844</v>
      </c>
      <c r="B1762" s="266" t="s">
        <v>2362</v>
      </c>
      <c r="C1762" s="266" t="s">
        <v>11216</v>
      </c>
      <c r="D1762" s="267" t="s">
        <v>9623</v>
      </c>
      <c r="E1762" s="268" t="s">
        <v>32511</v>
      </c>
    </row>
    <row r="1763" spans="1:5">
      <c r="A1763" s="39" t="str">
        <f t="shared" si="27"/>
        <v>90845</v>
      </c>
      <c r="B1763" s="266" t="s">
        <v>7625</v>
      </c>
      <c r="C1763" s="266" t="s">
        <v>11217</v>
      </c>
      <c r="D1763" s="267" t="s">
        <v>9623</v>
      </c>
      <c r="E1763" s="268" t="s">
        <v>32512</v>
      </c>
    </row>
    <row r="1764" spans="1:5">
      <c r="A1764" s="39" t="str">
        <f t="shared" si="27"/>
        <v>90846</v>
      </c>
      <c r="B1764" s="266" t="s">
        <v>7626</v>
      </c>
      <c r="C1764" s="266" t="s">
        <v>11218</v>
      </c>
      <c r="D1764" s="267" t="s">
        <v>9623</v>
      </c>
      <c r="E1764" s="268" t="s">
        <v>32513</v>
      </c>
    </row>
    <row r="1765" spans="1:5">
      <c r="A1765" s="39" t="str">
        <f t="shared" si="27"/>
        <v>90847</v>
      </c>
      <c r="B1765" s="266" t="s">
        <v>2363</v>
      </c>
      <c r="C1765" s="266" t="s">
        <v>11219</v>
      </c>
      <c r="D1765" s="267" t="s">
        <v>9623</v>
      </c>
      <c r="E1765" s="268" t="s">
        <v>32514</v>
      </c>
    </row>
    <row r="1766" spans="1:5">
      <c r="A1766" s="39" t="str">
        <f t="shared" si="27"/>
        <v>90848</v>
      </c>
      <c r="B1766" s="266" t="s">
        <v>2364</v>
      </c>
      <c r="C1766" s="266" t="s">
        <v>11220</v>
      </c>
      <c r="D1766" s="267" t="s">
        <v>9623</v>
      </c>
      <c r="E1766" s="268" t="s">
        <v>32515</v>
      </c>
    </row>
    <row r="1767" spans="1:5">
      <c r="A1767" s="39" t="str">
        <f t="shared" si="27"/>
        <v>90849</v>
      </c>
      <c r="B1767" s="266" t="s">
        <v>2365</v>
      </c>
      <c r="C1767" s="266" t="s">
        <v>11221</v>
      </c>
      <c r="D1767" s="267" t="s">
        <v>9623</v>
      </c>
      <c r="E1767" s="268" t="s">
        <v>32516</v>
      </c>
    </row>
    <row r="1768" spans="1:5">
      <c r="A1768" s="39" t="str">
        <f t="shared" si="27"/>
        <v>90850</v>
      </c>
      <c r="B1768" s="266" t="s">
        <v>2366</v>
      </c>
      <c r="C1768" s="266" t="s">
        <v>11222</v>
      </c>
      <c r="D1768" s="267" t="s">
        <v>9623</v>
      </c>
      <c r="E1768" s="268" t="s">
        <v>32517</v>
      </c>
    </row>
    <row r="1769" spans="1:5">
      <c r="A1769" s="39" t="str">
        <f t="shared" si="27"/>
        <v>90851</v>
      </c>
      <c r="B1769" s="266" t="s">
        <v>7627</v>
      </c>
      <c r="C1769" s="266" t="s">
        <v>11223</v>
      </c>
      <c r="D1769" s="267" t="s">
        <v>9623</v>
      </c>
      <c r="E1769" s="268" t="s">
        <v>32518</v>
      </c>
    </row>
    <row r="1770" spans="1:5">
      <c r="A1770" s="39" t="str">
        <f t="shared" si="27"/>
        <v>90852</v>
      </c>
      <c r="B1770" s="266" t="s">
        <v>7628</v>
      </c>
      <c r="C1770" s="266" t="s">
        <v>11224</v>
      </c>
      <c r="D1770" s="267" t="s">
        <v>9623</v>
      </c>
      <c r="E1770" s="268" t="s">
        <v>32519</v>
      </c>
    </row>
    <row r="1771" spans="1:5">
      <c r="A1771" s="39" t="str">
        <f t="shared" si="27"/>
        <v>90930</v>
      </c>
      <c r="B1771" s="266" t="s">
        <v>2367</v>
      </c>
      <c r="C1771" s="266" t="s">
        <v>18793</v>
      </c>
      <c r="D1771" s="267" t="s">
        <v>9772</v>
      </c>
      <c r="E1771" s="268" t="s">
        <v>20543</v>
      </c>
    </row>
    <row r="1772" spans="1:5">
      <c r="A1772" s="39" t="str">
        <f t="shared" si="27"/>
        <v>90932</v>
      </c>
      <c r="B1772" s="266" t="s">
        <v>2368</v>
      </c>
      <c r="C1772" s="266" t="s">
        <v>18794</v>
      </c>
      <c r="D1772" s="267" t="s">
        <v>9772</v>
      </c>
      <c r="E1772" s="268" t="s">
        <v>32520</v>
      </c>
    </row>
    <row r="1773" spans="1:5">
      <c r="A1773" s="39" t="str">
        <f t="shared" si="27"/>
        <v>90933</v>
      </c>
      <c r="B1773" s="266" t="s">
        <v>2369</v>
      </c>
      <c r="C1773" s="266" t="s">
        <v>18795</v>
      </c>
      <c r="D1773" s="267" t="s">
        <v>9772</v>
      </c>
      <c r="E1773" s="268" t="s">
        <v>32521</v>
      </c>
    </row>
    <row r="1774" spans="1:5">
      <c r="A1774" s="39" t="str">
        <f t="shared" si="27"/>
        <v>90934</v>
      </c>
      <c r="B1774" s="266" t="s">
        <v>2370</v>
      </c>
      <c r="C1774" s="266" t="s">
        <v>18796</v>
      </c>
      <c r="D1774" s="267" t="s">
        <v>9772</v>
      </c>
      <c r="E1774" s="268" t="s">
        <v>32522</v>
      </c>
    </row>
    <row r="1775" spans="1:5">
      <c r="A1775" s="39" t="str">
        <f t="shared" si="27"/>
        <v>90940</v>
      </c>
      <c r="B1775" s="266" t="s">
        <v>2371</v>
      </c>
      <c r="C1775" s="266" t="s">
        <v>18797</v>
      </c>
      <c r="D1775" s="267" t="s">
        <v>9772</v>
      </c>
      <c r="E1775" s="268" t="s">
        <v>28576</v>
      </c>
    </row>
    <row r="1776" spans="1:5">
      <c r="A1776" s="39" t="str">
        <f t="shared" si="27"/>
        <v>90942</v>
      </c>
      <c r="B1776" s="266" t="s">
        <v>2372</v>
      </c>
      <c r="C1776" s="266" t="s">
        <v>18798</v>
      </c>
      <c r="D1776" s="267" t="s">
        <v>9772</v>
      </c>
      <c r="E1776" s="268" t="s">
        <v>18569</v>
      </c>
    </row>
    <row r="1777" spans="1:5">
      <c r="A1777" s="39" t="str">
        <f t="shared" si="27"/>
        <v>90943</v>
      </c>
      <c r="B1777" s="266" t="s">
        <v>2373</v>
      </c>
      <c r="C1777" s="266" t="s">
        <v>18799</v>
      </c>
      <c r="D1777" s="267" t="s">
        <v>9772</v>
      </c>
      <c r="E1777" s="268" t="s">
        <v>32523</v>
      </c>
    </row>
    <row r="1778" spans="1:5">
      <c r="A1778" s="39" t="str">
        <f t="shared" si="27"/>
        <v>90944</v>
      </c>
      <c r="B1778" s="266" t="s">
        <v>2374</v>
      </c>
      <c r="C1778" s="266" t="s">
        <v>18800</v>
      </c>
      <c r="D1778" s="267" t="s">
        <v>9772</v>
      </c>
      <c r="E1778" s="268" t="s">
        <v>32524</v>
      </c>
    </row>
    <row r="1779" spans="1:5">
      <c r="A1779" s="39" t="str">
        <f t="shared" si="27"/>
        <v>90950</v>
      </c>
      <c r="B1779" s="266" t="s">
        <v>2375</v>
      </c>
      <c r="C1779" s="266" t="s">
        <v>18801</v>
      </c>
      <c r="D1779" s="267" t="s">
        <v>9772</v>
      </c>
      <c r="E1779" s="268" t="s">
        <v>32525</v>
      </c>
    </row>
    <row r="1780" spans="1:5">
      <c r="A1780" s="39" t="str">
        <f t="shared" si="27"/>
        <v>90952</v>
      </c>
      <c r="B1780" s="266" t="s">
        <v>2376</v>
      </c>
      <c r="C1780" s="266" t="s">
        <v>18802</v>
      </c>
      <c r="D1780" s="267" t="s">
        <v>9772</v>
      </c>
      <c r="E1780" s="268" t="s">
        <v>32526</v>
      </c>
    </row>
    <row r="1781" spans="1:5">
      <c r="A1781" s="39" t="str">
        <f t="shared" si="27"/>
        <v>90953</v>
      </c>
      <c r="B1781" s="266" t="s">
        <v>2377</v>
      </c>
      <c r="C1781" s="266" t="s">
        <v>18803</v>
      </c>
      <c r="D1781" s="267" t="s">
        <v>9772</v>
      </c>
      <c r="E1781" s="268" t="s">
        <v>32527</v>
      </c>
    </row>
    <row r="1782" spans="1:5">
      <c r="A1782" s="39" t="str">
        <f t="shared" si="27"/>
        <v>90954</v>
      </c>
      <c r="B1782" s="266" t="s">
        <v>2378</v>
      </c>
      <c r="C1782" s="266" t="s">
        <v>18804</v>
      </c>
      <c r="D1782" s="267" t="s">
        <v>9772</v>
      </c>
      <c r="E1782" s="268" t="s">
        <v>32528</v>
      </c>
    </row>
    <row r="1783" spans="1:5">
      <c r="A1783" s="39" t="str">
        <f t="shared" si="27"/>
        <v>90957</v>
      </c>
      <c r="B1783" s="266" t="s">
        <v>2379</v>
      </c>
      <c r="C1783" s="266" t="s">
        <v>10461</v>
      </c>
      <c r="D1783" s="267" t="s">
        <v>10129</v>
      </c>
      <c r="E1783" s="268" t="s">
        <v>9413</v>
      </c>
    </row>
    <row r="1784" spans="1:5">
      <c r="A1784" s="39" t="str">
        <f t="shared" si="27"/>
        <v>90958</v>
      </c>
      <c r="B1784" s="266" t="s">
        <v>2380</v>
      </c>
      <c r="C1784" s="266" t="s">
        <v>10462</v>
      </c>
      <c r="D1784" s="267" t="s">
        <v>10129</v>
      </c>
      <c r="E1784" s="268" t="s">
        <v>8865</v>
      </c>
    </row>
    <row r="1785" spans="1:5">
      <c r="A1785" s="39" t="str">
        <f t="shared" si="27"/>
        <v>90960</v>
      </c>
      <c r="B1785" s="266" t="s">
        <v>2381</v>
      </c>
      <c r="C1785" s="266" t="s">
        <v>10463</v>
      </c>
      <c r="D1785" s="267" t="s">
        <v>10129</v>
      </c>
      <c r="E1785" s="268" t="s">
        <v>9139</v>
      </c>
    </row>
    <row r="1786" spans="1:5">
      <c r="A1786" s="39" t="str">
        <f t="shared" si="27"/>
        <v>90961</v>
      </c>
      <c r="B1786" s="266" t="s">
        <v>2382</v>
      </c>
      <c r="C1786" s="266" t="s">
        <v>10464</v>
      </c>
      <c r="D1786" s="267" t="s">
        <v>10129</v>
      </c>
      <c r="E1786" s="268" t="s">
        <v>9370</v>
      </c>
    </row>
    <row r="1787" spans="1:5">
      <c r="A1787" s="39" t="str">
        <f t="shared" si="27"/>
        <v>90962</v>
      </c>
      <c r="B1787" s="266" t="s">
        <v>2383</v>
      </c>
      <c r="C1787" s="266" t="s">
        <v>10465</v>
      </c>
      <c r="D1787" s="267" t="s">
        <v>10129</v>
      </c>
      <c r="E1787" s="268" t="s">
        <v>18002</v>
      </c>
    </row>
    <row r="1788" spans="1:5">
      <c r="A1788" s="39" t="str">
        <f t="shared" si="27"/>
        <v>90963</v>
      </c>
      <c r="B1788" s="266" t="s">
        <v>2384</v>
      </c>
      <c r="C1788" s="266" t="s">
        <v>10466</v>
      </c>
      <c r="D1788" s="267" t="s">
        <v>10129</v>
      </c>
      <c r="E1788" s="268" t="s">
        <v>16347</v>
      </c>
    </row>
    <row r="1789" spans="1:5">
      <c r="A1789" s="39" t="str">
        <f t="shared" si="27"/>
        <v>90964</v>
      </c>
      <c r="B1789" s="266" t="s">
        <v>2385</v>
      </c>
      <c r="C1789" s="266" t="s">
        <v>9890</v>
      </c>
      <c r="D1789" s="267" t="s">
        <v>9808</v>
      </c>
      <c r="E1789" s="268" t="s">
        <v>26631</v>
      </c>
    </row>
    <row r="1790" spans="1:5">
      <c r="A1790" s="39" t="str">
        <f t="shared" si="27"/>
        <v>90965</v>
      </c>
      <c r="B1790" s="266" t="s">
        <v>2386</v>
      </c>
      <c r="C1790" s="266" t="s">
        <v>10047</v>
      </c>
      <c r="D1790" s="267" t="s">
        <v>9961</v>
      </c>
      <c r="E1790" s="268" t="s">
        <v>8687</v>
      </c>
    </row>
    <row r="1791" spans="1:5">
      <c r="A1791" s="39" t="str">
        <f t="shared" si="27"/>
        <v>90968</v>
      </c>
      <c r="B1791" s="266" t="s">
        <v>2387</v>
      </c>
      <c r="C1791" s="266" t="s">
        <v>10467</v>
      </c>
      <c r="D1791" s="267" t="s">
        <v>10129</v>
      </c>
      <c r="E1791" s="268" t="s">
        <v>9217</v>
      </c>
    </row>
    <row r="1792" spans="1:5">
      <c r="A1792" s="39" t="str">
        <f t="shared" si="27"/>
        <v>90969</v>
      </c>
      <c r="B1792" s="266" t="s">
        <v>2388</v>
      </c>
      <c r="C1792" s="266" t="s">
        <v>10468</v>
      </c>
      <c r="D1792" s="267" t="s">
        <v>10129</v>
      </c>
      <c r="E1792" s="268" t="s">
        <v>9370</v>
      </c>
    </row>
    <row r="1793" spans="1:5">
      <c r="A1793" s="39" t="str">
        <f t="shared" si="27"/>
        <v>90970</v>
      </c>
      <c r="B1793" s="266" t="s">
        <v>2389</v>
      </c>
      <c r="C1793" s="266" t="s">
        <v>10469</v>
      </c>
      <c r="D1793" s="267" t="s">
        <v>10129</v>
      </c>
      <c r="E1793" s="268" t="s">
        <v>9374</v>
      </c>
    </row>
    <row r="1794" spans="1:5">
      <c r="A1794" s="39" t="str">
        <f t="shared" si="27"/>
        <v>90971</v>
      </c>
      <c r="B1794" s="266" t="s">
        <v>2390</v>
      </c>
      <c r="C1794" s="266" t="s">
        <v>10471</v>
      </c>
      <c r="D1794" s="267" t="s">
        <v>10129</v>
      </c>
      <c r="E1794" s="268" t="s">
        <v>22894</v>
      </c>
    </row>
    <row r="1795" spans="1:5">
      <c r="A1795" s="39" t="str">
        <f t="shared" ref="A1795:A1858" si="28">IF(ISERROR(SEARCH("/",B1795)=6),TRIM(CLEAN(B1795)),IF(SEARCH("/",B1795)=6,IF(LEN(TRIM(CLEAN(B1795)))=7,LEFT(TRIM(CLEAN(B1795)),6)&amp;"00"&amp;RIGHT(TRIM(CLEAN(B1795)),1),LEFT(TRIM(CLEAN(B1795)),6)&amp;"0"&amp;RIGHT(TRIM(CLEAN(B1795)),2)),TRIM(CLEAN(B1795))))</f>
        <v>90972</v>
      </c>
      <c r="B1795" s="266" t="s">
        <v>2391</v>
      </c>
      <c r="C1795" s="266" t="s">
        <v>9891</v>
      </c>
      <c r="D1795" s="267" t="s">
        <v>9808</v>
      </c>
      <c r="E1795" s="268" t="s">
        <v>20355</v>
      </c>
    </row>
    <row r="1796" spans="1:5">
      <c r="A1796" s="39" t="str">
        <f t="shared" si="28"/>
        <v>90973</v>
      </c>
      <c r="B1796" s="266" t="s">
        <v>2392</v>
      </c>
      <c r="C1796" s="266" t="s">
        <v>10048</v>
      </c>
      <c r="D1796" s="267" t="s">
        <v>9961</v>
      </c>
      <c r="E1796" s="268" t="s">
        <v>18270</v>
      </c>
    </row>
    <row r="1797" spans="1:5">
      <c r="A1797" s="39" t="str">
        <f t="shared" si="28"/>
        <v>90975</v>
      </c>
      <c r="B1797" s="266" t="s">
        <v>2393</v>
      </c>
      <c r="C1797" s="266" t="s">
        <v>10472</v>
      </c>
      <c r="D1797" s="267" t="s">
        <v>10129</v>
      </c>
      <c r="E1797" s="268" t="s">
        <v>9162</v>
      </c>
    </row>
    <row r="1798" spans="1:5">
      <c r="A1798" s="39" t="str">
        <f t="shared" si="28"/>
        <v>90976</v>
      </c>
      <c r="B1798" s="266" t="s">
        <v>2394</v>
      </c>
      <c r="C1798" s="266" t="s">
        <v>10473</v>
      </c>
      <c r="D1798" s="267" t="s">
        <v>10129</v>
      </c>
      <c r="E1798" s="268" t="s">
        <v>8526</v>
      </c>
    </row>
    <row r="1799" spans="1:5">
      <c r="A1799" s="39" t="str">
        <f t="shared" si="28"/>
        <v>90977</v>
      </c>
      <c r="B1799" s="266" t="s">
        <v>2395</v>
      </c>
      <c r="C1799" s="266" t="s">
        <v>10474</v>
      </c>
      <c r="D1799" s="267" t="s">
        <v>10129</v>
      </c>
      <c r="E1799" s="268" t="s">
        <v>8609</v>
      </c>
    </row>
    <row r="1800" spans="1:5">
      <c r="A1800" s="39" t="str">
        <f t="shared" si="28"/>
        <v>90978</v>
      </c>
      <c r="B1800" s="266" t="s">
        <v>2396</v>
      </c>
      <c r="C1800" s="266" t="s">
        <v>10476</v>
      </c>
      <c r="D1800" s="267" t="s">
        <v>10129</v>
      </c>
      <c r="E1800" s="268" t="s">
        <v>29207</v>
      </c>
    </row>
    <row r="1801" spans="1:5">
      <c r="A1801" s="39" t="str">
        <f t="shared" si="28"/>
        <v>90979</v>
      </c>
      <c r="B1801" s="266" t="s">
        <v>2397</v>
      </c>
      <c r="C1801" s="266" t="s">
        <v>9892</v>
      </c>
      <c r="D1801" s="267" t="s">
        <v>9808</v>
      </c>
      <c r="E1801" s="268" t="s">
        <v>29208</v>
      </c>
    </row>
    <row r="1802" spans="1:5">
      <c r="A1802" s="39" t="str">
        <f t="shared" si="28"/>
        <v>90982</v>
      </c>
      <c r="B1802" s="266" t="s">
        <v>2398</v>
      </c>
      <c r="C1802" s="266" t="s">
        <v>10049</v>
      </c>
      <c r="D1802" s="267" t="s">
        <v>9961</v>
      </c>
      <c r="E1802" s="268" t="s">
        <v>8912</v>
      </c>
    </row>
    <row r="1803" spans="1:5">
      <c r="A1803" s="39" t="str">
        <f t="shared" si="28"/>
        <v>90991</v>
      </c>
      <c r="B1803" s="266" t="s">
        <v>2399</v>
      </c>
      <c r="C1803" s="266" t="s">
        <v>9893</v>
      </c>
      <c r="D1803" s="267" t="s">
        <v>9808</v>
      </c>
      <c r="E1803" s="268" t="s">
        <v>32529</v>
      </c>
    </row>
    <row r="1804" spans="1:5">
      <c r="A1804" s="39" t="str">
        <f t="shared" si="28"/>
        <v>90992</v>
      </c>
      <c r="B1804" s="266" t="s">
        <v>2400</v>
      </c>
      <c r="C1804" s="266" t="s">
        <v>10477</v>
      </c>
      <c r="D1804" s="267" t="s">
        <v>10129</v>
      </c>
      <c r="E1804" s="268" t="s">
        <v>14361</v>
      </c>
    </row>
    <row r="1805" spans="1:5">
      <c r="A1805" s="39" t="str">
        <f t="shared" si="28"/>
        <v>90993</v>
      </c>
      <c r="B1805" s="266" t="s">
        <v>2401</v>
      </c>
      <c r="C1805" s="266" t="s">
        <v>10478</v>
      </c>
      <c r="D1805" s="267" t="s">
        <v>10129</v>
      </c>
      <c r="E1805" s="268" t="s">
        <v>8543</v>
      </c>
    </row>
    <row r="1806" spans="1:5">
      <c r="A1806" s="39" t="str">
        <f t="shared" si="28"/>
        <v>90994</v>
      </c>
      <c r="B1806" s="266" t="s">
        <v>2402</v>
      </c>
      <c r="C1806" s="266" t="s">
        <v>10479</v>
      </c>
      <c r="D1806" s="267" t="s">
        <v>10129</v>
      </c>
      <c r="E1806" s="268" t="s">
        <v>9343</v>
      </c>
    </row>
    <row r="1807" spans="1:5">
      <c r="A1807" s="39" t="str">
        <f t="shared" si="28"/>
        <v>90995</v>
      </c>
      <c r="B1807" s="266" t="s">
        <v>2403</v>
      </c>
      <c r="C1807" s="266" t="s">
        <v>10480</v>
      </c>
      <c r="D1807" s="267" t="s">
        <v>10129</v>
      </c>
      <c r="E1807" s="268" t="s">
        <v>18186</v>
      </c>
    </row>
    <row r="1808" spans="1:5">
      <c r="A1808" s="39" t="str">
        <f t="shared" si="28"/>
        <v>90999</v>
      </c>
      <c r="B1808" s="266" t="s">
        <v>2404</v>
      </c>
      <c r="C1808" s="266" t="s">
        <v>9894</v>
      </c>
      <c r="D1808" s="267" t="s">
        <v>9808</v>
      </c>
      <c r="E1808" s="268" t="s">
        <v>29210</v>
      </c>
    </row>
    <row r="1809" spans="1:5">
      <c r="A1809" s="39" t="str">
        <f t="shared" si="28"/>
        <v>91001</v>
      </c>
      <c r="B1809" s="266" t="s">
        <v>2405</v>
      </c>
      <c r="C1809" s="266" t="s">
        <v>10051</v>
      </c>
      <c r="D1809" s="267" t="s">
        <v>9961</v>
      </c>
      <c r="E1809" s="268" t="s">
        <v>17302</v>
      </c>
    </row>
    <row r="1810" spans="1:5">
      <c r="A1810" s="39" t="str">
        <f t="shared" si="28"/>
        <v>91009</v>
      </c>
      <c r="B1810" s="266" t="s">
        <v>2406</v>
      </c>
      <c r="C1810" s="266" t="s">
        <v>11225</v>
      </c>
      <c r="D1810" s="267" t="s">
        <v>9623</v>
      </c>
      <c r="E1810" s="268" t="s">
        <v>32530</v>
      </c>
    </row>
    <row r="1811" spans="1:5">
      <c r="A1811" s="39" t="str">
        <f t="shared" si="28"/>
        <v>91010</v>
      </c>
      <c r="B1811" s="266" t="s">
        <v>2407</v>
      </c>
      <c r="C1811" s="266" t="s">
        <v>11226</v>
      </c>
      <c r="D1811" s="267" t="s">
        <v>9623</v>
      </c>
      <c r="E1811" s="268" t="s">
        <v>32531</v>
      </c>
    </row>
    <row r="1812" spans="1:5">
      <c r="A1812" s="39" t="str">
        <f t="shared" si="28"/>
        <v>91011</v>
      </c>
      <c r="B1812" s="266" t="s">
        <v>2408</v>
      </c>
      <c r="C1812" s="266" t="s">
        <v>11227</v>
      </c>
      <c r="D1812" s="267" t="s">
        <v>9623</v>
      </c>
      <c r="E1812" s="268" t="s">
        <v>32532</v>
      </c>
    </row>
    <row r="1813" spans="1:5">
      <c r="A1813" s="39" t="str">
        <f t="shared" si="28"/>
        <v>91012</v>
      </c>
      <c r="B1813" s="266" t="s">
        <v>2409</v>
      </c>
      <c r="C1813" s="266" t="s">
        <v>11228</v>
      </c>
      <c r="D1813" s="267" t="s">
        <v>9623</v>
      </c>
      <c r="E1813" s="268" t="s">
        <v>32533</v>
      </c>
    </row>
    <row r="1814" spans="1:5">
      <c r="A1814" s="39" t="str">
        <f t="shared" si="28"/>
        <v>91013</v>
      </c>
      <c r="B1814" s="266" t="s">
        <v>2410</v>
      </c>
      <c r="C1814" s="266" t="s">
        <v>11229</v>
      </c>
      <c r="D1814" s="267" t="s">
        <v>9623</v>
      </c>
      <c r="E1814" s="268" t="s">
        <v>32534</v>
      </c>
    </row>
    <row r="1815" spans="1:5">
      <c r="A1815" s="39" t="str">
        <f t="shared" si="28"/>
        <v>91014</v>
      </c>
      <c r="B1815" s="266" t="s">
        <v>2411</v>
      </c>
      <c r="C1815" s="266" t="s">
        <v>11230</v>
      </c>
      <c r="D1815" s="267" t="s">
        <v>9623</v>
      </c>
      <c r="E1815" s="268" t="s">
        <v>32535</v>
      </c>
    </row>
    <row r="1816" spans="1:5">
      <c r="A1816" s="39" t="str">
        <f t="shared" si="28"/>
        <v>91015</v>
      </c>
      <c r="B1816" s="266" t="s">
        <v>2412</v>
      </c>
      <c r="C1816" s="266" t="s">
        <v>11231</v>
      </c>
      <c r="D1816" s="267" t="s">
        <v>9623</v>
      </c>
      <c r="E1816" s="268" t="s">
        <v>32536</v>
      </c>
    </row>
    <row r="1817" spans="1:5">
      <c r="A1817" s="39" t="str">
        <f t="shared" si="28"/>
        <v>91016</v>
      </c>
      <c r="B1817" s="266" t="s">
        <v>2413</v>
      </c>
      <c r="C1817" s="266" t="s">
        <v>11232</v>
      </c>
      <c r="D1817" s="267" t="s">
        <v>9623</v>
      </c>
      <c r="E1817" s="268" t="s">
        <v>32537</v>
      </c>
    </row>
    <row r="1818" spans="1:5">
      <c r="A1818" s="39" t="str">
        <f t="shared" si="28"/>
        <v>91021</v>
      </c>
      <c r="B1818" s="266" t="s">
        <v>2414</v>
      </c>
      <c r="C1818" s="266" t="s">
        <v>10481</v>
      </c>
      <c r="D1818" s="267" t="s">
        <v>10129</v>
      </c>
      <c r="E1818" s="268" t="s">
        <v>8870</v>
      </c>
    </row>
    <row r="1819" spans="1:5">
      <c r="A1819" s="39" t="str">
        <f t="shared" si="28"/>
        <v>91026</v>
      </c>
      <c r="B1819" s="266" t="s">
        <v>2415</v>
      </c>
      <c r="C1819" s="266" t="s">
        <v>10483</v>
      </c>
      <c r="D1819" s="267" t="s">
        <v>10129</v>
      </c>
      <c r="E1819" s="268" t="s">
        <v>12586</v>
      </c>
    </row>
    <row r="1820" spans="1:5">
      <c r="A1820" s="39" t="str">
        <f t="shared" si="28"/>
        <v>91027</v>
      </c>
      <c r="B1820" s="266" t="s">
        <v>2416</v>
      </c>
      <c r="C1820" s="266" t="s">
        <v>10484</v>
      </c>
      <c r="D1820" s="267" t="s">
        <v>10129</v>
      </c>
      <c r="E1820" s="268" t="s">
        <v>9421</v>
      </c>
    </row>
    <row r="1821" spans="1:5">
      <c r="A1821" s="39" t="str">
        <f t="shared" si="28"/>
        <v>91028</v>
      </c>
      <c r="B1821" s="266" t="s">
        <v>2417</v>
      </c>
      <c r="C1821" s="266" t="s">
        <v>10485</v>
      </c>
      <c r="D1821" s="267" t="s">
        <v>10129</v>
      </c>
      <c r="E1821" s="268" t="s">
        <v>9189</v>
      </c>
    </row>
    <row r="1822" spans="1:5">
      <c r="A1822" s="39" t="str">
        <f t="shared" si="28"/>
        <v>91029</v>
      </c>
      <c r="B1822" s="266" t="s">
        <v>2418</v>
      </c>
      <c r="C1822" s="266" t="s">
        <v>10487</v>
      </c>
      <c r="D1822" s="267" t="s">
        <v>10129</v>
      </c>
      <c r="E1822" s="268" t="s">
        <v>17999</v>
      </c>
    </row>
    <row r="1823" spans="1:5">
      <c r="A1823" s="39" t="str">
        <f t="shared" si="28"/>
        <v>91030</v>
      </c>
      <c r="B1823" s="266" t="s">
        <v>2419</v>
      </c>
      <c r="C1823" s="266" t="s">
        <v>10488</v>
      </c>
      <c r="D1823" s="267" t="s">
        <v>10129</v>
      </c>
      <c r="E1823" s="268" t="s">
        <v>29219</v>
      </c>
    </row>
    <row r="1824" spans="1:5">
      <c r="A1824" s="39" t="str">
        <f t="shared" si="28"/>
        <v>91031</v>
      </c>
      <c r="B1824" s="266" t="s">
        <v>2420</v>
      </c>
      <c r="C1824" s="266" t="s">
        <v>9895</v>
      </c>
      <c r="D1824" s="267" t="s">
        <v>9808</v>
      </c>
      <c r="E1824" s="268" t="s">
        <v>32538</v>
      </c>
    </row>
    <row r="1825" spans="1:5">
      <c r="A1825" s="39" t="str">
        <f t="shared" si="28"/>
        <v>91032</v>
      </c>
      <c r="B1825" s="266" t="s">
        <v>2421</v>
      </c>
      <c r="C1825" s="266" t="s">
        <v>10053</v>
      </c>
      <c r="D1825" s="267" t="s">
        <v>9961</v>
      </c>
      <c r="E1825" s="268" t="s">
        <v>17645</v>
      </c>
    </row>
    <row r="1826" spans="1:5">
      <c r="A1826" s="39" t="str">
        <f t="shared" si="28"/>
        <v>91069</v>
      </c>
      <c r="B1826" s="266" t="s">
        <v>2422</v>
      </c>
      <c r="C1826" s="266" t="s">
        <v>10857</v>
      </c>
      <c r="D1826" s="267" t="s">
        <v>9772</v>
      </c>
      <c r="E1826" s="268" t="s">
        <v>25495</v>
      </c>
    </row>
    <row r="1827" spans="1:5">
      <c r="A1827" s="39" t="str">
        <f t="shared" si="28"/>
        <v>91070</v>
      </c>
      <c r="B1827" s="266" t="s">
        <v>2423</v>
      </c>
      <c r="C1827" s="266" t="s">
        <v>10858</v>
      </c>
      <c r="D1827" s="267" t="s">
        <v>9772</v>
      </c>
      <c r="E1827" s="268" t="s">
        <v>32539</v>
      </c>
    </row>
    <row r="1828" spans="1:5">
      <c r="A1828" s="39" t="str">
        <f t="shared" si="28"/>
        <v>91071</v>
      </c>
      <c r="B1828" s="266" t="s">
        <v>2424</v>
      </c>
      <c r="C1828" s="266" t="s">
        <v>10859</v>
      </c>
      <c r="D1828" s="267" t="s">
        <v>9772</v>
      </c>
      <c r="E1828" s="268" t="s">
        <v>32540</v>
      </c>
    </row>
    <row r="1829" spans="1:5">
      <c r="A1829" s="39" t="str">
        <f t="shared" si="28"/>
        <v>91072</v>
      </c>
      <c r="B1829" s="266" t="s">
        <v>2425</v>
      </c>
      <c r="C1829" s="266" t="s">
        <v>10860</v>
      </c>
      <c r="D1829" s="267" t="s">
        <v>9772</v>
      </c>
      <c r="E1829" s="268" t="s">
        <v>18903</v>
      </c>
    </row>
    <row r="1830" spans="1:5">
      <c r="A1830" s="39" t="str">
        <f t="shared" si="28"/>
        <v>91073</v>
      </c>
      <c r="B1830" s="266" t="s">
        <v>2426</v>
      </c>
      <c r="C1830" s="266" t="s">
        <v>10861</v>
      </c>
      <c r="D1830" s="267" t="s">
        <v>9772</v>
      </c>
      <c r="E1830" s="268" t="s">
        <v>25756</v>
      </c>
    </row>
    <row r="1831" spans="1:5">
      <c r="A1831" s="39" t="str">
        <f t="shared" si="28"/>
        <v>91074</v>
      </c>
      <c r="B1831" s="266" t="s">
        <v>2427</v>
      </c>
      <c r="C1831" s="266" t="s">
        <v>10862</v>
      </c>
      <c r="D1831" s="267" t="s">
        <v>9772</v>
      </c>
      <c r="E1831" s="268" t="s">
        <v>25760</v>
      </c>
    </row>
    <row r="1832" spans="1:5">
      <c r="A1832" s="39" t="str">
        <f t="shared" si="28"/>
        <v>91075</v>
      </c>
      <c r="B1832" s="266" t="s">
        <v>2428</v>
      </c>
      <c r="C1832" s="266" t="s">
        <v>10863</v>
      </c>
      <c r="D1832" s="267" t="s">
        <v>9772</v>
      </c>
      <c r="E1832" s="268" t="s">
        <v>32541</v>
      </c>
    </row>
    <row r="1833" spans="1:5">
      <c r="A1833" s="39" t="str">
        <f t="shared" si="28"/>
        <v>91076</v>
      </c>
      <c r="B1833" s="266" t="s">
        <v>2429</v>
      </c>
      <c r="C1833" s="266" t="s">
        <v>10864</v>
      </c>
      <c r="D1833" s="267" t="s">
        <v>9772</v>
      </c>
      <c r="E1833" s="268" t="s">
        <v>32542</v>
      </c>
    </row>
    <row r="1834" spans="1:5">
      <c r="A1834" s="39" t="str">
        <f t="shared" si="28"/>
        <v>91077</v>
      </c>
      <c r="B1834" s="266" t="s">
        <v>2430</v>
      </c>
      <c r="C1834" s="266" t="s">
        <v>10865</v>
      </c>
      <c r="D1834" s="267" t="s">
        <v>9772</v>
      </c>
      <c r="E1834" s="268" t="s">
        <v>32543</v>
      </c>
    </row>
    <row r="1835" spans="1:5">
      <c r="A1835" s="39" t="str">
        <f t="shared" si="28"/>
        <v>91078</v>
      </c>
      <c r="B1835" s="266" t="s">
        <v>2431</v>
      </c>
      <c r="C1835" s="266" t="s">
        <v>10866</v>
      </c>
      <c r="D1835" s="267" t="s">
        <v>9772</v>
      </c>
      <c r="E1835" s="268" t="s">
        <v>32544</v>
      </c>
    </row>
    <row r="1836" spans="1:5">
      <c r="A1836" s="39" t="str">
        <f t="shared" si="28"/>
        <v>91079</v>
      </c>
      <c r="B1836" s="266" t="s">
        <v>2432</v>
      </c>
      <c r="C1836" s="266" t="s">
        <v>10867</v>
      </c>
      <c r="D1836" s="267" t="s">
        <v>9772</v>
      </c>
      <c r="E1836" s="268" t="s">
        <v>32545</v>
      </c>
    </row>
    <row r="1837" spans="1:5">
      <c r="A1837" s="39" t="str">
        <f t="shared" si="28"/>
        <v>91080</v>
      </c>
      <c r="B1837" s="266" t="s">
        <v>2433</v>
      </c>
      <c r="C1837" s="266" t="s">
        <v>10868</v>
      </c>
      <c r="D1837" s="267" t="s">
        <v>9772</v>
      </c>
      <c r="E1837" s="268" t="s">
        <v>32546</v>
      </c>
    </row>
    <row r="1838" spans="1:5">
      <c r="A1838" s="39" t="str">
        <f t="shared" si="28"/>
        <v>91081</v>
      </c>
      <c r="B1838" s="266" t="s">
        <v>2434</v>
      </c>
      <c r="C1838" s="266" t="s">
        <v>10869</v>
      </c>
      <c r="D1838" s="267" t="s">
        <v>9772</v>
      </c>
      <c r="E1838" s="268" t="s">
        <v>32547</v>
      </c>
    </row>
    <row r="1839" spans="1:5">
      <c r="A1839" s="39" t="str">
        <f t="shared" si="28"/>
        <v>91082</v>
      </c>
      <c r="B1839" s="266" t="s">
        <v>2435</v>
      </c>
      <c r="C1839" s="266" t="s">
        <v>10870</v>
      </c>
      <c r="D1839" s="267" t="s">
        <v>9772</v>
      </c>
      <c r="E1839" s="268" t="s">
        <v>32548</v>
      </c>
    </row>
    <row r="1840" spans="1:5">
      <c r="A1840" s="39" t="str">
        <f t="shared" si="28"/>
        <v>91083</v>
      </c>
      <c r="B1840" s="266" t="s">
        <v>2436</v>
      </c>
      <c r="C1840" s="266" t="s">
        <v>10871</v>
      </c>
      <c r="D1840" s="267" t="s">
        <v>9772</v>
      </c>
      <c r="E1840" s="268" t="s">
        <v>32549</v>
      </c>
    </row>
    <row r="1841" spans="1:5">
      <c r="A1841" s="39" t="str">
        <f t="shared" si="28"/>
        <v>91084</v>
      </c>
      <c r="B1841" s="266" t="s">
        <v>2437</v>
      </c>
      <c r="C1841" s="266" t="s">
        <v>10872</v>
      </c>
      <c r="D1841" s="267" t="s">
        <v>9772</v>
      </c>
      <c r="E1841" s="268" t="s">
        <v>26061</v>
      </c>
    </row>
    <row r="1842" spans="1:5">
      <c r="A1842" s="39" t="str">
        <f t="shared" si="28"/>
        <v>91086</v>
      </c>
      <c r="B1842" s="266" t="s">
        <v>2438</v>
      </c>
      <c r="C1842" s="266" t="s">
        <v>10873</v>
      </c>
      <c r="D1842" s="267" t="s">
        <v>9772</v>
      </c>
      <c r="E1842" s="268" t="s">
        <v>24749</v>
      </c>
    </row>
    <row r="1843" spans="1:5">
      <c r="A1843" s="39" t="str">
        <f t="shared" si="28"/>
        <v>91087</v>
      </c>
      <c r="B1843" s="266" t="s">
        <v>2439</v>
      </c>
      <c r="C1843" s="266" t="s">
        <v>10874</v>
      </c>
      <c r="D1843" s="267" t="s">
        <v>9772</v>
      </c>
      <c r="E1843" s="268" t="s">
        <v>32550</v>
      </c>
    </row>
    <row r="1844" spans="1:5">
      <c r="A1844" s="39" t="str">
        <f t="shared" si="28"/>
        <v>91088</v>
      </c>
      <c r="B1844" s="266" t="s">
        <v>2440</v>
      </c>
      <c r="C1844" s="266" t="s">
        <v>10875</v>
      </c>
      <c r="D1844" s="267" t="s">
        <v>9772</v>
      </c>
      <c r="E1844" s="268" t="s">
        <v>32551</v>
      </c>
    </row>
    <row r="1845" spans="1:5">
      <c r="A1845" s="39" t="str">
        <f t="shared" si="28"/>
        <v>91089</v>
      </c>
      <c r="B1845" s="266" t="s">
        <v>2441</v>
      </c>
      <c r="C1845" s="266" t="s">
        <v>10876</v>
      </c>
      <c r="D1845" s="267" t="s">
        <v>9772</v>
      </c>
      <c r="E1845" s="268" t="s">
        <v>32552</v>
      </c>
    </row>
    <row r="1846" spans="1:5">
      <c r="A1846" s="39" t="str">
        <f t="shared" si="28"/>
        <v>91090</v>
      </c>
      <c r="B1846" s="266" t="s">
        <v>2442</v>
      </c>
      <c r="C1846" s="266" t="s">
        <v>10877</v>
      </c>
      <c r="D1846" s="267" t="s">
        <v>9772</v>
      </c>
      <c r="E1846" s="268" t="s">
        <v>32553</v>
      </c>
    </row>
    <row r="1847" spans="1:5">
      <c r="A1847" s="39" t="str">
        <f t="shared" si="28"/>
        <v>91091</v>
      </c>
      <c r="B1847" s="266" t="s">
        <v>2443</v>
      </c>
      <c r="C1847" s="266" t="s">
        <v>10878</v>
      </c>
      <c r="D1847" s="267" t="s">
        <v>9772</v>
      </c>
      <c r="E1847" s="268" t="s">
        <v>23034</v>
      </c>
    </row>
    <row r="1848" spans="1:5">
      <c r="A1848" s="39" t="str">
        <f t="shared" si="28"/>
        <v>91092</v>
      </c>
      <c r="B1848" s="266" t="s">
        <v>2444</v>
      </c>
      <c r="C1848" s="266" t="s">
        <v>10879</v>
      </c>
      <c r="D1848" s="267" t="s">
        <v>9772</v>
      </c>
      <c r="E1848" s="268" t="s">
        <v>27345</v>
      </c>
    </row>
    <row r="1849" spans="1:5">
      <c r="A1849" s="39" t="str">
        <f t="shared" si="28"/>
        <v>91093</v>
      </c>
      <c r="B1849" s="266" t="s">
        <v>2445</v>
      </c>
      <c r="C1849" s="266" t="s">
        <v>10880</v>
      </c>
      <c r="D1849" s="267" t="s">
        <v>9772</v>
      </c>
      <c r="E1849" s="268" t="s">
        <v>32554</v>
      </c>
    </row>
    <row r="1850" spans="1:5">
      <c r="A1850" s="39" t="str">
        <f t="shared" si="28"/>
        <v>91094</v>
      </c>
      <c r="B1850" s="266" t="s">
        <v>2446</v>
      </c>
      <c r="C1850" s="266" t="s">
        <v>10881</v>
      </c>
      <c r="D1850" s="267" t="s">
        <v>9772</v>
      </c>
      <c r="E1850" s="268" t="s">
        <v>25469</v>
      </c>
    </row>
    <row r="1851" spans="1:5">
      <c r="A1851" s="39" t="str">
        <f t="shared" si="28"/>
        <v>91095</v>
      </c>
      <c r="B1851" s="266" t="s">
        <v>2447</v>
      </c>
      <c r="C1851" s="266" t="s">
        <v>10882</v>
      </c>
      <c r="D1851" s="267" t="s">
        <v>9772</v>
      </c>
      <c r="E1851" s="268" t="s">
        <v>32555</v>
      </c>
    </row>
    <row r="1852" spans="1:5">
      <c r="A1852" s="39" t="str">
        <f t="shared" si="28"/>
        <v>91096</v>
      </c>
      <c r="B1852" s="266" t="s">
        <v>2448</v>
      </c>
      <c r="C1852" s="266" t="s">
        <v>10883</v>
      </c>
      <c r="D1852" s="267" t="s">
        <v>9772</v>
      </c>
      <c r="E1852" s="268" t="s">
        <v>25759</v>
      </c>
    </row>
    <row r="1853" spans="1:5">
      <c r="A1853" s="39" t="str">
        <f t="shared" si="28"/>
        <v>91097</v>
      </c>
      <c r="B1853" s="266" t="s">
        <v>2449</v>
      </c>
      <c r="C1853" s="266" t="s">
        <v>10884</v>
      </c>
      <c r="D1853" s="267" t="s">
        <v>9772</v>
      </c>
      <c r="E1853" s="268" t="s">
        <v>32556</v>
      </c>
    </row>
    <row r="1854" spans="1:5">
      <c r="A1854" s="39" t="str">
        <f t="shared" si="28"/>
        <v>91098</v>
      </c>
      <c r="B1854" s="266" t="s">
        <v>2450</v>
      </c>
      <c r="C1854" s="266" t="s">
        <v>10885</v>
      </c>
      <c r="D1854" s="267" t="s">
        <v>9772</v>
      </c>
      <c r="E1854" s="268" t="s">
        <v>32557</v>
      </c>
    </row>
    <row r="1855" spans="1:5">
      <c r="A1855" s="39" t="str">
        <f t="shared" si="28"/>
        <v>91099</v>
      </c>
      <c r="B1855" s="266" t="s">
        <v>2451</v>
      </c>
      <c r="C1855" s="266" t="s">
        <v>10886</v>
      </c>
      <c r="D1855" s="267" t="s">
        <v>9772</v>
      </c>
      <c r="E1855" s="268" t="s">
        <v>25639</v>
      </c>
    </row>
    <row r="1856" spans="1:5">
      <c r="A1856" s="39" t="str">
        <f t="shared" si="28"/>
        <v>91100</v>
      </c>
      <c r="B1856" s="266" t="s">
        <v>2452</v>
      </c>
      <c r="C1856" s="266" t="s">
        <v>10887</v>
      </c>
      <c r="D1856" s="267" t="s">
        <v>9772</v>
      </c>
      <c r="E1856" s="268" t="s">
        <v>32558</v>
      </c>
    </row>
    <row r="1857" spans="1:5">
      <c r="A1857" s="39" t="str">
        <f t="shared" si="28"/>
        <v>91101</v>
      </c>
      <c r="B1857" s="266" t="s">
        <v>2453</v>
      </c>
      <c r="C1857" s="266" t="s">
        <v>10888</v>
      </c>
      <c r="D1857" s="267" t="s">
        <v>9772</v>
      </c>
      <c r="E1857" s="268" t="s">
        <v>32559</v>
      </c>
    </row>
    <row r="1858" spans="1:5">
      <c r="A1858" s="39" t="str">
        <f t="shared" si="28"/>
        <v>91166</v>
      </c>
      <c r="B1858" s="266" t="s">
        <v>2454</v>
      </c>
      <c r="C1858" s="266" t="s">
        <v>14341</v>
      </c>
      <c r="D1858" s="267" t="s">
        <v>9548</v>
      </c>
      <c r="E1858" s="268" t="s">
        <v>16359</v>
      </c>
    </row>
    <row r="1859" spans="1:5">
      <c r="A1859" s="39" t="str">
        <f t="shared" ref="A1859:A1922" si="29">IF(ISERROR(SEARCH("/",B1859)=6),TRIM(CLEAN(B1859)),IF(SEARCH("/",B1859)=6,IF(LEN(TRIM(CLEAN(B1859)))=7,LEFT(TRIM(CLEAN(B1859)),6)&amp;"00"&amp;RIGHT(TRIM(CLEAN(B1859)),1),LEFT(TRIM(CLEAN(B1859)),6)&amp;"0"&amp;RIGHT(TRIM(CLEAN(B1859)),2)),TRIM(CLEAN(B1859))))</f>
        <v>91167</v>
      </c>
      <c r="B1859" s="266" t="s">
        <v>2455</v>
      </c>
      <c r="C1859" s="266" t="s">
        <v>14343</v>
      </c>
      <c r="D1859" s="267" t="s">
        <v>9548</v>
      </c>
      <c r="E1859" s="268" t="s">
        <v>8850</v>
      </c>
    </row>
    <row r="1860" spans="1:5">
      <c r="A1860" s="39" t="str">
        <f t="shared" si="29"/>
        <v>91168</v>
      </c>
      <c r="B1860" s="266" t="s">
        <v>2456</v>
      </c>
      <c r="C1860" s="266" t="s">
        <v>14344</v>
      </c>
      <c r="D1860" s="267" t="s">
        <v>9548</v>
      </c>
      <c r="E1860" s="268" t="s">
        <v>8943</v>
      </c>
    </row>
    <row r="1861" spans="1:5">
      <c r="A1861" s="39" t="str">
        <f t="shared" si="29"/>
        <v>91169</v>
      </c>
      <c r="B1861" s="266" t="s">
        <v>2457</v>
      </c>
      <c r="C1861" s="266" t="s">
        <v>14345</v>
      </c>
      <c r="D1861" s="267" t="s">
        <v>9548</v>
      </c>
      <c r="E1861" s="268" t="s">
        <v>9193</v>
      </c>
    </row>
    <row r="1862" spans="1:5">
      <c r="A1862" s="39" t="str">
        <f t="shared" si="29"/>
        <v>91170</v>
      </c>
      <c r="B1862" s="266" t="s">
        <v>2458</v>
      </c>
      <c r="C1862" s="266" t="s">
        <v>14346</v>
      </c>
      <c r="D1862" s="267" t="s">
        <v>9548</v>
      </c>
      <c r="E1862" s="268" t="s">
        <v>8601</v>
      </c>
    </row>
    <row r="1863" spans="1:5">
      <c r="A1863" s="39" t="str">
        <f t="shared" si="29"/>
        <v>91171</v>
      </c>
      <c r="B1863" s="266" t="s">
        <v>2459</v>
      </c>
      <c r="C1863" s="266" t="s">
        <v>14347</v>
      </c>
      <c r="D1863" s="267" t="s">
        <v>9548</v>
      </c>
      <c r="E1863" s="268" t="s">
        <v>32560</v>
      </c>
    </row>
    <row r="1864" spans="1:5">
      <c r="A1864" s="39" t="str">
        <f t="shared" si="29"/>
        <v>91172</v>
      </c>
      <c r="B1864" s="266" t="s">
        <v>2460</v>
      </c>
      <c r="C1864" s="266" t="s">
        <v>14348</v>
      </c>
      <c r="D1864" s="267" t="s">
        <v>9548</v>
      </c>
      <c r="E1864" s="268" t="s">
        <v>19627</v>
      </c>
    </row>
    <row r="1865" spans="1:5">
      <c r="A1865" s="39" t="str">
        <f t="shared" si="29"/>
        <v>91173</v>
      </c>
      <c r="B1865" s="266" t="s">
        <v>2461</v>
      </c>
      <c r="C1865" s="266" t="s">
        <v>14349</v>
      </c>
      <c r="D1865" s="267" t="s">
        <v>9548</v>
      </c>
      <c r="E1865" s="268" t="s">
        <v>8562</v>
      </c>
    </row>
    <row r="1866" spans="1:5">
      <c r="A1866" s="39" t="str">
        <f t="shared" si="29"/>
        <v>91174</v>
      </c>
      <c r="B1866" s="266" t="s">
        <v>2462</v>
      </c>
      <c r="C1866" s="266" t="s">
        <v>14351</v>
      </c>
      <c r="D1866" s="267" t="s">
        <v>9548</v>
      </c>
      <c r="E1866" s="268" t="s">
        <v>8976</v>
      </c>
    </row>
    <row r="1867" spans="1:5">
      <c r="A1867" s="39" t="str">
        <f t="shared" si="29"/>
        <v>91175</v>
      </c>
      <c r="B1867" s="266" t="s">
        <v>2463</v>
      </c>
      <c r="C1867" s="266" t="s">
        <v>14353</v>
      </c>
      <c r="D1867" s="267" t="s">
        <v>9548</v>
      </c>
      <c r="E1867" s="268" t="s">
        <v>28432</v>
      </c>
    </row>
    <row r="1868" spans="1:5">
      <c r="A1868" s="39" t="str">
        <f t="shared" si="29"/>
        <v>91176</v>
      </c>
      <c r="B1868" s="266" t="s">
        <v>2464</v>
      </c>
      <c r="C1868" s="266" t="s">
        <v>14355</v>
      </c>
      <c r="D1868" s="267" t="s">
        <v>9548</v>
      </c>
      <c r="E1868" s="268" t="s">
        <v>13609</v>
      </c>
    </row>
    <row r="1869" spans="1:5">
      <c r="A1869" s="39" t="str">
        <f t="shared" si="29"/>
        <v>91177</v>
      </c>
      <c r="B1869" s="266" t="s">
        <v>2465</v>
      </c>
      <c r="C1869" s="266" t="s">
        <v>14356</v>
      </c>
      <c r="D1869" s="267" t="s">
        <v>9548</v>
      </c>
      <c r="E1869" s="268" t="s">
        <v>8758</v>
      </c>
    </row>
    <row r="1870" spans="1:5">
      <c r="A1870" s="39" t="str">
        <f t="shared" si="29"/>
        <v>91178</v>
      </c>
      <c r="B1870" s="266" t="s">
        <v>2466</v>
      </c>
      <c r="C1870" s="266" t="s">
        <v>14357</v>
      </c>
      <c r="D1870" s="267" t="s">
        <v>9548</v>
      </c>
      <c r="E1870" s="268" t="s">
        <v>8594</v>
      </c>
    </row>
    <row r="1871" spans="1:5">
      <c r="A1871" s="39" t="str">
        <f t="shared" si="29"/>
        <v>91179</v>
      </c>
      <c r="B1871" s="266" t="s">
        <v>2467</v>
      </c>
      <c r="C1871" s="266" t="s">
        <v>14358</v>
      </c>
      <c r="D1871" s="267" t="s">
        <v>9548</v>
      </c>
      <c r="E1871" s="268" t="s">
        <v>9173</v>
      </c>
    </row>
    <row r="1872" spans="1:5">
      <c r="A1872" s="39" t="str">
        <f t="shared" si="29"/>
        <v>91180</v>
      </c>
      <c r="B1872" s="266" t="s">
        <v>2468</v>
      </c>
      <c r="C1872" s="266" t="s">
        <v>14359</v>
      </c>
      <c r="D1872" s="267" t="s">
        <v>9548</v>
      </c>
      <c r="E1872" s="268" t="s">
        <v>10307</v>
      </c>
    </row>
    <row r="1873" spans="1:5">
      <c r="A1873" s="39" t="str">
        <f t="shared" si="29"/>
        <v>91181</v>
      </c>
      <c r="B1873" s="266" t="s">
        <v>2469</v>
      </c>
      <c r="C1873" s="266" t="s">
        <v>14360</v>
      </c>
      <c r="D1873" s="267" t="s">
        <v>9548</v>
      </c>
      <c r="E1873" s="268" t="s">
        <v>9460</v>
      </c>
    </row>
    <row r="1874" spans="1:5">
      <c r="A1874" s="39" t="str">
        <f t="shared" si="29"/>
        <v>91182</v>
      </c>
      <c r="B1874" s="266" t="s">
        <v>2470</v>
      </c>
      <c r="C1874" s="266" t="s">
        <v>14362</v>
      </c>
      <c r="D1874" s="267" t="s">
        <v>9548</v>
      </c>
      <c r="E1874" s="268" t="s">
        <v>18255</v>
      </c>
    </row>
    <row r="1875" spans="1:5">
      <c r="A1875" s="39" t="str">
        <f t="shared" si="29"/>
        <v>91183</v>
      </c>
      <c r="B1875" s="266" t="s">
        <v>2471</v>
      </c>
      <c r="C1875" s="266" t="s">
        <v>14363</v>
      </c>
      <c r="D1875" s="267" t="s">
        <v>9548</v>
      </c>
      <c r="E1875" s="268" t="s">
        <v>18024</v>
      </c>
    </row>
    <row r="1876" spans="1:5">
      <c r="A1876" s="39" t="str">
        <f t="shared" si="29"/>
        <v>91184</v>
      </c>
      <c r="B1876" s="266" t="s">
        <v>2472</v>
      </c>
      <c r="C1876" s="266" t="s">
        <v>14364</v>
      </c>
      <c r="D1876" s="267" t="s">
        <v>9548</v>
      </c>
      <c r="E1876" s="268" t="s">
        <v>32338</v>
      </c>
    </row>
    <row r="1877" spans="1:5">
      <c r="A1877" s="39" t="str">
        <f t="shared" si="29"/>
        <v>91185</v>
      </c>
      <c r="B1877" s="266" t="s">
        <v>2473</v>
      </c>
      <c r="C1877" s="266" t="s">
        <v>14366</v>
      </c>
      <c r="D1877" s="267" t="s">
        <v>9548</v>
      </c>
      <c r="E1877" s="268" t="s">
        <v>9504</v>
      </c>
    </row>
    <row r="1878" spans="1:5">
      <c r="A1878" s="39" t="str">
        <f t="shared" si="29"/>
        <v>91186</v>
      </c>
      <c r="B1878" s="266" t="s">
        <v>2474</v>
      </c>
      <c r="C1878" s="266" t="s">
        <v>14367</v>
      </c>
      <c r="D1878" s="267" t="s">
        <v>9548</v>
      </c>
      <c r="E1878" s="268" t="s">
        <v>9642</v>
      </c>
    </row>
    <row r="1879" spans="1:5">
      <c r="A1879" s="39" t="str">
        <f t="shared" si="29"/>
        <v>91187</v>
      </c>
      <c r="B1879" s="266" t="s">
        <v>2475</v>
      </c>
      <c r="C1879" s="266" t="s">
        <v>14368</v>
      </c>
      <c r="D1879" s="267" t="s">
        <v>9548</v>
      </c>
      <c r="E1879" s="268" t="s">
        <v>11927</v>
      </c>
    </row>
    <row r="1880" spans="1:5">
      <c r="A1880" s="39" t="str">
        <f t="shared" si="29"/>
        <v>91188</v>
      </c>
      <c r="B1880" s="266" t="s">
        <v>2476</v>
      </c>
      <c r="C1880" s="266" t="s">
        <v>14369</v>
      </c>
      <c r="D1880" s="267" t="s">
        <v>9623</v>
      </c>
      <c r="E1880" s="268" t="s">
        <v>18002</v>
      </c>
    </row>
    <row r="1881" spans="1:5">
      <c r="A1881" s="39" t="str">
        <f t="shared" si="29"/>
        <v>91189</v>
      </c>
      <c r="B1881" s="266" t="s">
        <v>2477</v>
      </c>
      <c r="C1881" s="266" t="s">
        <v>14370</v>
      </c>
      <c r="D1881" s="267" t="s">
        <v>9623</v>
      </c>
      <c r="E1881" s="268" t="s">
        <v>32561</v>
      </c>
    </row>
    <row r="1882" spans="1:5">
      <c r="A1882" s="39" t="str">
        <f t="shared" si="29"/>
        <v>91190</v>
      </c>
      <c r="B1882" s="266" t="s">
        <v>2478</v>
      </c>
      <c r="C1882" s="266" t="s">
        <v>14371</v>
      </c>
      <c r="D1882" s="267" t="s">
        <v>9623</v>
      </c>
      <c r="E1882" s="268" t="s">
        <v>8947</v>
      </c>
    </row>
    <row r="1883" spans="1:5">
      <c r="A1883" s="39" t="str">
        <f t="shared" si="29"/>
        <v>91191</v>
      </c>
      <c r="B1883" s="266" t="s">
        <v>2479</v>
      </c>
      <c r="C1883" s="266" t="s">
        <v>14372</v>
      </c>
      <c r="D1883" s="267" t="s">
        <v>9623</v>
      </c>
      <c r="E1883" s="268" t="s">
        <v>8974</v>
      </c>
    </row>
    <row r="1884" spans="1:5">
      <c r="A1884" s="39" t="str">
        <f t="shared" si="29"/>
        <v>91192</v>
      </c>
      <c r="B1884" s="266" t="s">
        <v>2480</v>
      </c>
      <c r="C1884" s="266" t="s">
        <v>14373</v>
      </c>
      <c r="D1884" s="267" t="s">
        <v>9623</v>
      </c>
      <c r="E1884" s="268" t="s">
        <v>9175</v>
      </c>
    </row>
    <row r="1885" spans="1:5">
      <c r="A1885" s="39" t="str">
        <f t="shared" si="29"/>
        <v>91222</v>
      </c>
      <c r="B1885" s="266" t="s">
        <v>2481</v>
      </c>
      <c r="C1885" s="266" t="s">
        <v>14374</v>
      </c>
      <c r="D1885" s="267" t="s">
        <v>9548</v>
      </c>
      <c r="E1885" s="268" t="s">
        <v>11724</v>
      </c>
    </row>
    <row r="1886" spans="1:5">
      <c r="A1886" s="39" t="str">
        <f t="shared" si="29"/>
        <v>91273</v>
      </c>
      <c r="B1886" s="266" t="s">
        <v>2482</v>
      </c>
      <c r="C1886" s="266" t="s">
        <v>10489</v>
      </c>
      <c r="D1886" s="267" t="s">
        <v>10129</v>
      </c>
      <c r="E1886" s="268" t="s">
        <v>8579</v>
      </c>
    </row>
    <row r="1887" spans="1:5">
      <c r="A1887" s="39" t="str">
        <f t="shared" si="29"/>
        <v>91274</v>
      </c>
      <c r="B1887" s="266" t="s">
        <v>2483</v>
      </c>
      <c r="C1887" s="266" t="s">
        <v>10490</v>
      </c>
      <c r="D1887" s="267" t="s">
        <v>10129</v>
      </c>
      <c r="E1887" s="268" t="s">
        <v>9075</v>
      </c>
    </row>
    <row r="1888" spans="1:5">
      <c r="A1888" s="39" t="str">
        <f t="shared" si="29"/>
        <v>91275</v>
      </c>
      <c r="B1888" s="266" t="s">
        <v>2484</v>
      </c>
      <c r="C1888" s="266" t="s">
        <v>10491</v>
      </c>
      <c r="D1888" s="267" t="s">
        <v>10129</v>
      </c>
      <c r="E1888" s="268" t="s">
        <v>24793</v>
      </c>
    </row>
    <row r="1889" spans="1:5">
      <c r="A1889" s="39" t="str">
        <f t="shared" si="29"/>
        <v>91276</v>
      </c>
      <c r="B1889" s="266" t="s">
        <v>2485</v>
      </c>
      <c r="C1889" s="266" t="s">
        <v>10492</v>
      </c>
      <c r="D1889" s="267" t="s">
        <v>10129</v>
      </c>
      <c r="E1889" s="268" t="s">
        <v>8910</v>
      </c>
    </row>
    <row r="1890" spans="1:5">
      <c r="A1890" s="39" t="str">
        <f t="shared" si="29"/>
        <v>91277</v>
      </c>
      <c r="B1890" s="266" t="s">
        <v>2486</v>
      </c>
      <c r="C1890" s="266" t="s">
        <v>9896</v>
      </c>
      <c r="D1890" s="267" t="s">
        <v>9808</v>
      </c>
      <c r="E1890" s="268" t="s">
        <v>8656</v>
      </c>
    </row>
    <row r="1891" spans="1:5">
      <c r="A1891" s="39" t="str">
        <f t="shared" si="29"/>
        <v>91278</v>
      </c>
      <c r="B1891" s="266" t="s">
        <v>2487</v>
      </c>
      <c r="C1891" s="266" t="s">
        <v>10055</v>
      </c>
      <c r="D1891" s="267" t="s">
        <v>9961</v>
      </c>
      <c r="E1891" s="268" t="s">
        <v>8629</v>
      </c>
    </row>
    <row r="1892" spans="1:5">
      <c r="A1892" s="39" t="str">
        <f t="shared" si="29"/>
        <v>91279</v>
      </c>
      <c r="B1892" s="266" t="s">
        <v>2488</v>
      </c>
      <c r="C1892" s="266" t="s">
        <v>10493</v>
      </c>
      <c r="D1892" s="267" t="s">
        <v>10129</v>
      </c>
      <c r="E1892" s="268" t="s">
        <v>8543</v>
      </c>
    </row>
    <row r="1893" spans="1:5">
      <c r="A1893" s="39" t="str">
        <f t="shared" si="29"/>
        <v>91280</v>
      </c>
      <c r="B1893" s="266" t="s">
        <v>2489</v>
      </c>
      <c r="C1893" s="266" t="s">
        <v>10494</v>
      </c>
      <c r="D1893" s="267" t="s">
        <v>10129</v>
      </c>
      <c r="E1893" s="268" t="s">
        <v>8810</v>
      </c>
    </row>
    <row r="1894" spans="1:5">
      <c r="A1894" s="39" t="str">
        <f t="shared" si="29"/>
        <v>91281</v>
      </c>
      <c r="B1894" s="266" t="s">
        <v>2490</v>
      </c>
      <c r="C1894" s="266" t="s">
        <v>10495</v>
      </c>
      <c r="D1894" s="267" t="s">
        <v>10129</v>
      </c>
      <c r="E1894" s="268" t="s">
        <v>24810</v>
      </c>
    </row>
    <row r="1895" spans="1:5">
      <c r="A1895" s="39" t="str">
        <f t="shared" si="29"/>
        <v>91282</v>
      </c>
      <c r="B1895" s="266" t="s">
        <v>2491</v>
      </c>
      <c r="C1895" s="266" t="s">
        <v>10496</v>
      </c>
      <c r="D1895" s="267" t="s">
        <v>10129</v>
      </c>
      <c r="E1895" s="268" t="s">
        <v>10390</v>
      </c>
    </row>
    <row r="1896" spans="1:5">
      <c r="A1896" s="39" t="str">
        <f t="shared" si="29"/>
        <v>91283</v>
      </c>
      <c r="B1896" s="266" t="s">
        <v>2492</v>
      </c>
      <c r="C1896" s="266" t="s">
        <v>9898</v>
      </c>
      <c r="D1896" s="267" t="s">
        <v>9808</v>
      </c>
      <c r="E1896" s="268" t="s">
        <v>9203</v>
      </c>
    </row>
    <row r="1897" spans="1:5">
      <c r="A1897" s="39" t="str">
        <f t="shared" si="29"/>
        <v>91285</v>
      </c>
      <c r="B1897" s="266" t="s">
        <v>2493</v>
      </c>
      <c r="C1897" s="266" t="s">
        <v>10056</v>
      </c>
      <c r="D1897" s="267" t="s">
        <v>9961</v>
      </c>
      <c r="E1897" s="268" t="s">
        <v>8638</v>
      </c>
    </row>
    <row r="1898" spans="1:5">
      <c r="A1898" s="39" t="str">
        <f t="shared" si="29"/>
        <v>91287</v>
      </c>
      <c r="B1898" s="266" t="s">
        <v>2494</v>
      </c>
      <c r="C1898" s="266" t="s">
        <v>11233</v>
      </c>
      <c r="D1898" s="267" t="s">
        <v>9623</v>
      </c>
      <c r="E1898" s="268" t="s">
        <v>24627</v>
      </c>
    </row>
    <row r="1899" spans="1:5">
      <c r="A1899" s="39" t="str">
        <f t="shared" si="29"/>
        <v>91292</v>
      </c>
      <c r="B1899" s="266" t="s">
        <v>2495</v>
      </c>
      <c r="C1899" s="266" t="s">
        <v>11234</v>
      </c>
      <c r="D1899" s="267" t="s">
        <v>9623</v>
      </c>
      <c r="E1899" s="268" t="s">
        <v>32562</v>
      </c>
    </row>
    <row r="1900" spans="1:5">
      <c r="A1900" s="39" t="str">
        <f t="shared" si="29"/>
        <v>91295</v>
      </c>
      <c r="B1900" s="266" t="s">
        <v>2496</v>
      </c>
      <c r="C1900" s="266" t="s">
        <v>11235</v>
      </c>
      <c r="D1900" s="267" t="s">
        <v>9623</v>
      </c>
      <c r="E1900" s="268" t="s">
        <v>32563</v>
      </c>
    </row>
    <row r="1901" spans="1:5">
      <c r="A1901" s="39" t="str">
        <f t="shared" si="29"/>
        <v>91296</v>
      </c>
      <c r="B1901" s="266" t="s">
        <v>2497</v>
      </c>
      <c r="C1901" s="266" t="s">
        <v>11236</v>
      </c>
      <c r="D1901" s="267" t="s">
        <v>9623</v>
      </c>
      <c r="E1901" s="268" t="s">
        <v>32564</v>
      </c>
    </row>
    <row r="1902" spans="1:5">
      <c r="A1902" s="39" t="str">
        <f t="shared" si="29"/>
        <v>91297</v>
      </c>
      <c r="B1902" s="266" t="s">
        <v>2498</v>
      </c>
      <c r="C1902" s="266" t="s">
        <v>11237</v>
      </c>
      <c r="D1902" s="267" t="s">
        <v>9623</v>
      </c>
      <c r="E1902" s="268" t="s">
        <v>32565</v>
      </c>
    </row>
    <row r="1903" spans="1:5">
      <c r="A1903" s="39" t="str">
        <f t="shared" si="29"/>
        <v>91298</v>
      </c>
      <c r="B1903" s="266" t="s">
        <v>2499</v>
      </c>
      <c r="C1903" s="266" t="s">
        <v>11238</v>
      </c>
      <c r="D1903" s="267" t="s">
        <v>9623</v>
      </c>
      <c r="E1903" s="268" t="s">
        <v>32566</v>
      </c>
    </row>
    <row r="1904" spans="1:5">
      <c r="A1904" s="39" t="str">
        <f t="shared" si="29"/>
        <v>91299</v>
      </c>
      <c r="B1904" s="266" t="s">
        <v>2500</v>
      </c>
      <c r="C1904" s="266" t="s">
        <v>11239</v>
      </c>
      <c r="D1904" s="267" t="s">
        <v>9623</v>
      </c>
      <c r="E1904" s="268" t="s">
        <v>32567</v>
      </c>
    </row>
    <row r="1905" spans="1:5">
      <c r="A1905" s="39" t="str">
        <f t="shared" si="29"/>
        <v>91304</v>
      </c>
      <c r="B1905" s="266" t="s">
        <v>2501</v>
      </c>
      <c r="C1905" s="266" t="s">
        <v>11240</v>
      </c>
      <c r="D1905" s="267" t="s">
        <v>9623</v>
      </c>
      <c r="E1905" s="268" t="s">
        <v>32568</v>
      </c>
    </row>
    <row r="1906" spans="1:5">
      <c r="A1906" s="39" t="str">
        <f t="shared" si="29"/>
        <v>91305</v>
      </c>
      <c r="B1906" s="266" t="s">
        <v>2502</v>
      </c>
      <c r="C1906" s="266" t="s">
        <v>11241</v>
      </c>
      <c r="D1906" s="267" t="s">
        <v>9623</v>
      </c>
      <c r="E1906" s="268" t="s">
        <v>25118</v>
      </c>
    </row>
    <row r="1907" spans="1:5">
      <c r="A1907" s="39" t="str">
        <f t="shared" si="29"/>
        <v>91306</v>
      </c>
      <c r="B1907" s="266" t="s">
        <v>2503</v>
      </c>
      <c r="C1907" s="266" t="s">
        <v>11242</v>
      </c>
      <c r="D1907" s="267" t="s">
        <v>9623</v>
      </c>
      <c r="E1907" s="268" t="s">
        <v>32506</v>
      </c>
    </row>
    <row r="1908" spans="1:5">
      <c r="A1908" s="39" t="str">
        <f t="shared" si="29"/>
        <v>91307</v>
      </c>
      <c r="B1908" s="266" t="s">
        <v>2504</v>
      </c>
      <c r="C1908" s="266" t="s">
        <v>11243</v>
      </c>
      <c r="D1908" s="267" t="s">
        <v>9623</v>
      </c>
      <c r="E1908" s="268" t="s">
        <v>32569</v>
      </c>
    </row>
    <row r="1909" spans="1:5">
      <c r="A1909" s="39" t="str">
        <f t="shared" si="29"/>
        <v>91312</v>
      </c>
      <c r="B1909" s="266" t="s">
        <v>2505</v>
      </c>
      <c r="C1909" s="266" t="s">
        <v>11244</v>
      </c>
      <c r="D1909" s="267" t="s">
        <v>9623</v>
      </c>
      <c r="E1909" s="268" t="s">
        <v>32570</v>
      </c>
    </row>
    <row r="1910" spans="1:5">
      <c r="A1910" s="39" t="str">
        <f t="shared" si="29"/>
        <v>91313</v>
      </c>
      <c r="B1910" s="266" t="s">
        <v>2506</v>
      </c>
      <c r="C1910" s="266" t="s">
        <v>11245</v>
      </c>
      <c r="D1910" s="267" t="s">
        <v>9623</v>
      </c>
      <c r="E1910" s="268" t="s">
        <v>32571</v>
      </c>
    </row>
    <row r="1911" spans="1:5">
      <c r="A1911" s="39" t="str">
        <f t="shared" si="29"/>
        <v>91314</v>
      </c>
      <c r="B1911" s="266" t="s">
        <v>2507</v>
      </c>
      <c r="C1911" s="266" t="s">
        <v>11246</v>
      </c>
      <c r="D1911" s="267" t="s">
        <v>9623</v>
      </c>
      <c r="E1911" s="268" t="s">
        <v>32572</v>
      </c>
    </row>
    <row r="1912" spans="1:5">
      <c r="A1912" s="39" t="str">
        <f t="shared" si="29"/>
        <v>91315</v>
      </c>
      <c r="B1912" s="266" t="s">
        <v>2508</v>
      </c>
      <c r="C1912" s="266" t="s">
        <v>11247</v>
      </c>
      <c r="D1912" s="267" t="s">
        <v>9623</v>
      </c>
      <c r="E1912" s="268" t="s">
        <v>32573</v>
      </c>
    </row>
    <row r="1913" spans="1:5">
      <c r="A1913" s="39" t="str">
        <f t="shared" si="29"/>
        <v>91316</v>
      </c>
      <c r="B1913" s="266" t="s">
        <v>7629</v>
      </c>
      <c r="C1913" s="266" t="s">
        <v>11248</v>
      </c>
      <c r="D1913" s="267" t="s">
        <v>9623</v>
      </c>
      <c r="E1913" s="268" t="s">
        <v>32574</v>
      </c>
    </row>
    <row r="1914" spans="1:5">
      <c r="A1914" s="39" t="str">
        <f t="shared" si="29"/>
        <v>91317</v>
      </c>
      <c r="B1914" s="266" t="s">
        <v>7630</v>
      </c>
      <c r="C1914" s="266" t="s">
        <v>11249</v>
      </c>
      <c r="D1914" s="267" t="s">
        <v>9623</v>
      </c>
      <c r="E1914" s="268" t="s">
        <v>32575</v>
      </c>
    </row>
    <row r="1915" spans="1:5">
      <c r="A1915" s="39" t="str">
        <f t="shared" si="29"/>
        <v>91318</v>
      </c>
      <c r="B1915" s="266" t="s">
        <v>2509</v>
      </c>
      <c r="C1915" s="266" t="s">
        <v>11250</v>
      </c>
      <c r="D1915" s="267" t="s">
        <v>9623</v>
      </c>
      <c r="E1915" s="268" t="s">
        <v>32576</v>
      </c>
    </row>
    <row r="1916" spans="1:5">
      <c r="A1916" s="39" t="str">
        <f t="shared" si="29"/>
        <v>91319</v>
      </c>
      <c r="B1916" s="266" t="s">
        <v>2510</v>
      </c>
      <c r="C1916" s="266" t="s">
        <v>11251</v>
      </c>
      <c r="D1916" s="267" t="s">
        <v>9623</v>
      </c>
      <c r="E1916" s="268" t="s">
        <v>32577</v>
      </c>
    </row>
    <row r="1917" spans="1:5">
      <c r="A1917" s="39" t="str">
        <f t="shared" si="29"/>
        <v>91320</v>
      </c>
      <c r="B1917" s="266" t="s">
        <v>2511</v>
      </c>
      <c r="C1917" s="266" t="s">
        <v>11252</v>
      </c>
      <c r="D1917" s="267" t="s">
        <v>9623</v>
      </c>
      <c r="E1917" s="268" t="s">
        <v>32578</v>
      </c>
    </row>
    <row r="1918" spans="1:5">
      <c r="A1918" s="39" t="str">
        <f t="shared" si="29"/>
        <v>91321</v>
      </c>
      <c r="B1918" s="266" t="s">
        <v>2512</v>
      </c>
      <c r="C1918" s="266" t="s">
        <v>11253</v>
      </c>
      <c r="D1918" s="267" t="s">
        <v>9623</v>
      </c>
      <c r="E1918" s="268" t="s">
        <v>32579</v>
      </c>
    </row>
    <row r="1919" spans="1:5">
      <c r="A1919" s="39" t="str">
        <f t="shared" si="29"/>
        <v>91322</v>
      </c>
      <c r="B1919" s="266" t="s">
        <v>7631</v>
      </c>
      <c r="C1919" s="266" t="s">
        <v>11254</v>
      </c>
      <c r="D1919" s="267" t="s">
        <v>9623</v>
      </c>
      <c r="E1919" s="268" t="s">
        <v>32580</v>
      </c>
    </row>
    <row r="1920" spans="1:5">
      <c r="A1920" s="39" t="str">
        <f t="shared" si="29"/>
        <v>91323</v>
      </c>
      <c r="B1920" s="266" t="s">
        <v>7632</v>
      </c>
      <c r="C1920" s="266" t="s">
        <v>11255</v>
      </c>
      <c r="D1920" s="267" t="s">
        <v>9623</v>
      </c>
      <c r="E1920" s="268" t="s">
        <v>32581</v>
      </c>
    </row>
    <row r="1921" spans="1:5">
      <c r="A1921" s="39" t="str">
        <f t="shared" si="29"/>
        <v>91324</v>
      </c>
      <c r="B1921" s="266" t="s">
        <v>2513</v>
      </c>
      <c r="C1921" s="266" t="s">
        <v>11256</v>
      </c>
      <c r="D1921" s="267" t="s">
        <v>9623</v>
      </c>
      <c r="E1921" s="268" t="s">
        <v>32582</v>
      </c>
    </row>
    <row r="1922" spans="1:5">
      <c r="A1922" s="39" t="str">
        <f t="shared" si="29"/>
        <v>91325</v>
      </c>
      <c r="B1922" s="266" t="s">
        <v>2514</v>
      </c>
      <c r="C1922" s="266" t="s">
        <v>11257</v>
      </c>
      <c r="D1922" s="267" t="s">
        <v>9623</v>
      </c>
      <c r="E1922" s="268" t="s">
        <v>29125</v>
      </c>
    </row>
    <row r="1923" spans="1:5">
      <c r="A1923" s="39" t="str">
        <f t="shared" ref="A1923:A1986" si="30">IF(ISERROR(SEARCH("/",B1923)=6),TRIM(CLEAN(B1923)),IF(SEARCH("/",B1923)=6,IF(LEN(TRIM(CLEAN(B1923)))=7,LEFT(TRIM(CLEAN(B1923)),6)&amp;"00"&amp;RIGHT(TRIM(CLEAN(B1923)),1),LEFT(TRIM(CLEAN(B1923)),6)&amp;"0"&amp;RIGHT(TRIM(CLEAN(B1923)),2)),TRIM(CLEAN(B1923))))</f>
        <v>91326</v>
      </c>
      <c r="B1923" s="266" t="s">
        <v>2515</v>
      </c>
      <c r="C1923" s="266" t="s">
        <v>11258</v>
      </c>
      <c r="D1923" s="267" t="s">
        <v>9623</v>
      </c>
      <c r="E1923" s="268" t="s">
        <v>32583</v>
      </c>
    </row>
    <row r="1924" spans="1:5">
      <c r="A1924" s="39" t="str">
        <f t="shared" si="30"/>
        <v>91327</v>
      </c>
      <c r="B1924" s="266" t="s">
        <v>2516</v>
      </c>
      <c r="C1924" s="266" t="s">
        <v>11259</v>
      </c>
      <c r="D1924" s="267" t="s">
        <v>9623</v>
      </c>
      <c r="E1924" s="268" t="s">
        <v>32584</v>
      </c>
    </row>
    <row r="1925" spans="1:5">
      <c r="A1925" s="39" t="str">
        <f t="shared" si="30"/>
        <v>91328</v>
      </c>
      <c r="B1925" s="266" t="s">
        <v>2517</v>
      </c>
      <c r="C1925" s="266" t="s">
        <v>11260</v>
      </c>
      <c r="D1925" s="267" t="s">
        <v>9623</v>
      </c>
      <c r="E1925" s="268" t="s">
        <v>32585</v>
      </c>
    </row>
    <row r="1926" spans="1:5">
      <c r="A1926" s="39" t="str">
        <f t="shared" si="30"/>
        <v>91329</v>
      </c>
      <c r="B1926" s="266" t="s">
        <v>2518</v>
      </c>
      <c r="C1926" s="266" t="s">
        <v>11261</v>
      </c>
      <c r="D1926" s="267" t="s">
        <v>9623</v>
      </c>
      <c r="E1926" s="268" t="s">
        <v>32586</v>
      </c>
    </row>
    <row r="1927" spans="1:5">
      <c r="A1927" s="39" t="str">
        <f t="shared" si="30"/>
        <v>91330</v>
      </c>
      <c r="B1927" s="266" t="s">
        <v>2519</v>
      </c>
      <c r="C1927" s="266" t="s">
        <v>11262</v>
      </c>
      <c r="D1927" s="267" t="s">
        <v>9623</v>
      </c>
      <c r="E1927" s="268" t="s">
        <v>32587</v>
      </c>
    </row>
    <row r="1928" spans="1:5">
      <c r="A1928" s="39" t="str">
        <f t="shared" si="30"/>
        <v>91331</v>
      </c>
      <c r="B1928" s="266" t="s">
        <v>2520</v>
      </c>
      <c r="C1928" s="266" t="s">
        <v>11263</v>
      </c>
      <c r="D1928" s="267" t="s">
        <v>9623</v>
      </c>
      <c r="E1928" s="268" t="s">
        <v>32588</v>
      </c>
    </row>
    <row r="1929" spans="1:5">
      <c r="A1929" s="39" t="str">
        <f t="shared" si="30"/>
        <v>91332</v>
      </c>
      <c r="B1929" s="266" t="s">
        <v>2521</v>
      </c>
      <c r="C1929" s="266" t="s">
        <v>11264</v>
      </c>
      <c r="D1929" s="267" t="s">
        <v>9623</v>
      </c>
      <c r="E1929" s="268" t="s">
        <v>32589</v>
      </c>
    </row>
    <row r="1930" spans="1:5">
      <c r="A1930" s="39" t="str">
        <f t="shared" si="30"/>
        <v>91333</v>
      </c>
      <c r="B1930" s="266" t="s">
        <v>2522</v>
      </c>
      <c r="C1930" s="266" t="s">
        <v>11265</v>
      </c>
      <c r="D1930" s="267" t="s">
        <v>9623</v>
      </c>
      <c r="E1930" s="268" t="s">
        <v>32590</v>
      </c>
    </row>
    <row r="1931" spans="1:5">
      <c r="A1931" s="39" t="str">
        <f t="shared" si="30"/>
        <v>91334</v>
      </c>
      <c r="B1931" s="266" t="s">
        <v>2523</v>
      </c>
      <c r="C1931" s="266" t="s">
        <v>11266</v>
      </c>
      <c r="D1931" s="267" t="s">
        <v>9623</v>
      </c>
      <c r="E1931" s="268" t="s">
        <v>32591</v>
      </c>
    </row>
    <row r="1932" spans="1:5">
      <c r="A1932" s="39" t="str">
        <f t="shared" si="30"/>
        <v>91335</v>
      </c>
      <c r="B1932" s="266" t="s">
        <v>2524</v>
      </c>
      <c r="C1932" s="266" t="s">
        <v>11267</v>
      </c>
      <c r="D1932" s="267" t="s">
        <v>9623</v>
      </c>
      <c r="E1932" s="268" t="s">
        <v>32592</v>
      </c>
    </row>
    <row r="1933" spans="1:5">
      <c r="A1933" s="39" t="str">
        <f t="shared" si="30"/>
        <v>91336</v>
      </c>
      <c r="B1933" s="266" t="s">
        <v>2525</v>
      </c>
      <c r="C1933" s="266" t="s">
        <v>11268</v>
      </c>
      <c r="D1933" s="267" t="s">
        <v>9623</v>
      </c>
      <c r="E1933" s="268" t="s">
        <v>32593</v>
      </c>
    </row>
    <row r="1934" spans="1:5">
      <c r="A1934" s="39" t="str">
        <f t="shared" si="30"/>
        <v>91337</v>
      </c>
      <c r="B1934" s="266" t="s">
        <v>2526</v>
      </c>
      <c r="C1934" s="266" t="s">
        <v>11269</v>
      </c>
      <c r="D1934" s="267" t="s">
        <v>9623</v>
      </c>
      <c r="E1934" s="268" t="s">
        <v>32594</v>
      </c>
    </row>
    <row r="1935" spans="1:5">
      <c r="A1935" s="39" t="str">
        <f t="shared" si="30"/>
        <v>91338</v>
      </c>
      <c r="B1935" s="266" t="s">
        <v>2527</v>
      </c>
      <c r="C1935" s="266" t="s">
        <v>11313</v>
      </c>
      <c r="D1935" s="267" t="s">
        <v>9772</v>
      </c>
      <c r="E1935" s="268" t="s">
        <v>32595</v>
      </c>
    </row>
    <row r="1936" spans="1:5">
      <c r="A1936" s="39" t="str">
        <f t="shared" si="30"/>
        <v>91341</v>
      </c>
      <c r="B1936" s="266" t="s">
        <v>2528</v>
      </c>
      <c r="C1936" s="266" t="s">
        <v>11314</v>
      </c>
      <c r="D1936" s="267" t="s">
        <v>9772</v>
      </c>
      <c r="E1936" s="268" t="s">
        <v>32596</v>
      </c>
    </row>
    <row r="1937" spans="1:5">
      <c r="A1937" s="39" t="str">
        <f t="shared" si="30"/>
        <v>91354</v>
      </c>
      <c r="B1937" s="266" t="s">
        <v>2529</v>
      </c>
      <c r="C1937" s="266" t="s">
        <v>10497</v>
      </c>
      <c r="D1937" s="267" t="s">
        <v>10129</v>
      </c>
      <c r="E1937" s="268" t="s">
        <v>9171</v>
      </c>
    </row>
    <row r="1938" spans="1:5">
      <c r="A1938" s="39" t="str">
        <f t="shared" si="30"/>
        <v>91355</v>
      </c>
      <c r="B1938" s="266" t="s">
        <v>2530</v>
      </c>
      <c r="C1938" s="266" t="s">
        <v>10498</v>
      </c>
      <c r="D1938" s="267" t="s">
        <v>10129</v>
      </c>
      <c r="E1938" s="268" t="s">
        <v>18115</v>
      </c>
    </row>
    <row r="1939" spans="1:5">
      <c r="A1939" s="39" t="str">
        <f t="shared" si="30"/>
        <v>91356</v>
      </c>
      <c r="B1939" s="266" t="s">
        <v>2531</v>
      </c>
      <c r="C1939" s="266" t="s">
        <v>10499</v>
      </c>
      <c r="D1939" s="267" t="s">
        <v>10129</v>
      </c>
      <c r="E1939" s="268" t="s">
        <v>8830</v>
      </c>
    </row>
    <row r="1940" spans="1:5">
      <c r="A1940" s="39" t="str">
        <f t="shared" si="30"/>
        <v>91359</v>
      </c>
      <c r="B1940" s="266" t="s">
        <v>2532</v>
      </c>
      <c r="C1940" s="266" t="s">
        <v>10501</v>
      </c>
      <c r="D1940" s="267" t="s">
        <v>10129</v>
      </c>
      <c r="E1940" s="268" t="s">
        <v>8895</v>
      </c>
    </row>
    <row r="1941" spans="1:5">
      <c r="A1941" s="39" t="str">
        <f t="shared" si="30"/>
        <v>91360</v>
      </c>
      <c r="B1941" s="266" t="s">
        <v>2533</v>
      </c>
      <c r="C1941" s="266" t="s">
        <v>10502</v>
      </c>
      <c r="D1941" s="267" t="s">
        <v>10129</v>
      </c>
      <c r="E1941" s="268" t="s">
        <v>9353</v>
      </c>
    </row>
    <row r="1942" spans="1:5">
      <c r="A1942" s="39" t="str">
        <f t="shared" si="30"/>
        <v>91361</v>
      </c>
      <c r="B1942" s="266" t="s">
        <v>2534</v>
      </c>
      <c r="C1942" s="266" t="s">
        <v>10504</v>
      </c>
      <c r="D1942" s="267" t="s">
        <v>10129</v>
      </c>
      <c r="E1942" s="268" t="s">
        <v>28361</v>
      </c>
    </row>
    <row r="1943" spans="1:5">
      <c r="A1943" s="39" t="str">
        <f t="shared" si="30"/>
        <v>91367</v>
      </c>
      <c r="B1943" s="266" t="s">
        <v>2535</v>
      </c>
      <c r="C1943" s="266" t="s">
        <v>10505</v>
      </c>
      <c r="D1943" s="267" t="s">
        <v>10129</v>
      </c>
      <c r="E1943" s="268" t="s">
        <v>9404</v>
      </c>
    </row>
    <row r="1944" spans="1:5">
      <c r="A1944" s="39" t="str">
        <f t="shared" si="30"/>
        <v>91368</v>
      </c>
      <c r="B1944" s="266" t="s">
        <v>2536</v>
      </c>
      <c r="C1944" s="266" t="s">
        <v>10506</v>
      </c>
      <c r="D1944" s="267" t="s">
        <v>10129</v>
      </c>
      <c r="E1944" s="268" t="s">
        <v>8681</v>
      </c>
    </row>
    <row r="1945" spans="1:5">
      <c r="A1945" s="39" t="str">
        <f t="shared" si="30"/>
        <v>91369</v>
      </c>
      <c r="B1945" s="266" t="s">
        <v>2537</v>
      </c>
      <c r="C1945" s="266" t="s">
        <v>10507</v>
      </c>
      <c r="D1945" s="267" t="s">
        <v>10129</v>
      </c>
      <c r="E1945" s="268" t="s">
        <v>8640</v>
      </c>
    </row>
    <row r="1946" spans="1:5">
      <c r="A1946" s="39" t="str">
        <f t="shared" si="30"/>
        <v>91375</v>
      </c>
      <c r="B1946" s="266" t="s">
        <v>2538</v>
      </c>
      <c r="C1946" s="266" t="s">
        <v>10508</v>
      </c>
      <c r="D1946" s="267" t="s">
        <v>10129</v>
      </c>
      <c r="E1946" s="268" t="s">
        <v>8617</v>
      </c>
    </row>
    <row r="1947" spans="1:5">
      <c r="A1947" s="39" t="str">
        <f t="shared" si="30"/>
        <v>91376</v>
      </c>
      <c r="B1947" s="266" t="s">
        <v>2539</v>
      </c>
      <c r="C1947" s="266" t="s">
        <v>10509</v>
      </c>
      <c r="D1947" s="267" t="s">
        <v>10129</v>
      </c>
      <c r="E1947" s="268" t="s">
        <v>8602</v>
      </c>
    </row>
    <row r="1948" spans="1:5">
      <c r="A1948" s="39" t="str">
        <f t="shared" si="30"/>
        <v>91377</v>
      </c>
      <c r="B1948" s="266" t="s">
        <v>2540</v>
      </c>
      <c r="C1948" s="266" t="s">
        <v>10510</v>
      </c>
      <c r="D1948" s="267" t="s">
        <v>10129</v>
      </c>
      <c r="E1948" s="268" t="s">
        <v>8764</v>
      </c>
    </row>
    <row r="1949" spans="1:5">
      <c r="A1949" s="39" t="str">
        <f t="shared" si="30"/>
        <v>91380</v>
      </c>
      <c r="B1949" s="266" t="s">
        <v>2541</v>
      </c>
      <c r="C1949" s="266" t="s">
        <v>10511</v>
      </c>
      <c r="D1949" s="267" t="s">
        <v>10129</v>
      </c>
      <c r="E1949" s="268" t="s">
        <v>9597</v>
      </c>
    </row>
    <row r="1950" spans="1:5">
      <c r="A1950" s="39" t="str">
        <f t="shared" si="30"/>
        <v>91381</v>
      </c>
      <c r="B1950" s="266" t="s">
        <v>2542</v>
      </c>
      <c r="C1950" s="266" t="s">
        <v>10512</v>
      </c>
      <c r="D1950" s="267" t="s">
        <v>10129</v>
      </c>
      <c r="E1950" s="268" t="s">
        <v>9567</v>
      </c>
    </row>
    <row r="1951" spans="1:5">
      <c r="A1951" s="39" t="str">
        <f t="shared" si="30"/>
        <v>91382</v>
      </c>
      <c r="B1951" s="266" t="s">
        <v>2543</v>
      </c>
      <c r="C1951" s="266" t="s">
        <v>10514</v>
      </c>
      <c r="D1951" s="267" t="s">
        <v>10129</v>
      </c>
      <c r="E1951" s="268" t="s">
        <v>10227</v>
      </c>
    </row>
    <row r="1952" spans="1:5">
      <c r="A1952" s="39" t="str">
        <f t="shared" si="30"/>
        <v>91383</v>
      </c>
      <c r="B1952" s="266" t="s">
        <v>2544</v>
      </c>
      <c r="C1952" s="266" t="s">
        <v>10515</v>
      </c>
      <c r="D1952" s="267" t="s">
        <v>10129</v>
      </c>
      <c r="E1952" s="268" t="s">
        <v>28585</v>
      </c>
    </row>
    <row r="1953" spans="1:5">
      <c r="A1953" s="39" t="str">
        <f t="shared" si="30"/>
        <v>91384</v>
      </c>
      <c r="B1953" s="266" t="s">
        <v>2545</v>
      </c>
      <c r="C1953" s="266" t="s">
        <v>10516</v>
      </c>
      <c r="D1953" s="267" t="s">
        <v>10129</v>
      </c>
      <c r="E1953" s="268" t="s">
        <v>29281</v>
      </c>
    </row>
    <row r="1954" spans="1:5">
      <c r="A1954" s="39" t="str">
        <f t="shared" si="30"/>
        <v>91386</v>
      </c>
      <c r="B1954" s="266" t="s">
        <v>2546</v>
      </c>
      <c r="C1954" s="266" t="s">
        <v>9899</v>
      </c>
      <c r="D1954" s="267" t="s">
        <v>9808</v>
      </c>
      <c r="E1954" s="268" t="s">
        <v>32597</v>
      </c>
    </row>
    <row r="1955" spans="1:5">
      <c r="A1955" s="39" t="str">
        <f t="shared" si="30"/>
        <v>91387</v>
      </c>
      <c r="B1955" s="266" t="s">
        <v>2547</v>
      </c>
      <c r="C1955" s="266" t="s">
        <v>10057</v>
      </c>
      <c r="D1955" s="267" t="s">
        <v>9961</v>
      </c>
      <c r="E1955" s="268" t="s">
        <v>32004</v>
      </c>
    </row>
    <row r="1956" spans="1:5">
      <c r="A1956" s="39" t="str">
        <f t="shared" si="30"/>
        <v>91390</v>
      </c>
      <c r="B1956" s="266" t="s">
        <v>2548</v>
      </c>
      <c r="C1956" s="266" t="s">
        <v>10517</v>
      </c>
      <c r="D1956" s="267" t="s">
        <v>10129</v>
      </c>
      <c r="E1956" s="268" t="s">
        <v>25662</v>
      </c>
    </row>
    <row r="1957" spans="1:5">
      <c r="A1957" s="39" t="str">
        <f t="shared" si="30"/>
        <v>91391</v>
      </c>
      <c r="B1957" s="266" t="s">
        <v>2549</v>
      </c>
      <c r="C1957" s="266" t="s">
        <v>10518</v>
      </c>
      <c r="D1957" s="267" t="s">
        <v>10129</v>
      </c>
      <c r="E1957" s="268" t="s">
        <v>8683</v>
      </c>
    </row>
    <row r="1958" spans="1:5">
      <c r="A1958" s="39" t="str">
        <f t="shared" si="30"/>
        <v>91392</v>
      </c>
      <c r="B1958" s="266" t="s">
        <v>2550</v>
      </c>
      <c r="C1958" s="266" t="s">
        <v>10519</v>
      </c>
      <c r="D1958" s="267" t="s">
        <v>10129</v>
      </c>
      <c r="E1958" s="268" t="s">
        <v>16911</v>
      </c>
    </row>
    <row r="1959" spans="1:5">
      <c r="A1959" s="39" t="str">
        <f t="shared" si="30"/>
        <v>91395</v>
      </c>
      <c r="B1959" s="266" t="s">
        <v>2551</v>
      </c>
      <c r="C1959" s="266" t="s">
        <v>10058</v>
      </c>
      <c r="D1959" s="267" t="s">
        <v>9961</v>
      </c>
      <c r="E1959" s="268" t="s">
        <v>32598</v>
      </c>
    </row>
    <row r="1960" spans="1:5">
      <c r="A1960" s="39" t="str">
        <f t="shared" si="30"/>
        <v>91396</v>
      </c>
      <c r="B1960" s="266" t="s">
        <v>2552</v>
      </c>
      <c r="C1960" s="266" t="s">
        <v>10520</v>
      </c>
      <c r="D1960" s="267" t="s">
        <v>10129</v>
      </c>
      <c r="E1960" s="268" t="s">
        <v>27329</v>
      </c>
    </row>
    <row r="1961" spans="1:5">
      <c r="A1961" s="39" t="str">
        <f t="shared" si="30"/>
        <v>91397</v>
      </c>
      <c r="B1961" s="266" t="s">
        <v>2553</v>
      </c>
      <c r="C1961" s="266" t="s">
        <v>10521</v>
      </c>
      <c r="D1961" s="267" t="s">
        <v>10129</v>
      </c>
      <c r="E1961" s="268" t="s">
        <v>16357</v>
      </c>
    </row>
    <row r="1962" spans="1:5">
      <c r="A1962" s="39" t="str">
        <f t="shared" si="30"/>
        <v>91398</v>
      </c>
      <c r="B1962" s="266" t="s">
        <v>2554</v>
      </c>
      <c r="C1962" s="266" t="s">
        <v>10522</v>
      </c>
      <c r="D1962" s="267" t="s">
        <v>10129</v>
      </c>
      <c r="E1962" s="268" t="s">
        <v>18005</v>
      </c>
    </row>
    <row r="1963" spans="1:5">
      <c r="A1963" s="39" t="str">
        <f t="shared" si="30"/>
        <v>91402</v>
      </c>
      <c r="B1963" s="266" t="s">
        <v>2555</v>
      </c>
      <c r="C1963" s="266" t="s">
        <v>10523</v>
      </c>
      <c r="D1963" s="267" t="s">
        <v>10129</v>
      </c>
      <c r="E1963" s="268" t="s">
        <v>9390</v>
      </c>
    </row>
    <row r="1964" spans="1:5">
      <c r="A1964" s="39" t="str">
        <f t="shared" si="30"/>
        <v>91466</v>
      </c>
      <c r="B1964" s="266" t="s">
        <v>2556</v>
      </c>
      <c r="C1964" s="266" t="s">
        <v>10524</v>
      </c>
      <c r="D1964" s="267" t="s">
        <v>10129</v>
      </c>
      <c r="E1964" s="268" t="s">
        <v>18026</v>
      </c>
    </row>
    <row r="1965" spans="1:5">
      <c r="A1965" s="39" t="str">
        <f t="shared" si="30"/>
        <v>91467</v>
      </c>
      <c r="B1965" s="266" t="s">
        <v>2557</v>
      </c>
      <c r="C1965" s="266" t="s">
        <v>10525</v>
      </c>
      <c r="D1965" s="267" t="s">
        <v>10129</v>
      </c>
      <c r="E1965" s="268" t="s">
        <v>28600</v>
      </c>
    </row>
    <row r="1966" spans="1:5">
      <c r="A1966" s="39" t="str">
        <f t="shared" si="30"/>
        <v>91468</v>
      </c>
      <c r="B1966" s="266" t="s">
        <v>2558</v>
      </c>
      <c r="C1966" s="266" t="s">
        <v>10526</v>
      </c>
      <c r="D1966" s="267" t="s">
        <v>10129</v>
      </c>
      <c r="E1966" s="268" t="s">
        <v>12162</v>
      </c>
    </row>
    <row r="1967" spans="1:5">
      <c r="A1967" s="39" t="str">
        <f t="shared" si="30"/>
        <v>91469</v>
      </c>
      <c r="B1967" s="266" t="s">
        <v>2559</v>
      </c>
      <c r="C1967" s="266" t="s">
        <v>10528</v>
      </c>
      <c r="D1967" s="267" t="s">
        <v>10129</v>
      </c>
      <c r="E1967" s="268" t="s">
        <v>9315</v>
      </c>
    </row>
    <row r="1968" spans="1:5">
      <c r="A1968" s="39" t="str">
        <f t="shared" si="30"/>
        <v>91484</v>
      </c>
      <c r="B1968" s="266" t="s">
        <v>2560</v>
      </c>
      <c r="C1968" s="266" t="s">
        <v>10529</v>
      </c>
      <c r="D1968" s="267" t="s">
        <v>10129</v>
      </c>
      <c r="E1968" s="268" t="s">
        <v>8640</v>
      </c>
    </row>
    <row r="1969" spans="1:5">
      <c r="A1969" s="39" t="str">
        <f t="shared" si="30"/>
        <v>91485</v>
      </c>
      <c r="B1969" s="266" t="s">
        <v>2561</v>
      </c>
      <c r="C1969" s="266" t="s">
        <v>10530</v>
      </c>
      <c r="D1969" s="267" t="s">
        <v>10129</v>
      </c>
      <c r="E1969" s="268" t="s">
        <v>28922</v>
      </c>
    </row>
    <row r="1970" spans="1:5">
      <c r="A1970" s="39" t="str">
        <f t="shared" si="30"/>
        <v>91486</v>
      </c>
      <c r="B1970" s="266" t="s">
        <v>2562</v>
      </c>
      <c r="C1970" s="266" t="s">
        <v>10059</v>
      </c>
      <c r="D1970" s="267" t="s">
        <v>9961</v>
      </c>
      <c r="E1970" s="268" t="s">
        <v>18010</v>
      </c>
    </row>
    <row r="1971" spans="1:5">
      <c r="A1971" s="39" t="str">
        <f t="shared" si="30"/>
        <v>91514</v>
      </c>
      <c r="B1971" s="266" t="s">
        <v>2563</v>
      </c>
      <c r="C1971" s="266" t="s">
        <v>15417</v>
      </c>
      <c r="D1971" s="267" t="s">
        <v>9772</v>
      </c>
      <c r="E1971" s="268" t="s">
        <v>18270</v>
      </c>
    </row>
    <row r="1972" spans="1:5">
      <c r="A1972" s="39" t="str">
        <f t="shared" si="30"/>
        <v>91515</v>
      </c>
      <c r="B1972" s="266" t="s">
        <v>2564</v>
      </c>
      <c r="C1972" s="266" t="s">
        <v>15418</v>
      </c>
      <c r="D1972" s="267" t="s">
        <v>9772</v>
      </c>
      <c r="E1972" s="268" t="s">
        <v>8568</v>
      </c>
    </row>
    <row r="1973" spans="1:5">
      <c r="A1973" s="39" t="str">
        <f t="shared" si="30"/>
        <v>91516</v>
      </c>
      <c r="B1973" s="266" t="s">
        <v>2565</v>
      </c>
      <c r="C1973" s="266" t="s">
        <v>15419</v>
      </c>
      <c r="D1973" s="267" t="s">
        <v>9772</v>
      </c>
      <c r="E1973" s="268" t="s">
        <v>8944</v>
      </c>
    </row>
    <row r="1974" spans="1:5">
      <c r="A1974" s="39" t="str">
        <f t="shared" si="30"/>
        <v>91517</v>
      </c>
      <c r="B1974" s="266" t="s">
        <v>2566</v>
      </c>
      <c r="C1974" s="266" t="s">
        <v>15420</v>
      </c>
      <c r="D1974" s="267" t="s">
        <v>9772</v>
      </c>
      <c r="E1974" s="268" t="s">
        <v>9456</v>
      </c>
    </row>
    <row r="1975" spans="1:5">
      <c r="A1975" s="39" t="str">
        <f t="shared" si="30"/>
        <v>91519</v>
      </c>
      <c r="B1975" s="266" t="s">
        <v>2567</v>
      </c>
      <c r="C1975" s="266" t="s">
        <v>15421</v>
      </c>
      <c r="D1975" s="267" t="s">
        <v>9772</v>
      </c>
      <c r="E1975" s="268" t="s">
        <v>32599</v>
      </c>
    </row>
    <row r="1976" spans="1:5">
      <c r="A1976" s="39" t="str">
        <f t="shared" si="30"/>
        <v>91520</v>
      </c>
      <c r="B1976" s="266" t="s">
        <v>2568</v>
      </c>
      <c r="C1976" s="266" t="s">
        <v>15422</v>
      </c>
      <c r="D1976" s="267" t="s">
        <v>9772</v>
      </c>
      <c r="E1976" s="268" t="s">
        <v>10742</v>
      </c>
    </row>
    <row r="1977" spans="1:5">
      <c r="A1977" s="39" t="str">
        <f t="shared" si="30"/>
        <v>91522</v>
      </c>
      <c r="B1977" s="266" t="s">
        <v>2569</v>
      </c>
      <c r="C1977" s="266" t="s">
        <v>15423</v>
      </c>
      <c r="D1977" s="267" t="s">
        <v>9772</v>
      </c>
      <c r="E1977" s="268" t="s">
        <v>8634</v>
      </c>
    </row>
    <row r="1978" spans="1:5">
      <c r="A1978" s="39" t="str">
        <f t="shared" si="30"/>
        <v>91525</v>
      </c>
      <c r="B1978" s="266" t="s">
        <v>2570</v>
      </c>
      <c r="C1978" s="266" t="s">
        <v>15424</v>
      </c>
      <c r="D1978" s="267" t="s">
        <v>9772</v>
      </c>
      <c r="E1978" s="268" t="s">
        <v>26933</v>
      </c>
    </row>
    <row r="1979" spans="1:5">
      <c r="A1979" s="39" t="str">
        <f t="shared" si="30"/>
        <v>91529</v>
      </c>
      <c r="B1979" s="266" t="s">
        <v>2571</v>
      </c>
      <c r="C1979" s="266" t="s">
        <v>10531</v>
      </c>
      <c r="D1979" s="267" t="s">
        <v>10129</v>
      </c>
      <c r="E1979" s="268" t="s">
        <v>8540</v>
      </c>
    </row>
    <row r="1980" spans="1:5">
      <c r="A1980" s="39" t="str">
        <f t="shared" si="30"/>
        <v>91530</v>
      </c>
      <c r="B1980" s="266" t="s">
        <v>2572</v>
      </c>
      <c r="C1980" s="266" t="s">
        <v>10532</v>
      </c>
      <c r="D1980" s="267" t="s">
        <v>10129</v>
      </c>
      <c r="E1980" s="268" t="s">
        <v>9320</v>
      </c>
    </row>
    <row r="1981" spans="1:5">
      <c r="A1981" s="39" t="str">
        <f t="shared" si="30"/>
        <v>91531</v>
      </c>
      <c r="B1981" s="266" t="s">
        <v>2573</v>
      </c>
      <c r="C1981" s="266" t="s">
        <v>10533</v>
      </c>
      <c r="D1981" s="267" t="s">
        <v>10129</v>
      </c>
      <c r="E1981" s="268" t="s">
        <v>8764</v>
      </c>
    </row>
    <row r="1982" spans="1:5">
      <c r="A1982" s="39" t="str">
        <f t="shared" si="30"/>
        <v>91532</v>
      </c>
      <c r="B1982" s="266" t="s">
        <v>2574</v>
      </c>
      <c r="C1982" s="266" t="s">
        <v>10534</v>
      </c>
      <c r="D1982" s="267" t="s">
        <v>10129</v>
      </c>
      <c r="E1982" s="268" t="s">
        <v>9461</v>
      </c>
    </row>
    <row r="1983" spans="1:5">
      <c r="A1983" s="39" t="str">
        <f t="shared" si="30"/>
        <v>91533</v>
      </c>
      <c r="B1983" s="266" t="s">
        <v>2575</v>
      </c>
      <c r="C1983" s="266" t="s">
        <v>9900</v>
      </c>
      <c r="D1983" s="267" t="s">
        <v>9808</v>
      </c>
      <c r="E1983" s="268" t="s">
        <v>19239</v>
      </c>
    </row>
    <row r="1984" spans="1:5">
      <c r="A1984" s="39" t="str">
        <f t="shared" si="30"/>
        <v>91534</v>
      </c>
      <c r="B1984" s="266" t="s">
        <v>2576</v>
      </c>
      <c r="C1984" s="266" t="s">
        <v>10060</v>
      </c>
      <c r="D1984" s="267" t="s">
        <v>9961</v>
      </c>
      <c r="E1984" s="268" t="s">
        <v>18059</v>
      </c>
    </row>
    <row r="1985" spans="1:5">
      <c r="A1985" s="39" t="str">
        <f t="shared" si="30"/>
        <v>91593</v>
      </c>
      <c r="B1985" s="266" t="s">
        <v>2577</v>
      </c>
      <c r="C1985" s="266" t="s">
        <v>2578</v>
      </c>
      <c r="D1985" s="267" t="s">
        <v>10821</v>
      </c>
      <c r="E1985" s="268" t="s">
        <v>8719</v>
      </c>
    </row>
    <row r="1986" spans="1:5">
      <c r="A1986" s="39" t="str">
        <f t="shared" si="30"/>
        <v>91594</v>
      </c>
      <c r="B1986" s="266" t="s">
        <v>2579</v>
      </c>
      <c r="C1986" s="266" t="s">
        <v>2580</v>
      </c>
      <c r="D1986" s="267" t="s">
        <v>10821</v>
      </c>
      <c r="E1986" s="268" t="s">
        <v>11887</v>
      </c>
    </row>
    <row r="1987" spans="1:5">
      <c r="A1987" s="39" t="str">
        <f t="shared" ref="A1987:A2050" si="31">IF(ISERROR(SEARCH("/",B1987)=6),TRIM(CLEAN(B1987)),IF(SEARCH("/",B1987)=6,IF(LEN(TRIM(CLEAN(B1987)))=7,LEFT(TRIM(CLEAN(B1987)),6)&amp;"00"&amp;RIGHT(TRIM(CLEAN(B1987)),1),LEFT(TRIM(CLEAN(B1987)),6)&amp;"0"&amp;RIGHT(TRIM(CLEAN(B1987)),2)),TRIM(CLEAN(B1987))))</f>
        <v>91595</v>
      </c>
      <c r="B1987" s="266" t="s">
        <v>2581</v>
      </c>
      <c r="C1987" s="266" t="s">
        <v>2582</v>
      </c>
      <c r="D1987" s="267" t="s">
        <v>10821</v>
      </c>
      <c r="E1987" s="268" t="s">
        <v>19439</v>
      </c>
    </row>
    <row r="1988" spans="1:5">
      <c r="A1988" s="39" t="str">
        <f t="shared" si="31"/>
        <v>91596</v>
      </c>
      <c r="B1988" s="266" t="s">
        <v>2583</v>
      </c>
      <c r="C1988" s="266" t="s">
        <v>2584</v>
      </c>
      <c r="D1988" s="267" t="s">
        <v>10821</v>
      </c>
      <c r="E1988" s="268" t="s">
        <v>9435</v>
      </c>
    </row>
    <row r="1989" spans="1:5">
      <c r="A1989" s="39" t="str">
        <f t="shared" si="31"/>
        <v>91597</v>
      </c>
      <c r="B1989" s="266" t="s">
        <v>2585</v>
      </c>
      <c r="C1989" s="266" t="s">
        <v>2586</v>
      </c>
      <c r="D1989" s="267" t="s">
        <v>10821</v>
      </c>
      <c r="E1989" s="268" t="s">
        <v>10050</v>
      </c>
    </row>
    <row r="1990" spans="1:5">
      <c r="A1990" s="39" t="str">
        <f t="shared" si="31"/>
        <v>91598</v>
      </c>
      <c r="B1990" s="266" t="s">
        <v>2587</v>
      </c>
      <c r="C1990" s="266" t="s">
        <v>2588</v>
      </c>
      <c r="D1990" s="267" t="s">
        <v>10821</v>
      </c>
      <c r="E1990" s="268" t="s">
        <v>26229</v>
      </c>
    </row>
    <row r="1991" spans="1:5">
      <c r="A1991" s="39" t="str">
        <f t="shared" si="31"/>
        <v>91599</v>
      </c>
      <c r="B1991" s="266" t="s">
        <v>2589</v>
      </c>
      <c r="C1991" s="266" t="s">
        <v>2590</v>
      </c>
      <c r="D1991" s="267" t="s">
        <v>10821</v>
      </c>
      <c r="E1991" s="268" t="s">
        <v>8894</v>
      </c>
    </row>
    <row r="1992" spans="1:5">
      <c r="A1992" s="39" t="str">
        <f t="shared" si="31"/>
        <v>91600</v>
      </c>
      <c r="B1992" s="266" t="s">
        <v>2591</v>
      </c>
      <c r="C1992" s="266" t="s">
        <v>2592</v>
      </c>
      <c r="D1992" s="267" t="s">
        <v>10821</v>
      </c>
      <c r="E1992" s="268" t="s">
        <v>15956</v>
      </c>
    </row>
    <row r="1993" spans="1:5">
      <c r="A1993" s="39" t="str">
        <f t="shared" si="31"/>
        <v>91601</v>
      </c>
      <c r="B1993" s="266" t="s">
        <v>2593</v>
      </c>
      <c r="C1993" s="266" t="s">
        <v>2594</v>
      </c>
      <c r="D1993" s="267" t="s">
        <v>10821</v>
      </c>
      <c r="E1993" s="268" t="s">
        <v>9363</v>
      </c>
    </row>
    <row r="1994" spans="1:5">
      <c r="A1994" s="39" t="str">
        <f t="shared" si="31"/>
        <v>91602</v>
      </c>
      <c r="B1994" s="266" t="s">
        <v>2595</v>
      </c>
      <c r="C1994" s="266" t="s">
        <v>2596</v>
      </c>
      <c r="D1994" s="267" t="s">
        <v>10821</v>
      </c>
      <c r="E1994" s="268" t="s">
        <v>13274</v>
      </c>
    </row>
    <row r="1995" spans="1:5">
      <c r="A1995" s="39" t="str">
        <f t="shared" si="31"/>
        <v>91603</v>
      </c>
      <c r="B1995" s="266" t="s">
        <v>2597</v>
      </c>
      <c r="C1995" s="266" t="s">
        <v>2598</v>
      </c>
      <c r="D1995" s="267" t="s">
        <v>10821</v>
      </c>
      <c r="E1995" s="268" t="s">
        <v>18252</v>
      </c>
    </row>
    <row r="1996" spans="1:5">
      <c r="A1996" s="39" t="str">
        <f t="shared" si="31"/>
        <v>91629</v>
      </c>
      <c r="B1996" s="266" t="s">
        <v>2599</v>
      </c>
      <c r="C1996" s="266" t="s">
        <v>10535</v>
      </c>
      <c r="D1996" s="267" t="s">
        <v>10129</v>
      </c>
      <c r="E1996" s="268" t="s">
        <v>16647</v>
      </c>
    </row>
    <row r="1997" spans="1:5">
      <c r="A1997" s="39" t="str">
        <f t="shared" si="31"/>
        <v>91630</v>
      </c>
      <c r="B1997" s="266" t="s">
        <v>2600</v>
      </c>
      <c r="C1997" s="266" t="s">
        <v>10536</v>
      </c>
      <c r="D1997" s="267" t="s">
        <v>10129</v>
      </c>
      <c r="E1997" s="268" t="s">
        <v>28572</v>
      </c>
    </row>
    <row r="1998" spans="1:5">
      <c r="A1998" s="39" t="str">
        <f t="shared" si="31"/>
        <v>91631</v>
      </c>
      <c r="B1998" s="266" t="s">
        <v>2601</v>
      </c>
      <c r="C1998" s="266" t="s">
        <v>10537</v>
      </c>
      <c r="D1998" s="267" t="s">
        <v>10129</v>
      </c>
      <c r="E1998" s="268" t="s">
        <v>16501</v>
      </c>
    </row>
    <row r="1999" spans="1:5">
      <c r="A1999" s="39" t="str">
        <f t="shared" si="31"/>
        <v>91632</v>
      </c>
      <c r="B1999" s="266" t="s">
        <v>2602</v>
      </c>
      <c r="C1999" s="266" t="s">
        <v>10538</v>
      </c>
      <c r="D1999" s="267" t="s">
        <v>10129</v>
      </c>
      <c r="E1999" s="268" t="s">
        <v>29283</v>
      </c>
    </row>
    <row r="2000" spans="1:5">
      <c r="A2000" s="39" t="str">
        <f t="shared" si="31"/>
        <v>91633</v>
      </c>
      <c r="B2000" s="266" t="s">
        <v>2603</v>
      </c>
      <c r="C2000" s="266" t="s">
        <v>10540</v>
      </c>
      <c r="D2000" s="267" t="s">
        <v>10129</v>
      </c>
      <c r="E2000" s="268" t="s">
        <v>29284</v>
      </c>
    </row>
    <row r="2001" spans="1:5">
      <c r="A2001" s="39" t="str">
        <f t="shared" si="31"/>
        <v>91634</v>
      </c>
      <c r="B2001" s="266" t="s">
        <v>2604</v>
      </c>
      <c r="C2001" s="266" t="s">
        <v>9901</v>
      </c>
      <c r="D2001" s="267" t="s">
        <v>9808</v>
      </c>
      <c r="E2001" s="268" t="s">
        <v>32600</v>
      </c>
    </row>
    <row r="2002" spans="1:5">
      <c r="A2002" s="39" t="str">
        <f t="shared" si="31"/>
        <v>91635</v>
      </c>
      <c r="B2002" s="266" t="s">
        <v>2605</v>
      </c>
      <c r="C2002" s="266" t="s">
        <v>10061</v>
      </c>
      <c r="D2002" s="267" t="s">
        <v>9961</v>
      </c>
      <c r="E2002" s="268" t="s">
        <v>32601</v>
      </c>
    </row>
    <row r="2003" spans="1:5">
      <c r="A2003" s="39" t="str">
        <f t="shared" si="31"/>
        <v>91640</v>
      </c>
      <c r="B2003" s="266" t="s">
        <v>2606</v>
      </c>
      <c r="C2003" s="266" t="s">
        <v>10541</v>
      </c>
      <c r="D2003" s="267" t="s">
        <v>10129</v>
      </c>
      <c r="E2003" s="268" t="s">
        <v>17712</v>
      </c>
    </row>
    <row r="2004" spans="1:5">
      <c r="A2004" s="39" t="str">
        <f t="shared" si="31"/>
        <v>91641</v>
      </c>
      <c r="B2004" s="266" t="s">
        <v>2607</v>
      </c>
      <c r="C2004" s="266" t="s">
        <v>10542</v>
      </c>
      <c r="D2004" s="267" t="s">
        <v>10129</v>
      </c>
      <c r="E2004" s="268" t="s">
        <v>8914</v>
      </c>
    </row>
    <row r="2005" spans="1:5">
      <c r="A2005" s="39" t="str">
        <f t="shared" si="31"/>
        <v>91642</v>
      </c>
      <c r="B2005" s="266" t="s">
        <v>2608</v>
      </c>
      <c r="C2005" s="266" t="s">
        <v>10543</v>
      </c>
      <c r="D2005" s="267" t="s">
        <v>10129</v>
      </c>
      <c r="E2005" s="268" t="s">
        <v>8642</v>
      </c>
    </row>
    <row r="2006" spans="1:5">
      <c r="A2006" s="39" t="str">
        <f t="shared" si="31"/>
        <v>91643</v>
      </c>
      <c r="B2006" s="266" t="s">
        <v>2609</v>
      </c>
      <c r="C2006" s="266" t="s">
        <v>10545</v>
      </c>
      <c r="D2006" s="267" t="s">
        <v>10129</v>
      </c>
      <c r="E2006" s="268" t="s">
        <v>29286</v>
      </c>
    </row>
    <row r="2007" spans="1:5">
      <c r="A2007" s="39" t="str">
        <f t="shared" si="31"/>
        <v>91644</v>
      </c>
      <c r="B2007" s="266" t="s">
        <v>2610</v>
      </c>
      <c r="C2007" s="266" t="s">
        <v>10546</v>
      </c>
      <c r="D2007" s="267" t="s">
        <v>10129</v>
      </c>
      <c r="E2007" s="268" t="s">
        <v>29287</v>
      </c>
    </row>
    <row r="2008" spans="1:5">
      <c r="A2008" s="39" t="str">
        <f t="shared" si="31"/>
        <v>91645</v>
      </c>
      <c r="B2008" s="266" t="s">
        <v>2611</v>
      </c>
      <c r="C2008" s="266" t="s">
        <v>9902</v>
      </c>
      <c r="D2008" s="267" t="s">
        <v>9808</v>
      </c>
      <c r="E2008" s="268" t="s">
        <v>32602</v>
      </c>
    </row>
    <row r="2009" spans="1:5">
      <c r="A2009" s="39" t="str">
        <f t="shared" si="31"/>
        <v>91646</v>
      </c>
      <c r="B2009" s="266" t="s">
        <v>2612</v>
      </c>
      <c r="C2009" s="266" t="s">
        <v>10062</v>
      </c>
      <c r="D2009" s="267" t="s">
        <v>9961</v>
      </c>
      <c r="E2009" s="268" t="s">
        <v>32603</v>
      </c>
    </row>
    <row r="2010" spans="1:5">
      <c r="A2010" s="39" t="str">
        <f t="shared" si="31"/>
        <v>91677</v>
      </c>
      <c r="B2010" s="266" t="s">
        <v>2613</v>
      </c>
      <c r="C2010" s="266" t="s">
        <v>15963</v>
      </c>
      <c r="D2010" s="267" t="s">
        <v>10129</v>
      </c>
      <c r="E2010" s="268" t="s">
        <v>30022</v>
      </c>
    </row>
    <row r="2011" spans="1:5">
      <c r="A2011" s="39" t="str">
        <f t="shared" si="31"/>
        <v>91678</v>
      </c>
      <c r="B2011" s="266" t="s">
        <v>2614</v>
      </c>
      <c r="C2011" s="266" t="s">
        <v>15964</v>
      </c>
      <c r="D2011" s="267" t="s">
        <v>10129</v>
      </c>
      <c r="E2011" s="268" t="s">
        <v>27352</v>
      </c>
    </row>
    <row r="2012" spans="1:5">
      <c r="A2012" s="39" t="str">
        <f t="shared" si="31"/>
        <v>91688</v>
      </c>
      <c r="B2012" s="266" t="s">
        <v>2615</v>
      </c>
      <c r="C2012" s="266" t="s">
        <v>10547</v>
      </c>
      <c r="D2012" s="267" t="s">
        <v>10129</v>
      </c>
      <c r="E2012" s="268" t="s">
        <v>9320</v>
      </c>
    </row>
    <row r="2013" spans="1:5">
      <c r="A2013" s="39" t="str">
        <f t="shared" si="31"/>
        <v>91689</v>
      </c>
      <c r="B2013" s="266" t="s">
        <v>2616</v>
      </c>
      <c r="C2013" s="266" t="s">
        <v>10548</v>
      </c>
      <c r="D2013" s="267" t="s">
        <v>10129</v>
      </c>
      <c r="E2013" s="268" t="s">
        <v>9072</v>
      </c>
    </row>
    <row r="2014" spans="1:5">
      <c r="A2014" s="39" t="str">
        <f t="shared" si="31"/>
        <v>91690</v>
      </c>
      <c r="B2014" s="266" t="s">
        <v>2617</v>
      </c>
      <c r="C2014" s="266" t="s">
        <v>10549</v>
      </c>
      <c r="D2014" s="267" t="s">
        <v>10129</v>
      </c>
      <c r="E2014" s="268" t="s">
        <v>9075</v>
      </c>
    </row>
    <row r="2015" spans="1:5">
      <c r="A2015" s="39" t="str">
        <f t="shared" si="31"/>
        <v>91691</v>
      </c>
      <c r="B2015" s="266" t="s">
        <v>2618</v>
      </c>
      <c r="C2015" s="266" t="s">
        <v>10551</v>
      </c>
      <c r="D2015" s="267" t="s">
        <v>10129</v>
      </c>
      <c r="E2015" s="268" t="s">
        <v>9412</v>
      </c>
    </row>
    <row r="2016" spans="1:5">
      <c r="A2016" s="39" t="str">
        <f t="shared" si="31"/>
        <v>91692</v>
      </c>
      <c r="B2016" s="266" t="s">
        <v>2619</v>
      </c>
      <c r="C2016" s="266" t="s">
        <v>9903</v>
      </c>
      <c r="D2016" s="267" t="s">
        <v>9808</v>
      </c>
      <c r="E2016" s="268" t="s">
        <v>32604</v>
      </c>
    </row>
    <row r="2017" spans="1:5">
      <c r="A2017" s="39" t="str">
        <f t="shared" si="31"/>
        <v>91693</v>
      </c>
      <c r="B2017" s="266" t="s">
        <v>2620</v>
      </c>
      <c r="C2017" s="266" t="s">
        <v>10063</v>
      </c>
      <c r="D2017" s="267" t="s">
        <v>9961</v>
      </c>
      <c r="E2017" s="268" t="s">
        <v>16900</v>
      </c>
    </row>
    <row r="2018" spans="1:5">
      <c r="A2018" s="39" t="str">
        <f t="shared" si="31"/>
        <v>91784</v>
      </c>
      <c r="B2018" s="266" t="s">
        <v>2621</v>
      </c>
      <c r="C2018" s="266" t="s">
        <v>12685</v>
      </c>
      <c r="D2018" s="267" t="s">
        <v>9548</v>
      </c>
      <c r="E2018" s="268" t="s">
        <v>28560</v>
      </c>
    </row>
    <row r="2019" spans="1:5">
      <c r="A2019" s="39" t="str">
        <f t="shared" si="31"/>
        <v>91785</v>
      </c>
      <c r="B2019" s="266" t="s">
        <v>2622</v>
      </c>
      <c r="C2019" s="266" t="s">
        <v>12686</v>
      </c>
      <c r="D2019" s="267" t="s">
        <v>9548</v>
      </c>
      <c r="E2019" s="268" t="s">
        <v>16679</v>
      </c>
    </row>
    <row r="2020" spans="1:5">
      <c r="A2020" s="39" t="str">
        <f t="shared" si="31"/>
        <v>91786</v>
      </c>
      <c r="B2020" s="266" t="s">
        <v>2623</v>
      </c>
      <c r="C2020" s="266" t="s">
        <v>12687</v>
      </c>
      <c r="D2020" s="267" t="s">
        <v>9548</v>
      </c>
      <c r="E2020" s="268" t="s">
        <v>25627</v>
      </c>
    </row>
    <row r="2021" spans="1:5">
      <c r="A2021" s="39" t="str">
        <f t="shared" si="31"/>
        <v>91787</v>
      </c>
      <c r="B2021" s="266" t="s">
        <v>2624</v>
      </c>
      <c r="C2021" s="266" t="s">
        <v>12689</v>
      </c>
      <c r="D2021" s="267" t="s">
        <v>9548</v>
      </c>
      <c r="E2021" s="268" t="s">
        <v>17658</v>
      </c>
    </row>
    <row r="2022" spans="1:5">
      <c r="A2022" s="39" t="str">
        <f t="shared" si="31"/>
        <v>91788</v>
      </c>
      <c r="B2022" s="266" t="s">
        <v>2625</v>
      </c>
      <c r="C2022" s="266" t="s">
        <v>12690</v>
      </c>
      <c r="D2022" s="267" t="s">
        <v>9548</v>
      </c>
      <c r="E2022" s="268" t="s">
        <v>32605</v>
      </c>
    </row>
    <row r="2023" spans="1:5">
      <c r="A2023" s="39" t="str">
        <f t="shared" si="31"/>
        <v>91789</v>
      </c>
      <c r="B2023" s="266" t="s">
        <v>2626</v>
      </c>
      <c r="C2023" s="266" t="s">
        <v>12691</v>
      </c>
      <c r="D2023" s="267" t="s">
        <v>9548</v>
      </c>
      <c r="E2023" s="268" t="s">
        <v>24802</v>
      </c>
    </row>
    <row r="2024" spans="1:5">
      <c r="A2024" s="39" t="str">
        <f t="shared" si="31"/>
        <v>91790</v>
      </c>
      <c r="B2024" s="266" t="s">
        <v>2627</v>
      </c>
      <c r="C2024" s="266" t="s">
        <v>12692</v>
      </c>
      <c r="D2024" s="267" t="s">
        <v>9548</v>
      </c>
      <c r="E2024" s="268" t="s">
        <v>32606</v>
      </c>
    </row>
    <row r="2025" spans="1:5">
      <c r="A2025" s="39" t="str">
        <f t="shared" si="31"/>
        <v>91791</v>
      </c>
      <c r="B2025" s="266" t="s">
        <v>2628</v>
      </c>
      <c r="C2025" s="266" t="s">
        <v>12693</v>
      </c>
      <c r="D2025" s="267" t="s">
        <v>9548</v>
      </c>
      <c r="E2025" s="268" t="s">
        <v>32607</v>
      </c>
    </row>
    <row r="2026" spans="1:5">
      <c r="A2026" s="39" t="str">
        <f t="shared" si="31"/>
        <v>91792</v>
      </c>
      <c r="B2026" s="266" t="s">
        <v>2629</v>
      </c>
      <c r="C2026" s="266" t="s">
        <v>12694</v>
      </c>
      <c r="D2026" s="267" t="s">
        <v>9548</v>
      </c>
      <c r="E2026" s="268" t="s">
        <v>32608</v>
      </c>
    </row>
    <row r="2027" spans="1:5">
      <c r="A2027" s="39" t="str">
        <f t="shared" si="31"/>
        <v>91793</v>
      </c>
      <c r="B2027" s="266" t="s">
        <v>2630</v>
      </c>
      <c r="C2027" s="266" t="s">
        <v>12695</v>
      </c>
      <c r="D2027" s="267" t="s">
        <v>9548</v>
      </c>
      <c r="E2027" s="268" t="s">
        <v>32609</v>
      </c>
    </row>
    <row r="2028" spans="1:5">
      <c r="A2028" s="39" t="str">
        <f t="shared" si="31"/>
        <v>91794</v>
      </c>
      <c r="B2028" s="266" t="s">
        <v>2631</v>
      </c>
      <c r="C2028" s="266" t="s">
        <v>12696</v>
      </c>
      <c r="D2028" s="267" t="s">
        <v>9548</v>
      </c>
      <c r="E2028" s="268" t="s">
        <v>28950</v>
      </c>
    </row>
    <row r="2029" spans="1:5">
      <c r="A2029" s="39" t="str">
        <f t="shared" si="31"/>
        <v>91795</v>
      </c>
      <c r="B2029" s="266" t="s">
        <v>2632</v>
      </c>
      <c r="C2029" s="266" t="s">
        <v>12697</v>
      </c>
      <c r="D2029" s="267" t="s">
        <v>9548</v>
      </c>
      <c r="E2029" s="268" t="s">
        <v>32610</v>
      </c>
    </row>
    <row r="2030" spans="1:5">
      <c r="A2030" s="39" t="str">
        <f t="shared" si="31"/>
        <v>91796</v>
      </c>
      <c r="B2030" s="266" t="s">
        <v>2633</v>
      </c>
      <c r="C2030" s="266" t="s">
        <v>12698</v>
      </c>
      <c r="D2030" s="267" t="s">
        <v>9548</v>
      </c>
      <c r="E2030" s="268" t="s">
        <v>32611</v>
      </c>
    </row>
    <row r="2031" spans="1:5">
      <c r="A2031" s="39" t="str">
        <f t="shared" si="31"/>
        <v>91815</v>
      </c>
      <c r="B2031" s="266" t="s">
        <v>2634</v>
      </c>
      <c r="C2031" s="266" t="s">
        <v>14776</v>
      </c>
      <c r="D2031" s="267" t="s">
        <v>9772</v>
      </c>
      <c r="E2031" s="268" t="s">
        <v>20252</v>
      </c>
    </row>
    <row r="2032" spans="1:5">
      <c r="A2032" s="39" t="str">
        <f t="shared" si="31"/>
        <v>91816</v>
      </c>
      <c r="B2032" s="266" t="s">
        <v>2635</v>
      </c>
      <c r="C2032" s="266" t="s">
        <v>14777</v>
      </c>
      <c r="D2032" s="267" t="s">
        <v>9772</v>
      </c>
      <c r="E2032" s="268" t="s">
        <v>32612</v>
      </c>
    </row>
    <row r="2033" spans="1:5">
      <c r="A2033" s="39" t="str">
        <f t="shared" si="31"/>
        <v>91831</v>
      </c>
      <c r="B2033" s="266" t="s">
        <v>2636</v>
      </c>
      <c r="C2033" s="266" t="s">
        <v>11918</v>
      </c>
      <c r="D2033" s="267" t="s">
        <v>9548</v>
      </c>
      <c r="E2033" s="268" t="s">
        <v>12961</v>
      </c>
    </row>
    <row r="2034" spans="1:5">
      <c r="A2034" s="39" t="str">
        <f t="shared" si="31"/>
        <v>91833</v>
      </c>
      <c r="B2034" s="266" t="s">
        <v>2637</v>
      </c>
      <c r="C2034" s="266" t="s">
        <v>2638</v>
      </c>
      <c r="D2034" s="267" t="s">
        <v>9548</v>
      </c>
      <c r="E2034" s="268" t="s">
        <v>9423</v>
      </c>
    </row>
    <row r="2035" spans="1:5">
      <c r="A2035" s="39" t="str">
        <f t="shared" si="31"/>
        <v>91834</v>
      </c>
      <c r="B2035" s="266" t="s">
        <v>2639</v>
      </c>
      <c r="C2035" s="266" t="s">
        <v>11920</v>
      </c>
      <c r="D2035" s="267" t="s">
        <v>9548</v>
      </c>
      <c r="E2035" s="268" t="s">
        <v>20461</v>
      </c>
    </row>
    <row r="2036" spans="1:5">
      <c r="A2036" s="39" t="str">
        <f t="shared" si="31"/>
        <v>91835</v>
      </c>
      <c r="B2036" s="266" t="s">
        <v>2640</v>
      </c>
      <c r="C2036" s="266" t="s">
        <v>2641</v>
      </c>
      <c r="D2036" s="267" t="s">
        <v>9548</v>
      </c>
      <c r="E2036" s="268" t="s">
        <v>8860</v>
      </c>
    </row>
    <row r="2037" spans="1:5">
      <c r="A2037" s="39" t="str">
        <f t="shared" si="31"/>
        <v>91836</v>
      </c>
      <c r="B2037" s="266" t="s">
        <v>2642</v>
      </c>
      <c r="C2037" s="266" t="s">
        <v>11923</v>
      </c>
      <c r="D2037" s="267" t="s">
        <v>9548</v>
      </c>
      <c r="E2037" s="268" t="s">
        <v>8968</v>
      </c>
    </row>
    <row r="2038" spans="1:5">
      <c r="A2038" s="39" t="str">
        <f t="shared" si="31"/>
        <v>91837</v>
      </c>
      <c r="B2038" s="266" t="s">
        <v>2643</v>
      </c>
      <c r="C2038" s="266" t="s">
        <v>2644</v>
      </c>
      <c r="D2038" s="267" t="s">
        <v>9548</v>
      </c>
      <c r="E2038" s="268" t="s">
        <v>19182</v>
      </c>
    </row>
    <row r="2039" spans="1:5">
      <c r="A2039" s="39" t="str">
        <f t="shared" si="31"/>
        <v>91839</v>
      </c>
      <c r="B2039" s="266" t="s">
        <v>2645</v>
      </c>
      <c r="C2039" s="266" t="s">
        <v>2646</v>
      </c>
      <c r="D2039" s="267" t="s">
        <v>9548</v>
      </c>
      <c r="E2039" s="268" t="s">
        <v>8980</v>
      </c>
    </row>
    <row r="2040" spans="1:5">
      <c r="A2040" s="39" t="str">
        <f t="shared" si="31"/>
        <v>91840</v>
      </c>
      <c r="B2040" s="266" t="s">
        <v>2647</v>
      </c>
      <c r="C2040" s="266" t="s">
        <v>2648</v>
      </c>
      <c r="D2040" s="267" t="s">
        <v>9548</v>
      </c>
      <c r="E2040" s="268" t="s">
        <v>12100</v>
      </c>
    </row>
    <row r="2041" spans="1:5">
      <c r="A2041" s="39" t="str">
        <f t="shared" si="31"/>
        <v>91841</v>
      </c>
      <c r="B2041" s="266" t="s">
        <v>2649</v>
      </c>
      <c r="C2041" s="266" t="s">
        <v>2650</v>
      </c>
      <c r="D2041" s="267" t="s">
        <v>9548</v>
      </c>
      <c r="E2041" s="268" t="s">
        <v>11743</v>
      </c>
    </row>
    <row r="2042" spans="1:5">
      <c r="A2042" s="39" t="str">
        <f t="shared" si="31"/>
        <v>91842</v>
      </c>
      <c r="B2042" s="266" t="s">
        <v>2651</v>
      </c>
      <c r="C2042" s="266" t="s">
        <v>11925</v>
      </c>
      <c r="D2042" s="267" t="s">
        <v>9548</v>
      </c>
      <c r="E2042" s="268" t="s">
        <v>13408</v>
      </c>
    </row>
    <row r="2043" spans="1:5">
      <c r="A2043" s="39" t="str">
        <f t="shared" si="31"/>
        <v>91843</v>
      </c>
      <c r="B2043" s="266" t="s">
        <v>2652</v>
      </c>
      <c r="C2043" s="266" t="s">
        <v>2653</v>
      </c>
      <c r="D2043" s="267" t="s">
        <v>9548</v>
      </c>
      <c r="E2043" s="268" t="s">
        <v>17302</v>
      </c>
    </row>
    <row r="2044" spans="1:5">
      <c r="A2044" s="39" t="str">
        <f t="shared" si="31"/>
        <v>91844</v>
      </c>
      <c r="B2044" s="266" t="s">
        <v>2654</v>
      </c>
      <c r="C2044" s="266" t="s">
        <v>11926</v>
      </c>
      <c r="D2044" s="267" t="s">
        <v>9548</v>
      </c>
      <c r="E2044" s="268" t="s">
        <v>9352</v>
      </c>
    </row>
    <row r="2045" spans="1:5">
      <c r="A2045" s="39" t="str">
        <f t="shared" si="31"/>
        <v>91845</v>
      </c>
      <c r="B2045" s="266" t="s">
        <v>2655</v>
      </c>
      <c r="C2045" s="266" t="s">
        <v>2656</v>
      </c>
      <c r="D2045" s="267" t="s">
        <v>9548</v>
      </c>
      <c r="E2045" s="268" t="s">
        <v>16481</v>
      </c>
    </row>
    <row r="2046" spans="1:5">
      <c r="A2046" s="39" t="str">
        <f t="shared" si="31"/>
        <v>91846</v>
      </c>
      <c r="B2046" s="266" t="s">
        <v>2657</v>
      </c>
      <c r="C2046" s="266" t="s">
        <v>11929</v>
      </c>
      <c r="D2046" s="267" t="s">
        <v>9548</v>
      </c>
      <c r="E2046" s="268" t="s">
        <v>9237</v>
      </c>
    </row>
    <row r="2047" spans="1:5">
      <c r="A2047" s="39" t="str">
        <f t="shared" si="31"/>
        <v>91847</v>
      </c>
      <c r="B2047" s="266" t="s">
        <v>2658</v>
      </c>
      <c r="C2047" s="266" t="s">
        <v>2659</v>
      </c>
      <c r="D2047" s="267" t="s">
        <v>9548</v>
      </c>
      <c r="E2047" s="268" t="s">
        <v>23176</v>
      </c>
    </row>
    <row r="2048" spans="1:5">
      <c r="A2048" s="39" t="str">
        <f t="shared" si="31"/>
        <v>91849</v>
      </c>
      <c r="B2048" s="266" t="s">
        <v>2660</v>
      </c>
      <c r="C2048" s="266" t="s">
        <v>2661</v>
      </c>
      <c r="D2048" s="267" t="s">
        <v>9548</v>
      </c>
      <c r="E2048" s="268" t="s">
        <v>11921</v>
      </c>
    </row>
    <row r="2049" spans="1:5">
      <c r="A2049" s="39" t="str">
        <f t="shared" si="31"/>
        <v>91850</v>
      </c>
      <c r="B2049" s="266" t="s">
        <v>2662</v>
      </c>
      <c r="C2049" s="266" t="s">
        <v>2663</v>
      </c>
      <c r="D2049" s="267" t="s">
        <v>9548</v>
      </c>
      <c r="E2049" s="268" t="s">
        <v>9323</v>
      </c>
    </row>
    <row r="2050" spans="1:5">
      <c r="A2050" s="39" t="str">
        <f t="shared" si="31"/>
        <v>91851</v>
      </c>
      <c r="B2050" s="266" t="s">
        <v>2664</v>
      </c>
      <c r="C2050" s="266" t="s">
        <v>2665</v>
      </c>
      <c r="D2050" s="267" t="s">
        <v>9548</v>
      </c>
      <c r="E2050" s="268" t="s">
        <v>13157</v>
      </c>
    </row>
    <row r="2051" spans="1:5">
      <c r="A2051" s="39" t="str">
        <f t="shared" ref="A2051:A2114" si="32">IF(ISERROR(SEARCH("/",B2051)=6),TRIM(CLEAN(B2051)),IF(SEARCH("/",B2051)=6,IF(LEN(TRIM(CLEAN(B2051)))=7,LEFT(TRIM(CLEAN(B2051)),6)&amp;"00"&amp;RIGHT(TRIM(CLEAN(B2051)),1),LEFT(TRIM(CLEAN(B2051)),6)&amp;"0"&amp;RIGHT(TRIM(CLEAN(B2051)),2)),TRIM(CLEAN(B2051))))</f>
        <v>91852</v>
      </c>
      <c r="B2051" s="266" t="s">
        <v>2666</v>
      </c>
      <c r="C2051" s="266" t="s">
        <v>11931</v>
      </c>
      <c r="D2051" s="267" t="s">
        <v>9548</v>
      </c>
      <c r="E2051" s="268" t="s">
        <v>13189</v>
      </c>
    </row>
    <row r="2052" spans="1:5">
      <c r="A2052" s="39" t="str">
        <f t="shared" si="32"/>
        <v>91853</v>
      </c>
      <c r="B2052" s="266" t="s">
        <v>2667</v>
      </c>
      <c r="C2052" s="266" t="s">
        <v>2668</v>
      </c>
      <c r="D2052" s="267" t="s">
        <v>9548</v>
      </c>
      <c r="E2052" s="268" t="s">
        <v>9376</v>
      </c>
    </row>
    <row r="2053" spans="1:5">
      <c r="A2053" s="39" t="str">
        <f t="shared" si="32"/>
        <v>91854</v>
      </c>
      <c r="B2053" s="266" t="s">
        <v>2669</v>
      </c>
      <c r="C2053" s="266" t="s">
        <v>11932</v>
      </c>
      <c r="D2053" s="267" t="s">
        <v>9548</v>
      </c>
      <c r="E2053" s="268" t="s">
        <v>18573</v>
      </c>
    </row>
    <row r="2054" spans="1:5">
      <c r="A2054" s="39" t="str">
        <f t="shared" si="32"/>
        <v>91855</v>
      </c>
      <c r="B2054" s="266" t="s">
        <v>2670</v>
      </c>
      <c r="C2054" s="266" t="s">
        <v>2671</v>
      </c>
      <c r="D2054" s="267" t="s">
        <v>9548</v>
      </c>
      <c r="E2054" s="268" t="s">
        <v>8592</v>
      </c>
    </row>
    <row r="2055" spans="1:5">
      <c r="A2055" s="39" t="str">
        <f t="shared" si="32"/>
        <v>91856</v>
      </c>
      <c r="B2055" s="266" t="s">
        <v>2672</v>
      </c>
      <c r="C2055" s="266" t="s">
        <v>11933</v>
      </c>
      <c r="D2055" s="267" t="s">
        <v>9548</v>
      </c>
      <c r="E2055" s="268" t="s">
        <v>12930</v>
      </c>
    </row>
    <row r="2056" spans="1:5">
      <c r="A2056" s="39" t="str">
        <f t="shared" si="32"/>
        <v>91857</v>
      </c>
      <c r="B2056" s="266" t="s">
        <v>2673</v>
      </c>
      <c r="C2056" s="266" t="s">
        <v>2674</v>
      </c>
      <c r="D2056" s="267" t="s">
        <v>9548</v>
      </c>
      <c r="E2056" s="268" t="s">
        <v>15039</v>
      </c>
    </row>
    <row r="2057" spans="1:5">
      <c r="A2057" s="39" t="str">
        <f t="shared" si="32"/>
        <v>91859</v>
      </c>
      <c r="B2057" s="266" t="s">
        <v>2675</v>
      </c>
      <c r="C2057" s="266" t="s">
        <v>2676</v>
      </c>
      <c r="D2057" s="267" t="s">
        <v>9548</v>
      </c>
      <c r="E2057" s="268" t="s">
        <v>8897</v>
      </c>
    </row>
    <row r="2058" spans="1:5">
      <c r="A2058" s="39" t="str">
        <f t="shared" si="32"/>
        <v>91860</v>
      </c>
      <c r="B2058" s="266" t="s">
        <v>2677</v>
      </c>
      <c r="C2058" s="266" t="s">
        <v>2678</v>
      </c>
      <c r="D2058" s="267" t="s">
        <v>9548</v>
      </c>
      <c r="E2058" s="268" t="s">
        <v>14484</v>
      </c>
    </row>
    <row r="2059" spans="1:5">
      <c r="A2059" s="39" t="str">
        <f t="shared" si="32"/>
        <v>91861</v>
      </c>
      <c r="B2059" s="266" t="s">
        <v>2679</v>
      </c>
      <c r="C2059" s="266" t="s">
        <v>2680</v>
      </c>
      <c r="D2059" s="267" t="s">
        <v>9548</v>
      </c>
      <c r="E2059" s="268" t="s">
        <v>12043</v>
      </c>
    </row>
    <row r="2060" spans="1:5">
      <c r="A2060" s="39" t="str">
        <f t="shared" si="32"/>
        <v>91862</v>
      </c>
      <c r="B2060" s="266" t="s">
        <v>2681</v>
      </c>
      <c r="C2060" s="266" t="s">
        <v>11935</v>
      </c>
      <c r="D2060" s="267" t="s">
        <v>9548</v>
      </c>
      <c r="E2060" s="268" t="s">
        <v>11779</v>
      </c>
    </row>
    <row r="2061" spans="1:5">
      <c r="A2061" s="39" t="str">
        <f t="shared" si="32"/>
        <v>91863</v>
      </c>
      <c r="B2061" s="266" t="s">
        <v>2682</v>
      </c>
      <c r="C2061" s="266" t="s">
        <v>11936</v>
      </c>
      <c r="D2061" s="267" t="s">
        <v>9548</v>
      </c>
      <c r="E2061" s="268" t="s">
        <v>13084</v>
      </c>
    </row>
    <row r="2062" spans="1:5">
      <c r="A2062" s="39" t="str">
        <f t="shared" si="32"/>
        <v>91864</v>
      </c>
      <c r="B2062" s="266" t="s">
        <v>2683</v>
      </c>
      <c r="C2062" s="266" t="s">
        <v>11937</v>
      </c>
      <c r="D2062" s="267" t="s">
        <v>9548</v>
      </c>
      <c r="E2062" s="268" t="s">
        <v>11696</v>
      </c>
    </row>
    <row r="2063" spans="1:5">
      <c r="A2063" s="39" t="str">
        <f t="shared" si="32"/>
        <v>91865</v>
      </c>
      <c r="B2063" s="266" t="s">
        <v>2684</v>
      </c>
      <c r="C2063" s="266" t="s">
        <v>11939</v>
      </c>
      <c r="D2063" s="267" t="s">
        <v>9548</v>
      </c>
      <c r="E2063" s="268" t="s">
        <v>16631</v>
      </c>
    </row>
    <row r="2064" spans="1:5">
      <c r="A2064" s="39" t="str">
        <f t="shared" si="32"/>
        <v>91866</v>
      </c>
      <c r="B2064" s="266" t="s">
        <v>2685</v>
      </c>
      <c r="C2064" s="266" t="s">
        <v>11940</v>
      </c>
      <c r="D2064" s="267" t="s">
        <v>9548</v>
      </c>
      <c r="E2064" s="268" t="s">
        <v>17561</v>
      </c>
    </row>
    <row r="2065" spans="1:5">
      <c r="A2065" s="39" t="str">
        <f t="shared" si="32"/>
        <v>91867</v>
      </c>
      <c r="B2065" s="266" t="s">
        <v>2686</v>
      </c>
      <c r="C2065" s="266" t="s">
        <v>11941</v>
      </c>
      <c r="D2065" s="267" t="s">
        <v>9548</v>
      </c>
      <c r="E2065" s="268" t="s">
        <v>11760</v>
      </c>
    </row>
    <row r="2066" spans="1:5">
      <c r="A2066" s="39" t="str">
        <f t="shared" si="32"/>
        <v>91868</v>
      </c>
      <c r="B2066" s="266" t="s">
        <v>2687</v>
      </c>
      <c r="C2066" s="266" t="s">
        <v>11942</v>
      </c>
      <c r="D2066" s="267" t="s">
        <v>9548</v>
      </c>
      <c r="E2066" s="268" t="s">
        <v>10911</v>
      </c>
    </row>
    <row r="2067" spans="1:5">
      <c r="A2067" s="39" t="str">
        <f t="shared" si="32"/>
        <v>91869</v>
      </c>
      <c r="B2067" s="266" t="s">
        <v>2688</v>
      </c>
      <c r="C2067" s="266" t="s">
        <v>11943</v>
      </c>
      <c r="D2067" s="267" t="s">
        <v>9548</v>
      </c>
      <c r="E2067" s="268" t="s">
        <v>9383</v>
      </c>
    </row>
    <row r="2068" spans="1:5">
      <c r="A2068" s="39" t="str">
        <f t="shared" si="32"/>
        <v>91870</v>
      </c>
      <c r="B2068" s="266" t="s">
        <v>2689</v>
      </c>
      <c r="C2068" s="266" t="s">
        <v>11945</v>
      </c>
      <c r="D2068" s="267" t="s">
        <v>9548</v>
      </c>
      <c r="E2068" s="268" t="s">
        <v>8771</v>
      </c>
    </row>
    <row r="2069" spans="1:5">
      <c r="A2069" s="39" t="str">
        <f t="shared" si="32"/>
        <v>91871</v>
      </c>
      <c r="B2069" s="266" t="s">
        <v>2690</v>
      </c>
      <c r="C2069" s="266" t="s">
        <v>11947</v>
      </c>
      <c r="D2069" s="267" t="s">
        <v>9548</v>
      </c>
      <c r="E2069" s="268" t="s">
        <v>8828</v>
      </c>
    </row>
    <row r="2070" spans="1:5">
      <c r="A2070" s="39" t="str">
        <f t="shared" si="32"/>
        <v>91872</v>
      </c>
      <c r="B2070" s="266" t="s">
        <v>2691</v>
      </c>
      <c r="C2070" s="266" t="s">
        <v>11948</v>
      </c>
      <c r="D2070" s="267" t="s">
        <v>9548</v>
      </c>
      <c r="E2070" s="268" t="s">
        <v>27398</v>
      </c>
    </row>
    <row r="2071" spans="1:5">
      <c r="A2071" s="39" t="str">
        <f t="shared" si="32"/>
        <v>91873</v>
      </c>
      <c r="B2071" s="266" t="s">
        <v>2692</v>
      </c>
      <c r="C2071" s="266" t="s">
        <v>11950</v>
      </c>
      <c r="D2071" s="267" t="s">
        <v>9548</v>
      </c>
      <c r="E2071" s="268" t="s">
        <v>17641</v>
      </c>
    </row>
    <row r="2072" spans="1:5">
      <c r="A2072" s="39" t="str">
        <f t="shared" si="32"/>
        <v>91874</v>
      </c>
      <c r="B2072" s="266" t="s">
        <v>2693</v>
      </c>
      <c r="C2072" s="266" t="s">
        <v>11977</v>
      </c>
      <c r="D2072" s="267" t="s">
        <v>9623</v>
      </c>
      <c r="E2072" s="268" t="s">
        <v>8974</v>
      </c>
    </row>
    <row r="2073" spans="1:5">
      <c r="A2073" s="39" t="str">
        <f t="shared" si="32"/>
        <v>91875</v>
      </c>
      <c r="B2073" s="266" t="s">
        <v>2694</v>
      </c>
      <c r="C2073" s="266" t="s">
        <v>11978</v>
      </c>
      <c r="D2073" s="267" t="s">
        <v>9623</v>
      </c>
      <c r="E2073" s="268" t="s">
        <v>14361</v>
      </c>
    </row>
    <row r="2074" spans="1:5">
      <c r="A2074" s="39" t="str">
        <f t="shared" si="32"/>
        <v>91876</v>
      </c>
      <c r="B2074" s="266" t="s">
        <v>2695</v>
      </c>
      <c r="C2074" s="266" t="s">
        <v>11979</v>
      </c>
      <c r="D2074" s="267" t="s">
        <v>9623</v>
      </c>
      <c r="E2074" s="268" t="s">
        <v>9061</v>
      </c>
    </row>
    <row r="2075" spans="1:5">
      <c r="A2075" s="39" t="str">
        <f t="shared" si="32"/>
        <v>91877</v>
      </c>
      <c r="B2075" s="266" t="s">
        <v>2696</v>
      </c>
      <c r="C2075" s="266" t="s">
        <v>11980</v>
      </c>
      <c r="D2075" s="267" t="s">
        <v>9623</v>
      </c>
      <c r="E2075" s="268" t="s">
        <v>9477</v>
      </c>
    </row>
    <row r="2076" spans="1:5">
      <c r="A2076" s="39" t="str">
        <f t="shared" si="32"/>
        <v>91878</v>
      </c>
      <c r="B2076" s="266" t="s">
        <v>2697</v>
      </c>
      <c r="C2076" s="266" t="s">
        <v>11981</v>
      </c>
      <c r="D2076" s="267" t="s">
        <v>9623</v>
      </c>
      <c r="E2076" s="268" t="s">
        <v>11426</v>
      </c>
    </row>
    <row r="2077" spans="1:5">
      <c r="A2077" s="39" t="str">
        <f t="shared" si="32"/>
        <v>91879</v>
      </c>
      <c r="B2077" s="266" t="s">
        <v>2698</v>
      </c>
      <c r="C2077" s="266" t="s">
        <v>11982</v>
      </c>
      <c r="D2077" s="267" t="s">
        <v>9623</v>
      </c>
      <c r="E2077" s="268" t="s">
        <v>9485</v>
      </c>
    </row>
    <row r="2078" spans="1:5">
      <c r="A2078" s="39" t="str">
        <f t="shared" si="32"/>
        <v>91880</v>
      </c>
      <c r="B2078" s="266" t="s">
        <v>2699</v>
      </c>
      <c r="C2078" s="266" t="s">
        <v>11984</v>
      </c>
      <c r="D2078" s="267" t="s">
        <v>9623</v>
      </c>
      <c r="E2078" s="268" t="s">
        <v>16650</v>
      </c>
    </row>
    <row r="2079" spans="1:5">
      <c r="A2079" s="39" t="str">
        <f t="shared" si="32"/>
        <v>91881</v>
      </c>
      <c r="B2079" s="266" t="s">
        <v>2700</v>
      </c>
      <c r="C2079" s="266" t="s">
        <v>11985</v>
      </c>
      <c r="D2079" s="267" t="s">
        <v>9623</v>
      </c>
      <c r="E2079" s="268" t="s">
        <v>11777</v>
      </c>
    </row>
    <row r="2080" spans="1:5">
      <c r="A2080" s="39" t="str">
        <f t="shared" si="32"/>
        <v>91882</v>
      </c>
      <c r="B2080" s="266" t="s">
        <v>2701</v>
      </c>
      <c r="C2080" s="266" t="s">
        <v>11986</v>
      </c>
      <c r="D2080" s="267" t="s">
        <v>9623</v>
      </c>
      <c r="E2080" s="268" t="s">
        <v>8967</v>
      </c>
    </row>
    <row r="2081" spans="1:5">
      <c r="A2081" s="39" t="str">
        <f t="shared" si="32"/>
        <v>91884</v>
      </c>
      <c r="B2081" s="266" t="s">
        <v>2702</v>
      </c>
      <c r="C2081" s="266" t="s">
        <v>11987</v>
      </c>
      <c r="D2081" s="267" t="s">
        <v>9623</v>
      </c>
      <c r="E2081" s="268" t="s">
        <v>32613</v>
      </c>
    </row>
    <row r="2082" spans="1:5">
      <c r="A2082" s="39" t="str">
        <f t="shared" si="32"/>
        <v>91885</v>
      </c>
      <c r="B2082" s="266" t="s">
        <v>2703</v>
      </c>
      <c r="C2082" s="266" t="s">
        <v>11988</v>
      </c>
      <c r="D2082" s="267" t="s">
        <v>9623</v>
      </c>
      <c r="E2082" s="268" t="s">
        <v>28431</v>
      </c>
    </row>
    <row r="2083" spans="1:5">
      <c r="A2083" s="39" t="str">
        <f t="shared" si="32"/>
        <v>91886</v>
      </c>
      <c r="B2083" s="266" t="s">
        <v>2704</v>
      </c>
      <c r="C2083" s="266" t="s">
        <v>11989</v>
      </c>
      <c r="D2083" s="267" t="s">
        <v>9623</v>
      </c>
      <c r="E2083" s="268" t="s">
        <v>8551</v>
      </c>
    </row>
    <row r="2084" spans="1:5">
      <c r="A2084" s="39" t="str">
        <f t="shared" si="32"/>
        <v>91887</v>
      </c>
      <c r="B2084" s="266" t="s">
        <v>2705</v>
      </c>
      <c r="C2084" s="266" t="s">
        <v>11990</v>
      </c>
      <c r="D2084" s="267" t="s">
        <v>9623</v>
      </c>
      <c r="E2084" s="268" t="s">
        <v>17739</v>
      </c>
    </row>
    <row r="2085" spans="1:5">
      <c r="A2085" s="39" t="str">
        <f t="shared" si="32"/>
        <v>91889</v>
      </c>
      <c r="B2085" s="266" t="s">
        <v>2706</v>
      </c>
      <c r="C2085" s="266" t="s">
        <v>11991</v>
      </c>
      <c r="D2085" s="267" t="s">
        <v>9623</v>
      </c>
      <c r="E2085" s="268" t="s">
        <v>8738</v>
      </c>
    </row>
    <row r="2086" spans="1:5">
      <c r="A2086" s="39" t="str">
        <f t="shared" si="32"/>
        <v>91890</v>
      </c>
      <c r="B2086" s="266" t="s">
        <v>2707</v>
      </c>
      <c r="C2086" s="266" t="s">
        <v>11992</v>
      </c>
      <c r="D2086" s="267" t="s">
        <v>9623</v>
      </c>
      <c r="E2086" s="268" t="s">
        <v>15008</v>
      </c>
    </row>
    <row r="2087" spans="1:5">
      <c r="A2087" s="39" t="str">
        <f t="shared" si="32"/>
        <v>91892</v>
      </c>
      <c r="B2087" s="266" t="s">
        <v>2708</v>
      </c>
      <c r="C2087" s="266" t="s">
        <v>11993</v>
      </c>
      <c r="D2087" s="267" t="s">
        <v>9623</v>
      </c>
      <c r="E2087" s="268" t="s">
        <v>13031</v>
      </c>
    </row>
    <row r="2088" spans="1:5">
      <c r="A2088" s="39" t="str">
        <f t="shared" si="32"/>
        <v>91893</v>
      </c>
      <c r="B2088" s="266" t="s">
        <v>2709</v>
      </c>
      <c r="C2088" s="266" t="s">
        <v>11994</v>
      </c>
      <c r="D2088" s="267" t="s">
        <v>9623</v>
      </c>
      <c r="E2088" s="268" t="s">
        <v>13166</v>
      </c>
    </row>
    <row r="2089" spans="1:5">
      <c r="A2089" s="39" t="str">
        <f t="shared" si="32"/>
        <v>91895</v>
      </c>
      <c r="B2089" s="266" t="s">
        <v>2710</v>
      </c>
      <c r="C2089" s="266" t="s">
        <v>2711</v>
      </c>
      <c r="D2089" s="267" t="s">
        <v>9623</v>
      </c>
      <c r="E2089" s="268" t="s">
        <v>9147</v>
      </c>
    </row>
    <row r="2090" spans="1:5">
      <c r="A2090" s="39" t="str">
        <f t="shared" si="32"/>
        <v>91896</v>
      </c>
      <c r="B2090" s="266" t="s">
        <v>2712</v>
      </c>
      <c r="C2090" s="266" t="s">
        <v>11995</v>
      </c>
      <c r="D2090" s="267" t="s">
        <v>9623</v>
      </c>
      <c r="E2090" s="268" t="s">
        <v>16433</v>
      </c>
    </row>
    <row r="2091" spans="1:5">
      <c r="A2091" s="39" t="str">
        <f t="shared" si="32"/>
        <v>91898</v>
      </c>
      <c r="B2091" s="266" t="s">
        <v>2713</v>
      </c>
      <c r="C2091" s="266" t="s">
        <v>11996</v>
      </c>
      <c r="D2091" s="267" t="s">
        <v>9623</v>
      </c>
      <c r="E2091" s="268" t="s">
        <v>8797</v>
      </c>
    </row>
    <row r="2092" spans="1:5">
      <c r="A2092" s="39" t="str">
        <f t="shared" si="32"/>
        <v>91899</v>
      </c>
      <c r="B2092" s="266" t="s">
        <v>2714</v>
      </c>
      <c r="C2092" s="266" t="s">
        <v>11997</v>
      </c>
      <c r="D2092" s="267" t="s">
        <v>9623</v>
      </c>
      <c r="E2092" s="268" t="s">
        <v>32614</v>
      </c>
    </row>
    <row r="2093" spans="1:5">
      <c r="A2093" s="39" t="str">
        <f t="shared" si="32"/>
        <v>91901</v>
      </c>
      <c r="B2093" s="266" t="s">
        <v>2715</v>
      </c>
      <c r="C2093" s="266" t="s">
        <v>11998</v>
      </c>
      <c r="D2093" s="267" t="s">
        <v>9623</v>
      </c>
      <c r="E2093" s="268" t="s">
        <v>26278</v>
      </c>
    </row>
    <row r="2094" spans="1:5">
      <c r="A2094" s="39" t="str">
        <f t="shared" si="32"/>
        <v>91902</v>
      </c>
      <c r="B2094" s="266" t="s">
        <v>2716</v>
      </c>
      <c r="C2094" s="266" t="s">
        <v>11999</v>
      </c>
      <c r="D2094" s="267" t="s">
        <v>9623</v>
      </c>
      <c r="E2094" s="268" t="s">
        <v>10809</v>
      </c>
    </row>
    <row r="2095" spans="1:5">
      <c r="A2095" s="39" t="str">
        <f t="shared" si="32"/>
        <v>91904</v>
      </c>
      <c r="B2095" s="266" t="s">
        <v>2717</v>
      </c>
      <c r="C2095" s="266" t="s">
        <v>12000</v>
      </c>
      <c r="D2095" s="267" t="s">
        <v>9623</v>
      </c>
      <c r="E2095" s="268" t="s">
        <v>11755</v>
      </c>
    </row>
    <row r="2096" spans="1:5">
      <c r="A2096" s="39" t="str">
        <f t="shared" si="32"/>
        <v>91905</v>
      </c>
      <c r="B2096" s="266" t="s">
        <v>2718</v>
      </c>
      <c r="C2096" s="266" t="s">
        <v>12001</v>
      </c>
      <c r="D2096" s="267" t="s">
        <v>9623</v>
      </c>
      <c r="E2096" s="268" t="s">
        <v>9167</v>
      </c>
    </row>
    <row r="2097" spans="1:5">
      <c r="A2097" s="39" t="str">
        <f t="shared" si="32"/>
        <v>91907</v>
      </c>
      <c r="B2097" s="266" t="s">
        <v>2719</v>
      </c>
      <c r="C2097" s="266" t="s">
        <v>12002</v>
      </c>
      <c r="D2097" s="267" t="s">
        <v>9623</v>
      </c>
      <c r="E2097" s="268" t="s">
        <v>9695</v>
      </c>
    </row>
    <row r="2098" spans="1:5">
      <c r="A2098" s="39" t="str">
        <f t="shared" si="32"/>
        <v>91908</v>
      </c>
      <c r="B2098" s="266" t="s">
        <v>2720</v>
      </c>
      <c r="C2098" s="266" t="s">
        <v>12003</v>
      </c>
      <c r="D2098" s="267" t="s">
        <v>9623</v>
      </c>
      <c r="E2098" s="268" t="s">
        <v>18380</v>
      </c>
    </row>
    <row r="2099" spans="1:5">
      <c r="A2099" s="39" t="str">
        <f t="shared" si="32"/>
        <v>91910</v>
      </c>
      <c r="B2099" s="266" t="s">
        <v>2721</v>
      </c>
      <c r="C2099" s="266" t="s">
        <v>12004</v>
      </c>
      <c r="D2099" s="267" t="s">
        <v>9623</v>
      </c>
      <c r="E2099" s="268" t="s">
        <v>8904</v>
      </c>
    </row>
    <row r="2100" spans="1:5">
      <c r="A2100" s="39" t="str">
        <f t="shared" si="32"/>
        <v>91911</v>
      </c>
      <c r="B2100" s="266" t="s">
        <v>2722</v>
      </c>
      <c r="C2100" s="266" t="s">
        <v>12006</v>
      </c>
      <c r="D2100" s="267" t="s">
        <v>9623</v>
      </c>
      <c r="E2100" s="268" t="s">
        <v>9553</v>
      </c>
    </row>
    <row r="2101" spans="1:5">
      <c r="A2101" s="39" t="str">
        <f t="shared" si="32"/>
        <v>91913</v>
      </c>
      <c r="B2101" s="266" t="s">
        <v>2723</v>
      </c>
      <c r="C2101" s="266" t="s">
        <v>12007</v>
      </c>
      <c r="D2101" s="267" t="s">
        <v>9623</v>
      </c>
      <c r="E2101" s="268" t="s">
        <v>8901</v>
      </c>
    </row>
    <row r="2102" spans="1:5">
      <c r="A2102" s="39" t="str">
        <f t="shared" si="32"/>
        <v>91914</v>
      </c>
      <c r="B2102" s="266" t="s">
        <v>2724</v>
      </c>
      <c r="C2102" s="266" t="s">
        <v>12008</v>
      </c>
      <c r="D2102" s="267" t="s">
        <v>9623</v>
      </c>
      <c r="E2102" s="268" t="s">
        <v>9443</v>
      </c>
    </row>
    <row r="2103" spans="1:5">
      <c r="A2103" s="39" t="str">
        <f t="shared" si="32"/>
        <v>91916</v>
      </c>
      <c r="B2103" s="266" t="s">
        <v>2725</v>
      </c>
      <c r="C2103" s="266" t="s">
        <v>12010</v>
      </c>
      <c r="D2103" s="267" t="s">
        <v>9623</v>
      </c>
      <c r="E2103" s="268" t="s">
        <v>26115</v>
      </c>
    </row>
    <row r="2104" spans="1:5">
      <c r="A2104" s="39" t="str">
        <f t="shared" si="32"/>
        <v>91917</v>
      </c>
      <c r="B2104" s="266" t="s">
        <v>2726</v>
      </c>
      <c r="C2104" s="266" t="s">
        <v>12012</v>
      </c>
      <c r="D2104" s="267" t="s">
        <v>9623</v>
      </c>
      <c r="E2104" s="268" t="s">
        <v>10737</v>
      </c>
    </row>
    <row r="2105" spans="1:5">
      <c r="A2105" s="39" t="str">
        <f t="shared" si="32"/>
        <v>91919</v>
      </c>
      <c r="B2105" s="266" t="s">
        <v>2727</v>
      </c>
      <c r="C2105" s="266" t="s">
        <v>12014</v>
      </c>
      <c r="D2105" s="267" t="s">
        <v>9623</v>
      </c>
      <c r="E2105" s="268" t="s">
        <v>9384</v>
      </c>
    </row>
    <row r="2106" spans="1:5">
      <c r="A2106" s="39" t="str">
        <f t="shared" si="32"/>
        <v>91920</v>
      </c>
      <c r="B2106" s="266" t="s">
        <v>2728</v>
      </c>
      <c r="C2106" s="266" t="s">
        <v>12015</v>
      </c>
      <c r="D2106" s="267" t="s">
        <v>9623</v>
      </c>
      <c r="E2106" s="268" t="s">
        <v>14997</v>
      </c>
    </row>
    <row r="2107" spans="1:5">
      <c r="A2107" s="39" t="str">
        <f t="shared" si="32"/>
        <v>91922</v>
      </c>
      <c r="B2107" s="266" t="s">
        <v>2729</v>
      </c>
      <c r="C2107" s="266" t="s">
        <v>12016</v>
      </c>
      <c r="D2107" s="267" t="s">
        <v>9623</v>
      </c>
      <c r="E2107" s="268" t="s">
        <v>13982</v>
      </c>
    </row>
    <row r="2108" spans="1:5">
      <c r="A2108" s="39" t="str">
        <f t="shared" si="32"/>
        <v>91924</v>
      </c>
      <c r="B2108" s="266" t="s">
        <v>2730</v>
      </c>
      <c r="C2108" s="266" t="s">
        <v>12049</v>
      </c>
      <c r="D2108" s="267" t="s">
        <v>9548</v>
      </c>
      <c r="E2108" s="268" t="s">
        <v>9279</v>
      </c>
    </row>
    <row r="2109" spans="1:5">
      <c r="A2109" s="39" t="str">
        <f t="shared" si="32"/>
        <v>91925</v>
      </c>
      <c r="B2109" s="266" t="s">
        <v>2731</v>
      </c>
      <c r="C2109" s="266" t="s">
        <v>12050</v>
      </c>
      <c r="D2109" s="267" t="s">
        <v>9548</v>
      </c>
      <c r="E2109" s="268" t="s">
        <v>13004</v>
      </c>
    </row>
    <row r="2110" spans="1:5">
      <c r="A2110" s="39" t="str">
        <f t="shared" si="32"/>
        <v>91926</v>
      </c>
      <c r="B2110" s="266" t="s">
        <v>2732</v>
      </c>
      <c r="C2110" s="266" t="s">
        <v>12051</v>
      </c>
      <c r="D2110" s="267" t="s">
        <v>9548</v>
      </c>
      <c r="E2110" s="268" t="s">
        <v>18281</v>
      </c>
    </row>
    <row r="2111" spans="1:5">
      <c r="A2111" s="39" t="str">
        <f t="shared" si="32"/>
        <v>91927</v>
      </c>
      <c r="B2111" s="266" t="s">
        <v>2733</v>
      </c>
      <c r="C2111" s="266" t="s">
        <v>12053</v>
      </c>
      <c r="D2111" s="267" t="s">
        <v>9548</v>
      </c>
      <c r="E2111" s="268" t="s">
        <v>11927</v>
      </c>
    </row>
    <row r="2112" spans="1:5">
      <c r="A2112" s="39" t="str">
        <f t="shared" si="32"/>
        <v>91928</v>
      </c>
      <c r="B2112" s="266" t="s">
        <v>2734</v>
      </c>
      <c r="C2112" s="266" t="s">
        <v>12054</v>
      </c>
      <c r="D2112" s="267" t="s">
        <v>9548</v>
      </c>
      <c r="E2112" s="268" t="s">
        <v>8789</v>
      </c>
    </row>
    <row r="2113" spans="1:5">
      <c r="A2113" s="39" t="str">
        <f t="shared" si="32"/>
        <v>91929</v>
      </c>
      <c r="B2113" s="266" t="s">
        <v>2735</v>
      </c>
      <c r="C2113" s="266" t="s">
        <v>12055</v>
      </c>
      <c r="D2113" s="267" t="s">
        <v>9548</v>
      </c>
      <c r="E2113" s="268" t="s">
        <v>9061</v>
      </c>
    </row>
    <row r="2114" spans="1:5">
      <c r="A2114" s="39" t="str">
        <f t="shared" si="32"/>
        <v>91930</v>
      </c>
      <c r="B2114" s="266" t="s">
        <v>2736</v>
      </c>
      <c r="C2114" s="266" t="s">
        <v>12056</v>
      </c>
      <c r="D2114" s="267" t="s">
        <v>9548</v>
      </c>
      <c r="E2114" s="268" t="s">
        <v>9141</v>
      </c>
    </row>
    <row r="2115" spans="1:5">
      <c r="A2115" s="39" t="str">
        <f t="shared" ref="A2115:A2178" si="33">IF(ISERROR(SEARCH("/",B2115)=6),TRIM(CLEAN(B2115)),IF(SEARCH("/",B2115)=6,IF(LEN(TRIM(CLEAN(B2115)))=7,LEFT(TRIM(CLEAN(B2115)),6)&amp;"00"&amp;RIGHT(TRIM(CLEAN(B2115)),1),LEFT(TRIM(CLEAN(B2115)),6)&amp;"0"&amp;RIGHT(TRIM(CLEAN(B2115)),2)),TRIM(CLEAN(B2115))))</f>
        <v>91931</v>
      </c>
      <c r="B2115" s="266" t="s">
        <v>2737</v>
      </c>
      <c r="C2115" s="266" t="s">
        <v>12057</v>
      </c>
      <c r="D2115" s="267" t="s">
        <v>9548</v>
      </c>
      <c r="E2115" s="268" t="s">
        <v>25595</v>
      </c>
    </row>
    <row r="2116" spans="1:5">
      <c r="A2116" s="39" t="str">
        <f t="shared" si="33"/>
        <v>91932</v>
      </c>
      <c r="B2116" s="266" t="s">
        <v>2738</v>
      </c>
      <c r="C2116" s="266" t="s">
        <v>12058</v>
      </c>
      <c r="D2116" s="267" t="s">
        <v>9548</v>
      </c>
      <c r="E2116" s="268" t="s">
        <v>17263</v>
      </c>
    </row>
    <row r="2117" spans="1:5">
      <c r="A2117" s="39" t="str">
        <f t="shared" si="33"/>
        <v>91933</v>
      </c>
      <c r="B2117" s="266" t="s">
        <v>2739</v>
      </c>
      <c r="C2117" s="266" t="s">
        <v>12059</v>
      </c>
      <c r="D2117" s="267" t="s">
        <v>9548</v>
      </c>
      <c r="E2117" s="268" t="s">
        <v>8907</v>
      </c>
    </row>
    <row r="2118" spans="1:5">
      <c r="A2118" s="39" t="str">
        <f t="shared" si="33"/>
        <v>91934</v>
      </c>
      <c r="B2118" s="266" t="s">
        <v>2740</v>
      </c>
      <c r="C2118" s="266" t="s">
        <v>12060</v>
      </c>
      <c r="D2118" s="267" t="s">
        <v>9548</v>
      </c>
      <c r="E2118" s="268" t="s">
        <v>32615</v>
      </c>
    </row>
    <row r="2119" spans="1:5">
      <c r="A2119" s="39" t="str">
        <f t="shared" si="33"/>
        <v>91935</v>
      </c>
      <c r="B2119" s="266" t="s">
        <v>2741</v>
      </c>
      <c r="C2119" s="266" t="s">
        <v>12061</v>
      </c>
      <c r="D2119" s="267" t="s">
        <v>9548</v>
      </c>
      <c r="E2119" s="268" t="s">
        <v>15578</v>
      </c>
    </row>
    <row r="2120" spans="1:5">
      <c r="A2120" s="39" t="str">
        <f t="shared" si="33"/>
        <v>91936</v>
      </c>
      <c r="B2120" s="266" t="s">
        <v>2742</v>
      </c>
      <c r="C2120" s="266" t="s">
        <v>12092</v>
      </c>
      <c r="D2120" s="267" t="s">
        <v>9623</v>
      </c>
      <c r="E2120" s="268" t="s">
        <v>8881</v>
      </c>
    </row>
    <row r="2121" spans="1:5">
      <c r="A2121" s="39" t="str">
        <f t="shared" si="33"/>
        <v>91937</v>
      </c>
      <c r="B2121" s="266" t="s">
        <v>2743</v>
      </c>
      <c r="C2121" s="266" t="s">
        <v>12093</v>
      </c>
      <c r="D2121" s="267" t="s">
        <v>9623</v>
      </c>
      <c r="E2121" s="268" t="s">
        <v>8944</v>
      </c>
    </row>
    <row r="2122" spans="1:5">
      <c r="A2122" s="39" t="str">
        <f t="shared" si="33"/>
        <v>91939</v>
      </c>
      <c r="B2122" s="266" t="s">
        <v>2744</v>
      </c>
      <c r="C2122" s="266" t="s">
        <v>12094</v>
      </c>
      <c r="D2122" s="267" t="s">
        <v>9623</v>
      </c>
      <c r="E2122" s="268" t="s">
        <v>32616</v>
      </c>
    </row>
    <row r="2123" spans="1:5">
      <c r="A2123" s="39" t="str">
        <f t="shared" si="33"/>
        <v>91940</v>
      </c>
      <c r="B2123" s="266" t="s">
        <v>2745</v>
      </c>
      <c r="C2123" s="266" t="s">
        <v>12095</v>
      </c>
      <c r="D2123" s="267" t="s">
        <v>9623</v>
      </c>
      <c r="E2123" s="268" t="s">
        <v>27453</v>
      </c>
    </row>
    <row r="2124" spans="1:5">
      <c r="A2124" s="39" t="str">
        <f t="shared" si="33"/>
        <v>91941</v>
      </c>
      <c r="B2124" s="266" t="s">
        <v>2746</v>
      </c>
      <c r="C2124" s="266" t="s">
        <v>12096</v>
      </c>
      <c r="D2124" s="267" t="s">
        <v>9623</v>
      </c>
      <c r="E2124" s="268" t="s">
        <v>25379</v>
      </c>
    </row>
    <row r="2125" spans="1:5">
      <c r="A2125" s="39" t="str">
        <f t="shared" si="33"/>
        <v>91942</v>
      </c>
      <c r="B2125" s="266" t="s">
        <v>2747</v>
      </c>
      <c r="C2125" s="266" t="s">
        <v>12097</v>
      </c>
      <c r="D2125" s="267" t="s">
        <v>9623</v>
      </c>
      <c r="E2125" s="268" t="s">
        <v>17098</v>
      </c>
    </row>
    <row r="2126" spans="1:5">
      <c r="A2126" s="39" t="str">
        <f t="shared" si="33"/>
        <v>91943</v>
      </c>
      <c r="B2126" s="266" t="s">
        <v>2748</v>
      </c>
      <c r="C2126" s="266" t="s">
        <v>12098</v>
      </c>
      <c r="D2126" s="267" t="s">
        <v>9623</v>
      </c>
      <c r="E2126" s="268" t="s">
        <v>12945</v>
      </c>
    </row>
    <row r="2127" spans="1:5">
      <c r="A2127" s="39" t="str">
        <f t="shared" si="33"/>
        <v>91944</v>
      </c>
      <c r="B2127" s="266" t="s">
        <v>2749</v>
      </c>
      <c r="C2127" s="266" t="s">
        <v>12099</v>
      </c>
      <c r="D2127" s="267" t="s">
        <v>9623</v>
      </c>
      <c r="E2127" s="268" t="s">
        <v>13287</v>
      </c>
    </row>
    <row r="2128" spans="1:5">
      <c r="A2128" s="39" t="str">
        <f t="shared" si="33"/>
        <v>91945</v>
      </c>
      <c r="B2128" s="266" t="s">
        <v>2750</v>
      </c>
      <c r="C2128" s="266" t="s">
        <v>12210</v>
      </c>
      <c r="D2128" s="267" t="s">
        <v>9623</v>
      </c>
      <c r="E2128" s="268" t="s">
        <v>8980</v>
      </c>
    </row>
    <row r="2129" spans="1:5">
      <c r="A2129" s="39" t="str">
        <f t="shared" si="33"/>
        <v>91946</v>
      </c>
      <c r="B2129" s="266" t="s">
        <v>2751</v>
      </c>
      <c r="C2129" s="266" t="s">
        <v>12211</v>
      </c>
      <c r="D2129" s="267" t="s">
        <v>9623</v>
      </c>
      <c r="E2129" s="268" t="s">
        <v>13877</v>
      </c>
    </row>
    <row r="2130" spans="1:5">
      <c r="A2130" s="39" t="str">
        <f t="shared" si="33"/>
        <v>91947</v>
      </c>
      <c r="B2130" s="266" t="s">
        <v>2752</v>
      </c>
      <c r="C2130" s="266" t="s">
        <v>12212</v>
      </c>
      <c r="D2130" s="267" t="s">
        <v>9623</v>
      </c>
      <c r="E2130" s="268" t="s">
        <v>9433</v>
      </c>
    </row>
    <row r="2131" spans="1:5">
      <c r="A2131" s="39" t="str">
        <f t="shared" si="33"/>
        <v>91949</v>
      </c>
      <c r="B2131" s="266" t="s">
        <v>2753</v>
      </c>
      <c r="C2131" s="266" t="s">
        <v>12213</v>
      </c>
      <c r="D2131" s="267" t="s">
        <v>9623</v>
      </c>
      <c r="E2131" s="268" t="s">
        <v>9220</v>
      </c>
    </row>
    <row r="2132" spans="1:5">
      <c r="A2132" s="39" t="str">
        <f t="shared" si="33"/>
        <v>91950</v>
      </c>
      <c r="B2132" s="266" t="s">
        <v>2754</v>
      </c>
      <c r="C2132" s="266" t="s">
        <v>12214</v>
      </c>
      <c r="D2132" s="267" t="s">
        <v>9623</v>
      </c>
      <c r="E2132" s="268" t="s">
        <v>8864</v>
      </c>
    </row>
    <row r="2133" spans="1:5">
      <c r="A2133" s="39" t="str">
        <f t="shared" si="33"/>
        <v>91951</v>
      </c>
      <c r="B2133" s="266" t="s">
        <v>2755</v>
      </c>
      <c r="C2133" s="266" t="s">
        <v>12215</v>
      </c>
      <c r="D2133" s="267" t="s">
        <v>9623</v>
      </c>
      <c r="E2133" s="268" t="s">
        <v>8968</v>
      </c>
    </row>
    <row r="2134" spans="1:5">
      <c r="A2134" s="39" t="str">
        <f t="shared" si="33"/>
        <v>91952</v>
      </c>
      <c r="B2134" s="266" t="s">
        <v>2756</v>
      </c>
      <c r="C2134" s="266" t="s">
        <v>12216</v>
      </c>
      <c r="D2134" s="267" t="s">
        <v>9623</v>
      </c>
      <c r="E2134" s="268" t="s">
        <v>24945</v>
      </c>
    </row>
    <row r="2135" spans="1:5">
      <c r="A2135" s="39" t="str">
        <f t="shared" si="33"/>
        <v>91953</v>
      </c>
      <c r="B2135" s="266" t="s">
        <v>2757</v>
      </c>
      <c r="C2135" s="266" t="s">
        <v>12217</v>
      </c>
      <c r="D2135" s="267" t="s">
        <v>9623</v>
      </c>
      <c r="E2135" s="268" t="s">
        <v>32617</v>
      </c>
    </row>
    <row r="2136" spans="1:5">
      <c r="A2136" s="39" t="str">
        <f t="shared" si="33"/>
        <v>91954</v>
      </c>
      <c r="B2136" s="266" t="s">
        <v>2758</v>
      </c>
      <c r="C2136" s="266" t="s">
        <v>12218</v>
      </c>
      <c r="D2136" s="267" t="s">
        <v>9623</v>
      </c>
      <c r="E2136" s="268" t="s">
        <v>32249</v>
      </c>
    </row>
    <row r="2137" spans="1:5">
      <c r="A2137" s="39" t="str">
        <f t="shared" si="33"/>
        <v>91955</v>
      </c>
      <c r="B2137" s="266" t="s">
        <v>2759</v>
      </c>
      <c r="C2137" s="266" t="s">
        <v>12219</v>
      </c>
      <c r="D2137" s="267" t="s">
        <v>9623</v>
      </c>
      <c r="E2137" s="268" t="s">
        <v>13176</v>
      </c>
    </row>
    <row r="2138" spans="1:5">
      <c r="A2138" s="39" t="str">
        <f t="shared" si="33"/>
        <v>91956</v>
      </c>
      <c r="B2138" s="266" t="s">
        <v>2760</v>
      </c>
      <c r="C2138" s="266" t="s">
        <v>12221</v>
      </c>
      <c r="D2138" s="267" t="s">
        <v>9623</v>
      </c>
      <c r="E2138" s="268" t="s">
        <v>32618</v>
      </c>
    </row>
    <row r="2139" spans="1:5">
      <c r="A2139" s="39" t="str">
        <f t="shared" si="33"/>
        <v>91957</v>
      </c>
      <c r="B2139" s="266" t="s">
        <v>2761</v>
      </c>
      <c r="C2139" s="266" t="s">
        <v>12223</v>
      </c>
      <c r="D2139" s="267" t="s">
        <v>9623</v>
      </c>
      <c r="E2139" s="268" t="s">
        <v>16437</v>
      </c>
    </row>
    <row r="2140" spans="1:5">
      <c r="A2140" s="39" t="str">
        <f t="shared" si="33"/>
        <v>91958</v>
      </c>
      <c r="B2140" s="266" t="s">
        <v>2762</v>
      </c>
      <c r="C2140" s="266" t="s">
        <v>12224</v>
      </c>
      <c r="D2140" s="267" t="s">
        <v>9623</v>
      </c>
      <c r="E2140" s="268" t="s">
        <v>32619</v>
      </c>
    </row>
    <row r="2141" spans="1:5">
      <c r="A2141" s="39" t="str">
        <f t="shared" si="33"/>
        <v>91959</v>
      </c>
      <c r="B2141" s="266" t="s">
        <v>2763</v>
      </c>
      <c r="C2141" s="266" t="s">
        <v>12225</v>
      </c>
      <c r="D2141" s="267" t="s">
        <v>9623</v>
      </c>
      <c r="E2141" s="268" t="s">
        <v>16620</v>
      </c>
    </row>
    <row r="2142" spans="1:5">
      <c r="A2142" s="39" t="str">
        <f t="shared" si="33"/>
        <v>91960</v>
      </c>
      <c r="B2142" s="266" t="s">
        <v>2764</v>
      </c>
      <c r="C2142" s="266" t="s">
        <v>12226</v>
      </c>
      <c r="D2142" s="267" t="s">
        <v>9623</v>
      </c>
      <c r="E2142" s="268" t="s">
        <v>25713</v>
      </c>
    </row>
    <row r="2143" spans="1:5">
      <c r="A2143" s="39" t="str">
        <f t="shared" si="33"/>
        <v>91961</v>
      </c>
      <c r="B2143" s="266" t="s">
        <v>2765</v>
      </c>
      <c r="C2143" s="266" t="s">
        <v>12227</v>
      </c>
      <c r="D2143" s="267" t="s">
        <v>9623</v>
      </c>
      <c r="E2143" s="268" t="s">
        <v>25558</v>
      </c>
    </row>
    <row r="2144" spans="1:5">
      <c r="A2144" s="39" t="str">
        <f t="shared" si="33"/>
        <v>91962</v>
      </c>
      <c r="B2144" s="266" t="s">
        <v>2766</v>
      </c>
      <c r="C2144" s="266" t="s">
        <v>12228</v>
      </c>
      <c r="D2144" s="267" t="s">
        <v>9623</v>
      </c>
      <c r="E2144" s="268" t="s">
        <v>12232</v>
      </c>
    </row>
    <row r="2145" spans="1:5">
      <c r="A2145" s="39" t="str">
        <f t="shared" si="33"/>
        <v>91963</v>
      </c>
      <c r="B2145" s="266" t="s">
        <v>2767</v>
      </c>
      <c r="C2145" s="266" t="s">
        <v>12229</v>
      </c>
      <c r="D2145" s="267" t="s">
        <v>9623</v>
      </c>
      <c r="E2145" s="268" t="s">
        <v>32620</v>
      </c>
    </row>
    <row r="2146" spans="1:5">
      <c r="A2146" s="39" t="str">
        <f t="shared" si="33"/>
        <v>91964</v>
      </c>
      <c r="B2146" s="266" t="s">
        <v>2768</v>
      </c>
      <c r="C2146" s="266" t="s">
        <v>12230</v>
      </c>
      <c r="D2146" s="267" t="s">
        <v>9623</v>
      </c>
      <c r="E2146" s="268" t="s">
        <v>32473</v>
      </c>
    </row>
    <row r="2147" spans="1:5">
      <c r="A2147" s="39" t="str">
        <f t="shared" si="33"/>
        <v>91965</v>
      </c>
      <c r="B2147" s="266" t="s">
        <v>2769</v>
      </c>
      <c r="C2147" s="266" t="s">
        <v>12231</v>
      </c>
      <c r="D2147" s="267" t="s">
        <v>9623</v>
      </c>
      <c r="E2147" s="268" t="s">
        <v>18101</v>
      </c>
    </row>
    <row r="2148" spans="1:5">
      <c r="A2148" s="39" t="str">
        <f t="shared" si="33"/>
        <v>91966</v>
      </c>
      <c r="B2148" s="266" t="s">
        <v>2770</v>
      </c>
      <c r="C2148" s="266" t="s">
        <v>12233</v>
      </c>
      <c r="D2148" s="267" t="s">
        <v>9623</v>
      </c>
      <c r="E2148" s="268" t="s">
        <v>19656</v>
      </c>
    </row>
    <row r="2149" spans="1:5">
      <c r="A2149" s="39" t="str">
        <f t="shared" si="33"/>
        <v>91967</v>
      </c>
      <c r="B2149" s="266" t="s">
        <v>2771</v>
      </c>
      <c r="C2149" s="266" t="s">
        <v>12234</v>
      </c>
      <c r="D2149" s="267" t="s">
        <v>9623</v>
      </c>
      <c r="E2149" s="268" t="s">
        <v>25546</v>
      </c>
    </row>
    <row r="2150" spans="1:5">
      <c r="A2150" s="39" t="str">
        <f t="shared" si="33"/>
        <v>91968</v>
      </c>
      <c r="B2150" s="266" t="s">
        <v>2772</v>
      </c>
      <c r="C2150" s="266" t="s">
        <v>12235</v>
      </c>
      <c r="D2150" s="267" t="s">
        <v>9623</v>
      </c>
      <c r="E2150" s="268" t="s">
        <v>24408</v>
      </c>
    </row>
    <row r="2151" spans="1:5">
      <c r="A2151" s="39" t="str">
        <f t="shared" si="33"/>
        <v>91969</v>
      </c>
      <c r="B2151" s="266" t="s">
        <v>2773</v>
      </c>
      <c r="C2151" s="266" t="s">
        <v>12236</v>
      </c>
      <c r="D2151" s="267" t="s">
        <v>9623</v>
      </c>
      <c r="E2151" s="268" t="s">
        <v>32621</v>
      </c>
    </row>
    <row r="2152" spans="1:5">
      <c r="A2152" s="39" t="str">
        <f t="shared" si="33"/>
        <v>91970</v>
      </c>
      <c r="B2152" s="266" t="s">
        <v>2774</v>
      </c>
      <c r="C2152" s="266" t="s">
        <v>12237</v>
      </c>
      <c r="D2152" s="267" t="s">
        <v>9623</v>
      </c>
      <c r="E2152" s="268" t="s">
        <v>28537</v>
      </c>
    </row>
    <row r="2153" spans="1:5">
      <c r="A2153" s="39" t="str">
        <f t="shared" si="33"/>
        <v>91971</v>
      </c>
      <c r="B2153" s="266" t="s">
        <v>2775</v>
      </c>
      <c r="C2153" s="266" t="s">
        <v>12238</v>
      </c>
      <c r="D2153" s="267" t="s">
        <v>9623</v>
      </c>
      <c r="E2153" s="268" t="s">
        <v>25669</v>
      </c>
    </row>
    <row r="2154" spans="1:5">
      <c r="A2154" s="39" t="str">
        <f t="shared" si="33"/>
        <v>91972</v>
      </c>
      <c r="B2154" s="266" t="s">
        <v>2776</v>
      </c>
      <c r="C2154" s="266" t="s">
        <v>12239</v>
      </c>
      <c r="D2154" s="267" t="s">
        <v>9623</v>
      </c>
      <c r="E2154" s="268" t="s">
        <v>25602</v>
      </c>
    </row>
    <row r="2155" spans="1:5">
      <c r="A2155" s="39" t="str">
        <f t="shared" si="33"/>
        <v>91973</v>
      </c>
      <c r="B2155" s="266" t="s">
        <v>2777</v>
      </c>
      <c r="C2155" s="266" t="s">
        <v>12240</v>
      </c>
      <c r="D2155" s="267" t="s">
        <v>9623</v>
      </c>
      <c r="E2155" s="268" t="s">
        <v>32622</v>
      </c>
    </row>
    <row r="2156" spans="1:5">
      <c r="A2156" s="39" t="str">
        <f t="shared" si="33"/>
        <v>91974</v>
      </c>
      <c r="B2156" s="266" t="s">
        <v>2778</v>
      </c>
      <c r="C2156" s="266" t="s">
        <v>12241</v>
      </c>
      <c r="D2156" s="267" t="s">
        <v>9623</v>
      </c>
      <c r="E2156" s="268" t="s">
        <v>24929</v>
      </c>
    </row>
    <row r="2157" spans="1:5">
      <c r="A2157" s="39" t="str">
        <f t="shared" si="33"/>
        <v>91975</v>
      </c>
      <c r="B2157" s="266" t="s">
        <v>2779</v>
      </c>
      <c r="C2157" s="266" t="s">
        <v>12242</v>
      </c>
      <c r="D2157" s="267" t="s">
        <v>9623</v>
      </c>
      <c r="E2157" s="268" t="s">
        <v>32623</v>
      </c>
    </row>
    <row r="2158" spans="1:5">
      <c r="A2158" s="39" t="str">
        <f t="shared" si="33"/>
        <v>91976</v>
      </c>
      <c r="B2158" s="266" t="s">
        <v>2780</v>
      </c>
      <c r="C2158" s="266" t="s">
        <v>12243</v>
      </c>
      <c r="D2158" s="267" t="s">
        <v>9623</v>
      </c>
      <c r="E2158" s="268" t="s">
        <v>19448</v>
      </c>
    </row>
    <row r="2159" spans="1:5">
      <c r="A2159" s="39" t="str">
        <f t="shared" si="33"/>
        <v>91977</v>
      </c>
      <c r="B2159" s="266" t="s">
        <v>2781</v>
      </c>
      <c r="C2159" s="266" t="s">
        <v>12244</v>
      </c>
      <c r="D2159" s="267" t="s">
        <v>9623</v>
      </c>
      <c r="E2159" s="268" t="s">
        <v>32624</v>
      </c>
    </row>
    <row r="2160" spans="1:5">
      <c r="A2160" s="39" t="str">
        <f t="shared" si="33"/>
        <v>91978</v>
      </c>
      <c r="B2160" s="266" t="s">
        <v>2782</v>
      </c>
      <c r="C2160" s="266" t="s">
        <v>12245</v>
      </c>
      <c r="D2160" s="267" t="s">
        <v>9623</v>
      </c>
      <c r="E2160" s="268" t="s">
        <v>32625</v>
      </c>
    </row>
    <row r="2161" spans="1:5">
      <c r="A2161" s="39" t="str">
        <f t="shared" si="33"/>
        <v>91979</v>
      </c>
      <c r="B2161" s="266" t="s">
        <v>2783</v>
      </c>
      <c r="C2161" s="266" t="s">
        <v>12246</v>
      </c>
      <c r="D2161" s="267" t="s">
        <v>9623</v>
      </c>
      <c r="E2161" s="268" t="s">
        <v>27110</v>
      </c>
    </row>
    <row r="2162" spans="1:5">
      <c r="A2162" s="39" t="str">
        <f t="shared" si="33"/>
        <v>91980</v>
      </c>
      <c r="B2162" s="266" t="s">
        <v>2784</v>
      </c>
      <c r="C2162" s="266" t="s">
        <v>12247</v>
      </c>
      <c r="D2162" s="267" t="s">
        <v>9623</v>
      </c>
      <c r="E2162" s="268" t="s">
        <v>18121</v>
      </c>
    </row>
    <row r="2163" spans="1:5">
      <c r="A2163" s="39" t="str">
        <f t="shared" si="33"/>
        <v>91981</v>
      </c>
      <c r="B2163" s="266" t="s">
        <v>2785</v>
      </c>
      <c r="C2163" s="266" t="s">
        <v>12248</v>
      </c>
      <c r="D2163" s="267" t="s">
        <v>9623</v>
      </c>
      <c r="E2163" s="268" t="s">
        <v>19779</v>
      </c>
    </row>
    <row r="2164" spans="1:5">
      <c r="A2164" s="39" t="str">
        <f t="shared" si="33"/>
        <v>91982</v>
      </c>
      <c r="B2164" s="266" t="s">
        <v>2786</v>
      </c>
      <c r="C2164" s="266" t="s">
        <v>12249</v>
      </c>
      <c r="D2164" s="267" t="s">
        <v>9623</v>
      </c>
      <c r="E2164" s="268" t="s">
        <v>32300</v>
      </c>
    </row>
    <row r="2165" spans="1:5">
      <c r="A2165" s="39" t="str">
        <f t="shared" si="33"/>
        <v>91983</v>
      </c>
      <c r="B2165" s="266" t="s">
        <v>2787</v>
      </c>
      <c r="C2165" s="266" t="s">
        <v>12250</v>
      </c>
      <c r="D2165" s="267" t="s">
        <v>9623</v>
      </c>
      <c r="E2165" s="268" t="s">
        <v>32626</v>
      </c>
    </row>
    <row r="2166" spans="1:5">
      <c r="A2166" s="39" t="str">
        <f t="shared" si="33"/>
        <v>91984</v>
      </c>
      <c r="B2166" s="266" t="s">
        <v>2788</v>
      </c>
      <c r="C2166" s="266" t="s">
        <v>12251</v>
      </c>
      <c r="D2166" s="267" t="s">
        <v>9623</v>
      </c>
      <c r="E2166" s="268" t="s">
        <v>12669</v>
      </c>
    </row>
    <row r="2167" spans="1:5">
      <c r="A2167" s="39" t="str">
        <f t="shared" si="33"/>
        <v>91985</v>
      </c>
      <c r="B2167" s="266" t="s">
        <v>2789</v>
      </c>
      <c r="C2167" s="266" t="s">
        <v>12252</v>
      </c>
      <c r="D2167" s="267" t="s">
        <v>9623</v>
      </c>
      <c r="E2167" s="268" t="s">
        <v>20478</v>
      </c>
    </row>
    <row r="2168" spans="1:5">
      <c r="A2168" s="39" t="str">
        <f t="shared" si="33"/>
        <v>91986</v>
      </c>
      <c r="B2168" s="266" t="s">
        <v>2790</v>
      </c>
      <c r="C2168" s="266" t="s">
        <v>12253</v>
      </c>
      <c r="D2168" s="267" t="s">
        <v>9623</v>
      </c>
      <c r="E2168" s="268" t="s">
        <v>26754</v>
      </c>
    </row>
    <row r="2169" spans="1:5">
      <c r="A2169" s="39" t="str">
        <f t="shared" si="33"/>
        <v>91987</v>
      </c>
      <c r="B2169" s="266" t="s">
        <v>2791</v>
      </c>
      <c r="C2169" s="266" t="s">
        <v>12254</v>
      </c>
      <c r="D2169" s="267" t="s">
        <v>9623</v>
      </c>
      <c r="E2169" s="268" t="s">
        <v>29524</v>
      </c>
    </row>
    <row r="2170" spans="1:5">
      <c r="A2170" s="39" t="str">
        <f t="shared" si="33"/>
        <v>91988</v>
      </c>
      <c r="B2170" s="266" t="s">
        <v>2792</v>
      </c>
      <c r="C2170" s="266" t="s">
        <v>12255</v>
      </c>
      <c r="D2170" s="267" t="s">
        <v>9623</v>
      </c>
      <c r="E2170" s="268" t="s">
        <v>8548</v>
      </c>
    </row>
    <row r="2171" spans="1:5">
      <c r="A2171" s="39" t="str">
        <f t="shared" si="33"/>
        <v>91989</v>
      </c>
      <c r="B2171" s="266" t="s">
        <v>2793</v>
      </c>
      <c r="C2171" s="266" t="s">
        <v>12256</v>
      </c>
      <c r="D2171" s="267" t="s">
        <v>9623</v>
      </c>
      <c r="E2171" s="268" t="s">
        <v>17972</v>
      </c>
    </row>
    <row r="2172" spans="1:5">
      <c r="A2172" s="39" t="str">
        <f t="shared" si="33"/>
        <v>91990</v>
      </c>
      <c r="B2172" s="266" t="s">
        <v>2794</v>
      </c>
      <c r="C2172" s="266" t="s">
        <v>12258</v>
      </c>
      <c r="D2172" s="267" t="s">
        <v>9623</v>
      </c>
      <c r="E2172" s="268" t="s">
        <v>18885</v>
      </c>
    </row>
    <row r="2173" spans="1:5">
      <c r="A2173" s="39" t="str">
        <f t="shared" si="33"/>
        <v>91991</v>
      </c>
      <c r="B2173" s="266" t="s">
        <v>2795</v>
      </c>
      <c r="C2173" s="266" t="s">
        <v>12259</v>
      </c>
      <c r="D2173" s="267" t="s">
        <v>9623</v>
      </c>
      <c r="E2173" s="268" t="s">
        <v>32627</v>
      </c>
    </row>
    <row r="2174" spans="1:5">
      <c r="A2174" s="39" t="str">
        <f t="shared" si="33"/>
        <v>91992</v>
      </c>
      <c r="B2174" s="266" t="s">
        <v>2796</v>
      </c>
      <c r="C2174" s="266" t="s">
        <v>12260</v>
      </c>
      <c r="D2174" s="267" t="s">
        <v>9623</v>
      </c>
      <c r="E2174" s="268" t="s">
        <v>32618</v>
      </c>
    </row>
    <row r="2175" spans="1:5">
      <c r="A2175" s="39" t="str">
        <f t="shared" si="33"/>
        <v>91993</v>
      </c>
      <c r="B2175" s="266" t="s">
        <v>2797</v>
      </c>
      <c r="C2175" s="266" t="s">
        <v>12261</v>
      </c>
      <c r="D2175" s="267" t="s">
        <v>9623</v>
      </c>
      <c r="E2175" s="268" t="s">
        <v>32628</v>
      </c>
    </row>
    <row r="2176" spans="1:5">
      <c r="A2176" s="39" t="str">
        <f t="shared" si="33"/>
        <v>91994</v>
      </c>
      <c r="B2176" s="266" t="s">
        <v>2798</v>
      </c>
      <c r="C2176" s="266" t="s">
        <v>12262</v>
      </c>
      <c r="D2176" s="267" t="s">
        <v>9623</v>
      </c>
      <c r="E2176" s="268" t="s">
        <v>16448</v>
      </c>
    </row>
    <row r="2177" spans="1:5">
      <c r="A2177" s="39" t="str">
        <f t="shared" si="33"/>
        <v>91995</v>
      </c>
      <c r="B2177" s="266" t="s">
        <v>2799</v>
      </c>
      <c r="C2177" s="266" t="s">
        <v>12263</v>
      </c>
      <c r="D2177" s="267" t="s">
        <v>9623</v>
      </c>
      <c r="E2177" s="268" t="s">
        <v>17534</v>
      </c>
    </row>
    <row r="2178" spans="1:5">
      <c r="A2178" s="39" t="str">
        <f t="shared" si="33"/>
        <v>91996</v>
      </c>
      <c r="B2178" s="266" t="s">
        <v>2800</v>
      </c>
      <c r="C2178" s="266" t="s">
        <v>12265</v>
      </c>
      <c r="D2178" s="267" t="s">
        <v>9623</v>
      </c>
      <c r="E2178" s="268" t="s">
        <v>32629</v>
      </c>
    </row>
    <row r="2179" spans="1:5">
      <c r="A2179" s="39" t="str">
        <f t="shared" ref="A2179:A2242" si="34">IF(ISERROR(SEARCH("/",B2179)=6),TRIM(CLEAN(B2179)),IF(SEARCH("/",B2179)=6,IF(LEN(TRIM(CLEAN(B2179)))=7,LEFT(TRIM(CLEAN(B2179)),6)&amp;"00"&amp;RIGHT(TRIM(CLEAN(B2179)),1),LEFT(TRIM(CLEAN(B2179)),6)&amp;"0"&amp;RIGHT(TRIM(CLEAN(B2179)),2)),TRIM(CLEAN(B2179))))</f>
        <v>91997</v>
      </c>
      <c r="B2179" s="266" t="s">
        <v>2801</v>
      </c>
      <c r="C2179" s="266" t="s">
        <v>12266</v>
      </c>
      <c r="D2179" s="267" t="s">
        <v>9623</v>
      </c>
      <c r="E2179" s="268" t="s">
        <v>29025</v>
      </c>
    </row>
    <row r="2180" spans="1:5">
      <c r="A2180" s="39" t="str">
        <f t="shared" si="34"/>
        <v>91998</v>
      </c>
      <c r="B2180" s="266" t="s">
        <v>2802</v>
      </c>
      <c r="C2180" s="266" t="s">
        <v>12267</v>
      </c>
      <c r="D2180" s="267" t="s">
        <v>9623</v>
      </c>
      <c r="E2180" s="268" t="s">
        <v>20754</v>
      </c>
    </row>
    <row r="2181" spans="1:5">
      <c r="A2181" s="39" t="str">
        <f t="shared" si="34"/>
        <v>91999</v>
      </c>
      <c r="B2181" s="266" t="s">
        <v>2803</v>
      </c>
      <c r="C2181" s="266" t="s">
        <v>12268</v>
      </c>
      <c r="D2181" s="267" t="s">
        <v>9623</v>
      </c>
      <c r="E2181" s="268" t="s">
        <v>27314</v>
      </c>
    </row>
    <row r="2182" spans="1:5">
      <c r="A2182" s="39" t="str">
        <f t="shared" si="34"/>
        <v>92000</v>
      </c>
      <c r="B2182" s="266" t="s">
        <v>2804</v>
      </c>
      <c r="C2182" s="266" t="s">
        <v>12270</v>
      </c>
      <c r="D2182" s="267" t="s">
        <v>9623</v>
      </c>
      <c r="E2182" s="268" t="s">
        <v>32238</v>
      </c>
    </row>
    <row r="2183" spans="1:5">
      <c r="A2183" s="39" t="str">
        <f t="shared" si="34"/>
        <v>92001</v>
      </c>
      <c r="B2183" s="266" t="s">
        <v>2805</v>
      </c>
      <c r="C2183" s="266" t="s">
        <v>12271</v>
      </c>
      <c r="D2183" s="267" t="s">
        <v>9623</v>
      </c>
      <c r="E2183" s="268" t="s">
        <v>27715</v>
      </c>
    </row>
    <row r="2184" spans="1:5">
      <c r="A2184" s="39" t="str">
        <f t="shared" si="34"/>
        <v>92002</v>
      </c>
      <c r="B2184" s="266" t="s">
        <v>2806</v>
      </c>
      <c r="C2184" s="266" t="s">
        <v>12272</v>
      </c>
      <c r="D2184" s="267" t="s">
        <v>9623</v>
      </c>
      <c r="E2184" s="268" t="s">
        <v>17062</v>
      </c>
    </row>
    <row r="2185" spans="1:5">
      <c r="A2185" s="39" t="str">
        <f t="shared" si="34"/>
        <v>92003</v>
      </c>
      <c r="B2185" s="266" t="s">
        <v>2807</v>
      </c>
      <c r="C2185" s="266" t="s">
        <v>12273</v>
      </c>
      <c r="D2185" s="267" t="s">
        <v>9623</v>
      </c>
      <c r="E2185" s="268" t="s">
        <v>17581</v>
      </c>
    </row>
    <row r="2186" spans="1:5">
      <c r="A2186" s="39" t="str">
        <f t="shared" si="34"/>
        <v>92004</v>
      </c>
      <c r="B2186" s="266" t="s">
        <v>2808</v>
      </c>
      <c r="C2186" s="266" t="s">
        <v>12274</v>
      </c>
      <c r="D2186" s="267" t="s">
        <v>9623</v>
      </c>
      <c r="E2186" s="268" t="s">
        <v>25534</v>
      </c>
    </row>
    <row r="2187" spans="1:5">
      <c r="A2187" s="39" t="str">
        <f t="shared" si="34"/>
        <v>92005</v>
      </c>
      <c r="B2187" s="266" t="s">
        <v>2809</v>
      </c>
      <c r="C2187" s="266" t="s">
        <v>12275</v>
      </c>
      <c r="D2187" s="267" t="s">
        <v>9623</v>
      </c>
      <c r="E2187" s="268" t="s">
        <v>17085</v>
      </c>
    </row>
    <row r="2188" spans="1:5">
      <c r="A2188" s="39" t="str">
        <f t="shared" si="34"/>
        <v>92006</v>
      </c>
      <c r="B2188" s="266" t="s">
        <v>2810</v>
      </c>
      <c r="C2188" s="266" t="s">
        <v>12276</v>
      </c>
      <c r="D2188" s="267" t="s">
        <v>9623</v>
      </c>
      <c r="E2188" s="268" t="s">
        <v>20237</v>
      </c>
    </row>
    <row r="2189" spans="1:5">
      <c r="A2189" s="39" t="str">
        <f t="shared" si="34"/>
        <v>92007</v>
      </c>
      <c r="B2189" s="266" t="s">
        <v>2811</v>
      </c>
      <c r="C2189" s="266" t="s">
        <v>12277</v>
      </c>
      <c r="D2189" s="267" t="s">
        <v>9623</v>
      </c>
      <c r="E2189" s="268" t="s">
        <v>32630</v>
      </c>
    </row>
    <row r="2190" spans="1:5">
      <c r="A2190" s="39" t="str">
        <f t="shared" si="34"/>
        <v>92008</v>
      </c>
      <c r="B2190" s="266" t="s">
        <v>2812</v>
      </c>
      <c r="C2190" s="266" t="s">
        <v>12278</v>
      </c>
      <c r="D2190" s="267" t="s">
        <v>9623</v>
      </c>
      <c r="E2190" s="268" t="s">
        <v>17686</v>
      </c>
    </row>
    <row r="2191" spans="1:5">
      <c r="A2191" s="39" t="str">
        <f t="shared" si="34"/>
        <v>92009</v>
      </c>
      <c r="B2191" s="266" t="s">
        <v>2813</v>
      </c>
      <c r="C2191" s="266" t="s">
        <v>12279</v>
      </c>
      <c r="D2191" s="267" t="s">
        <v>9623</v>
      </c>
      <c r="E2191" s="268" t="s">
        <v>32631</v>
      </c>
    </row>
    <row r="2192" spans="1:5">
      <c r="A2192" s="39" t="str">
        <f t="shared" si="34"/>
        <v>92010</v>
      </c>
      <c r="B2192" s="266" t="s">
        <v>2814</v>
      </c>
      <c r="C2192" s="266" t="s">
        <v>12280</v>
      </c>
      <c r="D2192" s="267" t="s">
        <v>9623</v>
      </c>
      <c r="E2192" s="268" t="s">
        <v>32632</v>
      </c>
    </row>
    <row r="2193" spans="1:5">
      <c r="A2193" s="39" t="str">
        <f t="shared" si="34"/>
        <v>92011</v>
      </c>
      <c r="B2193" s="266" t="s">
        <v>2815</v>
      </c>
      <c r="C2193" s="266" t="s">
        <v>12281</v>
      </c>
      <c r="D2193" s="267" t="s">
        <v>9623</v>
      </c>
      <c r="E2193" s="268" t="s">
        <v>32633</v>
      </c>
    </row>
    <row r="2194" spans="1:5">
      <c r="A2194" s="39" t="str">
        <f t="shared" si="34"/>
        <v>92012</v>
      </c>
      <c r="B2194" s="266" t="s">
        <v>2816</v>
      </c>
      <c r="C2194" s="266" t="s">
        <v>12282</v>
      </c>
      <c r="D2194" s="267" t="s">
        <v>9623</v>
      </c>
      <c r="E2194" s="268" t="s">
        <v>19754</v>
      </c>
    </row>
    <row r="2195" spans="1:5">
      <c r="A2195" s="39" t="str">
        <f t="shared" si="34"/>
        <v>92013</v>
      </c>
      <c r="B2195" s="266" t="s">
        <v>2817</v>
      </c>
      <c r="C2195" s="266" t="s">
        <v>12283</v>
      </c>
      <c r="D2195" s="267" t="s">
        <v>9623</v>
      </c>
      <c r="E2195" s="268" t="s">
        <v>29754</v>
      </c>
    </row>
    <row r="2196" spans="1:5">
      <c r="A2196" s="39" t="str">
        <f t="shared" si="34"/>
        <v>92014</v>
      </c>
      <c r="B2196" s="266" t="s">
        <v>2818</v>
      </c>
      <c r="C2196" s="266" t="s">
        <v>12284</v>
      </c>
      <c r="D2196" s="267" t="s">
        <v>9623</v>
      </c>
      <c r="E2196" s="268" t="s">
        <v>32634</v>
      </c>
    </row>
    <row r="2197" spans="1:5">
      <c r="A2197" s="39" t="str">
        <f t="shared" si="34"/>
        <v>92015</v>
      </c>
      <c r="B2197" s="266" t="s">
        <v>2819</v>
      </c>
      <c r="C2197" s="266" t="s">
        <v>12285</v>
      </c>
      <c r="D2197" s="267" t="s">
        <v>9623</v>
      </c>
      <c r="E2197" s="268" t="s">
        <v>32635</v>
      </c>
    </row>
    <row r="2198" spans="1:5">
      <c r="A2198" s="39" t="str">
        <f t="shared" si="34"/>
        <v>92016</v>
      </c>
      <c r="B2198" s="266" t="s">
        <v>2820</v>
      </c>
      <c r="C2198" s="266" t="s">
        <v>12286</v>
      </c>
      <c r="D2198" s="267" t="s">
        <v>9623</v>
      </c>
      <c r="E2198" s="268" t="s">
        <v>17511</v>
      </c>
    </row>
    <row r="2199" spans="1:5">
      <c r="A2199" s="39" t="str">
        <f t="shared" si="34"/>
        <v>92017</v>
      </c>
      <c r="B2199" s="266" t="s">
        <v>2821</v>
      </c>
      <c r="C2199" s="266" t="s">
        <v>12287</v>
      </c>
      <c r="D2199" s="267" t="s">
        <v>9623</v>
      </c>
      <c r="E2199" s="268" t="s">
        <v>16384</v>
      </c>
    </row>
    <row r="2200" spans="1:5">
      <c r="A2200" s="39" t="str">
        <f t="shared" si="34"/>
        <v>92018</v>
      </c>
      <c r="B2200" s="266" t="s">
        <v>2822</v>
      </c>
      <c r="C2200" s="266" t="s">
        <v>12288</v>
      </c>
      <c r="D2200" s="267" t="s">
        <v>9623</v>
      </c>
      <c r="E2200" s="268" t="s">
        <v>23745</v>
      </c>
    </row>
    <row r="2201" spans="1:5">
      <c r="A2201" s="39" t="str">
        <f t="shared" si="34"/>
        <v>92019</v>
      </c>
      <c r="B2201" s="266" t="s">
        <v>2823</v>
      </c>
      <c r="C2201" s="266" t="s">
        <v>12289</v>
      </c>
      <c r="D2201" s="267" t="s">
        <v>9623</v>
      </c>
      <c r="E2201" s="268" t="s">
        <v>32636</v>
      </c>
    </row>
    <row r="2202" spans="1:5">
      <c r="A2202" s="39" t="str">
        <f t="shared" si="34"/>
        <v>92020</v>
      </c>
      <c r="B2202" s="266" t="s">
        <v>2824</v>
      </c>
      <c r="C2202" s="266" t="s">
        <v>12290</v>
      </c>
      <c r="D2202" s="267" t="s">
        <v>9623</v>
      </c>
      <c r="E2202" s="268" t="s">
        <v>32637</v>
      </c>
    </row>
    <row r="2203" spans="1:5">
      <c r="A2203" s="39" t="str">
        <f t="shared" si="34"/>
        <v>92021</v>
      </c>
      <c r="B2203" s="266" t="s">
        <v>2825</v>
      </c>
      <c r="C2203" s="266" t="s">
        <v>12291</v>
      </c>
      <c r="D2203" s="267" t="s">
        <v>9623</v>
      </c>
      <c r="E2203" s="268" t="s">
        <v>25650</v>
      </c>
    </row>
    <row r="2204" spans="1:5">
      <c r="A2204" s="39" t="str">
        <f t="shared" si="34"/>
        <v>92022</v>
      </c>
      <c r="B2204" s="266" t="s">
        <v>2826</v>
      </c>
      <c r="C2204" s="266" t="s">
        <v>12292</v>
      </c>
      <c r="D2204" s="267" t="s">
        <v>9623</v>
      </c>
      <c r="E2204" s="268" t="s">
        <v>32638</v>
      </c>
    </row>
    <row r="2205" spans="1:5">
      <c r="A2205" s="39" t="str">
        <f t="shared" si="34"/>
        <v>92023</v>
      </c>
      <c r="B2205" s="266" t="s">
        <v>2827</v>
      </c>
      <c r="C2205" s="266" t="s">
        <v>12293</v>
      </c>
      <c r="D2205" s="267" t="s">
        <v>9623</v>
      </c>
      <c r="E2205" s="268" t="s">
        <v>29320</v>
      </c>
    </row>
    <row r="2206" spans="1:5">
      <c r="A2206" s="39" t="str">
        <f t="shared" si="34"/>
        <v>92024</v>
      </c>
      <c r="B2206" s="266" t="s">
        <v>2828</v>
      </c>
      <c r="C2206" s="266" t="s">
        <v>12294</v>
      </c>
      <c r="D2206" s="267" t="s">
        <v>9623</v>
      </c>
      <c r="E2206" s="268" t="s">
        <v>32639</v>
      </c>
    </row>
    <row r="2207" spans="1:5">
      <c r="A2207" s="39" t="str">
        <f t="shared" si="34"/>
        <v>92025</v>
      </c>
      <c r="B2207" s="266" t="s">
        <v>2829</v>
      </c>
      <c r="C2207" s="266" t="s">
        <v>12295</v>
      </c>
      <c r="D2207" s="267" t="s">
        <v>9623</v>
      </c>
      <c r="E2207" s="268" t="s">
        <v>32640</v>
      </c>
    </row>
    <row r="2208" spans="1:5">
      <c r="A2208" s="39" t="str">
        <f t="shared" si="34"/>
        <v>92026</v>
      </c>
      <c r="B2208" s="266" t="s">
        <v>2830</v>
      </c>
      <c r="C2208" s="266" t="s">
        <v>12296</v>
      </c>
      <c r="D2208" s="267" t="s">
        <v>9623</v>
      </c>
      <c r="E2208" s="268" t="s">
        <v>32641</v>
      </c>
    </row>
    <row r="2209" spans="1:5">
      <c r="A2209" s="39" t="str">
        <f t="shared" si="34"/>
        <v>92027</v>
      </c>
      <c r="B2209" s="266" t="s">
        <v>2831</v>
      </c>
      <c r="C2209" s="266" t="s">
        <v>12297</v>
      </c>
      <c r="D2209" s="267" t="s">
        <v>9623</v>
      </c>
      <c r="E2209" s="268" t="s">
        <v>32642</v>
      </c>
    </row>
    <row r="2210" spans="1:5">
      <c r="A2210" s="39" t="str">
        <f t="shared" si="34"/>
        <v>92028</v>
      </c>
      <c r="B2210" s="266" t="s">
        <v>2832</v>
      </c>
      <c r="C2210" s="266" t="s">
        <v>12298</v>
      </c>
      <c r="D2210" s="267" t="s">
        <v>9623</v>
      </c>
      <c r="E2210" s="268" t="s">
        <v>32411</v>
      </c>
    </row>
    <row r="2211" spans="1:5">
      <c r="A2211" s="39" t="str">
        <f t="shared" si="34"/>
        <v>92029</v>
      </c>
      <c r="B2211" s="266" t="s">
        <v>2833</v>
      </c>
      <c r="C2211" s="266" t="s">
        <v>12299</v>
      </c>
      <c r="D2211" s="267" t="s">
        <v>9623</v>
      </c>
      <c r="E2211" s="268" t="s">
        <v>25539</v>
      </c>
    </row>
    <row r="2212" spans="1:5">
      <c r="A2212" s="39" t="str">
        <f t="shared" si="34"/>
        <v>92030</v>
      </c>
      <c r="B2212" s="266" t="s">
        <v>2834</v>
      </c>
      <c r="C2212" s="266" t="s">
        <v>12300</v>
      </c>
      <c r="D2212" s="267" t="s">
        <v>9623</v>
      </c>
      <c r="E2212" s="268" t="s">
        <v>29777</v>
      </c>
    </row>
    <row r="2213" spans="1:5">
      <c r="A2213" s="39" t="str">
        <f t="shared" si="34"/>
        <v>92031</v>
      </c>
      <c r="B2213" s="266" t="s">
        <v>2835</v>
      </c>
      <c r="C2213" s="266" t="s">
        <v>12301</v>
      </c>
      <c r="D2213" s="267" t="s">
        <v>9623</v>
      </c>
      <c r="E2213" s="268" t="s">
        <v>25054</v>
      </c>
    </row>
    <row r="2214" spans="1:5">
      <c r="A2214" s="39" t="str">
        <f t="shared" si="34"/>
        <v>92032</v>
      </c>
      <c r="B2214" s="266" t="s">
        <v>2836</v>
      </c>
      <c r="C2214" s="266" t="s">
        <v>12302</v>
      </c>
      <c r="D2214" s="267" t="s">
        <v>9623</v>
      </c>
      <c r="E2214" s="268" t="s">
        <v>32643</v>
      </c>
    </row>
    <row r="2215" spans="1:5">
      <c r="A2215" s="39" t="str">
        <f t="shared" si="34"/>
        <v>92033</v>
      </c>
      <c r="B2215" s="266" t="s">
        <v>2837</v>
      </c>
      <c r="C2215" s="266" t="s">
        <v>12303</v>
      </c>
      <c r="D2215" s="267" t="s">
        <v>9623</v>
      </c>
      <c r="E2215" s="268" t="s">
        <v>32644</v>
      </c>
    </row>
    <row r="2216" spans="1:5">
      <c r="A2216" s="39" t="str">
        <f t="shared" si="34"/>
        <v>92034</v>
      </c>
      <c r="B2216" s="266" t="s">
        <v>2838</v>
      </c>
      <c r="C2216" s="266" t="s">
        <v>12304</v>
      </c>
      <c r="D2216" s="267" t="s">
        <v>9623</v>
      </c>
      <c r="E2216" s="268" t="s">
        <v>29423</v>
      </c>
    </row>
    <row r="2217" spans="1:5">
      <c r="A2217" s="39" t="str">
        <f t="shared" si="34"/>
        <v>92035</v>
      </c>
      <c r="B2217" s="266" t="s">
        <v>2839</v>
      </c>
      <c r="C2217" s="266" t="s">
        <v>12305</v>
      </c>
      <c r="D2217" s="267" t="s">
        <v>9623</v>
      </c>
      <c r="E2217" s="268" t="s">
        <v>27184</v>
      </c>
    </row>
    <row r="2218" spans="1:5">
      <c r="A2218" s="39" t="str">
        <f t="shared" si="34"/>
        <v>92040</v>
      </c>
      <c r="B2218" s="266" t="s">
        <v>2840</v>
      </c>
      <c r="C2218" s="266" t="s">
        <v>10552</v>
      </c>
      <c r="D2218" s="267" t="s">
        <v>10129</v>
      </c>
      <c r="E2218" s="268" t="s">
        <v>15050</v>
      </c>
    </row>
    <row r="2219" spans="1:5">
      <c r="A2219" s="39" t="str">
        <f t="shared" si="34"/>
        <v>92041</v>
      </c>
      <c r="B2219" s="266" t="s">
        <v>2841</v>
      </c>
      <c r="C2219" s="266" t="s">
        <v>10553</v>
      </c>
      <c r="D2219" s="267" t="s">
        <v>10129</v>
      </c>
      <c r="E2219" s="268" t="s">
        <v>9069</v>
      </c>
    </row>
    <row r="2220" spans="1:5">
      <c r="A2220" s="39" t="str">
        <f t="shared" si="34"/>
        <v>92042</v>
      </c>
      <c r="B2220" s="266" t="s">
        <v>2842</v>
      </c>
      <c r="C2220" s="266" t="s">
        <v>10554</v>
      </c>
      <c r="D2220" s="267" t="s">
        <v>10129</v>
      </c>
      <c r="E2220" s="268" t="s">
        <v>10470</v>
      </c>
    </row>
    <row r="2221" spans="1:5">
      <c r="A2221" s="39" t="str">
        <f t="shared" si="34"/>
        <v>92043</v>
      </c>
      <c r="B2221" s="266" t="s">
        <v>2843</v>
      </c>
      <c r="C2221" s="266" t="s">
        <v>9904</v>
      </c>
      <c r="D2221" s="267" t="s">
        <v>9808</v>
      </c>
      <c r="E2221" s="268" t="s">
        <v>12920</v>
      </c>
    </row>
    <row r="2222" spans="1:5">
      <c r="A2222" s="39" t="str">
        <f t="shared" si="34"/>
        <v>92044</v>
      </c>
      <c r="B2222" s="266" t="s">
        <v>2844</v>
      </c>
      <c r="C2222" s="266" t="s">
        <v>10064</v>
      </c>
      <c r="D2222" s="267" t="s">
        <v>9961</v>
      </c>
      <c r="E2222" s="268" t="s">
        <v>9429</v>
      </c>
    </row>
    <row r="2223" spans="1:5">
      <c r="A2223" s="39" t="str">
        <f t="shared" si="34"/>
        <v>92101</v>
      </c>
      <c r="B2223" s="266" t="s">
        <v>2845</v>
      </c>
      <c r="C2223" s="266" t="s">
        <v>10556</v>
      </c>
      <c r="D2223" s="267" t="s">
        <v>10129</v>
      </c>
      <c r="E2223" s="268" t="s">
        <v>28439</v>
      </c>
    </row>
    <row r="2224" spans="1:5">
      <c r="A2224" s="39" t="str">
        <f t="shared" si="34"/>
        <v>92102</v>
      </c>
      <c r="B2224" s="266" t="s">
        <v>2846</v>
      </c>
      <c r="C2224" s="266" t="s">
        <v>10558</v>
      </c>
      <c r="D2224" s="267" t="s">
        <v>10129</v>
      </c>
      <c r="E2224" s="268" t="s">
        <v>29319</v>
      </c>
    </row>
    <row r="2225" spans="1:5">
      <c r="A2225" s="39" t="str">
        <f t="shared" si="34"/>
        <v>92103</v>
      </c>
      <c r="B2225" s="266" t="s">
        <v>2847</v>
      </c>
      <c r="C2225" s="266" t="s">
        <v>10559</v>
      </c>
      <c r="D2225" s="267" t="s">
        <v>10129</v>
      </c>
      <c r="E2225" s="268" t="s">
        <v>8532</v>
      </c>
    </row>
    <row r="2226" spans="1:5">
      <c r="A2226" s="39" t="str">
        <f t="shared" si="34"/>
        <v>92104</v>
      </c>
      <c r="B2226" s="266" t="s">
        <v>2848</v>
      </c>
      <c r="C2226" s="266" t="s">
        <v>10560</v>
      </c>
      <c r="D2226" s="267" t="s">
        <v>10129</v>
      </c>
      <c r="E2226" s="268" t="s">
        <v>29320</v>
      </c>
    </row>
    <row r="2227" spans="1:5">
      <c r="A2227" s="39" t="str">
        <f t="shared" si="34"/>
        <v>92105</v>
      </c>
      <c r="B2227" s="266" t="s">
        <v>2849</v>
      </c>
      <c r="C2227" s="266" t="s">
        <v>10561</v>
      </c>
      <c r="D2227" s="267" t="s">
        <v>10129</v>
      </c>
      <c r="E2227" s="268" t="s">
        <v>28638</v>
      </c>
    </row>
    <row r="2228" spans="1:5">
      <c r="A2228" s="39" t="str">
        <f t="shared" si="34"/>
        <v>92106</v>
      </c>
      <c r="B2228" s="266" t="s">
        <v>2850</v>
      </c>
      <c r="C2228" s="266" t="s">
        <v>9905</v>
      </c>
      <c r="D2228" s="267" t="s">
        <v>9808</v>
      </c>
      <c r="E2228" s="268" t="s">
        <v>32645</v>
      </c>
    </row>
    <row r="2229" spans="1:5">
      <c r="A2229" s="39" t="str">
        <f t="shared" si="34"/>
        <v>92107</v>
      </c>
      <c r="B2229" s="266" t="s">
        <v>2851</v>
      </c>
      <c r="C2229" s="266" t="s">
        <v>10065</v>
      </c>
      <c r="D2229" s="267" t="s">
        <v>9961</v>
      </c>
      <c r="E2229" s="268" t="s">
        <v>25440</v>
      </c>
    </row>
    <row r="2230" spans="1:5">
      <c r="A2230" s="39" t="str">
        <f t="shared" si="34"/>
        <v>92108</v>
      </c>
      <c r="B2230" s="266" t="s">
        <v>2852</v>
      </c>
      <c r="C2230" s="266" t="s">
        <v>10562</v>
      </c>
      <c r="D2230" s="267" t="s">
        <v>10129</v>
      </c>
      <c r="E2230" s="268" t="s">
        <v>8676</v>
      </c>
    </row>
    <row r="2231" spans="1:5">
      <c r="A2231" s="39" t="str">
        <f t="shared" si="34"/>
        <v>92109</v>
      </c>
      <c r="B2231" s="266" t="s">
        <v>2853</v>
      </c>
      <c r="C2231" s="266" t="s">
        <v>10563</v>
      </c>
      <c r="D2231" s="267" t="s">
        <v>10129</v>
      </c>
      <c r="E2231" s="268" t="s">
        <v>8520</v>
      </c>
    </row>
    <row r="2232" spans="1:5">
      <c r="A2232" s="39" t="str">
        <f t="shared" si="34"/>
        <v>92110</v>
      </c>
      <c r="B2232" s="266" t="s">
        <v>2854</v>
      </c>
      <c r="C2232" s="266" t="s">
        <v>10564</v>
      </c>
      <c r="D2232" s="267" t="s">
        <v>10129</v>
      </c>
      <c r="E2232" s="268" t="s">
        <v>8518</v>
      </c>
    </row>
    <row r="2233" spans="1:5">
      <c r="A2233" s="39" t="str">
        <f t="shared" si="34"/>
        <v>92111</v>
      </c>
      <c r="B2233" s="266" t="s">
        <v>2855</v>
      </c>
      <c r="C2233" s="266" t="s">
        <v>10565</v>
      </c>
      <c r="D2233" s="267" t="s">
        <v>10129</v>
      </c>
      <c r="E2233" s="268" t="s">
        <v>8736</v>
      </c>
    </row>
    <row r="2234" spans="1:5">
      <c r="A2234" s="39" t="str">
        <f t="shared" si="34"/>
        <v>92112</v>
      </c>
      <c r="B2234" s="266" t="s">
        <v>2856</v>
      </c>
      <c r="C2234" s="266" t="s">
        <v>9906</v>
      </c>
      <c r="D2234" s="267" t="s">
        <v>9808</v>
      </c>
      <c r="E2234" s="268" t="s">
        <v>8788</v>
      </c>
    </row>
    <row r="2235" spans="1:5">
      <c r="A2235" s="39" t="str">
        <f t="shared" si="34"/>
        <v>92113</v>
      </c>
      <c r="B2235" s="266" t="s">
        <v>2857</v>
      </c>
      <c r="C2235" s="266" t="s">
        <v>10066</v>
      </c>
      <c r="D2235" s="267" t="s">
        <v>9961</v>
      </c>
      <c r="E2235" s="268" t="s">
        <v>10774</v>
      </c>
    </row>
    <row r="2236" spans="1:5">
      <c r="A2236" s="39" t="str">
        <f t="shared" si="34"/>
        <v>92114</v>
      </c>
      <c r="B2236" s="266" t="s">
        <v>2858</v>
      </c>
      <c r="C2236" s="266" t="s">
        <v>10566</v>
      </c>
      <c r="D2236" s="267" t="s">
        <v>10129</v>
      </c>
      <c r="E2236" s="268" t="s">
        <v>9319</v>
      </c>
    </row>
    <row r="2237" spans="1:5">
      <c r="A2237" s="39" t="str">
        <f t="shared" si="34"/>
        <v>92115</v>
      </c>
      <c r="B2237" s="266" t="s">
        <v>2859</v>
      </c>
      <c r="C2237" s="266" t="s">
        <v>10567</v>
      </c>
      <c r="D2237" s="267" t="s">
        <v>10129</v>
      </c>
      <c r="E2237" s="268" t="s">
        <v>9072</v>
      </c>
    </row>
    <row r="2238" spans="1:5">
      <c r="A2238" s="39" t="str">
        <f t="shared" si="34"/>
        <v>92116</v>
      </c>
      <c r="B2238" s="266" t="s">
        <v>2860</v>
      </c>
      <c r="C2238" s="266" t="s">
        <v>10568</v>
      </c>
      <c r="D2238" s="267" t="s">
        <v>10129</v>
      </c>
      <c r="E2238" s="268" t="s">
        <v>8707</v>
      </c>
    </row>
    <row r="2239" spans="1:5">
      <c r="A2239" s="39" t="str">
        <f t="shared" si="34"/>
        <v>92118</v>
      </c>
      <c r="B2239" s="266" t="s">
        <v>2861</v>
      </c>
      <c r="C2239" s="266" t="s">
        <v>9907</v>
      </c>
      <c r="D2239" s="267" t="s">
        <v>9808</v>
      </c>
      <c r="E2239" s="268" t="s">
        <v>9999</v>
      </c>
    </row>
    <row r="2240" spans="1:5">
      <c r="A2240" s="39" t="str">
        <f t="shared" si="34"/>
        <v>92119</v>
      </c>
      <c r="B2240" s="266" t="s">
        <v>2862</v>
      </c>
      <c r="C2240" s="266" t="s">
        <v>10068</v>
      </c>
      <c r="D2240" s="267" t="s">
        <v>9961</v>
      </c>
      <c r="E2240" s="268" t="s">
        <v>8520</v>
      </c>
    </row>
    <row r="2241" spans="1:5">
      <c r="A2241" s="39" t="str">
        <f t="shared" si="34"/>
        <v>92121</v>
      </c>
      <c r="B2241" s="266" t="s">
        <v>2863</v>
      </c>
      <c r="C2241" s="266" t="s">
        <v>15570</v>
      </c>
      <c r="D2241" s="267" t="s">
        <v>10840</v>
      </c>
      <c r="E2241" s="268" t="s">
        <v>13926</v>
      </c>
    </row>
    <row r="2242" spans="1:5">
      <c r="A2242" s="39" t="str">
        <f t="shared" si="34"/>
        <v>92122</v>
      </c>
      <c r="B2242" s="266" t="s">
        <v>2864</v>
      </c>
      <c r="C2242" s="266" t="s">
        <v>15571</v>
      </c>
      <c r="D2242" s="267" t="s">
        <v>10840</v>
      </c>
      <c r="E2242" s="268" t="s">
        <v>32646</v>
      </c>
    </row>
    <row r="2243" spans="1:5">
      <c r="A2243" s="39" t="str">
        <f t="shared" ref="A2243:A2306" si="35">IF(ISERROR(SEARCH("/",B2243)=6),TRIM(CLEAN(B2243)),IF(SEARCH("/",B2243)=6,IF(LEN(TRIM(CLEAN(B2243)))=7,LEFT(TRIM(CLEAN(B2243)),6)&amp;"00"&amp;RIGHT(TRIM(CLEAN(B2243)),1),LEFT(TRIM(CLEAN(B2243)),6)&amp;"0"&amp;RIGHT(TRIM(CLEAN(B2243)),2)),TRIM(CLEAN(B2243))))</f>
        <v>92123</v>
      </c>
      <c r="B2243" s="266" t="s">
        <v>2865</v>
      </c>
      <c r="C2243" s="266" t="s">
        <v>15572</v>
      </c>
      <c r="D2243" s="267" t="s">
        <v>10840</v>
      </c>
      <c r="E2243" s="268" t="s">
        <v>32647</v>
      </c>
    </row>
    <row r="2244" spans="1:5">
      <c r="A2244" s="39" t="str">
        <f t="shared" si="35"/>
        <v>92133</v>
      </c>
      <c r="B2244" s="266" t="s">
        <v>2866</v>
      </c>
      <c r="C2244" s="266" t="s">
        <v>10569</v>
      </c>
      <c r="D2244" s="267" t="s">
        <v>10129</v>
      </c>
      <c r="E2244" s="268" t="s">
        <v>17633</v>
      </c>
    </row>
    <row r="2245" spans="1:5">
      <c r="A2245" s="39" t="str">
        <f t="shared" si="35"/>
        <v>92134</v>
      </c>
      <c r="B2245" s="266" t="s">
        <v>2867</v>
      </c>
      <c r="C2245" s="266" t="s">
        <v>10570</v>
      </c>
      <c r="D2245" s="267" t="s">
        <v>10129</v>
      </c>
      <c r="E2245" s="268" t="s">
        <v>8610</v>
      </c>
    </row>
    <row r="2246" spans="1:5">
      <c r="A2246" s="39" t="str">
        <f t="shared" si="35"/>
        <v>92135</v>
      </c>
      <c r="B2246" s="266" t="s">
        <v>2868</v>
      </c>
      <c r="C2246" s="266" t="s">
        <v>10571</v>
      </c>
      <c r="D2246" s="267" t="s">
        <v>10129</v>
      </c>
      <c r="E2246" s="268" t="s">
        <v>8522</v>
      </c>
    </row>
    <row r="2247" spans="1:5">
      <c r="A2247" s="39" t="str">
        <f t="shared" si="35"/>
        <v>92136</v>
      </c>
      <c r="B2247" s="266" t="s">
        <v>2869</v>
      </c>
      <c r="C2247" s="266" t="s">
        <v>10572</v>
      </c>
      <c r="D2247" s="267" t="s">
        <v>10129</v>
      </c>
      <c r="E2247" s="268" t="s">
        <v>9367</v>
      </c>
    </row>
    <row r="2248" spans="1:5">
      <c r="A2248" s="39" t="str">
        <f t="shared" si="35"/>
        <v>92137</v>
      </c>
      <c r="B2248" s="266" t="s">
        <v>2870</v>
      </c>
      <c r="C2248" s="266" t="s">
        <v>10573</v>
      </c>
      <c r="D2248" s="267" t="s">
        <v>10129</v>
      </c>
      <c r="E2248" s="268" t="s">
        <v>16364</v>
      </c>
    </row>
    <row r="2249" spans="1:5">
      <c r="A2249" s="39" t="str">
        <f t="shared" si="35"/>
        <v>92138</v>
      </c>
      <c r="B2249" s="266" t="s">
        <v>2871</v>
      </c>
      <c r="C2249" s="266" t="s">
        <v>9909</v>
      </c>
      <c r="D2249" s="267" t="s">
        <v>9808</v>
      </c>
      <c r="E2249" s="268" t="s">
        <v>25369</v>
      </c>
    </row>
    <row r="2250" spans="1:5">
      <c r="A2250" s="39" t="str">
        <f t="shared" si="35"/>
        <v>92139</v>
      </c>
      <c r="B2250" s="266" t="s">
        <v>2872</v>
      </c>
      <c r="C2250" s="266" t="s">
        <v>10069</v>
      </c>
      <c r="D2250" s="267" t="s">
        <v>9961</v>
      </c>
      <c r="E2250" s="268" t="s">
        <v>32648</v>
      </c>
    </row>
    <row r="2251" spans="1:5">
      <c r="A2251" s="39" t="str">
        <f t="shared" si="35"/>
        <v>92140</v>
      </c>
      <c r="B2251" s="266" t="s">
        <v>2873</v>
      </c>
      <c r="C2251" s="266" t="s">
        <v>10574</v>
      </c>
      <c r="D2251" s="267" t="s">
        <v>10129</v>
      </c>
      <c r="E2251" s="268" t="s">
        <v>28379</v>
      </c>
    </row>
    <row r="2252" spans="1:5">
      <c r="A2252" s="39" t="str">
        <f t="shared" si="35"/>
        <v>92141</v>
      </c>
      <c r="B2252" s="266" t="s">
        <v>2874</v>
      </c>
      <c r="C2252" s="266" t="s">
        <v>10575</v>
      </c>
      <c r="D2252" s="267" t="s">
        <v>10129</v>
      </c>
      <c r="E2252" s="268" t="s">
        <v>27420</v>
      </c>
    </row>
    <row r="2253" spans="1:5">
      <c r="A2253" s="39" t="str">
        <f t="shared" si="35"/>
        <v>92142</v>
      </c>
      <c r="B2253" s="266" t="s">
        <v>2875</v>
      </c>
      <c r="C2253" s="266" t="s">
        <v>10576</v>
      </c>
      <c r="D2253" s="267" t="s">
        <v>10129</v>
      </c>
      <c r="E2253" s="268" t="s">
        <v>9327</v>
      </c>
    </row>
    <row r="2254" spans="1:5">
      <c r="A2254" s="39" t="str">
        <f t="shared" si="35"/>
        <v>92143</v>
      </c>
      <c r="B2254" s="266" t="s">
        <v>2876</v>
      </c>
      <c r="C2254" s="266" t="s">
        <v>10578</v>
      </c>
      <c r="D2254" s="267" t="s">
        <v>10129</v>
      </c>
      <c r="E2254" s="268" t="s">
        <v>9765</v>
      </c>
    </row>
    <row r="2255" spans="1:5">
      <c r="A2255" s="39" t="str">
        <f t="shared" si="35"/>
        <v>92144</v>
      </c>
      <c r="B2255" s="266" t="s">
        <v>2877</v>
      </c>
      <c r="C2255" s="266" t="s">
        <v>10579</v>
      </c>
      <c r="D2255" s="267" t="s">
        <v>10129</v>
      </c>
      <c r="E2255" s="268" t="s">
        <v>18013</v>
      </c>
    </row>
    <row r="2256" spans="1:5">
      <c r="A2256" s="39" t="str">
        <f t="shared" si="35"/>
        <v>92145</v>
      </c>
      <c r="B2256" s="266" t="s">
        <v>2878</v>
      </c>
      <c r="C2256" s="266" t="s">
        <v>9910</v>
      </c>
      <c r="D2256" s="267" t="s">
        <v>9808</v>
      </c>
      <c r="E2256" s="268" t="s">
        <v>19014</v>
      </c>
    </row>
    <row r="2257" spans="1:5">
      <c r="A2257" s="39" t="str">
        <f t="shared" si="35"/>
        <v>92146</v>
      </c>
      <c r="B2257" s="266" t="s">
        <v>2879</v>
      </c>
      <c r="C2257" s="266" t="s">
        <v>10070</v>
      </c>
      <c r="D2257" s="267" t="s">
        <v>9961</v>
      </c>
      <c r="E2257" s="268" t="s">
        <v>17575</v>
      </c>
    </row>
    <row r="2258" spans="1:5">
      <c r="A2258" s="39" t="str">
        <f t="shared" si="35"/>
        <v>92210</v>
      </c>
      <c r="B2258" s="266" t="s">
        <v>2880</v>
      </c>
      <c r="C2258" s="266" t="s">
        <v>9708</v>
      </c>
      <c r="D2258" s="267" t="s">
        <v>9548</v>
      </c>
      <c r="E2258" s="268" t="s">
        <v>32649</v>
      </c>
    </row>
    <row r="2259" spans="1:5">
      <c r="A2259" s="39" t="str">
        <f t="shared" si="35"/>
        <v>92211</v>
      </c>
      <c r="B2259" s="266" t="s">
        <v>2881</v>
      </c>
      <c r="C2259" s="266" t="s">
        <v>9709</v>
      </c>
      <c r="D2259" s="267" t="s">
        <v>9548</v>
      </c>
      <c r="E2259" s="268" t="s">
        <v>32650</v>
      </c>
    </row>
    <row r="2260" spans="1:5">
      <c r="A2260" s="39" t="str">
        <f t="shared" si="35"/>
        <v>92212</v>
      </c>
      <c r="B2260" s="266" t="s">
        <v>2882</v>
      </c>
      <c r="C2260" s="266" t="s">
        <v>9710</v>
      </c>
      <c r="D2260" s="267" t="s">
        <v>9548</v>
      </c>
      <c r="E2260" s="268" t="s">
        <v>32651</v>
      </c>
    </row>
    <row r="2261" spans="1:5">
      <c r="A2261" s="39" t="str">
        <f t="shared" si="35"/>
        <v>92213</v>
      </c>
      <c r="B2261" s="266" t="s">
        <v>2883</v>
      </c>
      <c r="C2261" s="266" t="s">
        <v>9711</v>
      </c>
      <c r="D2261" s="267" t="s">
        <v>9548</v>
      </c>
      <c r="E2261" s="268" t="s">
        <v>32652</v>
      </c>
    </row>
    <row r="2262" spans="1:5">
      <c r="A2262" s="39" t="str">
        <f t="shared" si="35"/>
        <v>92214</v>
      </c>
      <c r="B2262" s="266" t="s">
        <v>2884</v>
      </c>
      <c r="C2262" s="266" t="s">
        <v>9712</v>
      </c>
      <c r="D2262" s="267" t="s">
        <v>9548</v>
      </c>
      <c r="E2262" s="268" t="s">
        <v>24808</v>
      </c>
    </row>
    <row r="2263" spans="1:5">
      <c r="A2263" s="39" t="str">
        <f t="shared" si="35"/>
        <v>92215</v>
      </c>
      <c r="B2263" s="266" t="s">
        <v>2885</v>
      </c>
      <c r="C2263" s="266" t="s">
        <v>9713</v>
      </c>
      <c r="D2263" s="267" t="s">
        <v>9548</v>
      </c>
      <c r="E2263" s="268" t="s">
        <v>32653</v>
      </c>
    </row>
    <row r="2264" spans="1:5">
      <c r="A2264" s="39" t="str">
        <f t="shared" si="35"/>
        <v>92216</v>
      </c>
      <c r="B2264" s="266" t="s">
        <v>2886</v>
      </c>
      <c r="C2264" s="266" t="s">
        <v>9714</v>
      </c>
      <c r="D2264" s="267" t="s">
        <v>9548</v>
      </c>
      <c r="E2264" s="268" t="s">
        <v>32654</v>
      </c>
    </row>
    <row r="2265" spans="1:5">
      <c r="A2265" s="39" t="str">
        <f t="shared" si="35"/>
        <v>92219</v>
      </c>
      <c r="B2265" s="266" t="s">
        <v>2887</v>
      </c>
      <c r="C2265" s="266" t="s">
        <v>9715</v>
      </c>
      <c r="D2265" s="267" t="s">
        <v>9548</v>
      </c>
      <c r="E2265" s="268" t="s">
        <v>32655</v>
      </c>
    </row>
    <row r="2266" spans="1:5">
      <c r="A2266" s="39" t="str">
        <f t="shared" si="35"/>
        <v>92220</v>
      </c>
      <c r="B2266" s="266" t="s">
        <v>2888</v>
      </c>
      <c r="C2266" s="266" t="s">
        <v>9716</v>
      </c>
      <c r="D2266" s="267" t="s">
        <v>9548</v>
      </c>
      <c r="E2266" s="268" t="s">
        <v>32656</v>
      </c>
    </row>
    <row r="2267" spans="1:5">
      <c r="A2267" s="39" t="str">
        <f t="shared" si="35"/>
        <v>92221</v>
      </c>
      <c r="B2267" s="266" t="s">
        <v>2889</v>
      </c>
      <c r="C2267" s="266" t="s">
        <v>9717</v>
      </c>
      <c r="D2267" s="267" t="s">
        <v>9548</v>
      </c>
      <c r="E2267" s="268" t="s">
        <v>32657</v>
      </c>
    </row>
    <row r="2268" spans="1:5">
      <c r="A2268" s="39" t="str">
        <f t="shared" si="35"/>
        <v>92222</v>
      </c>
      <c r="B2268" s="266" t="s">
        <v>2890</v>
      </c>
      <c r="C2268" s="266" t="s">
        <v>9718</v>
      </c>
      <c r="D2268" s="267" t="s">
        <v>9548</v>
      </c>
      <c r="E2268" s="268" t="s">
        <v>32658</v>
      </c>
    </row>
    <row r="2269" spans="1:5">
      <c r="A2269" s="39" t="str">
        <f t="shared" si="35"/>
        <v>92223</v>
      </c>
      <c r="B2269" s="266" t="s">
        <v>2891</v>
      </c>
      <c r="C2269" s="266" t="s">
        <v>9719</v>
      </c>
      <c r="D2269" s="267" t="s">
        <v>9548</v>
      </c>
      <c r="E2269" s="268" t="s">
        <v>32659</v>
      </c>
    </row>
    <row r="2270" spans="1:5">
      <c r="A2270" s="39" t="str">
        <f t="shared" si="35"/>
        <v>92224</v>
      </c>
      <c r="B2270" s="266" t="s">
        <v>2892</v>
      </c>
      <c r="C2270" s="266" t="s">
        <v>9720</v>
      </c>
      <c r="D2270" s="267" t="s">
        <v>9548</v>
      </c>
      <c r="E2270" s="268" t="s">
        <v>32660</v>
      </c>
    </row>
    <row r="2271" spans="1:5">
      <c r="A2271" s="39" t="str">
        <f t="shared" si="35"/>
        <v>92226</v>
      </c>
      <c r="B2271" s="266" t="s">
        <v>2893</v>
      </c>
      <c r="C2271" s="266" t="s">
        <v>9721</v>
      </c>
      <c r="D2271" s="267" t="s">
        <v>9548</v>
      </c>
      <c r="E2271" s="268" t="s">
        <v>32661</v>
      </c>
    </row>
    <row r="2272" spans="1:5">
      <c r="A2272" s="39" t="str">
        <f t="shared" si="35"/>
        <v>92237</v>
      </c>
      <c r="B2272" s="266" t="s">
        <v>2894</v>
      </c>
      <c r="C2272" s="266" t="s">
        <v>10580</v>
      </c>
      <c r="D2272" s="267" t="s">
        <v>10129</v>
      </c>
      <c r="E2272" s="268" t="s">
        <v>28571</v>
      </c>
    </row>
    <row r="2273" spans="1:5">
      <c r="A2273" s="39" t="str">
        <f t="shared" si="35"/>
        <v>92238</v>
      </c>
      <c r="B2273" s="266" t="s">
        <v>2895</v>
      </c>
      <c r="C2273" s="266" t="s">
        <v>10581</v>
      </c>
      <c r="D2273" s="267" t="s">
        <v>10129</v>
      </c>
      <c r="E2273" s="268" t="s">
        <v>9241</v>
      </c>
    </row>
    <row r="2274" spans="1:5">
      <c r="A2274" s="39" t="str">
        <f t="shared" si="35"/>
        <v>92239</v>
      </c>
      <c r="B2274" s="266" t="s">
        <v>2896</v>
      </c>
      <c r="C2274" s="266" t="s">
        <v>10582</v>
      </c>
      <c r="D2274" s="267" t="s">
        <v>10129</v>
      </c>
      <c r="E2274" s="268" t="s">
        <v>8696</v>
      </c>
    </row>
    <row r="2275" spans="1:5">
      <c r="A2275" s="39" t="str">
        <f t="shared" si="35"/>
        <v>92240</v>
      </c>
      <c r="B2275" s="266" t="s">
        <v>2897</v>
      </c>
      <c r="C2275" s="266" t="s">
        <v>10583</v>
      </c>
      <c r="D2275" s="267" t="s">
        <v>10129</v>
      </c>
      <c r="E2275" s="268" t="s">
        <v>29341</v>
      </c>
    </row>
    <row r="2276" spans="1:5">
      <c r="A2276" s="39" t="str">
        <f t="shared" si="35"/>
        <v>92241</v>
      </c>
      <c r="B2276" s="266" t="s">
        <v>2898</v>
      </c>
      <c r="C2276" s="266" t="s">
        <v>10585</v>
      </c>
      <c r="D2276" s="267" t="s">
        <v>10129</v>
      </c>
      <c r="E2276" s="268" t="s">
        <v>29342</v>
      </c>
    </row>
    <row r="2277" spans="1:5">
      <c r="A2277" s="39" t="str">
        <f t="shared" si="35"/>
        <v>92242</v>
      </c>
      <c r="B2277" s="266" t="s">
        <v>2899</v>
      </c>
      <c r="C2277" s="266" t="s">
        <v>9911</v>
      </c>
      <c r="D2277" s="267" t="s">
        <v>9808</v>
      </c>
      <c r="E2277" s="268" t="s">
        <v>32662</v>
      </c>
    </row>
    <row r="2278" spans="1:5">
      <c r="A2278" s="39" t="str">
        <f t="shared" si="35"/>
        <v>92243</v>
      </c>
      <c r="B2278" s="266" t="s">
        <v>2900</v>
      </c>
      <c r="C2278" s="266" t="s">
        <v>10071</v>
      </c>
      <c r="D2278" s="267" t="s">
        <v>9961</v>
      </c>
      <c r="E2278" s="268" t="s">
        <v>25478</v>
      </c>
    </row>
    <row r="2279" spans="1:5">
      <c r="A2279" s="39" t="str">
        <f t="shared" si="35"/>
        <v>92255</v>
      </c>
      <c r="B2279" s="266" t="s">
        <v>2901</v>
      </c>
      <c r="C2279" s="266" t="s">
        <v>2902</v>
      </c>
      <c r="D2279" s="267" t="s">
        <v>9623</v>
      </c>
      <c r="E2279" s="268" t="s">
        <v>32663</v>
      </c>
    </row>
    <row r="2280" spans="1:5">
      <c r="A2280" s="39" t="str">
        <f t="shared" si="35"/>
        <v>92256</v>
      </c>
      <c r="B2280" s="266" t="s">
        <v>2903</v>
      </c>
      <c r="C2280" s="266" t="s">
        <v>2904</v>
      </c>
      <c r="D2280" s="267" t="s">
        <v>9623</v>
      </c>
      <c r="E2280" s="268" t="s">
        <v>32664</v>
      </c>
    </row>
    <row r="2281" spans="1:5">
      <c r="A2281" s="39" t="str">
        <f t="shared" si="35"/>
        <v>92257</v>
      </c>
      <c r="B2281" s="266" t="s">
        <v>2905</v>
      </c>
      <c r="C2281" s="266" t="s">
        <v>2906</v>
      </c>
      <c r="D2281" s="267" t="s">
        <v>9623</v>
      </c>
      <c r="E2281" s="268" t="s">
        <v>32665</v>
      </c>
    </row>
    <row r="2282" spans="1:5">
      <c r="A2282" s="39" t="str">
        <f t="shared" si="35"/>
        <v>92258</v>
      </c>
      <c r="B2282" s="266" t="s">
        <v>2907</v>
      </c>
      <c r="C2282" s="266" t="s">
        <v>2908</v>
      </c>
      <c r="D2282" s="267" t="s">
        <v>9623</v>
      </c>
      <c r="E2282" s="268" t="s">
        <v>32666</v>
      </c>
    </row>
    <row r="2283" spans="1:5">
      <c r="A2283" s="39" t="str">
        <f t="shared" si="35"/>
        <v>92259</v>
      </c>
      <c r="B2283" s="266" t="s">
        <v>2909</v>
      </c>
      <c r="C2283" s="266" t="s">
        <v>2910</v>
      </c>
      <c r="D2283" s="267" t="s">
        <v>9623</v>
      </c>
      <c r="E2283" s="268" t="s">
        <v>32667</v>
      </c>
    </row>
    <row r="2284" spans="1:5">
      <c r="A2284" s="39" t="str">
        <f t="shared" si="35"/>
        <v>92260</v>
      </c>
      <c r="B2284" s="266" t="s">
        <v>2911</v>
      </c>
      <c r="C2284" s="266" t="s">
        <v>2912</v>
      </c>
      <c r="D2284" s="267" t="s">
        <v>9623</v>
      </c>
      <c r="E2284" s="268" t="s">
        <v>32668</v>
      </c>
    </row>
    <row r="2285" spans="1:5">
      <c r="A2285" s="39" t="str">
        <f t="shared" si="35"/>
        <v>92261</v>
      </c>
      <c r="B2285" s="266" t="s">
        <v>2913</v>
      </c>
      <c r="C2285" s="266" t="s">
        <v>2914</v>
      </c>
      <c r="D2285" s="267" t="s">
        <v>9623</v>
      </c>
      <c r="E2285" s="268" t="s">
        <v>32669</v>
      </c>
    </row>
    <row r="2286" spans="1:5">
      <c r="A2286" s="39" t="str">
        <f t="shared" si="35"/>
        <v>92262</v>
      </c>
      <c r="B2286" s="266" t="s">
        <v>2915</v>
      </c>
      <c r="C2286" s="266" t="s">
        <v>2916</v>
      </c>
      <c r="D2286" s="267" t="s">
        <v>9623</v>
      </c>
      <c r="E2286" s="268" t="s">
        <v>32670</v>
      </c>
    </row>
    <row r="2287" spans="1:5">
      <c r="A2287" s="39" t="str">
        <f t="shared" si="35"/>
        <v>92263</v>
      </c>
      <c r="B2287" s="266" t="s">
        <v>2917</v>
      </c>
      <c r="C2287" s="266" t="s">
        <v>11460</v>
      </c>
      <c r="D2287" s="267" t="s">
        <v>9772</v>
      </c>
      <c r="E2287" s="268" t="s">
        <v>25330</v>
      </c>
    </row>
    <row r="2288" spans="1:5">
      <c r="A2288" s="39" t="str">
        <f t="shared" si="35"/>
        <v>92264</v>
      </c>
      <c r="B2288" s="266" t="s">
        <v>2918</v>
      </c>
      <c r="C2288" s="266" t="s">
        <v>11461</v>
      </c>
      <c r="D2288" s="267" t="s">
        <v>9772</v>
      </c>
      <c r="E2288" s="268" t="s">
        <v>32671</v>
      </c>
    </row>
    <row r="2289" spans="1:5">
      <c r="A2289" s="39" t="str">
        <f t="shared" si="35"/>
        <v>92265</v>
      </c>
      <c r="B2289" s="266" t="s">
        <v>2919</v>
      </c>
      <c r="C2289" s="266" t="s">
        <v>11462</v>
      </c>
      <c r="D2289" s="267" t="s">
        <v>9772</v>
      </c>
      <c r="E2289" s="268" t="s">
        <v>28507</v>
      </c>
    </row>
    <row r="2290" spans="1:5">
      <c r="A2290" s="39" t="str">
        <f t="shared" si="35"/>
        <v>92266</v>
      </c>
      <c r="B2290" s="266" t="s">
        <v>2920</v>
      </c>
      <c r="C2290" s="266" t="s">
        <v>11463</v>
      </c>
      <c r="D2290" s="267" t="s">
        <v>9772</v>
      </c>
      <c r="E2290" s="268" t="s">
        <v>32672</v>
      </c>
    </row>
    <row r="2291" spans="1:5">
      <c r="A2291" s="39" t="str">
        <f t="shared" si="35"/>
        <v>92267</v>
      </c>
      <c r="B2291" s="266" t="s">
        <v>2921</v>
      </c>
      <c r="C2291" s="266" t="s">
        <v>11464</v>
      </c>
      <c r="D2291" s="267" t="s">
        <v>9772</v>
      </c>
      <c r="E2291" s="268" t="s">
        <v>32673</v>
      </c>
    </row>
    <row r="2292" spans="1:5">
      <c r="A2292" s="39" t="str">
        <f t="shared" si="35"/>
        <v>92268</v>
      </c>
      <c r="B2292" s="266" t="s">
        <v>2922</v>
      </c>
      <c r="C2292" s="266" t="s">
        <v>11465</v>
      </c>
      <c r="D2292" s="267" t="s">
        <v>9772</v>
      </c>
      <c r="E2292" s="268" t="s">
        <v>32674</v>
      </c>
    </row>
    <row r="2293" spans="1:5">
      <c r="A2293" s="39" t="str">
        <f t="shared" si="35"/>
        <v>92269</v>
      </c>
      <c r="B2293" s="266" t="s">
        <v>2923</v>
      </c>
      <c r="C2293" s="266" t="s">
        <v>11466</v>
      </c>
      <c r="D2293" s="267" t="s">
        <v>9772</v>
      </c>
      <c r="E2293" s="268" t="s">
        <v>32675</v>
      </c>
    </row>
    <row r="2294" spans="1:5">
      <c r="A2294" s="39" t="str">
        <f t="shared" si="35"/>
        <v>92270</v>
      </c>
      <c r="B2294" s="266" t="s">
        <v>2924</v>
      </c>
      <c r="C2294" s="266" t="s">
        <v>11467</v>
      </c>
      <c r="D2294" s="267" t="s">
        <v>9772</v>
      </c>
      <c r="E2294" s="268" t="s">
        <v>32676</v>
      </c>
    </row>
    <row r="2295" spans="1:5">
      <c r="A2295" s="39" t="str">
        <f t="shared" si="35"/>
        <v>92271</v>
      </c>
      <c r="B2295" s="266" t="s">
        <v>2925</v>
      </c>
      <c r="C2295" s="266" t="s">
        <v>11468</v>
      </c>
      <c r="D2295" s="267" t="s">
        <v>9772</v>
      </c>
      <c r="E2295" s="268" t="s">
        <v>32677</v>
      </c>
    </row>
    <row r="2296" spans="1:5">
      <c r="A2296" s="39" t="str">
        <f t="shared" si="35"/>
        <v>92272</v>
      </c>
      <c r="B2296" s="266" t="s">
        <v>2926</v>
      </c>
      <c r="C2296" s="266" t="s">
        <v>11469</v>
      </c>
      <c r="D2296" s="267" t="s">
        <v>9548</v>
      </c>
      <c r="E2296" s="268" t="s">
        <v>18193</v>
      </c>
    </row>
    <row r="2297" spans="1:5">
      <c r="A2297" s="39" t="str">
        <f t="shared" si="35"/>
        <v>92273</v>
      </c>
      <c r="B2297" s="266" t="s">
        <v>2927</v>
      </c>
      <c r="C2297" s="266" t="s">
        <v>11470</v>
      </c>
      <c r="D2297" s="267" t="s">
        <v>9548</v>
      </c>
      <c r="E2297" s="268" t="s">
        <v>17586</v>
      </c>
    </row>
    <row r="2298" spans="1:5">
      <c r="A2298" s="39" t="str">
        <f t="shared" si="35"/>
        <v>92275</v>
      </c>
      <c r="B2298" s="266" t="s">
        <v>2928</v>
      </c>
      <c r="C2298" s="266" t="s">
        <v>12699</v>
      </c>
      <c r="D2298" s="267" t="s">
        <v>9548</v>
      </c>
      <c r="E2298" s="268" t="s">
        <v>21813</v>
      </c>
    </row>
    <row r="2299" spans="1:5">
      <c r="A2299" s="39" t="str">
        <f t="shared" si="35"/>
        <v>92276</v>
      </c>
      <c r="B2299" s="266" t="s">
        <v>2929</v>
      </c>
      <c r="C2299" s="266" t="s">
        <v>12700</v>
      </c>
      <c r="D2299" s="267" t="s">
        <v>9548</v>
      </c>
      <c r="E2299" s="268" t="s">
        <v>25553</v>
      </c>
    </row>
    <row r="2300" spans="1:5">
      <c r="A2300" s="39" t="str">
        <f t="shared" si="35"/>
        <v>92277</v>
      </c>
      <c r="B2300" s="266" t="s">
        <v>2930</v>
      </c>
      <c r="C2300" s="266" t="s">
        <v>12701</v>
      </c>
      <c r="D2300" s="267" t="s">
        <v>9548</v>
      </c>
      <c r="E2300" s="268" t="s">
        <v>32678</v>
      </c>
    </row>
    <row r="2301" spans="1:5">
      <c r="A2301" s="39" t="str">
        <f t="shared" si="35"/>
        <v>92278</v>
      </c>
      <c r="B2301" s="266" t="s">
        <v>2931</v>
      </c>
      <c r="C2301" s="266" t="s">
        <v>12702</v>
      </c>
      <c r="D2301" s="267" t="s">
        <v>9548</v>
      </c>
      <c r="E2301" s="268" t="s">
        <v>32679</v>
      </c>
    </row>
    <row r="2302" spans="1:5">
      <c r="A2302" s="39" t="str">
        <f t="shared" si="35"/>
        <v>92279</v>
      </c>
      <c r="B2302" s="266" t="s">
        <v>2932</v>
      </c>
      <c r="C2302" s="266" t="s">
        <v>12703</v>
      </c>
      <c r="D2302" s="267" t="s">
        <v>9548</v>
      </c>
      <c r="E2302" s="268" t="s">
        <v>32680</v>
      </c>
    </row>
    <row r="2303" spans="1:5">
      <c r="A2303" s="39" t="str">
        <f t="shared" si="35"/>
        <v>92280</v>
      </c>
      <c r="B2303" s="266" t="s">
        <v>2933</v>
      </c>
      <c r="C2303" s="266" t="s">
        <v>12704</v>
      </c>
      <c r="D2303" s="267" t="s">
        <v>9548</v>
      </c>
      <c r="E2303" s="268" t="s">
        <v>32681</v>
      </c>
    </row>
    <row r="2304" spans="1:5">
      <c r="A2304" s="39" t="str">
        <f t="shared" si="35"/>
        <v>92281</v>
      </c>
      <c r="B2304" s="266" t="s">
        <v>2934</v>
      </c>
      <c r="C2304" s="266" t="s">
        <v>12705</v>
      </c>
      <c r="D2304" s="267" t="s">
        <v>9548</v>
      </c>
      <c r="E2304" s="268" t="s">
        <v>32682</v>
      </c>
    </row>
    <row r="2305" spans="1:5">
      <c r="A2305" s="39" t="str">
        <f t="shared" si="35"/>
        <v>92282</v>
      </c>
      <c r="B2305" s="266" t="s">
        <v>2935</v>
      </c>
      <c r="C2305" s="266" t="s">
        <v>12706</v>
      </c>
      <c r="D2305" s="267" t="s">
        <v>9548</v>
      </c>
      <c r="E2305" s="268" t="s">
        <v>29904</v>
      </c>
    </row>
    <row r="2306" spans="1:5">
      <c r="A2306" s="39" t="str">
        <f t="shared" si="35"/>
        <v>92283</v>
      </c>
      <c r="B2306" s="266" t="s">
        <v>2936</v>
      </c>
      <c r="C2306" s="266" t="s">
        <v>12707</v>
      </c>
      <c r="D2306" s="267" t="s">
        <v>9548</v>
      </c>
      <c r="E2306" s="268" t="s">
        <v>32683</v>
      </c>
    </row>
    <row r="2307" spans="1:5">
      <c r="A2307" s="39" t="str">
        <f t="shared" ref="A2307:A2370" si="36">IF(ISERROR(SEARCH("/",B2307)=6),TRIM(CLEAN(B2307)),IF(SEARCH("/",B2307)=6,IF(LEN(TRIM(CLEAN(B2307)))=7,LEFT(TRIM(CLEAN(B2307)),6)&amp;"00"&amp;RIGHT(TRIM(CLEAN(B2307)),1),LEFT(TRIM(CLEAN(B2307)),6)&amp;"0"&amp;RIGHT(TRIM(CLEAN(B2307)),2)),TRIM(CLEAN(B2307))))</f>
        <v>92284</v>
      </c>
      <c r="B2307" s="266" t="s">
        <v>2937</v>
      </c>
      <c r="C2307" s="266" t="s">
        <v>12708</v>
      </c>
      <c r="D2307" s="267" t="s">
        <v>9548</v>
      </c>
      <c r="E2307" s="268" t="s">
        <v>32684</v>
      </c>
    </row>
    <row r="2308" spans="1:5">
      <c r="A2308" s="39" t="str">
        <f t="shared" si="36"/>
        <v>92285</v>
      </c>
      <c r="B2308" s="266" t="s">
        <v>2938</v>
      </c>
      <c r="C2308" s="266" t="s">
        <v>12709</v>
      </c>
      <c r="D2308" s="267" t="s">
        <v>9548</v>
      </c>
      <c r="E2308" s="268" t="s">
        <v>32685</v>
      </c>
    </row>
    <row r="2309" spans="1:5">
      <c r="A2309" s="39" t="str">
        <f t="shared" si="36"/>
        <v>92286</v>
      </c>
      <c r="B2309" s="266" t="s">
        <v>2939</v>
      </c>
      <c r="C2309" s="266" t="s">
        <v>12710</v>
      </c>
      <c r="D2309" s="267" t="s">
        <v>9548</v>
      </c>
      <c r="E2309" s="268" t="s">
        <v>32686</v>
      </c>
    </row>
    <row r="2310" spans="1:5">
      <c r="A2310" s="39" t="str">
        <f t="shared" si="36"/>
        <v>92287</v>
      </c>
      <c r="B2310" s="266" t="s">
        <v>2940</v>
      </c>
      <c r="C2310" s="266" t="s">
        <v>13386</v>
      </c>
      <c r="D2310" s="267" t="s">
        <v>9623</v>
      </c>
      <c r="E2310" s="268" t="s">
        <v>17504</v>
      </c>
    </row>
    <row r="2311" spans="1:5">
      <c r="A2311" s="39" t="str">
        <f t="shared" si="36"/>
        <v>92288</v>
      </c>
      <c r="B2311" s="266" t="s">
        <v>2941</v>
      </c>
      <c r="C2311" s="266" t="s">
        <v>13387</v>
      </c>
      <c r="D2311" s="267" t="s">
        <v>9623</v>
      </c>
      <c r="E2311" s="268" t="s">
        <v>32687</v>
      </c>
    </row>
    <row r="2312" spans="1:5">
      <c r="A2312" s="39" t="str">
        <f t="shared" si="36"/>
        <v>92289</v>
      </c>
      <c r="B2312" s="266" t="s">
        <v>2942</v>
      </c>
      <c r="C2312" s="266" t="s">
        <v>13388</v>
      </c>
      <c r="D2312" s="267" t="s">
        <v>9623</v>
      </c>
      <c r="E2312" s="268" t="s">
        <v>32688</v>
      </c>
    </row>
    <row r="2313" spans="1:5">
      <c r="A2313" s="39" t="str">
        <f t="shared" si="36"/>
        <v>92290</v>
      </c>
      <c r="B2313" s="266" t="s">
        <v>2943</v>
      </c>
      <c r="C2313" s="266" t="s">
        <v>13389</v>
      </c>
      <c r="D2313" s="267" t="s">
        <v>9623</v>
      </c>
      <c r="E2313" s="268" t="s">
        <v>32689</v>
      </c>
    </row>
    <row r="2314" spans="1:5">
      <c r="A2314" s="39" t="str">
        <f t="shared" si="36"/>
        <v>92291</v>
      </c>
      <c r="B2314" s="266" t="s">
        <v>2944</v>
      </c>
      <c r="C2314" s="266" t="s">
        <v>13390</v>
      </c>
      <c r="D2314" s="267" t="s">
        <v>9623</v>
      </c>
      <c r="E2314" s="268" t="s">
        <v>18377</v>
      </c>
    </row>
    <row r="2315" spans="1:5">
      <c r="A2315" s="39" t="str">
        <f t="shared" si="36"/>
        <v>92292</v>
      </c>
      <c r="B2315" s="266" t="s">
        <v>2945</v>
      </c>
      <c r="C2315" s="266" t="s">
        <v>13391</v>
      </c>
      <c r="D2315" s="267" t="s">
        <v>9623</v>
      </c>
      <c r="E2315" s="268" t="s">
        <v>32690</v>
      </c>
    </row>
    <row r="2316" spans="1:5">
      <c r="A2316" s="39" t="str">
        <f t="shared" si="36"/>
        <v>92293</v>
      </c>
      <c r="B2316" s="266" t="s">
        <v>2946</v>
      </c>
      <c r="C2316" s="266" t="s">
        <v>13392</v>
      </c>
      <c r="D2316" s="267" t="s">
        <v>9623</v>
      </c>
      <c r="E2316" s="268" t="s">
        <v>18049</v>
      </c>
    </row>
    <row r="2317" spans="1:5">
      <c r="A2317" s="39" t="str">
        <f t="shared" si="36"/>
        <v>92294</v>
      </c>
      <c r="B2317" s="266" t="s">
        <v>2947</v>
      </c>
      <c r="C2317" s="266" t="s">
        <v>13393</v>
      </c>
      <c r="D2317" s="267" t="s">
        <v>9623</v>
      </c>
      <c r="E2317" s="268" t="s">
        <v>16645</v>
      </c>
    </row>
    <row r="2318" spans="1:5">
      <c r="A2318" s="39" t="str">
        <f t="shared" si="36"/>
        <v>92295</v>
      </c>
      <c r="B2318" s="266" t="s">
        <v>2948</v>
      </c>
      <c r="C2318" s="266" t="s">
        <v>13394</v>
      </c>
      <c r="D2318" s="267" t="s">
        <v>9623</v>
      </c>
      <c r="E2318" s="268" t="s">
        <v>28388</v>
      </c>
    </row>
    <row r="2319" spans="1:5">
      <c r="A2319" s="39" t="str">
        <f t="shared" si="36"/>
        <v>92296</v>
      </c>
      <c r="B2319" s="266" t="s">
        <v>2949</v>
      </c>
      <c r="C2319" s="266" t="s">
        <v>13395</v>
      </c>
      <c r="D2319" s="267" t="s">
        <v>9623</v>
      </c>
      <c r="E2319" s="268" t="s">
        <v>32691</v>
      </c>
    </row>
    <row r="2320" spans="1:5">
      <c r="A2320" s="39" t="str">
        <f t="shared" si="36"/>
        <v>92297</v>
      </c>
      <c r="B2320" s="266" t="s">
        <v>2950</v>
      </c>
      <c r="C2320" s="266" t="s">
        <v>13396</v>
      </c>
      <c r="D2320" s="267" t="s">
        <v>9623</v>
      </c>
      <c r="E2320" s="268" t="s">
        <v>20543</v>
      </c>
    </row>
    <row r="2321" spans="1:5">
      <c r="A2321" s="39" t="str">
        <f t="shared" si="36"/>
        <v>92298</v>
      </c>
      <c r="B2321" s="266" t="s">
        <v>2951</v>
      </c>
      <c r="C2321" s="266" t="s">
        <v>13397</v>
      </c>
      <c r="D2321" s="267" t="s">
        <v>9623</v>
      </c>
      <c r="E2321" s="268" t="s">
        <v>26558</v>
      </c>
    </row>
    <row r="2322" spans="1:5">
      <c r="A2322" s="39" t="str">
        <f t="shared" si="36"/>
        <v>92299</v>
      </c>
      <c r="B2322" s="266" t="s">
        <v>2952</v>
      </c>
      <c r="C2322" s="266" t="s">
        <v>13398</v>
      </c>
      <c r="D2322" s="267" t="s">
        <v>9623</v>
      </c>
      <c r="E2322" s="268" t="s">
        <v>8938</v>
      </c>
    </row>
    <row r="2323" spans="1:5">
      <c r="A2323" s="39" t="str">
        <f t="shared" si="36"/>
        <v>92300</v>
      </c>
      <c r="B2323" s="266" t="s">
        <v>2953</v>
      </c>
      <c r="C2323" s="266" t="s">
        <v>13399</v>
      </c>
      <c r="D2323" s="267" t="s">
        <v>9623</v>
      </c>
      <c r="E2323" s="268" t="s">
        <v>32692</v>
      </c>
    </row>
    <row r="2324" spans="1:5">
      <c r="A2324" s="39" t="str">
        <f t="shared" si="36"/>
        <v>92301</v>
      </c>
      <c r="B2324" s="266" t="s">
        <v>2954</v>
      </c>
      <c r="C2324" s="266" t="s">
        <v>13400</v>
      </c>
      <c r="D2324" s="267" t="s">
        <v>9623</v>
      </c>
      <c r="E2324" s="268" t="s">
        <v>26986</v>
      </c>
    </row>
    <row r="2325" spans="1:5">
      <c r="A2325" s="39" t="str">
        <f t="shared" si="36"/>
        <v>92302</v>
      </c>
      <c r="B2325" s="266" t="s">
        <v>2955</v>
      </c>
      <c r="C2325" s="266" t="s">
        <v>13401</v>
      </c>
      <c r="D2325" s="267" t="s">
        <v>9623</v>
      </c>
      <c r="E2325" s="268" t="s">
        <v>32693</v>
      </c>
    </row>
    <row r="2326" spans="1:5">
      <c r="A2326" s="39" t="str">
        <f t="shared" si="36"/>
        <v>92303</v>
      </c>
      <c r="B2326" s="266" t="s">
        <v>2956</v>
      </c>
      <c r="C2326" s="266" t="s">
        <v>13402</v>
      </c>
      <c r="D2326" s="267" t="s">
        <v>9623</v>
      </c>
      <c r="E2326" s="268" t="s">
        <v>32694</v>
      </c>
    </row>
    <row r="2327" spans="1:5">
      <c r="A2327" s="39" t="str">
        <f t="shared" si="36"/>
        <v>92304</v>
      </c>
      <c r="B2327" s="266" t="s">
        <v>2957</v>
      </c>
      <c r="C2327" s="266" t="s">
        <v>13403</v>
      </c>
      <c r="D2327" s="267" t="s">
        <v>9623</v>
      </c>
      <c r="E2327" s="268" t="s">
        <v>32695</v>
      </c>
    </row>
    <row r="2328" spans="1:5">
      <c r="A2328" s="39" t="str">
        <f t="shared" si="36"/>
        <v>92305</v>
      </c>
      <c r="B2328" s="266" t="s">
        <v>2958</v>
      </c>
      <c r="C2328" s="266" t="s">
        <v>12711</v>
      </c>
      <c r="D2328" s="267" t="s">
        <v>9548</v>
      </c>
      <c r="E2328" s="268" t="s">
        <v>17658</v>
      </c>
    </row>
    <row r="2329" spans="1:5">
      <c r="A2329" s="39" t="str">
        <f t="shared" si="36"/>
        <v>92306</v>
      </c>
      <c r="B2329" s="266" t="s">
        <v>2959</v>
      </c>
      <c r="C2329" s="266" t="s">
        <v>12712</v>
      </c>
      <c r="D2329" s="267" t="s">
        <v>9548</v>
      </c>
      <c r="E2329" s="268" t="s">
        <v>25612</v>
      </c>
    </row>
    <row r="2330" spans="1:5">
      <c r="A2330" s="39" t="str">
        <f t="shared" si="36"/>
        <v>92307</v>
      </c>
      <c r="B2330" s="266" t="s">
        <v>2960</v>
      </c>
      <c r="C2330" s="266" t="s">
        <v>12713</v>
      </c>
      <c r="D2330" s="267" t="s">
        <v>9548</v>
      </c>
      <c r="E2330" s="268" t="s">
        <v>32696</v>
      </c>
    </row>
    <row r="2331" spans="1:5">
      <c r="A2331" s="39" t="str">
        <f t="shared" si="36"/>
        <v>92308</v>
      </c>
      <c r="B2331" s="266" t="s">
        <v>2961</v>
      </c>
      <c r="C2331" s="266" t="s">
        <v>12714</v>
      </c>
      <c r="D2331" s="267" t="s">
        <v>9548</v>
      </c>
      <c r="E2331" s="268" t="s">
        <v>26216</v>
      </c>
    </row>
    <row r="2332" spans="1:5">
      <c r="A2332" s="39" t="str">
        <f t="shared" si="36"/>
        <v>92309</v>
      </c>
      <c r="B2332" s="266" t="s">
        <v>2962</v>
      </c>
      <c r="C2332" s="266" t="s">
        <v>12715</v>
      </c>
      <c r="D2332" s="267" t="s">
        <v>9548</v>
      </c>
      <c r="E2332" s="268" t="s">
        <v>32697</v>
      </c>
    </row>
    <row r="2333" spans="1:5">
      <c r="A2333" s="39" t="str">
        <f t="shared" si="36"/>
        <v>92310</v>
      </c>
      <c r="B2333" s="266" t="s">
        <v>2963</v>
      </c>
      <c r="C2333" s="266" t="s">
        <v>12716</v>
      </c>
      <c r="D2333" s="267" t="s">
        <v>9548</v>
      </c>
      <c r="E2333" s="268" t="s">
        <v>16640</v>
      </c>
    </row>
    <row r="2334" spans="1:5">
      <c r="A2334" s="39" t="str">
        <f t="shared" si="36"/>
        <v>92311</v>
      </c>
      <c r="B2334" s="266" t="s">
        <v>2964</v>
      </c>
      <c r="C2334" s="266" t="s">
        <v>13404</v>
      </c>
      <c r="D2334" s="267" t="s">
        <v>9623</v>
      </c>
      <c r="E2334" s="268" t="s">
        <v>8728</v>
      </c>
    </row>
    <row r="2335" spans="1:5">
      <c r="A2335" s="39" t="str">
        <f t="shared" si="36"/>
        <v>92312</v>
      </c>
      <c r="B2335" s="266" t="s">
        <v>2965</v>
      </c>
      <c r="C2335" s="266" t="s">
        <v>13405</v>
      </c>
      <c r="D2335" s="267" t="s">
        <v>9623</v>
      </c>
      <c r="E2335" s="268" t="s">
        <v>8769</v>
      </c>
    </row>
    <row r="2336" spans="1:5">
      <c r="A2336" s="39" t="str">
        <f t="shared" si="36"/>
        <v>92313</v>
      </c>
      <c r="B2336" s="266" t="s">
        <v>2966</v>
      </c>
      <c r="C2336" s="266" t="s">
        <v>13406</v>
      </c>
      <c r="D2336" s="267" t="s">
        <v>9623</v>
      </c>
      <c r="E2336" s="268" t="s">
        <v>17999</v>
      </c>
    </row>
    <row r="2337" spans="1:5">
      <c r="A2337" s="39" t="str">
        <f t="shared" si="36"/>
        <v>92314</v>
      </c>
      <c r="B2337" s="266" t="s">
        <v>2967</v>
      </c>
      <c r="C2337" s="266" t="s">
        <v>13407</v>
      </c>
      <c r="D2337" s="267" t="s">
        <v>9623</v>
      </c>
      <c r="E2337" s="268" t="s">
        <v>8735</v>
      </c>
    </row>
    <row r="2338" spans="1:5">
      <c r="A2338" s="39" t="str">
        <f t="shared" si="36"/>
        <v>92315</v>
      </c>
      <c r="B2338" s="266" t="s">
        <v>2968</v>
      </c>
      <c r="C2338" s="266" t="s">
        <v>13409</v>
      </c>
      <c r="D2338" s="267" t="s">
        <v>9623</v>
      </c>
      <c r="E2338" s="268" t="s">
        <v>32698</v>
      </c>
    </row>
    <row r="2339" spans="1:5">
      <c r="A2339" s="39" t="str">
        <f t="shared" si="36"/>
        <v>92316</v>
      </c>
      <c r="B2339" s="266" t="s">
        <v>2969</v>
      </c>
      <c r="C2339" s="266" t="s">
        <v>13410</v>
      </c>
      <c r="D2339" s="267" t="s">
        <v>9623</v>
      </c>
      <c r="E2339" s="268" t="s">
        <v>16353</v>
      </c>
    </row>
    <row r="2340" spans="1:5">
      <c r="A2340" s="39" t="str">
        <f t="shared" si="36"/>
        <v>92317</v>
      </c>
      <c r="B2340" s="266" t="s">
        <v>2970</v>
      </c>
      <c r="C2340" s="266" t="s">
        <v>13411</v>
      </c>
      <c r="D2340" s="267" t="s">
        <v>9623</v>
      </c>
      <c r="E2340" s="268" t="s">
        <v>9269</v>
      </c>
    </row>
    <row r="2341" spans="1:5">
      <c r="A2341" s="39" t="str">
        <f t="shared" si="36"/>
        <v>92318</v>
      </c>
      <c r="B2341" s="266" t="s">
        <v>2971</v>
      </c>
      <c r="C2341" s="266" t="s">
        <v>13412</v>
      </c>
      <c r="D2341" s="267" t="s">
        <v>9623</v>
      </c>
      <c r="E2341" s="268" t="s">
        <v>28933</v>
      </c>
    </row>
    <row r="2342" spans="1:5">
      <c r="A2342" s="39" t="str">
        <f t="shared" si="36"/>
        <v>92319</v>
      </c>
      <c r="B2342" s="266" t="s">
        <v>2972</v>
      </c>
      <c r="C2342" s="266" t="s">
        <v>13413</v>
      </c>
      <c r="D2342" s="267" t="s">
        <v>9623</v>
      </c>
      <c r="E2342" s="268" t="s">
        <v>20923</v>
      </c>
    </row>
    <row r="2343" spans="1:5">
      <c r="A2343" s="39" t="str">
        <f t="shared" si="36"/>
        <v>92320</v>
      </c>
      <c r="B2343" s="266" t="s">
        <v>2973</v>
      </c>
      <c r="C2343" s="266" t="s">
        <v>12717</v>
      </c>
      <c r="D2343" s="267" t="s">
        <v>9548</v>
      </c>
      <c r="E2343" s="268" t="s">
        <v>8979</v>
      </c>
    </row>
    <row r="2344" spans="1:5">
      <c r="A2344" s="39" t="str">
        <f t="shared" si="36"/>
        <v>92321</v>
      </c>
      <c r="B2344" s="266" t="s">
        <v>2974</v>
      </c>
      <c r="C2344" s="266" t="s">
        <v>12718</v>
      </c>
      <c r="D2344" s="267" t="s">
        <v>9548</v>
      </c>
      <c r="E2344" s="268" t="s">
        <v>32699</v>
      </c>
    </row>
    <row r="2345" spans="1:5">
      <c r="A2345" s="39" t="str">
        <f t="shared" si="36"/>
        <v>92322</v>
      </c>
      <c r="B2345" s="266" t="s">
        <v>2975</v>
      </c>
      <c r="C2345" s="266" t="s">
        <v>12719</v>
      </c>
      <c r="D2345" s="267" t="s">
        <v>9548</v>
      </c>
      <c r="E2345" s="268" t="s">
        <v>32700</v>
      </c>
    </row>
    <row r="2346" spans="1:5">
      <c r="A2346" s="39" t="str">
        <f t="shared" si="36"/>
        <v>92323</v>
      </c>
      <c r="B2346" s="266" t="s">
        <v>2976</v>
      </c>
      <c r="C2346" s="266" t="s">
        <v>12720</v>
      </c>
      <c r="D2346" s="267" t="s">
        <v>9548</v>
      </c>
      <c r="E2346" s="268" t="s">
        <v>29638</v>
      </c>
    </row>
    <row r="2347" spans="1:5">
      <c r="A2347" s="39" t="str">
        <f t="shared" si="36"/>
        <v>92324</v>
      </c>
      <c r="B2347" s="266" t="s">
        <v>2977</v>
      </c>
      <c r="C2347" s="266" t="s">
        <v>12721</v>
      </c>
      <c r="D2347" s="267" t="s">
        <v>9548</v>
      </c>
      <c r="E2347" s="268" t="s">
        <v>32701</v>
      </c>
    </row>
    <row r="2348" spans="1:5">
      <c r="A2348" s="39" t="str">
        <f t="shared" si="36"/>
        <v>92325</v>
      </c>
      <c r="B2348" s="266" t="s">
        <v>2978</v>
      </c>
      <c r="C2348" s="266" t="s">
        <v>12722</v>
      </c>
      <c r="D2348" s="267" t="s">
        <v>9548</v>
      </c>
      <c r="E2348" s="268" t="s">
        <v>18955</v>
      </c>
    </row>
    <row r="2349" spans="1:5">
      <c r="A2349" s="39" t="str">
        <f t="shared" si="36"/>
        <v>92326</v>
      </c>
      <c r="B2349" s="266" t="s">
        <v>2979</v>
      </c>
      <c r="C2349" s="266" t="s">
        <v>13414</v>
      </c>
      <c r="D2349" s="267" t="s">
        <v>9623</v>
      </c>
      <c r="E2349" s="268" t="s">
        <v>16365</v>
      </c>
    </row>
    <row r="2350" spans="1:5">
      <c r="A2350" s="39" t="str">
        <f t="shared" si="36"/>
        <v>92327</v>
      </c>
      <c r="B2350" s="266" t="s">
        <v>2980</v>
      </c>
      <c r="C2350" s="266" t="s">
        <v>13416</v>
      </c>
      <c r="D2350" s="267" t="s">
        <v>9623</v>
      </c>
      <c r="E2350" s="268" t="s">
        <v>17663</v>
      </c>
    </row>
    <row r="2351" spans="1:5">
      <c r="A2351" s="39" t="str">
        <f t="shared" si="36"/>
        <v>92328</v>
      </c>
      <c r="B2351" s="266" t="s">
        <v>2981</v>
      </c>
      <c r="C2351" s="266" t="s">
        <v>13417</v>
      </c>
      <c r="D2351" s="267" t="s">
        <v>9623</v>
      </c>
      <c r="E2351" s="268" t="s">
        <v>32702</v>
      </c>
    </row>
    <row r="2352" spans="1:5">
      <c r="A2352" s="39" t="str">
        <f t="shared" si="36"/>
        <v>92329</v>
      </c>
      <c r="B2352" s="266" t="s">
        <v>2982</v>
      </c>
      <c r="C2352" s="266" t="s">
        <v>13418</v>
      </c>
      <c r="D2352" s="267" t="s">
        <v>9623</v>
      </c>
      <c r="E2352" s="268" t="s">
        <v>9063</v>
      </c>
    </row>
    <row r="2353" spans="1:5">
      <c r="A2353" s="39" t="str">
        <f t="shared" si="36"/>
        <v>92330</v>
      </c>
      <c r="B2353" s="266" t="s">
        <v>2983</v>
      </c>
      <c r="C2353" s="266" t="s">
        <v>13419</v>
      </c>
      <c r="D2353" s="267" t="s">
        <v>9623</v>
      </c>
      <c r="E2353" s="268" t="s">
        <v>17952</v>
      </c>
    </row>
    <row r="2354" spans="1:5">
      <c r="A2354" s="39" t="str">
        <f t="shared" si="36"/>
        <v>92331</v>
      </c>
      <c r="B2354" s="266" t="s">
        <v>2984</v>
      </c>
      <c r="C2354" s="266" t="s">
        <v>13420</v>
      </c>
      <c r="D2354" s="267" t="s">
        <v>9623</v>
      </c>
      <c r="E2354" s="268" t="s">
        <v>17696</v>
      </c>
    </row>
    <row r="2355" spans="1:5">
      <c r="A2355" s="39" t="str">
        <f t="shared" si="36"/>
        <v>92332</v>
      </c>
      <c r="B2355" s="266" t="s">
        <v>2985</v>
      </c>
      <c r="C2355" s="266" t="s">
        <v>13421</v>
      </c>
      <c r="D2355" s="267" t="s">
        <v>9623</v>
      </c>
      <c r="E2355" s="268" t="s">
        <v>16086</v>
      </c>
    </row>
    <row r="2356" spans="1:5">
      <c r="A2356" s="39" t="str">
        <f t="shared" si="36"/>
        <v>92333</v>
      </c>
      <c r="B2356" s="266" t="s">
        <v>2986</v>
      </c>
      <c r="C2356" s="266" t="s">
        <v>13422</v>
      </c>
      <c r="D2356" s="267" t="s">
        <v>9623</v>
      </c>
      <c r="E2356" s="268" t="s">
        <v>20622</v>
      </c>
    </row>
    <row r="2357" spans="1:5">
      <c r="A2357" s="39" t="str">
        <f t="shared" si="36"/>
        <v>92334</v>
      </c>
      <c r="B2357" s="266" t="s">
        <v>2987</v>
      </c>
      <c r="C2357" s="266" t="s">
        <v>13423</v>
      </c>
      <c r="D2357" s="267" t="s">
        <v>9623</v>
      </c>
      <c r="E2357" s="268" t="s">
        <v>10119</v>
      </c>
    </row>
    <row r="2358" spans="1:5">
      <c r="A2358" s="39" t="str">
        <f t="shared" si="36"/>
        <v>92335</v>
      </c>
      <c r="B2358" s="266" t="s">
        <v>2988</v>
      </c>
      <c r="C2358" s="266" t="s">
        <v>12723</v>
      </c>
      <c r="D2358" s="267" t="s">
        <v>9548</v>
      </c>
      <c r="E2358" s="268" t="s">
        <v>32703</v>
      </c>
    </row>
    <row r="2359" spans="1:5">
      <c r="A2359" s="39" t="str">
        <f t="shared" si="36"/>
        <v>92336</v>
      </c>
      <c r="B2359" s="266" t="s">
        <v>2989</v>
      </c>
      <c r="C2359" s="266" t="s">
        <v>12724</v>
      </c>
      <c r="D2359" s="267" t="s">
        <v>9548</v>
      </c>
      <c r="E2359" s="268" t="s">
        <v>32704</v>
      </c>
    </row>
    <row r="2360" spans="1:5">
      <c r="A2360" s="39" t="str">
        <f t="shared" si="36"/>
        <v>92337</v>
      </c>
      <c r="B2360" s="266" t="s">
        <v>2990</v>
      </c>
      <c r="C2360" s="266" t="s">
        <v>12725</v>
      </c>
      <c r="D2360" s="267" t="s">
        <v>9548</v>
      </c>
      <c r="E2360" s="268" t="s">
        <v>32705</v>
      </c>
    </row>
    <row r="2361" spans="1:5">
      <c r="A2361" s="39" t="str">
        <f t="shared" si="36"/>
        <v>92338</v>
      </c>
      <c r="B2361" s="266" t="s">
        <v>2991</v>
      </c>
      <c r="C2361" s="266" t="s">
        <v>12726</v>
      </c>
      <c r="D2361" s="267" t="s">
        <v>9548</v>
      </c>
      <c r="E2361" s="268" t="s">
        <v>32706</v>
      </c>
    </row>
    <row r="2362" spans="1:5">
      <c r="A2362" s="39" t="str">
        <f t="shared" si="36"/>
        <v>92339</v>
      </c>
      <c r="B2362" s="266" t="s">
        <v>2992</v>
      </c>
      <c r="C2362" s="266" t="s">
        <v>12727</v>
      </c>
      <c r="D2362" s="267" t="s">
        <v>9548</v>
      </c>
      <c r="E2362" s="268" t="s">
        <v>16688</v>
      </c>
    </row>
    <row r="2363" spans="1:5">
      <c r="A2363" s="39" t="str">
        <f t="shared" si="36"/>
        <v>92341</v>
      </c>
      <c r="B2363" s="266" t="s">
        <v>2993</v>
      </c>
      <c r="C2363" s="266" t="s">
        <v>12728</v>
      </c>
      <c r="D2363" s="267" t="s">
        <v>9548</v>
      </c>
      <c r="E2363" s="268" t="s">
        <v>25550</v>
      </c>
    </row>
    <row r="2364" spans="1:5">
      <c r="A2364" s="39" t="str">
        <f t="shared" si="36"/>
        <v>92342</v>
      </c>
      <c r="B2364" s="266" t="s">
        <v>2994</v>
      </c>
      <c r="C2364" s="266" t="s">
        <v>12729</v>
      </c>
      <c r="D2364" s="267" t="s">
        <v>9548</v>
      </c>
      <c r="E2364" s="268" t="s">
        <v>32707</v>
      </c>
    </row>
    <row r="2365" spans="1:5">
      <c r="A2365" s="39" t="str">
        <f t="shared" si="36"/>
        <v>92343</v>
      </c>
      <c r="B2365" s="266" t="s">
        <v>2995</v>
      </c>
      <c r="C2365" s="266" t="s">
        <v>12730</v>
      </c>
      <c r="D2365" s="267" t="s">
        <v>9548</v>
      </c>
      <c r="E2365" s="268" t="s">
        <v>32708</v>
      </c>
    </row>
    <row r="2366" spans="1:5">
      <c r="A2366" s="39" t="str">
        <f t="shared" si="36"/>
        <v>92344</v>
      </c>
      <c r="B2366" s="266" t="s">
        <v>2996</v>
      </c>
      <c r="C2366" s="266" t="s">
        <v>13424</v>
      </c>
      <c r="D2366" s="267" t="s">
        <v>9623</v>
      </c>
      <c r="E2366" s="268" t="s">
        <v>18104</v>
      </c>
    </row>
    <row r="2367" spans="1:5">
      <c r="A2367" s="39" t="str">
        <f t="shared" si="36"/>
        <v>92345</v>
      </c>
      <c r="B2367" s="266" t="s">
        <v>2997</v>
      </c>
      <c r="C2367" s="266" t="s">
        <v>13425</v>
      </c>
      <c r="D2367" s="267" t="s">
        <v>9623</v>
      </c>
      <c r="E2367" s="268" t="s">
        <v>28058</v>
      </c>
    </row>
    <row r="2368" spans="1:5">
      <c r="A2368" s="39" t="str">
        <f t="shared" si="36"/>
        <v>92346</v>
      </c>
      <c r="B2368" s="266" t="s">
        <v>2998</v>
      </c>
      <c r="C2368" s="266" t="s">
        <v>13426</v>
      </c>
      <c r="D2368" s="267" t="s">
        <v>9623</v>
      </c>
      <c r="E2368" s="268" t="s">
        <v>17056</v>
      </c>
    </row>
    <row r="2369" spans="1:5">
      <c r="A2369" s="39" t="str">
        <f t="shared" si="36"/>
        <v>92347</v>
      </c>
      <c r="B2369" s="266" t="s">
        <v>2999</v>
      </c>
      <c r="C2369" s="266" t="s">
        <v>13427</v>
      </c>
      <c r="D2369" s="267" t="s">
        <v>9623</v>
      </c>
      <c r="E2369" s="268" t="s">
        <v>32709</v>
      </c>
    </row>
    <row r="2370" spans="1:5">
      <c r="A2370" s="39" t="str">
        <f t="shared" si="36"/>
        <v>92348</v>
      </c>
      <c r="B2370" s="266" t="s">
        <v>3000</v>
      </c>
      <c r="C2370" s="266" t="s">
        <v>13428</v>
      </c>
      <c r="D2370" s="267" t="s">
        <v>9623</v>
      </c>
      <c r="E2370" s="268" t="s">
        <v>32710</v>
      </c>
    </row>
    <row r="2371" spans="1:5">
      <c r="A2371" s="39" t="str">
        <f t="shared" ref="A2371:A2434" si="37">IF(ISERROR(SEARCH("/",B2371)=6),TRIM(CLEAN(B2371)),IF(SEARCH("/",B2371)=6,IF(LEN(TRIM(CLEAN(B2371)))=7,LEFT(TRIM(CLEAN(B2371)),6)&amp;"00"&amp;RIGHT(TRIM(CLEAN(B2371)),1),LEFT(TRIM(CLEAN(B2371)),6)&amp;"0"&amp;RIGHT(TRIM(CLEAN(B2371)),2)),TRIM(CLEAN(B2371))))</f>
        <v>92349</v>
      </c>
      <c r="B2371" s="266" t="s">
        <v>3001</v>
      </c>
      <c r="C2371" s="266" t="s">
        <v>13429</v>
      </c>
      <c r="D2371" s="267" t="s">
        <v>9623</v>
      </c>
      <c r="E2371" s="268" t="s">
        <v>28468</v>
      </c>
    </row>
    <row r="2372" spans="1:5">
      <c r="A2372" s="39" t="str">
        <f t="shared" si="37"/>
        <v>92350</v>
      </c>
      <c r="B2372" s="266" t="s">
        <v>3002</v>
      </c>
      <c r="C2372" s="266" t="s">
        <v>13430</v>
      </c>
      <c r="D2372" s="267" t="s">
        <v>9623</v>
      </c>
      <c r="E2372" s="268" t="s">
        <v>32711</v>
      </c>
    </row>
    <row r="2373" spans="1:5">
      <c r="A2373" s="39" t="str">
        <f t="shared" si="37"/>
        <v>92351</v>
      </c>
      <c r="B2373" s="266" t="s">
        <v>3003</v>
      </c>
      <c r="C2373" s="266" t="s">
        <v>13431</v>
      </c>
      <c r="D2373" s="267" t="s">
        <v>9623</v>
      </c>
      <c r="E2373" s="268" t="s">
        <v>28168</v>
      </c>
    </row>
    <row r="2374" spans="1:5">
      <c r="A2374" s="39" t="str">
        <f t="shared" si="37"/>
        <v>92352</v>
      </c>
      <c r="B2374" s="266" t="s">
        <v>3004</v>
      </c>
      <c r="C2374" s="266" t="s">
        <v>13432</v>
      </c>
      <c r="D2374" s="267" t="s">
        <v>9623</v>
      </c>
      <c r="E2374" s="268" t="s">
        <v>18891</v>
      </c>
    </row>
    <row r="2375" spans="1:5">
      <c r="A2375" s="39" t="str">
        <f t="shared" si="37"/>
        <v>92353</v>
      </c>
      <c r="B2375" s="266" t="s">
        <v>3005</v>
      </c>
      <c r="C2375" s="266" t="s">
        <v>13433</v>
      </c>
      <c r="D2375" s="267" t="s">
        <v>9623</v>
      </c>
      <c r="E2375" s="268" t="s">
        <v>32712</v>
      </c>
    </row>
    <row r="2376" spans="1:5">
      <c r="A2376" s="39" t="str">
        <f t="shared" si="37"/>
        <v>92354</v>
      </c>
      <c r="B2376" s="266" t="s">
        <v>3006</v>
      </c>
      <c r="C2376" s="266" t="s">
        <v>13434</v>
      </c>
      <c r="D2376" s="267" t="s">
        <v>9623</v>
      </c>
      <c r="E2376" s="268" t="s">
        <v>32713</v>
      </c>
    </row>
    <row r="2377" spans="1:5">
      <c r="A2377" s="39" t="str">
        <f t="shared" si="37"/>
        <v>92355</v>
      </c>
      <c r="B2377" s="266" t="s">
        <v>3007</v>
      </c>
      <c r="C2377" s="266" t="s">
        <v>13435</v>
      </c>
      <c r="D2377" s="267" t="s">
        <v>9623</v>
      </c>
      <c r="E2377" s="268" t="s">
        <v>32714</v>
      </c>
    </row>
    <row r="2378" spans="1:5">
      <c r="A2378" s="39" t="str">
        <f t="shared" si="37"/>
        <v>92356</v>
      </c>
      <c r="B2378" s="266" t="s">
        <v>3008</v>
      </c>
      <c r="C2378" s="266" t="s">
        <v>13437</v>
      </c>
      <c r="D2378" s="267" t="s">
        <v>9623</v>
      </c>
      <c r="E2378" s="268" t="s">
        <v>25683</v>
      </c>
    </row>
    <row r="2379" spans="1:5">
      <c r="A2379" s="39" t="str">
        <f t="shared" si="37"/>
        <v>92357</v>
      </c>
      <c r="B2379" s="266" t="s">
        <v>3009</v>
      </c>
      <c r="C2379" s="266" t="s">
        <v>13438</v>
      </c>
      <c r="D2379" s="267" t="s">
        <v>9623</v>
      </c>
      <c r="E2379" s="268" t="s">
        <v>32715</v>
      </c>
    </row>
    <row r="2380" spans="1:5">
      <c r="A2380" s="39" t="str">
        <f t="shared" si="37"/>
        <v>92358</v>
      </c>
      <c r="B2380" s="266" t="s">
        <v>3010</v>
      </c>
      <c r="C2380" s="266" t="s">
        <v>13439</v>
      </c>
      <c r="D2380" s="267" t="s">
        <v>9623</v>
      </c>
      <c r="E2380" s="268" t="s">
        <v>32343</v>
      </c>
    </row>
    <row r="2381" spans="1:5">
      <c r="A2381" s="39" t="str">
        <f t="shared" si="37"/>
        <v>92359</v>
      </c>
      <c r="B2381" s="266" t="s">
        <v>8214</v>
      </c>
      <c r="C2381" s="266" t="s">
        <v>12731</v>
      </c>
      <c r="D2381" s="267" t="s">
        <v>9548</v>
      </c>
      <c r="E2381" s="268" t="s">
        <v>17522</v>
      </c>
    </row>
    <row r="2382" spans="1:5">
      <c r="A2382" s="39" t="str">
        <f t="shared" si="37"/>
        <v>92360</v>
      </c>
      <c r="B2382" s="266" t="s">
        <v>8215</v>
      </c>
      <c r="C2382" s="266" t="s">
        <v>12732</v>
      </c>
      <c r="D2382" s="267" t="s">
        <v>9548</v>
      </c>
      <c r="E2382" s="268" t="s">
        <v>32716</v>
      </c>
    </row>
    <row r="2383" spans="1:5">
      <c r="A2383" s="39" t="str">
        <f t="shared" si="37"/>
        <v>92361</v>
      </c>
      <c r="B2383" s="266" t="s">
        <v>3011</v>
      </c>
      <c r="C2383" s="266" t="s">
        <v>12733</v>
      </c>
      <c r="D2383" s="267" t="s">
        <v>9548</v>
      </c>
      <c r="E2383" s="268" t="s">
        <v>32717</v>
      </c>
    </row>
    <row r="2384" spans="1:5">
      <c r="A2384" s="39" t="str">
        <f t="shared" si="37"/>
        <v>92362</v>
      </c>
      <c r="B2384" s="266" t="s">
        <v>3012</v>
      </c>
      <c r="C2384" s="266" t="s">
        <v>12734</v>
      </c>
      <c r="D2384" s="267" t="s">
        <v>9548</v>
      </c>
      <c r="E2384" s="268" t="s">
        <v>32718</v>
      </c>
    </row>
    <row r="2385" spans="1:5">
      <c r="A2385" s="39" t="str">
        <f t="shared" si="37"/>
        <v>92364</v>
      </c>
      <c r="B2385" s="266" t="s">
        <v>3013</v>
      </c>
      <c r="C2385" s="266" t="s">
        <v>12735</v>
      </c>
      <c r="D2385" s="267" t="s">
        <v>9548</v>
      </c>
      <c r="E2385" s="268" t="s">
        <v>16661</v>
      </c>
    </row>
    <row r="2386" spans="1:5">
      <c r="A2386" s="39" t="str">
        <f t="shared" si="37"/>
        <v>92365</v>
      </c>
      <c r="B2386" s="266" t="s">
        <v>3014</v>
      </c>
      <c r="C2386" s="266" t="s">
        <v>12736</v>
      </c>
      <c r="D2386" s="267" t="s">
        <v>9548</v>
      </c>
      <c r="E2386" s="268" t="s">
        <v>32719</v>
      </c>
    </row>
    <row r="2387" spans="1:5">
      <c r="A2387" s="39" t="str">
        <f t="shared" si="37"/>
        <v>92366</v>
      </c>
      <c r="B2387" s="266" t="s">
        <v>3015</v>
      </c>
      <c r="C2387" s="266" t="s">
        <v>12737</v>
      </c>
      <c r="D2387" s="267" t="s">
        <v>9548</v>
      </c>
      <c r="E2387" s="268" t="s">
        <v>32720</v>
      </c>
    </row>
    <row r="2388" spans="1:5">
      <c r="A2388" s="39" t="str">
        <f t="shared" si="37"/>
        <v>92367</v>
      </c>
      <c r="B2388" s="266" t="s">
        <v>3016</v>
      </c>
      <c r="C2388" s="266" t="s">
        <v>12738</v>
      </c>
      <c r="D2388" s="267" t="s">
        <v>9548</v>
      </c>
      <c r="E2388" s="268" t="s">
        <v>32721</v>
      </c>
    </row>
    <row r="2389" spans="1:5">
      <c r="A2389" s="39" t="str">
        <f t="shared" si="37"/>
        <v>92368</v>
      </c>
      <c r="B2389" s="266" t="s">
        <v>3017</v>
      </c>
      <c r="C2389" s="266" t="s">
        <v>12739</v>
      </c>
      <c r="D2389" s="267" t="s">
        <v>9548</v>
      </c>
      <c r="E2389" s="268" t="s">
        <v>32722</v>
      </c>
    </row>
    <row r="2390" spans="1:5">
      <c r="A2390" s="39" t="str">
        <f t="shared" si="37"/>
        <v>92369</v>
      </c>
      <c r="B2390" s="266" t="s">
        <v>3018</v>
      </c>
      <c r="C2390" s="266" t="s">
        <v>13440</v>
      </c>
      <c r="D2390" s="267" t="s">
        <v>9623</v>
      </c>
      <c r="E2390" s="268" t="s">
        <v>17089</v>
      </c>
    </row>
    <row r="2391" spans="1:5">
      <c r="A2391" s="39" t="str">
        <f t="shared" si="37"/>
        <v>92370</v>
      </c>
      <c r="B2391" s="266" t="s">
        <v>3019</v>
      </c>
      <c r="C2391" s="266" t="s">
        <v>13441</v>
      </c>
      <c r="D2391" s="267" t="s">
        <v>9623</v>
      </c>
      <c r="E2391" s="268" t="s">
        <v>10707</v>
      </c>
    </row>
    <row r="2392" spans="1:5">
      <c r="A2392" s="39" t="str">
        <f t="shared" si="37"/>
        <v>92371</v>
      </c>
      <c r="B2392" s="266" t="s">
        <v>3020</v>
      </c>
      <c r="C2392" s="266" t="s">
        <v>13442</v>
      </c>
      <c r="D2392" s="267" t="s">
        <v>9623</v>
      </c>
      <c r="E2392" s="268" t="s">
        <v>8731</v>
      </c>
    </row>
    <row r="2393" spans="1:5">
      <c r="A2393" s="39" t="str">
        <f t="shared" si="37"/>
        <v>92372</v>
      </c>
      <c r="B2393" s="266" t="s">
        <v>3021</v>
      </c>
      <c r="C2393" s="266" t="s">
        <v>13443</v>
      </c>
      <c r="D2393" s="267" t="s">
        <v>9623</v>
      </c>
      <c r="E2393" s="268" t="s">
        <v>28366</v>
      </c>
    </row>
    <row r="2394" spans="1:5">
      <c r="A2394" s="39" t="str">
        <f t="shared" si="37"/>
        <v>92373</v>
      </c>
      <c r="B2394" s="266" t="s">
        <v>3022</v>
      </c>
      <c r="C2394" s="266" t="s">
        <v>13444</v>
      </c>
      <c r="D2394" s="267" t="s">
        <v>9623</v>
      </c>
      <c r="E2394" s="268" t="s">
        <v>29758</v>
      </c>
    </row>
    <row r="2395" spans="1:5">
      <c r="A2395" s="39" t="str">
        <f t="shared" si="37"/>
        <v>92374</v>
      </c>
      <c r="B2395" s="266" t="s">
        <v>3023</v>
      </c>
      <c r="C2395" s="266" t="s">
        <v>13445</v>
      </c>
      <c r="D2395" s="267" t="s">
        <v>9623</v>
      </c>
      <c r="E2395" s="268" t="s">
        <v>10054</v>
      </c>
    </row>
    <row r="2396" spans="1:5">
      <c r="A2396" s="39" t="str">
        <f t="shared" si="37"/>
        <v>92375</v>
      </c>
      <c r="B2396" s="266" t="s">
        <v>3024</v>
      </c>
      <c r="C2396" s="266" t="s">
        <v>13446</v>
      </c>
      <c r="D2396" s="267" t="s">
        <v>9623</v>
      </c>
      <c r="E2396" s="268" t="s">
        <v>23963</v>
      </c>
    </row>
    <row r="2397" spans="1:5">
      <c r="A2397" s="39" t="str">
        <f t="shared" si="37"/>
        <v>92376</v>
      </c>
      <c r="B2397" s="266" t="s">
        <v>3025</v>
      </c>
      <c r="C2397" s="266" t="s">
        <v>13447</v>
      </c>
      <c r="D2397" s="267" t="s">
        <v>9623</v>
      </c>
      <c r="E2397" s="268" t="s">
        <v>32723</v>
      </c>
    </row>
    <row r="2398" spans="1:5">
      <c r="A2398" s="39" t="str">
        <f t="shared" si="37"/>
        <v>92377</v>
      </c>
      <c r="B2398" s="266" t="s">
        <v>3026</v>
      </c>
      <c r="C2398" s="266" t="s">
        <v>13448</v>
      </c>
      <c r="D2398" s="267" t="s">
        <v>9623</v>
      </c>
      <c r="E2398" s="268" t="s">
        <v>16694</v>
      </c>
    </row>
    <row r="2399" spans="1:5">
      <c r="A2399" s="39" t="str">
        <f t="shared" si="37"/>
        <v>92378</v>
      </c>
      <c r="B2399" s="266" t="s">
        <v>3027</v>
      </c>
      <c r="C2399" s="266" t="s">
        <v>13449</v>
      </c>
      <c r="D2399" s="267" t="s">
        <v>9623</v>
      </c>
      <c r="E2399" s="268" t="s">
        <v>32204</v>
      </c>
    </row>
    <row r="2400" spans="1:5">
      <c r="A2400" s="39" t="str">
        <f t="shared" si="37"/>
        <v>92379</v>
      </c>
      <c r="B2400" s="266" t="s">
        <v>3028</v>
      </c>
      <c r="C2400" s="266" t="s">
        <v>13450</v>
      </c>
      <c r="D2400" s="267" t="s">
        <v>9623</v>
      </c>
      <c r="E2400" s="268" t="s">
        <v>32724</v>
      </c>
    </row>
    <row r="2401" spans="1:5">
      <c r="A2401" s="39" t="str">
        <f t="shared" si="37"/>
        <v>92380</v>
      </c>
      <c r="B2401" s="266" t="s">
        <v>3029</v>
      </c>
      <c r="C2401" s="266" t="s">
        <v>13451</v>
      </c>
      <c r="D2401" s="267" t="s">
        <v>9623</v>
      </c>
      <c r="E2401" s="268" t="s">
        <v>32725</v>
      </c>
    </row>
    <row r="2402" spans="1:5">
      <c r="A2402" s="39" t="str">
        <f t="shared" si="37"/>
        <v>92381</v>
      </c>
      <c r="B2402" s="266" t="s">
        <v>3030</v>
      </c>
      <c r="C2402" s="266" t="s">
        <v>13452</v>
      </c>
      <c r="D2402" s="267" t="s">
        <v>9623</v>
      </c>
      <c r="E2402" s="268" t="s">
        <v>32726</v>
      </c>
    </row>
    <row r="2403" spans="1:5">
      <c r="A2403" s="39" t="str">
        <f t="shared" si="37"/>
        <v>92382</v>
      </c>
      <c r="B2403" s="266" t="s">
        <v>3031</v>
      </c>
      <c r="C2403" s="266" t="s">
        <v>13453</v>
      </c>
      <c r="D2403" s="267" t="s">
        <v>9623</v>
      </c>
      <c r="E2403" s="268" t="s">
        <v>29758</v>
      </c>
    </row>
    <row r="2404" spans="1:5">
      <c r="A2404" s="39" t="str">
        <f t="shared" si="37"/>
        <v>92383</v>
      </c>
      <c r="B2404" s="266" t="s">
        <v>3032</v>
      </c>
      <c r="C2404" s="266" t="s">
        <v>13454</v>
      </c>
      <c r="D2404" s="267" t="s">
        <v>9623</v>
      </c>
      <c r="E2404" s="268" t="s">
        <v>32727</v>
      </c>
    </row>
    <row r="2405" spans="1:5">
      <c r="A2405" s="39" t="str">
        <f t="shared" si="37"/>
        <v>92384</v>
      </c>
      <c r="B2405" s="266" t="s">
        <v>3033</v>
      </c>
      <c r="C2405" s="266" t="s">
        <v>13455</v>
      </c>
      <c r="D2405" s="267" t="s">
        <v>9623</v>
      </c>
      <c r="E2405" s="268" t="s">
        <v>31994</v>
      </c>
    </row>
    <row r="2406" spans="1:5">
      <c r="A2406" s="39" t="str">
        <f t="shared" si="37"/>
        <v>92385</v>
      </c>
      <c r="B2406" s="266" t="s">
        <v>3034</v>
      </c>
      <c r="C2406" s="266" t="s">
        <v>13456</v>
      </c>
      <c r="D2406" s="267" t="s">
        <v>9623</v>
      </c>
      <c r="E2406" s="268" t="s">
        <v>32728</v>
      </c>
    </row>
    <row r="2407" spans="1:5">
      <c r="A2407" s="39" t="str">
        <f t="shared" si="37"/>
        <v>92386</v>
      </c>
      <c r="B2407" s="266" t="s">
        <v>3035</v>
      </c>
      <c r="C2407" s="266" t="s">
        <v>13457</v>
      </c>
      <c r="D2407" s="267" t="s">
        <v>9623</v>
      </c>
      <c r="E2407" s="268" t="s">
        <v>32729</v>
      </c>
    </row>
    <row r="2408" spans="1:5">
      <c r="A2408" s="39" t="str">
        <f t="shared" si="37"/>
        <v>92387</v>
      </c>
      <c r="B2408" s="266" t="s">
        <v>3036</v>
      </c>
      <c r="C2408" s="266" t="s">
        <v>13458</v>
      </c>
      <c r="D2408" s="267" t="s">
        <v>9623</v>
      </c>
      <c r="E2408" s="268" t="s">
        <v>29461</v>
      </c>
    </row>
    <row r="2409" spans="1:5">
      <c r="A2409" s="39" t="str">
        <f t="shared" si="37"/>
        <v>92388</v>
      </c>
      <c r="B2409" s="266" t="s">
        <v>3037</v>
      </c>
      <c r="C2409" s="266" t="s">
        <v>13459</v>
      </c>
      <c r="D2409" s="267" t="s">
        <v>9623</v>
      </c>
      <c r="E2409" s="268" t="s">
        <v>18626</v>
      </c>
    </row>
    <row r="2410" spans="1:5">
      <c r="A2410" s="39" t="str">
        <f t="shared" si="37"/>
        <v>92389</v>
      </c>
      <c r="B2410" s="266" t="s">
        <v>3038</v>
      </c>
      <c r="C2410" s="266" t="s">
        <v>13460</v>
      </c>
      <c r="D2410" s="267" t="s">
        <v>9623</v>
      </c>
      <c r="E2410" s="268" t="s">
        <v>32730</v>
      </c>
    </row>
    <row r="2411" spans="1:5">
      <c r="A2411" s="39" t="str">
        <f t="shared" si="37"/>
        <v>92390</v>
      </c>
      <c r="B2411" s="266" t="s">
        <v>3039</v>
      </c>
      <c r="C2411" s="266" t="s">
        <v>13461</v>
      </c>
      <c r="D2411" s="267" t="s">
        <v>9623</v>
      </c>
      <c r="E2411" s="268" t="s">
        <v>32731</v>
      </c>
    </row>
    <row r="2412" spans="1:5">
      <c r="A2412" s="39" t="str">
        <f t="shared" si="37"/>
        <v>92391</v>
      </c>
      <c r="B2412" s="266" t="s">
        <v>3040</v>
      </c>
      <c r="C2412" s="266" t="s">
        <v>14913</v>
      </c>
      <c r="D2412" s="267" t="s">
        <v>9772</v>
      </c>
      <c r="E2412" s="268" t="s">
        <v>18293</v>
      </c>
    </row>
    <row r="2413" spans="1:5">
      <c r="A2413" s="39" t="str">
        <f t="shared" si="37"/>
        <v>92392</v>
      </c>
      <c r="B2413" s="266" t="s">
        <v>3041</v>
      </c>
      <c r="C2413" s="266" t="s">
        <v>14914</v>
      </c>
      <c r="D2413" s="267" t="s">
        <v>9772</v>
      </c>
      <c r="E2413" s="268" t="s">
        <v>31023</v>
      </c>
    </row>
    <row r="2414" spans="1:5">
      <c r="A2414" s="39" t="str">
        <f t="shared" si="37"/>
        <v>92393</v>
      </c>
      <c r="B2414" s="266" t="s">
        <v>3042</v>
      </c>
      <c r="C2414" s="266" t="s">
        <v>14915</v>
      </c>
      <c r="D2414" s="267" t="s">
        <v>9772</v>
      </c>
      <c r="E2414" s="268" t="s">
        <v>32732</v>
      </c>
    </row>
    <row r="2415" spans="1:5">
      <c r="A2415" s="39" t="str">
        <f t="shared" si="37"/>
        <v>92394</v>
      </c>
      <c r="B2415" s="266" t="s">
        <v>3043</v>
      </c>
      <c r="C2415" s="266" t="s">
        <v>14916</v>
      </c>
      <c r="D2415" s="267" t="s">
        <v>9772</v>
      </c>
      <c r="E2415" s="268" t="s">
        <v>32733</v>
      </c>
    </row>
    <row r="2416" spans="1:5">
      <c r="A2416" s="39" t="str">
        <f t="shared" si="37"/>
        <v>92395</v>
      </c>
      <c r="B2416" s="266" t="s">
        <v>3044</v>
      </c>
      <c r="C2416" s="266" t="s">
        <v>14917</v>
      </c>
      <c r="D2416" s="267" t="s">
        <v>9772</v>
      </c>
      <c r="E2416" s="268" t="s">
        <v>32734</v>
      </c>
    </row>
    <row r="2417" spans="1:5">
      <c r="A2417" s="39" t="str">
        <f t="shared" si="37"/>
        <v>92396</v>
      </c>
      <c r="B2417" s="266" t="s">
        <v>3045</v>
      </c>
      <c r="C2417" s="266" t="s">
        <v>14918</v>
      </c>
      <c r="D2417" s="267" t="s">
        <v>9772</v>
      </c>
      <c r="E2417" s="268" t="s">
        <v>20355</v>
      </c>
    </row>
    <row r="2418" spans="1:5">
      <c r="A2418" s="39" t="str">
        <f t="shared" si="37"/>
        <v>92397</v>
      </c>
      <c r="B2418" s="266" t="s">
        <v>3046</v>
      </c>
      <c r="C2418" s="266" t="s">
        <v>14919</v>
      </c>
      <c r="D2418" s="267" t="s">
        <v>9772</v>
      </c>
      <c r="E2418" s="268" t="s">
        <v>18293</v>
      </c>
    </row>
    <row r="2419" spans="1:5">
      <c r="A2419" s="39" t="str">
        <f t="shared" si="37"/>
        <v>92398</v>
      </c>
      <c r="B2419" s="266" t="s">
        <v>3047</v>
      </c>
      <c r="C2419" s="266" t="s">
        <v>14921</v>
      </c>
      <c r="D2419" s="267" t="s">
        <v>9772</v>
      </c>
      <c r="E2419" s="268" t="s">
        <v>24130</v>
      </c>
    </row>
    <row r="2420" spans="1:5">
      <c r="A2420" s="39" t="str">
        <f t="shared" si="37"/>
        <v>92399</v>
      </c>
      <c r="B2420" s="266" t="s">
        <v>3048</v>
      </c>
      <c r="C2420" s="266" t="s">
        <v>14922</v>
      </c>
      <c r="D2420" s="267" t="s">
        <v>9772</v>
      </c>
      <c r="E2420" s="268" t="s">
        <v>18116</v>
      </c>
    </row>
    <row r="2421" spans="1:5">
      <c r="A2421" s="39" t="str">
        <f t="shared" si="37"/>
        <v>92400</v>
      </c>
      <c r="B2421" s="266" t="s">
        <v>3049</v>
      </c>
      <c r="C2421" s="266" t="s">
        <v>14923</v>
      </c>
      <c r="D2421" s="267" t="s">
        <v>9772</v>
      </c>
      <c r="E2421" s="268" t="s">
        <v>32735</v>
      </c>
    </row>
    <row r="2422" spans="1:5">
      <c r="A2422" s="39" t="str">
        <f t="shared" si="37"/>
        <v>92401</v>
      </c>
      <c r="B2422" s="266" t="s">
        <v>3050</v>
      </c>
      <c r="C2422" s="266" t="s">
        <v>14924</v>
      </c>
      <c r="D2422" s="267" t="s">
        <v>9772</v>
      </c>
      <c r="E2422" s="268" t="s">
        <v>32736</v>
      </c>
    </row>
    <row r="2423" spans="1:5">
      <c r="A2423" s="39" t="str">
        <f t="shared" si="37"/>
        <v>92402</v>
      </c>
      <c r="B2423" s="266" t="s">
        <v>3051</v>
      </c>
      <c r="C2423" s="266" t="s">
        <v>14925</v>
      </c>
      <c r="D2423" s="267" t="s">
        <v>9772</v>
      </c>
      <c r="E2423" s="268" t="s">
        <v>29309</v>
      </c>
    </row>
    <row r="2424" spans="1:5">
      <c r="A2424" s="39" t="str">
        <f t="shared" si="37"/>
        <v>92403</v>
      </c>
      <c r="B2424" s="266" t="s">
        <v>3052</v>
      </c>
      <c r="C2424" s="266" t="s">
        <v>14926</v>
      </c>
      <c r="D2424" s="267" t="s">
        <v>9772</v>
      </c>
      <c r="E2424" s="268" t="s">
        <v>28966</v>
      </c>
    </row>
    <row r="2425" spans="1:5">
      <c r="A2425" s="39" t="str">
        <f t="shared" si="37"/>
        <v>92404</v>
      </c>
      <c r="B2425" s="266" t="s">
        <v>3053</v>
      </c>
      <c r="C2425" s="266" t="s">
        <v>14927</v>
      </c>
      <c r="D2425" s="267" t="s">
        <v>9772</v>
      </c>
      <c r="E2425" s="268" t="s">
        <v>32737</v>
      </c>
    </row>
    <row r="2426" spans="1:5">
      <c r="A2426" s="39" t="str">
        <f t="shared" si="37"/>
        <v>92405</v>
      </c>
      <c r="B2426" s="266" t="s">
        <v>3054</v>
      </c>
      <c r="C2426" s="266" t="s">
        <v>14928</v>
      </c>
      <c r="D2426" s="267" t="s">
        <v>9772</v>
      </c>
      <c r="E2426" s="268" t="s">
        <v>32738</v>
      </c>
    </row>
    <row r="2427" spans="1:5">
      <c r="A2427" s="39" t="str">
        <f t="shared" si="37"/>
        <v>92406</v>
      </c>
      <c r="B2427" s="266" t="s">
        <v>3055</v>
      </c>
      <c r="C2427" s="266" t="s">
        <v>14929</v>
      </c>
      <c r="D2427" s="267" t="s">
        <v>9772</v>
      </c>
      <c r="E2427" s="268" t="s">
        <v>25544</v>
      </c>
    </row>
    <row r="2428" spans="1:5">
      <c r="A2428" s="39" t="str">
        <f t="shared" si="37"/>
        <v>92407</v>
      </c>
      <c r="B2428" s="266" t="s">
        <v>3056</v>
      </c>
      <c r="C2428" s="266" t="s">
        <v>14930</v>
      </c>
      <c r="D2428" s="267" t="s">
        <v>9772</v>
      </c>
      <c r="E2428" s="268" t="s">
        <v>32739</v>
      </c>
    </row>
    <row r="2429" spans="1:5">
      <c r="A2429" s="39" t="str">
        <f t="shared" si="37"/>
        <v>92409</v>
      </c>
      <c r="B2429" s="266" t="s">
        <v>3057</v>
      </c>
      <c r="C2429" s="266" t="s">
        <v>11471</v>
      </c>
      <c r="D2429" s="267" t="s">
        <v>9772</v>
      </c>
      <c r="E2429" s="268" t="s">
        <v>32740</v>
      </c>
    </row>
    <row r="2430" spans="1:5">
      <c r="A2430" s="39" t="str">
        <f t="shared" si="37"/>
        <v>92411</v>
      </c>
      <c r="B2430" s="266" t="s">
        <v>3058</v>
      </c>
      <c r="C2430" s="266" t="s">
        <v>11472</v>
      </c>
      <c r="D2430" s="267" t="s">
        <v>9772</v>
      </c>
      <c r="E2430" s="268" t="s">
        <v>25464</v>
      </c>
    </row>
    <row r="2431" spans="1:5">
      <c r="A2431" s="39" t="str">
        <f t="shared" si="37"/>
        <v>92413</v>
      </c>
      <c r="B2431" s="266" t="s">
        <v>3059</v>
      </c>
      <c r="C2431" s="266" t="s">
        <v>11473</v>
      </c>
      <c r="D2431" s="267" t="s">
        <v>9772</v>
      </c>
      <c r="E2431" s="268" t="s">
        <v>32741</v>
      </c>
    </row>
    <row r="2432" spans="1:5">
      <c r="A2432" s="39" t="str">
        <f t="shared" si="37"/>
        <v>92415</v>
      </c>
      <c r="B2432" s="266" t="s">
        <v>173</v>
      </c>
      <c r="C2432" s="266" t="s">
        <v>11474</v>
      </c>
      <c r="D2432" s="267" t="s">
        <v>9772</v>
      </c>
      <c r="E2432" s="268" t="s">
        <v>32742</v>
      </c>
    </row>
    <row r="2433" spans="1:5">
      <c r="A2433" s="39" t="str">
        <f t="shared" si="37"/>
        <v>92417</v>
      </c>
      <c r="B2433" s="266" t="s">
        <v>3060</v>
      </c>
      <c r="C2433" s="266" t="s">
        <v>11475</v>
      </c>
      <c r="D2433" s="267" t="s">
        <v>9772</v>
      </c>
      <c r="E2433" s="268" t="s">
        <v>32743</v>
      </c>
    </row>
    <row r="2434" spans="1:5">
      <c r="A2434" s="39" t="str">
        <f t="shared" si="37"/>
        <v>92419</v>
      </c>
      <c r="B2434" s="266" t="s">
        <v>3061</v>
      </c>
      <c r="C2434" s="266" t="s">
        <v>11476</v>
      </c>
      <c r="D2434" s="267" t="s">
        <v>9772</v>
      </c>
      <c r="E2434" s="268" t="s">
        <v>32744</v>
      </c>
    </row>
    <row r="2435" spans="1:5">
      <c r="A2435" s="39" t="str">
        <f t="shared" ref="A2435:A2498" si="38">IF(ISERROR(SEARCH("/",B2435)=6),TRIM(CLEAN(B2435)),IF(SEARCH("/",B2435)=6,IF(LEN(TRIM(CLEAN(B2435)))=7,LEFT(TRIM(CLEAN(B2435)),6)&amp;"00"&amp;RIGHT(TRIM(CLEAN(B2435)),1),LEFT(TRIM(CLEAN(B2435)),6)&amp;"0"&amp;RIGHT(TRIM(CLEAN(B2435)),2)),TRIM(CLEAN(B2435))))</f>
        <v>92421</v>
      </c>
      <c r="B2435" s="266" t="s">
        <v>3062</v>
      </c>
      <c r="C2435" s="266" t="s">
        <v>11477</v>
      </c>
      <c r="D2435" s="267" t="s">
        <v>9772</v>
      </c>
      <c r="E2435" s="268" t="s">
        <v>28705</v>
      </c>
    </row>
    <row r="2436" spans="1:5">
      <c r="A2436" s="39" t="str">
        <f t="shared" si="38"/>
        <v>92423</v>
      </c>
      <c r="B2436" s="266" t="s">
        <v>3063</v>
      </c>
      <c r="C2436" s="266" t="s">
        <v>11478</v>
      </c>
      <c r="D2436" s="267" t="s">
        <v>9772</v>
      </c>
      <c r="E2436" s="268" t="s">
        <v>30061</v>
      </c>
    </row>
    <row r="2437" spans="1:5">
      <c r="A2437" s="39" t="str">
        <f t="shared" si="38"/>
        <v>92425</v>
      </c>
      <c r="B2437" s="266" t="s">
        <v>3064</v>
      </c>
      <c r="C2437" s="266" t="s">
        <v>11479</v>
      </c>
      <c r="D2437" s="267" t="s">
        <v>9772</v>
      </c>
      <c r="E2437" s="268" t="s">
        <v>32745</v>
      </c>
    </row>
    <row r="2438" spans="1:5">
      <c r="A2438" s="39" t="str">
        <f t="shared" si="38"/>
        <v>92427</v>
      </c>
      <c r="B2438" s="266" t="s">
        <v>3065</v>
      </c>
      <c r="C2438" s="266" t="s">
        <v>11480</v>
      </c>
      <c r="D2438" s="267" t="s">
        <v>9772</v>
      </c>
      <c r="E2438" s="268" t="s">
        <v>25512</v>
      </c>
    </row>
    <row r="2439" spans="1:5">
      <c r="A2439" s="39" t="str">
        <f t="shared" si="38"/>
        <v>92429</v>
      </c>
      <c r="B2439" s="266" t="s">
        <v>3066</v>
      </c>
      <c r="C2439" s="266" t="s">
        <v>11481</v>
      </c>
      <c r="D2439" s="267" t="s">
        <v>9772</v>
      </c>
      <c r="E2439" s="268" t="s">
        <v>32746</v>
      </c>
    </row>
    <row r="2440" spans="1:5">
      <c r="A2440" s="39" t="str">
        <f t="shared" si="38"/>
        <v>92431</v>
      </c>
      <c r="B2440" s="266" t="s">
        <v>3067</v>
      </c>
      <c r="C2440" s="266" t="s">
        <v>11482</v>
      </c>
      <c r="D2440" s="267" t="s">
        <v>9772</v>
      </c>
      <c r="E2440" s="268" t="s">
        <v>32747</v>
      </c>
    </row>
    <row r="2441" spans="1:5">
      <c r="A2441" s="39" t="str">
        <f t="shared" si="38"/>
        <v>92433</v>
      </c>
      <c r="B2441" s="266" t="s">
        <v>3068</v>
      </c>
      <c r="C2441" s="266" t="s">
        <v>11483</v>
      </c>
      <c r="D2441" s="267" t="s">
        <v>9772</v>
      </c>
      <c r="E2441" s="268" t="s">
        <v>32748</v>
      </c>
    </row>
    <row r="2442" spans="1:5">
      <c r="A2442" s="39" t="str">
        <f t="shared" si="38"/>
        <v>92435</v>
      </c>
      <c r="B2442" s="266" t="s">
        <v>3069</v>
      </c>
      <c r="C2442" s="266" t="s">
        <v>11484</v>
      </c>
      <c r="D2442" s="267" t="s">
        <v>9772</v>
      </c>
      <c r="E2442" s="268" t="s">
        <v>32749</v>
      </c>
    </row>
    <row r="2443" spans="1:5">
      <c r="A2443" s="39" t="str">
        <f t="shared" si="38"/>
        <v>92437</v>
      </c>
      <c r="B2443" s="266" t="s">
        <v>3070</v>
      </c>
      <c r="C2443" s="266" t="s">
        <v>11485</v>
      </c>
      <c r="D2443" s="267" t="s">
        <v>9772</v>
      </c>
      <c r="E2443" s="268" t="s">
        <v>32750</v>
      </c>
    </row>
    <row r="2444" spans="1:5">
      <c r="A2444" s="39" t="str">
        <f t="shared" si="38"/>
        <v>92439</v>
      </c>
      <c r="B2444" s="266" t="s">
        <v>3071</v>
      </c>
      <c r="C2444" s="266" t="s">
        <v>11486</v>
      </c>
      <c r="D2444" s="267" t="s">
        <v>9772</v>
      </c>
      <c r="E2444" s="268" t="s">
        <v>29058</v>
      </c>
    </row>
    <row r="2445" spans="1:5">
      <c r="A2445" s="39" t="str">
        <f t="shared" si="38"/>
        <v>92441</v>
      </c>
      <c r="B2445" s="266" t="s">
        <v>3072</v>
      </c>
      <c r="C2445" s="266" t="s">
        <v>11487</v>
      </c>
      <c r="D2445" s="267" t="s">
        <v>9772</v>
      </c>
      <c r="E2445" s="268" t="s">
        <v>32751</v>
      </c>
    </row>
    <row r="2446" spans="1:5">
      <c r="A2446" s="39" t="str">
        <f t="shared" si="38"/>
        <v>92443</v>
      </c>
      <c r="B2446" s="266" t="s">
        <v>3073</v>
      </c>
      <c r="C2446" s="266" t="s">
        <v>11488</v>
      </c>
      <c r="D2446" s="267" t="s">
        <v>9772</v>
      </c>
      <c r="E2446" s="268" t="s">
        <v>32752</v>
      </c>
    </row>
    <row r="2447" spans="1:5">
      <c r="A2447" s="39" t="str">
        <f t="shared" si="38"/>
        <v>92445</v>
      </c>
      <c r="B2447" s="266" t="s">
        <v>3074</v>
      </c>
      <c r="C2447" s="266" t="s">
        <v>11489</v>
      </c>
      <c r="D2447" s="267" t="s">
        <v>9772</v>
      </c>
      <c r="E2447" s="268" t="s">
        <v>17939</v>
      </c>
    </row>
    <row r="2448" spans="1:5">
      <c r="A2448" s="39" t="str">
        <f t="shared" si="38"/>
        <v>92446</v>
      </c>
      <c r="B2448" s="266" t="s">
        <v>3075</v>
      </c>
      <c r="C2448" s="266" t="s">
        <v>11491</v>
      </c>
      <c r="D2448" s="267" t="s">
        <v>9772</v>
      </c>
      <c r="E2448" s="268" t="s">
        <v>32753</v>
      </c>
    </row>
    <row r="2449" spans="1:5">
      <c r="A2449" s="39" t="str">
        <f t="shared" si="38"/>
        <v>92447</v>
      </c>
      <c r="B2449" s="266" t="s">
        <v>3076</v>
      </c>
      <c r="C2449" s="266" t="s">
        <v>11492</v>
      </c>
      <c r="D2449" s="267" t="s">
        <v>9772</v>
      </c>
      <c r="E2449" s="268" t="s">
        <v>25702</v>
      </c>
    </row>
    <row r="2450" spans="1:5">
      <c r="A2450" s="39" t="str">
        <f t="shared" si="38"/>
        <v>92448</v>
      </c>
      <c r="B2450" s="266" t="s">
        <v>3077</v>
      </c>
      <c r="C2450" s="266" t="s">
        <v>11493</v>
      </c>
      <c r="D2450" s="267" t="s">
        <v>9772</v>
      </c>
      <c r="E2450" s="268" t="s">
        <v>32754</v>
      </c>
    </row>
    <row r="2451" spans="1:5">
      <c r="A2451" s="39" t="str">
        <f t="shared" si="38"/>
        <v>92449</v>
      </c>
      <c r="B2451" s="266" t="s">
        <v>3078</v>
      </c>
      <c r="C2451" s="266" t="s">
        <v>11494</v>
      </c>
      <c r="D2451" s="267" t="s">
        <v>9772</v>
      </c>
      <c r="E2451" s="268" t="s">
        <v>32755</v>
      </c>
    </row>
    <row r="2452" spans="1:5">
      <c r="A2452" s="39" t="str">
        <f t="shared" si="38"/>
        <v>92450</v>
      </c>
      <c r="B2452" s="266" t="s">
        <v>3079</v>
      </c>
      <c r="C2452" s="266" t="s">
        <v>11495</v>
      </c>
      <c r="D2452" s="267" t="s">
        <v>9772</v>
      </c>
      <c r="E2452" s="268" t="s">
        <v>32756</v>
      </c>
    </row>
    <row r="2453" spans="1:5">
      <c r="A2453" s="39" t="str">
        <f t="shared" si="38"/>
        <v>92451</v>
      </c>
      <c r="B2453" s="266" t="s">
        <v>3080</v>
      </c>
      <c r="C2453" s="266" t="s">
        <v>11496</v>
      </c>
      <c r="D2453" s="267" t="s">
        <v>9772</v>
      </c>
      <c r="E2453" s="268" t="s">
        <v>32757</v>
      </c>
    </row>
    <row r="2454" spans="1:5">
      <c r="A2454" s="39" t="str">
        <f t="shared" si="38"/>
        <v>92452</v>
      </c>
      <c r="B2454" s="266" t="s">
        <v>3081</v>
      </c>
      <c r="C2454" s="266" t="s">
        <v>11497</v>
      </c>
      <c r="D2454" s="267" t="s">
        <v>9772</v>
      </c>
      <c r="E2454" s="268" t="s">
        <v>32758</v>
      </c>
    </row>
    <row r="2455" spans="1:5">
      <c r="A2455" s="39" t="str">
        <f t="shared" si="38"/>
        <v>92453</v>
      </c>
      <c r="B2455" s="266" t="s">
        <v>3082</v>
      </c>
      <c r="C2455" s="266" t="s">
        <v>11498</v>
      </c>
      <c r="D2455" s="267" t="s">
        <v>9772</v>
      </c>
      <c r="E2455" s="268" t="s">
        <v>24933</v>
      </c>
    </row>
    <row r="2456" spans="1:5">
      <c r="A2456" s="39" t="str">
        <f t="shared" si="38"/>
        <v>92454</v>
      </c>
      <c r="B2456" s="266" t="s">
        <v>3083</v>
      </c>
      <c r="C2456" s="266" t="s">
        <v>11499</v>
      </c>
      <c r="D2456" s="267" t="s">
        <v>9772</v>
      </c>
      <c r="E2456" s="268" t="s">
        <v>32759</v>
      </c>
    </row>
    <row r="2457" spans="1:5">
      <c r="A2457" s="39" t="str">
        <f t="shared" si="38"/>
        <v>92455</v>
      </c>
      <c r="B2457" s="266" t="s">
        <v>3084</v>
      </c>
      <c r="C2457" s="266" t="s">
        <v>11500</v>
      </c>
      <c r="D2457" s="267" t="s">
        <v>9772</v>
      </c>
      <c r="E2457" s="268" t="s">
        <v>32760</v>
      </c>
    </row>
    <row r="2458" spans="1:5">
      <c r="A2458" s="39" t="str">
        <f t="shared" si="38"/>
        <v>92456</v>
      </c>
      <c r="B2458" s="266" t="s">
        <v>3085</v>
      </c>
      <c r="C2458" s="266" t="s">
        <v>11501</v>
      </c>
      <c r="D2458" s="267" t="s">
        <v>9772</v>
      </c>
      <c r="E2458" s="268" t="s">
        <v>32761</v>
      </c>
    </row>
    <row r="2459" spans="1:5">
      <c r="A2459" s="39" t="str">
        <f t="shared" si="38"/>
        <v>92457</v>
      </c>
      <c r="B2459" s="266" t="s">
        <v>3086</v>
      </c>
      <c r="C2459" s="266" t="s">
        <v>11502</v>
      </c>
      <c r="D2459" s="267" t="s">
        <v>9772</v>
      </c>
      <c r="E2459" s="268" t="s">
        <v>32762</v>
      </c>
    </row>
    <row r="2460" spans="1:5">
      <c r="A2460" s="39" t="str">
        <f t="shared" si="38"/>
        <v>92458</v>
      </c>
      <c r="B2460" s="266" t="s">
        <v>3087</v>
      </c>
      <c r="C2460" s="266" t="s">
        <v>11503</v>
      </c>
      <c r="D2460" s="267" t="s">
        <v>9772</v>
      </c>
      <c r="E2460" s="268" t="s">
        <v>32763</v>
      </c>
    </row>
    <row r="2461" spans="1:5">
      <c r="A2461" s="39" t="str">
        <f t="shared" si="38"/>
        <v>92459</v>
      </c>
      <c r="B2461" s="266" t="s">
        <v>3088</v>
      </c>
      <c r="C2461" s="266" t="s">
        <v>11504</v>
      </c>
      <c r="D2461" s="267" t="s">
        <v>9772</v>
      </c>
      <c r="E2461" s="268" t="s">
        <v>32764</v>
      </c>
    </row>
    <row r="2462" spans="1:5">
      <c r="A2462" s="39" t="str">
        <f t="shared" si="38"/>
        <v>92460</v>
      </c>
      <c r="B2462" s="266" t="s">
        <v>3089</v>
      </c>
      <c r="C2462" s="266" t="s">
        <v>11505</v>
      </c>
      <c r="D2462" s="267" t="s">
        <v>9772</v>
      </c>
      <c r="E2462" s="268" t="s">
        <v>32765</v>
      </c>
    </row>
    <row r="2463" spans="1:5">
      <c r="A2463" s="39" t="str">
        <f t="shared" si="38"/>
        <v>92461</v>
      </c>
      <c r="B2463" s="266" t="s">
        <v>3090</v>
      </c>
      <c r="C2463" s="266" t="s">
        <v>11506</v>
      </c>
      <c r="D2463" s="267" t="s">
        <v>9772</v>
      </c>
      <c r="E2463" s="268" t="s">
        <v>32766</v>
      </c>
    </row>
    <row r="2464" spans="1:5">
      <c r="A2464" s="39" t="str">
        <f t="shared" si="38"/>
        <v>92462</v>
      </c>
      <c r="B2464" s="266" t="s">
        <v>3091</v>
      </c>
      <c r="C2464" s="266" t="s">
        <v>11507</v>
      </c>
      <c r="D2464" s="267" t="s">
        <v>9772</v>
      </c>
      <c r="E2464" s="268" t="s">
        <v>32767</v>
      </c>
    </row>
    <row r="2465" spans="1:5">
      <c r="A2465" s="39" t="str">
        <f t="shared" si="38"/>
        <v>92463</v>
      </c>
      <c r="B2465" s="266" t="s">
        <v>3092</v>
      </c>
      <c r="C2465" s="266" t="s">
        <v>11508</v>
      </c>
      <c r="D2465" s="267" t="s">
        <v>9772</v>
      </c>
      <c r="E2465" s="268" t="s">
        <v>32768</v>
      </c>
    </row>
    <row r="2466" spans="1:5">
      <c r="A2466" s="39" t="str">
        <f t="shared" si="38"/>
        <v>92464</v>
      </c>
      <c r="B2466" s="266" t="s">
        <v>3093</v>
      </c>
      <c r="C2466" s="266" t="s">
        <v>11509</v>
      </c>
      <c r="D2466" s="267" t="s">
        <v>9772</v>
      </c>
      <c r="E2466" s="268" t="s">
        <v>32769</v>
      </c>
    </row>
    <row r="2467" spans="1:5">
      <c r="A2467" s="39" t="str">
        <f t="shared" si="38"/>
        <v>92465</v>
      </c>
      <c r="B2467" s="266" t="s">
        <v>3094</v>
      </c>
      <c r="C2467" s="266" t="s">
        <v>11510</v>
      </c>
      <c r="D2467" s="267" t="s">
        <v>9772</v>
      </c>
      <c r="E2467" s="268" t="s">
        <v>32770</v>
      </c>
    </row>
    <row r="2468" spans="1:5">
      <c r="A2468" s="39" t="str">
        <f t="shared" si="38"/>
        <v>92466</v>
      </c>
      <c r="B2468" s="266" t="s">
        <v>3095</v>
      </c>
      <c r="C2468" s="266" t="s">
        <v>11511</v>
      </c>
      <c r="D2468" s="267" t="s">
        <v>9772</v>
      </c>
      <c r="E2468" s="268" t="s">
        <v>32771</v>
      </c>
    </row>
    <row r="2469" spans="1:5">
      <c r="A2469" s="39" t="str">
        <f t="shared" si="38"/>
        <v>92467</v>
      </c>
      <c r="B2469" s="266" t="s">
        <v>3096</v>
      </c>
      <c r="C2469" s="266" t="s">
        <v>11512</v>
      </c>
      <c r="D2469" s="267" t="s">
        <v>9772</v>
      </c>
      <c r="E2469" s="268" t="s">
        <v>32772</v>
      </c>
    </row>
    <row r="2470" spans="1:5">
      <c r="A2470" s="39" t="str">
        <f t="shared" si="38"/>
        <v>92468</v>
      </c>
      <c r="B2470" s="266" t="s">
        <v>3097</v>
      </c>
      <c r="C2470" s="266" t="s">
        <v>11513</v>
      </c>
      <c r="D2470" s="267" t="s">
        <v>9772</v>
      </c>
      <c r="E2470" s="268" t="s">
        <v>27201</v>
      </c>
    </row>
    <row r="2471" spans="1:5">
      <c r="A2471" s="39" t="str">
        <f t="shared" si="38"/>
        <v>92469</v>
      </c>
      <c r="B2471" s="266" t="s">
        <v>3098</v>
      </c>
      <c r="C2471" s="266" t="s">
        <v>11514</v>
      </c>
      <c r="D2471" s="267" t="s">
        <v>9772</v>
      </c>
      <c r="E2471" s="268" t="s">
        <v>32773</v>
      </c>
    </row>
    <row r="2472" spans="1:5">
      <c r="A2472" s="39" t="str">
        <f t="shared" si="38"/>
        <v>92470</v>
      </c>
      <c r="B2472" s="266" t="s">
        <v>3099</v>
      </c>
      <c r="C2472" s="266" t="s">
        <v>11515</v>
      </c>
      <c r="D2472" s="267" t="s">
        <v>9772</v>
      </c>
      <c r="E2472" s="268" t="s">
        <v>32774</v>
      </c>
    </row>
    <row r="2473" spans="1:5">
      <c r="A2473" s="39" t="str">
        <f t="shared" si="38"/>
        <v>92471</v>
      </c>
      <c r="B2473" s="266" t="s">
        <v>3100</v>
      </c>
      <c r="C2473" s="266" t="s">
        <v>11516</v>
      </c>
      <c r="D2473" s="267" t="s">
        <v>9772</v>
      </c>
      <c r="E2473" s="268" t="s">
        <v>29326</v>
      </c>
    </row>
    <row r="2474" spans="1:5">
      <c r="A2474" s="39" t="str">
        <f t="shared" si="38"/>
        <v>92472</v>
      </c>
      <c r="B2474" s="266" t="s">
        <v>3101</v>
      </c>
      <c r="C2474" s="266" t="s">
        <v>11517</v>
      </c>
      <c r="D2474" s="267" t="s">
        <v>9772</v>
      </c>
      <c r="E2474" s="268" t="s">
        <v>25411</v>
      </c>
    </row>
    <row r="2475" spans="1:5">
      <c r="A2475" s="39" t="str">
        <f t="shared" si="38"/>
        <v>92473</v>
      </c>
      <c r="B2475" s="266" t="s">
        <v>3102</v>
      </c>
      <c r="C2475" s="266" t="s">
        <v>11518</v>
      </c>
      <c r="D2475" s="267" t="s">
        <v>9772</v>
      </c>
      <c r="E2475" s="268" t="s">
        <v>32775</v>
      </c>
    </row>
    <row r="2476" spans="1:5">
      <c r="A2476" s="39" t="str">
        <f t="shared" si="38"/>
        <v>92474</v>
      </c>
      <c r="B2476" s="266" t="s">
        <v>3103</v>
      </c>
      <c r="C2476" s="266" t="s">
        <v>11519</v>
      </c>
      <c r="D2476" s="267" t="s">
        <v>9772</v>
      </c>
      <c r="E2476" s="268" t="s">
        <v>32776</v>
      </c>
    </row>
    <row r="2477" spans="1:5">
      <c r="A2477" s="39" t="str">
        <f t="shared" si="38"/>
        <v>92475</v>
      </c>
      <c r="B2477" s="266" t="s">
        <v>3104</v>
      </c>
      <c r="C2477" s="266" t="s">
        <v>11520</v>
      </c>
      <c r="D2477" s="267" t="s">
        <v>9772</v>
      </c>
      <c r="E2477" s="268" t="s">
        <v>32777</v>
      </c>
    </row>
    <row r="2478" spans="1:5">
      <c r="A2478" s="39" t="str">
        <f t="shared" si="38"/>
        <v>92476</v>
      </c>
      <c r="B2478" s="266" t="s">
        <v>3105</v>
      </c>
      <c r="C2478" s="266" t="s">
        <v>11521</v>
      </c>
      <c r="D2478" s="267" t="s">
        <v>9772</v>
      </c>
      <c r="E2478" s="268" t="s">
        <v>27005</v>
      </c>
    </row>
    <row r="2479" spans="1:5">
      <c r="A2479" s="39" t="str">
        <f t="shared" si="38"/>
        <v>92477</v>
      </c>
      <c r="B2479" s="266" t="s">
        <v>3106</v>
      </c>
      <c r="C2479" s="266" t="s">
        <v>11522</v>
      </c>
      <c r="D2479" s="267" t="s">
        <v>9772</v>
      </c>
      <c r="E2479" s="268" t="s">
        <v>32778</v>
      </c>
    </row>
    <row r="2480" spans="1:5">
      <c r="A2480" s="39" t="str">
        <f t="shared" si="38"/>
        <v>92478</v>
      </c>
      <c r="B2480" s="266" t="s">
        <v>3107</v>
      </c>
      <c r="C2480" s="266" t="s">
        <v>11523</v>
      </c>
      <c r="D2480" s="267" t="s">
        <v>9772</v>
      </c>
      <c r="E2480" s="268" t="s">
        <v>32779</v>
      </c>
    </row>
    <row r="2481" spans="1:5">
      <c r="A2481" s="39" t="str">
        <f t="shared" si="38"/>
        <v>92479</v>
      </c>
      <c r="B2481" s="266" t="s">
        <v>3108</v>
      </c>
      <c r="C2481" s="266" t="s">
        <v>11524</v>
      </c>
      <c r="D2481" s="267" t="s">
        <v>9772</v>
      </c>
      <c r="E2481" s="268" t="s">
        <v>24780</v>
      </c>
    </row>
    <row r="2482" spans="1:5">
      <c r="A2482" s="39" t="str">
        <f t="shared" si="38"/>
        <v>92480</v>
      </c>
      <c r="B2482" s="266" t="s">
        <v>3109</v>
      </c>
      <c r="C2482" s="266" t="s">
        <v>11525</v>
      </c>
      <c r="D2482" s="267" t="s">
        <v>9772</v>
      </c>
      <c r="E2482" s="268" t="s">
        <v>32780</v>
      </c>
    </row>
    <row r="2483" spans="1:5">
      <c r="A2483" s="39" t="str">
        <f t="shared" si="38"/>
        <v>92482</v>
      </c>
      <c r="B2483" s="266" t="s">
        <v>3110</v>
      </c>
      <c r="C2483" s="266" t="s">
        <v>11526</v>
      </c>
      <c r="D2483" s="267" t="s">
        <v>9772</v>
      </c>
      <c r="E2483" s="268" t="s">
        <v>32781</v>
      </c>
    </row>
    <row r="2484" spans="1:5">
      <c r="A2484" s="39" t="str">
        <f t="shared" si="38"/>
        <v>92484</v>
      </c>
      <c r="B2484" s="266" t="s">
        <v>3111</v>
      </c>
      <c r="C2484" s="266" t="s">
        <v>11527</v>
      </c>
      <c r="D2484" s="267" t="s">
        <v>9772</v>
      </c>
      <c r="E2484" s="268" t="s">
        <v>32782</v>
      </c>
    </row>
    <row r="2485" spans="1:5">
      <c r="A2485" s="39" t="str">
        <f t="shared" si="38"/>
        <v>92486</v>
      </c>
      <c r="B2485" s="266" t="s">
        <v>3112</v>
      </c>
      <c r="C2485" s="266" t="s">
        <v>11528</v>
      </c>
      <c r="D2485" s="267" t="s">
        <v>9772</v>
      </c>
      <c r="E2485" s="268" t="s">
        <v>26669</v>
      </c>
    </row>
    <row r="2486" spans="1:5">
      <c r="A2486" s="39" t="str">
        <f t="shared" si="38"/>
        <v>92488</v>
      </c>
      <c r="B2486" s="266" t="s">
        <v>3113</v>
      </c>
      <c r="C2486" s="266" t="s">
        <v>11529</v>
      </c>
      <c r="D2486" s="267" t="s">
        <v>9772</v>
      </c>
      <c r="E2486" s="268" t="s">
        <v>23652</v>
      </c>
    </row>
    <row r="2487" spans="1:5">
      <c r="A2487" s="39" t="str">
        <f t="shared" si="38"/>
        <v>92490</v>
      </c>
      <c r="B2487" s="266" t="s">
        <v>3114</v>
      </c>
      <c r="C2487" s="266" t="s">
        <v>11530</v>
      </c>
      <c r="D2487" s="267" t="s">
        <v>9772</v>
      </c>
      <c r="E2487" s="268" t="s">
        <v>17947</v>
      </c>
    </row>
    <row r="2488" spans="1:5">
      <c r="A2488" s="39" t="str">
        <f t="shared" si="38"/>
        <v>92492</v>
      </c>
      <c r="B2488" s="266" t="s">
        <v>3115</v>
      </c>
      <c r="C2488" s="266" t="s">
        <v>11531</v>
      </c>
      <c r="D2488" s="267" t="s">
        <v>9772</v>
      </c>
      <c r="E2488" s="268" t="s">
        <v>32783</v>
      </c>
    </row>
    <row r="2489" spans="1:5">
      <c r="A2489" s="39" t="str">
        <f t="shared" si="38"/>
        <v>92494</v>
      </c>
      <c r="B2489" s="266" t="s">
        <v>3116</v>
      </c>
      <c r="C2489" s="266" t="s">
        <v>11532</v>
      </c>
      <c r="D2489" s="267" t="s">
        <v>9772</v>
      </c>
      <c r="E2489" s="268" t="s">
        <v>25446</v>
      </c>
    </row>
    <row r="2490" spans="1:5">
      <c r="A2490" s="39" t="str">
        <f t="shared" si="38"/>
        <v>92496</v>
      </c>
      <c r="B2490" s="266" t="s">
        <v>3117</v>
      </c>
      <c r="C2490" s="266" t="s">
        <v>11533</v>
      </c>
      <c r="D2490" s="267" t="s">
        <v>9772</v>
      </c>
      <c r="E2490" s="268" t="s">
        <v>25415</v>
      </c>
    </row>
    <row r="2491" spans="1:5">
      <c r="A2491" s="39" t="str">
        <f t="shared" si="38"/>
        <v>92498</v>
      </c>
      <c r="B2491" s="266" t="s">
        <v>3118</v>
      </c>
      <c r="C2491" s="266" t="s">
        <v>11534</v>
      </c>
      <c r="D2491" s="267" t="s">
        <v>9772</v>
      </c>
      <c r="E2491" s="268" t="s">
        <v>20945</v>
      </c>
    </row>
    <row r="2492" spans="1:5">
      <c r="A2492" s="39" t="str">
        <f t="shared" si="38"/>
        <v>92500</v>
      </c>
      <c r="B2492" s="266" t="s">
        <v>3119</v>
      </c>
      <c r="C2492" s="266" t="s">
        <v>11535</v>
      </c>
      <c r="D2492" s="267" t="s">
        <v>9772</v>
      </c>
      <c r="E2492" s="268" t="s">
        <v>32784</v>
      </c>
    </row>
    <row r="2493" spans="1:5">
      <c r="A2493" s="39" t="str">
        <f t="shared" si="38"/>
        <v>92502</v>
      </c>
      <c r="B2493" s="266" t="s">
        <v>3120</v>
      </c>
      <c r="C2493" s="266" t="s">
        <v>11536</v>
      </c>
      <c r="D2493" s="267" t="s">
        <v>9772</v>
      </c>
      <c r="E2493" s="268" t="s">
        <v>18556</v>
      </c>
    </row>
    <row r="2494" spans="1:5">
      <c r="A2494" s="39" t="str">
        <f t="shared" si="38"/>
        <v>92504</v>
      </c>
      <c r="B2494" s="266" t="s">
        <v>3121</v>
      </c>
      <c r="C2494" s="266" t="s">
        <v>11538</v>
      </c>
      <c r="D2494" s="267" t="s">
        <v>9772</v>
      </c>
      <c r="E2494" s="268" t="s">
        <v>32785</v>
      </c>
    </row>
    <row r="2495" spans="1:5">
      <c r="A2495" s="39" t="str">
        <f t="shared" si="38"/>
        <v>92506</v>
      </c>
      <c r="B2495" s="266" t="s">
        <v>3122</v>
      </c>
      <c r="C2495" s="266" t="s">
        <v>11539</v>
      </c>
      <c r="D2495" s="267" t="s">
        <v>9772</v>
      </c>
      <c r="E2495" s="268" t="s">
        <v>26001</v>
      </c>
    </row>
    <row r="2496" spans="1:5">
      <c r="A2496" s="39" t="str">
        <f t="shared" si="38"/>
        <v>92508</v>
      </c>
      <c r="B2496" s="266" t="s">
        <v>3123</v>
      </c>
      <c r="C2496" s="266" t="s">
        <v>11540</v>
      </c>
      <c r="D2496" s="267" t="s">
        <v>9772</v>
      </c>
      <c r="E2496" s="268" t="s">
        <v>32786</v>
      </c>
    </row>
    <row r="2497" spans="1:5">
      <c r="A2497" s="39" t="str">
        <f t="shared" si="38"/>
        <v>92510</v>
      </c>
      <c r="B2497" s="266" t="s">
        <v>3124</v>
      </c>
      <c r="C2497" s="266" t="s">
        <v>11541</v>
      </c>
      <c r="D2497" s="267" t="s">
        <v>9772</v>
      </c>
      <c r="E2497" s="268" t="s">
        <v>29743</v>
      </c>
    </row>
    <row r="2498" spans="1:5">
      <c r="A2498" s="39" t="str">
        <f t="shared" si="38"/>
        <v>92512</v>
      </c>
      <c r="B2498" s="266" t="s">
        <v>3125</v>
      </c>
      <c r="C2498" s="266" t="s">
        <v>11542</v>
      </c>
      <c r="D2498" s="267" t="s">
        <v>9772</v>
      </c>
      <c r="E2498" s="268" t="s">
        <v>32787</v>
      </c>
    </row>
    <row r="2499" spans="1:5">
      <c r="A2499" s="39" t="str">
        <f t="shared" ref="A2499:A2562" si="39">IF(ISERROR(SEARCH("/",B2499)=6),TRIM(CLEAN(B2499)),IF(SEARCH("/",B2499)=6,IF(LEN(TRIM(CLEAN(B2499)))=7,LEFT(TRIM(CLEAN(B2499)),6)&amp;"00"&amp;RIGHT(TRIM(CLEAN(B2499)),1),LEFT(TRIM(CLEAN(B2499)),6)&amp;"0"&amp;RIGHT(TRIM(CLEAN(B2499)),2)),TRIM(CLEAN(B2499))))</f>
        <v>92514</v>
      </c>
      <c r="B2499" s="266" t="s">
        <v>3126</v>
      </c>
      <c r="C2499" s="266" t="s">
        <v>11543</v>
      </c>
      <c r="D2499" s="267" t="s">
        <v>9772</v>
      </c>
      <c r="E2499" s="268" t="s">
        <v>29301</v>
      </c>
    </row>
    <row r="2500" spans="1:5">
      <c r="A2500" s="39" t="str">
        <f t="shared" si="39"/>
        <v>92515</v>
      </c>
      <c r="B2500" s="266" t="s">
        <v>3127</v>
      </c>
      <c r="C2500" s="266" t="s">
        <v>11544</v>
      </c>
      <c r="D2500" s="267" t="s">
        <v>9772</v>
      </c>
      <c r="E2500" s="268" t="s">
        <v>32788</v>
      </c>
    </row>
    <row r="2501" spans="1:5">
      <c r="A2501" s="39" t="str">
        <f t="shared" si="39"/>
        <v>92518</v>
      </c>
      <c r="B2501" s="266" t="s">
        <v>3128</v>
      </c>
      <c r="C2501" s="266" t="s">
        <v>11545</v>
      </c>
      <c r="D2501" s="267" t="s">
        <v>9772</v>
      </c>
      <c r="E2501" s="268" t="s">
        <v>30608</v>
      </c>
    </row>
    <row r="2502" spans="1:5">
      <c r="A2502" s="39" t="str">
        <f t="shared" si="39"/>
        <v>92520</v>
      </c>
      <c r="B2502" s="266" t="s">
        <v>3129</v>
      </c>
      <c r="C2502" s="266" t="s">
        <v>11547</v>
      </c>
      <c r="D2502" s="267" t="s">
        <v>9772</v>
      </c>
      <c r="E2502" s="268" t="s">
        <v>29753</v>
      </c>
    </row>
    <row r="2503" spans="1:5">
      <c r="A2503" s="39" t="str">
        <f t="shared" si="39"/>
        <v>92522</v>
      </c>
      <c r="B2503" s="266" t="s">
        <v>3130</v>
      </c>
      <c r="C2503" s="266" t="s">
        <v>11548</v>
      </c>
      <c r="D2503" s="267" t="s">
        <v>9772</v>
      </c>
      <c r="E2503" s="268" t="s">
        <v>26182</v>
      </c>
    </row>
    <row r="2504" spans="1:5">
      <c r="A2504" s="39" t="str">
        <f t="shared" si="39"/>
        <v>92524</v>
      </c>
      <c r="B2504" s="266" t="s">
        <v>3131</v>
      </c>
      <c r="C2504" s="266" t="s">
        <v>11549</v>
      </c>
      <c r="D2504" s="267" t="s">
        <v>9772</v>
      </c>
      <c r="E2504" s="268" t="s">
        <v>29459</v>
      </c>
    </row>
    <row r="2505" spans="1:5">
      <c r="A2505" s="39" t="str">
        <f t="shared" si="39"/>
        <v>92526</v>
      </c>
      <c r="B2505" s="266" t="s">
        <v>3132</v>
      </c>
      <c r="C2505" s="266" t="s">
        <v>11550</v>
      </c>
      <c r="D2505" s="267" t="s">
        <v>9772</v>
      </c>
      <c r="E2505" s="268" t="s">
        <v>13940</v>
      </c>
    </row>
    <row r="2506" spans="1:5">
      <c r="A2506" s="39" t="str">
        <f t="shared" si="39"/>
        <v>92528</v>
      </c>
      <c r="B2506" s="266" t="s">
        <v>3133</v>
      </c>
      <c r="C2506" s="266" t="s">
        <v>11551</v>
      </c>
      <c r="D2506" s="267" t="s">
        <v>9772</v>
      </c>
      <c r="E2506" s="268" t="s">
        <v>32789</v>
      </c>
    </row>
    <row r="2507" spans="1:5">
      <c r="A2507" s="39" t="str">
        <f t="shared" si="39"/>
        <v>92530</v>
      </c>
      <c r="B2507" s="266" t="s">
        <v>3134</v>
      </c>
      <c r="C2507" s="266" t="s">
        <v>11552</v>
      </c>
      <c r="D2507" s="267" t="s">
        <v>9772</v>
      </c>
      <c r="E2507" s="268" t="s">
        <v>30644</v>
      </c>
    </row>
    <row r="2508" spans="1:5">
      <c r="A2508" s="39" t="str">
        <f t="shared" si="39"/>
        <v>92532</v>
      </c>
      <c r="B2508" s="266" t="s">
        <v>3135</v>
      </c>
      <c r="C2508" s="266" t="s">
        <v>11553</v>
      </c>
      <c r="D2508" s="267" t="s">
        <v>9772</v>
      </c>
      <c r="E2508" s="268" t="s">
        <v>25105</v>
      </c>
    </row>
    <row r="2509" spans="1:5">
      <c r="A2509" s="39" t="str">
        <f t="shared" si="39"/>
        <v>92534</v>
      </c>
      <c r="B2509" s="266" t="s">
        <v>3136</v>
      </c>
      <c r="C2509" s="266" t="s">
        <v>11554</v>
      </c>
      <c r="D2509" s="267" t="s">
        <v>9772</v>
      </c>
      <c r="E2509" s="268" t="s">
        <v>28391</v>
      </c>
    </row>
    <row r="2510" spans="1:5">
      <c r="A2510" s="39" t="str">
        <f t="shared" si="39"/>
        <v>92536</v>
      </c>
      <c r="B2510" s="266" t="s">
        <v>3137</v>
      </c>
      <c r="C2510" s="266" t="s">
        <v>11555</v>
      </c>
      <c r="D2510" s="267" t="s">
        <v>9772</v>
      </c>
      <c r="E2510" s="268" t="s">
        <v>29657</v>
      </c>
    </row>
    <row r="2511" spans="1:5">
      <c r="A2511" s="39" t="str">
        <f t="shared" si="39"/>
        <v>92538</v>
      </c>
      <c r="B2511" s="266" t="s">
        <v>3138</v>
      </c>
      <c r="C2511" s="266" t="s">
        <v>11556</v>
      </c>
      <c r="D2511" s="267" t="s">
        <v>9772</v>
      </c>
      <c r="E2511" s="268" t="s">
        <v>9018</v>
      </c>
    </row>
    <row r="2512" spans="1:5">
      <c r="A2512" s="39" t="str">
        <f t="shared" si="39"/>
        <v>92539</v>
      </c>
      <c r="B2512" s="266" t="s">
        <v>3139</v>
      </c>
      <c r="C2512" s="266" t="s">
        <v>3140</v>
      </c>
      <c r="D2512" s="267" t="s">
        <v>9772</v>
      </c>
      <c r="E2512" s="268" t="s">
        <v>32133</v>
      </c>
    </row>
    <row r="2513" spans="1:5">
      <c r="A2513" s="39" t="str">
        <f t="shared" si="39"/>
        <v>92540</v>
      </c>
      <c r="B2513" s="266" t="s">
        <v>3141</v>
      </c>
      <c r="C2513" s="266" t="s">
        <v>3142</v>
      </c>
      <c r="D2513" s="267" t="s">
        <v>9772</v>
      </c>
      <c r="E2513" s="268" t="s">
        <v>31909</v>
      </c>
    </row>
    <row r="2514" spans="1:5">
      <c r="A2514" s="39" t="str">
        <f t="shared" si="39"/>
        <v>92541</v>
      </c>
      <c r="B2514" s="266" t="s">
        <v>3143</v>
      </c>
      <c r="C2514" s="266" t="s">
        <v>3144</v>
      </c>
      <c r="D2514" s="267" t="s">
        <v>9772</v>
      </c>
      <c r="E2514" s="268" t="s">
        <v>32790</v>
      </c>
    </row>
    <row r="2515" spans="1:5">
      <c r="A2515" s="39" t="str">
        <f t="shared" si="39"/>
        <v>92542</v>
      </c>
      <c r="B2515" s="266" t="s">
        <v>3145</v>
      </c>
      <c r="C2515" s="266" t="s">
        <v>3146</v>
      </c>
      <c r="D2515" s="267" t="s">
        <v>9772</v>
      </c>
      <c r="E2515" s="268" t="s">
        <v>19957</v>
      </c>
    </row>
    <row r="2516" spans="1:5">
      <c r="A2516" s="39" t="str">
        <f t="shared" si="39"/>
        <v>92543</v>
      </c>
      <c r="B2516" s="266" t="s">
        <v>3147</v>
      </c>
      <c r="C2516" s="266" t="s">
        <v>3148</v>
      </c>
      <c r="D2516" s="267" t="s">
        <v>9772</v>
      </c>
      <c r="E2516" s="268" t="s">
        <v>32791</v>
      </c>
    </row>
    <row r="2517" spans="1:5">
      <c r="A2517" s="39" t="str">
        <f t="shared" si="39"/>
        <v>92544</v>
      </c>
      <c r="B2517" s="266" t="s">
        <v>3149</v>
      </c>
      <c r="C2517" s="266" t="s">
        <v>3150</v>
      </c>
      <c r="D2517" s="267" t="s">
        <v>9772</v>
      </c>
      <c r="E2517" s="268" t="s">
        <v>19439</v>
      </c>
    </row>
    <row r="2518" spans="1:5">
      <c r="A2518" s="39" t="str">
        <f t="shared" si="39"/>
        <v>92545</v>
      </c>
      <c r="B2518" s="266" t="s">
        <v>3151</v>
      </c>
      <c r="C2518" s="266" t="s">
        <v>3152</v>
      </c>
      <c r="D2518" s="267" t="s">
        <v>9623</v>
      </c>
      <c r="E2518" s="268" t="s">
        <v>32792</v>
      </c>
    </row>
    <row r="2519" spans="1:5">
      <c r="A2519" s="39" t="str">
        <f t="shared" si="39"/>
        <v>92546</v>
      </c>
      <c r="B2519" s="266" t="s">
        <v>3153</v>
      </c>
      <c r="C2519" s="266" t="s">
        <v>3154</v>
      </c>
      <c r="D2519" s="267" t="s">
        <v>9623</v>
      </c>
      <c r="E2519" s="268" t="s">
        <v>32793</v>
      </c>
    </row>
    <row r="2520" spans="1:5">
      <c r="A2520" s="39" t="str">
        <f t="shared" si="39"/>
        <v>92547</v>
      </c>
      <c r="B2520" s="266" t="s">
        <v>3155</v>
      </c>
      <c r="C2520" s="266" t="s">
        <v>3156</v>
      </c>
      <c r="D2520" s="267" t="s">
        <v>9623</v>
      </c>
      <c r="E2520" s="268" t="s">
        <v>32794</v>
      </c>
    </row>
    <row r="2521" spans="1:5">
      <c r="A2521" s="39" t="str">
        <f t="shared" si="39"/>
        <v>92548</v>
      </c>
      <c r="B2521" s="266" t="s">
        <v>3157</v>
      </c>
      <c r="C2521" s="266" t="s">
        <v>3158</v>
      </c>
      <c r="D2521" s="267" t="s">
        <v>9623</v>
      </c>
      <c r="E2521" s="268" t="s">
        <v>32795</v>
      </c>
    </row>
    <row r="2522" spans="1:5">
      <c r="A2522" s="39" t="str">
        <f t="shared" si="39"/>
        <v>92549</v>
      </c>
      <c r="B2522" s="266" t="s">
        <v>3159</v>
      </c>
      <c r="C2522" s="266" t="s">
        <v>3160</v>
      </c>
      <c r="D2522" s="267" t="s">
        <v>9623</v>
      </c>
      <c r="E2522" s="268" t="s">
        <v>32796</v>
      </c>
    </row>
    <row r="2523" spans="1:5">
      <c r="A2523" s="39" t="str">
        <f t="shared" si="39"/>
        <v>92550</v>
      </c>
      <c r="B2523" s="266" t="s">
        <v>3161</v>
      </c>
      <c r="C2523" s="266" t="s">
        <v>3162</v>
      </c>
      <c r="D2523" s="267" t="s">
        <v>9623</v>
      </c>
      <c r="E2523" s="268" t="s">
        <v>32797</v>
      </c>
    </row>
    <row r="2524" spans="1:5">
      <c r="A2524" s="39" t="str">
        <f t="shared" si="39"/>
        <v>92551</v>
      </c>
      <c r="B2524" s="266" t="s">
        <v>3163</v>
      </c>
      <c r="C2524" s="266" t="s">
        <v>3164</v>
      </c>
      <c r="D2524" s="267" t="s">
        <v>9623</v>
      </c>
      <c r="E2524" s="268" t="s">
        <v>32798</v>
      </c>
    </row>
    <row r="2525" spans="1:5">
      <c r="A2525" s="39" t="str">
        <f t="shared" si="39"/>
        <v>92552</v>
      </c>
      <c r="B2525" s="266" t="s">
        <v>3165</v>
      </c>
      <c r="C2525" s="266" t="s">
        <v>3166</v>
      </c>
      <c r="D2525" s="267" t="s">
        <v>9623</v>
      </c>
      <c r="E2525" s="268" t="s">
        <v>32799</v>
      </c>
    </row>
    <row r="2526" spans="1:5">
      <c r="A2526" s="39" t="str">
        <f t="shared" si="39"/>
        <v>92553</v>
      </c>
      <c r="B2526" s="266" t="s">
        <v>3167</v>
      </c>
      <c r="C2526" s="266" t="s">
        <v>3168</v>
      </c>
      <c r="D2526" s="267" t="s">
        <v>9623</v>
      </c>
      <c r="E2526" s="268" t="s">
        <v>32800</v>
      </c>
    </row>
    <row r="2527" spans="1:5">
      <c r="A2527" s="39" t="str">
        <f t="shared" si="39"/>
        <v>92554</v>
      </c>
      <c r="B2527" s="266" t="s">
        <v>3169</v>
      </c>
      <c r="C2527" s="266" t="s">
        <v>3170</v>
      </c>
      <c r="D2527" s="267" t="s">
        <v>9623</v>
      </c>
      <c r="E2527" s="268" t="s">
        <v>32801</v>
      </c>
    </row>
    <row r="2528" spans="1:5">
      <c r="A2528" s="39" t="str">
        <f t="shared" si="39"/>
        <v>92555</v>
      </c>
      <c r="B2528" s="266" t="s">
        <v>3171</v>
      </c>
      <c r="C2528" s="266" t="s">
        <v>3172</v>
      </c>
      <c r="D2528" s="267" t="s">
        <v>9623</v>
      </c>
      <c r="E2528" s="268" t="s">
        <v>32802</v>
      </c>
    </row>
    <row r="2529" spans="1:5">
      <c r="A2529" s="39" t="str">
        <f t="shared" si="39"/>
        <v>92556</v>
      </c>
      <c r="B2529" s="266" t="s">
        <v>3173</v>
      </c>
      <c r="C2529" s="266" t="s">
        <v>3174</v>
      </c>
      <c r="D2529" s="267" t="s">
        <v>9623</v>
      </c>
      <c r="E2529" s="268" t="s">
        <v>32803</v>
      </c>
    </row>
    <row r="2530" spans="1:5">
      <c r="A2530" s="39" t="str">
        <f t="shared" si="39"/>
        <v>92557</v>
      </c>
      <c r="B2530" s="266" t="s">
        <v>3175</v>
      </c>
      <c r="C2530" s="266" t="s">
        <v>3176</v>
      </c>
      <c r="D2530" s="267" t="s">
        <v>9623</v>
      </c>
      <c r="E2530" s="268" t="s">
        <v>32804</v>
      </c>
    </row>
    <row r="2531" spans="1:5">
      <c r="A2531" s="39" t="str">
        <f t="shared" si="39"/>
        <v>92558</v>
      </c>
      <c r="B2531" s="266" t="s">
        <v>3177</v>
      </c>
      <c r="C2531" s="266" t="s">
        <v>3178</v>
      </c>
      <c r="D2531" s="267" t="s">
        <v>9623</v>
      </c>
      <c r="E2531" s="268" t="s">
        <v>32805</v>
      </c>
    </row>
    <row r="2532" spans="1:5">
      <c r="A2532" s="39" t="str">
        <f t="shared" si="39"/>
        <v>92559</v>
      </c>
      <c r="B2532" s="266" t="s">
        <v>3179</v>
      </c>
      <c r="C2532" s="266" t="s">
        <v>3180</v>
      </c>
      <c r="D2532" s="267" t="s">
        <v>9623</v>
      </c>
      <c r="E2532" s="268" t="s">
        <v>32806</v>
      </c>
    </row>
    <row r="2533" spans="1:5">
      <c r="A2533" s="39" t="str">
        <f t="shared" si="39"/>
        <v>92560</v>
      </c>
      <c r="B2533" s="266" t="s">
        <v>3181</v>
      </c>
      <c r="C2533" s="266" t="s">
        <v>3182</v>
      </c>
      <c r="D2533" s="267" t="s">
        <v>9623</v>
      </c>
      <c r="E2533" s="268" t="s">
        <v>32807</v>
      </c>
    </row>
    <row r="2534" spans="1:5">
      <c r="A2534" s="39" t="str">
        <f t="shared" si="39"/>
        <v>92561</v>
      </c>
      <c r="B2534" s="266" t="s">
        <v>3183</v>
      </c>
      <c r="C2534" s="266" t="s">
        <v>3184</v>
      </c>
      <c r="D2534" s="267" t="s">
        <v>9623</v>
      </c>
      <c r="E2534" s="268" t="s">
        <v>32808</v>
      </c>
    </row>
    <row r="2535" spans="1:5">
      <c r="A2535" s="39" t="str">
        <f t="shared" si="39"/>
        <v>92562</v>
      </c>
      <c r="B2535" s="266" t="s">
        <v>3185</v>
      </c>
      <c r="C2535" s="266" t="s">
        <v>3186</v>
      </c>
      <c r="D2535" s="267" t="s">
        <v>9623</v>
      </c>
      <c r="E2535" s="268" t="s">
        <v>32809</v>
      </c>
    </row>
    <row r="2536" spans="1:5">
      <c r="A2536" s="39" t="str">
        <f t="shared" si="39"/>
        <v>92563</v>
      </c>
      <c r="B2536" s="266" t="s">
        <v>3187</v>
      </c>
      <c r="C2536" s="266" t="s">
        <v>3188</v>
      </c>
      <c r="D2536" s="267" t="s">
        <v>9623</v>
      </c>
      <c r="E2536" s="268" t="s">
        <v>32810</v>
      </c>
    </row>
    <row r="2537" spans="1:5">
      <c r="A2537" s="39" t="str">
        <f t="shared" si="39"/>
        <v>92564</v>
      </c>
      <c r="B2537" s="266" t="s">
        <v>3189</v>
      </c>
      <c r="C2537" s="266" t="s">
        <v>3190</v>
      </c>
      <c r="D2537" s="267" t="s">
        <v>9623</v>
      </c>
      <c r="E2537" s="268" t="s">
        <v>32811</v>
      </c>
    </row>
    <row r="2538" spans="1:5">
      <c r="A2538" s="39" t="str">
        <f t="shared" si="39"/>
        <v>92565</v>
      </c>
      <c r="B2538" s="266" t="s">
        <v>3191</v>
      </c>
      <c r="C2538" s="266" t="s">
        <v>10803</v>
      </c>
      <c r="D2538" s="267" t="s">
        <v>9772</v>
      </c>
      <c r="E2538" s="268" t="s">
        <v>26671</v>
      </c>
    </row>
    <row r="2539" spans="1:5">
      <c r="A2539" s="39" t="str">
        <f t="shared" si="39"/>
        <v>92566</v>
      </c>
      <c r="B2539" s="266" t="s">
        <v>3192</v>
      </c>
      <c r="C2539" s="266" t="s">
        <v>10804</v>
      </c>
      <c r="D2539" s="267" t="s">
        <v>9772</v>
      </c>
      <c r="E2539" s="268" t="s">
        <v>10390</v>
      </c>
    </row>
    <row r="2540" spans="1:5">
      <c r="A2540" s="39" t="str">
        <f t="shared" si="39"/>
        <v>92567</v>
      </c>
      <c r="B2540" s="266" t="s">
        <v>3193</v>
      </c>
      <c r="C2540" s="266" t="s">
        <v>10806</v>
      </c>
      <c r="D2540" s="267" t="s">
        <v>9772</v>
      </c>
      <c r="E2540" s="268" t="s">
        <v>32812</v>
      </c>
    </row>
    <row r="2541" spans="1:5">
      <c r="A2541" s="39" t="str">
        <f t="shared" si="39"/>
        <v>92568</v>
      </c>
      <c r="B2541" s="266" t="s">
        <v>3194</v>
      </c>
      <c r="C2541" s="266" t="s">
        <v>3195</v>
      </c>
      <c r="D2541" s="267" t="s">
        <v>9772</v>
      </c>
      <c r="E2541" s="268" t="s">
        <v>32813</v>
      </c>
    </row>
    <row r="2542" spans="1:5">
      <c r="A2542" s="39" t="str">
        <f t="shared" si="39"/>
        <v>92569</v>
      </c>
      <c r="B2542" s="266" t="s">
        <v>3196</v>
      </c>
      <c r="C2542" s="266" t="s">
        <v>3197</v>
      </c>
      <c r="D2542" s="267" t="s">
        <v>9772</v>
      </c>
      <c r="E2542" s="268" t="s">
        <v>27409</v>
      </c>
    </row>
    <row r="2543" spans="1:5">
      <c r="A2543" s="39" t="str">
        <f t="shared" si="39"/>
        <v>92570</v>
      </c>
      <c r="B2543" s="266" t="s">
        <v>3198</v>
      </c>
      <c r="C2543" s="266" t="s">
        <v>3199</v>
      </c>
      <c r="D2543" s="267" t="s">
        <v>9772</v>
      </c>
      <c r="E2543" s="268" t="s">
        <v>32814</v>
      </c>
    </row>
    <row r="2544" spans="1:5">
      <c r="A2544" s="39" t="str">
        <f t="shared" si="39"/>
        <v>92571</v>
      </c>
      <c r="B2544" s="266" t="s">
        <v>3200</v>
      </c>
      <c r="C2544" s="266" t="s">
        <v>3201</v>
      </c>
      <c r="D2544" s="267" t="s">
        <v>9772</v>
      </c>
      <c r="E2544" s="268" t="s">
        <v>32815</v>
      </c>
    </row>
    <row r="2545" spans="1:5">
      <c r="A2545" s="39" t="str">
        <f t="shared" si="39"/>
        <v>92572</v>
      </c>
      <c r="B2545" s="266" t="s">
        <v>3202</v>
      </c>
      <c r="C2545" s="266" t="s">
        <v>3203</v>
      </c>
      <c r="D2545" s="267" t="s">
        <v>9772</v>
      </c>
      <c r="E2545" s="268" t="s">
        <v>32141</v>
      </c>
    </row>
    <row r="2546" spans="1:5">
      <c r="A2546" s="39" t="str">
        <f t="shared" si="39"/>
        <v>92573</v>
      </c>
      <c r="B2546" s="266" t="s">
        <v>3204</v>
      </c>
      <c r="C2546" s="266" t="s">
        <v>3205</v>
      </c>
      <c r="D2546" s="267" t="s">
        <v>9772</v>
      </c>
      <c r="E2546" s="268" t="s">
        <v>18095</v>
      </c>
    </row>
    <row r="2547" spans="1:5">
      <c r="A2547" s="39" t="str">
        <f t="shared" si="39"/>
        <v>92574</v>
      </c>
      <c r="B2547" s="266" t="s">
        <v>3206</v>
      </c>
      <c r="C2547" s="266" t="s">
        <v>3207</v>
      </c>
      <c r="D2547" s="267" t="s">
        <v>9772</v>
      </c>
      <c r="E2547" s="268" t="s">
        <v>25069</v>
      </c>
    </row>
    <row r="2548" spans="1:5">
      <c r="A2548" s="39" t="str">
        <f t="shared" si="39"/>
        <v>92575</v>
      </c>
      <c r="B2548" s="266" t="s">
        <v>3208</v>
      </c>
      <c r="C2548" s="266" t="s">
        <v>3209</v>
      </c>
      <c r="D2548" s="267" t="s">
        <v>9772</v>
      </c>
      <c r="E2548" s="268" t="s">
        <v>20684</v>
      </c>
    </row>
    <row r="2549" spans="1:5">
      <c r="A2549" s="39" t="str">
        <f t="shared" si="39"/>
        <v>92576</v>
      </c>
      <c r="B2549" s="266" t="s">
        <v>3210</v>
      </c>
      <c r="C2549" s="266" t="s">
        <v>3211</v>
      </c>
      <c r="D2549" s="267" t="s">
        <v>9772</v>
      </c>
      <c r="E2549" s="268" t="s">
        <v>17969</v>
      </c>
    </row>
    <row r="2550" spans="1:5">
      <c r="A2550" s="39" t="str">
        <f t="shared" si="39"/>
        <v>92577</v>
      </c>
      <c r="B2550" s="266" t="s">
        <v>3212</v>
      </c>
      <c r="C2550" s="266" t="s">
        <v>3213</v>
      </c>
      <c r="D2550" s="267" t="s">
        <v>9772</v>
      </c>
      <c r="E2550" s="268" t="s">
        <v>32816</v>
      </c>
    </row>
    <row r="2551" spans="1:5">
      <c r="A2551" s="39" t="str">
        <f t="shared" si="39"/>
        <v>92578</v>
      </c>
      <c r="B2551" s="266" t="s">
        <v>3214</v>
      </c>
      <c r="C2551" s="266" t="s">
        <v>3215</v>
      </c>
      <c r="D2551" s="267" t="s">
        <v>9772</v>
      </c>
      <c r="E2551" s="268" t="s">
        <v>30105</v>
      </c>
    </row>
    <row r="2552" spans="1:5">
      <c r="A2552" s="39" t="str">
        <f t="shared" si="39"/>
        <v>92579</v>
      </c>
      <c r="B2552" s="266" t="s">
        <v>3216</v>
      </c>
      <c r="C2552" s="266" t="s">
        <v>3217</v>
      </c>
      <c r="D2552" s="267" t="s">
        <v>9772</v>
      </c>
      <c r="E2552" s="268" t="s">
        <v>29989</v>
      </c>
    </row>
    <row r="2553" spans="1:5">
      <c r="A2553" s="39" t="str">
        <f t="shared" si="39"/>
        <v>92580</v>
      </c>
      <c r="B2553" s="266" t="s">
        <v>3218</v>
      </c>
      <c r="C2553" s="266" t="s">
        <v>3219</v>
      </c>
      <c r="D2553" s="267" t="s">
        <v>9772</v>
      </c>
      <c r="E2553" s="268" t="s">
        <v>19905</v>
      </c>
    </row>
    <row r="2554" spans="1:5">
      <c r="A2554" s="39" t="str">
        <f t="shared" si="39"/>
        <v>92581</v>
      </c>
      <c r="B2554" s="266" t="s">
        <v>3220</v>
      </c>
      <c r="C2554" s="266" t="s">
        <v>3221</v>
      </c>
      <c r="D2554" s="267" t="s">
        <v>9772</v>
      </c>
      <c r="E2554" s="268" t="s">
        <v>32427</v>
      </c>
    </row>
    <row r="2555" spans="1:5">
      <c r="A2555" s="39" t="str">
        <f t="shared" si="39"/>
        <v>92582</v>
      </c>
      <c r="B2555" s="266" t="s">
        <v>3222</v>
      </c>
      <c r="C2555" s="266" t="s">
        <v>10814</v>
      </c>
      <c r="D2555" s="267" t="s">
        <v>9623</v>
      </c>
      <c r="E2555" s="268" t="s">
        <v>32817</v>
      </c>
    </row>
    <row r="2556" spans="1:5">
      <c r="A2556" s="39" t="str">
        <f t="shared" si="39"/>
        <v>92584</v>
      </c>
      <c r="B2556" s="266" t="s">
        <v>3223</v>
      </c>
      <c r="C2556" s="266" t="s">
        <v>10815</v>
      </c>
      <c r="D2556" s="267" t="s">
        <v>9623</v>
      </c>
      <c r="E2556" s="268" t="s">
        <v>32818</v>
      </c>
    </row>
    <row r="2557" spans="1:5">
      <c r="A2557" s="39" t="str">
        <f t="shared" si="39"/>
        <v>92586</v>
      </c>
      <c r="B2557" s="266" t="s">
        <v>3224</v>
      </c>
      <c r="C2557" s="266" t="s">
        <v>10816</v>
      </c>
      <c r="D2557" s="267" t="s">
        <v>9623</v>
      </c>
      <c r="E2557" s="268" t="s">
        <v>32819</v>
      </c>
    </row>
    <row r="2558" spans="1:5">
      <c r="A2558" s="39" t="str">
        <f t="shared" si="39"/>
        <v>92588</v>
      </c>
      <c r="B2558" s="266" t="s">
        <v>3225</v>
      </c>
      <c r="C2558" s="266" t="s">
        <v>10817</v>
      </c>
      <c r="D2558" s="267" t="s">
        <v>9623</v>
      </c>
      <c r="E2558" s="268" t="s">
        <v>32820</v>
      </c>
    </row>
    <row r="2559" spans="1:5">
      <c r="A2559" s="39" t="str">
        <f t="shared" si="39"/>
        <v>92590</v>
      </c>
      <c r="B2559" s="266" t="s">
        <v>3226</v>
      </c>
      <c r="C2559" s="266" t="s">
        <v>10818</v>
      </c>
      <c r="D2559" s="267" t="s">
        <v>9623</v>
      </c>
      <c r="E2559" s="268" t="s">
        <v>32821</v>
      </c>
    </row>
    <row r="2560" spans="1:5">
      <c r="A2560" s="39" t="str">
        <f t="shared" si="39"/>
        <v>92592</v>
      </c>
      <c r="B2560" s="266" t="s">
        <v>3227</v>
      </c>
      <c r="C2560" s="266" t="s">
        <v>10819</v>
      </c>
      <c r="D2560" s="267" t="s">
        <v>9623</v>
      </c>
      <c r="E2560" s="268" t="s">
        <v>32822</v>
      </c>
    </row>
    <row r="2561" spans="1:5">
      <c r="A2561" s="39" t="str">
        <f t="shared" si="39"/>
        <v>92593</v>
      </c>
      <c r="B2561" s="266" t="s">
        <v>3228</v>
      </c>
      <c r="C2561" s="266" t="s">
        <v>10820</v>
      </c>
      <c r="D2561" s="267" t="s">
        <v>10821</v>
      </c>
      <c r="E2561" s="268" t="s">
        <v>17679</v>
      </c>
    </row>
    <row r="2562" spans="1:5">
      <c r="A2562" s="39" t="str">
        <f t="shared" si="39"/>
        <v>92594</v>
      </c>
      <c r="B2562" s="266" t="s">
        <v>3229</v>
      </c>
      <c r="C2562" s="266" t="s">
        <v>10823</v>
      </c>
      <c r="D2562" s="267" t="s">
        <v>9623</v>
      </c>
      <c r="E2562" s="268" t="s">
        <v>32823</v>
      </c>
    </row>
    <row r="2563" spans="1:5">
      <c r="A2563" s="39" t="str">
        <f t="shared" ref="A2563:A2626" si="40">IF(ISERROR(SEARCH("/",B2563)=6),TRIM(CLEAN(B2563)),IF(SEARCH("/",B2563)=6,IF(LEN(TRIM(CLEAN(B2563)))=7,LEFT(TRIM(CLEAN(B2563)),6)&amp;"00"&amp;RIGHT(TRIM(CLEAN(B2563)),1),LEFT(TRIM(CLEAN(B2563)),6)&amp;"0"&amp;RIGHT(TRIM(CLEAN(B2563)),2)),TRIM(CLEAN(B2563))))</f>
        <v>92596</v>
      </c>
      <c r="B2563" s="266" t="s">
        <v>3230</v>
      </c>
      <c r="C2563" s="266" t="s">
        <v>10824</v>
      </c>
      <c r="D2563" s="267" t="s">
        <v>9623</v>
      </c>
      <c r="E2563" s="268" t="s">
        <v>32824</v>
      </c>
    </row>
    <row r="2564" spans="1:5">
      <c r="A2564" s="39" t="str">
        <f t="shared" si="40"/>
        <v>92598</v>
      </c>
      <c r="B2564" s="266" t="s">
        <v>3231</v>
      </c>
      <c r="C2564" s="266" t="s">
        <v>10825</v>
      </c>
      <c r="D2564" s="267" t="s">
        <v>9623</v>
      </c>
      <c r="E2564" s="268" t="s">
        <v>32825</v>
      </c>
    </row>
    <row r="2565" spans="1:5">
      <c r="A2565" s="39" t="str">
        <f t="shared" si="40"/>
        <v>92600</v>
      </c>
      <c r="B2565" s="266" t="s">
        <v>3232</v>
      </c>
      <c r="C2565" s="266" t="s">
        <v>10826</v>
      </c>
      <c r="D2565" s="267" t="s">
        <v>9623</v>
      </c>
      <c r="E2565" s="268" t="s">
        <v>32826</v>
      </c>
    </row>
    <row r="2566" spans="1:5">
      <c r="A2566" s="39" t="str">
        <f t="shared" si="40"/>
        <v>92602</v>
      </c>
      <c r="B2566" s="266" t="s">
        <v>3233</v>
      </c>
      <c r="C2566" s="266" t="s">
        <v>10827</v>
      </c>
      <c r="D2566" s="267" t="s">
        <v>9623</v>
      </c>
      <c r="E2566" s="268" t="s">
        <v>32817</v>
      </c>
    </row>
    <row r="2567" spans="1:5">
      <c r="A2567" s="39" t="str">
        <f t="shared" si="40"/>
        <v>92604</v>
      </c>
      <c r="B2567" s="266" t="s">
        <v>3234</v>
      </c>
      <c r="C2567" s="266" t="s">
        <v>10828</v>
      </c>
      <c r="D2567" s="267" t="s">
        <v>9623</v>
      </c>
      <c r="E2567" s="268" t="s">
        <v>32827</v>
      </c>
    </row>
    <row r="2568" spans="1:5">
      <c r="A2568" s="39" t="str">
        <f t="shared" si="40"/>
        <v>92606</v>
      </c>
      <c r="B2568" s="266" t="s">
        <v>3235</v>
      </c>
      <c r="C2568" s="266" t="s">
        <v>10829</v>
      </c>
      <c r="D2568" s="267" t="s">
        <v>9623</v>
      </c>
      <c r="E2568" s="268" t="s">
        <v>32828</v>
      </c>
    </row>
    <row r="2569" spans="1:5">
      <c r="A2569" s="39" t="str">
        <f t="shared" si="40"/>
        <v>92608</v>
      </c>
      <c r="B2569" s="266" t="s">
        <v>3236</v>
      </c>
      <c r="C2569" s="266" t="s">
        <v>10830</v>
      </c>
      <c r="D2569" s="267" t="s">
        <v>9623</v>
      </c>
      <c r="E2569" s="268" t="s">
        <v>32829</v>
      </c>
    </row>
    <row r="2570" spans="1:5">
      <c r="A2570" s="39" t="str">
        <f t="shared" si="40"/>
        <v>92610</v>
      </c>
      <c r="B2570" s="266" t="s">
        <v>3237</v>
      </c>
      <c r="C2570" s="266" t="s">
        <v>10831</v>
      </c>
      <c r="D2570" s="267" t="s">
        <v>9623</v>
      </c>
      <c r="E2570" s="268" t="s">
        <v>32830</v>
      </c>
    </row>
    <row r="2571" spans="1:5">
      <c r="A2571" s="39" t="str">
        <f t="shared" si="40"/>
        <v>92612</v>
      </c>
      <c r="B2571" s="266" t="s">
        <v>3238</v>
      </c>
      <c r="C2571" s="266" t="s">
        <v>10832</v>
      </c>
      <c r="D2571" s="267" t="s">
        <v>9623</v>
      </c>
      <c r="E2571" s="268" t="s">
        <v>32831</v>
      </c>
    </row>
    <row r="2572" spans="1:5">
      <c r="A2572" s="39" t="str">
        <f t="shared" si="40"/>
        <v>92614</v>
      </c>
      <c r="B2572" s="266" t="s">
        <v>3239</v>
      </c>
      <c r="C2572" s="266" t="s">
        <v>10833</v>
      </c>
      <c r="D2572" s="267" t="s">
        <v>9623</v>
      </c>
      <c r="E2572" s="268" t="s">
        <v>32832</v>
      </c>
    </row>
    <row r="2573" spans="1:5">
      <c r="A2573" s="39" t="str">
        <f t="shared" si="40"/>
        <v>92616</v>
      </c>
      <c r="B2573" s="266" t="s">
        <v>3240</v>
      </c>
      <c r="C2573" s="266" t="s">
        <v>10834</v>
      </c>
      <c r="D2573" s="267" t="s">
        <v>9623</v>
      </c>
      <c r="E2573" s="268" t="s">
        <v>32833</v>
      </c>
    </row>
    <row r="2574" spans="1:5">
      <c r="A2574" s="39" t="str">
        <f t="shared" si="40"/>
        <v>92618</v>
      </c>
      <c r="B2574" s="266" t="s">
        <v>3241</v>
      </c>
      <c r="C2574" s="266" t="s">
        <v>10835</v>
      </c>
      <c r="D2574" s="267" t="s">
        <v>9623</v>
      </c>
      <c r="E2574" s="268" t="s">
        <v>32834</v>
      </c>
    </row>
    <row r="2575" spans="1:5">
      <c r="A2575" s="39" t="str">
        <f t="shared" si="40"/>
        <v>92620</v>
      </c>
      <c r="B2575" s="266" t="s">
        <v>3242</v>
      </c>
      <c r="C2575" s="266" t="s">
        <v>10836</v>
      </c>
      <c r="D2575" s="267" t="s">
        <v>9623</v>
      </c>
      <c r="E2575" s="268" t="s">
        <v>32835</v>
      </c>
    </row>
    <row r="2576" spans="1:5">
      <c r="A2576" s="39" t="str">
        <f t="shared" si="40"/>
        <v>92635</v>
      </c>
      <c r="B2576" s="266" t="s">
        <v>3243</v>
      </c>
      <c r="C2576" s="266" t="s">
        <v>13462</v>
      </c>
      <c r="D2576" s="267" t="s">
        <v>9623</v>
      </c>
      <c r="E2576" s="268" t="s">
        <v>28640</v>
      </c>
    </row>
    <row r="2577" spans="1:5">
      <c r="A2577" s="39" t="str">
        <f t="shared" si="40"/>
        <v>92636</v>
      </c>
      <c r="B2577" s="266" t="s">
        <v>3244</v>
      </c>
      <c r="C2577" s="266" t="s">
        <v>13463</v>
      </c>
      <c r="D2577" s="267" t="s">
        <v>9623</v>
      </c>
      <c r="E2577" s="268" t="s">
        <v>32836</v>
      </c>
    </row>
    <row r="2578" spans="1:5">
      <c r="A2578" s="39" t="str">
        <f t="shared" si="40"/>
        <v>92637</v>
      </c>
      <c r="B2578" s="266" t="s">
        <v>3245</v>
      </c>
      <c r="C2578" s="266" t="s">
        <v>13464</v>
      </c>
      <c r="D2578" s="267" t="s">
        <v>9623</v>
      </c>
      <c r="E2578" s="268" t="s">
        <v>32837</v>
      </c>
    </row>
    <row r="2579" spans="1:5">
      <c r="A2579" s="39" t="str">
        <f t="shared" si="40"/>
        <v>92638</v>
      </c>
      <c r="B2579" s="266" t="s">
        <v>3246</v>
      </c>
      <c r="C2579" s="266" t="s">
        <v>13465</v>
      </c>
      <c r="D2579" s="267" t="s">
        <v>9623</v>
      </c>
      <c r="E2579" s="268" t="s">
        <v>18914</v>
      </c>
    </row>
    <row r="2580" spans="1:5">
      <c r="A2580" s="39" t="str">
        <f t="shared" si="40"/>
        <v>92639</v>
      </c>
      <c r="B2580" s="266" t="s">
        <v>3247</v>
      </c>
      <c r="C2580" s="266" t="s">
        <v>13466</v>
      </c>
      <c r="D2580" s="267" t="s">
        <v>9623</v>
      </c>
      <c r="E2580" s="268" t="s">
        <v>32838</v>
      </c>
    </row>
    <row r="2581" spans="1:5">
      <c r="A2581" s="39" t="str">
        <f t="shared" si="40"/>
        <v>92640</v>
      </c>
      <c r="B2581" s="266" t="s">
        <v>3248</v>
      </c>
      <c r="C2581" s="266" t="s">
        <v>13467</v>
      </c>
      <c r="D2581" s="267" t="s">
        <v>9623</v>
      </c>
      <c r="E2581" s="268" t="s">
        <v>32190</v>
      </c>
    </row>
    <row r="2582" spans="1:5">
      <c r="A2582" s="39" t="str">
        <f t="shared" si="40"/>
        <v>92642</v>
      </c>
      <c r="B2582" s="266" t="s">
        <v>3249</v>
      </c>
      <c r="C2582" s="266" t="s">
        <v>13468</v>
      </c>
      <c r="D2582" s="267" t="s">
        <v>9623</v>
      </c>
      <c r="E2582" s="268" t="s">
        <v>32839</v>
      </c>
    </row>
    <row r="2583" spans="1:5">
      <c r="A2583" s="39" t="str">
        <f t="shared" si="40"/>
        <v>92644</v>
      </c>
      <c r="B2583" s="266" t="s">
        <v>3250</v>
      </c>
      <c r="C2583" s="266" t="s">
        <v>13469</v>
      </c>
      <c r="D2583" s="267" t="s">
        <v>9623</v>
      </c>
      <c r="E2583" s="268" t="s">
        <v>32840</v>
      </c>
    </row>
    <row r="2584" spans="1:5">
      <c r="A2584" s="39" t="str">
        <f t="shared" si="40"/>
        <v>92645</v>
      </c>
      <c r="B2584" s="266" t="s">
        <v>8216</v>
      </c>
      <c r="C2584" s="266" t="s">
        <v>12740</v>
      </c>
      <c r="D2584" s="267" t="s">
        <v>9548</v>
      </c>
      <c r="E2584" s="268" t="s">
        <v>32841</v>
      </c>
    </row>
    <row r="2585" spans="1:5">
      <c r="A2585" s="39" t="str">
        <f t="shared" si="40"/>
        <v>92646</v>
      </c>
      <c r="B2585" s="266" t="s">
        <v>8217</v>
      </c>
      <c r="C2585" s="266" t="s">
        <v>12741</v>
      </c>
      <c r="D2585" s="267" t="s">
        <v>9548</v>
      </c>
      <c r="E2585" s="268" t="s">
        <v>25058</v>
      </c>
    </row>
    <row r="2586" spans="1:5">
      <c r="A2586" s="39" t="str">
        <f t="shared" si="40"/>
        <v>92648</v>
      </c>
      <c r="B2586" s="266" t="s">
        <v>3251</v>
      </c>
      <c r="C2586" s="266" t="s">
        <v>12742</v>
      </c>
      <c r="D2586" s="267" t="s">
        <v>9548</v>
      </c>
      <c r="E2586" s="268" t="s">
        <v>32842</v>
      </c>
    </row>
    <row r="2587" spans="1:5">
      <c r="A2587" s="39" t="str">
        <f t="shared" si="40"/>
        <v>92649</v>
      </c>
      <c r="B2587" s="266" t="s">
        <v>3252</v>
      </c>
      <c r="C2587" s="266" t="s">
        <v>12743</v>
      </c>
      <c r="D2587" s="267" t="s">
        <v>9548</v>
      </c>
      <c r="E2587" s="268" t="s">
        <v>32843</v>
      </c>
    </row>
    <row r="2588" spans="1:5">
      <c r="A2588" s="39" t="str">
        <f t="shared" si="40"/>
        <v>92650</v>
      </c>
      <c r="B2588" s="266" t="s">
        <v>3253</v>
      </c>
      <c r="C2588" s="266" t="s">
        <v>12744</v>
      </c>
      <c r="D2588" s="267" t="s">
        <v>9548</v>
      </c>
      <c r="E2588" s="268" t="s">
        <v>32844</v>
      </c>
    </row>
    <row r="2589" spans="1:5">
      <c r="A2589" s="39" t="str">
        <f t="shared" si="40"/>
        <v>92652</v>
      </c>
      <c r="B2589" s="266" t="s">
        <v>3254</v>
      </c>
      <c r="C2589" s="266" t="s">
        <v>12745</v>
      </c>
      <c r="D2589" s="267" t="s">
        <v>9548</v>
      </c>
      <c r="E2589" s="268" t="s">
        <v>30863</v>
      </c>
    </row>
    <row r="2590" spans="1:5">
      <c r="A2590" s="39" t="str">
        <f t="shared" si="40"/>
        <v>92653</v>
      </c>
      <c r="B2590" s="266" t="s">
        <v>3255</v>
      </c>
      <c r="C2590" s="266" t="s">
        <v>12746</v>
      </c>
      <c r="D2590" s="267" t="s">
        <v>9548</v>
      </c>
      <c r="E2590" s="268" t="s">
        <v>32845</v>
      </c>
    </row>
    <row r="2591" spans="1:5">
      <c r="A2591" s="39" t="str">
        <f t="shared" si="40"/>
        <v>92654</v>
      </c>
      <c r="B2591" s="266" t="s">
        <v>3256</v>
      </c>
      <c r="C2591" s="266" t="s">
        <v>12747</v>
      </c>
      <c r="D2591" s="267" t="s">
        <v>9548</v>
      </c>
      <c r="E2591" s="268" t="s">
        <v>32846</v>
      </c>
    </row>
    <row r="2592" spans="1:5">
      <c r="A2592" s="39" t="str">
        <f t="shared" si="40"/>
        <v>92655</v>
      </c>
      <c r="B2592" s="266" t="s">
        <v>3257</v>
      </c>
      <c r="C2592" s="266" t="s">
        <v>12748</v>
      </c>
      <c r="D2592" s="267" t="s">
        <v>9548</v>
      </c>
      <c r="E2592" s="268" t="s">
        <v>32847</v>
      </c>
    </row>
    <row r="2593" spans="1:5">
      <c r="A2593" s="39" t="str">
        <f t="shared" si="40"/>
        <v>92656</v>
      </c>
      <c r="B2593" s="266" t="s">
        <v>3258</v>
      </c>
      <c r="C2593" s="266" t="s">
        <v>12749</v>
      </c>
      <c r="D2593" s="267" t="s">
        <v>9548</v>
      </c>
      <c r="E2593" s="268" t="s">
        <v>32848</v>
      </c>
    </row>
    <row r="2594" spans="1:5">
      <c r="A2594" s="39" t="str">
        <f t="shared" si="40"/>
        <v>92657</v>
      </c>
      <c r="B2594" s="266" t="s">
        <v>3259</v>
      </c>
      <c r="C2594" s="266" t="s">
        <v>13470</v>
      </c>
      <c r="D2594" s="267" t="s">
        <v>9623</v>
      </c>
      <c r="E2594" s="268" t="s">
        <v>8858</v>
      </c>
    </row>
    <row r="2595" spans="1:5">
      <c r="A2595" s="39" t="str">
        <f t="shared" si="40"/>
        <v>92658</v>
      </c>
      <c r="B2595" s="266" t="s">
        <v>3260</v>
      </c>
      <c r="C2595" s="266" t="s">
        <v>13471</v>
      </c>
      <c r="D2595" s="267" t="s">
        <v>9623</v>
      </c>
      <c r="E2595" s="268" t="s">
        <v>17519</v>
      </c>
    </row>
    <row r="2596" spans="1:5">
      <c r="A2596" s="39" t="str">
        <f t="shared" si="40"/>
        <v>92659</v>
      </c>
      <c r="B2596" s="266" t="s">
        <v>3261</v>
      </c>
      <c r="C2596" s="266" t="s">
        <v>13472</v>
      </c>
      <c r="D2596" s="267" t="s">
        <v>9623</v>
      </c>
      <c r="E2596" s="268" t="s">
        <v>22160</v>
      </c>
    </row>
    <row r="2597" spans="1:5">
      <c r="A2597" s="39" t="str">
        <f t="shared" si="40"/>
        <v>92660</v>
      </c>
      <c r="B2597" s="266" t="s">
        <v>3262</v>
      </c>
      <c r="C2597" s="266" t="s">
        <v>13473</v>
      </c>
      <c r="D2597" s="267" t="s">
        <v>9623</v>
      </c>
      <c r="E2597" s="268" t="s">
        <v>9474</v>
      </c>
    </row>
    <row r="2598" spans="1:5">
      <c r="A2598" s="39" t="str">
        <f t="shared" si="40"/>
        <v>92661</v>
      </c>
      <c r="B2598" s="266" t="s">
        <v>3263</v>
      </c>
      <c r="C2598" s="266" t="s">
        <v>13474</v>
      </c>
      <c r="D2598" s="267" t="s">
        <v>9623</v>
      </c>
      <c r="E2598" s="268" t="s">
        <v>17722</v>
      </c>
    </row>
    <row r="2599" spans="1:5">
      <c r="A2599" s="39" t="str">
        <f t="shared" si="40"/>
        <v>92662</v>
      </c>
      <c r="B2599" s="266" t="s">
        <v>3264</v>
      </c>
      <c r="C2599" s="266" t="s">
        <v>13475</v>
      </c>
      <c r="D2599" s="267" t="s">
        <v>9623</v>
      </c>
      <c r="E2599" s="268" t="s">
        <v>16939</v>
      </c>
    </row>
    <row r="2600" spans="1:5">
      <c r="A2600" s="39" t="str">
        <f t="shared" si="40"/>
        <v>92663</v>
      </c>
      <c r="B2600" s="266" t="s">
        <v>3265</v>
      </c>
      <c r="C2600" s="266" t="s">
        <v>13476</v>
      </c>
      <c r="D2600" s="267" t="s">
        <v>9623</v>
      </c>
      <c r="E2600" s="268" t="s">
        <v>24306</v>
      </c>
    </row>
    <row r="2601" spans="1:5">
      <c r="A2601" s="39" t="str">
        <f t="shared" si="40"/>
        <v>92664</v>
      </c>
      <c r="B2601" s="266" t="s">
        <v>3266</v>
      </c>
      <c r="C2601" s="266" t="s">
        <v>13477</v>
      </c>
      <c r="D2601" s="267" t="s">
        <v>9623</v>
      </c>
      <c r="E2601" s="268" t="s">
        <v>32849</v>
      </c>
    </row>
    <row r="2602" spans="1:5">
      <c r="A2602" s="39" t="str">
        <f t="shared" si="40"/>
        <v>92665</v>
      </c>
      <c r="B2602" s="266" t="s">
        <v>3267</v>
      </c>
      <c r="C2602" s="266" t="s">
        <v>13478</v>
      </c>
      <c r="D2602" s="267" t="s">
        <v>9623</v>
      </c>
      <c r="E2602" s="268" t="s">
        <v>18042</v>
      </c>
    </row>
    <row r="2603" spans="1:5">
      <c r="A2603" s="39" t="str">
        <f t="shared" si="40"/>
        <v>92666</v>
      </c>
      <c r="B2603" s="266" t="s">
        <v>3268</v>
      </c>
      <c r="C2603" s="266" t="s">
        <v>13479</v>
      </c>
      <c r="D2603" s="267" t="s">
        <v>9623</v>
      </c>
      <c r="E2603" s="268" t="s">
        <v>16384</v>
      </c>
    </row>
    <row r="2604" spans="1:5">
      <c r="A2604" s="39" t="str">
        <f t="shared" si="40"/>
        <v>92667</v>
      </c>
      <c r="B2604" s="266" t="s">
        <v>3269</v>
      </c>
      <c r="C2604" s="266" t="s">
        <v>13480</v>
      </c>
      <c r="D2604" s="267" t="s">
        <v>9623</v>
      </c>
      <c r="E2604" s="268" t="s">
        <v>32850</v>
      </c>
    </row>
    <row r="2605" spans="1:5">
      <c r="A2605" s="39" t="str">
        <f t="shared" si="40"/>
        <v>92668</v>
      </c>
      <c r="B2605" s="266" t="s">
        <v>3270</v>
      </c>
      <c r="C2605" s="266" t="s">
        <v>13481</v>
      </c>
      <c r="D2605" s="267" t="s">
        <v>9623</v>
      </c>
      <c r="E2605" s="268" t="s">
        <v>32851</v>
      </c>
    </row>
    <row r="2606" spans="1:5">
      <c r="A2606" s="39" t="str">
        <f t="shared" si="40"/>
        <v>92669</v>
      </c>
      <c r="B2606" s="266" t="s">
        <v>3271</v>
      </c>
      <c r="C2606" s="266" t="s">
        <v>13482</v>
      </c>
      <c r="D2606" s="267" t="s">
        <v>9623</v>
      </c>
      <c r="E2606" s="268" t="s">
        <v>18091</v>
      </c>
    </row>
    <row r="2607" spans="1:5">
      <c r="A2607" s="39" t="str">
        <f t="shared" si="40"/>
        <v>92670</v>
      </c>
      <c r="B2607" s="266" t="s">
        <v>3272</v>
      </c>
      <c r="C2607" s="266" t="s">
        <v>13483</v>
      </c>
      <c r="D2607" s="267" t="s">
        <v>9623</v>
      </c>
      <c r="E2607" s="268" t="s">
        <v>29608</v>
      </c>
    </row>
    <row r="2608" spans="1:5">
      <c r="A2608" s="39" t="str">
        <f t="shared" si="40"/>
        <v>92671</v>
      </c>
      <c r="B2608" s="266" t="s">
        <v>3273</v>
      </c>
      <c r="C2608" s="266" t="s">
        <v>13484</v>
      </c>
      <c r="D2608" s="267" t="s">
        <v>9623</v>
      </c>
      <c r="E2608" s="268" t="s">
        <v>29660</v>
      </c>
    </row>
    <row r="2609" spans="1:5">
      <c r="A2609" s="39" t="str">
        <f t="shared" si="40"/>
        <v>92672</v>
      </c>
      <c r="B2609" s="266" t="s">
        <v>3274</v>
      </c>
      <c r="C2609" s="266" t="s">
        <v>13486</v>
      </c>
      <c r="D2609" s="267" t="s">
        <v>9623</v>
      </c>
      <c r="E2609" s="268" t="s">
        <v>32852</v>
      </c>
    </row>
    <row r="2610" spans="1:5">
      <c r="A2610" s="39" t="str">
        <f t="shared" si="40"/>
        <v>92673</v>
      </c>
      <c r="B2610" s="266" t="s">
        <v>3275</v>
      </c>
      <c r="C2610" s="266" t="s">
        <v>13487</v>
      </c>
      <c r="D2610" s="267" t="s">
        <v>9623</v>
      </c>
      <c r="E2610" s="268" t="s">
        <v>25552</v>
      </c>
    </row>
    <row r="2611" spans="1:5">
      <c r="A2611" s="39" t="str">
        <f t="shared" si="40"/>
        <v>92674</v>
      </c>
      <c r="B2611" s="266" t="s">
        <v>3276</v>
      </c>
      <c r="C2611" s="266" t="s">
        <v>13488</v>
      </c>
      <c r="D2611" s="267" t="s">
        <v>9623</v>
      </c>
      <c r="E2611" s="268" t="s">
        <v>32853</v>
      </c>
    </row>
    <row r="2612" spans="1:5">
      <c r="A2612" s="39" t="str">
        <f t="shared" si="40"/>
        <v>92675</v>
      </c>
      <c r="B2612" s="266" t="s">
        <v>3277</v>
      </c>
      <c r="C2612" s="266" t="s">
        <v>13489</v>
      </c>
      <c r="D2612" s="267" t="s">
        <v>9623</v>
      </c>
      <c r="E2612" s="268" t="s">
        <v>25755</v>
      </c>
    </row>
    <row r="2613" spans="1:5">
      <c r="A2613" s="39" t="str">
        <f t="shared" si="40"/>
        <v>92676</v>
      </c>
      <c r="B2613" s="266" t="s">
        <v>3278</v>
      </c>
      <c r="C2613" s="266" t="s">
        <v>13490</v>
      </c>
      <c r="D2613" s="267" t="s">
        <v>9623</v>
      </c>
      <c r="E2613" s="268" t="s">
        <v>32854</v>
      </c>
    </row>
    <row r="2614" spans="1:5">
      <c r="A2614" s="39" t="str">
        <f t="shared" si="40"/>
        <v>92677</v>
      </c>
      <c r="B2614" s="266" t="s">
        <v>3279</v>
      </c>
      <c r="C2614" s="266" t="s">
        <v>13491</v>
      </c>
      <c r="D2614" s="267" t="s">
        <v>9623</v>
      </c>
      <c r="E2614" s="268" t="s">
        <v>32855</v>
      </c>
    </row>
    <row r="2615" spans="1:5">
      <c r="A2615" s="39" t="str">
        <f t="shared" si="40"/>
        <v>92678</v>
      </c>
      <c r="B2615" s="266" t="s">
        <v>3280</v>
      </c>
      <c r="C2615" s="266" t="s">
        <v>13492</v>
      </c>
      <c r="D2615" s="267" t="s">
        <v>9623</v>
      </c>
      <c r="E2615" s="268" t="s">
        <v>26089</v>
      </c>
    </row>
    <row r="2616" spans="1:5">
      <c r="A2616" s="39" t="str">
        <f t="shared" si="40"/>
        <v>92679</v>
      </c>
      <c r="B2616" s="266" t="s">
        <v>3281</v>
      </c>
      <c r="C2616" s="266" t="s">
        <v>13493</v>
      </c>
      <c r="D2616" s="267" t="s">
        <v>9623</v>
      </c>
      <c r="E2616" s="268" t="s">
        <v>32856</v>
      </c>
    </row>
    <row r="2617" spans="1:5">
      <c r="A2617" s="39" t="str">
        <f t="shared" si="40"/>
        <v>92680</v>
      </c>
      <c r="B2617" s="266" t="s">
        <v>3282</v>
      </c>
      <c r="C2617" s="266" t="s">
        <v>13494</v>
      </c>
      <c r="D2617" s="267" t="s">
        <v>9623</v>
      </c>
      <c r="E2617" s="268" t="s">
        <v>32857</v>
      </c>
    </row>
    <row r="2618" spans="1:5">
      <c r="A2618" s="39" t="str">
        <f t="shared" si="40"/>
        <v>92681</v>
      </c>
      <c r="B2618" s="266" t="s">
        <v>3283</v>
      </c>
      <c r="C2618" s="266" t="s">
        <v>13495</v>
      </c>
      <c r="D2618" s="267" t="s">
        <v>9623</v>
      </c>
      <c r="E2618" s="268" t="s">
        <v>23231</v>
      </c>
    </row>
    <row r="2619" spans="1:5">
      <c r="A2619" s="39" t="str">
        <f t="shared" si="40"/>
        <v>92682</v>
      </c>
      <c r="B2619" s="266" t="s">
        <v>3284</v>
      </c>
      <c r="C2619" s="266" t="s">
        <v>13496</v>
      </c>
      <c r="D2619" s="267" t="s">
        <v>9623</v>
      </c>
      <c r="E2619" s="268" t="s">
        <v>29656</v>
      </c>
    </row>
    <row r="2620" spans="1:5">
      <c r="A2620" s="39" t="str">
        <f t="shared" si="40"/>
        <v>92683</v>
      </c>
      <c r="B2620" s="266" t="s">
        <v>3285</v>
      </c>
      <c r="C2620" s="266" t="s">
        <v>13497</v>
      </c>
      <c r="D2620" s="267" t="s">
        <v>9623</v>
      </c>
      <c r="E2620" s="268" t="s">
        <v>32858</v>
      </c>
    </row>
    <row r="2621" spans="1:5">
      <c r="A2621" s="39" t="str">
        <f t="shared" si="40"/>
        <v>92684</v>
      </c>
      <c r="B2621" s="266" t="s">
        <v>3286</v>
      </c>
      <c r="C2621" s="266" t="s">
        <v>13498</v>
      </c>
      <c r="D2621" s="267" t="s">
        <v>9623</v>
      </c>
      <c r="E2621" s="268" t="s">
        <v>32859</v>
      </c>
    </row>
    <row r="2622" spans="1:5">
      <c r="A2622" s="39" t="str">
        <f t="shared" si="40"/>
        <v>92685</v>
      </c>
      <c r="B2622" s="266" t="s">
        <v>3287</v>
      </c>
      <c r="C2622" s="266" t="s">
        <v>13499</v>
      </c>
      <c r="D2622" s="267" t="s">
        <v>9623</v>
      </c>
      <c r="E2622" s="268" t="s">
        <v>32333</v>
      </c>
    </row>
    <row r="2623" spans="1:5">
      <c r="A2623" s="39" t="str">
        <f t="shared" si="40"/>
        <v>92686</v>
      </c>
      <c r="B2623" s="266" t="s">
        <v>3288</v>
      </c>
      <c r="C2623" s="266" t="s">
        <v>13500</v>
      </c>
      <c r="D2623" s="267" t="s">
        <v>9623</v>
      </c>
      <c r="E2623" s="268" t="s">
        <v>32860</v>
      </c>
    </row>
    <row r="2624" spans="1:5">
      <c r="A2624" s="39" t="str">
        <f t="shared" si="40"/>
        <v>92687</v>
      </c>
      <c r="B2624" s="266" t="s">
        <v>3289</v>
      </c>
      <c r="C2624" s="266" t="s">
        <v>12750</v>
      </c>
      <c r="D2624" s="267" t="s">
        <v>9548</v>
      </c>
      <c r="E2624" s="268" t="s">
        <v>11899</v>
      </c>
    </row>
    <row r="2625" spans="1:5">
      <c r="A2625" s="39" t="str">
        <f t="shared" si="40"/>
        <v>92688</v>
      </c>
      <c r="B2625" s="266" t="s">
        <v>3290</v>
      </c>
      <c r="C2625" s="266" t="s">
        <v>12752</v>
      </c>
      <c r="D2625" s="267" t="s">
        <v>9548</v>
      </c>
      <c r="E2625" s="268" t="s">
        <v>17005</v>
      </c>
    </row>
    <row r="2626" spans="1:5">
      <c r="A2626" s="39" t="str">
        <f t="shared" si="40"/>
        <v>92689</v>
      </c>
      <c r="B2626" s="266" t="s">
        <v>3291</v>
      </c>
      <c r="C2626" s="266" t="s">
        <v>12753</v>
      </c>
      <c r="D2626" s="267" t="s">
        <v>9548</v>
      </c>
      <c r="E2626" s="268" t="s">
        <v>17715</v>
      </c>
    </row>
    <row r="2627" spans="1:5">
      <c r="A2627" s="39" t="str">
        <f t="shared" ref="A2627:A2690" si="41">IF(ISERROR(SEARCH("/",B2627)=6),TRIM(CLEAN(B2627)),IF(SEARCH("/",B2627)=6,IF(LEN(TRIM(CLEAN(B2627)))=7,LEFT(TRIM(CLEAN(B2627)),6)&amp;"00"&amp;RIGHT(TRIM(CLEAN(B2627)),1),LEFT(TRIM(CLEAN(B2627)),6)&amp;"0"&amp;RIGHT(TRIM(CLEAN(B2627)),2)),TRIM(CLEAN(B2627))))</f>
        <v>92690</v>
      </c>
      <c r="B2627" s="266" t="s">
        <v>3292</v>
      </c>
      <c r="C2627" s="266" t="s">
        <v>12754</v>
      </c>
      <c r="D2627" s="267" t="s">
        <v>9548</v>
      </c>
      <c r="E2627" s="268" t="s">
        <v>23818</v>
      </c>
    </row>
    <row r="2628" spans="1:5">
      <c r="A2628" s="39" t="str">
        <f t="shared" si="41"/>
        <v>92691</v>
      </c>
      <c r="B2628" s="266" t="s">
        <v>8218</v>
      </c>
      <c r="C2628" s="266" t="s">
        <v>12756</v>
      </c>
      <c r="D2628" s="267" t="s">
        <v>9548</v>
      </c>
      <c r="E2628" s="268" t="s">
        <v>19797</v>
      </c>
    </row>
    <row r="2629" spans="1:5">
      <c r="A2629" s="39" t="str">
        <f t="shared" si="41"/>
        <v>92692</v>
      </c>
      <c r="B2629" s="266" t="s">
        <v>3293</v>
      </c>
      <c r="C2629" s="266" t="s">
        <v>13501</v>
      </c>
      <c r="D2629" s="267" t="s">
        <v>9623</v>
      </c>
      <c r="E2629" s="268" t="s">
        <v>11713</v>
      </c>
    </row>
    <row r="2630" spans="1:5">
      <c r="A2630" s="39" t="str">
        <f t="shared" si="41"/>
        <v>92693</v>
      </c>
      <c r="B2630" s="266" t="s">
        <v>3294</v>
      </c>
      <c r="C2630" s="266" t="s">
        <v>13502</v>
      </c>
      <c r="D2630" s="267" t="s">
        <v>9623</v>
      </c>
      <c r="E2630" s="268" t="s">
        <v>32861</v>
      </c>
    </row>
    <row r="2631" spans="1:5">
      <c r="A2631" s="39" t="str">
        <f t="shared" si="41"/>
        <v>92694</v>
      </c>
      <c r="B2631" s="266" t="s">
        <v>3295</v>
      </c>
      <c r="C2631" s="266" t="s">
        <v>13503</v>
      </c>
      <c r="D2631" s="267" t="s">
        <v>9623</v>
      </c>
      <c r="E2631" s="268" t="s">
        <v>9062</v>
      </c>
    </row>
    <row r="2632" spans="1:5">
      <c r="A2632" s="39" t="str">
        <f t="shared" si="41"/>
        <v>92695</v>
      </c>
      <c r="B2632" s="266" t="s">
        <v>3296</v>
      </c>
      <c r="C2632" s="266" t="s">
        <v>13504</v>
      </c>
      <c r="D2632" s="267" t="s">
        <v>9623</v>
      </c>
      <c r="E2632" s="268" t="s">
        <v>9022</v>
      </c>
    </row>
    <row r="2633" spans="1:5">
      <c r="A2633" s="39" t="str">
        <f t="shared" si="41"/>
        <v>92696</v>
      </c>
      <c r="B2633" s="266" t="s">
        <v>3297</v>
      </c>
      <c r="C2633" s="266" t="s">
        <v>13505</v>
      </c>
      <c r="D2633" s="267" t="s">
        <v>9623</v>
      </c>
      <c r="E2633" s="268" t="s">
        <v>18988</v>
      </c>
    </row>
    <row r="2634" spans="1:5">
      <c r="A2634" s="39" t="str">
        <f t="shared" si="41"/>
        <v>92697</v>
      </c>
      <c r="B2634" s="266" t="s">
        <v>3298</v>
      </c>
      <c r="C2634" s="266" t="s">
        <v>13506</v>
      </c>
      <c r="D2634" s="267" t="s">
        <v>9623</v>
      </c>
      <c r="E2634" s="268" t="s">
        <v>28516</v>
      </c>
    </row>
    <row r="2635" spans="1:5">
      <c r="A2635" s="39" t="str">
        <f t="shared" si="41"/>
        <v>92698</v>
      </c>
      <c r="B2635" s="266" t="s">
        <v>3299</v>
      </c>
      <c r="C2635" s="266" t="s">
        <v>13507</v>
      </c>
      <c r="D2635" s="267" t="s">
        <v>9623</v>
      </c>
      <c r="E2635" s="268" t="s">
        <v>16883</v>
      </c>
    </row>
    <row r="2636" spans="1:5">
      <c r="A2636" s="39" t="str">
        <f t="shared" si="41"/>
        <v>92699</v>
      </c>
      <c r="B2636" s="266" t="s">
        <v>3300</v>
      </c>
      <c r="C2636" s="266" t="s">
        <v>13508</v>
      </c>
      <c r="D2636" s="267" t="s">
        <v>9623</v>
      </c>
      <c r="E2636" s="268" t="s">
        <v>8637</v>
      </c>
    </row>
    <row r="2637" spans="1:5">
      <c r="A2637" s="39" t="str">
        <f t="shared" si="41"/>
        <v>92700</v>
      </c>
      <c r="B2637" s="266" t="s">
        <v>3301</v>
      </c>
      <c r="C2637" s="266" t="s">
        <v>13510</v>
      </c>
      <c r="D2637" s="267" t="s">
        <v>9623</v>
      </c>
      <c r="E2637" s="268" t="s">
        <v>27103</v>
      </c>
    </row>
    <row r="2638" spans="1:5">
      <c r="A2638" s="39" t="str">
        <f t="shared" si="41"/>
        <v>92701</v>
      </c>
      <c r="B2638" s="266" t="s">
        <v>3302</v>
      </c>
      <c r="C2638" s="266" t="s">
        <v>13511</v>
      </c>
      <c r="D2638" s="267" t="s">
        <v>9623</v>
      </c>
      <c r="E2638" s="268" t="s">
        <v>17002</v>
      </c>
    </row>
    <row r="2639" spans="1:5">
      <c r="A2639" s="39" t="str">
        <f t="shared" si="41"/>
        <v>92702</v>
      </c>
      <c r="B2639" s="266" t="s">
        <v>3303</v>
      </c>
      <c r="C2639" s="266" t="s">
        <v>13512</v>
      </c>
      <c r="D2639" s="267" t="s">
        <v>9623</v>
      </c>
      <c r="E2639" s="268" t="s">
        <v>32862</v>
      </c>
    </row>
    <row r="2640" spans="1:5">
      <c r="A2640" s="39" t="str">
        <f t="shared" si="41"/>
        <v>92703</v>
      </c>
      <c r="B2640" s="266" t="s">
        <v>3304</v>
      </c>
      <c r="C2640" s="266" t="s">
        <v>13514</v>
      </c>
      <c r="D2640" s="267" t="s">
        <v>9623</v>
      </c>
      <c r="E2640" s="268" t="s">
        <v>20347</v>
      </c>
    </row>
    <row r="2641" spans="1:5">
      <c r="A2641" s="39" t="str">
        <f t="shared" si="41"/>
        <v>92704</v>
      </c>
      <c r="B2641" s="266" t="s">
        <v>3305</v>
      </c>
      <c r="C2641" s="266" t="s">
        <v>13515</v>
      </c>
      <c r="D2641" s="267" t="s">
        <v>9623</v>
      </c>
      <c r="E2641" s="268" t="s">
        <v>14596</v>
      </c>
    </row>
    <row r="2642" spans="1:5">
      <c r="A2642" s="39" t="str">
        <f t="shared" si="41"/>
        <v>92705</v>
      </c>
      <c r="B2642" s="266" t="s">
        <v>3306</v>
      </c>
      <c r="C2642" s="266" t="s">
        <v>13516</v>
      </c>
      <c r="D2642" s="267" t="s">
        <v>9623</v>
      </c>
      <c r="E2642" s="268" t="s">
        <v>32863</v>
      </c>
    </row>
    <row r="2643" spans="1:5">
      <c r="A2643" s="39" t="str">
        <f t="shared" si="41"/>
        <v>92706</v>
      </c>
      <c r="B2643" s="266" t="s">
        <v>3307</v>
      </c>
      <c r="C2643" s="266" t="s">
        <v>13517</v>
      </c>
      <c r="D2643" s="267" t="s">
        <v>9623</v>
      </c>
      <c r="E2643" s="268" t="s">
        <v>32673</v>
      </c>
    </row>
    <row r="2644" spans="1:5">
      <c r="A2644" s="39" t="str">
        <f t="shared" si="41"/>
        <v>92712</v>
      </c>
      <c r="B2644" s="266" t="s">
        <v>3308</v>
      </c>
      <c r="C2644" s="266" t="s">
        <v>10586</v>
      </c>
      <c r="D2644" s="267" t="s">
        <v>10129</v>
      </c>
      <c r="E2644" s="268" t="s">
        <v>9327</v>
      </c>
    </row>
    <row r="2645" spans="1:5">
      <c r="A2645" s="39" t="str">
        <f t="shared" si="41"/>
        <v>92713</v>
      </c>
      <c r="B2645" s="266" t="s">
        <v>3309</v>
      </c>
      <c r="C2645" s="266" t="s">
        <v>10588</v>
      </c>
      <c r="D2645" s="267" t="s">
        <v>10129</v>
      </c>
      <c r="E2645" s="268" t="s">
        <v>9316</v>
      </c>
    </row>
    <row r="2646" spans="1:5">
      <c r="A2646" s="39" t="str">
        <f t="shared" si="41"/>
        <v>92714</v>
      </c>
      <c r="B2646" s="266" t="s">
        <v>3310</v>
      </c>
      <c r="C2646" s="266" t="s">
        <v>10589</v>
      </c>
      <c r="D2646" s="267" t="s">
        <v>10129</v>
      </c>
      <c r="E2646" s="268" t="s">
        <v>10300</v>
      </c>
    </row>
    <row r="2647" spans="1:5">
      <c r="A2647" s="39" t="str">
        <f t="shared" si="41"/>
        <v>92715</v>
      </c>
      <c r="B2647" s="266" t="s">
        <v>3311</v>
      </c>
      <c r="C2647" s="266" t="s">
        <v>10590</v>
      </c>
      <c r="D2647" s="267" t="s">
        <v>10129</v>
      </c>
      <c r="E2647" s="268" t="s">
        <v>20926</v>
      </c>
    </row>
    <row r="2648" spans="1:5">
      <c r="A2648" s="39" t="str">
        <f t="shared" si="41"/>
        <v>92716</v>
      </c>
      <c r="B2648" s="266" t="s">
        <v>3312</v>
      </c>
      <c r="C2648" s="266" t="s">
        <v>9912</v>
      </c>
      <c r="D2648" s="267" t="s">
        <v>9808</v>
      </c>
      <c r="E2648" s="268" t="s">
        <v>17508</v>
      </c>
    </row>
    <row r="2649" spans="1:5">
      <c r="A2649" s="39" t="str">
        <f t="shared" si="41"/>
        <v>92717</v>
      </c>
      <c r="B2649" s="266" t="s">
        <v>3313</v>
      </c>
      <c r="C2649" s="266" t="s">
        <v>10072</v>
      </c>
      <c r="D2649" s="267" t="s">
        <v>9961</v>
      </c>
      <c r="E2649" s="268" t="s">
        <v>9054</v>
      </c>
    </row>
    <row r="2650" spans="1:5">
      <c r="A2650" s="39" t="str">
        <f t="shared" si="41"/>
        <v>92718</v>
      </c>
      <c r="B2650" s="266" t="s">
        <v>3314</v>
      </c>
      <c r="C2650" s="266" t="s">
        <v>11780</v>
      </c>
      <c r="D2650" s="267" t="s">
        <v>10840</v>
      </c>
      <c r="E2650" s="268" t="s">
        <v>32864</v>
      </c>
    </row>
    <row r="2651" spans="1:5">
      <c r="A2651" s="39" t="str">
        <f t="shared" si="41"/>
        <v>92719</v>
      </c>
      <c r="B2651" s="266" t="s">
        <v>3315</v>
      </c>
      <c r="C2651" s="266" t="s">
        <v>11781</v>
      </c>
      <c r="D2651" s="267" t="s">
        <v>10840</v>
      </c>
      <c r="E2651" s="268" t="s">
        <v>32865</v>
      </c>
    </row>
    <row r="2652" spans="1:5">
      <c r="A2652" s="39" t="str">
        <f t="shared" si="41"/>
        <v>92720</v>
      </c>
      <c r="B2652" s="266" t="s">
        <v>3316</v>
      </c>
      <c r="C2652" s="266" t="s">
        <v>11782</v>
      </c>
      <c r="D2652" s="267" t="s">
        <v>10840</v>
      </c>
      <c r="E2652" s="268" t="s">
        <v>32866</v>
      </c>
    </row>
    <row r="2653" spans="1:5">
      <c r="A2653" s="39" t="str">
        <f t="shared" si="41"/>
        <v>92721</v>
      </c>
      <c r="B2653" s="266" t="s">
        <v>3317</v>
      </c>
      <c r="C2653" s="266" t="s">
        <v>11783</v>
      </c>
      <c r="D2653" s="267" t="s">
        <v>10840</v>
      </c>
      <c r="E2653" s="268" t="s">
        <v>32867</v>
      </c>
    </row>
    <row r="2654" spans="1:5">
      <c r="A2654" s="39" t="str">
        <f t="shared" si="41"/>
        <v>92722</v>
      </c>
      <c r="B2654" s="266" t="s">
        <v>3318</v>
      </c>
      <c r="C2654" s="266" t="s">
        <v>11784</v>
      </c>
      <c r="D2654" s="267" t="s">
        <v>10840</v>
      </c>
      <c r="E2654" s="268" t="s">
        <v>32868</v>
      </c>
    </row>
    <row r="2655" spans="1:5">
      <c r="A2655" s="39" t="str">
        <f t="shared" si="41"/>
        <v>92723</v>
      </c>
      <c r="B2655" s="266" t="s">
        <v>3319</v>
      </c>
      <c r="C2655" s="266" t="s">
        <v>11785</v>
      </c>
      <c r="D2655" s="267" t="s">
        <v>10840</v>
      </c>
      <c r="E2655" s="268" t="s">
        <v>32869</v>
      </c>
    </row>
    <row r="2656" spans="1:5">
      <c r="A2656" s="39" t="str">
        <f t="shared" si="41"/>
        <v>92724</v>
      </c>
      <c r="B2656" s="266" t="s">
        <v>3320</v>
      </c>
      <c r="C2656" s="266" t="s">
        <v>11786</v>
      </c>
      <c r="D2656" s="267" t="s">
        <v>10840</v>
      </c>
      <c r="E2656" s="268" t="s">
        <v>32870</v>
      </c>
    </row>
    <row r="2657" spans="1:5">
      <c r="A2657" s="39" t="str">
        <f t="shared" si="41"/>
        <v>92725</v>
      </c>
      <c r="B2657" s="266" t="s">
        <v>3321</v>
      </c>
      <c r="C2657" s="266" t="s">
        <v>11787</v>
      </c>
      <c r="D2657" s="267" t="s">
        <v>10840</v>
      </c>
      <c r="E2657" s="268" t="s">
        <v>32871</v>
      </c>
    </row>
    <row r="2658" spans="1:5">
      <c r="A2658" s="39" t="str">
        <f t="shared" si="41"/>
        <v>92726</v>
      </c>
      <c r="B2658" s="266" t="s">
        <v>3322</v>
      </c>
      <c r="C2658" s="266" t="s">
        <v>11788</v>
      </c>
      <c r="D2658" s="267" t="s">
        <v>10840</v>
      </c>
      <c r="E2658" s="268" t="s">
        <v>32872</v>
      </c>
    </row>
    <row r="2659" spans="1:5">
      <c r="A2659" s="39" t="str">
        <f t="shared" si="41"/>
        <v>92727</v>
      </c>
      <c r="B2659" s="266" t="s">
        <v>3323</v>
      </c>
      <c r="C2659" s="266" t="s">
        <v>11789</v>
      </c>
      <c r="D2659" s="267" t="s">
        <v>10840</v>
      </c>
      <c r="E2659" s="268" t="s">
        <v>32873</v>
      </c>
    </row>
    <row r="2660" spans="1:5">
      <c r="A2660" s="39" t="str">
        <f t="shared" si="41"/>
        <v>92728</v>
      </c>
      <c r="B2660" s="266" t="s">
        <v>3324</v>
      </c>
      <c r="C2660" s="266" t="s">
        <v>11790</v>
      </c>
      <c r="D2660" s="267" t="s">
        <v>10840</v>
      </c>
      <c r="E2660" s="268" t="s">
        <v>32874</v>
      </c>
    </row>
    <row r="2661" spans="1:5">
      <c r="A2661" s="39" t="str">
        <f t="shared" si="41"/>
        <v>92729</v>
      </c>
      <c r="B2661" s="266" t="s">
        <v>3325</v>
      </c>
      <c r="C2661" s="266" t="s">
        <v>11791</v>
      </c>
      <c r="D2661" s="267" t="s">
        <v>10840</v>
      </c>
      <c r="E2661" s="268" t="s">
        <v>32875</v>
      </c>
    </row>
    <row r="2662" spans="1:5">
      <c r="A2662" s="39" t="str">
        <f t="shared" si="41"/>
        <v>92730</v>
      </c>
      <c r="B2662" s="266" t="s">
        <v>3326</v>
      </c>
      <c r="C2662" s="266" t="s">
        <v>11792</v>
      </c>
      <c r="D2662" s="267" t="s">
        <v>10840</v>
      </c>
      <c r="E2662" s="268" t="s">
        <v>32876</v>
      </c>
    </row>
    <row r="2663" spans="1:5">
      <c r="A2663" s="39" t="str">
        <f t="shared" si="41"/>
        <v>92731</v>
      </c>
      <c r="B2663" s="266" t="s">
        <v>3327</v>
      </c>
      <c r="C2663" s="266" t="s">
        <v>11793</v>
      </c>
      <c r="D2663" s="267" t="s">
        <v>10840</v>
      </c>
      <c r="E2663" s="268" t="s">
        <v>25112</v>
      </c>
    </row>
    <row r="2664" spans="1:5">
      <c r="A2664" s="39" t="str">
        <f t="shared" si="41"/>
        <v>92732</v>
      </c>
      <c r="B2664" s="266" t="s">
        <v>3328</v>
      </c>
      <c r="C2664" s="266" t="s">
        <v>11794</v>
      </c>
      <c r="D2664" s="267" t="s">
        <v>10840</v>
      </c>
      <c r="E2664" s="268" t="s">
        <v>32877</v>
      </c>
    </row>
    <row r="2665" spans="1:5">
      <c r="A2665" s="39" t="str">
        <f t="shared" si="41"/>
        <v>92733</v>
      </c>
      <c r="B2665" s="266" t="s">
        <v>3329</v>
      </c>
      <c r="C2665" s="266" t="s">
        <v>11795</v>
      </c>
      <c r="D2665" s="267" t="s">
        <v>10840</v>
      </c>
      <c r="E2665" s="268" t="s">
        <v>32878</v>
      </c>
    </row>
    <row r="2666" spans="1:5">
      <c r="A2666" s="39" t="str">
        <f t="shared" si="41"/>
        <v>92734</v>
      </c>
      <c r="B2666" s="266" t="s">
        <v>3330</v>
      </c>
      <c r="C2666" s="266" t="s">
        <v>11796</v>
      </c>
      <c r="D2666" s="267" t="s">
        <v>10840</v>
      </c>
      <c r="E2666" s="268" t="s">
        <v>32879</v>
      </c>
    </row>
    <row r="2667" spans="1:5">
      <c r="A2667" s="39" t="str">
        <f t="shared" si="41"/>
        <v>92735</v>
      </c>
      <c r="B2667" s="266" t="s">
        <v>3331</v>
      </c>
      <c r="C2667" s="266" t="s">
        <v>11797</v>
      </c>
      <c r="D2667" s="267" t="s">
        <v>10840</v>
      </c>
      <c r="E2667" s="268" t="s">
        <v>32880</v>
      </c>
    </row>
    <row r="2668" spans="1:5">
      <c r="A2668" s="39" t="str">
        <f t="shared" si="41"/>
        <v>92736</v>
      </c>
      <c r="B2668" s="266" t="s">
        <v>3332</v>
      </c>
      <c r="C2668" s="266" t="s">
        <v>11798</v>
      </c>
      <c r="D2668" s="267" t="s">
        <v>10840</v>
      </c>
      <c r="E2668" s="268" t="s">
        <v>32881</v>
      </c>
    </row>
    <row r="2669" spans="1:5">
      <c r="A2669" s="39" t="str">
        <f t="shared" si="41"/>
        <v>92739</v>
      </c>
      <c r="B2669" s="266" t="s">
        <v>3333</v>
      </c>
      <c r="C2669" s="266" t="s">
        <v>11799</v>
      </c>
      <c r="D2669" s="267" t="s">
        <v>10840</v>
      </c>
      <c r="E2669" s="268" t="s">
        <v>32882</v>
      </c>
    </row>
    <row r="2670" spans="1:5">
      <c r="A2670" s="39" t="str">
        <f t="shared" si="41"/>
        <v>92740</v>
      </c>
      <c r="B2670" s="266" t="s">
        <v>3334</v>
      </c>
      <c r="C2670" s="266" t="s">
        <v>11800</v>
      </c>
      <c r="D2670" s="267" t="s">
        <v>10840</v>
      </c>
      <c r="E2670" s="268" t="s">
        <v>32883</v>
      </c>
    </row>
    <row r="2671" spans="1:5">
      <c r="A2671" s="39" t="str">
        <f t="shared" si="41"/>
        <v>92741</v>
      </c>
      <c r="B2671" s="266" t="s">
        <v>3335</v>
      </c>
      <c r="C2671" s="266" t="s">
        <v>11801</v>
      </c>
      <c r="D2671" s="267" t="s">
        <v>10840</v>
      </c>
      <c r="E2671" s="268" t="s">
        <v>32884</v>
      </c>
    </row>
    <row r="2672" spans="1:5">
      <c r="A2672" s="39" t="str">
        <f t="shared" si="41"/>
        <v>92742</v>
      </c>
      <c r="B2672" s="266" t="s">
        <v>3336</v>
      </c>
      <c r="C2672" s="266" t="s">
        <v>11802</v>
      </c>
      <c r="D2672" s="267" t="s">
        <v>10840</v>
      </c>
      <c r="E2672" s="268" t="s">
        <v>32885</v>
      </c>
    </row>
    <row r="2673" spans="1:5">
      <c r="A2673" s="39" t="str">
        <f t="shared" si="41"/>
        <v>92743</v>
      </c>
      <c r="B2673" s="266" t="s">
        <v>3337</v>
      </c>
      <c r="C2673" s="266" t="s">
        <v>10841</v>
      </c>
      <c r="D2673" s="267" t="s">
        <v>10840</v>
      </c>
      <c r="E2673" s="268" t="s">
        <v>32886</v>
      </c>
    </row>
    <row r="2674" spans="1:5">
      <c r="A2674" s="39" t="str">
        <f t="shared" si="41"/>
        <v>92744</v>
      </c>
      <c r="B2674" s="266" t="s">
        <v>3338</v>
      </c>
      <c r="C2674" s="266" t="s">
        <v>10842</v>
      </c>
      <c r="D2674" s="267" t="s">
        <v>10840</v>
      </c>
      <c r="E2674" s="268" t="s">
        <v>32887</v>
      </c>
    </row>
    <row r="2675" spans="1:5">
      <c r="A2675" s="39" t="str">
        <f t="shared" si="41"/>
        <v>92745</v>
      </c>
      <c r="B2675" s="266" t="s">
        <v>3339</v>
      </c>
      <c r="C2675" s="266" t="s">
        <v>10843</v>
      </c>
      <c r="D2675" s="267" t="s">
        <v>10840</v>
      </c>
      <c r="E2675" s="268" t="s">
        <v>32888</v>
      </c>
    </row>
    <row r="2676" spans="1:5">
      <c r="A2676" s="39" t="str">
        <f t="shared" si="41"/>
        <v>92746</v>
      </c>
      <c r="B2676" s="266" t="s">
        <v>3340</v>
      </c>
      <c r="C2676" s="266" t="s">
        <v>10844</v>
      </c>
      <c r="D2676" s="267" t="s">
        <v>10840</v>
      </c>
      <c r="E2676" s="268" t="s">
        <v>32889</v>
      </c>
    </row>
    <row r="2677" spans="1:5">
      <c r="A2677" s="39" t="str">
        <f t="shared" si="41"/>
        <v>92747</v>
      </c>
      <c r="B2677" s="266" t="s">
        <v>3341</v>
      </c>
      <c r="C2677" s="266" t="s">
        <v>10845</v>
      </c>
      <c r="D2677" s="267" t="s">
        <v>10840</v>
      </c>
      <c r="E2677" s="268" t="s">
        <v>32890</v>
      </c>
    </row>
    <row r="2678" spans="1:5">
      <c r="A2678" s="39" t="str">
        <f t="shared" si="41"/>
        <v>92748</v>
      </c>
      <c r="B2678" s="266" t="s">
        <v>3342</v>
      </c>
      <c r="C2678" s="266" t="s">
        <v>10846</v>
      </c>
      <c r="D2678" s="267" t="s">
        <v>10840</v>
      </c>
      <c r="E2678" s="268" t="s">
        <v>32891</v>
      </c>
    </row>
    <row r="2679" spans="1:5">
      <c r="A2679" s="39" t="str">
        <f t="shared" si="41"/>
        <v>92749</v>
      </c>
      <c r="B2679" s="266" t="s">
        <v>3343</v>
      </c>
      <c r="C2679" s="266" t="s">
        <v>10847</v>
      </c>
      <c r="D2679" s="267" t="s">
        <v>10840</v>
      </c>
      <c r="E2679" s="268" t="s">
        <v>32892</v>
      </c>
    </row>
    <row r="2680" spans="1:5">
      <c r="A2680" s="39" t="str">
        <f t="shared" si="41"/>
        <v>92750</v>
      </c>
      <c r="B2680" s="266" t="s">
        <v>3344</v>
      </c>
      <c r="C2680" s="266" t="s">
        <v>10848</v>
      </c>
      <c r="D2680" s="267" t="s">
        <v>10840</v>
      </c>
      <c r="E2680" s="268" t="s">
        <v>32893</v>
      </c>
    </row>
    <row r="2681" spans="1:5">
      <c r="A2681" s="39" t="str">
        <f t="shared" si="41"/>
        <v>92751</v>
      </c>
      <c r="B2681" s="266" t="s">
        <v>3345</v>
      </c>
      <c r="C2681" s="266" t="s">
        <v>10849</v>
      </c>
      <c r="D2681" s="267" t="s">
        <v>10840</v>
      </c>
      <c r="E2681" s="268" t="s">
        <v>32894</v>
      </c>
    </row>
    <row r="2682" spans="1:5">
      <c r="A2682" s="39" t="str">
        <f t="shared" si="41"/>
        <v>92752</v>
      </c>
      <c r="B2682" s="266" t="s">
        <v>3346</v>
      </c>
      <c r="C2682" s="266" t="s">
        <v>10850</v>
      </c>
      <c r="D2682" s="267" t="s">
        <v>10840</v>
      </c>
      <c r="E2682" s="268" t="s">
        <v>32895</v>
      </c>
    </row>
    <row r="2683" spans="1:5">
      <c r="A2683" s="39" t="str">
        <f t="shared" si="41"/>
        <v>92753</v>
      </c>
      <c r="B2683" s="266" t="s">
        <v>3347</v>
      </c>
      <c r="C2683" s="266" t="s">
        <v>10851</v>
      </c>
      <c r="D2683" s="267" t="s">
        <v>10840</v>
      </c>
      <c r="E2683" s="268" t="s">
        <v>32896</v>
      </c>
    </row>
    <row r="2684" spans="1:5">
      <c r="A2684" s="39" t="str">
        <f t="shared" si="41"/>
        <v>92754</v>
      </c>
      <c r="B2684" s="266" t="s">
        <v>3348</v>
      </c>
      <c r="C2684" s="266" t="s">
        <v>10852</v>
      </c>
      <c r="D2684" s="267" t="s">
        <v>10840</v>
      </c>
      <c r="E2684" s="268" t="s">
        <v>32897</v>
      </c>
    </row>
    <row r="2685" spans="1:5">
      <c r="A2685" s="39" t="str">
        <f t="shared" si="41"/>
        <v>92755</v>
      </c>
      <c r="B2685" s="266" t="s">
        <v>3349</v>
      </c>
      <c r="C2685" s="266" t="s">
        <v>10853</v>
      </c>
      <c r="D2685" s="267" t="s">
        <v>9772</v>
      </c>
      <c r="E2685" s="268" t="s">
        <v>32898</v>
      </c>
    </row>
    <row r="2686" spans="1:5">
      <c r="A2686" s="39" t="str">
        <f t="shared" si="41"/>
        <v>92756</v>
      </c>
      <c r="B2686" s="266" t="s">
        <v>3350</v>
      </c>
      <c r="C2686" s="266" t="s">
        <v>10854</v>
      </c>
      <c r="D2686" s="267" t="s">
        <v>9772</v>
      </c>
      <c r="E2686" s="268" t="s">
        <v>32899</v>
      </c>
    </row>
    <row r="2687" spans="1:5">
      <c r="A2687" s="39" t="str">
        <f t="shared" si="41"/>
        <v>92757</v>
      </c>
      <c r="B2687" s="266" t="s">
        <v>3351</v>
      </c>
      <c r="C2687" s="266" t="s">
        <v>10855</v>
      </c>
      <c r="D2687" s="267" t="s">
        <v>9772</v>
      </c>
      <c r="E2687" s="268" t="s">
        <v>32900</v>
      </c>
    </row>
    <row r="2688" spans="1:5">
      <c r="A2688" s="39" t="str">
        <f t="shared" si="41"/>
        <v>92758</v>
      </c>
      <c r="B2688" s="266" t="s">
        <v>3352</v>
      </c>
      <c r="C2688" s="266" t="s">
        <v>10856</v>
      </c>
      <c r="D2688" s="267" t="s">
        <v>10840</v>
      </c>
      <c r="E2688" s="268" t="s">
        <v>32901</v>
      </c>
    </row>
    <row r="2689" spans="1:5">
      <c r="A2689" s="39" t="str">
        <f t="shared" si="41"/>
        <v>92759</v>
      </c>
      <c r="B2689" s="266" t="s">
        <v>3353</v>
      </c>
      <c r="C2689" s="266" t="s">
        <v>11672</v>
      </c>
      <c r="D2689" s="267" t="s">
        <v>10821</v>
      </c>
      <c r="E2689" s="268" t="s">
        <v>8884</v>
      </c>
    </row>
    <row r="2690" spans="1:5">
      <c r="A2690" s="39" t="str">
        <f t="shared" si="41"/>
        <v>92760</v>
      </c>
      <c r="B2690" s="266" t="s">
        <v>3354</v>
      </c>
      <c r="C2690" s="266" t="s">
        <v>11674</v>
      </c>
      <c r="D2690" s="267" t="s">
        <v>10821</v>
      </c>
      <c r="E2690" s="268" t="s">
        <v>18134</v>
      </c>
    </row>
    <row r="2691" spans="1:5">
      <c r="A2691" s="39" t="str">
        <f t="shared" ref="A2691:A2754" si="42">IF(ISERROR(SEARCH("/",B2691)=6),TRIM(CLEAN(B2691)),IF(SEARCH("/",B2691)=6,IF(LEN(TRIM(CLEAN(B2691)))=7,LEFT(TRIM(CLEAN(B2691)),6)&amp;"00"&amp;RIGHT(TRIM(CLEAN(B2691)),1),LEFT(TRIM(CLEAN(B2691)),6)&amp;"0"&amp;RIGHT(TRIM(CLEAN(B2691)),2)),TRIM(CLEAN(B2691))))</f>
        <v>92761</v>
      </c>
      <c r="B2691" s="266" t="s">
        <v>3355</v>
      </c>
      <c r="C2691" s="266" t="s">
        <v>11676</v>
      </c>
      <c r="D2691" s="267" t="s">
        <v>10821</v>
      </c>
      <c r="E2691" s="268" t="s">
        <v>16505</v>
      </c>
    </row>
    <row r="2692" spans="1:5">
      <c r="A2692" s="39" t="str">
        <f t="shared" si="42"/>
        <v>92762</v>
      </c>
      <c r="B2692" s="266" t="s">
        <v>3356</v>
      </c>
      <c r="C2692" s="266" t="s">
        <v>11677</v>
      </c>
      <c r="D2692" s="267" t="s">
        <v>10821</v>
      </c>
      <c r="E2692" s="268" t="s">
        <v>9118</v>
      </c>
    </row>
    <row r="2693" spans="1:5">
      <c r="A2693" s="39" t="str">
        <f t="shared" si="42"/>
        <v>92763</v>
      </c>
      <c r="B2693" s="266" t="s">
        <v>3357</v>
      </c>
      <c r="C2693" s="266" t="s">
        <v>11678</v>
      </c>
      <c r="D2693" s="267" t="s">
        <v>10821</v>
      </c>
      <c r="E2693" s="268" t="s">
        <v>17599</v>
      </c>
    </row>
    <row r="2694" spans="1:5">
      <c r="A2694" s="39" t="str">
        <f t="shared" si="42"/>
        <v>92764</v>
      </c>
      <c r="B2694" s="266" t="s">
        <v>3358</v>
      </c>
      <c r="C2694" s="266" t="s">
        <v>11680</v>
      </c>
      <c r="D2694" s="267" t="s">
        <v>10821</v>
      </c>
      <c r="E2694" s="268" t="s">
        <v>26138</v>
      </c>
    </row>
    <row r="2695" spans="1:5">
      <c r="A2695" s="39" t="str">
        <f t="shared" si="42"/>
        <v>92765</v>
      </c>
      <c r="B2695" s="266" t="s">
        <v>3359</v>
      </c>
      <c r="C2695" s="266" t="s">
        <v>11681</v>
      </c>
      <c r="D2695" s="267" t="s">
        <v>10821</v>
      </c>
      <c r="E2695" s="268" t="s">
        <v>9101</v>
      </c>
    </row>
    <row r="2696" spans="1:5">
      <c r="A2696" s="39" t="str">
        <f t="shared" si="42"/>
        <v>92766</v>
      </c>
      <c r="B2696" s="266" t="s">
        <v>3360</v>
      </c>
      <c r="C2696" s="266" t="s">
        <v>11682</v>
      </c>
      <c r="D2696" s="267" t="s">
        <v>10821</v>
      </c>
      <c r="E2696" s="268" t="s">
        <v>16383</v>
      </c>
    </row>
    <row r="2697" spans="1:5">
      <c r="A2697" s="39" t="str">
        <f t="shared" si="42"/>
        <v>92767</v>
      </c>
      <c r="B2697" s="266" t="s">
        <v>3361</v>
      </c>
      <c r="C2697" s="266" t="s">
        <v>11684</v>
      </c>
      <c r="D2697" s="267" t="s">
        <v>10821</v>
      </c>
      <c r="E2697" s="268" t="s">
        <v>8869</v>
      </c>
    </row>
    <row r="2698" spans="1:5">
      <c r="A2698" s="39" t="str">
        <f t="shared" si="42"/>
        <v>92768</v>
      </c>
      <c r="B2698" s="266" t="s">
        <v>3362</v>
      </c>
      <c r="C2698" s="266" t="s">
        <v>11685</v>
      </c>
      <c r="D2698" s="267" t="s">
        <v>10821</v>
      </c>
      <c r="E2698" s="268" t="s">
        <v>13633</v>
      </c>
    </row>
    <row r="2699" spans="1:5">
      <c r="A2699" s="39" t="str">
        <f t="shared" si="42"/>
        <v>92769</v>
      </c>
      <c r="B2699" s="266" t="s">
        <v>3363</v>
      </c>
      <c r="C2699" s="266" t="s">
        <v>11686</v>
      </c>
      <c r="D2699" s="267" t="s">
        <v>10821</v>
      </c>
      <c r="E2699" s="268" t="s">
        <v>16487</v>
      </c>
    </row>
    <row r="2700" spans="1:5">
      <c r="A2700" s="39" t="str">
        <f t="shared" si="42"/>
        <v>92770</v>
      </c>
      <c r="B2700" s="266" t="s">
        <v>3364</v>
      </c>
      <c r="C2700" s="266" t="s">
        <v>11688</v>
      </c>
      <c r="D2700" s="267" t="s">
        <v>10821</v>
      </c>
      <c r="E2700" s="268" t="s">
        <v>16377</v>
      </c>
    </row>
    <row r="2701" spans="1:5">
      <c r="A2701" s="39" t="str">
        <f t="shared" si="42"/>
        <v>92771</v>
      </c>
      <c r="B2701" s="266" t="s">
        <v>3365</v>
      </c>
      <c r="C2701" s="266" t="s">
        <v>11690</v>
      </c>
      <c r="D2701" s="267" t="s">
        <v>10821</v>
      </c>
      <c r="E2701" s="268" t="s">
        <v>8857</v>
      </c>
    </row>
    <row r="2702" spans="1:5">
      <c r="A2702" s="39" t="str">
        <f t="shared" si="42"/>
        <v>92772</v>
      </c>
      <c r="B2702" s="266" t="s">
        <v>3366</v>
      </c>
      <c r="C2702" s="266" t="s">
        <v>11691</v>
      </c>
      <c r="D2702" s="267" t="s">
        <v>10821</v>
      </c>
      <c r="E2702" s="268" t="s">
        <v>16758</v>
      </c>
    </row>
    <row r="2703" spans="1:5">
      <c r="A2703" s="39" t="str">
        <f t="shared" si="42"/>
        <v>92773</v>
      </c>
      <c r="B2703" s="266" t="s">
        <v>3367</v>
      </c>
      <c r="C2703" s="266" t="s">
        <v>11692</v>
      </c>
      <c r="D2703" s="267" t="s">
        <v>10821</v>
      </c>
      <c r="E2703" s="268" t="s">
        <v>25059</v>
      </c>
    </row>
    <row r="2704" spans="1:5">
      <c r="A2704" s="39" t="str">
        <f t="shared" si="42"/>
        <v>92774</v>
      </c>
      <c r="B2704" s="266" t="s">
        <v>3368</v>
      </c>
      <c r="C2704" s="266" t="s">
        <v>11693</v>
      </c>
      <c r="D2704" s="267" t="s">
        <v>10821</v>
      </c>
      <c r="E2704" s="268" t="s">
        <v>8946</v>
      </c>
    </row>
    <row r="2705" spans="1:5">
      <c r="A2705" s="39" t="str">
        <f t="shared" si="42"/>
        <v>92775</v>
      </c>
      <c r="B2705" s="266" t="s">
        <v>3369</v>
      </c>
      <c r="C2705" s="266" t="s">
        <v>11694</v>
      </c>
      <c r="D2705" s="267" t="s">
        <v>10821</v>
      </c>
      <c r="E2705" s="268" t="s">
        <v>17484</v>
      </c>
    </row>
    <row r="2706" spans="1:5">
      <c r="A2706" s="39" t="str">
        <f t="shared" si="42"/>
        <v>92776</v>
      </c>
      <c r="B2706" s="266" t="s">
        <v>3370</v>
      </c>
      <c r="C2706" s="266" t="s">
        <v>11695</v>
      </c>
      <c r="D2706" s="267" t="s">
        <v>10821</v>
      </c>
      <c r="E2706" s="268" t="s">
        <v>16508</v>
      </c>
    </row>
    <row r="2707" spans="1:5">
      <c r="A2707" s="39" t="str">
        <f t="shared" si="42"/>
        <v>92777</v>
      </c>
      <c r="B2707" s="266" t="s">
        <v>3371</v>
      </c>
      <c r="C2707" s="266" t="s">
        <v>11697</v>
      </c>
      <c r="D2707" s="267" t="s">
        <v>10821</v>
      </c>
      <c r="E2707" s="268" t="s">
        <v>20306</v>
      </c>
    </row>
    <row r="2708" spans="1:5">
      <c r="A2708" s="39" t="str">
        <f t="shared" si="42"/>
        <v>92778</v>
      </c>
      <c r="B2708" s="266" t="s">
        <v>3372</v>
      </c>
      <c r="C2708" s="266" t="s">
        <v>11698</v>
      </c>
      <c r="D2708" s="267" t="s">
        <v>10821</v>
      </c>
      <c r="E2708" s="268" t="s">
        <v>9880</v>
      </c>
    </row>
    <row r="2709" spans="1:5">
      <c r="A2709" s="39" t="str">
        <f t="shared" si="42"/>
        <v>92779</v>
      </c>
      <c r="B2709" s="266" t="s">
        <v>3373</v>
      </c>
      <c r="C2709" s="266" t="s">
        <v>11699</v>
      </c>
      <c r="D2709" s="267" t="s">
        <v>10821</v>
      </c>
      <c r="E2709" s="268" t="s">
        <v>17705</v>
      </c>
    </row>
    <row r="2710" spans="1:5">
      <c r="A2710" s="39" t="str">
        <f t="shared" si="42"/>
        <v>92780</v>
      </c>
      <c r="B2710" s="266" t="s">
        <v>3374</v>
      </c>
      <c r="C2710" s="266" t="s">
        <v>11700</v>
      </c>
      <c r="D2710" s="267" t="s">
        <v>10821</v>
      </c>
      <c r="E2710" s="268" t="s">
        <v>26128</v>
      </c>
    </row>
    <row r="2711" spans="1:5">
      <c r="A2711" s="39" t="str">
        <f t="shared" si="42"/>
        <v>92781</v>
      </c>
      <c r="B2711" s="266" t="s">
        <v>3375</v>
      </c>
      <c r="C2711" s="266" t="s">
        <v>11701</v>
      </c>
      <c r="D2711" s="267" t="s">
        <v>10821</v>
      </c>
      <c r="E2711" s="268" t="s">
        <v>9382</v>
      </c>
    </row>
    <row r="2712" spans="1:5">
      <c r="A2712" s="39" t="str">
        <f t="shared" si="42"/>
        <v>92782</v>
      </c>
      <c r="B2712" s="266" t="s">
        <v>3376</v>
      </c>
      <c r="C2712" s="266" t="s">
        <v>11702</v>
      </c>
      <c r="D2712" s="267" t="s">
        <v>10821</v>
      </c>
      <c r="E2712" s="268" t="s">
        <v>16647</v>
      </c>
    </row>
    <row r="2713" spans="1:5">
      <c r="A2713" s="39" t="str">
        <f t="shared" si="42"/>
        <v>92783</v>
      </c>
      <c r="B2713" s="266" t="s">
        <v>3377</v>
      </c>
      <c r="C2713" s="266" t="s">
        <v>11704</v>
      </c>
      <c r="D2713" s="267" t="s">
        <v>10821</v>
      </c>
      <c r="E2713" s="268" t="s">
        <v>18153</v>
      </c>
    </row>
    <row r="2714" spans="1:5">
      <c r="A2714" s="39" t="str">
        <f t="shared" si="42"/>
        <v>92784</v>
      </c>
      <c r="B2714" s="266" t="s">
        <v>3378</v>
      </c>
      <c r="C2714" s="266" t="s">
        <v>11705</v>
      </c>
      <c r="D2714" s="267" t="s">
        <v>10821</v>
      </c>
      <c r="E2714" s="268" t="s">
        <v>17589</v>
      </c>
    </row>
    <row r="2715" spans="1:5">
      <c r="A2715" s="39" t="str">
        <f t="shared" si="42"/>
        <v>92785</v>
      </c>
      <c r="B2715" s="266" t="s">
        <v>3379</v>
      </c>
      <c r="C2715" s="266" t="s">
        <v>11706</v>
      </c>
      <c r="D2715" s="267" t="s">
        <v>10821</v>
      </c>
      <c r="E2715" s="268" t="s">
        <v>8798</v>
      </c>
    </row>
    <row r="2716" spans="1:5">
      <c r="A2716" s="39" t="str">
        <f t="shared" si="42"/>
        <v>92786</v>
      </c>
      <c r="B2716" s="266" t="s">
        <v>3380</v>
      </c>
      <c r="C2716" s="266" t="s">
        <v>11707</v>
      </c>
      <c r="D2716" s="267" t="s">
        <v>10821</v>
      </c>
      <c r="E2716" s="268" t="s">
        <v>14532</v>
      </c>
    </row>
    <row r="2717" spans="1:5">
      <c r="A2717" s="39" t="str">
        <f t="shared" si="42"/>
        <v>92787</v>
      </c>
      <c r="B2717" s="266" t="s">
        <v>3381</v>
      </c>
      <c r="C2717" s="266" t="s">
        <v>11708</v>
      </c>
      <c r="D2717" s="267" t="s">
        <v>10821</v>
      </c>
      <c r="E2717" s="268" t="s">
        <v>32902</v>
      </c>
    </row>
    <row r="2718" spans="1:5">
      <c r="A2718" s="39" t="str">
        <f t="shared" si="42"/>
        <v>92788</v>
      </c>
      <c r="B2718" s="266" t="s">
        <v>3382</v>
      </c>
      <c r="C2718" s="266" t="s">
        <v>11710</v>
      </c>
      <c r="D2718" s="267" t="s">
        <v>10821</v>
      </c>
      <c r="E2718" s="268" t="s">
        <v>16385</v>
      </c>
    </row>
    <row r="2719" spans="1:5">
      <c r="A2719" s="39" t="str">
        <f t="shared" si="42"/>
        <v>92789</v>
      </c>
      <c r="B2719" s="266" t="s">
        <v>3383</v>
      </c>
      <c r="C2719" s="266" t="s">
        <v>11711</v>
      </c>
      <c r="D2719" s="267" t="s">
        <v>10821</v>
      </c>
      <c r="E2719" s="268" t="s">
        <v>16758</v>
      </c>
    </row>
    <row r="2720" spans="1:5">
      <c r="A2720" s="39" t="str">
        <f t="shared" si="42"/>
        <v>92790</v>
      </c>
      <c r="B2720" s="266" t="s">
        <v>3384</v>
      </c>
      <c r="C2720" s="266" t="s">
        <v>11712</v>
      </c>
      <c r="D2720" s="267" t="s">
        <v>10821</v>
      </c>
      <c r="E2720" s="268" t="s">
        <v>18252</v>
      </c>
    </row>
    <row r="2721" spans="1:5">
      <c r="A2721" s="39" t="str">
        <f t="shared" si="42"/>
        <v>92791</v>
      </c>
      <c r="B2721" s="266" t="s">
        <v>3385</v>
      </c>
      <c r="C2721" s="266" t="s">
        <v>11714</v>
      </c>
      <c r="D2721" s="267" t="s">
        <v>10821</v>
      </c>
      <c r="E2721" s="268" t="s">
        <v>27315</v>
      </c>
    </row>
    <row r="2722" spans="1:5">
      <c r="A2722" s="39" t="str">
        <f t="shared" si="42"/>
        <v>92792</v>
      </c>
      <c r="B2722" s="266" t="s">
        <v>3386</v>
      </c>
      <c r="C2722" s="266" t="s">
        <v>11715</v>
      </c>
      <c r="D2722" s="267" t="s">
        <v>10821</v>
      </c>
      <c r="E2722" s="268" t="s">
        <v>9492</v>
      </c>
    </row>
    <row r="2723" spans="1:5">
      <c r="A2723" s="39" t="str">
        <f t="shared" si="42"/>
        <v>92793</v>
      </c>
      <c r="B2723" s="266" t="s">
        <v>3387</v>
      </c>
      <c r="C2723" s="266" t="s">
        <v>11716</v>
      </c>
      <c r="D2723" s="267" t="s">
        <v>10821</v>
      </c>
      <c r="E2723" s="268" t="s">
        <v>16396</v>
      </c>
    </row>
    <row r="2724" spans="1:5">
      <c r="A2724" s="39" t="str">
        <f t="shared" si="42"/>
        <v>92794</v>
      </c>
      <c r="B2724" s="266" t="s">
        <v>3388</v>
      </c>
      <c r="C2724" s="266" t="s">
        <v>11717</v>
      </c>
      <c r="D2724" s="267" t="s">
        <v>10821</v>
      </c>
      <c r="E2724" s="268" t="s">
        <v>9174</v>
      </c>
    </row>
    <row r="2725" spans="1:5">
      <c r="A2725" s="39" t="str">
        <f t="shared" si="42"/>
        <v>92795</v>
      </c>
      <c r="B2725" s="266" t="s">
        <v>3389</v>
      </c>
      <c r="C2725" s="266" t="s">
        <v>11718</v>
      </c>
      <c r="D2725" s="267" t="s">
        <v>10821</v>
      </c>
      <c r="E2725" s="268" t="s">
        <v>18608</v>
      </c>
    </row>
    <row r="2726" spans="1:5">
      <c r="A2726" s="39" t="str">
        <f t="shared" si="42"/>
        <v>92796</v>
      </c>
      <c r="B2726" s="266" t="s">
        <v>3390</v>
      </c>
      <c r="C2726" s="266" t="s">
        <v>11720</v>
      </c>
      <c r="D2726" s="267" t="s">
        <v>10821</v>
      </c>
      <c r="E2726" s="268" t="s">
        <v>8551</v>
      </c>
    </row>
    <row r="2727" spans="1:5">
      <c r="A2727" s="39" t="str">
        <f t="shared" si="42"/>
        <v>92797</v>
      </c>
      <c r="B2727" s="266" t="s">
        <v>3391</v>
      </c>
      <c r="C2727" s="266" t="s">
        <v>11721</v>
      </c>
      <c r="D2727" s="267" t="s">
        <v>10821</v>
      </c>
      <c r="E2727" s="268" t="s">
        <v>16375</v>
      </c>
    </row>
    <row r="2728" spans="1:5">
      <c r="A2728" s="39" t="str">
        <f t="shared" si="42"/>
        <v>92798</v>
      </c>
      <c r="B2728" s="266" t="s">
        <v>3392</v>
      </c>
      <c r="C2728" s="266" t="s">
        <v>11722</v>
      </c>
      <c r="D2728" s="267" t="s">
        <v>10821</v>
      </c>
      <c r="E2728" s="268" t="s">
        <v>8951</v>
      </c>
    </row>
    <row r="2729" spans="1:5">
      <c r="A2729" s="39" t="str">
        <f t="shared" si="42"/>
        <v>92799</v>
      </c>
      <c r="B2729" s="266" t="s">
        <v>3393</v>
      </c>
      <c r="C2729" s="266" t="s">
        <v>11723</v>
      </c>
      <c r="D2729" s="267" t="s">
        <v>10821</v>
      </c>
      <c r="E2729" s="268" t="s">
        <v>13143</v>
      </c>
    </row>
    <row r="2730" spans="1:5">
      <c r="A2730" s="39" t="str">
        <f t="shared" si="42"/>
        <v>92800</v>
      </c>
      <c r="B2730" s="266" t="s">
        <v>3394</v>
      </c>
      <c r="C2730" s="266" t="s">
        <v>11725</v>
      </c>
      <c r="D2730" s="267" t="s">
        <v>10821</v>
      </c>
      <c r="E2730" s="268" t="s">
        <v>9295</v>
      </c>
    </row>
    <row r="2731" spans="1:5">
      <c r="A2731" s="39" t="str">
        <f t="shared" si="42"/>
        <v>92801</v>
      </c>
      <c r="B2731" s="266" t="s">
        <v>3395</v>
      </c>
      <c r="C2731" s="266" t="s">
        <v>11727</v>
      </c>
      <c r="D2731" s="267" t="s">
        <v>10821</v>
      </c>
      <c r="E2731" s="268" t="s">
        <v>16343</v>
      </c>
    </row>
    <row r="2732" spans="1:5">
      <c r="A2732" s="39" t="str">
        <f t="shared" si="42"/>
        <v>92802</v>
      </c>
      <c r="B2732" s="266" t="s">
        <v>3396</v>
      </c>
      <c r="C2732" s="266" t="s">
        <v>11729</v>
      </c>
      <c r="D2732" s="267" t="s">
        <v>10821</v>
      </c>
      <c r="E2732" s="268" t="s">
        <v>9307</v>
      </c>
    </row>
    <row r="2733" spans="1:5">
      <c r="A2733" s="39" t="str">
        <f t="shared" si="42"/>
        <v>92803</v>
      </c>
      <c r="B2733" s="266" t="s">
        <v>3397</v>
      </c>
      <c r="C2733" s="266" t="s">
        <v>11730</v>
      </c>
      <c r="D2733" s="267" t="s">
        <v>10821</v>
      </c>
      <c r="E2733" s="268" t="s">
        <v>9295</v>
      </c>
    </row>
    <row r="2734" spans="1:5">
      <c r="A2734" s="39" t="str">
        <f t="shared" si="42"/>
        <v>92804</v>
      </c>
      <c r="B2734" s="266" t="s">
        <v>3398</v>
      </c>
      <c r="C2734" s="266" t="s">
        <v>11732</v>
      </c>
      <c r="D2734" s="267" t="s">
        <v>10821</v>
      </c>
      <c r="E2734" s="268" t="s">
        <v>24999</v>
      </c>
    </row>
    <row r="2735" spans="1:5">
      <c r="A2735" s="39" t="str">
        <f t="shared" si="42"/>
        <v>92805</v>
      </c>
      <c r="B2735" s="266" t="s">
        <v>3399</v>
      </c>
      <c r="C2735" s="266" t="s">
        <v>11733</v>
      </c>
      <c r="D2735" s="267" t="s">
        <v>10821</v>
      </c>
      <c r="E2735" s="268" t="s">
        <v>22856</v>
      </c>
    </row>
    <row r="2736" spans="1:5">
      <c r="A2736" s="39" t="str">
        <f t="shared" si="42"/>
        <v>92806</v>
      </c>
      <c r="B2736" s="266" t="s">
        <v>3400</v>
      </c>
      <c r="C2736" s="266" t="s">
        <v>11735</v>
      </c>
      <c r="D2736" s="267" t="s">
        <v>10821</v>
      </c>
      <c r="E2736" s="268" t="s">
        <v>8951</v>
      </c>
    </row>
    <row r="2737" spans="1:5">
      <c r="A2737" s="39" t="str">
        <f t="shared" si="42"/>
        <v>92808</v>
      </c>
      <c r="B2737" s="266" t="s">
        <v>3401</v>
      </c>
      <c r="C2737" s="266" t="s">
        <v>9722</v>
      </c>
      <c r="D2737" s="267" t="s">
        <v>9548</v>
      </c>
      <c r="E2737" s="268" t="s">
        <v>16962</v>
      </c>
    </row>
    <row r="2738" spans="1:5">
      <c r="A2738" s="39" t="str">
        <f t="shared" si="42"/>
        <v>92809</v>
      </c>
      <c r="B2738" s="266" t="s">
        <v>3402</v>
      </c>
      <c r="C2738" s="266" t="s">
        <v>9723</v>
      </c>
      <c r="D2738" s="267" t="s">
        <v>9548</v>
      </c>
      <c r="E2738" s="268" t="s">
        <v>32903</v>
      </c>
    </row>
    <row r="2739" spans="1:5">
      <c r="A2739" s="39" t="str">
        <f t="shared" si="42"/>
        <v>92810</v>
      </c>
      <c r="B2739" s="266" t="s">
        <v>3403</v>
      </c>
      <c r="C2739" s="266" t="s">
        <v>9724</v>
      </c>
      <c r="D2739" s="267" t="s">
        <v>9548</v>
      </c>
      <c r="E2739" s="268" t="s">
        <v>19060</v>
      </c>
    </row>
    <row r="2740" spans="1:5">
      <c r="A2740" s="39" t="str">
        <f t="shared" si="42"/>
        <v>92811</v>
      </c>
      <c r="B2740" s="266" t="s">
        <v>3404</v>
      </c>
      <c r="C2740" s="266" t="s">
        <v>9725</v>
      </c>
      <c r="D2740" s="267" t="s">
        <v>9548</v>
      </c>
      <c r="E2740" s="268" t="s">
        <v>32904</v>
      </c>
    </row>
    <row r="2741" spans="1:5">
      <c r="A2741" s="39" t="str">
        <f t="shared" si="42"/>
        <v>92812</v>
      </c>
      <c r="B2741" s="266" t="s">
        <v>3405</v>
      </c>
      <c r="C2741" s="266" t="s">
        <v>9726</v>
      </c>
      <c r="D2741" s="267" t="s">
        <v>9548</v>
      </c>
      <c r="E2741" s="268" t="s">
        <v>29443</v>
      </c>
    </row>
    <row r="2742" spans="1:5">
      <c r="A2742" s="39" t="str">
        <f t="shared" si="42"/>
        <v>92813</v>
      </c>
      <c r="B2742" s="266" t="s">
        <v>3406</v>
      </c>
      <c r="C2742" s="266" t="s">
        <v>9727</v>
      </c>
      <c r="D2742" s="267" t="s">
        <v>9548</v>
      </c>
      <c r="E2742" s="268" t="s">
        <v>32905</v>
      </c>
    </row>
    <row r="2743" spans="1:5">
      <c r="A2743" s="39" t="str">
        <f t="shared" si="42"/>
        <v>92814</v>
      </c>
      <c r="B2743" s="266" t="s">
        <v>3407</v>
      </c>
      <c r="C2743" s="266" t="s">
        <v>9728</v>
      </c>
      <c r="D2743" s="267" t="s">
        <v>9548</v>
      </c>
      <c r="E2743" s="268" t="s">
        <v>32906</v>
      </c>
    </row>
    <row r="2744" spans="1:5">
      <c r="A2744" s="39" t="str">
        <f t="shared" si="42"/>
        <v>92815</v>
      </c>
      <c r="B2744" s="266" t="s">
        <v>3408</v>
      </c>
      <c r="C2744" s="266" t="s">
        <v>9729</v>
      </c>
      <c r="D2744" s="267" t="s">
        <v>9548</v>
      </c>
      <c r="E2744" s="268" t="s">
        <v>32907</v>
      </c>
    </row>
    <row r="2745" spans="1:5">
      <c r="A2745" s="39" t="str">
        <f t="shared" si="42"/>
        <v>92816</v>
      </c>
      <c r="B2745" s="266" t="s">
        <v>3409</v>
      </c>
      <c r="C2745" s="266" t="s">
        <v>9730</v>
      </c>
      <c r="D2745" s="267" t="s">
        <v>9548</v>
      </c>
      <c r="E2745" s="268" t="s">
        <v>32908</v>
      </c>
    </row>
    <row r="2746" spans="1:5">
      <c r="A2746" s="39" t="str">
        <f t="shared" si="42"/>
        <v>92817</v>
      </c>
      <c r="B2746" s="266" t="s">
        <v>3410</v>
      </c>
      <c r="C2746" s="266" t="s">
        <v>9731</v>
      </c>
      <c r="D2746" s="267" t="s">
        <v>9548</v>
      </c>
      <c r="E2746" s="268" t="s">
        <v>32909</v>
      </c>
    </row>
    <row r="2747" spans="1:5">
      <c r="A2747" s="39" t="str">
        <f t="shared" si="42"/>
        <v>92818</v>
      </c>
      <c r="B2747" s="266" t="s">
        <v>3411</v>
      </c>
      <c r="C2747" s="266" t="s">
        <v>9732</v>
      </c>
      <c r="D2747" s="267" t="s">
        <v>9548</v>
      </c>
      <c r="E2747" s="268" t="s">
        <v>32910</v>
      </c>
    </row>
    <row r="2748" spans="1:5">
      <c r="A2748" s="39" t="str">
        <f t="shared" si="42"/>
        <v>92819</v>
      </c>
      <c r="B2748" s="266" t="s">
        <v>3412</v>
      </c>
      <c r="C2748" s="266" t="s">
        <v>9733</v>
      </c>
      <c r="D2748" s="267" t="s">
        <v>9548</v>
      </c>
      <c r="E2748" s="268" t="s">
        <v>32911</v>
      </c>
    </row>
    <row r="2749" spans="1:5">
      <c r="A2749" s="39" t="str">
        <f t="shared" si="42"/>
        <v>92820</v>
      </c>
      <c r="B2749" s="266" t="s">
        <v>3413</v>
      </c>
      <c r="C2749" s="266" t="s">
        <v>9734</v>
      </c>
      <c r="D2749" s="267" t="s">
        <v>9548</v>
      </c>
      <c r="E2749" s="268" t="s">
        <v>18191</v>
      </c>
    </row>
    <row r="2750" spans="1:5">
      <c r="A2750" s="39" t="str">
        <f t="shared" si="42"/>
        <v>92821</v>
      </c>
      <c r="B2750" s="266" t="s">
        <v>196</v>
      </c>
      <c r="C2750" s="266" t="s">
        <v>9735</v>
      </c>
      <c r="D2750" s="267" t="s">
        <v>9548</v>
      </c>
      <c r="E2750" s="268" t="s">
        <v>27686</v>
      </c>
    </row>
    <row r="2751" spans="1:5">
      <c r="A2751" s="39" t="str">
        <f t="shared" si="42"/>
        <v>92822</v>
      </c>
      <c r="B2751" s="266" t="s">
        <v>3414</v>
      </c>
      <c r="C2751" s="266" t="s">
        <v>9736</v>
      </c>
      <c r="D2751" s="267" t="s">
        <v>9548</v>
      </c>
      <c r="E2751" s="268" t="s">
        <v>26889</v>
      </c>
    </row>
    <row r="2752" spans="1:5">
      <c r="A2752" s="39" t="str">
        <f t="shared" si="42"/>
        <v>92824</v>
      </c>
      <c r="B2752" s="266" t="s">
        <v>197</v>
      </c>
      <c r="C2752" s="266" t="s">
        <v>9737</v>
      </c>
      <c r="D2752" s="267" t="s">
        <v>9548</v>
      </c>
      <c r="E2752" s="268" t="s">
        <v>23104</v>
      </c>
    </row>
    <row r="2753" spans="1:5">
      <c r="A2753" s="39" t="str">
        <f t="shared" si="42"/>
        <v>92825</v>
      </c>
      <c r="B2753" s="266" t="s">
        <v>3415</v>
      </c>
      <c r="C2753" s="266" t="s">
        <v>9738</v>
      </c>
      <c r="D2753" s="267" t="s">
        <v>9548</v>
      </c>
      <c r="E2753" s="268" t="s">
        <v>24235</v>
      </c>
    </row>
    <row r="2754" spans="1:5">
      <c r="A2754" s="39" t="str">
        <f t="shared" si="42"/>
        <v>92826</v>
      </c>
      <c r="B2754" s="266" t="s">
        <v>198</v>
      </c>
      <c r="C2754" s="266" t="s">
        <v>9739</v>
      </c>
      <c r="D2754" s="267" t="s">
        <v>9548</v>
      </c>
      <c r="E2754" s="268" t="s">
        <v>32912</v>
      </c>
    </row>
    <row r="2755" spans="1:5">
      <c r="A2755" s="39" t="str">
        <f t="shared" ref="A2755:A2818" si="43">IF(ISERROR(SEARCH("/",B2755)=6),TRIM(CLEAN(B2755)),IF(SEARCH("/",B2755)=6,IF(LEN(TRIM(CLEAN(B2755)))=7,LEFT(TRIM(CLEAN(B2755)),6)&amp;"00"&amp;RIGHT(TRIM(CLEAN(B2755)),1),LEFT(TRIM(CLEAN(B2755)),6)&amp;"0"&amp;RIGHT(TRIM(CLEAN(B2755)),2)),TRIM(CLEAN(B2755))))</f>
        <v>92827</v>
      </c>
      <c r="B2755" s="266" t="s">
        <v>3416</v>
      </c>
      <c r="C2755" s="266" t="s">
        <v>9740</v>
      </c>
      <c r="D2755" s="267" t="s">
        <v>9548</v>
      </c>
      <c r="E2755" s="268" t="s">
        <v>32913</v>
      </c>
    </row>
    <row r="2756" spans="1:5">
      <c r="A2756" s="39" t="str">
        <f t="shared" si="43"/>
        <v>92828</v>
      </c>
      <c r="B2756" s="266" t="s">
        <v>172</v>
      </c>
      <c r="C2756" s="266" t="s">
        <v>9741</v>
      </c>
      <c r="D2756" s="267" t="s">
        <v>9548</v>
      </c>
      <c r="E2756" s="268" t="s">
        <v>32914</v>
      </c>
    </row>
    <row r="2757" spans="1:5">
      <c r="A2757" s="39" t="str">
        <f t="shared" si="43"/>
        <v>92829</v>
      </c>
      <c r="B2757" s="266" t="s">
        <v>3417</v>
      </c>
      <c r="C2757" s="266" t="s">
        <v>9742</v>
      </c>
      <c r="D2757" s="267" t="s">
        <v>9548</v>
      </c>
      <c r="E2757" s="268" t="s">
        <v>32915</v>
      </c>
    </row>
    <row r="2758" spans="1:5">
      <c r="A2758" s="39" t="str">
        <f t="shared" si="43"/>
        <v>92830</v>
      </c>
      <c r="B2758" s="266" t="s">
        <v>3418</v>
      </c>
      <c r="C2758" s="266" t="s">
        <v>9743</v>
      </c>
      <c r="D2758" s="267" t="s">
        <v>9548</v>
      </c>
      <c r="E2758" s="268" t="s">
        <v>32722</v>
      </c>
    </row>
    <row r="2759" spans="1:5">
      <c r="A2759" s="39" t="str">
        <f t="shared" si="43"/>
        <v>92831</v>
      </c>
      <c r="B2759" s="266" t="s">
        <v>3419</v>
      </c>
      <c r="C2759" s="266" t="s">
        <v>9744</v>
      </c>
      <c r="D2759" s="267" t="s">
        <v>9548</v>
      </c>
      <c r="E2759" s="268" t="s">
        <v>32916</v>
      </c>
    </row>
    <row r="2760" spans="1:5">
      <c r="A2760" s="39" t="str">
        <f t="shared" si="43"/>
        <v>92832</v>
      </c>
      <c r="B2760" s="266" t="s">
        <v>3420</v>
      </c>
      <c r="C2760" s="266" t="s">
        <v>9745</v>
      </c>
      <c r="D2760" s="267" t="s">
        <v>9548</v>
      </c>
      <c r="E2760" s="268" t="s">
        <v>32917</v>
      </c>
    </row>
    <row r="2761" spans="1:5">
      <c r="A2761" s="39" t="str">
        <f t="shared" si="43"/>
        <v>92833</v>
      </c>
      <c r="B2761" s="266" t="s">
        <v>3421</v>
      </c>
      <c r="C2761" s="266" t="s">
        <v>9675</v>
      </c>
      <c r="D2761" s="267" t="s">
        <v>9548</v>
      </c>
      <c r="E2761" s="268" t="s">
        <v>32918</v>
      </c>
    </row>
    <row r="2762" spans="1:5">
      <c r="A2762" s="39" t="str">
        <f t="shared" si="43"/>
        <v>92834</v>
      </c>
      <c r="B2762" s="266" t="s">
        <v>3422</v>
      </c>
      <c r="C2762" s="266" t="s">
        <v>9676</v>
      </c>
      <c r="D2762" s="267" t="s">
        <v>9548</v>
      </c>
      <c r="E2762" s="268" t="s">
        <v>8885</v>
      </c>
    </row>
    <row r="2763" spans="1:5">
      <c r="A2763" s="39" t="str">
        <f t="shared" si="43"/>
        <v>92835</v>
      </c>
      <c r="B2763" s="266" t="s">
        <v>3423</v>
      </c>
      <c r="C2763" s="266" t="s">
        <v>9677</v>
      </c>
      <c r="D2763" s="267" t="s">
        <v>9548</v>
      </c>
      <c r="E2763" s="268" t="s">
        <v>32919</v>
      </c>
    </row>
    <row r="2764" spans="1:5">
      <c r="A2764" s="39" t="str">
        <f t="shared" si="43"/>
        <v>92836</v>
      </c>
      <c r="B2764" s="266" t="s">
        <v>3424</v>
      </c>
      <c r="C2764" s="266" t="s">
        <v>9678</v>
      </c>
      <c r="D2764" s="267" t="s">
        <v>9548</v>
      </c>
      <c r="E2764" s="268" t="s">
        <v>8656</v>
      </c>
    </row>
    <row r="2765" spans="1:5">
      <c r="A2765" s="39" t="str">
        <f t="shared" si="43"/>
        <v>92837</v>
      </c>
      <c r="B2765" s="266" t="s">
        <v>3425</v>
      </c>
      <c r="C2765" s="266" t="s">
        <v>9679</v>
      </c>
      <c r="D2765" s="267" t="s">
        <v>9548</v>
      </c>
      <c r="E2765" s="268" t="s">
        <v>32920</v>
      </c>
    </row>
    <row r="2766" spans="1:5">
      <c r="A2766" s="39" t="str">
        <f t="shared" si="43"/>
        <v>92838</v>
      </c>
      <c r="B2766" s="266" t="s">
        <v>3426</v>
      </c>
      <c r="C2766" s="266" t="s">
        <v>9680</v>
      </c>
      <c r="D2766" s="267" t="s">
        <v>9548</v>
      </c>
      <c r="E2766" s="268" t="s">
        <v>9109</v>
      </c>
    </row>
    <row r="2767" spans="1:5">
      <c r="A2767" s="39" t="str">
        <f t="shared" si="43"/>
        <v>92839</v>
      </c>
      <c r="B2767" s="266" t="s">
        <v>3427</v>
      </c>
      <c r="C2767" s="266" t="s">
        <v>9681</v>
      </c>
      <c r="D2767" s="267" t="s">
        <v>9548</v>
      </c>
      <c r="E2767" s="268" t="s">
        <v>32921</v>
      </c>
    </row>
    <row r="2768" spans="1:5">
      <c r="A2768" s="39" t="str">
        <f t="shared" si="43"/>
        <v>92840</v>
      </c>
      <c r="B2768" s="266" t="s">
        <v>3428</v>
      </c>
      <c r="C2768" s="266" t="s">
        <v>9682</v>
      </c>
      <c r="D2768" s="267" t="s">
        <v>9548</v>
      </c>
      <c r="E2768" s="268" t="s">
        <v>8969</v>
      </c>
    </row>
    <row r="2769" spans="1:5">
      <c r="A2769" s="39" t="str">
        <f t="shared" si="43"/>
        <v>92841</v>
      </c>
      <c r="B2769" s="266" t="s">
        <v>3429</v>
      </c>
      <c r="C2769" s="266" t="s">
        <v>9683</v>
      </c>
      <c r="D2769" s="267" t="s">
        <v>9548</v>
      </c>
      <c r="E2769" s="268" t="s">
        <v>32922</v>
      </c>
    </row>
    <row r="2770" spans="1:5">
      <c r="A2770" s="39" t="str">
        <f t="shared" si="43"/>
        <v>92842</v>
      </c>
      <c r="B2770" s="266" t="s">
        <v>3430</v>
      </c>
      <c r="C2770" s="266" t="s">
        <v>9684</v>
      </c>
      <c r="D2770" s="267" t="s">
        <v>9548</v>
      </c>
      <c r="E2770" s="268" t="s">
        <v>19439</v>
      </c>
    </row>
    <row r="2771" spans="1:5">
      <c r="A2771" s="39" t="str">
        <f t="shared" si="43"/>
        <v>92843</v>
      </c>
      <c r="B2771" s="266" t="s">
        <v>7633</v>
      </c>
      <c r="C2771" s="266" t="s">
        <v>9685</v>
      </c>
      <c r="D2771" s="267" t="s">
        <v>9548</v>
      </c>
      <c r="E2771" s="268" t="s">
        <v>32923</v>
      </c>
    </row>
    <row r="2772" spans="1:5">
      <c r="A2772" s="39" t="str">
        <f t="shared" si="43"/>
        <v>92844</v>
      </c>
      <c r="B2772" s="266" t="s">
        <v>3431</v>
      </c>
      <c r="C2772" s="266" t="s">
        <v>9686</v>
      </c>
      <c r="D2772" s="267" t="s">
        <v>9548</v>
      </c>
      <c r="E2772" s="268" t="s">
        <v>27329</v>
      </c>
    </row>
    <row r="2773" spans="1:5">
      <c r="A2773" s="39" t="str">
        <f t="shared" si="43"/>
        <v>92845</v>
      </c>
      <c r="B2773" s="266" t="s">
        <v>7634</v>
      </c>
      <c r="C2773" s="266" t="s">
        <v>9687</v>
      </c>
      <c r="D2773" s="267" t="s">
        <v>9548</v>
      </c>
      <c r="E2773" s="268" t="s">
        <v>32924</v>
      </c>
    </row>
    <row r="2774" spans="1:5">
      <c r="A2774" s="39" t="str">
        <f t="shared" si="43"/>
        <v>92846</v>
      </c>
      <c r="B2774" s="266" t="s">
        <v>3432</v>
      </c>
      <c r="C2774" s="266" t="s">
        <v>9688</v>
      </c>
      <c r="D2774" s="267" t="s">
        <v>9548</v>
      </c>
      <c r="E2774" s="268" t="s">
        <v>17622</v>
      </c>
    </row>
    <row r="2775" spans="1:5">
      <c r="A2775" s="39" t="str">
        <f t="shared" si="43"/>
        <v>92847</v>
      </c>
      <c r="B2775" s="266" t="s">
        <v>3433</v>
      </c>
      <c r="C2775" s="266" t="s">
        <v>9689</v>
      </c>
      <c r="D2775" s="267" t="s">
        <v>9548</v>
      </c>
      <c r="E2775" s="268" t="s">
        <v>32925</v>
      </c>
    </row>
    <row r="2776" spans="1:5">
      <c r="A2776" s="39" t="str">
        <f t="shared" si="43"/>
        <v>92848</v>
      </c>
      <c r="B2776" s="266" t="s">
        <v>3434</v>
      </c>
      <c r="C2776" s="266" t="s">
        <v>9690</v>
      </c>
      <c r="D2776" s="267" t="s">
        <v>9548</v>
      </c>
      <c r="E2776" s="268" t="s">
        <v>17182</v>
      </c>
    </row>
    <row r="2777" spans="1:5">
      <c r="A2777" s="39" t="str">
        <f t="shared" si="43"/>
        <v>92849</v>
      </c>
      <c r="B2777" s="266" t="s">
        <v>3435</v>
      </c>
      <c r="C2777" s="266" t="s">
        <v>9691</v>
      </c>
      <c r="D2777" s="267" t="s">
        <v>9548</v>
      </c>
      <c r="E2777" s="268" t="s">
        <v>32926</v>
      </c>
    </row>
    <row r="2778" spans="1:5">
      <c r="A2778" s="39" t="str">
        <f t="shared" si="43"/>
        <v>92850</v>
      </c>
      <c r="B2778" s="266" t="s">
        <v>3436</v>
      </c>
      <c r="C2778" s="266" t="s">
        <v>9692</v>
      </c>
      <c r="D2778" s="267" t="s">
        <v>9548</v>
      </c>
      <c r="E2778" s="268" t="s">
        <v>9246</v>
      </c>
    </row>
    <row r="2779" spans="1:5">
      <c r="A2779" s="39" t="str">
        <f t="shared" si="43"/>
        <v>92851</v>
      </c>
      <c r="B2779" s="266" t="s">
        <v>3437</v>
      </c>
      <c r="C2779" s="266" t="s">
        <v>9693</v>
      </c>
      <c r="D2779" s="267" t="s">
        <v>9548</v>
      </c>
      <c r="E2779" s="268" t="s">
        <v>32927</v>
      </c>
    </row>
    <row r="2780" spans="1:5">
      <c r="A2780" s="39" t="str">
        <f t="shared" si="43"/>
        <v>92852</v>
      </c>
      <c r="B2780" s="266" t="s">
        <v>3438</v>
      </c>
      <c r="C2780" s="266" t="s">
        <v>9694</v>
      </c>
      <c r="D2780" s="267" t="s">
        <v>9548</v>
      </c>
      <c r="E2780" s="268" t="s">
        <v>8795</v>
      </c>
    </row>
    <row r="2781" spans="1:5">
      <c r="A2781" s="39" t="str">
        <f t="shared" si="43"/>
        <v>92853</v>
      </c>
      <c r="B2781" s="266" t="s">
        <v>3439</v>
      </c>
      <c r="C2781" s="266" t="s">
        <v>9696</v>
      </c>
      <c r="D2781" s="267" t="s">
        <v>9548</v>
      </c>
      <c r="E2781" s="268" t="s">
        <v>32928</v>
      </c>
    </row>
    <row r="2782" spans="1:5">
      <c r="A2782" s="39" t="str">
        <f t="shared" si="43"/>
        <v>92854</v>
      </c>
      <c r="B2782" s="266" t="s">
        <v>3440</v>
      </c>
      <c r="C2782" s="266" t="s">
        <v>9697</v>
      </c>
      <c r="D2782" s="267" t="s">
        <v>9548</v>
      </c>
      <c r="E2782" s="268" t="s">
        <v>16356</v>
      </c>
    </row>
    <row r="2783" spans="1:5">
      <c r="A2783" s="39" t="str">
        <f t="shared" si="43"/>
        <v>92855</v>
      </c>
      <c r="B2783" s="266" t="s">
        <v>3441</v>
      </c>
      <c r="C2783" s="266" t="s">
        <v>9698</v>
      </c>
      <c r="D2783" s="267" t="s">
        <v>9548</v>
      </c>
      <c r="E2783" s="268" t="s">
        <v>32929</v>
      </c>
    </row>
    <row r="2784" spans="1:5">
      <c r="A2784" s="39" t="str">
        <f t="shared" si="43"/>
        <v>92856</v>
      </c>
      <c r="B2784" s="266" t="s">
        <v>3442</v>
      </c>
      <c r="C2784" s="266" t="s">
        <v>9699</v>
      </c>
      <c r="D2784" s="267" t="s">
        <v>9548</v>
      </c>
      <c r="E2784" s="268" t="s">
        <v>20473</v>
      </c>
    </row>
    <row r="2785" spans="1:5">
      <c r="A2785" s="39" t="str">
        <f t="shared" si="43"/>
        <v>92857</v>
      </c>
      <c r="B2785" s="266" t="s">
        <v>3443</v>
      </c>
      <c r="C2785" s="266" t="s">
        <v>9700</v>
      </c>
      <c r="D2785" s="267" t="s">
        <v>9548</v>
      </c>
      <c r="E2785" s="268" t="s">
        <v>32930</v>
      </c>
    </row>
    <row r="2786" spans="1:5">
      <c r="A2786" s="39" t="str">
        <f t="shared" si="43"/>
        <v>92858</v>
      </c>
      <c r="B2786" s="266" t="s">
        <v>3444</v>
      </c>
      <c r="C2786" s="266" t="s">
        <v>9701</v>
      </c>
      <c r="D2786" s="267" t="s">
        <v>9548</v>
      </c>
      <c r="E2786" s="268" t="s">
        <v>10660</v>
      </c>
    </row>
    <row r="2787" spans="1:5">
      <c r="A2787" s="39" t="str">
        <f t="shared" si="43"/>
        <v>92859</v>
      </c>
      <c r="B2787" s="266" t="s">
        <v>7635</v>
      </c>
      <c r="C2787" s="266" t="s">
        <v>9702</v>
      </c>
      <c r="D2787" s="267" t="s">
        <v>9548</v>
      </c>
      <c r="E2787" s="268" t="s">
        <v>32931</v>
      </c>
    </row>
    <row r="2788" spans="1:5">
      <c r="A2788" s="39" t="str">
        <f t="shared" si="43"/>
        <v>92860</v>
      </c>
      <c r="B2788" s="266" t="s">
        <v>3445</v>
      </c>
      <c r="C2788" s="266" t="s">
        <v>9703</v>
      </c>
      <c r="D2788" s="267" t="s">
        <v>9548</v>
      </c>
      <c r="E2788" s="268" t="s">
        <v>26113</v>
      </c>
    </row>
    <row r="2789" spans="1:5">
      <c r="A2789" s="39" t="str">
        <f t="shared" si="43"/>
        <v>92861</v>
      </c>
      <c r="B2789" s="266" t="s">
        <v>7636</v>
      </c>
      <c r="C2789" s="266" t="s">
        <v>9704</v>
      </c>
      <c r="D2789" s="267" t="s">
        <v>9548</v>
      </c>
      <c r="E2789" s="268" t="s">
        <v>32932</v>
      </c>
    </row>
    <row r="2790" spans="1:5">
      <c r="A2790" s="39" t="str">
        <f t="shared" si="43"/>
        <v>92862</v>
      </c>
      <c r="B2790" s="266" t="s">
        <v>3446</v>
      </c>
      <c r="C2790" s="266" t="s">
        <v>9705</v>
      </c>
      <c r="D2790" s="267" t="s">
        <v>9548</v>
      </c>
      <c r="E2790" s="268" t="s">
        <v>8856</v>
      </c>
    </row>
    <row r="2791" spans="1:5">
      <c r="A2791" s="39" t="str">
        <f t="shared" si="43"/>
        <v>92863</v>
      </c>
      <c r="B2791" s="266" t="s">
        <v>3447</v>
      </c>
      <c r="C2791" s="266" t="s">
        <v>9706</v>
      </c>
      <c r="D2791" s="267" t="s">
        <v>9548</v>
      </c>
      <c r="E2791" s="268" t="s">
        <v>32933</v>
      </c>
    </row>
    <row r="2792" spans="1:5">
      <c r="A2792" s="39" t="str">
        <f t="shared" si="43"/>
        <v>92864</v>
      </c>
      <c r="B2792" s="266" t="s">
        <v>3448</v>
      </c>
      <c r="C2792" s="266" t="s">
        <v>9707</v>
      </c>
      <c r="D2792" s="267" t="s">
        <v>9548</v>
      </c>
      <c r="E2792" s="268" t="s">
        <v>26104</v>
      </c>
    </row>
    <row r="2793" spans="1:5">
      <c r="A2793" s="39" t="str">
        <f t="shared" si="43"/>
        <v>92865</v>
      </c>
      <c r="B2793" s="266" t="s">
        <v>3449</v>
      </c>
      <c r="C2793" s="266" t="s">
        <v>12101</v>
      </c>
      <c r="D2793" s="267" t="s">
        <v>9623</v>
      </c>
      <c r="E2793" s="268" t="s">
        <v>9108</v>
      </c>
    </row>
    <row r="2794" spans="1:5">
      <c r="A2794" s="39" t="str">
        <f t="shared" si="43"/>
        <v>92866</v>
      </c>
      <c r="B2794" s="266" t="s">
        <v>3450</v>
      </c>
      <c r="C2794" s="266" t="s">
        <v>12102</v>
      </c>
      <c r="D2794" s="267" t="s">
        <v>9623</v>
      </c>
      <c r="E2794" s="268" t="s">
        <v>17561</v>
      </c>
    </row>
    <row r="2795" spans="1:5">
      <c r="A2795" s="39" t="str">
        <f t="shared" si="43"/>
        <v>92867</v>
      </c>
      <c r="B2795" s="266" t="s">
        <v>3451</v>
      </c>
      <c r="C2795" s="266" t="s">
        <v>12103</v>
      </c>
      <c r="D2795" s="267" t="s">
        <v>9623</v>
      </c>
      <c r="E2795" s="268" t="s">
        <v>16376</v>
      </c>
    </row>
    <row r="2796" spans="1:5">
      <c r="A2796" s="39" t="str">
        <f t="shared" si="43"/>
        <v>92868</v>
      </c>
      <c r="B2796" s="266" t="s">
        <v>3452</v>
      </c>
      <c r="C2796" s="266" t="s">
        <v>12104</v>
      </c>
      <c r="D2796" s="267" t="s">
        <v>9623</v>
      </c>
      <c r="E2796" s="268" t="s">
        <v>8790</v>
      </c>
    </row>
    <row r="2797" spans="1:5">
      <c r="A2797" s="39" t="str">
        <f t="shared" si="43"/>
        <v>92869</v>
      </c>
      <c r="B2797" s="266" t="s">
        <v>3453</v>
      </c>
      <c r="C2797" s="266" t="s">
        <v>12105</v>
      </c>
      <c r="D2797" s="267" t="s">
        <v>9623</v>
      </c>
      <c r="E2797" s="268" t="s">
        <v>27291</v>
      </c>
    </row>
    <row r="2798" spans="1:5">
      <c r="A2798" s="39" t="str">
        <f t="shared" si="43"/>
        <v>92870</v>
      </c>
      <c r="B2798" s="266" t="s">
        <v>3454</v>
      </c>
      <c r="C2798" s="266" t="s">
        <v>12106</v>
      </c>
      <c r="D2798" s="267" t="s">
        <v>9623</v>
      </c>
      <c r="E2798" s="268" t="s">
        <v>21724</v>
      </c>
    </row>
    <row r="2799" spans="1:5">
      <c r="A2799" s="39" t="str">
        <f t="shared" si="43"/>
        <v>92871</v>
      </c>
      <c r="B2799" s="266" t="s">
        <v>3455</v>
      </c>
      <c r="C2799" s="266" t="s">
        <v>12108</v>
      </c>
      <c r="D2799" s="267" t="s">
        <v>9623</v>
      </c>
      <c r="E2799" s="268" t="s">
        <v>9127</v>
      </c>
    </row>
    <row r="2800" spans="1:5">
      <c r="A2800" s="39" t="str">
        <f t="shared" si="43"/>
        <v>92872</v>
      </c>
      <c r="B2800" s="266" t="s">
        <v>3456</v>
      </c>
      <c r="C2800" s="266" t="s">
        <v>12109</v>
      </c>
      <c r="D2800" s="267" t="s">
        <v>9623</v>
      </c>
      <c r="E2800" s="268" t="s">
        <v>17679</v>
      </c>
    </row>
    <row r="2801" spans="1:5">
      <c r="A2801" s="39" t="str">
        <f t="shared" si="43"/>
        <v>92873</v>
      </c>
      <c r="B2801" s="266" t="s">
        <v>3457</v>
      </c>
      <c r="C2801" s="266" t="s">
        <v>11803</v>
      </c>
      <c r="D2801" s="267" t="s">
        <v>10840</v>
      </c>
      <c r="E2801" s="268" t="s">
        <v>24390</v>
      </c>
    </row>
    <row r="2802" spans="1:5">
      <c r="A2802" s="39" t="str">
        <f t="shared" si="43"/>
        <v>92874</v>
      </c>
      <c r="B2802" s="266" t="s">
        <v>3458</v>
      </c>
      <c r="C2802" s="266" t="s">
        <v>11804</v>
      </c>
      <c r="D2802" s="267" t="s">
        <v>10840</v>
      </c>
      <c r="E2802" s="268" t="s">
        <v>32934</v>
      </c>
    </row>
    <row r="2803" spans="1:5">
      <c r="A2803" s="39" t="str">
        <f t="shared" si="43"/>
        <v>92875</v>
      </c>
      <c r="B2803" s="266" t="s">
        <v>3459</v>
      </c>
      <c r="C2803" s="266" t="s">
        <v>11736</v>
      </c>
      <c r="D2803" s="267" t="s">
        <v>10821</v>
      </c>
      <c r="E2803" s="268" t="s">
        <v>9373</v>
      </c>
    </row>
    <row r="2804" spans="1:5">
      <c r="A2804" s="39" t="str">
        <f t="shared" si="43"/>
        <v>92876</v>
      </c>
      <c r="B2804" s="266" t="s">
        <v>3460</v>
      </c>
      <c r="C2804" s="266" t="s">
        <v>11737</v>
      </c>
      <c r="D2804" s="267" t="s">
        <v>10821</v>
      </c>
      <c r="E2804" s="268" t="s">
        <v>9373</v>
      </c>
    </row>
    <row r="2805" spans="1:5">
      <c r="A2805" s="39" t="str">
        <f t="shared" si="43"/>
        <v>92877</v>
      </c>
      <c r="B2805" s="266" t="s">
        <v>3461</v>
      </c>
      <c r="C2805" s="266" t="s">
        <v>11738</v>
      </c>
      <c r="D2805" s="267" t="s">
        <v>10821</v>
      </c>
      <c r="E2805" s="268" t="s">
        <v>8946</v>
      </c>
    </row>
    <row r="2806" spans="1:5">
      <c r="A2806" s="39" t="str">
        <f t="shared" si="43"/>
        <v>92878</v>
      </c>
      <c r="B2806" s="266" t="s">
        <v>3462</v>
      </c>
      <c r="C2806" s="266" t="s">
        <v>11739</v>
      </c>
      <c r="D2806" s="267" t="s">
        <v>10821</v>
      </c>
      <c r="E2806" s="268" t="s">
        <v>26139</v>
      </c>
    </row>
    <row r="2807" spans="1:5">
      <c r="A2807" s="39" t="str">
        <f t="shared" si="43"/>
        <v>92879</v>
      </c>
      <c r="B2807" s="266" t="s">
        <v>3463</v>
      </c>
      <c r="C2807" s="266" t="s">
        <v>11740</v>
      </c>
      <c r="D2807" s="267" t="s">
        <v>10821</v>
      </c>
      <c r="E2807" s="268" t="s">
        <v>8876</v>
      </c>
    </row>
    <row r="2808" spans="1:5">
      <c r="A2808" s="39" t="str">
        <f t="shared" si="43"/>
        <v>92880</v>
      </c>
      <c r="B2808" s="266" t="s">
        <v>3464</v>
      </c>
      <c r="C2808" s="266" t="s">
        <v>11741</v>
      </c>
      <c r="D2808" s="267" t="s">
        <v>10821</v>
      </c>
      <c r="E2808" s="268" t="s">
        <v>10734</v>
      </c>
    </row>
    <row r="2809" spans="1:5">
      <c r="A2809" s="39" t="str">
        <f t="shared" si="43"/>
        <v>92881</v>
      </c>
      <c r="B2809" s="266" t="s">
        <v>3465</v>
      </c>
      <c r="C2809" s="266" t="s">
        <v>11742</v>
      </c>
      <c r="D2809" s="267" t="s">
        <v>10821</v>
      </c>
      <c r="E2809" s="268" t="s">
        <v>13341</v>
      </c>
    </row>
    <row r="2810" spans="1:5">
      <c r="A2810" s="39" t="str">
        <f t="shared" si="43"/>
        <v>92882</v>
      </c>
      <c r="B2810" s="266" t="s">
        <v>3466</v>
      </c>
      <c r="C2810" s="266" t="s">
        <v>11744</v>
      </c>
      <c r="D2810" s="267" t="s">
        <v>10821</v>
      </c>
      <c r="E2810" s="268" t="s">
        <v>16965</v>
      </c>
    </row>
    <row r="2811" spans="1:5">
      <c r="A2811" s="39" t="str">
        <f t="shared" si="43"/>
        <v>92883</v>
      </c>
      <c r="B2811" s="266" t="s">
        <v>3467</v>
      </c>
      <c r="C2811" s="266" t="s">
        <v>11745</v>
      </c>
      <c r="D2811" s="267" t="s">
        <v>10821</v>
      </c>
      <c r="E2811" s="268" t="s">
        <v>25561</v>
      </c>
    </row>
    <row r="2812" spans="1:5">
      <c r="A2812" s="39" t="str">
        <f t="shared" si="43"/>
        <v>92884</v>
      </c>
      <c r="B2812" s="266" t="s">
        <v>3468</v>
      </c>
      <c r="C2812" s="266" t="s">
        <v>11746</v>
      </c>
      <c r="D2812" s="267" t="s">
        <v>10821</v>
      </c>
      <c r="E2812" s="268" t="s">
        <v>17742</v>
      </c>
    </row>
    <row r="2813" spans="1:5">
      <c r="A2813" s="39" t="str">
        <f t="shared" si="43"/>
        <v>92885</v>
      </c>
      <c r="B2813" s="266" t="s">
        <v>3469</v>
      </c>
      <c r="C2813" s="266" t="s">
        <v>11747</v>
      </c>
      <c r="D2813" s="267" t="s">
        <v>10821</v>
      </c>
      <c r="E2813" s="268" t="s">
        <v>16361</v>
      </c>
    </row>
    <row r="2814" spans="1:5">
      <c r="A2814" s="39" t="str">
        <f t="shared" si="43"/>
        <v>92886</v>
      </c>
      <c r="B2814" s="266" t="s">
        <v>3470</v>
      </c>
      <c r="C2814" s="266" t="s">
        <v>11748</v>
      </c>
      <c r="D2814" s="267" t="s">
        <v>10821</v>
      </c>
      <c r="E2814" s="268" t="s">
        <v>24960</v>
      </c>
    </row>
    <row r="2815" spans="1:5">
      <c r="A2815" s="39" t="str">
        <f t="shared" si="43"/>
        <v>92887</v>
      </c>
      <c r="B2815" s="266" t="s">
        <v>3471</v>
      </c>
      <c r="C2815" s="266" t="s">
        <v>11749</v>
      </c>
      <c r="D2815" s="267" t="s">
        <v>10821</v>
      </c>
      <c r="E2815" s="268" t="s">
        <v>30603</v>
      </c>
    </row>
    <row r="2816" spans="1:5">
      <c r="A2816" s="39" t="str">
        <f t="shared" si="43"/>
        <v>92888</v>
      </c>
      <c r="B2816" s="266" t="s">
        <v>3472</v>
      </c>
      <c r="C2816" s="266" t="s">
        <v>11750</v>
      </c>
      <c r="D2816" s="267" t="s">
        <v>10821</v>
      </c>
      <c r="E2816" s="268" t="s">
        <v>11188</v>
      </c>
    </row>
    <row r="2817" spans="1:5">
      <c r="A2817" s="39" t="str">
        <f t="shared" si="43"/>
        <v>92889</v>
      </c>
      <c r="B2817" s="266" t="s">
        <v>3473</v>
      </c>
      <c r="C2817" s="266" t="s">
        <v>13518</v>
      </c>
      <c r="D2817" s="267" t="s">
        <v>9623</v>
      </c>
      <c r="E2817" s="268" t="s">
        <v>24919</v>
      </c>
    </row>
    <row r="2818" spans="1:5">
      <c r="A2818" s="39" t="str">
        <f t="shared" si="43"/>
        <v>92890</v>
      </c>
      <c r="B2818" s="266" t="s">
        <v>3474</v>
      </c>
      <c r="C2818" s="266" t="s">
        <v>13519</v>
      </c>
      <c r="D2818" s="267" t="s">
        <v>9623</v>
      </c>
      <c r="E2818" s="268" t="s">
        <v>32935</v>
      </c>
    </row>
    <row r="2819" spans="1:5">
      <c r="A2819" s="39" t="str">
        <f t="shared" ref="A2819:A2882" si="44">IF(ISERROR(SEARCH("/",B2819)=6),TRIM(CLEAN(B2819)),IF(SEARCH("/",B2819)=6,IF(LEN(TRIM(CLEAN(B2819)))=7,LEFT(TRIM(CLEAN(B2819)),6)&amp;"00"&amp;RIGHT(TRIM(CLEAN(B2819)),1),LEFT(TRIM(CLEAN(B2819)),6)&amp;"0"&amp;RIGHT(TRIM(CLEAN(B2819)),2)),TRIM(CLEAN(B2819))))</f>
        <v>92891</v>
      </c>
      <c r="B2819" s="266" t="s">
        <v>3475</v>
      </c>
      <c r="C2819" s="266" t="s">
        <v>13520</v>
      </c>
      <c r="D2819" s="267" t="s">
        <v>9623</v>
      </c>
      <c r="E2819" s="268" t="s">
        <v>32936</v>
      </c>
    </row>
    <row r="2820" spans="1:5">
      <c r="A2820" s="39" t="str">
        <f t="shared" si="44"/>
        <v>92892</v>
      </c>
      <c r="B2820" s="266" t="s">
        <v>3476</v>
      </c>
      <c r="C2820" s="266" t="s">
        <v>13521</v>
      </c>
      <c r="D2820" s="267" t="s">
        <v>9623</v>
      </c>
      <c r="E2820" s="268" t="s">
        <v>31926</v>
      </c>
    </row>
    <row r="2821" spans="1:5">
      <c r="A2821" s="39" t="str">
        <f t="shared" si="44"/>
        <v>92893</v>
      </c>
      <c r="B2821" s="266" t="s">
        <v>3477</v>
      </c>
      <c r="C2821" s="266" t="s">
        <v>13522</v>
      </c>
      <c r="D2821" s="267" t="s">
        <v>9623</v>
      </c>
      <c r="E2821" s="268" t="s">
        <v>22094</v>
      </c>
    </row>
    <row r="2822" spans="1:5">
      <c r="A2822" s="39" t="str">
        <f t="shared" si="44"/>
        <v>92894</v>
      </c>
      <c r="B2822" s="266" t="s">
        <v>3478</v>
      </c>
      <c r="C2822" s="266" t="s">
        <v>13523</v>
      </c>
      <c r="D2822" s="267" t="s">
        <v>9623</v>
      </c>
      <c r="E2822" s="268" t="s">
        <v>32937</v>
      </c>
    </row>
    <row r="2823" spans="1:5">
      <c r="A2823" s="39" t="str">
        <f t="shared" si="44"/>
        <v>92895</v>
      </c>
      <c r="B2823" s="266" t="s">
        <v>3479</v>
      </c>
      <c r="C2823" s="266" t="s">
        <v>13524</v>
      </c>
      <c r="D2823" s="267" t="s">
        <v>9623</v>
      </c>
      <c r="E2823" s="268" t="s">
        <v>32176</v>
      </c>
    </row>
    <row r="2824" spans="1:5">
      <c r="A2824" s="39" t="str">
        <f t="shared" si="44"/>
        <v>92896</v>
      </c>
      <c r="B2824" s="266" t="s">
        <v>3480</v>
      </c>
      <c r="C2824" s="266" t="s">
        <v>13525</v>
      </c>
      <c r="D2824" s="267" t="s">
        <v>9623</v>
      </c>
      <c r="E2824" s="268" t="s">
        <v>24401</v>
      </c>
    </row>
    <row r="2825" spans="1:5">
      <c r="A2825" s="39" t="str">
        <f t="shared" si="44"/>
        <v>92897</v>
      </c>
      <c r="B2825" s="266" t="s">
        <v>3481</v>
      </c>
      <c r="C2825" s="266" t="s">
        <v>13526</v>
      </c>
      <c r="D2825" s="267" t="s">
        <v>9623</v>
      </c>
      <c r="E2825" s="268" t="s">
        <v>32938</v>
      </c>
    </row>
    <row r="2826" spans="1:5">
      <c r="A2826" s="39" t="str">
        <f t="shared" si="44"/>
        <v>92898</v>
      </c>
      <c r="B2826" s="266" t="s">
        <v>3482</v>
      </c>
      <c r="C2826" s="266" t="s">
        <v>13527</v>
      </c>
      <c r="D2826" s="267" t="s">
        <v>9623</v>
      </c>
      <c r="E2826" s="268" t="s">
        <v>18067</v>
      </c>
    </row>
    <row r="2827" spans="1:5">
      <c r="A2827" s="39" t="str">
        <f t="shared" si="44"/>
        <v>92899</v>
      </c>
      <c r="B2827" s="266" t="s">
        <v>3483</v>
      </c>
      <c r="C2827" s="266" t="s">
        <v>13528</v>
      </c>
      <c r="D2827" s="267" t="s">
        <v>9623</v>
      </c>
      <c r="E2827" s="268" t="s">
        <v>32939</v>
      </c>
    </row>
    <row r="2828" spans="1:5">
      <c r="A2828" s="39" t="str">
        <f t="shared" si="44"/>
        <v>92900</v>
      </c>
      <c r="B2828" s="266" t="s">
        <v>3484</v>
      </c>
      <c r="C2828" s="266" t="s">
        <v>13529</v>
      </c>
      <c r="D2828" s="267" t="s">
        <v>9623</v>
      </c>
      <c r="E2828" s="268" t="s">
        <v>32940</v>
      </c>
    </row>
    <row r="2829" spans="1:5">
      <c r="A2829" s="39" t="str">
        <f t="shared" si="44"/>
        <v>92901</v>
      </c>
      <c r="B2829" s="266" t="s">
        <v>3485</v>
      </c>
      <c r="C2829" s="266" t="s">
        <v>13530</v>
      </c>
      <c r="D2829" s="267" t="s">
        <v>9623</v>
      </c>
      <c r="E2829" s="268" t="s">
        <v>32329</v>
      </c>
    </row>
    <row r="2830" spans="1:5">
      <c r="A2830" s="39" t="str">
        <f t="shared" si="44"/>
        <v>92902</v>
      </c>
      <c r="B2830" s="266" t="s">
        <v>3486</v>
      </c>
      <c r="C2830" s="266" t="s">
        <v>13531</v>
      </c>
      <c r="D2830" s="267" t="s">
        <v>9623</v>
      </c>
      <c r="E2830" s="268" t="s">
        <v>31945</v>
      </c>
    </row>
    <row r="2831" spans="1:5">
      <c r="A2831" s="39" t="str">
        <f t="shared" si="44"/>
        <v>92903</v>
      </c>
      <c r="B2831" s="266" t="s">
        <v>3487</v>
      </c>
      <c r="C2831" s="266" t="s">
        <v>13532</v>
      </c>
      <c r="D2831" s="267" t="s">
        <v>9623</v>
      </c>
      <c r="E2831" s="268" t="s">
        <v>32941</v>
      </c>
    </row>
    <row r="2832" spans="1:5">
      <c r="A2832" s="39" t="str">
        <f t="shared" si="44"/>
        <v>92904</v>
      </c>
      <c r="B2832" s="266" t="s">
        <v>3488</v>
      </c>
      <c r="C2832" s="266" t="s">
        <v>13533</v>
      </c>
      <c r="D2832" s="267" t="s">
        <v>9623</v>
      </c>
      <c r="E2832" s="268" t="s">
        <v>17576</v>
      </c>
    </row>
    <row r="2833" spans="1:5">
      <c r="A2833" s="39" t="str">
        <f t="shared" si="44"/>
        <v>92905</v>
      </c>
      <c r="B2833" s="266" t="s">
        <v>3489</v>
      </c>
      <c r="C2833" s="266" t="s">
        <v>13534</v>
      </c>
      <c r="D2833" s="267" t="s">
        <v>9623</v>
      </c>
      <c r="E2833" s="268" t="s">
        <v>29623</v>
      </c>
    </row>
    <row r="2834" spans="1:5">
      <c r="A2834" s="39" t="str">
        <f t="shared" si="44"/>
        <v>92906</v>
      </c>
      <c r="B2834" s="266" t="s">
        <v>3490</v>
      </c>
      <c r="C2834" s="266" t="s">
        <v>13536</v>
      </c>
      <c r="D2834" s="267" t="s">
        <v>9623</v>
      </c>
      <c r="E2834" s="268" t="s">
        <v>16693</v>
      </c>
    </row>
    <row r="2835" spans="1:5">
      <c r="A2835" s="39" t="str">
        <f t="shared" si="44"/>
        <v>92907</v>
      </c>
      <c r="B2835" s="266" t="s">
        <v>3491</v>
      </c>
      <c r="C2835" s="266" t="s">
        <v>13537</v>
      </c>
      <c r="D2835" s="267" t="s">
        <v>9623</v>
      </c>
      <c r="E2835" s="268" t="s">
        <v>29626</v>
      </c>
    </row>
    <row r="2836" spans="1:5">
      <c r="A2836" s="39" t="str">
        <f t="shared" si="44"/>
        <v>92908</v>
      </c>
      <c r="B2836" s="266" t="s">
        <v>3492</v>
      </c>
      <c r="C2836" s="266" t="s">
        <v>13538</v>
      </c>
      <c r="D2836" s="267" t="s">
        <v>9623</v>
      </c>
      <c r="E2836" s="268" t="s">
        <v>29626</v>
      </c>
    </row>
    <row r="2837" spans="1:5">
      <c r="A2837" s="39" t="str">
        <f t="shared" si="44"/>
        <v>92909</v>
      </c>
      <c r="B2837" s="266" t="s">
        <v>3493</v>
      </c>
      <c r="C2837" s="266" t="s">
        <v>13539</v>
      </c>
      <c r="D2837" s="267" t="s">
        <v>9623</v>
      </c>
      <c r="E2837" s="268" t="s">
        <v>29626</v>
      </c>
    </row>
    <row r="2838" spans="1:5">
      <c r="A2838" s="39" t="str">
        <f t="shared" si="44"/>
        <v>92910</v>
      </c>
      <c r="B2838" s="266" t="s">
        <v>3494</v>
      </c>
      <c r="C2838" s="266" t="s">
        <v>13540</v>
      </c>
      <c r="D2838" s="267" t="s">
        <v>9623</v>
      </c>
      <c r="E2838" s="268" t="s">
        <v>32942</v>
      </c>
    </row>
    <row r="2839" spans="1:5">
      <c r="A2839" s="39" t="str">
        <f t="shared" si="44"/>
        <v>92911</v>
      </c>
      <c r="B2839" s="266" t="s">
        <v>3495</v>
      </c>
      <c r="C2839" s="266" t="s">
        <v>13541</v>
      </c>
      <c r="D2839" s="267" t="s">
        <v>9623</v>
      </c>
      <c r="E2839" s="268" t="s">
        <v>32942</v>
      </c>
    </row>
    <row r="2840" spans="1:5">
      <c r="A2840" s="39" t="str">
        <f t="shared" si="44"/>
        <v>92912</v>
      </c>
      <c r="B2840" s="266" t="s">
        <v>3496</v>
      </c>
      <c r="C2840" s="266" t="s">
        <v>13542</v>
      </c>
      <c r="D2840" s="267" t="s">
        <v>9623</v>
      </c>
      <c r="E2840" s="268" t="s">
        <v>25720</v>
      </c>
    </row>
    <row r="2841" spans="1:5">
      <c r="A2841" s="39" t="str">
        <f t="shared" si="44"/>
        <v>92913</v>
      </c>
      <c r="B2841" s="266" t="s">
        <v>3497</v>
      </c>
      <c r="C2841" s="266" t="s">
        <v>13543</v>
      </c>
      <c r="D2841" s="267" t="s">
        <v>9623</v>
      </c>
      <c r="E2841" s="268" t="s">
        <v>32943</v>
      </c>
    </row>
    <row r="2842" spans="1:5">
      <c r="A2842" s="39" t="str">
        <f t="shared" si="44"/>
        <v>92914</v>
      </c>
      <c r="B2842" s="266" t="s">
        <v>3498</v>
      </c>
      <c r="C2842" s="266" t="s">
        <v>13544</v>
      </c>
      <c r="D2842" s="267" t="s">
        <v>9623</v>
      </c>
      <c r="E2842" s="268" t="s">
        <v>32943</v>
      </c>
    </row>
    <row r="2843" spans="1:5">
      <c r="A2843" s="39" t="str">
        <f t="shared" si="44"/>
        <v>92915</v>
      </c>
      <c r="B2843" s="266" t="s">
        <v>3499</v>
      </c>
      <c r="C2843" s="266" t="s">
        <v>11751</v>
      </c>
      <c r="D2843" s="267" t="s">
        <v>10821</v>
      </c>
      <c r="E2843" s="268" t="s">
        <v>28118</v>
      </c>
    </row>
    <row r="2844" spans="1:5">
      <c r="A2844" s="39" t="str">
        <f t="shared" si="44"/>
        <v>92916</v>
      </c>
      <c r="B2844" s="266" t="s">
        <v>3500</v>
      </c>
      <c r="C2844" s="266" t="s">
        <v>11753</v>
      </c>
      <c r="D2844" s="267" t="s">
        <v>10821</v>
      </c>
      <c r="E2844" s="268" t="s">
        <v>17630</v>
      </c>
    </row>
    <row r="2845" spans="1:5">
      <c r="A2845" s="39" t="str">
        <f t="shared" si="44"/>
        <v>92917</v>
      </c>
      <c r="B2845" s="266" t="s">
        <v>3501</v>
      </c>
      <c r="C2845" s="266" t="s">
        <v>11754</v>
      </c>
      <c r="D2845" s="267" t="s">
        <v>10821</v>
      </c>
      <c r="E2845" s="268" t="s">
        <v>16435</v>
      </c>
    </row>
    <row r="2846" spans="1:5">
      <c r="A2846" s="39" t="str">
        <f t="shared" si="44"/>
        <v>92918</v>
      </c>
      <c r="B2846" s="266" t="s">
        <v>3502</v>
      </c>
      <c r="C2846" s="266" t="s">
        <v>13545</v>
      </c>
      <c r="D2846" s="267" t="s">
        <v>9623</v>
      </c>
      <c r="E2846" s="268" t="s">
        <v>17028</v>
      </c>
    </row>
    <row r="2847" spans="1:5">
      <c r="A2847" s="39" t="str">
        <f t="shared" si="44"/>
        <v>92919</v>
      </c>
      <c r="B2847" s="266" t="s">
        <v>3503</v>
      </c>
      <c r="C2847" s="266" t="s">
        <v>11756</v>
      </c>
      <c r="D2847" s="267" t="s">
        <v>10821</v>
      </c>
      <c r="E2847" s="268" t="s">
        <v>16441</v>
      </c>
    </row>
    <row r="2848" spans="1:5">
      <c r="A2848" s="39" t="str">
        <f t="shared" si="44"/>
        <v>92920</v>
      </c>
      <c r="B2848" s="266" t="s">
        <v>3504</v>
      </c>
      <c r="C2848" s="266" t="s">
        <v>13546</v>
      </c>
      <c r="D2848" s="267" t="s">
        <v>9623</v>
      </c>
      <c r="E2848" s="268" t="s">
        <v>16496</v>
      </c>
    </row>
    <row r="2849" spans="1:5">
      <c r="A2849" s="39" t="str">
        <f t="shared" si="44"/>
        <v>92921</v>
      </c>
      <c r="B2849" s="266" t="s">
        <v>3505</v>
      </c>
      <c r="C2849" s="266" t="s">
        <v>11758</v>
      </c>
      <c r="D2849" s="267" t="s">
        <v>10821</v>
      </c>
      <c r="E2849" s="268" t="s">
        <v>9402</v>
      </c>
    </row>
    <row r="2850" spans="1:5">
      <c r="A2850" s="39" t="str">
        <f t="shared" si="44"/>
        <v>92922</v>
      </c>
      <c r="B2850" s="266" t="s">
        <v>3506</v>
      </c>
      <c r="C2850" s="266" t="s">
        <v>11759</v>
      </c>
      <c r="D2850" s="267" t="s">
        <v>10821</v>
      </c>
      <c r="E2850" s="268" t="s">
        <v>11944</v>
      </c>
    </row>
    <row r="2851" spans="1:5">
      <c r="A2851" s="39" t="str">
        <f t="shared" si="44"/>
        <v>92923</v>
      </c>
      <c r="B2851" s="266" t="s">
        <v>3507</v>
      </c>
      <c r="C2851" s="266" t="s">
        <v>11761</v>
      </c>
      <c r="D2851" s="267" t="s">
        <v>10821</v>
      </c>
      <c r="E2851" s="268" t="s">
        <v>19013</v>
      </c>
    </row>
    <row r="2852" spans="1:5">
      <c r="A2852" s="39" t="str">
        <f t="shared" si="44"/>
        <v>92924</v>
      </c>
      <c r="B2852" s="266" t="s">
        <v>3508</v>
      </c>
      <c r="C2852" s="266" t="s">
        <v>11762</v>
      </c>
      <c r="D2852" s="267" t="s">
        <v>10821</v>
      </c>
      <c r="E2852" s="268" t="s">
        <v>16885</v>
      </c>
    </row>
    <row r="2853" spans="1:5">
      <c r="A2853" s="39" t="str">
        <f t="shared" si="44"/>
        <v>92925</v>
      </c>
      <c r="B2853" s="266" t="s">
        <v>3509</v>
      </c>
      <c r="C2853" s="266" t="s">
        <v>13547</v>
      </c>
      <c r="D2853" s="267" t="s">
        <v>9623</v>
      </c>
      <c r="E2853" s="268" t="s">
        <v>25065</v>
      </c>
    </row>
    <row r="2854" spans="1:5">
      <c r="A2854" s="39" t="str">
        <f t="shared" si="44"/>
        <v>92926</v>
      </c>
      <c r="B2854" s="266" t="s">
        <v>3510</v>
      </c>
      <c r="C2854" s="266" t="s">
        <v>13548</v>
      </c>
      <c r="D2854" s="267" t="s">
        <v>9623</v>
      </c>
      <c r="E2854" s="268" t="s">
        <v>28490</v>
      </c>
    </row>
    <row r="2855" spans="1:5">
      <c r="A2855" s="39" t="str">
        <f t="shared" si="44"/>
        <v>92927</v>
      </c>
      <c r="B2855" s="266" t="s">
        <v>3511</v>
      </c>
      <c r="C2855" s="266" t="s">
        <v>13549</v>
      </c>
      <c r="D2855" s="267" t="s">
        <v>9623</v>
      </c>
      <c r="E2855" s="268" t="s">
        <v>28490</v>
      </c>
    </row>
    <row r="2856" spans="1:5">
      <c r="A2856" s="39" t="str">
        <f t="shared" si="44"/>
        <v>92928</v>
      </c>
      <c r="B2856" s="266" t="s">
        <v>3512</v>
      </c>
      <c r="C2856" s="266" t="s">
        <v>13550</v>
      </c>
      <c r="D2856" s="267" t="s">
        <v>9623</v>
      </c>
      <c r="E2856" s="268" t="s">
        <v>32944</v>
      </c>
    </row>
    <row r="2857" spans="1:5">
      <c r="A2857" s="39" t="str">
        <f t="shared" si="44"/>
        <v>92929</v>
      </c>
      <c r="B2857" s="266" t="s">
        <v>3513</v>
      </c>
      <c r="C2857" s="266" t="s">
        <v>13551</v>
      </c>
      <c r="D2857" s="267" t="s">
        <v>9623</v>
      </c>
      <c r="E2857" s="268" t="s">
        <v>32944</v>
      </c>
    </row>
    <row r="2858" spans="1:5">
      <c r="A2858" s="39" t="str">
        <f t="shared" si="44"/>
        <v>92930</v>
      </c>
      <c r="B2858" s="266" t="s">
        <v>3514</v>
      </c>
      <c r="C2858" s="266" t="s">
        <v>13552</v>
      </c>
      <c r="D2858" s="267" t="s">
        <v>9623</v>
      </c>
      <c r="E2858" s="268" t="s">
        <v>32944</v>
      </c>
    </row>
    <row r="2859" spans="1:5">
      <c r="A2859" s="39" t="str">
        <f t="shared" si="44"/>
        <v>92931</v>
      </c>
      <c r="B2859" s="266" t="s">
        <v>3515</v>
      </c>
      <c r="C2859" s="266" t="s">
        <v>13553</v>
      </c>
      <c r="D2859" s="267" t="s">
        <v>9623</v>
      </c>
      <c r="E2859" s="268" t="s">
        <v>32945</v>
      </c>
    </row>
    <row r="2860" spans="1:5">
      <c r="A2860" s="39" t="str">
        <f t="shared" si="44"/>
        <v>92932</v>
      </c>
      <c r="B2860" s="266" t="s">
        <v>3516</v>
      </c>
      <c r="C2860" s="266" t="s">
        <v>13554</v>
      </c>
      <c r="D2860" s="267" t="s">
        <v>9623</v>
      </c>
      <c r="E2860" s="268" t="s">
        <v>32945</v>
      </c>
    </row>
    <row r="2861" spans="1:5">
      <c r="A2861" s="39" t="str">
        <f t="shared" si="44"/>
        <v>92933</v>
      </c>
      <c r="B2861" s="266" t="s">
        <v>3517</v>
      </c>
      <c r="C2861" s="266" t="s">
        <v>13555</v>
      </c>
      <c r="D2861" s="267" t="s">
        <v>9623</v>
      </c>
      <c r="E2861" s="268" t="s">
        <v>32945</v>
      </c>
    </row>
    <row r="2862" spans="1:5">
      <c r="A2862" s="39" t="str">
        <f t="shared" si="44"/>
        <v>92934</v>
      </c>
      <c r="B2862" s="266" t="s">
        <v>3518</v>
      </c>
      <c r="C2862" s="266" t="s">
        <v>13556</v>
      </c>
      <c r="D2862" s="267" t="s">
        <v>9623</v>
      </c>
      <c r="E2862" s="268" t="s">
        <v>32946</v>
      </c>
    </row>
    <row r="2863" spans="1:5">
      <c r="A2863" s="39" t="str">
        <f t="shared" si="44"/>
        <v>92935</v>
      </c>
      <c r="B2863" s="266" t="s">
        <v>3519</v>
      </c>
      <c r="C2863" s="266" t="s">
        <v>13557</v>
      </c>
      <c r="D2863" s="267" t="s">
        <v>9623</v>
      </c>
      <c r="E2863" s="268" t="s">
        <v>32946</v>
      </c>
    </row>
    <row r="2864" spans="1:5">
      <c r="A2864" s="39" t="str">
        <f t="shared" si="44"/>
        <v>92936</v>
      </c>
      <c r="B2864" s="266" t="s">
        <v>3520</v>
      </c>
      <c r="C2864" s="266" t="s">
        <v>13558</v>
      </c>
      <c r="D2864" s="267" t="s">
        <v>9623</v>
      </c>
      <c r="E2864" s="268" t="s">
        <v>32906</v>
      </c>
    </row>
    <row r="2865" spans="1:5">
      <c r="A2865" s="39" t="str">
        <f t="shared" si="44"/>
        <v>92937</v>
      </c>
      <c r="B2865" s="266" t="s">
        <v>3521</v>
      </c>
      <c r="C2865" s="266" t="s">
        <v>13559</v>
      </c>
      <c r="D2865" s="267" t="s">
        <v>9623</v>
      </c>
      <c r="E2865" s="268" t="s">
        <v>32906</v>
      </c>
    </row>
    <row r="2866" spans="1:5">
      <c r="A2866" s="39" t="str">
        <f t="shared" si="44"/>
        <v>92938</v>
      </c>
      <c r="B2866" s="266" t="s">
        <v>3522</v>
      </c>
      <c r="C2866" s="266" t="s">
        <v>13560</v>
      </c>
      <c r="D2866" s="267" t="s">
        <v>9623</v>
      </c>
      <c r="E2866" s="268" t="s">
        <v>16412</v>
      </c>
    </row>
    <row r="2867" spans="1:5">
      <c r="A2867" s="39" t="str">
        <f t="shared" si="44"/>
        <v>92939</v>
      </c>
      <c r="B2867" s="266" t="s">
        <v>3523</v>
      </c>
      <c r="C2867" s="266" t="s">
        <v>13561</v>
      </c>
      <c r="D2867" s="267" t="s">
        <v>9623</v>
      </c>
      <c r="E2867" s="268" t="s">
        <v>9510</v>
      </c>
    </row>
    <row r="2868" spans="1:5">
      <c r="A2868" s="39" t="str">
        <f t="shared" si="44"/>
        <v>92940</v>
      </c>
      <c r="B2868" s="266" t="s">
        <v>3524</v>
      </c>
      <c r="C2868" s="266" t="s">
        <v>13562</v>
      </c>
      <c r="D2868" s="267" t="s">
        <v>9623</v>
      </c>
      <c r="E2868" s="268" t="s">
        <v>32947</v>
      </c>
    </row>
    <row r="2869" spans="1:5">
      <c r="A2869" s="39" t="str">
        <f t="shared" si="44"/>
        <v>92941</v>
      </c>
      <c r="B2869" s="266" t="s">
        <v>3525</v>
      </c>
      <c r="C2869" s="266" t="s">
        <v>13563</v>
      </c>
      <c r="D2869" s="267" t="s">
        <v>9623</v>
      </c>
      <c r="E2869" s="268" t="s">
        <v>24625</v>
      </c>
    </row>
    <row r="2870" spans="1:5">
      <c r="A2870" s="39" t="str">
        <f t="shared" si="44"/>
        <v>92942</v>
      </c>
      <c r="B2870" s="266" t="s">
        <v>3526</v>
      </c>
      <c r="C2870" s="266" t="s">
        <v>13564</v>
      </c>
      <c r="D2870" s="267" t="s">
        <v>9623</v>
      </c>
      <c r="E2870" s="268" t="s">
        <v>24625</v>
      </c>
    </row>
    <row r="2871" spans="1:5">
      <c r="A2871" s="39" t="str">
        <f t="shared" si="44"/>
        <v>92943</v>
      </c>
      <c r="B2871" s="266" t="s">
        <v>3527</v>
      </c>
      <c r="C2871" s="266" t="s">
        <v>13565</v>
      </c>
      <c r="D2871" s="267" t="s">
        <v>9623</v>
      </c>
      <c r="E2871" s="268" t="s">
        <v>18940</v>
      </c>
    </row>
    <row r="2872" spans="1:5">
      <c r="A2872" s="39" t="str">
        <f t="shared" si="44"/>
        <v>92944</v>
      </c>
      <c r="B2872" s="266" t="s">
        <v>3528</v>
      </c>
      <c r="C2872" s="266" t="s">
        <v>13566</v>
      </c>
      <c r="D2872" s="267" t="s">
        <v>9623</v>
      </c>
      <c r="E2872" s="268" t="s">
        <v>18940</v>
      </c>
    </row>
    <row r="2873" spans="1:5">
      <c r="A2873" s="39" t="str">
        <f t="shared" si="44"/>
        <v>92945</v>
      </c>
      <c r="B2873" s="266" t="s">
        <v>3529</v>
      </c>
      <c r="C2873" s="266" t="s">
        <v>13567</v>
      </c>
      <c r="D2873" s="267" t="s">
        <v>9623</v>
      </c>
      <c r="E2873" s="268" t="s">
        <v>18940</v>
      </c>
    </row>
    <row r="2874" spans="1:5">
      <c r="A2874" s="39" t="str">
        <f t="shared" si="44"/>
        <v>92946</v>
      </c>
      <c r="B2874" s="266" t="s">
        <v>3530</v>
      </c>
      <c r="C2874" s="266" t="s">
        <v>13568</v>
      </c>
      <c r="D2874" s="267" t="s">
        <v>9623</v>
      </c>
      <c r="E2874" s="268" t="s">
        <v>18933</v>
      </c>
    </row>
    <row r="2875" spans="1:5">
      <c r="A2875" s="39" t="str">
        <f t="shared" si="44"/>
        <v>92947</v>
      </c>
      <c r="B2875" s="266" t="s">
        <v>3531</v>
      </c>
      <c r="C2875" s="266" t="s">
        <v>13569</v>
      </c>
      <c r="D2875" s="267" t="s">
        <v>9623</v>
      </c>
      <c r="E2875" s="268" t="s">
        <v>18933</v>
      </c>
    </row>
    <row r="2876" spans="1:5">
      <c r="A2876" s="39" t="str">
        <f t="shared" si="44"/>
        <v>92948</v>
      </c>
      <c r="B2876" s="266" t="s">
        <v>3532</v>
      </c>
      <c r="C2876" s="266" t="s">
        <v>13570</v>
      </c>
      <c r="D2876" s="267" t="s">
        <v>9623</v>
      </c>
      <c r="E2876" s="268" t="s">
        <v>18933</v>
      </c>
    </row>
    <row r="2877" spans="1:5">
      <c r="A2877" s="39" t="str">
        <f t="shared" si="44"/>
        <v>92949</v>
      </c>
      <c r="B2877" s="266" t="s">
        <v>3533</v>
      </c>
      <c r="C2877" s="266" t="s">
        <v>13571</v>
      </c>
      <c r="D2877" s="267" t="s">
        <v>9623</v>
      </c>
      <c r="E2877" s="268" t="s">
        <v>32948</v>
      </c>
    </row>
    <row r="2878" spans="1:5">
      <c r="A2878" s="39" t="str">
        <f t="shared" si="44"/>
        <v>92950</v>
      </c>
      <c r="B2878" s="266" t="s">
        <v>3534</v>
      </c>
      <c r="C2878" s="266" t="s">
        <v>13572</v>
      </c>
      <c r="D2878" s="267" t="s">
        <v>9623</v>
      </c>
      <c r="E2878" s="268" t="s">
        <v>32948</v>
      </c>
    </row>
    <row r="2879" spans="1:5">
      <c r="A2879" s="39" t="str">
        <f t="shared" si="44"/>
        <v>92951</v>
      </c>
      <c r="B2879" s="266" t="s">
        <v>3535</v>
      </c>
      <c r="C2879" s="266" t="s">
        <v>13573</v>
      </c>
      <c r="D2879" s="267" t="s">
        <v>9623</v>
      </c>
      <c r="E2879" s="268" t="s">
        <v>32949</v>
      </c>
    </row>
    <row r="2880" spans="1:5">
      <c r="A2880" s="39" t="str">
        <f t="shared" si="44"/>
        <v>92952</v>
      </c>
      <c r="B2880" s="266" t="s">
        <v>3536</v>
      </c>
      <c r="C2880" s="266" t="s">
        <v>13574</v>
      </c>
      <c r="D2880" s="267" t="s">
        <v>9623</v>
      </c>
      <c r="E2880" s="268" t="s">
        <v>32949</v>
      </c>
    </row>
    <row r="2881" spans="1:5">
      <c r="A2881" s="39" t="str">
        <f t="shared" si="44"/>
        <v>92953</v>
      </c>
      <c r="B2881" s="266" t="s">
        <v>3537</v>
      </c>
      <c r="C2881" s="266" t="s">
        <v>13575</v>
      </c>
      <c r="D2881" s="267" t="s">
        <v>9623</v>
      </c>
      <c r="E2881" s="268" t="s">
        <v>16902</v>
      </c>
    </row>
    <row r="2882" spans="1:5">
      <c r="A2882" s="39" t="str">
        <f t="shared" si="44"/>
        <v>92956</v>
      </c>
      <c r="B2882" s="266" t="s">
        <v>3538</v>
      </c>
      <c r="C2882" s="266" t="s">
        <v>10592</v>
      </c>
      <c r="D2882" s="267" t="s">
        <v>10129</v>
      </c>
      <c r="E2882" s="268" t="s">
        <v>16358</v>
      </c>
    </row>
    <row r="2883" spans="1:5">
      <c r="A2883" s="39" t="str">
        <f t="shared" ref="A2883:A2946" si="45">IF(ISERROR(SEARCH("/",B2883)=6),TRIM(CLEAN(B2883)),IF(SEARCH("/",B2883)=6,IF(LEN(TRIM(CLEAN(B2883)))=7,LEFT(TRIM(CLEAN(B2883)),6)&amp;"00"&amp;RIGHT(TRIM(CLEAN(B2883)),1),LEFT(TRIM(CLEAN(B2883)),6)&amp;"0"&amp;RIGHT(TRIM(CLEAN(B2883)),2)),TRIM(CLEAN(B2883))))</f>
        <v>92957</v>
      </c>
      <c r="B2883" s="266" t="s">
        <v>3539</v>
      </c>
      <c r="C2883" s="266" t="s">
        <v>10593</v>
      </c>
      <c r="D2883" s="267" t="s">
        <v>10129</v>
      </c>
      <c r="E2883" s="268" t="s">
        <v>27420</v>
      </c>
    </row>
    <row r="2884" spans="1:5">
      <c r="A2884" s="39" t="str">
        <f t="shared" si="45"/>
        <v>92958</v>
      </c>
      <c r="B2884" s="266" t="s">
        <v>3540</v>
      </c>
      <c r="C2884" s="266" t="s">
        <v>10594</v>
      </c>
      <c r="D2884" s="267" t="s">
        <v>10129</v>
      </c>
      <c r="E2884" s="268" t="s">
        <v>8578</v>
      </c>
    </row>
    <row r="2885" spans="1:5">
      <c r="A2885" s="39" t="str">
        <f t="shared" si="45"/>
        <v>92959</v>
      </c>
      <c r="B2885" s="266" t="s">
        <v>3541</v>
      </c>
      <c r="C2885" s="266" t="s">
        <v>10595</v>
      </c>
      <c r="D2885" s="267" t="s">
        <v>10129</v>
      </c>
      <c r="E2885" s="268" t="s">
        <v>10370</v>
      </c>
    </row>
    <row r="2886" spans="1:5">
      <c r="A2886" s="39" t="str">
        <f t="shared" si="45"/>
        <v>92960</v>
      </c>
      <c r="B2886" s="266" t="s">
        <v>3542</v>
      </c>
      <c r="C2886" s="266" t="s">
        <v>9913</v>
      </c>
      <c r="D2886" s="267" t="s">
        <v>9808</v>
      </c>
      <c r="E2886" s="268" t="s">
        <v>29609</v>
      </c>
    </row>
    <row r="2887" spans="1:5">
      <c r="A2887" s="39" t="str">
        <f t="shared" si="45"/>
        <v>92961</v>
      </c>
      <c r="B2887" s="266" t="s">
        <v>3543</v>
      </c>
      <c r="C2887" s="266" t="s">
        <v>10074</v>
      </c>
      <c r="D2887" s="267" t="s">
        <v>9961</v>
      </c>
      <c r="E2887" s="268" t="s">
        <v>8805</v>
      </c>
    </row>
    <row r="2888" spans="1:5">
      <c r="A2888" s="39" t="str">
        <f t="shared" si="45"/>
        <v>92963</v>
      </c>
      <c r="B2888" s="266" t="s">
        <v>3544</v>
      </c>
      <c r="C2888" s="266" t="s">
        <v>10597</v>
      </c>
      <c r="D2888" s="267" t="s">
        <v>10129</v>
      </c>
      <c r="E2888" s="268" t="s">
        <v>8802</v>
      </c>
    </row>
    <row r="2889" spans="1:5">
      <c r="A2889" s="39" t="str">
        <f t="shared" si="45"/>
        <v>92964</v>
      </c>
      <c r="B2889" s="266" t="s">
        <v>3545</v>
      </c>
      <c r="C2889" s="266" t="s">
        <v>10598</v>
      </c>
      <c r="D2889" s="267" t="s">
        <v>10129</v>
      </c>
      <c r="E2889" s="268" t="s">
        <v>9054</v>
      </c>
    </row>
    <row r="2890" spans="1:5">
      <c r="A2890" s="39" t="str">
        <f t="shared" si="45"/>
        <v>92965</v>
      </c>
      <c r="B2890" s="266" t="s">
        <v>3546</v>
      </c>
      <c r="C2890" s="266" t="s">
        <v>10599</v>
      </c>
      <c r="D2890" s="267" t="s">
        <v>10129</v>
      </c>
      <c r="E2890" s="268" t="s">
        <v>9021</v>
      </c>
    </row>
    <row r="2891" spans="1:5">
      <c r="A2891" s="39" t="str">
        <f t="shared" si="45"/>
        <v>92966</v>
      </c>
      <c r="B2891" s="266" t="s">
        <v>3547</v>
      </c>
      <c r="C2891" s="266" t="s">
        <v>9915</v>
      </c>
      <c r="D2891" s="267" t="s">
        <v>9808</v>
      </c>
      <c r="E2891" s="268" t="s">
        <v>18733</v>
      </c>
    </row>
    <row r="2892" spans="1:5">
      <c r="A2892" s="39" t="str">
        <f t="shared" si="45"/>
        <v>92967</v>
      </c>
      <c r="B2892" s="266" t="s">
        <v>3548</v>
      </c>
      <c r="C2892" s="266" t="s">
        <v>10075</v>
      </c>
      <c r="D2892" s="267" t="s">
        <v>9961</v>
      </c>
      <c r="E2892" s="268" t="s">
        <v>26126</v>
      </c>
    </row>
    <row r="2893" spans="1:5">
      <c r="A2893" s="39" t="str">
        <f t="shared" si="45"/>
        <v>92979</v>
      </c>
      <c r="B2893" s="266" t="s">
        <v>3549</v>
      </c>
      <c r="C2893" s="266" t="s">
        <v>12062</v>
      </c>
      <c r="D2893" s="267" t="s">
        <v>9548</v>
      </c>
      <c r="E2893" s="268" t="s">
        <v>9434</v>
      </c>
    </row>
    <row r="2894" spans="1:5">
      <c r="A2894" s="39" t="str">
        <f t="shared" si="45"/>
        <v>92980</v>
      </c>
      <c r="B2894" s="266" t="s">
        <v>3550</v>
      </c>
      <c r="C2894" s="266" t="s">
        <v>12063</v>
      </c>
      <c r="D2894" s="267" t="s">
        <v>9548</v>
      </c>
      <c r="E2894" s="268" t="s">
        <v>16991</v>
      </c>
    </row>
    <row r="2895" spans="1:5">
      <c r="A2895" s="39" t="str">
        <f t="shared" si="45"/>
        <v>92981</v>
      </c>
      <c r="B2895" s="266" t="s">
        <v>3551</v>
      </c>
      <c r="C2895" s="266" t="s">
        <v>12064</v>
      </c>
      <c r="D2895" s="267" t="s">
        <v>9548</v>
      </c>
      <c r="E2895" s="268" t="s">
        <v>10801</v>
      </c>
    </row>
    <row r="2896" spans="1:5">
      <c r="A2896" s="39" t="str">
        <f t="shared" si="45"/>
        <v>92982</v>
      </c>
      <c r="B2896" s="266" t="s">
        <v>3552</v>
      </c>
      <c r="C2896" s="266" t="s">
        <v>12065</v>
      </c>
      <c r="D2896" s="267" t="s">
        <v>9548</v>
      </c>
      <c r="E2896" s="268" t="s">
        <v>13169</v>
      </c>
    </row>
    <row r="2897" spans="1:5">
      <c r="A2897" s="39" t="str">
        <f t="shared" si="45"/>
        <v>92983</v>
      </c>
      <c r="B2897" s="266" t="s">
        <v>3553</v>
      </c>
      <c r="C2897" s="266" t="s">
        <v>12066</v>
      </c>
      <c r="D2897" s="267" t="s">
        <v>9548</v>
      </c>
      <c r="E2897" s="268" t="s">
        <v>32950</v>
      </c>
    </row>
    <row r="2898" spans="1:5">
      <c r="A2898" s="39" t="str">
        <f t="shared" si="45"/>
        <v>92984</v>
      </c>
      <c r="B2898" s="266" t="s">
        <v>3554</v>
      </c>
      <c r="C2898" s="266" t="s">
        <v>12067</v>
      </c>
      <c r="D2898" s="267" t="s">
        <v>9548</v>
      </c>
      <c r="E2898" s="268" t="s">
        <v>32951</v>
      </c>
    </row>
    <row r="2899" spans="1:5">
      <c r="A2899" s="39" t="str">
        <f t="shared" si="45"/>
        <v>92985</v>
      </c>
      <c r="B2899" s="266" t="s">
        <v>3555</v>
      </c>
      <c r="C2899" s="266" t="s">
        <v>12068</v>
      </c>
      <c r="D2899" s="267" t="s">
        <v>9548</v>
      </c>
      <c r="E2899" s="268" t="s">
        <v>32952</v>
      </c>
    </row>
    <row r="2900" spans="1:5">
      <c r="A2900" s="39" t="str">
        <f t="shared" si="45"/>
        <v>92986</v>
      </c>
      <c r="B2900" s="266" t="s">
        <v>3556</v>
      </c>
      <c r="C2900" s="266" t="s">
        <v>12069</v>
      </c>
      <c r="D2900" s="267" t="s">
        <v>9548</v>
      </c>
      <c r="E2900" s="268" t="s">
        <v>8964</v>
      </c>
    </row>
    <row r="2901" spans="1:5">
      <c r="A2901" s="39" t="str">
        <f t="shared" si="45"/>
        <v>92987</v>
      </c>
      <c r="B2901" s="266" t="s">
        <v>3557</v>
      </c>
      <c r="C2901" s="266" t="s">
        <v>12070</v>
      </c>
      <c r="D2901" s="267" t="s">
        <v>9548</v>
      </c>
      <c r="E2901" s="268" t="s">
        <v>9005</v>
      </c>
    </row>
    <row r="2902" spans="1:5">
      <c r="A2902" s="39" t="str">
        <f t="shared" si="45"/>
        <v>92988</v>
      </c>
      <c r="B2902" s="266" t="s">
        <v>3558</v>
      </c>
      <c r="C2902" s="266" t="s">
        <v>12071</v>
      </c>
      <c r="D2902" s="267" t="s">
        <v>9548</v>
      </c>
      <c r="E2902" s="268" t="s">
        <v>32953</v>
      </c>
    </row>
    <row r="2903" spans="1:5">
      <c r="A2903" s="39" t="str">
        <f t="shared" si="45"/>
        <v>92989</v>
      </c>
      <c r="B2903" s="266" t="s">
        <v>3559</v>
      </c>
      <c r="C2903" s="266" t="s">
        <v>12072</v>
      </c>
      <c r="D2903" s="267" t="s">
        <v>9548</v>
      </c>
      <c r="E2903" s="268" t="s">
        <v>25498</v>
      </c>
    </row>
    <row r="2904" spans="1:5">
      <c r="A2904" s="39" t="str">
        <f t="shared" si="45"/>
        <v>92990</v>
      </c>
      <c r="B2904" s="266" t="s">
        <v>3560</v>
      </c>
      <c r="C2904" s="266" t="s">
        <v>12073</v>
      </c>
      <c r="D2904" s="267" t="s">
        <v>9548</v>
      </c>
      <c r="E2904" s="268" t="s">
        <v>32954</v>
      </c>
    </row>
    <row r="2905" spans="1:5">
      <c r="A2905" s="39" t="str">
        <f t="shared" si="45"/>
        <v>92991</v>
      </c>
      <c r="B2905" s="266" t="s">
        <v>3561</v>
      </c>
      <c r="C2905" s="266" t="s">
        <v>12074</v>
      </c>
      <c r="D2905" s="267" t="s">
        <v>9548</v>
      </c>
      <c r="E2905" s="268" t="s">
        <v>32955</v>
      </c>
    </row>
    <row r="2906" spans="1:5">
      <c r="A2906" s="39" t="str">
        <f t="shared" si="45"/>
        <v>92992</v>
      </c>
      <c r="B2906" s="266" t="s">
        <v>3562</v>
      </c>
      <c r="C2906" s="266" t="s">
        <v>12075</v>
      </c>
      <c r="D2906" s="267" t="s">
        <v>9548</v>
      </c>
      <c r="E2906" s="268" t="s">
        <v>26231</v>
      </c>
    </row>
    <row r="2907" spans="1:5">
      <c r="A2907" s="39" t="str">
        <f t="shared" si="45"/>
        <v>92993</v>
      </c>
      <c r="B2907" s="266" t="s">
        <v>3563</v>
      </c>
      <c r="C2907" s="266" t="s">
        <v>12076</v>
      </c>
      <c r="D2907" s="267" t="s">
        <v>9548</v>
      </c>
      <c r="E2907" s="268" t="s">
        <v>32956</v>
      </c>
    </row>
    <row r="2908" spans="1:5">
      <c r="A2908" s="39" t="str">
        <f t="shared" si="45"/>
        <v>92994</v>
      </c>
      <c r="B2908" s="266" t="s">
        <v>3564</v>
      </c>
      <c r="C2908" s="266" t="s">
        <v>12077</v>
      </c>
      <c r="D2908" s="267" t="s">
        <v>9548</v>
      </c>
      <c r="E2908" s="268" t="s">
        <v>32957</v>
      </c>
    </row>
    <row r="2909" spans="1:5">
      <c r="A2909" s="39" t="str">
        <f t="shared" si="45"/>
        <v>92995</v>
      </c>
      <c r="B2909" s="266" t="s">
        <v>3565</v>
      </c>
      <c r="C2909" s="266" t="s">
        <v>12078</v>
      </c>
      <c r="D2909" s="267" t="s">
        <v>9548</v>
      </c>
      <c r="E2909" s="268" t="s">
        <v>32958</v>
      </c>
    </row>
    <row r="2910" spans="1:5">
      <c r="A2910" s="39" t="str">
        <f t="shared" si="45"/>
        <v>92996</v>
      </c>
      <c r="B2910" s="266" t="s">
        <v>3566</v>
      </c>
      <c r="C2910" s="266" t="s">
        <v>12079</v>
      </c>
      <c r="D2910" s="267" t="s">
        <v>9548</v>
      </c>
      <c r="E2910" s="268" t="s">
        <v>32959</v>
      </c>
    </row>
    <row r="2911" spans="1:5">
      <c r="A2911" s="39" t="str">
        <f t="shared" si="45"/>
        <v>92997</v>
      </c>
      <c r="B2911" s="266" t="s">
        <v>3567</v>
      </c>
      <c r="C2911" s="266" t="s">
        <v>12080</v>
      </c>
      <c r="D2911" s="267" t="s">
        <v>9548</v>
      </c>
      <c r="E2911" s="268" t="s">
        <v>32960</v>
      </c>
    </row>
    <row r="2912" spans="1:5">
      <c r="A2912" s="39" t="str">
        <f t="shared" si="45"/>
        <v>92998</v>
      </c>
      <c r="B2912" s="266" t="s">
        <v>3568</v>
      </c>
      <c r="C2912" s="266" t="s">
        <v>12081</v>
      </c>
      <c r="D2912" s="267" t="s">
        <v>9548</v>
      </c>
      <c r="E2912" s="268" t="s">
        <v>32961</v>
      </c>
    </row>
    <row r="2913" spans="1:5">
      <c r="A2913" s="39" t="str">
        <f t="shared" si="45"/>
        <v>92999</v>
      </c>
      <c r="B2913" s="266" t="s">
        <v>3569</v>
      </c>
      <c r="C2913" s="266" t="s">
        <v>12082</v>
      </c>
      <c r="D2913" s="267" t="s">
        <v>9548</v>
      </c>
      <c r="E2913" s="268" t="s">
        <v>31194</v>
      </c>
    </row>
    <row r="2914" spans="1:5">
      <c r="A2914" s="39" t="str">
        <f t="shared" si="45"/>
        <v>93000</v>
      </c>
      <c r="B2914" s="266" t="s">
        <v>3570</v>
      </c>
      <c r="C2914" s="266" t="s">
        <v>12083</v>
      </c>
      <c r="D2914" s="267" t="s">
        <v>9548</v>
      </c>
      <c r="E2914" s="268" t="s">
        <v>31529</v>
      </c>
    </row>
    <row r="2915" spans="1:5">
      <c r="A2915" s="39" t="str">
        <f t="shared" si="45"/>
        <v>93001</v>
      </c>
      <c r="B2915" s="266" t="s">
        <v>3571</v>
      </c>
      <c r="C2915" s="266" t="s">
        <v>12084</v>
      </c>
      <c r="D2915" s="267" t="s">
        <v>9548</v>
      </c>
      <c r="E2915" s="268" t="s">
        <v>32962</v>
      </c>
    </row>
    <row r="2916" spans="1:5">
      <c r="A2916" s="39" t="str">
        <f t="shared" si="45"/>
        <v>93002</v>
      </c>
      <c r="B2916" s="266" t="s">
        <v>3572</v>
      </c>
      <c r="C2916" s="266" t="s">
        <v>12085</v>
      </c>
      <c r="D2916" s="267" t="s">
        <v>9548</v>
      </c>
      <c r="E2916" s="268" t="s">
        <v>27330</v>
      </c>
    </row>
    <row r="2917" spans="1:5">
      <c r="A2917" s="39" t="str">
        <f t="shared" si="45"/>
        <v>93008</v>
      </c>
      <c r="B2917" s="266" t="s">
        <v>3573</v>
      </c>
      <c r="C2917" s="266" t="s">
        <v>11951</v>
      </c>
      <c r="D2917" s="267" t="s">
        <v>9548</v>
      </c>
      <c r="E2917" s="268" t="s">
        <v>28384</v>
      </c>
    </row>
    <row r="2918" spans="1:5">
      <c r="A2918" s="39" t="str">
        <f t="shared" si="45"/>
        <v>93009</v>
      </c>
      <c r="B2918" s="266" t="s">
        <v>3574</v>
      </c>
      <c r="C2918" s="266" t="s">
        <v>11952</v>
      </c>
      <c r="D2918" s="267" t="s">
        <v>9548</v>
      </c>
      <c r="E2918" s="268" t="s">
        <v>18725</v>
      </c>
    </row>
    <row r="2919" spans="1:5">
      <c r="A2919" s="39" t="str">
        <f t="shared" si="45"/>
        <v>93010</v>
      </c>
      <c r="B2919" s="266" t="s">
        <v>3575</v>
      </c>
      <c r="C2919" s="266" t="s">
        <v>11953</v>
      </c>
      <c r="D2919" s="267" t="s">
        <v>9548</v>
      </c>
      <c r="E2919" s="268" t="s">
        <v>17512</v>
      </c>
    </row>
    <row r="2920" spans="1:5">
      <c r="A2920" s="39" t="str">
        <f t="shared" si="45"/>
        <v>93011</v>
      </c>
      <c r="B2920" s="266" t="s">
        <v>3576</v>
      </c>
      <c r="C2920" s="266" t="s">
        <v>11955</v>
      </c>
      <c r="D2920" s="267" t="s">
        <v>9548</v>
      </c>
      <c r="E2920" s="268" t="s">
        <v>32963</v>
      </c>
    </row>
    <row r="2921" spans="1:5">
      <c r="A2921" s="39" t="str">
        <f t="shared" si="45"/>
        <v>93012</v>
      </c>
      <c r="B2921" s="266" t="s">
        <v>3577</v>
      </c>
      <c r="C2921" s="266" t="s">
        <v>11956</v>
      </c>
      <c r="D2921" s="267" t="s">
        <v>9548</v>
      </c>
      <c r="E2921" s="268" t="s">
        <v>19032</v>
      </c>
    </row>
    <row r="2922" spans="1:5">
      <c r="A2922" s="39" t="str">
        <f t="shared" si="45"/>
        <v>93013</v>
      </c>
      <c r="B2922" s="266" t="s">
        <v>3578</v>
      </c>
      <c r="C2922" s="266" t="s">
        <v>12018</v>
      </c>
      <c r="D2922" s="267" t="s">
        <v>9623</v>
      </c>
      <c r="E2922" s="268" t="s">
        <v>9238</v>
      </c>
    </row>
    <row r="2923" spans="1:5">
      <c r="A2923" s="39" t="str">
        <f t="shared" si="45"/>
        <v>93014</v>
      </c>
      <c r="B2923" s="266" t="s">
        <v>3579</v>
      </c>
      <c r="C2923" s="266" t="s">
        <v>12019</v>
      </c>
      <c r="D2923" s="267" t="s">
        <v>9623</v>
      </c>
      <c r="E2923" s="268" t="s">
        <v>10801</v>
      </c>
    </row>
    <row r="2924" spans="1:5">
      <c r="A2924" s="39" t="str">
        <f t="shared" si="45"/>
        <v>93015</v>
      </c>
      <c r="B2924" s="266" t="s">
        <v>3580</v>
      </c>
      <c r="C2924" s="266" t="s">
        <v>12021</v>
      </c>
      <c r="D2924" s="267" t="s">
        <v>9623</v>
      </c>
      <c r="E2924" s="268" t="s">
        <v>32964</v>
      </c>
    </row>
    <row r="2925" spans="1:5">
      <c r="A2925" s="39" t="str">
        <f t="shared" si="45"/>
        <v>93016</v>
      </c>
      <c r="B2925" s="266" t="s">
        <v>3581</v>
      </c>
      <c r="C2925" s="266" t="s">
        <v>12022</v>
      </c>
      <c r="D2925" s="267" t="s">
        <v>9623</v>
      </c>
      <c r="E2925" s="268" t="s">
        <v>18940</v>
      </c>
    </row>
    <row r="2926" spans="1:5">
      <c r="A2926" s="39" t="str">
        <f t="shared" si="45"/>
        <v>93017</v>
      </c>
      <c r="B2926" s="266" t="s">
        <v>3582</v>
      </c>
      <c r="C2926" s="266" t="s">
        <v>12023</v>
      </c>
      <c r="D2926" s="267" t="s">
        <v>9623</v>
      </c>
      <c r="E2926" s="268" t="s">
        <v>32271</v>
      </c>
    </row>
    <row r="2927" spans="1:5">
      <c r="A2927" s="39" t="str">
        <f t="shared" si="45"/>
        <v>93018</v>
      </c>
      <c r="B2927" s="266" t="s">
        <v>3583</v>
      </c>
      <c r="C2927" s="266" t="s">
        <v>12024</v>
      </c>
      <c r="D2927" s="267" t="s">
        <v>9623</v>
      </c>
      <c r="E2927" s="268" t="s">
        <v>9404</v>
      </c>
    </row>
    <row r="2928" spans="1:5">
      <c r="A2928" s="39" t="str">
        <f t="shared" si="45"/>
        <v>93020</v>
      </c>
      <c r="B2928" s="266" t="s">
        <v>3584</v>
      </c>
      <c r="C2928" s="266" t="s">
        <v>12026</v>
      </c>
      <c r="D2928" s="267" t="s">
        <v>9623</v>
      </c>
      <c r="E2928" s="268" t="s">
        <v>13184</v>
      </c>
    </row>
    <row r="2929" spans="1:5">
      <c r="A2929" s="39" t="str">
        <f t="shared" si="45"/>
        <v>93022</v>
      </c>
      <c r="B2929" s="266" t="s">
        <v>3585</v>
      </c>
      <c r="C2929" s="266" t="s">
        <v>12027</v>
      </c>
      <c r="D2929" s="267" t="s">
        <v>9623</v>
      </c>
      <c r="E2929" s="268" t="s">
        <v>32965</v>
      </c>
    </row>
    <row r="2930" spans="1:5">
      <c r="A2930" s="39" t="str">
        <f t="shared" si="45"/>
        <v>93024</v>
      </c>
      <c r="B2930" s="266" t="s">
        <v>3586</v>
      </c>
      <c r="C2930" s="266" t="s">
        <v>12028</v>
      </c>
      <c r="D2930" s="267" t="s">
        <v>9623</v>
      </c>
      <c r="E2930" s="268" t="s">
        <v>21347</v>
      </c>
    </row>
    <row r="2931" spans="1:5">
      <c r="A2931" s="39" t="str">
        <f t="shared" si="45"/>
        <v>93026</v>
      </c>
      <c r="B2931" s="266" t="s">
        <v>3587</v>
      </c>
      <c r="C2931" s="266" t="s">
        <v>12029</v>
      </c>
      <c r="D2931" s="267" t="s">
        <v>9623</v>
      </c>
      <c r="E2931" s="268" t="s">
        <v>21435</v>
      </c>
    </row>
    <row r="2932" spans="1:5">
      <c r="A2932" s="39" t="str">
        <f t="shared" si="45"/>
        <v>93050</v>
      </c>
      <c r="B2932" s="266" t="s">
        <v>3588</v>
      </c>
      <c r="C2932" s="266" t="s">
        <v>13576</v>
      </c>
      <c r="D2932" s="267" t="s">
        <v>9623</v>
      </c>
      <c r="E2932" s="268" t="s">
        <v>8950</v>
      </c>
    </row>
    <row r="2933" spans="1:5">
      <c r="A2933" s="39" t="str">
        <f t="shared" si="45"/>
        <v>93051</v>
      </c>
      <c r="B2933" s="266" t="s">
        <v>3589</v>
      </c>
      <c r="C2933" s="266" t="s">
        <v>13578</v>
      </c>
      <c r="D2933" s="267" t="s">
        <v>9623</v>
      </c>
      <c r="E2933" s="268" t="s">
        <v>16991</v>
      </c>
    </row>
    <row r="2934" spans="1:5">
      <c r="A2934" s="39" t="str">
        <f t="shared" si="45"/>
        <v>93052</v>
      </c>
      <c r="B2934" s="266" t="s">
        <v>3590</v>
      </c>
      <c r="C2934" s="266" t="s">
        <v>13579</v>
      </c>
      <c r="D2934" s="267" t="s">
        <v>9623</v>
      </c>
      <c r="E2934" s="268" t="s">
        <v>32966</v>
      </c>
    </row>
    <row r="2935" spans="1:5">
      <c r="A2935" s="39" t="str">
        <f t="shared" si="45"/>
        <v>93054</v>
      </c>
      <c r="B2935" s="266" t="s">
        <v>3591</v>
      </c>
      <c r="C2935" s="266" t="s">
        <v>13580</v>
      </c>
      <c r="D2935" s="267" t="s">
        <v>9623</v>
      </c>
      <c r="E2935" s="268" t="s">
        <v>28391</v>
      </c>
    </row>
    <row r="2936" spans="1:5">
      <c r="A2936" s="39" t="str">
        <f t="shared" si="45"/>
        <v>93055</v>
      </c>
      <c r="B2936" s="266" t="s">
        <v>3592</v>
      </c>
      <c r="C2936" s="266" t="s">
        <v>13582</v>
      </c>
      <c r="D2936" s="267" t="s">
        <v>9623</v>
      </c>
      <c r="E2936" s="268" t="s">
        <v>26301</v>
      </c>
    </row>
    <row r="2937" spans="1:5">
      <c r="A2937" s="39" t="str">
        <f t="shared" si="45"/>
        <v>93056</v>
      </c>
      <c r="B2937" s="266" t="s">
        <v>3593</v>
      </c>
      <c r="C2937" s="266" t="s">
        <v>13583</v>
      </c>
      <c r="D2937" s="267" t="s">
        <v>9623</v>
      </c>
      <c r="E2937" s="268" t="s">
        <v>16645</v>
      </c>
    </row>
    <row r="2938" spans="1:5">
      <c r="A2938" s="39" t="str">
        <f t="shared" si="45"/>
        <v>93057</v>
      </c>
      <c r="B2938" s="266" t="s">
        <v>3594</v>
      </c>
      <c r="C2938" s="266" t="s">
        <v>13584</v>
      </c>
      <c r="D2938" s="267" t="s">
        <v>9623</v>
      </c>
      <c r="E2938" s="268" t="s">
        <v>10345</v>
      </c>
    </row>
    <row r="2939" spans="1:5">
      <c r="A2939" s="39" t="str">
        <f t="shared" si="45"/>
        <v>93058</v>
      </c>
      <c r="B2939" s="266" t="s">
        <v>3595</v>
      </c>
      <c r="C2939" s="266" t="s">
        <v>13585</v>
      </c>
      <c r="D2939" s="267" t="s">
        <v>9623</v>
      </c>
      <c r="E2939" s="268" t="s">
        <v>32967</v>
      </c>
    </row>
    <row r="2940" spans="1:5">
      <c r="A2940" s="39" t="str">
        <f t="shared" si="45"/>
        <v>93059</v>
      </c>
      <c r="B2940" s="266" t="s">
        <v>3596</v>
      </c>
      <c r="C2940" s="266" t="s">
        <v>13586</v>
      </c>
      <c r="D2940" s="267" t="s">
        <v>9623</v>
      </c>
      <c r="E2940" s="268" t="s">
        <v>22618</v>
      </c>
    </row>
    <row r="2941" spans="1:5">
      <c r="A2941" s="39" t="str">
        <f t="shared" si="45"/>
        <v>93060</v>
      </c>
      <c r="B2941" s="266" t="s">
        <v>3597</v>
      </c>
      <c r="C2941" s="266" t="s">
        <v>13587</v>
      </c>
      <c r="D2941" s="267" t="s">
        <v>9623</v>
      </c>
      <c r="E2941" s="268" t="s">
        <v>32968</v>
      </c>
    </row>
    <row r="2942" spans="1:5">
      <c r="A2942" s="39" t="str">
        <f t="shared" si="45"/>
        <v>93061</v>
      </c>
      <c r="B2942" s="266" t="s">
        <v>3598</v>
      </c>
      <c r="C2942" s="266" t="s">
        <v>13588</v>
      </c>
      <c r="D2942" s="267" t="s">
        <v>9623</v>
      </c>
      <c r="E2942" s="268" t="s">
        <v>26219</v>
      </c>
    </row>
    <row r="2943" spans="1:5">
      <c r="A2943" s="39" t="str">
        <f t="shared" si="45"/>
        <v>93062</v>
      </c>
      <c r="B2943" s="266" t="s">
        <v>3599</v>
      </c>
      <c r="C2943" s="266" t="s">
        <v>13590</v>
      </c>
      <c r="D2943" s="267" t="s">
        <v>9623</v>
      </c>
      <c r="E2943" s="268" t="s">
        <v>18809</v>
      </c>
    </row>
    <row r="2944" spans="1:5">
      <c r="A2944" s="39" t="str">
        <f t="shared" si="45"/>
        <v>93063</v>
      </c>
      <c r="B2944" s="266" t="s">
        <v>3600</v>
      </c>
      <c r="C2944" s="266" t="s">
        <v>13592</v>
      </c>
      <c r="D2944" s="267" t="s">
        <v>9623</v>
      </c>
      <c r="E2944" s="268" t="s">
        <v>32969</v>
      </c>
    </row>
    <row r="2945" spans="1:5">
      <c r="A2945" s="39" t="str">
        <f t="shared" si="45"/>
        <v>93064</v>
      </c>
      <c r="B2945" s="266" t="s">
        <v>3601</v>
      </c>
      <c r="C2945" s="266" t="s">
        <v>13593</v>
      </c>
      <c r="D2945" s="267" t="s">
        <v>9623</v>
      </c>
      <c r="E2945" s="268" t="s">
        <v>16701</v>
      </c>
    </row>
    <row r="2946" spans="1:5">
      <c r="A2946" s="39" t="str">
        <f t="shared" si="45"/>
        <v>93065</v>
      </c>
      <c r="B2946" s="266" t="s">
        <v>3602</v>
      </c>
      <c r="C2946" s="266" t="s">
        <v>13595</v>
      </c>
      <c r="D2946" s="267" t="s">
        <v>9623</v>
      </c>
      <c r="E2946" s="268" t="s">
        <v>28557</v>
      </c>
    </row>
    <row r="2947" spans="1:5">
      <c r="A2947" s="39" t="str">
        <f t="shared" ref="A2947:A3010" si="46">IF(ISERROR(SEARCH("/",B2947)=6),TRIM(CLEAN(B2947)),IF(SEARCH("/",B2947)=6,IF(LEN(TRIM(CLEAN(B2947)))=7,LEFT(TRIM(CLEAN(B2947)),6)&amp;"00"&amp;RIGHT(TRIM(CLEAN(B2947)),1),LEFT(TRIM(CLEAN(B2947)),6)&amp;"0"&amp;RIGHT(TRIM(CLEAN(B2947)),2)),TRIM(CLEAN(B2947))))</f>
        <v>93066</v>
      </c>
      <c r="B2947" s="266" t="s">
        <v>3603</v>
      </c>
      <c r="C2947" s="266" t="s">
        <v>13596</v>
      </c>
      <c r="D2947" s="267" t="s">
        <v>9623</v>
      </c>
      <c r="E2947" s="268" t="s">
        <v>32970</v>
      </c>
    </row>
    <row r="2948" spans="1:5">
      <c r="A2948" s="39" t="str">
        <f t="shared" si="46"/>
        <v>93067</v>
      </c>
      <c r="B2948" s="266" t="s">
        <v>3604</v>
      </c>
      <c r="C2948" s="266" t="s">
        <v>13597</v>
      </c>
      <c r="D2948" s="267" t="s">
        <v>9623</v>
      </c>
      <c r="E2948" s="268" t="s">
        <v>25299</v>
      </c>
    </row>
    <row r="2949" spans="1:5">
      <c r="A2949" s="39" t="str">
        <f t="shared" si="46"/>
        <v>93068</v>
      </c>
      <c r="B2949" s="266" t="s">
        <v>3605</v>
      </c>
      <c r="C2949" s="266" t="s">
        <v>13598</v>
      </c>
      <c r="D2949" s="267" t="s">
        <v>9623</v>
      </c>
      <c r="E2949" s="268" t="s">
        <v>32312</v>
      </c>
    </row>
    <row r="2950" spans="1:5">
      <c r="A2950" s="39" t="str">
        <f t="shared" si="46"/>
        <v>93069</v>
      </c>
      <c r="B2950" s="266" t="s">
        <v>3606</v>
      </c>
      <c r="C2950" s="266" t="s">
        <v>13599</v>
      </c>
      <c r="D2950" s="267" t="s">
        <v>9623</v>
      </c>
      <c r="E2950" s="268" t="s">
        <v>32971</v>
      </c>
    </row>
    <row r="2951" spans="1:5">
      <c r="A2951" s="39" t="str">
        <f t="shared" si="46"/>
        <v>93070</v>
      </c>
      <c r="B2951" s="266" t="s">
        <v>3607</v>
      </c>
      <c r="C2951" s="266" t="s">
        <v>13600</v>
      </c>
      <c r="D2951" s="267" t="s">
        <v>9623</v>
      </c>
      <c r="E2951" s="268" t="s">
        <v>26558</v>
      </c>
    </row>
    <row r="2952" spans="1:5">
      <c r="A2952" s="39" t="str">
        <f t="shared" si="46"/>
        <v>93071</v>
      </c>
      <c r="B2952" s="266" t="s">
        <v>3608</v>
      </c>
      <c r="C2952" s="266" t="s">
        <v>13601</v>
      </c>
      <c r="D2952" s="267" t="s">
        <v>9623</v>
      </c>
      <c r="E2952" s="268" t="s">
        <v>32972</v>
      </c>
    </row>
    <row r="2953" spans="1:5">
      <c r="A2953" s="39" t="str">
        <f t="shared" si="46"/>
        <v>93072</v>
      </c>
      <c r="B2953" s="266" t="s">
        <v>3609</v>
      </c>
      <c r="C2953" s="266" t="s">
        <v>13602</v>
      </c>
      <c r="D2953" s="267" t="s">
        <v>9623</v>
      </c>
      <c r="E2953" s="268" t="s">
        <v>32973</v>
      </c>
    </row>
    <row r="2954" spans="1:5">
      <c r="A2954" s="39" t="str">
        <f t="shared" si="46"/>
        <v>93073</v>
      </c>
      <c r="B2954" s="266" t="s">
        <v>3610</v>
      </c>
      <c r="C2954" s="266" t="s">
        <v>13603</v>
      </c>
      <c r="D2954" s="267" t="s">
        <v>9623</v>
      </c>
      <c r="E2954" s="268" t="s">
        <v>25273</v>
      </c>
    </row>
    <row r="2955" spans="1:5">
      <c r="A2955" s="39" t="str">
        <f t="shared" si="46"/>
        <v>93074</v>
      </c>
      <c r="B2955" s="266" t="s">
        <v>3611</v>
      </c>
      <c r="C2955" s="266" t="s">
        <v>13604</v>
      </c>
      <c r="D2955" s="267" t="s">
        <v>9623</v>
      </c>
      <c r="E2955" s="268" t="s">
        <v>26003</v>
      </c>
    </row>
    <row r="2956" spans="1:5">
      <c r="A2956" s="39" t="str">
        <f t="shared" si="46"/>
        <v>93075</v>
      </c>
      <c r="B2956" s="266" t="s">
        <v>3612</v>
      </c>
      <c r="C2956" s="266" t="s">
        <v>13605</v>
      </c>
      <c r="D2956" s="267" t="s">
        <v>9623</v>
      </c>
      <c r="E2956" s="268" t="s">
        <v>17524</v>
      </c>
    </row>
    <row r="2957" spans="1:5">
      <c r="A2957" s="39" t="str">
        <f t="shared" si="46"/>
        <v>93076</v>
      </c>
      <c r="B2957" s="266" t="s">
        <v>3613</v>
      </c>
      <c r="C2957" s="266" t="s">
        <v>13606</v>
      </c>
      <c r="D2957" s="267" t="s">
        <v>9623</v>
      </c>
      <c r="E2957" s="268" t="s">
        <v>9120</v>
      </c>
    </row>
    <row r="2958" spans="1:5">
      <c r="A2958" s="39" t="str">
        <f t="shared" si="46"/>
        <v>93077</v>
      </c>
      <c r="B2958" s="266" t="s">
        <v>3614</v>
      </c>
      <c r="C2958" s="266" t="s">
        <v>13607</v>
      </c>
      <c r="D2958" s="267" t="s">
        <v>9623</v>
      </c>
      <c r="E2958" s="268" t="s">
        <v>25627</v>
      </c>
    </row>
    <row r="2959" spans="1:5">
      <c r="A2959" s="39" t="str">
        <f t="shared" si="46"/>
        <v>93078</v>
      </c>
      <c r="B2959" s="266" t="s">
        <v>3615</v>
      </c>
      <c r="C2959" s="266" t="s">
        <v>13608</v>
      </c>
      <c r="D2959" s="267" t="s">
        <v>9623</v>
      </c>
      <c r="E2959" s="268" t="s">
        <v>13254</v>
      </c>
    </row>
    <row r="2960" spans="1:5">
      <c r="A2960" s="39" t="str">
        <f t="shared" si="46"/>
        <v>93079</v>
      </c>
      <c r="B2960" s="266" t="s">
        <v>3616</v>
      </c>
      <c r="C2960" s="266" t="s">
        <v>13610</v>
      </c>
      <c r="D2960" s="267" t="s">
        <v>9623</v>
      </c>
      <c r="E2960" s="268" t="s">
        <v>26221</v>
      </c>
    </row>
    <row r="2961" spans="1:5">
      <c r="A2961" s="39" t="str">
        <f t="shared" si="46"/>
        <v>93080</v>
      </c>
      <c r="B2961" s="266" t="s">
        <v>3617</v>
      </c>
      <c r="C2961" s="266" t="s">
        <v>13611</v>
      </c>
      <c r="D2961" s="267" t="s">
        <v>9623</v>
      </c>
      <c r="E2961" s="268" t="s">
        <v>32974</v>
      </c>
    </row>
    <row r="2962" spans="1:5">
      <c r="A2962" s="39" t="str">
        <f t="shared" si="46"/>
        <v>93081</v>
      </c>
      <c r="B2962" s="266" t="s">
        <v>3618</v>
      </c>
      <c r="C2962" s="266" t="s">
        <v>13612</v>
      </c>
      <c r="D2962" s="267" t="s">
        <v>9623</v>
      </c>
      <c r="E2962" s="268" t="s">
        <v>10539</v>
      </c>
    </row>
    <row r="2963" spans="1:5">
      <c r="A2963" s="39" t="str">
        <f t="shared" si="46"/>
        <v>93082</v>
      </c>
      <c r="B2963" s="266" t="s">
        <v>3619</v>
      </c>
      <c r="C2963" s="266" t="s">
        <v>13613</v>
      </c>
      <c r="D2963" s="267" t="s">
        <v>9623</v>
      </c>
      <c r="E2963" s="268" t="s">
        <v>32975</v>
      </c>
    </row>
    <row r="2964" spans="1:5">
      <c r="A2964" s="39" t="str">
        <f t="shared" si="46"/>
        <v>93083</v>
      </c>
      <c r="B2964" s="266" t="s">
        <v>3620</v>
      </c>
      <c r="C2964" s="266" t="s">
        <v>13615</v>
      </c>
      <c r="D2964" s="267" t="s">
        <v>9623</v>
      </c>
      <c r="E2964" s="268" t="s">
        <v>32976</v>
      </c>
    </row>
    <row r="2965" spans="1:5">
      <c r="A2965" s="39" t="str">
        <f t="shared" si="46"/>
        <v>93084</v>
      </c>
      <c r="B2965" s="266" t="s">
        <v>3621</v>
      </c>
      <c r="C2965" s="266" t="s">
        <v>13616</v>
      </c>
      <c r="D2965" s="267" t="s">
        <v>9623</v>
      </c>
      <c r="E2965" s="268" t="s">
        <v>9914</v>
      </c>
    </row>
    <row r="2966" spans="1:5">
      <c r="A2966" s="39" t="str">
        <f t="shared" si="46"/>
        <v>93085</v>
      </c>
      <c r="B2966" s="266" t="s">
        <v>3622</v>
      </c>
      <c r="C2966" s="266" t="s">
        <v>13617</v>
      </c>
      <c r="D2966" s="267" t="s">
        <v>9623</v>
      </c>
      <c r="E2966" s="268" t="s">
        <v>17945</v>
      </c>
    </row>
    <row r="2967" spans="1:5">
      <c r="A2967" s="39" t="str">
        <f t="shared" si="46"/>
        <v>93086</v>
      </c>
      <c r="B2967" s="266" t="s">
        <v>3623</v>
      </c>
      <c r="C2967" s="266" t="s">
        <v>13618</v>
      </c>
      <c r="D2967" s="267" t="s">
        <v>9623</v>
      </c>
      <c r="E2967" s="268" t="s">
        <v>32977</v>
      </c>
    </row>
    <row r="2968" spans="1:5">
      <c r="A2968" s="39" t="str">
        <f t="shared" si="46"/>
        <v>93087</v>
      </c>
      <c r="B2968" s="266" t="s">
        <v>3624</v>
      </c>
      <c r="C2968" s="266" t="s">
        <v>13619</v>
      </c>
      <c r="D2968" s="267" t="s">
        <v>9623</v>
      </c>
      <c r="E2968" s="268" t="s">
        <v>9168</v>
      </c>
    </row>
    <row r="2969" spans="1:5">
      <c r="A2969" s="39" t="str">
        <f t="shared" si="46"/>
        <v>93088</v>
      </c>
      <c r="B2969" s="266" t="s">
        <v>3625</v>
      </c>
      <c r="C2969" s="266" t="s">
        <v>13620</v>
      </c>
      <c r="D2969" s="267" t="s">
        <v>9623</v>
      </c>
      <c r="E2969" s="268" t="s">
        <v>23797</v>
      </c>
    </row>
    <row r="2970" spans="1:5">
      <c r="A2970" s="39" t="str">
        <f t="shared" si="46"/>
        <v>93089</v>
      </c>
      <c r="B2970" s="266" t="s">
        <v>3626</v>
      </c>
      <c r="C2970" s="266" t="s">
        <v>13621</v>
      </c>
      <c r="D2970" s="267" t="s">
        <v>9623</v>
      </c>
      <c r="E2970" s="268" t="s">
        <v>19216</v>
      </c>
    </row>
    <row r="2971" spans="1:5">
      <c r="A2971" s="39" t="str">
        <f t="shared" si="46"/>
        <v>93090</v>
      </c>
      <c r="B2971" s="266" t="s">
        <v>3627</v>
      </c>
      <c r="C2971" s="266" t="s">
        <v>13622</v>
      </c>
      <c r="D2971" s="267" t="s">
        <v>9623</v>
      </c>
      <c r="E2971" s="268" t="s">
        <v>16353</v>
      </c>
    </row>
    <row r="2972" spans="1:5">
      <c r="A2972" s="39" t="str">
        <f t="shared" si="46"/>
        <v>93091</v>
      </c>
      <c r="B2972" s="266" t="s">
        <v>3628</v>
      </c>
      <c r="C2972" s="266" t="s">
        <v>13623</v>
      </c>
      <c r="D2972" s="267" t="s">
        <v>9623</v>
      </c>
      <c r="E2972" s="268" t="s">
        <v>32978</v>
      </c>
    </row>
    <row r="2973" spans="1:5">
      <c r="A2973" s="39" t="str">
        <f t="shared" si="46"/>
        <v>93092</v>
      </c>
      <c r="B2973" s="266" t="s">
        <v>3629</v>
      </c>
      <c r="C2973" s="266" t="s">
        <v>13624</v>
      </c>
      <c r="D2973" s="267" t="s">
        <v>9623</v>
      </c>
      <c r="E2973" s="268" t="s">
        <v>32979</v>
      </c>
    </row>
    <row r="2974" spans="1:5">
      <c r="A2974" s="39" t="str">
        <f t="shared" si="46"/>
        <v>93093</v>
      </c>
      <c r="B2974" s="266" t="s">
        <v>3630</v>
      </c>
      <c r="C2974" s="266" t="s">
        <v>13625</v>
      </c>
      <c r="D2974" s="267" t="s">
        <v>9623</v>
      </c>
      <c r="E2974" s="268" t="s">
        <v>24803</v>
      </c>
    </row>
    <row r="2975" spans="1:5">
      <c r="A2975" s="39" t="str">
        <f t="shared" si="46"/>
        <v>93094</v>
      </c>
      <c r="B2975" s="266" t="s">
        <v>3631</v>
      </c>
      <c r="C2975" s="266" t="s">
        <v>13626</v>
      </c>
      <c r="D2975" s="267" t="s">
        <v>9623</v>
      </c>
      <c r="E2975" s="268" t="s">
        <v>32980</v>
      </c>
    </row>
    <row r="2976" spans="1:5">
      <c r="A2976" s="39" t="str">
        <f t="shared" si="46"/>
        <v>93095</v>
      </c>
      <c r="B2976" s="266" t="s">
        <v>3632</v>
      </c>
      <c r="C2976" s="266" t="s">
        <v>13627</v>
      </c>
      <c r="D2976" s="267" t="s">
        <v>9623</v>
      </c>
      <c r="E2976" s="268" t="s">
        <v>18985</v>
      </c>
    </row>
    <row r="2977" spans="1:5">
      <c r="A2977" s="39" t="str">
        <f t="shared" si="46"/>
        <v>93096</v>
      </c>
      <c r="B2977" s="266" t="s">
        <v>3633</v>
      </c>
      <c r="C2977" s="266" t="s">
        <v>13628</v>
      </c>
      <c r="D2977" s="267" t="s">
        <v>9623</v>
      </c>
      <c r="E2977" s="268" t="s">
        <v>32981</v>
      </c>
    </row>
    <row r="2978" spans="1:5">
      <c r="A2978" s="39" t="str">
        <f t="shared" si="46"/>
        <v>93097</v>
      </c>
      <c r="B2978" s="266" t="s">
        <v>3634</v>
      </c>
      <c r="C2978" s="266" t="s">
        <v>13629</v>
      </c>
      <c r="D2978" s="267" t="s">
        <v>9623</v>
      </c>
      <c r="E2978" s="268" t="s">
        <v>13146</v>
      </c>
    </row>
    <row r="2979" spans="1:5">
      <c r="A2979" s="39" t="str">
        <f t="shared" si="46"/>
        <v>93098</v>
      </c>
      <c r="B2979" s="266" t="s">
        <v>3635</v>
      </c>
      <c r="C2979" s="266" t="s">
        <v>13630</v>
      </c>
      <c r="D2979" s="267" t="s">
        <v>9623</v>
      </c>
      <c r="E2979" s="268" t="s">
        <v>9018</v>
      </c>
    </row>
    <row r="2980" spans="1:5">
      <c r="A2980" s="39" t="str">
        <f t="shared" si="46"/>
        <v>93099</v>
      </c>
      <c r="B2980" s="266" t="s">
        <v>3636</v>
      </c>
      <c r="C2980" s="266" t="s">
        <v>13632</v>
      </c>
      <c r="D2980" s="267" t="s">
        <v>9623</v>
      </c>
      <c r="E2980" s="268" t="s">
        <v>17635</v>
      </c>
    </row>
    <row r="2981" spans="1:5">
      <c r="A2981" s="39" t="str">
        <f t="shared" si="46"/>
        <v>93100</v>
      </c>
      <c r="B2981" s="266" t="s">
        <v>3637</v>
      </c>
      <c r="C2981" s="266" t="s">
        <v>13634</v>
      </c>
      <c r="D2981" s="267" t="s">
        <v>9623</v>
      </c>
      <c r="E2981" s="268" t="s">
        <v>18943</v>
      </c>
    </row>
    <row r="2982" spans="1:5">
      <c r="A2982" s="39" t="str">
        <f t="shared" si="46"/>
        <v>93101</v>
      </c>
      <c r="B2982" s="266" t="s">
        <v>3638</v>
      </c>
      <c r="C2982" s="266" t="s">
        <v>13635</v>
      </c>
      <c r="D2982" s="267" t="s">
        <v>9623</v>
      </c>
      <c r="E2982" s="268" t="s">
        <v>20347</v>
      </c>
    </row>
    <row r="2983" spans="1:5">
      <c r="A2983" s="39" t="str">
        <f t="shared" si="46"/>
        <v>93102</v>
      </c>
      <c r="B2983" s="266" t="s">
        <v>3639</v>
      </c>
      <c r="C2983" s="266" t="s">
        <v>13637</v>
      </c>
      <c r="D2983" s="267" t="s">
        <v>9623</v>
      </c>
      <c r="E2983" s="268" t="s">
        <v>17712</v>
      </c>
    </row>
    <row r="2984" spans="1:5">
      <c r="A2984" s="39" t="str">
        <f t="shared" si="46"/>
        <v>93103</v>
      </c>
      <c r="B2984" s="266" t="s">
        <v>3640</v>
      </c>
      <c r="C2984" s="266" t="s">
        <v>13638</v>
      </c>
      <c r="D2984" s="267" t="s">
        <v>9623</v>
      </c>
      <c r="E2984" s="268" t="s">
        <v>16398</v>
      </c>
    </row>
    <row r="2985" spans="1:5">
      <c r="A2985" s="39" t="str">
        <f t="shared" si="46"/>
        <v>93104</v>
      </c>
      <c r="B2985" s="266" t="s">
        <v>3641</v>
      </c>
      <c r="C2985" s="266" t="s">
        <v>13639</v>
      </c>
      <c r="D2985" s="267" t="s">
        <v>9623</v>
      </c>
      <c r="E2985" s="268" t="s">
        <v>17519</v>
      </c>
    </row>
    <row r="2986" spans="1:5">
      <c r="A2986" s="39" t="str">
        <f t="shared" si="46"/>
        <v>93105</v>
      </c>
      <c r="B2986" s="266" t="s">
        <v>3642</v>
      </c>
      <c r="C2986" s="266" t="s">
        <v>13640</v>
      </c>
      <c r="D2986" s="267" t="s">
        <v>9623</v>
      </c>
      <c r="E2986" s="268" t="s">
        <v>28934</v>
      </c>
    </row>
    <row r="2987" spans="1:5">
      <c r="A2987" s="39" t="str">
        <f t="shared" si="46"/>
        <v>93106</v>
      </c>
      <c r="B2987" s="266" t="s">
        <v>3643</v>
      </c>
      <c r="C2987" s="266" t="s">
        <v>13642</v>
      </c>
      <c r="D2987" s="267" t="s">
        <v>9623</v>
      </c>
      <c r="E2987" s="268" t="s">
        <v>32982</v>
      </c>
    </row>
    <row r="2988" spans="1:5">
      <c r="A2988" s="39" t="str">
        <f t="shared" si="46"/>
        <v>93107</v>
      </c>
      <c r="B2988" s="266" t="s">
        <v>3644</v>
      </c>
      <c r="C2988" s="266" t="s">
        <v>13643</v>
      </c>
      <c r="D2988" s="267" t="s">
        <v>9623</v>
      </c>
      <c r="E2988" s="268" t="s">
        <v>15953</v>
      </c>
    </row>
    <row r="2989" spans="1:5">
      <c r="A2989" s="39" t="str">
        <f t="shared" si="46"/>
        <v>93108</v>
      </c>
      <c r="B2989" s="266" t="s">
        <v>3645</v>
      </c>
      <c r="C2989" s="266" t="s">
        <v>13644</v>
      </c>
      <c r="D2989" s="267" t="s">
        <v>9623</v>
      </c>
      <c r="E2989" s="268" t="s">
        <v>9206</v>
      </c>
    </row>
    <row r="2990" spans="1:5">
      <c r="A2990" s="39" t="str">
        <f t="shared" si="46"/>
        <v>93109</v>
      </c>
      <c r="B2990" s="266" t="s">
        <v>3646</v>
      </c>
      <c r="C2990" s="266" t="s">
        <v>13645</v>
      </c>
      <c r="D2990" s="267" t="s">
        <v>9623</v>
      </c>
      <c r="E2990" s="268" t="s">
        <v>32983</v>
      </c>
    </row>
    <row r="2991" spans="1:5">
      <c r="A2991" s="39" t="str">
        <f t="shared" si="46"/>
        <v>93110</v>
      </c>
      <c r="B2991" s="266" t="s">
        <v>3647</v>
      </c>
      <c r="C2991" s="266" t="s">
        <v>13646</v>
      </c>
      <c r="D2991" s="267" t="s">
        <v>9623</v>
      </c>
      <c r="E2991" s="268" t="s">
        <v>26780</v>
      </c>
    </row>
    <row r="2992" spans="1:5">
      <c r="A2992" s="39" t="str">
        <f t="shared" si="46"/>
        <v>93111</v>
      </c>
      <c r="B2992" s="266" t="s">
        <v>3648</v>
      </c>
      <c r="C2992" s="266" t="s">
        <v>13647</v>
      </c>
      <c r="D2992" s="267" t="s">
        <v>9623</v>
      </c>
      <c r="E2992" s="268" t="s">
        <v>28512</v>
      </c>
    </row>
    <row r="2993" spans="1:5">
      <c r="A2993" s="39" t="str">
        <f t="shared" si="46"/>
        <v>93112</v>
      </c>
      <c r="B2993" s="266" t="s">
        <v>3649</v>
      </c>
      <c r="C2993" s="266" t="s">
        <v>13648</v>
      </c>
      <c r="D2993" s="267" t="s">
        <v>9623</v>
      </c>
      <c r="E2993" s="268" t="s">
        <v>25705</v>
      </c>
    </row>
    <row r="2994" spans="1:5">
      <c r="A2994" s="39" t="str">
        <f t="shared" si="46"/>
        <v>93113</v>
      </c>
      <c r="B2994" s="266" t="s">
        <v>3650</v>
      </c>
      <c r="C2994" s="266" t="s">
        <v>13649</v>
      </c>
      <c r="D2994" s="267" t="s">
        <v>9623</v>
      </c>
      <c r="E2994" s="268" t="s">
        <v>17696</v>
      </c>
    </row>
    <row r="2995" spans="1:5">
      <c r="A2995" s="39" t="str">
        <f t="shared" si="46"/>
        <v>93114</v>
      </c>
      <c r="B2995" s="266" t="s">
        <v>3651</v>
      </c>
      <c r="C2995" s="266" t="s">
        <v>13650</v>
      </c>
      <c r="D2995" s="267" t="s">
        <v>9623</v>
      </c>
      <c r="E2995" s="268" t="s">
        <v>26109</v>
      </c>
    </row>
    <row r="2996" spans="1:5">
      <c r="A2996" s="39" t="str">
        <f t="shared" si="46"/>
        <v>93115</v>
      </c>
      <c r="B2996" s="266" t="s">
        <v>3652</v>
      </c>
      <c r="C2996" s="266" t="s">
        <v>13651</v>
      </c>
      <c r="D2996" s="267" t="s">
        <v>9623</v>
      </c>
      <c r="E2996" s="268" t="s">
        <v>32984</v>
      </c>
    </row>
    <row r="2997" spans="1:5">
      <c r="A2997" s="39" t="str">
        <f t="shared" si="46"/>
        <v>93116</v>
      </c>
      <c r="B2997" s="266" t="s">
        <v>3653</v>
      </c>
      <c r="C2997" s="266" t="s">
        <v>13652</v>
      </c>
      <c r="D2997" s="267" t="s">
        <v>9623</v>
      </c>
      <c r="E2997" s="268" t="s">
        <v>32985</v>
      </c>
    </row>
    <row r="2998" spans="1:5">
      <c r="A2998" s="39" t="str">
        <f t="shared" si="46"/>
        <v>93117</v>
      </c>
      <c r="B2998" s="266" t="s">
        <v>3654</v>
      </c>
      <c r="C2998" s="266" t="s">
        <v>13653</v>
      </c>
      <c r="D2998" s="267" t="s">
        <v>9623</v>
      </c>
      <c r="E2998" s="268" t="s">
        <v>32986</v>
      </c>
    </row>
    <row r="2999" spans="1:5">
      <c r="A2999" s="39" t="str">
        <f t="shared" si="46"/>
        <v>93118</v>
      </c>
      <c r="B2999" s="266" t="s">
        <v>3655</v>
      </c>
      <c r="C2999" s="266" t="s">
        <v>13654</v>
      </c>
      <c r="D2999" s="267" t="s">
        <v>9623</v>
      </c>
      <c r="E2999" s="268" t="s">
        <v>32987</v>
      </c>
    </row>
    <row r="3000" spans="1:5">
      <c r="A3000" s="39" t="str">
        <f t="shared" si="46"/>
        <v>93119</v>
      </c>
      <c r="B3000" s="266" t="s">
        <v>3656</v>
      </c>
      <c r="C3000" s="266" t="s">
        <v>13655</v>
      </c>
      <c r="D3000" s="267" t="s">
        <v>9623</v>
      </c>
      <c r="E3000" s="268" t="s">
        <v>17558</v>
      </c>
    </row>
    <row r="3001" spans="1:5">
      <c r="A3001" s="39" t="str">
        <f t="shared" si="46"/>
        <v>93120</v>
      </c>
      <c r="B3001" s="266" t="s">
        <v>3657</v>
      </c>
      <c r="C3001" s="266" t="s">
        <v>13656</v>
      </c>
      <c r="D3001" s="267" t="s">
        <v>9623</v>
      </c>
      <c r="E3001" s="268" t="s">
        <v>17762</v>
      </c>
    </row>
    <row r="3002" spans="1:5">
      <c r="A3002" s="39" t="str">
        <f t="shared" si="46"/>
        <v>93121</v>
      </c>
      <c r="B3002" s="266" t="s">
        <v>3658</v>
      </c>
      <c r="C3002" s="266" t="s">
        <v>13657</v>
      </c>
      <c r="D3002" s="267" t="s">
        <v>9623</v>
      </c>
      <c r="E3002" s="268" t="s">
        <v>17582</v>
      </c>
    </row>
    <row r="3003" spans="1:5">
      <c r="A3003" s="39" t="str">
        <f t="shared" si="46"/>
        <v>93122</v>
      </c>
      <c r="B3003" s="266" t="s">
        <v>3659</v>
      </c>
      <c r="C3003" s="266" t="s">
        <v>13659</v>
      </c>
      <c r="D3003" s="267" t="s">
        <v>9623</v>
      </c>
      <c r="E3003" s="268" t="s">
        <v>18581</v>
      </c>
    </row>
    <row r="3004" spans="1:5">
      <c r="A3004" s="39" t="str">
        <f t="shared" si="46"/>
        <v>93123</v>
      </c>
      <c r="B3004" s="266" t="s">
        <v>3660</v>
      </c>
      <c r="C3004" s="266" t="s">
        <v>13660</v>
      </c>
      <c r="D3004" s="267" t="s">
        <v>9623</v>
      </c>
      <c r="E3004" s="268" t="s">
        <v>28028</v>
      </c>
    </row>
    <row r="3005" spans="1:5">
      <c r="A3005" s="39" t="str">
        <f t="shared" si="46"/>
        <v>93124</v>
      </c>
      <c r="B3005" s="266" t="s">
        <v>3661</v>
      </c>
      <c r="C3005" s="266" t="s">
        <v>13661</v>
      </c>
      <c r="D3005" s="267" t="s">
        <v>9623</v>
      </c>
      <c r="E3005" s="268" t="s">
        <v>25509</v>
      </c>
    </row>
    <row r="3006" spans="1:5">
      <c r="A3006" s="39" t="str">
        <f t="shared" si="46"/>
        <v>93125</v>
      </c>
      <c r="B3006" s="266" t="s">
        <v>3662</v>
      </c>
      <c r="C3006" s="266" t="s">
        <v>13662</v>
      </c>
      <c r="D3006" s="267" t="s">
        <v>9623</v>
      </c>
      <c r="E3006" s="268" t="s">
        <v>25560</v>
      </c>
    </row>
    <row r="3007" spans="1:5">
      <c r="A3007" s="39" t="str">
        <f t="shared" si="46"/>
        <v>93126</v>
      </c>
      <c r="B3007" s="266" t="s">
        <v>3663</v>
      </c>
      <c r="C3007" s="266" t="s">
        <v>13663</v>
      </c>
      <c r="D3007" s="267" t="s">
        <v>9623</v>
      </c>
      <c r="E3007" s="268" t="s">
        <v>32988</v>
      </c>
    </row>
    <row r="3008" spans="1:5">
      <c r="A3008" s="39" t="str">
        <f t="shared" si="46"/>
        <v>93128</v>
      </c>
      <c r="B3008" s="266" t="s">
        <v>3664</v>
      </c>
      <c r="C3008" s="266" t="s">
        <v>12533</v>
      </c>
      <c r="D3008" s="267" t="s">
        <v>9623</v>
      </c>
      <c r="E3008" s="268" t="s">
        <v>32989</v>
      </c>
    </row>
    <row r="3009" spans="1:5">
      <c r="A3009" s="39" t="str">
        <f t="shared" si="46"/>
        <v>93133</v>
      </c>
      <c r="B3009" s="266" t="s">
        <v>3665</v>
      </c>
      <c r="C3009" s="266" t="s">
        <v>13664</v>
      </c>
      <c r="D3009" s="267" t="s">
        <v>9623</v>
      </c>
      <c r="E3009" s="268" t="s">
        <v>16637</v>
      </c>
    </row>
    <row r="3010" spans="1:5">
      <c r="A3010" s="39" t="str">
        <f t="shared" si="46"/>
        <v>93137</v>
      </c>
      <c r="B3010" s="266" t="s">
        <v>3666</v>
      </c>
      <c r="C3010" s="266" t="s">
        <v>12534</v>
      </c>
      <c r="D3010" s="267" t="s">
        <v>9623</v>
      </c>
      <c r="E3010" s="268" t="s">
        <v>32990</v>
      </c>
    </row>
    <row r="3011" spans="1:5">
      <c r="A3011" s="39" t="str">
        <f t="shared" ref="A3011:A3074" si="47">IF(ISERROR(SEARCH("/",B3011)=6),TRIM(CLEAN(B3011)),IF(SEARCH("/",B3011)=6,IF(LEN(TRIM(CLEAN(B3011)))=7,LEFT(TRIM(CLEAN(B3011)),6)&amp;"00"&amp;RIGHT(TRIM(CLEAN(B3011)),1),LEFT(TRIM(CLEAN(B3011)),6)&amp;"0"&amp;RIGHT(TRIM(CLEAN(B3011)),2)),TRIM(CLEAN(B3011))))</f>
        <v>93138</v>
      </c>
      <c r="B3011" s="266" t="s">
        <v>3667</v>
      </c>
      <c r="C3011" s="266" t="s">
        <v>12535</v>
      </c>
      <c r="D3011" s="267" t="s">
        <v>9623</v>
      </c>
      <c r="E3011" s="268" t="s">
        <v>32991</v>
      </c>
    </row>
    <row r="3012" spans="1:5">
      <c r="A3012" s="39" t="str">
        <f t="shared" si="47"/>
        <v>93139</v>
      </c>
      <c r="B3012" s="266" t="s">
        <v>3668</v>
      </c>
      <c r="C3012" s="266" t="s">
        <v>12536</v>
      </c>
      <c r="D3012" s="267" t="s">
        <v>9623</v>
      </c>
      <c r="E3012" s="268" t="s">
        <v>32992</v>
      </c>
    </row>
    <row r="3013" spans="1:5">
      <c r="A3013" s="39" t="str">
        <f t="shared" si="47"/>
        <v>93140</v>
      </c>
      <c r="B3013" s="266" t="s">
        <v>3669</v>
      </c>
      <c r="C3013" s="266" t="s">
        <v>12537</v>
      </c>
      <c r="D3013" s="267" t="s">
        <v>9623</v>
      </c>
      <c r="E3013" s="268" t="s">
        <v>32993</v>
      </c>
    </row>
    <row r="3014" spans="1:5">
      <c r="A3014" s="39" t="str">
        <f t="shared" si="47"/>
        <v>93141</v>
      </c>
      <c r="B3014" s="266" t="s">
        <v>3670</v>
      </c>
      <c r="C3014" s="266" t="s">
        <v>12538</v>
      </c>
      <c r="D3014" s="267" t="s">
        <v>9623</v>
      </c>
      <c r="E3014" s="268" t="s">
        <v>32994</v>
      </c>
    </row>
    <row r="3015" spans="1:5">
      <c r="A3015" s="39" t="str">
        <f t="shared" si="47"/>
        <v>93142</v>
      </c>
      <c r="B3015" s="266" t="s">
        <v>3671</v>
      </c>
      <c r="C3015" s="266" t="s">
        <v>12539</v>
      </c>
      <c r="D3015" s="267" t="s">
        <v>9623</v>
      </c>
      <c r="E3015" s="268" t="s">
        <v>20749</v>
      </c>
    </row>
    <row r="3016" spans="1:5">
      <c r="A3016" s="39" t="str">
        <f t="shared" si="47"/>
        <v>93143</v>
      </c>
      <c r="B3016" s="266" t="s">
        <v>3672</v>
      </c>
      <c r="C3016" s="266" t="s">
        <v>12540</v>
      </c>
      <c r="D3016" s="267" t="s">
        <v>9623</v>
      </c>
      <c r="E3016" s="268" t="s">
        <v>25491</v>
      </c>
    </row>
    <row r="3017" spans="1:5">
      <c r="A3017" s="39" t="str">
        <f t="shared" si="47"/>
        <v>93144</v>
      </c>
      <c r="B3017" s="266" t="s">
        <v>3673</v>
      </c>
      <c r="C3017" s="266" t="s">
        <v>12541</v>
      </c>
      <c r="D3017" s="267" t="s">
        <v>9623</v>
      </c>
      <c r="E3017" s="268" t="s">
        <v>26062</v>
      </c>
    </row>
    <row r="3018" spans="1:5">
      <c r="A3018" s="39" t="str">
        <f t="shared" si="47"/>
        <v>93145</v>
      </c>
      <c r="B3018" s="266" t="s">
        <v>3674</v>
      </c>
      <c r="C3018" s="266" t="s">
        <v>12542</v>
      </c>
      <c r="D3018" s="267" t="s">
        <v>9623</v>
      </c>
      <c r="E3018" s="268" t="s">
        <v>32995</v>
      </c>
    </row>
    <row r="3019" spans="1:5">
      <c r="A3019" s="39" t="str">
        <f t="shared" si="47"/>
        <v>93146</v>
      </c>
      <c r="B3019" s="266" t="s">
        <v>3675</v>
      </c>
      <c r="C3019" s="266" t="s">
        <v>12543</v>
      </c>
      <c r="D3019" s="267" t="s">
        <v>9623</v>
      </c>
      <c r="E3019" s="268" t="s">
        <v>32996</v>
      </c>
    </row>
    <row r="3020" spans="1:5">
      <c r="A3020" s="39" t="str">
        <f t="shared" si="47"/>
        <v>93147</v>
      </c>
      <c r="B3020" s="266" t="s">
        <v>3676</v>
      </c>
      <c r="C3020" s="266" t="s">
        <v>12544</v>
      </c>
      <c r="D3020" s="267" t="s">
        <v>9623</v>
      </c>
      <c r="E3020" s="268" t="s">
        <v>32997</v>
      </c>
    </row>
    <row r="3021" spans="1:5">
      <c r="A3021" s="39" t="str">
        <f t="shared" si="47"/>
        <v>93182</v>
      </c>
      <c r="B3021" s="266" t="s">
        <v>3677</v>
      </c>
      <c r="C3021" s="266" t="s">
        <v>11814</v>
      </c>
      <c r="D3021" s="267" t="s">
        <v>9548</v>
      </c>
      <c r="E3021" s="268" t="s">
        <v>29759</v>
      </c>
    </row>
    <row r="3022" spans="1:5">
      <c r="A3022" s="39" t="str">
        <f t="shared" si="47"/>
        <v>93183</v>
      </c>
      <c r="B3022" s="266" t="s">
        <v>3678</v>
      </c>
      <c r="C3022" s="266" t="s">
        <v>11815</v>
      </c>
      <c r="D3022" s="267" t="s">
        <v>9548</v>
      </c>
      <c r="E3022" s="268" t="s">
        <v>28835</v>
      </c>
    </row>
    <row r="3023" spans="1:5">
      <c r="A3023" s="39" t="str">
        <f t="shared" si="47"/>
        <v>93184</v>
      </c>
      <c r="B3023" s="266" t="s">
        <v>3679</v>
      </c>
      <c r="C3023" s="266" t="s">
        <v>11816</v>
      </c>
      <c r="D3023" s="267" t="s">
        <v>9548</v>
      </c>
      <c r="E3023" s="268" t="s">
        <v>28938</v>
      </c>
    </row>
    <row r="3024" spans="1:5">
      <c r="A3024" s="39" t="str">
        <f t="shared" si="47"/>
        <v>93185</v>
      </c>
      <c r="B3024" s="266" t="s">
        <v>3680</v>
      </c>
      <c r="C3024" s="266" t="s">
        <v>11817</v>
      </c>
      <c r="D3024" s="267" t="s">
        <v>9548</v>
      </c>
      <c r="E3024" s="268" t="s">
        <v>32998</v>
      </c>
    </row>
    <row r="3025" spans="1:5">
      <c r="A3025" s="39" t="str">
        <f t="shared" si="47"/>
        <v>93186</v>
      </c>
      <c r="B3025" s="266" t="s">
        <v>3681</v>
      </c>
      <c r="C3025" s="266" t="s">
        <v>11818</v>
      </c>
      <c r="D3025" s="267" t="s">
        <v>9548</v>
      </c>
      <c r="E3025" s="268" t="s">
        <v>32999</v>
      </c>
    </row>
    <row r="3026" spans="1:5">
      <c r="A3026" s="39" t="str">
        <f t="shared" si="47"/>
        <v>93187</v>
      </c>
      <c r="B3026" s="266" t="s">
        <v>3682</v>
      </c>
      <c r="C3026" s="266" t="s">
        <v>11819</v>
      </c>
      <c r="D3026" s="267" t="s">
        <v>9548</v>
      </c>
      <c r="E3026" s="268" t="s">
        <v>33000</v>
      </c>
    </row>
    <row r="3027" spans="1:5">
      <c r="A3027" s="39" t="str">
        <f t="shared" si="47"/>
        <v>93188</v>
      </c>
      <c r="B3027" s="266" t="s">
        <v>3683</v>
      </c>
      <c r="C3027" s="266" t="s">
        <v>11820</v>
      </c>
      <c r="D3027" s="267" t="s">
        <v>9548</v>
      </c>
      <c r="E3027" s="268" t="s">
        <v>33001</v>
      </c>
    </row>
    <row r="3028" spans="1:5">
      <c r="A3028" s="39" t="str">
        <f t="shared" si="47"/>
        <v>93189</v>
      </c>
      <c r="B3028" s="266" t="s">
        <v>3684</v>
      </c>
      <c r="C3028" s="266" t="s">
        <v>11821</v>
      </c>
      <c r="D3028" s="267" t="s">
        <v>9548</v>
      </c>
      <c r="E3028" s="268" t="s">
        <v>29403</v>
      </c>
    </row>
    <row r="3029" spans="1:5">
      <c r="A3029" s="39" t="str">
        <f t="shared" si="47"/>
        <v>93190</v>
      </c>
      <c r="B3029" s="266" t="s">
        <v>3685</v>
      </c>
      <c r="C3029" s="266" t="s">
        <v>11822</v>
      </c>
      <c r="D3029" s="267" t="s">
        <v>9548</v>
      </c>
      <c r="E3029" s="268" t="s">
        <v>33002</v>
      </c>
    </row>
    <row r="3030" spans="1:5">
      <c r="A3030" s="39" t="str">
        <f t="shared" si="47"/>
        <v>93191</v>
      </c>
      <c r="B3030" s="266" t="s">
        <v>3686</v>
      </c>
      <c r="C3030" s="266" t="s">
        <v>11824</v>
      </c>
      <c r="D3030" s="267" t="s">
        <v>9548</v>
      </c>
      <c r="E3030" s="268" t="s">
        <v>18819</v>
      </c>
    </row>
    <row r="3031" spans="1:5">
      <c r="A3031" s="39" t="str">
        <f t="shared" si="47"/>
        <v>93192</v>
      </c>
      <c r="B3031" s="266" t="s">
        <v>3687</v>
      </c>
      <c r="C3031" s="266" t="s">
        <v>11826</v>
      </c>
      <c r="D3031" s="267" t="s">
        <v>9548</v>
      </c>
      <c r="E3031" s="268" t="s">
        <v>33003</v>
      </c>
    </row>
    <row r="3032" spans="1:5">
      <c r="A3032" s="39" t="str">
        <f t="shared" si="47"/>
        <v>93193</v>
      </c>
      <c r="B3032" s="266" t="s">
        <v>3688</v>
      </c>
      <c r="C3032" s="266" t="s">
        <v>11827</v>
      </c>
      <c r="D3032" s="267" t="s">
        <v>9548</v>
      </c>
      <c r="E3032" s="268" t="s">
        <v>29370</v>
      </c>
    </row>
    <row r="3033" spans="1:5">
      <c r="A3033" s="39" t="str">
        <f t="shared" si="47"/>
        <v>93194</v>
      </c>
      <c r="B3033" s="266" t="s">
        <v>3689</v>
      </c>
      <c r="C3033" s="266" t="s">
        <v>11828</v>
      </c>
      <c r="D3033" s="267" t="s">
        <v>9548</v>
      </c>
      <c r="E3033" s="268" t="s">
        <v>20567</v>
      </c>
    </row>
    <row r="3034" spans="1:5">
      <c r="A3034" s="39" t="str">
        <f t="shared" si="47"/>
        <v>93195</v>
      </c>
      <c r="B3034" s="266" t="s">
        <v>3690</v>
      </c>
      <c r="C3034" s="266" t="s">
        <v>11829</v>
      </c>
      <c r="D3034" s="267" t="s">
        <v>9548</v>
      </c>
      <c r="E3034" s="268" t="s">
        <v>25084</v>
      </c>
    </row>
    <row r="3035" spans="1:5">
      <c r="A3035" s="39" t="str">
        <f t="shared" si="47"/>
        <v>93196</v>
      </c>
      <c r="B3035" s="266" t="s">
        <v>3691</v>
      </c>
      <c r="C3035" s="266" t="s">
        <v>11830</v>
      </c>
      <c r="D3035" s="267" t="s">
        <v>9548</v>
      </c>
      <c r="E3035" s="268" t="s">
        <v>25549</v>
      </c>
    </row>
    <row r="3036" spans="1:5">
      <c r="A3036" s="39" t="str">
        <f t="shared" si="47"/>
        <v>93197</v>
      </c>
      <c r="B3036" s="266" t="s">
        <v>3692</v>
      </c>
      <c r="C3036" s="266" t="s">
        <v>11831</v>
      </c>
      <c r="D3036" s="267" t="s">
        <v>9548</v>
      </c>
      <c r="E3036" s="268" t="s">
        <v>18963</v>
      </c>
    </row>
    <row r="3037" spans="1:5">
      <c r="A3037" s="39" t="str">
        <f t="shared" si="47"/>
        <v>93198</v>
      </c>
      <c r="B3037" s="266" t="s">
        <v>3693</v>
      </c>
      <c r="C3037" s="266" t="s">
        <v>11832</v>
      </c>
      <c r="D3037" s="267" t="s">
        <v>9548</v>
      </c>
      <c r="E3037" s="268" t="s">
        <v>29610</v>
      </c>
    </row>
    <row r="3038" spans="1:5">
      <c r="A3038" s="39" t="str">
        <f t="shared" si="47"/>
        <v>93199</v>
      </c>
      <c r="B3038" s="266" t="s">
        <v>3694</v>
      </c>
      <c r="C3038" s="266" t="s">
        <v>11833</v>
      </c>
      <c r="D3038" s="267" t="s">
        <v>9548</v>
      </c>
      <c r="E3038" s="268" t="s">
        <v>18109</v>
      </c>
    </row>
    <row r="3039" spans="1:5">
      <c r="A3039" s="39" t="str">
        <f t="shared" si="47"/>
        <v>93200</v>
      </c>
      <c r="B3039" s="266" t="s">
        <v>3695</v>
      </c>
      <c r="C3039" s="266" t="s">
        <v>11834</v>
      </c>
      <c r="D3039" s="267" t="s">
        <v>9548</v>
      </c>
      <c r="E3039" s="268" t="s">
        <v>8642</v>
      </c>
    </row>
    <row r="3040" spans="1:5">
      <c r="A3040" s="39" t="str">
        <f t="shared" si="47"/>
        <v>93201</v>
      </c>
      <c r="B3040" s="266" t="s">
        <v>3696</v>
      </c>
      <c r="C3040" s="266" t="s">
        <v>11836</v>
      </c>
      <c r="D3040" s="267" t="s">
        <v>9548</v>
      </c>
      <c r="E3040" s="268" t="s">
        <v>10038</v>
      </c>
    </row>
    <row r="3041" spans="1:5">
      <c r="A3041" s="39" t="str">
        <f t="shared" si="47"/>
        <v>93202</v>
      </c>
      <c r="B3041" s="266" t="s">
        <v>3697</v>
      </c>
      <c r="C3041" s="266" t="s">
        <v>11837</v>
      </c>
      <c r="D3041" s="267" t="s">
        <v>9548</v>
      </c>
      <c r="E3041" s="268" t="s">
        <v>26780</v>
      </c>
    </row>
    <row r="3042" spans="1:5">
      <c r="A3042" s="39" t="str">
        <f t="shared" si="47"/>
        <v>93203</v>
      </c>
      <c r="B3042" s="266" t="s">
        <v>3698</v>
      </c>
      <c r="C3042" s="266" t="s">
        <v>11839</v>
      </c>
      <c r="D3042" s="267" t="s">
        <v>9548</v>
      </c>
      <c r="E3042" s="268" t="s">
        <v>17495</v>
      </c>
    </row>
    <row r="3043" spans="1:5">
      <c r="A3043" s="39" t="str">
        <f t="shared" si="47"/>
        <v>93204</v>
      </c>
      <c r="B3043" s="266" t="s">
        <v>3699</v>
      </c>
      <c r="C3043" s="266" t="s">
        <v>11840</v>
      </c>
      <c r="D3043" s="267" t="s">
        <v>9548</v>
      </c>
      <c r="E3043" s="268" t="s">
        <v>29657</v>
      </c>
    </row>
    <row r="3044" spans="1:5">
      <c r="A3044" s="39" t="str">
        <f t="shared" si="47"/>
        <v>93205</v>
      </c>
      <c r="B3044" s="266" t="s">
        <v>3700</v>
      </c>
      <c r="C3044" s="266" t="s">
        <v>11841</v>
      </c>
      <c r="D3044" s="267" t="s">
        <v>9548</v>
      </c>
      <c r="E3044" s="268" t="s">
        <v>33004</v>
      </c>
    </row>
    <row r="3045" spans="1:5">
      <c r="A3045" s="39" t="str">
        <f t="shared" si="47"/>
        <v>93206</v>
      </c>
      <c r="B3045" s="266" t="s">
        <v>3701</v>
      </c>
      <c r="C3045" s="266" t="s">
        <v>9771</v>
      </c>
      <c r="D3045" s="267" t="s">
        <v>9772</v>
      </c>
      <c r="E3045" s="268" t="s">
        <v>33005</v>
      </c>
    </row>
    <row r="3046" spans="1:5">
      <c r="A3046" s="39" t="str">
        <f t="shared" si="47"/>
        <v>93207</v>
      </c>
      <c r="B3046" s="266" t="s">
        <v>3702</v>
      </c>
      <c r="C3046" s="266" t="s">
        <v>9773</v>
      </c>
      <c r="D3046" s="267" t="s">
        <v>9772</v>
      </c>
      <c r="E3046" s="268" t="s">
        <v>33006</v>
      </c>
    </row>
    <row r="3047" spans="1:5">
      <c r="A3047" s="39" t="str">
        <f t="shared" si="47"/>
        <v>93208</v>
      </c>
      <c r="B3047" s="266" t="s">
        <v>3703</v>
      </c>
      <c r="C3047" s="266" t="s">
        <v>9774</v>
      </c>
      <c r="D3047" s="267" t="s">
        <v>9772</v>
      </c>
      <c r="E3047" s="268" t="s">
        <v>33007</v>
      </c>
    </row>
    <row r="3048" spans="1:5">
      <c r="A3048" s="39" t="str">
        <f t="shared" si="47"/>
        <v>93209</v>
      </c>
      <c r="B3048" s="266" t="s">
        <v>3704</v>
      </c>
      <c r="C3048" s="266" t="s">
        <v>9775</v>
      </c>
      <c r="D3048" s="267" t="s">
        <v>9772</v>
      </c>
      <c r="E3048" s="268" t="s">
        <v>33008</v>
      </c>
    </row>
    <row r="3049" spans="1:5">
      <c r="A3049" s="39" t="str">
        <f t="shared" si="47"/>
        <v>93210</v>
      </c>
      <c r="B3049" s="266" t="s">
        <v>3705</v>
      </c>
      <c r="C3049" s="266" t="s">
        <v>9776</v>
      </c>
      <c r="D3049" s="267" t="s">
        <v>9772</v>
      </c>
      <c r="E3049" s="268" t="s">
        <v>33009</v>
      </c>
    </row>
    <row r="3050" spans="1:5">
      <c r="A3050" s="39" t="str">
        <f t="shared" si="47"/>
        <v>93211</v>
      </c>
      <c r="B3050" s="266" t="s">
        <v>3706</v>
      </c>
      <c r="C3050" s="266" t="s">
        <v>9777</v>
      </c>
      <c r="D3050" s="267" t="s">
        <v>9772</v>
      </c>
      <c r="E3050" s="268" t="s">
        <v>33010</v>
      </c>
    </row>
    <row r="3051" spans="1:5">
      <c r="A3051" s="39" t="str">
        <f t="shared" si="47"/>
        <v>93212</v>
      </c>
      <c r="B3051" s="266" t="s">
        <v>3707</v>
      </c>
      <c r="C3051" s="266" t="s">
        <v>9778</v>
      </c>
      <c r="D3051" s="267" t="s">
        <v>9772</v>
      </c>
      <c r="E3051" s="268" t="s">
        <v>33011</v>
      </c>
    </row>
    <row r="3052" spans="1:5">
      <c r="A3052" s="39" t="str">
        <f t="shared" si="47"/>
        <v>93213</v>
      </c>
      <c r="B3052" s="266" t="s">
        <v>3708</v>
      </c>
      <c r="C3052" s="266" t="s">
        <v>9779</v>
      </c>
      <c r="D3052" s="267" t="s">
        <v>9772</v>
      </c>
      <c r="E3052" s="268" t="s">
        <v>33012</v>
      </c>
    </row>
    <row r="3053" spans="1:5">
      <c r="A3053" s="39" t="str">
        <f t="shared" si="47"/>
        <v>93214</v>
      </c>
      <c r="B3053" s="266" t="s">
        <v>3709</v>
      </c>
      <c r="C3053" s="266" t="s">
        <v>9780</v>
      </c>
      <c r="D3053" s="267" t="s">
        <v>9623</v>
      </c>
      <c r="E3053" s="268" t="s">
        <v>33013</v>
      </c>
    </row>
    <row r="3054" spans="1:5">
      <c r="A3054" s="39" t="str">
        <f t="shared" si="47"/>
        <v>93220</v>
      </c>
      <c r="B3054" s="266" t="s">
        <v>3710</v>
      </c>
      <c r="C3054" s="266" t="s">
        <v>10600</v>
      </c>
      <c r="D3054" s="267" t="s">
        <v>10129</v>
      </c>
      <c r="E3054" s="268" t="s">
        <v>29670</v>
      </c>
    </row>
    <row r="3055" spans="1:5">
      <c r="A3055" s="39" t="str">
        <f t="shared" si="47"/>
        <v>93221</v>
      </c>
      <c r="B3055" s="266" t="s">
        <v>3711</v>
      </c>
      <c r="C3055" s="266" t="s">
        <v>10601</v>
      </c>
      <c r="D3055" s="267" t="s">
        <v>10129</v>
      </c>
      <c r="E3055" s="268" t="s">
        <v>24616</v>
      </c>
    </row>
    <row r="3056" spans="1:5">
      <c r="A3056" s="39" t="str">
        <f t="shared" si="47"/>
        <v>93222</v>
      </c>
      <c r="B3056" s="266" t="s">
        <v>3712</v>
      </c>
      <c r="C3056" s="266" t="s">
        <v>10602</v>
      </c>
      <c r="D3056" s="267" t="s">
        <v>10129</v>
      </c>
      <c r="E3056" s="268" t="s">
        <v>29671</v>
      </c>
    </row>
    <row r="3057" spans="1:5">
      <c r="A3057" s="39" t="str">
        <f t="shared" si="47"/>
        <v>93223</v>
      </c>
      <c r="B3057" s="266" t="s">
        <v>3713</v>
      </c>
      <c r="C3057" s="266" t="s">
        <v>10603</v>
      </c>
      <c r="D3057" s="267" t="s">
        <v>10129</v>
      </c>
      <c r="E3057" s="268" t="s">
        <v>25635</v>
      </c>
    </row>
    <row r="3058" spans="1:5">
      <c r="A3058" s="39" t="str">
        <f t="shared" si="47"/>
        <v>93224</v>
      </c>
      <c r="B3058" s="266" t="s">
        <v>3714</v>
      </c>
      <c r="C3058" s="266" t="s">
        <v>9917</v>
      </c>
      <c r="D3058" s="267" t="s">
        <v>9808</v>
      </c>
      <c r="E3058" s="268" t="s">
        <v>33014</v>
      </c>
    </row>
    <row r="3059" spans="1:5">
      <c r="A3059" s="39" t="str">
        <f t="shared" si="47"/>
        <v>93225</v>
      </c>
      <c r="B3059" s="266" t="s">
        <v>3715</v>
      </c>
      <c r="C3059" s="266" t="s">
        <v>10076</v>
      </c>
      <c r="D3059" s="267" t="s">
        <v>9961</v>
      </c>
      <c r="E3059" s="268" t="s">
        <v>33015</v>
      </c>
    </row>
    <row r="3060" spans="1:5">
      <c r="A3060" s="39" t="str">
        <f t="shared" si="47"/>
        <v>93229</v>
      </c>
      <c r="B3060" s="266" t="s">
        <v>3716</v>
      </c>
      <c r="C3060" s="266" t="s">
        <v>10604</v>
      </c>
      <c r="D3060" s="267" t="s">
        <v>10129</v>
      </c>
      <c r="E3060" s="268" t="s">
        <v>15680</v>
      </c>
    </row>
    <row r="3061" spans="1:5">
      <c r="A3061" s="39" t="str">
        <f t="shared" si="47"/>
        <v>93230</v>
      </c>
      <c r="B3061" s="266" t="s">
        <v>3717</v>
      </c>
      <c r="C3061" s="266" t="s">
        <v>10605</v>
      </c>
      <c r="D3061" s="267" t="s">
        <v>10129</v>
      </c>
      <c r="E3061" s="268" t="s">
        <v>8519</v>
      </c>
    </row>
    <row r="3062" spans="1:5">
      <c r="A3062" s="39" t="str">
        <f t="shared" si="47"/>
        <v>93231</v>
      </c>
      <c r="B3062" s="266" t="s">
        <v>3718</v>
      </c>
      <c r="C3062" s="266" t="s">
        <v>10606</v>
      </c>
      <c r="D3062" s="267" t="s">
        <v>10129</v>
      </c>
      <c r="E3062" s="268" t="s">
        <v>10436</v>
      </c>
    </row>
    <row r="3063" spans="1:5">
      <c r="A3063" s="39" t="str">
        <f t="shared" si="47"/>
        <v>93232</v>
      </c>
      <c r="B3063" s="266" t="s">
        <v>3719</v>
      </c>
      <c r="C3063" s="266" t="s">
        <v>10607</v>
      </c>
      <c r="D3063" s="267" t="s">
        <v>10129</v>
      </c>
      <c r="E3063" s="268" t="s">
        <v>9323</v>
      </c>
    </row>
    <row r="3064" spans="1:5">
      <c r="A3064" s="39" t="str">
        <f t="shared" si="47"/>
        <v>93233</v>
      </c>
      <c r="B3064" s="266" t="s">
        <v>3720</v>
      </c>
      <c r="C3064" s="266" t="s">
        <v>9918</v>
      </c>
      <c r="D3064" s="267" t="s">
        <v>9808</v>
      </c>
      <c r="E3064" s="268" t="s">
        <v>16372</v>
      </c>
    </row>
    <row r="3065" spans="1:5">
      <c r="A3065" s="39" t="str">
        <f t="shared" si="47"/>
        <v>93234</v>
      </c>
      <c r="B3065" s="266" t="s">
        <v>3721</v>
      </c>
      <c r="C3065" s="266" t="s">
        <v>10077</v>
      </c>
      <c r="D3065" s="267" t="s">
        <v>9961</v>
      </c>
      <c r="E3065" s="268" t="s">
        <v>24778</v>
      </c>
    </row>
    <row r="3066" spans="1:5">
      <c r="A3066" s="39" t="str">
        <f t="shared" si="47"/>
        <v>93235</v>
      </c>
      <c r="B3066" s="266" t="s">
        <v>3722</v>
      </c>
      <c r="C3066" s="266" t="s">
        <v>10608</v>
      </c>
      <c r="D3066" s="267" t="s">
        <v>10129</v>
      </c>
      <c r="E3066" s="268" t="s">
        <v>8590</v>
      </c>
    </row>
    <row r="3067" spans="1:5">
      <c r="A3067" s="39" t="str">
        <f t="shared" si="47"/>
        <v>93238</v>
      </c>
      <c r="B3067" s="266" t="s">
        <v>3723</v>
      </c>
      <c r="C3067" s="266" t="s">
        <v>10609</v>
      </c>
      <c r="D3067" s="267" t="s">
        <v>10129</v>
      </c>
      <c r="E3067" s="268" t="s">
        <v>16500</v>
      </c>
    </row>
    <row r="3068" spans="1:5">
      <c r="A3068" s="39" t="str">
        <f t="shared" si="47"/>
        <v>93239</v>
      </c>
      <c r="B3068" s="266" t="s">
        <v>3724</v>
      </c>
      <c r="C3068" s="266" t="s">
        <v>10610</v>
      </c>
      <c r="D3068" s="267" t="s">
        <v>10129</v>
      </c>
      <c r="E3068" s="268" t="s">
        <v>10052</v>
      </c>
    </row>
    <row r="3069" spans="1:5">
      <c r="A3069" s="39" t="str">
        <f t="shared" si="47"/>
        <v>93240</v>
      </c>
      <c r="B3069" s="266" t="s">
        <v>3725</v>
      </c>
      <c r="C3069" s="266" t="s">
        <v>10611</v>
      </c>
      <c r="D3069" s="267" t="s">
        <v>10129</v>
      </c>
      <c r="E3069" s="268" t="s">
        <v>9514</v>
      </c>
    </row>
    <row r="3070" spans="1:5">
      <c r="A3070" s="39" t="str">
        <f t="shared" si="47"/>
        <v>93243</v>
      </c>
      <c r="B3070" s="266" t="s">
        <v>3726</v>
      </c>
      <c r="C3070" s="266" t="s">
        <v>9781</v>
      </c>
      <c r="D3070" s="267" t="s">
        <v>9623</v>
      </c>
      <c r="E3070" s="268" t="s">
        <v>33016</v>
      </c>
    </row>
    <row r="3071" spans="1:5">
      <c r="A3071" s="39" t="str">
        <f t="shared" si="47"/>
        <v>93244</v>
      </c>
      <c r="B3071" s="266" t="s">
        <v>3727</v>
      </c>
      <c r="C3071" s="266" t="s">
        <v>10079</v>
      </c>
      <c r="D3071" s="267" t="s">
        <v>9961</v>
      </c>
      <c r="E3071" s="268" t="s">
        <v>29414</v>
      </c>
    </row>
    <row r="3072" spans="1:5">
      <c r="A3072" s="39" t="str">
        <f t="shared" si="47"/>
        <v>93267</v>
      </c>
      <c r="B3072" s="266" t="s">
        <v>3728</v>
      </c>
      <c r="C3072" s="266" t="s">
        <v>10612</v>
      </c>
      <c r="D3072" s="267" t="s">
        <v>10129</v>
      </c>
      <c r="E3072" s="268" t="s">
        <v>18288</v>
      </c>
    </row>
    <row r="3073" spans="1:5">
      <c r="A3073" s="39" t="str">
        <f t="shared" si="47"/>
        <v>93269</v>
      </c>
      <c r="B3073" s="266" t="s">
        <v>3729</v>
      </c>
      <c r="C3073" s="266" t="s">
        <v>10613</v>
      </c>
      <c r="D3073" s="267" t="s">
        <v>10129</v>
      </c>
      <c r="E3073" s="268" t="s">
        <v>9139</v>
      </c>
    </row>
    <row r="3074" spans="1:5">
      <c r="A3074" s="39" t="str">
        <f t="shared" si="47"/>
        <v>93270</v>
      </c>
      <c r="B3074" s="266" t="s">
        <v>3730</v>
      </c>
      <c r="C3074" s="266" t="s">
        <v>10614</v>
      </c>
      <c r="D3074" s="267" t="s">
        <v>10129</v>
      </c>
      <c r="E3074" s="268" t="s">
        <v>17608</v>
      </c>
    </row>
    <row r="3075" spans="1:5">
      <c r="A3075" s="39" t="str">
        <f t="shared" ref="A3075:A3138" si="48">IF(ISERROR(SEARCH("/",B3075)=6),TRIM(CLEAN(B3075)),IF(SEARCH("/",B3075)=6,IF(LEN(TRIM(CLEAN(B3075)))=7,LEFT(TRIM(CLEAN(B3075)),6)&amp;"00"&amp;RIGHT(TRIM(CLEAN(B3075)),1),LEFT(TRIM(CLEAN(B3075)),6)&amp;"0"&amp;RIGHT(TRIM(CLEAN(B3075)),2)),TRIM(CLEAN(B3075))))</f>
        <v>93271</v>
      </c>
      <c r="B3075" s="266" t="s">
        <v>3731</v>
      </c>
      <c r="C3075" s="266" t="s">
        <v>10615</v>
      </c>
      <c r="D3075" s="267" t="s">
        <v>10129</v>
      </c>
      <c r="E3075" s="268" t="s">
        <v>8956</v>
      </c>
    </row>
    <row r="3076" spans="1:5">
      <c r="A3076" s="39" t="str">
        <f t="shared" si="48"/>
        <v>93272</v>
      </c>
      <c r="B3076" s="266" t="s">
        <v>3732</v>
      </c>
      <c r="C3076" s="266" t="s">
        <v>9919</v>
      </c>
      <c r="D3076" s="267" t="s">
        <v>9808</v>
      </c>
      <c r="E3076" s="268" t="s">
        <v>33017</v>
      </c>
    </row>
    <row r="3077" spans="1:5">
      <c r="A3077" s="39" t="str">
        <f t="shared" si="48"/>
        <v>93274</v>
      </c>
      <c r="B3077" s="266" t="s">
        <v>3733</v>
      </c>
      <c r="C3077" s="266" t="s">
        <v>10080</v>
      </c>
      <c r="D3077" s="267" t="s">
        <v>9961</v>
      </c>
      <c r="E3077" s="268" t="s">
        <v>24926</v>
      </c>
    </row>
    <row r="3078" spans="1:5">
      <c r="A3078" s="39" t="str">
        <f t="shared" si="48"/>
        <v>93277</v>
      </c>
      <c r="B3078" s="266" t="s">
        <v>3734</v>
      </c>
      <c r="C3078" s="266" t="s">
        <v>10616</v>
      </c>
      <c r="D3078" s="267" t="s">
        <v>10129</v>
      </c>
      <c r="E3078" s="268" t="s">
        <v>10078</v>
      </c>
    </row>
    <row r="3079" spans="1:5">
      <c r="A3079" s="39" t="str">
        <f t="shared" si="48"/>
        <v>93278</v>
      </c>
      <c r="B3079" s="266" t="s">
        <v>3735</v>
      </c>
      <c r="C3079" s="266" t="s">
        <v>10617</v>
      </c>
      <c r="D3079" s="267" t="s">
        <v>10129</v>
      </c>
      <c r="E3079" s="268" t="s">
        <v>10251</v>
      </c>
    </row>
    <row r="3080" spans="1:5">
      <c r="A3080" s="39" t="str">
        <f t="shared" si="48"/>
        <v>93279</v>
      </c>
      <c r="B3080" s="266" t="s">
        <v>3736</v>
      </c>
      <c r="C3080" s="266" t="s">
        <v>10618</v>
      </c>
      <c r="D3080" s="267" t="s">
        <v>10129</v>
      </c>
      <c r="E3080" s="268" t="s">
        <v>9329</v>
      </c>
    </row>
    <row r="3081" spans="1:5">
      <c r="A3081" s="39" t="str">
        <f t="shared" si="48"/>
        <v>93280</v>
      </c>
      <c r="B3081" s="266" t="s">
        <v>3737</v>
      </c>
      <c r="C3081" s="266" t="s">
        <v>10619</v>
      </c>
      <c r="D3081" s="267" t="s">
        <v>10129</v>
      </c>
      <c r="E3081" s="268" t="s">
        <v>8705</v>
      </c>
    </row>
    <row r="3082" spans="1:5">
      <c r="A3082" s="39" t="str">
        <f t="shared" si="48"/>
        <v>93281</v>
      </c>
      <c r="B3082" s="266" t="s">
        <v>3738</v>
      </c>
      <c r="C3082" s="266" t="s">
        <v>9920</v>
      </c>
      <c r="D3082" s="267" t="s">
        <v>9808</v>
      </c>
      <c r="E3082" s="268" t="s">
        <v>28368</v>
      </c>
    </row>
    <row r="3083" spans="1:5">
      <c r="A3083" s="39" t="str">
        <f t="shared" si="48"/>
        <v>93282</v>
      </c>
      <c r="B3083" s="266" t="s">
        <v>3739</v>
      </c>
      <c r="C3083" s="266" t="s">
        <v>10081</v>
      </c>
      <c r="D3083" s="267" t="s">
        <v>9961</v>
      </c>
      <c r="E3083" s="268" t="s">
        <v>14330</v>
      </c>
    </row>
    <row r="3084" spans="1:5">
      <c r="A3084" s="39" t="str">
        <f t="shared" si="48"/>
        <v>93283</v>
      </c>
      <c r="B3084" s="266" t="s">
        <v>3740</v>
      </c>
      <c r="C3084" s="266" t="s">
        <v>10620</v>
      </c>
      <c r="D3084" s="267" t="s">
        <v>10129</v>
      </c>
      <c r="E3084" s="268" t="s">
        <v>18289</v>
      </c>
    </row>
    <row r="3085" spans="1:5">
      <c r="A3085" s="39" t="str">
        <f t="shared" si="48"/>
        <v>93284</v>
      </c>
      <c r="B3085" s="266" t="s">
        <v>3741</v>
      </c>
      <c r="C3085" s="266" t="s">
        <v>10622</v>
      </c>
      <c r="D3085" s="267" t="s">
        <v>10129</v>
      </c>
      <c r="E3085" s="268" t="s">
        <v>16965</v>
      </c>
    </row>
    <row r="3086" spans="1:5">
      <c r="A3086" s="39" t="str">
        <f t="shared" si="48"/>
        <v>93285</v>
      </c>
      <c r="B3086" s="266" t="s">
        <v>3742</v>
      </c>
      <c r="C3086" s="266" t="s">
        <v>10623</v>
      </c>
      <c r="D3086" s="267" t="s">
        <v>10129</v>
      </c>
      <c r="E3086" s="268" t="s">
        <v>17759</v>
      </c>
    </row>
    <row r="3087" spans="1:5">
      <c r="A3087" s="39" t="str">
        <f t="shared" si="48"/>
        <v>93286</v>
      </c>
      <c r="B3087" s="266" t="s">
        <v>3743</v>
      </c>
      <c r="C3087" s="266" t="s">
        <v>10624</v>
      </c>
      <c r="D3087" s="267" t="s">
        <v>10129</v>
      </c>
      <c r="E3087" s="268" t="s">
        <v>24800</v>
      </c>
    </row>
    <row r="3088" spans="1:5">
      <c r="A3088" s="39" t="str">
        <f t="shared" si="48"/>
        <v>93287</v>
      </c>
      <c r="B3088" s="266" t="s">
        <v>3744</v>
      </c>
      <c r="C3088" s="266" t="s">
        <v>9921</v>
      </c>
      <c r="D3088" s="267" t="s">
        <v>9808</v>
      </c>
      <c r="E3088" s="268" t="s">
        <v>33018</v>
      </c>
    </row>
    <row r="3089" spans="1:5">
      <c r="A3089" s="39" t="str">
        <f t="shared" si="48"/>
        <v>93288</v>
      </c>
      <c r="B3089" s="266" t="s">
        <v>3745</v>
      </c>
      <c r="C3089" s="266" t="s">
        <v>10083</v>
      </c>
      <c r="D3089" s="267" t="s">
        <v>9961</v>
      </c>
      <c r="E3089" s="268" t="s">
        <v>33019</v>
      </c>
    </row>
    <row r="3090" spans="1:5">
      <c r="A3090" s="39" t="str">
        <f t="shared" si="48"/>
        <v>93296</v>
      </c>
      <c r="B3090" s="266" t="s">
        <v>3746</v>
      </c>
      <c r="C3090" s="266" t="s">
        <v>10625</v>
      </c>
      <c r="D3090" s="267" t="s">
        <v>10129</v>
      </c>
      <c r="E3090" s="268" t="s">
        <v>17676</v>
      </c>
    </row>
    <row r="3091" spans="1:5">
      <c r="A3091" s="39" t="str">
        <f t="shared" si="48"/>
        <v>93350</v>
      </c>
      <c r="B3091" s="266" t="s">
        <v>3747</v>
      </c>
      <c r="C3091" s="266" t="s">
        <v>14422</v>
      </c>
      <c r="D3091" s="267" t="s">
        <v>9623</v>
      </c>
      <c r="E3091" s="268" t="s">
        <v>33020</v>
      </c>
    </row>
    <row r="3092" spans="1:5">
      <c r="A3092" s="39" t="str">
        <f t="shared" si="48"/>
        <v>93351</v>
      </c>
      <c r="B3092" s="266" t="s">
        <v>3748</v>
      </c>
      <c r="C3092" s="266" t="s">
        <v>14423</v>
      </c>
      <c r="D3092" s="267" t="s">
        <v>9623</v>
      </c>
      <c r="E3092" s="268" t="s">
        <v>33021</v>
      </c>
    </row>
    <row r="3093" spans="1:5">
      <c r="A3093" s="39" t="str">
        <f t="shared" si="48"/>
        <v>93352</v>
      </c>
      <c r="B3093" s="266" t="s">
        <v>3749</v>
      </c>
      <c r="C3093" s="266" t="s">
        <v>14424</v>
      </c>
      <c r="D3093" s="267" t="s">
        <v>9623</v>
      </c>
      <c r="E3093" s="268" t="s">
        <v>33022</v>
      </c>
    </row>
    <row r="3094" spans="1:5">
      <c r="A3094" s="39" t="str">
        <f t="shared" si="48"/>
        <v>93353</v>
      </c>
      <c r="B3094" s="266" t="s">
        <v>3750</v>
      </c>
      <c r="C3094" s="266" t="s">
        <v>14425</v>
      </c>
      <c r="D3094" s="267" t="s">
        <v>9623</v>
      </c>
      <c r="E3094" s="268" t="s">
        <v>33023</v>
      </c>
    </row>
    <row r="3095" spans="1:5">
      <c r="A3095" s="39" t="str">
        <f t="shared" si="48"/>
        <v>93354</v>
      </c>
      <c r="B3095" s="266" t="s">
        <v>3751</v>
      </c>
      <c r="C3095" s="266" t="s">
        <v>14426</v>
      </c>
      <c r="D3095" s="267" t="s">
        <v>9623</v>
      </c>
      <c r="E3095" s="268" t="s">
        <v>33024</v>
      </c>
    </row>
    <row r="3096" spans="1:5">
      <c r="A3096" s="39" t="str">
        <f t="shared" si="48"/>
        <v>93355</v>
      </c>
      <c r="B3096" s="266" t="s">
        <v>3752</v>
      </c>
      <c r="C3096" s="266" t="s">
        <v>14427</v>
      </c>
      <c r="D3096" s="267" t="s">
        <v>9623</v>
      </c>
      <c r="E3096" s="268" t="s">
        <v>33025</v>
      </c>
    </row>
    <row r="3097" spans="1:5">
      <c r="A3097" s="39" t="str">
        <f t="shared" si="48"/>
        <v>93356</v>
      </c>
      <c r="B3097" s="266" t="s">
        <v>3753</v>
      </c>
      <c r="C3097" s="266" t="s">
        <v>14428</v>
      </c>
      <c r="D3097" s="267" t="s">
        <v>9623</v>
      </c>
      <c r="E3097" s="268" t="s">
        <v>33026</v>
      </c>
    </row>
    <row r="3098" spans="1:5">
      <c r="A3098" s="39" t="str">
        <f t="shared" si="48"/>
        <v>93357</v>
      </c>
      <c r="B3098" s="266" t="s">
        <v>3754</v>
      </c>
      <c r="C3098" s="266" t="s">
        <v>14429</v>
      </c>
      <c r="D3098" s="267" t="s">
        <v>9623</v>
      </c>
      <c r="E3098" s="268" t="s">
        <v>33027</v>
      </c>
    </row>
    <row r="3099" spans="1:5">
      <c r="A3099" s="39" t="str">
        <f t="shared" si="48"/>
        <v>93358</v>
      </c>
      <c r="B3099" s="266" t="s">
        <v>40</v>
      </c>
      <c r="C3099" s="266" t="s">
        <v>16788</v>
      </c>
      <c r="D3099" s="267" t="s">
        <v>10840</v>
      </c>
      <c r="E3099" s="268" t="s">
        <v>25587</v>
      </c>
    </row>
    <row r="3100" spans="1:5">
      <c r="A3100" s="39" t="str">
        <f t="shared" si="48"/>
        <v>93360</v>
      </c>
      <c r="B3100" s="266" t="s">
        <v>3755</v>
      </c>
      <c r="C3100" s="266" t="s">
        <v>14581</v>
      </c>
      <c r="D3100" s="267" t="s">
        <v>10840</v>
      </c>
      <c r="E3100" s="268" t="s">
        <v>27183</v>
      </c>
    </row>
    <row r="3101" spans="1:5">
      <c r="A3101" s="39" t="str">
        <f t="shared" si="48"/>
        <v>93361</v>
      </c>
      <c r="B3101" s="266" t="s">
        <v>3756</v>
      </c>
      <c r="C3101" s="266" t="s">
        <v>14582</v>
      </c>
      <c r="D3101" s="267" t="s">
        <v>10840</v>
      </c>
      <c r="E3101" s="268" t="s">
        <v>33028</v>
      </c>
    </row>
    <row r="3102" spans="1:5">
      <c r="A3102" s="39" t="str">
        <f t="shared" si="48"/>
        <v>93362</v>
      </c>
      <c r="B3102" s="266" t="s">
        <v>170</v>
      </c>
      <c r="C3102" s="266" t="s">
        <v>14583</v>
      </c>
      <c r="D3102" s="267" t="s">
        <v>10840</v>
      </c>
      <c r="E3102" s="268" t="s">
        <v>14536</v>
      </c>
    </row>
    <row r="3103" spans="1:5">
      <c r="A3103" s="39" t="str">
        <f t="shared" si="48"/>
        <v>93363</v>
      </c>
      <c r="B3103" s="266" t="s">
        <v>3757</v>
      </c>
      <c r="C3103" s="266" t="s">
        <v>14584</v>
      </c>
      <c r="D3103" s="267" t="s">
        <v>10840</v>
      </c>
      <c r="E3103" s="268" t="s">
        <v>9222</v>
      </c>
    </row>
    <row r="3104" spans="1:5">
      <c r="A3104" s="39" t="str">
        <f t="shared" si="48"/>
        <v>93364</v>
      </c>
      <c r="B3104" s="266" t="s">
        <v>3758</v>
      </c>
      <c r="C3104" s="266" t="s">
        <v>14585</v>
      </c>
      <c r="D3104" s="267" t="s">
        <v>10840</v>
      </c>
      <c r="E3104" s="268" t="s">
        <v>21345</v>
      </c>
    </row>
    <row r="3105" spans="1:5">
      <c r="A3105" s="39" t="str">
        <f t="shared" si="48"/>
        <v>93365</v>
      </c>
      <c r="B3105" s="266" t="s">
        <v>3759</v>
      </c>
      <c r="C3105" s="266" t="s">
        <v>14586</v>
      </c>
      <c r="D3105" s="267" t="s">
        <v>10840</v>
      </c>
      <c r="E3105" s="268" t="s">
        <v>17628</v>
      </c>
    </row>
    <row r="3106" spans="1:5">
      <c r="A3106" s="39" t="str">
        <f t="shared" si="48"/>
        <v>93366</v>
      </c>
      <c r="B3106" s="266" t="s">
        <v>3760</v>
      </c>
      <c r="C3106" s="266" t="s">
        <v>14587</v>
      </c>
      <c r="D3106" s="267" t="s">
        <v>10840</v>
      </c>
      <c r="E3106" s="268" t="s">
        <v>17942</v>
      </c>
    </row>
    <row r="3107" spans="1:5">
      <c r="A3107" s="39" t="str">
        <f t="shared" si="48"/>
        <v>93367</v>
      </c>
      <c r="B3107" s="266" t="s">
        <v>3761</v>
      </c>
      <c r="C3107" s="266" t="s">
        <v>14588</v>
      </c>
      <c r="D3107" s="267" t="s">
        <v>10840</v>
      </c>
      <c r="E3107" s="268" t="s">
        <v>16698</v>
      </c>
    </row>
    <row r="3108" spans="1:5">
      <c r="A3108" s="39" t="str">
        <f t="shared" si="48"/>
        <v>93368</v>
      </c>
      <c r="B3108" s="266" t="s">
        <v>3762</v>
      </c>
      <c r="C3108" s="266" t="s">
        <v>14589</v>
      </c>
      <c r="D3108" s="267" t="s">
        <v>10840</v>
      </c>
      <c r="E3108" s="268" t="s">
        <v>8564</v>
      </c>
    </row>
    <row r="3109" spans="1:5">
      <c r="A3109" s="39" t="str">
        <f t="shared" si="48"/>
        <v>93369</v>
      </c>
      <c r="B3109" s="266" t="s">
        <v>3763</v>
      </c>
      <c r="C3109" s="266" t="s">
        <v>14590</v>
      </c>
      <c r="D3109" s="267" t="s">
        <v>10840</v>
      </c>
      <c r="E3109" s="268" t="s">
        <v>8723</v>
      </c>
    </row>
    <row r="3110" spans="1:5">
      <c r="A3110" s="39" t="str">
        <f t="shared" si="48"/>
        <v>93370</v>
      </c>
      <c r="B3110" s="266" t="s">
        <v>3764</v>
      </c>
      <c r="C3110" s="266" t="s">
        <v>14591</v>
      </c>
      <c r="D3110" s="267" t="s">
        <v>10840</v>
      </c>
      <c r="E3110" s="268" t="s">
        <v>25034</v>
      </c>
    </row>
    <row r="3111" spans="1:5">
      <c r="A3111" s="39" t="str">
        <f t="shared" si="48"/>
        <v>93371</v>
      </c>
      <c r="B3111" s="266" t="s">
        <v>3765</v>
      </c>
      <c r="C3111" s="266" t="s">
        <v>14592</v>
      </c>
      <c r="D3111" s="267" t="s">
        <v>10840</v>
      </c>
      <c r="E3111" s="268" t="s">
        <v>11779</v>
      </c>
    </row>
    <row r="3112" spans="1:5">
      <c r="A3112" s="39" t="str">
        <f t="shared" si="48"/>
        <v>93372</v>
      </c>
      <c r="B3112" s="266" t="s">
        <v>3766</v>
      </c>
      <c r="C3112" s="266" t="s">
        <v>14593</v>
      </c>
      <c r="D3112" s="267" t="s">
        <v>10840</v>
      </c>
      <c r="E3112" s="268" t="s">
        <v>9027</v>
      </c>
    </row>
    <row r="3113" spans="1:5">
      <c r="A3113" s="39" t="str">
        <f t="shared" si="48"/>
        <v>93373</v>
      </c>
      <c r="B3113" s="266" t="s">
        <v>3767</v>
      </c>
      <c r="C3113" s="266" t="s">
        <v>14594</v>
      </c>
      <c r="D3113" s="267" t="s">
        <v>10840</v>
      </c>
      <c r="E3113" s="268" t="s">
        <v>17738</v>
      </c>
    </row>
    <row r="3114" spans="1:5">
      <c r="A3114" s="39" t="str">
        <f t="shared" si="48"/>
        <v>93374</v>
      </c>
      <c r="B3114" s="266" t="s">
        <v>3768</v>
      </c>
      <c r="C3114" s="266" t="s">
        <v>14595</v>
      </c>
      <c r="D3114" s="267" t="s">
        <v>10840</v>
      </c>
      <c r="E3114" s="268" t="s">
        <v>8751</v>
      </c>
    </row>
    <row r="3115" spans="1:5">
      <c r="A3115" s="39" t="str">
        <f t="shared" si="48"/>
        <v>93375</v>
      </c>
      <c r="B3115" s="266" t="s">
        <v>195</v>
      </c>
      <c r="C3115" s="266" t="s">
        <v>14597</v>
      </c>
      <c r="D3115" s="267" t="s">
        <v>10840</v>
      </c>
      <c r="E3115" s="268" t="s">
        <v>17087</v>
      </c>
    </row>
    <row r="3116" spans="1:5">
      <c r="A3116" s="39" t="str">
        <f t="shared" si="48"/>
        <v>93376</v>
      </c>
      <c r="B3116" s="266" t="s">
        <v>3769</v>
      </c>
      <c r="C3116" s="266" t="s">
        <v>14598</v>
      </c>
      <c r="D3116" s="267" t="s">
        <v>10840</v>
      </c>
      <c r="E3116" s="268" t="s">
        <v>16389</v>
      </c>
    </row>
    <row r="3117" spans="1:5">
      <c r="A3117" s="39" t="str">
        <f t="shared" si="48"/>
        <v>93377</v>
      </c>
      <c r="B3117" s="266" t="s">
        <v>3770</v>
      </c>
      <c r="C3117" s="266" t="s">
        <v>14599</v>
      </c>
      <c r="D3117" s="267" t="s">
        <v>10840</v>
      </c>
      <c r="E3117" s="268" t="s">
        <v>25035</v>
      </c>
    </row>
    <row r="3118" spans="1:5">
      <c r="A3118" s="39" t="str">
        <f t="shared" si="48"/>
        <v>93378</v>
      </c>
      <c r="B3118" s="266" t="s">
        <v>3771</v>
      </c>
      <c r="C3118" s="266" t="s">
        <v>14600</v>
      </c>
      <c r="D3118" s="267" t="s">
        <v>10840</v>
      </c>
      <c r="E3118" s="268" t="s">
        <v>8769</v>
      </c>
    </row>
    <row r="3119" spans="1:5">
      <c r="A3119" s="39" t="str">
        <f t="shared" si="48"/>
        <v>93379</v>
      </c>
      <c r="B3119" s="266" t="s">
        <v>3772</v>
      </c>
      <c r="C3119" s="266" t="s">
        <v>14601</v>
      </c>
      <c r="D3119" s="267" t="s">
        <v>10840</v>
      </c>
      <c r="E3119" s="268" t="s">
        <v>8719</v>
      </c>
    </row>
    <row r="3120" spans="1:5">
      <c r="A3120" s="39" t="str">
        <f t="shared" si="48"/>
        <v>93380</v>
      </c>
      <c r="B3120" s="266" t="s">
        <v>3773</v>
      </c>
      <c r="C3120" s="266" t="s">
        <v>14602</v>
      </c>
      <c r="D3120" s="267" t="s">
        <v>10840</v>
      </c>
      <c r="E3120" s="268" t="s">
        <v>9458</v>
      </c>
    </row>
    <row r="3121" spans="1:5">
      <c r="A3121" s="39" t="str">
        <f t="shared" si="48"/>
        <v>93381</v>
      </c>
      <c r="B3121" s="266" t="s">
        <v>3774</v>
      </c>
      <c r="C3121" s="266" t="s">
        <v>14604</v>
      </c>
      <c r="D3121" s="267" t="s">
        <v>10840</v>
      </c>
      <c r="E3121" s="268" t="s">
        <v>26211</v>
      </c>
    </row>
    <row r="3122" spans="1:5">
      <c r="A3122" s="39" t="str">
        <f t="shared" si="48"/>
        <v>93382</v>
      </c>
      <c r="B3122" s="266" t="s">
        <v>3775</v>
      </c>
      <c r="C3122" s="266" t="s">
        <v>14605</v>
      </c>
      <c r="D3122" s="267" t="s">
        <v>10840</v>
      </c>
      <c r="E3122" s="268" t="s">
        <v>18883</v>
      </c>
    </row>
    <row r="3123" spans="1:5">
      <c r="A3123" s="39" t="str">
        <f t="shared" si="48"/>
        <v>93389</v>
      </c>
      <c r="B3123" s="266" t="s">
        <v>3776</v>
      </c>
      <c r="C3123" s="266" t="s">
        <v>15136</v>
      </c>
      <c r="D3123" s="267" t="s">
        <v>9772</v>
      </c>
      <c r="E3123" s="268" t="s">
        <v>33029</v>
      </c>
    </row>
    <row r="3124" spans="1:5">
      <c r="A3124" s="39" t="str">
        <f t="shared" si="48"/>
        <v>93390</v>
      </c>
      <c r="B3124" s="266" t="s">
        <v>3777</v>
      </c>
      <c r="C3124" s="266" t="s">
        <v>15137</v>
      </c>
      <c r="D3124" s="267" t="s">
        <v>9772</v>
      </c>
      <c r="E3124" s="268" t="s">
        <v>26217</v>
      </c>
    </row>
    <row r="3125" spans="1:5">
      <c r="A3125" s="39" t="str">
        <f t="shared" si="48"/>
        <v>93391</v>
      </c>
      <c r="B3125" s="266" t="s">
        <v>3778</v>
      </c>
      <c r="C3125" s="266" t="s">
        <v>15138</v>
      </c>
      <c r="D3125" s="267" t="s">
        <v>9772</v>
      </c>
      <c r="E3125" s="268" t="s">
        <v>33030</v>
      </c>
    </row>
    <row r="3126" spans="1:5">
      <c r="A3126" s="39" t="str">
        <f t="shared" si="48"/>
        <v>93392</v>
      </c>
      <c r="B3126" s="266" t="s">
        <v>3779</v>
      </c>
      <c r="C3126" s="266" t="s">
        <v>15389</v>
      </c>
      <c r="D3126" s="267" t="s">
        <v>9772</v>
      </c>
      <c r="E3126" s="268" t="s">
        <v>29147</v>
      </c>
    </row>
    <row r="3127" spans="1:5">
      <c r="A3127" s="39" t="str">
        <f t="shared" si="48"/>
        <v>93393</v>
      </c>
      <c r="B3127" s="266" t="s">
        <v>3780</v>
      </c>
      <c r="C3127" s="266" t="s">
        <v>15390</v>
      </c>
      <c r="D3127" s="267" t="s">
        <v>9772</v>
      </c>
      <c r="E3127" s="268" t="s">
        <v>33031</v>
      </c>
    </row>
    <row r="3128" spans="1:5">
      <c r="A3128" s="39" t="str">
        <f t="shared" si="48"/>
        <v>93394</v>
      </c>
      <c r="B3128" s="266" t="s">
        <v>3781</v>
      </c>
      <c r="C3128" s="266" t="s">
        <v>15391</v>
      </c>
      <c r="D3128" s="267" t="s">
        <v>9772</v>
      </c>
      <c r="E3128" s="268" t="s">
        <v>16964</v>
      </c>
    </row>
    <row r="3129" spans="1:5">
      <c r="A3129" s="39" t="str">
        <f t="shared" si="48"/>
        <v>93395</v>
      </c>
      <c r="B3129" s="266" t="s">
        <v>3782</v>
      </c>
      <c r="C3129" s="266" t="s">
        <v>15392</v>
      </c>
      <c r="D3129" s="267" t="s">
        <v>9772</v>
      </c>
      <c r="E3129" s="268" t="s">
        <v>11875</v>
      </c>
    </row>
    <row r="3130" spans="1:5">
      <c r="A3130" s="39" t="str">
        <f t="shared" si="48"/>
        <v>93396</v>
      </c>
      <c r="B3130" s="266" t="s">
        <v>3783</v>
      </c>
      <c r="C3130" s="266" t="s">
        <v>14195</v>
      </c>
      <c r="D3130" s="267" t="s">
        <v>9623</v>
      </c>
      <c r="E3130" s="268" t="s">
        <v>33032</v>
      </c>
    </row>
    <row r="3131" spans="1:5">
      <c r="A3131" s="39" t="str">
        <f t="shared" si="48"/>
        <v>93397</v>
      </c>
      <c r="B3131" s="266" t="s">
        <v>3784</v>
      </c>
      <c r="C3131" s="266" t="s">
        <v>10626</v>
      </c>
      <c r="D3131" s="267" t="s">
        <v>10129</v>
      </c>
      <c r="E3131" s="268" t="s">
        <v>16647</v>
      </c>
    </row>
    <row r="3132" spans="1:5">
      <c r="A3132" s="39" t="str">
        <f t="shared" si="48"/>
        <v>93398</v>
      </c>
      <c r="B3132" s="266" t="s">
        <v>3785</v>
      </c>
      <c r="C3132" s="266" t="s">
        <v>10627</v>
      </c>
      <c r="D3132" s="267" t="s">
        <v>10129</v>
      </c>
      <c r="E3132" s="268" t="s">
        <v>28572</v>
      </c>
    </row>
    <row r="3133" spans="1:5">
      <c r="A3133" s="39" t="str">
        <f t="shared" si="48"/>
        <v>93399</v>
      </c>
      <c r="B3133" s="266" t="s">
        <v>3786</v>
      </c>
      <c r="C3133" s="266" t="s">
        <v>10628</v>
      </c>
      <c r="D3133" s="267" t="s">
        <v>10129</v>
      </c>
      <c r="E3133" s="268" t="s">
        <v>16501</v>
      </c>
    </row>
    <row r="3134" spans="1:5">
      <c r="A3134" s="39" t="str">
        <f t="shared" si="48"/>
        <v>93400</v>
      </c>
      <c r="B3134" s="266" t="s">
        <v>3787</v>
      </c>
      <c r="C3134" s="266" t="s">
        <v>10629</v>
      </c>
      <c r="D3134" s="267" t="s">
        <v>10129</v>
      </c>
      <c r="E3134" s="268" t="s">
        <v>29283</v>
      </c>
    </row>
    <row r="3135" spans="1:5">
      <c r="A3135" s="39" t="str">
        <f t="shared" si="48"/>
        <v>93401</v>
      </c>
      <c r="B3135" s="266" t="s">
        <v>3788</v>
      </c>
      <c r="C3135" s="266" t="s">
        <v>10630</v>
      </c>
      <c r="D3135" s="267" t="s">
        <v>10129</v>
      </c>
      <c r="E3135" s="268" t="s">
        <v>28600</v>
      </c>
    </row>
    <row r="3136" spans="1:5">
      <c r="A3136" s="39" t="str">
        <f t="shared" si="48"/>
        <v>93402</v>
      </c>
      <c r="B3136" s="266" t="s">
        <v>3789</v>
      </c>
      <c r="C3136" s="266" t="s">
        <v>9922</v>
      </c>
      <c r="D3136" s="267" t="s">
        <v>9808</v>
      </c>
      <c r="E3136" s="268" t="s">
        <v>33033</v>
      </c>
    </row>
    <row r="3137" spans="1:5">
      <c r="A3137" s="39" t="str">
        <f t="shared" si="48"/>
        <v>93403</v>
      </c>
      <c r="B3137" s="266" t="s">
        <v>3790</v>
      </c>
      <c r="C3137" s="266" t="s">
        <v>10084</v>
      </c>
      <c r="D3137" s="267" t="s">
        <v>9961</v>
      </c>
      <c r="E3137" s="268" t="s">
        <v>32601</v>
      </c>
    </row>
    <row r="3138" spans="1:5">
      <c r="A3138" s="39" t="str">
        <f t="shared" si="48"/>
        <v>93404</v>
      </c>
      <c r="B3138" s="266" t="s">
        <v>3791</v>
      </c>
      <c r="C3138" s="266" t="s">
        <v>10631</v>
      </c>
      <c r="D3138" s="267" t="s">
        <v>10129</v>
      </c>
      <c r="E3138" s="268" t="s">
        <v>18290</v>
      </c>
    </row>
    <row r="3139" spans="1:5">
      <c r="A3139" s="39" t="str">
        <f t="shared" ref="A3139:A3202" si="49">IF(ISERROR(SEARCH("/",B3139)=6),TRIM(CLEAN(B3139)),IF(SEARCH("/",B3139)=6,IF(LEN(TRIM(CLEAN(B3139)))=7,LEFT(TRIM(CLEAN(B3139)),6)&amp;"00"&amp;RIGHT(TRIM(CLEAN(B3139)),1),LEFT(TRIM(CLEAN(B3139)),6)&amp;"0"&amp;RIGHT(TRIM(CLEAN(B3139)),2)),TRIM(CLEAN(B3139))))</f>
        <v>93405</v>
      </c>
      <c r="B3139" s="266" t="s">
        <v>3792</v>
      </c>
      <c r="C3139" s="266" t="s">
        <v>10632</v>
      </c>
      <c r="D3139" s="267" t="s">
        <v>10129</v>
      </c>
      <c r="E3139" s="268" t="s">
        <v>8705</v>
      </c>
    </row>
    <row r="3140" spans="1:5">
      <c r="A3140" s="39" t="str">
        <f t="shared" si="49"/>
        <v>93406</v>
      </c>
      <c r="B3140" s="266" t="s">
        <v>3793</v>
      </c>
      <c r="C3140" s="266" t="s">
        <v>10633</v>
      </c>
      <c r="D3140" s="267" t="s">
        <v>10129</v>
      </c>
      <c r="E3140" s="268" t="s">
        <v>17675</v>
      </c>
    </row>
    <row r="3141" spans="1:5">
      <c r="A3141" s="39" t="str">
        <f t="shared" si="49"/>
        <v>93407</v>
      </c>
      <c r="B3141" s="266" t="s">
        <v>3794</v>
      </c>
      <c r="C3141" s="266" t="s">
        <v>10635</v>
      </c>
      <c r="D3141" s="267" t="s">
        <v>10129</v>
      </c>
      <c r="E3141" s="268" t="s">
        <v>24996</v>
      </c>
    </row>
    <row r="3142" spans="1:5">
      <c r="A3142" s="39" t="str">
        <f t="shared" si="49"/>
        <v>93408</v>
      </c>
      <c r="B3142" s="266" t="s">
        <v>3795</v>
      </c>
      <c r="C3142" s="266" t="s">
        <v>9923</v>
      </c>
      <c r="D3142" s="267" t="s">
        <v>9808</v>
      </c>
      <c r="E3142" s="268" t="s">
        <v>18898</v>
      </c>
    </row>
    <row r="3143" spans="1:5">
      <c r="A3143" s="39" t="str">
        <f t="shared" si="49"/>
        <v>93409</v>
      </c>
      <c r="B3143" s="266" t="s">
        <v>3796</v>
      </c>
      <c r="C3143" s="266" t="s">
        <v>10085</v>
      </c>
      <c r="D3143" s="267" t="s">
        <v>9961</v>
      </c>
      <c r="E3143" s="268" t="s">
        <v>33034</v>
      </c>
    </row>
    <row r="3144" spans="1:5">
      <c r="A3144" s="39" t="str">
        <f t="shared" si="49"/>
        <v>93411</v>
      </c>
      <c r="B3144" s="266" t="s">
        <v>3797</v>
      </c>
      <c r="C3144" s="266" t="s">
        <v>10636</v>
      </c>
      <c r="D3144" s="267" t="s">
        <v>10129</v>
      </c>
      <c r="E3144" s="268" t="s">
        <v>9054</v>
      </c>
    </row>
    <row r="3145" spans="1:5">
      <c r="A3145" s="39" t="str">
        <f t="shared" si="49"/>
        <v>93412</v>
      </c>
      <c r="B3145" s="266" t="s">
        <v>3798</v>
      </c>
      <c r="C3145" s="266" t="s">
        <v>10637</v>
      </c>
      <c r="D3145" s="267" t="s">
        <v>10129</v>
      </c>
      <c r="E3145" s="268" t="s">
        <v>8519</v>
      </c>
    </row>
    <row r="3146" spans="1:5">
      <c r="A3146" s="39" t="str">
        <f t="shared" si="49"/>
        <v>93413</v>
      </c>
      <c r="B3146" s="266" t="s">
        <v>3799</v>
      </c>
      <c r="C3146" s="266" t="s">
        <v>10638</v>
      </c>
      <c r="D3146" s="267" t="s">
        <v>10129</v>
      </c>
      <c r="E3146" s="268" t="s">
        <v>9327</v>
      </c>
    </row>
    <row r="3147" spans="1:5">
      <c r="A3147" s="39" t="str">
        <f t="shared" si="49"/>
        <v>93414</v>
      </c>
      <c r="B3147" s="266" t="s">
        <v>3800</v>
      </c>
      <c r="C3147" s="266" t="s">
        <v>10639</v>
      </c>
      <c r="D3147" s="267" t="s">
        <v>10129</v>
      </c>
      <c r="E3147" s="268" t="s">
        <v>9372</v>
      </c>
    </row>
    <row r="3148" spans="1:5">
      <c r="A3148" s="39" t="str">
        <f t="shared" si="49"/>
        <v>93415</v>
      </c>
      <c r="B3148" s="266" t="s">
        <v>3801</v>
      </c>
      <c r="C3148" s="266" t="s">
        <v>9924</v>
      </c>
      <c r="D3148" s="267" t="s">
        <v>9808</v>
      </c>
      <c r="E3148" s="268" t="s">
        <v>9346</v>
      </c>
    </row>
    <row r="3149" spans="1:5">
      <c r="A3149" s="39" t="str">
        <f t="shared" si="49"/>
        <v>93416</v>
      </c>
      <c r="B3149" s="266" t="s">
        <v>3802</v>
      </c>
      <c r="C3149" s="266" t="s">
        <v>10086</v>
      </c>
      <c r="D3149" s="267" t="s">
        <v>9961</v>
      </c>
      <c r="E3149" s="268" t="s">
        <v>10300</v>
      </c>
    </row>
    <row r="3150" spans="1:5">
      <c r="A3150" s="39" t="str">
        <f t="shared" si="49"/>
        <v>93417</v>
      </c>
      <c r="B3150" s="266" t="s">
        <v>3803</v>
      </c>
      <c r="C3150" s="266" t="s">
        <v>10640</v>
      </c>
      <c r="D3150" s="267" t="s">
        <v>10129</v>
      </c>
      <c r="E3150" s="268" t="s">
        <v>9149</v>
      </c>
    </row>
    <row r="3151" spans="1:5">
      <c r="A3151" s="39" t="str">
        <f t="shared" si="49"/>
        <v>93418</v>
      </c>
      <c r="B3151" s="266" t="s">
        <v>3804</v>
      </c>
      <c r="C3151" s="266" t="s">
        <v>10642</v>
      </c>
      <c r="D3151" s="267" t="s">
        <v>10129</v>
      </c>
      <c r="E3151" s="268" t="s">
        <v>8862</v>
      </c>
    </row>
    <row r="3152" spans="1:5">
      <c r="A3152" s="39" t="str">
        <f t="shared" si="49"/>
        <v>93419</v>
      </c>
      <c r="B3152" s="266" t="s">
        <v>3805</v>
      </c>
      <c r="C3152" s="266" t="s">
        <v>10643</v>
      </c>
      <c r="D3152" s="267" t="s">
        <v>10129</v>
      </c>
      <c r="E3152" s="268" t="s">
        <v>18115</v>
      </c>
    </row>
    <row r="3153" spans="1:5">
      <c r="A3153" s="39" t="str">
        <f t="shared" si="49"/>
        <v>93420</v>
      </c>
      <c r="B3153" s="266" t="s">
        <v>3806</v>
      </c>
      <c r="C3153" s="266" t="s">
        <v>10644</v>
      </c>
      <c r="D3153" s="267" t="s">
        <v>10129</v>
      </c>
      <c r="E3153" s="268" t="s">
        <v>29689</v>
      </c>
    </row>
    <row r="3154" spans="1:5">
      <c r="A3154" s="39" t="str">
        <f t="shared" si="49"/>
        <v>93421</v>
      </c>
      <c r="B3154" s="266" t="s">
        <v>3807</v>
      </c>
      <c r="C3154" s="266" t="s">
        <v>9925</v>
      </c>
      <c r="D3154" s="267" t="s">
        <v>9808</v>
      </c>
      <c r="E3154" s="268" t="s">
        <v>29690</v>
      </c>
    </row>
    <row r="3155" spans="1:5">
      <c r="A3155" s="39" t="str">
        <f t="shared" si="49"/>
        <v>93422</v>
      </c>
      <c r="B3155" s="266" t="s">
        <v>3808</v>
      </c>
      <c r="C3155" s="266" t="s">
        <v>10088</v>
      </c>
      <c r="D3155" s="267" t="s">
        <v>9961</v>
      </c>
      <c r="E3155" s="268" t="s">
        <v>16615</v>
      </c>
    </row>
    <row r="3156" spans="1:5">
      <c r="A3156" s="39" t="str">
        <f t="shared" si="49"/>
        <v>93423</v>
      </c>
      <c r="B3156" s="266" t="s">
        <v>3809</v>
      </c>
      <c r="C3156" s="266" t="s">
        <v>10645</v>
      </c>
      <c r="D3156" s="267" t="s">
        <v>10129</v>
      </c>
      <c r="E3156" s="268" t="s">
        <v>10132</v>
      </c>
    </row>
    <row r="3157" spans="1:5">
      <c r="A3157" s="39" t="str">
        <f t="shared" si="49"/>
        <v>93424</v>
      </c>
      <c r="B3157" s="266" t="s">
        <v>3810</v>
      </c>
      <c r="C3157" s="266" t="s">
        <v>10646</v>
      </c>
      <c r="D3157" s="267" t="s">
        <v>10129</v>
      </c>
      <c r="E3157" s="268" t="s">
        <v>10067</v>
      </c>
    </row>
    <row r="3158" spans="1:5">
      <c r="A3158" s="39" t="str">
        <f t="shared" si="49"/>
        <v>93425</v>
      </c>
      <c r="B3158" s="266" t="s">
        <v>3811</v>
      </c>
      <c r="C3158" s="266" t="s">
        <v>10647</v>
      </c>
      <c r="D3158" s="267" t="s">
        <v>10129</v>
      </c>
      <c r="E3158" s="268" t="s">
        <v>8598</v>
      </c>
    </row>
    <row r="3159" spans="1:5">
      <c r="A3159" s="39" t="str">
        <f t="shared" si="49"/>
        <v>93426</v>
      </c>
      <c r="B3159" s="266" t="s">
        <v>3812</v>
      </c>
      <c r="C3159" s="266" t="s">
        <v>10648</v>
      </c>
      <c r="D3159" s="267" t="s">
        <v>10129</v>
      </c>
      <c r="E3159" s="268" t="s">
        <v>18926</v>
      </c>
    </row>
    <row r="3160" spans="1:5">
      <c r="A3160" s="39" t="str">
        <f t="shared" si="49"/>
        <v>93427</v>
      </c>
      <c r="B3160" s="266" t="s">
        <v>3813</v>
      </c>
      <c r="C3160" s="266" t="s">
        <v>9926</v>
      </c>
      <c r="D3160" s="267" t="s">
        <v>9808</v>
      </c>
      <c r="E3160" s="268" t="s">
        <v>29691</v>
      </c>
    </row>
    <row r="3161" spans="1:5">
      <c r="A3161" s="39" t="str">
        <f t="shared" si="49"/>
        <v>93428</v>
      </c>
      <c r="B3161" s="266" t="s">
        <v>3814</v>
      </c>
      <c r="C3161" s="266" t="s">
        <v>10089</v>
      </c>
      <c r="D3161" s="267" t="s">
        <v>9961</v>
      </c>
      <c r="E3161" s="268" t="s">
        <v>16457</v>
      </c>
    </row>
    <row r="3162" spans="1:5">
      <c r="A3162" s="39" t="str">
        <f t="shared" si="49"/>
        <v>93429</v>
      </c>
      <c r="B3162" s="266" t="s">
        <v>3815</v>
      </c>
      <c r="C3162" s="266" t="s">
        <v>10649</v>
      </c>
      <c r="D3162" s="267" t="s">
        <v>10129</v>
      </c>
      <c r="E3162" s="268" t="s">
        <v>29692</v>
      </c>
    </row>
    <row r="3163" spans="1:5">
      <c r="A3163" s="39" t="str">
        <f t="shared" si="49"/>
        <v>93430</v>
      </c>
      <c r="B3163" s="266" t="s">
        <v>3816</v>
      </c>
      <c r="C3163" s="266" t="s">
        <v>10650</v>
      </c>
      <c r="D3163" s="267" t="s">
        <v>10129</v>
      </c>
      <c r="E3163" s="268" t="s">
        <v>16622</v>
      </c>
    </row>
    <row r="3164" spans="1:5">
      <c r="A3164" s="39" t="str">
        <f t="shared" si="49"/>
        <v>93431</v>
      </c>
      <c r="B3164" s="266" t="s">
        <v>3817</v>
      </c>
      <c r="C3164" s="266" t="s">
        <v>10651</v>
      </c>
      <c r="D3164" s="267" t="s">
        <v>10129</v>
      </c>
      <c r="E3164" s="268" t="s">
        <v>29693</v>
      </c>
    </row>
    <row r="3165" spans="1:5">
      <c r="A3165" s="39" t="str">
        <f t="shared" si="49"/>
        <v>93432</v>
      </c>
      <c r="B3165" s="266" t="s">
        <v>3818</v>
      </c>
      <c r="C3165" s="266" t="s">
        <v>10652</v>
      </c>
      <c r="D3165" s="267" t="s">
        <v>10129</v>
      </c>
      <c r="E3165" s="268" t="s">
        <v>29694</v>
      </c>
    </row>
    <row r="3166" spans="1:5">
      <c r="A3166" s="39" t="str">
        <f t="shared" si="49"/>
        <v>93433</v>
      </c>
      <c r="B3166" s="266" t="s">
        <v>3819</v>
      </c>
      <c r="C3166" s="266" t="s">
        <v>9927</v>
      </c>
      <c r="D3166" s="267" t="s">
        <v>9808</v>
      </c>
      <c r="E3166" s="268" t="s">
        <v>33035</v>
      </c>
    </row>
    <row r="3167" spans="1:5">
      <c r="A3167" s="39" t="str">
        <f t="shared" si="49"/>
        <v>93434</v>
      </c>
      <c r="B3167" s="266" t="s">
        <v>3820</v>
      </c>
      <c r="C3167" s="266" t="s">
        <v>10090</v>
      </c>
      <c r="D3167" s="267" t="s">
        <v>9961</v>
      </c>
      <c r="E3167" s="268" t="s">
        <v>33036</v>
      </c>
    </row>
    <row r="3168" spans="1:5">
      <c r="A3168" s="39" t="str">
        <f t="shared" si="49"/>
        <v>93435</v>
      </c>
      <c r="B3168" s="266" t="s">
        <v>3821</v>
      </c>
      <c r="C3168" s="266" t="s">
        <v>10653</v>
      </c>
      <c r="D3168" s="267" t="s">
        <v>10129</v>
      </c>
      <c r="E3168" s="268" t="s">
        <v>9084</v>
      </c>
    </row>
    <row r="3169" spans="1:5">
      <c r="A3169" s="39" t="str">
        <f t="shared" si="49"/>
        <v>93436</v>
      </c>
      <c r="B3169" s="266" t="s">
        <v>3822</v>
      </c>
      <c r="C3169" s="266" t="s">
        <v>10654</v>
      </c>
      <c r="D3169" s="267" t="s">
        <v>10129</v>
      </c>
      <c r="E3169" s="268" t="s">
        <v>8517</v>
      </c>
    </row>
    <row r="3170" spans="1:5">
      <c r="A3170" s="39" t="str">
        <f t="shared" si="49"/>
        <v>93437</v>
      </c>
      <c r="B3170" s="266" t="s">
        <v>3823</v>
      </c>
      <c r="C3170" s="266" t="s">
        <v>10655</v>
      </c>
      <c r="D3170" s="267" t="s">
        <v>10129</v>
      </c>
      <c r="E3170" s="268" t="s">
        <v>8900</v>
      </c>
    </row>
    <row r="3171" spans="1:5">
      <c r="A3171" s="39" t="str">
        <f t="shared" si="49"/>
        <v>93438</v>
      </c>
      <c r="B3171" s="266" t="s">
        <v>3824</v>
      </c>
      <c r="C3171" s="266" t="s">
        <v>10656</v>
      </c>
      <c r="D3171" s="267" t="s">
        <v>10129</v>
      </c>
      <c r="E3171" s="268" t="s">
        <v>26879</v>
      </c>
    </row>
    <row r="3172" spans="1:5">
      <c r="A3172" s="39" t="str">
        <f t="shared" si="49"/>
        <v>93439</v>
      </c>
      <c r="B3172" s="266" t="s">
        <v>3825</v>
      </c>
      <c r="C3172" s="266" t="s">
        <v>9928</v>
      </c>
      <c r="D3172" s="267" t="s">
        <v>9808</v>
      </c>
      <c r="E3172" s="268" t="s">
        <v>24749</v>
      </c>
    </row>
    <row r="3173" spans="1:5">
      <c r="A3173" s="39" t="str">
        <f t="shared" si="49"/>
        <v>93440</v>
      </c>
      <c r="B3173" s="266" t="s">
        <v>3826</v>
      </c>
      <c r="C3173" s="266" t="s">
        <v>10091</v>
      </c>
      <c r="D3173" s="267" t="s">
        <v>9961</v>
      </c>
      <c r="E3173" s="268" t="s">
        <v>25638</v>
      </c>
    </row>
    <row r="3174" spans="1:5">
      <c r="A3174" s="39" t="str">
        <f t="shared" si="49"/>
        <v>93441</v>
      </c>
      <c r="B3174" s="266" t="s">
        <v>3827</v>
      </c>
      <c r="C3174" s="266" t="s">
        <v>14196</v>
      </c>
      <c r="D3174" s="267" t="s">
        <v>9623</v>
      </c>
      <c r="E3174" s="268" t="s">
        <v>33037</v>
      </c>
    </row>
    <row r="3175" spans="1:5">
      <c r="A3175" s="39" t="str">
        <f t="shared" si="49"/>
        <v>93442</v>
      </c>
      <c r="B3175" s="266" t="s">
        <v>3828</v>
      </c>
      <c r="C3175" s="266" t="s">
        <v>14197</v>
      </c>
      <c r="D3175" s="267" t="s">
        <v>9623</v>
      </c>
      <c r="E3175" s="268" t="s">
        <v>33038</v>
      </c>
    </row>
    <row r="3176" spans="1:5">
      <c r="A3176" s="39" t="str">
        <f t="shared" si="49"/>
        <v>93558</v>
      </c>
      <c r="B3176" s="266" t="s">
        <v>3829</v>
      </c>
      <c r="C3176" s="266" t="s">
        <v>15965</v>
      </c>
      <c r="D3176" s="267" t="s">
        <v>15966</v>
      </c>
      <c r="E3176" s="268" t="s">
        <v>33039</v>
      </c>
    </row>
    <row r="3177" spans="1:5">
      <c r="A3177" s="39" t="str">
        <f t="shared" si="49"/>
        <v>93559</v>
      </c>
      <c r="B3177" s="266" t="s">
        <v>3830</v>
      </c>
      <c r="C3177" s="266" t="s">
        <v>15945</v>
      </c>
      <c r="D3177" s="267" t="s">
        <v>15966</v>
      </c>
      <c r="E3177" s="268" t="s">
        <v>33040</v>
      </c>
    </row>
    <row r="3178" spans="1:5">
      <c r="A3178" s="39" t="str">
        <f t="shared" si="49"/>
        <v>93560</v>
      </c>
      <c r="B3178" s="266" t="s">
        <v>3831</v>
      </c>
      <c r="C3178" s="266" t="s">
        <v>15954</v>
      </c>
      <c r="D3178" s="267" t="s">
        <v>15966</v>
      </c>
      <c r="E3178" s="268" t="s">
        <v>33041</v>
      </c>
    </row>
    <row r="3179" spans="1:5">
      <c r="A3179" s="39" t="str">
        <f t="shared" si="49"/>
        <v>93561</v>
      </c>
      <c r="B3179" s="266" t="s">
        <v>3832</v>
      </c>
      <c r="C3179" s="266" t="s">
        <v>15955</v>
      </c>
      <c r="D3179" s="267" t="s">
        <v>15966</v>
      </c>
      <c r="E3179" s="268" t="s">
        <v>33042</v>
      </c>
    </row>
    <row r="3180" spans="1:5">
      <c r="A3180" s="39" t="str">
        <f t="shared" si="49"/>
        <v>93562</v>
      </c>
      <c r="B3180" s="266" t="s">
        <v>3833</v>
      </c>
      <c r="C3180" s="266" t="s">
        <v>15951</v>
      </c>
      <c r="D3180" s="267" t="s">
        <v>15966</v>
      </c>
      <c r="E3180" s="268" t="s">
        <v>33043</v>
      </c>
    </row>
    <row r="3181" spans="1:5">
      <c r="A3181" s="39" t="str">
        <f t="shared" si="49"/>
        <v>93563</v>
      </c>
      <c r="B3181" s="266" t="s">
        <v>3834</v>
      </c>
      <c r="C3181" s="266" t="s">
        <v>15946</v>
      </c>
      <c r="D3181" s="267" t="s">
        <v>15966</v>
      </c>
      <c r="E3181" s="268" t="s">
        <v>33044</v>
      </c>
    </row>
    <row r="3182" spans="1:5">
      <c r="A3182" s="39" t="str">
        <f t="shared" si="49"/>
        <v>93564</v>
      </c>
      <c r="B3182" s="266" t="s">
        <v>3835</v>
      </c>
      <c r="C3182" s="266" t="s">
        <v>15947</v>
      </c>
      <c r="D3182" s="267" t="s">
        <v>15966</v>
      </c>
      <c r="E3182" s="268" t="s">
        <v>33045</v>
      </c>
    </row>
    <row r="3183" spans="1:5">
      <c r="A3183" s="39" t="str">
        <f t="shared" si="49"/>
        <v>93565</v>
      </c>
      <c r="B3183" s="266" t="s">
        <v>3836</v>
      </c>
      <c r="C3183" s="266" t="s">
        <v>15958</v>
      </c>
      <c r="D3183" s="267" t="s">
        <v>15966</v>
      </c>
      <c r="E3183" s="268" t="s">
        <v>33046</v>
      </c>
    </row>
    <row r="3184" spans="1:5">
      <c r="A3184" s="39" t="str">
        <f t="shared" si="49"/>
        <v>93566</v>
      </c>
      <c r="B3184" s="266" t="s">
        <v>3837</v>
      </c>
      <c r="C3184" s="266" t="s">
        <v>15952</v>
      </c>
      <c r="D3184" s="267" t="s">
        <v>15966</v>
      </c>
      <c r="E3184" s="268" t="s">
        <v>33047</v>
      </c>
    </row>
    <row r="3185" spans="1:5">
      <c r="A3185" s="39" t="str">
        <f t="shared" si="49"/>
        <v>93567</v>
      </c>
      <c r="B3185" s="266" t="s">
        <v>3838</v>
      </c>
      <c r="C3185" s="266" t="s">
        <v>15959</v>
      </c>
      <c r="D3185" s="267" t="s">
        <v>15966</v>
      </c>
      <c r="E3185" s="268" t="s">
        <v>33048</v>
      </c>
    </row>
    <row r="3186" spans="1:5">
      <c r="A3186" s="39" t="str">
        <f t="shared" si="49"/>
        <v>93568</v>
      </c>
      <c r="B3186" s="266" t="s">
        <v>3839</v>
      </c>
      <c r="C3186" s="266" t="s">
        <v>15960</v>
      </c>
      <c r="D3186" s="267" t="s">
        <v>15966</v>
      </c>
      <c r="E3186" s="268" t="s">
        <v>33049</v>
      </c>
    </row>
    <row r="3187" spans="1:5">
      <c r="A3187" s="39" t="str">
        <f t="shared" si="49"/>
        <v>93569</v>
      </c>
      <c r="B3187" s="266" t="s">
        <v>3840</v>
      </c>
      <c r="C3187" s="266" t="s">
        <v>15967</v>
      </c>
      <c r="D3187" s="267" t="s">
        <v>15966</v>
      </c>
      <c r="E3187" s="268" t="s">
        <v>33050</v>
      </c>
    </row>
    <row r="3188" spans="1:5">
      <c r="A3188" s="39" t="str">
        <f t="shared" si="49"/>
        <v>93570</v>
      </c>
      <c r="B3188" s="266" t="s">
        <v>3841</v>
      </c>
      <c r="C3188" s="266" t="s">
        <v>15968</v>
      </c>
      <c r="D3188" s="267" t="s">
        <v>15966</v>
      </c>
      <c r="E3188" s="268" t="s">
        <v>33051</v>
      </c>
    </row>
    <row r="3189" spans="1:5">
      <c r="A3189" s="39" t="str">
        <f t="shared" si="49"/>
        <v>93571</v>
      </c>
      <c r="B3189" s="266" t="s">
        <v>3842</v>
      </c>
      <c r="C3189" s="266" t="s">
        <v>15969</v>
      </c>
      <c r="D3189" s="267" t="s">
        <v>15966</v>
      </c>
      <c r="E3189" s="268" t="s">
        <v>33052</v>
      </c>
    </row>
    <row r="3190" spans="1:5">
      <c r="A3190" s="39" t="str">
        <f t="shared" si="49"/>
        <v>93572</v>
      </c>
      <c r="B3190" s="266" t="s">
        <v>3843</v>
      </c>
      <c r="C3190" s="266" t="s">
        <v>15970</v>
      </c>
      <c r="D3190" s="267" t="s">
        <v>15966</v>
      </c>
      <c r="E3190" s="268" t="s">
        <v>33053</v>
      </c>
    </row>
    <row r="3191" spans="1:5">
      <c r="A3191" s="39" t="str">
        <f t="shared" si="49"/>
        <v>93582</v>
      </c>
      <c r="B3191" s="266" t="s">
        <v>3844</v>
      </c>
      <c r="C3191" s="266" t="s">
        <v>9782</v>
      </c>
      <c r="D3191" s="267" t="s">
        <v>9772</v>
      </c>
      <c r="E3191" s="268" t="s">
        <v>16689</v>
      </c>
    </row>
    <row r="3192" spans="1:5">
      <c r="A3192" s="39" t="str">
        <f t="shared" si="49"/>
        <v>93583</v>
      </c>
      <c r="B3192" s="266" t="s">
        <v>3845</v>
      </c>
      <c r="C3192" s="266" t="s">
        <v>9783</v>
      </c>
      <c r="D3192" s="267" t="s">
        <v>9772</v>
      </c>
      <c r="E3192" s="268" t="s">
        <v>33054</v>
      </c>
    </row>
    <row r="3193" spans="1:5">
      <c r="A3193" s="39" t="str">
        <f t="shared" si="49"/>
        <v>93584</v>
      </c>
      <c r="B3193" s="266" t="s">
        <v>3846</v>
      </c>
      <c r="C3193" s="266" t="s">
        <v>9784</v>
      </c>
      <c r="D3193" s="267" t="s">
        <v>9772</v>
      </c>
      <c r="E3193" s="268" t="s">
        <v>33055</v>
      </c>
    </row>
    <row r="3194" spans="1:5">
      <c r="A3194" s="39" t="str">
        <f t="shared" si="49"/>
        <v>93585</v>
      </c>
      <c r="B3194" s="266" t="s">
        <v>3847</v>
      </c>
      <c r="C3194" s="266" t="s">
        <v>9785</v>
      </c>
      <c r="D3194" s="267" t="s">
        <v>9772</v>
      </c>
      <c r="E3194" s="268" t="s">
        <v>33056</v>
      </c>
    </row>
    <row r="3195" spans="1:5">
      <c r="A3195" s="39" t="str">
        <f t="shared" si="49"/>
        <v>93588</v>
      </c>
      <c r="B3195" s="266" t="s">
        <v>3848</v>
      </c>
      <c r="C3195" s="266" t="s">
        <v>15670</v>
      </c>
      <c r="D3195" s="267" t="s">
        <v>15574</v>
      </c>
      <c r="E3195" s="268" t="s">
        <v>9032</v>
      </c>
    </row>
    <row r="3196" spans="1:5">
      <c r="A3196" s="39" t="str">
        <f t="shared" si="49"/>
        <v>93589</v>
      </c>
      <c r="B3196" s="266" t="s">
        <v>3849</v>
      </c>
      <c r="C3196" s="266" t="s">
        <v>15671</v>
      </c>
      <c r="D3196" s="267" t="s">
        <v>15574</v>
      </c>
      <c r="E3196" s="268" t="s">
        <v>27363</v>
      </c>
    </row>
    <row r="3197" spans="1:5">
      <c r="A3197" s="39" t="str">
        <f t="shared" si="49"/>
        <v>93590</v>
      </c>
      <c r="B3197" s="266" t="s">
        <v>3850</v>
      </c>
      <c r="C3197" s="266" t="s">
        <v>15672</v>
      </c>
      <c r="D3197" s="267" t="s">
        <v>15574</v>
      </c>
      <c r="E3197" s="268" t="s">
        <v>8543</v>
      </c>
    </row>
    <row r="3198" spans="1:5">
      <c r="A3198" s="39" t="str">
        <f t="shared" si="49"/>
        <v>93591</v>
      </c>
      <c r="B3198" s="266" t="s">
        <v>3851</v>
      </c>
      <c r="C3198" s="266" t="s">
        <v>15673</v>
      </c>
      <c r="D3198" s="267" t="s">
        <v>15574</v>
      </c>
      <c r="E3198" s="268" t="s">
        <v>16499</v>
      </c>
    </row>
    <row r="3199" spans="1:5">
      <c r="A3199" s="39" t="str">
        <f t="shared" si="49"/>
        <v>93592</v>
      </c>
      <c r="B3199" s="266" t="s">
        <v>3852</v>
      </c>
      <c r="C3199" s="266" t="s">
        <v>15674</v>
      </c>
      <c r="D3199" s="267" t="s">
        <v>15574</v>
      </c>
      <c r="E3199" s="268" t="s">
        <v>8528</v>
      </c>
    </row>
    <row r="3200" spans="1:5">
      <c r="A3200" s="39" t="str">
        <f t="shared" si="49"/>
        <v>93593</v>
      </c>
      <c r="B3200" s="266" t="s">
        <v>204</v>
      </c>
      <c r="C3200" s="266" t="s">
        <v>15675</v>
      </c>
      <c r="D3200" s="267" t="s">
        <v>15574</v>
      </c>
      <c r="E3200" s="268" t="s">
        <v>8522</v>
      </c>
    </row>
    <row r="3201" spans="1:5">
      <c r="A3201" s="39" t="str">
        <f t="shared" si="49"/>
        <v>93594</v>
      </c>
      <c r="B3201" s="266" t="s">
        <v>3853</v>
      </c>
      <c r="C3201" s="266" t="s">
        <v>15676</v>
      </c>
      <c r="D3201" s="267" t="s">
        <v>14608</v>
      </c>
      <c r="E3201" s="268" t="s">
        <v>9216</v>
      </c>
    </row>
    <row r="3202" spans="1:5">
      <c r="A3202" s="39" t="str">
        <f t="shared" si="49"/>
        <v>93595</v>
      </c>
      <c r="B3202" s="266" t="s">
        <v>3854</v>
      </c>
      <c r="C3202" s="266" t="s">
        <v>15677</v>
      </c>
      <c r="D3202" s="267" t="s">
        <v>14608</v>
      </c>
      <c r="E3202" s="268" t="s">
        <v>27218</v>
      </c>
    </row>
    <row r="3203" spans="1:5">
      <c r="A3203" s="39" t="str">
        <f t="shared" ref="A3203:A3266" si="50">IF(ISERROR(SEARCH("/",B3203)=6),TRIM(CLEAN(B3203)),IF(SEARCH("/",B3203)=6,IF(LEN(TRIM(CLEAN(B3203)))=7,LEFT(TRIM(CLEAN(B3203)),6)&amp;"00"&amp;RIGHT(TRIM(CLEAN(B3203)),1),LEFT(TRIM(CLEAN(B3203)),6)&amp;"0"&amp;RIGHT(TRIM(CLEAN(B3203)),2)),TRIM(CLEAN(B3203))))</f>
        <v>93596</v>
      </c>
      <c r="B3203" s="266" t="s">
        <v>3855</v>
      </c>
      <c r="C3203" s="266" t="s">
        <v>15679</v>
      </c>
      <c r="D3203" s="267" t="s">
        <v>14608</v>
      </c>
      <c r="E3203" s="268" t="s">
        <v>8544</v>
      </c>
    </row>
    <row r="3204" spans="1:5">
      <c r="A3204" s="39" t="str">
        <f t="shared" si="50"/>
        <v>93597</v>
      </c>
      <c r="B3204" s="266" t="s">
        <v>3856</v>
      </c>
      <c r="C3204" s="266" t="s">
        <v>15681</v>
      </c>
      <c r="D3204" s="267" t="s">
        <v>14608</v>
      </c>
      <c r="E3204" s="268" t="s">
        <v>18103</v>
      </c>
    </row>
    <row r="3205" spans="1:5">
      <c r="A3205" s="39" t="str">
        <f t="shared" si="50"/>
        <v>93598</v>
      </c>
      <c r="B3205" s="266" t="s">
        <v>3857</v>
      </c>
      <c r="C3205" s="266" t="s">
        <v>15682</v>
      </c>
      <c r="D3205" s="267" t="s">
        <v>14608</v>
      </c>
      <c r="E3205" s="268" t="s">
        <v>8639</v>
      </c>
    </row>
    <row r="3206" spans="1:5">
      <c r="A3206" s="39" t="str">
        <f t="shared" si="50"/>
        <v>93599</v>
      </c>
      <c r="B3206" s="266" t="s">
        <v>3858</v>
      </c>
      <c r="C3206" s="266" t="s">
        <v>15683</v>
      </c>
      <c r="D3206" s="267" t="s">
        <v>14608</v>
      </c>
      <c r="E3206" s="268" t="s">
        <v>8507</v>
      </c>
    </row>
    <row r="3207" spans="1:5">
      <c r="A3207" s="39" t="str">
        <f t="shared" si="50"/>
        <v>93653</v>
      </c>
      <c r="B3207" s="266" t="s">
        <v>3859</v>
      </c>
      <c r="C3207" s="266" t="s">
        <v>12156</v>
      </c>
      <c r="D3207" s="267" t="s">
        <v>9623</v>
      </c>
      <c r="E3207" s="268" t="s">
        <v>12043</v>
      </c>
    </row>
    <row r="3208" spans="1:5">
      <c r="A3208" s="39" t="str">
        <f t="shared" si="50"/>
        <v>93654</v>
      </c>
      <c r="B3208" s="266" t="s">
        <v>3860</v>
      </c>
      <c r="C3208" s="266" t="s">
        <v>12157</v>
      </c>
      <c r="D3208" s="267" t="s">
        <v>9623</v>
      </c>
      <c r="E3208" s="268" t="s">
        <v>13050</v>
      </c>
    </row>
    <row r="3209" spans="1:5">
      <c r="A3209" s="39" t="str">
        <f t="shared" si="50"/>
        <v>93655</v>
      </c>
      <c r="B3209" s="266" t="s">
        <v>3861</v>
      </c>
      <c r="C3209" s="266" t="s">
        <v>12158</v>
      </c>
      <c r="D3209" s="267" t="s">
        <v>9623</v>
      </c>
      <c r="E3209" s="268" t="s">
        <v>14544</v>
      </c>
    </row>
    <row r="3210" spans="1:5">
      <c r="A3210" s="39" t="str">
        <f t="shared" si="50"/>
        <v>93656</v>
      </c>
      <c r="B3210" s="266" t="s">
        <v>3862</v>
      </c>
      <c r="C3210" s="266" t="s">
        <v>12159</v>
      </c>
      <c r="D3210" s="267" t="s">
        <v>9623</v>
      </c>
      <c r="E3210" s="268" t="s">
        <v>14544</v>
      </c>
    </row>
    <row r="3211" spans="1:5">
      <c r="A3211" s="39" t="str">
        <f t="shared" si="50"/>
        <v>93657</v>
      </c>
      <c r="B3211" s="266" t="s">
        <v>3863</v>
      </c>
      <c r="C3211" s="266" t="s">
        <v>12160</v>
      </c>
      <c r="D3211" s="267" t="s">
        <v>9623</v>
      </c>
      <c r="E3211" s="268" t="s">
        <v>9180</v>
      </c>
    </row>
    <row r="3212" spans="1:5">
      <c r="A3212" s="39" t="str">
        <f t="shared" si="50"/>
        <v>93658</v>
      </c>
      <c r="B3212" s="266" t="s">
        <v>3864</v>
      </c>
      <c r="C3212" s="266" t="s">
        <v>12161</v>
      </c>
      <c r="D3212" s="267" t="s">
        <v>9623</v>
      </c>
      <c r="E3212" s="268" t="s">
        <v>27382</v>
      </c>
    </row>
    <row r="3213" spans="1:5">
      <c r="A3213" s="39" t="str">
        <f t="shared" si="50"/>
        <v>93659</v>
      </c>
      <c r="B3213" s="266" t="s">
        <v>3865</v>
      </c>
      <c r="C3213" s="266" t="s">
        <v>12163</v>
      </c>
      <c r="D3213" s="267" t="s">
        <v>9623</v>
      </c>
      <c r="E3213" s="268" t="s">
        <v>17067</v>
      </c>
    </row>
    <row r="3214" spans="1:5">
      <c r="A3214" s="39" t="str">
        <f t="shared" si="50"/>
        <v>93660</v>
      </c>
      <c r="B3214" s="266" t="s">
        <v>3866</v>
      </c>
      <c r="C3214" s="266" t="s">
        <v>12164</v>
      </c>
      <c r="D3214" s="267" t="s">
        <v>9623</v>
      </c>
      <c r="E3214" s="268" t="s">
        <v>25512</v>
      </c>
    </row>
    <row r="3215" spans="1:5">
      <c r="A3215" s="39" t="str">
        <f t="shared" si="50"/>
        <v>93661</v>
      </c>
      <c r="B3215" s="266" t="s">
        <v>3867</v>
      </c>
      <c r="C3215" s="266" t="s">
        <v>12165</v>
      </c>
      <c r="D3215" s="267" t="s">
        <v>9623</v>
      </c>
      <c r="E3215" s="268" t="s">
        <v>30017</v>
      </c>
    </row>
    <row r="3216" spans="1:5">
      <c r="A3216" s="39" t="str">
        <f t="shared" si="50"/>
        <v>93662</v>
      </c>
      <c r="B3216" s="266" t="s">
        <v>3868</v>
      </c>
      <c r="C3216" s="266" t="s">
        <v>12166</v>
      </c>
      <c r="D3216" s="267" t="s">
        <v>9623</v>
      </c>
      <c r="E3216" s="268" t="s">
        <v>29658</v>
      </c>
    </row>
    <row r="3217" spans="1:5">
      <c r="A3217" s="39" t="str">
        <f t="shared" si="50"/>
        <v>93663</v>
      </c>
      <c r="B3217" s="266" t="s">
        <v>3869</v>
      </c>
      <c r="C3217" s="266" t="s">
        <v>12167</v>
      </c>
      <c r="D3217" s="267" t="s">
        <v>9623</v>
      </c>
      <c r="E3217" s="268" t="s">
        <v>29658</v>
      </c>
    </row>
    <row r="3218" spans="1:5">
      <c r="A3218" s="39" t="str">
        <f t="shared" si="50"/>
        <v>93664</v>
      </c>
      <c r="B3218" s="266" t="s">
        <v>3870</v>
      </c>
      <c r="C3218" s="266" t="s">
        <v>12168</v>
      </c>
      <c r="D3218" s="267" t="s">
        <v>9623</v>
      </c>
      <c r="E3218" s="268" t="s">
        <v>25736</v>
      </c>
    </row>
    <row r="3219" spans="1:5">
      <c r="A3219" s="39" t="str">
        <f t="shared" si="50"/>
        <v>93665</v>
      </c>
      <c r="B3219" s="266" t="s">
        <v>3871</v>
      </c>
      <c r="C3219" s="266" t="s">
        <v>12169</v>
      </c>
      <c r="D3219" s="267" t="s">
        <v>9623</v>
      </c>
      <c r="E3219" s="268" t="s">
        <v>28826</v>
      </c>
    </row>
    <row r="3220" spans="1:5">
      <c r="A3220" s="39" t="str">
        <f t="shared" si="50"/>
        <v>93666</v>
      </c>
      <c r="B3220" s="266" t="s">
        <v>3872</v>
      </c>
      <c r="C3220" s="266" t="s">
        <v>12170</v>
      </c>
      <c r="D3220" s="267" t="s">
        <v>9623</v>
      </c>
      <c r="E3220" s="268" t="s">
        <v>33057</v>
      </c>
    </row>
    <row r="3221" spans="1:5">
      <c r="A3221" s="39" t="str">
        <f t="shared" si="50"/>
        <v>93667</v>
      </c>
      <c r="B3221" s="266" t="s">
        <v>3873</v>
      </c>
      <c r="C3221" s="266" t="s">
        <v>12171</v>
      </c>
      <c r="D3221" s="267" t="s">
        <v>9623</v>
      </c>
      <c r="E3221" s="268" t="s">
        <v>17294</v>
      </c>
    </row>
    <row r="3222" spans="1:5">
      <c r="A3222" s="39" t="str">
        <f t="shared" si="50"/>
        <v>93668</v>
      </c>
      <c r="B3222" s="266" t="s">
        <v>3874</v>
      </c>
      <c r="C3222" s="266" t="s">
        <v>12172</v>
      </c>
      <c r="D3222" s="267" t="s">
        <v>9623</v>
      </c>
      <c r="E3222" s="268" t="s">
        <v>33058</v>
      </c>
    </row>
    <row r="3223" spans="1:5">
      <c r="A3223" s="39" t="str">
        <f t="shared" si="50"/>
        <v>93669</v>
      </c>
      <c r="B3223" s="266" t="s">
        <v>3875</v>
      </c>
      <c r="C3223" s="266" t="s">
        <v>12173</v>
      </c>
      <c r="D3223" s="267" t="s">
        <v>9623</v>
      </c>
      <c r="E3223" s="268" t="s">
        <v>33059</v>
      </c>
    </row>
    <row r="3224" spans="1:5">
      <c r="A3224" s="39" t="str">
        <f t="shared" si="50"/>
        <v>93670</v>
      </c>
      <c r="B3224" s="266" t="s">
        <v>3876</v>
      </c>
      <c r="C3224" s="266" t="s">
        <v>12174</v>
      </c>
      <c r="D3224" s="267" t="s">
        <v>9623</v>
      </c>
      <c r="E3224" s="268" t="s">
        <v>33059</v>
      </c>
    </row>
    <row r="3225" spans="1:5">
      <c r="A3225" s="39" t="str">
        <f t="shared" si="50"/>
        <v>93671</v>
      </c>
      <c r="B3225" s="266" t="s">
        <v>3877</v>
      </c>
      <c r="C3225" s="266" t="s">
        <v>12175</v>
      </c>
      <c r="D3225" s="267" t="s">
        <v>9623</v>
      </c>
      <c r="E3225" s="268" t="s">
        <v>17734</v>
      </c>
    </row>
    <row r="3226" spans="1:5">
      <c r="A3226" s="39" t="str">
        <f t="shared" si="50"/>
        <v>93672</v>
      </c>
      <c r="B3226" s="266" t="s">
        <v>3878</v>
      </c>
      <c r="C3226" s="266" t="s">
        <v>12176</v>
      </c>
      <c r="D3226" s="267" t="s">
        <v>9623</v>
      </c>
      <c r="E3226" s="268" t="s">
        <v>33060</v>
      </c>
    </row>
    <row r="3227" spans="1:5">
      <c r="A3227" s="39" t="str">
        <f t="shared" si="50"/>
        <v>93673</v>
      </c>
      <c r="B3227" s="266" t="s">
        <v>3879</v>
      </c>
      <c r="C3227" s="266" t="s">
        <v>12177</v>
      </c>
      <c r="D3227" s="267" t="s">
        <v>9623</v>
      </c>
      <c r="E3227" s="268" t="s">
        <v>33061</v>
      </c>
    </row>
    <row r="3228" spans="1:5">
      <c r="A3228" s="39" t="str">
        <f t="shared" si="50"/>
        <v>93679</v>
      </c>
      <c r="B3228" s="266" t="s">
        <v>3880</v>
      </c>
      <c r="C3228" s="266" t="s">
        <v>14931</v>
      </c>
      <c r="D3228" s="267" t="s">
        <v>9772</v>
      </c>
      <c r="E3228" s="268" t="s">
        <v>25677</v>
      </c>
    </row>
    <row r="3229" spans="1:5">
      <c r="A3229" s="39" t="str">
        <f t="shared" si="50"/>
        <v>93680</v>
      </c>
      <c r="B3229" s="266" t="s">
        <v>3881</v>
      </c>
      <c r="C3229" s="266" t="s">
        <v>14932</v>
      </c>
      <c r="D3229" s="267" t="s">
        <v>9772</v>
      </c>
      <c r="E3229" s="268" t="s">
        <v>27104</v>
      </c>
    </row>
    <row r="3230" spans="1:5">
      <c r="A3230" s="39" t="str">
        <f t="shared" si="50"/>
        <v>93681</v>
      </c>
      <c r="B3230" s="266" t="s">
        <v>3882</v>
      </c>
      <c r="C3230" s="266" t="s">
        <v>14933</v>
      </c>
      <c r="D3230" s="267" t="s">
        <v>9772</v>
      </c>
      <c r="E3230" s="268" t="s">
        <v>33062</v>
      </c>
    </row>
    <row r="3231" spans="1:5">
      <c r="A3231" s="39" t="str">
        <f t="shared" si="50"/>
        <v>93682</v>
      </c>
      <c r="B3231" s="266" t="s">
        <v>3883</v>
      </c>
      <c r="C3231" s="266" t="s">
        <v>14934</v>
      </c>
      <c r="D3231" s="267" t="s">
        <v>9772</v>
      </c>
      <c r="E3231" s="268" t="s">
        <v>29488</v>
      </c>
    </row>
    <row r="3232" spans="1:5">
      <c r="A3232" s="39" t="str">
        <f t="shared" si="50"/>
        <v>93952</v>
      </c>
      <c r="B3232" s="266" t="s">
        <v>3884</v>
      </c>
      <c r="C3232" s="266" t="s">
        <v>10889</v>
      </c>
      <c r="D3232" s="267" t="s">
        <v>9548</v>
      </c>
      <c r="E3232" s="268" t="s">
        <v>33063</v>
      </c>
    </row>
    <row r="3233" spans="1:5">
      <c r="A3233" s="39" t="str">
        <f t="shared" si="50"/>
        <v>93953</v>
      </c>
      <c r="B3233" s="266" t="s">
        <v>3885</v>
      </c>
      <c r="C3233" s="266" t="s">
        <v>10890</v>
      </c>
      <c r="D3233" s="267" t="s">
        <v>9548</v>
      </c>
      <c r="E3233" s="268" t="s">
        <v>26393</v>
      </c>
    </row>
    <row r="3234" spans="1:5">
      <c r="A3234" s="39" t="str">
        <f t="shared" si="50"/>
        <v>93954</v>
      </c>
      <c r="B3234" s="266" t="s">
        <v>3886</v>
      </c>
      <c r="C3234" s="266" t="s">
        <v>10891</v>
      </c>
      <c r="D3234" s="267" t="s">
        <v>9548</v>
      </c>
      <c r="E3234" s="268" t="s">
        <v>33064</v>
      </c>
    </row>
    <row r="3235" spans="1:5">
      <c r="A3235" s="39" t="str">
        <f t="shared" si="50"/>
        <v>93955</v>
      </c>
      <c r="B3235" s="266" t="s">
        <v>3887</v>
      </c>
      <c r="C3235" s="266" t="s">
        <v>10892</v>
      </c>
      <c r="D3235" s="267" t="s">
        <v>9548</v>
      </c>
      <c r="E3235" s="268" t="s">
        <v>33065</v>
      </c>
    </row>
    <row r="3236" spans="1:5">
      <c r="A3236" s="39" t="str">
        <f t="shared" si="50"/>
        <v>93956</v>
      </c>
      <c r="B3236" s="266" t="s">
        <v>3888</v>
      </c>
      <c r="C3236" s="266" t="s">
        <v>10893</v>
      </c>
      <c r="D3236" s="267" t="s">
        <v>9548</v>
      </c>
      <c r="E3236" s="268" t="s">
        <v>18254</v>
      </c>
    </row>
    <row r="3237" spans="1:5">
      <c r="A3237" s="39" t="str">
        <f t="shared" si="50"/>
        <v>93957</v>
      </c>
      <c r="B3237" s="266" t="s">
        <v>3889</v>
      </c>
      <c r="C3237" s="266" t="s">
        <v>10894</v>
      </c>
      <c r="D3237" s="267" t="s">
        <v>9548</v>
      </c>
      <c r="E3237" s="268" t="s">
        <v>33066</v>
      </c>
    </row>
    <row r="3238" spans="1:5">
      <c r="A3238" s="39" t="str">
        <f t="shared" si="50"/>
        <v>93958</v>
      </c>
      <c r="B3238" s="266" t="s">
        <v>3890</v>
      </c>
      <c r="C3238" s="266" t="s">
        <v>10895</v>
      </c>
      <c r="D3238" s="267" t="s">
        <v>9548</v>
      </c>
      <c r="E3238" s="268" t="s">
        <v>33067</v>
      </c>
    </row>
    <row r="3239" spans="1:5">
      <c r="A3239" s="39" t="str">
        <f t="shared" si="50"/>
        <v>93959</v>
      </c>
      <c r="B3239" s="266" t="s">
        <v>3891</v>
      </c>
      <c r="C3239" s="266" t="s">
        <v>10896</v>
      </c>
      <c r="D3239" s="267" t="s">
        <v>9548</v>
      </c>
      <c r="E3239" s="268" t="s">
        <v>33068</v>
      </c>
    </row>
    <row r="3240" spans="1:5">
      <c r="A3240" s="39" t="str">
        <f t="shared" si="50"/>
        <v>93960</v>
      </c>
      <c r="B3240" s="266" t="s">
        <v>3892</v>
      </c>
      <c r="C3240" s="266" t="s">
        <v>10897</v>
      </c>
      <c r="D3240" s="267" t="s">
        <v>9548</v>
      </c>
      <c r="E3240" s="268" t="s">
        <v>33069</v>
      </c>
    </row>
    <row r="3241" spans="1:5">
      <c r="A3241" s="39" t="str">
        <f t="shared" si="50"/>
        <v>93961</v>
      </c>
      <c r="B3241" s="266" t="s">
        <v>3893</v>
      </c>
      <c r="C3241" s="266" t="s">
        <v>10898</v>
      </c>
      <c r="D3241" s="267" t="s">
        <v>9548</v>
      </c>
      <c r="E3241" s="268" t="s">
        <v>33070</v>
      </c>
    </row>
    <row r="3242" spans="1:5">
      <c r="A3242" s="39" t="str">
        <f t="shared" si="50"/>
        <v>93962</v>
      </c>
      <c r="B3242" s="266" t="s">
        <v>3894</v>
      </c>
      <c r="C3242" s="266" t="s">
        <v>10899</v>
      </c>
      <c r="D3242" s="267" t="s">
        <v>9548</v>
      </c>
      <c r="E3242" s="268" t="s">
        <v>33071</v>
      </c>
    </row>
    <row r="3243" spans="1:5">
      <c r="A3243" s="39" t="str">
        <f t="shared" si="50"/>
        <v>93963</v>
      </c>
      <c r="B3243" s="266" t="s">
        <v>3895</v>
      </c>
      <c r="C3243" s="266" t="s">
        <v>10900</v>
      </c>
      <c r="D3243" s="267" t="s">
        <v>9548</v>
      </c>
      <c r="E3243" s="268" t="s">
        <v>33072</v>
      </c>
    </row>
    <row r="3244" spans="1:5">
      <c r="A3244" s="39" t="str">
        <f t="shared" si="50"/>
        <v>93964</v>
      </c>
      <c r="B3244" s="266" t="s">
        <v>3896</v>
      </c>
      <c r="C3244" s="266" t="s">
        <v>10901</v>
      </c>
      <c r="D3244" s="267" t="s">
        <v>9548</v>
      </c>
      <c r="E3244" s="268" t="s">
        <v>33073</v>
      </c>
    </row>
    <row r="3245" spans="1:5">
      <c r="A3245" s="39" t="str">
        <f t="shared" si="50"/>
        <v>93965</v>
      </c>
      <c r="B3245" s="266" t="s">
        <v>3897</v>
      </c>
      <c r="C3245" s="266" t="s">
        <v>10902</v>
      </c>
      <c r="D3245" s="267" t="s">
        <v>9548</v>
      </c>
      <c r="E3245" s="268" t="s">
        <v>33074</v>
      </c>
    </row>
    <row r="3246" spans="1:5">
      <c r="A3246" s="39" t="str">
        <f t="shared" si="50"/>
        <v>93966</v>
      </c>
      <c r="B3246" s="266" t="s">
        <v>3898</v>
      </c>
      <c r="C3246" s="266" t="s">
        <v>10903</v>
      </c>
      <c r="D3246" s="267" t="s">
        <v>9548</v>
      </c>
      <c r="E3246" s="268" t="s">
        <v>18574</v>
      </c>
    </row>
    <row r="3247" spans="1:5">
      <c r="A3247" s="39" t="str">
        <f t="shared" si="50"/>
        <v>93967</v>
      </c>
      <c r="B3247" s="266" t="s">
        <v>3899</v>
      </c>
      <c r="C3247" s="266" t="s">
        <v>10904</v>
      </c>
      <c r="D3247" s="267" t="s">
        <v>9548</v>
      </c>
      <c r="E3247" s="268" t="s">
        <v>31932</v>
      </c>
    </row>
    <row r="3248" spans="1:5">
      <c r="A3248" s="39" t="str">
        <f t="shared" si="50"/>
        <v>93968</v>
      </c>
      <c r="B3248" s="266" t="s">
        <v>3900</v>
      </c>
      <c r="C3248" s="266" t="s">
        <v>10905</v>
      </c>
      <c r="D3248" s="267" t="s">
        <v>9548</v>
      </c>
      <c r="E3248" s="268" t="s">
        <v>33075</v>
      </c>
    </row>
    <row r="3249" spans="1:5">
      <c r="A3249" s="39" t="str">
        <f t="shared" si="50"/>
        <v>93969</v>
      </c>
      <c r="B3249" s="266" t="s">
        <v>3901</v>
      </c>
      <c r="C3249" s="266" t="s">
        <v>10906</v>
      </c>
      <c r="D3249" s="267" t="s">
        <v>9548</v>
      </c>
      <c r="E3249" s="268" t="s">
        <v>33076</v>
      </c>
    </row>
    <row r="3250" spans="1:5">
      <c r="A3250" s="39" t="str">
        <f t="shared" si="50"/>
        <v>93970</v>
      </c>
      <c r="B3250" s="266" t="s">
        <v>3902</v>
      </c>
      <c r="C3250" s="266" t="s">
        <v>10907</v>
      </c>
      <c r="D3250" s="267" t="s">
        <v>9548</v>
      </c>
      <c r="E3250" s="268" t="s">
        <v>18958</v>
      </c>
    </row>
    <row r="3251" spans="1:5">
      <c r="A3251" s="39" t="str">
        <f t="shared" si="50"/>
        <v>93971</v>
      </c>
      <c r="B3251" s="266" t="s">
        <v>3903</v>
      </c>
      <c r="C3251" s="266" t="s">
        <v>10908</v>
      </c>
      <c r="D3251" s="267" t="s">
        <v>9548</v>
      </c>
      <c r="E3251" s="268" t="s">
        <v>33077</v>
      </c>
    </row>
    <row r="3252" spans="1:5">
      <c r="A3252" s="39" t="str">
        <f t="shared" si="50"/>
        <v>94189</v>
      </c>
      <c r="B3252" s="266" t="s">
        <v>3904</v>
      </c>
      <c r="C3252" s="266" t="s">
        <v>3905</v>
      </c>
      <c r="D3252" s="267" t="s">
        <v>9772</v>
      </c>
      <c r="E3252" s="268" t="s">
        <v>25579</v>
      </c>
    </row>
    <row r="3253" spans="1:5">
      <c r="A3253" s="39" t="str">
        <f t="shared" si="50"/>
        <v>94192</v>
      </c>
      <c r="B3253" s="266" t="s">
        <v>3906</v>
      </c>
      <c r="C3253" s="266" t="s">
        <v>3907</v>
      </c>
      <c r="D3253" s="267" t="s">
        <v>9772</v>
      </c>
      <c r="E3253" s="268" t="s">
        <v>25055</v>
      </c>
    </row>
    <row r="3254" spans="1:5">
      <c r="A3254" s="39" t="str">
        <f t="shared" si="50"/>
        <v>94195</v>
      </c>
      <c r="B3254" s="266" t="s">
        <v>3908</v>
      </c>
      <c r="C3254" s="266" t="s">
        <v>3909</v>
      </c>
      <c r="D3254" s="267" t="s">
        <v>9772</v>
      </c>
      <c r="E3254" s="268" t="s">
        <v>28347</v>
      </c>
    </row>
    <row r="3255" spans="1:5">
      <c r="A3255" s="39" t="str">
        <f t="shared" si="50"/>
        <v>94198</v>
      </c>
      <c r="B3255" s="266" t="s">
        <v>3910</v>
      </c>
      <c r="C3255" s="266" t="s">
        <v>3911</v>
      </c>
      <c r="D3255" s="267" t="s">
        <v>9772</v>
      </c>
      <c r="E3255" s="268" t="s">
        <v>29637</v>
      </c>
    </row>
    <row r="3256" spans="1:5">
      <c r="A3256" s="39" t="str">
        <f t="shared" si="50"/>
        <v>94201</v>
      </c>
      <c r="B3256" s="266" t="s">
        <v>3912</v>
      </c>
      <c r="C3256" s="266" t="s">
        <v>3913</v>
      </c>
      <c r="D3256" s="267" t="s">
        <v>9772</v>
      </c>
      <c r="E3256" s="268" t="s">
        <v>25566</v>
      </c>
    </row>
    <row r="3257" spans="1:5">
      <c r="A3257" s="39" t="str">
        <f t="shared" si="50"/>
        <v>94204</v>
      </c>
      <c r="B3257" s="266" t="s">
        <v>3914</v>
      </c>
      <c r="C3257" s="266" t="s">
        <v>3915</v>
      </c>
      <c r="D3257" s="267" t="s">
        <v>9772</v>
      </c>
      <c r="E3257" s="268" t="s">
        <v>29322</v>
      </c>
    </row>
    <row r="3258" spans="1:5">
      <c r="A3258" s="39" t="str">
        <f t="shared" si="50"/>
        <v>94207</v>
      </c>
      <c r="B3258" s="266" t="s">
        <v>3916</v>
      </c>
      <c r="C3258" s="266" t="s">
        <v>3917</v>
      </c>
      <c r="D3258" s="267" t="s">
        <v>9772</v>
      </c>
      <c r="E3258" s="268" t="s">
        <v>18298</v>
      </c>
    </row>
    <row r="3259" spans="1:5">
      <c r="A3259" s="39" t="str">
        <f t="shared" si="50"/>
        <v>94210</v>
      </c>
      <c r="B3259" s="266" t="s">
        <v>3918</v>
      </c>
      <c r="C3259" s="266" t="s">
        <v>3919</v>
      </c>
      <c r="D3259" s="267" t="s">
        <v>9772</v>
      </c>
      <c r="E3259" s="268" t="s">
        <v>18827</v>
      </c>
    </row>
    <row r="3260" spans="1:5">
      <c r="A3260" s="39" t="str">
        <f t="shared" si="50"/>
        <v>94213</v>
      </c>
      <c r="B3260" s="266" t="s">
        <v>3920</v>
      </c>
      <c r="C3260" s="266" t="s">
        <v>3921</v>
      </c>
      <c r="D3260" s="267" t="s">
        <v>9772</v>
      </c>
      <c r="E3260" s="268" t="s">
        <v>25629</v>
      </c>
    </row>
    <row r="3261" spans="1:5">
      <c r="A3261" s="39" t="str">
        <f t="shared" si="50"/>
        <v>94216</v>
      </c>
      <c r="B3261" s="266" t="s">
        <v>3922</v>
      </c>
      <c r="C3261" s="266" t="s">
        <v>3923</v>
      </c>
      <c r="D3261" s="267" t="s">
        <v>9772</v>
      </c>
      <c r="E3261" s="268" t="s">
        <v>33078</v>
      </c>
    </row>
    <row r="3262" spans="1:5">
      <c r="A3262" s="39" t="str">
        <f t="shared" si="50"/>
        <v>94218</v>
      </c>
      <c r="B3262" s="266" t="s">
        <v>3924</v>
      </c>
      <c r="C3262" s="266" t="s">
        <v>17189</v>
      </c>
      <c r="D3262" s="267" t="s">
        <v>9772</v>
      </c>
      <c r="E3262" s="268" t="s">
        <v>33079</v>
      </c>
    </row>
    <row r="3263" spans="1:5">
      <c r="A3263" s="39" t="str">
        <f t="shared" si="50"/>
        <v>94219</v>
      </c>
      <c r="B3263" s="266" t="s">
        <v>3925</v>
      </c>
      <c r="C3263" s="266" t="s">
        <v>3926</v>
      </c>
      <c r="D3263" s="267" t="s">
        <v>9548</v>
      </c>
      <c r="E3263" s="268" t="s">
        <v>24867</v>
      </c>
    </row>
    <row r="3264" spans="1:5">
      <c r="A3264" s="39" t="str">
        <f t="shared" si="50"/>
        <v>94220</v>
      </c>
      <c r="B3264" s="266" t="s">
        <v>3927</v>
      </c>
      <c r="C3264" s="266" t="s">
        <v>3928</v>
      </c>
      <c r="D3264" s="267" t="s">
        <v>9548</v>
      </c>
      <c r="E3264" s="268" t="s">
        <v>33080</v>
      </c>
    </row>
    <row r="3265" spans="1:5">
      <c r="A3265" s="39" t="str">
        <f t="shared" si="50"/>
        <v>94221</v>
      </c>
      <c r="B3265" s="266" t="s">
        <v>3929</v>
      </c>
      <c r="C3265" s="266" t="s">
        <v>3930</v>
      </c>
      <c r="D3265" s="267" t="s">
        <v>9548</v>
      </c>
      <c r="E3265" s="268" t="s">
        <v>16725</v>
      </c>
    </row>
    <row r="3266" spans="1:5">
      <c r="A3266" s="39" t="str">
        <f t="shared" si="50"/>
        <v>94222</v>
      </c>
      <c r="B3266" s="266" t="s">
        <v>3931</v>
      </c>
      <c r="C3266" s="266" t="s">
        <v>3932</v>
      </c>
      <c r="D3266" s="267" t="s">
        <v>9548</v>
      </c>
      <c r="E3266" s="268" t="s">
        <v>33081</v>
      </c>
    </row>
    <row r="3267" spans="1:5">
      <c r="A3267" s="39" t="str">
        <f t="shared" ref="A3267:A3330" si="51">IF(ISERROR(SEARCH("/",B3267)=6),TRIM(CLEAN(B3267)),IF(SEARCH("/",B3267)=6,IF(LEN(TRIM(CLEAN(B3267)))=7,LEFT(TRIM(CLEAN(B3267)),6)&amp;"00"&amp;RIGHT(TRIM(CLEAN(B3267)),1),LEFT(TRIM(CLEAN(B3267)),6)&amp;"0"&amp;RIGHT(TRIM(CLEAN(B3267)),2)),TRIM(CLEAN(B3267))))</f>
        <v>94223</v>
      </c>
      <c r="B3267" s="266" t="s">
        <v>3933</v>
      </c>
      <c r="C3267" s="266" t="s">
        <v>3934</v>
      </c>
      <c r="D3267" s="267" t="s">
        <v>9548</v>
      </c>
      <c r="E3267" s="268" t="s">
        <v>33082</v>
      </c>
    </row>
    <row r="3268" spans="1:5">
      <c r="A3268" s="39" t="str">
        <f t="shared" si="51"/>
        <v>94224</v>
      </c>
      <c r="B3268" s="266" t="s">
        <v>3935</v>
      </c>
      <c r="C3268" s="266" t="s">
        <v>3936</v>
      </c>
      <c r="D3268" s="267" t="s">
        <v>9548</v>
      </c>
      <c r="E3268" s="268" t="s">
        <v>8875</v>
      </c>
    </row>
    <row r="3269" spans="1:5">
      <c r="A3269" s="39" t="str">
        <f t="shared" si="51"/>
        <v>94226</v>
      </c>
      <c r="B3269" s="266" t="s">
        <v>3937</v>
      </c>
      <c r="C3269" s="266" t="s">
        <v>3938</v>
      </c>
      <c r="D3269" s="267" t="s">
        <v>9772</v>
      </c>
      <c r="E3269" s="268" t="s">
        <v>16467</v>
      </c>
    </row>
    <row r="3270" spans="1:5">
      <c r="A3270" s="39" t="str">
        <f t="shared" si="51"/>
        <v>94227</v>
      </c>
      <c r="B3270" s="266" t="s">
        <v>3939</v>
      </c>
      <c r="C3270" s="266" t="s">
        <v>3940</v>
      </c>
      <c r="D3270" s="267" t="s">
        <v>9548</v>
      </c>
      <c r="E3270" s="268" t="s">
        <v>27277</v>
      </c>
    </row>
    <row r="3271" spans="1:5">
      <c r="A3271" s="39" t="str">
        <f t="shared" si="51"/>
        <v>94228</v>
      </c>
      <c r="B3271" s="266" t="s">
        <v>3941</v>
      </c>
      <c r="C3271" s="266" t="s">
        <v>3942</v>
      </c>
      <c r="D3271" s="267" t="s">
        <v>9548</v>
      </c>
      <c r="E3271" s="268" t="s">
        <v>33083</v>
      </c>
    </row>
    <row r="3272" spans="1:5">
      <c r="A3272" s="39" t="str">
        <f t="shared" si="51"/>
        <v>94229</v>
      </c>
      <c r="B3272" s="266" t="s">
        <v>3943</v>
      </c>
      <c r="C3272" s="266" t="s">
        <v>3944</v>
      </c>
      <c r="D3272" s="267" t="s">
        <v>9548</v>
      </c>
      <c r="E3272" s="268" t="s">
        <v>33084</v>
      </c>
    </row>
    <row r="3273" spans="1:5">
      <c r="A3273" s="39" t="str">
        <f t="shared" si="51"/>
        <v>94231</v>
      </c>
      <c r="B3273" s="266" t="s">
        <v>3945</v>
      </c>
      <c r="C3273" s="266" t="s">
        <v>3946</v>
      </c>
      <c r="D3273" s="267" t="s">
        <v>9548</v>
      </c>
      <c r="E3273" s="268" t="s">
        <v>24921</v>
      </c>
    </row>
    <row r="3274" spans="1:5">
      <c r="A3274" s="39" t="str">
        <f t="shared" si="51"/>
        <v>94232</v>
      </c>
      <c r="B3274" s="266" t="s">
        <v>3947</v>
      </c>
      <c r="C3274" s="266" t="s">
        <v>3948</v>
      </c>
      <c r="D3274" s="267" t="s">
        <v>9623</v>
      </c>
      <c r="E3274" s="268" t="s">
        <v>10034</v>
      </c>
    </row>
    <row r="3275" spans="1:5">
      <c r="A3275" s="39" t="str">
        <f t="shared" si="51"/>
        <v>94263</v>
      </c>
      <c r="B3275" s="266" t="s">
        <v>3949</v>
      </c>
      <c r="C3275" s="266" t="s">
        <v>11132</v>
      </c>
      <c r="D3275" s="267" t="s">
        <v>9548</v>
      </c>
      <c r="E3275" s="268" t="s">
        <v>32951</v>
      </c>
    </row>
    <row r="3276" spans="1:5">
      <c r="A3276" s="39" t="str">
        <f t="shared" si="51"/>
        <v>94264</v>
      </c>
      <c r="B3276" s="266" t="s">
        <v>3950</v>
      </c>
      <c r="C3276" s="266" t="s">
        <v>11133</v>
      </c>
      <c r="D3276" s="267" t="s">
        <v>9548</v>
      </c>
      <c r="E3276" s="268" t="s">
        <v>30014</v>
      </c>
    </row>
    <row r="3277" spans="1:5">
      <c r="A3277" s="39" t="str">
        <f t="shared" si="51"/>
        <v>94265</v>
      </c>
      <c r="B3277" s="266" t="s">
        <v>3951</v>
      </c>
      <c r="C3277" s="266" t="s">
        <v>11134</v>
      </c>
      <c r="D3277" s="267" t="s">
        <v>9548</v>
      </c>
      <c r="E3277" s="268" t="s">
        <v>8667</v>
      </c>
    </row>
    <row r="3278" spans="1:5">
      <c r="A3278" s="39" t="str">
        <f t="shared" si="51"/>
        <v>94266</v>
      </c>
      <c r="B3278" s="266" t="s">
        <v>3952</v>
      </c>
      <c r="C3278" s="266" t="s">
        <v>11135</v>
      </c>
      <c r="D3278" s="267" t="s">
        <v>9548</v>
      </c>
      <c r="E3278" s="268" t="s">
        <v>24353</v>
      </c>
    </row>
    <row r="3279" spans="1:5">
      <c r="A3279" s="39" t="str">
        <f t="shared" si="51"/>
        <v>94267</v>
      </c>
      <c r="B3279" s="266" t="s">
        <v>3953</v>
      </c>
      <c r="C3279" s="266" t="s">
        <v>11136</v>
      </c>
      <c r="D3279" s="267" t="s">
        <v>9548</v>
      </c>
      <c r="E3279" s="268" t="s">
        <v>33085</v>
      </c>
    </row>
    <row r="3280" spans="1:5">
      <c r="A3280" s="39" t="str">
        <f t="shared" si="51"/>
        <v>94268</v>
      </c>
      <c r="B3280" s="266" t="s">
        <v>3954</v>
      </c>
      <c r="C3280" s="266" t="s">
        <v>11137</v>
      </c>
      <c r="D3280" s="267" t="s">
        <v>9548</v>
      </c>
      <c r="E3280" s="268" t="s">
        <v>16880</v>
      </c>
    </row>
    <row r="3281" spans="1:5">
      <c r="A3281" s="39" t="str">
        <f t="shared" si="51"/>
        <v>94269</v>
      </c>
      <c r="B3281" s="266" t="s">
        <v>3955</v>
      </c>
      <c r="C3281" s="266" t="s">
        <v>11138</v>
      </c>
      <c r="D3281" s="267" t="s">
        <v>9548</v>
      </c>
      <c r="E3281" s="268" t="s">
        <v>33086</v>
      </c>
    </row>
    <row r="3282" spans="1:5">
      <c r="A3282" s="39" t="str">
        <f t="shared" si="51"/>
        <v>94270</v>
      </c>
      <c r="B3282" s="266" t="s">
        <v>3956</v>
      </c>
      <c r="C3282" s="266" t="s">
        <v>11139</v>
      </c>
      <c r="D3282" s="267" t="s">
        <v>9548</v>
      </c>
      <c r="E3282" s="268" t="s">
        <v>33087</v>
      </c>
    </row>
    <row r="3283" spans="1:5">
      <c r="A3283" s="39" t="str">
        <f t="shared" si="51"/>
        <v>94271</v>
      </c>
      <c r="B3283" s="266" t="s">
        <v>3957</v>
      </c>
      <c r="C3283" s="266" t="s">
        <v>11140</v>
      </c>
      <c r="D3283" s="267" t="s">
        <v>9548</v>
      </c>
      <c r="E3283" s="268" t="s">
        <v>21435</v>
      </c>
    </row>
    <row r="3284" spans="1:5">
      <c r="A3284" s="39" t="str">
        <f t="shared" si="51"/>
        <v>94272</v>
      </c>
      <c r="B3284" s="266" t="s">
        <v>3958</v>
      </c>
      <c r="C3284" s="266" t="s">
        <v>11141</v>
      </c>
      <c r="D3284" s="267" t="s">
        <v>9548</v>
      </c>
      <c r="E3284" s="268" t="s">
        <v>17081</v>
      </c>
    </row>
    <row r="3285" spans="1:5">
      <c r="A3285" s="39" t="str">
        <f t="shared" si="51"/>
        <v>94273</v>
      </c>
      <c r="B3285" s="266" t="s">
        <v>3959</v>
      </c>
      <c r="C3285" s="266" t="s">
        <v>11142</v>
      </c>
      <c r="D3285" s="267" t="s">
        <v>9548</v>
      </c>
      <c r="E3285" s="268" t="s">
        <v>33088</v>
      </c>
    </row>
    <row r="3286" spans="1:5">
      <c r="A3286" s="39" t="str">
        <f t="shared" si="51"/>
        <v>94274</v>
      </c>
      <c r="B3286" s="266" t="s">
        <v>3960</v>
      </c>
      <c r="C3286" s="266" t="s">
        <v>11143</v>
      </c>
      <c r="D3286" s="267" t="s">
        <v>9548</v>
      </c>
      <c r="E3286" s="268" t="s">
        <v>18104</v>
      </c>
    </row>
    <row r="3287" spans="1:5">
      <c r="A3287" s="39" t="str">
        <f t="shared" si="51"/>
        <v>94275</v>
      </c>
      <c r="B3287" s="266" t="s">
        <v>3961</v>
      </c>
      <c r="C3287" s="266" t="s">
        <v>11144</v>
      </c>
      <c r="D3287" s="267" t="s">
        <v>9548</v>
      </c>
      <c r="E3287" s="268" t="s">
        <v>32965</v>
      </c>
    </row>
    <row r="3288" spans="1:5">
      <c r="A3288" s="39" t="str">
        <f t="shared" si="51"/>
        <v>94276</v>
      </c>
      <c r="B3288" s="266" t="s">
        <v>3962</v>
      </c>
      <c r="C3288" s="266" t="s">
        <v>11145</v>
      </c>
      <c r="D3288" s="267" t="s">
        <v>9548</v>
      </c>
      <c r="E3288" s="268" t="s">
        <v>33089</v>
      </c>
    </row>
    <row r="3289" spans="1:5">
      <c r="A3289" s="39" t="str">
        <f t="shared" si="51"/>
        <v>94277</v>
      </c>
      <c r="B3289" s="266" t="s">
        <v>18382</v>
      </c>
      <c r="C3289" s="266" t="s">
        <v>18383</v>
      </c>
      <c r="D3289" s="267" t="s">
        <v>9548</v>
      </c>
      <c r="E3289" s="268" t="s">
        <v>25366</v>
      </c>
    </row>
    <row r="3290" spans="1:5">
      <c r="A3290" s="39" t="str">
        <f t="shared" si="51"/>
        <v>94278</v>
      </c>
      <c r="B3290" s="266" t="s">
        <v>18384</v>
      </c>
      <c r="C3290" s="266" t="s">
        <v>18385</v>
      </c>
      <c r="D3290" s="267" t="s">
        <v>9548</v>
      </c>
      <c r="E3290" s="268" t="s">
        <v>33090</v>
      </c>
    </row>
    <row r="3291" spans="1:5">
      <c r="A3291" s="39" t="str">
        <f t="shared" si="51"/>
        <v>94279</v>
      </c>
      <c r="B3291" s="266" t="s">
        <v>18386</v>
      </c>
      <c r="C3291" s="266" t="s">
        <v>18387</v>
      </c>
      <c r="D3291" s="267" t="s">
        <v>9548</v>
      </c>
      <c r="E3291" s="268" t="s">
        <v>33091</v>
      </c>
    </row>
    <row r="3292" spans="1:5">
      <c r="A3292" s="39" t="str">
        <f t="shared" si="51"/>
        <v>94280</v>
      </c>
      <c r="B3292" s="266" t="s">
        <v>18388</v>
      </c>
      <c r="C3292" s="266" t="s">
        <v>18389</v>
      </c>
      <c r="D3292" s="267" t="s">
        <v>9548</v>
      </c>
      <c r="E3292" s="268" t="s">
        <v>33092</v>
      </c>
    </row>
    <row r="3293" spans="1:5">
      <c r="A3293" s="39" t="str">
        <f t="shared" si="51"/>
        <v>94281</v>
      </c>
      <c r="B3293" s="266" t="s">
        <v>3963</v>
      </c>
      <c r="C3293" s="266" t="s">
        <v>11146</v>
      </c>
      <c r="D3293" s="267" t="s">
        <v>9548</v>
      </c>
      <c r="E3293" s="268" t="s">
        <v>22272</v>
      </c>
    </row>
    <row r="3294" spans="1:5">
      <c r="A3294" s="39" t="str">
        <f t="shared" si="51"/>
        <v>94282</v>
      </c>
      <c r="B3294" s="266" t="s">
        <v>3964</v>
      </c>
      <c r="C3294" s="266" t="s">
        <v>11147</v>
      </c>
      <c r="D3294" s="267" t="s">
        <v>9548</v>
      </c>
      <c r="E3294" s="268" t="s">
        <v>17262</v>
      </c>
    </row>
    <row r="3295" spans="1:5">
      <c r="A3295" s="39" t="str">
        <f t="shared" si="51"/>
        <v>94283</v>
      </c>
      <c r="B3295" s="266" t="s">
        <v>3965</v>
      </c>
      <c r="C3295" s="266" t="s">
        <v>11148</v>
      </c>
      <c r="D3295" s="267" t="s">
        <v>9548</v>
      </c>
      <c r="E3295" s="268" t="s">
        <v>18584</v>
      </c>
    </row>
    <row r="3296" spans="1:5">
      <c r="A3296" s="39" t="str">
        <f t="shared" si="51"/>
        <v>94284</v>
      </c>
      <c r="B3296" s="266" t="s">
        <v>3966</v>
      </c>
      <c r="C3296" s="266" t="s">
        <v>11149</v>
      </c>
      <c r="D3296" s="267" t="s">
        <v>9548</v>
      </c>
      <c r="E3296" s="268" t="s">
        <v>33093</v>
      </c>
    </row>
    <row r="3297" spans="1:5">
      <c r="A3297" s="39" t="str">
        <f t="shared" si="51"/>
        <v>94285</v>
      </c>
      <c r="B3297" s="266" t="s">
        <v>3967</v>
      </c>
      <c r="C3297" s="266" t="s">
        <v>11150</v>
      </c>
      <c r="D3297" s="267" t="s">
        <v>9548</v>
      </c>
      <c r="E3297" s="268" t="s">
        <v>33094</v>
      </c>
    </row>
    <row r="3298" spans="1:5">
      <c r="A3298" s="39" t="str">
        <f t="shared" si="51"/>
        <v>94286</v>
      </c>
      <c r="B3298" s="266" t="s">
        <v>3968</v>
      </c>
      <c r="C3298" s="266" t="s">
        <v>11151</v>
      </c>
      <c r="D3298" s="267" t="s">
        <v>9548</v>
      </c>
      <c r="E3298" s="268" t="s">
        <v>33095</v>
      </c>
    </row>
    <row r="3299" spans="1:5">
      <c r="A3299" s="39" t="str">
        <f t="shared" si="51"/>
        <v>94287</v>
      </c>
      <c r="B3299" s="266" t="s">
        <v>3969</v>
      </c>
      <c r="C3299" s="266" t="s">
        <v>11152</v>
      </c>
      <c r="D3299" s="267" t="s">
        <v>9548</v>
      </c>
      <c r="E3299" s="268" t="s">
        <v>9407</v>
      </c>
    </row>
    <row r="3300" spans="1:5">
      <c r="A3300" s="39" t="str">
        <f t="shared" si="51"/>
        <v>94288</v>
      </c>
      <c r="B3300" s="266" t="s">
        <v>3970</v>
      </c>
      <c r="C3300" s="266" t="s">
        <v>11153</v>
      </c>
      <c r="D3300" s="267" t="s">
        <v>9548</v>
      </c>
      <c r="E3300" s="268" t="s">
        <v>28577</v>
      </c>
    </row>
    <row r="3301" spans="1:5">
      <c r="A3301" s="39" t="str">
        <f t="shared" si="51"/>
        <v>94289</v>
      </c>
      <c r="B3301" s="266" t="s">
        <v>3971</v>
      </c>
      <c r="C3301" s="266" t="s">
        <v>11154</v>
      </c>
      <c r="D3301" s="267" t="s">
        <v>9548</v>
      </c>
      <c r="E3301" s="268" t="s">
        <v>24699</v>
      </c>
    </row>
    <row r="3302" spans="1:5">
      <c r="A3302" s="39" t="str">
        <f t="shared" si="51"/>
        <v>94290</v>
      </c>
      <c r="B3302" s="266" t="s">
        <v>3972</v>
      </c>
      <c r="C3302" s="266" t="s">
        <v>11155</v>
      </c>
      <c r="D3302" s="267" t="s">
        <v>9548</v>
      </c>
      <c r="E3302" s="268" t="s">
        <v>33096</v>
      </c>
    </row>
    <row r="3303" spans="1:5">
      <c r="A3303" s="39" t="str">
        <f t="shared" si="51"/>
        <v>94291</v>
      </c>
      <c r="B3303" s="266" t="s">
        <v>3973</v>
      </c>
      <c r="C3303" s="266" t="s">
        <v>11156</v>
      </c>
      <c r="D3303" s="267" t="s">
        <v>9548</v>
      </c>
      <c r="E3303" s="268" t="s">
        <v>23220</v>
      </c>
    </row>
    <row r="3304" spans="1:5">
      <c r="A3304" s="39" t="str">
        <f t="shared" si="51"/>
        <v>94292</v>
      </c>
      <c r="B3304" s="266" t="s">
        <v>3974</v>
      </c>
      <c r="C3304" s="266" t="s">
        <v>11157</v>
      </c>
      <c r="D3304" s="267" t="s">
        <v>9548</v>
      </c>
      <c r="E3304" s="268" t="s">
        <v>27670</v>
      </c>
    </row>
    <row r="3305" spans="1:5">
      <c r="A3305" s="39" t="str">
        <f t="shared" si="51"/>
        <v>94293</v>
      </c>
      <c r="B3305" s="266" t="s">
        <v>3975</v>
      </c>
      <c r="C3305" s="266" t="s">
        <v>11158</v>
      </c>
      <c r="D3305" s="267" t="s">
        <v>9548</v>
      </c>
      <c r="E3305" s="268" t="s">
        <v>33097</v>
      </c>
    </row>
    <row r="3306" spans="1:5">
      <c r="A3306" s="39" t="str">
        <f t="shared" si="51"/>
        <v>94294</v>
      </c>
      <c r="B3306" s="266" t="s">
        <v>3976</v>
      </c>
      <c r="C3306" s="266" t="s">
        <v>11159</v>
      </c>
      <c r="D3306" s="267" t="s">
        <v>9548</v>
      </c>
      <c r="E3306" s="268" t="s">
        <v>16905</v>
      </c>
    </row>
    <row r="3307" spans="1:5">
      <c r="A3307" s="39" t="str">
        <f t="shared" si="51"/>
        <v>94295</v>
      </c>
      <c r="B3307" s="266" t="s">
        <v>3977</v>
      </c>
      <c r="C3307" s="266" t="s">
        <v>15961</v>
      </c>
      <c r="D3307" s="267" t="s">
        <v>15966</v>
      </c>
      <c r="E3307" s="268" t="s">
        <v>33098</v>
      </c>
    </row>
    <row r="3308" spans="1:5">
      <c r="A3308" s="39" t="str">
        <f t="shared" si="51"/>
        <v>94296</v>
      </c>
      <c r="B3308" s="266" t="s">
        <v>3978</v>
      </c>
      <c r="C3308" s="266" t="s">
        <v>15962</v>
      </c>
      <c r="D3308" s="267" t="s">
        <v>15966</v>
      </c>
      <c r="E3308" s="268" t="s">
        <v>33099</v>
      </c>
    </row>
    <row r="3309" spans="1:5">
      <c r="A3309" s="39" t="str">
        <f t="shared" si="51"/>
        <v>94304</v>
      </c>
      <c r="B3309" s="266" t="s">
        <v>3979</v>
      </c>
      <c r="C3309" s="266" t="s">
        <v>14554</v>
      </c>
      <c r="D3309" s="267" t="s">
        <v>10840</v>
      </c>
      <c r="E3309" s="268" t="s">
        <v>16442</v>
      </c>
    </row>
    <row r="3310" spans="1:5">
      <c r="A3310" s="39" t="str">
        <f t="shared" si="51"/>
        <v>94305</v>
      </c>
      <c r="B3310" s="266" t="s">
        <v>3980</v>
      </c>
      <c r="C3310" s="266" t="s">
        <v>14555</v>
      </c>
      <c r="D3310" s="267" t="s">
        <v>10840</v>
      </c>
      <c r="E3310" s="268" t="s">
        <v>18017</v>
      </c>
    </row>
    <row r="3311" spans="1:5">
      <c r="A3311" s="39" t="str">
        <f t="shared" si="51"/>
        <v>94306</v>
      </c>
      <c r="B3311" s="266" t="s">
        <v>3981</v>
      </c>
      <c r="C3311" s="266" t="s">
        <v>14557</v>
      </c>
      <c r="D3311" s="267" t="s">
        <v>10840</v>
      </c>
      <c r="E3311" s="268" t="s">
        <v>17977</v>
      </c>
    </row>
    <row r="3312" spans="1:5">
      <c r="A3312" s="39" t="str">
        <f t="shared" si="51"/>
        <v>94307</v>
      </c>
      <c r="B3312" s="266" t="s">
        <v>3982</v>
      </c>
      <c r="C3312" s="266" t="s">
        <v>14558</v>
      </c>
      <c r="D3312" s="267" t="s">
        <v>10840</v>
      </c>
      <c r="E3312" s="268" t="s">
        <v>9474</v>
      </c>
    </row>
    <row r="3313" spans="1:5">
      <c r="A3313" s="39" t="str">
        <f t="shared" si="51"/>
        <v>94308</v>
      </c>
      <c r="B3313" s="266" t="s">
        <v>3983</v>
      </c>
      <c r="C3313" s="266" t="s">
        <v>14559</v>
      </c>
      <c r="D3313" s="267" t="s">
        <v>10840</v>
      </c>
      <c r="E3313" s="268" t="s">
        <v>18637</v>
      </c>
    </row>
    <row r="3314" spans="1:5">
      <c r="A3314" s="39" t="str">
        <f t="shared" si="51"/>
        <v>94309</v>
      </c>
      <c r="B3314" s="266" t="s">
        <v>3984</v>
      </c>
      <c r="C3314" s="266" t="s">
        <v>14560</v>
      </c>
      <c r="D3314" s="267" t="s">
        <v>10840</v>
      </c>
      <c r="E3314" s="268" t="s">
        <v>33100</v>
      </c>
    </row>
    <row r="3315" spans="1:5">
      <c r="A3315" s="39" t="str">
        <f t="shared" si="51"/>
        <v>94310</v>
      </c>
      <c r="B3315" s="266" t="s">
        <v>3985</v>
      </c>
      <c r="C3315" s="266" t="s">
        <v>14561</v>
      </c>
      <c r="D3315" s="267" t="s">
        <v>10840</v>
      </c>
      <c r="E3315" s="268" t="s">
        <v>33101</v>
      </c>
    </row>
    <row r="3316" spans="1:5">
      <c r="A3316" s="39" t="str">
        <f t="shared" si="51"/>
        <v>94315</v>
      </c>
      <c r="B3316" s="266" t="s">
        <v>3986</v>
      </c>
      <c r="C3316" s="266" t="s">
        <v>14562</v>
      </c>
      <c r="D3316" s="267" t="s">
        <v>10840</v>
      </c>
      <c r="E3316" s="268" t="s">
        <v>33102</v>
      </c>
    </row>
    <row r="3317" spans="1:5">
      <c r="A3317" s="39" t="str">
        <f t="shared" si="51"/>
        <v>94316</v>
      </c>
      <c r="B3317" s="266" t="s">
        <v>3987</v>
      </c>
      <c r="C3317" s="266" t="s">
        <v>14563</v>
      </c>
      <c r="D3317" s="267" t="s">
        <v>10840</v>
      </c>
      <c r="E3317" s="268" t="s">
        <v>17569</v>
      </c>
    </row>
    <row r="3318" spans="1:5">
      <c r="A3318" s="39" t="str">
        <f t="shared" si="51"/>
        <v>94317</v>
      </c>
      <c r="B3318" s="266" t="s">
        <v>3988</v>
      </c>
      <c r="C3318" s="266" t="s">
        <v>14564</v>
      </c>
      <c r="D3318" s="267" t="s">
        <v>10840</v>
      </c>
      <c r="E3318" s="268" t="s">
        <v>16401</v>
      </c>
    </row>
    <row r="3319" spans="1:5">
      <c r="A3319" s="39" t="str">
        <f t="shared" si="51"/>
        <v>94318</v>
      </c>
      <c r="B3319" s="266" t="s">
        <v>3989</v>
      </c>
      <c r="C3319" s="266" t="s">
        <v>14565</v>
      </c>
      <c r="D3319" s="267" t="s">
        <v>10840</v>
      </c>
      <c r="E3319" s="268" t="s">
        <v>12994</v>
      </c>
    </row>
    <row r="3320" spans="1:5">
      <c r="A3320" s="39" t="str">
        <f t="shared" si="51"/>
        <v>94319</v>
      </c>
      <c r="B3320" s="266" t="s">
        <v>3990</v>
      </c>
      <c r="C3320" s="266" t="s">
        <v>14566</v>
      </c>
      <c r="D3320" s="267" t="s">
        <v>10840</v>
      </c>
      <c r="E3320" s="268" t="s">
        <v>20967</v>
      </c>
    </row>
    <row r="3321" spans="1:5">
      <c r="A3321" s="39" t="str">
        <f t="shared" si="51"/>
        <v>94327</v>
      </c>
      <c r="B3321" s="266" t="s">
        <v>3991</v>
      </c>
      <c r="C3321" s="266" t="s">
        <v>14567</v>
      </c>
      <c r="D3321" s="267" t="s">
        <v>10840</v>
      </c>
      <c r="E3321" s="268" t="s">
        <v>32146</v>
      </c>
    </row>
    <row r="3322" spans="1:5">
      <c r="A3322" s="39" t="str">
        <f t="shared" si="51"/>
        <v>94328</v>
      </c>
      <c r="B3322" s="266" t="s">
        <v>3992</v>
      </c>
      <c r="C3322" s="266" t="s">
        <v>14568</v>
      </c>
      <c r="D3322" s="267" t="s">
        <v>10840</v>
      </c>
      <c r="E3322" s="268" t="s">
        <v>28636</v>
      </c>
    </row>
    <row r="3323" spans="1:5">
      <c r="A3323" s="39" t="str">
        <f t="shared" si="51"/>
        <v>94329</v>
      </c>
      <c r="B3323" s="266" t="s">
        <v>3993</v>
      </c>
      <c r="C3323" s="266" t="s">
        <v>14569</v>
      </c>
      <c r="D3323" s="267" t="s">
        <v>10840</v>
      </c>
      <c r="E3323" s="268" t="s">
        <v>33103</v>
      </c>
    </row>
    <row r="3324" spans="1:5">
      <c r="A3324" s="39" t="str">
        <f t="shared" si="51"/>
        <v>94330</v>
      </c>
      <c r="B3324" s="266" t="s">
        <v>3994</v>
      </c>
      <c r="C3324" s="266" t="s">
        <v>14570</v>
      </c>
      <c r="D3324" s="267" t="s">
        <v>10840</v>
      </c>
      <c r="E3324" s="268" t="s">
        <v>33104</v>
      </c>
    </row>
    <row r="3325" spans="1:5">
      <c r="A3325" s="39" t="str">
        <f t="shared" si="51"/>
        <v>94331</v>
      </c>
      <c r="B3325" s="266" t="s">
        <v>3995</v>
      </c>
      <c r="C3325" s="266" t="s">
        <v>14571</v>
      </c>
      <c r="D3325" s="267" t="s">
        <v>10840</v>
      </c>
      <c r="E3325" s="268" t="s">
        <v>33105</v>
      </c>
    </row>
    <row r="3326" spans="1:5">
      <c r="A3326" s="39" t="str">
        <f t="shared" si="51"/>
        <v>94332</v>
      </c>
      <c r="B3326" s="266" t="s">
        <v>3996</v>
      </c>
      <c r="C3326" s="266" t="s">
        <v>14572</v>
      </c>
      <c r="D3326" s="267" t="s">
        <v>10840</v>
      </c>
      <c r="E3326" s="268" t="s">
        <v>33106</v>
      </c>
    </row>
    <row r="3327" spans="1:5">
      <c r="A3327" s="39" t="str">
        <f t="shared" si="51"/>
        <v>94333</v>
      </c>
      <c r="B3327" s="266" t="s">
        <v>3997</v>
      </c>
      <c r="C3327" s="266" t="s">
        <v>14573</v>
      </c>
      <c r="D3327" s="267" t="s">
        <v>10840</v>
      </c>
      <c r="E3327" s="268" t="s">
        <v>33107</v>
      </c>
    </row>
    <row r="3328" spans="1:5">
      <c r="A3328" s="39" t="str">
        <f t="shared" si="51"/>
        <v>94338</v>
      </c>
      <c r="B3328" s="266" t="s">
        <v>3998</v>
      </c>
      <c r="C3328" s="266" t="s">
        <v>14574</v>
      </c>
      <c r="D3328" s="267" t="s">
        <v>10840</v>
      </c>
      <c r="E3328" s="268" t="s">
        <v>33108</v>
      </c>
    </row>
    <row r="3329" spans="1:5">
      <c r="A3329" s="39" t="str">
        <f t="shared" si="51"/>
        <v>94339</v>
      </c>
      <c r="B3329" s="266" t="s">
        <v>3999</v>
      </c>
      <c r="C3329" s="266" t="s">
        <v>14575</v>
      </c>
      <c r="D3329" s="267" t="s">
        <v>10840</v>
      </c>
      <c r="E3329" s="268" t="s">
        <v>18287</v>
      </c>
    </row>
    <row r="3330" spans="1:5">
      <c r="A3330" s="39" t="str">
        <f t="shared" si="51"/>
        <v>94340</v>
      </c>
      <c r="B3330" s="266" t="s">
        <v>4000</v>
      </c>
      <c r="C3330" s="266" t="s">
        <v>14576</v>
      </c>
      <c r="D3330" s="267" t="s">
        <v>10840</v>
      </c>
      <c r="E3330" s="268" t="s">
        <v>18034</v>
      </c>
    </row>
    <row r="3331" spans="1:5">
      <c r="A3331" s="39" t="str">
        <f t="shared" ref="A3331:A3394" si="52">IF(ISERROR(SEARCH("/",B3331)=6),TRIM(CLEAN(B3331)),IF(SEARCH("/",B3331)=6,IF(LEN(TRIM(CLEAN(B3331)))=7,LEFT(TRIM(CLEAN(B3331)),6)&amp;"00"&amp;RIGHT(TRIM(CLEAN(B3331)),1),LEFT(TRIM(CLEAN(B3331)),6)&amp;"0"&amp;RIGHT(TRIM(CLEAN(B3331)),2)),TRIM(CLEAN(B3331))))</f>
        <v>94341</v>
      </c>
      <c r="B3331" s="266" t="s">
        <v>4001</v>
      </c>
      <c r="C3331" s="266" t="s">
        <v>14577</v>
      </c>
      <c r="D3331" s="267" t="s">
        <v>10840</v>
      </c>
      <c r="E3331" s="268" t="s">
        <v>33109</v>
      </c>
    </row>
    <row r="3332" spans="1:5">
      <c r="A3332" s="39" t="str">
        <f t="shared" si="52"/>
        <v>94342</v>
      </c>
      <c r="B3332" s="266" t="s">
        <v>4002</v>
      </c>
      <c r="C3332" s="266" t="s">
        <v>14578</v>
      </c>
      <c r="D3332" s="267" t="s">
        <v>10840</v>
      </c>
      <c r="E3332" s="268" t="s">
        <v>18930</v>
      </c>
    </row>
    <row r="3333" spans="1:5">
      <c r="A3333" s="39" t="str">
        <f t="shared" si="52"/>
        <v>94438</v>
      </c>
      <c r="B3333" s="266" t="s">
        <v>4003</v>
      </c>
      <c r="C3333" s="266" t="s">
        <v>15194</v>
      </c>
      <c r="D3333" s="267" t="s">
        <v>9772</v>
      </c>
      <c r="E3333" s="268" t="s">
        <v>25087</v>
      </c>
    </row>
    <row r="3334" spans="1:5">
      <c r="A3334" s="39" t="str">
        <f t="shared" si="52"/>
        <v>94439</v>
      </c>
      <c r="B3334" s="266" t="s">
        <v>4004</v>
      </c>
      <c r="C3334" s="266" t="s">
        <v>29770</v>
      </c>
      <c r="D3334" s="267" t="s">
        <v>9772</v>
      </c>
      <c r="E3334" s="268" t="s">
        <v>33110</v>
      </c>
    </row>
    <row r="3335" spans="1:5">
      <c r="A3335" s="39" t="str">
        <f t="shared" si="52"/>
        <v>94440</v>
      </c>
      <c r="B3335" s="266" t="s">
        <v>4005</v>
      </c>
      <c r="C3335" s="266" t="s">
        <v>4006</v>
      </c>
      <c r="D3335" s="267" t="s">
        <v>9772</v>
      </c>
      <c r="E3335" s="268" t="s">
        <v>28347</v>
      </c>
    </row>
    <row r="3336" spans="1:5">
      <c r="A3336" s="39" t="str">
        <f t="shared" si="52"/>
        <v>94441</v>
      </c>
      <c r="B3336" s="266" t="s">
        <v>4007</v>
      </c>
      <c r="C3336" s="266" t="s">
        <v>4008</v>
      </c>
      <c r="D3336" s="267" t="s">
        <v>9772</v>
      </c>
      <c r="E3336" s="268" t="s">
        <v>29637</v>
      </c>
    </row>
    <row r="3337" spans="1:5">
      <c r="A3337" s="39" t="str">
        <f t="shared" si="52"/>
        <v>94442</v>
      </c>
      <c r="B3337" s="266" t="s">
        <v>4009</v>
      </c>
      <c r="C3337" s="266" t="s">
        <v>4010</v>
      </c>
      <c r="D3337" s="267" t="s">
        <v>9772</v>
      </c>
      <c r="E3337" s="268" t="s">
        <v>28347</v>
      </c>
    </row>
    <row r="3338" spans="1:5">
      <c r="A3338" s="39" t="str">
        <f t="shared" si="52"/>
        <v>94443</v>
      </c>
      <c r="B3338" s="266" t="s">
        <v>4011</v>
      </c>
      <c r="C3338" s="266" t="s">
        <v>4012</v>
      </c>
      <c r="D3338" s="267" t="s">
        <v>9772</v>
      </c>
      <c r="E3338" s="268" t="s">
        <v>29637</v>
      </c>
    </row>
    <row r="3339" spans="1:5">
      <c r="A3339" s="39" t="str">
        <f t="shared" si="52"/>
        <v>94444</v>
      </c>
      <c r="B3339" s="266" t="s">
        <v>4013</v>
      </c>
      <c r="C3339" s="266" t="s">
        <v>4014</v>
      </c>
      <c r="D3339" s="267" t="s">
        <v>9772</v>
      </c>
      <c r="E3339" s="268" t="s">
        <v>33111</v>
      </c>
    </row>
    <row r="3340" spans="1:5">
      <c r="A3340" s="39" t="str">
        <f t="shared" si="52"/>
        <v>94445</v>
      </c>
      <c r="B3340" s="266" t="s">
        <v>4015</v>
      </c>
      <c r="C3340" s="266" t="s">
        <v>4016</v>
      </c>
      <c r="D3340" s="267" t="s">
        <v>9772</v>
      </c>
      <c r="E3340" s="268" t="s">
        <v>25566</v>
      </c>
    </row>
    <row r="3341" spans="1:5">
      <c r="A3341" s="39" t="str">
        <f t="shared" si="52"/>
        <v>94446</v>
      </c>
      <c r="B3341" s="266" t="s">
        <v>4017</v>
      </c>
      <c r="C3341" s="266" t="s">
        <v>4018</v>
      </c>
      <c r="D3341" s="267" t="s">
        <v>9772</v>
      </c>
      <c r="E3341" s="268" t="s">
        <v>29322</v>
      </c>
    </row>
    <row r="3342" spans="1:5">
      <c r="A3342" s="39" t="str">
        <f t="shared" si="52"/>
        <v>94447</v>
      </c>
      <c r="B3342" s="266" t="s">
        <v>4019</v>
      </c>
      <c r="C3342" s="266" t="s">
        <v>4020</v>
      </c>
      <c r="D3342" s="267" t="s">
        <v>9772</v>
      </c>
      <c r="E3342" s="268" t="s">
        <v>25566</v>
      </c>
    </row>
    <row r="3343" spans="1:5">
      <c r="A3343" s="39" t="str">
        <f t="shared" si="52"/>
        <v>94448</v>
      </c>
      <c r="B3343" s="266" t="s">
        <v>4021</v>
      </c>
      <c r="C3343" s="266" t="s">
        <v>4022</v>
      </c>
      <c r="D3343" s="267" t="s">
        <v>9772</v>
      </c>
      <c r="E3343" s="268" t="s">
        <v>29322</v>
      </c>
    </row>
    <row r="3344" spans="1:5">
      <c r="A3344" s="39" t="str">
        <f t="shared" si="52"/>
        <v>94449</v>
      </c>
      <c r="B3344" s="266" t="s">
        <v>4023</v>
      </c>
      <c r="C3344" s="266" t="s">
        <v>4024</v>
      </c>
      <c r="D3344" s="267" t="s">
        <v>9772</v>
      </c>
      <c r="E3344" s="268" t="s">
        <v>32392</v>
      </c>
    </row>
    <row r="3345" spans="1:5">
      <c r="A3345" s="39" t="str">
        <f t="shared" si="52"/>
        <v>94451</v>
      </c>
      <c r="B3345" s="266" t="s">
        <v>4025</v>
      </c>
      <c r="C3345" s="266" t="s">
        <v>4026</v>
      </c>
      <c r="D3345" s="267" t="s">
        <v>9548</v>
      </c>
      <c r="E3345" s="268" t="s">
        <v>33112</v>
      </c>
    </row>
    <row r="3346" spans="1:5">
      <c r="A3346" s="39" t="str">
        <f t="shared" si="52"/>
        <v>94462</v>
      </c>
      <c r="B3346" s="266" t="s">
        <v>4027</v>
      </c>
      <c r="C3346" s="266" t="s">
        <v>12757</v>
      </c>
      <c r="D3346" s="267" t="s">
        <v>9548</v>
      </c>
      <c r="E3346" s="268" t="s">
        <v>33113</v>
      </c>
    </row>
    <row r="3347" spans="1:5">
      <c r="A3347" s="39" t="str">
        <f t="shared" si="52"/>
        <v>94463</v>
      </c>
      <c r="B3347" s="266" t="s">
        <v>4028</v>
      </c>
      <c r="C3347" s="266" t="s">
        <v>12758</v>
      </c>
      <c r="D3347" s="267" t="s">
        <v>9548</v>
      </c>
      <c r="E3347" s="268" t="s">
        <v>33114</v>
      </c>
    </row>
    <row r="3348" spans="1:5">
      <c r="A3348" s="39" t="str">
        <f t="shared" si="52"/>
        <v>94464</v>
      </c>
      <c r="B3348" s="266" t="s">
        <v>4029</v>
      </c>
      <c r="C3348" s="266" t="s">
        <v>12759</v>
      </c>
      <c r="D3348" s="267" t="s">
        <v>9548</v>
      </c>
      <c r="E3348" s="268" t="s">
        <v>33115</v>
      </c>
    </row>
    <row r="3349" spans="1:5">
      <c r="A3349" s="39" t="str">
        <f t="shared" si="52"/>
        <v>94465</v>
      </c>
      <c r="B3349" s="266" t="s">
        <v>4030</v>
      </c>
      <c r="C3349" s="266" t="s">
        <v>13665</v>
      </c>
      <c r="D3349" s="267" t="s">
        <v>9623</v>
      </c>
      <c r="E3349" s="268" t="s">
        <v>33116</v>
      </c>
    </row>
    <row r="3350" spans="1:5">
      <c r="A3350" s="39" t="str">
        <f t="shared" si="52"/>
        <v>94466</v>
      </c>
      <c r="B3350" s="266" t="s">
        <v>4031</v>
      </c>
      <c r="C3350" s="266" t="s">
        <v>13666</v>
      </c>
      <c r="D3350" s="267" t="s">
        <v>9623</v>
      </c>
      <c r="E3350" s="268" t="s">
        <v>17183</v>
      </c>
    </row>
    <row r="3351" spans="1:5">
      <c r="A3351" s="39" t="str">
        <f t="shared" si="52"/>
        <v>94467</v>
      </c>
      <c r="B3351" s="266" t="s">
        <v>4032</v>
      </c>
      <c r="C3351" s="266" t="s">
        <v>13667</v>
      </c>
      <c r="D3351" s="267" t="s">
        <v>9623</v>
      </c>
      <c r="E3351" s="268" t="s">
        <v>28886</v>
      </c>
    </row>
    <row r="3352" spans="1:5">
      <c r="A3352" s="39" t="str">
        <f t="shared" si="52"/>
        <v>94468</v>
      </c>
      <c r="B3352" s="266" t="s">
        <v>4033</v>
      </c>
      <c r="C3352" s="266" t="s">
        <v>13668</v>
      </c>
      <c r="D3352" s="267" t="s">
        <v>9623</v>
      </c>
      <c r="E3352" s="268" t="s">
        <v>25754</v>
      </c>
    </row>
    <row r="3353" spans="1:5">
      <c r="A3353" s="39" t="str">
        <f t="shared" si="52"/>
        <v>94469</v>
      </c>
      <c r="B3353" s="266" t="s">
        <v>4034</v>
      </c>
      <c r="C3353" s="266" t="s">
        <v>13669</v>
      </c>
      <c r="D3353" s="267" t="s">
        <v>9623</v>
      </c>
      <c r="E3353" s="268" t="s">
        <v>30062</v>
      </c>
    </row>
    <row r="3354" spans="1:5">
      <c r="A3354" s="39" t="str">
        <f t="shared" si="52"/>
        <v>94470</v>
      </c>
      <c r="B3354" s="266" t="s">
        <v>4035</v>
      </c>
      <c r="C3354" s="266" t="s">
        <v>13670</v>
      </c>
      <c r="D3354" s="267" t="s">
        <v>9623</v>
      </c>
      <c r="E3354" s="268" t="s">
        <v>33117</v>
      </c>
    </row>
    <row r="3355" spans="1:5">
      <c r="A3355" s="39" t="str">
        <f t="shared" si="52"/>
        <v>94471</v>
      </c>
      <c r="B3355" s="266" t="s">
        <v>4036</v>
      </c>
      <c r="C3355" s="266" t="s">
        <v>13671</v>
      </c>
      <c r="D3355" s="267" t="s">
        <v>9623</v>
      </c>
      <c r="E3355" s="268" t="s">
        <v>33118</v>
      </c>
    </row>
    <row r="3356" spans="1:5">
      <c r="A3356" s="39" t="str">
        <f t="shared" si="52"/>
        <v>94472</v>
      </c>
      <c r="B3356" s="266" t="s">
        <v>4037</v>
      </c>
      <c r="C3356" s="266" t="s">
        <v>13672</v>
      </c>
      <c r="D3356" s="267" t="s">
        <v>9623</v>
      </c>
      <c r="E3356" s="268" t="s">
        <v>33119</v>
      </c>
    </row>
    <row r="3357" spans="1:5">
      <c r="A3357" s="39" t="str">
        <f t="shared" si="52"/>
        <v>94473</v>
      </c>
      <c r="B3357" s="266" t="s">
        <v>4038</v>
      </c>
      <c r="C3357" s="266" t="s">
        <v>13673</v>
      </c>
      <c r="D3357" s="267" t="s">
        <v>9623</v>
      </c>
      <c r="E3357" s="268" t="s">
        <v>25692</v>
      </c>
    </row>
    <row r="3358" spans="1:5">
      <c r="A3358" s="39" t="str">
        <f t="shared" si="52"/>
        <v>94474</v>
      </c>
      <c r="B3358" s="266" t="s">
        <v>4039</v>
      </c>
      <c r="C3358" s="266" t="s">
        <v>13675</v>
      </c>
      <c r="D3358" s="267" t="s">
        <v>9623</v>
      </c>
      <c r="E3358" s="268" t="s">
        <v>32905</v>
      </c>
    </row>
    <row r="3359" spans="1:5">
      <c r="A3359" s="39" t="str">
        <f t="shared" si="52"/>
        <v>94475</v>
      </c>
      <c r="B3359" s="266" t="s">
        <v>4040</v>
      </c>
      <c r="C3359" s="266" t="s">
        <v>13676</v>
      </c>
      <c r="D3359" s="267" t="s">
        <v>9623</v>
      </c>
      <c r="E3359" s="268" t="s">
        <v>33120</v>
      </c>
    </row>
    <row r="3360" spans="1:5">
      <c r="A3360" s="39" t="str">
        <f t="shared" si="52"/>
        <v>94476</v>
      </c>
      <c r="B3360" s="266" t="s">
        <v>4041</v>
      </c>
      <c r="C3360" s="266" t="s">
        <v>13677</v>
      </c>
      <c r="D3360" s="267" t="s">
        <v>9623</v>
      </c>
      <c r="E3360" s="268" t="s">
        <v>33121</v>
      </c>
    </row>
    <row r="3361" spans="1:5">
      <c r="A3361" s="39" t="str">
        <f t="shared" si="52"/>
        <v>94477</v>
      </c>
      <c r="B3361" s="266" t="s">
        <v>4042</v>
      </c>
      <c r="C3361" s="266" t="s">
        <v>13678</v>
      </c>
      <c r="D3361" s="267" t="s">
        <v>9623</v>
      </c>
      <c r="E3361" s="268" t="s">
        <v>25088</v>
      </c>
    </row>
    <row r="3362" spans="1:5">
      <c r="A3362" s="39" t="str">
        <f t="shared" si="52"/>
        <v>94478</v>
      </c>
      <c r="B3362" s="266" t="s">
        <v>4043</v>
      </c>
      <c r="C3362" s="266" t="s">
        <v>13679</v>
      </c>
      <c r="D3362" s="267" t="s">
        <v>9623</v>
      </c>
      <c r="E3362" s="268" t="s">
        <v>22291</v>
      </c>
    </row>
    <row r="3363" spans="1:5">
      <c r="A3363" s="39" t="str">
        <f t="shared" si="52"/>
        <v>94479</v>
      </c>
      <c r="B3363" s="266" t="s">
        <v>4044</v>
      </c>
      <c r="C3363" s="266" t="s">
        <v>13680</v>
      </c>
      <c r="D3363" s="267" t="s">
        <v>9623</v>
      </c>
      <c r="E3363" s="268" t="s">
        <v>25634</v>
      </c>
    </row>
    <row r="3364" spans="1:5">
      <c r="A3364" s="39" t="str">
        <f t="shared" si="52"/>
        <v>94480</v>
      </c>
      <c r="B3364" s="266" t="s">
        <v>4045</v>
      </c>
      <c r="C3364" s="266" t="s">
        <v>14375</v>
      </c>
      <c r="D3364" s="267" t="s">
        <v>9623</v>
      </c>
      <c r="E3364" s="268" t="s">
        <v>33122</v>
      </c>
    </row>
    <row r="3365" spans="1:5">
      <c r="A3365" s="39" t="str">
        <f t="shared" si="52"/>
        <v>94481</v>
      </c>
      <c r="B3365" s="266" t="s">
        <v>4046</v>
      </c>
      <c r="C3365" s="266" t="s">
        <v>14376</v>
      </c>
      <c r="D3365" s="267" t="s">
        <v>9623</v>
      </c>
      <c r="E3365" s="268" t="s">
        <v>33123</v>
      </c>
    </row>
    <row r="3366" spans="1:5">
      <c r="A3366" s="39" t="str">
        <f t="shared" si="52"/>
        <v>94482</v>
      </c>
      <c r="B3366" s="266" t="s">
        <v>4047</v>
      </c>
      <c r="C3366" s="266" t="s">
        <v>14377</v>
      </c>
      <c r="D3366" s="267" t="s">
        <v>9623</v>
      </c>
      <c r="E3366" s="268" t="s">
        <v>33124</v>
      </c>
    </row>
    <row r="3367" spans="1:5">
      <c r="A3367" s="39" t="str">
        <f t="shared" si="52"/>
        <v>94483</v>
      </c>
      <c r="B3367" s="266" t="s">
        <v>4048</v>
      </c>
      <c r="C3367" s="266" t="s">
        <v>14378</v>
      </c>
      <c r="D3367" s="267" t="s">
        <v>9623</v>
      </c>
      <c r="E3367" s="268" t="s">
        <v>33125</v>
      </c>
    </row>
    <row r="3368" spans="1:5">
      <c r="A3368" s="39" t="str">
        <f t="shared" si="52"/>
        <v>94489</v>
      </c>
      <c r="B3368" s="266" t="s">
        <v>4049</v>
      </c>
      <c r="C3368" s="266" t="s">
        <v>25135</v>
      </c>
      <c r="D3368" s="267" t="s">
        <v>9623</v>
      </c>
      <c r="E3368" s="268" t="s">
        <v>18546</v>
      </c>
    </row>
    <row r="3369" spans="1:5">
      <c r="A3369" s="39" t="str">
        <f t="shared" si="52"/>
        <v>94490</v>
      </c>
      <c r="B3369" s="266" t="s">
        <v>4050</v>
      </c>
      <c r="C3369" s="266" t="s">
        <v>25136</v>
      </c>
      <c r="D3369" s="267" t="s">
        <v>9623</v>
      </c>
      <c r="E3369" s="268" t="s">
        <v>28709</v>
      </c>
    </row>
    <row r="3370" spans="1:5">
      <c r="A3370" s="39" t="str">
        <f t="shared" si="52"/>
        <v>94491</v>
      </c>
      <c r="B3370" s="266" t="s">
        <v>4051</v>
      </c>
      <c r="C3370" s="266" t="s">
        <v>25137</v>
      </c>
      <c r="D3370" s="267" t="s">
        <v>9623</v>
      </c>
      <c r="E3370" s="268" t="s">
        <v>33126</v>
      </c>
    </row>
    <row r="3371" spans="1:5">
      <c r="A3371" s="39" t="str">
        <f t="shared" si="52"/>
        <v>94492</v>
      </c>
      <c r="B3371" s="266" t="s">
        <v>4052</v>
      </c>
      <c r="C3371" s="266" t="s">
        <v>25138</v>
      </c>
      <c r="D3371" s="267" t="s">
        <v>9623</v>
      </c>
      <c r="E3371" s="268" t="s">
        <v>33127</v>
      </c>
    </row>
    <row r="3372" spans="1:5">
      <c r="A3372" s="39" t="str">
        <f t="shared" si="52"/>
        <v>94493</v>
      </c>
      <c r="B3372" s="266" t="s">
        <v>4053</v>
      </c>
      <c r="C3372" s="266" t="s">
        <v>25139</v>
      </c>
      <c r="D3372" s="267" t="s">
        <v>9623</v>
      </c>
      <c r="E3372" s="268" t="s">
        <v>33128</v>
      </c>
    </row>
    <row r="3373" spans="1:5">
      <c r="A3373" s="39" t="str">
        <f t="shared" si="52"/>
        <v>94495</v>
      </c>
      <c r="B3373" s="266" t="s">
        <v>4054</v>
      </c>
      <c r="C3373" s="266" t="s">
        <v>25140</v>
      </c>
      <c r="D3373" s="267" t="s">
        <v>9623</v>
      </c>
      <c r="E3373" s="268" t="s">
        <v>33129</v>
      </c>
    </row>
    <row r="3374" spans="1:5">
      <c r="A3374" s="39" t="str">
        <f t="shared" si="52"/>
        <v>94496</v>
      </c>
      <c r="B3374" s="266" t="s">
        <v>4055</v>
      </c>
      <c r="C3374" s="266" t="s">
        <v>25141</v>
      </c>
      <c r="D3374" s="267" t="s">
        <v>9623</v>
      </c>
      <c r="E3374" s="268" t="s">
        <v>33130</v>
      </c>
    </row>
    <row r="3375" spans="1:5">
      <c r="A3375" s="39" t="str">
        <f t="shared" si="52"/>
        <v>94497</v>
      </c>
      <c r="B3375" s="266" t="s">
        <v>4056</v>
      </c>
      <c r="C3375" s="266" t="s">
        <v>25142</v>
      </c>
      <c r="D3375" s="267" t="s">
        <v>9623</v>
      </c>
      <c r="E3375" s="268" t="s">
        <v>25507</v>
      </c>
    </row>
    <row r="3376" spans="1:5">
      <c r="A3376" s="39" t="str">
        <f t="shared" si="52"/>
        <v>94498</v>
      </c>
      <c r="B3376" s="266" t="s">
        <v>4057</v>
      </c>
      <c r="C3376" s="266" t="s">
        <v>25144</v>
      </c>
      <c r="D3376" s="267" t="s">
        <v>9623</v>
      </c>
      <c r="E3376" s="268" t="s">
        <v>33131</v>
      </c>
    </row>
    <row r="3377" spans="1:5">
      <c r="A3377" s="39" t="str">
        <f t="shared" si="52"/>
        <v>94499</v>
      </c>
      <c r="B3377" s="266" t="s">
        <v>4058</v>
      </c>
      <c r="C3377" s="266" t="s">
        <v>25145</v>
      </c>
      <c r="D3377" s="267" t="s">
        <v>9623</v>
      </c>
      <c r="E3377" s="268" t="s">
        <v>33132</v>
      </c>
    </row>
    <row r="3378" spans="1:5">
      <c r="A3378" s="39" t="str">
        <f t="shared" si="52"/>
        <v>94500</v>
      </c>
      <c r="B3378" s="266" t="s">
        <v>4059</v>
      </c>
      <c r="C3378" s="266" t="s">
        <v>25146</v>
      </c>
      <c r="D3378" s="267" t="s">
        <v>9623</v>
      </c>
      <c r="E3378" s="268" t="s">
        <v>33133</v>
      </c>
    </row>
    <row r="3379" spans="1:5">
      <c r="A3379" s="39" t="str">
        <f t="shared" si="52"/>
        <v>94501</v>
      </c>
      <c r="B3379" s="266" t="s">
        <v>4060</v>
      </c>
      <c r="C3379" s="266" t="s">
        <v>25147</v>
      </c>
      <c r="D3379" s="267" t="s">
        <v>9623</v>
      </c>
      <c r="E3379" s="268" t="s">
        <v>33134</v>
      </c>
    </row>
    <row r="3380" spans="1:5">
      <c r="A3380" s="39" t="str">
        <f t="shared" si="52"/>
        <v>94559</v>
      </c>
      <c r="B3380" s="266" t="s">
        <v>4061</v>
      </c>
      <c r="C3380" s="266" t="s">
        <v>11307</v>
      </c>
      <c r="D3380" s="267" t="s">
        <v>9772</v>
      </c>
      <c r="E3380" s="268" t="s">
        <v>33135</v>
      </c>
    </row>
    <row r="3381" spans="1:5">
      <c r="A3381" s="39" t="str">
        <f t="shared" si="52"/>
        <v>94562</v>
      </c>
      <c r="B3381" s="266" t="s">
        <v>4062</v>
      </c>
      <c r="C3381" s="266" t="s">
        <v>11308</v>
      </c>
      <c r="D3381" s="267" t="s">
        <v>9772</v>
      </c>
      <c r="E3381" s="268" t="s">
        <v>33136</v>
      </c>
    </row>
    <row r="3382" spans="1:5">
      <c r="A3382" s="39" t="str">
        <f t="shared" si="52"/>
        <v>94569</v>
      </c>
      <c r="B3382" s="266" t="s">
        <v>4063</v>
      </c>
      <c r="C3382" s="266" t="s">
        <v>11402</v>
      </c>
      <c r="D3382" s="267" t="s">
        <v>9772</v>
      </c>
      <c r="E3382" s="268" t="s">
        <v>33137</v>
      </c>
    </row>
    <row r="3383" spans="1:5">
      <c r="A3383" s="39" t="str">
        <f t="shared" si="52"/>
        <v>94570</v>
      </c>
      <c r="B3383" s="266" t="s">
        <v>4064</v>
      </c>
      <c r="C3383" s="266" t="s">
        <v>11403</v>
      </c>
      <c r="D3383" s="267" t="s">
        <v>9772</v>
      </c>
      <c r="E3383" s="268" t="s">
        <v>33138</v>
      </c>
    </row>
    <row r="3384" spans="1:5">
      <c r="A3384" s="39" t="str">
        <f t="shared" si="52"/>
        <v>94572</v>
      </c>
      <c r="B3384" s="266" t="s">
        <v>4065</v>
      </c>
      <c r="C3384" s="266" t="s">
        <v>11404</v>
      </c>
      <c r="D3384" s="267" t="s">
        <v>9772</v>
      </c>
      <c r="E3384" s="268" t="s">
        <v>33139</v>
      </c>
    </row>
    <row r="3385" spans="1:5">
      <c r="A3385" s="39" t="str">
        <f t="shared" si="52"/>
        <v>94573</v>
      </c>
      <c r="B3385" s="266" t="s">
        <v>4066</v>
      </c>
      <c r="C3385" s="266" t="s">
        <v>11405</v>
      </c>
      <c r="D3385" s="267" t="s">
        <v>9772</v>
      </c>
      <c r="E3385" s="268" t="s">
        <v>33140</v>
      </c>
    </row>
    <row r="3386" spans="1:5">
      <c r="A3386" s="39" t="str">
        <f t="shared" si="52"/>
        <v>94580</v>
      </c>
      <c r="B3386" s="266" t="s">
        <v>4067</v>
      </c>
      <c r="C3386" s="266" t="s">
        <v>11406</v>
      </c>
      <c r="D3386" s="267" t="s">
        <v>9772</v>
      </c>
      <c r="E3386" s="268" t="s">
        <v>33141</v>
      </c>
    </row>
    <row r="3387" spans="1:5">
      <c r="A3387" s="39" t="str">
        <f t="shared" si="52"/>
        <v>94587</v>
      </c>
      <c r="B3387" s="266" t="s">
        <v>4068</v>
      </c>
      <c r="C3387" s="266" t="s">
        <v>11309</v>
      </c>
      <c r="D3387" s="267" t="s">
        <v>9548</v>
      </c>
      <c r="E3387" s="268" t="s">
        <v>28100</v>
      </c>
    </row>
    <row r="3388" spans="1:5">
      <c r="A3388" s="39" t="str">
        <f t="shared" si="52"/>
        <v>94588</v>
      </c>
      <c r="B3388" s="266" t="s">
        <v>4069</v>
      </c>
      <c r="C3388" s="266" t="s">
        <v>11310</v>
      </c>
      <c r="D3388" s="267" t="s">
        <v>9548</v>
      </c>
      <c r="E3388" s="268" t="s">
        <v>33142</v>
      </c>
    </row>
    <row r="3389" spans="1:5">
      <c r="A3389" s="39" t="str">
        <f t="shared" si="52"/>
        <v>94589</v>
      </c>
      <c r="B3389" s="266" t="s">
        <v>29796</v>
      </c>
      <c r="C3389" s="266" t="s">
        <v>29797</v>
      </c>
      <c r="D3389" s="267" t="s">
        <v>9548</v>
      </c>
      <c r="E3389" s="268" t="s">
        <v>19984</v>
      </c>
    </row>
    <row r="3390" spans="1:5">
      <c r="A3390" s="39" t="str">
        <f t="shared" si="52"/>
        <v>94590</v>
      </c>
      <c r="B3390" s="266" t="s">
        <v>29798</v>
      </c>
      <c r="C3390" s="266" t="s">
        <v>29799</v>
      </c>
      <c r="D3390" s="267" t="s">
        <v>9548</v>
      </c>
      <c r="E3390" s="268" t="s">
        <v>17632</v>
      </c>
    </row>
    <row r="3391" spans="1:5">
      <c r="A3391" s="39" t="str">
        <f t="shared" si="52"/>
        <v>94602</v>
      </c>
      <c r="B3391" s="266" t="s">
        <v>4070</v>
      </c>
      <c r="C3391" s="266" t="s">
        <v>12760</v>
      </c>
      <c r="D3391" s="267" t="s">
        <v>9548</v>
      </c>
      <c r="E3391" s="268" t="s">
        <v>33143</v>
      </c>
    </row>
    <row r="3392" spans="1:5">
      <c r="A3392" s="39" t="str">
        <f t="shared" si="52"/>
        <v>94603</v>
      </c>
      <c r="B3392" s="266" t="s">
        <v>4071</v>
      </c>
      <c r="C3392" s="266" t="s">
        <v>12761</v>
      </c>
      <c r="D3392" s="267" t="s">
        <v>9548</v>
      </c>
      <c r="E3392" s="268" t="s">
        <v>33144</v>
      </c>
    </row>
    <row r="3393" spans="1:5">
      <c r="A3393" s="39" t="str">
        <f t="shared" si="52"/>
        <v>94604</v>
      </c>
      <c r="B3393" s="266" t="s">
        <v>4072</v>
      </c>
      <c r="C3393" s="266" t="s">
        <v>12762</v>
      </c>
      <c r="D3393" s="267" t="s">
        <v>9548</v>
      </c>
      <c r="E3393" s="268" t="s">
        <v>33145</v>
      </c>
    </row>
    <row r="3394" spans="1:5">
      <c r="A3394" s="39" t="str">
        <f t="shared" si="52"/>
        <v>94605</v>
      </c>
      <c r="B3394" s="266" t="s">
        <v>4073</v>
      </c>
      <c r="C3394" s="266" t="s">
        <v>12763</v>
      </c>
      <c r="D3394" s="267" t="s">
        <v>9548</v>
      </c>
      <c r="E3394" s="268" t="s">
        <v>33146</v>
      </c>
    </row>
    <row r="3395" spans="1:5">
      <c r="A3395" s="39" t="str">
        <f t="shared" ref="A3395:A3458" si="53">IF(ISERROR(SEARCH("/",B3395)=6),TRIM(CLEAN(B3395)),IF(SEARCH("/",B3395)=6,IF(LEN(TRIM(CLEAN(B3395)))=7,LEFT(TRIM(CLEAN(B3395)),6)&amp;"00"&amp;RIGHT(TRIM(CLEAN(B3395)),1),LEFT(TRIM(CLEAN(B3395)),6)&amp;"0"&amp;RIGHT(TRIM(CLEAN(B3395)),2)),TRIM(CLEAN(B3395))))</f>
        <v>94606</v>
      </c>
      <c r="B3395" s="266" t="s">
        <v>4074</v>
      </c>
      <c r="C3395" s="266" t="s">
        <v>13681</v>
      </c>
      <c r="D3395" s="267" t="s">
        <v>9623</v>
      </c>
      <c r="E3395" s="268" t="s">
        <v>33147</v>
      </c>
    </row>
    <row r="3396" spans="1:5">
      <c r="A3396" s="39" t="str">
        <f t="shared" si="53"/>
        <v>94608</v>
      </c>
      <c r="B3396" s="266" t="s">
        <v>4075</v>
      </c>
      <c r="C3396" s="266" t="s">
        <v>13682</v>
      </c>
      <c r="D3396" s="267" t="s">
        <v>9623</v>
      </c>
      <c r="E3396" s="268" t="s">
        <v>33148</v>
      </c>
    </row>
    <row r="3397" spans="1:5">
      <c r="A3397" s="39" t="str">
        <f t="shared" si="53"/>
        <v>94610</v>
      </c>
      <c r="B3397" s="266" t="s">
        <v>4076</v>
      </c>
      <c r="C3397" s="266" t="s">
        <v>13683</v>
      </c>
      <c r="D3397" s="267" t="s">
        <v>9623</v>
      </c>
      <c r="E3397" s="268" t="s">
        <v>33149</v>
      </c>
    </row>
    <row r="3398" spans="1:5">
      <c r="A3398" s="39" t="str">
        <f t="shared" si="53"/>
        <v>94612</v>
      </c>
      <c r="B3398" s="266" t="s">
        <v>4077</v>
      </c>
      <c r="C3398" s="266" t="s">
        <v>13684</v>
      </c>
      <c r="D3398" s="267" t="s">
        <v>9623</v>
      </c>
      <c r="E3398" s="268" t="s">
        <v>33150</v>
      </c>
    </row>
    <row r="3399" spans="1:5">
      <c r="A3399" s="39" t="str">
        <f t="shared" si="53"/>
        <v>94614</v>
      </c>
      <c r="B3399" s="266" t="s">
        <v>4078</v>
      </c>
      <c r="C3399" s="266" t="s">
        <v>13685</v>
      </c>
      <c r="D3399" s="267" t="s">
        <v>9623</v>
      </c>
      <c r="E3399" s="268" t="s">
        <v>33151</v>
      </c>
    </row>
    <row r="3400" spans="1:5">
      <c r="A3400" s="39" t="str">
        <f t="shared" si="53"/>
        <v>94615</v>
      </c>
      <c r="B3400" s="266" t="s">
        <v>4079</v>
      </c>
      <c r="C3400" s="266" t="s">
        <v>13686</v>
      </c>
      <c r="D3400" s="267" t="s">
        <v>9623</v>
      </c>
      <c r="E3400" s="268" t="s">
        <v>23485</v>
      </c>
    </row>
    <row r="3401" spans="1:5">
      <c r="A3401" s="39" t="str">
        <f t="shared" si="53"/>
        <v>94616</v>
      </c>
      <c r="B3401" s="266" t="s">
        <v>4080</v>
      </c>
      <c r="C3401" s="266" t="s">
        <v>13687</v>
      </c>
      <c r="D3401" s="267" t="s">
        <v>9623</v>
      </c>
      <c r="E3401" s="268" t="s">
        <v>32255</v>
      </c>
    </row>
    <row r="3402" spans="1:5">
      <c r="A3402" s="39" t="str">
        <f t="shared" si="53"/>
        <v>94617</v>
      </c>
      <c r="B3402" s="266" t="s">
        <v>4081</v>
      </c>
      <c r="C3402" s="266" t="s">
        <v>13688</v>
      </c>
      <c r="D3402" s="267" t="s">
        <v>9623</v>
      </c>
      <c r="E3402" s="268" t="s">
        <v>33152</v>
      </c>
    </row>
    <row r="3403" spans="1:5">
      <c r="A3403" s="39" t="str">
        <f t="shared" si="53"/>
        <v>94618</v>
      </c>
      <c r="B3403" s="266" t="s">
        <v>4082</v>
      </c>
      <c r="C3403" s="266" t="s">
        <v>13689</v>
      </c>
      <c r="D3403" s="267" t="s">
        <v>9623</v>
      </c>
      <c r="E3403" s="268" t="s">
        <v>33153</v>
      </c>
    </row>
    <row r="3404" spans="1:5">
      <c r="A3404" s="39" t="str">
        <f t="shared" si="53"/>
        <v>94620</v>
      </c>
      <c r="B3404" s="266" t="s">
        <v>4083</v>
      </c>
      <c r="C3404" s="266" t="s">
        <v>13690</v>
      </c>
      <c r="D3404" s="267" t="s">
        <v>9623</v>
      </c>
      <c r="E3404" s="268" t="s">
        <v>33154</v>
      </c>
    </row>
    <row r="3405" spans="1:5">
      <c r="A3405" s="39" t="str">
        <f t="shared" si="53"/>
        <v>94622</v>
      </c>
      <c r="B3405" s="266" t="s">
        <v>4084</v>
      </c>
      <c r="C3405" s="266" t="s">
        <v>13691</v>
      </c>
      <c r="D3405" s="267" t="s">
        <v>9623</v>
      </c>
      <c r="E3405" s="268" t="s">
        <v>33155</v>
      </c>
    </row>
    <row r="3406" spans="1:5">
      <c r="A3406" s="39" t="str">
        <f t="shared" si="53"/>
        <v>94623</v>
      </c>
      <c r="B3406" s="266" t="s">
        <v>4085</v>
      </c>
      <c r="C3406" s="266" t="s">
        <v>13692</v>
      </c>
      <c r="D3406" s="267" t="s">
        <v>9623</v>
      </c>
      <c r="E3406" s="268" t="s">
        <v>33156</v>
      </c>
    </row>
    <row r="3407" spans="1:5">
      <c r="A3407" s="39" t="str">
        <f t="shared" si="53"/>
        <v>94624</v>
      </c>
      <c r="B3407" s="266" t="s">
        <v>4086</v>
      </c>
      <c r="C3407" s="266" t="s">
        <v>13693</v>
      </c>
      <c r="D3407" s="267" t="s">
        <v>9623</v>
      </c>
      <c r="E3407" s="268" t="s">
        <v>33157</v>
      </c>
    </row>
    <row r="3408" spans="1:5">
      <c r="A3408" s="39" t="str">
        <f t="shared" si="53"/>
        <v>94625</v>
      </c>
      <c r="B3408" s="266" t="s">
        <v>4087</v>
      </c>
      <c r="C3408" s="266" t="s">
        <v>13694</v>
      </c>
      <c r="D3408" s="267" t="s">
        <v>9623</v>
      </c>
      <c r="E3408" s="268" t="s">
        <v>33158</v>
      </c>
    </row>
    <row r="3409" spans="1:5">
      <c r="A3409" s="39" t="str">
        <f t="shared" si="53"/>
        <v>94648</v>
      </c>
      <c r="B3409" s="266" t="s">
        <v>4088</v>
      </c>
      <c r="C3409" s="266" t="s">
        <v>12764</v>
      </c>
      <c r="D3409" s="267" t="s">
        <v>9548</v>
      </c>
      <c r="E3409" s="268" t="s">
        <v>8509</v>
      </c>
    </row>
    <row r="3410" spans="1:5">
      <c r="A3410" s="39" t="str">
        <f t="shared" si="53"/>
        <v>94649</v>
      </c>
      <c r="B3410" s="266" t="s">
        <v>4089</v>
      </c>
      <c r="C3410" s="266" t="s">
        <v>12766</v>
      </c>
      <c r="D3410" s="267" t="s">
        <v>9548</v>
      </c>
      <c r="E3410" s="268" t="s">
        <v>13299</v>
      </c>
    </row>
    <row r="3411" spans="1:5">
      <c r="A3411" s="39" t="str">
        <f t="shared" si="53"/>
        <v>94650</v>
      </c>
      <c r="B3411" s="266" t="s">
        <v>4090</v>
      </c>
      <c r="C3411" s="266" t="s">
        <v>12767</v>
      </c>
      <c r="D3411" s="267" t="s">
        <v>9548</v>
      </c>
      <c r="E3411" s="268" t="s">
        <v>14203</v>
      </c>
    </row>
    <row r="3412" spans="1:5">
      <c r="A3412" s="39" t="str">
        <f t="shared" si="53"/>
        <v>94651</v>
      </c>
      <c r="B3412" s="266" t="s">
        <v>4091</v>
      </c>
      <c r="C3412" s="266" t="s">
        <v>12768</v>
      </c>
      <c r="D3412" s="267" t="s">
        <v>9548</v>
      </c>
      <c r="E3412" s="268" t="s">
        <v>17687</v>
      </c>
    </row>
    <row r="3413" spans="1:5">
      <c r="A3413" s="39" t="str">
        <f t="shared" si="53"/>
        <v>94652</v>
      </c>
      <c r="B3413" s="266" t="s">
        <v>4092</v>
      </c>
      <c r="C3413" s="266" t="s">
        <v>12769</v>
      </c>
      <c r="D3413" s="267" t="s">
        <v>9548</v>
      </c>
      <c r="E3413" s="268" t="s">
        <v>16702</v>
      </c>
    </row>
    <row r="3414" spans="1:5">
      <c r="A3414" s="39" t="str">
        <f t="shared" si="53"/>
        <v>94653</v>
      </c>
      <c r="B3414" s="266" t="s">
        <v>4093</v>
      </c>
      <c r="C3414" s="266" t="s">
        <v>12770</v>
      </c>
      <c r="D3414" s="267" t="s">
        <v>9548</v>
      </c>
      <c r="E3414" s="268" t="s">
        <v>33159</v>
      </c>
    </row>
    <row r="3415" spans="1:5">
      <c r="A3415" s="39" t="str">
        <f t="shared" si="53"/>
        <v>94654</v>
      </c>
      <c r="B3415" s="266" t="s">
        <v>4094</v>
      </c>
      <c r="C3415" s="266" t="s">
        <v>12771</v>
      </c>
      <c r="D3415" s="267" t="s">
        <v>9548</v>
      </c>
      <c r="E3415" s="268" t="s">
        <v>18180</v>
      </c>
    </row>
    <row r="3416" spans="1:5">
      <c r="A3416" s="39" t="str">
        <f t="shared" si="53"/>
        <v>94655</v>
      </c>
      <c r="B3416" s="266" t="s">
        <v>4095</v>
      </c>
      <c r="C3416" s="266" t="s">
        <v>12772</v>
      </c>
      <c r="D3416" s="267" t="s">
        <v>9548</v>
      </c>
      <c r="E3416" s="268" t="s">
        <v>33160</v>
      </c>
    </row>
    <row r="3417" spans="1:5">
      <c r="A3417" s="39" t="str">
        <f t="shared" si="53"/>
        <v>94656</v>
      </c>
      <c r="B3417" s="266" t="s">
        <v>4096</v>
      </c>
      <c r="C3417" s="266" t="s">
        <v>13695</v>
      </c>
      <c r="D3417" s="267" t="s">
        <v>9623</v>
      </c>
      <c r="E3417" s="268" t="s">
        <v>8714</v>
      </c>
    </row>
    <row r="3418" spans="1:5">
      <c r="A3418" s="39" t="str">
        <f t="shared" si="53"/>
        <v>94657</v>
      </c>
      <c r="B3418" s="266" t="s">
        <v>4097</v>
      </c>
      <c r="C3418" s="266" t="s">
        <v>13696</v>
      </c>
      <c r="D3418" s="267" t="s">
        <v>9623</v>
      </c>
      <c r="E3418" s="268" t="s">
        <v>9504</v>
      </c>
    </row>
    <row r="3419" spans="1:5">
      <c r="A3419" s="39" t="str">
        <f t="shared" si="53"/>
        <v>94658</v>
      </c>
      <c r="B3419" s="266" t="s">
        <v>4098</v>
      </c>
      <c r="C3419" s="266" t="s">
        <v>13697</v>
      </c>
      <c r="D3419" s="267" t="s">
        <v>9623</v>
      </c>
      <c r="E3419" s="268" t="s">
        <v>16133</v>
      </c>
    </row>
    <row r="3420" spans="1:5">
      <c r="A3420" s="39" t="str">
        <f t="shared" si="53"/>
        <v>94659</v>
      </c>
      <c r="B3420" s="266" t="s">
        <v>4099</v>
      </c>
      <c r="C3420" s="266" t="s">
        <v>13698</v>
      </c>
      <c r="D3420" s="267" t="s">
        <v>9623</v>
      </c>
      <c r="E3420" s="268" t="s">
        <v>25657</v>
      </c>
    </row>
    <row r="3421" spans="1:5">
      <c r="A3421" s="39" t="str">
        <f t="shared" si="53"/>
        <v>94660</v>
      </c>
      <c r="B3421" s="266" t="s">
        <v>4100</v>
      </c>
      <c r="C3421" s="266" t="s">
        <v>13699</v>
      </c>
      <c r="D3421" s="267" t="s">
        <v>9623</v>
      </c>
      <c r="E3421" s="268" t="s">
        <v>9002</v>
      </c>
    </row>
    <row r="3422" spans="1:5">
      <c r="A3422" s="39" t="str">
        <f t="shared" si="53"/>
        <v>94661</v>
      </c>
      <c r="B3422" s="266" t="s">
        <v>4101</v>
      </c>
      <c r="C3422" s="266" t="s">
        <v>13700</v>
      </c>
      <c r="D3422" s="267" t="s">
        <v>9623</v>
      </c>
      <c r="E3422" s="268" t="s">
        <v>16109</v>
      </c>
    </row>
    <row r="3423" spans="1:5">
      <c r="A3423" s="39" t="str">
        <f t="shared" si="53"/>
        <v>94662</v>
      </c>
      <c r="B3423" s="266" t="s">
        <v>4102</v>
      </c>
      <c r="C3423" s="266" t="s">
        <v>13701</v>
      </c>
      <c r="D3423" s="267" t="s">
        <v>9623</v>
      </c>
      <c r="E3423" s="268" t="s">
        <v>16769</v>
      </c>
    </row>
    <row r="3424" spans="1:5">
      <c r="A3424" s="39" t="str">
        <f t="shared" si="53"/>
        <v>94663</v>
      </c>
      <c r="B3424" s="266" t="s">
        <v>4103</v>
      </c>
      <c r="C3424" s="266" t="s">
        <v>13702</v>
      </c>
      <c r="D3424" s="267" t="s">
        <v>9623</v>
      </c>
      <c r="E3424" s="268" t="s">
        <v>32257</v>
      </c>
    </row>
    <row r="3425" spans="1:5">
      <c r="A3425" s="39" t="str">
        <f t="shared" si="53"/>
        <v>94664</v>
      </c>
      <c r="B3425" s="266" t="s">
        <v>4104</v>
      </c>
      <c r="C3425" s="266" t="s">
        <v>13703</v>
      </c>
      <c r="D3425" s="267" t="s">
        <v>9623</v>
      </c>
      <c r="E3425" s="268" t="s">
        <v>26476</v>
      </c>
    </row>
    <row r="3426" spans="1:5">
      <c r="A3426" s="39" t="str">
        <f t="shared" si="53"/>
        <v>94665</v>
      </c>
      <c r="B3426" s="266" t="s">
        <v>4105</v>
      </c>
      <c r="C3426" s="266" t="s">
        <v>13704</v>
      </c>
      <c r="D3426" s="267" t="s">
        <v>9623</v>
      </c>
      <c r="E3426" s="268" t="s">
        <v>16651</v>
      </c>
    </row>
    <row r="3427" spans="1:5">
      <c r="A3427" s="39" t="str">
        <f t="shared" si="53"/>
        <v>94666</v>
      </c>
      <c r="B3427" s="266" t="s">
        <v>4106</v>
      </c>
      <c r="C3427" s="266" t="s">
        <v>13705</v>
      </c>
      <c r="D3427" s="267" t="s">
        <v>9623</v>
      </c>
      <c r="E3427" s="268" t="s">
        <v>25441</v>
      </c>
    </row>
    <row r="3428" spans="1:5">
      <c r="A3428" s="39" t="str">
        <f t="shared" si="53"/>
        <v>94667</v>
      </c>
      <c r="B3428" s="266" t="s">
        <v>4107</v>
      </c>
      <c r="C3428" s="266" t="s">
        <v>13706</v>
      </c>
      <c r="D3428" s="267" t="s">
        <v>9623</v>
      </c>
      <c r="E3428" s="268" t="s">
        <v>32631</v>
      </c>
    </row>
    <row r="3429" spans="1:5">
      <c r="A3429" s="39" t="str">
        <f t="shared" si="53"/>
        <v>94668</v>
      </c>
      <c r="B3429" s="266" t="s">
        <v>4108</v>
      </c>
      <c r="C3429" s="266" t="s">
        <v>13707</v>
      </c>
      <c r="D3429" s="267" t="s">
        <v>9623</v>
      </c>
      <c r="E3429" s="268" t="s">
        <v>18636</v>
      </c>
    </row>
    <row r="3430" spans="1:5">
      <c r="A3430" s="39" t="str">
        <f t="shared" si="53"/>
        <v>94669</v>
      </c>
      <c r="B3430" s="266" t="s">
        <v>4109</v>
      </c>
      <c r="C3430" s="266" t="s">
        <v>13708</v>
      </c>
      <c r="D3430" s="267" t="s">
        <v>9623</v>
      </c>
      <c r="E3430" s="268" t="s">
        <v>33161</v>
      </c>
    </row>
    <row r="3431" spans="1:5">
      <c r="A3431" s="39" t="str">
        <f t="shared" si="53"/>
        <v>94670</v>
      </c>
      <c r="B3431" s="266" t="s">
        <v>4110</v>
      </c>
      <c r="C3431" s="266" t="s">
        <v>13709</v>
      </c>
      <c r="D3431" s="267" t="s">
        <v>9623</v>
      </c>
      <c r="E3431" s="268" t="s">
        <v>33162</v>
      </c>
    </row>
    <row r="3432" spans="1:5">
      <c r="A3432" s="39" t="str">
        <f t="shared" si="53"/>
        <v>94671</v>
      </c>
      <c r="B3432" s="266" t="s">
        <v>4111</v>
      </c>
      <c r="C3432" s="266" t="s">
        <v>13710</v>
      </c>
      <c r="D3432" s="267" t="s">
        <v>9623</v>
      </c>
      <c r="E3432" s="268" t="s">
        <v>33163</v>
      </c>
    </row>
    <row r="3433" spans="1:5">
      <c r="A3433" s="39" t="str">
        <f t="shared" si="53"/>
        <v>94672</v>
      </c>
      <c r="B3433" s="266" t="s">
        <v>4112</v>
      </c>
      <c r="C3433" s="266" t="s">
        <v>13711</v>
      </c>
      <c r="D3433" s="267" t="s">
        <v>9623</v>
      </c>
      <c r="E3433" s="268" t="s">
        <v>33164</v>
      </c>
    </row>
    <row r="3434" spans="1:5">
      <c r="A3434" s="39" t="str">
        <f t="shared" si="53"/>
        <v>94673</v>
      </c>
      <c r="B3434" s="266" t="s">
        <v>4113</v>
      </c>
      <c r="C3434" s="266" t="s">
        <v>13712</v>
      </c>
      <c r="D3434" s="267" t="s">
        <v>9623</v>
      </c>
      <c r="E3434" s="268" t="s">
        <v>17714</v>
      </c>
    </row>
    <row r="3435" spans="1:5">
      <c r="A3435" s="39" t="str">
        <f t="shared" si="53"/>
        <v>94674</v>
      </c>
      <c r="B3435" s="266" t="s">
        <v>4114</v>
      </c>
      <c r="C3435" s="266" t="s">
        <v>13713</v>
      </c>
      <c r="D3435" s="267" t="s">
        <v>9623</v>
      </c>
      <c r="E3435" s="268" t="s">
        <v>13059</v>
      </c>
    </row>
    <row r="3436" spans="1:5">
      <c r="A3436" s="39" t="str">
        <f t="shared" si="53"/>
        <v>94675</v>
      </c>
      <c r="B3436" s="266" t="s">
        <v>4115</v>
      </c>
      <c r="C3436" s="266" t="s">
        <v>13714</v>
      </c>
      <c r="D3436" s="267" t="s">
        <v>9623</v>
      </c>
      <c r="E3436" s="268" t="s">
        <v>9372</v>
      </c>
    </row>
    <row r="3437" spans="1:5">
      <c r="A3437" s="39" t="str">
        <f t="shared" si="53"/>
        <v>94676</v>
      </c>
      <c r="B3437" s="266" t="s">
        <v>4116</v>
      </c>
      <c r="C3437" s="266" t="s">
        <v>13715</v>
      </c>
      <c r="D3437" s="267" t="s">
        <v>9623</v>
      </c>
      <c r="E3437" s="268" t="s">
        <v>8726</v>
      </c>
    </row>
    <row r="3438" spans="1:5">
      <c r="A3438" s="39" t="str">
        <f t="shared" si="53"/>
        <v>94677</v>
      </c>
      <c r="B3438" s="266" t="s">
        <v>4117</v>
      </c>
      <c r="C3438" s="266" t="s">
        <v>13716</v>
      </c>
      <c r="D3438" s="267" t="s">
        <v>9623</v>
      </c>
      <c r="E3438" s="268" t="s">
        <v>17554</v>
      </c>
    </row>
    <row r="3439" spans="1:5">
      <c r="A3439" s="39" t="str">
        <f t="shared" si="53"/>
        <v>94678</v>
      </c>
      <c r="B3439" s="266" t="s">
        <v>4118</v>
      </c>
      <c r="C3439" s="266" t="s">
        <v>13717</v>
      </c>
      <c r="D3439" s="267" t="s">
        <v>9623</v>
      </c>
      <c r="E3439" s="268" t="s">
        <v>17728</v>
      </c>
    </row>
    <row r="3440" spans="1:5">
      <c r="A3440" s="39" t="str">
        <f t="shared" si="53"/>
        <v>94679</v>
      </c>
      <c r="B3440" s="266" t="s">
        <v>4119</v>
      </c>
      <c r="C3440" s="266" t="s">
        <v>13718</v>
      </c>
      <c r="D3440" s="267" t="s">
        <v>9623</v>
      </c>
      <c r="E3440" s="268" t="s">
        <v>26443</v>
      </c>
    </row>
    <row r="3441" spans="1:5">
      <c r="A3441" s="39" t="str">
        <f t="shared" si="53"/>
        <v>94680</v>
      </c>
      <c r="B3441" s="266" t="s">
        <v>4120</v>
      </c>
      <c r="C3441" s="266" t="s">
        <v>13719</v>
      </c>
      <c r="D3441" s="267" t="s">
        <v>9623</v>
      </c>
      <c r="E3441" s="268" t="s">
        <v>33165</v>
      </c>
    </row>
    <row r="3442" spans="1:5">
      <c r="A3442" s="39" t="str">
        <f t="shared" si="53"/>
        <v>94681</v>
      </c>
      <c r="B3442" s="266" t="s">
        <v>4121</v>
      </c>
      <c r="C3442" s="266" t="s">
        <v>13720</v>
      </c>
      <c r="D3442" s="267" t="s">
        <v>9623</v>
      </c>
      <c r="E3442" s="268" t="s">
        <v>25044</v>
      </c>
    </row>
    <row r="3443" spans="1:5">
      <c r="A3443" s="39" t="str">
        <f t="shared" si="53"/>
        <v>94682</v>
      </c>
      <c r="B3443" s="266" t="s">
        <v>4122</v>
      </c>
      <c r="C3443" s="266" t="s">
        <v>13721</v>
      </c>
      <c r="D3443" s="267" t="s">
        <v>9623</v>
      </c>
      <c r="E3443" s="268" t="s">
        <v>33166</v>
      </c>
    </row>
    <row r="3444" spans="1:5">
      <c r="A3444" s="39" t="str">
        <f t="shared" si="53"/>
        <v>94683</v>
      </c>
      <c r="B3444" s="266" t="s">
        <v>4123</v>
      </c>
      <c r="C3444" s="266" t="s">
        <v>13722</v>
      </c>
      <c r="D3444" s="267" t="s">
        <v>9623</v>
      </c>
      <c r="E3444" s="268" t="s">
        <v>25489</v>
      </c>
    </row>
    <row r="3445" spans="1:5">
      <c r="A3445" s="39" t="str">
        <f t="shared" si="53"/>
        <v>94684</v>
      </c>
      <c r="B3445" s="266" t="s">
        <v>4124</v>
      </c>
      <c r="C3445" s="266" t="s">
        <v>13723</v>
      </c>
      <c r="D3445" s="267" t="s">
        <v>9623</v>
      </c>
      <c r="E3445" s="268" t="s">
        <v>33167</v>
      </c>
    </row>
    <row r="3446" spans="1:5">
      <c r="A3446" s="39" t="str">
        <f t="shared" si="53"/>
        <v>94685</v>
      </c>
      <c r="B3446" s="266" t="s">
        <v>4125</v>
      </c>
      <c r="C3446" s="266" t="s">
        <v>13724</v>
      </c>
      <c r="D3446" s="267" t="s">
        <v>9623</v>
      </c>
      <c r="E3446" s="268" t="s">
        <v>33168</v>
      </c>
    </row>
    <row r="3447" spans="1:5">
      <c r="A3447" s="39" t="str">
        <f t="shared" si="53"/>
        <v>94686</v>
      </c>
      <c r="B3447" s="266" t="s">
        <v>4126</v>
      </c>
      <c r="C3447" s="266" t="s">
        <v>13725</v>
      </c>
      <c r="D3447" s="267" t="s">
        <v>9623</v>
      </c>
      <c r="E3447" s="268" t="s">
        <v>33169</v>
      </c>
    </row>
    <row r="3448" spans="1:5">
      <c r="A3448" s="39" t="str">
        <f t="shared" si="53"/>
        <v>94687</v>
      </c>
      <c r="B3448" s="266" t="s">
        <v>4127</v>
      </c>
      <c r="C3448" s="266" t="s">
        <v>13726</v>
      </c>
      <c r="D3448" s="267" t="s">
        <v>9623</v>
      </c>
      <c r="E3448" s="268" t="s">
        <v>33170</v>
      </c>
    </row>
    <row r="3449" spans="1:5">
      <c r="A3449" s="39" t="str">
        <f t="shared" si="53"/>
        <v>94688</v>
      </c>
      <c r="B3449" s="266" t="s">
        <v>4128</v>
      </c>
      <c r="C3449" s="266" t="s">
        <v>13727</v>
      </c>
      <c r="D3449" s="267" t="s">
        <v>9623</v>
      </c>
      <c r="E3449" s="268" t="s">
        <v>16388</v>
      </c>
    </row>
    <row r="3450" spans="1:5">
      <c r="A3450" s="39" t="str">
        <f t="shared" si="53"/>
        <v>94689</v>
      </c>
      <c r="B3450" s="266" t="s">
        <v>4129</v>
      </c>
      <c r="C3450" s="266" t="s">
        <v>13728</v>
      </c>
      <c r="D3450" s="267" t="s">
        <v>9623</v>
      </c>
      <c r="E3450" s="268" t="s">
        <v>9365</v>
      </c>
    </row>
    <row r="3451" spans="1:5">
      <c r="A3451" s="39" t="str">
        <f t="shared" si="53"/>
        <v>94690</v>
      </c>
      <c r="B3451" s="266" t="s">
        <v>4130</v>
      </c>
      <c r="C3451" s="266" t="s">
        <v>13729</v>
      </c>
      <c r="D3451" s="267" t="s">
        <v>9623</v>
      </c>
      <c r="E3451" s="268" t="s">
        <v>16348</v>
      </c>
    </row>
    <row r="3452" spans="1:5">
      <c r="A3452" s="39" t="str">
        <f t="shared" si="53"/>
        <v>94691</v>
      </c>
      <c r="B3452" s="266" t="s">
        <v>4131</v>
      </c>
      <c r="C3452" s="266" t="s">
        <v>13730</v>
      </c>
      <c r="D3452" s="267" t="s">
        <v>9623</v>
      </c>
      <c r="E3452" s="268" t="s">
        <v>8970</v>
      </c>
    </row>
    <row r="3453" spans="1:5">
      <c r="A3453" s="39" t="str">
        <f t="shared" si="53"/>
        <v>94692</v>
      </c>
      <c r="B3453" s="266" t="s">
        <v>4132</v>
      </c>
      <c r="C3453" s="266" t="s">
        <v>13731</v>
      </c>
      <c r="D3453" s="267" t="s">
        <v>9623</v>
      </c>
      <c r="E3453" s="268" t="s">
        <v>18136</v>
      </c>
    </row>
    <row r="3454" spans="1:5">
      <c r="A3454" s="39" t="str">
        <f t="shared" si="53"/>
        <v>94693</v>
      </c>
      <c r="B3454" s="266" t="s">
        <v>4133</v>
      </c>
      <c r="C3454" s="266" t="s">
        <v>13732</v>
      </c>
      <c r="D3454" s="267" t="s">
        <v>9623</v>
      </c>
      <c r="E3454" s="268" t="s">
        <v>17943</v>
      </c>
    </row>
    <row r="3455" spans="1:5">
      <c r="A3455" s="39" t="str">
        <f t="shared" si="53"/>
        <v>94694</v>
      </c>
      <c r="B3455" s="266" t="s">
        <v>4134</v>
      </c>
      <c r="C3455" s="266" t="s">
        <v>13733</v>
      </c>
      <c r="D3455" s="267" t="s">
        <v>9623</v>
      </c>
      <c r="E3455" s="268" t="s">
        <v>33171</v>
      </c>
    </row>
    <row r="3456" spans="1:5">
      <c r="A3456" s="39" t="str">
        <f t="shared" si="53"/>
        <v>94695</v>
      </c>
      <c r="B3456" s="266" t="s">
        <v>4135</v>
      </c>
      <c r="C3456" s="266" t="s">
        <v>13734</v>
      </c>
      <c r="D3456" s="267" t="s">
        <v>9623</v>
      </c>
      <c r="E3456" s="268" t="s">
        <v>33090</v>
      </c>
    </row>
    <row r="3457" spans="1:5">
      <c r="A3457" s="39" t="str">
        <f t="shared" si="53"/>
        <v>94696</v>
      </c>
      <c r="B3457" s="266" t="s">
        <v>4136</v>
      </c>
      <c r="C3457" s="266" t="s">
        <v>13735</v>
      </c>
      <c r="D3457" s="267" t="s">
        <v>9623</v>
      </c>
      <c r="E3457" s="268" t="s">
        <v>18916</v>
      </c>
    </row>
    <row r="3458" spans="1:5">
      <c r="A3458" s="39" t="str">
        <f t="shared" si="53"/>
        <v>94697</v>
      </c>
      <c r="B3458" s="266" t="s">
        <v>4137</v>
      </c>
      <c r="C3458" s="266" t="s">
        <v>13736</v>
      </c>
      <c r="D3458" s="267" t="s">
        <v>9623</v>
      </c>
      <c r="E3458" s="268" t="s">
        <v>33172</v>
      </c>
    </row>
    <row r="3459" spans="1:5">
      <c r="A3459" s="39" t="str">
        <f t="shared" ref="A3459:A3522" si="54">IF(ISERROR(SEARCH("/",B3459)=6),TRIM(CLEAN(B3459)),IF(SEARCH("/",B3459)=6,IF(LEN(TRIM(CLEAN(B3459)))=7,LEFT(TRIM(CLEAN(B3459)),6)&amp;"00"&amp;RIGHT(TRIM(CLEAN(B3459)),1),LEFT(TRIM(CLEAN(B3459)),6)&amp;"0"&amp;RIGHT(TRIM(CLEAN(B3459)),2)),TRIM(CLEAN(B3459))))</f>
        <v>94698</v>
      </c>
      <c r="B3459" s="266" t="s">
        <v>4138</v>
      </c>
      <c r="C3459" s="266" t="s">
        <v>13737</v>
      </c>
      <c r="D3459" s="267" t="s">
        <v>9623</v>
      </c>
      <c r="E3459" s="268" t="s">
        <v>32176</v>
      </c>
    </row>
    <row r="3460" spans="1:5">
      <c r="A3460" s="39" t="str">
        <f t="shared" si="54"/>
        <v>94699</v>
      </c>
      <c r="B3460" s="266" t="s">
        <v>4139</v>
      </c>
      <c r="C3460" s="266" t="s">
        <v>13738</v>
      </c>
      <c r="D3460" s="267" t="s">
        <v>9623</v>
      </c>
      <c r="E3460" s="268" t="s">
        <v>33173</v>
      </c>
    </row>
    <row r="3461" spans="1:5">
      <c r="A3461" s="39" t="str">
        <f t="shared" si="54"/>
        <v>94700</v>
      </c>
      <c r="B3461" s="266" t="s">
        <v>4140</v>
      </c>
      <c r="C3461" s="266" t="s">
        <v>13739</v>
      </c>
      <c r="D3461" s="267" t="s">
        <v>9623</v>
      </c>
      <c r="E3461" s="268" t="s">
        <v>33174</v>
      </c>
    </row>
    <row r="3462" spans="1:5">
      <c r="A3462" s="39" t="str">
        <f t="shared" si="54"/>
        <v>94701</v>
      </c>
      <c r="B3462" s="266" t="s">
        <v>4141</v>
      </c>
      <c r="C3462" s="266" t="s">
        <v>13740</v>
      </c>
      <c r="D3462" s="267" t="s">
        <v>9623</v>
      </c>
      <c r="E3462" s="268" t="s">
        <v>33175</v>
      </c>
    </row>
    <row r="3463" spans="1:5">
      <c r="A3463" s="39" t="str">
        <f t="shared" si="54"/>
        <v>94702</v>
      </c>
      <c r="B3463" s="266" t="s">
        <v>4142</v>
      </c>
      <c r="C3463" s="266" t="s">
        <v>13741</v>
      </c>
      <c r="D3463" s="267" t="s">
        <v>9623</v>
      </c>
      <c r="E3463" s="268" t="s">
        <v>33176</v>
      </c>
    </row>
    <row r="3464" spans="1:5">
      <c r="A3464" s="39" t="str">
        <f t="shared" si="54"/>
        <v>94703</v>
      </c>
      <c r="B3464" s="266" t="s">
        <v>4143</v>
      </c>
      <c r="C3464" s="266" t="s">
        <v>13742</v>
      </c>
      <c r="D3464" s="267" t="s">
        <v>9623</v>
      </c>
      <c r="E3464" s="268" t="s">
        <v>9428</v>
      </c>
    </row>
    <row r="3465" spans="1:5">
      <c r="A3465" s="39" t="str">
        <f t="shared" si="54"/>
        <v>94704</v>
      </c>
      <c r="B3465" s="266" t="s">
        <v>4144</v>
      </c>
      <c r="C3465" s="266" t="s">
        <v>13744</v>
      </c>
      <c r="D3465" s="267" t="s">
        <v>9623</v>
      </c>
      <c r="E3465" s="268" t="s">
        <v>25010</v>
      </c>
    </row>
    <row r="3466" spans="1:5">
      <c r="A3466" s="39" t="str">
        <f t="shared" si="54"/>
        <v>94705</v>
      </c>
      <c r="B3466" s="266" t="s">
        <v>4145</v>
      </c>
      <c r="C3466" s="266" t="s">
        <v>13745</v>
      </c>
      <c r="D3466" s="267" t="s">
        <v>9623</v>
      </c>
      <c r="E3466" s="268" t="s">
        <v>33177</v>
      </c>
    </row>
    <row r="3467" spans="1:5">
      <c r="A3467" s="39" t="str">
        <f t="shared" si="54"/>
        <v>94706</v>
      </c>
      <c r="B3467" s="266" t="s">
        <v>4146</v>
      </c>
      <c r="C3467" s="266" t="s">
        <v>13747</v>
      </c>
      <c r="D3467" s="267" t="s">
        <v>9623</v>
      </c>
      <c r="E3467" s="268" t="s">
        <v>27421</v>
      </c>
    </row>
    <row r="3468" spans="1:5">
      <c r="A3468" s="39" t="str">
        <f t="shared" si="54"/>
        <v>94707</v>
      </c>
      <c r="B3468" s="266" t="s">
        <v>4147</v>
      </c>
      <c r="C3468" s="266" t="s">
        <v>13748</v>
      </c>
      <c r="D3468" s="267" t="s">
        <v>9623</v>
      </c>
      <c r="E3468" s="268" t="s">
        <v>33178</v>
      </c>
    </row>
    <row r="3469" spans="1:5">
      <c r="A3469" s="39" t="str">
        <f t="shared" si="54"/>
        <v>94708</v>
      </c>
      <c r="B3469" s="266" t="s">
        <v>4148</v>
      </c>
      <c r="C3469" s="266" t="s">
        <v>13749</v>
      </c>
      <c r="D3469" s="267" t="s">
        <v>9623</v>
      </c>
      <c r="E3469" s="268" t="s">
        <v>23781</v>
      </c>
    </row>
    <row r="3470" spans="1:5">
      <c r="A3470" s="39" t="str">
        <f t="shared" si="54"/>
        <v>94709</v>
      </c>
      <c r="B3470" s="266" t="s">
        <v>4149</v>
      </c>
      <c r="C3470" s="266" t="s">
        <v>13750</v>
      </c>
      <c r="D3470" s="267" t="s">
        <v>9623</v>
      </c>
      <c r="E3470" s="268" t="s">
        <v>16691</v>
      </c>
    </row>
    <row r="3471" spans="1:5">
      <c r="A3471" s="39" t="str">
        <f t="shared" si="54"/>
        <v>94710</v>
      </c>
      <c r="B3471" s="266" t="s">
        <v>4150</v>
      </c>
      <c r="C3471" s="266" t="s">
        <v>13751</v>
      </c>
      <c r="D3471" s="267" t="s">
        <v>9623</v>
      </c>
      <c r="E3471" s="268" t="s">
        <v>33179</v>
      </c>
    </row>
    <row r="3472" spans="1:5">
      <c r="A3472" s="39" t="str">
        <f t="shared" si="54"/>
        <v>94711</v>
      </c>
      <c r="B3472" s="266" t="s">
        <v>4151</v>
      </c>
      <c r="C3472" s="266" t="s">
        <v>13752</v>
      </c>
      <c r="D3472" s="267" t="s">
        <v>9623</v>
      </c>
      <c r="E3472" s="268" t="s">
        <v>25113</v>
      </c>
    </row>
    <row r="3473" spans="1:5">
      <c r="A3473" s="39" t="str">
        <f t="shared" si="54"/>
        <v>94712</v>
      </c>
      <c r="B3473" s="266" t="s">
        <v>4152</v>
      </c>
      <c r="C3473" s="266" t="s">
        <v>13753</v>
      </c>
      <c r="D3473" s="267" t="s">
        <v>9623</v>
      </c>
      <c r="E3473" s="268" t="s">
        <v>33180</v>
      </c>
    </row>
    <row r="3474" spans="1:5">
      <c r="A3474" s="39" t="str">
        <f t="shared" si="54"/>
        <v>94713</v>
      </c>
      <c r="B3474" s="266" t="s">
        <v>4153</v>
      </c>
      <c r="C3474" s="266" t="s">
        <v>13754</v>
      </c>
      <c r="D3474" s="267" t="s">
        <v>9623</v>
      </c>
      <c r="E3474" s="268" t="s">
        <v>33181</v>
      </c>
    </row>
    <row r="3475" spans="1:5">
      <c r="A3475" s="39" t="str">
        <f t="shared" si="54"/>
        <v>94714</v>
      </c>
      <c r="B3475" s="266" t="s">
        <v>4154</v>
      </c>
      <c r="C3475" s="266" t="s">
        <v>13755</v>
      </c>
      <c r="D3475" s="267" t="s">
        <v>9623</v>
      </c>
      <c r="E3475" s="268" t="s">
        <v>33182</v>
      </c>
    </row>
    <row r="3476" spans="1:5">
      <c r="A3476" s="39" t="str">
        <f t="shared" si="54"/>
        <v>94715</v>
      </c>
      <c r="B3476" s="266" t="s">
        <v>4155</v>
      </c>
      <c r="C3476" s="266" t="s">
        <v>13756</v>
      </c>
      <c r="D3476" s="267" t="s">
        <v>9623</v>
      </c>
      <c r="E3476" s="268" t="s">
        <v>33183</v>
      </c>
    </row>
    <row r="3477" spans="1:5">
      <c r="A3477" s="39" t="str">
        <f t="shared" si="54"/>
        <v>94716</v>
      </c>
      <c r="B3477" s="266" t="s">
        <v>4156</v>
      </c>
      <c r="C3477" s="266" t="s">
        <v>12773</v>
      </c>
      <c r="D3477" s="267" t="s">
        <v>9548</v>
      </c>
      <c r="E3477" s="268" t="s">
        <v>18255</v>
      </c>
    </row>
    <row r="3478" spans="1:5">
      <c r="A3478" s="39" t="str">
        <f t="shared" si="54"/>
        <v>94717</v>
      </c>
      <c r="B3478" s="266" t="s">
        <v>4157</v>
      </c>
      <c r="C3478" s="266" t="s">
        <v>12774</v>
      </c>
      <c r="D3478" s="267" t="s">
        <v>9548</v>
      </c>
      <c r="E3478" s="268" t="s">
        <v>9277</v>
      </c>
    </row>
    <row r="3479" spans="1:5">
      <c r="A3479" s="39" t="str">
        <f t="shared" si="54"/>
        <v>94718</v>
      </c>
      <c r="B3479" s="266" t="s">
        <v>4158</v>
      </c>
      <c r="C3479" s="266" t="s">
        <v>12775</v>
      </c>
      <c r="D3479" s="267" t="s">
        <v>9548</v>
      </c>
      <c r="E3479" s="268" t="s">
        <v>8889</v>
      </c>
    </row>
    <row r="3480" spans="1:5">
      <c r="A3480" s="39" t="str">
        <f t="shared" si="54"/>
        <v>94719</v>
      </c>
      <c r="B3480" s="266" t="s">
        <v>4159</v>
      </c>
      <c r="C3480" s="266" t="s">
        <v>12776</v>
      </c>
      <c r="D3480" s="267" t="s">
        <v>9548</v>
      </c>
      <c r="E3480" s="268" t="s">
        <v>33184</v>
      </c>
    </row>
    <row r="3481" spans="1:5">
      <c r="A3481" s="39" t="str">
        <f t="shared" si="54"/>
        <v>94720</v>
      </c>
      <c r="B3481" s="266" t="s">
        <v>4160</v>
      </c>
      <c r="C3481" s="266" t="s">
        <v>12777</v>
      </c>
      <c r="D3481" s="267" t="s">
        <v>9548</v>
      </c>
      <c r="E3481" s="268" t="s">
        <v>17751</v>
      </c>
    </row>
    <row r="3482" spans="1:5">
      <c r="A3482" s="39" t="str">
        <f t="shared" si="54"/>
        <v>94721</v>
      </c>
      <c r="B3482" s="266" t="s">
        <v>4161</v>
      </c>
      <c r="C3482" s="266" t="s">
        <v>12778</v>
      </c>
      <c r="D3482" s="267" t="s">
        <v>9548</v>
      </c>
      <c r="E3482" s="268" t="s">
        <v>33185</v>
      </c>
    </row>
    <row r="3483" spans="1:5">
      <c r="A3483" s="39" t="str">
        <f t="shared" si="54"/>
        <v>94722</v>
      </c>
      <c r="B3483" s="266" t="s">
        <v>4162</v>
      </c>
      <c r="C3483" s="266" t="s">
        <v>12779</v>
      </c>
      <c r="D3483" s="267" t="s">
        <v>9548</v>
      </c>
      <c r="E3483" s="268" t="s">
        <v>33186</v>
      </c>
    </row>
    <row r="3484" spans="1:5">
      <c r="A3484" s="39" t="str">
        <f t="shared" si="54"/>
        <v>94724</v>
      </c>
      <c r="B3484" s="266" t="s">
        <v>4163</v>
      </c>
      <c r="C3484" s="266" t="s">
        <v>13757</v>
      </c>
      <c r="D3484" s="267" t="s">
        <v>9623</v>
      </c>
      <c r="E3484" s="268" t="s">
        <v>29522</v>
      </c>
    </row>
    <row r="3485" spans="1:5">
      <c r="A3485" s="39" t="str">
        <f t="shared" si="54"/>
        <v>94725</v>
      </c>
      <c r="B3485" s="266" t="s">
        <v>4164</v>
      </c>
      <c r="C3485" s="266" t="s">
        <v>13758</v>
      </c>
      <c r="D3485" s="267" t="s">
        <v>9623</v>
      </c>
      <c r="E3485" s="268" t="s">
        <v>17302</v>
      </c>
    </row>
    <row r="3486" spans="1:5">
      <c r="A3486" s="39" t="str">
        <f t="shared" si="54"/>
        <v>94726</v>
      </c>
      <c r="B3486" s="266" t="s">
        <v>4165</v>
      </c>
      <c r="C3486" s="266" t="s">
        <v>13759</v>
      </c>
      <c r="D3486" s="267" t="s">
        <v>9623</v>
      </c>
      <c r="E3486" s="268" t="s">
        <v>23348</v>
      </c>
    </row>
    <row r="3487" spans="1:5">
      <c r="A3487" s="39" t="str">
        <f t="shared" si="54"/>
        <v>94727</v>
      </c>
      <c r="B3487" s="266" t="s">
        <v>4166</v>
      </c>
      <c r="C3487" s="266" t="s">
        <v>13760</v>
      </c>
      <c r="D3487" s="267" t="s">
        <v>9623</v>
      </c>
      <c r="E3487" s="268" t="s">
        <v>8766</v>
      </c>
    </row>
    <row r="3488" spans="1:5">
      <c r="A3488" s="39" t="str">
        <f t="shared" si="54"/>
        <v>94728</v>
      </c>
      <c r="B3488" s="266" t="s">
        <v>4167</v>
      </c>
      <c r="C3488" s="266" t="s">
        <v>13761</v>
      </c>
      <c r="D3488" s="267" t="s">
        <v>9623</v>
      </c>
      <c r="E3488" s="268" t="s">
        <v>33187</v>
      </c>
    </row>
    <row r="3489" spans="1:5">
      <c r="A3489" s="39" t="str">
        <f t="shared" si="54"/>
        <v>94729</v>
      </c>
      <c r="B3489" s="266" t="s">
        <v>4168</v>
      </c>
      <c r="C3489" s="266" t="s">
        <v>13762</v>
      </c>
      <c r="D3489" s="267" t="s">
        <v>9623</v>
      </c>
      <c r="E3489" s="268" t="s">
        <v>12784</v>
      </c>
    </row>
    <row r="3490" spans="1:5">
      <c r="A3490" s="39" t="str">
        <f t="shared" si="54"/>
        <v>94730</v>
      </c>
      <c r="B3490" s="266" t="s">
        <v>4169</v>
      </c>
      <c r="C3490" s="266" t="s">
        <v>13763</v>
      </c>
      <c r="D3490" s="267" t="s">
        <v>9623</v>
      </c>
      <c r="E3490" s="268" t="s">
        <v>33188</v>
      </c>
    </row>
    <row r="3491" spans="1:5">
      <c r="A3491" s="39" t="str">
        <f t="shared" si="54"/>
        <v>94731</v>
      </c>
      <c r="B3491" s="266" t="s">
        <v>4170</v>
      </c>
      <c r="C3491" s="266" t="s">
        <v>13764</v>
      </c>
      <c r="D3491" s="267" t="s">
        <v>9623</v>
      </c>
      <c r="E3491" s="268" t="s">
        <v>16495</v>
      </c>
    </row>
    <row r="3492" spans="1:5">
      <c r="A3492" s="39" t="str">
        <f t="shared" si="54"/>
        <v>94733</v>
      </c>
      <c r="B3492" s="266" t="s">
        <v>4171</v>
      </c>
      <c r="C3492" s="266" t="s">
        <v>13765</v>
      </c>
      <c r="D3492" s="267" t="s">
        <v>9623</v>
      </c>
      <c r="E3492" s="268" t="s">
        <v>33189</v>
      </c>
    </row>
    <row r="3493" spans="1:5">
      <c r="A3493" s="39" t="str">
        <f t="shared" si="54"/>
        <v>94737</v>
      </c>
      <c r="B3493" s="266" t="s">
        <v>4172</v>
      </c>
      <c r="C3493" s="266" t="s">
        <v>13766</v>
      </c>
      <c r="D3493" s="267" t="s">
        <v>9623</v>
      </c>
      <c r="E3493" s="268" t="s">
        <v>33190</v>
      </c>
    </row>
    <row r="3494" spans="1:5">
      <c r="A3494" s="39" t="str">
        <f t="shared" si="54"/>
        <v>94740</v>
      </c>
      <c r="B3494" s="266" t="s">
        <v>4173</v>
      </c>
      <c r="C3494" s="266" t="s">
        <v>13767</v>
      </c>
      <c r="D3494" s="267" t="s">
        <v>9623</v>
      </c>
      <c r="E3494" s="268" t="s">
        <v>28520</v>
      </c>
    </row>
    <row r="3495" spans="1:5">
      <c r="A3495" s="39" t="str">
        <f t="shared" si="54"/>
        <v>94741</v>
      </c>
      <c r="B3495" s="266" t="s">
        <v>4174</v>
      </c>
      <c r="C3495" s="266" t="s">
        <v>13768</v>
      </c>
      <c r="D3495" s="267" t="s">
        <v>9623</v>
      </c>
      <c r="E3495" s="268" t="s">
        <v>32599</v>
      </c>
    </row>
    <row r="3496" spans="1:5">
      <c r="A3496" s="39" t="str">
        <f t="shared" si="54"/>
        <v>94742</v>
      </c>
      <c r="B3496" s="266" t="s">
        <v>4175</v>
      </c>
      <c r="C3496" s="266" t="s">
        <v>13769</v>
      </c>
      <c r="D3496" s="267" t="s">
        <v>9623</v>
      </c>
      <c r="E3496" s="268" t="s">
        <v>33191</v>
      </c>
    </row>
    <row r="3497" spans="1:5">
      <c r="A3497" s="39" t="str">
        <f t="shared" si="54"/>
        <v>94743</v>
      </c>
      <c r="B3497" s="266" t="s">
        <v>4176</v>
      </c>
      <c r="C3497" s="266" t="s">
        <v>13770</v>
      </c>
      <c r="D3497" s="267" t="s">
        <v>9623</v>
      </c>
      <c r="E3497" s="268" t="s">
        <v>16400</v>
      </c>
    </row>
    <row r="3498" spans="1:5">
      <c r="A3498" s="39" t="str">
        <f t="shared" si="54"/>
        <v>94744</v>
      </c>
      <c r="B3498" s="266" t="s">
        <v>4177</v>
      </c>
      <c r="C3498" s="266" t="s">
        <v>13771</v>
      </c>
      <c r="D3498" s="267" t="s">
        <v>9623</v>
      </c>
      <c r="E3498" s="268" t="s">
        <v>24304</v>
      </c>
    </row>
    <row r="3499" spans="1:5">
      <c r="A3499" s="39" t="str">
        <f t="shared" si="54"/>
        <v>94746</v>
      </c>
      <c r="B3499" s="266" t="s">
        <v>4178</v>
      </c>
      <c r="C3499" s="266" t="s">
        <v>13772</v>
      </c>
      <c r="D3499" s="267" t="s">
        <v>9623</v>
      </c>
      <c r="E3499" s="268" t="s">
        <v>16369</v>
      </c>
    </row>
    <row r="3500" spans="1:5">
      <c r="A3500" s="39" t="str">
        <f t="shared" si="54"/>
        <v>94748</v>
      </c>
      <c r="B3500" s="266" t="s">
        <v>4179</v>
      </c>
      <c r="C3500" s="266" t="s">
        <v>13773</v>
      </c>
      <c r="D3500" s="267" t="s">
        <v>9623</v>
      </c>
      <c r="E3500" s="268" t="s">
        <v>33192</v>
      </c>
    </row>
    <row r="3501" spans="1:5">
      <c r="A3501" s="39" t="str">
        <f t="shared" si="54"/>
        <v>94750</v>
      </c>
      <c r="B3501" s="266" t="s">
        <v>4180</v>
      </c>
      <c r="C3501" s="266" t="s">
        <v>13774</v>
      </c>
      <c r="D3501" s="267" t="s">
        <v>9623</v>
      </c>
      <c r="E3501" s="268" t="s">
        <v>33193</v>
      </c>
    </row>
    <row r="3502" spans="1:5">
      <c r="A3502" s="39" t="str">
        <f t="shared" si="54"/>
        <v>94752</v>
      </c>
      <c r="B3502" s="266" t="s">
        <v>4181</v>
      </c>
      <c r="C3502" s="266" t="s">
        <v>13775</v>
      </c>
      <c r="D3502" s="267" t="s">
        <v>9623</v>
      </c>
      <c r="E3502" s="268" t="s">
        <v>20959</v>
      </c>
    </row>
    <row r="3503" spans="1:5">
      <c r="A3503" s="39" t="str">
        <f t="shared" si="54"/>
        <v>94756</v>
      </c>
      <c r="B3503" s="266" t="s">
        <v>4182</v>
      </c>
      <c r="C3503" s="266" t="s">
        <v>13776</v>
      </c>
      <c r="D3503" s="267" t="s">
        <v>9623</v>
      </c>
      <c r="E3503" s="268" t="s">
        <v>9373</v>
      </c>
    </row>
    <row r="3504" spans="1:5">
      <c r="A3504" s="39" t="str">
        <f t="shared" si="54"/>
        <v>94757</v>
      </c>
      <c r="B3504" s="266" t="s">
        <v>4183</v>
      </c>
      <c r="C3504" s="266" t="s">
        <v>13777</v>
      </c>
      <c r="D3504" s="267" t="s">
        <v>9623</v>
      </c>
      <c r="E3504" s="268" t="s">
        <v>9096</v>
      </c>
    </row>
    <row r="3505" spans="1:5">
      <c r="A3505" s="39" t="str">
        <f t="shared" si="54"/>
        <v>94758</v>
      </c>
      <c r="B3505" s="266" t="s">
        <v>4184</v>
      </c>
      <c r="C3505" s="266" t="s">
        <v>13778</v>
      </c>
      <c r="D3505" s="267" t="s">
        <v>9623</v>
      </c>
      <c r="E3505" s="268" t="s">
        <v>33194</v>
      </c>
    </row>
    <row r="3506" spans="1:5">
      <c r="A3506" s="39" t="str">
        <f t="shared" si="54"/>
        <v>94759</v>
      </c>
      <c r="B3506" s="266" t="s">
        <v>4185</v>
      </c>
      <c r="C3506" s="266" t="s">
        <v>13779</v>
      </c>
      <c r="D3506" s="267" t="s">
        <v>9623</v>
      </c>
      <c r="E3506" s="268" t="s">
        <v>27694</v>
      </c>
    </row>
    <row r="3507" spans="1:5">
      <c r="A3507" s="39" t="str">
        <f t="shared" si="54"/>
        <v>94760</v>
      </c>
      <c r="B3507" s="266" t="s">
        <v>4186</v>
      </c>
      <c r="C3507" s="266" t="s">
        <v>13780</v>
      </c>
      <c r="D3507" s="267" t="s">
        <v>9623</v>
      </c>
      <c r="E3507" s="268" t="s">
        <v>33195</v>
      </c>
    </row>
    <row r="3508" spans="1:5">
      <c r="A3508" s="39" t="str">
        <f t="shared" si="54"/>
        <v>94761</v>
      </c>
      <c r="B3508" s="266" t="s">
        <v>4187</v>
      </c>
      <c r="C3508" s="266" t="s">
        <v>13781</v>
      </c>
      <c r="D3508" s="267" t="s">
        <v>9623</v>
      </c>
      <c r="E3508" s="268" t="s">
        <v>27280</v>
      </c>
    </row>
    <row r="3509" spans="1:5">
      <c r="A3509" s="39" t="str">
        <f t="shared" si="54"/>
        <v>94762</v>
      </c>
      <c r="B3509" s="266" t="s">
        <v>4188</v>
      </c>
      <c r="C3509" s="266" t="s">
        <v>13782</v>
      </c>
      <c r="D3509" s="267" t="s">
        <v>9623</v>
      </c>
      <c r="E3509" s="268" t="s">
        <v>33196</v>
      </c>
    </row>
    <row r="3510" spans="1:5">
      <c r="A3510" s="39" t="str">
        <f t="shared" si="54"/>
        <v>94779</v>
      </c>
      <c r="B3510" s="266" t="s">
        <v>4189</v>
      </c>
      <c r="C3510" s="266" t="s">
        <v>15195</v>
      </c>
      <c r="D3510" s="267" t="s">
        <v>9772</v>
      </c>
      <c r="E3510" s="268" t="s">
        <v>23196</v>
      </c>
    </row>
    <row r="3511" spans="1:5">
      <c r="A3511" s="39" t="str">
        <f t="shared" si="54"/>
        <v>94782</v>
      </c>
      <c r="B3511" s="266" t="s">
        <v>4190</v>
      </c>
      <c r="C3511" s="266" t="s">
        <v>29850</v>
      </c>
      <c r="D3511" s="267" t="s">
        <v>9772</v>
      </c>
      <c r="E3511" s="268" t="s">
        <v>25514</v>
      </c>
    </row>
    <row r="3512" spans="1:5">
      <c r="A3512" s="39" t="str">
        <f t="shared" si="54"/>
        <v>94783</v>
      </c>
      <c r="B3512" s="266" t="s">
        <v>4191</v>
      </c>
      <c r="C3512" s="266" t="s">
        <v>13783</v>
      </c>
      <c r="D3512" s="267" t="s">
        <v>9623</v>
      </c>
      <c r="E3512" s="268" t="s">
        <v>8816</v>
      </c>
    </row>
    <row r="3513" spans="1:5">
      <c r="A3513" s="39" t="str">
        <f t="shared" si="54"/>
        <v>94785</v>
      </c>
      <c r="B3513" s="266" t="s">
        <v>4192</v>
      </c>
      <c r="C3513" s="266" t="s">
        <v>13784</v>
      </c>
      <c r="D3513" s="267" t="s">
        <v>9623</v>
      </c>
      <c r="E3513" s="268" t="s">
        <v>23881</v>
      </c>
    </row>
    <row r="3514" spans="1:5">
      <c r="A3514" s="39" t="str">
        <f t="shared" si="54"/>
        <v>94786</v>
      </c>
      <c r="B3514" s="266" t="s">
        <v>4193</v>
      </c>
      <c r="C3514" s="266" t="s">
        <v>13785</v>
      </c>
      <c r="D3514" s="267" t="s">
        <v>9623</v>
      </c>
      <c r="E3514" s="268" t="s">
        <v>25433</v>
      </c>
    </row>
    <row r="3515" spans="1:5">
      <c r="A3515" s="39" t="str">
        <f t="shared" si="54"/>
        <v>94787</v>
      </c>
      <c r="B3515" s="266" t="s">
        <v>4194</v>
      </c>
      <c r="C3515" s="266" t="s">
        <v>13786</v>
      </c>
      <c r="D3515" s="267" t="s">
        <v>9623</v>
      </c>
      <c r="E3515" s="268" t="s">
        <v>22436</v>
      </c>
    </row>
    <row r="3516" spans="1:5">
      <c r="A3516" s="39" t="str">
        <f t="shared" si="54"/>
        <v>94788</v>
      </c>
      <c r="B3516" s="266" t="s">
        <v>4195</v>
      </c>
      <c r="C3516" s="266" t="s">
        <v>13787</v>
      </c>
      <c r="D3516" s="267" t="s">
        <v>9623</v>
      </c>
      <c r="E3516" s="268" t="s">
        <v>33197</v>
      </c>
    </row>
    <row r="3517" spans="1:5">
      <c r="A3517" s="39" t="str">
        <f t="shared" si="54"/>
        <v>94789</v>
      </c>
      <c r="B3517" s="266" t="s">
        <v>4196</v>
      </c>
      <c r="C3517" s="266" t="s">
        <v>13788</v>
      </c>
      <c r="D3517" s="267" t="s">
        <v>9623</v>
      </c>
      <c r="E3517" s="268" t="s">
        <v>33198</v>
      </c>
    </row>
    <row r="3518" spans="1:5">
      <c r="A3518" s="39" t="str">
        <f t="shared" si="54"/>
        <v>94790</v>
      </c>
      <c r="B3518" s="266" t="s">
        <v>4197</v>
      </c>
      <c r="C3518" s="266" t="s">
        <v>13789</v>
      </c>
      <c r="D3518" s="267" t="s">
        <v>9623</v>
      </c>
      <c r="E3518" s="268" t="s">
        <v>33199</v>
      </c>
    </row>
    <row r="3519" spans="1:5">
      <c r="A3519" s="39" t="str">
        <f t="shared" si="54"/>
        <v>94791</v>
      </c>
      <c r="B3519" s="266" t="s">
        <v>4198</v>
      </c>
      <c r="C3519" s="266" t="s">
        <v>13790</v>
      </c>
      <c r="D3519" s="267" t="s">
        <v>9623</v>
      </c>
      <c r="E3519" s="268" t="s">
        <v>33009</v>
      </c>
    </row>
    <row r="3520" spans="1:5">
      <c r="A3520" s="39" t="str">
        <f t="shared" si="54"/>
        <v>94792</v>
      </c>
      <c r="B3520" s="266" t="s">
        <v>4199</v>
      </c>
      <c r="C3520" s="266" t="s">
        <v>25148</v>
      </c>
      <c r="D3520" s="267" t="s">
        <v>9623</v>
      </c>
      <c r="E3520" s="268" t="s">
        <v>33200</v>
      </c>
    </row>
    <row r="3521" spans="1:5">
      <c r="A3521" s="39" t="str">
        <f t="shared" si="54"/>
        <v>94793</v>
      </c>
      <c r="B3521" s="266" t="s">
        <v>4200</v>
      </c>
      <c r="C3521" s="266" t="s">
        <v>25150</v>
      </c>
      <c r="D3521" s="267" t="s">
        <v>9623</v>
      </c>
      <c r="E3521" s="268" t="s">
        <v>25485</v>
      </c>
    </row>
    <row r="3522" spans="1:5">
      <c r="A3522" s="39" t="str">
        <f t="shared" si="54"/>
        <v>94794</v>
      </c>
      <c r="B3522" s="266" t="s">
        <v>4201</v>
      </c>
      <c r="C3522" s="266" t="s">
        <v>25151</v>
      </c>
      <c r="D3522" s="267" t="s">
        <v>9623</v>
      </c>
      <c r="E3522" s="268" t="s">
        <v>25695</v>
      </c>
    </row>
    <row r="3523" spans="1:5">
      <c r="A3523" s="39" t="str">
        <f t="shared" ref="A3523:A3586" si="55">IF(ISERROR(SEARCH("/",B3523)=6),TRIM(CLEAN(B3523)),IF(SEARCH("/",B3523)=6,IF(LEN(TRIM(CLEAN(B3523)))=7,LEFT(TRIM(CLEAN(B3523)),6)&amp;"00"&amp;RIGHT(TRIM(CLEAN(B3523)),1),LEFT(TRIM(CLEAN(B3523)),6)&amp;"0"&amp;RIGHT(TRIM(CLEAN(B3523)),2)),TRIM(CLEAN(B3523))))</f>
        <v>94795</v>
      </c>
      <c r="B3523" s="266" t="s">
        <v>4202</v>
      </c>
      <c r="C3523" s="266" t="s">
        <v>25152</v>
      </c>
      <c r="D3523" s="267" t="s">
        <v>9623</v>
      </c>
      <c r="E3523" s="268" t="s">
        <v>26353</v>
      </c>
    </row>
    <row r="3524" spans="1:5">
      <c r="A3524" s="39" t="str">
        <f t="shared" si="55"/>
        <v>94796</v>
      </c>
      <c r="B3524" s="266" t="s">
        <v>4203</v>
      </c>
      <c r="C3524" s="266" t="s">
        <v>25153</v>
      </c>
      <c r="D3524" s="267" t="s">
        <v>9623</v>
      </c>
      <c r="E3524" s="268" t="s">
        <v>25715</v>
      </c>
    </row>
    <row r="3525" spans="1:5">
      <c r="A3525" s="39" t="str">
        <f t="shared" si="55"/>
        <v>94797</v>
      </c>
      <c r="B3525" s="266" t="s">
        <v>4204</v>
      </c>
      <c r="C3525" s="266" t="s">
        <v>25154</v>
      </c>
      <c r="D3525" s="267" t="s">
        <v>9623</v>
      </c>
      <c r="E3525" s="268" t="s">
        <v>18949</v>
      </c>
    </row>
    <row r="3526" spans="1:5">
      <c r="A3526" s="39" t="str">
        <f t="shared" si="55"/>
        <v>94798</v>
      </c>
      <c r="B3526" s="266" t="s">
        <v>4205</v>
      </c>
      <c r="C3526" s="266" t="s">
        <v>25155</v>
      </c>
      <c r="D3526" s="267" t="s">
        <v>9623</v>
      </c>
      <c r="E3526" s="268" t="s">
        <v>33201</v>
      </c>
    </row>
    <row r="3527" spans="1:5">
      <c r="A3527" s="39" t="str">
        <f t="shared" si="55"/>
        <v>94799</v>
      </c>
      <c r="B3527" s="266" t="s">
        <v>4206</v>
      </c>
      <c r="C3527" s="266" t="s">
        <v>25156</v>
      </c>
      <c r="D3527" s="267" t="s">
        <v>9623</v>
      </c>
      <c r="E3527" s="268" t="s">
        <v>33202</v>
      </c>
    </row>
    <row r="3528" spans="1:5">
      <c r="A3528" s="39" t="str">
        <f t="shared" si="55"/>
        <v>94800</v>
      </c>
      <c r="B3528" s="266" t="s">
        <v>4207</v>
      </c>
      <c r="C3528" s="266" t="s">
        <v>25157</v>
      </c>
      <c r="D3528" s="267" t="s">
        <v>9623</v>
      </c>
      <c r="E3528" s="268" t="s">
        <v>33203</v>
      </c>
    </row>
    <row r="3529" spans="1:5">
      <c r="A3529" s="39" t="str">
        <f t="shared" si="55"/>
        <v>94805</v>
      </c>
      <c r="B3529" s="266" t="s">
        <v>4208</v>
      </c>
      <c r="C3529" s="266" t="s">
        <v>11315</v>
      </c>
      <c r="D3529" s="267" t="s">
        <v>9623</v>
      </c>
      <c r="E3529" s="268" t="s">
        <v>33204</v>
      </c>
    </row>
    <row r="3530" spans="1:5">
      <c r="A3530" s="39" t="str">
        <f t="shared" si="55"/>
        <v>94806</v>
      </c>
      <c r="B3530" s="266" t="s">
        <v>4209</v>
      </c>
      <c r="C3530" s="266" t="s">
        <v>11316</v>
      </c>
      <c r="D3530" s="267" t="s">
        <v>9623</v>
      </c>
      <c r="E3530" s="268" t="s">
        <v>33205</v>
      </c>
    </row>
    <row r="3531" spans="1:5">
      <c r="A3531" s="39" t="str">
        <f t="shared" si="55"/>
        <v>94807</v>
      </c>
      <c r="B3531" s="266" t="s">
        <v>4210</v>
      </c>
      <c r="C3531" s="266" t="s">
        <v>11317</v>
      </c>
      <c r="D3531" s="267" t="s">
        <v>9623</v>
      </c>
      <c r="E3531" s="268" t="s">
        <v>33206</v>
      </c>
    </row>
    <row r="3532" spans="1:5">
      <c r="A3532" s="39" t="str">
        <f t="shared" si="55"/>
        <v>94863</v>
      </c>
      <c r="B3532" s="266" t="s">
        <v>4211</v>
      </c>
      <c r="C3532" s="266" t="s">
        <v>13791</v>
      </c>
      <c r="D3532" s="267" t="s">
        <v>9623</v>
      </c>
      <c r="E3532" s="268" t="s">
        <v>33207</v>
      </c>
    </row>
    <row r="3533" spans="1:5">
      <c r="A3533" s="39" t="str">
        <f t="shared" si="55"/>
        <v>94869</v>
      </c>
      <c r="B3533" s="266" t="s">
        <v>4212</v>
      </c>
      <c r="C3533" s="266" t="s">
        <v>9649</v>
      </c>
      <c r="D3533" s="267" t="s">
        <v>9548</v>
      </c>
      <c r="E3533" s="268" t="s">
        <v>33208</v>
      </c>
    </row>
    <row r="3534" spans="1:5">
      <c r="A3534" s="39" t="str">
        <f t="shared" si="55"/>
        <v>94870</v>
      </c>
      <c r="B3534" s="266" t="s">
        <v>4213</v>
      </c>
      <c r="C3534" s="266" t="s">
        <v>9650</v>
      </c>
      <c r="D3534" s="267" t="s">
        <v>9548</v>
      </c>
      <c r="E3534" s="268" t="s">
        <v>18127</v>
      </c>
    </row>
    <row r="3535" spans="1:5">
      <c r="A3535" s="39" t="str">
        <f t="shared" si="55"/>
        <v>94871</v>
      </c>
      <c r="B3535" s="266" t="s">
        <v>4214</v>
      </c>
      <c r="C3535" s="266" t="s">
        <v>9652</v>
      </c>
      <c r="D3535" s="267" t="s">
        <v>9548</v>
      </c>
      <c r="E3535" s="268" t="s">
        <v>33209</v>
      </c>
    </row>
    <row r="3536" spans="1:5">
      <c r="A3536" s="39" t="str">
        <f t="shared" si="55"/>
        <v>94872</v>
      </c>
      <c r="B3536" s="266" t="s">
        <v>4215</v>
      </c>
      <c r="C3536" s="266" t="s">
        <v>9653</v>
      </c>
      <c r="D3536" s="267" t="s">
        <v>9548</v>
      </c>
      <c r="E3536" s="268" t="s">
        <v>10340</v>
      </c>
    </row>
    <row r="3537" spans="1:5">
      <c r="A3537" s="39" t="str">
        <f t="shared" si="55"/>
        <v>94875</v>
      </c>
      <c r="B3537" s="266" t="s">
        <v>4216</v>
      </c>
      <c r="C3537" s="266" t="s">
        <v>9654</v>
      </c>
      <c r="D3537" s="267" t="s">
        <v>9548</v>
      </c>
      <c r="E3537" s="268" t="s">
        <v>33210</v>
      </c>
    </row>
    <row r="3538" spans="1:5">
      <c r="A3538" s="39" t="str">
        <f t="shared" si="55"/>
        <v>94876</v>
      </c>
      <c r="B3538" s="266" t="s">
        <v>4217</v>
      </c>
      <c r="C3538" s="266" t="s">
        <v>9655</v>
      </c>
      <c r="D3538" s="267" t="s">
        <v>9548</v>
      </c>
      <c r="E3538" s="268" t="s">
        <v>13194</v>
      </c>
    </row>
    <row r="3539" spans="1:5">
      <c r="A3539" s="39" t="str">
        <f t="shared" si="55"/>
        <v>94878</v>
      </c>
      <c r="B3539" s="266" t="s">
        <v>4218</v>
      </c>
      <c r="C3539" s="266" t="s">
        <v>17158</v>
      </c>
      <c r="D3539" s="267" t="s">
        <v>9548</v>
      </c>
      <c r="E3539" s="268" t="s">
        <v>33211</v>
      </c>
    </row>
    <row r="3540" spans="1:5">
      <c r="A3540" s="39" t="str">
        <f t="shared" si="55"/>
        <v>94879</v>
      </c>
      <c r="B3540" s="266" t="s">
        <v>4219</v>
      </c>
      <c r="C3540" s="266" t="s">
        <v>17159</v>
      </c>
      <c r="D3540" s="267" t="s">
        <v>9548</v>
      </c>
      <c r="E3540" s="268" t="s">
        <v>33212</v>
      </c>
    </row>
    <row r="3541" spans="1:5">
      <c r="A3541" s="39" t="str">
        <f t="shared" si="55"/>
        <v>94880</v>
      </c>
      <c r="B3541" s="266" t="s">
        <v>4220</v>
      </c>
      <c r="C3541" s="266" t="s">
        <v>17160</v>
      </c>
      <c r="D3541" s="267" t="s">
        <v>9548</v>
      </c>
      <c r="E3541" s="268" t="s">
        <v>33213</v>
      </c>
    </row>
    <row r="3542" spans="1:5">
      <c r="A3542" s="39" t="str">
        <f t="shared" si="55"/>
        <v>94881</v>
      </c>
      <c r="B3542" s="266" t="s">
        <v>4221</v>
      </c>
      <c r="C3542" s="266" t="s">
        <v>17161</v>
      </c>
      <c r="D3542" s="267" t="s">
        <v>9548</v>
      </c>
      <c r="E3542" s="268" t="s">
        <v>33214</v>
      </c>
    </row>
    <row r="3543" spans="1:5">
      <c r="A3543" s="39" t="str">
        <f t="shared" si="55"/>
        <v>94882</v>
      </c>
      <c r="B3543" s="266" t="s">
        <v>4222</v>
      </c>
      <c r="C3543" s="266" t="s">
        <v>17162</v>
      </c>
      <c r="D3543" s="267" t="s">
        <v>9548</v>
      </c>
      <c r="E3543" s="268" t="s">
        <v>9184</v>
      </c>
    </row>
    <row r="3544" spans="1:5">
      <c r="A3544" s="39" t="str">
        <f t="shared" si="55"/>
        <v>94884</v>
      </c>
      <c r="B3544" s="266" t="s">
        <v>4223</v>
      </c>
      <c r="C3544" s="266" t="s">
        <v>17163</v>
      </c>
      <c r="D3544" s="267" t="s">
        <v>9548</v>
      </c>
      <c r="E3544" s="268" t="s">
        <v>18196</v>
      </c>
    </row>
    <row r="3545" spans="1:5">
      <c r="A3545" s="39" t="str">
        <f t="shared" si="55"/>
        <v>94962</v>
      </c>
      <c r="B3545" s="266" t="s">
        <v>216</v>
      </c>
      <c r="C3545" s="266" t="s">
        <v>17210</v>
      </c>
      <c r="D3545" s="267" t="s">
        <v>10840</v>
      </c>
      <c r="E3545" s="268" t="s">
        <v>33215</v>
      </c>
    </row>
    <row r="3546" spans="1:5">
      <c r="A3546" s="39" t="str">
        <f t="shared" si="55"/>
        <v>94963</v>
      </c>
      <c r="B3546" s="266" t="s">
        <v>205</v>
      </c>
      <c r="C3546" s="266" t="s">
        <v>17211</v>
      </c>
      <c r="D3546" s="267" t="s">
        <v>10840</v>
      </c>
      <c r="E3546" s="268" t="s">
        <v>33216</v>
      </c>
    </row>
    <row r="3547" spans="1:5">
      <c r="A3547" s="39" t="str">
        <f t="shared" si="55"/>
        <v>94964</v>
      </c>
      <c r="B3547" s="266" t="s">
        <v>4224</v>
      </c>
      <c r="C3547" s="266" t="s">
        <v>17212</v>
      </c>
      <c r="D3547" s="267" t="s">
        <v>10840</v>
      </c>
      <c r="E3547" s="268" t="s">
        <v>33217</v>
      </c>
    </row>
    <row r="3548" spans="1:5">
      <c r="A3548" s="39" t="str">
        <f t="shared" si="55"/>
        <v>94965</v>
      </c>
      <c r="B3548" s="266" t="s">
        <v>4225</v>
      </c>
      <c r="C3548" s="266" t="s">
        <v>17213</v>
      </c>
      <c r="D3548" s="267" t="s">
        <v>10840</v>
      </c>
      <c r="E3548" s="268" t="s">
        <v>33218</v>
      </c>
    </row>
    <row r="3549" spans="1:5">
      <c r="A3549" s="39" t="str">
        <f t="shared" si="55"/>
        <v>94966</v>
      </c>
      <c r="B3549" s="266" t="s">
        <v>206</v>
      </c>
      <c r="C3549" s="266" t="s">
        <v>17214</v>
      </c>
      <c r="D3549" s="267" t="s">
        <v>10840</v>
      </c>
      <c r="E3549" s="268" t="s">
        <v>33219</v>
      </c>
    </row>
    <row r="3550" spans="1:5">
      <c r="A3550" s="39" t="str">
        <f t="shared" si="55"/>
        <v>94967</v>
      </c>
      <c r="B3550" s="266" t="s">
        <v>4226</v>
      </c>
      <c r="C3550" s="266" t="s">
        <v>17215</v>
      </c>
      <c r="D3550" s="267" t="s">
        <v>10840</v>
      </c>
      <c r="E3550" s="268" t="s">
        <v>33220</v>
      </c>
    </row>
    <row r="3551" spans="1:5">
      <c r="A3551" s="39" t="str">
        <f t="shared" si="55"/>
        <v>94968</v>
      </c>
      <c r="B3551" s="266" t="s">
        <v>4227</v>
      </c>
      <c r="C3551" s="266" t="s">
        <v>17216</v>
      </c>
      <c r="D3551" s="267" t="s">
        <v>10840</v>
      </c>
      <c r="E3551" s="268" t="s">
        <v>28092</v>
      </c>
    </row>
    <row r="3552" spans="1:5">
      <c r="A3552" s="39" t="str">
        <f t="shared" si="55"/>
        <v>94969</v>
      </c>
      <c r="B3552" s="266" t="s">
        <v>4228</v>
      </c>
      <c r="C3552" s="266" t="s">
        <v>17217</v>
      </c>
      <c r="D3552" s="267" t="s">
        <v>10840</v>
      </c>
      <c r="E3552" s="268" t="s">
        <v>33221</v>
      </c>
    </row>
    <row r="3553" spans="1:5">
      <c r="A3553" s="39" t="str">
        <f t="shared" si="55"/>
        <v>94970</v>
      </c>
      <c r="B3553" s="266" t="s">
        <v>4229</v>
      </c>
      <c r="C3553" s="266" t="s">
        <v>17218</v>
      </c>
      <c r="D3553" s="267" t="s">
        <v>10840</v>
      </c>
      <c r="E3553" s="268" t="s">
        <v>33222</v>
      </c>
    </row>
    <row r="3554" spans="1:5">
      <c r="A3554" s="39" t="str">
        <f t="shared" si="55"/>
        <v>94971</v>
      </c>
      <c r="B3554" s="266" t="s">
        <v>4230</v>
      </c>
      <c r="C3554" s="266" t="s">
        <v>17219</v>
      </c>
      <c r="D3554" s="267" t="s">
        <v>10840</v>
      </c>
      <c r="E3554" s="268" t="s">
        <v>33223</v>
      </c>
    </row>
    <row r="3555" spans="1:5">
      <c r="A3555" s="39" t="str">
        <f t="shared" si="55"/>
        <v>94972</v>
      </c>
      <c r="B3555" s="266" t="s">
        <v>4231</v>
      </c>
      <c r="C3555" s="266" t="s">
        <v>17220</v>
      </c>
      <c r="D3555" s="267" t="s">
        <v>10840</v>
      </c>
      <c r="E3555" s="268" t="s">
        <v>33224</v>
      </c>
    </row>
    <row r="3556" spans="1:5">
      <c r="A3556" s="39" t="str">
        <f t="shared" si="55"/>
        <v>94973</v>
      </c>
      <c r="B3556" s="266" t="s">
        <v>4232</v>
      </c>
      <c r="C3556" s="266" t="s">
        <v>17221</v>
      </c>
      <c r="D3556" s="267" t="s">
        <v>10840</v>
      </c>
      <c r="E3556" s="268" t="s">
        <v>25644</v>
      </c>
    </row>
    <row r="3557" spans="1:5">
      <c r="A3557" s="39" t="str">
        <f t="shared" si="55"/>
        <v>94974</v>
      </c>
      <c r="B3557" s="266" t="s">
        <v>4233</v>
      </c>
      <c r="C3557" s="266" t="s">
        <v>17222</v>
      </c>
      <c r="D3557" s="267" t="s">
        <v>10840</v>
      </c>
      <c r="E3557" s="268" t="s">
        <v>33225</v>
      </c>
    </row>
    <row r="3558" spans="1:5">
      <c r="A3558" s="39" t="str">
        <f t="shared" si="55"/>
        <v>94975</v>
      </c>
      <c r="B3558" s="266" t="s">
        <v>4234</v>
      </c>
      <c r="C3558" s="266" t="s">
        <v>17223</v>
      </c>
      <c r="D3558" s="267" t="s">
        <v>10840</v>
      </c>
      <c r="E3558" s="268" t="s">
        <v>33226</v>
      </c>
    </row>
    <row r="3559" spans="1:5">
      <c r="A3559" s="39" t="str">
        <f t="shared" si="55"/>
        <v>94990</v>
      </c>
      <c r="B3559" s="266" t="s">
        <v>4235</v>
      </c>
      <c r="C3559" s="266" t="s">
        <v>15177</v>
      </c>
      <c r="D3559" s="267" t="s">
        <v>10840</v>
      </c>
      <c r="E3559" s="268" t="s">
        <v>33227</v>
      </c>
    </row>
    <row r="3560" spans="1:5">
      <c r="A3560" s="39" t="str">
        <f t="shared" si="55"/>
        <v>94991</v>
      </c>
      <c r="B3560" s="266" t="s">
        <v>4236</v>
      </c>
      <c r="C3560" s="266" t="s">
        <v>15178</v>
      </c>
      <c r="D3560" s="267" t="s">
        <v>10840</v>
      </c>
      <c r="E3560" s="268" t="s">
        <v>33228</v>
      </c>
    </row>
    <row r="3561" spans="1:5">
      <c r="A3561" s="39" t="str">
        <f t="shared" si="55"/>
        <v>94992</v>
      </c>
      <c r="B3561" s="266" t="s">
        <v>4237</v>
      </c>
      <c r="C3561" s="266" t="s">
        <v>15179</v>
      </c>
      <c r="D3561" s="267" t="s">
        <v>9772</v>
      </c>
      <c r="E3561" s="268" t="s">
        <v>33229</v>
      </c>
    </row>
    <row r="3562" spans="1:5">
      <c r="A3562" s="39" t="str">
        <f t="shared" si="55"/>
        <v>94993</v>
      </c>
      <c r="B3562" s="266" t="s">
        <v>4238</v>
      </c>
      <c r="C3562" s="266" t="s">
        <v>15180</v>
      </c>
      <c r="D3562" s="267" t="s">
        <v>9772</v>
      </c>
      <c r="E3562" s="268" t="s">
        <v>33230</v>
      </c>
    </row>
    <row r="3563" spans="1:5">
      <c r="A3563" s="39" t="str">
        <f t="shared" si="55"/>
        <v>94994</v>
      </c>
      <c r="B3563" s="266" t="s">
        <v>4239</v>
      </c>
      <c r="C3563" s="266" t="s">
        <v>15181</v>
      </c>
      <c r="D3563" s="267" t="s">
        <v>9772</v>
      </c>
      <c r="E3563" s="268" t="s">
        <v>26096</v>
      </c>
    </row>
    <row r="3564" spans="1:5">
      <c r="A3564" s="39" t="str">
        <f t="shared" si="55"/>
        <v>94995</v>
      </c>
      <c r="B3564" s="266" t="s">
        <v>4240</v>
      </c>
      <c r="C3564" s="266" t="s">
        <v>15182</v>
      </c>
      <c r="D3564" s="267" t="s">
        <v>9772</v>
      </c>
      <c r="E3564" s="268" t="s">
        <v>28502</v>
      </c>
    </row>
    <row r="3565" spans="1:5">
      <c r="A3565" s="39" t="str">
        <f t="shared" si="55"/>
        <v>94996</v>
      </c>
      <c r="B3565" s="266" t="s">
        <v>4241</v>
      </c>
      <c r="C3565" s="266" t="s">
        <v>15183</v>
      </c>
      <c r="D3565" s="267" t="s">
        <v>9772</v>
      </c>
      <c r="E3565" s="268" t="s">
        <v>33231</v>
      </c>
    </row>
    <row r="3566" spans="1:5">
      <c r="A3566" s="39" t="str">
        <f t="shared" si="55"/>
        <v>94997</v>
      </c>
      <c r="B3566" s="266" t="s">
        <v>4242</v>
      </c>
      <c r="C3566" s="266" t="s">
        <v>15184</v>
      </c>
      <c r="D3566" s="267" t="s">
        <v>9772</v>
      </c>
      <c r="E3566" s="268" t="s">
        <v>33232</v>
      </c>
    </row>
    <row r="3567" spans="1:5">
      <c r="A3567" s="39" t="str">
        <f t="shared" si="55"/>
        <v>94998</v>
      </c>
      <c r="B3567" s="266" t="s">
        <v>4243</v>
      </c>
      <c r="C3567" s="266" t="s">
        <v>15185</v>
      </c>
      <c r="D3567" s="267" t="s">
        <v>9772</v>
      </c>
      <c r="E3567" s="268" t="s">
        <v>33233</v>
      </c>
    </row>
    <row r="3568" spans="1:5">
      <c r="A3568" s="39" t="str">
        <f t="shared" si="55"/>
        <v>94999</v>
      </c>
      <c r="B3568" s="266" t="s">
        <v>4244</v>
      </c>
      <c r="C3568" s="266" t="s">
        <v>15186</v>
      </c>
      <c r="D3568" s="267" t="s">
        <v>9772</v>
      </c>
      <c r="E3568" s="268" t="s">
        <v>33234</v>
      </c>
    </row>
    <row r="3569" spans="1:5">
      <c r="A3569" s="39" t="str">
        <f t="shared" si="55"/>
        <v>95108</v>
      </c>
      <c r="B3569" s="266" t="s">
        <v>4245</v>
      </c>
      <c r="C3569" s="266" t="s">
        <v>10909</v>
      </c>
      <c r="D3569" s="267" t="s">
        <v>9623</v>
      </c>
      <c r="E3569" s="268" t="s">
        <v>33235</v>
      </c>
    </row>
    <row r="3570" spans="1:5">
      <c r="A3570" s="39" t="str">
        <f t="shared" si="55"/>
        <v>95114</v>
      </c>
      <c r="B3570" s="266" t="s">
        <v>4246</v>
      </c>
      <c r="C3570" s="266" t="s">
        <v>10657</v>
      </c>
      <c r="D3570" s="267" t="s">
        <v>10129</v>
      </c>
      <c r="E3570" s="268" t="s">
        <v>8528</v>
      </c>
    </row>
    <row r="3571" spans="1:5">
      <c r="A3571" s="39" t="str">
        <f t="shared" si="55"/>
        <v>95115</v>
      </c>
      <c r="B3571" s="266" t="s">
        <v>4247</v>
      </c>
      <c r="C3571" s="266" t="s">
        <v>10658</v>
      </c>
      <c r="D3571" s="267" t="s">
        <v>10129</v>
      </c>
      <c r="E3571" s="268" t="s">
        <v>10087</v>
      </c>
    </row>
    <row r="3572" spans="1:5">
      <c r="A3572" s="39" t="str">
        <f t="shared" si="55"/>
        <v>95116</v>
      </c>
      <c r="B3572" s="266" t="s">
        <v>4248</v>
      </c>
      <c r="C3572" s="266" t="s">
        <v>10659</v>
      </c>
      <c r="D3572" s="267" t="s">
        <v>10129</v>
      </c>
      <c r="E3572" s="268" t="s">
        <v>10660</v>
      </c>
    </row>
    <row r="3573" spans="1:5">
      <c r="A3573" s="39" t="str">
        <f t="shared" si="55"/>
        <v>95117</v>
      </c>
      <c r="B3573" s="266" t="s">
        <v>4249</v>
      </c>
      <c r="C3573" s="266" t="s">
        <v>10661</v>
      </c>
      <c r="D3573" s="267" t="s">
        <v>10129</v>
      </c>
      <c r="E3573" s="268" t="s">
        <v>8805</v>
      </c>
    </row>
    <row r="3574" spans="1:5">
      <c r="A3574" s="39" t="str">
        <f t="shared" si="55"/>
        <v>95118</v>
      </c>
      <c r="B3574" s="266" t="s">
        <v>4250</v>
      </c>
      <c r="C3574" s="266" t="s">
        <v>10662</v>
      </c>
      <c r="D3574" s="267" t="s">
        <v>10129</v>
      </c>
      <c r="E3574" s="268" t="s">
        <v>24619</v>
      </c>
    </row>
    <row r="3575" spans="1:5">
      <c r="A3575" s="39" t="str">
        <f t="shared" si="55"/>
        <v>95119</v>
      </c>
      <c r="B3575" s="266" t="s">
        <v>4251</v>
      </c>
      <c r="C3575" s="266" t="s">
        <v>10664</v>
      </c>
      <c r="D3575" s="267" t="s">
        <v>10129</v>
      </c>
      <c r="E3575" s="268" t="s">
        <v>26333</v>
      </c>
    </row>
    <row r="3576" spans="1:5">
      <c r="A3576" s="39" t="str">
        <f t="shared" si="55"/>
        <v>95120</v>
      </c>
      <c r="B3576" s="266" t="s">
        <v>4252</v>
      </c>
      <c r="C3576" s="266" t="s">
        <v>10665</v>
      </c>
      <c r="D3576" s="267" t="s">
        <v>10129</v>
      </c>
      <c r="E3576" s="268" t="s">
        <v>18052</v>
      </c>
    </row>
    <row r="3577" spans="1:5">
      <c r="A3577" s="39" t="str">
        <f t="shared" si="55"/>
        <v>95121</v>
      </c>
      <c r="B3577" s="266" t="s">
        <v>4253</v>
      </c>
      <c r="C3577" s="266" t="s">
        <v>9929</v>
      </c>
      <c r="D3577" s="267" t="s">
        <v>9808</v>
      </c>
      <c r="E3577" s="268" t="s">
        <v>33236</v>
      </c>
    </row>
    <row r="3578" spans="1:5">
      <c r="A3578" s="39" t="str">
        <f t="shared" si="55"/>
        <v>95122</v>
      </c>
      <c r="B3578" s="266" t="s">
        <v>4254</v>
      </c>
      <c r="C3578" s="266" t="s">
        <v>10092</v>
      </c>
      <c r="D3578" s="267" t="s">
        <v>9961</v>
      </c>
      <c r="E3578" s="268" t="s">
        <v>33237</v>
      </c>
    </row>
    <row r="3579" spans="1:5">
      <c r="A3579" s="39" t="str">
        <f t="shared" si="55"/>
        <v>95123</v>
      </c>
      <c r="B3579" s="266" t="s">
        <v>4255</v>
      </c>
      <c r="C3579" s="266" t="s">
        <v>10666</v>
      </c>
      <c r="D3579" s="267" t="s">
        <v>10129</v>
      </c>
      <c r="E3579" s="268" t="s">
        <v>9164</v>
      </c>
    </row>
    <row r="3580" spans="1:5">
      <c r="A3580" s="39" t="str">
        <f t="shared" si="55"/>
        <v>95124</v>
      </c>
      <c r="B3580" s="266" t="s">
        <v>4256</v>
      </c>
      <c r="C3580" s="266" t="s">
        <v>10667</v>
      </c>
      <c r="D3580" s="267" t="s">
        <v>10129</v>
      </c>
      <c r="E3580" s="268" t="s">
        <v>18256</v>
      </c>
    </row>
    <row r="3581" spans="1:5">
      <c r="A3581" s="39" t="str">
        <f t="shared" si="55"/>
        <v>95125</v>
      </c>
      <c r="B3581" s="266" t="s">
        <v>4257</v>
      </c>
      <c r="C3581" s="266" t="s">
        <v>10668</v>
      </c>
      <c r="D3581" s="267" t="s">
        <v>10129</v>
      </c>
      <c r="E3581" s="268" t="s">
        <v>13591</v>
      </c>
    </row>
    <row r="3582" spans="1:5">
      <c r="A3582" s="39" t="str">
        <f t="shared" si="55"/>
        <v>95126</v>
      </c>
      <c r="B3582" s="266" t="s">
        <v>4258</v>
      </c>
      <c r="C3582" s="266" t="s">
        <v>10669</v>
      </c>
      <c r="D3582" s="267" t="s">
        <v>10129</v>
      </c>
      <c r="E3582" s="268" t="s">
        <v>28538</v>
      </c>
    </row>
    <row r="3583" spans="1:5">
      <c r="A3583" s="39" t="str">
        <f t="shared" si="55"/>
        <v>95127</v>
      </c>
      <c r="B3583" s="266" t="s">
        <v>4259</v>
      </c>
      <c r="C3583" s="266" t="s">
        <v>9930</v>
      </c>
      <c r="D3583" s="267" t="s">
        <v>9808</v>
      </c>
      <c r="E3583" s="268" t="s">
        <v>33238</v>
      </c>
    </row>
    <row r="3584" spans="1:5">
      <c r="A3584" s="39" t="str">
        <f t="shared" si="55"/>
        <v>95128</v>
      </c>
      <c r="B3584" s="266" t="s">
        <v>4260</v>
      </c>
      <c r="C3584" s="266" t="s">
        <v>10093</v>
      </c>
      <c r="D3584" s="267" t="s">
        <v>9961</v>
      </c>
      <c r="E3584" s="268" t="s">
        <v>33239</v>
      </c>
    </row>
    <row r="3585" spans="1:5">
      <c r="A3585" s="39" t="str">
        <f t="shared" si="55"/>
        <v>95129</v>
      </c>
      <c r="B3585" s="266" t="s">
        <v>4261</v>
      </c>
      <c r="C3585" s="266" t="s">
        <v>10670</v>
      </c>
      <c r="D3585" s="267" t="s">
        <v>10129</v>
      </c>
      <c r="E3585" s="268" t="s">
        <v>15291</v>
      </c>
    </row>
    <row r="3586" spans="1:5">
      <c r="A3586" s="39" t="str">
        <f t="shared" si="55"/>
        <v>95130</v>
      </c>
      <c r="B3586" s="266" t="s">
        <v>4262</v>
      </c>
      <c r="C3586" s="266" t="s">
        <v>10671</v>
      </c>
      <c r="D3586" s="267" t="s">
        <v>10129</v>
      </c>
      <c r="E3586" s="268" t="s">
        <v>9218</v>
      </c>
    </row>
    <row r="3587" spans="1:5">
      <c r="A3587" s="39" t="str">
        <f t="shared" ref="A3587:A3650" si="56">IF(ISERROR(SEARCH("/",B3587)=6),TRIM(CLEAN(B3587)),IF(SEARCH("/",B3587)=6,IF(LEN(TRIM(CLEAN(B3587)))=7,LEFT(TRIM(CLEAN(B3587)),6)&amp;"00"&amp;RIGHT(TRIM(CLEAN(B3587)),1),LEFT(TRIM(CLEAN(B3587)),6)&amp;"0"&amp;RIGHT(TRIM(CLEAN(B3587)),2)),TRIM(CLEAN(B3587))))</f>
        <v>95131</v>
      </c>
      <c r="B3587" s="266" t="s">
        <v>4263</v>
      </c>
      <c r="C3587" s="266" t="s">
        <v>10672</v>
      </c>
      <c r="D3587" s="267" t="s">
        <v>10129</v>
      </c>
      <c r="E3587" s="268" t="s">
        <v>8854</v>
      </c>
    </row>
    <row r="3588" spans="1:5">
      <c r="A3588" s="39" t="str">
        <f t="shared" si="56"/>
        <v>95132</v>
      </c>
      <c r="B3588" s="266" t="s">
        <v>4264</v>
      </c>
      <c r="C3588" s="266" t="s">
        <v>10673</v>
      </c>
      <c r="D3588" s="267" t="s">
        <v>10129</v>
      </c>
      <c r="E3588" s="268" t="s">
        <v>21467</v>
      </c>
    </row>
    <row r="3589" spans="1:5">
      <c r="A3589" s="39" t="str">
        <f t="shared" si="56"/>
        <v>95133</v>
      </c>
      <c r="B3589" s="266" t="s">
        <v>4265</v>
      </c>
      <c r="C3589" s="266" t="s">
        <v>9931</v>
      </c>
      <c r="D3589" s="267" t="s">
        <v>9808</v>
      </c>
      <c r="E3589" s="268" t="s">
        <v>18922</v>
      </c>
    </row>
    <row r="3590" spans="1:5">
      <c r="A3590" s="39" t="str">
        <f t="shared" si="56"/>
        <v>95136</v>
      </c>
      <c r="B3590" s="266" t="s">
        <v>4266</v>
      </c>
      <c r="C3590" s="266" t="s">
        <v>10674</v>
      </c>
      <c r="D3590" s="267" t="s">
        <v>10129</v>
      </c>
      <c r="E3590" s="268" t="s">
        <v>10251</v>
      </c>
    </row>
    <row r="3591" spans="1:5">
      <c r="A3591" s="39" t="str">
        <f t="shared" si="56"/>
        <v>95137</v>
      </c>
      <c r="B3591" s="266" t="s">
        <v>4267</v>
      </c>
      <c r="C3591" s="266" t="s">
        <v>10675</v>
      </c>
      <c r="D3591" s="267" t="s">
        <v>10129</v>
      </c>
      <c r="E3591" s="268" t="s">
        <v>9072</v>
      </c>
    </row>
    <row r="3592" spans="1:5">
      <c r="A3592" s="39" t="str">
        <f t="shared" si="56"/>
        <v>95138</v>
      </c>
      <c r="B3592" s="266" t="s">
        <v>4268</v>
      </c>
      <c r="C3592" s="266" t="s">
        <v>10676</v>
      </c>
      <c r="D3592" s="267" t="s">
        <v>10129</v>
      </c>
      <c r="E3592" s="268" t="s">
        <v>10251</v>
      </c>
    </row>
    <row r="3593" spans="1:5">
      <c r="A3593" s="39" t="str">
        <f t="shared" si="56"/>
        <v>95139</v>
      </c>
      <c r="B3593" s="266" t="s">
        <v>4269</v>
      </c>
      <c r="C3593" s="266" t="s">
        <v>9932</v>
      </c>
      <c r="D3593" s="267" t="s">
        <v>9808</v>
      </c>
      <c r="E3593" s="268" t="s">
        <v>8706</v>
      </c>
    </row>
    <row r="3594" spans="1:5">
      <c r="A3594" s="39" t="str">
        <f t="shared" si="56"/>
        <v>95140</v>
      </c>
      <c r="B3594" s="266" t="s">
        <v>4270</v>
      </c>
      <c r="C3594" s="266" t="s">
        <v>10095</v>
      </c>
      <c r="D3594" s="267" t="s">
        <v>9961</v>
      </c>
      <c r="E3594" s="268" t="s">
        <v>8519</v>
      </c>
    </row>
    <row r="3595" spans="1:5">
      <c r="A3595" s="39" t="str">
        <f t="shared" si="56"/>
        <v>95141</v>
      </c>
      <c r="B3595" s="266" t="s">
        <v>4271</v>
      </c>
      <c r="C3595" s="266" t="s">
        <v>13792</v>
      </c>
      <c r="D3595" s="267" t="s">
        <v>9623</v>
      </c>
      <c r="E3595" s="268" t="s">
        <v>32401</v>
      </c>
    </row>
    <row r="3596" spans="1:5">
      <c r="A3596" s="39" t="str">
        <f t="shared" si="56"/>
        <v>95208</v>
      </c>
      <c r="B3596" s="266" t="s">
        <v>4272</v>
      </c>
      <c r="C3596" s="266" t="s">
        <v>10677</v>
      </c>
      <c r="D3596" s="267" t="s">
        <v>10129</v>
      </c>
      <c r="E3596" s="268" t="s">
        <v>18291</v>
      </c>
    </row>
    <row r="3597" spans="1:5">
      <c r="A3597" s="39" t="str">
        <f t="shared" si="56"/>
        <v>95209</v>
      </c>
      <c r="B3597" s="266" t="s">
        <v>4273</v>
      </c>
      <c r="C3597" s="266" t="s">
        <v>10678</v>
      </c>
      <c r="D3597" s="267" t="s">
        <v>10129</v>
      </c>
      <c r="E3597" s="268" t="s">
        <v>9093</v>
      </c>
    </row>
    <row r="3598" spans="1:5">
      <c r="A3598" s="39" t="str">
        <f t="shared" si="56"/>
        <v>95210</v>
      </c>
      <c r="B3598" s="266" t="s">
        <v>4274</v>
      </c>
      <c r="C3598" s="266" t="s">
        <v>10679</v>
      </c>
      <c r="D3598" s="267" t="s">
        <v>10129</v>
      </c>
      <c r="E3598" s="268" t="s">
        <v>16964</v>
      </c>
    </row>
    <row r="3599" spans="1:5">
      <c r="A3599" s="39" t="str">
        <f t="shared" si="56"/>
        <v>95211</v>
      </c>
      <c r="B3599" s="266" t="s">
        <v>4275</v>
      </c>
      <c r="C3599" s="266" t="s">
        <v>10680</v>
      </c>
      <c r="D3599" s="267" t="s">
        <v>10129</v>
      </c>
      <c r="E3599" s="268" t="s">
        <v>8956</v>
      </c>
    </row>
    <row r="3600" spans="1:5">
      <c r="A3600" s="39" t="str">
        <f t="shared" si="56"/>
        <v>95212</v>
      </c>
      <c r="B3600" s="266" t="s">
        <v>4276</v>
      </c>
      <c r="C3600" s="266" t="s">
        <v>9933</v>
      </c>
      <c r="D3600" s="267" t="s">
        <v>9808</v>
      </c>
      <c r="E3600" s="268" t="s">
        <v>33240</v>
      </c>
    </row>
    <row r="3601" spans="1:5">
      <c r="A3601" s="39" t="str">
        <f t="shared" si="56"/>
        <v>95213</v>
      </c>
      <c r="B3601" s="266" t="s">
        <v>4277</v>
      </c>
      <c r="C3601" s="266" t="s">
        <v>10096</v>
      </c>
      <c r="D3601" s="267" t="s">
        <v>9961</v>
      </c>
      <c r="E3601" s="268" t="s">
        <v>25269</v>
      </c>
    </row>
    <row r="3602" spans="1:5">
      <c r="A3602" s="39" t="str">
        <f t="shared" si="56"/>
        <v>95217</v>
      </c>
      <c r="B3602" s="266" t="s">
        <v>4278</v>
      </c>
      <c r="C3602" s="266" t="s">
        <v>10681</v>
      </c>
      <c r="D3602" s="267" t="s">
        <v>10129</v>
      </c>
      <c r="E3602" s="268" t="s">
        <v>9052</v>
      </c>
    </row>
    <row r="3603" spans="1:5">
      <c r="A3603" s="39" t="str">
        <f t="shared" si="56"/>
        <v>95237</v>
      </c>
      <c r="B3603" s="266" t="s">
        <v>4279</v>
      </c>
      <c r="C3603" s="266" t="s">
        <v>13793</v>
      </c>
      <c r="D3603" s="267" t="s">
        <v>9623</v>
      </c>
      <c r="E3603" s="268" t="s">
        <v>16967</v>
      </c>
    </row>
    <row r="3604" spans="1:5">
      <c r="A3604" s="39" t="str">
        <f t="shared" si="56"/>
        <v>95240</v>
      </c>
      <c r="B3604" s="266" t="s">
        <v>4280</v>
      </c>
      <c r="C3604" s="266" t="s">
        <v>16743</v>
      </c>
      <c r="D3604" s="267" t="s">
        <v>9772</v>
      </c>
      <c r="E3604" s="268" t="s">
        <v>26087</v>
      </c>
    </row>
    <row r="3605" spans="1:5">
      <c r="A3605" s="39" t="str">
        <f t="shared" si="56"/>
        <v>95241</v>
      </c>
      <c r="B3605" s="266" t="s">
        <v>4281</v>
      </c>
      <c r="C3605" s="266" t="s">
        <v>16744</v>
      </c>
      <c r="D3605" s="267" t="s">
        <v>9772</v>
      </c>
      <c r="E3605" s="268" t="s">
        <v>12751</v>
      </c>
    </row>
    <row r="3606" spans="1:5">
      <c r="A3606" s="39" t="str">
        <f t="shared" si="56"/>
        <v>95248</v>
      </c>
      <c r="B3606" s="266" t="s">
        <v>4282</v>
      </c>
      <c r="C3606" s="266" t="s">
        <v>25158</v>
      </c>
      <c r="D3606" s="267" t="s">
        <v>9623</v>
      </c>
      <c r="E3606" s="268" t="s">
        <v>30038</v>
      </c>
    </row>
    <row r="3607" spans="1:5">
      <c r="A3607" s="39" t="str">
        <f t="shared" si="56"/>
        <v>95249</v>
      </c>
      <c r="B3607" s="266" t="s">
        <v>4283</v>
      </c>
      <c r="C3607" s="266" t="s">
        <v>25159</v>
      </c>
      <c r="D3607" s="267" t="s">
        <v>9623</v>
      </c>
      <c r="E3607" s="268" t="s">
        <v>33241</v>
      </c>
    </row>
    <row r="3608" spans="1:5">
      <c r="A3608" s="39" t="str">
        <f t="shared" si="56"/>
        <v>95250</v>
      </c>
      <c r="B3608" s="266" t="s">
        <v>4284</v>
      </c>
      <c r="C3608" s="266" t="s">
        <v>25160</v>
      </c>
      <c r="D3608" s="267" t="s">
        <v>9623</v>
      </c>
      <c r="E3608" s="268" t="s">
        <v>28886</v>
      </c>
    </row>
    <row r="3609" spans="1:5">
      <c r="A3609" s="39" t="str">
        <f t="shared" si="56"/>
        <v>95251</v>
      </c>
      <c r="B3609" s="266" t="s">
        <v>4285</v>
      </c>
      <c r="C3609" s="266" t="s">
        <v>25161</v>
      </c>
      <c r="D3609" s="267" t="s">
        <v>9623</v>
      </c>
      <c r="E3609" s="268" t="s">
        <v>26085</v>
      </c>
    </row>
    <row r="3610" spans="1:5">
      <c r="A3610" s="39" t="str">
        <f t="shared" si="56"/>
        <v>95252</v>
      </c>
      <c r="B3610" s="266" t="s">
        <v>4286</v>
      </c>
      <c r="C3610" s="266" t="s">
        <v>25162</v>
      </c>
      <c r="D3610" s="267" t="s">
        <v>9623</v>
      </c>
      <c r="E3610" s="268" t="s">
        <v>32154</v>
      </c>
    </row>
    <row r="3611" spans="1:5">
      <c r="A3611" s="39" t="str">
        <f t="shared" si="56"/>
        <v>95253</v>
      </c>
      <c r="B3611" s="266" t="s">
        <v>4287</v>
      </c>
      <c r="C3611" s="266" t="s">
        <v>25163</v>
      </c>
      <c r="D3611" s="267" t="s">
        <v>9623</v>
      </c>
      <c r="E3611" s="268" t="s">
        <v>33242</v>
      </c>
    </row>
    <row r="3612" spans="1:5">
      <c r="A3612" s="39" t="str">
        <f t="shared" si="56"/>
        <v>95255</v>
      </c>
      <c r="B3612" s="266" t="s">
        <v>4288</v>
      </c>
      <c r="C3612" s="266" t="s">
        <v>10683</v>
      </c>
      <c r="D3612" s="267" t="s">
        <v>10129</v>
      </c>
      <c r="E3612" s="268" t="s">
        <v>9282</v>
      </c>
    </row>
    <row r="3613" spans="1:5">
      <c r="A3613" s="39" t="str">
        <f t="shared" si="56"/>
        <v>95256</v>
      </c>
      <c r="B3613" s="266" t="s">
        <v>4289</v>
      </c>
      <c r="C3613" s="266" t="s">
        <v>10684</v>
      </c>
      <c r="D3613" s="267" t="s">
        <v>10129</v>
      </c>
      <c r="E3613" s="268" t="s">
        <v>9317</v>
      </c>
    </row>
    <row r="3614" spans="1:5">
      <c r="A3614" s="39" t="str">
        <f t="shared" si="56"/>
        <v>95257</v>
      </c>
      <c r="B3614" s="266" t="s">
        <v>4290</v>
      </c>
      <c r="C3614" s="266" t="s">
        <v>10685</v>
      </c>
      <c r="D3614" s="267" t="s">
        <v>10129</v>
      </c>
      <c r="E3614" s="268" t="s">
        <v>19294</v>
      </c>
    </row>
    <row r="3615" spans="1:5">
      <c r="A3615" s="39" t="str">
        <f t="shared" si="56"/>
        <v>95258</v>
      </c>
      <c r="B3615" s="266" t="s">
        <v>4291</v>
      </c>
      <c r="C3615" s="266" t="s">
        <v>9934</v>
      </c>
      <c r="D3615" s="267" t="s">
        <v>9808</v>
      </c>
      <c r="E3615" s="268" t="s">
        <v>18098</v>
      </c>
    </row>
    <row r="3616" spans="1:5">
      <c r="A3616" s="39" t="str">
        <f t="shared" si="56"/>
        <v>95259</v>
      </c>
      <c r="B3616" s="266" t="s">
        <v>4292</v>
      </c>
      <c r="C3616" s="266" t="s">
        <v>10097</v>
      </c>
      <c r="D3616" s="267" t="s">
        <v>9961</v>
      </c>
      <c r="E3616" s="268" t="s">
        <v>12751</v>
      </c>
    </row>
    <row r="3617" spans="1:5">
      <c r="A3617" s="39" t="str">
        <f t="shared" si="56"/>
        <v>95260</v>
      </c>
      <c r="B3617" s="266" t="s">
        <v>4293</v>
      </c>
      <c r="C3617" s="266" t="s">
        <v>10686</v>
      </c>
      <c r="D3617" s="267" t="s">
        <v>10129</v>
      </c>
      <c r="E3617" s="268" t="s">
        <v>9043</v>
      </c>
    </row>
    <row r="3618" spans="1:5">
      <c r="A3618" s="39" t="str">
        <f t="shared" si="56"/>
        <v>95261</v>
      </c>
      <c r="B3618" s="266" t="s">
        <v>4294</v>
      </c>
      <c r="C3618" s="266" t="s">
        <v>10687</v>
      </c>
      <c r="D3618" s="267" t="s">
        <v>10129</v>
      </c>
      <c r="E3618" s="268" t="s">
        <v>10073</v>
      </c>
    </row>
    <row r="3619" spans="1:5">
      <c r="A3619" s="39" t="str">
        <f t="shared" si="56"/>
        <v>95262</v>
      </c>
      <c r="B3619" s="266" t="s">
        <v>4295</v>
      </c>
      <c r="C3619" s="266" t="s">
        <v>10688</v>
      </c>
      <c r="D3619" s="267" t="s">
        <v>10129</v>
      </c>
      <c r="E3619" s="268" t="s">
        <v>8610</v>
      </c>
    </row>
    <row r="3620" spans="1:5">
      <c r="A3620" s="39" t="str">
        <f t="shared" si="56"/>
        <v>95263</v>
      </c>
      <c r="B3620" s="266" t="s">
        <v>4296</v>
      </c>
      <c r="C3620" s="266" t="s">
        <v>10689</v>
      </c>
      <c r="D3620" s="267" t="s">
        <v>10129</v>
      </c>
      <c r="E3620" s="268" t="s">
        <v>8586</v>
      </c>
    </row>
    <row r="3621" spans="1:5">
      <c r="A3621" s="39" t="str">
        <f t="shared" si="56"/>
        <v>95264</v>
      </c>
      <c r="B3621" s="266" t="s">
        <v>4297</v>
      </c>
      <c r="C3621" s="266" t="s">
        <v>9935</v>
      </c>
      <c r="D3621" s="267" t="s">
        <v>9808</v>
      </c>
      <c r="E3621" s="268" t="s">
        <v>9427</v>
      </c>
    </row>
    <row r="3622" spans="1:5">
      <c r="A3622" s="39" t="str">
        <f t="shared" si="56"/>
        <v>95265</v>
      </c>
      <c r="B3622" s="266" t="s">
        <v>4298</v>
      </c>
      <c r="C3622" s="266" t="s">
        <v>10099</v>
      </c>
      <c r="D3622" s="267" t="s">
        <v>9961</v>
      </c>
      <c r="E3622" s="268" t="s">
        <v>8674</v>
      </c>
    </row>
    <row r="3623" spans="1:5">
      <c r="A3623" s="39" t="str">
        <f t="shared" si="56"/>
        <v>95266</v>
      </c>
      <c r="B3623" s="266" t="s">
        <v>4299</v>
      </c>
      <c r="C3623" s="266" t="s">
        <v>10690</v>
      </c>
      <c r="D3623" s="267" t="s">
        <v>10129</v>
      </c>
      <c r="E3623" s="268" t="s">
        <v>24778</v>
      </c>
    </row>
    <row r="3624" spans="1:5">
      <c r="A3624" s="39" t="str">
        <f t="shared" si="56"/>
        <v>95267</v>
      </c>
      <c r="B3624" s="266" t="s">
        <v>4300</v>
      </c>
      <c r="C3624" s="266" t="s">
        <v>10691</v>
      </c>
      <c r="D3624" s="267" t="s">
        <v>10129</v>
      </c>
      <c r="E3624" s="268" t="s">
        <v>8519</v>
      </c>
    </row>
    <row r="3625" spans="1:5">
      <c r="A3625" s="39" t="str">
        <f t="shared" si="56"/>
        <v>95268</v>
      </c>
      <c r="B3625" s="266" t="s">
        <v>4301</v>
      </c>
      <c r="C3625" s="266" t="s">
        <v>10692</v>
      </c>
      <c r="D3625" s="267" t="s">
        <v>10129</v>
      </c>
      <c r="E3625" s="268" t="s">
        <v>8717</v>
      </c>
    </row>
    <row r="3626" spans="1:5">
      <c r="A3626" s="39" t="str">
        <f t="shared" si="56"/>
        <v>95269</v>
      </c>
      <c r="B3626" s="266" t="s">
        <v>4302</v>
      </c>
      <c r="C3626" s="266" t="s">
        <v>10693</v>
      </c>
      <c r="D3626" s="267" t="s">
        <v>10129</v>
      </c>
      <c r="E3626" s="268" t="s">
        <v>9323</v>
      </c>
    </row>
    <row r="3627" spans="1:5">
      <c r="A3627" s="39" t="str">
        <f t="shared" si="56"/>
        <v>95270</v>
      </c>
      <c r="B3627" s="266" t="s">
        <v>4303</v>
      </c>
      <c r="C3627" s="266" t="s">
        <v>9936</v>
      </c>
      <c r="D3627" s="267" t="s">
        <v>9808</v>
      </c>
      <c r="E3627" s="268" t="s">
        <v>8758</v>
      </c>
    </row>
    <row r="3628" spans="1:5">
      <c r="A3628" s="39" t="str">
        <f t="shared" si="56"/>
        <v>95271</v>
      </c>
      <c r="B3628" s="266" t="s">
        <v>4304</v>
      </c>
      <c r="C3628" s="266" t="s">
        <v>10100</v>
      </c>
      <c r="D3628" s="267" t="s">
        <v>9961</v>
      </c>
      <c r="E3628" s="268" t="s">
        <v>8865</v>
      </c>
    </row>
    <row r="3629" spans="1:5">
      <c r="A3629" s="39" t="str">
        <f t="shared" si="56"/>
        <v>95272</v>
      </c>
      <c r="B3629" s="266" t="s">
        <v>4305</v>
      </c>
      <c r="C3629" s="266" t="s">
        <v>10694</v>
      </c>
      <c r="D3629" s="267" t="s">
        <v>10129</v>
      </c>
      <c r="E3629" s="268" t="s">
        <v>8717</v>
      </c>
    </row>
    <row r="3630" spans="1:5">
      <c r="A3630" s="39" t="str">
        <f t="shared" si="56"/>
        <v>95273</v>
      </c>
      <c r="B3630" s="266" t="s">
        <v>4306</v>
      </c>
      <c r="C3630" s="266" t="s">
        <v>10695</v>
      </c>
      <c r="D3630" s="267" t="s">
        <v>10129</v>
      </c>
      <c r="E3630" s="268" t="s">
        <v>10550</v>
      </c>
    </row>
    <row r="3631" spans="1:5">
      <c r="A3631" s="39" t="str">
        <f t="shared" si="56"/>
        <v>95274</v>
      </c>
      <c r="B3631" s="266" t="s">
        <v>4307</v>
      </c>
      <c r="C3631" s="266" t="s">
        <v>10696</v>
      </c>
      <c r="D3631" s="267" t="s">
        <v>10129</v>
      </c>
      <c r="E3631" s="268" t="s">
        <v>10078</v>
      </c>
    </row>
    <row r="3632" spans="1:5">
      <c r="A3632" s="39" t="str">
        <f t="shared" si="56"/>
        <v>95275</v>
      </c>
      <c r="B3632" s="266" t="s">
        <v>4308</v>
      </c>
      <c r="C3632" s="266" t="s">
        <v>10697</v>
      </c>
      <c r="D3632" s="267" t="s">
        <v>10129</v>
      </c>
      <c r="E3632" s="268" t="s">
        <v>19028</v>
      </c>
    </row>
    <row r="3633" spans="1:5">
      <c r="A3633" s="39" t="str">
        <f t="shared" si="56"/>
        <v>95276</v>
      </c>
      <c r="B3633" s="266" t="s">
        <v>4309</v>
      </c>
      <c r="C3633" s="266" t="s">
        <v>9938</v>
      </c>
      <c r="D3633" s="267" t="s">
        <v>9808</v>
      </c>
      <c r="E3633" s="268" t="s">
        <v>8820</v>
      </c>
    </row>
    <row r="3634" spans="1:5">
      <c r="A3634" s="39" t="str">
        <f t="shared" si="56"/>
        <v>95277</v>
      </c>
      <c r="B3634" s="266" t="s">
        <v>4310</v>
      </c>
      <c r="C3634" s="266" t="s">
        <v>10101</v>
      </c>
      <c r="D3634" s="267" t="s">
        <v>9961</v>
      </c>
      <c r="E3634" s="268" t="s">
        <v>8865</v>
      </c>
    </row>
    <row r="3635" spans="1:5">
      <c r="A3635" s="39" t="str">
        <f t="shared" si="56"/>
        <v>95278</v>
      </c>
      <c r="B3635" s="266" t="s">
        <v>4311</v>
      </c>
      <c r="C3635" s="266" t="s">
        <v>10698</v>
      </c>
      <c r="D3635" s="267" t="s">
        <v>10129</v>
      </c>
      <c r="E3635" s="268" t="s">
        <v>8507</v>
      </c>
    </row>
    <row r="3636" spans="1:5">
      <c r="A3636" s="39" t="str">
        <f t="shared" si="56"/>
        <v>95279</v>
      </c>
      <c r="B3636" s="266" t="s">
        <v>4312</v>
      </c>
      <c r="C3636" s="266" t="s">
        <v>10699</v>
      </c>
      <c r="D3636" s="267" t="s">
        <v>10129</v>
      </c>
      <c r="E3636" s="268" t="s">
        <v>10550</v>
      </c>
    </row>
    <row r="3637" spans="1:5">
      <c r="A3637" s="39" t="str">
        <f t="shared" si="56"/>
        <v>95280</v>
      </c>
      <c r="B3637" s="266" t="s">
        <v>4313</v>
      </c>
      <c r="C3637" s="266" t="s">
        <v>10700</v>
      </c>
      <c r="D3637" s="267" t="s">
        <v>10129</v>
      </c>
      <c r="E3637" s="268" t="s">
        <v>10404</v>
      </c>
    </row>
    <row r="3638" spans="1:5">
      <c r="A3638" s="39" t="str">
        <f t="shared" si="56"/>
        <v>95281</v>
      </c>
      <c r="B3638" s="266" t="s">
        <v>4314</v>
      </c>
      <c r="C3638" s="266" t="s">
        <v>10702</v>
      </c>
      <c r="D3638" s="267" t="s">
        <v>10129</v>
      </c>
      <c r="E3638" s="268" t="s">
        <v>9323</v>
      </c>
    </row>
    <row r="3639" spans="1:5">
      <c r="A3639" s="39" t="str">
        <f t="shared" si="56"/>
        <v>95282</v>
      </c>
      <c r="B3639" s="266" t="s">
        <v>4315</v>
      </c>
      <c r="C3639" s="266" t="s">
        <v>9939</v>
      </c>
      <c r="D3639" s="267" t="s">
        <v>9808</v>
      </c>
      <c r="E3639" s="268" t="s">
        <v>9027</v>
      </c>
    </row>
    <row r="3640" spans="1:5">
      <c r="A3640" s="39" t="str">
        <f t="shared" si="56"/>
        <v>95283</v>
      </c>
      <c r="B3640" s="266" t="s">
        <v>4316</v>
      </c>
      <c r="C3640" s="266" t="s">
        <v>10103</v>
      </c>
      <c r="D3640" s="267" t="s">
        <v>9961</v>
      </c>
      <c r="E3640" s="268" t="s">
        <v>10682</v>
      </c>
    </row>
    <row r="3641" spans="1:5">
      <c r="A3641" s="39" t="str">
        <f t="shared" si="56"/>
        <v>95305</v>
      </c>
      <c r="B3641" s="266" t="s">
        <v>4317</v>
      </c>
      <c r="C3641" s="266" t="s">
        <v>15013</v>
      </c>
      <c r="D3641" s="267" t="s">
        <v>9772</v>
      </c>
      <c r="E3641" s="268" t="s">
        <v>17633</v>
      </c>
    </row>
    <row r="3642" spans="1:5">
      <c r="A3642" s="39" t="str">
        <f t="shared" si="56"/>
        <v>95306</v>
      </c>
      <c r="B3642" s="266" t="s">
        <v>4318</v>
      </c>
      <c r="C3642" s="266" t="s">
        <v>15014</v>
      </c>
      <c r="D3642" s="267" t="s">
        <v>9772</v>
      </c>
      <c r="E3642" s="268" t="s">
        <v>9222</v>
      </c>
    </row>
    <row r="3643" spans="1:5">
      <c r="A3643" s="39" t="str">
        <f t="shared" si="56"/>
        <v>95308</v>
      </c>
      <c r="B3643" s="266" t="s">
        <v>4319</v>
      </c>
      <c r="C3643" s="266" t="s">
        <v>15971</v>
      </c>
      <c r="D3643" s="267" t="s">
        <v>10129</v>
      </c>
      <c r="E3643" s="268" t="s">
        <v>8810</v>
      </c>
    </row>
    <row r="3644" spans="1:5">
      <c r="A3644" s="39" t="str">
        <f t="shared" si="56"/>
        <v>95309</v>
      </c>
      <c r="B3644" s="266" t="s">
        <v>4320</v>
      </c>
      <c r="C3644" s="266" t="s">
        <v>15972</v>
      </c>
      <c r="D3644" s="267" t="s">
        <v>10129</v>
      </c>
      <c r="E3644" s="268" t="s">
        <v>9314</v>
      </c>
    </row>
    <row r="3645" spans="1:5">
      <c r="A3645" s="39" t="str">
        <f t="shared" si="56"/>
        <v>95310</v>
      </c>
      <c r="B3645" s="266" t="s">
        <v>4321</v>
      </c>
      <c r="C3645" s="266" t="s">
        <v>15973</v>
      </c>
      <c r="D3645" s="267" t="s">
        <v>10129</v>
      </c>
      <c r="E3645" s="268" t="s">
        <v>8520</v>
      </c>
    </row>
    <row r="3646" spans="1:5">
      <c r="A3646" s="39" t="str">
        <f t="shared" si="56"/>
        <v>95311</v>
      </c>
      <c r="B3646" s="266" t="s">
        <v>4322</v>
      </c>
      <c r="C3646" s="266" t="s">
        <v>15974</v>
      </c>
      <c r="D3646" s="267" t="s">
        <v>10129</v>
      </c>
      <c r="E3646" s="268" t="s">
        <v>9320</v>
      </c>
    </row>
    <row r="3647" spans="1:5">
      <c r="A3647" s="39" t="str">
        <f t="shared" si="56"/>
        <v>95312</v>
      </c>
      <c r="B3647" s="266" t="s">
        <v>4323</v>
      </c>
      <c r="C3647" s="266" t="s">
        <v>15975</v>
      </c>
      <c r="D3647" s="267" t="s">
        <v>10129</v>
      </c>
      <c r="E3647" s="268" t="s">
        <v>8520</v>
      </c>
    </row>
    <row r="3648" spans="1:5">
      <c r="A3648" s="39" t="str">
        <f t="shared" si="56"/>
        <v>95313</v>
      </c>
      <c r="B3648" s="266" t="s">
        <v>4324</v>
      </c>
      <c r="C3648" s="266" t="s">
        <v>15976</v>
      </c>
      <c r="D3648" s="267" t="s">
        <v>10129</v>
      </c>
      <c r="E3648" s="268" t="s">
        <v>9314</v>
      </c>
    </row>
    <row r="3649" spans="1:5">
      <c r="A3649" s="39" t="str">
        <f t="shared" si="56"/>
        <v>95314</v>
      </c>
      <c r="B3649" s="266" t="s">
        <v>4325</v>
      </c>
      <c r="C3649" s="266" t="s">
        <v>15977</v>
      </c>
      <c r="D3649" s="267" t="s">
        <v>10129</v>
      </c>
      <c r="E3649" s="268" t="s">
        <v>9314</v>
      </c>
    </row>
    <row r="3650" spans="1:5">
      <c r="A3650" s="39" t="str">
        <f t="shared" si="56"/>
        <v>95315</v>
      </c>
      <c r="B3650" s="266" t="s">
        <v>4326</v>
      </c>
      <c r="C3650" s="266" t="s">
        <v>15978</v>
      </c>
      <c r="D3650" s="267" t="s">
        <v>10129</v>
      </c>
      <c r="E3650" s="268" t="s">
        <v>9054</v>
      </c>
    </row>
    <row r="3651" spans="1:5">
      <c r="A3651" s="39" t="str">
        <f t="shared" ref="A3651:A3714" si="57">IF(ISERROR(SEARCH("/",B3651)=6),TRIM(CLEAN(B3651)),IF(SEARCH("/",B3651)=6,IF(LEN(TRIM(CLEAN(B3651)))=7,LEFT(TRIM(CLEAN(B3651)),6)&amp;"00"&amp;RIGHT(TRIM(CLEAN(B3651)),1),LEFT(TRIM(CLEAN(B3651)),6)&amp;"0"&amp;RIGHT(TRIM(CLEAN(B3651)),2)),TRIM(CLEAN(B3651))))</f>
        <v>95316</v>
      </c>
      <c r="B3651" s="266" t="s">
        <v>4327</v>
      </c>
      <c r="C3651" s="266" t="s">
        <v>15979</v>
      </c>
      <c r="D3651" s="267" t="s">
        <v>10129</v>
      </c>
      <c r="E3651" s="268" t="s">
        <v>10249</v>
      </c>
    </row>
    <row r="3652" spans="1:5">
      <c r="A3652" s="39" t="str">
        <f t="shared" si="57"/>
        <v>95317</v>
      </c>
      <c r="B3652" s="266" t="s">
        <v>4328</v>
      </c>
      <c r="C3652" s="266" t="s">
        <v>15980</v>
      </c>
      <c r="D3652" s="267" t="s">
        <v>10129</v>
      </c>
      <c r="E3652" s="268" t="s">
        <v>8521</v>
      </c>
    </row>
    <row r="3653" spans="1:5">
      <c r="A3653" s="39" t="str">
        <f t="shared" si="57"/>
        <v>95318</v>
      </c>
      <c r="B3653" s="266" t="s">
        <v>4329</v>
      </c>
      <c r="C3653" s="266" t="s">
        <v>15981</v>
      </c>
      <c r="D3653" s="267" t="s">
        <v>10129</v>
      </c>
      <c r="E3653" s="268" t="s">
        <v>8521</v>
      </c>
    </row>
    <row r="3654" spans="1:5">
      <c r="A3654" s="39" t="str">
        <f t="shared" si="57"/>
        <v>95319</v>
      </c>
      <c r="B3654" s="266" t="s">
        <v>4330</v>
      </c>
      <c r="C3654" s="266" t="s">
        <v>15982</v>
      </c>
      <c r="D3654" s="267" t="s">
        <v>10129</v>
      </c>
      <c r="E3654" s="268" t="s">
        <v>8520</v>
      </c>
    </row>
    <row r="3655" spans="1:5">
      <c r="A3655" s="39" t="str">
        <f t="shared" si="57"/>
        <v>95320</v>
      </c>
      <c r="B3655" s="266" t="s">
        <v>4331</v>
      </c>
      <c r="C3655" s="266" t="s">
        <v>15983</v>
      </c>
      <c r="D3655" s="267" t="s">
        <v>10129</v>
      </c>
      <c r="E3655" s="268" t="s">
        <v>9320</v>
      </c>
    </row>
    <row r="3656" spans="1:5">
      <c r="A3656" s="39" t="str">
        <f t="shared" si="57"/>
        <v>95321</v>
      </c>
      <c r="B3656" s="266" t="s">
        <v>4332</v>
      </c>
      <c r="C3656" s="266" t="s">
        <v>15984</v>
      </c>
      <c r="D3656" s="267" t="s">
        <v>10129</v>
      </c>
      <c r="E3656" s="268" t="s">
        <v>9319</v>
      </c>
    </row>
    <row r="3657" spans="1:5">
      <c r="A3657" s="39" t="str">
        <f t="shared" si="57"/>
        <v>95322</v>
      </c>
      <c r="B3657" s="266" t="s">
        <v>4333</v>
      </c>
      <c r="C3657" s="266" t="s">
        <v>15985</v>
      </c>
      <c r="D3657" s="267" t="s">
        <v>10129</v>
      </c>
      <c r="E3657" s="268" t="s">
        <v>10550</v>
      </c>
    </row>
    <row r="3658" spans="1:5">
      <c r="A3658" s="39" t="str">
        <f t="shared" si="57"/>
        <v>95323</v>
      </c>
      <c r="B3658" s="266" t="s">
        <v>4334</v>
      </c>
      <c r="C3658" s="266" t="s">
        <v>15986</v>
      </c>
      <c r="D3658" s="267" t="s">
        <v>10129</v>
      </c>
      <c r="E3658" s="268" t="s">
        <v>9908</v>
      </c>
    </row>
    <row r="3659" spans="1:5">
      <c r="A3659" s="39" t="str">
        <f t="shared" si="57"/>
        <v>95324</v>
      </c>
      <c r="B3659" s="266" t="s">
        <v>4335</v>
      </c>
      <c r="C3659" s="266" t="s">
        <v>15987</v>
      </c>
      <c r="D3659" s="267" t="s">
        <v>10129</v>
      </c>
      <c r="E3659" s="268" t="s">
        <v>9326</v>
      </c>
    </row>
    <row r="3660" spans="1:5">
      <c r="A3660" s="39" t="str">
        <f t="shared" si="57"/>
        <v>95325</v>
      </c>
      <c r="B3660" s="266" t="s">
        <v>4336</v>
      </c>
      <c r="C3660" s="266" t="s">
        <v>15988</v>
      </c>
      <c r="D3660" s="267" t="s">
        <v>10129</v>
      </c>
      <c r="E3660" s="268" t="s">
        <v>9054</v>
      </c>
    </row>
    <row r="3661" spans="1:5">
      <c r="A3661" s="39" t="str">
        <f t="shared" si="57"/>
        <v>95326</v>
      </c>
      <c r="B3661" s="266" t="s">
        <v>4337</v>
      </c>
      <c r="C3661" s="266" t="s">
        <v>15989</v>
      </c>
      <c r="D3661" s="267" t="s">
        <v>10129</v>
      </c>
      <c r="E3661" s="268" t="s">
        <v>8519</v>
      </c>
    </row>
    <row r="3662" spans="1:5">
      <c r="A3662" s="39" t="str">
        <f t="shared" si="57"/>
        <v>95328</v>
      </c>
      <c r="B3662" s="266" t="s">
        <v>4338</v>
      </c>
      <c r="C3662" s="266" t="s">
        <v>15990</v>
      </c>
      <c r="D3662" s="267" t="s">
        <v>10129</v>
      </c>
      <c r="E3662" s="268" t="s">
        <v>8707</v>
      </c>
    </row>
    <row r="3663" spans="1:5">
      <c r="A3663" s="39" t="str">
        <f t="shared" si="57"/>
        <v>95329</v>
      </c>
      <c r="B3663" s="266" t="s">
        <v>4339</v>
      </c>
      <c r="C3663" s="266" t="s">
        <v>15991</v>
      </c>
      <c r="D3663" s="267" t="s">
        <v>10129</v>
      </c>
      <c r="E3663" s="268" t="s">
        <v>10587</v>
      </c>
    </row>
    <row r="3664" spans="1:5">
      <c r="A3664" s="39" t="str">
        <f t="shared" si="57"/>
        <v>95330</v>
      </c>
      <c r="B3664" s="266" t="s">
        <v>4340</v>
      </c>
      <c r="C3664" s="266" t="s">
        <v>15992</v>
      </c>
      <c r="D3664" s="267" t="s">
        <v>10129</v>
      </c>
      <c r="E3664" s="268" t="s">
        <v>9314</v>
      </c>
    </row>
    <row r="3665" spans="1:5">
      <c r="A3665" s="39" t="str">
        <f t="shared" si="57"/>
        <v>95331</v>
      </c>
      <c r="B3665" s="266" t="s">
        <v>4341</v>
      </c>
      <c r="C3665" s="266" t="s">
        <v>15993</v>
      </c>
      <c r="D3665" s="267" t="s">
        <v>10129</v>
      </c>
      <c r="E3665" s="268" t="s">
        <v>9314</v>
      </c>
    </row>
    <row r="3666" spans="1:5">
      <c r="A3666" s="39" t="str">
        <f t="shared" si="57"/>
        <v>95332</v>
      </c>
      <c r="B3666" s="266" t="s">
        <v>4342</v>
      </c>
      <c r="C3666" s="266" t="s">
        <v>15994</v>
      </c>
      <c r="D3666" s="267" t="s">
        <v>10129</v>
      </c>
      <c r="E3666" s="268" t="s">
        <v>8507</v>
      </c>
    </row>
    <row r="3667" spans="1:5">
      <c r="A3667" s="39" t="str">
        <f t="shared" si="57"/>
        <v>95333</v>
      </c>
      <c r="B3667" s="266" t="s">
        <v>4343</v>
      </c>
      <c r="C3667" s="266" t="s">
        <v>15995</v>
      </c>
      <c r="D3667" s="267" t="s">
        <v>10129</v>
      </c>
      <c r="E3667" s="268" t="s">
        <v>10102</v>
      </c>
    </row>
    <row r="3668" spans="1:5">
      <c r="A3668" s="39" t="str">
        <f t="shared" si="57"/>
        <v>95334</v>
      </c>
      <c r="B3668" s="266" t="s">
        <v>4344</v>
      </c>
      <c r="C3668" s="266" t="s">
        <v>15996</v>
      </c>
      <c r="D3668" s="267" t="s">
        <v>10129</v>
      </c>
      <c r="E3668" s="268" t="s">
        <v>9047</v>
      </c>
    </row>
    <row r="3669" spans="1:5">
      <c r="A3669" s="39" t="str">
        <f t="shared" si="57"/>
        <v>95335</v>
      </c>
      <c r="B3669" s="266" t="s">
        <v>4345</v>
      </c>
      <c r="C3669" s="266" t="s">
        <v>15997</v>
      </c>
      <c r="D3669" s="267" t="s">
        <v>10129</v>
      </c>
      <c r="E3669" s="268" t="s">
        <v>10073</v>
      </c>
    </row>
    <row r="3670" spans="1:5">
      <c r="A3670" s="39" t="str">
        <f t="shared" si="57"/>
        <v>95337</v>
      </c>
      <c r="B3670" s="266" t="s">
        <v>4346</v>
      </c>
      <c r="C3670" s="266" t="s">
        <v>15998</v>
      </c>
      <c r="D3670" s="267" t="s">
        <v>10129</v>
      </c>
      <c r="E3670" s="268" t="s">
        <v>10577</v>
      </c>
    </row>
    <row r="3671" spans="1:5">
      <c r="A3671" s="39" t="str">
        <f t="shared" si="57"/>
        <v>95338</v>
      </c>
      <c r="B3671" s="266" t="s">
        <v>4347</v>
      </c>
      <c r="C3671" s="266" t="s">
        <v>15999</v>
      </c>
      <c r="D3671" s="267" t="s">
        <v>10129</v>
      </c>
      <c r="E3671" s="268" t="s">
        <v>9999</v>
      </c>
    </row>
    <row r="3672" spans="1:5">
      <c r="A3672" s="39" t="str">
        <f t="shared" si="57"/>
        <v>95339</v>
      </c>
      <c r="B3672" s="266" t="s">
        <v>4348</v>
      </c>
      <c r="C3672" s="266" t="s">
        <v>16000</v>
      </c>
      <c r="D3672" s="267" t="s">
        <v>10129</v>
      </c>
      <c r="E3672" s="268" t="s">
        <v>10087</v>
      </c>
    </row>
    <row r="3673" spans="1:5">
      <c r="A3673" s="39" t="str">
        <f t="shared" si="57"/>
        <v>95340</v>
      </c>
      <c r="B3673" s="266" t="s">
        <v>4349</v>
      </c>
      <c r="C3673" s="266" t="s">
        <v>16001</v>
      </c>
      <c r="D3673" s="267" t="s">
        <v>10129</v>
      </c>
      <c r="E3673" s="268" t="s">
        <v>9326</v>
      </c>
    </row>
    <row r="3674" spans="1:5">
      <c r="A3674" s="39" t="str">
        <f t="shared" si="57"/>
        <v>95341</v>
      </c>
      <c r="B3674" s="266" t="s">
        <v>4350</v>
      </c>
      <c r="C3674" s="266" t="s">
        <v>16002</v>
      </c>
      <c r="D3674" s="267" t="s">
        <v>10129</v>
      </c>
      <c r="E3674" s="268" t="s">
        <v>9908</v>
      </c>
    </row>
    <row r="3675" spans="1:5">
      <c r="A3675" s="39" t="str">
        <f t="shared" si="57"/>
        <v>95342</v>
      </c>
      <c r="B3675" s="266" t="s">
        <v>4351</v>
      </c>
      <c r="C3675" s="266" t="s">
        <v>16003</v>
      </c>
      <c r="D3675" s="267" t="s">
        <v>10129</v>
      </c>
      <c r="E3675" s="268" t="s">
        <v>9314</v>
      </c>
    </row>
    <row r="3676" spans="1:5">
      <c r="A3676" s="39" t="str">
        <f t="shared" si="57"/>
        <v>95343</v>
      </c>
      <c r="B3676" s="266" t="s">
        <v>4352</v>
      </c>
      <c r="C3676" s="266" t="s">
        <v>16004</v>
      </c>
      <c r="D3676" s="267" t="s">
        <v>10129</v>
      </c>
      <c r="E3676" s="268" t="s">
        <v>9317</v>
      </c>
    </row>
    <row r="3677" spans="1:5">
      <c r="A3677" s="39" t="str">
        <f t="shared" si="57"/>
        <v>95344</v>
      </c>
      <c r="B3677" s="266" t="s">
        <v>4353</v>
      </c>
      <c r="C3677" s="266" t="s">
        <v>16005</v>
      </c>
      <c r="D3677" s="267" t="s">
        <v>10129</v>
      </c>
      <c r="E3677" s="268" t="s">
        <v>8707</v>
      </c>
    </row>
    <row r="3678" spans="1:5">
      <c r="A3678" s="39" t="str">
        <f t="shared" si="57"/>
        <v>95345</v>
      </c>
      <c r="B3678" s="266" t="s">
        <v>4354</v>
      </c>
      <c r="C3678" s="266" t="s">
        <v>16006</v>
      </c>
      <c r="D3678" s="267" t="s">
        <v>10129</v>
      </c>
      <c r="E3678" s="268" t="s">
        <v>8644</v>
      </c>
    </row>
    <row r="3679" spans="1:5">
      <c r="A3679" s="39" t="str">
        <f t="shared" si="57"/>
        <v>95346</v>
      </c>
      <c r="B3679" s="266" t="s">
        <v>4355</v>
      </c>
      <c r="C3679" s="266" t="s">
        <v>16007</v>
      </c>
      <c r="D3679" s="267" t="s">
        <v>10129</v>
      </c>
      <c r="E3679" s="268" t="s">
        <v>10550</v>
      </c>
    </row>
    <row r="3680" spans="1:5">
      <c r="A3680" s="39" t="str">
        <f t="shared" si="57"/>
        <v>95347</v>
      </c>
      <c r="B3680" s="266" t="s">
        <v>4356</v>
      </c>
      <c r="C3680" s="266" t="s">
        <v>16008</v>
      </c>
      <c r="D3680" s="267" t="s">
        <v>10129</v>
      </c>
      <c r="E3680" s="268" t="s">
        <v>9075</v>
      </c>
    </row>
    <row r="3681" spans="1:5">
      <c r="A3681" s="39" t="str">
        <f t="shared" si="57"/>
        <v>95348</v>
      </c>
      <c r="B3681" s="266" t="s">
        <v>4357</v>
      </c>
      <c r="C3681" s="266" t="s">
        <v>16009</v>
      </c>
      <c r="D3681" s="267" t="s">
        <v>10129</v>
      </c>
      <c r="E3681" s="268" t="s">
        <v>8810</v>
      </c>
    </row>
    <row r="3682" spans="1:5">
      <c r="A3682" s="39" t="str">
        <f t="shared" si="57"/>
        <v>95349</v>
      </c>
      <c r="B3682" s="266" t="s">
        <v>4358</v>
      </c>
      <c r="C3682" s="266" t="s">
        <v>16010</v>
      </c>
      <c r="D3682" s="267" t="s">
        <v>10129</v>
      </c>
      <c r="E3682" s="268" t="s">
        <v>9075</v>
      </c>
    </row>
    <row r="3683" spans="1:5">
      <c r="A3683" s="39" t="str">
        <f t="shared" si="57"/>
        <v>95350</v>
      </c>
      <c r="B3683" s="266" t="s">
        <v>4359</v>
      </c>
      <c r="C3683" s="266" t="s">
        <v>16011</v>
      </c>
      <c r="D3683" s="267" t="s">
        <v>10129</v>
      </c>
      <c r="E3683" s="268" t="s">
        <v>8810</v>
      </c>
    </row>
    <row r="3684" spans="1:5">
      <c r="A3684" s="39" t="str">
        <f t="shared" si="57"/>
        <v>95351</v>
      </c>
      <c r="B3684" s="266" t="s">
        <v>4360</v>
      </c>
      <c r="C3684" s="266" t="s">
        <v>16012</v>
      </c>
      <c r="D3684" s="267" t="s">
        <v>10129</v>
      </c>
      <c r="E3684" s="268" t="s">
        <v>9327</v>
      </c>
    </row>
    <row r="3685" spans="1:5">
      <c r="A3685" s="39" t="str">
        <f t="shared" si="57"/>
        <v>95352</v>
      </c>
      <c r="B3685" s="266" t="s">
        <v>4361</v>
      </c>
      <c r="C3685" s="266" t="s">
        <v>16013</v>
      </c>
      <c r="D3685" s="267" t="s">
        <v>10129</v>
      </c>
      <c r="E3685" s="268" t="s">
        <v>9075</v>
      </c>
    </row>
    <row r="3686" spans="1:5">
      <c r="A3686" s="39" t="str">
        <f t="shared" si="57"/>
        <v>95354</v>
      </c>
      <c r="B3686" s="266" t="s">
        <v>4362</v>
      </c>
      <c r="C3686" s="266" t="s">
        <v>16014</v>
      </c>
      <c r="D3686" s="267" t="s">
        <v>10129</v>
      </c>
      <c r="E3686" s="268" t="s">
        <v>9320</v>
      </c>
    </row>
    <row r="3687" spans="1:5">
      <c r="A3687" s="39" t="str">
        <f t="shared" si="57"/>
        <v>95355</v>
      </c>
      <c r="B3687" s="266" t="s">
        <v>4363</v>
      </c>
      <c r="C3687" s="266" t="s">
        <v>16015</v>
      </c>
      <c r="D3687" s="267" t="s">
        <v>10129</v>
      </c>
      <c r="E3687" s="268" t="s">
        <v>8520</v>
      </c>
    </row>
    <row r="3688" spans="1:5">
      <c r="A3688" s="39" t="str">
        <f t="shared" si="57"/>
        <v>95356</v>
      </c>
      <c r="B3688" s="266" t="s">
        <v>4364</v>
      </c>
      <c r="C3688" s="266" t="s">
        <v>16016</v>
      </c>
      <c r="D3688" s="267" t="s">
        <v>10129</v>
      </c>
      <c r="E3688" s="268" t="s">
        <v>8520</v>
      </c>
    </row>
    <row r="3689" spans="1:5">
      <c r="A3689" s="39" t="str">
        <f t="shared" si="57"/>
        <v>95357</v>
      </c>
      <c r="B3689" s="266" t="s">
        <v>4365</v>
      </c>
      <c r="C3689" s="266" t="s">
        <v>16017</v>
      </c>
      <c r="D3689" s="267" t="s">
        <v>10129</v>
      </c>
      <c r="E3689" s="268" t="s">
        <v>10587</v>
      </c>
    </row>
    <row r="3690" spans="1:5">
      <c r="A3690" s="39" t="str">
        <f t="shared" si="57"/>
        <v>95358</v>
      </c>
      <c r="B3690" s="266" t="s">
        <v>4366</v>
      </c>
      <c r="C3690" s="266" t="s">
        <v>16018</v>
      </c>
      <c r="D3690" s="267" t="s">
        <v>10129</v>
      </c>
      <c r="E3690" s="268" t="s">
        <v>10073</v>
      </c>
    </row>
    <row r="3691" spans="1:5">
      <c r="A3691" s="39" t="str">
        <f t="shared" si="57"/>
        <v>95359</v>
      </c>
      <c r="B3691" s="266" t="s">
        <v>4367</v>
      </c>
      <c r="C3691" s="266" t="s">
        <v>16019</v>
      </c>
      <c r="D3691" s="267" t="s">
        <v>10129</v>
      </c>
      <c r="E3691" s="268" t="s">
        <v>10087</v>
      </c>
    </row>
    <row r="3692" spans="1:5">
      <c r="A3692" s="39" t="str">
        <f t="shared" si="57"/>
        <v>95360</v>
      </c>
      <c r="B3692" s="266" t="s">
        <v>4368</v>
      </c>
      <c r="C3692" s="266" t="s">
        <v>16020</v>
      </c>
      <c r="D3692" s="267" t="s">
        <v>10129</v>
      </c>
      <c r="E3692" s="268" t="s">
        <v>10577</v>
      </c>
    </row>
    <row r="3693" spans="1:5">
      <c r="A3693" s="39" t="str">
        <f t="shared" si="57"/>
        <v>95361</v>
      </c>
      <c r="B3693" s="266" t="s">
        <v>4369</v>
      </c>
      <c r="C3693" s="266" t="s">
        <v>16021</v>
      </c>
      <c r="D3693" s="267" t="s">
        <v>10129</v>
      </c>
      <c r="E3693" s="268" t="s">
        <v>8520</v>
      </c>
    </row>
    <row r="3694" spans="1:5">
      <c r="A3694" s="39" t="str">
        <f t="shared" si="57"/>
        <v>95362</v>
      </c>
      <c r="B3694" s="266" t="s">
        <v>4370</v>
      </c>
      <c r="C3694" s="266" t="s">
        <v>16022</v>
      </c>
      <c r="D3694" s="267" t="s">
        <v>10129</v>
      </c>
      <c r="E3694" s="268" t="s">
        <v>8520</v>
      </c>
    </row>
    <row r="3695" spans="1:5">
      <c r="A3695" s="39" t="str">
        <f t="shared" si="57"/>
        <v>95363</v>
      </c>
      <c r="B3695" s="266" t="s">
        <v>4371</v>
      </c>
      <c r="C3695" s="266" t="s">
        <v>16023</v>
      </c>
      <c r="D3695" s="267" t="s">
        <v>10129</v>
      </c>
      <c r="E3695" s="268" t="s">
        <v>8521</v>
      </c>
    </row>
    <row r="3696" spans="1:5">
      <c r="A3696" s="39" t="str">
        <f t="shared" si="57"/>
        <v>95364</v>
      </c>
      <c r="B3696" s="266" t="s">
        <v>4372</v>
      </c>
      <c r="C3696" s="266" t="s">
        <v>16024</v>
      </c>
      <c r="D3696" s="267" t="s">
        <v>10129</v>
      </c>
      <c r="E3696" s="268" t="s">
        <v>8520</v>
      </c>
    </row>
    <row r="3697" spans="1:5">
      <c r="A3697" s="39" t="str">
        <f t="shared" si="57"/>
        <v>95365</v>
      </c>
      <c r="B3697" s="266" t="s">
        <v>4373</v>
      </c>
      <c r="C3697" s="266" t="s">
        <v>16025</v>
      </c>
      <c r="D3697" s="267" t="s">
        <v>10129</v>
      </c>
      <c r="E3697" s="268" t="s">
        <v>9314</v>
      </c>
    </row>
    <row r="3698" spans="1:5">
      <c r="A3698" s="39" t="str">
        <f t="shared" si="57"/>
        <v>95366</v>
      </c>
      <c r="B3698" s="266" t="s">
        <v>4374</v>
      </c>
      <c r="C3698" s="266" t="s">
        <v>16026</v>
      </c>
      <c r="D3698" s="267" t="s">
        <v>10129</v>
      </c>
      <c r="E3698" s="268" t="s">
        <v>9319</v>
      </c>
    </row>
    <row r="3699" spans="1:5">
      <c r="A3699" s="39" t="str">
        <f t="shared" si="57"/>
        <v>95367</v>
      </c>
      <c r="B3699" s="266" t="s">
        <v>4375</v>
      </c>
      <c r="C3699" s="266" t="s">
        <v>16027</v>
      </c>
      <c r="D3699" s="267" t="s">
        <v>10129</v>
      </c>
      <c r="E3699" s="268" t="s">
        <v>9319</v>
      </c>
    </row>
    <row r="3700" spans="1:5">
      <c r="A3700" s="39" t="str">
        <f t="shared" si="57"/>
        <v>95368</v>
      </c>
      <c r="B3700" s="266" t="s">
        <v>4376</v>
      </c>
      <c r="C3700" s="266" t="s">
        <v>16028</v>
      </c>
      <c r="D3700" s="267" t="s">
        <v>10129</v>
      </c>
      <c r="E3700" s="268" t="s">
        <v>10577</v>
      </c>
    </row>
    <row r="3701" spans="1:5">
      <c r="A3701" s="39" t="str">
        <f t="shared" si="57"/>
        <v>95369</v>
      </c>
      <c r="B3701" s="266" t="s">
        <v>4377</v>
      </c>
      <c r="C3701" s="266" t="s">
        <v>16029</v>
      </c>
      <c r="D3701" s="267" t="s">
        <v>10129</v>
      </c>
      <c r="E3701" s="268" t="s">
        <v>9314</v>
      </c>
    </row>
    <row r="3702" spans="1:5">
      <c r="A3702" s="39" t="str">
        <f t="shared" si="57"/>
        <v>95370</v>
      </c>
      <c r="B3702" s="266" t="s">
        <v>4378</v>
      </c>
      <c r="C3702" s="266" t="s">
        <v>16030</v>
      </c>
      <c r="D3702" s="267" t="s">
        <v>10129</v>
      </c>
      <c r="E3702" s="268" t="s">
        <v>9317</v>
      </c>
    </row>
    <row r="3703" spans="1:5">
      <c r="A3703" s="39" t="str">
        <f t="shared" si="57"/>
        <v>95371</v>
      </c>
      <c r="B3703" s="266" t="s">
        <v>4379</v>
      </c>
      <c r="C3703" s="266" t="s">
        <v>16031</v>
      </c>
      <c r="D3703" s="267" t="s">
        <v>10129</v>
      </c>
      <c r="E3703" s="268" t="s">
        <v>9054</v>
      </c>
    </row>
    <row r="3704" spans="1:5">
      <c r="A3704" s="39" t="str">
        <f t="shared" si="57"/>
        <v>95372</v>
      </c>
      <c r="B3704" s="266" t="s">
        <v>4380</v>
      </c>
      <c r="C3704" s="266" t="s">
        <v>16032</v>
      </c>
      <c r="D3704" s="267" t="s">
        <v>10129</v>
      </c>
      <c r="E3704" s="268" t="s">
        <v>9326</v>
      </c>
    </row>
    <row r="3705" spans="1:5">
      <c r="A3705" s="39" t="str">
        <f t="shared" si="57"/>
        <v>95373</v>
      </c>
      <c r="B3705" s="266" t="s">
        <v>4381</v>
      </c>
      <c r="C3705" s="266" t="s">
        <v>16033</v>
      </c>
      <c r="D3705" s="267" t="s">
        <v>10129</v>
      </c>
      <c r="E3705" s="268" t="s">
        <v>9317</v>
      </c>
    </row>
    <row r="3706" spans="1:5">
      <c r="A3706" s="39" t="str">
        <f t="shared" si="57"/>
        <v>95374</v>
      </c>
      <c r="B3706" s="266" t="s">
        <v>4382</v>
      </c>
      <c r="C3706" s="266" t="s">
        <v>16034</v>
      </c>
      <c r="D3706" s="267" t="s">
        <v>10129</v>
      </c>
      <c r="E3706" s="268" t="s">
        <v>10587</v>
      </c>
    </row>
    <row r="3707" spans="1:5">
      <c r="A3707" s="39" t="str">
        <f t="shared" si="57"/>
        <v>95375</v>
      </c>
      <c r="B3707" s="266" t="s">
        <v>4383</v>
      </c>
      <c r="C3707" s="266" t="s">
        <v>16035</v>
      </c>
      <c r="D3707" s="267" t="s">
        <v>10129</v>
      </c>
      <c r="E3707" s="268" t="s">
        <v>10300</v>
      </c>
    </row>
    <row r="3708" spans="1:5">
      <c r="A3708" s="39" t="str">
        <f t="shared" si="57"/>
        <v>95376</v>
      </c>
      <c r="B3708" s="266" t="s">
        <v>4384</v>
      </c>
      <c r="C3708" s="266" t="s">
        <v>16036</v>
      </c>
      <c r="D3708" s="267" t="s">
        <v>10129</v>
      </c>
      <c r="E3708" s="268" t="s">
        <v>8519</v>
      </c>
    </row>
    <row r="3709" spans="1:5">
      <c r="A3709" s="39" t="str">
        <f t="shared" si="57"/>
        <v>95377</v>
      </c>
      <c r="B3709" s="266" t="s">
        <v>4385</v>
      </c>
      <c r="C3709" s="266" t="s">
        <v>16037</v>
      </c>
      <c r="D3709" s="267" t="s">
        <v>10129</v>
      </c>
      <c r="E3709" s="268" t="s">
        <v>9314</v>
      </c>
    </row>
    <row r="3710" spans="1:5">
      <c r="A3710" s="39" t="str">
        <f t="shared" si="57"/>
        <v>95378</v>
      </c>
      <c r="B3710" s="266" t="s">
        <v>4386</v>
      </c>
      <c r="C3710" s="266" t="s">
        <v>16038</v>
      </c>
      <c r="D3710" s="267" t="s">
        <v>10129</v>
      </c>
      <c r="E3710" s="268" t="s">
        <v>10587</v>
      </c>
    </row>
    <row r="3711" spans="1:5">
      <c r="A3711" s="39" t="str">
        <f t="shared" si="57"/>
        <v>95379</v>
      </c>
      <c r="B3711" s="266" t="s">
        <v>4387</v>
      </c>
      <c r="C3711" s="266" t="s">
        <v>16039</v>
      </c>
      <c r="D3711" s="267" t="s">
        <v>10129</v>
      </c>
      <c r="E3711" s="268" t="s">
        <v>8707</v>
      </c>
    </row>
    <row r="3712" spans="1:5">
      <c r="A3712" s="39" t="str">
        <f t="shared" si="57"/>
        <v>95380</v>
      </c>
      <c r="B3712" s="266" t="s">
        <v>4388</v>
      </c>
      <c r="C3712" s="266" t="s">
        <v>16040</v>
      </c>
      <c r="D3712" s="267" t="s">
        <v>10129</v>
      </c>
      <c r="E3712" s="268" t="s">
        <v>10073</v>
      </c>
    </row>
    <row r="3713" spans="1:5">
      <c r="A3713" s="39" t="str">
        <f t="shared" si="57"/>
        <v>95382</v>
      </c>
      <c r="B3713" s="266" t="s">
        <v>4389</v>
      </c>
      <c r="C3713" s="266" t="s">
        <v>16041</v>
      </c>
      <c r="D3713" s="267" t="s">
        <v>10129</v>
      </c>
      <c r="E3713" s="268" t="s">
        <v>10577</v>
      </c>
    </row>
    <row r="3714" spans="1:5">
      <c r="A3714" s="39" t="str">
        <f t="shared" si="57"/>
        <v>95383</v>
      </c>
      <c r="B3714" s="266" t="s">
        <v>4390</v>
      </c>
      <c r="C3714" s="266" t="s">
        <v>16042</v>
      </c>
      <c r="D3714" s="267" t="s">
        <v>10129</v>
      </c>
      <c r="E3714" s="268" t="s">
        <v>10587</v>
      </c>
    </row>
    <row r="3715" spans="1:5">
      <c r="A3715" s="39" t="str">
        <f t="shared" ref="A3715:A3778" si="58">IF(ISERROR(SEARCH("/",B3715)=6),TRIM(CLEAN(B3715)),IF(SEARCH("/",B3715)=6,IF(LEN(TRIM(CLEAN(B3715)))=7,LEFT(TRIM(CLEAN(B3715)),6)&amp;"00"&amp;RIGHT(TRIM(CLEAN(B3715)),1),LEFT(TRIM(CLEAN(B3715)),6)&amp;"0"&amp;RIGHT(TRIM(CLEAN(B3715)),2)),TRIM(CLEAN(B3715))))</f>
        <v>95384</v>
      </c>
      <c r="B3715" s="266" t="s">
        <v>4391</v>
      </c>
      <c r="C3715" s="266" t="s">
        <v>16043</v>
      </c>
      <c r="D3715" s="267" t="s">
        <v>10129</v>
      </c>
      <c r="E3715" s="268" t="s">
        <v>10300</v>
      </c>
    </row>
    <row r="3716" spans="1:5">
      <c r="A3716" s="39" t="str">
        <f t="shared" si="58"/>
        <v>95385</v>
      </c>
      <c r="B3716" s="266" t="s">
        <v>4392</v>
      </c>
      <c r="C3716" s="266" t="s">
        <v>16044</v>
      </c>
      <c r="D3716" s="267" t="s">
        <v>10129</v>
      </c>
      <c r="E3716" s="268" t="s">
        <v>8707</v>
      </c>
    </row>
    <row r="3717" spans="1:5">
      <c r="A3717" s="39" t="str">
        <f t="shared" si="58"/>
        <v>95386</v>
      </c>
      <c r="B3717" s="266" t="s">
        <v>4393</v>
      </c>
      <c r="C3717" s="266" t="s">
        <v>16045</v>
      </c>
      <c r="D3717" s="267" t="s">
        <v>10129</v>
      </c>
      <c r="E3717" s="268" t="s">
        <v>10577</v>
      </c>
    </row>
    <row r="3718" spans="1:5">
      <c r="A3718" s="39" t="str">
        <f t="shared" si="58"/>
        <v>95387</v>
      </c>
      <c r="B3718" s="266" t="s">
        <v>4394</v>
      </c>
      <c r="C3718" s="266" t="s">
        <v>16046</v>
      </c>
      <c r="D3718" s="267" t="s">
        <v>10129</v>
      </c>
      <c r="E3718" s="268" t="s">
        <v>8707</v>
      </c>
    </row>
    <row r="3719" spans="1:5">
      <c r="A3719" s="39" t="str">
        <f t="shared" si="58"/>
        <v>95388</v>
      </c>
      <c r="B3719" s="266" t="s">
        <v>4395</v>
      </c>
      <c r="C3719" s="266" t="s">
        <v>16047</v>
      </c>
      <c r="D3719" s="267" t="s">
        <v>10129</v>
      </c>
      <c r="E3719" s="268" t="s">
        <v>10550</v>
      </c>
    </row>
    <row r="3720" spans="1:5">
      <c r="A3720" s="39" t="str">
        <f t="shared" si="58"/>
        <v>95389</v>
      </c>
      <c r="B3720" s="266" t="s">
        <v>4396</v>
      </c>
      <c r="C3720" s="266" t="s">
        <v>16048</v>
      </c>
      <c r="D3720" s="267" t="s">
        <v>10129</v>
      </c>
      <c r="E3720" s="268" t="s">
        <v>8810</v>
      </c>
    </row>
    <row r="3721" spans="1:5">
      <c r="A3721" s="39" t="str">
        <f t="shared" si="58"/>
        <v>95390</v>
      </c>
      <c r="B3721" s="266" t="s">
        <v>4397</v>
      </c>
      <c r="C3721" s="266" t="s">
        <v>16049</v>
      </c>
      <c r="D3721" s="267" t="s">
        <v>10129</v>
      </c>
      <c r="E3721" s="268" t="s">
        <v>10550</v>
      </c>
    </row>
    <row r="3722" spans="1:5">
      <c r="A3722" s="39" t="str">
        <f t="shared" si="58"/>
        <v>95391</v>
      </c>
      <c r="B3722" s="266" t="s">
        <v>4398</v>
      </c>
      <c r="C3722" s="266" t="s">
        <v>16050</v>
      </c>
      <c r="D3722" s="267" t="s">
        <v>10129</v>
      </c>
      <c r="E3722" s="268" t="s">
        <v>8520</v>
      </c>
    </row>
    <row r="3723" spans="1:5">
      <c r="A3723" s="39" t="str">
        <f t="shared" si="58"/>
        <v>95392</v>
      </c>
      <c r="B3723" s="266" t="s">
        <v>4399</v>
      </c>
      <c r="C3723" s="266" t="s">
        <v>16051</v>
      </c>
      <c r="D3723" s="267" t="s">
        <v>10129</v>
      </c>
      <c r="E3723" s="268" t="s">
        <v>9075</v>
      </c>
    </row>
    <row r="3724" spans="1:5">
      <c r="A3724" s="39" t="str">
        <f t="shared" si="58"/>
        <v>95393</v>
      </c>
      <c r="B3724" s="266" t="s">
        <v>4400</v>
      </c>
      <c r="C3724" s="266" t="s">
        <v>16052</v>
      </c>
      <c r="D3724" s="267" t="s">
        <v>10129</v>
      </c>
      <c r="E3724" s="268" t="s">
        <v>9999</v>
      </c>
    </row>
    <row r="3725" spans="1:5">
      <c r="A3725" s="39" t="str">
        <f t="shared" si="58"/>
        <v>95394</v>
      </c>
      <c r="B3725" s="266" t="s">
        <v>4401</v>
      </c>
      <c r="C3725" s="266" t="s">
        <v>16053</v>
      </c>
      <c r="D3725" s="267" t="s">
        <v>10129</v>
      </c>
      <c r="E3725" s="268" t="s">
        <v>8761</v>
      </c>
    </row>
    <row r="3726" spans="1:5">
      <c r="A3726" s="39" t="str">
        <f t="shared" si="58"/>
        <v>95395</v>
      </c>
      <c r="B3726" s="266" t="s">
        <v>4402</v>
      </c>
      <c r="C3726" s="266" t="s">
        <v>16054</v>
      </c>
      <c r="D3726" s="267" t="s">
        <v>10129</v>
      </c>
      <c r="E3726" s="268" t="s">
        <v>8631</v>
      </c>
    </row>
    <row r="3727" spans="1:5">
      <c r="A3727" s="39" t="str">
        <f t="shared" si="58"/>
        <v>95396</v>
      </c>
      <c r="B3727" s="266" t="s">
        <v>4403</v>
      </c>
      <c r="C3727" s="266" t="s">
        <v>16055</v>
      </c>
      <c r="D3727" s="267" t="s">
        <v>10129</v>
      </c>
      <c r="E3727" s="268" t="s">
        <v>10067</v>
      </c>
    </row>
    <row r="3728" spans="1:5">
      <c r="A3728" s="39" t="str">
        <f t="shared" si="58"/>
        <v>95397</v>
      </c>
      <c r="B3728" s="266" t="s">
        <v>4404</v>
      </c>
      <c r="C3728" s="266" t="s">
        <v>16056</v>
      </c>
      <c r="D3728" s="267" t="s">
        <v>10129</v>
      </c>
      <c r="E3728" s="268" t="s">
        <v>8810</v>
      </c>
    </row>
    <row r="3729" spans="1:5">
      <c r="A3729" s="39" t="str">
        <f t="shared" si="58"/>
        <v>95398</v>
      </c>
      <c r="B3729" s="266" t="s">
        <v>4405</v>
      </c>
      <c r="C3729" s="266" t="s">
        <v>16057</v>
      </c>
      <c r="D3729" s="267" t="s">
        <v>10129</v>
      </c>
      <c r="E3729" s="268" t="s">
        <v>10550</v>
      </c>
    </row>
    <row r="3730" spans="1:5">
      <c r="A3730" s="39" t="str">
        <f t="shared" si="58"/>
        <v>95399</v>
      </c>
      <c r="B3730" s="266" t="s">
        <v>4406</v>
      </c>
      <c r="C3730" s="266" t="s">
        <v>16058</v>
      </c>
      <c r="D3730" s="267" t="s">
        <v>10129</v>
      </c>
      <c r="E3730" s="268" t="s">
        <v>8810</v>
      </c>
    </row>
    <row r="3731" spans="1:5">
      <c r="A3731" s="39" t="str">
        <f t="shared" si="58"/>
        <v>95400</v>
      </c>
      <c r="B3731" s="266" t="s">
        <v>4407</v>
      </c>
      <c r="C3731" s="266" t="s">
        <v>16059</v>
      </c>
      <c r="D3731" s="267" t="s">
        <v>10129</v>
      </c>
      <c r="E3731" s="268" t="s">
        <v>9075</v>
      </c>
    </row>
    <row r="3732" spans="1:5">
      <c r="A3732" s="39" t="str">
        <f t="shared" si="58"/>
        <v>95401</v>
      </c>
      <c r="B3732" s="266" t="s">
        <v>4408</v>
      </c>
      <c r="C3732" s="266" t="s">
        <v>16060</v>
      </c>
      <c r="D3732" s="267" t="s">
        <v>10129</v>
      </c>
      <c r="E3732" s="268" t="s">
        <v>9329</v>
      </c>
    </row>
    <row r="3733" spans="1:5">
      <c r="A3733" s="39" t="str">
        <f t="shared" si="58"/>
        <v>95402</v>
      </c>
      <c r="B3733" s="266" t="s">
        <v>4409</v>
      </c>
      <c r="C3733" s="266" t="s">
        <v>16061</v>
      </c>
      <c r="D3733" s="267" t="s">
        <v>10129</v>
      </c>
      <c r="E3733" s="268" t="s">
        <v>9050</v>
      </c>
    </row>
    <row r="3734" spans="1:5">
      <c r="A3734" s="39" t="str">
        <f t="shared" si="58"/>
        <v>95403</v>
      </c>
      <c r="B3734" s="266" t="s">
        <v>4410</v>
      </c>
      <c r="C3734" s="266" t="s">
        <v>16062</v>
      </c>
      <c r="D3734" s="267" t="s">
        <v>10129</v>
      </c>
      <c r="E3734" s="268" t="s">
        <v>8563</v>
      </c>
    </row>
    <row r="3735" spans="1:5">
      <c r="A3735" s="39" t="str">
        <f t="shared" si="58"/>
        <v>95404</v>
      </c>
      <c r="B3735" s="266" t="s">
        <v>4411</v>
      </c>
      <c r="C3735" s="266" t="s">
        <v>16063</v>
      </c>
      <c r="D3735" s="267" t="s">
        <v>10129</v>
      </c>
      <c r="E3735" s="268" t="s">
        <v>10227</v>
      </c>
    </row>
    <row r="3736" spans="1:5">
      <c r="A3736" s="39" t="str">
        <f t="shared" si="58"/>
        <v>95405</v>
      </c>
      <c r="B3736" s="266" t="s">
        <v>4412</v>
      </c>
      <c r="C3736" s="266" t="s">
        <v>16064</v>
      </c>
      <c r="D3736" s="267" t="s">
        <v>10129</v>
      </c>
      <c r="E3736" s="268" t="s">
        <v>8579</v>
      </c>
    </row>
    <row r="3737" spans="1:5">
      <c r="A3737" s="39" t="str">
        <f t="shared" si="58"/>
        <v>95406</v>
      </c>
      <c r="B3737" s="266" t="s">
        <v>4413</v>
      </c>
      <c r="C3737" s="266" t="s">
        <v>16065</v>
      </c>
      <c r="D3737" s="267" t="s">
        <v>10129</v>
      </c>
      <c r="E3737" s="268" t="s">
        <v>9314</v>
      </c>
    </row>
    <row r="3738" spans="1:5">
      <c r="A3738" s="39" t="str">
        <f t="shared" si="58"/>
        <v>95407</v>
      </c>
      <c r="B3738" s="266" t="s">
        <v>4414</v>
      </c>
      <c r="C3738" s="266" t="s">
        <v>16066</v>
      </c>
      <c r="D3738" s="267" t="s">
        <v>10129</v>
      </c>
      <c r="E3738" s="268" t="s">
        <v>8499</v>
      </c>
    </row>
    <row r="3739" spans="1:5">
      <c r="A3739" s="39" t="str">
        <f t="shared" si="58"/>
        <v>95408</v>
      </c>
      <c r="B3739" s="266" t="s">
        <v>4415</v>
      </c>
      <c r="C3739" s="266" t="s">
        <v>16067</v>
      </c>
      <c r="D3739" s="267" t="s">
        <v>15966</v>
      </c>
      <c r="E3739" s="268" t="s">
        <v>16392</v>
      </c>
    </row>
    <row r="3740" spans="1:5">
      <c r="A3740" s="39" t="str">
        <f t="shared" si="58"/>
        <v>95409</v>
      </c>
      <c r="B3740" s="266" t="s">
        <v>4416</v>
      </c>
      <c r="C3740" s="266" t="s">
        <v>16069</v>
      </c>
      <c r="D3740" s="267" t="s">
        <v>15966</v>
      </c>
      <c r="E3740" s="268" t="s">
        <v>25413</v>
      </c>
    </row>
    <row r="3741" spans="1:5">
      <c r="A3741" s="39" t="str">
        <f t="shared" si="58"/>
        <v>95410</v>
      </c>
      <c r="B3741" s="266" t="s">
        <v>4417</v>
      </c>
      <c r="C3741" s="266" t="s">
        <v>16070</v>
      </c>
      <c r="D3741" s="267" t="s">
        <v>15966</v>
      </c>
      <c r="E3741" s="268" t="s">
        <v>18006</v>
      </c>
    </row>
    <row r="3742" spans="1:5">
      <c r="A3742" s="39" t="str">
        <f t="shared" si="58"/>
        <v>95411</v>
      </c>
      <c r="B3742" s="266" t="s">
        <v>4418</v>
      </c>
      <c r="C3742" s="266" t="s">
        <v>16072</v>
      </c>
      <c r="D3742" s="267" t="s">
        <v>15966</v>
      </c>
      <c r="E3742" s="268" t="s">
        <v>12765</v>
      </c>
    </row>
    <row r="3743" spans="1:5">
      <c r="A3743" s="39" t="str">
        <f t="shared" si="58"/>
        <v>95412</v>
      </c>
      <c r="B3743" s="266" t="s">
        <v>4419</v>
      </c>
      <c r="C3743" s="266" t="s">
        <v>16073</v>
      </c>
      <c r="D3743" s="267" t="s">
        <v>15966</v>
      </c>
      <c r="E3743" s="268" t="s">
        <v>16399</v>
      </c>
    </row>
    <row r="3744" spans="1:5">
      <c r="A3744" s="39" t="str">
        <f t="shared" si="58"/>
        <v>95413</v>
      </c>
      <c r="B3744" s="266" t="s">
        <v>4420</v>
      </c>
      <c r="C3744" s="266" t="s">
        <v>16074</v>
      </c>
      <c r="D3744" s="267" t="s">
        <v>15966</v>
      </c>
      <c r="E3744" s="268" t="s">
        <v>16481</v>
      </c>
    </row>
    <row r="3745" spans="1:5">
      <c r="A3745" s="39" t="str">
        <f t="shared" si="58"/>
        <v>95414</v>
      </c>
      <c r="B3745" s="266" t="s">
        <v>4421</v>
      </c>
      <c r="C3745" s="266" t="s">
        <v>16075</v>
      </c>
      <c r="D3745" s="267" t="s">
        <v>15966</v>
      </c>
      <c r="E3745" s="268" t="s">
        <v>18749</v>
      </c>
    </row>
    <row r="3746" spans="1:5">
      <c r="A3746" s="39" t="str">
        <f t="shared" si="58"/>
        <v>95415</v>
      </c>
      <c r="B3746" s="266" t="s">
        <v>4422</v>
      </c>
      <c r="C3746" s="266" t="s">
        <v>16076</v>
      </c>
      <c r="D3746" s="267" t="s">
        <v>15966</v>
      </c>
      <c r="E3746" s="268" t="s">
        <v>33243</v>
      </c>
    </row>
    <row r="3747" spans="1:5">
      <c r="A3747" s="39" t="str">
        <f t="shared" si="58"/>
        <v>95416</v>
      </c>
      <c r="B3747" s="266" t="s">
        <v>4423</v>
      </c>
      <c r="C3747" s="266" t="s">
        <v>16077</v>
      </c>
      <c r="D3747" s="267" t="s">
        <v>15966</v>
      </c>
      <c r="E3747" s="268" t="s">
        <v>8600</v>
      </c>
    </row>
    <row r="3748" spans="1:5">
      <c r="A3748" s="39" t="str">
        <f t="shared" si="58"/>
        <v>95417</v>
      </c>
      <c r="B3748" s="266" t="s">
        <v>4424</v>
      </c>
      <c r="C3748" s="266" t="s">
        <v>16078</v>
      </c>
      <c r="D3748" s="267" t="s">
        <v>15966</v>
      </c>
      <c r="E3748" s="268" t="s">
        <v>32522</v>
      </c>
    </row>
    <row r="3749" spans="1:5">
      <c r="A3749" s="39" t="str">
        <f t="shared" si="58"/>
        <v>95418</v>
      </c>
      <c r="B3749" s="266" t="s">
        <v>4425</v>
      </c>
      <c r="C3749" s="266" t="s">
        <v>16079</v>
      </c>
      <c r="D3749" s="267" t="s">
        <v>15966</v>
      </c>
      <c r="E3749" s="268" t="s">
        <v>33244</v>
      </c>
    </row>
    <row r="3750" spans="1:5">
      <c r="A3750" s="39" t="str">
        <f t="shared" si="58"/>
        <v>95419</v>
      </c>
      <c r="B3750" s="266" t="s">
        <v>4426</v>
      </c>
      <c r="C3750" s="266" t="s">
        <v>16080</v>
      </c>
      <c r="D3750" s="267" t="s">
        <v>15966</v>
      </c>
      <c r="E3750" s="268" t="s">
        <v>25071</v>
      </c>
    </row>
    <row r="3751" spans="1:5">
      <c r="A3751" s="39" t="str">
        <f t="shared" si="58"/>
        <v>95420</v>
      </c>
      <c r="B3751" s="266" t="s">
        <v>4427</v>
      </c>
      <c r="C3751" s="266" t="s">
        <v>16081</v>
      </c>
      <c r="D3751" s="267" t="s">
        <v>15966</v>
      </c>
      <c r="E3751" s="268" t="s">
        <v>33245</v>
      </c>
    </row>
    <row r="3752" spans="1:5">
      <c r="A3752" s="39" t="str">
        <f t="shared" si="58"/>
        <v>95421</v>
      </c>
      <c r="B3752" s="266" t="s">
        <v>4428</v>
      </c>
      <c r="C3752" s="266" t="s">
        <v>16082</v>
      </c>
      <c r="D3752" s="267" t="s">
        <v>15966</v>
      </c>
      <c r="E3752" s="268" t="s">
        <v>28824</v>
      </c>
    </row>
    <row r="3753" spans="1:5">
      <c r="A3753" s="39" t="str">
        <f t="shared" si="58"/>
        <v>95422</v>
      </c>
      <c r="B3753" s="266" t="s">
        <v>4429</v>
      </c>
      <c r="C3753" s="266" t="s">
        <v>16083</v>
      </c>
      <c r="D3753" s="267" t="s">
        <v>15966</v>
      </c>
      <c r="E3753" s="268" t="s">
        <v>16674</v>
      </c>
    </row>
    <row r="3754" spans="1:5">
      <c r="A3754" s="39" t="str">
        <f t="shared" si="58"/>
        <v>95423</v>
      </c>
      <c r="B3754" s="266" t="s">
        <v>4430</v>
      </c>
      <c r="C3754" s="266" t="s">
        <v>16084</v>
      </c>
      <c r="D3754" s="267" t="s">
        <v>15966</v>
      </c>
      <c r="E3754" s="268" t="s">
        <v>25494</v>
      </c>
    </row>
    <row r="3755" spans="1:5">
      <c r="A3755" s="39" t="str">
        <f t="shared" si="58"/>
        <v>95424</v>
      </c>
      <c r="B3755" s="266" t="s">
        <v>4431</v>
      </c>
      <c r="C3755" s="266" t="s">
        <v>16085</v>
      </c>
      <c r="D3755" s="267" t="s">
        <v>15966</v>
      </c>
      <c r="E3755" s="268" t="s">
        <v>16391</v>
      </c>
    </row>
    <row r="3756" spans="1:5">
      <c r="A3756" s="39" t="str">
        <f t="shared" si="58"/>
        <v>95425</v>
      </c>
      <c r="B3756" s="266" t="s">
        <v>4432</v>
      </c>
      <c r="C3756" s="266" t="s">
        <v>15684</v>
      </c>
      <c r="D3756" s="267" t="s">
        <v>15574</v>
      </c>
      <c r="E3756" s="268" t="s">
        <v>9498</v>
      </c>
    </row>
    <row r="3757" spans="1:5">
      <c r="A3757" s="39" t="str">
        <f t="shared" si="58"/>
        <v>95426</v>
      </c>
      <c r="B3757" s="266" t="s">
        <v>4433</v>
      </c>
      <c r="C3757" s="266" t="s">
        <v>15685</v>
      </c>
      <c r="D3757" s="267" t="s">
        <v>15574</v>
      </c>
      <c r="E3757" s="268" t="s">
        <v>8825</v>
      </c>
    </row>
    <row r="3758" spans="1:5">
      <c r="A3758" s="39" t="str">
        <f t="shared" si="58"/>
        <v>95427</v>
      </c>
      <c r="B3758" s="266" t="s">
        <v>4434</v>
      </c>
      <c r="C3758" s="266" t="s">
        <v>15686</v>
      </c>
      <c r="D3758" s="267" t="s">
        <v>15574</v>
      </c>
      <c r="E3758" s="268" t="s">
        <v>24793</v>
      </c>
    </row>
    <row r="3759" spans="1:5">
      <c r="A3759" s="39" t="str">
        <f t="shared" si="58"/>
        <v>95428</v>
      </c>
      <c r="B3759" s="266" t="s">
        <v>4435</v>
      </c>
      <c r="C3759" s="266" t="s">
        <v>15687</v>
      </c>
      <c r="D3759" s="267" t="s">
        <v>14608</v>
      </c>
      <c r="E3759" s="268" t="s">
        <v>8639</v>
      </c>
    </row>
    <row r="3760" spans="1:5">
      <c r="A3760" s="39" t="str">
        <f t="shared" si="58"/>
        <v>95429</v>
      </c>
      <c r="B3760" s="266" t="s">
        <v>4436</v>
      </c>
      <c r="C3760" s="266" t="s">
        <v>15688</v>
      </c>
      <c r="D3760" s="267" t="s">
        <v>14608</v>
      </c>
      <c r="E3760" s="268" t="s">
        <v>9088</v>
      </c>
    </row>
    <row r="3761" spans="1:5">
      <c r="A3761" s="39" t="str">
        <f t="shared" si="58"/>
        <v>95430</v>
      </c>
      <c r="B3761" s="266" t="s">
        <v>4437</v>
      </c>
      <c r="C3761" s="266" t="s">
        <v>15689</v>
      </c>
      <c r="D3761" s="267" t="s">
        <v>14608</v>
      </c>
      <c r="E3761" s="268" t="s">
        <v>10436</v>
      </c>
    </row>
    <row r="3762" spans="1:5">
      <c r="A3762" s="39" t="str">
        <f t="shared" si="58"/>
        <v>95445</v>
      </c>
      <c r="B3762" s="266" t="s">
        <v>4438</v>
      </c>
      <c r="C3762" s="266" t="s">
        <v>24946</v>
      </c>
      <c r="D3762" s="267" t="s">
        <v>10821</v>
      </c>
      <c r="E3762" s="268" t="s">
        <v>8848</v>
      </c>
    </row>
    <row r="3763" spans="1:5">
      <c r="A3763" s="39" t="str">
        <f t="shared" si="58"/>
        <v>95446</v>
      </c>
      <c r="B3763" s="266" t="s">
        <v>4439</v>
      </c>
      <c r="C3763" s="266" t="s">
        <v>24947</v>
      </c>
      <c r="D3763" s="267" t="s">
        <v>10821</v>
      </c>
      <c r="E3763" s="268" t="s">
        <v>9340</v>
      </c>
    </row>
    <row r="3764" spans="1:5">
      <c r="A3764" s="39" t="str">
        <f t="shared" si="58"/>
        <v>95448</v>
      </c>
      <c r="B3764" s="266" t="s">
        <v>4440</v>
      </c>
      <c r="C3764" s="266" t="s">
        <v>11763</v>
      </c>
      <c r="D3764" s="267" t="s">
        <v>10821</v>
      </c>
      <c r="E3764" s="268" t="s">
        <v>9102</v>
      </c>
    </row>
    <row r="3765" spans="1:5">
      <c r="A3765" s="39" t="str">
        <f t="shared" si="58"/>
        <v>95469</v>
      </c>
      <c r="B3765" s="266" t="s">
        <v>4441</v>
      </c>
      <c r="C3765" s="266" t="s">
        <v>14198</v>
      </c>
      <c r="D3765" s="267" t="s">
        <v>9623</v>
      </c>
      <c r="E3765" s="268" t="s">
        <v>33246</v>
      </c>
    </row>
    <row r="3766" spans="1:5">
      <c r="A3766" s="39" t="str">
        <f t="shared" si="58"/>
        <v>95470</v>
      </c>
      <c r="B3766" s="266" t="s">
        <v>4442</v>
      </c>
      <c r="C3766" s="266" t="s">
        <v>14199</v>
      </c>
      <c r="D3766" s="267" t="s">
        <v>9623</v>
      </c>
      <c r="E3766" s="268" t="s">
        <v>23379</v>
      </c>
    </row>
    <row r="3767" spans="1:5">
      <c r="A3767" s="39" t="str">
        <f t="shared" si="58"/>
        <v>95471</v>
      </c>
      <c r="B3767" s="266" t="s">
        <v>4443</v>
      </c>
      <c r="C3767" s="266" t="s">
        <v>14200</v>
      </c>
      <c r="D3767" s="267" t="s">
        <v>9623</v>
      </c>
      <c r="E3767" s="268" t="s">
        <v>33247</v>
      </c>
    </row>
    <row r="3768" spans="1:5">
      <c r="A3768" s="39" t="str">
        <f t="shared" si="58"/>
        <v>95472</v>
      </c>
      <c r="B3768" s="266" t="s">
        <v>4444</v>
      </c>
      <c r="C3768" s="266" t="s">
        <v>14201</v>
      </c>
      <c r="D3768" s="267" t="s">
        <v>9623</v>
      </c>
      <c r="E3768" s="268" t="s">
        <v>33248</v>
      </c>
    </row>
    <row r="3769" spans="1:5">
      <c r="A3769" s="39" t="str">
        <f t="shared" si="58"/>
        <v>95541</v>
      </c>
      <c r="B3769" s="266" t="s">
        <v>4445</v>
      </c>
      <c r="C3769" s="266" t="s">
        <v>14379</v>
      </c>
      <c r="D3769" s="267" t="s">
        <v>9623</v>
      </c>
      <c r="E3769" s="268" t="s">
        <v>8677</v>
      </c>
    </row>
    <row r="3770" spans="1:5">
      <c r="A3770" s="39" t="str">
        <f t="shared" si="58"/>
        <v>95542</v>
      </c>
      <c r="B3770" s="266" t="s">
        <v>4446</v>
      </c>
      <c r="C3770" s="266" t="s">
        <v>14202</v>
      </c>
      <c r="D3770" s="267" t="s">
        <v>9623</v>
      </c>
      <c r="E3770" s="268" t="s">
        <v>8783</v>
      </c>
    </row>
    <row r="3771" spans="1:5">
      <c r="A3771" s="39" t="str">
        <f t="shared" si="58"/>
        <v>95543</v>
      </c>
      <c r="B3771" s="266" t="s">
        <v>4447</v>
      </c>
      <c r="C3771" s="266" t="s">
        <v>14204</v>
      </c>
      <c r="D3771" s="267" t="s">
        <v>9623</v>
      </c>
      <c r="E3771" s="268" t="s">
        <v>28712</v>
      </c>
    </row>
    <row r="3772" spans="1:5">
      <c r="A3772" s="39" t="str">
        <f t="shared" si="58"/>
        <v>95544</v>
      </c>
      <c r="B3772" s="266" t="s">
        <v>4448</v>
      </c>
      <c r="C3772" s="266" t="s">
        <v>14205</v>
      </c>
      <c r="D3772" s="267" t="s">
        <v>9623</v>
      </c>
      <c r="E3772" s="268" t="s">
        <v>33249</v>
      </c>
    </row>
    <row r="3773" spans="1:5">
      <c r="A3773" s="39" t="str">
        <f t="shared" si="58"/>
        <v>95545</v>
      </c>
      <c r="B3773" s="266" t="s">
        <v>4449</v>
      </c>
      <c r="C3773" s="266" t="s">
        <v>14206</v>
      </c>
      <c r="D3773" s="267" t="s">
        <v>9623</v>
      </c>
      <c r="E3773" s="268" t="s">
        <v>32175</v>
      </c>
    </row>
    <row r="3774" spans="1:5">
      <c r="A3774" s="39" t="str">
        <f t="shared" si="58"/>
        <v>95546</v>
      </c>
      <c r="B3774" s="266" t="s">
        <v>4450</v>
      </c>
      <c r="C3774" s="266" t="s">
        <v>14207</v>
      </c>
      <c r="D3774" s="267" t="s">
        <v>9623</v>
      </c>
      <c r="E3774" s="268" t="s">
        <v>25267</v>
      </c>
    </row>
    <row r="3775" spans="1:5">
      <c r="A3775" s="39" t="str">
        <f t="shared" si="58"/>
        <v>95547</v>
      </c>
      <c r="B3775" s="266" t="s">
        <v>4451</v>
      </c>
      <c r="C3775" s="266" t="s">
        <v>14208</v>
      </c>
      <c r="D3775" s="267" t="s">
        <v>9623</v>
      </c>
      <c r="E3775" s="268" t="s">
        <v>33250</v>
      </c>
    </row>
    <row r="3776" spans="1:5">
      <c r="A3776" s="39" t="str">
        <f t="shared" si="58"/>
        <v>95563</v>
      </c>
      <c r="B3776" s="266" t="s">
        <v>4452</v>
      </c>
      <c r="C3776" s="266" t="s">
        <v>15544</v>
      </c>
      <c r="D3776" s="267" t="s">
        <v>10840</v>
      </c>
      <c r="E3776" s="268" t="s">
        <v>33251</v>
      </c>
    </row>
    <row r="3777" spans="1:5">
      <c r="A3777" s="39" t="str">
        <f t="shared" si="58"/>
        <v>95565</v>
      </c>
      <c r="B3777" s="266" t="s">
        <v>4453</v>
      </c>
      <c r="C3777" s="266" t="s">
        <v>9746</v>
      </c>
      <c r="D3777" s="267" t="s">
        <v>9548</v>
      </c>
      <c r="E3777" s="268" t="s">
        <v>33252</v>
      </c>
    </row>
    <row r="3778" spans="1:5">
      <c r="A3778" s="39" t="str">
        <f t="shared" si="58"/>
        <v>95566</v>
      </c>
      <c r="B3778" s="266" t="s">
        <v>4454</v>
      </c>
      <c r="C3778" s="266" t="s">
        <v>9747</v>
      </c>
      <c r="D3778" s="267" t="s">
        <v>9548</v>
      </c>
      <c r="E3778" s="268" t="s">
        <v>33253</v>
      </c>
    </row>
    <row r="3779" spans="1:5">
      <c r="A3779" s="39" t="str">
        <f t="shared" ref="A3779:A3842" si="59">IF(ISERROR(SEARCH("/",B3779)=6),TRIM(CLEAN(B3779)),IF(SEARCH("/",B3779)=6,IF(LEN(TRIM(CLEAN(B3779)))=7,LEFT(TRIM(CLEAN(B3779)),6)&amp;"00"&amp;RIGHT(TRIM(CLEAN(B3779)),1),LEFT(TRIM(CLEAN(B3779)),6)&amp;"0"&amp;RIGHT(TRIM(CLEAN(B3779)),2)),TRIM(CLEAN(B3779))))</f>
        <v>95567</v>
      </c>
      <c r="B3779" s="266" t="s">
        <v>4455</v>
      </c>
      <c r="C3779" s="266" t="s">
        <v>9748</v>
      </c>
      <c r="D3779" s="267" t="s">
        <v>9548</v>
      </c>
      <c r="E3779" s="268" t="s">
        <v>25645</v>
      </c>
    </row>
    <row r="3780" spans="1:5">
      <c r="A3780" s="39" t="str">
        <f t="shared" si="59"/>
        <v>95568</v>
      </c>
      <c r="B3780" s="266" t="s">
        <v>4456</v>
      </c>
      <c r="C3780" s="266" t="s">
        <v>9749</v>
      </c>
      <c r="D3780" s="267" t="s">
        <v>9548</v>
      </c>
      <c r="E3780" s="268" t="s">
        <v>33254</v>
      </c>
    </row>
    <row r="3781" spans="1:5">
      <c r="A3781" s="39" t="str">
        <f t="shared" si="59"/>
        <v>95569</v>
      </c>
      <c r="B3781" s="266" t="s">
        <v>4457</v>
      </c>
      <c r="C3781" s="266" t="s">
        <v>9750</v>
      </c>
      <c r="D3781" s="267" t="s">
        <v>9548</v>
      </c>
      <c r="E3781" s="268" t="s">
        <v>33255</v>
      </c>
    </row>
    <row r="3782" spans="1:5">
      <c r="A3782" s="39" t="str">
        <f t="shared" si="59"/>
        <v>95570</v>
      </c>
      <c r="B3782" s="266" t="s">
        <v>4458</v>
      </c>
      <c r="C3782" s="266" t="s">
        <v>9751</v>
      </c>
      <c r="D3782" s="267" t="s">
        <v>9548</v>
      </c>
      <c r="E3782" s="268" t="s">
        <v>33256</v>
      </c>
    </row>
    <row r="3783" spans="1:5">
      <c r="A3783" s="39" t="str">
        <f t="shared" si="59"/>
        <v>95571</v>
      </c>
      <c r="B3783" s="266" t="s">
        <v>4459</v>
      </c>
      <c r="C3783" s="266" t="s">
        <v>9752</v>
      </c>
      <c r="D3783" s="267" t="s">
        <v>9548</v>
      </c>
      <c r="E3783" s="268" t="s">
        <v>25176</v>
      </c>
    </row>
    <row r="3784" spans="1:5">
      <c r="A3784" s="39" t="str">
        <f t="shared" si="59"/>
        <v>95572</v>
      </c>
      <c r="B3784" s="266" t="s">
        <v>4460</v>
      </c>
      <c r="C3784" s="266" t="s">
        <v>9753</v>
      </c>
      <c r="D3784" s="267" t="s">
        <v>9548</v>
      </c>
      <c r="E3784" s="268" t="s">
        <v>33257</v>
      </c>
    </row>
    <row r="3785" spans="1:5">
      <c r="A3785" s="39" t="str">
        <f t="shared" si="59"/>
        <v>95576</v>
      </c>
      <c r="B3785" s="266" t="s">
        <v>4461</v>
      </c>
      <c r="C3785" s="266" t="s">
        <v>24948</v>
      </c>
      <c r="D3785" s="267" t="s">
        <v>10821</v>
      </c>
      <c r="E3785" s="268" t="s">
        <v>13206</v>
      </c>
    </row>
    <row r="3786" spans="1:5">
      <c r="A3786" s="39" t="str">
        <f t="shared" si="59"/>
        <v>95577</v>
      </c>
      <c r="B3786" s="266" t="s">
        <v>4462</v>
      </c>
      <c r="C3786" s="266" t="s">
        <v>24949</v>
      </c>
      <c r="D3786" s="267" t="s">
        <v>10821</v>
      </c>
      <c r="E3786" s="268" t="s">
        <v>16348</v>
      </c>
    </row>
    <row r="3787" spans="1:5">
      <c r="A3787" s="39" t="str">
        <f t="shared" si="59"/>
        <v>95578</v>
      </c>
      <c r="B3787" s="266" t="s">
        <v>4463</v>
      </c>
      <c r="C3787" s="266" t="s">
        <v>24950</v>
      </c>
      <c r="D3787" s="267" t="s">
        <v>10821</v>
      </c>
      <c r="E3787" s="268" t="s">
        <v>25059</v>
      </c>
    </row>
    <row r="3788" spans="1:5">
      <c r="A3788" s="39" t="str">
        <f t="shared" si="59"/>
        <v>95579</v>
      </c>
      <c r="B3788" s="266" t="s">
        <v>4464</v>
      </c>
      <c r="C3788" s="266" t="s">
        <v>24951</v>
      </c>
      <c r="D3788" s="267" t="s">
        <v>10821</v>
      </c>
      <c r="E3788" s="268" t="s">
        <v>11689</v>
      </c>
    </row>
    <row r="3789" spans="1:5">
      <c r="A3789" s="39" t="str">
        <f t="shared" si="59"/>
        <v>95580</v>
      </c>
      <c r="B3789" s="266" t="s">
        <v>4465</v>
      </c>
      <c r="C3789" s="266" t="s">
        <v>24952</v>
      </c>
      <c r="D3789" s="267" t="s">
        <v>10821</v>
      </c>
      <c r="E3789" s="268" t="s">
        <v>33258</v>
      </c>
    </row>
    <row r="3790" spans="1:5">
      <c r="A3790" s="39" t="str">
        <f t="shared" si="59"/>
        <v>95581</v>
      </c>
      <c r="B3790" s="266" t="s">
        <v>4466</v>
      </c>
      <c r="C3790" s="266" t="s">
        <v>24953</v>
      </c>
      <c r="D3790" s="267" t="s">
        <v>10821</v>
      </c>
      <c r="E3790" s="268" t="s">
        <v>9914</v>
      </c>
    </row>
    <row r="3791" spans="1:5">
      <c r="A3791" s="39" t="str">
        <f t="shared" si="59"/>
        <v>95582</v>
      </c>
      <c r="B3791" s="266" t="s">
        <v>4467</v>
      </c>
      <c r="C3791" s="266" t="s">
        <v>24954</v>
      </c>
      <c r="D3791" s="267" t="s">
        <v>10821</v>
      </c>
      <c r="E3791" s="268" t="s">
        <v>9365</v>
      </c>
    </row>
    <row r="3792" spans="1:5">
      <c r="A3792" s="39" t="str">
        <f t="shared" si="59"/>
        <v>95583</v>
      </c>
      <c r="B3792" s="266" t="s">
        <v>4468</v>
      </c>
      <c r="C3792" s="266" t="s">
        <v>24955</v>
      </c>
      <c r="D3792" s="267" t="s">
        <v>10821</v>
      </c>
      <c r="E3792" s="268" t="s">
        <v>11885</v>
      </c>
    </row>
    <row r="3793" spans="1:5">
      <c r="A3793" s="39" t="str">
        <f t="shared" si="59"/>
        <v>95584</v>
      </c>
      <c r="B3793" s="266" t="s">
        <v>4469</v>
      </c>
      <c r="C3793" s="266" t="s">
        <v>24956</v>
      </c>
      <c r="D3793" s="267" t="s">
        <v>10821</v>
      </c>
      <c r="E3793" s="268" t="s">
        <v>9409</v>
      </c>
    </row>
    <row r="3794" spans="1:5">
      <c r="A3794" s="39" t="str">
        <f t="shared" si="59"/>
        <v>95592</v>
      </c>
      <c r="B3794" s="266" t="s">
        <v>4470</v>
      </c>
      <c r="C3794" s="266" t="s">
        <v>24957</v>
      </c>
      <c r="D3794" s="267" t="s">
        <v>10821</v>
      </c>
      <c r="E3794" s="268" t="s">
        <v>16671</v>
      </c>
    </row>
    <row r="3795" spans="1:5">
      <c r="A3795" s="39" t="str">
        <f t="shared" si="59"/>
        <v>95593</v>
      </c>
      <c r="B3795" s="266" t="s">
        <v>4471</v>
      </c>
      <c r="C3795" s="266" t="s">
        <v>24958</v>
      </c>
      <c r="D3795" s="267" t="s">
        <v>10821</v>
      </c>
      <c r="E3795" s="268" t="s">
        <v>16451</v>
      </c>
    </row>
    <row r="3796" spans="1:5">
      <c r="A3796" s="39" t="str">
        <f t="shared" si="59"/>
        <v>95601</v>
      </c>
      <c r="B3796" s="266" t="s">
        <v>4472</v>
      </c>
      <c r="C3796" s="266" t="s">
        <v>17193</v>
      </c>
      <c r="D3796" s="267" t="s">
        <v>9623</v>
      </c>
      <c r="E3796" s="268" t="s">
        <v>25561</v>
      </c>
    </row>
    <row r="3797" spans="1:5">
      <c r="A3797" s="39" t="str">
        <f t="shared" si="59"/>
        <v>95602</v>
      </c>
      <c r="B3797" s="266" t="s">
        <v>4473</v>
      </c>
      <c r="C3797" s="266" t="s">
        <v>17194</v>
      </c>
      <c r="D3797" s="267" t="s">
        <v>9623</v>
      </c>
      <c r="E3797" s="268" t="s">
        <v>28575</v>
      </c>
    </row>
    <row r="3798" spans="1:5">
      <c r="A3798" s="39" t="str">
        <f t="shared" si="59"/>
        <v>95603</v>
      </c>
      <c r="B3798" s="266" t="s">
        <v>4474</v>
      </c>
      <c r="C3798" s="266" t="s">
        <v>17195</v>
      </c>
      <c r="D3798" s="267" t="s">
        <v>9623</v>
      </c>
      <c r="E3798" s="268" t="s">
        <v>26217</v>
      </c>
    </row>
    <row r="3799" spans="1:5">
      <c r="A3799" s="39" t="str">
        <f t="shared" si="59"/>
        <v>95604</v>
      </c>
      <c r="B3799" s="266" t="s">
        <v>4475</v>
      </c>
      <c r="C3799" s="266" t="s">
        <v>17196</v>
      </c>
      <c r="D3799" s="267" t="s">
        <v>9623</v>
      </c>
      <c r="E3799" s="268" t="s">
        <v>33259</v>
      </c>
    </row>
    <row r="3800" spans="1:5">
      <c r="A3800" s="39" t="str">
        <f t="shared" si="59"/>
        <v>95605</v>
      </c>
      <c r="B3800" s="266" t="s">
        <v>4476</v>
      </c>
      <c r="C3800" s="266" t="s">
        <v>17197</v>
      </c>
      <c r="D3800" s="267" t="s">
        <v>9623</v>
      </c>
      <c r="E3800" s="268" t="s">
        <v>29995</v>
      </c>
    </row>
    <row r="3801" spans="1:5">
      <c r="A3801" s="39" t="str">
        <f t="shared" si="59"/>
        <v>95606</v>
      </c>
      <c r="B3801" s="266" t="s">
        <v>4477</v>
      </c>
      <c r="C3801" s="266" t="s">
        <v>14622</v>
      </c>
      <c r="D3801" s="267" t="s">
        <v>10840</v>
      </c>
      <c r="E3801" s="268" t="s">
        <v>8610</v>
      </c>
    </row>
    <row r="3802" spans="1:5">
      <c r="A3802" s="39" t="str">
        <f t="shared" si="59"/>
        <v>95607</v>
      </c>
      <c r="B3802" s="266" t="s">
        <v>4478</v>
      </c>
      <c r="C3802" s="266" t="s">
        <v>17198</v>
      </c>
      <c r="D3802" s="267" t="s">
        <v>9623</v>
      </c>
      <c r="E3802" s="268" t="s">
        <v>25562</v>
      </c>
    </row>
    <row r="3803" spans="1:5">
      <c r="A3803" s="39" t="str">
        <f t="shared" si="59"/>
        <v>95608</v>
      </c>
      <c r="B3803" s="266" t="s">
        <v>4479</v>
      </c>
      <c r="C3803" s="266" t="s">
        <v>17199</v>
      </c>
      <c r="D3803" s="267" t="s">
        <v>9623</v>
      </c>
      <c r="E3803" s="268" t="s">
        <v>8501</v>
      </c>
    </row>
    <row r="3804" spans="1:5">
      <c r="A3804" s="39" t="str">
        <f t="shared" si="59"/>
        <v>95609</v>
      </c>
      <c r="B3804" s="266" t="s">
        <v>4480</v>
      </c>
      <c r="C3804" s="266" t="s">
        <v>17200</v>
      </c>
      <c r="D3804" s="267" t="s">
        <v>9623</v>
      </c>
      <c r="E3804" s="268" t="s">
        <v>16627</v>
      </c>
    </row>
    <row r="3805" spans="1:5">
      <c r="A3805" s="39" t="str">
        <f t="shared" si="59"/>
        <v>95617</v>
      </c>
      <c r="B3805" s="266" t="s">
        <v>4481</v>
      </c>
      <c r="C3805" s="266" t="s">
        <v>10703</v>
      </c>
      <c r="D3805" s="267" t="s">
        <v>10129</v>
      </c>
      <c r="E3805" s="268" t="s">
        <v>9189</v>
      </c>
    </row>
    <row r="3806" spans="1:5">
      <c r="A3806" s="39" t="str">
        <f t="shared" si="59"/>
        <v>95618</v>
      </c>
      <c r="B3806" s="266" t="s">
        <v>4482</v>
      </c>
      <c r="C3806" s="266" t="s">
        <v>10704</v>
      </c>
      <c r="D3806" s="267" t="s">
        <v>10129</v>
      </c>
      <c r="E3806" s="268" t="s">
        <v>9326</v>
      </c>
    </row>
    <row r="3807" spans="1:5">
      <c r="A3807" s="39" t="str">
        <f t="shared" si="59"/>
        <v>95619</v>
      </c>
      <c r="B3807" s="266" t="s">
        <v>4483</v>
      </c>
      <c r="C3807" s="266" t="s">
        <v>10705</v>
      </c>
      <c r="D3807" s="267" t="s">
        <v>10129</v>
      </c>
      <c r="E3807" s="268" t="s">
        <v>8533</v>
      </c>
    </row>
    <row r="3808" spans="1:5">
      <c r="A3808" s="39" t="str">
        <f t="shared" si="59"/>
        <v>95620</v>
      </c>
      <c r="B3808" s="266" t="s">
        <v>4484</v>
      </c>
      <c r="C3808" s="266" t="s">
        <v>9940</v>
      </c>
      <c r="D3808" s="267" t="s">
        <v>9808</v>
      </c>
      <c r="E3808" s="268" t="s">
        <v>28469</v>
      </c>
    </row>
    <row r="3809" spans="1:5">
      <c r="A3809" s="39" t="str">
        <f t="shared" si="59"/>
        <v>95621</v>
      </c>
      <c r="B3809" s="266" t="s">
        <v>4485</v>
      </c>
      <c r="C3809" s="266" t="s">
        <v>10105</v>
      </c>
      <c r="D3809" s="267" t="s">
        <v>9961</v>
      </c>
      <c r="E3809" s="268" t="s">
        <v>11954</v>
      </c>
    </row>
    <row r="3810" spans="1:5">
      <c r="A3810" s="39" t="str">
        <f t="shared" si="59"/>
        <v>95622</v>
      </c>
      <c r="B3810" s="266" t="s">
        <v>4486</v>
      </c>
      <c r="C3810" s="266" t="s">
        <v>15015</v>
      </c>
      <c r="D3810" s="267" t="s">
        <v>9772</v>
      </c>
      <c r="E3810" s="268" t="s">
        <v>26138</v>
      </c>
    </row>
    <row r="3811" spans="1:5">
      <c r="A3811" s="39" t="str">
        <f t="shared" si="59"/>
        <v>95623</v>
      </c>
      <c r="B3811" s="266" t="s">
        <v>4487</v>
      </c>
      <c r="C3811" s="266" t="s">
        <v>15017</v>
      </c>
      <c r="D3811" s="267" t="s">
        <v>9772</v>
      </c>
      <c r="E3811" s="268" t="s">
        <v>17942</v>
      </c>
    </row>
    <row r="3812" spans="1:5">
      <c r="A3812" s="39" t="str">
        <f t="shared" si="59"/>
        <v>95624</v>
      </c>
      <c r="B3812" s="266" t="s">
        <v>4488</v>
      </c>
      <c r="C3812" s="266" t="s">
        <v>15018</v>
      </c>
      <c r="D3812" s="267" t="s">
        <v>9772</v>
      </c>
      <c r="E3812" s="268" t="s">
        <v>17632</v>
      </c>
    </row>
    <row r="3813" spans="1:5">
      <c r="A3813" s="39" t="str">
        <f t="shared" si="59"/>
        <v>95625</v>
      </c>
      <c r="B3813" s="266" t="s">
        <v>4489</v>
      </c>
      <c r="C3813" s="266" t="s">
        <v>15019</v>
      </c>
      <c r="D3813" s="267" t="s">
        <v>9772</v>
      </c>
      <c r="E3813" s="268" t="s">
        <v>8795</v>
      </c>
    </row>
    <row r="3814" spans="1:5">
      <c r="A3814" s="39" t="str">
        <f t="shared" si="59"/>
        <v>95626</v>
      </c>
      <c r="B3814" s="266" t="s">
        <v>4490</v>
      </c>
      <c r="C3814" s="266" t="s">
        <v>15020</v>
      </c>
      <c r="D3814" s="267" t="s">
        <v>9772</v>
      </c>
      <c r="E3814" s="268" t="s">
        <v>16347</v>
      </c>
    </row>
    <row r="3815" spans="1:5">
      <c r="A3815" s="39" t="str">
        <f t="shared" si="59"/>
        <v>95627</v>
      </c>
      <c r="B3815" s="266" t="s">
        <v>4491</v>
      </c>
      <c r="C3815" s="266" t="s">
        <v>10706</v>
      </c>
      <c r="D3815" s="267" t="s">
        <v>10129</v>
      </c>
      <c r="E3815" s="268" t="s">
        <v>18018</v>
      </c>
    </row>
    <row r="3816" spans="1:5">
      <c r="A3816" s="39" t="str">
        <f t="shared" si="59"/>
        <v>95628</v>
      </c>
      <c r="B3816" s="266" t="s">
        <v>4492</v>
      </c>
      <c r="C3816" s="266" t="s">
        <v>10708</v>
      </c>
      <c r="D3816" s="267" t="s">
        <v>10129</v>
      </c>
      <c r="E3816" s="268" t="s">
        <v>16454</v>
      </c>
    </row>
    <row r="3817" spans="1:5">
      <c r="A3817" s="39" t="str">
        <f t="shared" si="59"/>
        <v>95629</v>
      </c>
      <c r="B3817" s="266" t="s">
        <v>4493</v>
      </c>
      <c r="C3817" s="266" t="s">
        <v>10709</v>
      </c>
      <c r="D3817" s="267" t="s">
        <v>10129</v>
      </c>
      <c r="E3817" s="268" t="s">
        <v>29612</v>
      </c>
    </row>
    <row r="3818" spans="1:5">
      <c r="A3818" s="39" t="str">
        <f t="shared" si="59"/>
        <v>95630</v>
      </c>
      <c r="B3818" s="266" t="s">
        <v>4494</v>
      </c>
      <c r="C3818" s="266" t="s">
        <v>10710</v>
      </c>
      <c r="D3818" s="267" t="s">
        <v>10129</v>
      </c>
      <c r="E3818" s="268" t="s">
        <v>18820</v>
      </c>
    </row>
    <row r="3819" spans="1:5">
      <c r="A3819" s="39" t="str">
        <f t="shared" si="59"/>
        <v>95631</v>
      </c>
      <c r="B3819" s="266" t="s">
        <v>4495</v>
      </c>
      <c r="C3819" s="266" t="s">
        <v>9941</v>
      </c>
      <c r="D3819" s="267" t="s">
        <v>9808</v>
      </c>
      <c r="E3819" s="268" t="s">
        <v>33260</v>
      </c>
    </row>
    <row r="3820" spans="1:5">
      <c r="A3820" s="39" t="str">
        <f t="shared" si="59"/>
        <v>95632</v>
      </c>
      <c r="B3820" s="266" t="s">
        <v>4496</v>
      </c>
      <c r="C3820" s="266" t="s">
        <v>10106</v>
      </c>
      <c r="D3820" s="267" t="s">
        <v>9961</v>
      </c>
      <c r="E3820" s="268" t="s">
        <v>24819</v>
      </c>
    </row>
    <row r="3821" spans="1:5">
      <c r="A3821" s="39" t="str">
        <f t="shared" si="59"/>
        <v>95634</v>
      </c>
      <c r="B3821" s="266" t="s">
        <v>4497</v>
      </c>
      <c r="C3821" s="266" t="s">
        <v>4498</v>
      </c>
      <c r="D3821" s="267" t="s">
        <v>9623</v>
      </c>
      <c r="E3821" s="268" t="s">
        <v>17024</v>
      </c>
    </row>
    <row r="3822" spans="1:5">
      <c r="A3822" s="39" t="str">
        <f t="shared" si="59"/>
        <v>95635</v>
      </c>
      <c r="B3822" s="266" t="s">
        <v>4499</v>
      </c>
      <c r="C3822" s="266" t="s">
        <v>4500</v>
      </c>
      <c r="D3822" s="267" t="s">
        <v>9623</v>
      </c>
      <c r="E3822" s="268" t="s">
        <v>33261</v>
      </c>
    </row>
    <row r="3823" spans="1:5">
      <c r="A3823" s="39" t="str">
        <f t="shared" si="59"/>
        <v>95636</v>
      </c>
      <c r="B3823" s="266" t="s">
        <v>17300</v>
      </c>
      <c r="C3823" s="266" t="s">
        <v>17301</v>
      </c>
      <c r="D3823" s="267" t="s">
        <v>9623</v>
      </c>
      <c r="E3823" s="268" t="s">
        <v>33262</v>
      </c>
    </row>
    <row r="3824" spans="1:5">
      <c r="A3824" s="39" t="str">
        <f t="shared" si="59"/>
        <v>95637</v>
      </c>
      <c r="B3824" s="266" t="s">
        <v>4501</v>
      </c>
      <c r="C3824" s="266" t="s">
        <v>14295</v>
      </c>
      <c r="D3824" s="267" t="s">
        <v>9623</v>
      </c>
      <c r="E3824" s="268" t="s">
        <v>33263</v>
      </c>
    </row>
    <row r="3825" spans="1:5">
      <c r="A3825" s="39" t="str">
        <f t="shared" si="59"/>
        <v>95638</v>
      </c>
      <c r="B3825" s="266" t="s">
        <v>4502</v>
      </c>
      <c r="C3825" s="266" t="s">
        <v>14296</v>
      </c>
      <c r="D3825" s="267" t="s">
        <v>9623</v>
      </c>
      <c r="E3825" s="268" t="s">
        <v>33264</v>
      </c>
    </row>
    <row r="3826" spans="1:5">
      <c r="A3826" s="39" t="str">
        <f t="shared" si="59"/>
        <v>95639</v>
      </c>
      <c r="B3826" s="266" t="s">
        <v>4503</v>
      </c>
      <c r="C3826" s="266" t="s">
        <v>14297</v>
      </c>
      <c r="D3826" s="267" t="s">
        <v>9623</v>
      </c>
      <c r="E3826" s="268" t="s">
        <v>33265</v>
      </c>
    </row>
    <row r="3827" spans="1:5">
      <c r="A3827" s="39" t="str">
        <f t="shared" si="59"/>
        <v>95641</v>
      </c>
      <c r="B3827" s="266" t="s">
        <v>4504</v>
      </c>
      <c r="C3827" s="266" t="s">
        <v>14298</v>
      </c>
      <c r="D3827" s="267" t="s">
        <v>9623</v>
      </c>
      <c r="E3827" s="268" t="s">
        <v>33266</v>
      </c>
    </row>
    <row r="3828" spans="1:5">
      <c r="A3828" s="39" t="str">
        <f t="shared" si="59"/>
        <v>95642</v>
      </c>
      <c r="B3828" s="266" t="s">
        <v>4505</v>
      </c>
      <c r="C3828" s="266" t="s">
        <v>14299</v>
      </c>
      <c r="D3828" s="267" t="s">
        <v>9623</v>
      </c>
      <c r="E3828" s="268" t="s">
        <v>33267</v>
      </c>
    </row>
    <row r="3829" spans="1:5">
      <c r="A3829" s="39" t="str">
        <f t="shared" si="59"/>
        <v>95643</v>
      </c>
      <c r="B3829" s="266" t="s">
        <v>4506</v>
      </c>
      <c r="C3829" s="266" t="s">
        <v>14300</v>
      </c>
      <c r="D3829" s="267" t="s">
        <v>9623</v>
      </c>
      <c r="E3829" s="268" t="s">
        <v>33268</v>
      </c>
    </row>
    <row r="3830" spans="1:5">
      <c r="A3830" s="39" t="str">
        <f t="shared" si="59"/>
        <v>95644</v>
      </c>
      <c r="B3830" s="266" t="s">
        <v>4507</v>
      </c>
      <c r="C3830" s="266" t="s">
        <v>14301</v>
      </c>
      <c r="D3830" s="267" t="s">
        <v>9623</v>
      </c>
      <c r="E3830" s="268" t="s">
        <v>33155</v>
      </c>
    </row>
    <row r="3831" spans="1:5">
      <c r="A3831" s="39" t="str">
        <f t="shared" si="59"/>
        <v>95645</v>
      </c>
      <c r="B3831" s="266" t="s">
        <v>4508</v>
      </c>
      <c r="C3831" s="266" t="s">
        <v>14302</v>
      </c>
      <c r="D3831" s="267" t="s">
        <v>9623</v>
      </c>
      <c r="E3831" s="268" t="s">
        <v>33269</v>
      </c>
    </row>
    <row r="3832" spans="1:5">
      <c r="A3832" s="39" t="str">
        <f t="shared" si="59"/>
        <v>95646</v>
      </c>
      <c r="B3832" s="266" t="s">
        <v>4509</v>
      </c>
      <c r="C3832" s="266" t="s">
        <v>14303</v>
      </c>
      <c r="D3832" s="267" t="s">
        <v>9623</v>
      </c>
      <c r="E3832" s="268" t="s">
        <v>31350</v>
      </c>
    </row>
    <row r="3833" spans="1:5">
      <c r="A3833" s="39" t="str">
        <f t="shared" si="59"/>
        <v>95647</v>
      </c>
      <c r="B3833" s="266" t="s">
        <v>4510</v>
      </c>
      <c r="C3833" s="266" t="s">
        <v>14304</v>
      </c>
      <c r="D3833" s="267" t="s">
        <v>9623</v>
      </c>
      <c r="E3833" s="268" t="s">
        <v>33270</v>
      </c>
    </row>
    <row r="3834" spans="1:5">
      <c r="A3834" s="39" t="str">
        <f t="shared" si="59"/>
        <v>95673</v>
      </c>
      <c r="B3834" s="266" t="s">
        <v>4511</v>
      </c>
      <c r="C3834" s="266" t="s">
        <v>14305</v>
      </c>
      <c r="D3834" s="267" t="s">
        <v>9623</v>
      </c>
      <c r="E3834" s="268" t="s">
        <v>33113</v>
      </c>
    </row>
    <row r="3835" spans="1:5">
      <c r="A3835" s="39" t="str">
        <f t="shared" si="59"/>
        <v>95674</v>
      </c>
      <c r="B3835" s="266" t="s">
        <v>4512</v>
      </c>
      <c r="C3835" s="266" t="s">
        <v>14306</v>
      </c>
      <c r="D3835" s="267" t="s">
        <v>9623</v>
      </c>
      <c r="E3835" s="268" t="s">
        <v>33271</v>
      </c>
    </row>
    <row r="3836" spans="1:5">
      <c r="A3836" s="39" t="str">
        <f t="shared" si="59"/>
        <v>95675</v>
      </c>
      <c r="B3836" s="266" t="s">
        <v>4513</v>
      </c>
      <c r="C3836" s="266" t="s">
        <v>14307</v>
      </c>
      <c r="D3836" s="267" t="s">
        <v>9623</v>
      </c>
      <c r="E3836" s="268" t="s">
        <v>33272</v>
      </c>
    </row>
    <row r="3837" spans="1:5">
      <c r="A3837" s="39" t="str">
        <f t="shared" si="59"/>
        <v>95676</v>
      </c>
      <c r="B3837" s="266" t="s">
        <v>4514</v>
      </c>
      <c r="C3837" s="266" t="s">
        <v>14308</v>
      </c>
      <c r="D3837" s="267" t="s">
        <v>9623</v>
      </c>
      <c r="E3837" s="268" t="s">
        <v>33273</v>
      </c>
    </row>
    <row r="3838" spans="1:5">
      <c r="A3838" s="39" t="str">
        <f t="shared" si="59"/>
        <v>95693</v>
      </c>
      <c r="B3838" s="266" t="s">
        <v>4515</v>
      </c>
      <c r="C3838" s="266" t="s">
        <v>13794</v>
      </c>
      <c r="D3838" s="267" t="s">
        <v>9623</v>
      </c>
      <c r="E3838" s="268" t="s">
        <v>22058</v>
      </c>
    </row>
    <row r="3839" spans="1:5">
      <c r="A3839" s="39" t="str">
        <f t="shared" si="59"/>
        <v>95694</v>
      </c>
      <c r="B3839" s="266" t="s">
        <v>4516</v>
      </c>
      <c r="C3839" s="266" t="s">
        <v>13795</v>
      </c>
      <c r="D3839" s="267" t="s">
        <v>9623</v>
      </c>
      <c r="E3839" s="268" t="s">
        <v>25397</v>
      </c>
    </row>
    <row r="3840" spans="1:5">
      <c r="A3840" s="39" t="str">
        <f t="shared" si="59"/>
        <v>95695</v>
      </c>
      <c r="B3840" s="266" t="s">
        <v>4517</v>
      </c>
      <c r="C3840" s="266" t="s">
        <v>13796</v>
      </c>
      <c r="D3840" s="267" t="s">
        <v>9623</v>
      </c>
      <c r="E3840" s="268" t="s">
        <v>25986</v>
      </c>
    </row>
    <row r="3841" spans="1:5">
      <c r="A3841" s="39" t="str">
        <f t="shared" si="59"/>
        <v>95696</v>
      </c>
      <c r="B3841" s="266" t="s">
        <v>4518</v>
      </c>
      <c r="C3841" s="266" t="s">
        <v>13797</v>
      </c>
      <c r="D3841" s="267" t="s">
        <v>9623</v>
      </c>
      <c r="E3841" s="268" t="s">
        <v>17084</v>
      </c>
    </row>
    <row r="3842" spans="1:5">
      <c r="A3842" s="39" t="str">
        <f t="shared" si="59"/>
        <v>95697</v>
      </c>
      <c r="B3842" s="266" t="s">
        <v>4519</v>
      </c>
      <c r="C3842" s="266" t="s">
        <v>12780</v>
      </c>
      <c r="D3842" s="267" t="s">
        <v>9548</v>
      </c>
      <c r="E3842" s="268" t="s">
        <v>31951</v>
      </c>
    </row>
    <row r="3843" spans="1:5">
      <c r="A3843" s="39" t="str">
        <f t="shared" ref="A3843:A3906" si="60">IF(ISERROR(SEARCH("/",B3843)=6),TRIM(CLEAN(B3843)),IF(SEARCH("/",B3843)=6,IF(LEN(TRIM(CLEAN(B3843)))=7,LEFT(TRIM(CLEAN(B3843)),6)&amp;"00"&amp;RIGHT(TRIM(CLEAN(B3843)),1),LEFT(TRIM(CLEAN(B3843)),6)&amp;"0"&amp;RIGHT(TRIM(CLEAN(B3843)),2)),TRIM(CLEAN(B3843))))</f>
        <v>95698</v>
      </c>
      <c r="B3843" s="266" t="s">
        <v>4520</v>
      </c>
      <c r="C3843" s="266" t="s">
        <v>10711</v>
      </c>
      <c r="D3843" s="267" t="s">
        <v>10129</v>
      </c>
      <c r="E3843" s="268" t="s">
        <v>9036</v>
      </c>
    </row>
    <row r="3844" spans="1:5">
      <c r="A3844" s="39" t="str">
        <f t="shared" si="60"/>
        <v>95699</v>
      </c>
      <c r="B3844" s="266" t="s">
        <v>4521</v>
      </c>
      <c r="C3844" s="266" t="s">
        <v>10712</v>
      </c>
      <c r="D3844" s="267" t="s">
        <v>10129</v>
      </c>
      <c r="E3844" s="268" t="s">
        <v>9236</v>
      </c>
    </row>
    <row r="3845" spans="1:5">
      <c r="A3845" s="39" t="str">
        <f t="shared" si="60"/>
        <v>95700</v>
      </c>
      <c r="B3845" s="266" t="s">
        <v>4522</v>
      </c>
      <c r="C3845" s="266" t="s">
        <v>10713</v>
      </c>
      <c r="D3845" s="267" t="s">
        <v>10129</v>
      </c>
      <c r="E3845" s="268" t="s">
        <v>16770</v>
      </c>
    </row>
    <row r="3846" spans="1:5">
      <c r="A3846" s="39" t="str">
        <f t="shared" si="60"/>
        <v>95701</v>
      </c>
      <c r="B3846" s="266" t="s">
        <v>4523</v>
      </c>
      <c r="C3846" s="266" t="s">
        <v>10715</v>
      </c>
      <c r="D3846" s="267" t="s">
        <v>10129</v>
      </c>
      <c r="E3846" s="268" t="s">
        <v>8693</v>
      </c>
    </row>
    <row r="3847" spans="1:5">
      <c r="A3847" s="39" t="str">
        <f t="shared" si="60"/>
        <v>95702</v>
      </c>
      <c r="B3847" s="266" t="s">
        <v>4524</v>
      </c>
      <c r="C3847" s="266" t="s">
        <v>9942</v>
      </c>
      <c r="D3847" s="267" t="s">
        <v>9808</v>
      </c>
      <c r="E3847" s="268" t="s">
        <v>16737</v>
      </c>
    </row>
    <row r="3848" spans="1:5">
      <c r="A3848" s="39" t="str">
        <f t="shared" si="60"/>
        <v>95703</v>
      </c>
      <c r="B3848" s="266" t="s">
        <v>4525</v>
      </c>
      <c r="C3848" s="266" t="s">
        <v>10107</v>
      </c>
      <c r="D3848" s="267" t="s">
        <v>9961</v>
      </c>
      <c r="E3848" s="268" t="s">
        <v>9495</v>
      </c>
    </row>
    <row r="3849" spans="1:5">
      <c r="A3849" s="39" t="str">
        <f t="shared" si="60"/>
        <v>95704</v>
      </c>
      <c r="B3849" s="266" t="s">
        <v>4526</v>
      </c>
      <c r="C3849" s="266" t="s">
        <v>10716</v>
      </c>
      <c r="D3849" s="267" t="s">
        <v>10129</v>
      </c>
      <c r="E3849" s="268" t="s">
        <v>16936</v>
      </c>
    </row>
    <row r="3850" spans="1:5">
      <c r="A3850" s="39" t="str">
        <f t="shared" si="60"/>
        <v>95705</v>
      </c>
      <c r="B3850" s="266" t="s">
        <v>4527</v>
      </c>
      <c r="C3850" s="266" t="s">
        <v>10717</v>
      </c>
      <c r="D3850" s="267" t="s">
        <v>10129</v>
      </c>
      <c r="E3850" s="268" t="s">
        <v>26354</v>
      </c>
    </row>
    <row r="3851" spans="1:5">
      <c r="A3851" s="39" t="str">
        <f t="shared" si="60"/>
        <v>95706</v>
      </c>
      <c r="B3851" s="266" t="s">
        <v>4528</v>
      </c>
      <c r="C3851" s="266" t="s">
        <v>10718</v>
      </c>
      <c r="D3851" s="267" t="s">
        <v>10129</v>
      </c>
      <c r="E3851" s="268" t="s">
        <v>29939</v>
      </c>
    </row>
    <row r="3852" spans="1:5">
      <c r="A3852" s="39" t="str">
        <f t="shared" si="60"/>
        <v>95707</v>
      </c>
      <c r="B3852" s="266" t="s">
        <v>4529</v>
      </c>
      <c r="C3852" s="266" t="s">
        <v>10719</v>
      </c>
      <c r="D3852" s="267" t="s">
        <v>10129</v>
      </c>
      <c r="E3852" s="268" t="s">
        <v>21781</v>
      </c>
    </row>
    <row r="3853" spans="1:5">
      <c r="A3853" s="39" t="str">
        <f t="shared" si="60"/>
        <v>95708</v>
      </c>
      <c r="B3853" s="266" t="s">
        <v>4530</v>
      </c>
      <c r="C3853" s="266" t="s">
        <v>9943</v>
      </c>
      <c r="D3853" s="267" t="s">
        <v>9808</v>
      </c>
      <c r="E3853" s="268" t="s">
        <v>33274</v>
      </c>
    </row>
    <row r="3854" spans="1:5">
      <c r="A3854" s="39" t="str">
        <f t="shared" si="60"/>
        <v>95709</v>
      </c>
      <c r="B3854" s="266" t="s">
        <v>4531</v>
      </c>
      <c r="C3854" s="266" t="s">
        <v>10108</v>
      </c>
      <c r="D3854" s="267" t="s">
        <v>9961</v>
      </c>
      <c r="E3854" s="268" t="s">
        <v>33275</v>
      </c>
    </row>
    <row r="3855" spans="1:5">
      <c r="A3855" s="39" t="str">
        <f t="shared" si="60"/>
        <v>95710</v>
      </c>
      <c r="B3855" s="266" t="s">
        <v>4532</v>
      </c>
      <c r="C3855" s="266" t="s">
        <v>10720</v>
      </c>
      <c r="D3855" s="267" t="s">
        <v>10129</v>
      </c>
      <c r="E3855" s="268" t="s">
        <v>25621</v>
      </c>
    </row>
    <row r="3856" spans="1:5">
      <c r="A3856" s="39" t="str">
        <f t="shared" si="60"/>
        <v>95711</v>
      </c>
      <c r="B3856" s="266" t="s">
        <v>4533</v>
      </c>
      <c r="C3856" s="266" t="s">
        <v>10721</v>
      </c>
      <c r="D3856" s="267" t="s">
        <v>10129</v>
      </c>
      <c r="E3856" s="268" t="s">
        <v>16488</v>
      </c>
    </row>
    <row r="3857" spans="1:5">
      <c r="A3857" s="39" t="str">
        <f t="shared" si="60"/>
        <v>95712</v>
      </c>
      <c r="B3857" s="266" t="s">
        <v>4534</v>
      </c>
      <c r="C3857" s="266" t="s">
        <v>10722</v>
      </c>
      <c r="D3857" s="267" t="s">
        <v>10129</v>
      </c>
      <c r="E3857" s="268" t="s">
        <v>29940</v>
      </c>
    </row>
    <row r="3858" spans="1:5">
      <c r="A3858" s="39" t="str">
        <f t="shared" si="60"/>
        <v>95713</v>
      </c>
      <c r="B3858" s="266" t="s">
        <v>4535</v>
      </c>
      <c r="C3858" s="266" t="s">
        <v>10723</v>
      </c>
      <c r="D3858" s="267" t="s">
        <v>10129</v>
      </c>
      <c r="E3858" s="268" t="s">
        <v>28482</v>
      </c>
    </row>
    <row r="3859" spans="1:5">
      <c r="A3859" s="39" t="str">
        <f t="shared" si="60"/>
        <v>95714</v>
      </c>
      <c r="B3859" s="266" t="s">
        <v>4536</v>
      </c>
      <c r="C3859" s="266" t="s">
        <v>9944</v>
      </c>
      <c r="D3859" s="267" t="s">
        <v>9808</v>
      </c>
      <c r="E3859" s="268" t="s">
        <v>33276</v>
      </c>
    </row>
    <row r="3860" spans="1:5">
      <c r="A3860" s="39" t="str">
        <f t="shared" si="60"/>
        <v>95715</v>
      </c>
      <c r="B3860" s="266" t="s">
        <v>4537</v>
      </c>
      <c r="C3860" s="266" t="s">
        <v>10109</v>
      </c>
      <c r="D3860" s="267" t="s">
        <v>9961</v>
      </c>
      <c r="E3860" s="268" t="s">
        <v>33277</v>
      </c>
    </row>
    <row r="3861" spans="1:5">
      <c r="A3861" s="39" t="str">
        <f t="shared" si="60"/>
        <v>95716</v>
      </c>
      <c r="B3861" s="266" t="s">
        <v>4538</v>
      </c>
      <c r="C3861" s="266" t="s">
        <v>10724</v>
      </c>
      <c r="D3861" s="267" t="s">
        <v>10129</v>
      </c>
      <c r="E3861" s="268" t="s">
        <v>28381</v>
      </c>
    </row>
    <row r="3862" spans="1:5">
      <c r="A3862" s="39" t="str">
        <f t="shared" si="60"/>
        <v>95717</v>
      </c>
      <c r="B3862" s="266" t="s">
        <v>4539</v>
      </c>
      <c r="C3862" s="266" t="s">
        <v>10725</v>
      </c>
      <c r="D3862" s="267" t="s">
        <v>10129</v>
      </c>
      <c r="E3862" s="268" t="s">
        <v>9332</v>
      </c>
    </row>
    <row r="3863" spans="1:5">
      <c r="A3863" s="39" t="str">
        <f t="shared" si="60"/>
        <v>95718</v>
      </c>
      <c r="B3863" s="266" t="s">
        <v>4540</v>
      </c>
      <c r="C3863" s="266" t="s">
        <v>10726</v>
      </c>
      <c r="D3863" s="267" t="s">
        <v>10129</v>
      </c>
      <c r="E3863" s="268" t="s">
        <v>28499</v>
      </c>
    </row>
    <row r="3864" spans="1:5">
      <c r="A3864" s="39" t="str">
        <f t="shared" si="60"/>
        <v>95719</v>
      </c>
      <c r="B3864" s="266" t="s">
        <v>4541</v>
      </c>
      <c r="C3864" s="266" t="s">
        <v>10727</v>
      </c>
      <c r="D3864" s="267" t="s">
        <v>10129</v>
      </c>
      <c r="E3864" s="268" t="s">
        <v>28482</v>
      </c>
    </row>
    <row r="3865" spans="1:5">
      <c r="A3865" s="39" t="str">
        <f t="shared" si="60"/>
        <v>95720</v>
      </c>
      <c r="B3865" s="266" t="s">
        <v>4542</v>
      </c>
      <c r="C3865" s="266" t="s">
        <v>9945</v>
      </c>
      <c r="D3865" s="267" t="s">
        <v>9808</v>
      </c>
      <c r="E3865" s="268" t="s">
        <v>33278</v>
      </c>
    </row>
    <row r="3866" spans="1:5">
      <c r="A3866" s="39" t="str">
        <f t="shared" si="60"/>
        <v>95721</v>
      </c>
      <c r="B3866" s="266" t="s">
        <v>4543</v>
      </c>
      <c r="C3866" s="266" t="s">
        <v>10110</v>
      </c>
      <c r="D3866" s="267" t="s">
        <v>9961</v>
      </c>
      <c r="E3866" s="268" t="s">
        <v>18644</v>
      </c>
    </row>
    <row r="3867" spans="1:5">
      <c r="A3867" s="39" t="str">
        <f t="shared" si="60"/>
        <v>95726</v>
      </c>
      <c r="B3867" s="266" t="s">
        <v>4544</v>
      </c>
      <c r="C3867" s="266" t="s">
        <v>11957</v>
      </c>
      <c r="D3867" s="267" t="s">
        <v>9548</v>
      </c>
      <c r="E3867" s="268" t="s">
        <v>12411</v>
      </c>
    </row>
    <row r="3868" spans="1:5">
      <c r="A3868" s="39" t="str">
        <f t="shared" si="60"/>
        <v>95727</v>
      </c>
      <c r="B3868" s="266" t="s">
        <v>4545</v>
      </c>
      <c r="C3868" s="266" t="s">
        <v>11958</v>
      </c>
      <c r="D3868" s="267" t="s">
        <v>9548</v>
      </c>
      <c r="E3868" s="268" t="s">
        <v>18968</v>
      </c>
    </row>
    <row r="3869" spans="1:5">
      <c r="A3869" s="39" t="str">
        <f t="shared" si="60"/>
        <v>95728</v>
      </c>
      <c r="B3869" s="266" t="s">
        <v>4546</v>
      </c>
      <c r="C3869" s="266" t="s">
        <v>11960</v>
      </c>
      <c r="D3869" s="267" t="s">
        <v>9548</v>
      </c>
      <c r="E3869" s="268" t="s">
        <v>9199</v>
      </c>
    </row>
    <row r="3870" spans="1:5">
      <c r="A3870" s="39" t="str">
        <f t="shared" si="60"/>
        <v>95729</v>
      </c>
      <c r="B3870" s="266" t="s">
        <v>4547</v>
      </c>
      <c r="C3870" s="266" t="s">
        <v>11961</v>
      </c>
      <c r="D3870" s="267" t="s">
        <v>9548</v>
      </c>
      <c r="E3870" s="268" t="s">
        <v>13189</v>
      </c>
    </row>
    <row r="3871" spans="1:5">
      <c r="A3871" s="39" t="str">
        <f t="shared" si="60"/>
        <v>95730</v>
      </c>
      <c r="B3871" s="266" t="s">
        <v>4548</v>
      </c>
      <c r="C3871" s="266" t="s">
        <v>11962</v>
      </c>
      <c r="D3871" s="267" t="s">
        <v>9548</v>
      </c>
      <c r="E3871" s="268" t="s">
        <v>18068</v>
      </c>
    </row>
    <row r="3872" spans="1:5">
      <c r="A3872" s="39" t="str">
        <f t="shared" si="60"/>
        <v>95731</v>
      </c>
      <c r="B3872" s="266" t="s">
        <v>4549</v>
      </c>
      <c r="C3872" s="266" t="s">
        <v>11963</v>
      </c>
      <c r="D3872" s="267" t="s">
        <v>9548</v>
      </c>
      <c r="E3872" s="268" t="s">
        <v>9076</v>
      </c>
    </row>
    <row r="3873" spans="1:5">
      <c r="A3873" s="39" t="str">
        <f t="shared" si="60"/>
        <v>95732</v>
      </c>
      <c r="B3873" s="266" t="s">
        <v>4550</v>
      </c>
      <c r="C3873" s="266" t="s">
        <v>11964</v>
      </c>
      <c r="D3873" s="267" t="s">
        <v>9623</v>
      </c>
      <c r="E3873" s="268" t="s">
        <v>16993</v>
      </c>
    </row>
    <row r="3874" spans="1:5">
      <c r="A3874" s="39" t="str">
        <f t="shared" si="60"/>
        <v>95733</v>
      </c>
      <c r="B3874" s="266" t="s">
        <v>4551</v>
      </c>
      <c r="C3874" s="266" t="s">
        <v>12030</v>
      </c>
      <c r="D3874" s="267" t="s">
        <v>9623</v>
      </c>
      <c r="E3874" s="268" t="s">
        <v>10038</v>
      </c>
    </row>
    <row r="3875" spans="1:5">
      <c r="A3875" s="39" t="str">
        <f t="shared" si="60"/>
        <v>95734</v>
      </c>
      <c r="B3875" s="266" t="s">
        <v>4552</v>
      </c>
      <c r="C3875" s="266" t="s">
        <v>12032</v>
      </c>
      <c r="D3875" s="267" t="s">
        <v>9623</v>
      </c>
      <c r="E3875" s="268" t="s">
        <v>9461</v>
      </c>
    </row>
    <row r="3876" spans="1:5">
      <c r="A3876" s="39" t="str">
        <f t="shared" si="60"/>
        <v>95735</v>
      </c>
      <c r="B3876" s="266" t="s">
        <v>4553</v>
      </c>
      <c r="C3876" s="266" t="s">
        <v>12033</v>
      </c>
      <c r="D3876" s="267" t="s">
        <v>9623</v>
      </c>
      <c r="E3876" s="268" t="s">
        <v>26238</v>
      </c>
    </row>
    <row r="3877" spans="1:5">
      <c r="A3877" s="39" t="str">
        <f t="shared" si="60"/>
        <v>95736</v>
      </c>
      <c r="B3877" s="266" t="s">
        <v>4554</v>
      </c>
      <c r="C3877" s="266" t="s">
        <v>12034</v>
      </c>
      <c r="D3877" s="267" t="s">
        <v>9623</v>
      </c>
      <c r="E3877" s="268" t="s">
        <v>32237</v>
      </c>
    </row>
    <row r="3878" spans="1:5">
      <c r="A3878" s="39" t="str">
        <f t="shared" si="60"/>
        <v>95738</v>
      </c>
      <c r="B3878" s="266" t="s">
        <v>4555</v>
      </c>
      <c r="C3878" s="266" t="s">
        <v>12035</v>
      </c>
      <c r="D3878" s="267" t="s">
        <v>9623</v>
      </c>
      <c r="E3878" s="268" t="s">
        <v>8843</v>
      </c>
    </row>
    <row r="3879" spans="1:5">
      <c r="A3879" s="39" t="str">
        <f t="shared" si="60"/>
        <v>95745</v>
      </c>
      <c r="B3879" s="266" t="s">
        <v>4556</v>
      </c>
      <c r="C3879" s="266" t="s">
        <v>11965</v>
      </c>
      <c r="D3879" s="267" t="s">
        <v>9548</v>
      </c>
      <c r="E3879" s="268" t="s">
        <v>8582</v>
      </c>
    </row>
    <row r="3880" spans="1:5">
      <c r="A3880" s="39" t="str">
        <f t="shared" si="60"/>
        <v>95746</v>
      </c>
      <c r="B3880" s="266" t="s">
        <v>4557</v>
      </c>
      <c r="C3880" s="266" t="s">
        <v>11966</v>
      </c>
      <c r="D3880" s="267" t="s">
        <v>9548</v>
      </c>
      <c r="E3880" s="268" t="s">
        <v>9313</v>
      </c>
    </row>
    <row r="3881" spans="1:5">
      <c r="A3881" s="39" t="str">
        <f t="shared" si="60"/>
        <v>95747</v>
      </c>
      <c r="B3881" s="266" t="s">
        <v>4558</v>
      </c>
      <c r="C3881" s="266" t="s">
        <v>11967</v>
      </c>
      <c r="D3881" s="267" t="s">
        <v>9548</v>
      </c>
      <c r="E3881" s="268" t="s">
        <v>16449</v>
      </c>
    </row>
    <row r="3882" spans="1:5">
      <c r="A3882" s="39" t="str">
        <f t="shared" si="60"/>
        <v>95748</v>
      </c>
      <c r="B3882" s="266" t="s">
        <v>4559</v>
      </c>
      <c r="C3882" s="266" t="s">
        <v>11968</v>
      </c>
      <c r="D3882" s="267" t="s">
        <v>9548</v>
      </c>
      <c r="E3882" s="268" t="s">
        <v>25445</v>
      </c>
    </row>
    <row r="3883" spans="1:5">
      <c r="A3883" s="39" t="str">
        <f t="shared" si="60"/>
        <v>95749</v>
      </c>
      <c r="B3883" s="266" t="s">
        <v>4560</v>
      </c>
      <c r="C3883" s="266" t="s">
        <v>11970</v>
      </c>
      <c r="D3883" s="267" t="s">
        <v>9548</v>
      </c>
      <c r="E3883" s="268" t="s">
        <v>28398</v>
      </c>
    </row>
    <row r="3884" spans="1:5">
      <c r="A3884" s="39" t="str">
        <f t="shared" si="60"/>
        <v>95750</v>
      </c>
      <c r="B3884" s="266" t="s">
        <v>4561</v>
      </c>
      <c r="C3884" s="266" t="s">
        <v>11971</v>
      </c>
      <c r="D3884" s="267" t="s">
        <v>9548</v>
      </c>
      <c r="E3884" s="268" t="s">
        <v>17587</v>
      </c>
    </row>
    <row r="3885" spans="1:5">
      <c r="A3885" s="39" t="str">
        <f t="shared" si="60"/>
        <v>95751</v>
      </c>
      <c r="B3885" s="266" t="s">
        <v>4562</v>
      </c>
      <c r="C3885" s="266" t="s">
        <v>11972</v>
      </c>
      <c r="D3885" s="267" t="s">
        <v>9548</v>
      </c>
      <c r="E3885" s="268" t="s">
        <v>16875</v>
      </c>
    </row>
    <row r="3886" spans="1:5">
      <c r="A3886" s="39" t="str">
        <f t="shared" si="60"/>
        <v>95752</v>
      </c>
      <c r="B3886" s="266" t="s">
        <v>4563</v>
      </c>
      <c r="C3886" s="266" t="s">
        <v>11973</v>
      </c>
      <c r="D3886" s="267" t="s">
        <v>9548</v>
      </c>
      <c r="E3886" s="268" t="s">
        <v>26328</v>
      </c>
    </row>
    <row r="3887" spans="1:5">
      <c r="A3887" s="39" t="str">
        <f t="shared" si="60"/>
        <v>95753</v>
      </c>
      <c r="B3887" s="266" t="s">
        <v>4564</v>
      </c>
      <c r="C3887" s="266" t="s">
        <v>12036</v>
      </c>
      <c r="D3887" s="267" t="s">
        <v>9623</v>
      </c>
      <c r="E3887" s="268" t="s">
        <v>8822</v>
      </c>
    </row>
    <row r="3888" spans="1:5">
      <c r="A3888" s="39" t="str">
        <f t="shared" si="60"/>
        <v>95754</v>
      </c>
      <c r="B3888" s="266" t="s">
        <v>4565</v>
      </c>
      <c r="C3888" s="266" t="s">
        <v>12037</v>
      </c>
      <c r="D3888" s="267" t="s">
        <v>9623</v>
      </c>
      <c r="E3888" s="268" t="s">
        <v>9427</v>
      </c>
    </row>
    <row r="3889" spans="1:5">
      <c r="A3889" s="39" t="str">
        <f t="shared" si="60"/>
        <v>95755</v>
      </c>
      <c r="B3889" s="266" t="s">
        <v>4566</v>
      </c>
      <c r="C3889" s="266" t="s">
        <v>12038</v>
      </c>
      <c r="D3889" s="267" t="s">
        <v>9623</v>
      </c>
      <c r="E3889" s="268" t="s">
        <v>8551</v>
      </c>
    </row>
    <row r="3890" spans="1:5">
      <c r="A3890" s="39" t="str">
        <f t="shared" si="60"/>
        <v>95756</v>
      </c>
      <c r="B3890" s="266" t="s">
        <v>4567</v>
      </c>
      <c r="C3890" s="266" t="s">
        <v>12039</v>
      </c>
      <c r="D3890" s="267" t="s">
        <v>9623</v>
      </c>
      <c r="E3890" s="268" t="s">
        <v>15039</v>
      </c>
    </row>
    <row r="3891" spans="1:5">
      <c r="A3891" s="39" t="str">
        <f t="shared" si="60"/>
        <v>95757</v>
      </c>
      <c r="B3891" s="266" t="s">
        <v>4568</v>
      </c>
      <c r="C3891" s="266" t="s">
        <v>12040</v>
      </c>
      <c r="D3891" s="267" t="s">
        <v>9623</v>
      </c>
      <c r="E3891" s="268" t="s">
        <v>9199</v>
      </c>
    </row>
    <row r="3892" spans="1:5">
      <c r="A3892" s="39" t="str">
        <f t="shared" si="60"/>
        <v>95758</v>
      </c>
      <c r="B3892" s="266" t="s">
        <v>4569</v>
      </c>
      <c r="C3892" s="266" t="s">
        <v>12041</v>
      </c>
      <c r="D3892" s="267" t="s">
        <v>9623</v>
      </c>
      <c r="E3892" s="268" t="s">
        <v>12584</v>
      </c>
    </row>
    <row r="3893" spans="1:5">
      <c r="A3893" s="39" t="str">
        <f t="shared" si="60"/>
        <v>95759</v>
      </c>
      <c r="B3893" s="266" t="s">
        <v>4570</v>
      </c>
      <c r="C3893" s="266" t="s">
        <v>12042</v>
      </c>
      <c r="D3893" s="267" t="s">
        <v>9623</v>
      </c>
      <c r="E3893" s="268" t="s">
        <v>9394</v>
      </c>
    </row>
    <row r="3894" spans="1:5">
      <c r="A3894" s="39" t="str">
        <f t="shared" si="60"/>
        <v>95760</v>
      </c>
      <c r="B3894" s="266" t="s">
        <v>4571</v>
      </c>
      <c r="C3894" s="266" t="s">
        <v>12044</v>
      </c>
      <c r="D3894" s="267" t="s">
        <v>9623</v>
      </c>
      <c r="E3894" s="268" t="s">
        <v>9127</v>
      </c>
    </row>
    <row r="3895" spans="1:5">
      <c r="A3895" s="39" t="str">
        <f t="shared" si="60"/>
        <v>95777</v>
      </c>
      <c r="B3895" s="266" t="s">
        <v>4572</v>
      </c>
      <c r="C3895" s="266" t="s">
        <v>12110</v>
      </c>
      <c r="D3895" s="267" t="s">
        <v>9623</v>
      </c>
      <c r="E3895" s="268" t="s">
        <v>9249</v>
      </c>
    </row>
    <row r="3896" spans="1:5">
      <c r="A3896" s="39" t="str">
        <f t="shared" si="60"/>
        <v>95778</v>
      </c>
      <c r="B3896" s="266" t="s">
        <v>4573</v>
      </c>
      <c r="C3896" s="266" t="s">
        <v>12111</v>
      </c>
      <c r="D3896" s="267" t="s">
        <v>9623</v>
      </c>
      <c r="E3896" s="268" t="s">
        <v>18831</v>
      </c>
    </row>
    <row r="3897" spans="1:5">
      <c r="A3897" s="39" t="str">
        <f t="shared" si="60"/>
        <v>95779</v>
      </c>
      <c r="B3897" s="266" t="s">
        <v>4574</v>
      </c>
      <c r="C3897" s="266" t="s">
        <v>12112</v>
      </c>
      <c r="D3897" s="267" t="s">
        <v>9623</v>
      </c>
      <c r="E3897" s="268" t="s">
        <v>18550</v>
      </c>
    </row>
    <row r="3898" spans="1:5">
      <c r="A3898" s="39" t="str">
        <f t="shared" si="60"/>
        <v>95780</v>
      </c>
      <c r="B3898" s="266" t="s">
        <v>4575</v>
      </c>
      <c r="C3898" s="266" t="s">
        <v>12113</v>
      </c>
      <c r="D3898" s="267" t="s">
        <v>9623</v>
      </c>
      <c r="E3898" s="268" t="s">
        <v>17541</v>
      </c>
    </row>
    <row r="3899" spans="1:5">
      <c r="A3899" s="39" t="str">
        <f t="shared" si="60"/>
        <v>95781</v>
      </c>
      <c r="B3899" s="266" t="s">
        <v>4576</v>
      </c>
      <c r="C3899" s="266" t="s">
        <v>12114</v>
      </c>
      <c r="D3899" s="267" t="s">
        <v>9623</v>
      </c>
      <c r="E3899" s="268" t="s">
        <v>17260</v>
      </c>
    </row>
    <row r="3900" spans="1:5">
      <c r="A3900" s="39" t="str">
        <f t="shared" si="60"/>
        <v>95782</v>
      </c>
      <c r="B3900" s="266" t="s">
        <v>4577</v>
      </c>
      <c r="C3900" s="266" t="s">
        <v>12115</v>
      </c>
      <c r="D3900" s="267" t="s">
        <v>9623</v>
      </c>
      <c r="E3900" s="268" t="s">
        <v>21869</v>
      </c>
    </row>
    <row r="3901" spans="1:5">
      <c r="A3901" s="39" t="str">
        <f t="shared" si="60"/>
        <v>95785</v>
      </c>
      <c r="B3901" s="266" t="s">
        <v>4578</v>
      </c>
      <c r="C3901" s="266" t="s">
        <v>12116</v>
      </c>
      <c r="D3901" s="267" t="s">
        <v>9623</v>
      </c>
      <c r="E3901" s="268" t="s">
        <v>9104</v>
      </c>
    </row>
    <row r="3902" spans="1:5">
      <c r="A3902" s="39" t="str">
        <f t="shared" si="60"/>
        <v>95787</v>
      </c>
      <c r="B3902" s="266" t="s">
        <v>4579</v>
      </c>
      <c r="C3902" s="266" t="s">
        <v>12117</v>
      </c>
      <c r="D3902" s="267" t="s">
        <v>9623</v>
      </c>
      <c r="E3902" s="268" t="s">
        <v>17584</v>
      </c>
    </row>
    <row r="3903" spans="1:5">
      <c r="A3903" s="39" t="str">
        <f t="shared" si="60"/>
        <v>95789</v>
      </c>
      <c r="B3903" s="266" t="s">
        <v>4580</v>
      </c>
      <c r="C3903" s="266" t="s">
        <v>12118</v>
      </c>
      <c r="D3903" s="267" t="s">
        <v>9623</v>
      </c>
      <c r="E3903" s="268" t="s">
        <v>24766</v>
      </c>
    </row>
    <row r="3904" spans="1:5">
      <c r="A3904" s="39" t="str">
        <f t="shared" si="60"/>
        <v>95791</v>
      </c>
      <c r="B3904" s="266" t="s">
        <v>4581</v>
      </c>
      <c r="C3904" s="266" t="s">
        <v>12119</v>
      </c>
      <c r="D3904" s="267" t="s">
        <v>9623</v>
      </c>
      <c r="E3904" s="268" t="s">
        <v>23733</v>
      </c>
    </row>
    <row r="3905" spans="1:5">
      <c r="A3905" s="39" t="str">
        <f t="shared" si="60"/>
        <v>95795</v>
      </c>
      <c r="B3905" s="266" t="s">
        <v>4582</v>
      </c>
      <c r="C3905" s="266" t="s">
        <v>12120</v>
      </c>
      <c r="D3905" s="267" t="s">
        <v>9623</v>
      </c>
      <c r="E3905" s="268" t="s">
        <v>27715</v>
      </c>
    </row>
    <row r="3906" spans="1:5">
      <c r="A3906" s="39" t="str">
        <f t="shared" si="60"/>
        <v>95796</v>
      </c>
      <c r="B3906" s="266" t="s">
        <v>4583</v>
      </c>
      <c r="C3906" s="266" t="s">
        <v>12121</v>
      </c>
      <c r="D3906" s="267" t="s">
        <v>9623</v>
      </c>
      <c r="E3906" s="268" t="s">
        <v>26503</v>
      </c>
    </row>
    <row r="3907" spans="1:5">
      <c r="A3907" s="39" t="str">
        <f t="shared" ref="A3907:A3970" si="61">IF(ISERROR(SEARCH("/",B3907)=6),TRIM(CLEAN(B3907)),IF(SEARCH("/",B3907)=6,IF(LEN(TRIM(CLEAN(B3907)))=7,LEFT(TRIM(CLEAN(B3907)),6)&amp;"00"&amp;RIGHT(TRIM(CLEAN(B3907)),1),LEFT(TRIM(CLEAN(B3907)),6)&amp;"0"&amp;RIGHT(TRIM(CLEAN(B3907)),2)),TRIM(CLEAN(B3907))))</f>
        <v>95797</v>
      </c>
      <c r="B3907" s="266" t="s">
        <v>4584</v>
      </c>
      <c r="C3907" s="266" t="s">
        <v>12122</v>
      </c>
      <c r="D3907" s="267" t="s">
        <v>9623</v>
      </c>
      <c r="E3907" s="268" t="s">
        <v>33279</v>
      </c>
    </row>
    <row r="3908" spans="1:5">
      <c r="A3908" s="39" t="str">
        <f t="shared" si="61"/>
        <v>95801</v>
      </c>
      <c r="B3908" s="266" t="s">
        <v>4585</v>
      </c>
      <c r="C3908" s="266" t="s">
        <v>12124</v>
      </c>
      <c r="D3908" s="267" t="s">
        <v>9623</v>
      </c>
      <c r="E3908" s="268" t="s">
        <v>16489</v>
      </c>
    </row>
    <row r="3909" spans="1:5">
      <c r="A3909" s="39" t="str">
        <f t="shared" si="61"/>
        <v>95802</v>
      </c>
      <c r="B3909" s="266" t="s">
        <v>4586</v>
      </c>
      <c r="C3909" s="266" t="s">
        <v>12125</v>
      </c>
      <c r="D3909" s="267" t="s">
        <v>9623</v>
      </c>
      <c r="E3909" s="268" t="s">
        <v>26002</v>
      </c>
    </row>
    <row r="3910" spans="1:5">
      <c r="A3910" s="39" t="str">
        <f t="shared" si="61"/>
        <v>95803</v>
      </c>
      <c r="B3910" s="266" t="s">
        <v>4587</v>
      </c>
      <c r="C3910" s="266" t="s">
        <v>12126</v>
      </c>
      <c r="D3910" s="267" t="s">
        <v>9623</v>
      </c>
      <c r="E3910" s="268" t="s">
        <v>26730</v>
      </c>
    </row>
    <row r="3911" spans="1:5">
      <c r="A3911" s="39" t="str">
        <f t="shared" si="61"/>
        <v>95804</v>
      </c>
      <c r="B3911" s="266" t="s">
        <v>4588</v>
      </c>
      <c r="C3911" s="266" t="s">
        <v>12127</v>
      </c>
      <c r="D3911" s="267" t="s">
        <v>9623</v>
      </c>
      <c r="E3911" s="268" t="s">
        <v>21374</v>
      </c>
    </row>
    <row r="3912" spans="1:5">
      <c r="A3912" s="39" t="str">
        <f t="shared" si="61"/>
        <v>95805</v>
      </c>
      <c r="B3912" s="266" t="s">
        <v>4589</v>
      </c>
      <c r="C3912" s="266" t="s">
        <v>12128</v>
      </c>
      <c r="D3912" s="267" t="s">
        <v>9623</v>
      </c>
      <c r="E3912" s="268" t="s">
        <v>9270</v>
      </c>
    </row>
    <row r="3913" spans="1:5">
      <c r="A3913" s="39" t="str">
        <f t="shared" si="61"/>
        <v>95806</v>
      </c>
      <c r="B3913" s="266" t="s">
        <v>4590</v>
      </c>
      <c r="C3913" s="266" t="s">
        <v>12129</v>
      </c>
      <c r="D3913" s="267" t="s">
        <v>9623</v>
      </c>
      <c r="E3913" s="268" t="s">
        <v>16413</v>
      </c>
    </row>
    <row r="3914" spans="1:5">
      <c r="A3914" s="39" t="str">
        <f t="shared" si="61"/>
        <v>95807</v>
      </c>
      <c r="B3914" s="266" t="s">
        <v>4591</v>
      </c>
      <c r="C3914" s="266" t="s">
        <v>12130</v>
      </c>
      <c r="D3914" s="267" t="s">
        <v>9623</v>
      </c>
      <c r="E3914" s="268" t="s">
        <v>25430</v>
      </c>
    </row>
    <row r="3915" spans="1:5">
      <c r="A3915" s="39" t="str">
        <f t="shared" si="61"/>
        <v>95808</v>
      </c>
      <c r="B3915" s="266" t="s">
        <v>4592</v>
      </c>
      <c r="C3915" s="266" t="s">
        <v>12131</v>
      </c>
      <c r="D3915" s="267" t="s">
        <v>9623</v>
      </c>
      <c r="E3915" s="268" t="s">
        <v>18263</v>
      </c>
    </row>
    <row r="3916" spans="1:5">
      <c r="A3916" s="39" t="str">
        <f t="shared" si="61"/>
        <v>95809</v>
      </c>
      <c r="B3916" s="266" t="s">
        <v>4593</v>
      </c>
      <c r="C3916" s="266" t="s">
        <v>12132</v>
      </c>
      <c r="D3916" s="267" t="s">
        <v>9623</v>
      </c>
      <c r="E3916" s="268" t="s">
        <v>13535</v>
      </c>
    </row>
    <row r="3917" spans="1:5">
      <c r="A3917" s="39" t="str">
        <f t="shared" si="61"/>
        <v>95810</v>
      </c>
      <c r="B3917" s="266" t="s">
        <v>4594</v>
      </c>
      <c r="C3917" s="266" t="s">
        <v>12133</v>
      </c>
      <c r="D3917" s="267" t="s">
        <v>9623</v>
      </c>
      <c r="E3917" s="268" t="s">
        <v>25561</v>
      </c>
    </row>
    <row r="3918" spans="1:5">
      <c r="A3918" s="39" t="str">
        <f t="shared" si="61"/>
        <v>95811</v>
      </c>
      <c r="B3918" s="266" t="s">
        <v>4595</v>
      </c>
      <c r="C3918" s="266" t="s">
        <v>12134</v>
      </c>
      <c r="D3918" s="267" t="s">
        <v>9623</v>
      </c>
      <c r="E3918" s="268" t="s">
        <v>8835</v>
      </c>
    </row>
    <row r="3919" spans="1:5">
      <c r="A3919" s="39" t="str">
        <f t="shared" si="61"/>
        <v>95812</v>
      </c>
      <c r="B3919" s="266" t="s">
        <v>4596</v>
      </c>
      <c r="C3919" s="266" t="s">
        <v>12135</v>
      </c>
      <c r="D3919" s="267" t="s">
        <v>9623</v>
      </c>
      <c r="E3919" s="268" t="s">
        <v>20184</v>
      </c>
    </row>
    <row r="3920" spans="1:5">
      <c r="A3920" s="39" t="str">
        <f t="shared" si="61"/>
        <v>95813</v>
      </c>
      <c r="B3920" s="266" t="s">
        <v>4597</v>
      </c>
      <c r="C3920" s="266" t="s">
        <v>12136</v>
      </c>
      <c r="D3920" s="267" t="s">
        <v>9623</v>
      </c>
      <c r="E3920" s="268" t="s">
        <v>17632</v>
      </c>
    </row>
    <row r="3921" spans="1:5">
      <c r="A3921" s="39" t="str">
        <f t="shared" si="61"/>
        <v>95814</v>
      </c>
      <c r="B3921" s="266" t="s">
        <v>4598</v>
      </c>
      <c r="C3921" s="266" t="s">
        <v>12137</v>
      </c>
      <c r="D3921" s="267" t="s">
        <v>9623</v>
      </c>
      <c r="E3921" s="268" t="s">
        <v>33280</v>
      </c>
    </row>
    <row r="3922" spans="1:5">
      <c r="A3922" s="39" t="str">
        <f t="shared" si="61"/>
        <v>95815</v>
      </c>
      <c r="B3922" s="266" t="s">
        <v>4599</v>
      </c>
      <c r="C3922" s="266" t="s">
        <v>12138</v>
      </c>
      <c r="D3922" s="267" t="s">
        <v>9623</v>
      </c>
      <c r="E3922" s="268" t="s">
        <v>17619</v>
      </c>
    </row>
    <row r="3923" spans="1:5">
      <c r="A3923" s="39" t="str">
        <f t="shared" si="61"/>
        <v>95816</v>
      </c>
      <c r="B3923" s="266" t="s">
        <v>4600</v>
      </c>
      <c r="C3923" s="266" t="s">
        <v>12139</v>
      </c>
      <c r="D3923" s="267" t="s">
        <v>9623</v>
      </c>
      <c r="E3923" s="268" t="s">
        <v>33281</v>
      </c>
    </row>
    <row r="3924" spans="1:5">
      <c r="A3924" s="39" t="str">
        <f t="shared" si="61"/>
        <v>95817</v>
      </c>
      <c r="B3924" s="266" t="s">
        <v>4601</v>
      </c>
      <c r="C3924" s="266" t="s">
        <v>12140</v>
      </c>
      <c r="D3924" s="267" t="s">
        <v>9623</v>
      </c>
      <c r="E3924" s="268" t="s">
        <v>33282</v>
      </c>
    </row>
    <row r="3925" spans="1:5">
      <c r="A3925" s="39" t="str">
        <f t="shared" si="61"/>
        <v>95818</v>
      </c>
      <c r="B3925" s="266" t="s">
        <v>4602</v>
      </c>
      <c r="C3925" s="266" t="s">
        <v>12141</v>
      </c>
      <c r="D3925" s="267" t="s">
        <v>9623</v>
      </c>
      <c r="E3925" s="268" t="s">
        <v>17743</v>
      </c>
    </row>
    <row r="3926" spans="1:5">
      <c r="A3926" s="39" t="str">
        <f t="shared" si="61"/>
        <v>95869</v>
      </c>
      <c r="B3926" s="266" t="s">
        <v>4603</v>
      </c>
      <c r="C3926" s="266" t="s">
        <v>10728</v>
      </c>
      <c r="D3926" s="267" t="s">
        <v>10129</v>
      </c>
      <c r="E3926" s="268" t="s">
        <v>9285</v>
      </c>
    </row>
    <row r="3927" spans="1:5">
      <c r="A3927" s="39" t="str">
        <f t="shared" si="61"/>
        <v>95870</v>
      </c>
      <c r="B3927" s="266" t="s">
        <v>4604</v>
      </c>
      <c r="C3927" s="266" t="s">
        <v>10729</v>
      </c>
      <c r="D3927" s="267" t="s">
        <v>10129</v>
      </c>
      <c r="E3927" s="268" t="s">
        <v>11983</v>
      </c>
    </row>
    <row r="3928" spans="1:5">
      <c r="A3928" s="39" t="str">
        <f t="shared" si="61"/>
        <v>95871</v>
      </c>
      <c r="B3928" s="266" t="s">
        <v>4605</v>
      </c>
      <c r="C3928" s="266" t="s">
        <v>10731</v>
      </c>
      <c r="D3928" s="267" t="s">
        <v>10129</v>
      </c>
      <c r="E3928" s="268" t="s">
        <v>28500</v>
      </c>
    </row>
    <row r="3929" spans="1:5">
      <c r="A3929" s="39" t="str">
        <f t="shared" si="61"/>
        <v>95872</v>
      </c>
      <c r="B3929" s="266" t="s">
        <v>4606</v>
      </c>
      <c r="C3929" s="266" t="s">
        <v>9946</v>
      </c>
      <c r="D3929" s="267" t="s">
        <v>9808</v>
      </c>
      <c r="E3929" s="268" t="s">
        <v>29947</v>
      </c>
    </row>
    <row r="3930" spans="1:5">
      <c r="A3930" s="39" t="str">
        <f t="shared" si="61"/>
        <v>95873</v>
      </c>
      <c r="B3930" s="266" t="s">
        <v>4607</v>
      </c>
      <c r="C3930" s="266" t="s">
        <v>10111</v>
      </c>
      <c r="D3930" s="267" t="s">
        <v>9961</v>
      </c>
      <c r="E3930" s="268" t="s">
        <v>9146</v>
      </c>
    </row>
    <row r="3931" spans="1:5">
      <c r="A3931" s="39" t="str">
        <f t="shared" si="61"/>
        <v>95874</v>
      </c>
      <c r="B3931" s="266" t="s">
        <v>4608</v>
      </c>
      <c r="C3931" s="266" t="s">
        <v>10732</v>
      </c>
      <c r="D3931" s="267" t="s">
        <v>10129</v>
      </c>
      <c r="E3931" s="268" t="s">
        <v>16770</v>
      </c>
    </row>
    <row r="3932" spans="1:5">
      <c r="A3932" s="39" t="str">
        <f t="shared" si="61"/>
        <v>95875</v>
      </c>
      <c r="B3932" s="266" t="s">
        <v>215</v>
      </c>
      <c r="C3932" s="266" t="s">
        <v>15690</v>
      </c>
      <c r="D3932" s="267" t="s">
        <v>15574</v>
      </c>
      <c r="E3932" s="268" t="s">
        <v>9284</v>
      </c>
    </row>
    <row r="3933" spans="1:5">
      <c r="A3933" s="39" t="str">
        <f t="shared" si="61"/>
        <v>95876</v>
      </c>
      <c r="B3933" s="266" t="s">
        <v>171</v>
      </c>
      <c r="C3933" s="266" t="s">
        <v>15691</v>
      </c>
      <c r="D3933" s="267" t="s">
        <v>15574</v>
      </c>
      <c r="E3933" s="268" t="s">
        <v>8992</v>
      </c>
    </row>
    <row r="3934" spans="1:5">
      <c r="A3934" s="39" t="str">
        <f t="shared" si="61"/>
        <v>95877</v>
      </c>
      <c r="B3934" s="266" t="s">
        <v>4609</v>
      </c>
      <c r="C3934" s="266" t="s">
        <v>15693</v>
      </c>
      <c r="D3934" s="267" t="s">
        <v>15574</v>
      </c>
      <c r="E3934" s="268" t="s">
        <v>28989</v>
      </c>
    </row>
    <row r="3935" spans="1:5">
      <c r="A3935" s="39" t="str">
        <f t="shared" si="61"/>
        <v>95878</v>
      </c>
      <c r="B3935" s="266" t="s">
        <v>4610</v>
      </c>
      <c r="C3935" s="266" t="s">
        <v>15694</v>
      </c>
      <c r="D3935" s="267" t="s">
        <v>14608</v>
      </c>
      <c r="E3935" s="268" t="s">
        <v>14350</v>
      </c>
    </row>
    <row r="3936" spans="1:5">
      <c r="A3936" s="39" t="str">
        <f t="shared" si="61"/>
        <v>95879</v>
      </c>
      <c r="B3936" s="266" t="s">
        <v>177</v>
      </c>
      <c r="C3936" s="266" t="s">
        <v>15695</v>
      </c>
      <c r="D3936" s="267" t="s">
        <v>14608</v>
      </c>
      <c r="E3936" s="268" t="s">
        <v>16911</v>
      </c>
    </row>
    <row r="3937" spans="1:5">
      <c r="A3937" s="39" t="str">
        <f t="shared" si="61"/>
        <v>95880</v>
      </c>
      <c r="B3937" s="266" t="s">
        <v>4611</v>
      </c>
      <c r="C3937" s="266" t="s">
        <v>15696</v>
      </c>
      <c r="D3937" s="267" t="s">
        <v>14608</v>
      </c>
      <c r="E3937" s="268" t="s">
        <v>9087</v>
      </c>
    </row>
    <row r="3938" spans="1:5">
      <c r="A3938" s="39" t="str">
        <f t="shared" si="61"/>
        <v>95943</v>
      </c>
      <c r="B3938" s="266" t="s">
        <v>4612</v>
      </c>
      <c r="C3938" s="266" t="s">
        <v>11765</v>
      </c>
      <c r="D3938" s="267" t="s">
        <v>10821</v>
      </c>
      <c r="E3938" s="268" t="s">
        <v>33283</v>
      </c>
    </row>
    <row r="3939" spans="1:5">
      <c r="A3939" s="39" t="str">
        <f t="shared" si="61"/>
        <v>95944</v>
      </c>
      <c r="B3939" s="266" t="s">
        <v>4613</v>
      </c>
      <c r="C3939" s="266" t="s">
        <v>11766</v>
      </c>
      <c r="D3939" s="267" t="s">
        <v>10821</v>
      </c>
      <c r="E3939" s="268" t="s">
        <v>25314</v>
      </c>
    </row>
    <row r="3940" spans="1:5">
      <c r="A3940" s="39" t="str">
        <f t="shared" si="61"/>
        <v>95945</v>
      </c>
      <c r="B3940" s="266" t="s">
        <v>4614</v>
      </c>
      <c r="C3940" s="266" t="s">
        <v>11767</v>
      </c>
      <c r="D3940" s="267" t="s">
        <v>10821</v>
      </c>
      <c r="E3940" s="268" t="s">
        <v>9207</v>
      </c>
    </row>
    <row r="3941" spans="1:5">
      <c r="A3941" s="39" t="str">
        <f t="shared" si="61"/>
        <v>95946</v>
      </c>
      <c r="B3941" s="266" t="s">
        <v>4615</v>
      </c>
      <c r="C3941" s="266" t="s">
        <v>11768</v>
      </c>
      <c r="D3941" s="267" t="s">
        <v>10821</v>
      </c>
      <c r="E3941" s="268" t="s">
        <v>16379</v>
      </c>
    </row>
    <row r="3942" spans="1:5">
      <c r="A3942" s="39" t="str">
        <f t="shared" si="61"/>
        <v>95947</v>
      </c>
      <c r="B3942" s="266" t="s">
        <v>4616</v>
      </c>
      <c r="C3942" s="266" t="s">
        <v>11769</v>
      </c>
      <c r="D3942" s="267" t="s">
        <v>10821</v>
      </c>
      <c r="E3942" s="268" t="s">
        <v>9238</v>
      </c>
    </row>
    <row r="3943" spans="1:5">
      <c r="A3943" s="39" t="str">
        <f t="shared" si="61"/>
        <v>95948</v>
      </c>
      <c r="B3943" s="266" t="s">
        <v>4617</v>
      </c>
      <c r="C3943" s="266" t="s">
        <v>11770</v>
      </c>
      <c r="D3943" s="267" t="s">
        <v>10821</v>
      </c>
      <c r="E3943" s="268" t="s">
        <v>9162</v>
      </c>
    </row>
    <row r="3944" spans="1:5">
      <c r="A3944" s="39" t="str">
        <f t="shared" si="61"/>
        <v>95952</v>
      </c>
      <c r="B3944" s="266" t="s">
        <v>4618</v>
      </c>
      <c r="C3944" s="266" t="s">
        <v>11842</v>
      </c>
      <c r="D3944" s="267" t="s">
        <v>10840</v>
      </c>
      <c r="E3944" s="268" t="s">
        <v>33284</v>
      </c>
    </row>
    <row r="3945" spans="1:5">
      <c r="A3945" s="39" t="str">
        <f t="shared" si="61"/>
        <v>95953</v>
      </c>
      <c r="B3945" s="266" t="s">
        <v>4619</v>
      </c>
      <c r="C3945" s="266" t="s">
        <v>11843</v>
      </c>
      <c r="D3945" s="267" t="s">
        <v>10840</v>
      </c>
      <c r="E3945" s="268" t="s">
        <v>33285</v>
      </c>
    </row>
    <row r="3946" spans="1:5">
      <c r="A3946" s="39" t="str">
        <f t="shared" si="61"/>
        <v>95954</v>
      </c>
      <c r="B3946" s="266" t="s">
        <v>4620</v>
      </c>
      <c r="C3946" s="266" t="s">
        <v>11844</v>
      </c>
      <c r="D3946" s="267" t="s">
        <v>10840</v>
      </c>
      <c r="E3946" s="268" t="s">
        <v>33286</v>
      </c>
    </row>
    <row r="3947" spans="1:5">
      <c r="A3947" s="39" t="str">
        <f t="shared" si="61"/>
        <v>95955</v>
      </c>
      <c r="B3947" s="266" t="s">
        <v>4621</v>
      </c>
      <c r="C3947" s="266" t="s">
        <v>11845</v>
      </c>
      <c r="D3947" s="267" t="s">
        <v>10840</v>
      </c>
      <c r="E3947" s="268" t="s">
        <v>33287</v>
      </c>
    </row>
    <row r="3948" spans="1:5">
      <c r="A3948" s="39" t="str">
        <f t="shared" si="61"/>
        <v>95956</v>
      </c>
      <c r="B3948" s="266" t="s">
        <v>4622</v>
      </c>
      <c r="C3948" s="266" t="s">
        <v>11846</v>
      </c>
      <c r="D3948" s="267" t="s">
        <v>10840</v>
      </c>
      <c r="E3948" s="268" t="s">
        <v>33288</v>
      </c>
    </row>
    <row r="3949" spans="1:5">
      <c r="A3949" s="39" t="str">
        <f t="shared" si="61"/>
        <v>95957</v>
      </c>
      <c r="B3949" s="266" t="s">
        <v>4623</v>
      </c>
      <c r="C3949" s="266" t="s">
        <v>11847</v>
      </c>
      <c r="D3949" s="267" t="s">
        <v>10840</v>
      </c>
      <c r="E3949" s="268" t="s">
        <v>33289</v>
      </c>
    </row>
    <row r="3950" spans="1:5">
      <c r="A3950" s="39" t="str">
        <f t="shared" si="61"/>
        <v>95967</v>
      </c>
      <c r="B3950" s="266" t="s">
        <v>4624</v>
      </c>
      <c r="C3950" s="266" t="s">
        <v>15662</v>
      </c>
      <c r="D3950" s="267" t="s">
        <v>10129</v>
      </c>
      <c r="E3950" s="268" t="s">
        <v>33290</v>
      </c>
    </row>
    <row r="3951" spans="1:5">
      <c r="A3951" s="39" t="str">
        <f t="shared" si="61"/>
        <v>95969</v>
      </c>
      <c r="B3951" s="266" t="s">
        <v>4625</v>
      </c>
      <c r="C3951" s="266" t="s">
        <v>11848</v>
      </c>
      <c r="D3951" s="267" t="s">
        <v>10840</v>
      </c>
      <c r="E3951" s="268" t="s">
        <v>33291</v>
      </c>
    </row>
    <row r="3952" spans="1:5">
      <c r="A3952" s="39" t="str">
        <f t="shared" si="61"/>
        <v>95995</v>
      </c>
      <c r="B3952" s="266" t="s">
        <v>230</v>
      </c>
      <c r="C3952" s="266" t="s">
        <v>14969</v>
      </c>
      <c r="D3952" s="267" t="s">
        <v>10840</v>
      </c>
      <c r="E3952" s="268" t="s">
        <v>33292</v>
      </c>
    </row>
    <row r="3953" spans="1:5">
      <c r="A3953" s="39" t="str">
        <f t="shared" si="61"/>
        <v>95996</v>
      </c>
      <c r="B3953" s="266" t="s">
        <v>4626</v>
      </c>
      <c r="C3953" s="266" t="s">
        <v>14970</v>
      </c>
      <c r="D3953" s="267" t="s">
        <v>10840</v>
      </c>
      <c r="E3953" s="268" t="s">
        <v>33293</v>
      </c>
    </row>
    <row r="3954" spans="1:5">
      <c r="A3954" s="39" t="str">
        <f t="shared" si="61"/>
        <v>96001</v>
      </c>
      <c r="B3954" s="266" t="s">
        <v>4627</v>
      </c>
      <c r="C3954" s="266" t="s">
        <v>14971</v>
      </c>
      <c r="D3954" s="267" t="s">
        <v>9772</v>
      </c>
      <c r="E3954" s="268" t="s">
        <v>9418</v>
      </c>
    </row>
    <row r="3955" spans="1:5">
      <c r="A3955" s="39" t="str">
        <f t="shared" si="61"/>
        <v>96008</v>
      </c>
      <c r="B3955" s="266" t="s">
        <v>4628</v>
      </c>
      <c r="C3955" s="266" t="s">
        <v>10733</v>
      </c>
      <c r="D3955" s="267" t="s">
        <v>10129</v>
      </c>
      <c r="E3955" s="268" t="s">
        <v>16371</v>
      </c>
    </row>
    <row r="3956" spans="1:5">
      <c r="A3956" s="39" t="str">
        <f t="shared" si="61"/>
        <v>96009</v>
      </c>
      <c r="B3956" s="266" t="s">
        <v>4629</v>
      </c>
      <c r="C3956" s="266" t="s">
        <v>10735</v>
      </c>
      <c r="D3956" s="267" t="s">
        <v>10129</v>
      </c>
      <c r="E3956" s="268" t="s">
        <v>8679</v>
      </c>
    </row>
    <row r="3957" spans="1:5">
      <c r="A3957" s="39" t="str">
        <f t="shared" si="61"/>
        <v>96011</v>
      </c>
      <c r="B3957" s="266" t="s">
        <v>4630</v>
      </c>
      <c r="C3957" s="266" t="s">
        <v>10736</v>
      </c>
      <c r="D3957" s="267" t="s">
        <v>10129</v>
      </c>
      <c r="E3957" s="268" t="s">
        <v>16427</v>
      </c>
    </row>
    <row r="3958" spans="1:5">
      <c r="A3958" s="39" t="str">
        <f t="shared" si="61"/>
        <v>96012</v>
      </c>
      <c r="B3958" s="266" t="s">
        <v>4631</v>
      </c>
      <c r="C3958" s="266" t="s">
        <v>10738</v>
      </c>
      <c r="D3958" s="267" t="s">
        <v>10129</v>
      </c>
      <c r="E3958" s="268" t="s">
        <v>28633</v>
      </c>
    </row>
    <row r="3959" spans="1:5">
      <c r="A3959" s="39" t="str">
        <f t="shared" si="61"/>
        <v>96013</v>
      </c>
      <c r="B3959" s="266" t="s">
        <v>4632</v>
      </c>
      <c r="C3959" s="266" t="s">
        <v>9947</v>
      </c>
      <c r="D3959" s="267" t="s">
        <v>9808</v>
      </c>
      <c r="E3959" s="268" t="s">
        <v>33294</v>
      </c>
    </row>
    <row r="3960" spans="1:5">
      <c r="A3960" s="39" t="str">
        <f t="shared" si="61"/>
        <v>96014</v>
      </c>
      <c r="B3960" s="266" t="s">
        <v>4633</v>
      </c>
      <c r="C3960" s="266" t="s">
        <v>10112</v>
      </c>
      <c r="D3960" s="267" t="s">
        <v>9961</v>
      </c>
      <c r="E3960" s="268" t="s">
        <v>17088</v>
      </c>
    </row>
    <row r="3961" spans="1:5">
      <c r="A3961" s="39" t="str">
        <f t="shared" si="61"/>
        <v>96015</v>
      </c>
      <c r="B3961" s="266" t="s">
        <v>4634</v>
      </c>
      <c r="C3961" s="266" t="s">
        <v>10739</v>
      </c>
      <c r="D3961" s="267" t="s">
        <v>10129</v>
      </c>
      <c r="E3961" s="268" t="s">
        <v>25658</v>
      </c>
    </row>
    <row r="3962" spans="1:5">
      <c r="A3962" s="39" t="str">
        <f t="shared" si="61"/>
        <v>96016</v>
      </c>
      <c r="B3962" s="266" t="s">
        <v>4635</v>
      </c>
      <c r="C3962" s="266" t="s">
        <v>10741</v>
      </c>
      <c r="D3962" s="267" t="s">
        <v>10129</v>
      </c>
      <c r="E3962" s="268" t="s">
        <v>8788</v>
      </c>
    </row>
    <row r="3963" spans="1:5">
      <c r="A3963" s="39" t="str">
        <f t="shared" si="61"/>
        <v>96018</v>
      </c>
      <c r="B3963" s="266" t="s">
        <v>4636</v>
      </c>
      <c r="C3963" s="266" t="s">
        <v>10743</v>
      </c>
      <c r="D3963" s="267" t="s">
        <v>10129</v>
      </c>
      <c r="E3963" s="268" t="s">
        <v>10229</v>
      </c>
    </row>
    <row r="3964" spans="1:5">
      <c r="A3964" s="39" t="str">
        <f t="shared" si="61"/>
        <v>96019</v>
      </c>
      <c r="B3964" s="266" t="s">
        <v>4637</v>
      </c>
      <c r="C3964" s="266" t="s">
        <v>10745</v>
      </c>
      <c r="D3964" s="267" t="s">
        <v>10129</v>
      </c>
      <c r="E3964" s="268" t="s">
        <v>28633</v>
      </c>
    </row>
    <row r="3965" spans="1:5">
      <c r="A3965" s="39" t="str">
        <f t="shared" si="61"/>
        <v>96020</v>
      </c>
      <c r="B3965" s="266" t="s">
        <v>4638</v>
      </c>
      <c r="C3965" s="266" t="s">
        <v>9948</v>
      </c>
      <c r="D3965" s="267" t="s">
        <v>9808</v>
      </c>
      <c r="E3965" s="268" t="s">
        <v>33295</v>
      </c>
    </row>
    <row r="3966" spans="1:5">
      <c r="A3966" s="39" t="str">
        <f t="shared" si="61"/>
        <v>96021</v>
      </c>
      <c r="B3966" s="266" t="s">
        <v>4639</v>
      </c>
      <c r="C3966" s="266" t="s">
        <v>10113</v>
      </c>
      <c r="D3966" s="267" t="s">
        <v>9961</v>
      </c>
      <c r="E3966" s="268" t="s">
        <v>19010</v>
      </c>
    </row>
    <row r="3967" spans="1:5">
      <c r="A3967" s="39" t="str">
        <f t="shared" si="61"/>
        <v>96023</v>
      </c>
      <c r="B3967" s="266" t="s">
        <v>4640</v>
      </c>
      <c r="C3967" s="266" t="s">
        <v>10746</v>
      </c>
      <c r="D3967" s="267" t="s">
        <v>10129</v>
      </c>
      <c r="E3967" s="268" t="s">
        <v>8796</v>
      </c>
    </row>
    <row r="3968" spans="1:5">
      <c r="A3968" s="39" t="str">
        <f t="shared" si="61"/>
        <v>96024</v>
      </c>
      <c r="B3968" s="266" t="s">
        <v>4641</v>
      </c>
      <c r="C3968" s="266" t="s">
        <v>10747</v>
      </c>
      <c r="D3968" s="267" t="s">
        <v>10129</v>
      </c>
      <c r="E3968" s="268" t="s">
        <v>18107</v>
      </c>
    </row>
    <row r="3969" spans="1:5">
      <c r="A3969" s="39" t="str">
        <f t="shared" si="61"/>
        <v>96026</v>
      </c>
      <c r="B3969" s="266" t="s">
        <v>4642</v>
      </c>
      <c r="C3969" s="266" t="s">
        <v>10748</v>
      </c>
      <c r="D3969" s="267" t="s">
        <v>10129</v>
      </c>
      <c r="E3969" s="268" t="s">
        <v>22048</v>
      </c>
    </row>
    <row r="3970" spans="1:5">
      <c r="A3970" s="39" t="str">
        <f t="shared" si="61"/>
        <v>96027</v>
      </c>
      <c r="B3970" s="266" t="s">
        <v>4643</v>
      </c>
      <c r="C3970" s="266" t="s">
        <v>10750</v>
      </c>
      <c r="D3970" s="267" t="s">
        <v>10129</v>
      </c>
      <c r="E3970" s="268" t="s">
        <v>28489</v>
      </c>
    </row>
    <row r="3971" spans="1:5">
      <c r="A3971" s="39" t="str">
        <f t="shared" ref="A3971:A4034" si="62">IF(ISERROR(SEARCH("/",B3971)=6),TRIM(CLEAN(B3971)),IF(SEARCH("/",B3971)=6,IF(LEN(TRIM(CLEAN(B3971)))=7,LEFT(TRIM(CLEAN(B3971)),6)&amp;"00"&amp;RIGHT(TRIM(CLEAN(B3971)),1),LEFT(TRIM(CLEAN(B3971)),6)&amp;"0"&amp;RIGHT(TRIM(CLEAN(B3971)),2)),TRIM(CLEAN(B3971))))</f>
        <v>96028</v>
      </c>
      <c r="B3971" s="266" t="s">
        <v>4644</v>
      </c>
      <c r="C3971" s="266" t="s">
        <v>9949</v>
      </c>
      <c r="D3971" s="267" t="s">
        <v>9808</v>
      </c>
      <c r="E3971" s="268" t="s">
        <v>33296</v>
      </c>
    </row>
    <row r="3972" spans="1:5">
      <c r="A3972" s="39" t="str">
        <f t="shared" si="62"/>
        <v>96029</v>
      </c>
      <c r="B3972" s="266" t="s">
        <v>4645</v>
      </c>
      <c r="C3972" s="266" t="s">
        <v>10114</v>
      </c>
      <c r="D3972" s="267" t="s">
        <v>9961</v>
      </c>
      <c r="E3972" s="268" t="s">
        <v>25474</v>
      </c>
    </row>
    <row r="3973" spans="1:5">
      <c r="A3973" s="39" t="str">
        <f t="shared" si="62"/>
        <v>96030</v>
      </c>
      <c r="B3973" s="266" t="s">
        <v>4646</v>
      </c>
      <c r="C3973" s="266" t="s">
        <v>10751</v>
      </c>
      <c r="D3973" s="267" t="s">
        <v>10129</v>
      </c>
      <c r="E3973" s="268" t="s">
        <v>25414</v>
      </c>
    </row>
    <row r="3974" spans="1:5">
      <c r="A3974" s="39" t="str">
        <f t="shared" si="62"/>
        <v>96031</v>
      </c>
      <c r="B3974" s="266" t="s">
        <v>4647</v>
      </c>
      <c r="C3974" s="266" t="s">
        <v>10753</v>
      </c>
      <c r="D3974" s="267" t="s">
        <v>10129</v>
      </c>
      <c r="E3974" s="268" t="s">
        <v>20785</v>
      </c>
    </row>
    <row r="3975" spans="1:5">
      <c r="A3975" s="39" t="str">
        <f t="shared" si="62"/>
        <v>96032</v>
      </c>
      <c r="B3975" s="266" t="s">
        <v>4648</v>
      </c>
      <c r="C3975" s="266" t="s">
        <v>10755</v>
      </c>
      <c r="D3975" s="267" t="s">
        <v>10129</v>
      </c>
      <c r="E3975" s="268" t="s">
        <v>8567</v>
      </c>
    </row>
    <row r="3976" spans="1:5">
      <c r="A3976" s="39" t="str">
        <f t="shared" si="62"/>
        <v>96033</v>
      </c>
      <c r="B3976" s="266" t="s">
        <v>4649</v>
      </c>
      <c r="C3976" s="266" t="s">
        <v>10756</v>
      </c>
      <c r="D3976" s="267" t="s">
        <v>10129</v>
      </c>
      <c r="E3976" s="268" t="s">
        <v>29960</v>
      </c>
    </row>
    <row r="3977" spans="1:5">
      <c r="A3977" s="39" t="str">
        <f t="shared" si="62"/>
        <v>96034</v>
      </c>
      <c r="B3977" s="266" t="s">
        <v>4650</v>
      </c>
      <c r="C3977" s="266" t="s">
        <v>10757</v>
      </c>
      <c r="D3977" s="267" t="s">
        <v>10129</v>
      </c>
      <c r="E3977" s="268" t="s">
        <v>29281</v>
      </c>
    </row>
    <row r="3978" spans="1:5">
      <c r="A3978" s="39" t="str">
        <f t="shared" si="62"/>
        <v>96035</v>
      </c>
      <c r="B3978" s="266" t="s">
        <v>4651</v>
      </c>
      <c r="C3978" s="266" t="s">
        <v>9950</v>
      </c>
      <c r="D3978" s="267" t="s">
        <v>9808</v>
      </c>
      <c r="E3978" s="268" t="s">
        <v>29599</v>
      </c>
    </row>
    <row r="3979" spans="1:5">
      <c r="A3979" s="39" t="str">
        <f t="shared" si="62"/>
        <v>96036</v>
      </c>
      <c r="B3979" s="266" t="s">
        <v>4652</v>
      </c>
      <c r="C3979" s="266" t="s">
        <v>10115</v>
      </c>
      <c r="D3979" s="267" t="s">
        <v>9961</v>
      </c>
      <c r="E3979" s="268" t="s">
        <v>18723</v>
      </c>
    </row>
    <row r="3980" spans="1:5">
      <c r="A3980" s="39" t="str">
        <f t="shared" si="62"/>
        <v>96053</v>
      </c>
      <c r="B3980" s="266" t="s">
        <v>4653</v>
      </c>
      <c r="C3980" s="266" t="s">
        <v>10758</v>
      </c>
      <c r="D3980" s="267" t="s">
        <v>10129</v>
      </c>
      <c r="E3980" s="268" t="s">
        <v>9291</v>
      </c>
    </row>
    <row r="3981" spans="1:5">
      <c r="A3981" s="39" t="str">
        <f t="shared" si="62"/>
        <v>96054</v>
      </c>
      <c r="B3981" s="266" t="s">
        <v>4654</v>
      </c>
      <c r="C3981" s="266" t="s">
        <v>10759</v>
      </c>
      <c r="D3981" s="267" t="s">
        <v>10129</v>
      </c>
      <c r="E3981" s="268" t="s">
        <v>28562</v>
      </c>
    </row>
    <row r="3982" spans="1:5">
      <c r="A3982" s="39" t="str">
        <f t="shared" si="62"/>
        <v>96055</v>
      </c>
      <c r="B3982" s="266" t="s">
        <v>4655</v>
      </c>
      <c r="C3982" s="266" t="s">
        <v>10760</v>
      </c>
      <c r="D3982" s="267" t="s">
        <v>10129</v>
      </c>
      <c r="E3982" s="268" t="s">
        <v>8772</v>
      </c>
    </row>
    <row r="3983" spans="1:5">
      <c r="A3983" s="39" t="str">
        <f t="shared" si="62"/>
        <v>96056</v>
      </c>
      <c r="B3983" s="266" t="s">
        <v>4656</v>
      </c>
      <c r="C3983" s="266" t="s">
        <v>10762</v>
      </c>
      <c r="D3983" s="267" t="s">
        <v>10129</v>
      </c>
      <c r="E3983" s="268" t="s">
        <v>27443</v>
      </c>
    </row>
    <row r="3984" spans="1:5">
      <c r="A3984" s="39" t="str">
        <f t="shared" si="62"/>
        <v>96057</v>
      </c>
      <c r="B3984" s="266" t="s">
        <v>4657</v>
      </c>
      <c r="C3984" s="266" t="s">
        <v>10763</v>
      </c>
      <c r="D3984" s="267" t="s">
        <v>10129</v>
      </c>
      <c r="E3984" s="268" t="s">
        <v>28489</v>
      </c>
    </row>
    <row r="3985" spans="1:5">
      <c r="A3985" s="39" t="str">
        <f t="shared" si="62"/>
        <v>96060</v>
      </c>
      <c r="B3985" s="266" t="s">
        <v>4658</v>
      </c>
      <c r="C3985" s="266" t="s">
        <v>10764</v>
      </c>
      <c r="D3985" s="267" t="s">
        <v>10129</v>
      </c>
      <c r="E3985" s="268" t="s">
        <v>18107</v>
      </c>
    </row>
    <row r="3986" spans="1:5">
      <c r="A3986" s="39" t="str">
        <f t="shared" si="62"/>
        <v>96061</v>
      </c>
      <c r="B3986" s="266" t="s">
        <v>4659</v>
      </c>
      <c r="C3986" s="266" t="s">
        <v>10765</v>
      </c>
      <c r="D3986" s="267" t="s">
        <v>10129</v>
      </c>
      <c r="E3986" s="268" t="s">
        <v>20558</v>
      </c>
    </row>
    <row r="3987" spans="1:5">
      <c r="A3987" s="39" t="str">
        <f t="shared" si="62"/>
        <v>96062</v>
      </c>
      <c r="B3987" s="266" t="s">
        <v>4660</v>
      </c>
      <c r="C3987" s="266" t="s">
        <v>10766</v>
      </c>
      <c r="D3987" s="267" t="s">
        <v>10129</v>
      </c>
      <c r="E3987" s="268" t="s">
        <v>29147</v>
      </c>
    </row>
    <row r="3988" spans="1:5">
      <c r="A3988" s="39" t="str">
        <f t="shared" si="62"/>
        <v>96109</v>
      </c>
      <c r="B3988" s="266" t="s">
        <v>4661</v>
      </c>
      <c r="C3988" s="266" t="s">
        <v>15404</v>
      </c>
      <c r="D3988" s="267" t="s">
        <v>9772</v>
      </c>
      <c r="E3988" s="268" t="s">
        <v>13217</v>
      </c>
    </row>
    <row r="3989" spans="1:5">
      <c r="A3989" s="39" t="str">
        <f t="shared" si="62"/>
        <v>96110</v>
      </c>
      <c r="B3989" s="266" t="s">
        <v>4662</v>
      </c>
      <c r="C3989" s="266" t="s">
        <v>15405</v>
      </c>
      <c r="D3989" s="267" t="s">
        <v>9772</v>
      </c>
      <c r="E3989" s="268" t="s">
        <v>33297</v>
      </c>
    </row>
    <row r="3990" spans="1:5">
      <c r="A3990" s="39" t="str">
        <f t="shared" si="62"/>
        <v>96111</v>
      </c>
      <c r="B3990" s="266" t="s">
        <v>4663</v>
      </c>
      <c r="C3990" s="266" t="s">
        <v>15412</v>
      </c>
      <c r="D3990" s="267" t="s">
        <v>9772</v>
      </c>
      <c r="E3990" s="268" t="s">
        <v>25113</v>
      </c>
    </row>
    <row r="3991" spans="1:5">
      <c r="A3991" s="39" t="str">
        <f t="shared" si="62"/>
        <v>96112</v>
      </c>
      <c r="B3991" s="266" t="s">
        <v>4664</v>
      </c>
      <c r="C3991" s="266" t="s">
        <v>15400</v>
      </c>
      <c r="D3991" s="267" t="s">
        <v>9772</v>
      </c>
      <c r="E3991" s="268" t="s">
        <v>26579</v>
      </c>
    </row>
    <row r="3992" spans="1:5">
      <c r="A3992" s="39" t="str">
        <f t="shared" si="62"/>
        <v>96113</v>
      </c>
      <c r="B3992" s="266" t="s">
        <v>4665</v>
      </c>
      <c r="C3992" s="266" t="s">
        <v>15406</v>
      </c>
      <c r="D3992" s="267" t="s">
        <v>9772</v>
      </c>
      <c r="E3992" s="268" t="s">
        <v>16472</v>
      </c>
    </row>
    <row r="3993" spans="1:5">
      <c r="A3993" s="39" t="str">
        <f t="shared" si="62"/>
        <v>96114</v>
      </c>
      <c r="B3993" s="266" t="s">
        <v>4666</v>
      </c>
      <c r="C3993" s="266" t="s">
        <v>15408</v>
      </c>
      <c r="D3993" s="267" t="s">
        <v>9772</v>
      </c>
      <c r="E3993" s="268" t="s">
        <v>33298</v>
      </c>
    </row>
    <row r="3994" spans="1:5">
      <c r="A3994" s="39" t="str">
        <f t="shared" si="62"/>
        <v>96116</v>
      </c>
      <c r="B3994" s="266" t="s">
        <v>4667</v>
      </c>
      <c r="C3994" s="266" t="s">
        <v>15413</v>
      </c>
      <c r="D3994" s="267" t="s">
        <v>9772</v>
      </c>
      <c r="E3994" s="268" t="s">
        <v>28578</v>
      </c>
    </row>
    <row r="3995" spans="1:5">
      <c r="A3995" s="39" t="str">
        <f t="shared" si="62"/>
        <v>96117</v>
      </c>
      <c r="B3995" s="266" t="s">
        <v>4668</v>
      </c>
      <c r="C3995" s="266" t="s">
        <v>15401</v>
      </c>
      <c r="D3995" s="267" t="s">
        <v>9772</v>
      </c>
      <c r="E3995" s="268" t="s">
        <v>33299</v>
      </c>
    </row>
    <row r="3996" spans="1:5">
      <c r="A3996" s="39" t="str">
        <f t="shared" si="62"/>
        <v>96120</v>
      </c>
      <c r="B3996" s="266" t="s">
        <v>4669</v>
      </c>
      <c r="C3996" s="266" t="s">
        <v>15409</v>
      </c>
      <c r="D3996" s="267" t="s">
        <v>9548</v>
      </c>
      <c r="E3996" s="268" t="s">
        <v>23659</v>
      </c>
    </row>
    <row r="3997" spans="1:5">
      <c r="A3997" s="39" t="str">
        <f t="shared" si="62"/>
        <v>96121</v>
      </c>
      <c r="B3997" s="266" t="s">
        <v>4670</v>
      </c>
      <c r="C3997" s="266" t="s">
        <v>15414</v>
      </c>
      <c r="D3997" s="267" t="s">
        <v>9548</v>
      </c>
      <c r="E3997" s="268" t="s">
        <v>25304</v>
      </c>
    </row>
    <row r="3998" spans="1:5">
      <c r="A3998" s="39" t="str">
        <f t="shared" si="62"/>
        <v>96122</v>
      </c>
      <c r="B3998" s="266" t="s">
        <v>4671</v>
      </c>
      <c r="C3998" s="266" t="s">
        <v>15402</v>
      </c>
      <c r="D3998" s="267" t="s">
        <v>9548</v>
      </c>
      <c r="E3998" s="268" t="s">
        <v>17530</v>
      </c>
    </row>
    <row r="3999" spans="1:5">
      <c r="A3999" s="39" t="str">
        <f t="shared" si="62"/>
        <v>96123</v>
      </c>
      <c r="B3999" s="266" t="s">
        <v>4672</v>
      </c>
      <c r="C3999" s="266" t="s">
        <v>15410</v>
      </c>
      <c r="D3999" s="267" t="s">
        <v>9548</v>
      </c>
      <c r="E3999" s="268" t="s">
        <v>22474</v>
      </c>
    </row>
    <row r="4000" spans="1:5">
      <c r="A4000" s="39" t="str">
        <f t="shared" si="62"/>
        <v>96126</v>
      </c>
      <c r="B4000" s="266" t="s">
        <v>4673</v>
      </c>
      <c r="C4000" s="266" t="s">
        <v>15021</v>
      </c>
      <c r="D4000" s="267" t="s">
        <v>9772</v>
      </c>
      <c r="E4000" s="268" t="s">
        <v>9062</v>
      </c>
    </row>
    <row r="4001" spans="1:5">
      <c r="A4001" s="39" t="str">
        <f t="shared" si="62"/>
        <v>96127</v>
      </c>
      <c r="B4001" s="266" t="s">
        <v>4674</v>
      </c>
      <c r="C4001" s="266" t="s">
        <v>15022</v>
      </c>
      <c r="D4001" s="267" t="s">
        <v>9772</v>
      </c>
      <c r="E4001" s="268" t="s">
        <v>29035</v>
      </c>
    </row>
    <row r="4002" spans="1:5">
      <c r="A4002" s="39" t="str">
        <f t="shared" si="62"/>
        <v>96128</v>
      </c>
      <c r="B4002" s="266" t="s">
        <v>4675</v>
      </c>
      <c r="C4002" s="266" t="s">
        <v>15023</v>
      </c>
      <c r="D4002" s="267" t="s">
        <v>9772</v>
      </c>
      <c r="E4002" s="268" t="s">
        <v>23588</v>
      </c>
    </row>
    <row r="4003" spans="1:5">
      <c r="A4003" s="39" t="str">
        <f t="shared" si="62"/>
        <v>96129</v>
      </c>
      <c r="B4003" s="266" t="s">
        <v>4676</v>
      </c>
      <c r="C4003" s="266" t="s">
        <v>15024</v>
      </c>
      <c r="D4003" s="267" t="s">
        <v>9772</v>
      </c>
      <c r="E4003" s="268" t="s">
        <v>25025</v>
      </c>
    </row>
    <row r="4004" spans="1:5">
      <c r="A4004" s="39" t="str">
        <f t="shared" si="62"/>
        <v>96130</v>
      </c>
      <c r="B4004" s="266" t="s">
        <v>4677</v>
      </c>
      <c r="C4004" s="266" t="s">
        <v>15025</v>
      </c>
      <c r="D4004" s="267" t="s">
        <v>9772</v>
      </c>
      <c r="E4004" s="268" t="s">
        <v>25727</v>
      </c>
    </row>
    <row r="4005" spans="1:5">
      <c r="A4005" s="39" t="str">
        <f t="shared" si="62"/>
        <v>96131</v>
      </c>
      <c r="B4005" s="266" t="s">
        <v>4678</v>
      </c>
      <c r="C4005" s="266" t="s">
        <v>15026</v>
      </c>
      <c r="D4005" s="267" t="s">
        <v>9772</v>
      </c>
      <c r="E4005" s="268" t="s">
        <v>16756</v>
      </c>
    </row>
    <row r="4006" spans="1:5">
      <c r="A4006" s="39" t="str">
        <f t="shared" si="62"/>
        <v>96132</v>
      </c>
      <c r="B4006" s="266" t="s">
        <v>4679</v>
      </c>
      <c r="C4006" s="266" t="s">
        <v>15027</v>
      </c>
      <c r="D4006" s="267" t="s">
        <v>9772</v>
      </c>
      <c r="E4006" s="268" t="s">
        <v>10147</v>
      </c>
    </row>
    <row r="4007" spans="1:5">
      <c r="A4007" s="39" t="str">
        <f t="shared" si="62"/>
        <v>96133</v>
      </c>
      <c r="B4007" s="266" t="s">
        <v>4680</v>
      </c>
      <c r="C4007" s="266" t="s">
        <v>15028</v>
      </c>
      <c r="D4007" s="267" t="s">
        <v>9772</v>
      </c>
      <c r="E4007" s="268" t="s">
        <v>17048</v>
      </c>
    </row>
    <row r="4008" spans="1:5">
      <c r="A4008" s="39" t="str">
        <f t="shared" si="62"/>
        <v>96134</v>
      </c>
      <c r="B4008" s="266" t="s">
        <v>4681</v>
      </c>
      <c r="C4008" s="266" t="s">
        <v>15029</v>
      </c>
      <c r="D4008" s="267" t="s">
        <v>9772</v>
      </c>
      <c r="E4008" s="268" t="s">
        <v>16491</v>
      </c>
    </row>
    <row r="4009" spans="1:5">
      <c r="A4009" s="39" t="str">
        <f t="shared" si="62"/>
        <v>96135</v>
      </c>
      <c r="B4009" s="266" t="s">
        <v>4682</v>
      </c>
      <c r="C4009" s="266" t="s">
        <v>15030</v>
      </c>
      <c r="D4009" s="267" t="s">
        <v>9772</v>
      </c>
      <c r="E4009" s="268" t="s">
        <v>26631</v>
      </c>
    </row>
    <row r="4010" spans="1:5">
      <c r="A4010" s="39" t="str">
        <f t="shared" si="62"/>
        <v>96155</v>
      </c>
      <c r="B4010" s="266" t="s">
        <v>4683</v>
      </c>
      <c r="C4010" s="266" t="s">
        <v>10116</v>
      </c>
      <c r="D4010" s="267" t="s">
        <v>9961</v>
      </c>
      <c r="E4010" s="268" t="s">
        <v>23832</v>
      </c>
    </row>
    <row r="4011" spans="1:5">
      <c r="A4011" s="39" t="str">
        <f t="shared" si="62"/>
        <v>96156</v>
      </c>
      <c r="B4011" s="266" t="s">
        <v>4684</v>
      </c>
      <c r="C4011" s="266" t="s">
        <v>10117</v>
      </c>
      <c r="D4011" s="267" t="s">
        <v>9961</v>
      </c>
      <c r="E4011" s="268" t="s">
        <v>16943</v>
      </c>
    </row>
    <row r="4012" spans="1:5">
      <c r="A4012" s="39" t="str">
        <f t="shared" si="62"/>
        <v>96157</v>
      </c>
      <c r="B4012" s="266" t="s">
        <v>4685</v>
      </c>
      <c r="C4012" s="266" t="s">
        <v>9951</v>
      </c>
      <c r="D4012" s="267" t="s">
        <v>9808</v>
      </c>
      <c r="E4012" s="268" t="s">
        <v>32766</v>
      </c>
    </row>
    <row r="4013" spans="1:5">
      <c r="A4013" s="39" t="str">
        <f t="shared" si="62"/>
        <v>96158</v>
      </c>
      <c r="B4013" s="266" t="s">
        <v>4686</v>
      </c>
      <c r="C4013" s="266" t="s">
        <v>9952</v>
      </c>
      <c r="D4013" s="267" t="s">
        <v>9808</v>
      </c>
      <c r="E4013" s="268" t="s">
        <v>33300</v>
      </c>
    </row>
    <row r="4014" spans="1:5">
      <c r="A4014" s="39" t="str">
        <f t="shared" si="62"/>
        <v>96159</v>
      </c>
      <c r="B4014" s="266" t="s">
        <v>4687</v>
      </c>
      <c r="C4014" s="266" t="s">
        <v>10118</v>
      </c>
      <c r="D4014" s="267" t="s">
        <v>9961</v>
      </c>
      <c r="E4014" s="268" t="s">
        <v>33301</v>
      </c>
    </row>
    <row r="4015" spans="1:5">
      <c r="A4015" s="39" t="str">
        <f t="shared" si="62"/>
        <v>96241</v>
      </c>
      <c r="B4015" s="266" t="s">
        <v>4688</v>
      </c>
      <c r="C4015" s="266" t="s">
        <v>10767</v>
      </c>
      <c r="D4015" s="267" t="s">
        <v>10129</v>
      </c>
      <c r="E4015" s="268" t="s">
        <v>8719</v>
      </c>
    </row>
    <row r="4016" spans="1:5">
      <c r="A4016" s="39" t="str">
        <f t="shared" si="62"/>
        <v>96242</v>
      </c>
      <c r="B4016" s="266" t="s">
        <v>4689</v>
      </c>
      <c r="C4016" s="266" t="s">
        <v>10768</v>
      </c>
      <c r="D4016" s="267" t="s">
        <v>10129</v>
      </c>
      <c r="E4016" s="268" t="s">
        <v>17949</v>
      </c>
    </row>
    <row r="4017" spans="1:5">
      <c r="A4017" s="39" t="str">
        <f t="shared" si="62"/>
        <v>96243</v>
      </c>
      <c r="B4017" s="266" t="s">
        <v>4690</v>
      </c>
      <c r="C4017" s="266" t="s">
        <v>10770</v>
      </c>
      <c r="D4017" s="267" t="s">
        <v>10129</v>
      </c>
      <c r="E4017" s="268" t="s">
        <v>9500</v>
      </c>
    </row>
    <row r="4018" spans="1:5">
      <c r="A4018" s="39" t="str">
        <f t="shared" si="62"/>
        <v>96244</v>
      </c>
      <c r="B4018" s="266" t="s">
        <v>4691</v>
      </c>
      <c r="C4018" s="266" t="s">
        <v>10771</v>
      </c>
      <c r="D4018" s="267" t="s">
        <v>10129</v>
      </c>
      <c r="E4018" s="268" t="s">
        <v>16616</v>
      </c>
    </row>
    <row r="4019" spans="1:5">
      <c r="A4019" s="39" t="str">
        <f t="shared" si="62"/>
        <v>96245</v>
      </c>
      <c r="B4019" s="266" t="s">
        <v>4692</v>
      </c>
      <c r="C4019" s="266" t="s">
        <v>9953</v>
      </c>
      <c r="D4019" s="267" t="s">
        <v>9808</v>
      </c>
      <c r="E4019" s="268" t="s">
        <v>33302</v>
      </c>
    </row>
    <row r="4020" spans="1:5">
      <c r="A4020" s="39" t="str">
        <f t="shared" si="62"/>
        <v>96246</v>
      </c>
      <c r="B4020" s="266" t="s">
        <v>4693</v>
      </c>
      <c r="C4020" s="266" t="s">
        <v>10120</v>
      </c>
      <c r="D4020" s="267" t="s">
        <v>9961</v>
      </c>
      <c r="E4020" s="268" t="s">
        <v>33303</v>
      </c>
    </row>
    <row r="4021" spans="1:5">
      <c r="A4021" s="39" t="str">
        <f t="shared" si="62"/>
        <v>96252</v>
      </c>
      <c r="B4021" s="266" t="s">
        <v>4694</v>
      </c>
      <c r="C4021" s="266" t="s">
        <v>11557</v>
      </c>
      <c r="D4021" s="267" t="s">
        <v>9772</v>
      </c>
      <c r="E4021" s="268" t="s">
        <v>33304</v>
      </c>
    </row>
    <row r="4022" spans="1:5">
      <c r="A4022" s="39" t="str">
        <f t="shared" si="62"/>
        <v>96257</v>
      </c>
      <c r="B4022" s="266" t="s">
        <v>4695</v>
      </c>
      <c r="C4022" s="266" t="s">
        <v>11558</v>
      </c>
      <c r="D4022" s="267" t="s">
        <v>9772</v>
      </c>
      <c r="E4022" s="268" t="s">
        <v>33305</v>
      </c>
    </row>
    <row r="4023" spans="1:5">
      <c r="A4023" s="39" t="str">
        <f t="shared" si="62"/>
        <v>96258</v>
      </c>
      <c r="B4023" s="266" t="s">
        <v>4696</v>
      </c>
      <c r="C4023" s="266" t="s">
        <v>11559</v>
      </c>
      <c r="D4023" s="267" t="s">
        <v>9772</v>
      </c>
      <c r="E4023" s="268" t="s">
        <v>20752</v>
      </c>
    </row>
    <row r="4024" spans="1:5">
      <c r="A4024" s="39" t="str">
        <f t="shared" si="62"/>
        <v>96259</v>
      </c>
      <c r="B4024" s="266" t="s">
        <v>4697</v>
      </c>
      <c r="C4024" s="266" t="s">
        <v>11560</v>
      </c>
      <c r="D4024" s="267" t="s">
        <v>9772</v>
      </c>
      <c r="E4024" s="268" t="s">
        <v>33306</v>
      </c>
    </row>
    <row r="4025" spans="1:5">
      <c r="A4025" s="39" t="str">
        <f t="shared" si="62"/>
        <v>96301</v>
      </c>
      <c r="B4025" s="266" t="s">
        <v>4698</v>
      </c>
      <c r="C4025" s="266" t="s">
        <v>10772</v>
      </c>
      <c r="D4025" s="267" t="s">
        <v>10129</v>
      </c>
      <c r="E4025" s="268" t="s">
        <v>28577</v>
      </c>
    </row>
    <row r="4026" spans="1:5">
      <c r="A4026" s="39" t="str">
        <f t="shared" si="62"/>
        <v>96358</v>
      </c>
      <c r="B4026" s="266" t="s">
        <v>4699</v>
      </c>
      <c r="C4026" s="266" t="s">
        <v>14781</v>
      </c>
      <c r="D4026" s="267" t="s">
        <v>9772</v>
      </c>
      <c r="E4026" s="268" t="s">
        <v>33307</v>
      </c>
    </row>
    <row r="4027" spans="1:5">
      <c r="A4027" s="39" t="str">
        <f t="shared" si="62"/>
        <v>96359</v>
      </c>
      <c r="B4027" s="266" t="s">
        <v>4700</v>
      </c>
      <c r="C4027" s="266" t="s">
        <v>14782</v>
      </c>
      <c r="D4027" s="267" t="s">
        <v>9772</v>
      </c>
      <c r="E4027" s="268" t="s">
        <v>33308</v>
      </c>
    </row>
    <row r="4028" spans="1:5">
      <c r="A4028" s="39" t="str">
        <f t="shared" si="62"/>
        <v>96360</v>
      </c>
      <c r="B4028" s="266" t="s">
        <v>4701</v>
      </c>
      <c r="C4028" s="266" t="s">
        <v>14783</v>
      </c>
      <c r="D4028" s="267" t="s">
        <v>9772</v>
      </c>
      <c r="E4028" s="268" t="s">
        <v>33309</v>
      </c>
    </row>
    <row r="4029" spans="1:5">
      <c r="A4029" s="39" t="str">
        <f t="shared" si="62"/>
        <v>96361</v>
      </c>
      <c r="B4029" s="266" t="s">
        <v>4702</v>
      </c>
      <c r="C4029" s="266" t="s">
        <v>14784</v>
      </c>
      <c r="D4029" s="267" t="s">
        <v>9772</v>
      </c>
      <c r="E4029" s="268" t="s">
        <v>33310</v>
      </c>
    </row>
    <row r="4030" spans="1:5">
      <c r="A4030" s="39" t="str">
        <f t="shared" si="62"/>
        <v>96362</v>
      </c>
      <c r="B4030" s="266" t="s">
        <v>4703</v>
      </c>
      <c r="C4030" s="266" t="s">
        <v>14785</v>
      </c>
      <c r="D4030" s="267" t="s">
        <v>9772</v>
      </c>
      <c r="E4030" s="268" t="s">
        <v>32506</v>
      </c>
    </row>
    <row r="4031" spans="1:5">
      <c r="A4031" s="39" t="str">
        <f t="shared" si="62"/>
        <v>96363</v>
      </c>
      <c r="B4031" s="266" t="s">
        <v>4704</v>
      </c>
      <c r="C4031" s="266" t="s">
        <v>14786</v>
      </c>
      <c r="D4031" s="267" t="s">
        <v>9772</v>
      </c>
      <c r="E4031" s="268" t="s">
        <v>32553</v>
      </c>
    </row>
    <row r="4032" spans="1:5">
      <c r="A4032" s="39" t="str">
        <f t="shared" si="62"/>
        <v>96364</v>
      </c>
      <c r="B4032" s="266" t="s">
        <v>4705</v>
      </c>
      <c r="C4032" s="266" t="s">
        <v>14787</v>
      </c>
      <c r="D4032" s="267" t="s">
        <v>9772</v>
      </c>
      <c r="E4032" s="268" t="s">
        <v>18551</v>
      </c>
    </row>
    <row r="4033" spans="1:5">
      <c r="A4033" s="39" t="str">
        <f t="shared" si="62"/>
        <v>96365</v>
      </c>
      <c r="B4033" s="266" t="s">
        <v>4706</v>
      </c>
      <c r="C4033" s="266" t="s">
        <v>14788</v>
      </c>
      <c r="D4033" s="267" t="s">
        <v>9772</v>
      </c>
      <c r="E4033" s="268" t="s">
        <v>27279</v>
      </c>
    </row>
    <row r="4034" spans="1:5">
      <c r="A4034" s="39" t="str">
        <f t="shared" si="62"/>
        <v>96366</v>
      </c>
      <c r="B4034" s="266" t="s">
        <v>4707</v>
      </c>
      <c r="C4034" s="266" t="s">
        <v>14789</v>
      </c>
      <c r="D4034" s="267" t="s">
        <v>9772</v>
      </c>
      <c r="E4034" s="268" t="s">
        <v>33311</v>
      </c>
    </row>
    <row r="4035" spans="1:5">
      <c r="A4035" s="39" t="str">
        <f t="shared" ref="A4035:A4098" si="63">IF(ISERROR(SEARCH("/",B4035)=6),TRIM(CLEAN(B4035)),IF(SEARCH("/",B4035)=6,IF(LEN(TRIM(CLEAN(B4035)))=7,LEFT(TRIM(CLEAN(B4035)),6)&amp;"00"&amp;RIGHT(TRIM(CLEAN(B4035)),1),LEFT(TRIM(CLEAN(B4035)),6)&amp;"0"&amp;RIGHT(TRIM(CLEAN(B4035)),2)),TRIM(CLEAN(B4035))))</f>
        <v>96367</v>
      </c>
      <c r="B4035" s="266" t="s">
        <v>4708</v>
      </c>
      <c r="C4035" s="266" t="s">
        <v>14790</v>
      </c>
      <c r="D4035" s="267" t="s">
        <v>9772</v>
      </c>
      <c r="E4035" s="268" t="s">
        <v>33312</v>
      </c>
    </row>
    <row r="4036" spans="1:5">
      <c r="A4036" s="39" t="str">
        <f t="shared" si="63"/>
        <v>96368</v>
      </c>
      <c r="B4036" s="266" t="s">
        <v>4709</v>
      </c>
      <c r="C4036" s="266" t="s">
        <v>14791</v>
      </c>
      <c r="D4036" s="267" t="s">
        <v>9772</v>
      </c>
      <c r="E4036" s="268" t="s">
        <v>29245</v>
      </c>
    </row>
    <row r="4037" spans="1:5">
      <c r="A4037" s="39" t="str">
        <f t="shared" si="63"/>
        <v>96369</v>
      </c>
      <c r="B4037" s="266" t="s">
        <v>4710</v>
      </c>
      <c r="C4037" s="266" t="s">
        <v>14792</v>
      </c>
      <c r="D4037" s="267" t="s">
        <v>9772</v>
      </c>
      <c r="E4037" s="268" t="s">
        <v>33313</v>
      </c>
    </row>
    <row r="4038" spans="1:5">
      <c r="A4038" s="39" t="str">
        <f t="shared" si="63"/>
        <v>96370</v>
      </c>
      <c r="B4038" s="266" t="s">
        <v>4711</v>
      </c>
      <c r="C4038" s="266" t="s">
        <v>14793</v>
      </c>
      <c r="D4038" s="267" t="s">
        <v>9772</v>
      </c>
      <c r="E4038" s="268" t="s">
        <v>33314</v>
      </c>
    </row>
    <row r="4039" spans="1:5">
      <c r="A4039" s="39" t="str">
        <f t="shared" si="63"/>
        <v>96371</v>
      </c>
      <c r="B4039" s="266" t="s">
        <v>4712</v>
      </c>
      <c r="C4039" s="266" t="s">
        <v>14794</v>
      </c>
      <c r="D4039" s="267" t="s">
        <v>9772</v>
      </c>
      <c r="E4039" s="268" t="s">
        <v>33315</v>
      </c>
    </row>
    <row r="4040" spans="1:5">
      <c r="A4040" s="39" t="str">
        <f t="shared" si="63"/>
        <v>96373</v>
      </c>
      <c r="B4040" s="266" t="s">
        <v>4713</v>
      </c>
      <c r="C4040" s="266" t="s">
        <v>14796</v>
      </c>
      <c r="D4040" s="267" t="s">
        <v>9548</v>
      </c>
      <c r="E4040" s="268" t="s">
        <v>9012</v>
      </c>
    </row>
    <row r="4041" spans="1:5">
      <c r="A4041" s="39" t="str">
        <f t="shared" si="63"/>
        <v>96374</v>
      </c>
      <c r="B4041" s="266" t="s">
        <v>4714</v>
      </c>
      <c r="C4041" s="266" t="s">
        <v>14797</v>
      </c>
      <c r="D4041" s="267" t="s">
        <v>9548</v>
      </c>
      <c r="E4041" s="268" t="s">
        <v>32629</v>
      </c>
    </row>
    <row r="4042" spans="1:5">
      <c r="A4042" s="39" t="str">
        <f t="shared" si="63"/>
        <v>96385</v>
      </c>
      <c r="B4042" s="266" t="s">
        <v>174</v>
      </c>
      <c r="C4042" s="266" t="s">
        <v>14579</v>
      </c>
      <c r="D4042" s="267" t="s">
        <v>10840</v>
      </c>
      <c r="E4042" s="268" t="s">
        <v>9525</v>
      </c>
    </row>
    <row r="4043" spans="1:5">
      <c r="A4043" s="39" t="str">
        <f t="shared" si="63"/>
        <v>96386</v>
      </c>
      <c r="B4043" s="266" t="s">
        <v>4715</v>
      </c>
      <c r="C4043" s="266" t="s">
        <v>14580</v>
      </c>
      <c r="D4043" s="267" t="s">
        <v>10840</v>
      </c>
      <c r="E4043" s="268" t="s">
        <v>9250</v>
      </c>
    </row>
    <row r="4044" spans="1:5">
      <c r="A4044" s="39" t="str">
        <f t="shared" si="63"/>
        <v>96388</v>
      </c>
      <c r="B4044" s="266" t="s">
        <v>4716</v>
      </c>
      <c r="C4044" s="266" t="s">
        <v>14886</v>
      </c>
      <c r="D4044" s="267" t="s">
        <v>10840</v>
      </c>
      <c r="E4044" s="268" t="s">
        <v>24998</v>
      </c>
    </row>
    <row r="4045" spans="1:5">
      <c r="A4045" s="39" t="str">
        <f t="shared" si="63"/>
        <v>96389</v>
      </c>
      <c r="B4045" s="266" t="s">
        <v>4717</v>
      </c>
      <c r="C4045" s="266" t="s">
        <v>14887</v>
      </c>
      <c r="D4045" s="267" t="s">
        <v>10840</v>
      </c>
      <c r="E4045" s="268" t="s">
        <v>33316</v>
      </c>
    </row>
    <row r="4046" spans="1:5">
      <c r="A4046" s="39" t="str">
        <f t="shared" si="63"/>
        <v>96390</v>
      </c>
      <c r="B4046" s="266" t="s">
        <v>4718</v>
      </c>
      <c r="C4046" s="266" t="s">
        <v>14888</v>
      </c>
      <c r="D4046" s="267" t="s">
        <v>10840</v>
      </c>
      <c r="E4046" s="268" t="s">
        <v>29292</v>
      </c>
    </row>
    <row r="4047" spans="1:5">
      <c r="A4047" s="39" t="str">
        <f t="shared" si="63"/>
        <v>96391</v>
      </c>
      <c r="B4047" s="266" t="s">
        <v>4719</v>
      </c>
      <c r="C4047" s="266" t="s">
        <v>14889</v>
      </c>
      <c r="D4047" s="267" t="s">
        <v>10840</v>
      </c>
      <c r="E4047" s="268" t="s">
        <v>33317</v>
      </c>
    </row>
    <row r="4048" spans="1:5">
      <c r="A4048" s="39" t="str">
        <f t="shared" si="63"/>
        <v>96392</v>
      </c>
      <c r="B4048" s="266" t="s">
        <v>4720</v>
      </c>
      <c r="C4048" s="266" t="s">
        <v>14890</v>
      </c>
      <c r="D4048" s="267" t="s">
        <v>10840</v>
      </c>
      <c r="E4048" s="268" t="s">
        <v>33318</v>
      </c>
    </row>
    <row r="4049" spans="1:5">
      <c r="A4049" s="39" t="str">
        <f t="shared" si="63"/>
        <v>96393</v>
      </c>
      <c r="B4049" s="266" t="s">
        <v>4721</v>
      </c>
      <c r="C4049" s="266" t="s">
        <v>14973</v>
      </c>
      <c r="D4049" s="267" t="s">
        <v>10840</v>
      </c>
      <c r="E4049" s="268" t="s">
        <v>33319</v>
      </c>
    </row>
    <row r="4050" spans="1:5">
      <c r="A4050" s="39" t="str">
        <f t="shared" si="63"/>
        <v>96394</v>
      </c>
      <c r="B4050" s="266" t="s">
        <v>4722</v>
      </c>
      <c r="C4050" s="266" t="s">
        <v>14974</v>
      </c>
      <c r="D4050" s="267" t="s">
        <v>10840</v>
      </c>
      <c r="E4050" s="268" t="s">
        <v>25709</v>
      </c>
    </row>
    <row r="4051" spans="1:5">
      <c r="A4051" s="39" t="str">
        <f t="shared" si="63"/>
        <v>96395</v>
      </c>
      <c r="B4051" s="266" t="s">
        <v>4723</v>
      </c>
      <c r="C4051" s="266" t="s">
        <v>14975</v>
      </c>
      <c r="D4051" s="267" t="s">
        <v>10840</v>
      </c>
      <c r="E4051" s="268" t="s">
        <v>25700</v>
      </c>
    </row>
    <row r="4052" spans="1:5">
      <c r="A4052" s="39" t="str">
        <f t="shared" si="63"/>
        <v>96396</v>
      </c>
      <c r="B4052" s="266" t="s">
        <v>4724</v>
      </c>
      <c r="C4052" s="266" t="s">
        <v>14891</v>
      </c>
      <c r="D4052" s="267" t="s">
        <v>10840</v>
      </c>
      <c r="E4052" s="268" t="s">
        <v>17486</v>
      </c>
    </row>
    <row r="4053" spans="1:5">
      <c r="A4053" s="39" t="str">
        <f t="shared" si="63"/>
        <v>96397</v>
      </c>
      <c r="B4053" s="266" t="s">
        <v>4725</v>
      </c>
      <c r="C4053" s="266" t="s">
        <v>14892</v>
      </c>
      <c r="D4053" s="267" t="s">
        <v>10840</v>
      </c>
      <c r="E4053" s="268" t="s">
        <v>33320</v>
      </c>
    </row>
    <row r="4054" spans="1:5">
      <c r="A4054" s="39" t="str">
        <f t="shared" si="63"/>
        <v>96398</v>
      </c>
      <c r="B4054" s="266" t="s">
        <v>4726</v>
      </c>
      <c r="C4054" s="266" t="s">
        <v>14893</v>
      </c>
      <c r="D4054" s="267" t="s">
        <v>10840</v>
      </c>
      <c r="E4054" s="268" t="s">
        <v>33321</v>
      </c>
    </row>
    <row r="4055" spans="1:5">
      <c r="A4055" s="39" t="str">
        <f t="shared" si="63"/>
        <v>96399</v>
      </c>
      <c r="B4055" s="266" t="s">
        <v>4727</v>
      </c>
      <c r="C4055" s="266" t="s">
        <v>14894</v>
      </c>
      <c r="D4055" s="267" t="s">
        <v>10840</v>
      </c>
      <c r="E4055" s="268" t="s">
        <v>33322</v>
      </c>
    </row>
    <row r="4056" spans="1:5">
      <c r="A4056" s="39" t="str">
        <f t="shared" si="63"/>
        <v>96400</v>
      </c>
      <c r="B4056" s="266" t="s">
        <v>211</v>
      </c>
      <c r="C4056" s="266" t="s">
        <v>14895</v>
      </c>
      <c r="D4056" s="267" t="s">
        <v>10840</v>
      </c>
      <c r="E4056" s="268" t="s">
        <v>16947</v>
      </c>
    </row>
    <row r="4057" spans="1:5">
      <c r="A4057" s="39" t="str">
        <f t="shared" si="63"/>
        <v>96402</v>
      </c>
      <c r="B4057" s="266" t="s">
        <v>4728</v>
      </c>
      <c r="C4057" s="266" t="s">
        <v>14896</v>
      </c>
      <c r="D4057" s="267" t="s">
        <v>9772</v>
      </c>
      <c r="E4057" s="268" t="s">
        <v>9032</v>
      </c>
    </row>
    <row r="4058" spans="1:5">
      <c r="A4058" s="39" t="str">
        <f t="shared" si="63"/>
        <v>96457</v>
      </c>
      <c r="B4058" s="266" t="s">
        <v>4729</v>
      </c>
      <c r="C4058" s="266" t="s">
        <v>10775</v>
      </c>
      <c r="D4058" s="267" t="s">
        <v>10129</v>
      </c>
      <c r="E4058" s="268" t="s">
        <v>21962</v>
      </c>
    </row>
    <row r="4059" spans="1:5">
      <c r="A4059" s="39" t="str">
        <f t="shared" si="63"/>
        <v>96458</v>
      </c>
      <c r="B4059" s="266" t="s">
        <v>4730</v>
      </c>
      <c r="C4059" s="266" t="s">
        <v>10776</v>
      </c>
      <c r="D4059" s="267" t="s">
        <v>10129</v>
      </c>
      <c r="E4059" s="268" t="s">
        <v>26014</v>
      </c>
    </row>
    <row r="4060" spans="1:5">
      <c r="A4060" s="39" t="str">
        <f t="shared" si="63"/>
        <v>96459</v>
      </c>
      <c r="B4060" s="266" t="s">
        <v>4731</v>
      </c>
      <c r="C4060" s="266" t="s">
        <v>10777</v>
      </c>
      <c r="D4060" s="267" t="s">
        <v>10129</v>
      </c>
      <c r="E4060" s="268" t="s">
        <v>16360</v>
      </c>
    </row>
    <row r="4061" spans="1:5">
      <c r="A4061" s="39" t="str">
        <f t="shared" si="63"/>
        <v>96460</v>
      </c>
      <c r="B4061" s="266" t="s">
        <v>4732</v>
      </c>
      <c r="C4061" s="266" t="s">
        <v>10778</v>
      </c>
      <c r="D4061" s="267" t="s">
        <v>10129</v>
      </c>
      <c r="E4061" s="268" t="s">
        <v>25623</v>
      </c>
    </row>
    <row r="4062" spans="1:5">
      <c r="A4062" s="39" t="str">
        <f t="shared" si="63"/>
        <v>96463</v>
      </c>
      <c r="B4062" s="266" t="s">
        <v>4733</v>
      </c>
      <c r="C4062" s="266" t="s">
        <v>9954</v>
      </c>
      <c r="D4062" s="267" t="s">
        <v>9808</v>
      </c>
      <c r="E4062" s="268" t="s">
        <v>29387</v>
      </c>
    </row>
    <row r="4063" spans="1:5">
      <c r="A4063" s="39" t="str">
        <f t="shared" si="63"/>
        <v>96464</v>
      </c>
      <c r="B4063" s="266" t="s">
        <v>4734</v>
      </c>
      <c r="C4063" s="266" t="s">
        <v>10121</v>
      </c>
      <c r="D4063" s="267" t="s">
        <v>9961</v>
      </c>
      <c r="E4063" s="268" t="s">
        <v>33323</v>
      </c>
    </row>
    <row r="4064" spans="1:5">
      <c r="A4064" s="39" t="str">
        <f t="shared" si="63"/>
        <v>96467</v>
      </c>
      <c r="B4064" s="266" t="s">
        <v>4735</v>
      </c>
      <c r="C4064" s="266" t="s">
        <v>15174</v>
      </c>
      <c r="D4064" s="267" t="s">
        <v>9548</v>
      </c>
      <c r="E4064" s="268" t="s">
        <v>9504</v>
      </c>
    </row>
    <row r="4065" spans="1:5">
      <c r="A4065" s="39" t="str">
        <f t="shared" si="63"/>
        <v>96485</v>
      </c>
      <c r="B4065" s="266" t="s">
        <v>4736</v>
      </c>
      <c r="C4065" s="266" t="s">
        <v>15415</v>
      </c>
      <c r="D4065" s="267" t="s">
        <v>9772</v>
      </c>
      <c r="E4065" s="268" t="s">
        <v>28075</v>
      </c>
    </row>
    <row r="4066" spans="1:5">
      <c r="A4066" s="39" t="str">
        <f t="shared" si="63"/>
        <v>96486</v>
      </c>
      <c r="B4066" s="266" t="s">
        <v>4737</v>
      </c>
      <c r="C4066" s="266" t="s">
        <v>15416</v>
      </c>
      <c r="D4066" s="267" t="s">
        <v>9772</v>
      </c>
      <c r="E4066" s="268" t="s">
        <v>33324</v>
      </c>
    </row>
    <row r="4067" spans="1:5">
      <c r="A4067" s="39" t="str">
        <f t="shared" si="63"/>
        <v>96520</v>
      </c>
      <c r="B4067" s="266" t="s">
        <v>4738</v>
      </c>
      <c r="C4067" s="266" t="s">
        <v>25245</v>
      </c>
      <c r="D4067" s="267" t="s">
        <v>10840</v>
      </c>
      <c r="E4067" s="268" t="s">
        <v>33325</v>
      </c>
    </row>
    <row r="4068" spans="1:5">
      <c r="A4068" s="39" t="str">
        <f t="shared" si="63"/>
        <v>96521</v>
      </c>
      <c r="B4068" s="266" t="s">
        <v>4739</v>
      </c>
      <c r="C4068" s="266" t="s">
        <v>25246</v>
      </c>
      <c r="D4068" s="267" t="s">
        <v>10840</v>
      </c>
      <c r="E4068" s="268" t="s">
        <v>33326</v>
      </c>
    </row>
    <row r="4069" spans="1:5">
      <c r="A4069" s="39" t="str">
        <f t="shared" si="63"/>
        <v>96522</v>
      </c>
      <c r="B4069" s="266" t="s">
        <v>4740</v>
      </c>
      <c r="C4069" s="266" t="s">
        <v>25248</v>
      </c>
      <c r="D4069" s="267" t="s">
        <v>10840</v>
      </c>
      <c r="E4069" s="268" t="s">
        <v>32403</v>
      </c>
    </row>
    <row r="4070" spans="1:5">
      <c r="A4070" s="39" t="str">
        <f t="shared" si="63"/>
        <v>96523</v>
      </c>
      <c r="B4070" s="266" t="s">
        <v>4741</v>
      </c>
      <c r="C4070" s="266" t="s">
        <v>25249</v>
      </c>
      <c r="D4070" s="267" t="s">
        <v>10840</v>
      </c>
      <c r="E4070" s="268" t="s">
        <v>18951</v>
      </c>
    </row>
    <row r="4071" spans="1:5">
      <c r="A4071" s="39" t="str">
        <f t="shared" si="63"/>
        <v>96524</v>
      </c>
      <c r="B4071" s="266" t="s">
        <v>4742</v>
      </c>
      <c r="C4071" s="266" t="s">
        <v>25250</v>
      </c>
      <c r="D4071" s="267" t="s">
        <v>10840</v>
      </c>
      <c r="E4071" s="268" t="s">
        <v>25696</v>
      </c>
    </row>
    <row r="4072" spans="1:5">
      <c r="A4072" s="39" t="str">
        <f t="shared" si="63"/>
        <v>96525</v>
      </c>
      <c r="B4072" s="266" t="s">
        <v>4743</v>
      </c>
      <c r="C4072" s="266" t="s">
        <v>25251</v>
      </c>
      <c r="D4072" s="267" t="s">
        <v>10840</v>
      </c>
      <c r="E4072" s="268" t="s">
        <v>25570</v>
      </c>
    </row>
    <row r="4073" spans="1:5">
      <c r="A4073" s="39" t="str">
        <f t="shared" si="63"/>
        <v>96526</v>
      </c>
      <c r="B4073" s="266" t="s">
        <v>4744</v>
      </c>
      <c r="C4073" s="266" t="s">
        <v>25252</v>
      </c>
      <c r="D4073" s="267" t="s">
        <v>10840</v>
      </c>
      <c r="E4073" s="268" t="s">
        <v>33327</v>
      </c>
    </row>
    <row r="4074" spans="1:5">
      <c r="A4074" s="39" t="str">
        <f t="shared" si="63"/>
        <v>96527</v>
      </c>
      <c r="B4074" s="266" t="s">
        <v>4745</v>
      </c>
      <c r="C4074" s="266" t="s">
        <v>25253</v>
      </c>
      <c r="D4074" s="267" t="s">
        <v>10840</v>
      </c>
      <c r="E4074" s="268" t="s">
        <v>26188</v>
      </c>
    </row>
    <row r="4075" spans="1:5">
      <c r="A4075" s="39" t="str">
        <f t="shared" si="63"/>
        <v>96528</v>
      </c>
      <c r="B4075" s="266" t="s">
        <v>4746</v>
      </c>
      <c r="C4075" s="266" t="s">
        <v>14431</v>
      </c>
      <c r="D4075" s="267" t="s">
        <v>9772</v>
      </c>
      <c r="E4075" s="268" t="s">
        <v>25601</v>
      </c>
    </row>
    <row r="4076" spans="1:5">
      <c r="A4076" s="39" t="str">
        <f t="shared" si="63"/>
        <v>96529</v>
      </c>
      <c r="B4076" s="266" t="s">
        <v>4747</v>
      </c>
      <c r="C4076" s="266" t="s">
        <v>11561</v>
      </c>
      <c r="D4076" s="267" t="s">
        <v>9772</v>
      </c>
      <c r="E4076" s="268" t="s">
        <v>33328</v>
      </c>
    </row>
    <row r="4077" spans="1:5">
      <c r="A4077" s="39" t="str">
        <f t="shared" si="63"/>
        <v>96530</v>
      </c>
      <c r="B4077" s="266" t="s">
        <v>4748</v>
      </c>
      <c r="C4077" s="266" t="s">
        <v>11562</v>
      </c>
      <c r="D4077" s="267" t="s">
        <v>9772</v>
      </c>
      <c r="E4077" s="268" t="s">
        <v>33329</v>
      </c>
    </row>
    <row r="4078" spans="1:5">
      <c r="A4078" s="39" t="str">
        <f t="shared" si="63"/>
        <v>96531</v>
      </c>
      <c r="B4078" s="266" t="s">
        <v>4749</v>
      </c>
      <c r="C4078" s="266" t="s">
        <v>11563</v>
      </c>
      <c r="D4078" s="267" t="s">
        <v>9772</v>
      </c>
      <c r="E4078" s="268" t="s">
        <v>33330</v>
      </c>
    </row>
    <row r="4079" spans="1:5">
      <c r="A4079" s="39" t="str">
        <f t="shared" si="63"/>
        <v>96532</v>
      </c>
      <c r="B4079" s="266" t="s">
        <v>4750</v>
      </c>
      <c r="C4079" s="266" t="s">
        <v>11564</v>
      </c>
      <c r="D4079" s="267" t="s">
        <v>9772</v>
      </c>
      <c r="E4079" s="268" t="s">
        <v>33331</v>
      </c>
    </row>
    <row r="4080" spans="1:5">
      <c r="A4080" s="39" t="str">
        <f t="shared" si="63"/>
        <v>96533</v>
      </c>
      <c r="B4080" s="266" t="s">
        <v>4751</v>
      </c>
      <c r="C4080" s="266" t="s">
        <v>11565</v>
      </c>
      <c r="D4080" s="267" t="s">
        <v>9772</v>
      </c>
      <c r="E4080" s="268" t="s">
        <v>33332</v>
      </c>
    </row>
    <row r="4081" spans="1:5">
      <c r="A4081" s="39" t="str">
        <f t="shared" si="63"/>
        <v>96534</v>
      </c>
      <c r="B4081" s="266" t="s">
        <v>4752</v>
      </c>
      <c r="C4081" s="266" t="s">
        <v>11566</v>
      </c>
      <c r="D4081" s="267" t="s">
        <v>9772</v>
      </c>
      <c r="E4081" s="268" t="s">
        <v>28357</v>
      </c>
    </row>
    <row r="4082" spans="1:5">
      <c r="A4082" s="39" t="str">
        <f t="shared" si="63"/>
        <v>96535</v>
      </c>
      <c r="B4082" s="266" t="s">
        <v>4753</v>
      </c>
      <c r="C4082" s="266" t="s">
        <v>11567</v>
      </c>
      <c r="D4082" s="267" t="s">
        <v>9772</v>
      </c>
      <c r="E4082" s="268" t="s">
        <v>29615</v>
      </c>
    </row>
    <row r="4083" spans="1:5">
      <c r="A4083" s="39" t="str">
        <f t="shared" si="63"/>
        <v>96536</v>
      </c>
      <c r="B4083" s="266" t="s">
        <v>4754</v>
      </c>
      <c r="C4083" s="266" t="s">
        <v>11568</v>
      </c>
      <c r="D4083" s="267" t="s">
        <v>9772</v>
      </c>
      <c r="E4083" s="268" t="s">
        <v>33333</v>
      </c>
    </row>
    <row r="4084" spans="1:5">
      <c r="A4084" s="39" t="str">
        <f t="shared" si="63"/>
        <v>96537</v>
      </c>
      <c r="B4084" s="266" t="s">
        <v>4755</v>
      </c>
      <c r="C4084" s="266" t="s">
        <v>11569</v>
      </c>
      <c r="D4084" s="267" t="s">
        <v>9772</v>
      </c>
      <c r="E4084" s="268" t="s">
        <v>33334</v>
      </c>
    </row>
    <row r="4085" spans="1:5">
      <c r="A4085" s="39" t="str">
        <f t="shared" si="63"/>
        <v>96538</v>
      </c>
      <c r="B4085" s="266" t="s">
        <v>4756</v>
      </c>
      <c r="C4085" s="266" t="s">
        <v>11570</v>
      </c>
      <c r="D4085" s="267" t="s">
        <v>9772</v>
      </c>
      <c r="E4085" s="268" t="s">
        <v>33335</v>
      </c>
    </row>
    <row r="4086" spans="1:5">
      <c r="A4086" s="39" t="str">
        <f t="shared" si="63"/>
        <v>96539</v>
      </c>
      <c r="B4086" s="266" t="s">
        <v>4757</v>
      </c>
      <c r="C4086" s="266" t="s">
        <v>11571</v>
      </c>
      <c r="D4086" s="267" t="s">
        <v>9772</v>
      </c>
      <c r="E4086" s="268" t="s">
        <v>33336</v>
      </c>
    </row>
    <row r="4087" spans="1:5">
      <c r="A4087" s="39" t="str">
        <f t="shared" si="63"/>
        <v>96540</v>
      </c>
      <c r="B4087" s="266" t="s">
        <v>4758</v>
      </c>
      <c r="C4087" s="266" t="s">
        <v>11572</v>
      </c>
      <c r="D4087" s="267" t="s">
        <v>9772</v>
      </c>
      <c r="E4087" s="268" t="s">
        <v>33337</v>
      </c>
    </row>
    <row r="4088" spans="1:5">
      <c r="A4088" s="39" t="str">
        <f t="shared" si="63"/>
        <v>96541</v>
      </c>
      <c r="B4088" s="266" t="s">
        <v>4759</v>
      </c>
      <c r="C4088" s="266" t="s">
        <v>11573</v>
      </c>
      <c r="D4088" s="267" t="s">
        <v>9772</v>
      </c>
      <c r="E4088" s="268" t="s">
        <v>27949</v>
      </c>
    </row>
    <row r="4089" spans="1:5">
      <c r="A4089" s="39" t="str">
        <f t="shared" si="63"/>
        <v>96542</v>
      </c>
      <c r="B4089" s="266" t="s">
        <v>4760</v>
      </c>
      <c r="C4089" s="266" t="s">
        <v>11574</v>
      </c>
      <c r="D4089" s="267" t="s">
        <v>9772</v>
      </c>
      <c r="E4089" s="268" t="s">
        <v>33338</v>
      </c>
    </row>
    <row r="4090" spans="1:5">
      <c r="A4090" s="39" t="str">
        <f t="shared" si="63"/>
        <v>96543</v>
      </c>
      <c r="B4090" s="266" t="s">
        <v>209</v>
      </c>
      <c r="C4090" s="266" t="s">
        <v>11575</v>
      </c>
      <c r="D4090" s="267" t="s">
        <v>10821</v>
      </c>
      <c r="E4090" s="268" t="s">
        <v>9396</v>
      </c>
    </row>
    <row r="4091" spans="1:5">
      <c r="A4091" s="39" t="str">
        <f t="shared" si="63"/>
        <v>96544</v>
      </c>
      <c r="B4091" s="266" t="s">
        <v>4761</v>
      </c>
      <c r="C4091" s="266" t="s">
        <v>11771</v>
      </c>
      <c r="D4091" s="267" t="s">
        <v>10821</v>
      </c>
      <c r="E4091" s="268" t="s">
        <v>8628</v>
      </c>
    </row>
    <row r="4092" spans="1:5">
      <c r="A4092" s="39" t="str">
        <f t="shared" si="63"/>
        <v>96545</v>
      </c>
      <c r="B4092" s="266" t="s">
        <v>4762</v>
      </c>
      <c r="C4092" s="266" t="s">
        <v>11772</v>
      </c>
      <c r="D4092" s="267" t="s">
        <v>10821</v>
      </c>
      <c r="E4092" s="268" t="s">
        <v>22048</v>
      </c>
    </row>
    <row r="4093" spans="1:5">
      <c r="A4093" s="39" t="str">
        <f t="shared" si="63"/>
        <v>96546</v>
      </c>
      <c r="B4093" s="266" t="s">
        <v>4763</v>
      </c>
      <c r="C4093" s="266" t="s">
        <v>11773</v>
      </c>
      <c r="D4093" s="267" t="s">
        <v>10821</v>
      </c>
      <c r="E4093" s="268" t="s">
        <v>15253</v>
      </c>
    </row>
    <row r="4094" spans="1:5">
      <c r="A4094" s="39" t="str">
        <f t="shared" si="63"/>
        <v>96547</v>
      </c>
      <c r="B4094" s="266" t="s">
        <v>4764</v>
      </c>
      <c r="C4094" s="266" t="s">
        <v>11774</v>
      </c>
      <c r="D4094" s="267" t="s">
        <v>10821</v>
      </c>
      <c r="E4094" s="268" t="s">
        <v>16769</v>
      </c>
    </row>
    <row r="4095" spans="1:5">
      <c r="A4095" s="39" t="str">
        <f t="shared" si="63"/>
        <v>96548</v>
      </c>
      <c r="B4095" s="266" t="s">
        <v>4765</v>
      </c>
      <c r="C4095" s="266" t="s">
        <v>11775</v>
      </c>
      <c r="D4095" s="267" t="s">
        <v>10821</v>
      </c>
      <c r="E4095" s="268" t="s">
        <v>17066</v>
      </c>
    </row>
    <row r="4096" spans="1:5">
      <c r="A4096" s="39" t="str">
        <f t="shared" si="63"/>
        <v>96549</v>
      </c>
      <c r="B4096" s="266" t="s">
        <v>4766</v>
      </c>
      <c r="C4096" s="266" t="s">
        <v>11776</v>
      </c>
      <c r="D4096" s="267" t="s">
        <v>10821</v>
      </c>
      <c r="E4096" s="268" t="s">
        <v>9471</v>
      </c>
    </row>
    <row r="4097" spans="1:5">
      <c r="A4097" s="39" t="str">
        <f t="shared" si="63"/>
        <v>96550</v>
      </c>
      <c r="B4097" s="266" t="s">
        <v>4767</v>
      </c>
      <c r="C4097" s="266" t="s">
        <v>11778</v>
      </c>
      <c r="D4097" s="267" t="s">
        <v>10821</v>
      </c>
      <c r="E4097" s="268" t="s">
        <v>9012</v>
      </c>
    </row>
    <row r="4098" spans="1:5">
      <c r="A4098" s="39" t="str">
        <f t="shared" si="63"/>
        <v>96555</v>
      </c>
      <c r="B4098" s="266" t="s">
        <v>4768</v>
      </c>
      <c r="C4098" s="266" t="s">
        <v>11805</v>
      </c>
      <c r="D4098" s="267" t="s">
        <v>10840</v>
      </c>
      <c r="E4098" s="268" t="s">
        <v>33339</v>
      </c>
    </row>
    <row r="4099" spans="1:5">
      <c r="A4099" s="39" t="str">
        <f t="shared" ref="A4099:A4162" si="64">IF(ISERROR(SEARCH("/",B4099)=6),TRIM(CLEAN(B4099)),IF(SEARCH("/",B4099)=6,IF(LEN(TRIM(CLEAN(B4099)))=7,LEFT(TRIM(CLEAN(B4099)),6)&amp;"00"&amp;RIGHT(TRIM(CLEAN(B4099)),1),LEFT(TRIM(CLEAN(B4099)),6)&amp;"0"&amp;RIGHT(TRIM(CLEAN(B4099)),2)),TRIM(CLEAN(B4099))))</f>
        <v>96556</v>
      </c>
      <c r="B4099" s="266" t="s">
        <v>4769</v>
      </c>
      <c r="C4099" s="266" t="s">
        <v>11806</v>
      </c>
      <c r="D4099" s="267" t="s">
        <v>10840</v>
      </c>
      <c r="E4099" s="268" t="s">
        <v>33340</v>
      </c>
    </row>
    <row r="4100" spans="1:5">
      <c r="A4100" s="39" t="str">
        <f t="shared" si="64"/>
        <v>96557</v>
      </c>
      <c r="B4100" s="266" t="s">
        <v>4770</v>
      </c>
      <c r="C4100" s="266" t="s">
        <v>11807</v>
      </c>
      <c r="D4100" s="267" t="s">
        <v>10840</v>
      </c>
      <c r="E4100" s="268" t="s">
        <v>30682</v>
      </c>
    </row>
    <row r="4101" spans="1:5">
      <c r="A4101" s="39" t="str">
        <f t="shared" si="64"/>
        <v>96558</v>
      </c>
      <c r="B4101" s="266" t="s">
        <v>4771</v>
      </c>
      <c r="C4101" s="266" t="s">
        <v>11808</v>
      </c>
      <c r="D4101" s="267" t="s">
        <v>10840</v>
      </c>
      <c r="E4101" s="268" t="s">
        <v>33341</v>
      </c>
    </row>
    <row r="4102" spans="1:5">
      <c r="A4102" s="39" t="str">
        <f t="shared" si="64"/>
        <v>96559</v>
      </c>
      <c r="B4102" s="266" t="s">
        <v>4772</v>
      </c>
      <c r="C4102" s="266" t="s">
        <v>14380</v>
      </c>
      <c r="D4102" s="267" t="s">
        <v>9772</v>
      </c>
      <c r="E4102" s="268" t="s">
        <v>29746</v>
      </c>
    </row>
    <row r="4103" spans="1:5">
      <c r="A4103" s="39" t="str">
        <f t="shared" si="64"/>
        <v>96560</v>
      </c>
      <c r="B4103" s="266" t="s">
        <v>4773</v>
      </c>
      <c r="C4103" s="266" t="s">
        <v>14381</v>
      </c>
      <c r="D4103" s="267" t="s">
        <v>9772</v>
      </c>
      <c r="E4103" s="268" t="s">
        <v>16412</v>
      </c>
    </row>
    <row r="4104" spans="1:5">
      <c r="A4104" s="39" t="str">
        <f t="shared" si="64"/>
        <v>96561</v>
      </c>
      <c r="B4104" s="266" t="s">
        <v>4774</v>
      </c>
      <c r="C4104" s="266" t="s">
        <v>14382</v>
      </c>
      <c r="D4104" s="267" t="s">
        <v>9772</v>
      </c>
      <c r="E4104" s="268" t="s">
        <v>15253</v>
      </c>
    </row>
    <row r="4105" spans="1:5">
      <c r="A4105" s="39" t="str">
        <f t="shared" si="64"/>
        <v>96562</v>
      </c>
      <c r="B4105" s="266" t="s">
        <v>4775</v>
      </c>
      <c r="C4105" s="266" t="s">
        <v>14383</v>
      </c>
      <c r="D4105" s="267" t="s">
        <v>9548</v>
      </c>
      <c r="E4105" s="268" t="s">
        <v>9503</v>
      </c>
    </row>
    <row r="4106" spans="1:5">
      <c r="A4106" s="39" t="str">
        <f t="shared" si="64"/>
        <v>96563</v>
      </c>
      <c r="B4106" s="266" t="s">
        <v>4776</v>
      </c>
      <c r="C4106" s="266" t="s">
        <v>25244</v>
      </c>
      <c r="D4106" s="267" t="s">
        <v>9548</v>
      </c>
      <c r="E4106" s="268" t="s">
        <v>9389</v>
      </c>
    </row>
    <row r="4107" spans="1:5">
      <c r="A4107" s="39" t="str">
        <f t="shared" si="64"/>
        <v>96616</v>
      </c>
      <c r="B4107" s="266" t="s">
        <v>4777</v>
      </c>
      <c r="C4107" s="266" t="s">
        <v>11451</v>
      </c>
      <c r="D4107" s="267" t="s">
        <v>10840</v>
      </c>
      <c r="E4107" s="268" t="s">
        <v>33342</v>
      </c>
    </row>
    <row r="4108" spans="1:5">
      <c r="A4108" s="39" t="str">
        <f t="shared" si="64"/>
        <v>96617</v>
      </c>
      <c r="B4108" s="266" t="s">
        <v>4778</v>
      </c>
      <c r="C4108" s="266" t="s">
        <v>11452</v>
      </c>
      <c r="D4108" s="267" t="s">
        <v>9772</v>
      </c>
      <c r="E4108" s="268" t="s">
        <v>16466</v>
      </c>
    </row>
    <row r="4109" spans="1:5">
      <c r="A4109" s="39" t="str">
        <f t="shared" si="64"/>
        <v>96619</v>
      </c>
      <c r="B4109" s="266" t="s">
        <v>4779</v>
      </c>
      <c r="C4109" s="266" t="s">
        <v>11453</v>
      </c>
      <c r="D4109" s="267" t="s">
        <v>9772</v>
      </c>
      <c r="E4109" s="268" t="s">
        <v>28934</v>
      </c>
    </row>
    <row r="4110" spans="1:5">
      <c r="A4110" s="39" t="str">
        <f t="shared" si="64"/>
        <v>96620</v>
      </c>
      <c r="B4110" s="266" t="s">
        <v>4780</v>
      </c>
      <c r="C4110" s="266" t="s">
        <v>16745</v>
      </c>
      <c r="D4110" s="267" t="s">
        <v>10840</v>
      </c>
      <c r="E4110" s="268" t="s">
        <v>33343</v>
      </c>
    </row>
    <row r="4111" spans="1:5">
      <c r="A4111" s="39" t="str">
        <f t="shared" si="64"/>
        <v>96621</v>
      </c>
      <c r="B4111" s="266" t="s">
        <v>4781</v>
      </c>
      <c r="C4111" s="266" t="s">
        <v>11454</v>
      </c>
      <c r="D4111" s="267" t="s">
        <v>10840</v>
      </c>
      <c r="E4111" s="268" t="s">
        <v>33344</v>
      </c>
    </row>
    <row r="4112" spans="1:5">
      <c r="A4112" s="39" t="str">
        <f t="shared" si="64"/>
        <v>96622</v>
      </c>
      <c r="B4112" s="266" t="s">
        <v>4782</v>
      </c>
      <c r="C4112" s="266" t="s">
        <v>16746</v>
      </c>
      <c r="D4112" s="267" t="s">
        <v>10840</v>
      </c>
      <c r="E4112" s="268" t="s">
        <v>32326</v>
      </c>
    </row>
    <row r="4113" spans="1:5">
      <c r="A4113" s="39" t="str">
        <f t="shared" si="64"/>
        <v>96623</v>
      </c>
      <c r="B4113" s="266" t="s">
        <v>4783</v>
      </c>
      <c r="C4113" s="266" t="s">
        <v>11455</v>
      </c>
      <c r="D4113" s="267" t="s">
        <v>10840</v>
      </c>
      <c r="E4113" s="268" t="s">
        <v>33345</v>
      </c>
    </row>
    <row r="4114" spans="1:5">
      <c r="A4114" s="39" t="str">
        <f t="shared" si="64"/>
        <v>96624</v>
      </c>
      <c r="B4114" s="266" t="s">
        <v>4784</v>
      </c>
      <c r="C4114" s="266" t="s">
        <v>16747</v>
      </c>
      <c r="D4114" s="267" t="s">
        <v>10840</v>
      </c>
      <c r="E4114" s="268" t="s">
        <v>24932</v>
      </c>
    </row>
    <row r="4115" spans="1:5">
      <c r="A4115" s="39" t="str">
        <f t="shared" si="64"/>
        <v>96635</v>
      </c>
      <c r="B4115" s="266" t="s">
        <v>4785</v>
      </c>
      <c r="C4115" s="266" t="s">
        <v>12781</v>
      </c>
      <c r="D4115" s="267" t="s">
        <v>9548</v>
      </c>
      <c r="E4115" s="268" t="s">
        <v>29608</v>
      </c>
    </row>
    <row r="4116" spans="1:5">
      <c r="A4116" s="39" t="str">
        <f t="shared" si="64"/>
        <v>96636</v>
      </c>
      <c r="B4116" s="266" t="s">
        <v>4786</v>
      </c>
      <c r="C4116" s="266" t="s">
        <v>12782</v>
      </c>
      <c r="D4116" s="267" t="s">
        <v>9548</v>
      </c>
      <c r="E4116" s="268" t="s">
        <v>32170</v>
      </c>
    </row>
    <row r="4117" spans="1:5">
      <c r="A4117" s="39" t="str">
        <f t="shared" si="64"/>
        <v>96637</v>
      </c>
      <c r="B4117" s="266" t="s">
        <v>4787</v>
      </c>
      <c r="C4117" s="266" t="s">
        <v>13798</v>
      </c>
      <c r="D4117" s="267" t="s">
        <v>9623</v>
      </c>
      <c r="E4117" s="268" t="s">
        <v>12009</v>
      </c>
    </row>
    <row r="4118" spans="1:5">
      <c r="A4118" s="39" t="str">
        <f t="shared" si="64"/>
        <v>96638</v>
      </c>
      <c r="B4118" s="266" t="s">
        <v>4788</v>
      </c>
      <c r="C4118" s="266" t="s">
        <v>13799</v>
      </c>
      <c r="D4118" s="267" t="s">
        <v>9623</v>
      </c>
      <c r="E4118" s="268" t="s">
        <v>8516</v>
      </c>
    </row>
    <row r="4119" spans="1:5">
      <c r="A4119" s="39" t="str">
        <f t="shared" si="64"/>
        <v>96639</v>
      </c>
      <c r="B4119" s="266" t="s">
        <v>4789</v>
      </c>
      <c r="C4119" s="266" t="s">
        <v>13800</v>
      </c>
      <c r="D4119" s="267" t="s">
        <v>9623</v>
      </c>
      <c r="E4119" s="268" t="s">
        <v>8661</v>
      </c>
    </row>
    <row r="4120" spans="1:5">
      <c r="A4120" s="39" t="str">
        <f t="shared" si="64"/>
        <v>96640</v>
      </c>
      <c r="B4120" s="266" t="s">
        <v>4790</v>
      </c>
      <c r="C4120" s="266" t="s">
        <v>13801</v>
      </c>
      <c r="D4120" s="267" t="s">
        <v>9623</v>
      </c>
      <c r="E4120" s="268" t="s">
        <v>14795</v>
      </c>
    </row>
    <row r="4121" spans="1:5">
      <c r="A4121" s="39" t="str">
        <f t="shared" si="64"/>
        <v>96641</v>
      </c>
      <c r="B4121" s="266" t="s">
        <v>4791</v>
      </c>
      <c r="C4121" s="266" t="s">
        <v>13802</v>
      </c>
      <c r="D4121" s="267" t="s">
        <v>9623</v>
      </c>
      <c r="E4121" s="268" t="s">
        <v>18162</v>
      </c>
    </row>
    <row r="4122" spans="1:5">
      <c r="A4122" s="39" t="str">
        <f t="shared" si="64"/>
        <v>96642</v>
      </c>
      <c r="B4122" s="266" t="s">
        <v>4792</v>
      </c>
      <c r="C4122" s="266" t="s">
        <v>13803</v>
      </c>
      <c r="D4122" s="267" t="s">
        <v>9623</v>
      </c>
      <c r="E4122" s="268" t="s">
        <v>18606</v>
      </c>
    </row>
    <row r="4123" spans="1:5">
      <c r="A4123" s="39" t="str">
        <f t="shared" si="64"/>
        <v>96643</v>
      </c>
      <c r="B4123" s="266" t="s">
        <v>4793</v>
      </c>
      <c r="C4123" s="266" t="s">
        <v>13804</v>
      </c>
      <c r="D4123" s="267" t="s">
        <v>9623</v>
      </c>
      <c r="E4123" s="268" t="s">
        <v>32953</v>
      </c>
    </row>
    <row r="4124" spans="1:5">
      <c r="A4124" s="39" t="str">
        <f t="shared" si="64"/>
        <v>96644</v>
      </c>
      <c r="B4124" s="266" t="s">
        <v>4794</v>
      </c>
      <c r="C4124" s="266" t="s">
        <v>12783</v>
      </c>
      <c r="D4124" s="267" t="s">
        <v>9548</v>
      </c>
      <c r="E4124" s="268" t="s">
        <v>14046</v>
      </c>
    </row>
    <row r="4125" spans="1:5">
      <c r="A4125" s="39" t="str">
        <f t="shared" si="64"/>
        <v>96645</v>
      </c>
      <c r="B4125" s="266" t="s">
        <v>4795</v>
      </c>
      <c r="C4125" s="266" t="s">
        <v>12785</v>
      </c>
      <c r="D4125" s="267" t="s">
        <v>9548</v>
      </c>
      <c r="E4125" s="268" t="s">
        <v>19025</v>
      </c>
    </row>
    <row r="4126" spans="1:5">
      <c r="A4126" s="39" t="str">
        <f t="shared" si="64"/>
        <v>96646</v>
      </c>
      <c r="B4126" s="266" t="s">
        <v>4796</v>
      </c>
      <c r="C4126" s="266" t="s">
        <v>12786</v>
      </c>
      <c r="D4126" s="267" t="s">
        <v>9548</v>
      </c>
      <c r="E4126" s="268" t="s">
        <v>32726</v>
      </c>
    </row>
    <row r="4127" spans="1:5">
      <c r="A4127" s="39" t="str">
        <f t="shared" si="64"/>
        <v>96647</v>
      </c>
      <c r="B4127" s="266" t="s">
        <v>4797</v>
      </c>
      <c r="C4127" s="266" t="s">
        <v>12787</v>
      </c>
      <c r="D4127" s="267" t="s">
        <v>9548</v>
      </c>
      <c r="E4127" s="268" t="s">
        <v>30870</v>
      </c>
    </row>
    <row r="4128" spans="1:5">
      <c r="A4128" s="39" t="str">
        <f t="shared" si="64"/>
        <v>96648</v>
      </c>
      <c r="B4128" s="266" t="s">
        <v>4798</v>
      </c>
      <c r="C4128" s="266" t="s">
        <v>12789</v>
      </c>
      <c r="D4128" s="267" t="s">
        <v>9548</v>
      </c>
      <c r="E4128" s="268" t="s">
        <v>33346</v>
      </c>
    </row>
    <row r="4129" spans="1:5">
      <c r="A4129" s="39" t="str">
        <f t="shared" si="64"/>
        <v>96649</v>
      </c>
      <c r="B4129" s="266" t="s">
        <v>4799</v>
      </c>
      <c r="C4129" s="266" t="s">
        <v>12790</v>
      </c>
      <c r="D4129" s="267" t="s">
        <v>9548</v>
      </c>
      <c r="E4129" s="268" t="s">
        <v>29370</v>
      </c>
    </row>
    <row r="4130" spans="1:5">
      <c r="A4130" s="39" t="str">
        <f t="shared" si="64"/>
        <v>96650</v>
      </c>
      <c r="B4130" s="266" t="s">
        <v>4800</v>
      </c>
      <c r="C4130" s="266" t="s">
        <v>13805</v>
      </c>
      <c r="D4130" s="267" t="s">
        <v>9623</v>
      </c>
      <c r="E4130" s="268" t="s">
        <v>28431</v>
      </c>
    </row>
    <row r="4131" spans="1:5">
      <c r="A4131" s="39" t="str">
        <f t="shared" si="64"/>
        <v>96651</v>
      </c>
      <c r="B4131" s="266" t="s">
        <v>4801</v>
      </c>
      <c r="C4131" s="266" t="s">
        <v>13806</v>
      </c>
      <c r="D4131" s="267" t="s">
        <v>9623</v>
      </c>
      <c r="E4131" s="268" t="s">
        <v>33347</v>
      </c>
    </row>
    <row r="4132" spans="1:5">
      <c r="A4132" s="39" t="str">
        <f t="shared" si="64"/>
        <v>96652</v>
      </c>
      <c r="B4132" s="266" t="s">
        <v>4802</v>
      </c>
      <c r="C4132" s="266" t="s">
        <v>13807</v>
      </c>
      <c r="D4132" s="267" t="s">
        <v>9623</v>
      </c>
      <c r="E4132" s="268" t="s">
        <v>18807</v>
      </c>
    </row>
    <row r="4133" spans="1:5">
      <c r="A4133" s="39" t="str">
        <f t="shared" si="64"/>
        <v>96653</v>
      </c>
      <c r="B4133" s="266" t="s">
        <v>4803</v>
      </c>
      <c r="C4133" s="266" t="s">
        <v>13808</v>
      </c>
      <c r="D4133" s="267" t="s">
        <v>9623</v>
      </c>
      <c r="E4133" s="268" t="s">
        <v>9359</v>
      </c>
    </row>
    <row r="4134" spans="1:5">
      <c r="A4134" s="39" t="str">
        <f t="shared" si="64"/>
        <v>96654</v>
      </c>
      <c r="B4134" s="266" t="s">
        <v>4804</v>
      </c>
      <c r="C4134" s="266" t="s">
        <v>13809</v>
      </c>
      <c r="D4134" s="267" t="s">
        <v>9623</v>
      </c>
      <c r="E4134" s="268" t="s">
        <v>9495</v>
      </c>
    </row>
    <row r="4135" spans="1:5">
      <c r="A4135" s="39" t="str">
        <f t="shared" si="64"/>
        <v>96655</v>
      </c>
      <c r="B4135" s="266" t="s">
        <v>4805</v>
      </c>
      <c r="C4135" s="266" t="s">
        <v>13810</v>
      </c>
      <c r="D4135" s="267" t="s">
        <v>9623</v>
      </c>
      <c r="E4135" s="268" t="s">
        <v>32951</v>
      </c>
    </row>
    <row r="4136" spans="1:5">
      <c r="A4136" s="39" t="str">
        <f t="shared" si="64"/>
        <v>96656</v>
      </c>
      <c r="B4136" s="266" t="s">
        <v>4806</v>
      </c>
      <c r="C4136" s="266" t="s">
        <v>13812</v>
      </c>
      <c r="D4136" s="267" t="s">
        <v>9623</v>
      </c>
      <c r="E4136" s="268" t="s">
        <v>18290</v>
      </c>
    </row>
    <row r="4137" spans="1:5">
      <c r="A4137" s="39" t="str">
        <f t="shared" si="64"/>
        <v>96657</v>
      </c>
      <c r="B4137" s="266" t="s">
        <v>4807</v>
      </c>
      <c r="C4137" s="266" t="s">
        <v>13814</v>
      </c>
      <c r="D4137" s="267" t="s">
        <v>9623</v>
      </c>
      <c r="E4137" s="268" t="s">
        <v>17977</v>
      </c>
    </row>
    <row r="4138" spans="1:5">
      <c r="A4138" s="39" t="str">
        <f t="shared" si="64"/>
        <v>96658</v>
      </c>
      <c r="B4138" s="266" t="s">
        <v>4808</v>
      </c>
      <c r="C4138" s="266" t="s">
        <v>13815</v>
      </c>
      <c r="D4138" s="267" t="s">
        <v>9623</v>
      </c>
      <c r="E4138" s="268" t="s">
        <v>18738</v>
      </c>
    </row>
    <row r="4139" spans="1:5">
      <c r="A4139" s="39" t="str">
        <f t="shared" si="64"/>
        <v>96659</v>
      </c>
      <c r="B4139" s="266" t="s">
        <v>4809</v>
      </c>
      <c r="C4139" s="266" t="s">
        <v>13817</v>
      </c>
      <c r="D4139" s="267" t="s">
        <v>9623</v>
      </c>
      <c r="E4139" s="268" t="s">
        <v>16071</v>
      </c>
    </row>
    <row r="4140" spans="1:5">
      <c r="A4140" s="39" t="str">
        <f t="shared" si="64"/>
        <v>96660</v>
      </c>
      <c r="B4140" s="266" t="s">
        <v>4810</v>
      </c>
      <c r="C4140" s="266" t="s">
        <v>13818</v>
      </c>
      <c r="D4140" s="267" t="s">
        <v>9623</v>
      </c>
      <c r="E4140" s="268" t="s">
        <v>31030</v>
      </c>
    </row>
    <row r="4141" spans="1:5">
      <c r="A4141" s="39" t="str">
        <f t="shared" si="64"/>
        <v>96661</v>
      </c>
      <c r="B4141" s="266" t="s">
        <v>4811</v>
      </c>
      <c r="C4141" s="266" t="s">
        <v>13819</v>
      </c>
      <c r="D4141" s="267" t="s">
        <v>9623</v>
      </c>
      <c r="E4141" s="268" t="s">
        <v>26056</v>
      </c>
    </row>
    <row r="4142" spans="1:5">
      <c r="A4142" s="39" t="str">
        <f t="shared" si="64"/>
        <v>96662</v>
      </c>
      <c r="B4142" s="266" t="s">
        <v>4812</v>
      </c>
      <c r="C4142" s="266" t="s">
        <v>13820</v>
      </c>
      <c r="D4142" s="267" t="s">
        <v>9623</v>
      </c>
      <c r="E4142" s="268" t="s">
        <v>33348</v>
      </c>
    </row>
    <row r="4143" spans="1:5">
      <c r="A4143" s="39" t="str">
        <f t="shared" si="64"/>
        <v>96663</v>
      </c>
      <c r="B4143" s="266" t="s">
        <v>4813</v>
      </c>
      <c r="C4143" s="266" t="s">
        <v>13821</v>
      </c>
      <c r="D4143" s="267" t="s">
        <v>9623</v>
      </c>
      <c r="E4143" s="268" t="s">
        <v>18027</v>
      </c>
    </row>
    <row r="4144" spans="1:5">
      <c r="A4144" s="39" t="str">
        <f t="shared" si="64"/>
        <v>96664</v>
      </c>
      <c r="B4144" s="266" t="s">
        <v>4814</v>
      </c>
      <c r="C4144" s="266" t="s">
        <v>13822</v>
      </c>
      <c r="D4144" s="267" t="s">
        <v>9623</v>
      </c>
      <c r="E4144" s="268" t="s">
        <v>18831</v>
      </c>
    </row>
    <row r="4145" spans="1:5">
      <c r="A4145" s="39" t="str">
        <f t="shared" si="64"/>
        <v>96665</v>
      </c>
      <c r="B4145" s="266" t="s">
        <v>4815</v>
      </c>
      <c r="C4145" s="266" t="s">
        <v>13823</v>
      </c>
      <c r="D4145" s="267" t="s">
        <v>9623</v>
      </c>
      <c r="E4145" s="268" t="s">
        <v>9162</v>
      </c>
    </row>
    <row r="4146" spans="1:5">
      <c r="A4146" s="39" t="str">
        <f t="shared" si="64"/>
        <v>96666</v>
      </c>
      <c r="B4146" s="266" t="s">
        <v>4816</v>
      </c>
      <c r="C4146" s="266" t="s">
        <v>13824</v>
      </c>
      <c r="D4146" s="267" t="s">
        <v>9623</v>
      </c>
      <c r="E4146" s="268" t="s">
        <v>12883</v>
      </c>
    </row>
    <row r="4147" spans="1:5">
      <c r="A4147" s="39" t="str">
        <f t="shared" si="64"/>
        <v>96667</v>
      </c>
      <c r="B4147" s="266" t="s">
        <v>4817</v>
      </c>
      <c r="C4147" s="266" t="s">
        <v>13825</v>
      </c>
      <c r="D4147" s="267" t="s">
        <v>9623</v>
      </c>
      <c r="E4147" s="268" t="s">
        <v>33349</v>
      </c>
    </row>
    <row r="4148" spans="1:5">
      <c r="A4148" s="39" t="str">
        <f t="shared" si="64"/>
        <v>96668</v>
      </c>
      <c r="B4148" s="266" t="s">
        <v>4818</v>
      </c>
      <c r="C4148" s="266" t="s">
        <v>12791</v>
      </c>
      <c r="D4148" s="267" t="s">
        <v>9548</v>
      </c>
      <c r="E4148" s="268" t="s">
        <v>9382</v>
      </c>
    </row>
    <row r="4149" spans="1:5">
      <c r="A4149" s="39" t="str">
        <f t="shared" si="64"/>
        <v>96669</v>
      </c>
      <c r="B4149" s="266" t="s">
        <v>4819</v>
      </c>
      <c r="C4149" s="266" t="s">
        <v>12792</v>
      </c>
      <c r="D4149" s="267" t="s">
        <v>9548</v>
      </c>
      <c r="E4149" s="268" t="s">
        <v>18001</v>
      </c>
    </row>
    <row r="4150" spans="1:5">
      <c r="A4150" s="39" t="str">
        <f t="shared" si="64"/>
        <v>96670</v>
      </c>
      <c r="B4150" s="266" t="s">
        <v>4820</v>
      </c>
      <c r="C4150" s="266" t="s">
        <v>12794</v>
      </c>
      <c r="D4150" s="267" t="s">
        <v>9548</v>
      </c>
      <c r="E4150" s="268" t="s">
        <v>26988</v>
      </c>
    </row>
    <row r="4151" spans="1:5">
      <c r="A4151" s="39" t="str">
        <f t="shared" si="64"/>
        <v>96671</v>
      </c>
      <c r="B4151" s="266" t="s">
        <v>4821</v>
      </c>
      <c r="C4151" s="266" t="s">
        <v>12795</v>
      </c>
      <c r="D4151" s="267" t="s">
        <v>9548</v>
      </c>
      <c r="E4151" s="268" t="s">
        <v>18100</v>
      </c>
    </row>
    <row r="4152" spans="1:5">
      <c r="A4152" s="39" t="str">
        <f t="shared" si="64"/>
        <v>96672</v>
      </c>
      <c r="B4152" s="266" t="s">
        <v>4822</v>
      </c>
      <c r="C4152" s="266" t="s">
        <v>12796</v>
      </c>
      <c r="D4152" s="267" t="s">
        <v>9548</v>
      </c>
      <c r="E4152" s="268" t="s">
        <v>20134</v>
      </c>
    </row>
    <row r="4153" spans="1:5">
      <c r="A4153" s="39" t="str">
        <f t="shared" si="64"/>
        <v>96673</v>
      </c>
      <c r="B4153" s="266" t="s">
        <v>4823</v>
      </c>
      <c r="C4153" s="266" t="s">
        <v>12797</v>
      </c>
      <c r="D4153" s="267" t="s">
        <v>9548</v>
      </c>
      <c r="E4153" s="268" t="s">
        <v>27352</v>
      </c>
    </row>
    <row r="4154" spans="1:5">
      <c r="A4154" s="39" t="str">
        <f t="shared" si="64"/>
        <v>96674</v>
      </c>
      <c r="B4154" s="266" t="s">
        <v>4824</v>
      </c>
      <c r="C4154" s="266" t="s">
        <v>12798</v>
      </c>
      <c r="D4154" s="267" t="s">
        <v>9548</v>
      </c>
      <c r="E4154" s="268" t="s">
        <v>33350</v>
      </c>
    </row>
    <row r="4155" spans="1:5">
      <c r="A4155" s="39" t="str">
        <f t="shared" si="64"/>
        <v>96675</v>
      </c>
      <c r="B4155" s="266" t="s">
        <v>4825</v>
      </c>
      <c r="C4155" s="266" t="s">
        <v>12799</v>
      </c>
      <c r="D4155" s="267" t="s">
        <v>9548</v>
      </c>
      <c r="E4155" s="268" t="s">
        <v>33351</v>
      </c>
    </row>
    <row r="4156" spans="1:5">
      <c r="A4156" s="39" t="str">
        <f t="shared" si="64"/>
        <v>96676</v>
      </c>
      <c r="B4156" s="266" t="s">
        <v>4826</v>
      </c>
      <c r="C4156" s="266" t="s">
        <v>12800</v>
      </c>
      <c r="D4156" s="267" t="s">
        <v>9548</v>
      </c>
      <c r="E4156" s="268" t="s">
        <v>8857</v>
      </c>
    </row>
    <row r="4157" spans="1:5">
      <c r="A4157" s="39" t="str">
        <f t="shared" si="64"/>
        <v>96677</v>
      </c>
      <c r="B4157" s="266" t="s">
        <v>4827</v>
      </c>
      <c r="C4157" s="266" t="s">
        <v>12802</v>
      </c>
      <c r="D4157" s="267" t="s">
        <v>9548</v>
      </c>
      <c r="E4157" s="268" t="s">
        <v>16948</v>
      </c>
    </row>
    <row r="4158" spans="1:5">
      <c r="A4158" s="39" t="str">
        <f t="shared" si="64"/>
        <v>96678</v>
      </c>
      <c r="B4158" s="266" t="s">
        <v>4828</v>
      </c>
      <c r="C4158" s="266" t="s">
        <v>12803</v>
      </c>
      <c r="D4158" s="267" t="s">
        <v>9548</v>
      </c>
      <c r="E4158" s="268" t="s">
        <v>8783</v>
      </c>
    </row>
    <row r="4159" spans="1:5">
      <c r="A4159" s="39" t="str">
        <f t="shared" si="64"/>
        <v>96679</v>
      </c>
      <c r="B4159" s="266" t="s">
        <v>4829</v>
      </c>
      <c r="C4159" s="266" t="s">
        <v>12804</v>
      </c>
      <c r="D4159" s="267" t="s">
        <v>9548</v>
      </c>
      <c r="E4159" s="268" t="s">
        <v>8979</v>
      </c>
    </row>
    <row r="4160" spans="1:5">
      <c r="A4160" s="39" t="str">
        <f t="shared" si="64"/>
        <v>96680</v>
      </c>
      <c r="B4160" s="266" t="s">
        <v>4830</v>
      </c>
      <c r="C4160" s="266" t="s">
        <v>12805</v>
      </c>
      <c r="D4160" s="267" t="s">
        <v>9548</v>
      </c>
      <c r="E4160" s="268" t="s">
        <v>25577</v>
      </c>
    </row>
    <row r="4161" spans="1:5">
      <c r="A4161" s="39" t="str">
        <f t="shared" si="64"/>
        <v>96681</v>
      </c>
      <c r="B4161" s="266" t="s">
        <v>4831</v>
      </c>
      <c r="C4161" s="266" t="s">
        <v>12806</v>
      </c>
      <c r="D4161" s="267" t="s">
        <v>9548</v>
      </c>
      <c r="E4161" s="268" t="s">
        <v>33352</v>
      </c>
    </row>
    <row r="4162" spans="1:5">
      <c r="A4162" s="39" t="str">
        <f t="shared" si="64"/>
        <v>96682</v>
      </c>
      <c r="B4162" s="266" t="s">
        <v>4832</v>
      </c>
      <c r="C4162" s="266" t="s">
        <v>12807</v>
      </c>
      <c r="D4162" s="267" t="s">
        <v>9548</v>
      </c>
      <c r="E4162" s="268" t="s">
        <v>33353</v>
      </c>
    </row>
    <row r="4163" spans="1:5">
      <c r="A4163" s="39" t="str">
        <f t="shared" ref="A4163:A4226" si="65">IF(ISERROR(SEARCH("/",B4163)=6),TRIM(CLEAN(B4163)),IF(SEARCH("/",B4163)=6,IF(LEN(TRIM(CLEAN(B4163)))=7,LEFT(TRIM(CLEAN(B4163)),6)&amp;"00"&amp;RIGHT(TRIM(CLEAN(B4163)),1),LEFT(TRIM(CLEAN(B4163)),6)&amp;"0"&amp;RIGHT(TRIM(CLEAN(B4163)),2)),TRIM(CLEAN(B4163))))</f>
        <v>96683</v>
      </c>
      <c r="B4163" s="266" t="s">
        <v>4833</v>
      </c>
      <c r="C4163" s="266" t="s">
        <v>12808</v>
      </c>
      <c r="D4163" s="267" t="s">
        <v>9548</v>
      </c>
      <c r="E4163" s="268" t="s">
        <v>33354</v>
      </c>
    </row>
    <row r="4164" spans="1:5">
      <c r="A4164" s="39" t="str">
        <f t="shared" si="65"/>
        <v>96684</v>
      </c>
      <c r="B4164" s="266" t="s">
        <v>4834</v>
      </c>
      <c r="C4164" s="266" t="s">
        <v>13826</v>
      </c>
      <c r="D4164" s="267" t="s">
        <v>9623</v>
      </c>
      <c r="E4164" s="268" t="s">
        <v>9198</v>
      </c>
    </row>
    <row r="4165" spans="1:5">
      <c r="A4165" s="39" t="str">
        <f t="shared" si="65"/>
        <v>96685</v>
      </c>
      <c r="B4165" s="266" t="s">
        <v>4835</v>
      </c>
      <c r="C4165" s="266" t="s">
        <v>13827</v>
      </c>
      <c r="D4165" s="267" t="s">
        <v>9623</v>
      </c>
      <c r="E4165" s="268" t="s">
        <v>9315</v>
      </c>
    </row>
    <row r="4166" spans="1:5">
      <c r="A4166" s="39" t="str">
        <f t="shared" si="65"/>
        <v>96686</v>
      </c>
      <c r="B4166" s="266" t="s">
        <v>4836</v>
      </c>
      <c r="C4166" s="266" t="s">
        <v>13828</v>
      </c>
      <c r="D4166" s="267" t="s">
        <v>9623</v>
      </c>
      <c r="E4166" s="268" t="s">
        <v>12831</v>
      </c>
    </row>
    <row r="4167" spans="1:5">
      <c r="A4167" s="39" t="str">
        <f t="shared" si="65"/>
        <v>96687</v>
      </c>
      <c r="B4167" s="266" t="s">
        <v>4837</v>
      </c>
      <c r="C4167" s="266" t="s">
        <v>13829</v>
      </c>
      <c r="D4167" s="267" t="s">
        <v>9623</v>
      </c>
      <c r="E4167" s="268" t="s">
        <v>24997</v>
      </c>
    </row>
    <row r="4168" spans="1:5">
      <c r="A4168" s="39" t="str">
        <f t="shared" si="65"/>
        <v>96688</v>
      </c>
      <c r="B4168" s="266" t="s">
        <v>4838</v>
      </c>
      <c r="C4168" s="266" t="s">
        <v>13831</v>
      </c>
      <c r="D4168" s="267" t="s">
        <v>9623</v>
      </c>
      <c r="E4168" s="268" t="s">
        <v>15576</v>
      </c>
    </row>
    <row r="4169" spans="1:5">
      <c r="A4169" s="39" t="str">
        <f t="shared" si="65"/>
        <v>96689</v>
      </c>
      <c r="B4169" s="266" t="s">
        <v>4839</v>
      </c>
      <c r="C4169" s="266" t="s">
        <v>13832</v>
      </c>
      <c r="D4169" s="267" t="s">
        <v>9623</v>
      </c>
      <c r="E4169" s="268" t="s">
        <v>9228</v>
      </c>
    </row>
    <row r="4170" spans="1:5">
      <c r="A4170" s="39" t="str">
        <f t="shared" si="65"/>
        <v>96690</v>
      </c>
      <c r="B4170" s="266" t="s">
        <v>4840</v>
      </c>
      <c r="C4170" s="266" t="s">
        <v>13833</v>
      </c>
      <c r="D4170" s="267" t="s">
        <v>9623</v>
      </c>
      <c r="E4170" s="268" t="s">
        <v>17673</v>
      </c>
    </row>
    <row r="4171" spans="1:5">
      <c r="A4171" s="39" t="str">
        <f t="shared" si="65"/>
        <v>96691</v>
      </c>
      <c r="B4171" s="266" t="s">
        <v>4841</v>
      </c>
      <c r="C4171" s="266" t="s">
        <v>13835</v>
      </c>
      <c r="D4171" s="267" t="s">
        <v>9623</v>
      </c>
      <c r="E4171" s="268" t="s">
        <v>8972</v>
      </c>
    </row>
    <row r="4172" spans="1:5">
      <c r="A4172" s="39" t="str">
        <f t="shared" si="65"/>
        <v>96692</v>
      </c>
      <c r="B4172" s="266" t="s">
        <v>4842</v>
      </c>
      <c r="C4172" s="266" t="s">
        <v>13836</v>
      </c>
      <c r="D4172" s="267" t="s">
        <v>9623</v>
      </c>
      <c r="E4172" s="268" t="s">
        <v>33355</v>
      </c>
    </row>
    <row r="4173" spans="1:5">
      <c r="A4173" s="39" t="str">
        <f t="shared" si="65"/>
        <v>96693</v>
      </c>
      <c r="B4173" s="266" t="s">
        <v>4843</v>
      </c>
      <c r="C4173" s="266" t="s">
        <v>13837</v>
      </c>
      <c r="D4173" s="267" t="s">
        <v>9623</v>
      </c>
      <c r="E4173" s="268" t="s">
        <v>24813</v>
      </c>
    </row>
    <row r="4174" spans="1:5">
      <c r="A4174" s="39" t="str">
        <f t="shared" si="65"/>
        <v>96694</v>
      </c>
      <c r="B4174" s="266" t="s">
        <v>4844</v>
      </c>
      <c r="C4174" s="266" t="s">
        <v>13838</v>
      </c>
      <c r="D4174" s="267" t="s">
        <v>9623</v>
      </c>
      <c r="E4174" s="268" t="s">
        <v>33356</v>
      </c>
    </row>
    <row r="4175" spans="1:5">
      <c r="A4175" s="39" t="str">
        <f t="shared" si="65"/>
        <v>96695</v>
      </c>
      <c r="B4175" s="266" t="s">
        <v>4845</v>
      </c>
      <c r="C4175" s="266" t="s">
        <v>13839</v>
      </c>
      <c r="D4175" s="267" t="s">
        <v>9623</v>
      </c>
      <c r="E4175" s="268" t="s">
        <v>33357</v>
      </c>
    </row>
    <row r="4176" spans="1:5">
      <c r="A4176" s="39" t="str">
        <f t="shared" si="65"/>
        <v>96696</v>
      </c>
      <c r="B4176" s="266" t="s">
        <v>4846</v>
      </c>
      <c r="C4176" s="266" t="s">
        <v>13840</v>
      </c>
      <c r="D4176" s="267" t="s">
        <v>9623</v>
      </c>
      <c r="E4176" s="268" t="s">
        <v>33358</v>
      </c>
    </row>
    <row r="4177" spans="1:5">
      <c r="A4177" s="39" t="str">
        <f t="shared" si="65"/>
        <v>96697</v>
      </c>
      <c r="B4177" s="266" t="s">
        <v>4847</v>
      </c>
      <c r="C4177" s="266" t="s">
        <v>13841</v>
      </c>
      <c r="D4177" s="267" t="s">
        <v>9623</v>
      </c>
      <c r="E4177" s="268" t="s">
        <v>33359</v>
      </c>
    </row>
    <row r="4178" spans="1:5">
      <c r="A4178" s="39" t="str">
        <f t="shared" si="65"/>
        <v>96698</v>
      </c>
      <c r="B4178" s="266" t="s">
        <v>4848</v>
      </c>
      <c r="C4178" s="266" t="s">
        <v>13842</v>
      </c>
      <c r="D4178" s="267" t="s">
        <v>9623</v>
      </c>
      <c r="E4178" s="268" t="s">
        <v>19595</v>
      </c>
    </row>
    <row r="4179" spans="1:5">
      <c r="A4179" s="39" t="str">
        <f t="shared" si="65"/>
        <v>96699</v>
      </c>
      <c r="B4179" s="266" t="s">
        <v>4849</v>
      </c>
      <c r="C4179" s="266" t="s">
        <v>13843</v>
      </c>
      <c r="D4179" s="267" t="s">
        <v>9623</v>
      </c>
      <c r="E4179" s="268" t="s">
        <v>9476</v>
      </c>
    </row>
    <row r="4180" spans="1:5">
      <c r="A4180" s="39" t="str">
        <f t="shared" si="65"/>
        <v>96700</v>
      </c>
      <c r="B4180" s="266" t="s">
        <v>4850</v>
      </c>
      <c r="C4180" s="266" t="s">
        <v>13844</v>
      </c>
      <c r="D4180" s="267" t="s">
        <v>9623</v>
      </c>
      <c r="E4180" s="268" t="s">
        <v>16439</v>
      </c>
    </row>
    <row r="4181" spans="1:5">
      <c r="A4181" s="39" t="str">
        <f t="shared" si="65"/>
        <v>96701</v>
      </c>
      <c r="B4181" s="266" t="s">
        <v>4851</v>
      </c>
      <c r="C4181" s="266" t="s">
        <v>13845</v>
      </c>
      <c r="D4181" s="267" t="s">
        <v>9623</v>
      </c>
      <c r="E4181" s="268" t="s">
        <v>8936</v>
      </c>
    </row>
    <row r="4182" spans="1:5">
      <c r="A4182" s="39" t="str">
        <f t="shared" si="65"/>
        <v>96702</v>
      </c>
      <c r="B4182" s="266" t="s">
        <v>4852</v>
      </c>
      <c r="C4182" s="266" t="s">
        <v>13846</v>
      </c>
      <c r="D4182" s="267" t="s">
        <v>9623</v>
      </c>
      <c r="E4182" s="268" t="s">
        <v>28358</v>
      </c>
    </row>
    <row r="4183" spans="1:5">
      <c r="A4183" s="39" t="str">
        <f t="shared" si="65"/>
        <v>96703</v>
      </c>
      <c r="B4183" s="266" t="s">
        <v>4853</v>
      </c>
      <c r="C4183" s="266" t="s">
        <v>13847</v>
      </c>
      <c r="D4183" s="267" t="s">
        <v>9623</v>
      </c>
      <c r="E4183" s="268" t="s">
        <v>11757</v>
      </c>
    </row>
    <row r="4184" spans="1:5">
      <c r="A4184" s="39" t="str">
        <f t="shared" si="65"/>
        <v>96704</v>
      </c>
      <c r="B4184" s="266" t="s">
        <v>4854</v>
      </c>
      <c r="C4184" s="266" t="s">
        <v>13848</v>
      </c>
      <c r="D4184" s="267" t="s">
        <v>9623</v>
      </c>
      <c r="E4184" s="268" t="s">
        <v>9492</v>
      </c>
    </row>
    <row r="4185" spans="1:5">
      <c r="A4185" s="39" t="str">
        <f t="shared" si="65"/>
        <v>96705</v>
      </c>
      <c r="B4185" s="266" t="s">
        <v>4855</v>
      </c>
      <c r="C4185" s="266" t="s">
        <v>13849</v>
      </c>
      <c r="D4185" s="267" t="s">
        <v>9623</v>
      </c>
      <c r="E4185" s="268" t="s">
        <v>18126</v>
      </c>
    </row>
    <row r="4186" spans="1:5">
      <c r="A4186" s="39" t="str">
        <f t="shared" si="65"/>
        <v>96706</v>
      </c>
      <c r="B4186" s="266" t="s">
        <v>4856</v>
      </c>
      <c r="C4186" s="266" t="s">
        <v>13850</v>
      </c>
      <c r="D4186" s="267" t="s">
        <v>9623</v>
      </c>
      <c r="E4186" s="268" t="s">
        <v>18883</v>
      </c>
    </row>
    <row r="4187" spans="1:5">
      <c r="A4187" s="39" t="str">
        <f t="shared" si="65"/>
        <v>96707</v>
      </c>
      <c r="B4187" s="266" t="s">
        <v>4857</v>
      </c>
      <c r="C4187" s="266" t="s">
        <v>13851</v>
      </c>
      <c r="D4187" s="267" t="s">
        <v>9623</v>
      </c>
      <c r="E4187" s="268" t="s">
        <v>33360</v>
      </c>
    </row>
    <row r="4188" spans="1:5">
      <c r="A4188" s="39" t="str">
        <f t="shared" si="65"/>
        <v>96708</v>
      </c>
      <c r="B4188" s="266" t="s">
        <v>4858</v>
      </c>
      <c r="C4188" s="266" t="s">
        <v>13852</v>
      </c>
      <c r="D4188" s="267" t="s">
        <v>9623</v>
      </c>
      <c r="E4188" s="268" t="s">
        <v>33361</v>
      </c>
    </row>
    <row r="4189" spans="1:5">
      <c r="A4189" s="39" t="str">
        <f t="shared" si="65"/>
        <v>96709</v>
      </c>
      <c r="B4189" s="266" t="s">
        <v>4859</v>
      </c>
      <c r="C4189" s="266" t="s">
        <v>13853</v>
      </c>
      <c r="D4189" s="267" t="s">
        <v>9623</v>
      </c>
      <c r="E4189" s="268" t="s">
        <v>26058</v>
      </c>
    </row>
    <row r="4190" spans="1:5">
      <c r="A4190" s="39" t="str">
        <f t="shared" si="65"/>
        <v>96710</v>
      </c>
      <c r="B4190" s="266" t="s">
        <v>4860</v>
      </c>
      <c r="C4190" s="266" t="s">
        <v>13854</v>
      </c>
      <c r="D4190" s="267" t="s">
        <v>9623</v>
      </c>
      <c r="E4190" s="268" t="s">
        <v>18290</v>
      </c>
    </row>
    <row r="4191" spans="1:5">
      <c r="A4191" s="39" t="str">
        <f t="shared" si="65"/>
        <v>96711</v>
      </c>
      <c r="B4191" s="266" t="s">
        <v>4861</v>
      </c>
      <c r="C4191" s="266" t="s">
        <v>13855</v>
      </c>
      <c r="D4191" s="267" t="s">
        <v>9623</v>
      </c>
      <c r="E4191" s="268" t="s">
        <v>8596</v>
      </c>
    </row>
    <row r="4192" spans="1:5">
      <c r="A4192" s="39" t="str">
        <f t="shared" si="65"/>
        <v>96712</v>
      </c>
      <c r="B4192" s="266" t="s">
        <v>4862</v>
      </c>
      <c r="C4192" s="266" t="s">
        <v>13856</v>
      </c>
      <c r="D4192" s="267" t="s">
        <v>9623</v>
      </c>
      <c r="E4192" s="268" t="s">
        <v>16656</v>
      </c>
    </row>
    <row r="4193" spans="1:5">
      <c r="A4193" s="39" t="str">
        <f t="shared" si="65"/>
        <v>96713</v>
      </c>
      <c r="B4193" s="266" t="s">
        <v>4863</v>
      </c>
      <c r="C4193" s="266" t="s">
        <v>13857</v>
      </c>
      <c r="D4193" s="267" t="s">
        <v>9623</v>
      </c>
      <c r="E4193" s="268" t="s">
        <v>18836</v>
      </c>
    </row>
    <row r="4194" spans="1:5">
      <c r="A4194" s="39" t="str">
        <f t="shared" si="65"/>
        <v>96714</v>
      </c>
      <c r="B4194" s="266" t="s">
        <v>4864</v>
      </c>
      <c r="C4194" s="266" t="s">
        <v>13858</v>
      </c>
      <c r="D4194" s="267" t="s">
        <v>9623</v>
      </c>
      <c r="E4194" s="268" t="s">
        <v>16970</v>
      </c>
    </row>
    <row r="4195" spans="1:5">
      <c r="A4195" s="39" t="str">
        <f t="shared" si="65"/>
        <v>96715</v>
      </c>
      <c r="B4195" s="266" t="s">
        <v>4865</v>
      </c>
      <c r="C4195" s="266" t="s">
        <v>13859</v>
      </c>
      <c r="D4195" s="267" t="s">
        <v>9623</v>
      </c>
      <c r="E4195" s="268" t="s">
        <v>17034</v>
      </c>
    </row>
    <row r="4196" spans="1:5">
      <c r="A4196" s="39" t="str">
        <f t="shared" si="65"/>
        <v>96716</v>
      </c>
      <c r="B4196" s="266" t="s">
        <v>4866</v>
      </c>
      <c r="C4196" s="266" t="s">
        <v>13860</v>
      </c>
      <c r="D4196" s="267" t="s">
        <v>9623</v>
      </c>
      <c r="E4196" s="268" t="s">
        <v>33362</v>
      </c>
    </row>
    <row r="4197" spans="1:5">
      <c r="A4197" s="39" t="str">
        <f t="shared" si="65"/>
        <v>96717</v>
      </c>
      <c r="B4197" s="266" t="s">
        <v>4867</v>
      </c>
      <c r="C4197" s="266" t="s">
        <v>13861</v>
      </c>
      <c r="D4197" s="267" t="s">
        <v>9623</v>
      </c>
      <c r="E4197" s="268" t="s">
        <v>33363</v>
      </c>
    </row>
    <row r="4198" spans="1:5">
      <c r="A4198" s="39" t="str">
        <f t="shared" si="65"/>
        <v>96718</v>
      </c>
      <c r="B4198" s="266" t="s">
        <v>4868</v>
      </c>
      <c r="C4198" s="266" t="s">
        <v>12809</v>
      </c>
      <c r="D4198" s="267" t="s">
        <v>9548</v>
      </c>
      <c r="E4198" s="268" t="s">
        <v>11439</v>
      </c>
    </row>
    <row r="4199" spans="1:5">
      <c r="A4199" s="39" t="str">
        <f t="shared" si="65"/>
        <v>96719</v>
      </c>
      <c r="B4199" s="266" t="s">
        <v>4869</v>
      </c>
      <c r="C4199" s="266" t="s">
        <v>12811</v>
      </c>
      <c r="D4199" s="267" t="s">
        <v>9548</v>
      </c>
      <c r="E4199" s="268" t="s">
        <v>17589</v>
      </c>
    </row>
    <row r="4200" spans="1:5">
      <c r="A4200" s="39" t="str">
        <f t="shared" si="65"/>
        <v>96720</v>
      </c>
      <c r="B4200" s="266" t="s">
        <v>4870</v>
      </c>
      <c r="C4200" s="266" t="s">
        <v>12813</v>
      </c>
      <c r="D4200" s="267" t="s">
        <v>9548</v>
      </c>
      <c r="E4200" s="268" t="s">
        <v>9385</v>
      </c>
    </row>
    <row r="4201" spans="1:5">
      <c r="A4201" s="39" t="str">
        <f t="shared" si="65"/>
        <v>96721</v>
      </c>
      <c r="B4201" s="266" t="s">
        <v>4871</v>
      </c>
      <c r="C4201" s="266" t="s">
        <v>12814</v>
      </c>
      <c r="D4201" s="267" t="s">
        <v>9548</v>
      </c>
      <c r="E4201" s="268" t="s">
        <v>18223</v>
      </c>
    </row>
    <row r="4202" spans="1:5">
      <c r="A4202" s="39" t="str">
        <f t="shared" si="65"/>
        <v>96722</v>
      </c>
      <c r="B4202" s="266" t="s">
        <v>4872</v>
      </c>
      <c r="C4202" s="266" t="s">
        <v>12815</v>
      </c>
      <c r="D4202" s="267" t="s">
        <v>9548</v>
      </c>
      <c r="E4202" s="268" t="s">
        <v>32414</v>
      </c>
    </row>
    <row r="4203" spans="1:5">
      <c r="A4203" s="39" t="str">
        <f t="shared" si="65"/>
        <v>96723</v>
      </c>
      <c r="B4203" s="266" t="s">
        <v>4873</v>
      </c>
      <c r="C4203" s="266" t="s">
        <v>12816</v>
      </c>
      <c r="D4203" s="267" t="s">
        <v>9548</v>
      </c>
      <c r="E4203" s="268" t="s">
        <v>17097</v>
      </c>
    </row>
    <row r="4204" spans="1:5">
      <c r="A4204" s="39" t="str">
        <f t="shared" si="65"/>
        <v>96724</v>
      </c>
      <c r="B4204" s="266" t="s">
        <v>4874</v>
      </c>
      <c r="C4204" s="266" t="s">
        <v>12817</v>
      </c>
      <c r="D4204" s="267" t="s">
        <v>9548</v>
      </c>
      <c r="E4204" s="268" t="s">
        <v>33364</v>
      </c>
    </row>
    <row r="4205" spans="1:5">
      <c r="A4205" s="39" t="str">
        <f t="shared" si="65"/>
        <v>96725</v>
      </c>
      <c r="B4205" s="266" t="s">
        <v>4875</v>
      </c>
      <c r="C4205" s="266" t="s">
        <v>12818</v>
      </c>
      <c r="D4205" s="267" t="s">
        <v>9548</v>
      </c>
      <c r="E4205" s="268" t="s">
        <v>22281</v>
      </c>
    </row>
    <row r="4206" spans="1:5">
      <c r="A4206" s="39" t="str">
        <f t="shared" si="65"/>
        <v>96726</v>
      </c>
      <c r="B4206" s="266" t="s">
        <v>4876</v>
      </c>
      <c r="C4206" s="266" t="s">
        <v>12819</v>
      </c>
      <c r="D4206" s="267" t="s">
        <v>9548</v>
      </c>
      <c r="E4206" s="268" t="s">
        <v>33365</v>
      </c>
    </row>
    <row r="4207" spans="1:5">
      <c r="A4207" s="39" t="str">
        <f t="shared" si="65"/>
        <v>96727</v>
      </c>
      <c r="B4207" s="266" t="s">
        <v>4877</v>
      </c>
      <c r="C4207" s="266" t="s">
        <v>12820</v>
      </c>
      <c r="D4207" s="267" t="s">
        <v>9548</v>
      </c>
      <c r="E4207" s="268" t="s">
        <v>9167</v>
      </c>
    </row>
    <row r="4208" spans="1:5">
      <c r="A4208" s="39" t="str">
        <f t="shared" si="65"/>
        <v>96728</v>
      </c>
      <c r="B4208" s="266" t="s">
        <v>4878</v>
      </c>
      <c r="C4208" s="266" t="s">
        <v>12821</v>
      </c>
      <c r="D4208" s="267" t="s">
        <v>9548</v>
      </c>
      <c r="E4208" s="268" t="s">
        <v>28402</v>
      </c>
    </row>
    <row r="4209" spans="1:5">
      <c r="A4209" s="39" t="str">
        <f t="shared" si="65"/>
        <v>96729</v>
      </c>
      <c r="B4209" s="266" t="s">
        <v>4879</v>
      </c>
      <c r="C4209" s="266" t="s">
        <v>12822</v>
      </c>
      <c r="D4209" s="267" t="s">
        <v>9548</v>
      </c>
      <c r="E4209" s="268" t="s">
        <v>32629</v>
      </c>
    </row>
    <row r="4210" spans="1:5">
      <c r="A4210" s="39" t="str">
        <f t="shared" si="65"/>
        <v>96730</v>
      </c>
      <c r="B4210" s="266" t="s">
        <v>4880</v>
      </c>
      <c r="C4210" s="266" t="s">
        <v>12824</v>
      </c>
      <c r="D4210" s="267" t="s">
        <v>9548</v>
      </c>
      <c r="E4210" s="268" t="s">
        <v>29637</v>
      </c>
    </row>
    <row r="4211" spans="1:5">
      <c r="A4211" s="39" t="str">
        <f t="shared" si="65"/>
        <v>96731</v>
      </c>
      <c r="B4211" s="266" t="s">
        <v>4881</v>
      </c>
      <c r="C4211" s="266" t="s">
        <v>12825</v>
      </c>
      <c r="D4211" s="267" t="s">
        <v>9548</v>
      </c>
      <c r="E4211" s="268" t="s">
        <v>17264</v>
      </c>
    </row>
    <row r="4212" spans="1:5">
      <c r="A4212" s="39" t="str">
        <f t="shared" si="65"/>
        <v>96732</v>
      </c>
      <c r="B4212" s="266" t="s">
        <v>4882</v>
      </c>
      <c r="C4212" s="266" t="s">
        <v>12826</v>
      </c>
      <c r="D4212" s="267" t="s">
        <v>9548</v>
      </c>
      <c r="E4212" s="268" t="s">
        <v>33366</v>
      </c>
    </row>
    <row r="4213" spans="1:5">
      <c r="A4213" s="39" t="str">
        <f t="shared" si="65"/>
        <v>96733</v>
      </c>
      <c r="B4213" s="266" t="s">
        <v>4883</v>
      </c>
      <c r="C4213" s="266" t="s">
        <v>12827</v>
      </c>
      <c r="D4213" s="267" t="s">
        <v>9548</v>
      </c>
      <c r="E4213" s="268" t="s">
        <v>33367</v>
      </c>
    </row>
    <row r="4214" spans="1:5">
      <c r="A4214" s="39" t="str">
        <f t="shared" si="65"/>
        <v>96734</v>
      </c>
      <c r="B4214" s="266" t="s">
        <v>4884</v>
      </c>
      <c r="C4214" s="266" t="s">
        <v>12828</v>
      </c>
      <c r="D4214" s="267" t="s">
        <v>9548</v>
      </c>
      <c r="E4214" s="268" t="s">
        <v>33368</v>
      </c>
    </row>
    <row r="4215" spans="1:5">
      <c r="A4215" s="39" t="str">
        <f t="shared" si="65"/>
        <v>96735</v>
      </c>
      <c r="B4215" s="266" t="s">
        <v>4885</v>
      </c>
      <c r="C4215" s="266" t="s">
        <v>12829</v>
      </c>
      <c r="D4215" s="267" t="s">
        <v>9548</v>
      </c>
      <c r="E4215" s="268" t="s">
        <v>33369</v>
      </c>
    </row>
    <row r="4216" spans="1:5">
      <c r="A4216" s="39" t="str">
        <f t="shared" si="65"/>
        <v>96736</v>
      </c>
      <c r="B4216" s="266" t="s">
        <v>4886</v>
      </c>
      <c r="C4216" s="266" t="s">
        <v>13862</v>
      </c>
      <c r="D4216" s="267" t="s">
        <v>9623</v>
      </c>
      <c r="E4216" s="268" t="s">
        <v>9003</v>
      </c>
    </row>
    <row r="4217" spans="1:5">
      <c r="A4217" s="39" t="str">
        <f t="shared" si="65"/>
        <v>96737</v>
      </c>
      <c r="B4217" s="266" t="s">
        <v>4887</v>
      </c>
      <c r="C4217" s="266" t="s">
        <v>13863</v>
      </c>
      <c r="D4217" s="267" t="s">
        <v>9623</v>
      </c>
      <c r="E4217" s="268" t="s">
        <v>8580</v>
      </c>
    </row>
    <row r="4218" spans="1:5">
      <c r="A4218" s="39" t="str">
        <f t="shared" si="65"/>
        <v>96738</v>
      </c>
      <c r="B4218" s="266" t="s">
        <v>4888</v>
      </c>
      <c r="C4218" s="266" t="s">
        <v>13864</v>
      </c>
      <c r="D4218" s="267" t="s">
        <v>9623</v>
      </c>
      <c r="E4218" s="268" t="s">
        <v>23229</v>
      </c>
    </row>
    <row r="4219" spans="1:5">
      <c r="A4219" s="39" t="str">
        <f t="shared" si="65"/>
        <v>96739</v>
      </c>
      <c r="B4219" s="266" t="s">
        <v>4889</v>
      </c>
      <c r="C4219" s="266" t="s">
        <v>13866</v>
      </c>
      <c r="D4219" s="267" t="s">
        <v>9623</v>
      </c>
      <c r="E4219" s="268" t="s">
        <v>8738</v>
      </c>
    </row>
    <row r="4220" spans="1:5">
      <c r="A4220" s="39" t="str">
        <f t="shared" si="65"/>
        <v>96740</v>
      </c>
      <c r="B4220" s="266" t="s">
        <v>4890</v>
      </c>
      <c r="C4220" s="266" t="s">
        <v>13867</v>
      </c>
      <c r="D4220" s="267" t="s">
        <v>9623</v>
      </c>
      <c r="E4220" s="268" t="s">
        <v>33370</v>
      </c>
    </row>
    <row r="4221" spans="1:5">
      <c r="A4221" s="39" t="str">
        <f t="shared" si="65"/>
        <v>96741</v>
      </c>
      <c r="B4221" s="266" t="s">
        <v>4891</v>
      </c>
      <c r="C4221" s="266" t="s">
        <v>13869</v>
      </c>
      <c r="D4221" s="267" t="s">
        <v>9623</v>
      </c>
      <c r="E4221" s="268" t="s">
        <v>12011</v>
      </c>
    </row>
    <row r="4222" spans="1:5">
      <c r="A4222" s="39" t="str">
        <f t="shared" si="65"/>
        <v>96742</v>
      </c>
      <c r="B4222" s="266" t="s">
        <v>4892</v>
      </c>
      <c r="C4222" s="266" t="s">
        <v>13870</v>
      </c>
      <c r="D4222" s="267" t="s">
        <v>9623</v>
      </c>
      <c r="E4222" s="268" t="s">
        <v>33371</v>
      </c>
    </row>
    <row r="4223" spans="1:5">
      <c r="A4223" s="39" t="str">
        <f t="shared" si="65"/>
        <v>96743</v>
      </c>
      <c r="B4223" s="266" t="s">
        <v>4893</v>
      </c>
      <c r="C4223" s="266" t="s">
        <v>13871</v>
      </c>
      <c r="D4223" s="267" t="s">
        <v>9623</v>
      </c>
      <c r="E4223" s="268" t="s">
        <v>18629</v>
      </c>
    </row>
    <row r="4224" spans="1:5">
      <c r="A4224" s="39" t="str">
        <f t="shared" si="65"/>
        <v>96744</v>
      </c>
      <c r="B4224" s="266" t="s">
        <v>4894</v>
      </c>
      <c r="C4224" s="266" t="s">
        <v>13872</v>
      </c>
      <c r="D4224" s="267" t="s">
        <v>9623</v>
      </c>
      <c r="E4224" s="268" t="s">
        <v>33372</v>
      </c>
    </row>
    <row r="4225" spans="1:5">
      <c r="A4225" s="39" t="str">
        <f t="shared" si="65"/>
        <v>96745</v>
      </c>
      <c r="B4225" s="266" t="s">
        <v>4895</v>
      </c>
      <c r="C4225" s="266" t="s">
        <v>13873</v>
      </c>
      <c r="D4225" s="267" t="s">
        <v>9623</v>
      </c>
      <c r="E4225" s="268" t="s">
        <v>18173</v>
      </c>
    </row>
    <row r="4226" spans="1:5">
      <c r="A4226" s="39" t="str">
        <f t="shared" si="65"/>
        <v>96746</v>
      </c>
      <c r="B4226" s="266" t="s">
        <v>4896</v>
      </c>
      <c r="C4226" s="266" t="s">
        <v>13874</v>
      </c>
      <c r="D4226" s="267" t="s">
        <v>9623</v>
      </c>
      <c r="E4226" s="268" t="s">
        <v>33373</v>
      </c>
    </row>
    <row r="4227" spans="1:5">
      <c r="A4227" s="39" t="str">
        <f t="shared" ref="A4227:A4290" si="66">IF(ISERROR(SEARCH("/",B4227)=6),TRIM(CLEAN(B4227)),IF(SEARCH("/",B4227)=6,IF(LEN(TRIM(CLEAN(B4227)))=7,LEFT(TRIM(CLEAN(B4227)),6)&amp;"00"&amp;RIGHT(TRIM(CLEAN(B4227)),1),LEFT(TRIM(CLEAN(B4227)),6)&amp;"0"&amp;RIGHT(TRIM(CLEAN(B4227)),2)),TRIM(CLEAN(B4227))))</f>
        <v>96747</v>
      </c>
      <c r="B4227" s="266" t="s">
        <v>4897</v>
      </c>
      <c r="C4227" s="266" t="s">
        <v>13875</v>
      </c>
      <c r="D4227" s="267" t="s">
        <v>9623</v>
      </c>
      <c r="E4227" s="268" t="s">
        <v>9163</v>
      </c>
    </row>
    <row r="4228" spans="1:5">
      <c r="A4228" s="39" t="str">
        <f t="shared" si="66"/>
        <v>96748</v>
      </c>
      <c r="B4228" s="266" t="s">
        <v>4898</v>
      </c>
      <c r="C4228" s="266" t="s">
        <v>13876</v>
      </c>
      <c r="D4228" s="267" t="s">
        <v>9623</v>
      </c>
      <c r="E4228" s="268" t="s">
        <v>9897</v>
      </c>
    </row>
    <row r="4229" spans="1:5">
      <c r="A4229" s="39" t="str">
        <f t="shared" si="66"/>
        <v>96749</v>
      </c>
      <c r="B4229" s="266" t="s">
        <v>4899</v>
      </c>
      <c r="C4229" s="266" t="s">
        <v>13878</v>
      </c>
      <c r="D4229" s="267" t="s">
        <v>9623</v>
      </c>
      <c r="E4229" s="268" t="s">
        <v>9303</v>
      </c>
    </row>
    <row r="4230" spans="1:5">
      <c r="A4230" s="39" t="str">
        <f t="shared" si="66"/>
        <v>96750</v>
      </c>
      <c r="B4230" s="266" t="s">
        <v>4900</v>
      </c>
      <c r="C4230" s="266" t="s">
        <v>13880</v>
      </c>
      <c r="D4230" s="267" t="s">
        <v>9623</v>
      </c>
      <c r="E4230" s="268" t="s">
        <v>9364</v>
      </c>
    </row>
    <row r="4231" spans="1:5">
      <c r="A4231" s="39" t="str">
        <f t="shared" si="66"/>
        <v>96751</v>
      </c>
      <c r="B4231" s="266" t="s">
        <v>4901</v>
      </c>
      <c r="C4231" s="266" t="s">
        <v>13881</v>
      </c>
      <c r="D4231" s="267" t="s">
        <v>9623</v>
      </c>
      <c r="E4231" s="268" t="s">
        <v>29746</v>
      </c>
    </row>
    <row r="4232" spans="1:5">
      <c r="A4232" s="39" t="str">
        <f t="shared" si="66"/>
        <v>96752</v>
      </c>
      <c r="B4232" s="266" t="s">
        <v>4902</v>
      </c>
      <c r="C4232" s="266" t="s">
        <v>13882</v>
      </c>
      <c r="D4232" s="267" t="s">
        <v>9623</v>
      </c>
      <c r="E4232" s="268" t="s">
        <v>29835</v>
      </c>
    </row>
    <row r="4233" spans="1:5">
      <c r="A4233" s="39" t="str">
        <f t="shared" si="66"/>
        <v>96753</v>
      </c>
      <c r="B4233" s="266" t="s">
        <v>4903</v>
      </c>
      <c r="C4233" s="266" t="s">
        <v>13883</v>
      </c>
      <c r="D4233" s="267" t="s">
        <v>9623</v>
      </c>
      <c r="E4233" s="268" t="s">
        <v>33374</v>
      </c>
    </row>
    <row r="4234" spans="1:5">
      <c r="A4234" s="39" t="str">
        <f t="shared" si="66"/>
        <v>96754</v>
      </c>
      <c r="B4234" s="266" t="s">
        <v>4904</v>
      </c>
      <c r="C4234" s="266" t="s">
        <v>13884</v>
      </c>
      <c r="D4234" s="267" t="s">
        <v>9623</v>
      </c>
      <c r="E4234" s="268" t="s">
        <v>25620</v>
      </c>
    </row>
    <row r="4235" spans="1:5">
      <c r="A4235" s="39" t="str">
        <f t="shared" si="66"/>
        <v>96755</v>
      </c>
      <c r="B4235" s="266" t="s">
        <v>4905</v>
      </c>
      <c r="C4235" s="266" t="s">
        <v>13885</v>
      </c>
      <c r="D4235" s="267" t="s">
        <v>9623</v>
      </c>
      <c r="E4235" s="268" t="s">
        <v>33375</v>
      </c>
    </row>
    <row r="4236" spans="1:5">
      <c r="A4236" s="39" t="str">
        <f t="shared" si="66"/>
        <v>96756</v>
      </c>
      <c r="B4236" s="266" t="s">
        <v>4906</v>
      </c>
      <c r="C4236" s="266" t="s">
        <v>13886</v>
      </c>
      <c r="D4236" s="267" t="s">
        <v>9623</v>
      </c>
      <c r="E4236" s="268" t="s">
        <v>8740</v>
      </c>
    </row>
    <row r="4237" spans="1:5">
      <c r="A4237" s="39" t="str">
        <f t="shared" si="66"/>
        <v>96757</v>
      </c>
      <c r="B4237" s="266" t="s">
        <v>4907</v>
      </c>
      <c r="C4237" s="266" t="s">
        <v>13887</v>
      </c>
      <c r="D4237" s="267" t="s">
        <v>9623</v>
      </c>
      <c r="E4237" s="268" t="s">
        <v>8668</v>
      </c>
    </row>
    <row r="4238" spans="1:5">
      <c r="A4238" s="39" t="str">
        <f t="shared" si="66"/>
        <v>96758</v>
      </c>
      <c r="B4238" s="266" t="s">
        <v>4908</v>
      </c>
      <c r="C4238" s="266" t="s">
        <v>13888</v>
      </c>
      <c r="D4238" s="267" t="s">
        <v>9623</v>
      </c>
      <c r="E4238" s="268" t="s">
        <v>16350</v>
      </c>
    </row>
    <row r="4239" spans="1:5">
      <c r="A4239" s="39" t="str">
        <f t="shared" si="66"/>
        <v>96759</v>
      </c>
      <c r="B4239" s="266" t="s">
        <v>4909</v>
      </c>
      <c r="C4239" s="266" t="s">
        <v>13889</v>
      </c>
      <c r="D4239" s="267" t="s">
        <v>9623</v>
      </c>
      <c r="E4239" s="268" t="s">
        <v>17718</v>
      </c>
    </row>
    <row r="4240" spans="1:5">
      <c r="A4240" s="39" t="str">
        <f t="shared" si="66"/>
        <v>96760</v>
      </c>
      <c r="B4240" s="266" t="s">
        <v>4910</v>
      </c>
      <c r="C4240" s="266" t="s">
        <v>13890</v>
      </c>
      <c r="D4240" s="267" t="s">
        <v>9623</v>
      </c>
      <c r="E4240" s="268" t="s">
        <v>29050</v>
      </c>
    </row>
    <row r="4241" spans="1:5">
      <c r="A4241" s="39" t="str">
        <f t="shared" si="66"/>
        <v>96761</v>
      </c>
      <c r="B4241" s="266" t="s">
        <v>4911</v>
      </c>
      <c r="C4241" s="266" t="s">
        <v>13891</v>
      </c>
      <c r="D4241" s="267" t="s">
        <v>9623</v>
      </c>
      <c r="E4241" s="268" t="s">
        <v>28703</v>
      </c>
    </row>
    <row r="4242" spans="1:5">
      <c r="A4242" s="39" t="str">
        <f t="shared" si="66"/>
        <v>96762</v>
      </c>
      <c r="B4242" s="266" t="s">
        <v>4912</v>
      </c>
      <c r="C4242" s="266" t="s">
        <v>13892</v>
      </c>
      <c r="D4242" s="267" t="s">
        <v>9623</v>
      </c>
      <c r="E4242" s="268" t="s">
        <v>29773</v>
      </c>
    </row>
    <row r="4243" spans="1:5">
      <c r="A4243" s="39" t="str">
        <f t="shared" si="66"/>
        <v>96763</v>
      </c>
      <c r="B4243" s="266" t="s">
        <v>4913</v>
      </c>
      <c r="C4243" s="266" t="s">
        <v>13893</v>
      </c>
      <c r="D4243" s="267" t="s">
        <v>9623</v>
      </c>
      <c r="E4243" s="268" t="s">
        <v>33376</v>
      </c>
    </row>
    <row r="4244" spans="1:5">
      <c r="A4244" s="39" t="str">
        <f t="shared" si="66"/>
        <v>96764</v>
      </c>
      <c r="B4244" s="266" t="s">
        <v>4914</v>
      </c>
      <c r="C4244" s="266" t="s">
        <v>13894</v>
      </c>
      <c r="D4244" s="267" t="s">
        <v>9623</v>
      </c>
      <c r="E4244" s="268" t="s">
        <v>33377</v>
      </c>
    </row>
    <row r="4245" spans="1:5">
      <c r="A4245" s="39" t="str">
        <f t="shared" si="66"/>
        <v>96765</v>
      </c>
      <c r="B4245" s="266" t="s">
        <v>4915</v>
      </c>
      <c r="C4245" s="266" t="s">
        <v>12562</v>
      </c>
      <c r="D4245" s="267" t="s">
        <v>9623</v>
      </c>
      <c r="E4245" s="268" t="s">
        <v>33378</v>
      </c>
    </row>
    <row r="4246" spans="1:5">
      <c r="A4246" s="39" t="str">
        <f t="shared" si="66"/>
        <v>96794</v>
      </c>
      <c r="B4246" s="266" t="s">
        <v>4916</v>
      </c>
      <c r="C4246" s="266" t="s">
        <v>12830</v>
      </c>
      <c r="D4246" s="267" t="s">
        <v>9548</v>
      </c>
      <c r="E4246" s="268" t="s">
        <v>25255</v>
      </c>
    </row>
    <row r="4247" spans="1:5">
      <c r="A4247" s="39" t="str">
        <f t="shared" si="66"/>
        <v>96795</v>
      </c>
      <c r="B4247" s="266" t="s">
        <v>4917</v>
      </c>
      <c r="C4247" s="266" t="s">
        <v>12832</v>
      </c>
      <c r="D4247" s="267" t="s">
        <v>9548</v>
      </c>
      <c r="E4247" s="268" t="s">
        <v>22856</v>
      </c>
    </row>
    <row r="4248" spans="1:5">
      <c r="A4248" s="39" t="str">
        <f t="shared" si="66"/>
        <v>96796</v>
      </c>
      <c r="B4248" s="266" t="s">
        <v>4918</v>
      </c>
      <c r="C4248" s="266" t="s">
        <v>12834</v>
      </c>
      <c r="D4248" s="267" t="s">
        <v>9548</v>
      </c>
      <c r="E4248" s="268" t="s">
        <v>10527</v>
      </c>
    </row>
    <row r="4249" spans="1:5">
      <c r="A4249" s="39" t="str">
        <f t="shared" si="66"/>
        <v>96797</v>
      </c>
      <c r="B4249" s="266" t="s">
        <v>4919</v>
      </c>
      <c r="C4249" s="266" t="s">
        <v>12835</v>
      </c>
      <c r="D4249" s="267" t="s">
        <v>9548</v>
      </c>
      <c r="E4249" s="268" t="s">
        <v>17755</v>
      </c>
    </row>
    <row r="4250" spans="1:5">
      <c r="A4250" s="39" t="str">
        <f t="shared" si="66"/>
        <v>96798</v>
      </c>
      <c r="B4250" s="266" t="s">
        <v>4920</v>
      </c>
      <c r="C4250" s="266" t="s">
        <v>12837</v>
      </c>
      <c r="D4250" s="267" t="s">
        <v>9548</v>
      </c>
      <c r="E4250" s="268" t="s">
        <v>9224</v>
      </c>
    </row>
    <row r="4251" spans="1:5">
      <c r="A4251" s="39" t="str">
        <f t="shared" si="66"/>
        <v>96799</v>
      </c>
      <c r="B4251" s="266" t="s">
        <v>4921</v>
      </c>
      <c r="C4251" s="266" t="s">
        <v>12838</v>
      </c>
      <c r="D4251" s="267" t="s">
        <v>9548</v>
      </c>
      <c r="E4251" s="268" t="s">
        <v>17628</v>
      </c>
    </row>
    <row r="4252" spans="1:5">
      <c r="A4252" s="39" t="str">
        <f t="shared" si="66"/>
        <v>96800</v>
      </c>
      <c r="B4252" s="266" t="s">
        <v>4922</v>
      </c>
      <c r="C4252" s="266" t="s">
        <v>12839</v>
      </c>
      <c r="D4252" s="267" t="s">
        <v>9548</v>
      </c>
      <c r="E4252" s="268" t="s">
        <v>28444</v>
      </c>
    </row>
    <row r="4253" spans="1:5">
      <c r="A4253" s="39" t="str">
        <f t="shared" si="66"/>
        <v>96801</v>
      </c>
      <c r="B4253" s="266" t="s">
        <v>4923</v>
      </c>
      <c r="C4253" s="266" t="s">
        <v>12840</v>
      </c>
      <c r="D4253" s="267" t="s">
        <v>9548</v>
      </c>
      <c r="E4253" s="268" t="s">
        <v>17039</v>
      </c>
    </row>
    <row r="4254" spans="1:5">
      <c r="A4254" s="39" t="str">
        <f t="shared" si="66"/>
        <v>96802</v>
      </c>
      <c r="B4254" s="266" t="s">
        <v>4924</v>
      </c>
      <c r="C4254" s="266" t="s">
        <v>13895</v>
      </c>
      <c r="D4254" s="267" t="s">
        <v>9623</v>
      </c>
      <c r="E4254" s="268" t="s">
        <v>33379</v>
      </c>
    </row>
    <row r="4255" spans="1:5">
      <c r="A4255" s="39" t="str">
        <f t="shared" si="66"/>
        <v>96803</v>
      </c>
      <c r="B4255" s="266" t="s">
        <v>4925</v>
      </c>
      <c r="C4255" s="266" t="s">
        <v>13896</v>
      </c>
      <c r="D4255" s="267" t="s">
        <v>9623</v>
      </c>
      <c r="E4255" s="268" t="s">
        <v>33380</v>
      </c>
    </row>
    <row r="4256" spans="1:5">
      <c r="A4256" s="39" t="str">
        <f t="shared" si="66"/>
        <v>96804</v>
      </c>
      <c r="B4256" s="266" t="s">
        <v>4926</v>
      </c>
      <c r="C4256" s="266" t="s">
        <v>13897</v>
      </c>
      <c r="D4256" s="267" t="s">
        <v>9623</v>
      </c>
      <c r="E4256" s="268" t="s">
        <v>33381</v>
      </c>
    </row>
    <row r="4257" spans="1:5">
      <c r="A4257" s="39" t="str">
        <f t="shared" si="66"/>
        <v>96805</v>
      </c>
      <c r="B4257" s="266" t="s">
        <v>4927</v>
      </c>
      <c r="C4257" s="266" t="s">
        <v>13898</v>
      </c>
      <c r="D4257" s="267" t="s">
        <v>9623</v>
      </c>
      <c r="E4257" s="268" t="s">
        <v>33382</v>
      </c>
    </row>
    <row r="4258" spans="1:5">
      <c r="A4258" s="39" t="str">
        <f t="shared" si="66"/>
        <v>96806</v>
      </c>
      <c r="B4258" s="266" t="s">
        <v>4928</v>
      </c>
      <c r="C4258" s="266" t="s">
        <v>13899</v>
      </c>
      <c r="D4258" s="267" t="s">
        <v>9623</v>
      </c>
      <c r="E4258" s="268" t="s">
        <v>29200</v>
      </c>
    </row>
    <row r="4259" spans="1:5">
      <c r="A4259" s="39" t="str">
        <f t="shared" si="66"/>
        <v>96807</v>
      </c>
      <c r="B4259" s="266" t="s">
        <v>4929</v>
      </c>
      <c r="C4259" s="266" t="s">
        <v>13900</v>
      </c>
      <c r="D4259" s="267" t="s">
        <v>9623</v>
      </c>
      <c r="E4259" s="268" t="s">
        <v>33383</v>
      </c>
    </row>
    <row r="4260" spans="1:5">
      <c r="A4260" s="39" t="str">
        <f t="shared" si="66"/>
        <v>96808</v>
      </c>
      <c r="B4260" s="266" t="s">
        <v>4930</v>
      </c>
      <c r="C4260" s="266" t="s">
        <v>13901</v>
      </c>
      <c r="D4260" s="267" t="s">
        <v>9623</v>
      </c>
      <c r="E4260" s="268" t="s">
        <v>9109</v>
      </c>
    </row>
    <row r="4261" spans="1:5">
      <c r="A4261" s="39" t="str">
        <f t="shared" si="66"/>
        <v>96809</v>
      </c>
      <c r="B4261" s="266" t="s">
        <v>4931</v>
      </c>
      <c r="C4261" s="266" t="s">
        <v>13902</v>
      </c>
      <c r="D4261" s="267" t="s">
        <v>9623</v>
      </c>
      <c r="E4261" s="268" t="s">
        <v>10294</v>
      </c>
    </row>
    <row r="4262" spans="1:5">
      <c r="A4262" s="39" t="str">
        <f t="shared" si="66"/>
        <v>96810</v>
      </c>
      <c r="B4262" s="266" t="s">
        <v>4932</v>
      </c>
      <c r="C4262" s="266" t="s">
        <v>13903</v>
      </c>
      <c r="D4262" s="267" t="s">
        <v>9623</v>
      </c>
      <c r="E4262" s="268" t="s">
        <v>15230</v>
      </c>
    </row>
    <row r="4263" spans="1:5">
      <c r="A4263" s="39" t="str">
        <f t="shared" si="66"/>
        <v>96811</v>
      </c>
      <c r="B4263" s="266" t="s">
        <v>4933</v>
      </c>
      <c r="C4263" s="266" t="s">
        <v>13904</v>
      </c>
      <c r="D4263" s="267" t="s">
        <v>9623</v>
      </c>
      <c r="E4263" s="268" t="s">
        <v>8798</v>
      </c>
    </row>
    <row r="4264" spans="1:5">
      <c r="A4264" s="39" t="str">
        <f t="shared" si="66"/>
        <v>96812</v>
      </c>
      <c r="B4264" s="266" t="s">
        <v>4934</v>
      </c>
      <c r="C4264" s="266" t="s">
        <v>13905</v>
      </c>
      <c r="D4264" s="267" t="s">
        <v>9623</v>
      </c>
      <c r="E4264" s="268" t="s">
        <v>9305</v>
      </c>
    </row>
    <row r="4265" spans="1:5">
      <c r="A4265" s="39" t="str">
        <f t="shared" si="66"/>
        <v>96813</v>
      </c>
      <c r="B4265" s="266" t="s">
        <v>4935</v>
      </c>
      <c r="C4265" s="266" t="s">
        <v>13906</v>
      </c>
      <c r="D4265" s="267" t="s">
        <v>9623</v>
      </c>
      <c r="E4265" s="268" t="s">
        <v>18153</v>
      </c>
    </row>
    <row r="4266" spans="1:5">
      <c r="A4266" s="39" t="str">
        <f t="shared" si="66"/>
        <v>96814</v>
      </c>
      <c r="B4266" s="266" t="s">
        <v>4936</v>
      </c>
      <c r="C4266" s="266" t="s">
        <v>13907</v>
      </c>
      <c r="D4266" s="267" t="s">
        <v>9623</v>
      </c>
      <c r="E4266" s="268" t="s">
        <v>11457</v>
      </c>
    </row>
    <row r="4267" spans="1:5">
      <c r="A4267" s="39" t="str">
        <f t="shared" si="66"/>
        <v>96815</v>
      </c>
      <c r="B4267" s="266" t="s">
        <v>4937</v>
      </c>
      <c r="C4267" s="266" t="s">
        <v>13908</v>
      </c>
      <c r="D4267" s="267" t="s">
        <v>9623</v>
      </c>
      <c r="E4267" s="268" t="s">
        <v>16443</v>
      </c>
    </row>
    <row r="4268" spans="1:5">
      <c r="A4268" s="39" t="str">
        <f t="shared" si="66"/>
        <v>96816</v>
      </c>
      <c r="B4268" s="266" t="s">
        <v>4938</v>
      </c>
      <c r="C4268" s="266" t="s">
        <v>13909</v>
      </c>
      <c r="D4268" s="267" t="s">
        <v>9623</v>
      </c>
      <c r="E4268" s="268" t="s">
        <v>18160</v>
      </c>
    </row>
    <row r="4269" spans="1:5">
      <c r="A4269" s="39" t="str">
        <f t="shared" si="66"/>
        <v>96817</v>
      </c>
      <c r="B4269" s="266" t="s">
        <v>4939</v>
      </c>
      <c r="C4269" s="266" t="s">
        <v>13910</v>
      </c>
      <c r="D4269" s="267" t="s">
        <v>9623</v>
      </c>
      <c r="E4269" s="268" t="s">
        <v>9030</v>
      </c>
    </row>
    <row r="4270" spans="1:5">
      <c r="A4270" s="39" t="str">
        <f t="shared" si="66"/>
        <v>96818</v>
      </c>
      <c r="B4270" s="266" t="s">
        <v>4940</v>
      </c>
      <c r="C4270" s="266" t="s">
        <v>13911</v>
      </c>
      <c r="D4270" s="267" t="s">
        <v>9623</v>
      </c>
      <c r="E4270" s="268" t="s">
        <v>25301</v>
      </c>
    </row>
    <row r="4271" spans="1:5">
      <c r="A4271" s="39" t="str">
        <f t="shared" si="66"/>
        <v>96819</v>
      </c>
      <c r="B4271" s="266" t="s">
        <v>4941</v>
      </c>
      <c r="C4271" s="266" t="s">
        <v>13912</v>
      </c>
      <c r="D4271" s="267" t="s">
        <v>9623</v>
      </c>
      <c r="E4271" s="268" t="s">
        <v>25301</v>
      </c>
    </row>
    <row r="4272" spans="1:5">
      <c r="A4272" s="39" t="str">
        <f t="shared" si="66"/>
        <v>96820</v>
      </c>
      <c r="B4272" s="266" t="s">
        <v>4942</v>
      </c>
      <c r="C4272" s="266" t="s">
        <v>13913</v>
      </c>
      <c r="D4272" s="267" t="s">
        <v>9623</v>
      </c>
      <c r="E4272" s="268" t="s">
        <v>25571</v>
      </c>
    </row>
    <row r="4273" spans="1:5">
      <c r="A4273" s="39" t="str">
        <f t="shared" si="66"/>
        <v>96821</v>
      </c>
      <c r="B4273" s="266" t="s">
        <v>4943</v>
      </c>
      <c r="C4273" s="266" t="s">
        <v>13914</v>
      </c>
      <c r="D4273" s="267" t="s">
        <v>9623</v>
      </c>
      <c r="E4273" s="268" t="s">
        <v>10054</v>
      </c>
    </row>
    <row r="4274" spans="1:5">
      <c r="A4274" s="39" t="str">
        <f t="shared" si="66"/>
        <v>96822</v>
      </c>
      <c r="B4274" s="266" t="s">
        <v>4944</v>
      </c>
      <c r="C4274" s="266" t="s">
        <v>13915</v>
      </c>
      <c r="D4274" s="267" t="s">
        <v>9623</v>
      </c>
      <c r="E4274" s="268" t="s">
        <v>17948</v>
      </c>
    </row>
    <row r="4275" spans="1:5">
      <c r="A4275" s="39" t="str">
        <f t="shared" si="66"/>
        <v>96823</v>
      </c>
      <c r="B4275" s="266" t="s">
        <v>4945</v>
      </c>
      <c r="C4275" s="266" t="s">
        <v>13916</v>
      </c>
      <c r="D4275" s="267" t="s">
        <v>9623</v>
      </c>
      <c r="E4275" s="268" t="s">
        <v>20713</v>
      </c>
    </row>
    <row r="4276" spans="1:5">
      <c r="A4276" s="39" t="str">
        <f t="shared" si="66"/>
        <v>96824</v>
      </c>
      <c r="B4276" s="266" t="s">
        <v>4946</v>
      </c>
      <c r="C4276" s="266" t="s">
        <v>13917</v>
      </c>
      <c r="D4276" s="267" t="s">
        <v>9623</v>
      </c>
      <c r="E4276" s="268" t="s">
        <v>28402</v>
      </c>
    </row>
    <row r="4277" spans="1:5">
      <c r="A4277" s="39" t="str">
        <f t="shared" si="66"/>
        <v>96825</v>
      </c>
      <c r="B4277" s="266" t="s">
        <v>4947</v>
      </c>
      <c r="C4277" s="266" t="s">
        <v>13918</v>
      </c>
      <c r="D4277" s="267" t="s">
        <v>9623</v>
      </c>
      <c r="E4277" s="268" t="s">
        <v>16629</v>
      </c>
    </row>
    <row r="4278" spans="1:5">
      <c r="A4278" s="39" t="str">
        <f t="shared" si="66"/>
        <v>96826</v>
      </c>
      <c r="B4278" s="266" t="s">
        <v>4948</v>
      </c>
      <c r="C4278" s="266" t="s">
        <v>13919</v>
      </c>
      <c r="D4278" s="267" t="s">
        <v>9623</v>
      </c>
      <c r="E4278" s="268" t="s">
        <v>17568</v>
      </c>
    </row>
    <row r="4279" spans="1:5">
      <c r="A4279" s="39" t="str">
        <f t="shared" si="66"/>
        <v>96827</v>
      </c>
      <c r="B4279" s="266" t="s">
        <v>4949</v>
      </c>
      <c r="C4279" s="266" t="s">
        <v>13921</v>
      </c>
      <c r="D4279" s="267" t="s">
        <v>9623</v>
      </c>
      <c r="E4279" s="268" t="s">
        <v>9377</v>
      </c>
    </row>
    <row r="4280" spans="1:5">
      <c r="A4280" s="39" t="str">
        <f t="shared" si="66"/>
        <v>96828</v>
      </c>
      <c r="B4280" s="266" t="s">
        <v>4950</v>
      </c>
      <c r="C4280" s="266" t="s">
        <v>13922</v>
      </c>
      <c r="D4280" s="267" t="s">
        <v>9623</v>
      </c>
      <c r="E4280" s="268" t="s">
        <v>17487</v>
      </c>
    </row>
    <row r="4281" spans="1:5">
      <c r="A4281" s="39" t="str">
        <f t="shared" si="66"/>
        <v>96829</v>
      </c>
      <c r="B4281" s="266" t="s">
        <v>4951</v>
      </c>
      <c r="C4281" s="266" t="s">
        <v>13923</v>
      </c>
      <c r="D4281" s="267" t="s">
        <v>9623</v>
      </c>
      <c r="E4281" s="268" t="s">
        <v>16890</v>
      </c>
    </row>
    <row r="4282" spans="1:5">
      <c r="A4282" s="39" t="str">
        <f t="shared" si="66"/>
        <v>96830</v>
      </c>
      <c r="B4282" s="266" t="s">
        <v>4952</v>
      </c>
      <c r="C4282" s="266" t="s">
        <v>13924</v>
      </c>
      <c r="D4282" s="267" t="s">
        <v>9623</v>
      </c>
      <c r="E4282" s="268" t="s">
        <v>26761</v>
      </c>
    </row>
    <row r="4283" spans="1:5">
      <c r="A4283" s="39" t="str">
        <f t="shared" si="66"/>
        <v>96831</v>
      </c>
      <c r="B4283" s="266" t="s">
        <v>4953</v>
      </c>
      <c r="C4283" s="266" t="s">
        <v>13925</v>
      </c>
      <c r="D4283" s="267" t="s">
        <v>9623</v>
      </c>
      <c r="E4283" s="268" t="s">
        <v>17571</v>
      </c>
    </row>
    <row r="4284" spans="1:5">
      <c r="A4284" s="39" t="str">
        <f t="shared" si="66"/>
        <v>96832</v>
      </c>
      <c r="B4284" s="266" t="s">
        <v>4954</v>
      </c>
      <c r="C4284" s="266" t="s">
        <v>13927</v>
      </c>
      <c r="D4284" s="267" t="s">
        <v>9623</v>
      </c>
      <c r="E4284" s="268" t="s">
        <v>18152</v>
      </c>
    </row>
    <row r="4285" spans="1:5">
      <c r="A4285" s="39" t="str">
        <f t="shared" si="66"/>
        <v>96833</v>
      </c>
      <c r="B4285" s="266" t="s">
        <v>4955</v>
      </c>
      <c r="C4285" s="266" t="s">
        <v>13928</v>
      </c>
      <c r="D4285" s="267" t="s">
        <v>9623</v>
      </c>
      <c r="E4285" s="268" t="s">
        <v>33384</v>
      </c>
    </row>
    <row r="4286" spans="1:5">
      <c r="A4286" s="39" t="str">
        <f t="shared" si="66"/>
        <v>96834</v>
      </c>
      <c r="B4286" s="266" t="s">
        <v>4956</v>
      </c>
      <c r="C4286" s="266" t="s">
        <v>13930</v>
      </c>
      <c r="D4286" s="267" t="s">
        <v>9623</v>
      </c>
      <c r="E4286" s="268" t="s">
        <v>33385</v>
      </c>
    </row>
    <row r="4287" spans="1:5">
      <c r="A4287" s="39" t="str">
        <f t="shared" si="66"/>
        <v>96835</v>
      </c>
      <c r="B4287" s="266" t="s">
        <v>4957</v>
      </c>
      <c r="C4287" s="266" t="s">
        <v>13931</v>
      </c>
      <c r="D4287" s="267" t="s">
        <v>9623</v>
      </c>
      <c r="E4287" s="268" t="s">
        <v>33386</v>
      </c>
    </row>
    <row r="4288" spans="1:5">
      <c r="A4288" s="39" t="str">
        <f t="shared" si="66"/>
        <v>96836</v>
      </c>
      <c r="B4288" s="266" t="s">
        <v>4958</v>
      </c>
      <c r="C4288" s="266" t="s">
        <v>13932</v>
      </c>
      <c r="D4288" s="267" t="s">
        <v>9623</v>
      </c>
      <c r="E4288" s="268" t="s">
        <v>18556</v>
      </c>
    </row>
    <row r="4289" spans="1:5">
      <c r="A4289" s="39" t="str">
        <f t="shared" si="66"/>
        <v>96837</v>
      </c>
      <c r="B4289" s="266" t="s">
        <v>4959</v>
      </c>
      <c r="C4289" s="266" t="s">
        <v>13933</v>
      </c>
      <c r="D4289" s="267" t="s">
        <v>9623</v>
      </c>
      <c r="E4289" s="268" t="s">
        <v>18160</v>
      </c>
    </row>
    <row r="4290" spans="1:5">
      <c r="A4290" s="39" t="str">
        <f t="shared" si="66"/>
        <v>96838</v>
      </c>
      <c r="B4290" s="266" t="s">
        <v>4960</v>
      </c>
      <c r="C4290" s="266" t="s">
        <v>13934</v>
      </c>
      <c r="D4290" s="267" t="s">
        <v>9623</v>
      </c>
      <c r="E4290" s="268" t="s">
        <v>9116</v>
      </c>
    </row>
    <row r="4291" spans="1:5">
      <c r="A4291" s="39" t="str">
        <f t="shared" ref="A4291:A4354" si="67">IF(ISERROR(SEARCH("/",B4291)=6),TRIM(CLEAN(B4291)),IF(SEARCH("/",B4291)=6,IF(LEN(TRIM(CLEAN(B4291)))=7,LEFT(TRIM(CLEAN(B4291)),6)&amp;"00"&amp;RIGHT(TRIM(CLEAN(B4291)),1),LEFT(TRIM(CLEAN(B4291)),6)&amp;"0"&amp;RIGHT(TRIM(CLEAN(B4291)),2)),TRIM(CLEAN(B4291))))</f>
        <v>96839</v>
      </c>
      <c r="B4291" s="266" t="s">
        <v>4961</v>
      </c>
      <c r="C4291" s="266" t="s">
        <v>13935</v>
      </c>
      <c r="D4291" s="267" t="s">
        <v>9623</v>
      </c>
      <c r="E4291" s="268" t="s">
        <v>13865</v>
      </c>
    </row>
    <row r="4292" spans="1:5">
      <c r="A4292" s="39" t="str">
        <f t="shared" si="67"/>
        <v>96840</v>
      </c>
      <c r="B4292" s="266" t="s">
        <v>4962</v>
      </c>
      <c r="C4292" s="266" t="s">
        <v>13936</v>
      </c>
      <c r="D4292" s="267" t="s">
        <v>9623</v>
      </c>
      <c r="E4292" s="268" t="s">
        <v>28469</v>
      </c>
    </row>
    <row r="4293" spans="1:5">
      <c r="A4293" s="39" t="str">
        <f t="shared" si="67"/>
        <v>96841</v>
      </c>
      <c r="B4293" s="266" t="s">
        <v>4963</v>
      </c>
      <c r="C4293" s="266" t="s">
        <v>13938</v>
      </c>
      <c r="D4293" s="267" t="s">
        <v>9623</v>
      </c>
      <c r="E4293" s="268" t="s">
        <v>18834</v>
      </c>
    </row>
    <row r="4294" spans="1:5">
      <c r="A4294" s="39" t="str">
        <f t="shared" si="67"/>
        <v>96842</v>
      </c>
      <c r="B4294" s="266" t="s">
        <v>4964</v>
      </c>
      <c r="C4294" s="266" t="s">
        <v>13939</v>
      </c>
      <c r="D4294" s="267" t="s">
        <v>9623</v>
      </c>
      <c r="E4294" s="268" t="s">
        <v>15403</v>
      </c>
    </row>
    <row r="4295" spans="1:5">
      <c r="A4295" s="39" t="str">
        <f t="shared" si="67"/>
        <v>96843</v>
      </c>
      <c r="B4295" s="266" t="s">
        <v>4965</v>
      </c>
      <c r="C4295" s="266" t="s">
        <v>13941</v>
      </c>
      <c r="D4295" s="267" t="s">
        <v>9623</v>
      </c>
      <c r="E4295" s="268" t="s">
        <v>20473</v>
      </c>
    </row>
    <row r="4296" spans="1:5">
      <c r="A4296" s="39" t="str">
        <f t="shared" si="67"/>
        <v>96844</v>
      </c>
      <c r="B4296" s="266" t="s">
        <v>4966</v>
      </c>
      <c r="C4296" s="266" t="s">
        <v>13942</v>
      </c>
      <c r="D4296" s="267" t="s">
        <v>9623</v>
      </c>
      <c r="E4296" s="268" t="s">
        <v>16369</v>
      </c>
    </row>
    <row r="4297" spans="1:5">
      <c r="A4297" s="39" t="str">
        <f t="shared" si="67"/>
        <v>96845</v>
      </c>
      <c r="B4297" s="266" t="s">
        <v>4967</v>
      </c>
      <c r="C4297" s="266" t="s">
        <v>13943</v>
      </c>
      <c r="D4297" s="267" t="s">
        <v>9623</v>
      </c>
      <c r="E4297" s="268" t="s">
        <v>18933</v>
      </c>
    </row>
    <row r="4298" spans="1:5">
      <c r="A4298" s="39" t="str">
        <f t="shared" si="67"/>
        <v>96846</v>
      </c>
      <c r="B4298" s="266" t="s">
        <v>4968</v>
      </c>
      <c r="C4298" s="266" t="s">
        <v>13944</v>
      </c>
      <c r="D4298" s="267" t="s">
        <v>9623</v>
      </c>
      <c r="E4298" s="268" t="s">
        <v>33387</v>
      </c>
    </row>
    <row r="4299" spans="1:5">
      <c r="A4299" s="39" t="str">
        <f t="shared" si="67"/>
        <v>96847</v>
      </c>
      <c r="B4299" s="266" t="s">
        <v>4969</v>
      </c>
      <c r="C4299" s="266" t="s">
        <v>13945</v>
      </c>
      <c r="D4299" s="267" t="s">
        <v>9623</v>
      </c>
      <c r="E4299" s="268" t="s">
        <v>24393</v>
      </c>
    </row>
    <row r="4300" spans="1:5">
      <c r="A4300" s="39" t="str">
        <f t="shared" si="67"/>
        <v>96848</v>
      </c>
      <c r="B4300" s="266" t="s">
        <v>4970</v>
      </c>
      <c r="C4300" s="266" t="s">
        <v>13946</v>
      </c>
      <c r="D4300" s="267" t="s">
        <v>9623</v>
      </c>
      <c r="E4300" s="268" t="s">
        <v>33388</v>
      </c>
    </row>
    <row r="4301" spans="1:5">
      <c r="A4301" s="39" t="str">
        <f t="shared" si="67"/>
        <v>96849</v>
      </c>
      <c r="B4301" s="266" t="s">
        <v>4971</v>
      </c>
      <c r="C4301" s="266" t="s">
        <v>13947</v>
      </c>
      <c r="D4301" s="267" t="s">
        <v>9623</v>
      </c>
      <c r="E4301" s="268" t="s">
        <v>32243</v>
      </c>
    </row>
    <row r="4302" spans="1:5">
      <c r="A4302" s="39" t="str">
        <f t="shared" si="67"/>
        <v>96850</v>
      </c>
      <c r="B4302" s="266" t="s">
        <v>4972</v>
      </c>
      <c r="C4302" s="266" t="s">
        <v>13948</v>
      </c>
      <c r="D4302" s="267" t="s">
        <v>9623</v>
      </c>
      <c r="E4302" s="268" t="s">
        <v>18284</v>
      </c>
    </row>
    <row r="4303" spans="1:5">
      <c r="A4303" s="39" t="str">
        <f t="shared" si="67"/>
        <v>96851</v>
      </c>
      <c r="B4303" s="266" t="s">
        <v>4973</v>
      </c>
      <c r="C4303" s="266" t="s">
        <v>13949</v>
      </c>
      <c r="D4303" s="267" t="s">
        <v>9623</v>
      </c>
      <c r="E4303" s="268" t="s">
        <v>25050</v>
      </c>
    </row>
    <row r="4304" spans="1:5">
      <c r="A4304" s="39" t="str">
        <f t="shared" si="67"/>
        <v>96852</v>
      </c>
      <c r="B4304" s="266" t="s">
        <v>4974</v>
      </c>
      <c r="C4304" s="266" t="s">
        <v>13950</v>
      </c>
      <c r="D4304" s="267" t="s">
        <v>9623</v>
      </c>
      <c r="E4304" s="268" t="s">
        <v>23797</v>
      </c>
    </row>
    <row r="4305" spans="1:5">
      <c r="A4305" s="39" t="str">
        <f t="shared" si="67"/>
        <v>96853</v>
      </c>
      <c r="B4305" s="266" t="s">
        <v>4975</v>
      </c>
      <c r="C4305" s="266" t="s">
        <v>13952</v>
      </c>
      <c r="D4305" s="267" t="s">
        <v>9623</v>
      </c>
      <c r="E4305" s="268" t="s">
        <v>17684</v>
      </c>
    </row>
    <row r="4306" spans="1:5">
      <c r="A4306" s="39" t="str">
        <f t="shared" si="67"/>
        <v>96854</v>
      </c>
      <c r="B4306" s="266" t="s">
        <v>4976</v>
      </c>
      <c r="C4306" s="266" t="s">
        <v>13953</v>
      </c>
      <c r="D4306" s="267" t="s">
        <v>9623</v>
      </c>
      <c r="E4306" s="268" t="s">
        <v>27730</v>
      </c>
    </row>
    <row r="4307" spans="1:5">
      <c r="A4307" s="39" t="str">
        <f t="shared" si="67"/>
        <v>96855</v>
      </c>
      <c r="B4307" s="266" t="s">
        <v>4977</v>
      </c>
      <c r="C4307" s="266" t="s">
        <v>13954</v>
      </c>
      <c r="D4307" s="267" t="s">
        <v>9623</v>
      </c>
      <c r="E4307" s="268" t="s">
        <v>26507</v>
      </c>
    </row>
    <row r="4308" spans="1:5">
      <c r="A4308" s="39" t="str">
        <f t="shared" si="67"/>
        <v>96856</v>
      </c>
      <c r="B4308" s="266" t="s">
        <v>4978</v>
      </c>
      <c r="C4308" s="266" t="s">
        <v>13955</v>
      </c>
      <c r="D4308" s="267" t="s">
        <v>9623</v>
      </c>
      <c r="E4308" s="268" t="s">
        <v>33389</v>
      </c>
    </row>
    <row r="4309" spans="1:5">
      <c r="A4309" s="39" t="str">
        <f t="shared" si="67"/>
        <v>96857</v>
      </c>
      <c r="B4309" s="266" t="s">
        <v>4979</v>
      </c>
      <c r="C4309" s="266" t="s">
        <v>13956</v>
      </c>
      <c r="D4309" s="267" t="s">
        <v>9623</v>
      </c>
      <c r="E4309" s="268" t="s">
        <v>17612</v>
      </c>
    </row>
    <row r="4310" spans="1:5">
      <c r="A4310" s="39" t="str">
        <f t="shared" si="67"/>
        <v>96858</v>
      </c>
      <c r="B4310" s="266" t="s">
        <v>4980</v>
      </c>
      <c r="C4310" s="266" t="s">
        <v>13957</v>
      </c>
      <c r="D4310" s="267" t="s">
        <v>9623</v>
      </c>
      <c r="E4310" s="268" t="s">
        <v>20195</v>
      </c>
    </row>
    <row r="4311" spans="1:5">
      <c r="A4311" s="39" t="str">
        <f t="shared" si="67"/>
        <v>96859</v>
      </c>
      <c r="B4311" s="266" t="s">
        <v>4981</v>
      </c>
      <c r="C4311" s="266" t="s">
        <v>13958</v>
      </c>
      <c r="D4311" s="267" t="s">
        <v>9623</v>
      </c>
      <c r="E4311" s="268" t="s">
        <v>33390</v>
      </c>
    </row>
    <row r="4312" spans="1:5">
      <c r="A4312" s="39" t="str">
        <f t="shared" si="67"/>
        <v>96860</v>
      </c>
      <c r="B4312" s="266" t="s">
        <v>4982</v>
      </c>
      <c r="C4312" s="266" t="s">
        <v>13959</v>
      </c>
      <c r="D4312" s="267" t="s">
        <v>9623</v>
      </c>
      <c r="E4312" s="268" t="s">
        <v>32417</v>
      </c>
    </row>
    <row r="4313" spans="1:5">
      <c r="A4313" s="39" t="str">
        <f t="shared" si="67"/>
        <v>96861</v>
      </c>
      <c r="B4313" s="266" t="s">
        <v>4983</v>
      </c>
      <c r="C4313" s="266" t="s">
        <v>13960</v>
      </c>
      <c r="D4313" s="267" t="s">
        <v>9623</v>
      </c>
      <c r="E4313" s="268" t="s">
        <v>26601</v>
      </c>
    </row>
    <row r="4314" spans="1:5">
      <c r="A4314" s="39" t="str">
        <f t="shared" si="67"/>
        <v>96862</v>
      </c>
      <c r="B4314" s="266" t="s">
        <v>4984</v>
      </c>
      <c r="C4314" s="266" t="s">
        <v>13961</v>
      </c>
      <c r="D4314" s="267" t="s">
        <v>9623</v>
      </c>
      <c r="E4314" s="268" t="s">
        <v>32863</v>
      </c>
    </row>
    <row r="4315" spans="1:5">
      <c r="A4315" s="39" t="str">
        <f t="shared" si="67"/>
        <v>96863</v>
      </c>
      <c r="B4315" s="266" t="s">
        <v>4985</v>
      </c>
      <c r="C4315" s="266" t="s">
        <v>13962</v>
      </c>
      <c r="D4315" s="267" t="s">
        <v>9623</v>
      </c>
      <c r="E4315" s="268" t="s">
        <v>13260</v>
      </c>
    </row>
    <row r="4316" spans="1:5">
      <c r="A4316" s="39" t="str">
        <f t="shared" si="67"/>
        <v>96864</v>
      </c>
      <c r="B4316" s="266" t="s">
        <v>4986</v>
      </c>
      <c r="C4316" s="266" t="s">
        <v>13963</v>
      </c>
      <c r="D4316" s="267" t="s">
        <v>9623</v>
      </c>
      <c r="E4316" s="268" t="s">
        <v>33391</v>
      </c>
    </row>
    <row r="4317" spans="1:5">
      <c r="A4317" s="39" t="str">
        <f t="shared" si="67"/>
        <v>96865</v>
      </c>
      <c r="B4317" s="266" t="s">
        <v>4987</v>
      </c>
      <c r="C4317" s="266" t="s">
        <v>13964</v>
      </c>
      <c r="D4317" s="267" t="s">
        <v>9623</v>
      </c>
      <c r="E4317" s="268" t="s">
        <v>18909</v>
      </c>
    </row>
    <row r="4318" spans="1:5">
      <c r="A4318" s="39" t="str">
        <f t="shared" si="67"/>
        <v>96866</v>
      </c>
      <c r="B4318" s="266" t="s">
        <v>4988</v>
      </c>
      <c r="C4318" s="266" t="s">
        <v>13965</v>
      </c>
      <c r="D4318" s="267" t="s">
        <v>9623</v>
      </c>
      <c r="E4318" s="268" t="s">
        <v>25653</v>
      </c>
    </row>
    <row r="4319" spans="1:5">
      <c r="A4319" s="39" t="str">
        <f t="shared" si="67"/>
        <v>96867</v>
      </c>
      <c r="B4319" s="266" t="s">
        <v>4989</v>
      </c>
      <c r="C4319" s="266" t="s">
        <v>13966</v>
      </c>
      <c r="D4319" s="267" t="s">
        <v>9623</v>
      </c>
      <c r="E4319" s="268" t="s">
        <v>33392</v>
      </c>
    </row>
    <row r="4320" spans="1:5">
      <c r="A4320" s="39" t="str">
        <f t="shared" si="67"/>
        <v>96868</v>
      </c>
      <c r="B4320" s="266" t="s">
        <v>4990</v>
      </c>
      <c r="C4320" s="266" t="s">
        <v>13967</v>
      </c>
      <c r="D4320" s="267" t="s">
        <v>9623</v>
      </c>
      <c r="E4320" s="268" t="s">
        <v>33393</v>
      </c>
    </row>
    <row r="4321" spans="1:5">
      <c r="A4321" s="39" t="str">
        <f t="shared" si="67"/>
        <v>96869</v>
      </c>
      <c r="B4321" s="266" t="s">
        <v>4991</v>
      </c>
      <c r="C4321" s="266" t="s">
        <v>13968</v>
      </c>
      <c r="D4321" s="267" t="s">
        <v>9623</v>
      </c>
      <c r="E4321" s="268" t="s">
        <v>27403</v>
      </c>
    </row>
    <row r="4322" spans="1:5">
      <c r="A4322" s="39" t="str">
        <f t="shared" si="67"/>
        <v>96870</v>
      </c>
      <c r="B4322" s="266" t="s">
        <v>4992</v>
      </c>
      <c r="C4322" s="266" t="s">
        <v>13969</v>
      </c>
      <c r="D4322" s="267" t="s">
        <v>9623</v>
      </c>
      <c r="E4322" s="268" t="s">
        <v>26837</v>
      </c>
    </row>
    <row r="4323" spans="1:5">
      <c r="A4323" s="39" t="str">
        <f t="shared" si="67"/>
        <v>96871</v>
      </c>
      <c r="B4323" s="266" t="s">
        <v>4993</v>
      </c>
      <c r="C4323" s="266" t="s">
        <v>13970</v>
      </c>
      <c r="D4323" s="267" t="s">
        <v>9623</v>
      </c>
      <c r="E4323" s="268" t="s">
        <v>18555</v>
      </c>
    </row>
    <row r="4324" spans="1:5">
      <c r="A4324" s="39" t="str">
        <f t="shared" si="67"/>
        <v>96872</v>
      </c>
      <c r="B4324" s="266" t="s">
        <v>4994</v>
      </c>
      <c r="C4324" s="266" t="s">
        <v>13971</v>
      </c>
      <c r="D4324" s="267" t="s">
        <v>9623</v>
      </c>
      <c r="E4324" s="268" t="s">
        <v>23269</v>
      </c>
    </row>
    <row r="4325" spans="1:5">
      <c r="A4325" s="39" t="str">
        <f t="shared" si="67"/>
        <v>96873</v>
      </c>
      <c r="B4325" s="266" t="s">
        <v>4995</v>
      </c>
      <c r="C4325" s="266" t="s">
        <v>13972</v>
      </c>
      <c r="D4325" s="267" t="s">
        <v>9623</v>
      </c>
      <c r="E4325" s="268" t="s">
        <v>33394</v>
      </c>
    </row>
    <row r="4326" spans="1:5">
      <c r="A4326" s="39" t="str">
        <f t="shared" si="67"/>
        <v>96874</v>
      </c>
      <c r="B4326" s="266" t="s">
        <v>4996</v>
      </c>
      <c r="C4326" s="266" t="s">
        <v>13973</v>
      </c>
      <c r="D4326" s="267" t="s">
        <v>9623</v>
      </c>
      <c r="E4326" s="268" t="s">
        <v>33395</v>
      </c>
    </row>
    <row r="4327" spans="1:5">
      <c r="A4327" s="39" t="str">
        <f t="shared" si="67"/>
        <v>96875</v>
      </c>
      <c r="B4327" s="266" t="s">
        <v>4997</v>
      </c>
      <c r="C4327" s="266" t="s">
        <v>13974</v>
      </c>
      <c r="D4327" s="267" t="s">
        <v>9623</v>
      </c>
      <c r="E4327" s="268" t="s">
        <v>33396</v>
      </c>
    </row>
    <row r="4328" spans="1:5">
      <c r="A4328" s="39" t="str">
        <f t="shared" si="67"/>
        <v>96876</v>
      </c>
      <c r="B4328" s="266" t="s">
        <v>4998</v>
      </c>
      <c r="C4328" s="266" t="s">
        <v>13975</v>
      </c>
      <c r="D4328" s="267" t="s">
        <v>9623</v>
      </c>
      <c r="E4328" s="268" t="s">
        <v>33397</v>
      </c>
    </row>
    <row r="4329" spans="1:5">
      <c r="A4329" s="39" t="str">
        <f t="shared" si="67"/>
        <v>96877</v>
      </c>
      <c r="B4329" s="266" t="s">
        <v>4999</v>
      </c>
      <c r="C4329" s="266" t="s">
        <v>13976</v>
      </c>
      <c r="D4329" s="267" t="s">
        <v>9623</v>
      </c>
      <c r="E4329" s="268" t="s">
        <v>33398</v>
      </c>
    </row>
    <row r="4330" spans="1:5">
      <c r="A4330" s="39" t="str">
        <f t="shared" si="67"/>
        <v>96878</v>
      </c>
      <c r="B4330" s="266" t="s">
        <v>5000</v>
      </c>
      <c r="C4330" s="266" t="s">
        <v>13977</v>
      </c>
      <c r="D4330" s="267" t="s">
        <v>9623</v>
      </c>
      <c r="E4330" s="268" t="s">
        <v>20910</v>
      </c>
    </row>
    <row r="4331" spans="1:5">
      <c r="A4331" s="39" t="str">
        <f t="shared" si="67"/>
        <v>96879</v>
      </c>
      <c r="B4331" s="266" t="s">
        <v>5001</v>
      </c>
      <c r="C4331" s="266" t="s">
        <v>13978</v>
      </c>
      <c r="D4331" s="267" t="s">
        <v>9623</v>
      </c>
      <c r="E4331" s="268" t="s">
        <v>33399</v>
      </c>
    </row>
    <row r="4332" spans="1:5">
      <c r="A4332" s="39" t="str">
        <f t="shared" si="67"/>
        <v>96880</v>
      </c>
      <c r="B4332" s="266" t="s">
        <v>5002</v>
      </c>
      <c r="C4332" s="266" t="s">
        <v>13979</v>
      </c>
      <c r="D4332" s="267" t="s">
        <v>9623</v>
      </c>
      <c r="E4332" s="268" t="s">
        <v>33400</v>
      </c>
    </row>
    <row r="4333" spans="1:5">
      <c r="A4333" s="39" t="str">
        <f t="shared" si="67"/>
        <v>96881</v>
      </c>
      <c r="B4333" s="266" t="s">
        <v>5003</v>
      </c>
      <c r="C4333" s="266" t="s">
        <v>13980</v>
      </c>
      <c r="D4333" s="267" t="s">
        <v>9623</v>
      </c>
      <c r="E4333" s="268" t="s">
        <v>33401</v>
      </c>
    </row>
    <row r="4334" spans="1:5">
      <c r="A4334" s="39" t="str">
        <f t="shared" si="67"/>
        <v>96971</v>
      </c>
      <c r="B4334" s="266" t="s">
        <v>5004</v>
      </c>
      <c r="C4334" s="266" t="s">
        <v>12545</v>
      </c>
      <c r="D4334" s="267" t="s">
        <v>9548</v>
      </c>
      <c r="E4334" s="268" t="s">
        <v>18294</v>
      </c>
    </row>
    <row r="4335" spans="1:5">
      <c r="A4335" s="39" t="str">
        <f t="shared" si="67"/>
        <v>96972</v>
      </c>
      <c r="B4335" s="266" t="s">
        <v>5005</v>
      </c>
      <c r="C4335" s="266" t="s">
        <v>12546</v>
      </c>
      <c r="D4335" s="267" t="s">
        <v>9548</v>
      </c>
      <c r="E4335" s="268" t="s">
        <v>33402</v>
      </c>
    </row>
    <row r="4336" spans="1:5">
      <c r="A4336" s="39" t="str">
        <f t="shared" si="67"/>
        <v>96973</v>
      </c>
      <c r="B4336" s="266" t="s">
        <v>5006</v>
      </c>
      <c r="C4336" s="266" t="s">
        <v>12547</v>
      </c>
      <c r="D4336" s="267" t="s">
        <v>9548</v>
      </c>
      <c r="E4336" s="268" t="s">
        <v>33403</v>
      </c>
    </row>
    <row r="4337" spans="1:5">
      <c r="A4337" s="39" t="str">
        <f t="shared" si="67"/>
        <v>96974</v>
      </c>
      <c r="B4337" s="266" t="s">
        <v>5007</v>
      </c>
      <c r="C4337" s="266" t="s">
        <v>12549</v>
      </c>
      <c r="D4337" s="267" t="s">
        <v>9548</v>
      </c>
      <c r="E4337" s="268" t="s">
        <v>28962</v>
      </c>
    </row>
    <row r="4338" spans="1:5">
      <c r="A4338" s="39" t="str">
        <f t="shared" si="67"/>
        <v>96975</v>
      </c>
      <c r="B4338" s="266" t="s">
        <v>5008</v>
      </c>
      <c r="C4338" s="266" t="s">
        <v>12550</v>
      </c>
      <c r="D4338" s="267" t="s">
        <v>9548</v>
      </c>
      <c r="E4338" s="268" t="s">
        <v>33404</v>
      </c>
    </row>
    <row r="4339" spans="1:5">
      <c r="A4339" s="39" t="str">
        <f t="shared" si="67"/>
        <v>96976</v>
      </c>
      <c r="B4339" s="266" t="s">
        <v>5009</v>
      </c>
      <c r="C4339" s="266" t="s">
        <v>12551</v>
      </c>
      <c r="D4339" s="267" t="s">
        <v>9548</v>
      </c>
      <c r="E4339" s="268" t="s">
        <v>33405</v>
      </c>
    </row>
    <row r="4340" spans="1:5">
      <c r="A4340" s="39" t="str">
        <f t="shared" si="67"/>
        <v>96977</v>
      </c>
      <c r="B4340" s="266" t="s">
        <v>5010</v>
      </c>
      <c r="C4340" s="266" t="s">
        <v>12552</v>
      </c>
      <c r="D4340" s="267" t="s">
        <v>9548</v>
      </c>
      <c r="E4340" s="268" t="s">
        <v>27496</v>
      </c>
    </row>
    <row r="4341" spans="1:5">
      <c r="A4341" s="39" t="str">
        <f t="shared" si="67"/>
        <v>96978</v>
      </c>
      <c r="B4341" s="266" t="s">
        <v>5011</v>
      </c>
      <c r="C4341" s="266" t="s">
        <v>12553</v>
      </c>
      <c r="D4341" s="267" t="s">
        <v>9548</v>
      </c>
      <c r="E4341" s="268" t="s">
        <v>25597</v>
      </c>
    </row>
    <row r="4342" spans="1:5">
      <c r="A4342" s="39" t="str">
        <f t="shared" si="67"/>
        <v>96979</v>
      </c>
      <c r="B4342" s="266" t="s">
        <v>5012</v>
      </c>
      <c r="C4342" s="266" t="s">
        <v>12554</v>
      </c>
      <c r="D4342" s="267" t="s">
        <v>9548</v>
      </c>
      <c r="E4342" s="268" t="s">
        <v>33406</v>
      </c>
    </row>
    <row r="4343" spans="1:5">
      <c r="A4343" s="39" t="str">
        <f t="shared" si="67"/>
        <v>96984</v>
      </c>
      <c r="B4343" s="266" t="s">
        <v>5013</v>
      </c>
      <c r="C4343" s="266" t="s">
        <v>12555</v>
      </c>
      <c r="D4343" s="267" t="s">
        <v>9623</v>
      </c>
      <c r="E4343" s="268" t="s">
        <v>33407</v>
      </c>
    </row>
    <row r="4344" spans="1:5">
      <c r="A4344" s="39" t="str">
        <f t="shared" si="67"/>
        <v>96985</v>
      </c>
      <c r="B4344" s="266" t="s">
        <v>5014</v>
      </c>
      <c r="C4344" s="266" t="s">
        <v>12556</v>
      </c>
      <c r="D4344" s="267" t="s">
        <v>9623</v>
      </c>
      <c r="E4344" s="268" t="s">
        <v>30023</v>
      </c>
    </row>
    <row r="4345" spans="1:5">
      <c r="A4345" s="39" t="str">
        <f t="shared" si="67"/>
        <v>96986</v>
      </c>
      <c r="B4345" s="266" t="s">
        <v>5015</v>
      </c>
      <c r="C4345" s="266" t="s">
        <v>12557</v>
      </c>
      <c r="D4345" s="267" t="s">
        <v>9623</v>
      </c>
      <c r="E4345" s="268" t="s">
        <v>28919</v>
      </c>
    </row>
    <row r="4346" spans="1:5">
      <c r="A4346" s="39" t="str">
        <f t="shared" si="67"/>
        <v>96987</v>
      </c>
      <c r="B4346" s="266" t="s">
        <v>5016</v>
      </c>
      <c r="C4346" s="266" t="s">
        <v>12558</v>
      </c>
      <c r="D4346" s="267" t="s">
        <v>9623</v>
      </c>
      <c r="E4346" s="268" t="s">
        <v>28461</v>
      </c>
    </row>
    <row r="4347" spans="1:5">
      <c r="A4347" s="39" t="str">
        <f t="shared" si="67"/>
        <v>96988</v>
      </c>
      <c r="B4347" s="266" t="s">
        <v>5017</v>
      </c>
      <c r="C4347" s="266" t="s">
        <v>12559</v>
      </c>
      <c r="D4347" s="267" t="s">
        <v>9623</v>
      </c>
      <c r="E4347" s="268" t="s">
        <v>20770</v>
      </c>
    </row>
    <row r="4348" spans="1:5">
      <c r="A4348" s="39" t="str">
        <f t="shared" si="67"/>
        <v>96989</v>
      </c>
      <c r="B4348" s="266" t="s">
        <v>5018</v>
      </c>
      <c r="C4348" s="266" t="s">
        <v>12560</v>
      </c>
      <c r="D4348" s="267" t="s">
        <v>9623</v>
      </c>
      <c r="E4348" s="268" t="s">
        <v>33408</v>
      </c>
    </row>
    <row r="4349" spans="1:5">
      <c r="A4349" s="39" t="str">
        <f t="shared" si="67"/>
        <v>96995</v>
      </c>
      <c r="B4349" s="266" t="s">
        <v>5019</v>
      </c>
      <c r="C4349" s="266" t="s">
        <v>14606</v>
      </c>
      <c r="D4349" s="267" t="s">
        <v>10840</v>
      </c>
      <c r="E4349" s="268" t="s">
        <v>26353</v>
      </c>
    </row>
    <row r="4350" spans="1:5">
      <c r="A4350" s="39" t="str">
        <f t="shared" si="67"/>
        <v>97010</v>
      </c>
      <c r="B4350" s="266" t="s">
        <v>5020</v>
      </c>
      <c r="C4350" s="266" t="s">
        <v>15588</v>
      </c>
      <c r="D4350" s="267" t="s">
        <v>9548</v>
      </c>
      <c r="E4350" s="268" t="s">
        <v>25329</v>
      </c>
    </row>
    <row r="4351" spans="1:5">
      <c r="A4351" s="39" t="str">
        <f t="shared" si="67"/>
        <v>97011</v>
      </c>
      <c r="B4351" s="266" t="s">
        <v>5021</v>
      </c>
      <c r="C4351" s="266" t="s">
        <v>15589</v>
      </c>
      <c r="D4351" s="267" t="s">
        <v>9548</v>
      </c>
      <c r="E4351" s="268" t="s">
        <v>24767</v>
      </c>
    </row>
    <row r="4352" spans="1:5">
      <c r="A4352" s="39" t="str">
        <f t="shared" si="67"/>
        <v>97012</v>
      </c>
      <c r="B4352" s="266" t="s">
        <v>5022</v>
      </c>
      <c r="C4352" s="266" t="s">
        <v>15590</v>
      </c>
      <c r="D4352" s="267" t="s">
        <v>9548</v>
      </c>
      <c r="E4352" s="268" t="s">
        <v>29057</v>
      </c>
    </row>
    <row r="4353" spans="1:5">
      <c r="A4353" s="39" t="str">
        <f t="shared" si="67"/>
        <v>97013</v>
      </c>
      <c r="B4353" s="266" t="s">
        <v>5023</v>
      </c>
      <c r="C4353" s="266" t="s">
        <v>15591</v>
      </c>
      <c r="D4353" s="267" t="s">
        <v>9548</v>
      </c>
      <c r="E4353" s="268" t="s">
        <v>27666</v>
      </c>
    </row>
    <row r="4354" spans="1:5">
      <c r="A4354" s="39" t="str">
        <f t="shared" si="67"/>
        <v>97014</v>
      </c>
      <c r="B4354" s="266" t="s">
        <v>5024</v>
      </c>
      <c r="C4354" s="266" t="s">
        <v>15592</v>
      </c>
      <c r="D4354" s="267" t="s">
        <v>9548</v>
      </c>
      <c r="E4354" s="268" t="s">
        <v>33409</v>
      </c>
    </row>
    <row r="4355" spans="1:5">
      <c r="A4355" s="39" t="str">
        <f t="shared" ref="A4355:A4418" si="68">IF(ISERROR(SEARCH("/",B4355)=6),TRIM(CLEAN(B4355)),IF(SEARCH("/",B4355)=6,IF(LEN(TRIM(CLEAN(B4355)))=7,LEFT(TRIM(CLEAN(B4355)),6)&amp;"00"&amp;RIGHT(TRIM(CLEAN(B4355)),1),LEFT(TRIM(CLEAN(B4355)),6)&amp;"0"&amp;RIGHT(TRIM(CLEAN(B4355)),2)),TRIM(CLEAN(B4355))))</f>
        <v>97015</v>
      </c>
      <c r="B4355" s="266" t="s">
        <v>5025</v>
      </c>
      <c r="C4355" s="266" t="s">
        <v>15593</v>
      </c>
      <c r="D4355" s="267" t="s">
        <v>9548</v>
      </c>
      <c r="E4355" s="268" t="s">
        <v>16955</v>
      </c>
    </row>
    <row r="4356" spans="1:5">
      <c r="A4356" s="39" t="str">
        <f t="shared" si="68"/>
        <v>97016</v>
      </c>
      <c r="B4356" s="266" t="s">
        <v>5026</v>
      </c>
      <c r="C4356" s="266" t="s">
        <v>15594</v>
      </c>
      <c r="D4356" s="267" t="s">
        <v>9548</v>
      </c>
      <c r="E4356" s="268" t="s">
        <v>25019</v>
      </c>
    </row>
    <row r="4357" spans="1:5">
      <c r="A4357" s="39" t="str">
        <f t="shared" si="68"/>
        <v>97017</v>
      </c>
      <c r="B4357" s="266" t="s">
        <v>5027</v>
      </c>
      <c r="C4357" s="266" t="s">
        <v>15595</v>
      </c>
      <c r="D4357" s="267" t="s">
        <v>9548</v>
      </c>
      <c r="E4357" s="268" t="s">
        <v>28620</v>
      </c>
    </row>
    <row r="4358" spans="1:5">
      <c r="A4358" s="39" t="str">
        <f t="shared" si="68"/>
        <v>97018</v>
      </c>
      <c r="B4358" s="266" t="s">
        <v>5028</v>
      </c>
      <c r="C4358" s="266" t="s">
        <v>15597</v>
      </c>
      <c r="D4358" s="267" t="s">
        <v>9548</v>
      </c>
      <c r="E4358" s="268" t="s">
        <v>33410</v>
      </c>
    </row>
    <row r="4359" spans="1:5">
      <c r="A4359" s="39" t="str">
        <f t="shared" si="68"/>
        <v>97031</v>
      </c>
      <c r="B4359" s="266" t="s">
        <v>5029</v>
      </c>
      <c r="C4359" s="266" t="s">
        <v>15599</v>
      </c>
      <c r="D4359" s="267" t="s">
        <v>9548</v>
      </c>
      <c r="E4359" s="268" t="s">
        <v>33411</v>
      </c>
    </row>
    <row r="4360" spans="1:5">
      <c r="A4360" s="39" t="str">
        <f t="shared" si="68"/>
        <v>97032</v>
      </c>
      <c r="B4360" s="266" t="s">
        <v>5030</v>
      </c>
      <c r="C4360" s="266" t="s">
        <v>15600</v>
      </c>
      <c r="D4360" s="267" t="s">
        <v>9548</v>
      </c>
      <c r="E4360" s="268" t="s">
        <v>33412</v>
      </c>
    </row>
    <row r="4361" spans="1:5">
      <c r="A4361" s="39" t="str">
        <f t="shared" si="68"/>
        <v>97033</v>
      </c>
      <c r="B4361" s="266" t="s">
        <v>5031</v>
      </c>
      <c r="C4361" s="266" t="s">
        <v>15601</v>
      </c>
      <c r="D4361" s="267" t="s">
        <v>9548</v>
      </c>
      <c r="E4361" s="268" t="s">
        <v>33413</v>
      </c>
    </row>
    <row r="4362" spans="1:5">
      <c r="A4362" s="39" t="str">
        <f t="shared" si="68"/>
        <v>97034</v>
      </c>
      <c r="B4362" s="266" t="s">
        <v>5032</v>
      </c>
      <c r="C4362" s="266" t="s">
        <v>15602</v>
      </c>
      <c r="D4362" s="267" t="s">
        <v>9548</v>
      </c>
      <c r="E4362" s="268" t="s">
        <v>25705</v>
      </c>
    </row>
    <row r="4363" spans="1:5">
      <c r="A4363" s="39" t="str">
        <f t="shared" si="68"/>
        <v>97039</v>
      </c>
      <c r="B4363" s="266" t="s">
        <v>5033</v>
      </c>
      <c r="C4363" s="266" t="s">
        <v>15603</v>
      </c>
      <c r="D4363" s="267" t="s">
        <v>9772</v>
      </c>
      <c r="E4363" s="268" t="s">
        <v>17168</v>
      </c>
    </row>
    <row r="4364" spans="1:5">
      <c r="A4364" s="39" t="str">
        <f t="shared" si="68"/>
        <v>97040</v>
      </c>
      <c r="B4364" s="266" t="s">
        <v>5034</v>
      </c>
      <c r="C4364" s="266" t="s">
        <v>15604</v>
      </c>
      <c r="D4364" s="267" t="s">
        <v>9772</v>
      </c>
      <c r="E4364" s="268" t="s">
        <v>8725</v>
      </c>
    </row>
    <row r="4365" spans="1:5">
      <c r="A4365" s="39" t="str">
        <f t="shared" si="68"/>
        <v>97041</v>
      </c>
      <c r="B4365" s="266" t="s">
        <v>5035</v>
      </c>
      <c r="C4365" s="266" t="s">
        <v>15605</v>
      </c>
      <c r="D4365" s="267" t="s">
        <v>9772</v>
      </c>
      <c r="E4365" s="268" t="s">
        <v>33414</v>
      </c>
    </row>
    <row r="4366" spans="1:5">
      <c r="A4366" s="39" t="str">
        <f t="shared" si="68"/>
        <v>97046</v>
      </c>
      <c r="B4366" s="266" t="s">
        <v>5036</v>
      </c>
      <c r="C4366" s="266" t="s">
        <v>15606</v>
      </c>
      <c r="D4366" s="267" t="s">
        <v>9772</v>
      </c>
      <c r="E4366" s="268" t="s">
        <v>10701</v>
      </c>
    </row>
    <row r="4367" spans="1:5">
      <c r="A4367" s="39" t="str">
        <f t="shared" si="68"/>
        <v>97047</v>
      </c>
      <c r="B4367" s="266" t="s">
        <v>5037</v>
      </c>
      <c r="C4367" s="266" t="s">
        <v>15607</v>
      </c>
      <c r="D4367" s="267" t="s">
        <v>9772</v>
      </c>
      <c r="E4367" s="268" t="s">
        <v>8707</v>
      </c>
    </row>
    <row r="4368" spans="1:5">
      <c r="A4368" s="39" t="str">
        <f t="shared" si="68"/>
        <v>97048</v>
      </c>
      <c r="B4368" s="266" t="s">
        <v>5038</v>
      </c>
      <c r="C4368" s="266" t="s">
        <v>15608</v>
      </c>
      <c r="D4368" s="267" t="s">
        <v>9772</v>
      </c>
      <c r="E4368" s="268" t="s">
        <v>9319</v>
      </c>
    </row>
    <row r="4369" spans="1:5">
      <c r="A4369" s="39" t="str">
        <f t="shared" si="68"/>
        <v>97054</v>
      </c>
      <c r="B4369" s="266" t="s">
        <v>7637</v>
      </c>
      <c r="C4369" s="266" t="s">
        <v>15609</v>
      </c>
      <c r="D4369" s="267" t="s">
        <v>9623</v>
      </c>
      <c r="E4369" s="268" t="s">
        <v>17654</v>
      </c>
    </row>
    <row r="4370" spans="1:5">
      <c r="A4370" s="39" t="str">
        <f t="shared" si="68"/>
        <v>97062</v>
      </c>
      <c r="B4370" s="266" t="s">
        <v>5039</v>
      </c>
      <c r="C4370" s="266" t="s">
        <v>15610</v>
      </c>
      <c r="D4370" s="267" t="s">
        <v>9772</v>
      </c>
      <c r="E4370" s="268" t="s">
        <v>16482</v>
      </c>
    </row>
    <row r="4371" spans="1:5">
      <c r="A4371" s="39" t="str">
        <f t="shared" si="68"/>
        <v>97063</v>
      </c>
      <c r="B4371" s="266" t="s">
        <v>5040</v>
      </c>
      <c r="C4371" s="266" t="s">
        <v>15611</v>
      </c>
      <c r="D4371" s="267" t="s">
        <v>9772</v>
      </c>
      <c r="E4371" s="268" t="s">
        <v>9454</v>
      </c>
    </row>
    <row r="4372" spans="1:5">
      <c r="A4372" s="39" t="str">
        <f t="shared" si="68"/>
        <v>97064</v>
      </c>
      <c r="B4372" s="266" t="s">
        <v>5041</v>
      </c>
      <c r="C4372" s="266" t="s">
        <v>15612</v>
      </c>
      <c r="D4372" s="267" t="s">
        <v>9548</v>
      </c>
      <c r="E4372" s="268" t="s">
        <v>10801</v>
      </c>
    </row>
    <row r="4373" spans="1:5">
      <c r="A4373" s="39" t="str">
        <f t="shared" si="68"/>
        <v>97065</v>
      </c>
      <c r="B4373" s="266" t="s">
        <v>5042</v>
      </c>
      <c r="C4373" s="266" t="s">
        <v>15613</v>
      </c>
      <c r="D4373" s="267" t="s">
        <v>10840</v>
      </c>
      <c r="E4373" s="268" t="s">
        <v>8718</v>
      </c>
    </row>
    <row r="4374" spans="1:5">
      <c r="A4374" s="39" t="str">
        <f t="shared" si="68"/>
        <v>97066</v>
      </c>
      <c r="B4374" s="266" t="s">
        <v>5043</v>
      </c>
      <c r="C4374" s="266" t="s">
        <v>15614</v>
      </c>
      <c r="D4374" s="267" t="s">
        <v>9772</v>
      </c>
      <c r="E4374" s="268" t="s">
        <v>28647</v>
      </c>
    </row>
    <row r="4375" spans="1:5">
      <c r="A4375" s="39" t="str">
        <f t="shared" si="68"/>
        <v>97067</v>
      </c>
      <c r="B4375" s="266" t="s">
        <v>5044</v>
      </c>
      <c r="C4375" s="266" t="s">
        <v>15615</v>
      </c>
      <c r="D4375" s="267" t="s">
        <v>9548</v>
      </c>
      <c r="E4375" s="268" t="s">
        <v>33415</v>
      </c>
    </row>
    <row r="4376" spans="1:5">
      <c r="A4376" s="39" t="str">
        <f t="shared" si="68"/>
        <v>97082</v>
      </c>
      <c r="B4376" s="266" t="s">
        <v>5045</v>
      </c>
      <c r="C4376" s="266" t="s">
        <v>24885</v>
      </c>
      <c r="D4376" s="267" t="s">
        <v>10840</v>
      </c>
      <c r="E4376" s="268" t="s">
        <v>33416</v>
      </c>
    </row>
    <row r="4377" spans="1:5">
      <c r="A4377" s="39" t="str">
        <f t="shared" si="68"/>
        <v>97083</v>
      </c>
      <c r="B4377" s="266" t="s">
        <v>5046</v>
      </c>
      <c r="C4377" s="266" t="s">
        <v>24886</v>
      </c>
      <c r="D4377" s="267" t="s">
        <v>9772</v>
      </c>
      <c r="E4377" s="268" t="s">
        <v>14352</v>
      </c>
    </row>
    <row r="4378" spans="1:5">
      <c r="A4378" s="39" t="str">
        <f t="shared" si="68"/>
        <v>97084</v>
      </c>
      <c r="B4378" s="266" t="s">
        <v>5047</v>
      </c>
      <c r="C4378" s="266" t="s">
        <v>24887</v>
      </c>
      <c r="D4378" s="267" t="s">
        <v>9772</v>
      </c>
      <c r="E4378" s="268" t="s">
        <v>9052</v>
      </c>
    </row>
    <row r="4379" spans="1:5">
      <c r="A4379" s="39" t="str">
        <f t="shared" si="68"/>
        <v>97086</v>
      </c>
      <c r="B4379" s="266" t="s">
        <v>5048</v>
      </c>
      <c r="C4379" s="266" t="s">
        <v>24888</v>
      </c>
      <c r="D4379" s="267" t="s">
        <v>9772</v>
      </c>
      <c r="E4379" s="268" t="s">
        <v>33417</v>
      </c>
    </row>
    <row r="4380" spans="1:5">
      <c r="A4380" s="39" t="str">
        <f t="shared" si="68"/>
        <v>97087</v>
      </c>
      <c r="B4380" s="266" t="s">
        <v>8219</v>
      </c>
      <c r="C4380" s="266" t="s">
        <v>24889</v>
      </c>
      <c r="D4380" s="267" t="s">
        <v>9772</v>
      </c>
      <c r="E4380" s="268" t="s">
        <v>8691</v>
      </c>
    </row>
    <row r="4381" spans="1:5">
      <c r="A4381" s="39" t="str">
        <f t="shared" si="68"/>
        <v>97088</v>
      </c>
      <c r="B4381" s="266" t="s">
        <v>8220</v>
      </c>
      <c r="C4381" s="266" t="s">
        <v>24890</v>
      </c>
      <c r="D4381" s="267" t="s">
        <v>10821</v>
      </c>
      <c r="E4381" s="268" t="s">
        <v>13746</v>
      </c>
    </row>
    <row r="4382" spans="1:5">
      <c r="A4382" s="39" t="str">
        <f t="shared" si="68"/>
        <v>97089</v>
      </c>
      <c r="B4382" s="266" t="s">
        <v>8221</v>
      </c>
      <c r="C4382" s="266" t="s">
        <v>24891</v>
      </c>
      <c r="D4382" s="267" t="s">
        <v>10821</v>
      </c>
      <c r="E4382" s="268" t="s">
        <v>10807</v>
      </c>
    </row>
    <row r="4383" spans="1:5">
      <c r="A4383" s="39" t="str">
        <f t="shared" si="68"/>
        <v>97090</v>
      </c>
      <c r="B4383" s="266" t="s">
        <v>8222</v>
      </c>
      <c r="C4383" s="266" t="s">
        <v>24892</v>
      </c>
      <c r="D4383" s="267" t="s">
        <v>10821</v>
      </c>
      <c r="E4383" s="268" t="s">
        <v>26780</v>
      </c>
    </row>
    <row r="4384" spans="1:5">
      <c r="A4384" s="39" t="str">
        <f t="shared" si="68"/>
        <v>97091</v>
      </c>
      <c r="B4384" s="266" t="s">
        <v>8223</v>
      </c>
      <c r="C4384" s="266" t="s">
        <v>24893</v>
      </c>
      <c r="D4384" s="267" t="s">
        <v>10821</v>
      </c>
      <c r="E4384" s="268" t="s">
        <v>17092</v>
      </c>
    </row>
    <row r="4385" spans="1:5">
      <c r="A4385" s="39" t="str">
        <f t="shared" si="68"/>
        <v>97092</v>
      </c>
      <c r="B4385" s="266" t="s">
        <v>8224</v>
      </c>
      <c r="C4385" s="266" t="s">
        <v>24894</v>
      </c>
      <c r="D4385" s="267" t="s">
        <v>10821</v>
      </c>
      <c r="E4385" s="268" t="s">
        <v>17699</v>
      </c>
    </row>
    <row r="4386" spans="1:5">
      <c r="A4386" s="39" t="str">
        <f t="shared" si="68"/>
        <v>97093</v>
      </c>
      <c r="B4386" s="266" t="s">
        <v>8225</v>
      </c>
      <c r="C4386" s="266" t="s">
        <v>24895</v>
      </c>
      <c r="D4386" s="267" t="s">
        <v>10821</v>
      </c>
      <c r="E4386" s="268" t="s">
        <v>25730</v>
      </c>
    </row>
    <row r="4387" spans="1:5">
      <c r="A4387" s="39" t="str">
        <f t="shared" si="68"/>
        <v>97096</v>
      </c>
      <c r="B4387" s="266" t="s">
        <v>5049</v>
      </c>
      <c r="C4387" s="266" t="s">
        <v>24896</v>
      </c>
      <c r="D4387" s="267" t="s">
        <v>10840</v>
      </c>
      <c r="E4387" s="268" t="s">
        <v>33418</v>
      </c>
    </row>
    <row r="4388" spans="1:5">
      <c r="A4388" s="39" t="str">
        <f t="shared" si="68"/>
        <v>97097</v>
      </c>
      <c r="B4388" s="266" t="s">
        <v>5050</v>
      </c>
      <c r="C4388" s="266" t="s">
        <v>24897</v>
      </c>
      <c r="D4388" s="267" t="s">
        <v>9772</v>
      </c>
      <c r="E4388" s="268" t="s">
        <v>27462</v>
      </c>
    </row>
    <row r="4389" spans="1:5">
      <c r="A4389" s="39" t="str">
        <f t="shared" si="68"/>
        <v>97101</v>
      </c>
      <c r="B4389" s="266" t="s">
        <v>8226</v>
      </c>
      <c r="C4389" s="266" t="s">
        <v>24898</v>
      </c>
      <c r="D4389" s="267" t="s">
        <v>9772</v>
      </c>
      <c r="E4389" s="268" t="s">
        <v>25531</v>
      </c>
    </row>
    <row r="4390" spans="1:5">
      <c r="A4390" s="39" t="str">
        <f t="shared" si="68"/>
        <v>97102</v>
      </c>
      <c r="B4390" s="266" t="s">
        <v>8227</v>
      </c>
      <c r="C4390" s="266" t="s">
        <v>24899</v>
      </c>
      <c r="D4390" s="267" t="s">
        <v>9772</v>
      </c>
      <c r="E4390" s="268" t="s">
        <v>33419</v>
      </c>
    </row>
    <row r="4391" spans="1:5">
      <c r="A4391" s="39" t="str">
        <f t="shared" si="68"/>
        <v>97103</v>
      </c>
      <c r="B4391" s="266" t="s">
        <v>8228</v>
      </c>
      <c r="C4391" s="266" t="s">
        <v>24900</v>
      </c>
      <c r="D4391" s="267" t="s">
        <v>9772</v>
      </c>
      <c r="E4391" s="268" t="s">
        <v>33420</v>
      </c>
    </row>
    <row r="4392" spans="1:5">
      <c r="A4392" s="39" t="str">
        <f t="shared" si="68"/>
        <v>97104</v>
      </c>
      <c r="B4392" s="266" t="s">
        <v>8229</v>
      </c>
      <c r="C4392" s="266" t="s">
        <v>14935</v>
      </c>
      <c r="D4392" s="267" t="s">
        <v>9772</v>
      </c>
      <c r="E4392" s="268" t="s">
        <v>33421</v>
      </c>
    </row>
    <row r="4393" spans="1:5">
      <c r="A4393" s="39" t="str">
        <f t="shared" si="68"/>
        <v>97105</v>
      </c>
      <c r="B4393" s="266" t="s">
        <v>8230</v>
      </c>
      <c r="C4393" s="266" t="s">
        <v>14936</v>
      </c>
      <c r="D4393" s="267" t="s">
        <v>9772</v>
      </c>
      <c r="E4393" s="268" t="s">
        <v>27630</v>
      </c>
    </row>
    <row r="4394" spans="1:5">
      <c r="A4394" s="39" t="str">
        <f t="shared" si="68"/>
        <v>97106</v>
      </c>
      <c r="B4394" s="266" t="s">
        <v>8231</v>
      </c>
      <c r="C4394" s="266" t="s">
        <v>14937</v>
      </c>
      <c r="D4394" s="267" t="s">
        <v>9772</v>
      </c>
      <c r="E4394" s="268" t="s">
        <v>33422</v>
      </c>
    </row>
    <row r="4395" spans="1:5">
      <c r="A4395" s="39" t="str">
        <f t="shared" si="68"/>
        <v>97107</v>
      </c>
      <c r="B4395" s="266" t="s">
        <v>8232</v>
      </c>
      <c r="C4395" s="266" t="s">
        <v>14938</v>
      </c>
      <c r="D4395" s="267" t="s">
        <v>9772</v>
      </c>
      <c r="E4395" s="268" t="s">
        <v>32682</v>
      </c>
    </row>
    <row r="4396" spans="1:5">
      <c r="A4396" s="39" t="str">
        <f t="shared" si="68"/>
        <v>97108</v>
      </c>
      <c r="B4396" s="266" t="s">
        <v>8233</v>
      </c>
      <c r="C4396" s="266" t="s">
        <v>14939</v>
      </c>
      <c r="D4396" s="267" t="s">
        <v>9772</v>
      </c>
      <c r="E4396" s="268" t="s">
        <v>30246</v>
      </c>
    </row>
    <row r="4397" spans="1:5">
      <c r="A4397" s="39" t="str">
        <f t="shared" si="68"/>
        <v>97109</v>
      </c>
      <c r="B4397" s="266" t="s">
        <v>8234</v>
      </c>
      <c r="C4397" s="266" t="s">
        <v>14940</v>
      </c>
      <c r="D4397" s="267" t="s">
        <v>9772</v>
      </c>
      <c r="E4397" s="268" t="s">
        <v>33423</v>
      </c>
    </row>
    <row r="4398" spans="1:5">
      <c r="A4398" s="39" t="str">
        <f t="shared" si="68"/>
        <v>97110</v>
      </c>
      <c r="B4398" s="266" t="s">
        <v>8235</v>
      </c>
      <c r="C4398" s="266" t="s">
        <v>14941</v>
      </c>
      <c r="D4398" s="267" t="s">
        <v>9772</v>
      </c>
      <c r="E4398" s="268" t="s">
        <v>33424</v>
      </c>
    </row>
    <row r="4399" spans="1:5">
      <c r="A4399" s="39" t="str">
        <f t="shared" si="68"/>
        <v>97111</v>
      </c>
      <c r="B4399" s="266" t="s">
        <v>8236</v>
      </c>
      <c r="C4399" s="266" t="s">
        <v>14942</v>
      </c>
      <c r="D4399" s="267" t="s">
        <v>9772</v>
      </c>
      <c r="E4399" s="268" t="s">
        <v>33425</v>
      </c>
    </row>
    <row r="4400" spans="1:5">
      <c r="A4400" s="39" t="str">
        <f t="shared" si="68"/>
        <v>97112</v>
      </c>
      <c r="B4400" s="266" t="s">
        <v>8237</v>
      </c>
      <c r="C4400" s="266" t="s">
        <v>14943</v>
      </c>
      <c r="D4400" s="267" t="s">
        <v>9772</v>
      </c>
      <c r="E4400" s="268" t="s">
        <v>33426</v>
      </c>
    </row>
    <row r="4401" spans="1:5">
      <c r="A4401" s="39" t="str">
        <f t="shared" si="68"/>
        <v>97113</v>
      </c>
      <c r="B4401" s="266" t="s">
        <v>8238</v>
      </c>
      <c r="C4401" s="266" t="s">
        <v>14944</v>
      </c>
      <c r="D4401" s="267" t="s">
        <v>9772</v>
      </c>
      <c r="E4401" s="268" t="s">
        <v>9284</v>
      </c>
    </row>
    <row r="4402" spans="1:5">
      <c r="A4402" s="39" t="str">
        <f t="shared" si="68"/>
        <v>97114</v>
      </c>
      <c r="B4402" s="266" t="s">
        <v>5051</v>
      </c>
      <c r="C4402" s="266" t="s">
        <v>14945</v>
      </c>
      <c r="D4402" s="267" t="s">
        <v>9548</v>
      </c>
      <c r="E4402" s="268" t="s">
        <v>8761</v>
      </c>
    </row>
    <row r="4403" spans="1:5">
      <c r="A4403" s="39" t="str">
        <f t="shared" si="68"/>
        <v>97115</v>
      </c>
      <c r="B4403" s="266" t="s">
        <v>5052</v>
      </c>
      <c r="C4403" s="266" t="s">
        <v>14946</v>
      </c>
      <c r="D4403" s="267" t="s">
        <v>10821</v>
      </c>
      <c r="E4403" s="268" t="s">
        <v>28362</v>
      </c>
    </row>
    <row r="4404" spans="1:5">
      <c r="A4404" s="39" t="str">
        <f t="shared" si="68"/>
        <v>97116</v>
      </c>
      <c r="B4404" s="266" t="s">
        <v>8239</v>
      </c>
      <c r="C4404" s="266" t="s">
        <v>14948</v>
      </c>
      <c r="D4404" s="267" t="s">
        <v>10821</v>
      </c>
      <c r="E4404" s="268" t="s">
        <v>10318</v>
      </c>
    </row>
    <row r="4405" spans="1:5">
      <c r="A4405" s="39" t="str">
        <f t="shared" si="68"/>
        <v>97117</v>
      </c>
      <c r="B4405" s="266" t="s">
        <v>8240</v>
      </c>
      <c r="C4405" s="266" t="s">
        <v>14949</v>
      </c>
      <c r="D4405" s="267" t="s">
        <v>10821</v>
      </c>
      <c r="E4405" s="268" t="s">
        <v>18613</v>
      </c>
    </row>
    <row r="4406" spans="1:5">
      <c r="A4406" s="39" t="str">
        <f t="shared" si="68"/>
        <v>97118</v>
      </c>
      <c r="B4406" s="266" t="s">
        <v>8241</v>
      </c>
      <c r="C4406" s="266" t="s">
        <v>14951</v>
      </c>
      <c r="D4406" s="267" t="s">
        <v>10821</v>
      </c>
      <c r="E4406" s="268" t="s">
        <v>21298</v>
      </c>
    </row>
    <row r="4407" spans="1:5">
      <c r="A4407" s="39" t="str">
        <f t="shared" si="68"/>
        <v>97119</v>
      </c>
      <c r="B4407" s="266" t="s">
        <v>8242</v>
      </c>
      <c r="C4407" s="266" t="s">
        <v>14953</v>
      </c>
      <c r="D4407" s="267" t="s">
        <v>10821</v>
      </c>
      <c r="E4407" s="268" t="s">
        <v>13228</v>
      </c>
    </row>
    <row r="4408" spans="1:5">
      <c r="A4408" s="39" t="str">
        <f t="shared" si="68"/>
        <v>97120</v>
      </c>
      <c r="B4408" s="266" t="s">
        <v>5053</v>
      </c>
      <c r="C4408" s="266" t="s">
        <v>14954</v>
      </c>
      <c r="D4408" s="267" t="s">
        <v>10821</v>
      </c>
      <c r="E4408" s="268" t="s">
        <v>17586</v>
      </c>
    </row>
    <row r="4409" spans="1:5">
      <c r="A4409" s="39" t="str">
        <f t="shared" si="68"/>
        <v>97121</v>
      </c>
      <c r="B4409" s="266" t="s">
        <v>5054</v>
      </c>
      <c r="C4409" s="266" t="s">
        <v>9656</v>
      </c>
      <c r="D4409" s="267" t="s">
        <v>9548</v>
      </c>
      <c r="E4409" s="268" t="s">
        <v>9144</v>
      </c>
    </row>
    <row r="4410" spans="1:5">
      <c r="A4410" s="39" t="str">
        <f t="shared" si="68"/>
        <v>97122</v>
      </c>
      <c r="B4410" s="266" t="s">
        <v>5055</v>
      </c>
      <c r="C4410" s="266" t="s">
        <v>9657</v>
      </c>
      <c r="D4410" s="267" t="s">
        <v>9548</v>
      </c>
      <c r="E4410" s="268" t="s">
        <v>14352</v>
      </c>
    </row>
    <row r="4411" spans="1:5">
      <c r="A4411" s="39" t="str">
        <f t="shared" si="68"/>
        <v>97123</v>
      </c>
      <c r="B4411" s="266" t="s">
        <v>5056</v>
      </c>
      <c r="C4411" s="266" t="s">
        <v>9658</v>
      </c>
      <c r="D4411" s="267" t="s">
        <v>9548</v>
      </c>
      <c r="E4411" s="268" t="s">
        <v>10513</v>
      </c>
    </row>
    <row r="4412" spans="1:5">
      <c r="A4412" s="39" t="str">
        <f t="shared" si="68"/>
        <v>97124</v>
      </c>
      <c r="B4412" s="266" t="s">
        <v>5057</v>
      </c>
      <c r="C4412" s="266" t="s">
        <v>9660</v>
      </c>
      <c r="D4412" s="267" t="s">
        <v>9548</v>
      </c>
      <c r="E4412" s="268" t="s">
        <v>17983</v>
      </c>
    </row>
    <row r="4413" spans="1:5">
      <c r="A4413" s="39" t="str">
        <f t="shared" si="68"/>
        <v>97125</v>
      </c>
      <c r="B4413" s="266" t="s">
        <v>5058</v>
      </c>
      <c r="C4413" s="266" t="s">
        <v>9661</v>
      </c>
      <c r="D4413" s="267" t="s">
        <v>9548</v>
      </c>
      <c r="E4413" s="268" t="s">
        <v>16500</v>
      </c>
    </row>
    <row r="4414" spans="1:5">
      <c r="A4414" s="39" t="str">
        <f t="shared" si="68"/>
        <v>97126</v>
      </c>
      <c r="B4414" s="266" t="s">
        <v>5059</v>
      </c>
      <c r="C4414" s="266" t="s">
        <v>9662</v>
      </c>
      <c r="D4414" s="267" t="s">
        <v>9548</v>
      </c>
      <c r="E4414" s="268" t="s">
        <v>9085</v>
      </c>
    </row>
    <row r="4415" spans="1:5">
      <c r="A4415" s="39" t="str">
        <f t="shared" si="68"/>
        <v>97127</v>
      </c>
      <c r="B4415" s="266" t="s">
        <v>5060</v>
      </c>
      <c r="C4415" s="266" t="s">
        <v>9754</v>
      </c>
      <c r="D4415" s="267" t="s">
        <v>9548</v>
      </c>
      <c r="E4415" s="268" t="s">
        <v>8993</v>
      </c>
    </row>
    <row r="4416" spans="1:5">
      <c r="A4416" s="39" t="str">
        <f t="shared" si="68"/>
        <v>97128</v>
      </c>
      <c r="B4416" s="266" t="s">
        <v>5061</v>
      </c>
      <c r="C4416" s="266" t="s">
        <v>9755</v>
      </c>
      <c r="D4416" s="267" t="s">
        <v>9548</v>
      </c>
      <c r="E4416" s="268" t="s">
        <v>8910</v>
      </c>
    </row>
    <row r="4417" spans="1:5">
      <c r="A4417" s="39" t="str">
        <f t="shared" si="68"/>
        <v>97129</v>
      </c>
      <c r="B4417" s="266" t="s">
        <v>5062</v>
      </c>
      <c r="C4417" s="266" t="s">
        <v>9757</v>
      </c>
      <c r="D4417" s="267" t="s">
        <v>9548</v>
      </c>
      <c r="E4417" s="268" t="s">
        <v>8806</v>
      </c>
    </row>
    <row r="4418" spans="1:5">
      <c r="A4418" s="39" t="str">
        <f t="shared" si="68"/>
        <v>97130</v>
      </c>
      <c r="B4418" s="266" t="s">
        <v>5063</v>
      </c>
      <c r="C4418" s="266" t="s">
        <v>9758</v>
      </c>
      <c r="D4418" s="267" t="s">
        <v>9548</v>
      </c>
      <c r="E4418" s="268" t="s">
        <v>12652</v>
      </c>
    </row>
    <row r="4419" spans="1:5">
      <c r="A4419" s="39" t="str">
        <f t="shared" ref="A4419:A4482" si="69">IF(ISERROR(SEARCH("/",B4419)=6),TRIM(CLEAN(B4419)),IF(SEARCH("/",B4419)=6,IF(LEN(TRIM(CLEAN(B4419)))=7,LEFT(TRIM(CLEAN(B4419)),6)&amp;"00"&amp;RIGHT(TRIM(CLEAN(B4419)),1),LEFT(TRIM(CLEAN(B4419)),6)&amp;"0"&amp;RIGHT(TRIM(CLEAN(B4419)),2)),TRIM(CLEAN(B4419))))</f>
        <v>97131</v>
      </c>
      <c r="B4419" s="266" t="s">
        <v>5064</v>
      </c>
      <c r="C4419" s="266" t="s">
        <v>9760</v>
      </c>
      <c r="D4419" s="267" t="s">
        <v>9548</v>
      </c>
      <c r="E4419" s="268" t="s">
        <v>14950</v>
      </c>
    </row>
    <row r="4420" spans="1:5">
      <c r="A4420" s="39" t="str">
        <f t="shared" si="69"/>
        <v>97132</v>
      </c>
      <c r="B4420" s="266" t="s">
        <v>5065</v>
      </c>
      <c r="C4420" s="266" t="s">
        <v>9761</v>
      </c>
      <c r="D4420" s="267" t="s">
        <v>9548</v>
      </c>
      <c r="E4420" s="268" t="s">
        <v>18172</v>
      </c>
    </row>
    <row r="4421" spans="1:5">
      <c r="A4421" s="39" t="str">
        <f t="shared" si="69"/>
        <v>97133</v>
      </c>
      <c r="B4421" s="266" t="s">
        <v>5066</v>
      </c>
      <c r="C4421" s="266" t="s">
        <v>9762</v>
      </c>
      <c r="D4421" s="267" t="s">
        <v>9548</v>
      </c>
      <c r="E4421" s="268" t="s">
        <v>21374</v>
      </c>
    </row>
    <row r="4422" spans="1:5">
      <c r="A4422" s="39" t="str">
        <f t="shared" si="69"/>
        <v>97134</v>
      </c>
      <c r="B4422" s="266" t="s">
        <v>5067</v>
      </c>
      <c r="C4422" s="266" t="s">
        <v>9763</v>
      </c>
      <c r="D4422" s="267" t="s">
        <v>9548</v>
      </c>
      <c r="E4422" s="268" t="s">
        <v>9157</v>
      </c>
    </row>
    <row r="4423" spans="1:5">
      <c r="A4423" s="39" t="str">
        <f t="shared" si="69"/>
        <v>97135</v>
      </c>
      <c r="B4423" s="266" t="s">
        <v>5068</v>
      </c>
      <c r="C4423" s="266" t="s">
        <v>9764</v>
      </c>
      <c r="D4423" s="267" t="s">
        <v>9548</v>
      </c>
      <c r="E4423" s="268" t="s">
        <v>8935</v>
      </c>
    </row>
    <row r="4424" spans="1:5">
      <c r="A4424" s="39" t="str">
        <f t="shared" si="69"/>
        <v>97136</v>
      </c>
      <c r="B4424" s="266" t="s">
        <v>5069</v>
      </c>
      <c r="C4424" s="266" t="s">
        <v>9766</v>
      </c>
      <c r="D4424" s="267" t="s">
        <v>9548</v>
      </c>
      <c r="E4424" s="268" t="s">
        <v>8948</v>
      </c>
    </row>
    <row r="4425" spans="1:5">
      <c r="A4425" s="39" t="str">
        <f t="shared" si="69"/>
        <v>97137</v>
      </c>
      <c r="B4425" s="266" t="s">
        <v>5070</v>
      </c>
      <c r="C4425" s="266" t="s">
        <v>9767</v>
      </c>
      <c r="D4425" s="267" t="s">
        <v>9548</v>
      </c>
      <c r="E4425" s="268" t="s">
        <v>9113</v>
      </c>
    </row>
    <row r="4426" spans="1:5">
      <c r="A4426" s="39" t="str">
        <f t="shared" si="69"/>
        <v>97138</v>
      </c>
      <c r="B4426" s="266" t="s">
        <v>5071</v>
      </c>
      <c r="C4426" s="266" t="s">
        <v>9768</v>
      </c>
      <c r="D4426" s="267" t="s">
        <v>9548</v>
      </c>
      <c r="E4426" s="268" t="s">
        <v>18194</v>
      </c>
    </row>
    <row r="4427" spans="1:5">
      <c r="A4427" s="39" t="str">
        <f t="shared" si="69"/>
        <v>97139</v>
      </c>
      <c r="B4427" s="266" t="s">
        <v>5072</v>
      </c>
      <c r="C4427" s="266" t="s">
        <v>9769</v>
      </c>
      <c r="D4427" s="267" t="s">
        <v>9548</v>
      </c>
      <c r="E4427" s="268" t="s">
        <v>9125</v>
      </c>
    </row>
    <row r="4428" spans="1:5">
      <c r="A4428" s="39" t="str">
        <f t="shared" si="69"/>
        <v>97140</v>
      </c>
      <c r="B4428" s="266" t="s">
        <v>5073</v>
      </c>
      <c r="C4428" s="266" t="s">
        <v>9770</v>
      </c>
      <c r="D4428" s="267" t="s">
        <v>9548</v>
      </c>
      <c r="E4428" s="268" t="s">
        <v>9456</v>
      </c>
    </row>
    <row r="4429" spans="1:5">
      <c r="A4429" s="39" t="str">
        <f t="shared" si="69"/>
        <v>97141</v>
      </c>
      <c r="B4429" s="266" t="s">
        <v>5074</v>
      </c>
      <c r="C4429" s="266" t="s">
        <v>9547</v>
      </c>
      <c r="D4429" s="267" t="s">
        <v>9548</v>
      </c>
      <c r="E4429" s="268" t="s">
        <v>12831</v>
      </c>
    </row>
    <row r="4430" spans="1:5">
      <c r="A4430" s="39" t="str">
        <f t="shared" si="69"/>
        <v>97142</v>
      </c>
      <c r="B4430" s="266" t="s">
        <v>5075</v>
      </c>
      <c r="C4430" s="266" t="s">
        <v>9550</v>
      </c>
      <c r="D4430" s="267" t="s">
        <v>9548</v>
      </c>
      <c r="E4430" s="268" t="s">
        <v>16650</v>
      </c>
    </row>
    <row r="4431" spans="1:5">
      <c r="A4431" s="39" t="str">
        <f t="shared" si="69"/>
        <v>97143</v>
      </c>
      <c r="B4431" s="266" t="s">
        <v>5076</v>
      </c>
      <c r="C4431" s="266" t="s">
        <v>9551</v>
      </c>
      <c r="D4431" s="267" t="s">
        <v>9548</v>
      </c>
      <c r="E4431" s="268" t="s">
        <v>8846</v>
      </c>
    </row>
    <row r="4432" spans="1:5">
      <c r="A4432" s="39" t="str">
        <f t="shared" si="69"/>
        <v>97144</v>
      </c>
      <c r="B4432" s="266" t="s">
        <v>5077</v>
      </c>
      <c r="C4432" s="266" t="s">
        <v>9552</v>
      </c>
      <c r="D4432" s="267" t="s">
        <v>9548</v>
      </c>
      <c r="E4432" s="268" t="s">
        <v>16109</v>
      </c>
    </row>
    <row r="4433" spans="1:5">
      <c r="A4433" s="39" t="str">
        <f t="shared" si="69"/>
        <v>97145</v>
      </c>
      <c r="B4433" s="266" t="s">
        <v>5078</v>
      </c>
      <c r="C4433" s="266" t="s">
        <v>9554</v>
      </c>
      <c r="D4433" s="267" t="s">
        <v>9548</v>
      </c>
      <c r="E4433" s="268" t="s">
        <v>24960</v>
      </c>
    </row>
    <row r="4434" spans="1:5">
      <c r="A4434" s="39" t="str">
        <f t="shared" si="69"/>
        <v>97146</v>
      </c>
      <c r="B4434" s="266" t="s">
        <v>5079</v>
      </c>
      <c r="C4434" s="266" t="s">
        <v>9555</v>
      </c>
      <c r="D4434" s="267" t="s">
        <v>9548</v>
      </c>
      <c r="E4434" s="268" t="s">
        <v>12586</v>
      </c>
    </row>
    <row r="4435" spans="1:5">
      <c r="A4435" s="39" t="str">
        <f t="shared" si="69"/>
        <v>97147</v>
      </c>
      <c r="B4435" s="266" t="s">
        <v>5080</v>
      </c>
      <c r="C4435" s="266" t="s">
        <v>9556</v>
      </c>
      <c r="D4435" s="267" t="s">
        <v>9548</v>
      </c>
      <c r="E4435" s="268" t="s">
        <v>14865</v>
      </c>
    </row>
    <row r="4436" spans="1:5">
      <c r="A4436" s="39" t="str">
        <f t="shared" si="69"/>
        <v>97148</v>
      </c>
      <c r="B4436" s="266" t="s">
        <v>5081</v>
      </c>
      <c r="C4436" s="266" t="s">
        <v>9557</v>
      </c>
      <c r="D4436" s="267" t="s">
        <v>9548</v>
      </c>
      <c r="E4436" s="268" t="s">
        <v>17622</v>
      </c>
    </row>
    <row r="4437" spans="1:5">
      <c r="A4437" s="39" t="str">
        <f t="shared" si="69"/>
        <v>97149</v>
      </c>
      <c r="B4437" s="266" t="s">
        <v>5082</v>
      </c>
      <c r="C4437" s="266" t="s">
        <v>9558</v>
      </c>
      <c r="D4437" s="267" t="s">
        <v>9548</v>
      </c>
      <c r="E4437" s="268" t="s">
        <v>18831</v>
      </c>
    </row>
    <row r="4438" spans="1:5">
      <c r="A4438" s="39" t="str">
        <f t="shared" si="69"/>
        <v>97150</v>
      </c>
      <c r="B4438" s="266" t="s">
        <v>5083</v>
      </c>
      <c r="C4438" s="266" t="s">
        <v>9559</v>
      </c>
      <c r="D4438" s="267" t="s">
        <v>9548</v>
      </c>
      <c r="E4438" s="268" t="s">
        <v>33427</v>
      </c>
    </row>
    <row r="4439" spans="1:5">
      <c r="A4439" s="39" t="str">
        <f t="shared" si="69"/>
        <v>97151</v>
      </c>
      <c r="B4439" s="266" t="s">
        <v>5084</v>
      </c>
      <c r="C4439" s="266" t="s">
        <v>9560</v>
      </c>
      <c r="D4439" s="267" t="s">
        <v>9548</v>
      </c>
      <c r="E4439" s="268" t="s">
        <v>33428</v>
      </c>
    </row>
    <row r="4440" spans="1:5">
      <c r="A4440" s="39" t="str">
        <f t="shared" si="69"/>
        <v>97152</v>
      </c>
      <c r="B4440" s="266" t="s">
        <v>5085</v>
      </c>
      <c r="C4440" s="266" t="s">
        <v>9561</v>
      </c>
      <c r="D4440" s="267" t="s">
        <v>9548</v>
      </c>
      <c r="E4440" s="268" t="s">
        <v>17655</v>
      </c>
    </row>
    <row r="4441" spans="1:5">
      <c r="A4441" s="39" t="str">
        <f t="shared" si="69"/>
        <v>97153</v>
      </c>
      <c r="B4441" s="266" t="s">
        <v>5086</v>
      </c>
      <c r="C4441" s="266" t="s">
        <v>9562</v>
      </c>
      <c r="D4441" s="267" t="s">
        <v>9548</v>
      </c>
      <c r="E4441" s="268" t="s">
        <v>8699</v>
      </c>
    </row>
    <row r="4442" spans="1:5">
      <c r="A4442" s="39" t="str">
        <f t="shared" si="69"/>
        <v>97154</v>
      </c>
      <c r="B4442" s="266" t="s">
        <v>5087</v>
      </c>
      <c r="C4442" s="266" t="s">
        <v>9563</v>
      </c>
      <c r="D4442" s="267" t="s">
        <v>9548</v>
      </c>
      <c r="E4442" s="268" t="s">
        <v>33429</v>
      </c>
    </row>
    <row r="4443" spans="1:5">
      <c r="A4443" s="39" t="str">
        <f t="shared" si="69"/>
        <v>97155</v>
      </c>
      <c r="B4443" s="266" t="s">
        <v>5088</v>
      </c>
      <c r="C4443" s="266" t="s">
        <v>9564</v>
      </c>
      <c r="D4443" s="267" t="s">
        <v>9548</v>
      </c>
      <c r="E4443" s="268" t="s">
        <v>33430</v>
      </c>
    </row>
    <row r="4444" spans="1:5">
      <c r="A4444" s="39" t="str">
        <f t="shared" si="69"/>
        <v>97156</v>
      </c>
      <c r="B4444" s="266" t="s">
        <v>5089</v>
      </c>
      <c r="C4444" s="266" t="s">
        <v>9565</v>
      </c>
      <c r="D4444" s="267" t="s">
        <v>9548</v>
      </c>
      <c r="E4444" s="268" t="s">
        <v>28713</v>
      </c>
    </row>
    <row r="4445" spans="1:5">
      <c r="A4445" s="39" t="str">
        <f t="shared" si="69"/>
        <v>97157</v>
      </c>
      <c r="B4445" s="266" t="s">
        <v>5090</v>
      </c>
      <c r="C4445" s="266" t="s">
        <v>9566</v>
      </c>
      <c r="D4445" s="267" t="s">
        <v>9548</v>
      </c>
      <c r="E4445" s="268" t="s">
        <v>16417</v>
      </c>
    </row>
    <row r="4446" spans="1:5">
      <c r="A4446" s="39" t="str">
        <f t="shared" si="69"/>
        <v>97158</v>
      </c>
      <c r="B4446" s="266" t="s">
        <v>5091</v>
      </c>
      <c r="C4446" s="266" t="s">
        <v>9568</v>
      </c>
      <c r="D4446" s="267" t="s">
        <v>9548</v>
      </c>
      <c r="E4446" s="268" t="s">
        <v>10420</v>
      </c>
    </row>
    <row r="4447" spans="1:5">
      <c r="A4447" s="39" t="str">
        <f t="shared" si="69"/>
        <v>97159</v>
      </c>
      <c r="B4447" s="266" t="s">
        <v>5092</v>
      </c>
      <c r="C4447" s="266" t="s">
        <v>9570</v>
      </c>
      <c r="D4447" s="267" t="s">
        <v>9548</v>
      </c>
      <c r="E4447" s="268" t="s">
        <v>9155</v>
      </c>
    </row>
    <row r="4448" spans="1:5">
      <c r="A4448" s="39" t="str">
        <f t="shared" si="69"/>
        <v>97160</v>
      </c>
      <c r="B4448" s="266" t="s">
        <v>5093</v>
      </c>
      <c r="C4448" s="266" t="s">
        <v>9571</v>
      </c>
      <c r="D4448" s="267" t="s">
        <v>9548</v>
      </c>
      <c r="E4448" s="268" t="s">
        <v>8987</v>
      </c>
    </row>
    <row r="4449" spans="1:5">
      <c r="A4449" s="39" t="str">
        <f t="shared" si="69"/>
        <v>97161</v>
      </c>
      <c r="B4449" s="266" t="s">
        <v>5094</v>
      </c>
      <c r="C4449" s="266" t="s">
        <v>9573</v>
      </c>
      <c r="D4449" s="267" t="s">
        <v>9548</v>
      </c>
      <c r="E4449" s="268" t="s">
        <v>25002</v>
      </c>
    </row>
    <row r="4450" spans="1:5">
      <c r="A4450" s="39" t="str">
        <f t="shared" si="69"/>
        <v>97162</v>
      </c>
      <c r="B4450" s="266" t="s">
        <v>5095</v>
      </c>
      <c r="C4450" s="266" t="s">
        <v>9574</v>
      </c>
      <c r="D4450" s="267" t="s">
        <v>9548</v>
      </c>
      <c r="E4450" s="268" t="s">
        <v>9325</v>
      </c>
    </row>
    <row r="4451" spans="1:5">
      <c r="A4451" s="39" t="str">
        <f t="shared" si="69"/>
        <v>97163</v>
      </c>
      <c r="B4451" s="266" t="s">
        <v>5096</v>
      </c>
      <c r="C4451" s="266" t="s">
        <v>9576</v>
      </c>
      <c r="D4451" s="267" t="s">
        <v>9548</v>
      </c>
      <c r="E4451" s="268" t="s">
        <v>8997</v>
      </c>
    </row>
    <row r="4452" spans="1:5">
      <c r="A4452" s="39" t="str">
        <f t="shared" si="69"/>
        <v>97164</v>
      </c>
      <c r="B4452" s="266" t="s">
        <v>5097</v>
      </c>
      <c r="C4452" s="266" t="s">
        <v>9577</v>
      </c>
      <c r="D4452" s="267" t="s">
        <v>9548</v>
      </c>
      <c r="E4452" s="268" t="s">
        <v>16352</v>
      </c>
    </row>
    <row r="4453" spans="1:5">
      <c r="A4453" s="39" t="str">
        <f t="shared" si="69"/>
        <v>97165</v>
      </c>
      <c r="B4453" s="266" t="s">
        <v>5098</v>
      </c>
      <c r="C4453" s="266" t="s">
        <v>9578</v>
      </c>
      <c r="D4453" s="267" t="s">
        <v>9548</v>
      </c>
      <c r="E4453" s="268" t="s">
        <v>24944</v>
      </c>
    </row>
    <row r="4454" spans="1:5">
      <c r="A4454" s="39" t="str">
        <f t="shared" si="69"/>
        <v>97166</v>
      </c>
      <c r="B4454" s="266" t="s">
        <v>5099</v>
      </c>
      <c r="C4454" s="266" t="s">
        <v>9579</v>
      </c>
      <c r="D4454" s="267" t="s">
        <v>9548</v>
      </c>
      <c r="E4454" s="268" t="s">
        <v>17695</v>
      </c>
    </row>
    <row r="4455" spans="1:5">
      <c r="A4455" s="39" t="str">
        <f t="shared" si="69"/>
        <v>97167</v>
      </c>
      <c r="B4455" s="266" t="s">
        <v>5100</v>
      </c>
      <c r="C4455" s="266" t="s">
        <v>9580</v>
      </c>
      <c r="D4455" s="267" t="s">
        <v>9548</v>
      </c>
      <c r="E4455" s="268" t="s">
        <v>17580</v>
      </c>
    </row>
    <row r="4456" spans="1:5">
      <c r="A4456" s="39" t="str">
        <f t="shared" si="69"/>
        <v>97168</v>
      </c>
      <c r="B4456" s="266" t="s">
        <v>5101</v>
      </c>
      <c r="C4456" s="266" t="s">
        <v>9581</v>
      </c>
      <c r="D4456" s="267" t="s">
        <v>9548</v>
      </c>
      <c r="E4456" s="268" t="s">
        <v>32604</v>
      </c>
    </row>
    <row r="4457" spans="1:5">
      <c r="A4457" s="39" t="str">
        <f t="shared" si="69"/>
        <v>97169</v>
      </c>
      <c r="B4457" s="266" t="s">
        <v>5102</v>
      </c>
      <c r="C4457" s="266" t="s">
        <v>9582</v>
      </c>
      <c r="D4457" s="267" t="s">
        <v>9548</v>
      </c>
      <c r="E4457" s="268" t="s">
        <v>16961</v>
      </c>
    </row>
    <row r="4458" spans="1:5">
      <c r="A4458" s="39" t="str">
        <f t="shared" si="69"/>
        <v>97170</v>
      </c>
      <c r="B4458" s="266" t="s">
        <v>5103</v>
      </c>
      <c r="C4458" s="266" t="s">
        <v>9583</v>
      </c>
      <c r="D4458" s="267" t="s">
        <v>9548</v>
      </c>
      <c r="E4458" s="268" t="s">
        <v>25324</v>
      </c>
    </row>
    <row r="4459" spans="1:5">
      <c r="A4459" s="39" t="str">
        <f t="shared" si="69"/>
        <v>97171</v>
      </c>
      <c r="B4459" s="266" t="s">
        <v>5104</v>
      </c>
      <c r="C4459" s="266" t="s">
        <v>9584</v>
      </c>
      <c r="D4459" s="267" t="s">
        <v>9548</v>
      </c>
      <c r="E4459" s="268" t="s">
        <v>20483</v>
      </c>
    </row>
    <row r="4460" spans="1:5">
      <c r="A4460" s="39" t="str">
        <f t="shared" si="69"/>
        <v>97172</v>
      </c>
      <c r="B4460" s="266" t="s">
        <v>5105</v>
      </c>
      <c r="C4460" s="266" t="s">
        <v>9585</v>
      </c>
      <c r="D4460" s="267" t="s">
        <v>9548</v>
      </c>
      <c r="E4460" s="268" t="s">
        <v>33349</v>
      </c>
    </row>
    <row r="4461" spans="1:5">
      <c r="A4461" s="39" t="str">
        <f t="shared" si="69"/>
        <v>97173</v>
      </c>
      <c r="B4461" s="266" t="s">
        <v>5106</v>
      </c>
      <c r="C4461" s="266" t="s">
        <v>9586</v>
      </c>
      <c r="D4461" s="267" t="s">
        <v>9548</v>
      </c>
      <c r="E4461" s="268" t="s">
        <v>33431</v>
      </c>
    </row>
    <row r="4462" spans="1:5">
      <c r="A4462" s="39" t="str">
        <f t="shared" si="69"/>
        <v>97174</v>
      </c>
      <c r="B4462" s="266" t="s">
        <v>5107</v>
      </c>
      <c r="C4462" s="266" t="s">
        <v>9587</v>
      </c>
      <c r="D4462" s="267" t="s">
        <v>9548</v>
      </c>
      <c r="E4462" s="268" t="s">
        <v>8939</v>
      </c>
    </row>
    <row r="4463" spans="1:5">
      <c r="A4463" s="39" t="str">
        <f t="shared" si="69"/>
        <v>97175</v>
      </c>
      <c r="B4463" s="266" t="s">
        <v>5108</v>
      </c>
      <c r="C4463" s="266" t="s">
        <v>9588</v>
      </c>
      <c r="D4463" s="267" t="s">
        <v>9548</v>
      </c>
      <c r="E4463" s="268" t="s">
        <v>19180</v>
      </c>
    </row>
    <row r="4464" spans="1:5">
      <c r="A4464" s="39" t="str">
        <f t="shared" si="69"/>
        <v>97176</v>
      </c>
      <c r="B4464" s="266" t="s">
        <v>5109</v>
      </c>
      <c r="C4464" s="266" t="s">
        <v>9589</v>
      </c>
      <c r="D4464" s="267" t="s">
        <v>9548</v>
      </c>
      <c r="E4464" s="268" t="s">
        <v>33432</v>
      </c>
    </row>
    <row r="4465" spans="1:5">
      <c r="A4465" s="39" t="str">
        <f t="shared" si="69"/>
        <v>97177</v>
      </c>
      <c r="B4465" s="266" t="s">
        <v>5110</v>
      </c>
      <c r="C4465" s="266" t="s">
        <v>9590</v>
      </c>
      <c r="D4465" s="267" t="s">
        <v>9548</v>
      </c>
      <c r="E4465" s="268" t="s">
        <v>33433</v>
      </c>
    </row>
    <row r="4466" spans="1:5">
      <c r="A4466" s="39" t="str">
        <f t="shared" si="69"/>
        <v>97178</v>
      </c>
      <c r="B4466" s="266" t="s">
        <v>5111</v>
      </c>
      <c r="C4466" s="266" t="s">
        <v>9591</v>
      </c>
      <c r="D4466" s="267" t="s">
        <v>9548</v>
      </c>
      <c r="E4466" s="268" t="s">
        <v>30213</v>
      </c>
    </row>
    <row r="4467" spans="1:5">
      <c r="A4467" s="39" t="str">
        <f t="shared" si="69"/>
        <v>97179</v>
      </c>
      <c r="B4467" s="266" t="s">
        <v>5112</v>
      </c>
      <c r="C4467" s="266" t="s">
        <v>9592</v>
      </c>
      <c r="D4467" s="267" t="s">
        <v>9548</v>
      </c>
      <c r="E4467" s="268" t="s">
        <v>26077</v>
      </c>
    </row>
    <row r="4468" spans="1:5">
      <c r="A4468" s="39" t="str">
        <f t="shared" si="69"/>
        <v>97180</v>
      </c>
      <c r="B4468" s="266" t="s">
        <v>5113</v>
      </c>
      <c r="C4468" s="266" t="s">
        <v>9593</v>
      </c>
      <c r="D4468" s="267" t="s">
        <v>9548</v>
      </c>
      <c r="E4468" s="268" t="s">
        <v>25678</v>
      </c>
    </row>
    <row r="4469" spans="1:5">
      <c r="A4469" s="39" t="str">
        <f t="shared" si="69"/>
        <v>97181</v>
      </c>
      <c r="B4469" s="266" t="s">
        <v>5114</v>
      </c>
      <c r="C4469" s="266" t="s">
        <v>9594</v>
      </c>
      <c r="D4469" s="267" t="s">
        <v>9548</v>
      </c>
      <c r="E4469" s="268" t="s">
        <v>33434</v>
      </c>
    </row>
    <row r="4470" spans="1:5">
      <c r="A4470" s="39" t="str">
        <f t="shared" si="69"/>
        <v>97182</v>
      </c>
      <c r="B4470" s="266" t="s">
        <v>5115</v>
      </c>
      <c r="C4470" s="266" t="s">
        <v>9595</v>
      </c>
      <c r="D4470" s="267" t="s">
        <v>9548</v>
      </c>
      <c r="E4470" s="268" t="s">
        <v>20229</v>
      </c>
    </row>
    <row r="4471" spans="1:5">
      <c r="A4471" s="39" t="str">
        <f t="shared" si="69"/>
        <v>97183</v>
      </c>
      <c r="B4471" s="266" t="s">
        <v>5116</v>
      </c>
      <c r="C4471" s="266" t="s">
        <v>9596</v>
      </c>
      <c r="D4471" s="267" t="s">
        <v>9548</v>
      </c>
      <c r="E4471" s="268" t="s">
        <v>8973</v>
      </c>
    </row>
    <row r="4472" spans="1:5">
      <c r="A4472" s="39" t="str">
        <f t="shared" si="69"/>
        <v>97184</v>
      </c>
      <c r="B4472" s="266" t="s">
        <v>5117</v>
      </c>
      <c r="C4472" s="266" t="s">
        <v>9598</v>
      </c>
      <c r="D4472" s="267" t="s">
        <v>9548</v>
      </c>
      <c r="E4472" s="268" t="s">
        <v>25324</v>
      </c>
    </row>
    <row r="4473" spans="1:5">
      <c r="A4473" s="39" t="str">
        <f t="shared" si="69"/>
        <v>97185</v>
      </c>
      <c r="B4473" s="266" t="s">
        <v>5118</v>
      </c>
      <c r="C4473" s="266" t="s">
        <v>9599</v>
      </c>
      <c r="D4473" s="267" t="s">
        <v>9548</v>
      </c>
      <c r="E4473" s="268" t="s">
        <v>18198</v>
      </c>
    </row>
    <row r="4474" spans="1:5">
      <c r="A4474" s="39" t="str">
        <f t="shared" si="69"/>
        <v>97186</v>
      </c>
      <c r="B4474" s="266" t="s">
        <v>5119</v>
      </c>
      <c r="C4474" s="266" t="s">
        <v>9600</v>
      </c>
      <c r="D4474" s="267" t="s">
        <v>9548</v>
      </c>
      <c r="E4474" s="268" t="s">
        <v>17984</v>
      </c>
    </row>
    <row r="4475" spans="1:5">
      <c r="A4475" s="39" t="str">
        <f t="shared" si="69"/>
        <v>97187</v>
      </c>
      <c r="B4475" s="266" t="s">
        <v>5120</v>
      </c>
      <c r="C4475" s="266" t="s">
        <v>9601</v>
      </c>
      <c r="D4475" s="267" t="s">
        <v>9548</v>
      </c>
      <c r="E4475" s="268" t="s">
        <v>26346</v>
      </c>
    </row>
    <row r="4476" spans="1:5">
      <c r="A4476" s="39" t="str">
        <f t="shared" si="69"/>
        <v>97188</v>
      </c>
      <c r="B4476" s="266" t="s">
        <v>5121</v>
      </c>
      <c r="C4476" s="266" t="s">
        <v>9603</v>
      </c>
      <c r="D4476" s="267" t="s">
        <v>9548</v>
      </c>
      <c r="E4476" s="268" t="s">
        <v>33435</v>
      </c>
    </row>
    <row r="4477" spans="1:5">
      <c r="A4477" s="39" t="str">
        <f t="shared" si="69"/>
        <v>97189</v>
      </c>
      <c r="B4477" s="266" t="s">
        <v>5122</v>
      </c>
      <c r="C4477" s="266" t="s">
        <v>9604</v>
      </c>
      <c r="D4477" s="267" t="s">
        <v>9548</v>
      </c>
      <c r="E4477" s="268" t="s">
        <v>22073</v>
      </c>
    </row>
    <row r="4478" spans="1:5">
      <c r="A4478" s="39" t="str">
        <f t="shared" si="69"/>
        <v>97190</v>
      </c>
      <c r="B4478" s="266" t="s">
        <v>5123</v>
      </c>
      <c r="C4478" s="266" t="s">
        <v>9605</v>
      </c>
      <c r="D4478" s="267" t="s">
        <v>9548</v>
      </c>
      <c r="E4478" s="268" t="s">
        <v>18929</v>
      </c>
    </row>
    <row r="4479" spans="1:5">
      <c r="A4479" s="39" t="str">
        <f t="shared" si="69"/>
        <v>97191</v>
      </c>
      <c r="B4479" s="266" t="s">
        <v>5124</v>
      </c>
      <c r="C4479" s="266" t="s">
        <v>9606</v>
      </c>
      <c r="D4479" s="267" t="s">
        <v>9548</v>
      </c>
      <c r="E4479" s="268" t="s">
        <v>29455</v>
      </c>
    </row>
    <row r="4480" spans="1:5">
      <c r="A4480" s="39" t="str">
        <f t="shared" si="69"/>
        <v>97192</v>
      </c>
      <c r="B4480" s="266" t="s">
        <v>5125</v>
      </c>
      <c r="C4480" s="266" t="s">
        <v>9607</v>
      </c>
      <c r="D4480" s="267" t="s">
        <v>9548</v>
      </c>
      <c r="E4480" s="268" t="s">
        <v>26782</v>
      </c>
    </row>
    <row r="4481" spans="1:5">
      <c r="A4481" s="39" t="str">
        <f t="shared" si="69"/>
        <v>97327</v>
      </c>
      <c r="B4481" s="266" t="s">
        <v>5126</v>
      </c>
      <c r="C4481" s="266" t="s">
        <v>12841</v>
      </c>
      <c r="D4481" s="267" t="s">
        <v>9548</v>
      </c>
      <c r="E4481" s="268" t="s">
        <v>33436</v>
      </c>
    </row>
    <row r="4482" spans="1:5">
      <c r="A4482" s="39" t="str">
        <f t="shared" si="69"/>
        <v>97328</v>
      </c>
      <c r="B4482" s="266" t="s">
        <v>5127</v>
      </c>
      <c r="C4482" s="266" t="s">
        <v>12842</v>
      </c>
      <c r="D4482" s="267" t="s">
        <v>9548</v>
      </c>
      <c r="E4482" s="268" t="s">
        <v>33388</v>
      </c>
    </row>
    <row r="4483" spans="1:5">
      <c r="A4483" s="39" t="str">
        <f t="shared" ref="A4483:A4546" si="70">IF(ISERROR(SEARCH("/",B4483)=6),TRIM(CLEAN(B4483)),IF(SEARCH("/",B4483)=6,IF(LEN(TRIM(CLEAN(B4483)))=7,LEFT(TRIM(CLEAN(B4483)),6)&amp;"00"&amp;RIGHT(TRIM(CLEAN(B4483)),1),LEFT(TRIM(CLEAN(B4483)),6)&amp;"0"&amp;RIGHT(TRIM(CLEAN(B4483)),2)),TRIM(CLEAN(B4483))))</f>
        <v>97329</v>
      </c>
      <c r="B4483" s="266" t="s">
        <v>5128</v>
      </c>
      <c r="C4483" s="266" t="s">
        <v>12843</v>
      </c>
      <c r="D4483" s="267" t="s">
        <v>9548</v>
      </c>
      <c r="E4483" s="268" t="s">
        <v>33437</v>
      </c>
    </row>
    <row r="4484" spans="1:5">
      <c r="A4484" s="39" t="str">
        <f t="shared" si="70"/>
        <v>97330</v>
      </c>
      <c r="B4484" s="266" t="s">
        <v>5129</v>
      </c>
      <c r="C4484" s="266" t="s">
        <v>12844</v>
      </c>
      <c r="D4484" s="267" t="s">
        <v>9548</v>
      </c>
      <c r="E4484" s="268" t="s">
        <v>33438</v>
      </c>
    </row>
    <row r="4485" spans="1:5">
      <c r="A4485" s="39" t="str">
        <f t="shared" si="70"/>
        <v>97331</v>
      </c>
      <c r="B4485" s="266" t="s">
        <v>5130</v>
      </c>
      <c r="C4485" s="266" t="s">
        <v>12845</v>
      </c>
      <c r="D4485" s="267" t="s">
        <v>9548</v>
      </c>
      <c r="E4485" s="268" t="s">
        <v>24258</v>
      </c>
    </row>
    <row r="4486" spans="1:5">
      <c r="A4486" s="39" t="str">
        <f t="shared" si="70"/>
        <v>97332</v>
      </c>
      <c r="B4486" s="266" t="s">
        <v>5131</v>
      </c>
      <c r="C4486" s="266" t="s">
        <v>12846</v>
      </c>
      <c r="D4486" s="267" t="s">
        <v>9548</v>
      </c>
      <c r="E4486" s="268" t="s">
        <v>32751</v>
      </c>
    </row>
    <row r="4487" spans="1:5">
      <c r="A4487" s="39" t="str">
        <f t="shared" si="70"/>
        <v>97333</v>
      </c>
      <c r="B4487" s="266" t="s">
        <v>5132</v>
      </c>
      <c r="C4487" s="266" t="s">
        <v>12847</v>
      </c>
      <c r="D4487" s="267" t="s">
        <v>9548</v>
      </c>
      <c r="E4487" s="268" t="s">
        <v>28124</v>
      </c>
    </row>
    <row r="4488" spans="1:5">
      <c r="A4488" s="39" t="str">
        <f t="shared" si="70"/>
        <v>97334</v>
      </c>
      <c r="B4488" s="266" t="s">
        <v>5133</v>
      </c>
      <c r="C4488" s="266" t="s">
        <v>12848</v>
      </c>
      <c r="D4488" s="267" t="s">
        <v>9548</v>
      </c>
      <c r="E4488" s="268" t="s">
        <v>19448</v>
      </c>
    </row>
    <row r="4489" spans="1:5">
      <c r="A4489" s="39" t="str">
        <f t="shared" si="70"/>
        <v>97335</v>
      </c>
      <c r="B4489" s="266" t="s">
        <v>5134</v>
      </c>
      <c r="C4489" s="266" t="s">
        <v>12849</v>
      </c>
      <c r="D4489" s="267" t="s">
        <v>9548</v>
      </c>
      <c r="E4489" s="268" t="s">
        <v>19453</v>
      </c>
    </row>
    <row r="4490" spans="1:5">
      <c r="A4490" s="39" t="str">
        <f t="shared" si="70"/>
        <v>97336</v>
      </c>
      <c r="B4490" s="266" t="s">
        <v>5135</v>
      </c>
      <c r="C4490" s="266" t="s">
        <v>12850</v>
      </c>
      <c r="D4490" s="267" t="s">
        <v>9548</v>
      </c>
      <c r="E4490" s="268" t="s">
        <v>33439</v>
      </c>
    </row>
    <row r="4491" spans="1:5">
      <c r="A4491" s="39" t="str">
        <f t="shared" si="70"/>
        <v>97337</v>
      </c>
      <c r="B4491" s="266" t="s">
        <v>5136</v>
      </c>
      <c r="C4491" s="266" t="s">
        <v>12851</v>
      </c>
      <c r="D4491" s="267" t="s">
        <v>9548</v>
      </c>
      <c r="E4491" s="268" t="s">
        <v>33440</v>
      </c>
    </row>
    <row r="4492" spans="1:5">
      <c r="A4492" s="39" t="str">
        <f t="shared" si="70"/>
        <v>97338</v>
      </c>
      <c r="B4492" s="266" t="s">
        <v>5137</v>
      </c>
      <c r="C4492" s="266" t="s">
        <v>12852</v>
      </c>
      <c r="D4492" s="267" t="s">
        <v>9548</v>
      </c>
      <c r="E4492" s="268" t="s">
        <v>33441</v>
      </c>
    </row>
    <row r="4493" spans="1:5">
      <c r="A4493" s="39" t="str">
        <f t="shared" si="70"/>
        <v>97339</v>
      </c>
      <c r="B4493" s="266" t="s">
        <v>5138</v>
      </c>
      <c r="C4493" s="266" t="s">
        <v>12853</v>
      </c>
      <c r="D4493" s="267" t="s">
        <v>9548</v>
      </c>
      <c r="E4493" s="268" t="s">
        <v>32680</v>
      </c>
    </row>
    <row r="4494" spans="1:5">
      <c r="A4494" s="39" t="str">
        <f t="shared" si="70"/>
        <v>97340</v>
      </c>
      <c r="B4494" s="266" t="s">
        <v>5139</v>
      </c>
      <c r="C4494" s="266" t="s">
        <v>12854</v>
      </c>
      <c r="D4494" s="267" t="s">
        <v>9548</v>
      </c>
      <c r="E4494" s="268" t="s">
        <v>33442</v>
      </c>
    </row>
    <row r="4495" spans="1:5">
      <c r="A4495" s="39" t="str">
        <f t="shared" si="70"/>
        <v>97341</v>
      </c>
      <c r="B4495" s="266" t="s">
        <v>5140</v>
      </c>
      <c r="C4495" s="266" t="s">
        <v>12855</v>
      </c>
      <c r="D4495" s="267" t="s">
        <v>9548</v>
      </c>
      <c r="E4495" s="268" t="s">
        <v>33443</v>
      </c>
    </row>
    <row r="4496" spans="1:5">
      <c r="A4496" s="39" t="str">
        <f t="shared" si="70"/>
        <v>97342</v>
      </c>
      <c r="B4496" s="266" t="s">
        <v>5141</v>
      </c>
      <c r="C4496" s="266" t="s">
        <v>12856</v>
      </c>
      <c r="D4496" s="267" t="s">
        <v>9548</v>
      </c>
      <c r="E4496" s="268" t="s">
        <v>33444</v>
      </c>
    </row>
    <row r="4497" spans="1:5">
      <c r="A4497" s="39" t="str">
        <f t="shared" si="70"/>
        <v>97343</v>
      </c>
      <c r="B4497" s="266" t="s">
        <v>5142</v>
      </c>
      <c r="C4497" s="266" t="s">
        <v>12857</v>
      </c>
      <c r="D4497" s="267" t="s">
        <v>9548</v>
      </c>
      <c r="E4497" s="268" t="s">
        <v>25731</v>
      </c>
    </row>
    <row r="4498" spans="1:5">
      <c r="A4498" s="39" t="str">
        <f t="shared" si="70"/>
        <v>97344</v>
      </c>
      <c r="B4498" s="266" t="s">
        <v>5143</v>
      </c>
      <c r="C4498" s="266" t="s">
        <v>12858</v>
      </c>
      <c r="D4498" s="267" t="s">
        <v>9548</v>
      </c>
      <c r="E4498" s="268" t="s">
        <v>18916</v>
      </c>
    </row>
    <row r="4499" spans="1:5">
      <c r="A4499" s="39" t="str">
        <f t="shared" si="70"/>
        <v>97345</v>
      </c>
      <c r="B4499" s="266" t="s">
        <v>5144</v>
      </c>
      <c r="C4499" s="266" t="s">
        <v>12859</v>
      </c>
      <c r="D4499" s="267" t="s">
        <v>9548</v>
      </c>
      <c r="E4499" s="268" t="s">
        <v>33445</v>
      </c>
    </row>
    <row r="4500" spans="1:5">
      <c r="A4500" s="39" t="str">
        <f t="shared" si="70"/>
        <v>97346</v>
      </c>
      <c r="B4500" s="266" t="s">
        <v>5145</v>
      </c>
      <c r="C4500" s="266" t="s">
        <v>12860</v>
      </c>
      <c r="D4500" s="267" t="s">
        <v>9548</v>
      </c>
      <c r="E4500" s="268" t="s">
        <v>33446</v>
      </c>
    </row>
    <row r="4501" spans="1:5">
      <c r="A4501" s="39" t="str">
        <f t="shared" si="70"/>
        <v>97347</v>
      </c>
      <c r="B4501" s="266" t="s">
        <v>5146</v>
      </c>
      <c r="C4501" s="266" t="s">
        <v>12861</v>
      </c>
      <c r="D4501" s="267" t="s">
        <v>9548</v>
      </c>
      <c r="E4501" s="268" t="s">
        <v>25714</v>
      </c>
    </row>
    <row r="4502" spans="1:5">
      <c r="A4502" s="39" t="str">
        <f t="shared" si="70"/>
        <v>97348</v>
      </c>
      <c r="B4502" s="266" t="s">
        <v>5147</v>
      </c>
      <c r="C4502" s="266" t="s">
        <v>12862</v>
      </c>
      <c r="D4502" s="267" t="s">
        <v>9548</v>
      </c>
      <c r="E4502" s="268" t="s">
        <v>16690</v>
      </c>
    </row>
    <row r="4503" spans="1:5">
      <c r="A4503" s="39" t="str">
        <f t="shared" si="70"/>
        <v>97349</v>
      </c>
      <c r="B4503" s="266" t="s">
        <v>5148</v>
      </c>
      <c r="C4503" s="266" t="s">
        <v>12863</v>
      </c>
      <c r="D4503" s="267" t="s">
        <v>9548</v>
      </c>
      <c r="E4503" s="268" t="s">
        <v>33447</v>
      </c>
    </row>
    <row r="4504" spans="1:5">
      <c r="A4504" s="39" t="str">
        <f t="shared" si="70"/>
        <v>97350</v>
      </c>
      <c r="B4504" s="266" t="s">
        <v>5149</v>
      </c>
      <c r="C4504" s="266" t="s">
        <v>12864</v>
      </c>
      <c r="D4504" s="267" t="s">
        <v>9548</v>
      </c>
      <c r="E4504" s="268" t="s">
        <v>33448</v>
      </c>
    </row>
    <row r="4505" spans="1:5">
      <c r="A4505" s="39" t="str">
        <f t="shared" si="70"/>
        <v>97351</v>
      </c>
      <c r="B4505" s="266" t="s">
        <v>5150</v>
      </c>
      <c r="C4505" s="266" t="s">
        <v>12865</v>
      </c>
      <c r="D4505" s="267" t="s">
        <v>9548</v>
      </c>
      <c r="E4505" s="268" t="s">
        <v>33449</v>
      </c>
    </row>
    <row r="4506" spans="1:5">
      <c r="A4506" s="39" t="str">
        <f t="shared" si="70"/>
        <v>97352</v>
      </c>
      <c r="B4506" s="266" t="s">
        <v>5151</v>
      </c>
      <c r="C4506" s="266" t="s">
        <v>12866</v>
      </c>
      <c r="D4506" s="267" t="s">
        <v>9548</v>
      </c>
      <c r="E4506" s="268" t="s">
        <v>33450</v>
      </c>
    </row>
    <row r="4507" spans="1:5">
      <c r="A4507" s="39" t="str">
        <f t="shared" si="70"/>
        <v>97353</v>
      </c>
      <c r="B4507" s="266" t="s">
        <v>5152</v>
      </c>
      <c r="C4507" s="266" t="s">
        <v>12867</v>
      </c>
      <c r="D4507" s="267" t="s">
        <v>9548</v>
      </c>
      <c r="E4507" s="268" t="s">
        <v>33451</v>
      </c>
    </row>
    <row r="4508" spans="1:5">
      <c r="A4508" s="39" t="str">
        <f t="shared" si="70"/>
        <v>97354</v>
      </c>
      <c r="B4508" s="266" t="s">
        <v>5153</v>
      </c>
      <c r="C4508" s="266" t="s">
        <v>12868</v>
      </c>
      <c r="D4508" s="267" t="s">
        <v>9548</v>
      </c>
      <c r="E4508" s="268" t="s">
        <v>33452</v>
      </c>
    </row>
    <row r="4509" spans="1:5">
      <c r="A4509" s="39" t="str">
        <f t="shared" si="70"/>
        <v>97355</v>
      </c>
      <c r="B4509" s="266" t="s">
        <v>5154</v>
      </c>
      <c r="C4509" s="266" t="s">
        <v>12869</v>
      </c>
      <c r="D4509" s="267" t="s">
        <v>9548</v>
      </c>
      <c r="E4509" s="268" t="s">
        <v>33453</v>
      </c>
    </row>
    <row r="4510" spans="1:5">
      <c r="A4510" s="39" t="str">
        <f t="shared" si="70"/>
        <v>97356</v>
      </c>
      <c r="B4510" s="266" t="s">
        <v>5155</v>
      </c>
      <c r="C4510" s="266" t="s">
        <v>12870</v>
      </c>
      <c r="D4510" s="267" t="s">
        <v>9548</v>
      </c>
      <c r="E4510" s="268" t="s">
        <v>29606</v>
      </c>
    </row>
    <row r="4511" spans="1:5">
      <c r="A4511" s="39" t="str">
        <f t="shared" si="70"/>
        <v>97357</v>
      </c>
      <c r="B4511" s="266" t="s">
        <v>5156</v>
      </c>
      <c r="C4511" s="266" t="s">
        <v>12871</v>
      </c>
      <c r="D4511" s="267" t="s">
        <v>9548</v>
      </c>
      <c r="E4511" s="268" t="s">
        <v>33454</v>
      </c>
    </row>
    <row r="4512" spans="1:5">
      <c r="A4512" s="39" t="str">
        <f t="shared" si="70"/>
        <v>97358</v>
      </c>
      <c r="B4512" s="266" t="s">
        <v>5157</v>
      </c>
      <c r="C4512" s="266" t="s">
        <v>12872</v>
      </c>
      <c r="D4512" s="267" t="s">
        <v>9548</v>
      </c>
      <c r="E4512" s="268" t="s">
        <v>25426</v>
      </c>
    </row>
    <row r="4513" spans="1:5">
      <c r="A4513" s="39" t="str">
        <f t="shared" si="70"/>
        <v>97359</v>
      </c>
      <c r="B4513" s="266" t="s">
        <v>5158</v>
      </c>
      <c r="C4513" s="266" t="s">
        <v>12178</v>
      </c>
      <c r="D4513" s="267" t="s">
        <v>9623</v>
      </c>
      <c r="E4513" s="268" t="s">
        <v>33455</v>
      </c>
    </row>
    <row r="4514" spans="1:5">
      <c r="A4514" s="39" t="str">
        <f t="shared" si="70"/>
        <v>97360</v>
      </c>
      <c r="B4514" s="266" t="s">
        <v>5159</v>
      </c>
      <c r="C4514" s="266" t="s">
        <v>12179</v>
      </c>
      <c r="D4514" s="267" t="s">
        <v>9623</v>
      </c>
      <c r="E4514" s="268" t="s">
        <v>33456</v>
      </c>
    </row>
    <row r="4515" spans="1:5">
      <c r="A4515" s="39" t="str">
        <f t="shared" si="70"/>
        <v>97361</v>
      </c>
      <c r="B4515" s="266" t="s">
        <v>5160</v>
      </c>
      <c r="C4515" s="266" t="s">
        <v>12180</v>
      </c>
      <c r="D4515" s="267" t="s">
        <v>9623</v>
      </c>
      <c r="E4515" s="268" t="s">
        <v>33457</v>
      </c>
    </row>
    <row r="4516" spans="1:5">
      <c r="A4516" s="39" t="str">
        <f t="shared" si="70"/>
        <v>97362</v>
      </c>
      <c r="B4516" s="266" t="s">
        <v>8243</v>
      </c>
      <c r="C4516" s="266" t="s">
        <v>12181</v>
      </c>
      <c r="D4516" s="267" t="s">
        <v>9623</v>
      </c>
      <c r="E4516" s="268" t="s">
        <v>33458</v>
      </c>
    </row>
    <row r="4517" spans="1:5">
      <c r="A4517" s="39" t="str">
        <f t="shared" si="70"/>
        <v>97425</v>
      </c>
      <c r="B4517" s="266" t="s">
        <v>5161</v>
      </c>
      <c r="C4517" s="266" t="s">
        <v>13981</v>
      </c>
      <c r="D4517" s="267" t="s">
        <v>9623</v>
      </c>
      <c r="E4517" s="268" t="s">
        <v>33459</v>
      </c>
    </row>
    <row r="4518" spans="1:5">
      <c r="A4518" s="39" t="str">
        <f t="shared" si="70"/>
        <v>97426</v>
      </c>
      <c r="B4518" s="266" t="s">
        <v>5162</v>
      </c>
      <c r="C4518" s="266" t="s">
        <v>13983</v>
      </c>
      <c r="D4518" s="267" t="s">
        <v>9623</v>
      </c>
      <c r="E4518" s="268" t="s">
        <v>28933</v>
      </c>
    </row>
    <row r="4519" spans="1:5">
      <c r="A4519" s="39" t="str">
        <f t="shared" si="70"/>
        <v>97427</v>
      </c>
      <c r="B4519" s="266" t="s">
        <v>5163</v>
      </c>
      <c r="C4519" s="266" t="s">
        <v>13984</v>
      </c>
      <c r="D4519" s="267" t="s">
        <v>9623</v>
      </c>
      <c r="E4519" s="268" t="s">
        <v>33460</v>
      </c>
    </row>
    <row r="4520" spans="1:5">
      <c r="A4520" s="39" t="str">
        <f t="shared" si="70"/>
        <v>97428</v>
      </c>
      <c r="B4520" s="266" t="s">
        <v>5164</v>
      </c>
      <c r="C4520" s="266" t="s">
        <v>13986</v>
      </c>
      <c r="D4520" s="267" t="s">
        <v>9623</v>
      </c>
      <c r="E4520" s="268" t="s">
        <v>29827</v>
      </c>
    </row>
    <row r="4521" spans="1:5">
      <c r="A4521" s="39" t="str">
        <f t="shared" si="70"/>
        <v>97429</v>
      </c>
      <c r="B4521" s="266" t="s">
        <v>5165</v>
      </c>
      <c r="C4521" s="266" t="s">
        <v>13987</v>
      </c>
      <c r="D4521" s="267" t="s">
        <v>9623</v>
      </c>
      <c r="E4521" s="268" t="s">
        <v>33461</v>
      </c>
    </row>
    <row r="4522" spans="1:5">
      <c r="A4522" s="39" t="str">
        <f t="shared" si="70"/>
        <v>97430</v>
      </c>
      <c r="B4522" s="266" t="s">
        <v>5166</v>
      </c>
      <c r="C4522" s="266" t="s">
        <v>13988</v>
      </c>
      <c r="D4522" s="267" t="s">
        <v>9623</v>
      </c>
      <c r="E4522" s="268" t="s">
        <v>17012</v>
      </c>
    </row>
    <row r="4523" spans="1:5">
      <c r="A4523" s="39" t="str">
        <f t="shared" si="70"/>
        <v>97431</v>
      </c>
      <c r="B4523" s="266" t="s">
        <v>5167</v>
      </c>
      <c r="C4523" s="266" t="s">
        <v>13989</v>
      </c>
      <c r="D4523" s="267" t="s">
        <v>9623</v>
      </c>
      <c r="E4523" s="268" t="s">
        <v>25108</v>
      </c>
    </row>
    <row r="4524" spans="1:5">
      <c r="A4524" s="39" t="str">
        <f t="shared" si="70"/>
        <v>97432</v>
      </c>
      <c r="B4524" s="266" t="s">
        <v>5168</v>
      </c>
      <c r="C4524" s="266" t="s">
        <v>13990</v>
      </c>
      <c r="D4524" s="267" t="s">
        <v>9623</v>
      </c>
      <c r="E4524" s="268" t="s">
        <v>25750</v>
      </c>
    </row>
    <row r="4525" spans="1:5">
      <c r="A4525" s="39" t="str">
        <f t="shared" si="70"/>
        <v>97433</v>
      </c>
      <c r="B4525" s="266" t="s">
        <v>5169</v>
      </c>
      <c r="C4525" s="266" t="s">
        <v>13991</v>
      </c>
      <c r="D4525" s="267" t="s">
        <v>9623</v>
      </c>
      <c r="E4525" s="268" t="s">
        <v>33462</v>
      </c>
    </row>
    <row r="4526" spans="1:5">
      <c r="A4526" s="39" t="str">
        <f t="shared" si="70"/>
        <v>97434</v>
      </c>
      <c r="B4526" s="266" t="s">
        <v>5170</v>
      </c>
      <c r="C4526" s="266" t="s">
        <v>13992</v>
      </c>
      <c r="D4526" s="267" t="s">
        <v>9623</v>
      </c>
      <c r="E4526" s="268" t="s">
        <v>33463</v>
      </c>
    </row>
    <row r="4527" spans="1:5">
      <c r="A4527" s="39" t="str">
        <f t="shared" si="70"/>
        <v>97435</v>
      </c>
      <c r="B4527" s="266" t="s">
        <v>5171</v>
      </c>
      <c r="C4527" s="266" t="s">
        <v>13993</v>
      </c>
      <c r="D4527" s="267" t="s">
        <v>9623</v>
      </c>
      <c r="E4527" s="268" t="s">
        <v>33464</v>
      </c>
    </row>
    <row r="4528" spans="1:5">
      <c r="A4528" s="39" t="str">
        <f t="shared" si="70"/>
        <v>97436</v>
      </c>
      <c r="B4528" s="266" t="s">
        <v>5172</v>
      </c>
      <c r="C4528" s="266" t="s">
        <v>13994</v>
      </c>
      <c r="D4528" s="267" t="s">
        <v>9623</v>
      </c>
      <c r="E4528" s="268" t="s">
        <v>33465</v>
      </c>
    </row>
    <row r="4529" spans="1:5">
      <c r="A4529" s="39" t="str">
        <f t="shared" si="70"/>
        <v>97437</v>
      </c>
      <c r="B4529" s="266" t="s">
        <v>5173</v>
      </c>
      <c r="C4529" s="266" t="s">
        <v>13995</v>
      </c>
      <c r="D4529" s="267" t="s">
        <v>9623</v>
      </c>
      <c r="E4529" s="268" t="s">
        <v>33466</v>
      </c>
    </row>
    <row r="4530" spans="1:5">
      <c r="A4530" s="39" t="str">
        <f t="shared" si="70"/>
        <v>97438</v>
      </c>
      <c r="B4530" s="266" t="s">
        <v>5174</v>
      </c>
      <c r="C4530" s="266" t="s">
        <v>13996</v>
      </c>
      <c r="D4530" s="267" t="s">
        <v>9623</v>
      </c>
      <c r="E4530" s="268" t="s">
        <v>33467</v>
      </c>
    </row>
    <row r="4531" spans="1:5">
      <c r="A4531" s="39" t="str">
        <f t="shared" si="70"/>
        <v>97439</v>
      </c>
      <c r="B4531" s="266" t="s">
        <v>5175</v>
      </c>
      <c r="C4531" s="266" t="s">
        <v>13997</v>
      </c>
      <c r="D4531" s="267" t="s">
        <v>9623</v>
      </c>
      <c r="E4531" s="268" t="s">
        <v>33468</v>
      </c>
    </row>
    <row r="4532" spans="1:5">
      <c r="A4532" s="39" t="str">
        <f t="shared" si="70"/>
        <v>97440</v>
      </c>
      <c r="B4532" s="266" t="s">
        <v>5176</v>
      </c>
      <c r="C4532" s="266" t="s">
        <v>13998</v>
      </c>
      <c r="D4532" s="267" t="s">
        <v>9623</v>
      </c>
      <c r="E4532" s="268" t="s">
        <v>26577</v>
      </c>
    </row>
    <row r="4533" spans="1:5">
      <c r="A4533" s="39" t="str">
        <f t="shared" si="70"/>
        <v>97442</v>
      </c>
      <c r="B4533" s="266" t="s">
        <v>5177</v>
      </c>
      <c r="C4533" s="266" t="s">
        <v>13999</v>
      </c>
      <c r="D4533" s="267" t="s">
        <v>9623</v>
      </c>
      <c r="E4533" s="268" t="s">
        <v>33469</v>
      </c>
    </row>
    <row r="4534" spans="1:5">
      <c r="A4534" s="39" t="str">
        <f t="shared" si="70"/>
        <v>97443</v>
      </c>
      <c r="B4534" s="266" t="s">
        <v>5178</v>
      </c>
      <c r="C4534" s="266" t="s">
        <v>14000</v>
      </c>
      <c r="D4534" s="267" t="s">
        <v>9623</v>
      </c>
      <c r="E4534" s="268" t="s">
        <v>33470</v>
      </c>
    </row>
    <row r="4535" spans="1:5">
      <c r="A4535" s="39" t="str">
        <f t="shared" si="70"/>
        <v>97444</v>
      </c>
      <c r="B4535" s="266" t="s">
        <v>5179</v>
      </c>
      <c r="C4535" s="266" t="s">
        <v>14001</v>
      </c>
      <c r="D4535" s="267" t="s">
        <v>9623</v>
      </c>
      <c r="E4535" s="268" t="s">
        <v>29890</v>
      </c>
    </row>
    <row r="4536" spans="1:5">
      <c r="A4536" s="39" t="str">
        <f t="shared" si="70"/>
        <v>97446</v>
      </c>
      <c r="B4536" s="266" t="s">
        <v>5180</v>
      </c>
      <c r="C4536" s="266" t="s">
        <v>14002</v>
      </c>
      <c r="D4536" s="267" t="s">
        <v>9623</v>
      </c>
      <c r="E4536" s="268" t="s">
        <v>33471</v>
      </c>
    </row>
    <row r="4537" spans="1:5">
      <c r="A4537" s="39" t="str">
        <f t="shared" si="70"/>
        <v>97447</v>
      </c>
      <c r="B4537" s="266" t="s">
        <v>5181</v>
      </c>
      <c r="C4537" s="266" t="s">
        <v>14003</v>
      </c>
      <c r="D4537" s="267" t="s">
        <v>9623</v>
      </c>
      <c r="E4537" s="268" t="s">
        <v>33471</v>
      </c>
    </row>
    <row r="4538" spans="1:5">
      <c r="A4538" s="39" t="str">
        <f t="shared" si="70"/>
        <v>97449</v>
      </c>
      <c r="B4538" s="266" t="s">
        <v>5182</v>
      </c>
      <c r="C4538" s="266" t="s">
        <v>14004</v>
      </c>
      <c r="D4538" s="267" t="s">
        <v>9623</v>
      </c>
      <c r="E4538" s="268" t="s">
        <v>33472</v>
      </c>
    </row>
    <row r="4539" spans="1:5">
      <c r="A4539" s="39" t="str">
        <f t="shared" si="70"/>
        <v>97450</v>
      </c>
      <c r="B4539" s="266" t="s">
        <v>5183</v>
      </c>
      <c r="C4539" s="266" t="s">
        <v>14005</v>
      </c>
      <c r="D4539" s="267" t="s">
        <v>9623</v>
      </c>
      <c r="E4539" s="268" t="s">
        <v>33473</v>
      </c>
    </row>
    <row r="4540" spans="1:5">
      <c r="A4540" s="39" t="str">
        <f t="shared" si="70"/>
        <v>97452</v>
      </c>
      <c r="B4540" s="266" t="s">
        <v>5184</v>
      </c>
      <c r="C4540" s="266" t="s">
        <v>14006</v>
      </c>
      <c r="D4540" s="267" t="s">
        <v>9623</v>
      </c>
      <c r="E4540" s="268" t="s">
        <v>27316</v>
      </c>
    </row>
    <row r="4541" spans="1:5">
      <c r="A4541" s="39" t="str">
        <f t="shared" si="70"/>
        <v>97453</v>
      </c>
      <c r="B4541" s="266" t="s">
        <v>5185</v>
      </c>
      <c r="C4541" s="266" t="s">
        <v>14007</v>
      </c>
      <c r="D4541" s="267" t="s">
        <v>9623</v>
      </c>
      <c r="E4541" s="268" t="s">
        <v>33474</v>
      </c>
    </row>
    <row r="4542" spans="1:5">
      <c r="A4542" s="39" t="str">
        <f t="shared" si="70"/>
        <v>97454</v>
      </c>
      <c r="B4542" s="266" t="s">
        <v>5186</v>
      </c>
      <c r="C4542" s="266" t="s">
        <v>14008</v>
      </c>
      <c r="D4542" s="267" t="s">
        <v>9623</v>
      </c>
      <c r="E4542" s="268" t="s">
        <v>32651</v>
      </c>
    </row>
    <row r="4543" spans="1:5">
      <c r="A4543" s="39" t="str">
        <f t="shared" si="70"/>
        <v>97455</v>
      </c>
      <c r="B4543" s="266" t="s">
        <v>5187</v>
      </c>
      <c r="C4543" s="266" t="s">
        <v>14009</v>
      </c>
      <c r="D4543" s="267" t="s">
        <v>9623</v>
      </c>
      <c r="E4543" s="268" t="s">
        <v>33475</v>
      </c>
    </row>
    <row r="4544" spans="1:5">
      <c r="A4544" s="39" t="str">
        <f t="shared" si="70"/>
        <v>97456</v>
      </c>
      <c r="B4544" s="266" t="s">
        <v>5188</v>
      </c>
      <c r="C4544" s="266" t="s">
        <v>14010</v>
      </c>
      <c r="D4544" s="267" t="s">
        <v>9623</v>
      </c>
      <c r="E4544" s="268" t="s">
        <v>33476</v>
      </c>
    </row>
    <row r="4545" spans="1:5">
      <c r="A4545" s="39" t="str">
        <f t="shared" si="70"/>
        <v>97457</v>
      </c>
      <c r="B4545" s="266" t="s">
        <v>5189</v>
      </c>
      <c r="C4545" s="266" t="s">
        <v>14011</v>
      </c>
      <c r="D4545" s="267" t="s">
        <v>9623</v>
      </c>
      <c r="E4545" s="268" t="s">
        <v>33477</v>
      </c>
    </row>
    <row r="4546" spans="1:5">
      <c r="A4546" s="39" t="str">
        <f t="shared" si="70"/>
        <v>97458</v>
      </c>
      <c r="B4546" s="266" t="s">
        <v>5190</v>
      </c>
      <c r="C4546" s="266" t="s">
        <v>14012</v>
      </c>
      <c r="D4546" s="267" t="s">
        <v>9623</v>
      </c>
      <c r="E4546" s="268" t="s">
        <v>33478</v>
      </c>
    </row>
    <row r="4547" spans="1:5">
      <c r="A4547" s="39" t="str">
        <f t="shared" ref="A4547:A4610" si="71">IF(ISERROR(SEARCH("/",B4547)=6),TRIM(CLEAN(B4547)),IF(SEARCH("/",B4547)=6,IF(LEN(TRIM(CLEAN(B4547)))=7,LEFT(TRIM(CLEAN(B4547)),6)&amp;"00"&amp;RIGHT(TRIM(CLEAN(B4547)),1),LEFT(TRIM(CLEAN(B4547)),6)&amp;"0"&amp;RIGHT(TRIM(CLEAN(B4547)),2)),TRIM(CLEAN(B4547))))</f>
        <v>97459</v>
      </c>
      <c r="B4547" s="266" t="s">
        <v>5191</v>
      </c>
      <c r="C4547" s="266" t="s">
        <v>14013</v>
      </c>
      <c r="D4547" s="267" t="s">
        <v>9623</v>
      </c>
      <c r="E4547" s="268" t="s">
        <v>33479</v>
      </c>
    </row>
    <row r="4548" spans="1:5">
      <c r="A4548" s="39" t="str">
        <f t="shared" si="71"/>
        <v>97460</v>
      </c>
      <c r="B4548" s="266" t="s">
        <v>5192</v>
      </c>
      <c r="C4548" s="266" t="s">
        <v>14014</v>
      </c>
      <c r="D4548" s="267" t="s">
        <v>9623</v>
      </c>
      <c r="E4548" s="268" t="s">
        <v>33480</v>
      </c>
    </row>
    <row r="4549" spans="1:5">
      <c r="A4549" s="39" t="str">
        <f t="shared" si="71"/>
        <v>97461</v>
      </c>
      <c r="B4549" s="266" t="s">
        <v>5193</v>
      </c>
      <c r="C4549" s="266" t="s">
        <v>14015</v>
      </c>
      <c r="D4549" s="267" t="s">
        <v>9623</v>
      </c>
      <c r="E4549" s="268" t="s">
        <v>17951</v>
      </c>
    </row>
    <row r="4550" spans="1:5">
      <c r="A4550" s="39" t="str">
        <f t="shared" si="71"/>
        <v>97462</v>
      </c>
      <c r="B4550" s="266" t="s">
        <v>5194</v>
      </c>
      <c r="C4550" s="266" t="s">
        <v>14016</v>
      </c>
      <c r="D4550" s="267" t="s">
        <v>9623</v>
      </c>
      <c r="E4550" s="268" t="s">
        <v>16961</v>
      </c>
    </row>
    <row r="4551" spans="1:5">
      <c r="A4551" s="39" t="str">
        <f t="shared" si="71"/>
        <v>97464</v>
      </c>
      <c r="B4551" s="266" t="s">
        <v>5195</v>
      </c>
      <c r="C4551" s="266" t="s">
        <v>14017</v>
      </c>
      <c r="D4551" s="267" t="s">
        <v>9623</v>
      </c>
      <c r="E4551" s="268" t="s">
        <v>33481</v>
      </c>
    </row>
    <row r="4552" spans="1:5">
      <c r="A4552" s="39" t="str">
        <f t="shared" si="71"/>
        <v>97465</v>
      </c>
      <c r="B4552" s="266" t="s">
        <v>5196</v>
      </c>
      <c r="C4552" s="266" t="s">
        <v>14018</v>
      </c>
      <c r="D4552" s="267" t="s">
        <v>9623</v>
      </c>
      <c r="E4552" s="268" t="s">
        <v>33482</v>
      </c>
    </row>
    <row r="4553" spans="1:5">
      <c r="A4553" s="39" t="str">
        <f t="shared" si="71"/>
        <v>97467</v>
      </c>
      <c r="B4553" s="266" t="s">
        <v>5197</v>
      </c>
      <c r="C4553" s="266" t="s">
        <v>14019</v>
      </c>
      <c r="D4553" s="267" t="s">
        <v>9623</v>
      </c>
      <c r="E4553" s="268" t="s">
        <v>20827</v>
      </c>
    </row>
    <row r="4554" spans="1:5">
      <c r="A4554" s="39" t="str">
        <f t="shared" si="71"/>
        <v>97468</v>
      </c>
      <c r="B4554" s="266" t="s">
        <v>5198</v>
      </c>
      <c r="C4554" s="266" t="s">
        <v>14020</v>
      </c>
      <c r="D4554" s="267" t="s">
        <v>9623</v>
      </c>
      <c r="E4554" s="268" t="s">
        <v>28897</v>
      </c>
    </row>
    <row r="4555" spans="1:5">
      <c r="A4555" s="39" t="str">
        <f t="shared" si="71"/>
        <v>97470</v>
      </c>
      <c r="B4555" s="266" t="s">
        <v>5199</v>
      </c>
      <c r="C4555" s="266" t="s">
        <v>14021</v>
      </c>
      <c r="D4555" s="267" t="s">
        <v>9623</v>
      </c>
      <c r="E4555" s="268" t="s">
        <v>33483</v>
      </c>
    </row>
    <row r="4556" spans="1:5">
      <c r="A4556" s="39" t="str">
        <f t="shared" si="71"/>
        <v>97471</v>
      </c>
      <c r="B4556" s="266" t="s">
        <v>5200</v>
      </c>
      <c r="C4556" s="266" t="s">
        <v>14022</v>
      </c>
      <c r="D4556" s="267" t="s">
        <v>9623</v>
      </c>
      <c r="E4556" s="268" t="s">
        <v>33017</v>
      </c>
    </row>
    <row r="4557" spans="1:5">
      <c r="A4557" s="39" t="str">
        <f t="shared" si="71"/>
        <v>97474</v>
      </c>
      <c r="B4557" s="266" t="s">
        <v>5201</v>
      </c>
      <c r="C4557" s="266" t="s">
        <v>14023</v>
      </c>
      <c r="D4557" s="267" t="s">
        <v>9623</v>
      </c>
      <c r="E4557" s="268" t="s">
        <v>33484</v>
      </c>
    </row>
    <row r="4558" spans="1:5">
      <c r="A4558" s="39" t="str">
        <f t="shared" si="71"/>
        <v>97475</v>
      </c>
      <c r="B4558" s="266" t="s">
        <v>5202</v>
      </c>
      <c r="C4558" s="266" t="s">
        <v>14024</v>
      </c>
      <c r="D4558" s="267" t="s">
        <v>9623</v>
      </c>
      <c r="E4558" s="268" t="s">
        <v>33485</v>
      </c>
    </row>
    <row r="4559" spans="1:5">
      <c r="A4559" s="39" t="str">
        <f t="shared" si="71"/>
        <v>97477</v>
      </c>
      <c r="B4559" s="266" t="s">
        <v>5203</v>
      </c>
      <c r="C4559" s="266" t="s">
        <v>14025</v>
      </c>
      <c r="D4559" s="267" t="s">
        <v>9623</v>
      </c>
      <c r="E4559" s="268" t="s">
        <v>33486</v>
      </c>
    </row>
    <row r="4560" spans="1:5">
      <c r="A4560" s="39" t="str">
        <f t="shared" si="71"/>
        <v>97478</v>
      </c>
      <c r="B4560" s="266" t="s">
        <v>5204</v>
      </c>
      <c r="C4560" s="266" t="s">
        <v>14026</v>
      </c>
      <c r="D4560" s="267" t="s">
        <v>9623</v>
      </c>
      <c r="E4560" s="268" t="s">
        <v>33487</v>
      </c>
    </row>
    <row r="4561" spans="1:5">
      <c r="A4561" s="39" t="str">
        <f t="shared" si="71"/>
        <v>97479</v>
      </c>
      <c r="B4561" s="266" t="s">
        <v>5205</v>
      </c>
      <c r="C4561" s="266" t="s">
        <v>14027</v>
      </c>
      <c r="D4561" s="267" t="s">
        <v>9623</v>
      </c>
      <c r="E4561" s="268" t="s">
        <v>33488</v>
      </c>
    </row>
    <row r="4562" spans="1:5">
      <c r="A4562" s="39" t="str">
        <f t="shared" si="71"/>
        <v>97480</v>
      </c>
      <c r="B4562" s="266" t="s">
        <v>5206</v>
      </c>
      <c r="C4562" s="266" t="s">
        <v>14028</v>
      </c>
      <c r="D4562" s="267" t="s">
        <v>9623</v>
      </c>
      <c r="E4562" s="268" t="s">
        <v>33488</v>
      </c>
    </row>
    <row r="4563" spans="1:5">
      <c r="A4563" s="39" t="str">
        <f t="shared" si="71"/>
        <v>97481</v>
      </c>
      <c r="B4563" s="266" t="s">
        <v>5207</v>
      </c>
      <c r="C4563" s="266" t="s">
        <v>14029</v>
      </c>
      <c r="D4563" s="267" t="s">
        <v>9623</v>
      </c>
      <c r="E4563" s="268" t="s">
        <v>33489</v>
      </c>
    </row>
    <row r="4564" spans="1:5">
      <c r="A4564" s="39" t="str">
        <f t="shared" si="71"/>
        <v>97482</v>
      </c>
      <c r="B4564" s="266" t="s">
        <v>5208</v>
      </c>
      <c r="C4564" s="266" t="s">
        <v>14030</v>
      </c>
      <c r="D4564" s="267" t="s">
        <v>9623</v>
      </c>
      <c r="E4564" s="268" t="s">
        <v>33489</v>
      </c>
    </row>
    <row r="4565" spans="1:5">
      <c r="A4565" s="39" t="str">
        <f t="shared" si="71"/>
        <v>97483</v>
      </c>
      <c r="B4565" s="266" t="s">
        <v>5209</v>
      </c>
      <c r="C4565" s="266" t="s">
        <v>14031</v>
      </c>
      <c r="D4565" s="267" t="s">
        <v>9623</v>
      </c>
      <c r="E4565" s="268" t="s">
        <v>33490</v>
      </c>
    </row>
    <row r="4566" spans="1:5">
      <c r="A4566" s="39" t="str">
        <f t="shared" si="71"/>
        <v>97484</v>
      </c>
      <c r="B4566" s="266" t="s">
        <v>5210</v>
      </c>
      <c r="C4566" s="266" t="s">
        <v>14032</v>
      </c>
      <c r="D4566" s="267" t="s">
        <v>9623</v>
      </c>
      <c r="E4566" s="268" t="s">
        <v>33490</v>
      </c>
    </row>
    <row r="4567" spans="1:5">
      <c r="A4567" s="39" t="str">
        <f t="shared" si="71"/>
        <v>97485</v>
      </c>
      <c r="B4567" s="266" t="s">
        <v>5211</v>
      </c>
      <c r="C4567" s="266" t="s">
        <v>14033</v>
      </c>
      <c r="D4567" s="267" t="s">
        <v>9623</v>
      </c>
      <c r="E4567" s="268" t="s">
        <v>33491</v>
      </c>
    </row>
    <row r="4568" spans="1:5">
      <c r="A4568" s="39" t="str">
        <f t="shared" si="71"/>
        <v>97486</v>
      </c>
      <c r="B4568" s="266" t="s">
        <v>5212</v>
      </c>
      <c r="C4568" s="266" t="s">
        <v>14034</v>
      </c>
      <c r="D4568" s="267" t="s">
        <v>9623</v>
      </c>
      <c r="E4568" s="268" t="s">
        <v>33492</v>
      </c>
    </row>
    <row r="4569" spans="1:5">
      <c r="A4569" s="39" t="str">
        <f t="shared" si="71"/>
        <v>97487</v>
      </c>
      <c r="B4569" s="266" t="s">
        <v>5213</v>
      </c>
      <c r="C4569" s="266" t="s">
        <v>14035</v>
      </c>
      <c r="D4569" s="267" t="s">
        <v>9623</v>
      </c>
      <c r="E4569" s="268" t="s">
        <v>33493</v>
      </c>
    </row>
    <row r="4570" spans="1:5">
      <c r="A4570" s="39" t="str">
        <f t="shared" si="71"/>
        <v>97488</v>
      </c>
      <c r="B4570" s="266" t="s">
        <v>5214</v>
      </c>
      <c r="C4570" s="266" t="s">
        <v>14036</v>
      </c>
      <c r="D4570" s="267" t="s">
        <v>9623</v>
      </c>
      <c r="E4570" s="268" t="s">
        <v>33494</v>
      </c>
    </row>
    <row r="4571" spans="1:5">
      <c r="A4571" s="39" t="str">
        <f t="shared" si="71"/>
        <v>97489</v>
      </c>
      <c r="B4571" s="266" t="s">
        <v>5215</v>
      </c>
      <c r="C4571" s="266" t="s">
        <v>14037</v>
      </c>
      <c r="D4571" s="267" t="s">
        <v>9623</v>
      </c>
      <c r="E4571" s="268" t="s">
        <v>33495</v>
      </c>
    </row>
    <row r="4572" spans="1:5">
      <c r="A4572" s="39" t="str">
        <f t="shared" si="71"/>
        <v>97490</v>
      </c>
      <c r="B4572" s="266" t="s">
        <v>5216</v>
      </c>
      <c r="C4572" s="266" t="s">
        <v>14038</v>
      </c>
      <c r="D4572" s="267" t="s">
        <v>9623</v>
      </c>
      <c r="E4572" s="268" t="s">
        <v>33496</v>
      </c>
    </row>
    <row r="4573" spans="1:5">
      <c r="A4573" s="39" t="str">
        <f t="shared" si="71"/>
        <v>97491</v>
      </c>
      <c r="B4573" s="266" t="s">
        <v>5217</v>
      </c>
      <c r="C4573" s="266" t="s">
        <v>14039</v>
      </c>
      <c r="D4573" s="267" t="s">
        <v>9623</v>
      </c>
      <c r="E4573" s="268" t="s">
        <v>33497</v>
      </c>
    </row>
    <row r="4574" spans="1:5">
      <c r="A4574" s="39" t="str">
        <f t="shared" si="71"/>
        <v>97492</v>
      </c>
      <c r="B4574" s="266" t="s">
        <v>5218</v>
      </c>
      <c r="C4574" s="266" t="s">
        <v>14040</v>
      </c>
      <c r="D4574" s="267" t="s">
        <v>9623</v>
      </c>
      <c r="E4574" s="268" t="s">
        <v>33498</v>
      </c>
    </row>
    <row r="4575" spans="1:5">
      <c r="A4575" s="39" t="str">
        <f t="shared" si="71"/>
        <v>97493</v>
      </c>
      <c r="B4575" s="266" t="s">
        <v>5219</v>
      </c>
      <c r="C4575" s="266" t="s">
        <v>14041</v>
      </c>
      <c r="D4575" s="267" t="s">
        <v>9623</v>
      </c>
      <c r="E4575" s="268" t="s">
        <v>33499</v>
      </c>
    </row>
    <row r="4576" spans="1:5">
      <c r="A4576" s="39" t="str">
        <f t="shared" si="71"/>
        <v>97494</v>
      </c>
      <c r="B4576" s="266" t="s">
        <v>5220</v>
      </c>
      <c r="C4576" s="266" t="s">
        <v>14042</v>
      </c>
      <c r="D4576" s="267" t="s">
        <v>9623</v>
      </c>
      <c r="E4576" s="268" t="s">
        <v>33500</v>
      </c>
    </row>
    <row r="4577" spans="1:5">
      <c r="A4577" s="39" t="str">
        <f t="shared" si="71"/>
        <v>97495</v>
      </c>
      <c r="B4577" s="266" t="s">
        <v>5221</v>
      </c>
      <c r="C4577" s="266" t="s">
        <v>14043</v>
      </c>
      <c r="D4577" s="267" t="s">
        <v>9623</v>
      </c>
      <c r="E4577" s="268" t="s">
        <v>33501</v>
      </c>
    </row>
    <row r="4578" spans="1:5">
      <c r="A4578" s="39" t="str">
        <f t="shared" si="71"/>
        <v>97496</v>
      </c>
      <c r="B4578" s="266" t="s">
        <v>5222</v>
      </c>
      <c r="C4578" s="266" t="s">
        <v>14044</v>
      </c>
      <c r="D4578" s="267" t="s">
        <v>9623</v>
      </c>
      <c r="E4578" s="268" t="s">
        <v>33502</v>
      </c>
    </row>
    <row r="4579" spans="1:5">
      <c r="A4579" s="39" t="str">
        <f t="shared" si="71"/>
        <v>97498</v>
      </c>
      <c r="B4579" s="266" t="s">
        <v>5223</v>
      </c>
      <c r="C4579" s="266" t="s">
        <v>12873</v>
      </c>
      <c r="D4579" s="267" t="s">
        <v>9548</v>
      </c>
      <c r="E4579" s="268" t="s">
        <v>18935</v>
      </c>
    </row>
    <row r="4580" spans="1:5">
      <c r="A4580" s="39" t="str">
        <f t="shared" si="71"/>
        <v>97499</v>
      </c>
      <c r="B4580" s="266" t="s">
        <v>5224</v>
      </c>
      <c r="C4580" s="266" t="s">
        <v>14045</v>
      </c>
      <c r="D4580" s="267" t="s">
        <v>9623</v>
      </c>
      <c r="E4580" s="268" t="s">
        <v>17525</v>
      </c>
    </row>
    <row r="4581" spans="1:5">
      <c r="A4581" s="39" t="str">
        <f t="shared" si="71"/>
        <v>97500</v>
      </c>
      <c r="B4581" s="266" t="s">
        <v>5225</v>
      </c>
      <c r="C4581" s="266" t="s">
        <v>14047</v>
      </c>
      <c r="D4581" s="267" t="s">
        <v>9623</v>
      </c>
      <c r="E4581" s="268" t="s">
        <v>33503</v>
      </c>
    </row>
    <row r="4582" spans="1:5">
      <c r="A4582" s="39" t="str">
        <f t="shared" si="71"/>
        <v>97502</v>
      </c>
      <c r="B4582" s="266" t="s">
        <v>5226</v>
      </c>
      <c r="C4582" s="266" t="s">
        <v>14048</v>
      </c>
      <c r="D4582" s="267" t="s">
        <v>9623</v>
      </c>
      <c r="E4582" s="268" t="s">
        <v>18819</v>
      </c>
    </row>
    <row r="4583" spans="1:5">
      <c r="A4583" s="39" t="str">
        <f t="shared" si="71"/>
        <v>97503</v>
      </c>
      <c r="B4583" s="266" t="s">
        <v>5227</v>
      </c>
      <c r="C4583" s="266" t="s">
        <v>14049</v>
      </c>
      <c r="D4583" s="267" t="s">
        <v>9623</v>
      </c>
      <c r="E4583" s="268" t="s">
        <v>24987</v>
      </c>
    </row>
    <row r="4584" spans="1:5">
      <c r="A4584" s="39" t="str">
        <f t="shared" si="71"/>
        <v>97505</v>
      </c>
      <c r="B4584" s="266" t="s">
        <v>5228</v>
      </c>
      <c r="C4584" s="266" t="s">
        <v>14050</v>
      </c>
      <c r="D4584" s="267" t="s">
        <v>9623</v>
      </c>
      <c r="E4584" s="268" t="s">
        <v>25736</v>
      </c>
    </row>
    <row r="4585" spans="1:5">
      <c r="A4585" s="39" t="str">
        <f t="shared" si="71"/>
        <v>97506</v>
      </c>
      <c r="B4585" s="266" t="s">
        <v>5229</v>
      </c>
      <c r="C4585" s="266" t="s">
        <v>14051</v>
      </c>
      <c r="D4585" s="267" t="s">
        <v>9623</v>
      </c>
      <c r="E4585" s="268" t="s">
        <v>25008</v>
      </c>
    </row>
    <row r="4586" spans="1:5">
      <c r="A4586" s="39" t="str">
        <f t="shared" si="71"/>
        <v>97508</v>
      </c>
      <c r="B4586" s="266" t="s">
        <v>5230</v>
      </c>
      <c r="C4586" s="266" t="s">
        <v>14052</v>
      </c>
      <c r="D4586" s="267" t="s">
        <v>9623</v>
      </c>
      <c r="E4586" s="268" t="s">
        <v>33504</v>
      </c>
    </row>
    <row r="4587" spans="1:5">
      <c r="A4587" s="39" t="str">
        <f t="shared" si="71"/>
        <v>97509</v>
      </c>
      <c r="B4587" s="266" t="s">
        <v>5231</v>
      </c>
      <c r="C4587" s="266" t="s">
        <v>14053</v>
      </c>
      <c r="D4587" s="267" t="s">
        <v>9623</v>
      </c>
      <c r="E4587" s="268" t="s">
        <v>32912</v>
      </c>
    </row>
    <row r="4588" spans="1:5">
      <c r="A4588" s="39" t="str">
        <f t="shared" si="71"/>
        <v>97511</v>
      </c>
      <c r="B4588" s="266" t="s">
        <v>5232</v>
      </c>
      <c r="C4588" s="266" t="s">
        <v>14054</v>
      </c>
      <c r="D4588" s="267" t="s">
        <v>9623</v>
      </c>
      <c r="E4588" s="268" t="s">
        <v>33505</v>
      </c>
    </row>
    <row r="4589" spans="1:5">
      <c r="A4589" s="39" t="str">
        <f t="shared" si="71"/>
        <v>97512</v>
      </c>
      <c r="B4589" s="266" t="s">
        <v>5233</v>
      </c>
      <c r="C4589" s="266" t="s">
        <v>14055</v>
      </c>
      <c r="D4589" s="267" t="s">
        <v>9623</v>
      </c>
      <c r="E4589" s="268" t="s">
        <v>33506</v>
      </c>
    </row>
    <row r="4590" spans="1:5">
      <c r="A4590" s="39" t="str">
        <f t="shared" si="71"/>
        <v>97514</v>
      </c>
      <c r="B4590" s="266" t="s">
        <v>5234</v>
      </c>
      <c r="C4590" s="266" t="s">
        <v>14056</v>
      </c>
      <c r="D4590" s="267" t="s">
        <v>9623</v>
      </c>
      <c r="E4590" s="268" t="s">
        <v>23248</v>
      </c>
    </row>
    <row r="4591" spans="1:5">
      <c r="A4591" s="39" t="str">
        <f t="shared" si="71"/>
        <v>97515</v>
      </c>
      <c r="B4591" s="266" t="s">
        <v>5235</v>
      </c>
      <c r="C4591" s="266" t="s">
        <v>14057</v>
      </c>
      <c r="D4591" s="267" t="s">
        <v>9623</v>
      </c>
      <c r="E4591" s="268" t="s">
        <v>33507</v>
      </c>
    </row>
    <row r="4592" spans="1:5">
      <c r="A4592" s="39" t="str">
        <f t="shared" si="71"/>
        <v>97517</v>
      </c>
      <c r="B4592" s="266" t="s">
        <v>5236</v>
      </c>
      <c r="C4592" s="266" t="s">
        <v>14058</v>
      </c>
      <c r="D4592" s="267" t="s">
        <v>9623</v>
      </c>
      <c r="E4592" s="268" t="s">
        <v>29611</v>
      </c>
    </row>
    <row r="4593" spans="1:5">
      <c r="A4593" s="39" t="str">
        <f t="shared" si="71"/>
        <v>97518</v>
      </c>
      <c r="B4593" s="266" t="s">
        <v>5237</v>
      </c>
      <c r="C4593" s="266" t="s">
        <v>14060</v>
      </c>
      <c r="D4593" s="267" t="s">
        <v>9623</v>
      </c>
      <c r="E4593" s="268" t="s">
        <v>29611</v>
      </c>
    </row>
    <row r="4594" spans="1:5">
      <c r="A4594" s="39" t="str">
        <f t="shared" si="71"/>
        <v>97519</v>
      </c>
      <c r="B4594" s="266" t="s">
        <v>5238</v>
      </c>
      <c r="C4594" s="266" t="s">
        <v>14061</v>
      </c>
      <c r="D4594" s="267" t="s">
        <v>9623</v>
      </c>
      <c r="E4594" s="268" t="s">
        <v>33508</v>
      </c>
    </row>
    <row r="4595" spans="1:5">
      <c r="A4595" s="39" t="str">
        <f t="shared" si="71"/>
        <v>97520</v>
      </c>
      <c r="B4595" s="266" t="s">
        <v>5239</v>
      </c>
      <c r="C4595" s="266" t="s">
        <v>14062</v>
      </c>
      <c r="D4595" s="267" t="s">
        <v>9623</v>
      </c>
      <c r="E4595" s="268" t="s">
        <v>33508</v>
      </c>
    </row>
    <row r="4596" spans="1:5">
      <c r="A4596" s="39" t="str">
        <f t="shared" si="71"/>
        <v>97521</v>
      </c>
      <c r="B4596" s="266" t="s">
        <v>5240</v>
      </c>
      <c r="C4596" s="266" t="s">
        <v>14063</v>
      </c>
      <c r="D4596" s="267" t="s">
        <v>9623</v>
      </c>
      <c r="E4596" s="268" t="s">
        <v>33509</v>
      </c>
    </row>
    <row r="4597" spans="1:5">
      <c r="A4597" s="39" t="str">
        <f t="shared" si="71"/>
        <v>97522</v>
      </c>
      <c r="B4597" s="266" t="s">
        <v>5241</v>
      </c>
      <c r="C4597" s="266" t="s">
        <v>14064</v>
      </c>
      <c r="D4597" s="267" t="s">
        <v>9623</v>
      </c>
      <c r="E4597" s="268" t="s">
        <v>33509</v>
      </c>
    </row>
    <row r="4598" spans="1:5">
      <c r="A4598" s="39" t="str">
        <f t="shared" si="71"/>
        <v>97523</v>
      </c>
      <c r="B4598" s="266" t="s">
        <v>5242</v>
      </c>
      <c r="C4598" s="266" t="s">
        <v>14065</v>
      </c>
      <c r="D4598" s="267" t="s">
        <v>9623</v>
      </c>
      <c r="E4598" s="268" t="s">
        <v>33510</v>
      </c>
    </row>
    <row r="4599" spans="1:5">
      <c r="A4599" s="39" t="str">
        <f t="shared" si="71"/>
        <v>97524</v>
      </c>
      <c r="B4599" s="266" t="s">
        <v>5243</v>
      </c>
      <c r="C4599" s="266" t="s">
        <v>14066</v>
      </c>
      <c r="D4599" s="267" t="s">
        <v>9623</v>
      </c>
      <c r="E4599" s="268" t="s">
        <v>33511</v>
      </c>
    </row>
    <row r="4600" spans="1:5">
      <c r="A4600" s="39" t="str">
        <f t="shared" si="71"/>
        <v>97525</v>
      </c>
      <c r="B4600" s="266" t="s">
        <v>5244</v>
      </c>
      <c r="C4600" s="266" t="s">
        <v>14067</v>
      </c>
      <c r="D4600" s="267" t="s">
        <v>9623</v>
      </c>
      <c r="E4600" s="268" t="s">
        <v>33512</v>
      </c>
    </row>
    <row r="4601" spans="1:5">
      <c r="A4601" s="39" t="str">
        <f t="shared" si="71"/>
        <v>97526</v>
      </c>
      <c r="B4601" s="266" t="s">
        <v>5245</v>
      </c>
      <c r="C4601" s="266" t="s">
        <v>14068</v>
      </c>
      <c r="D4601" s="267" t="s">
        <v>9623</v>
      </c>
      <c r="E4601" s="268" t="s">
        <v>33513</v>
      </c>
    </row>
    <row r="4602" spans="1:5">
      <c r="A4602" s="39" t="str">
        <f t="shared" si="71"/>
        <v>97527</v>
      </c>
      <c r="B4602" s="266" t="s">
        <v>5246</v>
      </c>
      <c r="C4602" s="266" t="s">
        <v>14069</v>
      </c>
      <c r="D4602" s="267" t="s">
        <v>9623</v>
      </c>
      <c r="E4602" s="268" t="s">
        <v>33514</v>
      </c>
    </row>
    <row r="4603" spans="1:5">
      <c r="A4603" s="39" t="str">
        <f t="shared" si="71"/>
        <v>97528</v>
      </c>
      <c r="B4603" s="266" t="s">
        <v>5247</v>
      </c>
      <c r="C4603" s="266" t="s">
        <v>14070</v>
      </c>
      <c r="D4603" s="267" t="s">
        <v>9623</v>
      </c>
      <c r="E4603" s="268" t="s">
        <v>33515</v>
      </c>
    </row>
    <row r="4604" spans="1:5">
      <c r="A4604" s="39" t="str">
        <f t="shared" si="71"/>
        <v>97529</v>
      </c>
      <c r="B4604" s="266" t="s">
        <v>5248</v>
      </c>
      <c r="C4604" s="266" t="s">
        <v>14071</v>
      </c>
      <c r="D4604" s="267" t="s">
        <v>9623</v>
      </c>
      <c r="E4604" s="268" t="s">
        <v>31503</v>
      </c>
    </row>
    <row r="4605" spans="1:5">
      <c r="A4605" s="39" t="str">
        <f t="shared" si="71"/>
        <v>97530</v>
      </c>
      <c r="B4605" s="266" t="s">
        <v>5249</v>
      </c>
      <c r="C4605" s="266" t="s">
        <v>14072</v>
      </c>
      <c r="D4605" s="267" t="s">
        <v>9623</v>
      </c>
      <c r="E4605" s="268" t="s">
        <v>33516</v>
      </c>
    </row>
    <row r="4606" spans="1:5">
      <c r="A4606" s="39" t="str">
        <f t="shared" si="71"/>
        <v>97531</v>
      </c>
      <c r="B4606" s="266" t="s">
        <v>5250</v>
      </c>
      <c r="C4606" s="266" t="s">
        <v>14073</v>
      </c>
      <c r="D4606" s="267" t="s">
        <v>9623</v>
      </c>
      <c r="E4606" s="268" t="s">
        <v>33517</v>
      </c>
    </row>
    <row r="4607" spans="1:5">
      <c r="A4607" s="39" t="str">
        <f t="shared" si="71"/>
        <v>97532</v>
      </c>
      <c r="B4607" s="266" t="s">
        <v>5251</v>
      </c>
      <c r="C4607" s="266" t="s">
        <v>14074</v>
      </c>
      <c r="D4607" s="267" t="s">
        <v>9623</v>
      </c>
      <c r="E4607" s="268" t="s">
        <v>33518</v>
      </c>
    </row>
    <row r="4608" spans="1:5">
      <c r="A4608" s="39" t="str">
        <f t="shared" si="71"/>
        <v>97533</v>
      </c>
      <c r="B4608" s="266" t="s">
        <v>5252</v>
      </c>
      <c r="C4608" s="266" t="s">
        <v>14075</v>
      </c>
      <c r="D4608" s="267" t="s">
        <v>9623</v>
      </c>
      <c r="E4608" s="268" t="s">
        <v>33519</v>
      </c>
    </row>
    <row r="4609" spans="1:5">
      <c r="A4609" s="39" t="str">
        <f t="shared" si="71"/>
        <v>97534</v>
      </c>
      <c r="B4609" s="266" t="s">
        <v>5253</v>
      </c>
      <c r="C4609" s="266" t="s">
        <v>14076</v>
      </c>
      <c r="D4609" s="267" t="s">
        <v>9623</v>
      </c>
      <c r="E4609" s="268" t="s">
        <v>33520</v>
      </c>
    </row>
    <row r="4610" spans="1:5">
      <c r="A4610" s="39" t="str">
        <f t="shared" si="71"/>
        <v>97535</v>
      </c>
      <c r="B4610" s="266" t="s">
        <v>5254</v>
      </c>
      <c r="C4610" s="266" t="s">
        <v>12874</v>
      </c>
      <c r="D4610" s="267" t="s">
        <v>9548</v>
      </c>
      <c r="E4610" s="268" t="s">
        <v>27686</v>
      </c>
    </row>
    <row r="4611" spans="1:5">
      <c r="A4611" s="39" t="str">
        <f t="shared" ref="A4611:A4674" si="72">IF(ISERROR(SEARCH("/",B4611)=6),TRIM(CLEAN(B4611)),IF(SEARCH("/",B4611)=6,IF(LEN(TRIM(CLEAN(B4611)))=7,LEFT(TRIM(CLEAN(B4611)),6)&amp;"00"&amp;RIGHT(TRIM(CLEAN(B4611)),1),LEFT(TRIM(CLEAN(B4611)),6)&amp;"0"&amp;RIGHT(TRIM(CLEAN(B4611)),2)),TRIM(CLEAN(B4611))))</f>
        <v>97536</v>
      </c>
      <c r="B4611" s="266" t="s">
        <v>5255</v>
      </c>
      <c r="C4611" s="266" t="s">
        <v>12875</v>
      </c>
      <c r="D4611" s="267" t="s">
        <v>9548</v>
      </c>
      <c r="E4611" s="268" t="s">
        <v>29644</v>
      </c>
    </row>
    <row r="4612" spans="1:5">
      <c r="A4612" s="39" t="str">
        <f t="shared" si="72"/>
        <v>97537</v>
      </c>
      <c r="B4612" s="266" t="s">
        <v>5256</v>
      </c>
      <c r="C4612" s="266" t="s">
        <v>14077</v>
      </c>
      <c r="D4612" s="267" t="s">
        <v>9623</v>
      </c>
      <c r="E4612" s="268" t="s">
        <v>30101</v>
      </c>
    </row>
    <row r="4613" spans="1:5">
      <c r="A4613" s="39" t="str">
        <f t="shared" si="72"/>
        <v>97540</v>
      </c>
      <c r="B4613" s="266" t="s">
        <v>5257</v>
      </c>
      <c r="C4613" s="266" t="s">
        <v>14078</v>
      </c>
      <c r="D4613" s="267" t="s">
        <v>9623</v>
      </c>
      <c r="E4613" s="268" t="s">
        <v>18940</v>
      </c>
    </row>
    <row r="4614" spans="1:5">
      <c r="A4614" s="39" t="str">
        <f t="shared" si="72"/>
        <v>97541</v>
      </c>
      <c r="B4614" s="266" t="s">
        <v>5258</v>
      </c>
      <c r="C4614" s="266" t="s">
        <v>14079</v>
      </c>
      <c r="D4614" s="267" t="s">
        <v>9623</v>
      </c>
      <c r="E4614" s="268" t="s">
        <v>17656</v>
      </c>
    </row>
    <row r="4615" spans="1:5">
      <c r="A4615" s="39" t="str">
        <f t="shared" si="72"/>
        <v>97543</v>
      </c>
      <c r="B4615" s="266" t="s">
        <v>5259</v>
      </c>
      <c r="C4615" s="266" t="s">
        <v>14080</v>
      </c>
      <c r="D4615" s="267" t="s">
        <v>9623</v>
      </c>
      <c r="E4615" s="268" t="s">
        <v>27401</v>
      </c>
    </row>
    <row r="4616" spans="1:5">
      <c r="A4616" s="39" t="str">
        <f t="shared" si="72"/>
        <v>97544</v>
      </c>
      <c r="B4616" s="266" t="s">
        <v>5260</v>
      </c>
      <c r="C4616" s="266" t="s">
        <v>14081</v>
      </c>
      <c r="D4616" s="267" t="s">
        <v>9623</v>
      </c>
      <c r="E4616" s="268" t="s">
        <v>25514</v>
      </c>
    </row>
    <row r="4617" spans="1:5">
      <c r="A4617" s="39" t="str">
        <f t="shared" si="72"/>
        <v>97546</v>
      </c>
      <c r="B4617" s="266" t="s">
        <v>5261</v>
      </c>
      <c r="C4617" s="266" t="s">
        <v>14082</v>
      </c>
      <c r="D4617" s="267" t="s">
        <v>9623</v>
      </c>
      <c r="E4617" s="268" t="s">
        <v>33521</v>
      </c>
    </row>
    <row r="4618" spans="1:5">
      <c r="A4618" s="39" t="str">
        <f t="shared" si="72"/>
        <v>97547</v>
      </c>
      <c r="B4618" s="266" t="s">
        <v>5262</v>
      </c>
      <c r="C4618" s="266" t="s">
        <v>14083</v>
      </c>
      <c r="D4618" s="267" t="s">
        <v>9623</v>
      </c>
      <c r="E4618" s="268" t="s">
        <v>33521</v>
      </c>
    </row>
    <row r="4619" spans="1:5">
      <c r="A4619" s="39" t="str">
        <f t="shared" si="72"/>
        <v>97548</v>
      </c>
      <c r="B4619" s="266" t="s">
        <v>5263</v>
      </c>
      <c r="C4619" s="266" t="s">
        <v>14084</v>
      </c>
      <c r="D4619" s="267" t="s">
        <v>9623</v>
      </c>
      <c r="E4619" s="268" t="s">
        <v>25539</v>
      </c>
    </row>
    <row r="4620" spans="1:5">
      <c r="A4620" s="39" t="str">
        <f t="shared" si="72"/>
        <v>97549</v>
      </c>
      <c r="B4620" s="266" t="s">
        <v>5264</v>
      </c>
      <c r="C4620" s="266" t="s">
        <v>14085</v>
      </c>
      <c r="D4620" s="267" t="s">
        <v>9623</v>
      </c>
      <c r="E4620" s="268" t="s">
        <v>25539</v>
      </c>
    </row>
    <row r="4621" spans="1:5">
      <c r="A4621" s="39" t="str">
        <f t="shared" si="72"/>
        <v>97550</v>
      </c>
      <c r="B4621" s="266" t="s">
        <v>5265</v>
      </c>
      <c r="C4621" s="266" t="s">
        <v>14086</v>
      </c>
      <c r="D4621" s="267" t="s">
        <v>9623</v>
      </c>
      <c r="E4621" s="268" t="s">
        <v>25637</v>
      </c>
    </row>
    <row r="4622" spans="1:5">
      <c r="A4622" s="39" t="str">
        <f t="shared" si="72"/>
        <v>97551</v>
      </c>
      <c r="B4622" s="266" t="s">
        <v>5266</v>
      </c>
      <c r="C4622" s="266" t="s">
        <v>14087</v>
      </c>
      <c r="D4622" s="267" t="s">
        <v>9623</v>
      </c>
      <c r="E4622" s="268" t="s">
        <v>25637</v>
      </c>
    </row>
    <row r="4623" spans="1:5">
      <c r="A4623" s="39" t="str">
        <f t="shared" si="72"/>
        <v>97552</v>
      </c>
      <c r="B4623" s="266" t="s">
        <v>5267</v>
      </c>
      <c r="C4623" s="266" t="s">
        <v>14088</v>
      </c>
      <c r="D4623" s="267" t="s">
        <v>9623</v>
      </c>
      <c r="E4623" s="268" t="s">
        <v>17029</v>
      </c>
    </row>
    <row r="4624" spans="1:5">
      <c r="A4624" s="39" t="str">
        <f t="shared" si="72"/>
        <v>97553</v>
      </c>
      <c r="B4624" s="266" t="s">
        <v>5268</v>
      </c>
      <c r="C4624" s="266" t="s">
        <v>14089</v>
      </c>
      <c r="D4624" s="267" t="s">
        <v>9623</v>
      </c>
      <c r="E4624" s="268" t="s">
        <v>31098</v>
      </c>
    </row>
    <row r="4625" spans="1:5">
      <c r="A4625" s="39" t="str">
        <f t="shared" si="72"/>
        <v>97554</v>
      </c>
      <c r="B4625" s="266" t="s">
        <v>5269</v>
      </c>
      <c r="C4625" s="266" t="s">
        <v>14090</v>
      </c>
      <c r="D4625" s="267" t="s">
        <v>9623</v>
      </c>
      <c r="E4625" s="268" t="s">
        <v>33522</v>
      </c>
    </row>
    <row r="4626" spans="1:5">
      <c r="A4626" s="39" t="str">
        <f t="shared" si="72"/>
        <v>97559</v>
      </c>
      <c r="B4626" s="266" t="s">
        <v>5270</v>
      </c>
      <c r="C4626" s="266" t="s">
        <v>12046</v>
      </c>
      <c r="D4626" s="267" t="s">
        <v>9623</v>
      </c>
      <c r="E4626" s="268" t="s">
        <v>13059</v>
      </c>
    </row>
    <row r="4627" spans="1:5">
      <c r="A4627" s="39" t="str">
        <f t="shared" si="72"/>
        <v>97562</v>
      </c>
      <c r="B4627" s="266" t="s">
        <v>5271</v>
      </c>
      <c r="C4627" s="266" t="s">
        <v>12047</v>
      </c>
      <c r="D4627" s="267" t="s">
        <v>9623</v>
      </c>
      <c r="E4627" s="268" t="s">
        <v>16399</v>
      </c>
    </row>
    <row r="4628" spans="1:5">
      <c r="A4628" s="39" t="str">
        <f t="shared" si="72"/>
        <v>97564</v>
      </c>
      <c r="B4628" s="266" t="s">
        <v>5272</v>
      </c>
      <c r="C4628" s="266" t="s">
        <v>12048</v>
      </c>
      <c r="D4628" s="267" t="s">
        <v>9623</v>
      </c>
      <c r="E4628" s="268" t="s">
        <v>8827</v>
      </c>
    </row>
    <row r="4629" spans="1:5">
      <c r="A4629" s="39" t="str">
        <f t="shared" si="72"/>
        <v>97583</v>
      </c>
      <c r="B4629" s="266" t="s">
        <v>5273</v>
      </c>
      <c r="C4629" s="266" t="s">
        <v>12306</v>
      </c>
      <c r="D4629" s="267" t="s">
        <v>9623</v>
      </c>
      <c r="E4629" s="268" t="s">
        <v>25453</v>
      </c>
    </row>
    <row r="4630" spans="1:5">
      <c r="A4630" s="39" t="str">
        <f t="shared" si="72"/>
        <v>97584</v>
      </c>
      <c r="B4630" s="266" t="s">
        <v>5274</v>
      </c>
      <c r="C4630" s="266" t="s">
        <v>12307</v>
      </c>
      <c r="D4630" s="267" t="s">
        <v>9623</v>
      </c>
      <c r="E4630" s="268" t="s">
        <v>33523</v>
      </c>
    </row>
    <row r="4631" spans="1:5">
      <c r="A4631" s="39" t="str">
        <f t="shared" si="72"/>
        <v>97585</v>
      </c>
      <c r="B4631" s="266" t="s">
        <v>5275</v>
      </c>
      <c r="C4631" s="266" t="s">
        <v>12308</v>
      </c>
      <c r="D4631" s="267" t="s">
        <v>9623</v>
      </c>
      <c r="E4631" s="268" t="s">
        <v>19879</v>
      </c>
    </row>
    <row r="4632" spans="1:5">
      <c r="A4632" s="39" t="str">
        <f t="shared" si="72"/>
        <v>97586</v>
      </c>
      <c r="B4632" s="266" t="s">
        <v>5276</v>
      </c>
      <c r="C4632" s="266" t="s">
        <v>12309</v>
      </c>
      <c r="D4632" s="267" t="s">
        <v>9623</v>
      </c>
      <c r="E4632" s="268" t="s">
        <v>33524</v>
      </c>
    </row>
    <row r="4633" spans="1:5">
      <c r="A4633" s="39" t="str">
        <f t="shared" si="72"/>
        <v>97587</v>
      </c>
      <c r="B4633" s="266" t="s">
        <v>5277</v>
      </c>
      <c r="C4633" s="266" t="s">
        <v>12310</v>
      </c>
      <c r="D4633" s="267" t="s">
        <v>9623</v>
      </c>
      <c r="E4633" s="268" t="s">
        <v>33525</v>
      </c>
    </row>
    <row r="4634" spans="1:5">
      <c r="A4634" s="39" t="str">
        <f t="shared" si="72"/>
        <v>97589</v>
      </c>
      <c r="B4634" s="266" t="s">
        <v>5278</v>
      </c>
      <c r="C4634" s="266" t="s">
        <v>12311</v>
      </c>
      <c r="D4634" s="267" t="s">
        <v>9623</v>
      </c>
      <c r="E4634" s="268" t="s">
        <v>33526</v>
      </c>
    </row>
    <row r="4635" spans="1:5">
      <c r="A4635" s="39" t="str">
        <f t="shared" si="72"/>
        <v>97590</v>
      </c>
      <c r="B4635" s="266" t="s">
        <v>5279</v>
      </c>
      <c r="C4635" s="266" t="s">
        <v>12313</v>
      </c>
      <c r="D4635" s="267" t="s">
        <v>9623</v>
      </c>
      <c r="E4635" s="268" t="s">
        <v>33527</v>
      </c>
    </row>
    <row r="4636" spans="1:5">
      <c r="A4636" s="39" t="str">
        <f t="shared" si="72"/>
        <v>97591</v>
      </c>
      <c r="B4636" s="266" t="s">
        <v>5280</v>
      </c>
      <c r="C4636" s="266" t="s">
        <v>12314</v>
      </c>
      <c r="D4636" s="267" t="s">
        <v>9623</v>
      </c>
      <c r="E4636" s="268" t="s">
        <v>33528</v>
      </c>
    </row>
    <row r="4637" spans="1:5">
      <c r="A4637" s="39" t="str">
        <f t="shared" si="72"/>
        <v>97592</v>
      </c>
      <c r="B4637" s="266" t="s">
        <v>5281</v>
      </c>
      <c r="C4637" s="266" t="s">
        <v>12315</v>
      </c>
      <c r="D4637" s="267" t="s">
        <v>9623</v>
      </c>
      <c r="E4637" s="268" t="s">
        <v>25557</v>
      </c>
    </row>
    <row r="4638" spans="1:5">
      <c r="A4638" s="39" t="str">
        <f t="shared" si="72"/>
        <v>97593</v>
      </c>
      <c r="B4638" s="266" t="s">
        <v>5282</v>
      </c>
      <c r="C4638" s="266" t="s">
        <v>12316</v>
      </c>
      <c r="D4638" s="267" t="s">
        <v>9623</v>
      </c>
      <c r="E4638" s="268" t="s">
        <v>33529</v>
      </c>
    </row>
    <row r="4639" spans="1:5">
      <c r="A4639" s="39" t="str">
        <f t="shared" si="72"/>
        <v>97594</v>
      </c>
      <c r="B4639" s="266" t="s">
        <v>5283</v>
      </c>
      <c r="C4639" s="266" t="s">
        <v>12317</v>
      </c>
      <c r="D4639" s="267" t="s">
        <v>9623</v>
      </c>
      <c r="E4639" s="268" t="s">
        <v>33530</v>
      </c>
    </row>
    <row r="4640" spans="1:5">
      <c r="A4640" s="39" t="str">
        <f t="shared" si="72"/>
        <v>97595</v>
      </c>
      <c r="B4640" s="266" t="s">
        <v>5284</v>
      </c>
      <c r="C4640" s="266" t="s">
        <v>12318</v>
      </c>
      <c r="D4640" s="267" t="s">
        <v>9623</v>
      </c>
      <c r="E4640" s="268" t="s">
        <v>33531</v>
      </c>
    </row>
    <row r="4641" spans="1:5">
      <c r="A4641" s="39" t="str">
        <f t="shared" si="72"/>
        <v>97596</v>
      </c>
      <c r="B4641" s="266" t="s">
        <v>5285</v>
      </c>
      <c r="C4641" s="266" t="s">
        <v>12319</v>
      </c>
      <c r="D4641" s="267" t="s">
        <v>9623</v>
      </c>
      <c r="E4641" s="268" t="s">
        <v>25498</v>
      </c>
    </row>
    <row r="4642" spans="1:5">
      <c r="A4642" s="39" t="str">
        <f t="shared" si="72"/>
        <v>97597</v>
      </c>
      <c r="B4642" s="266" t="s">
        <v>5286</v>
      </c>
      <c r="C4642" s="266" t="s">
        <v>12320</v>
      </c>
      <c r="D4642" s="267" t="s">
        <v>9623</v>
      </c>
      <c r="E4642" s="268" t="s">
        <v>33532</v>
      </c>
    </row>
    <row r="4643" spans="1:5">
      <c r="A4643" s="39" t="str">
        <f t="shared" si="72"/>
        <v>97598</v>
      </c>
      <c r="B4643" s="266" t="s">
        <v>5287</v>
      </c>
      <c r="C4643" s="266" t="s">
        <v>12322</v>
      </c>
      <c r="D4643" s="267" t="s">
        <v>9623</v>
      </c>
      <c r="E4643" s="268" t="s">
        <v>18971</v>
      </c>
    </row>
    <row r="4644" spans="1:5">
      <c r="A4644" s="39" t="str">
        <f t="shared" si="72"/>
        <v>97599</v>
      </c>
      <c r="B4644" s="266" t="s">
        <v>5288</v>
      </c>
      <c r="C4644" s="266" t="s">
        <v>12323</v>
      </c>
      <c r="D4644" s="267" t="s">
        <v>9623</v>
      </c>
      <c r="E4644" s="268" t="s">
        <v>28424</v>
      </c>
    </row>
    <row r="4645" spans="1:5">
      <c r="A4645" s="39" t="str">
        <f t="shared" si="72"/>
        <v>97600</v>
      </c>
      <c r="B4645" s="266" t="s">
        <v>5289</v>
      </c>
      <c r="C4645" s="266" t="s">
        <v>12509</v>
      </c>
      <c r="D4645" s="267" t="s">
        <v>9623</v>
      </c>
      <c r="E4645" s="268" t="s">
        <v>33533</v>
      </c>
    </row>
    <row r="4646" spans="1:5">
      <c r="A4646" s="39" t="str">
        <f t="shared" si="72"/>
        <v>97601</v>
      </c>
      <c r="B4646" s="266" t="s">
        <v>5290</v>
      </c>
      <c r="C4646" s="266" t="s">
        <v>12510</v>
      </c>
      <c r="D4646" s="267" t="s">
        <v>9623</v>
      </c>
      <c r="E4646" s="268" t="s">
        <v>33534</v>
      </c>
    </row>
    <row r="4647" spans="1:5">
      <c r="A4647" s="39" t="str">
        <f t="shared" si="72"/>
        <v>97605</v>
      </c>
      <c r="B4647" s="266" t="s">
        <v>5291</v>
      </c>
      <c r="C4647" s="266" t="s">
        <v>12511</v>
      </c>
      <c r="D4647" s="267" t="s">
        <v>9623</v>
      </c>
      <c r="E4647" s="268" t="s">
        <v>33535</v>
      </c>
    </row>
    <row r="4648" spans="1:5">
      <c r="A4648" s="39" t="str">
        <f t="shared" si="72"/>
        <v>97606</v>
      </c>
      <c r="B4648" s="266" t="s">
        <v>5292</v>
      </c>
      <c r="C4648" s="266" t="s">
        <v>12512</v>
      </c>
      <c r="D4648" s="267" t="s">
        <v>9623</v>
      </c>
      <c r="E4648" s="268" t="s">
        <v>33536</v>
      </c>
    </row>
    <row r="4649" spans="1:5">
      <c r="A4649" s="39" t="str">
        <f t="shared" si="72"/>
        <v>97607</v>
      </c>
      <c r="B4649" s="266" t="s">
        <v>5293</v>
      </c>
      <c r="C4649" s="266" t="s">
        <v>12513</v>
      </c>
      <c r="D4649" s="267" t="s">
        <v>9623</v>
      </c>
      <c r="E4649" s="268" t="s">
        <v>33537</v>
      </c>
    </row>
    <row r="4650" spans="1:5">
      <c r="A4650" s="39" t="str">
        <f t="shared" si="72"/>
        <v>97608</v>
      </c>
      <c r="B4650" s="266" t="s">
        <v>5294</v>
      </c>
      <c r="C4650" s="266" t="s">
        <v>12514</v>
      </c>
      <c r="D4650" s="267" t="s">
        <v>9623</v>
      </c>
      <c r="E4650" s="268" t="s">
        <v>33538</v>
      </c>
    </row>
    <row r="4651" spans="1:5">
      <c r="A4651" s="39" t="str">
        <f t="shared" si="72"/>
        <v>97609</v>
      </c>
      <c r="B4651" s="266" t="s">
        <v>5295</v>
      </c>
      <c r="C4651" s="266" t="s">
        <v>12324</v>
      </c>
      <c r="D4651" s="267" t="s">
        <v>9623</v>
      </c>
      <c r="E4651" s="268" t="s">
        <v>18807</v>
      </c>
    </row>
    <row r="4652" spans="1:5">
      <c r="A4652" s="39" t="str">
        <f t="shared" si="72"/>
        <v>97610</v>
      </c>
      <c r="B4652" s="266" t="s">
        <v>5296</v>
      </c>
      <c r="C4652" s="266" t="s">
        <v>12325</v>
      </c>
      <c r="D4652" s="267" t="s">
        <v>9623</v>
      </c>
      <c r="E4652" s="268" t="s">
        <v>8908</v>
      </c>
    </row>
    <row r="4653" spans="1:5">
      <c r="A4653" s="39" t="str">
        <f t="shared" si="72"/>
        <v>97611</v>
      </c>
      <c r="B4653" s="266" t="s">
        <v>5297</v>
      </c>
      <c r="C4653" s="266" t="s">
        <v>12327</v>
      </c>
      <c r="D4653" s="267" t="s">
        <v>9623</v>
      </c>
      <c r="E4653" s="268" t="s">
        <v>16411</v>
      </c>
    </row>
    <row r="4654" spans="1:5">
      <c r="A4654" s="39" t="str">
        <f t="shared" si="72"/>
        <v>97612</v>
      </c>
      <c r="B4654" s="266" t="s">
        <v>5298</v>
      </c>
      <c r="C4654" s="266" t="s">
        <v>12329</v>
      </c>
      <c r="D4654" s="267" t="s">
        <v>9623</v>
      </c>
      <c r="E4654" s="268" t="s">
        <v>16902</v>
      </c>
    </row>
    <row r="4655" spans="1:5">
      <c r="A4655" s="39" t="str">
        <f t="shared" si="72"/>
        <v>97613</v>
      </c>
      <c r="B4655" s="266" t="s">
        <v>5299</v>
      </c>
      <c r="C4655" s="266" t="s">
        <v>12330</v>
      </c>
      <c r="D4655" s="267" t="s">
        <v>9623</v>
      </c>
      <c r="E4655" s="268" t="s">
        <v>26162</v>
      </c>
    </row>
    <row r="4656" spans="1:5">
      <c r="A4656" s="39" t="str">
        <f t="shared" si="72"/>
        <v>97614</v>
      </c>
      <c r="B4656" s="266" t="s">
        <v>5300</v>
      </c>
      <c r="C4656" s="266" t="s">
        <v>12331</v>
      </c>
      <c r="D4656" s="267" t="s">
        <v>9623</v>
      </c>
      <c r="E4656" s="268" t="s">
        <v>25448</v>
      </c>
    </row>
    <row r="4657" spans="1:5">
      <c r="A4657" s="39" t="str">
        <f t="shared" si="72"/>
        <v>97615</v>
      </c>
      <c r="B4657" s="266" t="s">
        <v>5301</v>
      </c>
      <c r="C4657" s="266" t="s">
        <v>12332</v>
      </c>
      <c r="D4657" s="267" t="s">
        <v>9623</v>
      </c>
      <c r="E4657" s="268" t="s">
        <v>33539</v>
      </c>
    </row>
    <row r="4658" spans="1:5">
      <c r="A4658" s="39" t="str">
        <f t="shared" si="72"/>
        <v>97616</v>
      </c>
      <c r="B4658" s="266" t="s">
        <v>5302</v>
      </c>
      <c r="C4658" s="266" t="s">
        <v>12333</v>
      </c>
      <c r="D4658" s="267" t="s">
        <v>9623</v>
      </c>
      <c r="E4658" s="268" t="s">
        <v>17975</v>
      </c>
    </row>
    <row r="4659" spans="1:5">
      <c r="A4659" s="39" t="str">
        <f t="shared" si="72"/>
        <v>97617</v>
      </c>
      <c r="B4659" s="266" t="s">
        <v>5303</v>
      </c>
      <c r="C4659" s="266" t="s">
        <v>12334</v>
      </c>
      <c r="D4659" s="267" t="s">
        <v>9623</v>
      </c>
      <c r="E4659" s="268" t="s">
        <v>33540</v>
      </c>
    </row>
    <row r="4660" spans="1:5">
      <c r="A4660" s="39" t="str">
        <f t="shared" si="72"/>
        <v>97618</v>
      </c>
      <c r="B4660" s="266" t="s">
        <v>5304</v>
      </c>
      <c r="C4660" s="266" t="s">
        <v>12335</v>
      </c>
      <c r="D4660" s="267" t="s">
        <v>9623</v>
      </c>
      <c r="E4660" s="268" t="s">
        <v>17488</v>
      </c>
    </row>
    <row r="4661" spans="1:5">
      <c r="A4661" s="39" t="str">
        <f t="shared" si="72"/>
        <v>97621</v>
      </c>
      <c r="B4661" s="266" t="s">
        <v>5305</v>
      </c>
      <c r="C4661" s="266" t="s">
        <v>15616</v>
      </c>
      <c r="D4661" s="267" t="s">
        <v>10840</v>
      </c>
      <c r="E4661" s="268" t="s">
        <v>25599</v>
      </c>
    </row>
    <row r="4662" spans="1:5">
      <c r="A4662" s="39" t="str">
        <f t="shared" si="72"/>
        <v>97622</v>
      </c>
      <c r="B4662" s="266" t="s">
        <v>5306</v>
      </c>
      <c r="C4662" s="266" t="s">
        <v>15617</v>
      </c>
      <c r="D4662" s="267" t="s">
        <v>10840</v>
      </c>
      <c r="E4662" s="268" t="s">
        <v>17986</v>
      </c>
    </row>
    <row r="4663" spans="1:5">
      <c r="A4663" s="39" t="str">
        <f t="shared" si="72"/>
        <v>97623</v>
      </c>
      <c r="B4663" s="266" t="s">
        <v>5307</v>
      </c>
      <c r="C4663" s="266" t="s">
        <v>15618</v>
      </c>
      <c r="D4663" s="267" t="s">
        <v>10840</v>
      </c>
      <c r="E4663" s="268" t="s">
        <v>33541</v>
      </c>
    </row>
    <row r="4664" spans="1:5">
      <c r="A4664" s="39" t="str">
        <f t="shared" si="72"/>
        <v>97624</v>
      </c>
      <c r="B4664" s="266" t="s">
        <v>5308</v>
      </c>
      <c r="C4664" s="266" t="s">
        <v>15619</v>
      </c>
      <c r="D4664" s="267" t="s">
        <v>10840</v>
      </c>
      <c r="E4664" s="268" t="s">
        <v>20063</v>
      </c>
    </row>
    <row r="4665" spans="1:5">
      <c r="A4665" s="39" t="str">
        <f t="shared" si="72"/>
        <v>97625</v>
      </c>
      <c r="B4665" s="266" t="s">
        <v>5309</v>
      </c>
      <c r="C4665" s="266" t="s">
        <v>15620</v>
      </c>
      <c r="D4665" s="267" t="s">
        <v>10840</v>
      </c>
      <c r="E4665" s="268" t="s">
        <v>33542</v>
      </c>
    </row>
    <row r="4666" spans="1:5">
      <c r="A4666" s="39" t="str">
        <f t="shared" si="72"/>
        <v>97626</v>
      </c>
      <c r="B4666" s="266" t="s">
        <v>5310</v>
      </c>
      <c r="C4666" s="266" t="s">
        <v>15621</v>
      </c>
      <c r="D4666" s="267" t="s">
        <v>10840</v>
      </c>
      <c r="E4666" s="268" t="s">
        <v>33543</v>
      </c>
    </row>
    <row r="4667" spans="1:5">
      <c r="A4667" s="39" t="str">
        <f t="shared" si="72"/>
        <v>97627</v>
      </c>
      <c r="B4667" s="266" t="s">
        <v>5311</v>
      </c>
      <c r="C4667" s="266" t="s">
        <v>15622</v>
      </c>
      <c r="D4667" s="267" t="s">
        <v>10840</v>
      </c>
      <c r="E4667" s="268" t="s">
        <v>33544</v>
      </c>
    </row>
    <row r="4668" spans="1:5">
      <c r="A4668" s="39" t="str">
        <f t="shared" si="72"/>
        <v>97628</v>
      </c>
      <c r="B4668" s="266" t="s">
        <v>5312</v>
      </c>
      <c r="C4668" s="266" t="s">
        <v>15623</v>
      </c>
      <c r="D4668" s="267" t="s">
        <v>10840</v>
      </c>
      <c r="E4668" s="268" t="s">
        <v>33545</v>
      </c>
    </row>
    <row r="4669" spans="1:5">
      <c r="A4669" s="39" t="str">
        <f t="shared" si="72"/>
        <v>97629</v>
      </c>
      <c r="B4669" s="266" t="s">
        <v>5313</v>
      </c>
      <c r="C4669" s="266" t="s">
        <v>15624</v>
      </c>
      <c r="D4669" s="267" t="s">
        <v>10840</v>
      </c>
      <c r="E4669" s="268" t="s">
        <v>17749</v>
      </c>
    </row>
    <row r="4670" spans="1:5">
      <c r="A4670" s="39" t="str">
        <f t="shared" si="72"/>
        <v>97631</v>
      </c>
      <c r="B4670" s="266" t="s">
        <v>5314</v>
      </c>
      <c r="C4670" s="266" t="s">
        <v>15625</v>
      </c>
      <c r="D4670" s="267" t="s">
        <v>9772</v>
      </c>
      <c r="E4670" s="268" t="s">
        <v>8697</v>
      </c>
    </row>
    <row r="4671" spans="1:5">
      <c r="A4671" s="39" t="str">
        <f t="shared" si="72"/>
        <v>97632</v>
      </c>
      <c r="B4671" s="266" t="s">
        <v>5315</v>
      </c>
      <c r="C4671" s="266" t="s">
        <v>15626</v>
      </c>
      <c r="D4671" s="267" t="s">
        <v>9548</v>
      </c>
      <c r="E4671" s="268" t="s">
        <v>9284</v>
      </c>
    </row>
    <row r="4672" spans="1:5">
      <c r="A4672" s="39" t="str">
        <f t="shared" si="72"/>
        <v>97633</v>
      </c>
      <c r="B4672" s="266" t="s">
        <v>5316</v>
      </c>
      <c r="C4672" s="266" t="s">
        <v>15627</v>
      </c>
      <c r="D4672" s="267" t="s">
        <v>9772</v>
      </c>
      <c r="E4672" s="268" t="s">
        <v>33546</v>
      </c>
    </row>
    <row r="4673" spans="1:5">
      <c r="A4673" s="39" t="str">
        <f t="shared" si="72"/>
        <v>97634</v>
      </c>
      <c r="B4673" s="266" t="s">
        <v>5317</v>
      </c>
      <c r="C4673" s="266" t="s">
        <v>15628</v>
      </c>
      <c r="D4673" s="267" t="s">
        <v>9772</v>
      </c>
      <c r="E4673" s="268" t="s">
        <v>11924</v>
      </c>
    </row>
    <row r="4674" spans="1:5">
      <c r="A4674" s="39" t="str">
        <f t="shared" si="72"/>
        <v>97635</v>
      </c>
      <c r="B4674" s="266" t="s">
        <v>5318</v>
      </c>
      <c r="C4674" s="266" t="s">
        <v>15629</v>
      </c>
      <c r="D4674" s="267" t="s">
        <v>9772</v>
      </c>
      <c r="E4674" s="268" t="s">
        <v>17670</v>
      </c>
    </row>
    <row r="4675" spans="1:5">
      <c r="A4675" s="39" t="str">
        <f t="shared" ref="A4675:A4738" si="73">IF(ISERROR(SEARCH("/",B4675)=6),TRIM(CLEAN(B4675)),IF(SEARCH("/",B4675)=6,IF(LEN(TRIM(CLEAN(B4675)))=7,LEFT(TRIM(CLEAN(B4675)),6)&amp;"00"&amp;RIGHT(TRIM(CLEAN(B4675)),1),LEFT(TRIM(CLEAN(B4675)),6)&amp;"0"&amp;RIGHT(TRIM(CLEAN(B4675)),2)),TRIM(CLEAN(B4675))))</f>
        <v>97636</v>
      </c>
      <c r="B4675" s="266" t="s">
        <v>191</v>
      </c>
      <c r="C4675" s="266" t="s">
        <v>15630</v>
      </c>
      <c r="D4675" s="267" t="s">
        <v>9772</v>
      </c>
      <c r="E4675" s="268" t="s">
        <v>28384</v>
      </c>
    </row>
    <row r="4676" spans="1:5">
      <c r="A4676" s="39" t="str">
        <f t="shared" si="73"/>
        <v>97637</v>
      </c>
      <c r="B4676" s="266" t="s">
        <v>5319</v>
      </c>
      <c r="C4676" s="266" t="s">
        <v>15631</v>
      </c>
      <c r="D4676" s="267" t="s">
        <v>9772</v>
      </c>
      <c r="E4676" s="268" t="s">
        <v>19294</v>
      </c>
    </row>
    <row r="4677" spans="1:5">
      <c r="A4677" s="39" t="str">
        <f t="shared" si="73"/>
        <v>97638</v>
      </c>
      <c r="B4677" s="266" t="s">
        <v>5320</v>
      </c>
      <c r="C4677" s="266" t="s">
        <v>15632</v>
      </c>
      <c r="D4677" s="267" t="s">
        <v>9772</v>
      </c>
      <c r="E4677" s="268" t="s">
        <v>8765</v>
      </c>
    </row>
    <row r="4678" spans="1:5">
      <c r="A4678" s="39" t="str">
        <f t="shared" si="73"/>
        <v>97639</v>
      </c>
      <c r="B4678" s="266" t="s">
        <v>5321</v>
      </c>
      <c r="C4678" s="266" t="s">
        <v>15634</v>
      </c>
      <c r="D4678" s="267" t="s">
        <v>9772</v>
      </c>
      <c r="E4678" s="268" t="s">
        <v>13274</v>
      </c>
    </row>
    <row r="4679" spans="1:5">
      <c r="A4679" s="39" t="str">
        <f t="shared" si="73"/>
        <v>97640</v>
      </c>
      <c r="B4679" s="266" t="s">
        <v>5322</v>
      </c>
      <c r="C4679" s="266" t="s">
        <v>15636</v>
      </c>
      <c r="D4679" s="267" t="s">
        <v>9772</v>
      </c>
      <c r="E4679" s="268" t="s">
        <v>9048</v>
      </c>
    </row>
    <row r="4680" spans="1:5">
      <c r="A4680" s="39" t="str">
        <f t="shared" si="73"/>
        <v>97641</v>
      </c>
      <c r="B4680" s="266" t="s">
        <v>5323</v>
      </c>
      <c r="C4680" s="266" t="s">
        <v>15637</v>
      </c>
      <c r="D4680" s="267" t="s">
        <v>9772</v>
      </c>
      <c r="E4680" s="268" t="s">
        <v>19595</v>
      </c>
    </row>
    <row r="4681" spans="1:5">
      <c r="A4681" s="39" t="str">
        <f t="shared" si="73"/>
        <v>97642</v>
      </c>
      <c r="B4681" s="266" t="s">
        <v>5324</v>
      </c>
      <c r="C4681" s="266" t="s">
        <v>15638</v>
      </c>
      <c r="D4681" s="267" t="s">
        <v>9772</v>
      </c>
      <c r="E4681" s="268" t="s">
        <v>8614</v>
      </c>
    </row>
    <row r="4682" spans="1:5">
      <c r="A4682" s="39" t="str">
        <f t="shared" si="73"/>
        <v>97643</v>
      </c>
      <c r="B4682" s="266" t="s">
        <v>5325</v>
      </c>
      <c r="C4682" s="266" t="s">
        <v>15639</v>
      </c>
      <c r="D4682" s="267" t="s">
        <v>9772</v>
      </c>
      <c r="E4682" s="268" t="s">
        <v>9432</v>
      </c>
    </row>
    <row r="4683" spans="1:5">
      <c r="A4683" s="39" t="str">
        <f t="shared" si="73"/>
        <v>97644</v>
      </c>
      <c r="B4683" s="266" t="s">
        <v>5326</v>
      </c>
      <c r="C4683" s="266" t="s">
        <v>15640</v>
      </c>
      <c r="D4683" s="267" t="s">
        <v>9772</v>
      </c>
      <c r="E4683" s="268" t="s">
        <v>8966</v>
      </c>
    </row>
    <row r="4684" spans="1:5">
      <c r="A4684" s="39" t="str">
        <f t="shared" si="73"/>
        <v>97645</v>
      </c>
      <c r="B4684" s="266" t="s">
        <v>5327</v>
      </c>
      <c r="C4684" s="266" t="s">
        <v>15641</v>
      </c>
      <c r="D4684" s="267" t="s">
        <v>9772</v>
      </c>
      <c r="E4684" s="268" t="s">
        <v>33547</v>
      </c>
    </row>
    <row r="4685" spans="1:5">
      <c r="A4685" s="39" t="str">
        <f t="shared" si="73"/>
        <v>97647</v>
      </c>
      <c r="B4685" s="266" t="s">
        <v>5328</v>
      </c>
      <c r="C4685" s="266" t="s">
        <v>15642</v>
      </c>
      <c r="D4685" s="267" t="s">
        <v>9772</v>
      </c>
      <c r="E4685" s="268" t="s">
        <v>9279</v>
      </c>
    </row>
    <row r="4686" spans="1:5">
      <c r="A4686" s="39" t="str">
        <f t="shared" si="73"/>
        <v>97648</v>
      </c>
      <c r="B4686" s="266" t="s">
        <v>5329</v>
      </c>
      <c r="C4686" s="266" t="s">
        <v>15643</v>
      </c>
      <c r="D4686" s="267" t="s">
        <v>9772</v>
      </c>
      <c r="E4686" s="268" t="s">
        <v>9105</v>
      </c>
    </row>
    <row r="4687" spans="1:5">
      <c r="A4687" s="39" t="str">
        <f t="shared" si="73"/>
        <v>97649</v>
      </c>
      <c r="B4687" s="266" t="s">
        <v>5330</v>
      </c>
      <c r="C4687" s="266" t="s">
        <v>15644</v>
      </c>
      <c r="D4687" s="267" t="s">
        <v>9772</v>
      </c>
      <c r="E4687" s="268" t="s">
        <v>28379</v>
      </c>
    </row>
    <row r="4688" spans="1:5">
      <c r="A4688" s="39" t="str">
        <f t="shared" si="73"/>
        <v>97650</v>
      </c>
      <c r="B4688" s="266" t="s">
        <v>5331</v>
      </c>
      <c r="C4688" s="266" t="s">
        <v>15645</v>
      </c>
      <c r="D4688" s="267" t="s">
        <v>9772</v>
      </c>
      <c r="E4688" s="268" t="s">
        <v>8981</v>
      </c>
    </row>
    <row r="4689" spans="1:5">
      <c r="A4689" s="39" t="str">
        <f t="shared" si="73"/>
        <v>97651</v>
      </c>
      <c r="B4689" s="266" t="s">
        <v>5332</v>
      </c>
      <c r="C4689" s="266" t="s">
        <v>15646</v>
      </c>
      <c r="D4689" s="267" t="s">
        <v>9623</v>
      </c>
      <c r="E4689" s="268" t="s">
        <v>33548</v>
      </c>
    </row>
    <row r="4690" spans="1:5">
      <c r="A4690" s="39" t="str">
        <f t="shared" si="73"/>
        <v>97652</v>
      </c>
      <c r="B4690" s="266" t="s">
        <v>5333</v>
      </c>
      <c r="C4690" s="266" t="s">
        <v>15647</v>
      </c>
      <c r="D4690" s="267" t="s">
        <v>9623</v>
      </c>
      <c r="E4690" s="268" t="s">
        <v>33549</v>
      </c>
    </row>
    <row r="4691" spans="1:5">
      <c r="A4691" s="39" t="str">
        <f t="shared" si="73"/>
        <v>97653</v>
      </c>
      <c r="B4691" s="266" t="s">
        <v>5334</v>
      </c>
      <c r="C4691" s="266" t="s">
        <v>15648</v>
      </c>
      <c r="D4691" s="267" t="s">
        <v>9623</v>
      </c>
      <c r="E4691" s="268" t="s">
        <v>17516</v>
      </c>
    </row>
    <row r="4692" spans="1:5">
      <c r="A4692" s="39" t="str">
        <f t="shared" si="73"/>
        <v>97654</v>
      </c>
      <c r="B4692" s="266" t="s">
        <v>5335</v>
      </c>
      <c r="C4692" s="266" t="s">
        <v>15649</v>
      </c>
      <c r="D4692" s="267" t="s">
        <v>9623</v>
      </c>
      <c r="E4692" s="268" t="s">
        <v>33550</v>
      </c>
    </row>
    <row r="4693" spans="1:5">
      <c r="A4693" s="39" t="str">
        <f t="shared" si="73"/>
        <v>97655</v>
      </c>
      <c r="B4693" s="266" t="s">
        <v>5336</v>
      </c>
      <c r="C4693" s="266" t="s">
        <v>15650</v>
      </c>
      <c r="D4693" s="267" t="s">
        <v>9772</v>
      </c>
      <c r="E4693" s="268" t="s">
        <v>17589</v>
      </c>
    </row>
    <row r="4694" spans="1:5">
      <c r="A4694" s="39" t="str">
        <f t="shared" si="73"/>
        <v>97656</v>
      </c>
      <c r="B4694" s="266" t="s">
        <v>5337</v>
      </c>
      <c r="C4694" s="266" t="s">
        <v>15651</v>
      </c>
      <c r="D4694" s="267" t="s">
        <v>9623</v>
      </c>
      <c r="E4694" s="268" t="s">
        <v>33551</v>
      </c>
    </row>
    <row r="4695" spans="1:5">
      <c r="A4695" s="39" t="str">
        <f t="shared" si="73"/>
        <v>97657</v>
      </c>
      <c r="B4695" s="266" t="s">
        <v>5338</v>
      </c>
      <c r="C4695" s="266" t="s">
        <v>15652</v>
      </c>
      <c r="D4695" s="267" t="s">
        <v>9623</v>
      </c>
      <c r="E4695" s="268" t="s">
        <v>33552</v>
      </c>
    </row>
    <row r="4696" spans="1:5">
      <c r="A4696" s="39" t="str">
        <f t="shared" si="73"/>
        <v>97658</v>
      </c>
      <c r="B4696" s="266" t="s">
        <v>5339</v>
      </c>
      <c r="C4696" s="266" t="s">
        <v>15653</v>
      </c>
      <c r="D4696" s="267" t="s">
        <v>9623</v>
      </c>
      <c r="E4696" s="268" t="s">
        <v>33553</v>
      </c>
    </row>
    <row r="4697" spans="1:5">
      <c r="A4697" s="39" t="str">
        <f t="shared" si="73"/>
        <v>97659</v>
      </c>
      <c r="B4697" s="266" t="s">
        <v>5340</v>
      </c>
      <c r="C4697" s="266" t="s">
        <v>15654</v>
      </c>
      <c r="D4697" s="267" t="s">
        <v>9623</v>
      </c>
      <c r="E4697" s="268" t="s">
        <v>33554</v>
      </c>
    </row>
    <row r="4698" spans="1:5">
      <c r="A4698" s="39" t="str">
        <f t="shared" si="73"/>
        <v>97660</v>
      </c>
      <c r="B4698" s="266" t="s">
        <v>5341</v>
      </c>
      <c r="C4698" s="266" t="s">
        <v>15655</v>
      </c>
      <c r="D4698" s="267" t="s">
        <v>9623</v>
      </c>
      <c r="E4698" s="268" t="s">
        <v>8544</v>
      </c>
    </row>
    <row r="4699" spans="1:5">
      <c r="A4699" s="39" t="str">
        <f t="shared" si="73"/>
        <v>97661</v>
      </c>
      <c r="B4699" s="266" t="s">
        <v>5342</v>
      </c>
      <c r="C4699" s="266" t="s">
        <v>15656</v>
      </c>
      <c r="D4699" s="267" t="s">
        <v>9548</v>
      </c>
      <c r="E4699" s="268" t="s">
        <v>10682</v>
      </c>
    </row>
    <row r="4700" spans="1:5">
      <c r="A4700" s="39" t="str">
        <f t="shared" si="73"/>
        <v>97662</v>
      </c>
      <c r="B4700" s="266" t="s">
        <v>5343</v>
      </c>
      <c r="C4700" s="266" t="s">
        <v>15657</v>
      </c>
      <c r="D4700" s="267" t="s">
        <v>9548</v>
      </c>
      <c r="E4700" s="268" t="s">
        <v>9110</v>
      </c>
    </row>
    <row r="4701" spans="1:5">
      <c r="A4701" s="39" t="str">
        <f t="shared" si="73"/>
        <v>97663</v>
      </c>
      <c r="B4701" s="266" t="s">
        <v>5344</v>
      </c>
      <c r="C4701" s="266" t="s">
        <v>15658</v>
      </c>
      <c r="D4701" s="267" t="s">
        <v>9623</v>
      </c>
      <c r="E4701" s="268" t="s">
        <v>8896</v>
      </c>
    </row>
    <row r="4702" spans="1:5">
      <c r="A4702" s="39" t="str">
        <f t="shared" si="73"/>
        <v>97664</v>
      </c>
      <c r="B4702" s="266" t="s">
        <v>5345</v>
      </c>
      <c r="C4702" s="266" t="s">
        <v>15659</v>
      </c>
      <c r="D4702" s="267" t="s">
        <v>9623</v>
      </c>
      <c r="E4702" s="268" t="s">
        <v>8562</v>
      </c>
    </row>
    <row r="4703" spans="1:5">
      <c r="A4703" s="39" t="str">
        <f t="shared" si="73"/>
        <v>97665</v>
      </c>
      <c r="B4703" s="266" t="s">
        <v>5346</v>
      </c>
      <c r="C4703" s="266" t="s">
        <v>15660</v>
      </c>
      <c r="D4703" s="267" t="s">
        <v>9623</v>
      </c>
      <c r="E4703" s="268" t="s">
        <v>8839</v>
      </c>
    </row>
    <row r="4704" spans="1:5">
      <c r="A4704" s="39" t="str">
        <f t="shared" si="73"/>
        <v>97666</v>
      </c>
      <c r="B4704" s="266" t="s">
        <v>5347</v>
      </c>
      <c r="C4704" s="266" t="s">
        <v>15661</v>
      </c>
      <c r="D4704" s="267" t="s">
        <v>9623</v>
      </c>
      <c r="E4704" s="268" t="s">
        <v>8996</v>
      </c>
    </row>
    <row r="4705" spans="1:5">
      <c r="A4705" s="39" t="str">
        <f t="shared" si="73"/>
        <v>97667</v>
      </c>
      <c r="B4705" s="266" t="s">
        <v>5348</v>
      </c>
      <c r="C4705" s="266" t="s">
        <v>11974</v>
      </c>
      <c r="D4705" s="267" t="s">
        <v>9548</v>
      </c>
      <c r="E4705" s="268" t="s">
        <v>9061</v>
      </c>
    </row>
    <row r="4706" spans="1:5">
      <c r="A4706" s="39" t="str">
        <f t="shared" si="73"/>
        <v>97668</v>
      </c>
      <c r="B4706" s="266" t="s">
        <v>5349</v>
      </c>
      <c r="C4706" s="266" t="s">
        <v>5350</v>
      </c>
      <c r="D4706" s="267" t="s">
        <v>9548</v>
      </c>
      <c r="E4706" s="268" t="s">
        <v>25260</v>
      </c>
    </row>
    <row r="4707" spans="1:5">
      <c r="A4707" s="39" t="str">
        <f t="shared" si="73"/>
        <v>97669</v>
      </c>
      <c r="B4707" s="266" t="s">
        <v>5351</v>
      </c>
      <c r="C4707" s="266" t="s">
        <v>11975</v>
      </c>
      <c r="D4707" s="267" t="s">
        <v>9548</v>
      </c>
      <c r="E4707" s="268" t="s">
        <v>9425</v>
      </c>
    </row>
    <row r="4708" spans="1:5">
      <c r="A4708" s="39" t="str">
        <f t="shared" si="73"/>
        <v>97670</v>
      </c>
      <c r="B4708" s="266" t="s">
        <v>5352</v>
      </c>
      <c r="C4708" s="266" t="s">
        <v>11976</v>
      </c>
      <c r="D4708" s="267" t="s">
        <v>9548</v>
      </c>
      <c r="E4708" s="268" t="s">
        <v>16729</v>
      </c>
    </row>
    <row r="4709" spans="1:5">
      <c r="A4709" s="39" t="str">
        <f t="shared" si="73"/>
        <v>97733</v>
      </c>
      <c r="B4709" s="266" t="s">
        <v>5353</v>
      </c>
      <c r="C4709" s="266" t="s">
        <v>11849</v>
      </c>
      <c r="D4709" s="267" t="s">
        <v>10840</v>
      </c>
      <c r="E4709" s="268" t="s">
        <v>33555</v>
      </c>
    </row>
    <row r="4710" spans="1:5">
      <c r="A4710" s="39" t="str">
        <f t="shared" si="73"/>
        <v>97734</v>
      </c>
      <c r="B4710" s="266" t="s">
        <v>5354</v>
      </c>
      <c r="C4710" s="266" t="s">
        <v>11850</v>
      </c>
      <c r="D4710" s="267" t="s">
        <v>10840</v>
      </c>
      <c r="E4710" s="268" t="s">
        <v>33556</v>
      </c>
    </row>
    <row r="4711" spans="1:5">
      <c r="A4711" s="39" t="str">
        <f t="shared" si="73"/>
        <v>97735</v>
      </c>
      <c r="B4711" s="266" t="s">
        <v>5355</v>
      </c>
      <c r="C4711" s="266" t="s">
        <v>11851</v>
      </c>
      <c r="D4711" s="267" t="s">
        <v>10840</v>
      </c>
      <c r="E4711" s="268" t="s">
        <v>33557</v>
      </c>
    </row>
    <row r="4712" spans="1:5">
      <c r="A4712" s="39" t="str">
        <f t="shared" si="73"/>
        <v>97736</v>
      </c>
      <c r="B4712" s="266" t="s">
        <v>5356</v>
      </c>
      <c r="C4712" s="266" t="s">
        <v>11852</v>
      </c>
      <c r="D4712" s="267" t="s">
        <v>10840</v>
      </c>
      <c r="E4712" s="268" t="s">
        <v>33558</v>
      </c>
    </row>
    <row r="4713" spans="1:5">
      <c r="A4713" s="39" t="str">
        <f t="shared" si="73"/>
        <v>97737</v>
      </c>
      <c r="B4713" s="266" t="s">
        <v>5357</v>
      </c>
      <c r="C4713" s="266" t="s">
        <v>11853</v>
      </c>
      <c r="D4713" s="267" t="s">
        <v>10840</v>
      </c>
      <c r="E4713" s="268" t="s">
        <v>33559</v>
      </c>
    </row>
    <row r="4714" spans="1:5">
      <c r="A4714" s="39" t="str">
        <f t="shared" si="73"/>
        <v>97738</v>
      </c>
      <c r="B4714" s="266" t="s">
        <v>5358</v>
      </c>
      <c r="C4714" s="266" t="s">
        <v>11854</v>
      </c>
      <c r="D4714" s="267" t="s">
        <v>10840</v>
      </c>
      <c r="E4714" s="268" t="s">
        <v>33560</v>
      </c>
    </row>
    <row r="4715" spans="1:5">
      <c r="A4715" s="39" t="str">
        <f t="shared" si="73"/>
        <v>97739</v>
      </c>
      <c r="B4715" s="266" t="s">
        <v>5359</v>
      </c>
      <c r="C4715" s="266" t="s">
        <v>11855</v>
      </c>
      <c r="D4715" s="267" t="s">
        <v>10840</v>
      </c>
      <c r="E4715" s="268" t="s">
        <v>33561</v>
      </c>
    </row>
    <row r="4716" spans="1:5">
      <c r="A4716" s="39" t="str">
        <f t="shared" si="73"/>
        <v>97740</v>
      </c>
      <c r="B4716" s="266" t="s">
        <v>5360</v>
      </c>
      <c r="C4716" s="266" t="s">
        <v>11856</v>
      </c>
      <c r="D4716" s="267" t="s">
        <v>10840</v>
      </c>
      <c r="E4716" s="268" t="s">
        <v>33562</v>
      </c>
    </row>
    <row r="4717" spans="1:5">
      <c r="A4717" s="39" t="str">
        <f t="shared" si="73"/>
        <v>97741</v>
      </c>
      <c r="B4717" s="266" t="s">
        <v>5361</v>
      </c>
      <c r="C4717" s="266" t="s">
        <v>14309</v>
      </c>
      <c r="D4717" s="267" t="s">
        <v>9623</v>
      </c>
      <c r="E4717" s="268" t="s">
        <v>33563</v>
      </c>
    </row>
    <row r="4718" spans="1:5">
      <c r="A4718" s="39" t="str">
        <f t="shared" si="73"/>
        <v>97747</v>
      </c>
      <c r="B4718" s="266" t="s">
        <v>5362</v>
      </c>
      <c r="C4718" s="266" t="s">
        <v>11576</v>
      </c>
      <c r="D4718" s="267" t="s">
        <v>9772</v>
      </c>
      <c r="E4718" s="268" t="s">
        <v>33564</v>
      </c>
    </row>
    <row r="4719" spans="1:5">
      <c r="A4719" s="39" t="str">
        <f t="shared" si="73"/>
        <v>97802</v>
      </c>
      <c r="B4719" s="266" t="s">
        <v>5363</v>
      </c>
      <c r="C4719" s="266" t="s">
        <v>14955</v>
      </c>
      <c r="D4719" s="267" t="s">
        <v>9772</v>
      </c>
      <c r="E4719" s="268" t="s">
        <v>9065</v>
      </c>
    </row>
    <row r="4720" spans="1:5">
      <c r="A4720" s="39" t="str">
        <f t="shared" si="73"/>
        <v>97803</v>
      </c>
      <c r="B4720" s="266" t="s">
        <v>5364</v>
      </c>
      <c r="C4720" s="266" t="s">
        <v>14956</v>
      </c>
      <c r="D4720" s="267" t="s">
        <v>9772</v>
      </c>
      <c r="E4720" s="268" t="s">
        <v>33565</v>
      </c>
    </row>
    <row r="4721" spans="1:5">
      <c r="A4721" s="39" t="str">
        <f t="shared" si="73"/>
        <v>97805</v>
      </c>
      <c r="B4721" s="266" t="s">
        <v>5365</v>
      </c>
      <c r="C4721" s="266" t="s">
        <v>14957</v>
      </c>
      <c r="D4721" s="267" t="s">
        <v>9772</v>
      </c>
      <c r="E4721" s="268" t="s">
        <v>17742</v>
      </c>
    </row>
    <row r="4722" spans="1:5">
      <c r="A4722" s="39" t="str">
        <f t="shared" si="73"/>
        <v>97806</v>
      </c>
      <c r="B4722" s="266" t="s">
        <v>5366</v>
      </c>
      <c r="C4722" s="266" t="s">
        <v>14958</v>
      </c>
      <c r="D4722" s="267" t="s">
        <v>9772</v>
      </c>
      <c r="E4722" s="268" t="s">
        <v>17548</v>
      </c>
    </row>
    <row r="4723" spans="1:5">
      <c r="A4723" s="39" t="str">
        <f t="shared" si="73"/>
        <v>97807</v>
      </c>
      <c r="B4723" s="266" t="s">
        <v>5367</v>
      </c>
      <c r="C4723" s="266" t="s">
        <v>14959</v>
      </c>
      <c r="D4723" s="267" t="s">
        <v>9772</v>
      </c>
      <c r="E4723" s="268" t="s">
        <v>33566</v>
      </c>
    </row>
    <row r="4724" spans="1:5">
      <c r="A4724" s="39" t="str">
        <f t="shared" si="73"/>
        <v>97809</v>
      </c>
      <c r="B4724" s="266" t="s">
        <v>5368</v>
      </c>
      <c r="C4724" s="266" t="s">
        <v>14960</v>
      </c>
      <c r="D4724" s="267" t="s">
        <v>9772</v>
      </c>
      <c r="E4724" s="268" t="s">
        <v>16671</v>
      </c>
    </row>
    <row r="4725" spans="1:5">
      <c r="A4725" s="39" t="str">
        <f t="shared" si="73"/>
        <v>97810</v>
      </c>
      <c r="B4725" s="266" t="s">
        <v>5369</v>
      </c>
      <c r="C4725" s="266" t="s">
        <v>14961</v>
      </c>
      <c r="D4725" s="267" t="s">
        <v>9772</v>
      </c>
      <c r="E4725" s="268" t="s">
        <v>18153</v>
      </c>
    </row>
    <row r="4726" spans="1:5">
      <c r="A4726" s="39" t="str">
        <f t="shared" si="73"/>
        <v>97811</v>
      </c>
      <c r="B4726" s="266" t="s">
        <v>5370</v>
      </c>
      <c r="C4726" s="266" t="s">
        <v>14962</v>
      </c>
      <c r="D4726" s="267" t="s">
        <v>9772</v>
      </c>
      <c r="E4726" s="268" t="s">
        <v>16907</v>
      </c>
    </row>
    <row r="4727" spans="1:5">
      <c r="A4727" s="39" t="str">
        <f t="shared" si="73"/>
        <v>97881</v>
      </c>
      <c r="B4727" s="266" t="s">
        <v>8244</v>
      </c>
      <c r="C4727" s="266" t="s">
        <v>12142</v>
      </c>
      <c r="D4727" s="267" t="s">
        <v>9623</v>
      </c>
      <c r="E4727" s="268" t="s">
        <v>33567</v>
      </c>
    </row>
    <row r="4728" spans="1:5">
      <c r="A4728" s="39" t="str">
        <f t="shared" si="73"/>
        <v>97882</v>
      </c>
      <c r="B4728" s="266" t="s">
        <v>8245</v>
      </c>
      <c r="C4728" s="266" t="s">
        <v>12143</v>
      </c>
      <c r="D4728" s="267" t="s">
        <v>9623</v>
      </c>
      <c r="E4728" s="268" t="s">
        <v>33568</v>
      </c>
    </row>
    <row r="4729" spans="1:5">
      <c r="A4729" s="39" t="str">
        <f t="shared" si="73"/>
        <v>97883</v>
      </c>
      <c r="B4729" s="266" t="s">
        <v>8246</v>
      </c>
      <c r="C4729" s="266" t="s">
        <v>12144</v>
      </c>
      <c r="D4729" s="267" t="s">
        <v>9623</v>
      </c>
      <c r="E4729" s="268" t="s">
        <v>33569</v>
      </c>
    </row>
    <row r="4730" spans="1:5">
      <c r="A4730" s="39" t="str">
        <f t="shared" si="73"/>
        <v>97884</v>
      </c>
      <c r="B4730" s="266" t="s">
        <v>8247</v>
      </c>
      <c r="C4730" s="266" t="s">
        <v>12145</v>
      </c>
      <c r="D4730" s="267" t="s">
        <v>9623</v>
      </c>
      <c r="E4730" s="268" t="s">
        <v>33570</v>
      </c>
    </row>
    <row r="4731" spans="1:5">
      <c r="A4731" s="39" t="str">
        <f t="shared" si="73"/>
        <v>97885</v>
      </c>
      <c r="B4731" s="266" t="s">
        <v>8248</v>
      </c>
      <c r="C4731" s="266" t="s">
        <v>12146</v>
      </c>
      <c r="D4731" s="267" t="s">
        <v>9623</v>
      </c>
      <c r="E4731" s="268" t="s">
        <v>33571</v>
      </c>
    </row>
    <row r="4732" spans="1:5">
      <c r="A4732" s="39" t="str">
        <f t="shared" si="73"/>
        <v>97886</v>
      </c>
      <c r="B4732" s="266" t="s">
        <v>5371</v>
      </c>
      <c r="C4732" s="266" t="s">
        <v>12147</v>
      </c>
      <c r="D4732" s="267" t="s">
        <v>9623</v>
      </c>
      <c r="E4732" s="268" t="s">
        <v>33572</v>
      </c>
    </row>
    <row r="4733" spans="1:5">
      <c r="A4733" s="39" t="str">
        <f t="shared" si="73"/>
        <v>97887</v>
      </c>
      <c r="B4733" s="266" t="s">
        <v>5372</v>
      </c>
      <c r="C4733" s="266" t="s">
        <v>12148</v>
      </c>
      <c r="D4733" s="267" t="s">
        <v>9623</v>
      </c>
      <c r="E4733" s="268" t="s">
        <v>26158</v>
      </c>
    </row>
    <row r="4734" spans="1:5">
      <c r="A4734" s="39" t="str">
        <f t="shared" si="73"/>
        <v>97888</v>
      </c>
      <c r="B4734" s="266" t="s">
        <v>5373</v>
      </c>
      <c r="C4734" s="266" t="s">
        <v>12149</v>
      </c>
      <c r="D4734" s="267" t="s">
        <v>9623</v>
      </c>
      <c r="E4734" s="268" t="s">
        <v>33573</v>
      </c>
    </row>
    <row r="4735" spans="1:5">
      <c r="A4735" s="39" t="str">
        <f t="shared" si="73"/>
        <v>97889</v>
      </c>
      <c r="B4735" s="266" t="s">
        <v>5374</v>
      </c>
      <c r="C4735" s="266" t="s">
        <v>12150</v>
      </c>
      <c r="D4735" s="267" t="s">
        <v>9623</v>
      </c>
      <c r="E4735" s="268" t="s">
        <v>33574</v>
      </c>
    </row>
    <row r="4736" spans="1:5">
      <c r="A4736" s="39" t="str">
        <f t="shared" si="73"/>
        <v>97890</v>
      </c>
      <c r="B4736" s="266" t="s">
        <v>5375</v>
      </c>
      <c r="C4736" s="266" t="s">
        <v>12151</v>
      </c>
      <c r="D4736" s="267" t="s">
        <v>9623</v>
      </c>
      <c r="E4736" s="268" t="s">
        <v>33575</v>
      </c>
    </row>
    <row r="4737" spans="1:5">
      <c r="A4737" s="39" t="str">
        <f t="shared" si="73"/>
        <v>97891</v>
      </c>
      <c r="B4737" s="266" t="s">
        <v>5376</v>
      </c>
      <c r="C4737" s="266" t="s">
        <v>12152</v>
      </c>
      <c r="D4737" s="267" t="s">
        <v>9623</v>
      </c>
      <c r="E4737" s="268" t="s">
        <v>33576</v>
      </c>
    </row>
    <row r="4738" spans="1:5">
      <c r="A4738" s="39" t="str">
        <f t="shared" si="73"/>
        <v>97892</v>
      </c>
      <c r="B4738" s="266" t="s">
        <v>5377</v>
      </c>
      <c r="C4738" s="266" t="s">
        <v>12153</v>
      </c>
      <c r="D4738" s="267" t="s">
        <v>9623</v>
      </c>
      <c r="E4738" s="268" t="s">
        <v>33577</v>
      </c>
    </row>
    <row r="4739" spans="1:5">
      <c r="A4739" s="39" t="str">
        <f t="shared" ref="A4739:A4802" si="74">IF(ISERROR(SEARCH("/",B4739)=6),TRIM(CLEAN(B4739)),IF(SEARCH("/",B4739)=6,IF(LEN(TRIM(CLEAN(B4739)))=7,LEFT(TRIM(CLEAN(B4739)),6)&amp;"00"&amp;RIGHT(TRIM(CLEAN(B4739)),1),LEFT(TRIM(CLEAN(B4739)),6)&amp;"0"&amp;RIGHT(TRIM(CLEAN(B4739)),2)),TRIM(CLEAN(B4739))))</f>
        <v>97893</v>
      </c>
      <c r="B4739" s="266" t="s">
        <v>5378</v>
      </c>
      <c r="C4739" s="266" t="s">
        <v>12154</v>
      </c>
      <c r="D4739" s="267" t="s">
        <v>9623</v>
      </c>
      <c r="E4739" s="268" t="s">
        <v>33578</v>
      </c>
    </row>
    <row r="4740" spans="1:5">
      <c r="A4740" s="39" t="str">
        <f t="shared" si="74"/>
        <v>97894</v>
      </c>
      <c r="B4740" s="266" t="s">
        <v>5379</v>
      </c>
      <c r="C4740" s="266" t="s">
        <v>12155</v>
      </c>
      <c r="D4740" s="267" t="s">
        <v>9623</v>
      </c>
      <c r="E4740" s="268" t="s">
        <v>33579</v>
      </c>
    </row>
    <row r="4741" spans="1:5">
      <c r="A4741" s="39" t="str">
        <f t="shared" si="74"/>
        <v>97895</v>
      </c>
      <c r="B4741" s="266" t="s">
        <v>8249</v>
      </c>
      <c r="C4741" s="266" t="s">
        <v>14092</v>
      </c>
      <c r="D4741" s="267" t="s">
        <v>9623</v>
      </c>
      <c r="E4741" s="268" t="s">
        <v>33580</v>
      </c>
    </row>
    <row r="4742" spans="1:5">
      <c r="A4742" s="39" t="str">
        <f t="shared" si="74"/>
        <v>97896</v>
      </c>
      <c r="B4742" s="266" t="s">
        <v>8250</v>
      </c>
      <c r="C4742" s="266" t="s">
        <v>14093</v>
      </c>
      <c r="D4742" s="267" t="s">
        <v>9623</v>
      </c>
      <c r="E4742" s="268" t="s">
        <v>33581</v>
      </c>
    </row>
    <row r="4743" spans="1:5">
      <c r="A4743" s="39" t="str">
        <f t="shared" si="74"/>
        <v>97897</v>
      </c>
      <c r="B4743" s="266" t="s">
        <v>8251</v>
      </c>
      <c r="C4743" s="266" t="s">
        <v>14094</v>
      </c>
      <c r="D4743" s="267" t="s">
        <v>9623</v>
      </c>
      <c r="E4743" s="268" t="s">
        <v>33582</v>
      </c>
    </row>
    <row r="4744" spans="1:5">
      <c r="A4744" s="39" t="str">
        <f t="shared" si="74"/>
        <v>97898</v>
      </c>
      <c r="B4744" s="266" t="s">
        <v>8252</v>
      </c>
      <c r="C4744" s="266" t="s">
        <v>14095</v>
      </c>
      <c r="D4744" s="267" t="s">
        <v>9623</v>
      </c>
      <c r="E4744" s="268" t="s">
        <v>33583</v>
      </c>
    </row>
    <row r="4745" spans="1:5">
      <c r="A4745" s="39" t="str">
        <f t="shared" si="74"/>
        <v>97900</v>
      </c>
      <c r="B4745" s="266" t="s">
        <v>5380</v>
      </c>
      <c r="C4745" s="266" t="s">
        <v>14096</v>
      </c>
      <c r="D4745" s="267" t="s">
        <v>9623</v>
      </c>
      <c r="E4745" s="268" t="s">
        <v>33584</v>
      </c>
    </row>
    <row r="4746" spans="1:5">
      <c r="A4746" s="39" t="str">
        <f t="shared" si="74"/>
        <v>97901</v>
      </c>
      <c r="B4746" s="266" t="s">
        <v>5381</v>
      </c>
      <c r="C4746" s="266" t="s">
        <v>14097</v>
      </c>
      <c r="D4746" s="267" t="s">
        <v>9623</v>
      </c>
      <c r="E4746" s="268" t="s">
        <v>33585</v>
      </c>
    </row>
    <row r="4747" spans="1:5">
      <c r="A4747" s="39" t="str">
        <f t="shared" si="74"/>
        <v>97902</v>
      </c>
      <c r="B4747" s="266" t="s">
        <v>5382</v>
      </c>
      <c r="C4747" s="266" t="s">
        <v>14098</v>
      </c>
      <c r="D4747" s="267" t="s">
        <v>9623</v>
      </c>
      <c r="E4747" s="268" t="s">
        <v>33586</v>
      </c>
    </row>
    <row r="4748" spans="1:5">
      <c r="A4748" s="39" t="str">
        <f t="shared" si="74"/>
        <v>97903</v>
      </c>
      <c r="B4748" s="266" t="s">
        <v>5383</v>
      </c>
      <c r="C4748" s="266" t="s">
        <v>14099</v>
      </c>
      <c r="D4748" s="267" t="s">
        <v>9623</v>
      </c>
      <c r="E4748" s="268" t="s">
        <v>33587</v>
      </c>
    </row>
    <row r="4749" spans="1:5">
      <c r="A4749" s="39" t="str">
        <f t="shared" si="74"/>
        <v>97904</v>
      </c>
      <c r="B4749" s="266" t="s">
        <v>5384</v>
      </c>
      <c r="C4749" s="266" t="s">
        <v>14100</v>
      </c>
      <c r="D4749" s="267" t="s">
        <v>9623</v>
      </c>
      <c r="E4749" s="268" t="s">
        <v>33588</v>
      </c>
    </row>
    <row r="4750" spans="1:5">
      <c r="A4750" s="39" t="str">
        <f t="shared" si="74"/>
        <v>97905</v>
      </c>
      <c r="B4750" s="266" t="s">
        <v>5385</v>
      </c>
      <c r="C4750" s="266" t="s">
        <v>14101</v>
      </c>
      <c r="D4750" s="267" t="s">
        <v>9623</v>
      </c>
      <c r="E4750" s="268" t="s">
        <v>29562</v>
      </c>
    </row>
    <row r="4751" spans="1:5">
      <c r="A4751" s="39" t="str">
        <f t="shared" si="74"/>
        <v>97906</v>
      </c>
      <c r="B4751" s="266" t="s">
        <v>5386</v>
      </c>
      <c r="C4751" s="266" t="s">
        <v>14102</v>
      </c>
      <c r="D4751" s="267" t="s">
        <v>9623</v>
      </c>
      <c r="E4751" s="268" t="s">
        <v>33589</v>
      </c>
    </row>
    <row r="4752" spans="1:5">
      <c r="A4752" s="39" t="str">
        <f t="shared" si="74"/>
        <v>97907</v>
      </c>
      <c r="B4752" s="266" t="s">
        <v>5387</v>
      </c>
      <c r="C4752" s="266" t="s">
        <v>14103</v>
      </c>
      <c r="D4752" s="267" t="s">
        <v>9623</v>
      </c>
      <c r="E4752" s="268" t="s">
        <v>33590</v>
      </c>
    </row>
    <row r="4753" spans="1:5">
      <c r="A4753" s="39" t="str">
        <f t="shared" si="74"/>
        <v>97908</v>
      </c>
      <c r="B4753" s="266" t="s">
        <v>5388</v>
      </c>
      <c r="C4753" s="266" t="s">
        <v>14104</v>
      </c>
      <c r="D4753" s="267" t="s">
        <v>9623</v>
      </c>
      <c r="E4753" s="268" t="s">
        <v>33591</v>
      </c>
    </row>
    <row r="4754" spans="1:5">
      <c r="A4754" s="39" t="str">
        <f t="shared" si="74"/>
        <v>97912</v>
      </c>
      <c r="B4754" s="266" t="s">
        <v>5389</v>
      </c>
      <c r="C4754" s="266" t="s">
        <v>15697</v>
      </c>
      <c r="D4754" s="267" t="s">
        <v>15574</v>
      </c>
      <c r="E4754" s="268" t="s">
        <v>28572</v>
      </c>
    </row>
    <row r="4755" spans="1:5">
      <c r="A4755" s="39" t="str">
        <f t="shared" si="74"/>
        <v>97913</v>
      </c>
      <c r="B4755" s="266" t="s">
        <v>5390</v>
      </c>
      <c r="C4755" s="266" t="s">
        <v>15698</v>
      </c>
      <c r="D4755" s="267" t="s">
        <v>15574</v>
      </c>
      <c r="E4755" s="268" t="s">
        <v>9086</v>
      </c>
    </row>
    <row r="4756" spans="1:5">
      <c r="A4756" s="39" t="str">
        <f t="shared" si="74"/>
        <v>97914</v>
      </c>
      <c r="B4756" s="266" t="s">
        <v>5391</v>
      </c>
      <c r="C4756" s="266" t="s">
        <v>15700</v>
      </c>
      <c r="D4756" s="267" t="s">
        <v>15574</v>
      </c>
      <c r="E4756" s="268" t="s">
        <v>9098</v>
      </c>
    </row>
    <row r="4757" spans="1:5">
      <c r="A4757" s="39" t="str">
        <f t="shared" si="74"/>
        <v>97915</v>
      </c>
      <c r="B4757" s="266" t="s">
        <v>5392</v>
      </c>
      <c r="C4757" s="266" t="s">
        <v>15701</v>
      </c>
      <c r="D4757" s="267" t="s">
        <v>15574</v>
      </c>
      <c r="E4757" s="268" t="s">
        <v>8676</v>
      </c>
    </row>
    <row r="4758" spans="1:5">
      <c r="A4758" s="39" t="str">
        <f t="shared" si="74"/>
        <v>97916</v>
      </c>
      <c r="B4758" s="266" t="s">
        <v>5393</v>
      </c>
      <c r="C4758" s="266" t="s">
        <v>14607</v>
      </c>
      <c r="D4758" s="267" t="s">
        <v>14608</v>
      </c>
      <c r="E4758" s="268" t="s">
        <v>8802</v>
      </c>
    </row>
    <row r="4759" spans="1:5">
      <c r="A4759" s="39" t="str">
        <f t="shared" si="74"/>
        <v>97917</v>
      </c>
      <c r="B4759" s="266" t="s">
        <v>5394</v>
      </c>
      <c r="C4759" s="266" t="s">
        <v>14609</v>
      </c>
      <c r="D4759" s="267" t="s">
        <v>14608</v>
      </c>
      <c r="E4759" s="268" t="s">
        <v>9282</v>
      </c>
    </row>
    <row r="4760" spans="1:5">
      <c r="A4760" s="39" t="str">
        <f t="shared" si="74"/>
        <v>97918</v>
      </c>
      <c r="B4760" s="266" t="s">
        <v>5395</v>
      </c>
      <c r="C4760" s="266" t="s">
        <v>14610</v>
      </c>
      <c r="D4760" s="267" t="s">
        <v>14608</v>
      </c>
      <c r="E4760" s="268" t="s">
        <v>8632</v>
      </c>
    </row>
    <row r="4761" spans="1:5">
      <c r="A4761" s="39" t="str">
        <f t="shared" si="74"/>
        <v>97919</v>
      </c>
      <c r="B4761" s="266" t="s">
        <v>5396</v>
      </c>
      <c r="C4761" s="266" t="s">
        <v>14611</v>
      </c>
      <c r="D4761" s="267" t="s">
        <v>14608</v>
      </c>
      <c r="E4761" s="268" t="s">
        <v>8675</v>
      </c>
    </row>
    <row r="4762" spans="1:5">
      <c r="A4762" s="39" t="str">
        <f t="shared" si="74"/>
        <v>97933</v>
      </c>
      <c r="B4762" s="266" t="s">
        <v>8253</v>
      </c>
      <c r="C4762" s="266" t="s">
        <v>10914</v>
      </c>
      <c r="D4762" s="267" t="s">
        <v>9623</v>
      </c>
      <c r="E4762" s="268" t="s">
        <v>33592</v>
      </c>
    </row>
    <row r="4763" spans="1:5">
      <c r="A4763" s="39" t="str">
        <f t="shared" si="74"/>
        <v>97934</v>
      </c>
      <c r="B4763" s="266" t="s">
        <v>10915</v>
      </c>
      <c r="C4763" s="266" t="s">
        <v>10916</v>
      </c>
      <c r="D4763" s="267" t="s">
        <v>9623</v>
      </c>
      <c r="E4763" s="268" t="s">
        <v>33593</v>
      </c>
    </row>
    <row r="4764" spans="1:5">
      <c r="A4764" s="39" t="str">
        <f t="shared" si="74"/>
        <v>97935</v>
      </c>
      <c r="B4764" s="266" t="s">
        <v>10917</v>
      </c>
      <c r="C4764" s="266" t="s">
        <v>10918</v>
      </c>
      <c r="D4764" s="267" t="s">
        <v>9623</v>
      </c>
      <c r="E4764" s="268" t="s">
        <v>33594</v>
      </c>
    </row>
    <row r="4765" spans="1:5">
      <c r="A4765" s="39" t="str">
        <f t="shared" si="74"/>
        <v>97936</v>
      </c>
      <c r="B4765" s="266" t="s">
        <v>10919</v>
      </c>
      <c r="C4765" s="266" t="s">
        <v>10920</v>
      </c>
      <c r="D4765" s="267" t="s">
        <v>9623</v>
      </c>
      <c r="E4765" s="268" t="s">
        <v>33595</v>
      </c>
    </row>
    <row r="4766" spans="1:5">
      <c r="A4766" s="39" t="str">
        <f t="shared" si="74"/>
        <v>97947</v>
      </c>
      <c r="B4766" s="266" t="s">
        <v>8254</v>
      </c>
      <c r="C4766" s="266" t="s">
        <v>10921</v>
      </c>
      <c r="D4766" s="267" t="s">
        <v>9623</v>
      </c>
      <c r="E4766" s="268" t="s">
        <v>33596</v>
      </c>
    </row>
    <row r="4767" spans="1:5">
      <c r="A4767" s="39" t="str">
        <f t="shared" si="74"/>
        <v>97948</v>
      </c>
      <c r="B4767" s="266" t="s">
        <v>8255</v>
      </c>
      <c r="C4767" s="266" t="s">
        <v>10922</v>
      </c>
      <c r="D4767" s="267" t="s">
        <v>9623</v>
      </c>
      <c r="E4767" s="268" t="s">
        <v>33597</v>
      </c>
    </row>
    <row r="4768" spans="1:5">
      <c r="A4768" s="39" t="str">
        <f t="shared" si="74"/>
        <v>97949</v>
      </c>
      <c r="B4768" s="266" t="s">
        <v>10923</v>
      </c>
      <c r="C4768" s="266" t="s">
        <v>10924</v>
      </c>
      <c r="D4768" s="267" t="s">
        <v>9623</v>
      </c>
      <c r="E4768" s="268" t="s">
        <v>33598</v>
      </c>
    </row>
    <row r="4769" spans="1:5">
      <c r="A4769" s="39" t="str">
        <f t="shared" si="74"/>
        <v>97950</v>
      </c>
      <c r="B4769" s="266" t="s">
        <v>10925</v>
      </c>
      <c r="C4769" s="266" t="s">
        <v>10926</v>
      </c>
      <c r="D4769" s="267" t="s">
        <v>9623</v>
      </c>
      <c r="E4769" s="268" t="s">
        <v>33599</v>
      </c>
    </row>
    <row r="4770" spans="1:5">
      <c r="A4770" s="39" t="str">
        <f t="shared" si="74"/>
        <v>97951</v>
      </c>
      <c r="B4770" s="266" t="s">
        <v>10927</v>
      </c>
      <c r="C4770" s="266" t="s">
        <v>10928</v>
      </c>
      <c r="D4770" s="267" t="s">
        <v>9623</v>
      </c>
      <c r="E4770" s="268" t="s">
        <v>33600</v>
      </c>
    </row>
    <row r="4771" spans="1:5">
      <c r="A4771" s="39" t="str">
        <f t="shared" si="74"/>
        <v>97952</v>
      </c>
      <c r="B4771" s="266" t="s">
        <v>10929</v>
      </c>
      <c r="C4771" s="266" t="s">
        <v>10930</v>
      </c>
      <c r="D4771" s="267" t="s">
        <v>9623</v>
      </c>
      <c r="E4771" s="268" t="s">
        <v>33601</v>
      </c>
    </row>
    <row r="4772" spans="1:5">
      <c r="A4772" s="39" t="str">
        <f t="shared" si="74"/>
        <v>97953</v>
      </c>
      <c r="B4772" s="266" t="s">
        <v>8256</v>
      </c>
      <c r="C4772" s="266" t="s">
        <v>10931</v>
      </c>
      <c r="D4772" s="267" t="s">
        <v>9623</v>
      </c>
      <c r="E4772" s="268" t="s">
        <v>33602</v>
      </c>
    </row>
    <row r="4773" spans="1:5">
      <c r="A4773" s="39" t="str">
        <f t="shared" si="74"/>
        <v>97955</v>
      </c>
      <c r="B4773" s="266" t="s">
        <v>8257</v>
      </c>
      <c r="C4773" s="266" t="s">
        <v>10932</v>
      </c>
      <c r="D4773" s="267" t="s">
        <v>9623</v>
      </c>
      <c r="E4773" s="268" t="s">
        <v>33603</v>
      </c>
    </row>
    <row r="4774" spans="1:5">
      <c r="A4774" s="39" t="str">
        <f t="shared" si="74"/>
        <v>97956</v>
      </c>
      <c r="B4774" s="266" t="s">
        <v>10933</v>
      </c>
      <c r="C4774" s="266" t="s">
        <v>10934</v>
      </c>
      <c r="D4774" s="267" t="s">
        <v>9623</v>
      </c>
      <c r="E4774" s="268" t="s">
        <v>33604</v>
      </c>
    </row>
    <row r="4775" spans="1:5">
      <c r="A4775" s="39" t="str">
        <f t="shared" si="74"/>
        <v>97957</v>
      </c>
      <c r="B4775" s="266" t="s">
        <v>10935</v>
      </c>
      <c r="C4775" s="266" t="s">
        <v>10936</v>
      </c>
      <c r="D4775" s="267" t="s">
        <v>9623</v>
      </c>
      <c r="E4775" s="268" t="s">
        <v>33605</v>
      </c>
    </row>
    <row r="4776" spans="1:5">
      <c r="A4776" s="39" t="str">
        <f t="shared" si="74"/>
        <v>97961</v>
      </c>
      <c r="B4776" s="266" t="s">
        <v>10937</v>
      </c>
      <c r="C4776" s="266" t="s">
        <v>10938</v>
      </c>
      <c r="D4776" s="267" t="s">
        <v>9623</v>
      </c>
      <c r="E4776" s="268" t="s">
        <v>33606</v>
      </c>
    </row>
    <row r="4777" spans="1:5">
      <c r="A4777" s="39" t="str">
        <f t="shared" si="74"/>
        <v>97973</v>
      </c>
      <c r="B4777" s="266" t="s">
        <v>10939</v>
      </c>
      <c r="C4777" s="266" t="s">
        <v>10940</v>
      </c>
      <c r="D4777" s="267" t="s">
        <v>9623</v>
      </c>
      <c r="E4777" s="268" t="s">
        <v>33607</v>
      </c>
    </row>
    <row r="4778" spans="1:5">
      <c r="A4778" s="39" t="str">
        <f t="shared" si="74"/>
        <v>97974</v>
      </c>
      <c r="B4778" s="266" t="s">
        <v>8258</v>
      </c>
      <c r="C4778" s="266" t="s">
        <v>10941</v>
      </c>
      <c r="D4778" s="267" t="s">
        <v>9623</v>
      </c>
      <c r="E4778" s="268" t="s">
        <v>33608</v>
      </c>
    </row>
    <row r="4779" spans="1:5">
      <c r="A4779" s="39" t="str">
        <f t="shared" si="74"/>
        <v>97975</v>
      </c>
      <c r="B4779" s="266" t="s">
        <v>8259</v>
      </c>
      <c r="C4779" s="266" t="s">
        <v>10942</v>
      </c>
      <c r="D4779" s="267" t="s">
        <v>9623</v>
      </c>
      <c r="E4779" s="268" t="s">
        <v>33609</v>
      </c>
    </row>
    <row r="4780" spans="1:5">
      <c r="A4780" s="39" t="str">
        <f t="shared" si="74"/>
        <v>97976</v>
      </c>
      <c r="B4780" s="266" t="s">
        <v>5397</v>
      </c>
      <c r="C4780" s="266" t="s">
        <v>10943</v>
      </c>
      <c r="D4780" s="267" t="s">
        <v>9623</v>
      </c>
      <c r="E4780" s="268" t="s">
        <v>33610</v>
      </c>
    </row>
    <row r="4781" spans="1:5">
      <c r="A4781" s="39" t="str">
        <f t="shared" si="74"/>
        <v>97977</v>
      </c>
      <c r="B4781" s="266" t="s">
        <v>5398</v>
      </c>
      <c r="C4781" s="266" t="s">
        <v>10944</v>
      </c>
      <c r="D4781" s="267" t="s">
        <v>9623</v>
      </c>
      <c r="E4781" s="268" t="s">
        <v>33611</v>
      </c>
    </row>
    <row r="4782" spans="1:5">
      <c r="A4782" s="39" t="str">
        <f t="shared" si="74"/>
        <v>97978</v>
      </c>
      <c r="B4782" s="266" t="s">
        <v>8260</v>
      </c>
      <c r="C4782" s="266" t="s">
        <v>10945</v>
      </c>
      <c r="D4782" s="267" t="s">
        <v>9623</v>
      </c>
      <c r="E4782" s="268" t="s">
        <v>32908</v>
      </c>
    </row>
    <row r="4783" spans="1:5">
      <c r="A4783" s="39" t="str">
        <f t="shared" si="74"/>
        <v>97980</v>
      </c>
      <c r="B4783" s="266" t="s">
        <v>5399</v>
      </c>
      <c r="C4783" s="266" t="s">
        <v>10946</v>
      </c>
      <c r="D4783" s="267" t="s">
        <v>9623</v>
      </c>
      <c r="E4783" s="268" t="s">
        <v>33612</v>
      </c>
    </row>
    <row r="4784" spans="1:5">
      <c r="A4784" s="39" t="str">
        <f t="shared" si="74"/>
        <v>97981</v>
      </c>
      <c r="B4784" s="266" t="s">
        <v>5400</v>
      </c>
      <c r="C4784" s="266" t="s">
        <v>10947</v>
      </c>
      <c r="D4784" s="267" t="s">
        <v>9548</v>
      </c>
      <c r="E4784" s="268" t="s">
        <v>33613</v>
      </c>
    </row>
    <row r="4785" spans="1:5">
      <c r="A4785" s="39" t="str">
        <f t="shared" si="74"/>
        <v>97983</v>
      </c>
      <c r="B4785" s="266" t="s">
        <v>5401</v>
      </c>
      <c r="C4785" s="266" t="s">
        <v>10948</v>
      </c>
      <c r="D4785" s="267" t="s">
        <v>9548</v>
      </c>
      <c r="E4785" s="268" t="s">
        <v>33614</v>
      </c>
    </row>
    <row r="4786" spans="1:5">
      <c r="A4786" s="39" t="str">
        <f t="shared" si="74"/>
        <v>97985</v>
      </c>
      <c r="B4786" s="266" t="s">
        <v>5402</v>
      </c>
      <c r="C4786" s="266" t="s">
        <v>10949</v>
      </c>
      <c r="D4786" s="267" t="s">
        <v>9548</v>
      </c>
      <c r="E4786" s="268" t="s">
        <v>33615</v>
      </c>
    </row>
    <row r="4787" spans="1:5">
      <c r="A4787" s="39" t="str">
        <f t="shared" si="74"/>
        <v>97987</v>
      </c>
      <c r="B4787" s="266" t="s">
        <v>5403</v>
      </c>
      <c r="C4787" s="266" t="s">
        <v>10950</v>
      </c>
      <c r="D4787" s="267" t="s">
        <v>9548</v>
      </c>
      <c r="E4787" s="268" t="s">
        <v>33616</v>
      </c>
    </row>
    <row r="4788" spans="1:5">
      <c r="A4788" s="39" t="str">
        <f t="shared" si="74"/>
        <v>97988</v>
      </c>
      <c r="B4788" s="266" t="s">
        <v>5404</v>
      </c>
      <c r="C4788" s="266" t="s">
        <v>10951</v>
      </c>
      <c r="D4788" s="267" t="s">
        <v>9623</v>
      </c>
      <c r="E4788" s="268" t="s">
        <v>33617</v>
      </c>
    </row>
    <row r="4789" spans="1:5">
      <c r="A4789" s="39" t="str">
        <f t="shared" si="74"/>
        <v>97989</v>
      </c>
      <c r="B4789" s="266" t="s">
        <v>5405</v>
      </c>
      <c r="C4789" s="266" t="s">
        <v>10952</v>
      </c>
      <c r="D4789" s="267" t="s">
        <v>9548</v>
      </c>
      <c r="E4789" s="268" t="s">
        <v>33618</v>
      </c>
    </row>
    <row r="4790" spans="1:5">
      <c r="A4790" s="39" t="str">
        <f t="shared" si="74"/>
        <v>97991</v>
      </c>
      <c r="B4790" s="266" t="s">
        <v>5406</v>
      </c>
      <c r="C4790" s="266" t="s">
        <v>10953</v>
      </c>
      <c r="D4790" s="267" t="s">
        <v>9548</v>
      </c>
      <c r="E4790" s="268" t="s">
        <v>33619</v>
      </c>
    </row>
    <row r="4791" spans="1:5">
      <c r="A4791" s="39" t="str">
        <f t="shared" si="74"/>
        <v>97992</v>
      </c>
      <c r="B4791" s="266" t="s">
        <v>5407</v>
      </c>
      <c r="C4791" s="266" t="s">
        <v>10954</v>
      </c>
      <c r="D4791" s="267" t="s">
        <v>9623</v>
      </c>
      <c r="E4791" s="268" t="s">
        <v>33620</v>
      </c>
    </row>
    <row r="4792" spans="1:5">
      <c r="A4792" s="39" t="str">
        <f t="shared" si="74"/>
        <v>97993</v>
      </c>
      <c r="B4792" s="266" t="s">
        <v>5408</v>
      </c>
      <c r="C4792" s="266" t="s">
        <v>10955</v>
      </c>
      <c r="D4792" s="267" t="s">
        <v>9548</v>
      </c>
      <c r="E4792" s="268" t="s">
        <v>33621</v>
      </c>
    </row>
    <row r="4793" spans="1:5">
      <c r="A4793" s="39" t="str">
        <f t="shared" si="74"/>
        <v>97994</v>
      </c>
      <c r="B4793" s="266" t="s">
        <v>5409</v>
      </c>
      <c r="C4793" s="266" t="s">
        <v>10956</v>
      </c>
      <c r="D4793" s="267" t="s">
        <v>9623</v>
      </c>
      <c r="E4793" s="268" t="s">
        <v>33622</v>
      </c>
    </row>
    <row r="4794" spans="1:5">
      <c r="A4794" s="39" t="str">
        <f t="shared" si="74"/>
        <v>97995</v>
      </c>
      <c r="B4794" s="266" t="s">
        <v>5410</v>
      </c>
      <c r="C4794" s="266" t="s">
        <v>10957</v>
      </c>
      <c r="D4794" s="267" t="s">
        <v>9548</v>
      </c>
      <c r="E4794" s="268" t="s">
        <v>33623</v>
      </c>
    </row>
    <row r="4795" spans="1:5">
      <c r="A4795" s="39" t="str">
        <f t="shared" si="74"/>
        <v>97996</v>
      </c>
      <c r="B4795" s="266" t="s">
        <v>5411</v>
      </c>
      <c r="C4795" s="266" t="s">
        <v>10958</v>
      </c>
      <c r="D4795" s="267" t="s">
        <v>9623</v>
      </c>
      <c r="E4795" s="268" t="s">
        <v>33624</v>
      </c>
    </row>
    <row r="4796" spans="1:5">
      <c r="A4796" s="39" t="str">
        <f t="shared" si="74"/>
        <v>97997</v>
      </c>
      <c r="B4796" s="266" t="s">
        <v>5412</v>
      </c>
      <c r="C4796" s="266" t="s">
        <v>10959</v>
      </c>
      <c r="D4796" s="267" t="s">
        <v>9548</v>
      </c>
      <c r="E4796" s="268" t="s">
        <v>33625</v>
      </c>
    </row>
    <row r="4797" spans="1:5">
      <c r="A4797" s="39" t="str">
        <f t="shared" si="74"/>
        <v>97999</v>
      </c>
      <c r="B4797" s="266" t="s">
        <v>5413</v>
      </c>
      <c r="C4797" s="266" t="s">
        <v>10960</v>
      </c>
      <c r="D4797" s="267" t="s">
        <v>9548</v>
      </c>
      <c r="E4797" s="268" t="s">
        <v>33626</v>
      </c>
    </row>
    <row r="4798" spans="1:5">
      <c r="A4798" s="39" t="str">
        <f t="shared" si="74"/>
        <v>98001</v>
      </c>
      <c r="B4798" s="266" t="s">
        <v>5414</v>
      </c>
      <c r="C4798" s="266" t="s">
        <v>10961</v>
      </c>
      <c r="D4798" s="267" t="s">
        <v>9548</v>
      </c>
      <c r="E4798" s="268" t="s">
        <v>33627</v>
      </c>
    </row>
    <row r="4799" spans="1:5">
      <c r="A4799" s="39" t="str">
        <f t="shared" si="74"/>
        <v>98002</v>
      </c>
      <c r="B4799" s="266" t="s">
        <v>5415</v>
      </c>
      <c r="C4799" s="266" t="s">
        <v>10962</v>
      </c>
      <c r="D4799" s="267" t="s">
        <v>9623</v>
      </c>
      <c r="E4799" s="268" t="s">
        <v>33628</v>
      </c>
    </row>
    <row r="4800" spans="1:5">
      <c r="A4800" s="39" t="str">
        <f t="shared" si="74"/>
        <v>98003</v>
      </c>
      <c r="B4800" s="266" t="s">
        <v>5416</v>
      </c>
      <c r="C4800" s="266" t="s">
        <v>10963</v>
      </c>
      <c r="D4800" s="267" t="s">
        <v>9548</v>
      </c>
      <c r="E4800" s="268" t="s">
        <v>33629</v>
      </c>
    </row>
    <row r="4801" spans="1:5">
      <c r="A4801" s="39" t="str">
        <f t="shared" si="74"/>
        <v>98005</v>
      </c>
      <c r="B4801" s="266" t="s">
        <v>5417</v>
      </c>
      <c r="C4801" s="266" t="s">
        <v>10964</v>
      </c>
      <c r="D4801" s="267" t="s">
        <v>9548</v>
      </c>
      <c r="E4801" s="268" t="s">
        <v>33630</v>
      </c>
    </row>
    <row r="4802" spans="1:5">
      <c r="A4802" s="39" t="str">
        <f t="shared" si="74"/>
        <v>98006</v>
      </c>
      <c r="B4802" s="266" t="s">
        <v>5418</v>
      </c>
      <c r="C4802" s="266" t="s">
        <v>10965</v>
      </c>
      <c r="D4802" s="267" t="s">
        <v>9623</v>
      </c>
      <c r="E4802" s="268" t="s">
        <v>33631</v>
      </c>
    </row>
    <row r="4803" spans="1:5">
      <c r="A4803" s="39" t="str">
        <f t="shared" ref="A4803:A4866" si="75">IF(ISERROR(SEARCH("/",B4803)=6),TRIM(CLEAN(B4803)),IF(SEARCH("/",B4803)=6,IF(LEN(TRIM(CLEAN(B4803)))=7,LEFT(TRIM(CLEAN(B4803)),6)&amp;"00"&amp;RIGHT(TRIM(CLEAN(B4803)),1),LEFT(TRIM(CLEAN(B4803)),6)&amp;"0"&amp;RIGHT(TRIM(CLEAN(B4803)),2)),TRIM(CLEAN(B4803))))</f>
        <v>98007</v>
      </c>
      <c r="B4803" s="266" t="s">
        <v>5419</v>
      </c>
      <c r="C4803" s="266" t="s">
        <v>10966</v>
      </c>
      <c r="D4803" s="267" t="s">
        <v>9548</v>
      </c>
      <c r="E4803" s="268" t="s">
        <v>33632</v>
      </c>
    </row>
    <row r="4804" spans="1:5">
      <c r="A4804" s="39" t="str">
        <f t="shared" si="75"/>
        <v>98008</v>
      </c>
      <c r="B4804" s="266" t="s">
        <v>5420</v>
      </c>
      <c r="C4804" s="266" t="s">
        <v>10967</v>
      </c>
      <c r="D4804" s="267" t="s">
        <v>9623</v>
      </c>
      <c r="E4804" s="268" t="s">
        <v>33633</v>
      </c>
    </row>
    <row r="4805" spans="1:5">
      <c r="A4805" s="39" t="str">
        <f t="shared" si="75"/>
        <v>98009</v>
      </c>
      <c r="B4805" s="266" t="s">
        <v>5421</v>
      </c>
      <c r="C4805" s="266" t="s">
        <v>10968</v>
      </c>
      <c r="D4805" s="267" t="s">
        <v>9548</v>
      </c>
      <c r="E4805" s="268" t="s">
        <v>33626</v>
      </c>
    </row>
    <row r="4806" spans="1:5">
      <c r="A4806" s="39" t="str">
        <f t="shared" si="75"/>
        <v>98010</v>
      </c>
      <c r="B4806" s="266" t="s">
        <v>5422</v>
      </c>
      <c r="C4806" s="266" t="s">
        <v>10969</v>
      </c>
      <c r="D4806" s="267" t="s">
        <v>9623</v>
      </c>
      <c r="E4806" s="268" t="s">
        <v>33634</v>
      </c>
    </row>
    <row r="4807" spans="1:5">
      <c r="A4807" s="39" t="str">
        <f t="shared" si="75"/>
        <v>98011</v>
      </c>
      <c r="B4807" s="266" t="s">
        <v>5423</v>
      </c>
      <c r="C4807" s="266" t="s">
        <v>10970</v>
      </c>
      <c r="D4807" s="267" t="s">
        <v>9548</v>
      </c>
      <c r="E4807" s="268" t="s">
        <v>33627</v>
      </c>
    </row>
    <row r="4808" spans="1:5">
      <c r="A4808" s="39" t="str">
        <f t="shared" si="75"/>
        <v>98012</v>
      </c>
      <c r="B4808" s="266" t="s">
        <v>5424</v>
      </c>
      <c r="C4808" s="266" t="s">
        <v>10971</v>
      </c>
      <c r="D4808" s="267" t="s">
        <v>9623</v>
      </c>
      <c r="E4808" s="268" t="s">
        <v>33635</v>
      </c>
    </row>
    <row r="4809" spans="1:5">
      <c r="A4809" s="39" t="str">
        <f t="shared" si="75"/>
        <v>98013</v>
      </c>
      <c r="B4809" s="266" t="s">
        <v>5425</v>
      </c>
      <c r="C4809" s="266" t="s">
        <v>10972</v>
      </c>
      <c r="D4809" s="267" t="s">
        <v>9548</v>
      </c>
      <c r="E4809" s="268" t="s">
        <v>33629</v>
      </c>
    </row>
    <row r="4810" spans="1:5">
      <c r="A4810" s="39" t="str">
        <f t="shared" si="75"/>
        <v>98014</v>
      </c>
      <c r="B4810" s="266" t="s">
        <v>5426</v>
      </c>
      <c r="C4810" s="266" t="s">
        <v>10973</v>
      </c>
      <c r="D4810" s="267" t="s">
        <v>9623</v>
      </c>
      <c r="E4810" s="268" t="s">
        <v>33636</v>
      </c>
    </row>
    <row r="4811" spans="1:5">
      <c r="A4811" s="39" t="str">
        <f t="shared" si="75"/>
        <v>98015</v>
      </c>
      <c r="B4811" s="266" t="s">
        <v>5427</v>
      </c>
      <c r="C4811" s="266" t="s">
        <v>10974</v>
      </c>
      <c r="D4811" s="267" t="s">
        <v>9548</v>
      </c>
      <c r="E4811" s="268" t="s">
        <v>33630</v>
      </c>
    </row>
    <row r="4812" spans="1:5">
      <c r="A4812" s="39" t="str">
        <f t="shared" si="75"/>
        <v>98016</v>
      </c>
      <c r="B4812" s="266" t="s">
        <v>5428</v>
      </c>
      <c r="C4812" s="266" t="s">
        <v>10975</v>
      </c>
      <c r="D4812" s="267" t="s">
        <v>9623</v>
      </c>
      <c r="E4812" s="268" t="s">
        <v>33637</v>
      </c>
    </row>
    <row r="4813" spans="1:5">
      <c r="A4813" s="39" t="str">
        <f t="shared" si="75"/>
        <v>98017</v>
      </c>
      <c r="B4813" s="266" t="s">
        <v>5429</v>
      </c>
      <c r="C4813" s="266" t="s">
        <v>10976</v>
      </c>
      <c r="D4813" s="267" t="s">
        <v>9548</v>
      </c>
      <c r="E4813" s="268" t="s">
        <v>33632</v>
      </c>
    </row>
    <row r="4814" spans="1:5">
      <c r="A4814" s="39" t="str">
        <f t="shared" si="75"/>
        <v>98018</v>
      </c>
      <c r="B4814" s="266" t="s">
        <v>5430</v>
      </c>
      <c r="C4814" s="266" t="s">
        <v>10977</v>
      </c>
      <c r="D4814" s="267" t="s">
        <v>9623</v>
      </c>
      <c r="E4814" s="268" t="s">
        <v>33638</v>
      </c>
    </row>
    <row r="4815" spans="1:5">
      <c r="A4815" s="39" t="str">
        <f t="shared" si="75"/>
        <v>98019</v>
      </c>
      <c r="B4815" s="266" t="s">
        <v>5431</v>
      </c>
      <c r="C4815" s="266" t="s">
        <v>10978</v>
      </c>
      <c r="D4815" s="267" t="s">
        <v>9548</v>
      </c>
      <c r="E4815" s="268" t="s">
        <v>33639</v>
      </c>
    </row>
    <row r="4816" spans="1:5">
      <c r="A4816" s="39" t="str">
        <f t="shared" si="75"/>
        <v>98020</v>
      </c>
      <c r="B4816" s="266" t="s">
        <v>5432</v>
      </c>
      <c r="C4816" s="266" t="s">
        <v>10979</v>
      </c>
      <c r="D4816" s="267" t="s">
        <v>9623</v>
      </c>
      <c r="E4816" s="268" t="s">
        <v>33640</v>
      </c>
    </row>
    <row r="4817" spans="1:5">
      <c r="A4817" s="39" t="str">
        <f t="shared" si="75"/>
        <v>98021</v>
      </c>
      <c r="B4817" s="266" t="s">
        <v>5433</v>
      </c>
      <c r="C4817" s="266" t="s">
        <v>10980</v>
      </c>
      <c r="D4817" s="267" t="s">
        <v>9548</v>
      </c>
      <c r="E4817" s="268" t="s">
        <v>33641</v>
      </c>
    </row>
    <row r="4818" spans="1:5">
      <c r="A4818" s="39" t="str">
        <f t="shared" si="75"/>
        <v>98022</v>
      </c>
      <c r="B4818" s="266" t="s">
        <v>5434</v>
      </c>
      <c r="C4818" s="266" t="s">
        <v>10981</v>
      </c>
      <c r="D4818" s="267" t="s">
        <v>9623</v>
      </c>
      <c r="E4818" s="268" t="s">
        <v>33642</v>
      </c>
    </row>
    <row r="4819" spans="1:5">
      <c r="A4819" s="39" t="str">
        <f t="shared" si="75"/>
        <v>98023</v>
      </c>
      <c r="B4819" s="266" t="s">
        <v>5435</v>
      </c>
      <c r="C4819" s="266" t="s">
        <v>10982</v>
      </c>
      <c r="D4819" s="267" t="s">
        <v>9548</v>
      </c>
      <c r="E4819" s="268" t="s">
        <v>33643</v>
      </c>
    </row>
    <row r="4820" spans="1:5">
      <c r="A4820" s="39" t="str">
        <f t="shared" si="75"/>
        <v>98024</v>
      </c>
      <c r="B4820" s="266" t="s">
        <v>5436</v>
      </c>
      <c r="C4820" s="266" t="s">
        <v>10983</v>
      </c>
      <c r="D4820" s="267" t="s">
        <v>9623</v>
      </c>
      <c r="E4820" s="268" t="s">
        <v>33644</v>
      </c>
    </row>
    <row r="4821" spans="1:5">
      <c r="A4821" s="39" t="str">
        <f t="shared" si="75"/>
        <v>98025</v>
      </c>
      <c r="B4821" s="266" t="s">
        <v>5437</v>
      </c>
      <c r="C4821" s="266" t="s">
        <v>10984</v>
      </c>
      <c r="D4821" s="267" t="s">
        <v>9548</v>
      </c>
      <c r="E4821" s="268" t="s">
        <v>33645</v>
      </c>
    </row>
    <row r="4822" spans="1:5">
      <c r="A4822" s="39" t="str">
        <f t="shared" si="75"/>
        <v>98026</v>
      </c>
      <c r="B4822" s="266" t="s">
        <v>5438</v>
      </c>
      <c r="C4822" s="266" t="s">
        <v>10985</v>
      </c>
      <c r="D4822" s="267" t="s">
        <v>9623</v>
      </c>
      <c r="E4822" s="268" t="s">
        <v>33646</v>
      </c>
    </row>
    <row r="4823" spans="1:5">
      <c r="A4823" s="39" t="str">
        <f t="shared" si="75"/>
        <v>98027</v>
      </c>
      <c r="B4823" s="266" t="s">
        <v>5439</v>
      </c>
      <c r="C4823" s="266" t="s">
        <v>10986</v>
      </c>
      <c r="D4823" s="267" t="s">
        <v>9548</v>
      </c>
      <c r="E4823" s="268" t="s">
        <v>33639</v>
      </c>
    </row>
    <row r="4824" spans="1:5">
      <c r="A4824" s="39" t="str">
        <f t="shared" si="75"/>
        <v>98028</v>
      </c>
      <c r="B4824" s="266" t="s">
        <v>5440</v>
      </c>
      <c r="C4824" s="266" t="s">
        <v>10987</v>
      </c>
      <c r="D4824" s="267" t="s">
        <v>9623</v>
      </c>
      <c r="E4824" s="268" t="s">
        <v>33647</v>
      </c>
    </row>
    <row r="4825" spans="1:5">
      <c r="A4825" s="39" t="str">
        <f t="shared" si="75"/>
        <v>98029</v>
      </c>
      <c r="B4825" s="266" t="s">
        <v>5441</v>
      </c>
      <c r="C4825" s="266" t="s">
        <v>10988</v>
      </c>
      <c r="D4825" s="267" t="s">
        <v>9548</v>
      </c>
      <c r="E4825" s="268" t="s">
        <v>33648</v>
      </c>
    </row>
    <row r="4826" spans="1:5">
      <c r="A4826" s="39" t="str">
        <f t="shared" si="75"/>
        <v>98030</v>
      </c>
      <c r="B4826" s="266" t="s">
        <v>5442</v>
      </c>
      <c r="C4826" s="266" t="s">
        <v>10989</v>
      </c>
      <c r="D4826" s="267" t="s">
        <v>9623</v>
      </c>
      <c r="E4826" s="268" t="s">
        <v>33649</v>
      </c>
    </row>
    <row r="4827" spans="1:5">
      <c r="A4827" s="39" t="str">
        <f t="shared" si="75"/>
        <v>98031</v>
      </c>
      <c r="B4827" s="266" t="s">
        <v>5443</v>
      </c>
      <c r="C4827" s="266" t="s">
        <v>10990</v>
      </c>
      <c r="D4827" s="267" t="s">
        <v>9548</v>
      </c>
      <c r="E4827" s="268" t="s">
        <v>33650</v>
      </c>
    </row>
    <row r="4828" spans="1:5">
      <c r="A4828" s="39" t="str">
        <f t="shared" si="75"/>
        <v>98032</v>
      </c>
      <c r="B4828" s="266" t="s">
        <v>5444</v>
      </c>
      <c r="C4828" s="266" t="s">
        <v>10991</v>
      </c>
      <c r="D4828" s="267" t="s">
        <v>9623</v>
      </c>
      <c r="E4828" s="268" t="s">
        <v>33651</v>
      </c>
    </row>
    <row r="4829" spans="1:5">
      <c r="A4829" s="39" t="str">
        <f t="shared" si="75"/>
        <v>98033</v>
      </c>
      <c r="B4829" s="266" t="s">
        <v>5445</v>
      </c>
      <c r="C4829" s="266" t="s">
        <v>10992</v>
      </c>
      <c r="D4829" s="267" t="s">
        <v>9548</v>
      </c>
      <c r="E4829" s="268" t="s">
        <v>33652</v>
      </c>
    </row>
    <row r="4830" spans="1:5">
      <c r="A4830" s="39" t="str">
        <f t="shared" si="75"/>
        <v>98034</v>
      </c>
      <c r="B4830" s="266" t="s">
        <v>5446</v>
      </c>
      <c r="C4830" s="266" t="s">
        <v>10993</v>
      </c>
      <c r="D4830" s="267" t="s">
        <v>9623</v>
      </c>
      <c r="E4830" s="268" t="s">
        <v>33653</v>
      </c>
    </row>
    <row r="4831" spans="1:5">
      <c r="A4831" s="39" t="str">
        <f t="shared" si="75"/>
        <v>98035</v>
      </c>
      <c r="B4831" s="266" t="s">
        <v>5447</v>
      </c>
      <c r="C4831" s="266" t="s">
        <v>10994</v>
      </c>
      <c r="D4831" s="267" t="s">
        <v>9548</v>
      </c>
      <c r="E4831" s="268" t="s">
        <v>33648</v>
      </c>
    </row>
    <row r="4832" spans="1:5">
      <c r="A4832" s="39" t="str">
        <f t="shared" si="75"/>
        <v>98036</v>
      </c>
      <c r="B4832" s="266" t="s">
        <v>5448</v>
      </c>
      <c r="C4832" s="266" t="s">
        <v>10995</v>
      </c>
      <c r="D4832" s="267" t="s">
        <v>9623</v>
      </c>
      <c r="E4832" s="268" t="s">
        <v>33654</v>
      </c>
    </row>
    <row r="4833" spans="1:5">
      <c r="A4833" s="39" t="str">
        <f t="shared" si="75"/>
        <v>98037</v>
      </c>
      <c r="B4833" s="266" t="s">
        <v>5449</v>
      </c>
      <c r="C4833" s="266" t="s">
        <v>10996</v>
      </c>
      <c r="D4833" s="267" t="s">
        <v>9548</v>
      </c>
      <c r="E4833" s="268" t="s">
        <v>33655</v>
      </c>
    </row>
    <row r="4834" spans="1:5">
      <c r="A4834" s="39" t="str">
        <f t="shared" si="75"/>
        <v>98038</v>
      </c>
      <c r="B4834" s="266" t="s">
        <v>5450</v>
      </c>
      <c r="C4834" s="266" t="s">
        <v>10997</v>
      </c>
      <c r="D4834" s="267" t="s">
        <v>9623</v>
      </c>
      <c r="E4834" s="268" t="s">
        <v>33656</v>
      </c>
    </row>
    <row r="4835" spans="1:5">
      <c r="A4835" s="39" t="str">
        <f t="shared" si="75"/>
        <v>98039</v>
      </c>
      <c r="B4835" s="266" t="s">
        <v>5451</v>
      </c>
      <c r="C4835" s="266" t="s">
        <v>10998</v>
      </c>
      <c r="D4835" s="267" t="s">
        <v>9548</v>
      </c>
      <c r="E4835" s="268" t="s">
        <v>33657</v>
      </c>
    </row>
    <row r="4836" spans="1:5">
      <c r="A4836" s="39" t="str">
        <f t="shared" si="75"/>
        <v>98040</v>
      </c>
      <c r="B4836" s="266" t="s">
        <v>5452</v>
      </c>
      <c r="C4836" s="266" t="s">
        <v>10999</v>
      </c>
      <c r="D4836" s="267" t="s">
        <v>9623</v>
      </c>
      <c r="E4836" s="268" t="s">
        <v>33658</v>
      </c>
    </row>
    <row r="4837" spans="1:5">
      <c r="A4837" s="39" t="str">
        <f t="shared" si="75"/>
        <v>98041</v>
      </c>
      <c r="B4837" s="266" t="s">
        <v>5453</v>
      </c>
      <c r="C4837" s="266" t="s">
        <v>11000</v>
      </c>
      <c r="D4837" s="267" t="s">
        <v>9548</v>
      </c>
      <c r="E4837" s="268" t="s">
        <v>33655</v>
      </c>
    </row>
    <row r="4838" spans="1:5">
      <c r="A4838" s="39" t="str">
        <f t="shared" si="75"/>
        <v>98042</v>
      </c>
      <c r="B4838" s="266" t="s">
        <v>5454</v>
      </c>
      <c r="C4838" s="266" t="s">
        <v>11001</v>
      </c>
      <c r="D4838" s="267" t="s">
        <v>9623</v>
      </c>
      <c r="E4838" s="268" t="s">
        <v>33659</v>
      </c>
    </row>
    <row r="4839" spans="1:5">
      <c r="A4839" s="39" t="str">
        <f t="shared" si="75"/>
        <v>98043</v>
      </c>
      <c r="B4839" s="266" t="s">
        <v>5455</v>
      </c>
      <c r="C4839" s="266" t="s">
        <v>11002</v>
      </c>
      <c r="D4839" s="267" t="s">
        <v>9548</v>
      </c>
      <c r="E4839" s="268" t="s">
        <v>33660</v>
      </c>
    </row>
    <row r="4840" spans="1:5">
      <c r="A4840" s="39" t="str">
        <f t="shared" si="75"/>
        <v>98044</v>
      </c>
      <c r="B4840" s="266" t="s">
        <v>5456</v>
      </c>
      <c r="C4840" s="266" t="s">
        <v>11003</v>
      </c>
      <c r="D4840" s="267" t="s">
        <v>9623</v>
      </c>
      <c r="E4840" s="268" t="s">
        <v>33661</v>
      </c>
    </row>
    <row r="4841" spans="1:5">
      <c r="A4841" s="39" t="str">
        <f t="shared" si="75"/>
        <v>98045</v>
      </c>
      <c r="B4841" s="266" t="s">
        <v>5457</v>
      </c>
      <c r="C4841" s="266" t="s">
        <v>11004</v>
      </c>
      <c r="D4841" s="267" t="s">
        <v>9548</v>
      </c>
      <c r="E4841" s="268" t="s">
        <v>33660</v>
      </c>
    </row>
    <row r="4842" spans="1:5">
      <c r="A4842" s="39" t="str">
        <f t="shared" si="75"/>
        <v>98046</v>
      </c>
      <c r="B4842" s="266" t="s">
        <v>5458</v>
      </c>
      <c r="C4842" s="266" t="s">
        <v>11005</v>
      </c>
      <c r="D4842" s="267" t="s">
        <v>9623</v>
      </c>
      <c r="E4842" s="268" t="s">
        <v>33662</v>
      </c>
    </row>
    <row r="4843" spans="1:5">
      <c r="A4843" s="39" t="str">
        <f t="shared" si="75"/>
        <v>98047</v>
      </c>
      <c r="B4843" s="266" t="s">
        <v>5459</v>
      </c>
      <c r="C4843" s="266" t="s">
        <v>11006</v>
      </c>
      <c r="D4843" s="267" t="s">
        <v>9548</v>
      </c>
      <c r="E4843" s="268" t="s">
        <v>33663</v>
      </c>
    </row>
    <row r="4844" spans="1:5">
      <c r="A4844" s="39" t="str">
        <f t="shared" si="75"/>
        <v>98048</v>
      </c>
      <c r="B4844" s="266" t="s">
        <v>5460</v>
      </c>
      <c r="C4844" s="266" t="s">
        <v>11007</v>
      </c>
      <c r="D4844" s="267" t="s">
        <v>9623</v>
      </c>
      <c r="E4844" s="268" t="s">
        <v>33664</v>
      </c>
    </row>
    <row r="4845" spans="1:5">
      <c r="A4845" s="39" t="str">
        <f t="shared" si="75"/>
        <v>98049</v>
      </c>
      <c r="B4845" s="266" t="s">
        <v>5461</v>
      </c>
      <c r="C4845" s="266" t="s">
        <v>11008</v>
      </c>
      <c r="D4845" s="267" t="s">
        <v>9548</v>
      </c>
      <c r="E4845" s="268" t="s">
        <v>33665</v>
      </c>
    </row>
    <row r="4846" spans="1:5">
      <c r="A4846" s="39" t="str">
        <f t="shared" si="75"/>
        <v>98050</v>
      </c>
      <c r="B4846" s="266" t="s">
        <v>5462</v>
      </c>
      <c r="C4846" s="266" t="s">
        <v>11009</v>
      </c>
      <c r="D4846" s="267" t="s">
        <v>9548</v>
      </c>
      <c r="E4846" s="268" t="s">
        <v>33666</v>
      </c>
    </row>
    <row r="4847" spans="1:5">
      <c r="A4847" s="39" t="str">
        <f t="shared" si="75"/>
        <v>98051</v>
      </c>
      <c r="B4847" s="266" t="s">
        <v>200</v>
      </c>
      <c r="C4847" s="266" t="s">
        <v>11010</v>
      </c>
      <c r="D4847" s="267" t="s">
        <v>9548</v>
      </c>
      <c r="E4847" s="268" t="s">
        <v>33667</v>
      </c>
    </row>
    <row r="4848" spans="1:5">
      <c r="A4848" s="39" t="str">
        <f t="shared" si="75"/>
        <v>98052</v>
      </c>
      <c r="B4848" s="266" t="s">
        <v>5463</v>
      </c>
      <c r="C4848" s="266" t="s">
        <v>14234</v>
      </c>
      <c r="D4848" s="267" t="s">
        <v>9623</v>
      </c>
      <c r="E4848" s="268" t="s">
        <v>33668</v>
      </c>
    </row>
    <row r="4849" spans="1:5">
      <c r="A4849" s="39" t="str">
        <f t="shared" si="75"/>
        <v>98053</v>
      </c>
      <c r="B4849" s="266" t="s">
        <v>5464</v>
      </c>
      <c r="C4849" s="266" t="s">
        <v>14235</v>
      </c>
      <c r="D4849" s="267" t="s">
        <v>9623</v>
      </c>
      <c r="E4849" s="268" t="s">
        <v>33669</v>
      </c>
    </row>
    <row r="4850" spans="1:5">
      <c r="A4850" s="39" t="str">
        <f t="shared" si="75"/>
        <v>98054</v>
      </c>
      <c r="B4850" s="266" t="s">
        <v>5465</v>
      </c>
      <c r="C4850" s="266" t="s">
        <v>14236</v>
      </c>
      <c r="D4850" s="267" t="s">
        <v>9623</v>
      </c>
      <c r="E4850" s="268" t="s">
        <v>33670</v>
      </c>
    </row>
    <row r="4851" spans="1:5">
      <c r="A4851" s="39" t="str">
        <f t="shared" si="75"/>
        <v>98055</v>
      </c>
      <c r="B4851" s="266" t="s">
        <v>5466</v>
      </c>
      <c r="C4851" s="266" t="s">
        <v>14237</v>
      </c>
      <c r="D4851" s="267" t="s">
        <v>9623</v>
      </c>
      <c r="E4851" s="268" t="s">
        <v>33671</v>
      </c>
    </row>
    <row r="4852" spans="1:5">
      <c r="A4852" s="39" t="str">
        <f t="shared" si="75"/>
        <v>98056</v>
      </c>
      <c r="B4852" s="266" t="s">
        <v>5467</v>
      </c>
      <c r="C4852" s="266" t="s">
        <v>14238</v>
      </c>
      <c r="D4852" s="267" t="s">
        <v>9623</v>
      </c>
      <c r="E4852" s="268" t="s">
        <v>33672</v>
      </c>
    </row>
    <row r="4853" spans="1:5">
      <c r="A4853" s="39" t="str">
        <f t="shared" si="75"/>
        <v>98057</v>
      </c>
      <c r="B4853" s="266" t="s">
        <v>5468</v>
      </c>
      <c r="C4853" s="266" t="s">
        <v>14239</v>
      </c>
      <c r="D4853" s="267" t="s">
        <v>9623</v>
      </c>
      <c r="E4853" s="268" t="s">
        <v>33673</v>
      </c>
    </row>
    <row r="4854" spans="1:5">
      <c r="A4854" s="39" t="str">
        <f t="shared" si="75"/>
        <v>98058</v>
      </c>
      <c r="B4854" s="266" t="s">
        <v>8261</v>
      </c>
      <c r="C4854" s="266" t="s">
        <v>14240</v>
      </c>
      <c r="D4854" s="267" t="s">
        <v>9623</v>
      </c>
      <c r="E4854" s="268" t="s">
        <v>33674</v>
      </c>
    </row>
    <row r="4855" spans="1:5">
      <c r="A4855" s="39" t="str">
        <f t="shared" si="75"/>
        <v>98059</v>
      </c>
      <c r="B4855" s="266" t="s">
        <v>7638</v>
      </c>
      <c r="C4855" s="266" t="s">
        <v>14241</v>
      </c>
      <c r="D4855" s="267" t="s">
        <v>9623</v>
      </c>
      <c r="E4855" s="268" t="s">
        <v>33675</v>
      </c>
    </row>
    <row r="4856" spans="1:5">
      <c r="A4856" s="39" t="str">
        <f t="shared" si="75"/>
        <v>98060</v>
      </c>
      <c r="B4856" s="266" t="s">
        <v>7639</v>
      </c>
      <c r="C4856" s="266" t="s">
        <v>14242</v>
      </c>
      <c r="D4856" s="267" t="s">
        <v>9623</v>
      </c>
      <c r="E4856" s="268" t="s">
        <v>33676</v>
      </c>
    </row>
    <row r="4857" spans="1:5">
      <c r="A4857" s="39" t="str">
        <f t="shared" si="75"/>
        <v>98061</v>
      </c>
      <c r="B4857" s="266" t="s">
        <v>7640</v>
      </c>
      <c r="C4857" s="266" t="s">
        <v>14243</v>
      </c>
      <c r="D4857" s="267" t="s">
        <v>9623</v>
      </c>
      <c r="E4857" s="268" t="s">
        <v>33677</v>
      </c>
    </row>
    <row r="4858" spans="1:5">
      <c r="A4858" s="39" t="str">
        <f t="shared" si="75"/>
        <v>98062</v>
      </c>
      <c r="B4858" s="266" t="s">
        <v>8262</v>
      </c>
      <c r="C4858" s="266" t="s">
        <v>14244</v>
      </c>
      <c r="D4858" s="267" t="s">
        <v>9623</v>
      </c>
      <c r="E4858" s="268" t="s">
        <v>33678</v>
      </c>
    </row>
    <row r="4859" spans="1:5">
      <c r="A4859" s="39" t="str">
        <f t="shared" si="75"/>
        <v>98063</v>
      </c>
      <c r="B4859" s="266" t="s">
        <v>8263</v>
      </c>
      <c r="C4859" s="266" t="s">
        <v>14245</v>
      </c>
      <c r="D4859" s="267" t="s">
        <v>9623</v>
      </c>
      <c r="E4859" s="268" t="s">
        <v>33679</v>
      </c>
    </row>
    <row r="4860" spans="1:5">
      <c r="A4860" s="39" t="str">
        <f t="shared" si="75"/>
        <v>98064</v>
      </c>
      <c r="B4860" s="266" t="s">
        <v>8264</v>
      </c>
      <c r="C4860" s="266" t="s">
        <v>14246</v>
      </c>
      <c r="D4860" s="267" t="s">
        <v>9623</v>
      </c>
      <c r="E4860" s="268" t="s">
        <v>33680</v>
      </c>
    </row>
    <row r="4861" spans="1:5">
      <c r="A4861" s="39" t="str">
        <f t="shared" si="75"/>
        <v>98065</v>
      </c>
      <c r="B4861" s="266" t="s">
        <v>8265</v>
      </c>
      <c r="C4861" s="266" t="s">
        <v>14247</v>
      </c>
      <c r="D4861" s="267" t="s">
        <v>9623</v>
      </c>
      <c r="E4861" s="268" t="s">
        <v>33681</v>
      </c>
    </row>
    <row r="4862" spans="1:5">
      <c r="A4862" s="39" t="str">
        <f t="shared" si="75"/>
        <v>98066</v>
      </c>
      <c r="B4862" s="266" t="s">
        <v>5469</v>
      </c>
      <c r="C4862" s="266" t="s">
        <v>14248</v>
      </c>
      <c r="D4862" s="267" t="s">
        <v>9623</v>
      </c>
      <c r="E4862" s="268" t="s">
        <v>33682</v>
      </c>
    </row>
    <row r="4863" spans="1:5">
      <c r="A4863" s="39" t="str">
        <f t="shared" si="75"/>
        <v>98067</v>
      </c>
      <c r="B4863" s="266" t="s">
        <v>5470</v>
      </c>
      <c r="C4863" s="266" t="s">
        <v>14249</v>
      </c>
      <c r="D4863" s="267" t="s">
        <v>9623</v>
      </c>
      <c r="E4863" s="268" t="s">
        <v>33683</v>
      </c>
    </row>
    <row r="4864" spans="1:5">
      <c r="A4864" s="39" t="str">
        <f t="shared" si="75"/>
        <v>98068</v>
      </c>
      <c r="B4864" s="266" t="s">
        <v>5471</v>
      </c>
      <c r="C4864" s="266" t="s">
        <v>14250</v>
      </c>
      <c r="D4864" s="267" t="s">
        <v>9623</v>
      </c>
      <c r="E4864" s="268" t="s">
        <v>33684</v>
      </c>
    </row>
    <row r="4865" spans="1:5">
      <c r="A4865" s="39" t="str">
        <f t="shared" si="75"/>
        <v>98069</v>
      </c>
      <c r="B4865" s="266" t="s">
        <v>5472</v>
      </c>
      <c r="C4865" s="266" t="s">
        <v>14251</v>
      </c>
      <c r="D4865" s="267" t="s">
        <v>9623</v>
      </c>
      <c r="E4865" s="268" t="s">
        <v>33685</v>
      </c>
    </row>
    <row r="4866" spans="1:5">
      <c r="A4866" s="39" t="str">
        <f t="shared" si="75"/>
        <v>98070</v>
      </c>
      <c r="B4866" s="266" t="s">
        <v>5473</v>
      </c>
      <c r="C4866" s="266" t="s">
        <v>14252</v>
      </c>
      <c r="D4866" s="267" t="s">
        <v>9623</v>
      </c>
      <c r="E4866" s="268" t="s">
        <v>33686</v>
      </c>
    </row>
    <row r="4867" spans="1:5">
      <c r="A4867" s="39" t="str">
        <f t="shared" ref="A4867:A4930" si="76">IF(ISERROR(SEARCH("/",B4867)=6),TRIM(CLEAN(B4867)),IF(SEARCH("/",B4867)=6,IF(LEN(TRIM(CLEAN(B4867)))=7,LEFT(TRIM(CLEAN(B4867)),6)&amp;"00"&amp;RIGHT(TRIM(CLEAN(B4867)),1),LEFT(TRIM(CLEAN(B4867)),6)&amp;"0"&amp;RIGHT(TRIM(CLEAN(B4867)),2)),TRIM(CLEAN(B4867))))</f>
        <v>98071</v>
      </c>
      <c r="B4867" s="266" t="s">
        <v>5474</v>
      </c>
      <c r="C4867" s="266" t="s">
        <v>14253</v>
      </c>
      <c r="D4867" s="267" t="s">
        <v>9623</v>
      </c>
      <c r="E4867" s="268" t="s">
        <v>33687</v>
      </c>
    </row>
    <row r="4868" spans="1:5">
      <c r="A4868" s="39" t="str">
        <f t="shared" si="76"/>
        <v>98072</v>
      </c>
      <c r="B4868" s="266" t="s">
        <v>5475</v>
      </c>
      <c r="C4868" s="266" t="s">
        <v>14254</v>
      </c>
      <c r="D4868" s="267" t="s">
        <v>9623</v>
      </c>
      <c r="E4868" s="268" t="s">
        <v>33688</v>
      </c>
    </row>
    <row r="4869" spans="1:5">
      <c r="A4869" s="39" t="str">
        <f t="shared" si="76"/>
        <v>98073</v>
      </c>
      <c r="B4869" s="266" t="s">
        <v>5476</v>
      </c>
      <c r="C4869" s="266" t="s">
        <v>14255</v>
      </c>
      <c r="D4869" s="267" t="s">
        <v>9623</v>
      </c>
      <c r="E4869" s="268" t="s">
        <v>33689</v>
      </c>
    </row>
    <row r="4870" spans="1:5">
      <c r="A4870" s="39" t="str">
        <f t="shared" si="76"/>
        <v>98074</v>
      </c>
      <c r="B4870" s="266" t="s">
        <v>5477</v>
      </c>
      <c r="C4870" s="266" t="s">
        <v>14256</v>
      </c>
      <c r="D4870" s="267" t="s">
        <v>9623</v>
      </c>
      <c r="E4870" s="268" t="s">
        <v>33690</v>
      </c>
    </row>
    <row r="4871" spans="1:5">
      <c r="A4871" s="39" t="str">
        <f t="shared" si="76"/>
        <v>98075</v>
      </c>
      <c r="B4871" s="266" t="s">
        <v>5478</v>
      </c>
      <c r="C4871" s="266" t="s">
        <v>14257</v>
      </c>
      <c r="D4871" s="267" t="s">
        <v>9623</v>
      </c>
      <c r="E4871" s="268" t="s">
        <v>33691</v>
      </c>
    </row>
    <row r="4872" spans="1:5">
      <c r="A4872" s="39" t="str">
        <f t="shared" si="76"/>
        <v>98076</v>
      </c>
      <c r="B4872" s="266" t="s">
        <v>5479</v>
      </c>
      <c r="C4872" s="266" t="s">
        <v>14258</v>
      </c>
      <c r="D4872" s="267" t="s">
        <v>9623</v>
      </c>
      <c r="E4872" s="268" t="s">
        <v>33692</v>
      </c>
    </row>
    <row r="4873" spans="1:5">
      <c r="A4873" s="39" t="str">
        <f t="shared" si="76"/>
        <v>98077</v>
      </c>
      <c r="B4873" s="266" t="s">
        <v>5480</v>
      </c>
      <c r="C4873" s="266" t="s">
        <v>14259</v>
      </c>
      <c r="D4873" s="267" t="s">
        <v>9623</v>
      </c>
      <c r="E4873" s="268" t="s">
        <v>33693</v>
      </c>
    </row>
    <row r="4874" spans="1:5">
      <c r="A4874" s="39" t="str">
        <f t="shared" si="76"/>
        <v>98078</v>
      </c>
      <c r="B4874" s="266" t="s">
        <v>5481</v>
      </c>
      <c r="C4874" s="266" t="s">
        <v>14260</v>
      </c>
      <c r="D4874" s="267" t="s">
        <v>9623</v>
      </c>
      <c r="E4874" s="268" t="s">
        <v>33694</v>
      </c>
    </row>
    <row r="4875" spans="1:5">
      <c r="A4875" s="39" t="str">
        <f t="shared" si="76"/>
        <v>98079</v>
      </c>
      <c r="B4875" s="266" t="s">
        <v>5482</v>
      </c>
      <c r="C4875" s="266" t="s">
        <v>14261</v>
      </c>
      <c r="D4875" s="267" t="s">
        <v>9623</v>
      </c>
      <c r="E4875" s="268" t="s">
        <v>33695</v>
      </c>
    </row>
    <row r="4876" spans="1:5">
      <c r="A4876" s="39" t="str">
        <f t="shared" si="76"/>
        <v>98080</v>
      </c>
      <c r="B4876" s="266" t="s">
        <v>5483</v>
      </c>
      <c r="C4876" s="266" t="s">
        <v>14262</v>
      </c>
      <c r="D4876" s="267" t="s">
        <v>9623</v>
      </c>
      <c r="E4876" s="268" t="s">
        <v>33696</v>
      </c>
    </row>
    <row r="4877" spans="1:5">
      <c r="A4877" s="39" t="str">
        <f t="shared" si="76"/>
        <v>98081</v>
      </c>
      <c r="B4877" s="266" t="s">
        <v>5484</v>
      </c>
      <c r="C4877" s="266" t="s">
        <v>14263</v>
      </c>
      <c r="D4877" s="267" t="s">
        <v>9623</v>
      </c>
      <c r="E4877" s="268" t="s">
        <v>33697</v>
      </c>
    </row>
    <row r="4878" spans="1:5">
      <c r="A4878" s="39" t="str">
        <f t="shared" si="76"/>
        <v>98082</v>
      </c>
      <c r="B4878" s="266" t="s">
        <v>5485</v>
      </c>
      <c r="C4878" s="266" t="s">
        <v>14264</v>
      </c>
      <c r="D4878" s="267" t="s">
        <v>9623</v>
      </c>
      <c r="E4878" s="268" t="s">
        <v>33698</v>
      </c>
    </row>
    <row r="4879" spans="1:5">
      <c r="A4879" s="39" t="str">
        <f t="shared" si="76"/>
        <v>98083</v>
      </c>
      <c r="B4879" s="266" t="s">
        <v>5486</v>
      </c>
      <c r="C4879" s="266" t="s">
        <v>14265</v>
      </c>
      <c r="D4879" s="267" t="s">
        <v>9623</v>
      </c>
      <c r="E4879" s="268" t="s">
        <v>33699</v>
      </c>
    </row>
    <row r="4880" spans="1:5">
      <c r="A4880" s="39" t="str">
        <f t="shared" si="76"/>
        <v>98084</v>
      </c>
      <c r="B4880" s="266" t="s">
        <v>5487</v>
      </c>
      <c r="C4880" s="266" t="s">
        <v>14266</v>
      </c>
      <c r="D4880" s="267" t="s">
        <v>9623</v>
      </c>
      <c r="E4880" s="268" t="s">
        <v>33700</v>
      </c>
    </row>
    <row r="4881" spans="1:5">
      <c r="A4881" s="39" t="str">
        <f t="shared" si="76"/>
        <v>98085</v>
      </c>
      <c r="B4881" s="266" t="s">
        <v>5488</v>
      </c>
      <c r="C4881" s="266" t="s">
        <v>14267</v>
      </c>
      <c r="D4881" s="267" t="s">
        <v>9623</v>
      </c>
      <c r="E4881" s="268" t="s">
        <v>33701</v>
      </c>
    </row>
    <row r="4882" spans="1:5">
      <c r="A4882" s="39" t="str">
        <f t="shared" si="76"/>
        <v>98086</v>
      </c>
      <c r="B4882" s="266" t="s">
        <v>5489</v>
      </c>
      <c r="C4882" s="266" t="s">
        <v>14268</v>
      </c>
      <c r="D4882" s="267" t="s">
        <v>9623</v>
      </c>
      <c r="E4882" s="268" t="s">
        <v>33702</v>
      </c>
    </row>
    <row r="4883" spans="1:5">
      <c r="A4883" s="39" t="str">
        <f t="shared" si="76"/>
        <v>98087</v>
      </c>
      <c r="B4883" s="266" t="s">
        <v>5490</v>
      </c>
      <c r="C4883" s="266" t="s">
        <v>14269</v>
      </c>
      <c r="D4883" s="267" t="s">
        <v>9623</v>
      </c>
      <c r="E4883" s="268" t="s">
        <v>33703</v>
      </c>
    </row>
    <row r="4884" spans="1:5">
      <c r="A4884" s="39" t="str">
        <f t="shared" si="76"/>
        <v>98088</v>
      </c>
      <c r="B4884" s="266" t="s">
        <v>5491</v>
      </c>
      <c r="C4884" s="266" t="s">
        <v>14270</v>
      </c>
      <c r="D4884" s="267" t="s">
        <v>9623</v>
      </c>
      <c r="E4884" s="268" t="s">
        <v>33704</v>
      </c>
    </row>
    <row r="4885" spans="1:5">
      <c r="A4885" s="39" t="str">
        <f t="shared" si="76"/>
        <v>98089</v>
      </c>
      <c r="B4885" s="266" t="s">
        <v>5492</v>
      </c>
      <c r="C4885" s="266" t="s">
        <v>14271</v>
      </c>
      <c r="D4885" s="267" t="s">
        <v>9623</v>
      </c>
      <c r="E4885" s="268" t="s">
        <v>33705</v>
      </c>
    </row>
    <row r="4886" spans="1:5">
      <c r="A4886" s="39" t="str">
        <f t="shared" si="76"/>
        <v>98090</v>
      </c>
      <c r="B4886" s="266" t="s">
        <v>5493</v>
      </c>
      <c r="C4886" s="266" t="s">
        <v>14272</v>
      </c>
      <c r="D4886" s="267" t="s">
        <v>9623</v>
      </c>
      <c r="E4886" s="268" t="s">
        <v>33706</v>
      </c>
    </row>
    <row r="4887" spans="1:5">
      <c r="A4887" s="39" t="str">
        <f t="shared" si="76"/>
        <v>98091</v>
      </c>
      <c r="B4887" s="266" t="s">
        <v>5494</v>
      </c>
      <c r="C4887" s="266" t="s">
        <v>14273</v>
      </c>
      <c r="D4887" s="267" t="s">
        <v>9623</v>
      </c>
      <c r="E4887" s="268" t="s">
        <v>33707</v>
      </c>
    </row>
    <row r="4888" spans="1:5">
      <c r="A4888" s="39" t="str">
        <f t="shared" si="76"/>
        <v>98092</v>
      </c>
      <c r="B4888" s="266" t="s">
        <v>5495</v>
      </c>
      <c r="C4888" s="266" t="s">
        <v>14274</v>
      </c>
      <c r="D4888" s="267" t="s">
        <v>9623</v>
      </c>
      <c r="E4888" s="268" t="s">
        <v>33708</v>
      </c>
    </row>
    <row r="4889" spans="1:5">
      <c r="A4889" s="39" t="str">
        <f t="shared" si="76"/>
        <v>98093</v>
      </c>
      <c r="B4889" s="266" t="s">
        <v>5496</v>
      </c>
      <c r="C4889" s="266" t="s">
        <v>14275</v>
      </c>
      <c r="D4889" s="267" t="s">
        <v>9623</v>
      </c>
      <c r="E4889" s="268" t="s">
        <v>33709</v>
      </c>
    </row>
    <row r="4890" spans="1:5">
      <c r="A4890" s="39" t="str">
        <f t="shared" si="76"/>
        <v>98094</v>
      </c>
      <c r="B4890" s="266" t="s">
        <v>5497</v>
      </c>
      <c r="C4890" s="266" t="s">
        <v>14276</v>
      </c>
      <c r="D4890" s="267" t="s">
        <v>9623</v>
      </c>
      <c r="E4890" s="268" t="s">
        <v>33710</v>
      </c>
    </row>
    <row r="4891" spans="1:5">
      <c r="A4891" s="39" t="str">
        <f t="shared" si="76"/>
        <v>98099</v>
      </c>
      <c r="B4891" s="266" t="s">
        <v>5498</v>
      </c>
      <c r="C4891" s="266" t="s">
        <v>14277</v>
      </c>
      <c r="D4891" s="267" t="s">
        <v>9623</v>
      </c>
      <c r="E4891" s="268" t="s">
        <v>33711</v>
      </c>
    </row>
    <row r="4892" spans="1:5">
      <c r="A4892" s="39" t="str">
        <f t="shared" si="76"/>
        <v>98100</v>
      </c>
      <c r="B4892" s="266" t="s">
        <v>5499</v>
      </c>
      <c r="C4892" s="266" t="s">
        <v>14278</v>
      </c>
      <c r="D4892" s="267" t="s">
        <v>9623</v>
      </c>
      <c r="E4892" s="268" t="s">
        <v>33712</v>
      </c>
    </row>
    <row r="4893" spans="1:5">
      <c r="A4893" s="39" t="str">
        <f t="shared" si="76"/>
        <v>98101</v>
      </c>
      <c r="B4893" s="266" t="s">
        <v>5500</v>
      </c>
      <c r="C4893" s="266" t="s">
        <v>14279</v>
      </c>
      <c r="D4893" s="267" t="s">
        <v>9623</v>
      </c>
      <c r="E4893" s="268" t="s">
        <v>33713</v>
      </c>
    </row>
    <row r="4894" spans="1:5">
      <c r="A4894" s="39" t="str">
        <f t="shared" si="76"/>
        <v>98102</v>
      </c>
      <c r="B4894" s="266" t="s">
        <v>5501</v>
      </c>
      <c r="C4894" s="266" t="s">
        <v>14105</v>
      </c>
      <c r="D4894" s="267" t="s">
        <v>9623</v>
      </c>
      <c r="E4894" s="268" t="s">
        <v>25497</v>
      </c>
    </row>
    <row r="4895" spans="1:5">
      <c r="A4895" s="39" t="str">
        <f t="shared" si="76"/>
        <v>98104</v>
      </c>
      <c r="B4895" s="266" t="s">
        <v>5502</v>
      </c>
      <c r="C4895" s="266" t="s">
        <v>14106</v>
      </c>
      <c r="D4895" s="267" t="s">
        <v>9623</v>
      </c>
      <c r="E4895" s="268" t="s">
        <v>33714</v>
      </c>
    </row>
    <row r="4896" spans="1:5">
      <c r="A4896" s="39" t="str">
        <f t="shared" si="76"/>
        <v>98105</v>
      </c>
      <c r="B4896" s="266" t="s">
        <v>5503</v>
      </c>
      <c r="C4896" s="266" t="s">
        <v>14107</v>
      </c>
      <c r="D4896" s="267" t="s">
        <v>9623</v>
      </c>
      <c r="E4896" s="268" t="s">
        <v>33715</v>
      </c>
    </row>
    <row r="4897" spans="1:5">
      <c r="A4897" s="39" t="str">
        <f t="shared" si="76"/>
        <v>98106</v>
      </c>
      <c r="B4897" s="266" t="s">
        <v>5504</v>
      </c>
      <c r="C4897" s="266" t="s">
        <v>14108</v>
      </c>
      <c r="D4897" s="267" t="s">
        <v>9623</v>
      </c>
      <c r="E4897" s="268" t="s">
        <v>33716</v>
      </c>
    </row>
    <row r="4898" spans="1:5">
      <c r="A4898" s="39" t="str">
        <f t="shared" si="76"/>
        <v>98107</v>
      </c>
      <c r="B4898" s="266" t="s">
        <v>5505</v>
      </c>
      <c r="C4898" s="266" t="s">
        <v>14109</v>
      </c>
      <c r="D4898" s="267" t="s">
        <v>9623</v>
      </c>
      <c r="E4898" s="268" t="s">
        <v>33717</v>
      </c>
    </row>
    <row r="4899" spans="1:5">
      <c r="A4899" s="39" t="str">
        <f t="shared" si="76"/>
        <v>98108</v>
      </c>
      <c r="B4899" s="266" t="s">
        <v>5506</v>
      </c>
      <c r="C4899" s="266" t="s">
        <v>14110</v>
      </c>
      <c r="D4899" s="267" t="s">
        <v>9623</v>
      </c>
      <c r="E4899" s="268" t="s">
        <v>8603</v>
      </c>
    </row>
    <row r="4900" spans="1:5">
      <c r="A4900" s="39" t="str">
        <f t="shared" si="76"/>
        <v>98109</v>
      </c>
      <c r="B4900" s="266" t="s">
        <v>5507</v>
      </c>
      <c r="C4900" s="266" t="s">
        <v>14280</v>
      </c>
      <c r="D4900" s="267" t="s">
        <v>9623</v>
      </c>
      <c r="E4900" s="268" t="s">
        <v>33718</v>
      </c>
    </row>
    <row r="4901" spans="1:5">
      <c r="A4901" s="39" t="str">
        <f t="shared" si="76"/>
        <v>98110</v>
      </c>
      <c r="B4901" s="266" t="s">
        <v>5508</v>
      </c>
      <c r="C4901" s="266" t="s">
        <v>14281</v>
      </c>
      <c r="D4901" s="267" t="s">
        <v>9623</v>
      </c>
      <c r="E4901" s="268" t="s">
        <v>33719</v>
      </c>
    </row>
    <row r="4902" spans="1:5">
      <c r="A4902" s="39" t="str">
        <f t="shared" si="76"/>
        <v>98111</v>
      </c>
      <c r="B4902" s="266" t="s">
        <v>5509</v>
      </c>
      <c r="C4902" s="266" t="s">
        <v>14282</v>
      </c>
      <c r="D4902" s="267" t="s">
        <v>9623</v>
      </c>
      <c r="E4902" s="268" t="s">
        <v>18721</v>
      </c>
    </row>
    <row r="4903" spans="1:5">
      <c r="A4903" s="39" t="str">
        <f t="shared" si="76"/>
        <v>98112</v>
      </c>
      <c r="B4903" s="266" t="s">
        <v>8266</v>
      </c>
      <c r="C4903" s="266" t="s">
        <v>14283</v>
      </c>
      <c r="D4903" s="267" t="s">
        <v>9623</v>
      </c>
      <c r="E4903" s="268" t="s">
        <v>33720</v>
      </c>
    </row>
    <row r="4904" spans="1:5">
      <c r="A4904" s="39" t="str">
        <f t="shared" si="76"/>
        <v>98114</v>
      </c>
      <c r="B4904" s="266" t="s">
        <v>5510</v>
      </c>
      <c r="C4904" s="266" t="s">
        <v>14284</v>
      </c>
      <c r="D4904" s="267" t="s">
        <v>9623</v>
      </c>
      <c r="E4904" s="268" t="s">
        <v>33721</v>
      </c>
    </row>
    <row r="4905" spans="1:5">
      <c r="A4905" s="39" t="str">
        <f t="shared" si="76"/>
        <v>98115</v>
      </c>
      <c r="B4905" s="266" t="s">
        <v>5511</v>
      </c>
      <c r="C4905" s="266" t="s">
        <v>14285</v>
      </c>
      <c r="D4905" s="267" t="s">
        <v>9623</v>
      </c>
      <c r="E4905" s="268" t="s">
        <v>33722</v>
      </c>
    </row>
    <row r="4906" spans="1:5">
      <c r="A4906" s="39" t="str">
        <f t="shared" si="76"/>
        <v>98261</v>
      </c>
      <c r="B4906" s="266" t="s">
        <v>5512</v>
      </c>
      <c r="C4906" s="266" t="s">
        <v>12576</v>
      </c>
      <c r="D4906" s="267" t="s">
        <v>9548</v>
      </c>
      <c r="E4906" s="268" t="s">
        <v>8713</v>
      </c>
    </row>
    <row r="4907" spans="1:5">
      <c r="A4907" s="39" t="str">
        <f t="shared" si="76"/>
        <v>98262</v>
      </c>
      <c r="B4907" s="266" t="s">
        <v>5513</v>
      </c>
      <c r="C4907" s="266" t="s">
        <v>12577</v>
      </c>
      <c r="D4907" s="267" t="s">
        <v>9548</v>
      </c>
      <c r="E4907" s="268" t="s">
        <v>16367</v>
      </c>
    </row>
    <row r="4908" spans="1:5">
      <c r="A4908" s="39" t="str">
        <f t="shared" si="76"/>
        <v>98263</v>
      </c>
      <c r="B4908" s="266" t="s">
        <v>5514</v>
      </c>
      <c r="C4908" s="266" t="s">
        <v>12578</v>
      </c>
      <c r="D4908" s="267" t="s">
        <v>9548</v>
      </c>
      <c r="E4908" s="268" t="s">
        <v>9241</v>
      </c>
    </row>
    <row r="4909" spans="1:5">
      <c r="A4909" s="39" t="str">
        <f t="shared" si="76"/>
        <v>98264</v>
      </c>
      <c r="B4909" s="266" t="s">
        <v>5515</v>
      </c>
      <c r="C4909" s="266" t="s">
        <v>12579</v>
      </c>
      <c r="D4909" s="267" t="s">
        <v>9548</v>
      </c>
      <c r="E4909" s="268" t="s">
        <v>9159</v>
      </c>
    </row>
    <row r="4910" spans="1:5">
      <c r="A4910" s="39" t="str">
        <f t="shared" si="76"/>
        <v>98265</v>
      </c>
      <c r="B4910" s="266" t="s">
        <v>5516</v>
      </c>
      <c r="C4910" s="266" t="s">
        <v>12580</v>
      </c>
      <c r="D4910" s="267" t="s">
        <v>9548</v>
      </c>
      <c r="E4910" s="268" t="s">
        <v>32237</v>
      </c>
    </row>
    <row r="4911" spans="1:5">
      <c r="A4911" s="39" t="str">
        <f t="shared" si="76"/>
        <v>98266</v>
      </c>
      <c r="B4911" s="266" t="s">
        <v>5517</v>
      </c>
      <c r="C4911" s="266" t="s">
        <v>12582</v>
      </c>
      <c r="D4911" s="267" t="s">
        <v>9548</v>
      </c>
      <c r="E4911" s="268" t="s">
        <v>21282</v>
      </c>
    </row>
    <row r="4912" spans="1:5">
      <c r="A4912" s="39" t="str">
        <f t="shared" si="76"/>
        <v>98267</v>
      </c>
      <c r="B4912" s="266" t="s">
        <v>5518</v>
      </c>
      <c r="C4912" s="266" t="s">
        <v>12583</v>
      </c>
      <c r="D4912" s="267" t="s">
        <v>9548</v>
      </c>
      <c r="E4912" s="268" t="s">
        <v>16378</v>
      </c>
    </row>
    <row r="4913" spans="1:5">
      <c r="A4913" s="39" t="str">
        <f t="shared" si="76"/>
        <v>98268</v>
      </c>
      <c r="B4913" s="266" t="s">
        <v>5519</v>
      </c>
      <c r="C4913" s="266" t="s">
        <v>12585</v>
      </c>
      <c r="D4913" s="267" t="s">
        <v>9548</v>
      </c>
      <c r="E4913" s="268" t="s">
        <v>8801</v>
      </c>
    </row>
    <row r="4914" spans="1:5">
      <c r="A4914" s="39" t="str">
        <f t="shared" si="76"/>
        <v>98269</v>
      </c>
      <c r="B4914" s="266" t="s">
        <v>5520</v>
      </c>
      <c r="C4914" s="266" t="s">
        <v>12587</v>
      </c>
      <c r="D4914" s="267" t="s">
        <v>9548</v>
      </c>
      <c r="E4914" s="268" t="s">
        <v>33723</v>
      </c>
    </row>
    <row r="4915" spans="1:5">
      <c r="A4915" s="39" t="str">
        <f t="shared" si="76"/>
        <v>98270</v>
      </c>
      <c r="B4915" s="266" t="s">
        <v>5521</v>
      </c>
      <c r="C4915" s="266" t="s">
        <v>12588</v>
      </c>
      <c r="D4915" s="267" t="s">
        <v>9548</v>
      </c>
      <c r="E4915" s="268" t="s">
        <v>9107</v>
      </c>
    </row>
    <row r="4916" spans="1:5">
      <c r="A4916" s="39" t="str">
        <f t="shared" si="76"/>
        <v>98271</v>
      </c>
      <c r="B4916" s="266" t="s">
        <v>5522</v>
      </c>
      <c r="C4916" s="266" t="s">
        <v>12589</v>
      </c>
      <c r="D4916" s="267" t="s">
        <v>9548</v>
      </c>
      <c r="E4916" s="268" t="s">
        <v>32838</v>
      </c>
    </row>
    <row r="4917" spans="1:5">
      <c r="A4917" s="39" t="str">
        <f t="shared" si="76"/>
        <v>98272</v>
      </c>
      <c r="B4917" s="266" t="s">
        <v>5523</v>
      </c>
      <c r="C4917" s="266" t="s">
        <v>12590</v>
      </c>
      <c r="D4917" s="267" t="s">
        <v>9548</v>
      </c>
      <c r="E4917" s="268" t="s">
        <v>33724</v>
      </c>
    </row>
    <row r="4918" spans="1:5">
      <c r="A4918" s="39" t="str">
        <f t="shared" si="76"/>
        <v>98273</v>
      </c>
      <c r="B4918" s="266" t="s">
        <v>5524</v>
      </c>
      <c r="C4918" s="266" t="s">
        <v>12591</v>
      </c>
      <c r="D4918" s="267" t="s">
        <v>9548</v>
      </c>
      <c r="E4918" s="268" t="s">
        <v>9659</v>
      </c>
    </row>
    <row r="4919" spans="1:5">
      <c r="A4919" s="39" t="str">
        <f t="shared" si="76"/>
        <v>98274</v>
      </c>
      <c r="B4919" s="266" t="s">
        <v>5525</v>
      </c>
      <c r="C4919" s="266" t="s">
        <v>12592</v>
      </c>
      <c r="D4919" s="267" t="s">
        <v>9548</v>
      </c>
      <c r="E4919" s="268" t="s">
        <v>10482</v>
      </c>
    </row>
    <row r="4920" spans="1:5">
      <c r="A4920" s="39" t="str">
        <f t="shared" si="76"/>
        <v>98275</v>
      </c>
      <c r="B4920" s="266" t="s">
        <v>5526</v>
      </c>
      <c r="C4920" s="266" t="s">
        <v>12593</v>
      </c>
      <c r="D4920" s="267" t="s">
        <v>9548</v>
      </c>
      <c r="E4920" s="268" t="s">
        <v>18967</v>
      </c>
    </row>
    <row r="4921" spans="1:5">
      <c r="A4921" s="39" t="str">
        <f t="shared" si="76"/>
        <v>98276</v>
      </c>
      <c r="B4921" s="266" t="s">
        <v>5527</v>
      </c>
      <c r="C4921" s="266" t="s">
        <v>12594</v>
      </c>
      <c r="D4921" s="267" t="s">
        <v>9548</v>
      </c>
      <c r="E4921" s="268" t="s">
        <v>14142</v>
      </c>
    </row>
    <row r="4922" spans="1:5">
      <c r="A4922" s="39" t="str">
        <f t="shared" si="76"/>
        <v>98277</v>
      </c>
      <c r="B4922" s="266" t="s">
        <v>5528</v>
      </c>
      <c r="C4922" s="266" t="s">
        <v>12596</v>
      </c>
      <c r="D4922" s="267" t="s">
        <v>9548</v>
      </c>
      <c r="E4922" s="268" t="s">
        <v>8558</v>
      </c>
    </row>
    <row r="4923" spans="1:5">
      <c r="A4923" s="39" t="str">
        <f t="shared" si="76"/>
        <v>98278</v>
      </c>
      <c r="B4923" s="266" t="s">
        <v>5529</v>
      </c>
      <c r="C4923" s="266" t="s">
        <v>12597</v>
      </c>
      <c r="D4923" s="267" t="s">
        <v>9548</v>
      </c>
      <c r="E4923" s="268" t="s">
        <v>9097</v>
      </c>
    </row>
    <row r="4924" spans="1:5">
      <c r="A4924" s="39" t="str">
        <f t="shared" si="76"/>
        <v>98279</v>
      </c>
      <c r="B4924" s="266" t="s">
        <v>5530</v>
      </c>
      <c r="C4924" s="266" t="s">
        <v>12598</v>
      </c>
      <c r="D4924" s="267" t="s">
        <v>9548</v>
      </c>
      <c r="E4924" s="268" t="s">
        <v>29323</v>
      </c>
    </row>
    <row r="4925" spans="1:5">
      <c r="A4925" s="39" t="str">
        <f t="shared" si="76"/>
        <v>98280</v>
      </c>
      <c r="B4925" s="266" t="s">
        <v>5531</v>
      </c>
      <c r="C4925" s="266" t="s">
        <v>12599</v>
      </c>
      <c r="D4925" s="267" t="s">
        <v>9548</v>
      </c>
      <c r="E4925" s="268" t="s">
        <v>8913</v>
      </c>
    </row>
    <row r="4926" spans="1:5">
      <c r="A4926" s="39" t="str">
        <f t="shared" si="76"/>
        <v>98281</v>
      </c>
      <c r="B4926" s="266" t="s">
        <v>5532</v>
      </c>
      <c r="C4926" s="266" t="s">
        <v>12600</v>
      </c>
      <c r="D4926" s="267" t="s">
        <v>9548</v>
      </c>
      <c r="E4926" s="268" t="s">
        <v>9034</v>
      </c>
    </row>
    <row r="4927" spans="1:5">
      <c r="A4927" s="39" t="str">
        <f t="shared" si="76"/>
        <v>98282</v>
      </c>
      <c r="B4927" s="266" t="s">
        <v>5533</v>
      </c>
      <c r="C4927" s="266" t="s">
        <v>12601</v>
      </c>
      <c r="D4927" s="267" t="s">
        <v>9548</v>
      </c>
      <c r="E4927" s="268" t="s">
        <v>8556</v>
      </c>
    </row>
    <row r="4928" spans="1:5">
      <c r="A4928" s="39" t="str">
        <f t="shared" si="76"/>
        <v>98283</v>
      </c>
      <c r="B4928" s="266" t="s">
        <v>5534</v>
      </c>
      <c r="C4928" s="266" t="s">
        <v>12603</v>
      </c>
      <c r="D4928" s="267" t="s">
        <v>9548</v>
      </c>
      <c r="E4928" s="268" t="s">
        <v>22183</v>
      </c>
    </row>
    <row r="4929" spans="1:5">
      <c r="A4929" s="39" t="str">
        <f t="shared" si="76"/>
        <v>98284</v>
      </c>
      <c r="B4929" s="266" t="s">
        <v>5535</v>
      </c>
      <c r="C4929" s="266" t="s">
        <v>12604</v>
      </c>
      <c r="D4929" s="267" t="s">
        <v>9548</v>
      </c>
      <c r="E4929" s="268" t="s">
        <v>8650</v>
      </c>
    </row>
    <row r="4930" spans="1:5">
      <c r="A4930" s="39" t="str">
        <f t="shared" si="76"/>
        <v>98285</v>
      </c>
      <c r="B4930" s="266" t="s">
        <v>5536</v>
      </c>
      <c r="C4930" s="266" t="s">
        <v>12605</v>
      </c>
      <c r="D4930" s="267" t="s">
        <v>9548</v>
      </c>
      <c r="E4930" s="268" t="s">
        <v>12584</v>
      </c>
    </row>
    <row r="4931" spans="1:5">
      <c r="A4931" s="39" t="str">
        <f t="shared" ref="A4931:A4994" si="77">IF(ISERROR(SEARCH("/",B4931)=6),TRIM(CLEAN(B4931)),IF(SEARCH("/",B4931)=6,IF(LEN(TRIM(CLEAN(B4931)))=7,LEFT(TRIM(CLEAN(B4931)),6)&amp;"00"&amp;RIGHT(TRIM(CLEAN(B4931)),1),LEFT(TRIM(CLEAN(B4931)),6)&amp;"0"&amp;RIGHT(TRIM(CLEAN(B4931)),2)),TRIM(CLEAN(B4931))))</f>
        <v>98286</v>
      </c>
      <c r="B4931" s="266" t="s">
        <v>5537</v>
      </c>
      <c r="C4931" s="266" t="s">
        <v>12606</v>
      </c>
      <c r="D4931" s="267" t="s">
        <v>9548</v>
      </c>
      <c r="E4931" s="268" t="s">
        <v>8986</v>
      </c>
    </row>
    <row r="4932" spans="1:5">
      <c r="A4932" s="39" t="str">
        <f t="shared" si="77"/>
        <v>98287</v>
      </c>
      <c r="B4932" s="266" t="s">
        <v>5538</v>
      </c>
      <c r="C4932" s="266" t="s">
        <v>12607</v>
      </c>
      <c r="D4932" s="267" t="s">
        <v>9548</v>
      </c>
      <c r="E4932" s="268" t="s">
        <v>8640</v>
      </c>
    </row>
    <row r="4933" spans="1:5">
      <c r="A4933" s="39" t="str">
        <f t="shared" si="77"/>
        <v>98288</v>
      </c>
      <c r="B4933" s="266" t="s">
        <v>5539</v>
      </c>
      <c r="C4933" s="266" t="s">
        <v>12608</v>
      </c>
      <c r="D4933" s="267" t="s">
        <v>9548</v>
      </c>
      <c r="E4933" s="268" t="s">
        <v>19294</v>
      </c>
    </row>
    <row r="4934" spans="1:5">
      <c r="A4934" s="39" t="str">
        <f t="shared" si="77"/>
        <v>98289</v>
      </c>
      <c r="B4934" s="266" t="s">
        <v>5540</v>
      </c>
      <c r="C4934" s="266" t="s">
        <v>12609</v>
      </c>
      <c r="D4934" s="267" t="s">
        <v>9548</v>
      </c>
      <c r="E4934" s="268" t="s">
        <v>17946</v>
      </c>
    </row>
    <row r="4935" spans="1:5">
      <c r="A4935" s="39" t="str">
        <f t="shared" si="77"/>
        <v>98290</v>
      </c>
      <c r="B4935" s="266" t="s">
        <v>5541</v>
      </c>
      <c r="C4935" s="266" t="s">
        <v>12610</v>
      </c>
      <c r="D4935" s="267" t="s">
        <v>9548</v>
      </c>
      <c r="E4935" s="268" t="s">
        <v>16503</v>
      </c>
    </row>
    <row r="4936" spans="1:5">
      <c r="A4936" s="39" t="str">
        <f t="shared" si="77"/>
        <v>98291</v>
      </c>
      <c r="B4936" s="266" t="s">
        <v>5542</v>
      </c>
      <c r="C4936" s="266" t="s">
        <v>12611</v>
      </c>
      <c r="D4936" s="267" t="s">
        <v>9548</v>
      </c>
      <c r="E4936" s="268" t="s">
        <v>8935</v>
      </c>
    </row>
    <row r="4937" spans="1:5">
      <c r="A4937" s="39" t="str">
        <f t="shared" si="77"/>
        <v>98292</v>
      </c>
      <c r="B4937" s="266" t="s">
        <v>5543</v>
      </c>
      <c r="C4937" s="266" t="s">
        <v>12612</v>
      </c>
      <c r="D4937" s="267" t="s">
        <v>9548</v>
      </c>
      <c r="E4937" s="268" t="s">
        <v>8718</v>
      </c>
    </row>
    <row r="4938" spans="1:5">
      <c r="A4938" s="39" t="str">
        <f t="shared" si="77"/>
        <v>98293</v>
      </c>
      <c r="B4938" s="266" t="s">
        <v>5544</v>
      </c>
      <c r="C4938" s="266" t="s">
        <v>12613</v>
      </c>
      <c r="D4938" s="267" t="s">
        <v>9548</v>
      </c>
      <c r="E4938" s="268" t="s">
        <v>8656</v>
      </c>
    </row>
    <row r="4939" spans="1:5">
      <c r="A4939" s="39" t="str">
        <f t="shared" si="77"/>
        <v>98294</v>
      </c>
      <c r="B4939" s="266" t="s">
        <v>5545</v>
      </c>
      <c r="C4939" s="266" t="s">
        <v>12632</v>
      </c>
      <c r="D4939" s="267" t="s">
        <v>9548</v>
      </c>
      <c r="E4939" s="268" t="s">
        <v>9412</v>
      </c>
    </row>
    <row r="4940" spans="1:5">
      <c r="A4940" s="39" t="str">
        <f t="shared" si="77"/>
        <v>98295</v>
      </c>
      <c r="B4940" s="266" t="s">
        <v>5546</v>
      </c>
      <c r="C4940" s="266" t="s">
        <v>12633</v>
      </c>
      <c r="D4940" s="267" t="s">
        <v>9548</v>
      </c>
      <c r="E4940" s="268" t="s">
        <v>8694</v>
      </c>
    </row>
    <row r="4941" spans="1:5">
      <c r="A4941" s="39" t="str">
        <f t="shared" si="77"/>
        <v>98296</v>
      </c>
      <c r="B4941" s="266" t="s">
        <v>5547</v>
      </c>
      <c r="C4941" s="266" t="s">
        <v>12634</v>
      </c>
      <c r="D4941" s="267" t="s">
        <v>9548</v>
      </c>
      <c r="E4941" s="268" t="s">
        <v>17682</v>
      </c>
    </row>
    <row r="4942" spans="1:5">
      <c r="A4942" s="39" t="str">
        <f t="shared" si="77"/>
        <v>98297</v>
      </c>
      <c r="B4942" s="266" t="s">
        <v>5548</v>
      </c>
      <c r="C4942" s="266" t="s">
        <v>12635</v>
      </c>
      <c r="D4942" s="267" t="s">
        <v>9548</v>
      </c>
      <c r="E4942" s="268" t="s">
        <v>8605</v>
      </c>
    </row>
    <row r="4943" spans="1:5">
      <c r="A4943" s="39" t="str">
        <f t="shared" si="77"/>
        <v>98301</v>
      </c>
      <c r="B4943" s="266" t="s">
        <v>5549</v>
      </c>
      <c r="C4943" s="266" t="s">
        <v>12636</v>
      </c>
      <c r="D4943" s="267" t="s">
        <v>9623</v>
      </c>
      <c r="E4943" s="268" t="s">
        <v>33725</v>
      </c>
    </row>
    <row r="4944" spans="1:5">
      <c r="A4944" s="39" t="str">
        <f t="shared" si="77"/>
        <v>98302</v>
      </c>
      <c r="B4944" s="266" t="s">
        <v>5550</v>
      </c>
      <c r="C4944" s="266" t="s">
        <v>12637</v>
      </c>
      <c r="D4944" s="267" t="s">
        <v>9623</v>
      </c>
      <c r="E4944" s="268" t="s">
        <v>29168</v>
      </c>
    </row>
    <row r="4945" spans="1:5">
      <c r="A4945" s="39" t="str">
        <f t="shared" si="77"/>
        <v>98304</v>
      </c>
      <c r="B4945" s="266" t="s">
        <v>5551</v>
      </c>
      <c r="C4945" s="266" t="s">
        <v>12638</v>
      </c>
      <c r="D4945" s="267" t="s">
        <v>9623</v>
      </c>
      <c r="E4945" s="268" t="s">
        <v>33726</v>
      </c>
    </row>
    <row r="4946" spans="1:5">
      <c r="A4946" s="39" t="str">
        <f t="shared" si="77"/>
        <v>98307</v>
      </c>
      <c r="B4946" s="266" t="s">
        <v>5552</v>
      </c>
      <c r="C4946" s="266" t="s">
        <v>12639</v>
      </c>
      <c r="D4946" s="267" t="s">
        <v>9623</v>
      </c>
      <c r="E4946" s="268" t="s">
        <v>28950</v>
      </c>
    </row>
    <row r="4947" spans="1:5">
      <c r="A4947" s="39" t="str">
        <f t="shared" si="77"/>
        <v>98308</v>
      </c>
      <c r="B4947" s="266" t="s">
        <v>5553</v>
      </c>
      <c r="C4947" s="266" t="s">
        <v>12640</v>
      </c>
      <c r="D4947" s="267" t="s">
        <v>9623</v>
      </c>
      <c r="E4947" s="268" t="s">
        <v>17654</v>
      </c>
    </row>
    <row r="4948" spans="1:5">
      <c r="A4948" s="39" t="str">
        <f t="shared" si="77"/>
        <v>98397</v>
      </c>
      <c r="B4948" s="266" t="s">
        <v>5554</v>
      </c>
      <c r="C4948" s="266" t="s">
        <v>12629</v>
      </c>
      <c r="D4948" s="267" t="s">
        <v>9772</v>
      </c>
      <c r="E4948" s="268" t="s">
        <v>16461</v>
      </c>
    </row>
    <row r="4949" spans="1:5">
      <c r="A4949" s="39" t="str">
        <f t="shared" si="77"/>
        <v>98400</v>
      </c>
      <c r="B4949" s="266" t="s">
        <v>5555</v>
      </c>
      <c r="C4949" s="266" t="s">
        <v>12614</v>
      </c>
      <c r="D4949" s="267" t="s">
        <v>9548</v>
      </c>
      <c r="E4949" s="268" t="s">
        <v>9147</v>
      </c>
    </row>
    <row r="4950" spans="1:5">
      <c r="A4950" s="39" t="str">
        <f t="shared" si="77"/>
        <v>98401</v>
      </c>
      <c r="B4950" s="266" t="s">
        <v>5556</v>
      </c>
      <c r="C4950" s="266" t="s">
        <v>12615</v>
      </c>
      <c r="D4950" s="267" t="s">
        <v>9548</v>
      </c>
      <c r="E4950" s="268" t="s">
        <v>25500</v>
      </c>
    </row>
    <row r="4951" spans="1:5">
      <c r="A4951" s="39" t="str">
        <f t="shared" si="77"/>
        <v>98402</v>
      </c>
      <c r="B4951" s="266" t="s">
        <v>5557</v>
      </c>
      <c r="C4951" s="266" t="s">
        <v>12616</v>
      </c>
      <c r="D4951" s="267" t="s">
        <v>9548</v>
      </c>
      <c r="E4951" s="268" t="s">
        <v>17254</v>
      </c>
    </row>
    <row r="4952" spans="1:5">
      <c r="A4952" s="39" t="str">
        <f t="shared" si="77"/>
        <v>98405</v>
      </c>
      <c r="B4952" s="266" t="s">
        <v>5558</v>
      </c>
      <c r="C4952" s="266" t="s">
        <v>11011</v>
      </c>
      <c r="D4952" s="267" t="s">
        <v>9623</v>
      </c>
      <c r="E4952" s="268" t="s">
        <v>33727</v>
      </c>
    </row>
    <row r="4953" spans="1:5">
      <c r="A4953" s="39" t="str">
        <f t="shared" si="77"/>
        <v>98406</v>
      </c>
      <c r="B4953" s="266" t="s">
        <v>5559</v>
      </c>
      <c r="C4953" s="266" t="s">
        <v>11012</v>
      </c>
      <c r="D4953" s="267" t="s">
        <v>9623</v>
      </c>
      <c r="E4953" s="268" t="s">
        <v>33728</v>
      </c>
    </row>
    <row r="4954" spans="1:5">
      <c r="A4954" s="39" t="str">
        <f t="shared" si="77"/>
        <v>98407</v>
      </c>
      <c r="B4954" s="266" t="s">
        <v>5560</v>
      </c>
      <c r="C4954" s="266" t="s">
        <v>11013</v>
      </c>
      <c r="D4954" s="267" t="s">
        <v>9623</v>
      </c>
      <c r="E4954" s="268" t="s">
        <v>33729</v>
      </c>
    </row>
    <row r="4955" spans="1:5">
      <c r="A4955" s="39" t="str">
        <f t="shared" si="77"/>
        <v>98408</v>
      </c>
      <c r="B4955" s="266" t="s">
        <v>5561</v>
      </c>
      <c r="C4955" s="266" t="s">
        <v>11014</v>
      </c>
      <c r="D4955" s="267" t="s">
        <v>9623</v>
      </c>
      <c r="E4955" s="268" t="s">
        <v>33730</v>
      </c>
    </row>
    <row r="4956" spans="1:5">
      <c r="A4956" s="39" t="str">
        <f t="shared" si="77"/>
        <v>98409</v>
      </c>
      <c r="B4956" s="266" t="s">
        <v>5562</v>
      </c>
      <c r="C4956" s="266" t="s">
        <v>11015</v>
      </c>
      <c r="D4956" s="267" t="s">
        <v>9548</v>
      </c>
      <c r="E4956" s="268" t="s">
        <v>33731</v>
      </c>
    </row>
    <row r="4957" spans="1:5">
      <c r="A4957" s="39" t="str">
        <f t="shared" si="77"/>
        <v>98410</v>
      </c>
      <c r="B4957" s="266" t="s">
        <v>8267</v>
      </c>
      <c r="C4957" s="266" t="s">
        <v>11016</v>
      </c>
      <c r="D4957" s="267" t="s">
        <v>9623</v>
      </c>
      <c r="E4957" s="268" t="s">
        <v>33732</v>
      </c>
    </row>
    <row r="4958" spans="1:5">
      <c r="A4958" s="39" t="str">
        <f t="shared" si="77"/>
        <v>98414</v>
      </c>
      <c r="B4958" s="266" t="s">
        <v>5563</v>
      </c>
      <c r="C4958" s="266" t="s">
        <v>11017</v>
      </c>
      <c r="D4958" s="267" t="s">
        <v>9623</v>
      </c>
      <c r="E4958" s="268" t="s">
        <v>33733</v>
      </c>
    </row>
    <row r="4959" spans="1:5">
      <c r="A4959" s="39" t="str">
        <f t="shared" si="77"/>
        <v>98415</v>
      </c>
      <c r="B4959" s="266" t="s">
        <v>5564</v>
      </c>
      <c r="C4959" s="266" t="s">
        <v>11018</v>
      </c>
      <c r="D4959" s="267" t="s">
        <v>9623</v>
      </c>
      <c r="E4959" s="268" t="s">
        <v>33734</v>
      </c>
    </row>
    <row r="4960" spans="1:5">
      <c r="A4960" s="39" t="str">
        <f t="shared" si="77"/>
        <v>98416</v>
      </c>
      <c r="B4960" s="266" t="s">
        <v>5565</v>
      </c>
      <c r="C4960" s="266" t="s">
        <v>11019</v>
      </c>
      <c r="D4960" s="267" t="s">
        <v>9623</v>
      </c>
      <c r="E4960" s="268" t="s">
        <v>33735</v>
      </c>
    </row>
    <row r="4961" spans="1:5">
      <c r="A4961" s="39" t="str">
        <f t="shared" si="77"/>
        <v>98417</v>
      </c>
      <c r="B4961" s="266" t="s">
        <v>5566</v>
      </c>
      <c r="C4961" s="266" t="s">
        <v>11020</v>
      </c>
      <c r="D4961" s="267" t="s">
        <v>9623</v>
      </c>
      <c r="E4961" s="268" t="s">
        <v>33736</v>
      </c>
    </row>
    <row r="4962" spans="1:5">
      <c r="A4962" s="39" t="str">
        <f t="shared" si="77"/>
        <v>98418</v>
      </c>
      <c r="B4962" s="266" t="s">
        <v>5567</v>
      </c>
      <c r="C4962" s="266" t="s">
        <v>11021</v>
      </c>
      <c r="D4962" s="267" t="s">
        <v>9623</v>
      </c>
      <c r="E4962" s="268" t="s">
        <v>33737</v>
      </c>
    </row>
    <row r="4963" spans="1:5">
      <c r="A4963" s="39" t="str">
        <f t="shared" si="77"/>
        <v>98419</v>
      </c>
      <c r="B4963" s="266" t="s">
        <v>5568</v>
      </c>
      <c r="C4963" s="266" t="s">
        <v>11022</v>
      </c>
      <c r="D4963" s="267" t="s">
        <v>9623</v>
      </c>
      <c r="E4963" s="268" t="s">
        <v>33738</v>
      </c>
    </row>
    <row r="4964" spans="1:5">
      <c r="A4964" s="39" t="str">
        <f t="shared" si="77"/>
        <v>98420</v>
      </c>
      <c r="B4964" s="266" t="s">
        <v>5569</v>
      </c>
      <c r="C4964" s="266" t="s">
        <v>11023</v>
      </c>
      <c r="D4964" s="267" t="s">
        <v>9623</v>
      </c>
      <c r="E4964" s="268" t="s">
        <v>33739</v>
      </c>
    </row>
    <row r="4965" spans="1:5">
      <c r="A4965" s="39" t="str">
        <f t="shared" si="77"/>
        <v>98421</v>
      </c>
      <c r="B4965" s="266" t="s">
        <v>5570</v>
      </c>
      <c r="C4965" s="266" t="s">
        <v>11024</v>
      </c>
      <c r="D4965" s="267" t="s">
        <v>9623</v>
      </c>
      <c r="E4965" s="268" t="s">
        <v>33740</v>
      </c>
    </row>
    <row r="4966" spans="1:5">
      <c r="A4966" s="39" t="str">
        <f t="shared" si="77"/>
        <v>98422</v>
      </c>
      <c r="B4966" s="266" t="s">
        <v>5571</v>
      </c>
      <c r="C4966" s="266" t="s">
        <v>11025</v>
      </c>
      <c r="D4966" s="267" t="s">
        <v>9623</v>
      </c>
      <c r="E4966" s="268" t="s">
        <v>33741</v>
      </c>
    </row>
    <row r="4967" spans="1:5">
      <c r="A4967" s="39" t="str">
        <f t="shared" si="77"/>
        <v>98423</v>
      </c>
      <c r="B4967" s="266" t="s">
        <v>5572</v>
      </c>
      <c r="C4967" s="266" t="s">
        <v>11026</v>
      </c>
      <c r="D4967" s="267" t="s">
        <v>9623</v>
      </c>
      <c r="E4967" s="268" t="s">
        <v>33742</v>
      </c>
    </row>
    <row r="4968" spans="1:5">
      <c r="A4968" s="39" t="str">
        <f t="shared" si="77"/>
        <v>98424</v>
      </c>
      <c r="B4968" s="266" t="s">
        <v>5573</v>
      </c>
      <c r="C4968" s="266" t="s">
        <v>11027</v>
      </c>
      <c r="D4968" s="267" t="s">
        <v>9623</v>
      </c>
      <c r="E4968" s="268" t="s">
        <v>33743</v>
      </c>
    </row>
    <row r="4969" spans="1:5">
      <c r="A4969" s="39" t="str">
        <f t="shared" si="77"/>
        <v>98425</v>
      </c>
      <c r="B4969" s="266" t="s">
        <v>5574</v>
      </c>
      <c r="C4969" s="266" t="s">
        <v>11028</v>
      </c>
      <c r="D4969" s="267" t="s">
        <v>9623</v>
      </c>
      <c r="E4969" s="268" t="s">
        <v>33617</v>
      </c>
    </row>
    <row r="4970" spans="1:5">
      <c r="A4970" s="39" t="str">
        <f t="shared" si="77"/>
        <v>98426</v>
      </c>
      <c r="B4970" s="266" t="s">
        <v>5575</v>
      </c>
      <c r="C4970" s="266" t="s">
        <v>11029</v>
      </c>
      <c r="D4970" s="267" t="s">
        <v>9623</v>
      </c>
      <c r="E4970" s="268" t="s">
        <v>33744</v>
      </c>
    </row>
    <row r="4971" spans="1:5">
      <c r="A4971" s="39" t="str">
        <f t="shared" si="77"/>
        <v>98427</v>
      </c>
      <c r="B4971" s="266" t="s">
        <v>5576</v>
      </c>
      <c r="C4971" s="266" t="s">
        <v>11030</v>
      </c>
      <c r="D4971" s="267" t="s">
        <v>9623</v>
      </c>
      <c r="E4971" s="268" t="s">
        <v>33745</v>
      </c>
    </row>
    <row r="4972" spans="1:5">
      <c r="A4972" s="39" t="str">
        <f t="shared" si="77"/>
        <v>98428</v>
      </c>
      <c r="B4972" s="266" t="s">
        <v>5577</v>
      </c>
      <c r="C4972" s="266" t="s">
        <v>11031</v>
      </c>
      <c r="D4972" s="267" t="s">
        <v>9623</v>
      </c>
      <c r="E4972" s="268" t="s">
        <v>33746</v>
      </c>
    </row>
    <row r="4973" spans="1:5">
      <c r="A4973" s="39" t="str">
        <f t="shared" si="77"/>
        <v>98429</v>
      </c>
      <c r="B4973" s="266" t="s">
        <v>5578</v>
      </c>
      <c r="C4973" s="266" t="s">
        <v>11032</v>
      </c>
      <c r="D4973" s="267" t="s">
        <v>9623</v>
      </c>
      <c r="E4973" s="268" t="s">
        <v>33747</v>
      </c>
    </row>
    <row r="4974" spans="1:5">
      <c r="A4974" s="39" t="str">
        <f t="shared" si="77"/>
        <v>98430</v>
      </c>
      <c r="B4974" s="266" t="s">
        <v>5579</v>
      </c>
      <c r="C4974" s="266" t="s">
        <v>11033</v>
      </c>
      <c r="D4974" s="267" t="s">
        <v>9623</v>
      </c>
      <c r="E4974" s="268" t="s">
        <v>33748</v>
      </c>
    </row>
    <row r="4975" spans="1:5">
      <c r="A4975" s="39" t="str">
        <f t="shared" si="77"/>
        <v>98431</v>
      </c>
      <c r="B4975" s="266" t="s">
        <v>5580</v>
      </c>
      <c r="C4975" s="266" t="s">
        <v>11034</v>
      </c>
      <c r="D4975" s="267" t="s">
        <v>9623</v>
      </c>
      <c r="E4975" s="268" t="s">
        <v>33749</v>
      </c>
    </row>
    <row r="4976" spans="1:5">
      <c r="A4976" s="39" t="str">
        <f t="shared" si="77"/>
        <v>98432</v>
      </c>
      <c r="B4976" s="266" t="s">
        <v>5581</v>
      </c>
      <c r="C4976" s="266" t="s">
        <v>11035</v>
      </c>
      <c r="D4976" s="267" t="s">
        <v>9623</v>
      </c>
      <c r="E4976" s="268" t="s">
        <v>33750</v>
      </c>
    </row>
    <row r="4977" spans="1:5">
      <c r="A4977" s="39" t="str">
        <f t="shared" si="77"/>
        <v>98433</v>
      </c>
      <c r="B4977" s="266" t="s">
        <v>5582</v>
      </c>
      <c r="C4977" s="266" t="s">
        <v>11036</v>
      </c>
      <c r="D4977" s="267" t="s">
        <v>9623</v>
      </c>
      <c r="E4977" s="268" t="s">
        <v>33751</v>
      </c>
    </row>
    <row r="4978" spans="1:5">
      <c r="A4978" s="39" t="str">
        <f t="shared" si="77"/>
        <v>98434</v>
      </c>
      <c r="B4978" s="266" t="s">
        <v>5583</v>
      </c>
      <c r="C4978" s="266" t="s">
        <v>11037</v>
      </c>
      <c r="D4978" s="267" t="s">
        <v>9623</v>
      </c>
      <c r="E4978" s="268" t="s">
        <v>33752</v>
      </c>
    </row>
    <row r="4979" spans="1:5">
      <c r="A4979" s="39" t="str">
        <f t="shared" si="77"/>
        <v>98441</v>
      </c>
      <c r="B4979" s="266" t="s">
        <v>5584</v>
      </c>
      <c r="C4979" s="266" t="s">
        <v>9786</v>
      </c>
      <c r="D4979" s="267" t="s">
        <v>9772</v>
      </c>
      <c r="E4979" s="268" t="s">
        <v>33567</v>
      </c>
    </row>
    <row r="4980" spans="1:5">
      <c r="A4980" s="39" t="str">
        <f t="shared" si="77"/>
        <v>98442</v>
      </c>
      <c r="B4980" s="266" t="s">
        <v>5585</v>
      </c>
      <c r="C4980" s="266" t="s">
        <v>9787</v>
      </c>
      <c r="D4980" s="267" t="s">
        <v>9772</v>
      </c>
      <c r="E4980" s="268" t="s">
        <v>19027</v>
      </c>
    </row>
    <row r="4981" spans="1:5">
      <c r="A4981" s="39" t="str">
        <f t="shared" si="77"/>
        <v>98443</v>
      </c>
      <c r="B4981" s="266" t="s">
        <v>5586</v>
      </c>
      <c r="C4981" s="266" t="s">
        <v>9788</v>
      </c>
      <c r="D4981" s="267" t="s">
        <v>9772</v>
      </c>
      <c r="E4981" s="268" t="s">
        <v>33753</v>
      </c>
    </row>
    <row r="4982" spans="1:5">
      <c r="A4982" s="39" t="str">
        <f t="shared" si="77"/>
        <v>98444</v>
      </c>
      <c r="B4982" s="266" t="s">
        <v>5587</v>
      </c>
      <c r="C4982" s="266" t="s">
        <v>9789</v>
      </c>
      <c r="D4982" s="267" t="s">
        <v>9772</v>
      </c>
      <c r="E4982" s="268" t="s">
        <v>18612</v>
      </c>
    </row>
    <row r="4983" spans="1:5">
      <c r="A4983" s="39" t="str">
        <f t="shared" si="77"/>
        <v>98445</v>
      </c>
      <c r="B4983" s="266" t="s">
        <v>5588</v>
      </c>
      <c r="C4983" s="266" t="s">
        <v>9790</v>
      </c>
      <c r="D4983" s="267" t="s">
        <v>9772</v>
      </c>
      <c r="E4983" s="268" t="s">
        <v>33754</v>
      </c>
    </row>
    <row r="4984" spans="1:5">
      <c r="A4984" s="39" t="str">
        <f t="shared" si="77"/>
        <v>98446</v>
      </c>
      <c r="B4984" s="266" t="s">
        <v>5589</v>
      </c>
      <c r="C4984" s="266" t="s">
        <v>9791</v>
      </c>
      <c r="D4984" s="267" t="s">
        <v>9772</v>
      </c>
      <c r="E4984" s="268" t="s">
        <v>33755</v>
      </c>
    </row>
    <row r="4985" spans="1:5">
      <c r="A4985" s="39" t="str">
        <f t="shared" si="77"/>
        <v>98447</v>
      </c>
      <c r="B4985" s="266" t="s">
        <v>5590</v>
      </c>
      <c r="C4985" s="266" t="s">
        <v>9792</v>
      </c>
      <c r="D4985" s="267" t="s">
        <v>9772</v>
      </c>
      <c r="E4985" s="268" t="s">
        <v>33756</v>
      </c>
    </row>
    <row r="4986" spans="1:5">
      <c r="A4986" s="39" t="str">
        <f t="shared" si="77"/>
        <v>98448</v>
      </c>
      <c r="B4986" s="266" t="s">
        <v>5591</v>
      </c>
      <c r="C4986" s="266" t="s">
        <v>9793</v>
      </c>
      <c r="D4986" s="267" t="s">
        <v>9772</v>
      </c>
      <c r="E4986" s="268" t="s">
        <v>33757</v>
      </c>
    </row>
    <row r="4987" spans="1:5">
      <c r="A4987" s="39" t="str">
        <f t="shared" si="77"/>
        <v>98449</v>
      </c>
      <c r="B4987" s="266" t="s">
        <v>5592</v>
      </c>
      <c r="C4987" s="266" t="s">
        <v>9794</v>
      </c>
      <c r="D4987" s="267" t="s">
        <v>9772</v>
      </c>
      <c r="E4987" s="268" t="s">
        <v>33758</v>
      </c>
    </row>
    <row r="4988" spans="1:5">
      <c r="A4988" s="39" t="str">
        <f t="shared" si="77"/>
        <v>98450</v>
      </c>
      <c r="B4988" s="266" t="s">
        <v>5593</v>
      </c>
      <c r="C4988" s="266" t="s">
        <v>9795</v>
      </c>
      <c r="D4988" s="267" t="s">
        <v>9772</v>
      </c>
      <c r="E4988" s="268" t="s">
        <v>33759</v>
      </c>
    </row>
    <row r="4989" spans="1:5">
      <c r="A4989" s="39" t="str">
        <f t="shared" si="77"/>
        <v>98451</v>
      </c>
      <c r="B4989" s="266" t="s">
        <v>5594</v>
      </c>
      <c r="C4989" s="266" t="s">
        <v>9796</v>
      </c>
      <c r="D4989" s="267" t="s">
        <v>9772</v>
      </c>
      <c r="E4989" s="268" t="s">
        <v>33760</v>
      </c>
    </row>
    <row r="4990" spans="1:5">
      <c r="A4990" s="39" t="str">
        <f t="shared" si="77"/>
        <v>98452</v>
      </c>
      <c r="B4990" s="266" t="s">
        <v>5595</v>
      </c>
      <c r="C4990" s="266" t="s">
        <v>9797</v>
      </c>
      <c r="D4990" s="267" t="s">
        <v>9772</v>
      </c>
      <c r="E4990" s="268" t="s">
        <v>25712</v>
      </c>
    </row>
    <row r="4991" spans="1:5">
      <c r="A4991" s="39" t="str">
        <f t="shared" si="77"/>
        <v>98453</v>
      </c>
      <c r="B4991" s="266" t="s">
        <v>5596</v>
      </c>
      <c r="C4991" s="266" t="s">
        <v>9798</v>
      </c>
      <c r="D4991" s="267" t="s">
        <v>9772</v>
      </c>
      <c r="E4991" s="268" t="s">
        <v>25501</v>
      </c>
    </row>
    <row r="4992" spans="1:5">
      <c r="A4992" s="39" t="str">
        <f t="shared" si="77"/>
        <v>98454</v>
      </c>
      <c r="B4992" s="266" t="s">
        <v>5597</v>
      </c>
      <c r="C4992" s="266" t="s">
        <v>9799</v>
      </c>
      <c r="D4992" s="267" t="s">
        <v>9772</v>
      </c>
      <c r="E4992" s="268" t="s">
        <v>33761</v>
      </c>
    </row>
    <row r="4993" spans="1:5">
      <c r="A4993" s="39" t="str">
        <f t="shared" si="77"/>
        <v>98455</v>
      </c>
      <c r="B4993" s="266" t="s">
        <v>5598</v>
      </c>
      <c r="C4993" s="266" t="s">
        <v>9800</v>
      </c>
      <c r="D4993" s="267" t="s">
        <v>9772</v>
      </c>
      <c r="E4993" s="268" t="s">
        <v>33762</v>
      </c>
    </row>
    <row r="4994" spans="1:5">
      <c r="A4994" s="39" t="str">
        <f t="shared" si="77"/>
        <v>98456</v>
      </c>
      <c r="B4994" s="266" t="s">
        <v>5599</v>
      </c>
      <c r="C4994" s="266" t="s">
        <v>9801</v>
      </c>
      <c r="D4994" s="267" t="s">
        <v>9772</v>
      </c>
      <c r="E4994" s="268" t="s">
        <v>33763</v>
      </c>
    </row>
    <row r="4995" spans="1:5">
      <c r="A4995" s="39" t="str">
        <f t="shared" ref="A4995:A5058" si="78">IF(ISERROR(SEARCH("/",B4995)=6),TRIM(CLEAN(B4995)),IF(SEARCH("/",B4995)=6,IF(LEN(TRIM(CLEAN(B4995)))=7,LEFT(TRIM(CLEAN(B4995)),6)&amp;"00"&amp;RIGHT(TRIM(CLEAN(B4995)),1),LEFT(TRIM(CLEAN(B4995)),6)&amp;"0"&amp;RIGHT(TRIM(CLEAN(B4995)),2)),TRIM(CLEAN(B4995))))</f>
        <v>98458</v>
      </c>
      <c r="B4995" s="266" t="s">
        <v>5600</v>
      </c>
      <c r="C4995" s="266" t="s">
        <v>9802</v>
      </c>
      <c r="D4995" s="267" t="s">
        <v>9772</v>
      </c>
      <c r="E4995" s="268" t="s">
        <v>33764</v>
      </c>
    </row>
    <row r="4996" spans="1:5">
      <c r="A4996" s="39" t="str">
        <f t="shared" si="78"/>
        <v>98459</v>
      </c>
      <c r="B4996" s="266" t="s">
        <v>5601</v>
      </c>
      <c r="C4996" s="266" t="s">
        <v>9803</v>
      </c>
      <c r="D4996" s="267" t="s">
        <v>9772</v>
      </c>
      <c r="E4996" s="268" t="s">
        <v>33765</v>
      </c>
    </row>
    <row r="4997" spans="1:5">
      <c r="A4997" s="39" t="str">
        <f t="shared" si="78"/>
        <v>98460</v>
      </c>
      <c r="B4997" s="266" t="s">
        <v>5602</v>
      </c>
      <c r="C4997" s="266" t="s">
        <v>9804</v>
      </c>
      <c r="D4997" s="267" t="s">
        <v>9772</v>
      </c>
      <c r="E4997" s="268" t="s">
        <v>33766</v>
      </c>
    </row>
    <row r="4998" spans="1:5">
      <c r="A4998" s="39" t="str">
        <f t="shared" si="78"/>
        <v>98461</v>
      </c>
      <c r="B4998" s="266" t="s">
        <v>5603</v>
      </c>
      <c r="C4998" s="266" t="s">
        <v>9805</v>
      </c>
      <c r="D4998" s="267" t="s">
        <v>9623</v>
      </c>
      <c r="E4998" s="268" t="s">
        <v>33767</v>
      </c>
    </row>
    <row r="4999" spans="1:5">
      <c r="A4999" s="39" t="str">
        <f t="shared" si="78"/>
        <v>98462</v>
      </c>
      <c r="B4999" s="266" t="s">
        <v>5604</v>
      </c>
      <c r="C4999" s="266" t="s">
        <v>9806</v>
      </c>
      <c r="D4999" s="267" t="s">
        <v>9623</v>
      </c>
      <c r="E4999" s="268" t="s">
        <v>33768</v>
      </c>
    </row>
    <row r="5000" spans="1:5">
      <c r="A5000" s="39" t="str">
        <f t="shared" si="78"/>
        <v>98463</v>
      </c>
      <c r="B5000" s="266" t="s">
        <v>5605</v>
      </c>
      <c r="C5000" s="266" t="s">
        <v>12561</v>
      </c>
      <c r="D5000" s="267" t="s">
        <v>9623</v>
      </c>
      <c r="E5000" s="268" t="s">
        <v>16906</v>
      </c>
    </row>
    <row r="5001" spans="1:5">
      <c r="A5001" s="39" t="str">
        <f t="shared" si="78"/>
        <v>98503</v>
      </c>
      <c r="B5001" s="266" t="s">
        <v>5606</v>
      </c>
      <c r="C5001" s="266" t="s">
        <v>15843</v>
      </c>
      <c r="D5001" s="267" t="s">
        <v>9772</v>
      </c>
      <c r="E5001" s="268" t="s">
        <v>16879</v>
      </c>
    </row>
    <row r="5002" spans="1:5">
      <c r="A5002" s="39" t="str">
        <f t="shared" si="78"/>
        <v>98504</v>
      </c>
      <c r="B5002" s="266" t="s">
        <v>5607</v>
      </c>
      <c r="C5002" s="266" t="s">
        <v>15844</v>
      </c>
      <c r="D5002" s="267" t="s">
        <v>9772</v>
      </c>
      <c r="E5002" s="268" t="s">
        <v>18573</v>
      </c>
    </row>
    <row r="5003" spans="1:5">
      <c r="A5003" s="39" t="str">
        <f t="shared" si="78"/>
        <v>98505</v>
      </c>
      <c r="B5003" s="266" t="s">
        <v>5608</v>
      </c>
      <c r="C5003" s="266" t="s">
        <v>15845</v>
      </c>
      <c r="D5003" s="267" t="s">
        <v>9772</v>
      </c>
      <c r="E5003" s="268" t="s">
        <v>18937</v>
      </c>
    </row>
    <row r="5004" spans="1:5">
      <c r="A5004" s="39" t="str">
        <f t="shared" si="78"/>
        <v>98509</v>
      </c>
      <c r="B5004" s="266" t="s">
        <v>5609</v>
      </c>
      <c r="C5004" s="266" t="s">
        <v>15833</v>
      </c>
      <c r="D5004" s="267" t="s">
        <v>9623</v>
      </c>
      <c r="E5004" s="268" t="s">
        <v>32360</v>
      </c>
    </row>
    <row r="5005" spans="1:5">
      <c r="A5005" s="39" t="str">
        <f t="shared" si="78"/>
        <v>98510</v>
      </c>
      <c r="B5005" s="266" t="s">
        <v>5610</v>
      </c>
      <c r="C5005" s="266" t="s">
        <v>15835</v>
      </c>
      <c r="D5005" s="267" t="s">
        <v>9623</v>
      </c>
      <c r="E5005" s="268" t="s">
        <v>28840</v>
      </c>
    </row>
    <row r="5006" spans="1:5">
      <c r="A5006" s="39" t="str">
        <f t="shared" si="78"/>
        <v>98511</v>
      </c>
      <c r="B5006" s="266" t="s">
        <v>5611</v>
      </c>
      <c r="C5006" s="266" t="s">
        <v>15836</v>
      </c>
      <c r="D5006" s="267" t="s">
        <v>9623</v>
      </c>
      <c r="E5006" s="268" t="s">
        <v>33769</v>
      </c>
    </row>
    <row r="5007" spans="1:5">
      <c r="A5007" s="39" t="str">
        <f t="shared" si="78"/>
        <v>98516</v>
      </c>
      <c r="B5007" s="266" t="s">
        <v>5612</v>
      </c>
      <c r="C5007" s="266" t="s">
        <v>15837</v>
      </c>
      <c r="D5007" s="267" t="s">
        <v>9623</v>
      </c>
      <c r="E5007" s="268" t="s">
        <v>33770</v>
      </c>
    </row>
    <row r="5008" spans="1:5">
      <c r="A5008" s="39" t="str">
        <f t="shared" si="78"/>
        <v>98519</v>
      </c>
      <c r="B5008" s="266" t="s">
        <v>5613</v>
      </c>
      <c r="C5008" s="266" t="s">
        <v>15838</v>
      </c>
      <c r="D5008" s="267" t="s">
        <v>9772</v>
      </c>
      <c r="E5008" s="268" t="s">
        <v>9031</v>
      </c>
    </row>
    <row r="5009" spans="1:5">
      <c r="A5009" s="39" t="str">
        <f t="shared" si="78"/>
        <v>98520</v>
      </c>
      <c r="B5009" s="266" t="s">
        <v>5614</v>
      </c>
      <c r="C5009" s="266" t="s">
        <v>15839</v>
      </c>
      <c r="D5009" s="267" t="s">
        <v>9772</v>
      </c>
      <c r="E5009" s="268" t="s">
        <v>8616</v>
      </c>
    </row>
    <row r="5010" spans="1:5">
      <c r="A5010" s="39" t="str">
        <f t="shared" si="78"/>
        <v>98521</v>
      </c>
      <c r="B5010" s="266" t="s">
        <v>5615</v>
      </c>
      <c r="C5010" s="266" t="s">
        <v>15840</v>
      </c>
      <c r="D5010" s="267" t="s">
        <v>9772</v>
      </c>
      <c r="E5010" s="268" t="s">
        <v>9070</v>
      </c>
    </row>
    <row r="5011" spans="1:5">
      <c r="A5011" s="39" t="str">
        <f t="shared" si="78"/>
        <v>98522</v>
      </c>
      <c r="B5011" s="266" t="s">
        <v>5616</v>
      </c>
      <c r="C5011" s="266" t="s">
        <v>15841</v>
      </c>
      <c r="D5011" s="267" t="s">
        <v>9548</v>
      </c>
      <c r="E5011" s="268" t="s">
        <v>33771</v>
      </c>
    </row>
    <row r="5012" spans="1:5">
      <c r="A5012" s="39" t="str">
        <f t="shared" si="78"/>
        <v>98524</v>
      </c>
      <c r="B5012" s="266" t="s">
        <v>5617</v>
      </c>
      <c r="C5012" s="266" t="s">
        <v>15842</v>
      </c>
      <c r="D5012" s="267" t="s">
        <v>9772</v>
      </c>
      <c r="E5012" s="268" t="s">
        <v>14352</v>
      </c>
    </row>
    <row r="5013" spans="1:5">
      <c r="A5013" s="39" t="str">
        <f t="shared" si="78"/>
        <v>98525</v>
      </c>
      <c r="B5013" s="266" t="s">
        <v>5618</v>
      </c>
      <c r="C5013" s="266" t="s">
        <v>15846</v>
      </c>
      <c r="D5013" s="267" t="s">
        <v>9772</v>
      </c>
      <c r="E5013" s="268" t="s">
        <v>9329</v>
      </c>
    </row>
    <row r="5014" spans="1:5">
      <c r="A5014" s="39" t="str">
        <f t="shared" si="78"/>
        <v>98526</v>
      </c>
      <c r="B5014" s="266" t="s">
        <v>5619</v>
      </c>
      <c r="C5014" s="266" t="s">
        <v>15847</v>
      </c>
      <c r="D5014" s="267" t="s">
        <v>9623</v>
      </c>
      <c r="E5014" s="268" t="s">
        <v>25667</v>
      </c>
    </row>
    <row r="5015" spans="1:5">
      <c r="A5015" s="39" t="str">
        <f t="shared" si="78"/>
        <v>98527</v>
      </c>
      <c r="B5015" s="266" t="s">
        <v>5620</v>
      </c>
      <c r="C5015" s="266" t="s">
        <v>15848</v>
      </c>
      <c r="D5015" s="267" t="s">
        <v>9623</v>
      </c>
      <c r="E5015" s="268" t="s">
        <v>29691</v>
      </c>
    </row>
    <row r="5016" spans="1:5">
      <c r="A5016" s="39" t="str">
        <f t="shared" si="78"/>
        <v>98528</v>
      </c>
      <c r="B5016" s="266" t="s">
        <v>5621</v>
      </c>
      <c r="C5016" s="266" t="s">
        <v>15849</v>
      </c>
      <c r="D5016" s="267" t="s">
        <v>9623</v>
      </c>
      <c r="E5016" s="268" t="s">
        <v>33772</v>
      </c>
    </row>
    <row r="5017" spans="1:5">
      <c r="A5017" s="39" t="str">
        <f t="shared" si="78"/>
        <v>98529</v>
      </c>
      <c r="B5017" s="266" t="s">
        <v>5622</v>
      </c>
      <c r="C5017" s="266" t="s">
        <v>15850</v>
      </c>
      <c r="D5017" s="267" t="s">
        <v>9623</v>
      </c>
      <c r="E5017" s="268" t="s">
        <v>26000</v>
      </c>
    </row>
    <row r="5018" spans="1:5">
      <c r="A5018" s="39" t="str">
        <f t="shared" si="78"/>
        <v>98530</v>
      </c>
      <c r="B5018" s="266" t="s">
        <v>5623</v>
      </c>
      <c r="C5018" s="266" t="s">
        <v>15851</v>
      </c>
      <c r="D5018" s="267" t="s">
        <v>9623</v>
      </c>
      <c r="E5018" s="268" t="s">
        <v>33773</v>
      </c>
    </row>
    <row r="5019" spans="1:5">
      <c r="A5019" s="39" t="str">
        <f t="shared" si="78"/>
        <v>98531</v>
      </c>
      <c r="B5019" s="266" t="s">
        <v>5624</v>
      </c>
      <c r="C5019" s="266" t="s">
        <v>15852</v>
      </c>
      <c r="D5019" s="267" t="s">
        <v>9623</v>
      </c>
      <c r="E5019" s="268" t="s">
        <v>27187</v>
      </c>
    </row>
    <row r="5020" spans="1:5">
      <c r="A5020" s="39" t="str">
        <f t="shared" si="78"/>
        <v>98532</v>
      </c>
      <c r="B5020" s="266" t="s">
        <v>5625</v>
      </c>
      <c r="C5020" s="266" t="s">
        <v>15853</v>
      </c>
      <c r="D5020" s="267" t="s">
        <v>9623</v>
      </c>
      <c r="E5020" s="268" t="s">
        <v>33774</v>
      </c>
    </row>
    <row r="5021" spans="1:5">
      <c r="A5021" s="39" t="str">
        <f t="shared" si="78"/>
        <v>98533</v>
      </c>
      <c r="B5021" s="266" t="s">
        <v>5626</v>
      </c>
      <c r="C5021" s="266" t="s">
        <v>15854</v>
      </c>
      <c r="D5021" s="267" t="s">
        <v>9623</v>
      </c>
      <c r="E5021" s="268" t="s">
        <v>33775</v>
      </c>
    </row>
    <row r="5022" spans="1:5">
      <c r="A5022" s="39" t="str">
        <f t="shared" si="78"/>
        <v>98534</v>
      </c>
      <c r="B5022" s="266" t="s">
        <v>5627</v>
      </c>
      <c r="C5022" s="266" t="s">
        <v>15855</v>
      </c>
      <c r="D5022" s="267" t="s">
        <v>9623</v>
      </c>
      <c r="E5022" s="268" t="s">
        <v>33776</v>
      </c>
    </row>
    <row r="5023" spans="1:5">
      <c r="A5023" s="39" t="str">
        <f t="shared" si="78"/>
        <v>98535</v>
      </c>
      <c r="B5023" s="266" t="s">
        <v>5628</v>
      </c>
      <c r="C5023" s="266" t="s">
        <v>15856</v>
      </c>
      <c r="D5023" s="267" t="s">
        <v>9623</v>
      </c>
      <c r="E5023" s="268" t="s">
        <v>33777</v>
      </c>
    </row>
    <row r="5024" spans="1:5">
      <c r="A5024" s="39" t="str">
        <f t="shared" si="78"/>
        <v>98546</v>
      </c>
      <c r="B5024" s="266" t="s">
        <v>5629</v>
      </c>
      <c r="C5024" s="266" t="s">
        <v>11901</v>
      </c>
      <c r="D5024" s="267" t="s">
        <v>9772</v>
      </c>
      <c r="E5024" s="268" t="s">
        <v>33778</v>
      </c>
    </row>
    <row r="5025" spans="1:5">
      <c r="A5025" s="39" t="str">
        <f t="shared" si="78"/>
        <v>98547</v>
      </c>
      <c r="B5025" s="266" t="s">
        <v>5630</v>
      </c>
      <c r="C5025" s="266" t="s">
        <v>11902</v>
      </c>
      <c r="D5025" s="267" t="s">
        <v>9772</v>
      </c>
      <c r="E5025" s="268" t="s">
        <v>33779</v>
      </c>
    </row>
    <row r="5026" spans="1:5">
      <c r="A5026" s="39" t="str">
        <f t="shared" si="78"/>
        <v>98553</v>
      </c>
      <c r="B5026" s="266" t="s">
        <v>5631</v>
      </c>
      <c r="C5026" s="266" t="s">
        <v>11903</v>
      </c>
      <c r="D5026" s="267" t="s">
        <v>9772</v>
      </c>
      <c r="E5026" s="268" t="s">
        <v>33780</v>
      </c>
    </row>
    <row r="5027" spans="1:5">
      <c r="A5027" s="39" t="str">
        <f t="shared" si="78"/>
        <v>98554</v>
      </c>
      <c r="B5027" s="266" t="s">
        <v>5632</v>
      </c>
      <c r="C5027" s="266" t="s">
        <v>11904</v>
      </c>
      <c r="D5027" s="267" t="s">
        <v>9772</v>
      </c>
      <c r="E5027" s="268" t="s">
        <v>33781</v>
      </c>
    </row>
    <row r="5028" spans="1:5">
      <c r="A5028" s="39" t="str">
        <f t="shared" si="78"/>
        <v>98555</v>
      </c>
      <c r="B5028" s="266" t="s">
        <v>5633</v>
      </c>
      <c r="C5028" s="266" t="s">
        <v>5634</v>
      </c>
      <c r="D5028" s="267" t="s">
        <v>9772</v>
      </c>
      <c r="E5028" s="268" t="s">
        <v>9181</v>
      </c>
    </row>
    <row r="5029" spans="1:5">
      <c r="A5029" s="39" t="str">
        <f t="shared" si="78"/>
        <v>98556</v>
      </c>
      <c r="B5029" s="266" t="s">
        <v>5635</v>
      </c>
      <c r="C5029" s="266" t="s">
        <v>5636</v>
      </c>
      <c r="D5029" s="267" t="s">
        <v>9772</v>
      </c>
      <c r="E5029" s="268" t="s">
        <v>17974</v>
      </c>
    </row>
    <row r="5030" spans="1:5">
      <c r="A5030" s="39" t="str">
        <f t="shared" si="78"/>
        <v>98557</v>
      </c>
      <c r="B5030" s="266" t="s">
        <v>5637</v>
      </c>
      <c r="C5030" s="266" t="s">
        <v>11906</v>
      </c>
      <c r="D5030" s="267" t="s">
        <v>9772</v>
      </c>
      <c r="E5030" s="268" t="s">
        <v>19568</v>
      </c>
    </row>
    <row r="5031" spans="1:5">
      <c r="A5031" s="39" t="str">
        <f t="shared" si="78"/>
        <v>98558</v>
      </c>
      <c r="B5031" s="266" t="s">
        <v>5638</v>
      </c>
      <c r="C5031" s="266" t="s">
        <v>5639</v>
      </c>
      <c r="D5031" s="267" t="s">
        <v>9623</v>
      </c>
      <c r="E5031" s="268" t="s">
        <v>17040</v>
      </c>
    </row>
    <row r="5032" spans="1:5">
      <c r="A5032" s="39" t="str">
        <f t="shared" si="78"/>
        <v>98559</v>
      </c>
      <c r="B5032" s="266" t="s">
        <v>5640</v>
      </c>
      <c r="C5032" s="266" t="s">
        <v>11900</v>
      </c>
      <c r="D5032" s="267" t="s">
        <v>9548</v>
      </c>
      <c r="E5032" s="268" t="s">
        <v>8971</v>
      </c>
    </row>
    <row r="5033" spans="1:5">
      <c r="A5033" s="39" t="str">
        <f t="shared" si="78"/>
        <v>98560</v>
      </c>
      <c r="B5033" s="266" t="s">
        <v>5641</v>
      </c>
      <c r="C5033" s="266" t="s">
        <v>11896</v>
      </c>
      <c r="D5033" s="267" t="s">
        <v>9772</v>
      </c>
      <c r="E5033" s="268" t="s">
        <v>18912</v>
      </c>
    </row>
    <row r="5034" spans="1:5">
      <c r="A5034" s="39" t="str">
        <f t="shared" si="78"/>
        <v>98561</v>
      </c>
      <c r="B5034" s="266" t="s">
        <v>5642</v>
      </c>
      <c r="C5034" s="266" t="s">
        <v>11897</v>
      </c>
      <c r="D5034" s="267" t="s">
        <v>9772</v>
      </c>
      <c r="E5034" s="268" t="s">
        <v>33782</v>
      </c>
    </row>
    <row r="5035" spans="1:5">
      <c r="A5035" s="39" t="str">
        <f t="shared" si="78"/>
        <v>98562</v>
      </c>
      <c r="B5035" s="266" t="s">
        <v>5643</v>
      </c>
      <c r="C5035" s="266" t="s">
        <v>11898</v>
      </c>
      <c r="D5035" s="267" t="s">
        <v>9772</v>
      </c>
      <c r="E5035" s="268" t="s">
        <v>33783</v>
      </c>
    </row>
    <row r="5036" spans="1:5">
      <c r="A5036" s="39" t="str">
        <f t="shared" si="78"/>
        <v>98563</v>
      </c>
      <c r="B5036" s="266" t="s">
        <v>5644</v>
      </c>
      <c r="C5036" s="266" t="s">
        <v>11907</v>
      </c>
      <c r="D5036" s="267" t="s">
        <v>9772</v>
      </c>
      <c r="E5036" s="268" t="s">
        <v>17684</v>
      </c>
    </row>
    <row r="5037" spans="1:5">
      <c r="A5037" s="39" t="str">
        <f t="shared" si="78"/>
        <v>98564</v>
      </c>
      <c r="B5037" s="266" t="s">
        <v>5645</v>
      </c>
      <c r="C5037" s="266" t="s">
        <v>11908</v>
      </c>
      <c r="D5037" s="267" t="s">
        <v>9772</v>
      </c>
      <c r="E5037" s="268" t="s">
        <v>33784</v>
      </c>
    </row>
    <row r="5038" spans="1:5">
      <c r="A5038" s="39" t="str">
        <f t="shared" si="78"/>
        <v>98565</v>
      </c>
      <c r="B5038" s="266" t="s">
        <v>5646</v>
      </c>
      <c r="C5038" s="266" t="s">
        <v>11909</v>
      </c>
      <c r="D5038" s="267" t="s">
        <v>9772</v>
      </c>
      <c r="E5038" s="268" t="s">
        <v>17005</v>
      </c>
    </row>
    <row r="5039" spans="1:5">
      <c r="A5039" s="39" t="str">
        <f t="shared" si="78"/>
        <v>98566</v>
      </c>
      <c r="B5039" s="266" t="s">
        <v>5647</v>
      </c>
      <c r="C5039" s="266" t="s">
        <v>11910</v>
      </c>
      <c r="D5039" s="267" t="s">
        <v>9772</v>
      </c>
      <c r="E5039" s="268" t="s">
        <v>29344</v>
      </c>
    </row>
    <row r="5040" spans="1:5">
      <c r="A5040" s="39" t="str">
        <f t="shared" si="78"/>
        <v>98567</v>
      </c>
      <c r="B5040" s="266" t="s">
        <v>5648</v>
      </c>
      <c r="C5040" s="266" t="s">
        <v>11911</v>
      </c>
      <c r="D5040" s="267" t="s">
        <v>9772</v>
      </c>
      <c r="E5040" s="268" t="s">
        <v>21954</v>
      </c>
    </row>
    <row r="5041" spans="1:5">
      <c r="A5041" s="39" t="str">
        <f t="shared" si="78"/>
        <v>98568</v>
      </c>
      <c r="B5041" s="266" t="s">
        <v>5649</v>
      </c>
      <c r="C5041" s="266" t="s">
        <v>11912</v>
      </c>
      <c r="D5041" s="267" t="s">
        <v>9772</v>
      </c>
      <c r="E5041" s="268" t="s">
        <v>33785</v>
      </c>
    </row>
    <row r="5042" spans="1:5">
      <c r="A5042" s="39" t="str">
        <f t="shared" si="78"/>
        <v>98569</v>
      </c>
      <c r="B5042" s="266" t="s">
        <v>5650</v>
      </c>
      <c r="C5042" s="266" t="s">
        <v>11913</v>
      </c>
      <c r="D5042" s="267" t="s">
        <v>9772</v>
      </c>
      <c r="E5042" s="268" t="s">
        <v>33786</v>
      </c>
    </row>
    <row r="5043" spans="1:5">
      <c r="A5043" s="39" t="str">
        <f t="shared" si="78"/>
        <v>98570</v>
      </c>
      <c r="B5043" s="266" t="s">
        <v>5651</v>
      </c>
      <c r="C5043" s="266" t="s">
        <v>11914</v>
      </c>
      <c r="D5043" s="267" t="s">
        <v>9772</v>
      </c>
      <c r="E5043" s="268" t="s">
        <v>33787</v>
      </c>
    </row>
    <row r="5044" spans="1:5">
      <c r="A5044" s="39" t="str">
        <f t="shared" si="78"/>
        <v>98571</v>
      </c>
      <c r="B5044" s="266" t="s">
        <v>5652</v>
      </c>
      <c r="C5044" s="266" t="s">
        <v>11915</v>
      </c>
      <c r="D5044" s="267" t="s">
        <v>9772</v>
      </c>
      <c r="E5044" s="268" t="s">
        <v>26512</v>
      </c>
    </row>
    <row r="5045" spans="1:5">
      <c r="A5045" s="39" t="str">
        <f t="shared" si="78"/>
        <v>98572</v>
      </c>
      <c r="B5045" s="266" t="s">
        <v>5653</v>
      </c>
      <c r="C5045" s="266" t="s">
        <v>11916</v>
      </c>
      <c r="D5045" s="267" t="s">
        <v>9772</v>
      </c>
      <c r="E5045" s="268" t="s">
        <v>33788</v>
      </c>
    </row>
    <row r="5046" spans="1:5">
      <c r="A5046" s="39" t="str">
        <f t="shared" si="78"/>
        <v>98573</v>
      </c>
      <c r="B5046" s="266" t="s">
        <v>5654</v>
      </c>
      <c r="C5046" s="266" t="s">
        <v>11917</v>
      </c>
      <c r="D5046" s="267" t="s">
        <v>9772</v>
      </c>
      <c r="E5046" s="268" t="s">
        <v>8732</v>
      </c>
    </row>
    <row r="5047" spans="1:5">
      <c r="A5047" s="39" t="str">
        <f t="shared" si="78"/>
        <v>98575</v>
      </c>
      <c r="B5047" s="266" t="s">
        <v>24983</v>
      </c>
      <c r="C5047" s="266" t="s">
        <v>24984</v>
      </c>
      <c r="D5047" s="267" t="s">
        <v>9548</v>
      </c>
      <c r="E5047" s="268" t="s">
        <v>17529</v>
      </c>
    </row>
    <row r="5048" spans="1:5">
      <c r="A5048" s="39" t="str">
        <f t="shared" si="78"/>
        <v>98576</v>
      </c>
      <c r="B5048" s="266" t="s">
        <v>5655</v>
      </c>
      <c r="C5048" s="266" t="s">
        <v>11813</v>
      </c>
      <c r="D5048" s="267" t="s">
        <v>9548</v>
      </c>
      <c r="E5048" s="268" t="s">
        <v>33371</v>
      </c>
    </row>
    <row r="5049" spans="1:5">
      <c r="A5049" s="39" t="str">
        <f t="shared" si="78"/>
        <v>98577</v>
      </c>
      <c r="B5049" s="266" t="s">
        <v>24985</v>
      </c>
      <c r="C5049" s="266" t="s">
        <v>24986</v>
      </c>
      <c r="D5049" s="267" t="s">
        <v>9548</v>
      </c>
      <c r="E5049" s="268" t="s">
        <v>30859</v>
      </c>
    </row>
    <row r="5050" spans="1:5">
      <c r="A5050" s="39" t="str">
        <f t="shared" si="78"/>
        <v>98593</v>
      </c>
      <c r="B5050" s="266" t="s">
        <v>5656</v>
      </c>
      <c r="C5050" s="266" t="s">
        <v>12641</v>
      </c>
      <c r="D5050" s="267" t="s">
        <v>9623</v>
      </c>
      <c r="E5050" s="268" t="s">
        <v>33789</v>
      </c>
    </row>
    <row r="5051" spans="1:5">
      <c r="A5051" s="39" t="str">
        <f t="shared" si="78"/>
        <v>98602</v>
      </c>
      <c r="B5051" s="266" t="s">
        <v>5657</v>
      </c>
      <c r="C5051" s="266" t="s">
        <v>14091</v>
      </c>
      <c r="D5051" s="267" t="s">
        <v>9623</v>
      </c>
      <c r="E5051" s="268" t="s">
        <v>16903</v>
      </c>
    </row>
    <row r="5052" spans="1:5">
      <c r="A5052" s="39" t="str">
        <f t="shared" si="78"/>
        <v>98615</v>
      </c>
      <c r="B5052" s="266" t="s">
        <v>5658</v>
      </c>
      <c r="C5052" s="266" t="s">
        <v>11857</v>
      </c>
      <c r="D5052" s="267" t="s">
        <v>9772</v>
      </c>
      <c r="E5052" s="268" t="s">
        <v>33790</v>
      </c>
    </row>
    <row r="5053" spans="1:5">
      <c r="A5053" s="39" t="str">
        <f t="shared" si="78"/>
        <v>98616</v>
      </c>
      <c r="B5053" s="266" t="s">
        <v>5659</v>
      </c>
      <c r="C5053" s="266" t="s">
        <v>11858</v>
      </c>
      <c r="D5053" s="267" t="s">
        <v>9772</v>
      </c>
      <c r="E5053" s="268" t="s">
        <v>33791</v>
      </c>
    </row>
    <row r="5054" spans="1:5">
      <c r="A5054" s="39" t="str">
        <f t="shared" si="78"/>
        <v>98617</v>
      </c>
      <c r="B5054" s="266" t="s">
        <v>5660</v>
      </c>
      <c r="C5054" s="266" t="s">
        <v>11859</v>
      </c>
      <c r="D5054" s="267" t="s">
        <v>9772</v>
      </c>
      <c r="E5054" s="268" t="s">
        <v>33792</v>
      </c>
    </row>
    <row r="5055" spans="1:5">
      <c r="A5055" s="39" t="str">
        <f t="shared" si="78"/>
        <v>98618</v>
      </c>
      <c r="B5055" s="266" t="s">
        <v>5661</v>
      </c>
      <c r="C5055" s="266" t="s">
        <v>11860</v>
      </c>
      <c r="D5055" s="267" t="s">
        <v>9772</v>
      </c>
      <c r="E5055" s="268" t="s">
        <v>33793</v>
      </c>
    </row>
    <row r="5056" spans="1:5">
      <c r="A5056" s="39" t="str">
        <f t="shared" si="78"/>
        <v>98619</v>
      </c>
      <c r="B5056" s="266" t="s">
        <v>5662</v>
      </c>
      <c r="C5056" s="266" t="s">
        <v>11861</v>
      </c>
      <c r="D5056" s="267" t="s">
        <v>9772</v>
      </c>
      <c r="E5056" s="268" t="s">
        <v>33794</v>
      </c>
    </row>
    <row r="5057" spans="1:5">
      <c r="A5057" s="39" t="str">
        <f t="shared" si="78"/>
        <v>98620</v>
      </c>
      <c r="B5057" s="266" t="s">
        <v>5663</v>
      </c>
      <c r="C5057" s="266" t="s">
        <v>11862</v>
      </c>
      <c r="D5057" s="267" t="s">
        <v>9772</v>
      </c>
      <c r="E5057" s="268" t="s">
        <v>33795</v>
      </c>
    </row>
    <row r="5058" spans="1:5">
      <c r="A5058" s="39" t="str">
        <f t="shared" si="78"/>
        <v>98621</v>
      </c>
      <c r="B5058" s="266" t="s">
        <v>5664</v>
      </c>
      <c r="C5058" s="266" t="s">
        <v>11863</v>
      </c>
      <c r="D5058" s="267" t="s">
        <v>9772</v>
      </c>
      <c r="E5058" s="268" t="s">
        <v>33796</v>
      </c>
    </row>
    <row r="5059" spans="1:5">
      <c r="A5059" s="39" t="str">
        <f t="shared" ref="A5059:A5122" si="79">IF(ISERROR(SEARCH("/",B5059)=6),TRIM(CLEAN(B5059)),IF(SEARCH("/",B5059)=6,IF(LEN(TRIM(CLEAN(B5059)))=7,LEFT(TRIM(CLEAN(B5059)),6)&amp;"00"&amp;RIGHT(TRIM(CLEAN(B5059)),1),LEFT(TRIM(CLEAN(B5059)),6)&amp;"0"&amp;RIGHT(TRIM(CLEAN(B5059)),2)),TRIM(CLEAN(B5059))))</f>
        <v>98622</v>
      </c>
      <c r="B5059" s="266" t="s">
        <v>5665</v>
      </c>
      <c r="C5059" s="266" t="s">
        <v>11864</v>
      </c>
      <c r="D5059" s="267" t="s">
        <v>9772</v>
      </c>
      <c r="E5059" s="268" t="s">
        <v>33797</v>
      </c>
    </row>
    <row r="5060" spans="1:5">
      <c r="A5060" s="39" t="str">
        <f t="shared" si="79"/>
        <v>98623</v>
      </c>
      <c r="B5060" s="266" t="s">
        <v>5666</v>
      </c>
      <c r="C5060" s="266" t="s">
        <v>11865</v>
      </c>
      <c r="D5060" s="267" t="s">
        <v>9772</v>
      </c>
      <c r="E5060" s="268" t="s">
        <v>33798</v>
      </c>
    </row>
    <row r="5061" spans="1:5">
      <c r="A5061" s="39" t="str">
        <f t="shared" si="79"/>
        <v>98624</v>
      </c>
      <c r="B5061" s="266" t="s">
        <v>5667</v>
      </c>
      <c r="C5061" s="266" t="s">
        <v>11866</v>
      </c>
      <c r="D5061" s="267" t="s">
        <v>9772</v>
      </c>
      <c r="E5061" s="268" t="s">
        <v>17659</v>
      </c>
    </row>
    <row r="5062" spans="1:5">
      <c r="A5062" s="39" t="str">
        <f t="shared" si="79"/>
        <v>98625</v>
      </c>
      <c r="B5062" s="266" t="s">
        <v>5668</v>
      </c>
      <c r="C5062" s="266" t="s">
        <v>11867</v>
      </c>
      <c r="D5062" s="267" t="s">
        <v>9772</v>
      </c>
      <c r="E5062" s="268" t="s">
        <v>33799</v>
      </c>
    </row>
    <row r="5063" spans="1:5">
      <c r="A5063" s="39" t="str">
        <f t="shared" si="79"/>
        <v>98626</v>
      </c>
      <c r="B5063" s="266" t="s">
        <v>5669</v>
      </c>
      <c r="C5063" s="266" t="s">
        <v>11868</v>
      </c>
      <c r="D5063" s="267" t="s">
        <v>9772</v>
      </c>
      <c r="E5063" s="268" t="s">
        <v>33800</v>
      </c>
    </row>
    <row r="5064" spans="1:5">
      <c r="A5064" s="39" t="str">
        <f t="shared" si="79"/>
        <v>98655</v>
      </c>
      <c r="B5064" s="266" t="s">
        <v>5670</v>
      </c>
      <c r="C5064" s="266" t="s">
        <v>11869</v>
      </c>
      <c r="D5064" s="267" t="s">
        <v>9548</v>
      </c>
      <c r="E5064" s="268" t="s">
        <v>33801</v>
      </c>
    </row>
    <row r="5065" spans="1:5">
      <c r="A5065" s="39" t="str">
        <f t="shared" si="79"/>
        <v>98656</v>
      </c>
      <c r="B5065" s="266" t="s">
        <v>5671</v>
      </c>
      <c r="C5065" s="266" t="s">
        <v>11870</v>
      </c>
      <c r="D5065" s="267" t="s">
        <v>9548</v>
      </c>
      <c r="E5065" s="268" t="s">
        <v>33802</v>
      </c>
    </row>
    <row r="5066" spans="1:5">
      <c r="A5066" s="39" t="str">
        <f t="shared" si="79"/>
        <v>98657</v>
      </c>
      <c r="B5066" s="266" t="s">
        <v>5672</v>
      </c>
      <c r="C5066" s="266" t="s">
        <v>11871</v>
      </c>
      <c r="D5066" s="267" t="s">
        <v>9548</v>
      </c>
      <c r="E5066" s="268" t="s">
        <v>33803</v>
      </c>
    </row>
    <row r="5067" spans="1:5">
      <c r="A5067" s="39" t="str">
        <f t="shared" si="79"/>
        <v>98658</v>
      </c>
      <c r="B5067" s="266" t="s">
        <v>5673</v>
      </c>
      <c r="C5067" s="266" t="s">
        <v>11872</v>
      </c>
      <c r="D5067" s="267" t="s">
        <v>9548</v>
      </c>
      <c r="E5067" s="268" t="s">
        <v>33804</v>
      </c>
    </row>
    <row r="5068" spans="1:5">
      <c r="A5068" s="39" t="str">
        <f t="shared" si="79"/>
        <v>98659</v>
      </c>
      <c r="B5068" s="266" t="s">
        <v>5674</v>
      </c>
      <c r="C5068" s="266" t="s">
        <v>11873</v>
      </c>
      <c r="D5068" s="267" t="s">
        <v>9548</v>
      </c>
      <c r="E5068" s="268" t="s">
        <v>33805</v>
      </c>
    </row>
    <row r="5069" spans="1:5">
      <c r="A5069" s="39" t="str">
        <f t="shared" si="79"/>
        <v>98671</v>
      </c>
      <c r="B5069" s="266" t="s">
        <v>5675</v>
      </c>
      <c r="C5069" s="266" t="s">
        <v>15139</v>
      </c>
      <c r="D5069" s="267" t="s">
        <v>9772</v>
      </c>
      <c r="E5069" s="268" t="s">
        <v>33806</v>
      </c>
    </row>
    <row r="5070" spans="1:5">
      <c r="A5070" s="39" t="str">
        <f t="shared" si="79"/>
        <v>98672</v>
      </c>
      <c r="B5070" s="266" t="s">
        <v>5676</v>
      </c>
      <c r="C5070" s="266" t="s">
        <v>15140</v>
      </c>
      <c r="D5070" s="267" t="s">
        <v>9772</v>
      </c>
      <c r="E5070" s="268" t="s">
        <v>33807</v>
      </c>
    </row>
    <row r="5071" spans="1:5">
      <c r="A5071" s="39" t="str">
        <f t="shared" si="79"/>
        <v>98678</v>
      </c>
      <c r="B5071" s="266" t="s">
        <v>7910</v>
      </c>
      <c r="C5071" s="266" t="s">
        <v>15141</v>
      </c>
      <c r="D5071" s="267" t="s">
        <v>9772</v>
      </c>
      <c r="E5071" s="268" t="s">
        <v>33808</v>
      </c>
    </row>
    <row r="5072" spans="1:5">
      <c r="A5072" s="39" t="str">
        <f t="shared" si="79"/>
        <v>98679</v>
      </c>
      <c r="B5072" s="266" t="s">
        <v>5677</v>
      </c>
      <c r="C5072" s="266" t="s">
        <v>15142</v>
      </c>
      <c r="D5072" s="267" t="s">
        <v>9772</v>
      </c>
      <c r="E5072" s="268" t="s">
        <v>33809</v>
      </c>
    </row>
    <row r="5073" spans="1:5">
      <c r="A5073" s="39" t="str">
        <f t="shared" si="79"/>
        <v>98680</v>
      </c>
      <c r="B5073" s="266" t="s">
        <v>5678</v>
      </c>
      <c r="C5073" s="266" t="s">
        <v>15143</v>
      </c>
      <c r="D5073" s="267" t="s">
        <v>9772</v>
      </c>
      <c r="E5073" s="268" t="s">
        <v>17096</v>
      </c>
    </row>
    <row r="5074" spans="1:5">
      <c r="A5074" s="39" t="str">
        <f t="shared" si="79"/>
        <v>98681</v>
      </c>
      <c r="B5074" s="266" t="s">
        <v>5679</v>
      </c>
      <c r="C5074" s="266" t="s">
        <v>15144</v>
      </c>
      <c r="D5074" s="267" t="s">
        <v>9772</v>
      </c>
      <c r="E5074" s="268" t="s">
        <v>17985</v>
      </c>
    </row>
    <row r="5075" spans="1:5">
      <c r="A5075" s="39" t="str">
        <f t="shared" si="79"/>
        <v>98682</v>
      </c>
      <c r="B5075" s="266" t="s">
        <v>5680</v>
      </c>
      <c r="C5075" s="266" t="s">
        <v>15145</v>
      </c>
      <c r="D5075" s="267" t="s">
        <v>9772</v>
      </c>
      <c r="E5075" s="268" t="s">
        <v>16737</v>
      </c>
    </row>
    <row r="5076" spans="1:5">
      <c r="A5076" s="39" t="str">
        <f t="shared" si="79"/>
        <v>98685</v>
      </c>
      <c r="B5076" s="266" t="s">
        <v>5681</v>
      </c>
      <c r="C5076" s="266" t="s">
        <v>15146</v>
      </c>
      <c r="D5076" s="267" t="s">
        <v>9548</v>
      </c>
      <c r="E5076" s="268" t="s">
        <v>27362</v>
      </c>
    </row>
    <row r="5077" spans="1:5">
      <c r="A5077" s="39" t="str">
        <f t="shared" si="79"/>
        <v>98686</v>
      </c>
      <c r="B5077" s="266" t="s">
        <v>5682</v>
      </c>
      <c r="C5077" s="266" t="s">
        <v>15147</v>
      </c>
      <c r="D5077" s="267" t="s">
        <v>9548</v>
      </c>
      <c r="E5077" s="268" t="s">
        <v>33810</v>
      </c>
    </row>
    <row r="5078" spans="1:5">
      <c r="A5078" s="39" t="str">
        <f t="shared" si="79"/>
        <v>98688</v>
      </c>
      <c r="B5078" s="266" t="s">
        <v>5683</v>
      </c>
      <c r="C5078" s="266" t="s">
        <v>15148</v>
      </c>
      <c r="D5078" s="267" t="s">
        <v>9548</v>
      </c>
      <c r="E5078" s="268" t="s">
        <v>18132</v>
      </c>
    </row>
    <row r="5079" spans="1:5">
      <c r="A5079" s="39" t="str">
        <f t="shared" si="79"/>
        <v>98689</v>
      </c>
      <c r="B5079" s="266" t="s">
        <v>5684</v>
      </c>
      <c r="C5079" s="266" t="s">
        <v>15149</v>
      </c>
      <c r="D5079" s="267" t="s">
        <v>9548</v>
      </c>
      <c r="E5079" s="268" t="s">
        <v>33811</v>
      </c>
    </row>
    <row r="5080" spans="1:5">
      <c r="A5080" s="39" t="str">
        <f t="shared" si="79"/>
        <v>98695</v>
      </c>
      <c r="B5080" s="266" t="s">
        <v>5685</v>
      </c>
      <c r="C5080" s="266" t="s">
        <v>15166</v>
      </c>
      <c r="D5080" s="267" t="s">
        <v>9548</v>
      </c>
      <c r="E5080" s="268" t="s">
        <v>33812</v>
      </c>
    </row>
    <row r="5081" spans="1:5">
      <c r="A5081" s="39" t="str">
        <f t="shared" si="79"/>
        <v>98697</v>
      </c>
      <c r="B5081" s="266" t="s">
        <v>5686</v>
      </c>
      <c r="C5081" s="266" t="s">
        <v>15167</v>
      </c>
      <c r="D5081" s="267" t="s">
        <v>9548</v>
      </c>
      <c r="E5081" s="268" t="s">
        <v>25039</v>
      </c>
    </row>
    <row r="5082" spans="1:5">
      <c r="A5082" s="39" t="str">
        <f t="shared" si="79"/>
        <v>98746</v>
      </c>
      <c r="B5082" s="266" t="s">
        <v>5687</v>
      </c>
      <c r="C5082" s="266" t="s">
        <v>11874</v>
      </c>
      <c r="D5082" s="267" t="s">
        <v>9548</v>
      </c>
      <c r="E5082" s="268" t="s">
        <v>19647</v>
      </c>
    </row>
    <row r="5083" spans="1:5">
      <c r="A5083" s="39" t="str">
        <f t="shared" si="79"/>
        <v>98749</v>
      </c>
      <c r="B5083" s="266" t="s">
        <v>5688</v>
      </c>
      <c r="C5083" s="266" t="s">
        <v>11876</v>
      </c>
      <c r="D5083" s="267" t="s">
        <v>9548</v>
      </c>
      <c r="E5083" s="268" t="s">
        <v>17585</v>
      </c>
    </row>
    <row r="5084" spans="1:5">
      <c r="A5084" s="39" t="str">
        <f t="shared" si="79"/>
        <v>98750</v>
      </c>
      <c r="B5084" s="266" t="s">
        <v>5689</v>
      </c>
      <c r="C5084" s="266" t="s">
        <v>11877</v>
      </c>
      <c r="D5084" s="267" t="s">
        <v>9548</v>
      </c>
      <c r="E5084" s="268" t="s">
        <v>25268</v>
      </c>
    </row>
    <row r="5085" spans="1:5">
      <c r="A5085" s="39" t="str">
        <f t="shared" si="79"/>
        <v>98751</v>
      </c>
      <c r="B5085" s="266" t="s">
        <v>5690</v>
      </c>
      <c r="C5085" s="266" t="s">
        <v>11878</v>
      </c>
      <c r="D5085" s="267" t="s">
        <v>9548</v>
      </c>
      <c r="E5085" s="268" t="s">
        <v>33813</v>
      </c>
    </row>
    <row r="5086" spans="1:5">
      <c r="A5086" s="39" t="str">
        <f t="shared" si="79"/>
        <v>98752</v>
      </c>
      <c r="B5086" s="266" t="s">
        <v>5691</v>
      </c>
      <c r="C5086" s="266" t="s">
        <v>11879</v>
      </c>
      <c r="D5086" s="267" t="s">
        <v>9548</v>
      </c>
      <c r="E5086" s="268" t="s">
        <v>18163</v>
      </c>
    </row>
    <row r="5087" spans="1:5">
      <c r="A5087" s="39" t="str">
        <f t="shared" si="79"/>
        <v>98753</v>
      </c>
      <c r="B5087" s="266" t="s">
        <v>5692</v>
      </c>
      <c r="C5087" s="266" t="s">
        <v>11880</v>
      </c>
      <c r="D5087" s="267" t="s">
        <v>9548</v>
      </c>
      <c r="E5087" s="268" t="s">
        <v>33814</v>
      </c>
    </row>
    <row r="5088" spans="1:5">
      <c r="A5088" s="39" t="str">
        <f t="shared" si="79"/>
        <v>98760</v>
      </c>
      <c r="B5088" s="266" t="s">
        <v>5693</v>
      </c>
      <c r="C5088" s="266" t="s">
        <v>10780</v>
      </c>
      <c r="D5088" s="267" t="s">
        <v>10129</v>
      </c>
      <c r="E5088" s="268" t="s">
        <v>8810</v>
      </c>
    </row>
    <row r="5089" spans="1:5">
      <c r="A5089" s="39" t="str">
        <f t="shared" si="79"/>
        <v>98761</v>
      </c>
      <c r="B5089" s="266" t="s">
        <v>5694</v>
      </c>
      <c r="C5089" s="266" t="s">
        <v>10781</v>
      </c>
      <c r="D5089" s="267" t="s">
        <v>10129</v>
      </c>
      <c r="E5089" s="268" t="s">
        <v>9072</v>
      </c>
    </row>
    <row r="5090" spans="1:5">
      <c r="A5090" s="39" t="str">
        <f t="shared" si="79"/>
        <v>98762</v>
      </c>
      <c r="B5090" s="266" t="s">
        <v>5695</v>
      </c>
      <c r="C5090" s="266" t="s">
        <v>10782</v>
      </c>
      <c r="D5090" s="267" t="s">
        <v>10129</v>
      </c>
      <c r="E5090" s="268" t="s">
        <v>9319</v>
      </c>
    </row>
    <row r="5091" spans="1:5">
      <c r="A5091" s="39" t="str">
        <f t="shared" si="79"/>
        <v>98763</v>
      </c>
      <c r="B5091" s="266" t="s">
        <v>5696</v>
      </c>
      <c r="C5091" s="266" t="s">
        <v>10783</v>
      </c>
      <c r="D5091" s="267" t="s">
        <v>10129</v>
      </c>
      <c r="E5091" s="268" t="s">
        <v>16993</v>
      </c>
    </row>
    <row r="5092" spans="1:5">
      <c r="A5092" s="39" t="str">
        <f t="shared" si="79"/>
        <v>98764</v>
      </c>
      <c r="B5092" s="266" t="s">
        <v>5697</v>
      </c>
      <c r="C5092" s="266" t="s">
        <v>9955</v>
      </c>
      <c r="D5092" s="267" t="s">
        <v>9808</v>
      </c>
      <c r="E5092" s="268" t="s">
        <v>8660</v>
      </c>
    </row>
    <row r="5093" spans="1:5">
      <c r="A5093" s="39" t="str">
        <f t="shared" si="79"/>
        <v>98765</v>
      </c>
      <c r="B5093" s="266" t="s">
        <v>5698</v>
      </c>
      <c r="C5093" s="266" t="s">
        <v>10122</v>
      </c>
      <c r="D5093" s="267" t="s">
        <v>9961</v>
      </c>
      <c r="E5093" s="268" t="s">
        <v>9320</v>
      </c>
    </row>
    <row r="5094" spans="1:5">
      <c r="A5094" s="39" t="str">
        <f t="shared" si="79"/>
        <v>99054</v>
      </c>
      <c r="B5094" s="266" t="s">
        <v>5699</v>
      </c>
      <c r="C5094" s="266" t="s">
        <v>15411</v>
      </c>
      <c r="D5094" s="267" t="s">
        <v>9772</v>
      </c>
      <c r="E5094" s="268" t="s">
        <v>25523</v>
      </c>
    </row>
    <row r="5095" spans="1:5">
      <c r="A5095" s="39" t="str">
        <f t="shared" si="79"/>
        <v>99058</v>
      </c>
      <c r="B5095" s="266" t="s">
        <v>5700</v>
      </c>
      <c r="C5095" s="266" t="s">
        <v>15663</v>
      </c>
      <c r="D5095" s="267" t="s">
        <v>9623</v>
      </c>
      <c r="E5095" s="268" t="s">
        <v>16770</v>
      </c>
    </row>
    <row r="5096" spans="1:5">
      <c r="A5096" s="39" t="str">
        <f t="shared" si="79"/>
        <v>99059</v>
      </c>
      <c r="B5096" s="266" t="s">
        <v>5701</v>
      </c>
      <c r="C5096" s="266" t="s">
        <v>15664</v>
      </c>
      <c r="D5096" s="267" t="s">
        <v>9548</v>
      </c>
      <c r="E5096" s="268" t="s">
        <v>23348</v>
      </c>
    </row>
    <row r="5097" spans="1:5">
      <c r="A5097" s="39" t="str">
        <f t="shared" si="79"/>
        <v>99060</v>
      </c>
      <c r="B5097" s="266" t="s">
        <v>5702</v>
      </c>
      <c r="C5097" s="266" t="s">
        <v>15665</v>
      </c>
      <c r="D5097" s="267" t="s">
        <v>9623</v>
      </c>
      <c r="E5097" s="268" t="s">
        <v>33815</v>
      </c>
    </row>
    <row r="5098" spans="1:5">
      <c r="A5098" s="39" t="str">
        <f t="shared" si="79"/>
        <v>99061</v>
      </c>
      <c r="B5098" s="266" t="s">
        <v>5703</v>
      </c>
      <c r="C5098" s="266" t="s">
        <v>15666</v>
      </c>
      <c r="D5098" s="267" t="s">
        <v>9623</v>
      </c>
      <c r="E5098" s="268" t="s">
        <v>31044</v>
      </c>
    </row>
    <row r="5099" spans="1:5">
      <c r="A5099" s="39" t="str">
        <f t="shared" si="79"/>
        <v>99062</v>
      </c>
      <c r="B5099" s="266" t="s">
        <v>5704</v>
      </c>
      <c r="C5099" s="266" t="s">
        <v>15667</v>
      </c>
      <c r="D5099" s="267" t="s">
        <v>9623</v>
      </c>
      <c r="E5099" s="268" t="s">
        <v>28570</v>
      </c>
    </row>
    <row r="5100" spans="1:5">
      <c r="A5100" s="39" t="str">
        <f t="shared" si="79"/>
        <v>99063</v>
      </c>
      <c r="B5100" s="266" t="s">
        <v>5705</v>
      </c>
      <c r="C5100" s="266" t="s">
        <v>15668</v>
      </c>
      <c r="D5100" s="267" t="s">
        <v>9548</v>
      </c>
      <c r="E5100" s="268" t="s">
        <v>8684</v>
      </c>
    </row>
    <row r="5101" spans="1:5">
      <c r="A5101" s="39" t="str">
        <f t="shared" si="79"/>
        <v>99064</v>
      </c>
      <c r="B5101" s="266" t="s">
        <v>5706</v>
      </c>
      <c r="C5101" s="266" t="s">
        <v>15669</v>
      </c>
      <c r="D5101" s="267" t="s">
        <v>9548</v>
      </c>
      <c r="E5101" s="268" t="s">
        <v>9110</v>
      </c>
    </row>
    <row r="5102" spans="1:5">
      <c r="A5102" s="39" t="str">
        <f t="shared" si="79"/>
        <v>99194</v>
      </c>
      <c r="B5102" s="266" t="s">
        <v>5707</v>
      </c>
      <c r="C5102" s="266" t="s">
        <v>15393</v>
      </c>
      <c r="D5102" s="267" t="s">
        <v>9772</v>
      </c>
      <c r="E5102" s="268" t="s">
        <v>18935</v>
      </c>
    </row>
    <row r="5103" spans="1:5">
      <c r="A5103" s="39" t="str">
        <f t="shared" si="79"/>
        <v>99195</v>
      </c>
      <c r="B5103" s="266" t="s">
        <v>5708</v>
      </c>
      <c r="C5103" s="266" t="s">
        <v>15394</v>
      </c>
      <c r="D5103" s="267" t="s">
        <v>9772</v>
      </c>
      <c r="E5103" s="268" t="s">
        <v>33816</v>
      </c>
    </row>
    <row r="5104" spans="1:5">
      <c r="A5104" s="39" t="str">
        <f t="shared" si="79"/>
        <v>99196</v>
      </c>
      <c r="B5104" s="266" t="s">
        <v>5709</v>
      </c>
      <c r="C5104" s="266" t="s">
        <v>15395</v>
      </c>
      <c r="D5104" s="267" t="s">
        <v>9772</v>
      </c>
      <c r="E5104" s="268" t="s">
        <v>33488</v>
      </c>
    </row>
    <row r="5105" spans="1:5">
      <c r="A5105" s="39" t="str">
        <f t="shared" si="79"/>
        <v>99198</v>
      </c>
      <c r="B5105" s="266" t="s">
        <v>5710</v>
      </c>
      <c r="C5105" s="266" t="s">
        <v>15396</v>
      </c>
      <c r="D5105" s="267" t="s">
        <v>9772</v>
      </c>
      <c r="E5105" s="268" t="s">
        <v>33817</v>
      </c>
    </row>
    <row r="5106" spans="1:5">
      <c r="A5106" s="39" t="str">
        <f t="shared" si="79"/>
        <v>99235</v>
      </c>
      <c r="B5106" s="266" t="s">
        <v>5711</v>
      </c>
      <c r="C5106" s="266" t="s">
        <v>30486</v>
      </c>
      <c r="D5106" s="267" t="s">
        <v>10840</v>
      </c>
      <c r="E5106" s="268" t="s">
        <v>33818</v>
      </c>
    </row>
    <row r="5107" spans="1:5">
      <c r="A5107" s="39" t="str">
        <f t="shared" si="79"/>
        <v>99240</v>
      </c>
      <c r="B5107" s="266" t="s">
        <v>5712</v>
      </c>
      <c r="C5107" s="266" t="s">
        <v>11038</v>
      </c>
      <c r="D5107" s="267" t="s">
        <v>9548</v>
      </c>
      <c r="E5107" s="268" t="s">
        <v>33819</v>
      </c>
    </row>
    <row r="5108" spans="1:5">
      <c r="A5108" s="39" t="str">
        <f t="shared" si="79"/>
        <v>99241</v>
      </c>
      <c r="B5108" s="266" t="s">
        <v>5713</v>
      </c>
      <c r="C5108" s="266" t="s">
        <v>11039</v>
      </c>
      <c r="D5108" s="267" t="s">
        <v>9548</v>
      </c>
      <c r="E5108" s="268" t="s">
        <v>33820</v>
      </c>
    </row>
    <row r="5109" spans="1:5">
      <c r="A5109" s="39" t="str">
        <f t="shared" si="79"/>
        <v>99242</v>
      </c>
      <c r="B5109" s="266" t="s">
        <v>5714</v>
      </c>
      <c r="C5109" s="266" t="s">
        <v>11040</v>
      </c>
      <c r="D5109" s="267" t="s">
        <v>9623</v>
      </c>
      <c r="E5109" s="268" t="s">
        <v>33821</v>
      </c>
    </row>
    <row r="5110" spans="1:5">
      <c r="A5110" s="39" t="str">
        <f t="shared" si="79"/>
        <v>99243</v>
      </c>
      <c r="B5110" s="266" t="s">
        <v>5715</v>
      </c>
      <c r="C5110" s="266" t="s">
        <v>11041</v>
      </c>
      <c r="D5110" s="267" t="s">
        <v>9548</v>
      </c>
      <c r="E5110" s="268" t="s">
        <v>33822</v>
      </c>
    </row>
    <row r="5111" spans="1:5">
      <c r="A5111" s="39" t="str">
        <f t="shared" si="79"/>
        <v>99244</v>
      </c>
      <c r="B5111" s="266" t="s">
        <v>5716</v>
      </c>
      <c r="C5111" s="266" t="s">
        <v>11042</v>
      </c>
      <c r="D5111" s="267" t="s">
        <v>9623</v>
      </c>
      <c r="E5111" s="268" t="s">
        <v>33823</v>
      </c>
    </row>
    <row r="5112" spans="1:5">
      <c r="A5112" s="39" t="str">
        <f t="shared" si="79"/>
        <v>99246</v>
      </c>
      <c r="B5112" s="266" t="s">
        <v>5717</v>
      </c>
      <c r="C5112" s="266" t="s">
        <v>11043</v>
      </c>
      <c r="D5112" s="267" t="s">
        <v>9548</v>
      </c>
      <c r="E5112" s="268" t="s">
        <v>33824</v>
      </c>
    </row>
    <row r="5113" spans="1:5">
      <c r="A5113" s="39" t="str">
        <f t="shared" si="79"/>
        <v>99247</v>
      </c>
      <c r="B5113" s="266" t="s">
        <v>5718</v>
      </c>
      <c r="C5113" s="266" t="s">
        <v>11044</v>
      </c>
      <c r="D5113" s="267" t="s">
        <v>9548</v>
      </c>
      <c r="E5113" s="268" t="s">
        <v>33825</v>
      </c>
    </row>
    <row r="5114" spans="1:5">
      <c r="A5114" s="39" t="str">
        <f t="shared" si="79"/>
        <v>99248</v>
      </c>
      <c r="B5114" s="266" t="s">
        <v>5719</v>
      </c>
      <c r="C5114" s="266" t="s">
        <v>11045</v>
      </c>
      <c r="D5114" s="267" t="s">
        <v>9623</v>
      </c>
      <c r="E5114" s="268" t="s">
        <v>33826</v>
      </c>
    </row>
    <row r="5115" spans="1:5">
      <c r="A5115" s="39" t="str">
        <f t="shared" si="79"/>
        <v>99249</v>
      </c>
      <c r="B5115" s="266" t="s">
        <v>5720</v>
      </c>
      <c r="C5115" s="266" t="s">
        <v>11046</v>
      </c>
      <c r="D5115" s="267" t="s">
        <v>9548</v>
      </c>
      <c r="E5115" s="268" t="s">
        <v>33827</v>
      </c>
    </row>
    <row r="5116" spans="1:5">
      <c r="A5116" s="39" t="str">
        <f t="shared" si="79"/>
        <v>99250</v>
      </c>
      <c r="B5116" s="266" t="s">
        <v>5721</v>
      </c>
      <c r="C5116" s="266" t="s">
        <v>14111</v>
      </c>
      <c r="D5116" s="267" t="s">
        <v>9623</v>
      </c>
      <c r="E5116" s="268" t="s">
        <v>33828</v>
      </c>
    </row>
    <row r="5117" spans="1:5">
      <c r="A5117" s="39" t="str">
        <f t="shared" si="79"/>
        <v>99251</v>
      </c>
      <c r="B5117" s="266" t="s">
        <v>5722</v>
      </c>
      <c r="C5117" s="266" t="s">
        <v>14112</v>
      </c>
      <c r="D5117" s="267" t="s">
        <v>9623</v>
      </c>
      <c r="E5117" s="268" t="s">
        <v>33829</v>
      </c>
    </row>
    <row r="5118" spans="1:5">
      <c r="A5118" s="39" t="str">
        <f t="shared" si="79"/>
        <v>99252</v>
      </c>
      <c r="B5118" s="266" t="s">
        <v>5723</v>
      </c>
      <c r="C5118" s="266" t="s">
        <v>11047</v>
      </c>
      <c r="D5118" s="267" t="s">
        <v>9623</v>
      </c>
      <c r="E5118" s="268" t="s">
        <v>33830</v>
      </c>
    </row>
    <row r="5119" spans="1:5">
      <c r="A5119" s="39" t="str">
        <f t="shared" si="79"/>
        <v>99253</v>
      </c>
      <c r="B5119" s="266" t="s">
        <v>5724</v>
      </c>
      <c r="C5119" s="266" t="s">
        <v>14113</v>
      </c>
      <c r="D5119" s="267" t="s">
        <v>9623</v>
      </c>
      <c r="E5119" s="268" t="s">
        <v>33831</v>
      </c>
    </row>
    <row r="5120" spans="1:5">
      <c r="A5120" s="39" t="str">
        <f t="shared" si="79"/>
        <v>99254</v>
      </c>
      <c r="B5120" s="266" t="s">
        <v>5725</v>
      </c>
      <c r="C5120" s="266" t="s">
        <v>11048</v>
      </c>
      <c r="D5120" s="267" t="s">
        <v>9548</v>
      </c>
      <c r="E5120" s="268" t="s">
        <v>33832</v>
      </c>
    </row>
    <row r="5121" spans="1:5">
      <c r="A5121" s="39" t="str">
        <f t="shared" si="79"/>
        <v>99255</v>
      </c>
      <c r="B5121" s="266" t="s">
        <v>5726</v>
      </c>
      <c r="C5121" s="266" t="s">
        <v>14114</v>
      </c>
      <c r="D5121" s="267" t="s">
        <v>9623</v>
      </c>
      <c r="E5121" s="268" t="s">
        <v>33833</v>
      </c>
    </row>
    <row r="5122" spans="1:5">
      <c r="A5122" s="39" t="str">
        <f t="shared" si="79"/>
        <v>99256</v>
      </c>
      <c r="B5122" s="266" t="s">
        <v>5727</v>
      </c>
      <c r="C5122" s="266" t="s">
        <v>11049</v>
      </c>
      <c r="D5122" s="267" t="s">
        <v>9623</v>
      </c>
      <c r="E5122" s="268" t="s">
        <v>33834</v>
      </c>
    </row>
    <row r="5123" spans="1:5">
      <c r="A5123" s="39" t="str">
        <f t="shared" ref="A5123:A5186" si="80">IF(ISERROR(SEARCH("/",B5123)=6),TRIM(CLEAN(B5123)),IF(SEARCH("/",B5123)=6,IF(LEN(TRIM(CLEAN(B5123)))=7,LEFT(TRIM(CLEAN(B5123)),6)&amp;"00"&amp;RIGHT(TRIM(CLEAN(B5123)),1),LEFT(TRIM(CLEAN(B5123)),6)&amp;"0"&amp;RIGHT(TRIM(CLEAN(B5123)),2)),TRIM(CLEAN(B5123))))</f>
        <v>99257</v>
      </c>
      <c r="B5123" s="266" t="s">
        <v>5728</v>
      </c>
      <c r="C5123" s="266" t="s">
        <v>14115</v>
      </c>
      <c r="D5123" s="267" t="s">
        <v>9623</v>
      </c>
      <c r="E5123" s="268" t="s">
        <v>33835</v>
      </c>
    </row>
    <row r="5124" spans="1:5">
      <c r="A5124" s="39" t="str">
        <f t="shared" si="80"/>
        <v>99258</v>
      </c>
      <c r="B5124" s="266" t="s">
        <v>5729</v>
      </c>
      <c r="C5124" s="266" t="s">
        <v>14116</v>
      </c>
      <c r="D5124" s="267" t="s">
        <v>9623</v>
      </c>
      <c r="E5124" s="268" t="s">
        <v>33836</v>
      </c>
    </row>
    <row r="5125" spans="1:5">
      <c r="A5125" s="39" t="str">
        <f t="shared" si="80"/>
        <v>99259</v>
      </c>
      <c r="B5125" s="266" t="s">
        <v>5730</v>
      </c>
      <c r="C5125" s="266" t="s">
        <v>11050</v>
      </c>
      <c r="D5125" s="267" t="s">
        <v>9623</v>
      </c>
      <c r="E5125" s="268" t="s">
        <v>33837</v>
      </c>
    </row>
    <row r="5126" spans="1:5">
      <c r="A5126" s="39" t="str">
        <f t="shared" si="80"/>
        <v>99260</v>
      </c>
      <c r="B5126" s="266" t="s">
        <v>5731</v>
      </c>
      <c r="C5126" s="266" t="s">
        <v>14117</v>
      </c>
      <c r="D5126" s="267" t="s">
        <v>9623</v>
      </c>
      <c r="E5126" s="268" t="s">
        <v>33838</v>
      </c>
    </row>
    <row r="5127" spans="1:5">
      <c r="A5127" s="39" t="str">
        <f t="shared" si="80"/>
        <v>99261</v>
      </c>
      <c r="B5127" s="266" t="s">
        <v>5732</v>
      </c>
      <c r="C5127" s="266" t="s">
        <v>11051</v>
      </c>
      <c r="D5127" s="267" t="s">
        <v>9548</v>
      </c>
      <c r="E5127" s="268" t="s">
        <v>33839</v>
      </c>
    </row>
    <row r="5128" spans="1:5">
      <c r="A5128" s="39" t="str">
        <f t="shared" si="80"/>
        <v>99262</v>
      </c>
      <c r="B5128" s="266" t="s">
        <v>5733</v>
      </c>
      <c r="C5128" s="266" t="s">
        <v>14118</v>
      </c>
      <c r="D5128" s="267" t="s">
        <v>9623</v>
      </c>
      <c r="E5128" s="268" t="s">
        <v>33840</v>
      </c>
    </row>
    <row r="5129" spans="1:5">
      <c r="A5129" s="39" t="str">
        <f t="shared" si="80"/>
        <v>99263</v>
      </c>
      <c r="B5129" s="266" t="s">
        <v>5734</v>
      </c>
      <c r="C5129" s="266" t="s">
        <v>11052</v>
      </c>
      <c r="D5129" s="267" t="s">
        <v>9548</v>
      </c>
      <c r="E5129" s="268" t="s">
        <v>33841</v>
      </c>
    </row>
    <row r="5130" spans="1:5">
      <c r="A5130" s="39" t="str">
        <f t="shared" si="80"/>
        <v>99264</v>
      </c>
      <c r="B5130" s="266" t="s">
        <v>5735</v>
      </c>
      <c r="C5130" s="266" t="s">
        <v>14119</v>
      </c>
      <c r="D5130" s="267" t="s">
        <v>9623</v>
      </c>
      <c r="E5130" s="268" t="s">
        <v>33842</v>
      </c>
    </row>
    <row r="5131" spans="1:5">
      <c r="A5131" s="39" t="str">
        <f t="shared" si="80"/>
        <v>99265</v>
      </c>
      <c r="B5131" s="266" t="s">
        <v>5736</v>
      </c>
      <c r="C5131" s="266" t="s">
        <v>11053</v>
      </c>
      <c r="D5131" s="267" t="s">
        <v>9623</v>
      </c>
      <c r="E5131" s="268" t="s">
        <v>33843</v>
      </c>
    </row>
    <row r="5132" spans="1:5">
      <c r="A5132" s="39" t="str">
        <f t="shared" si="80"/>
        <v>99266</v>
      </c>
      <c r="B5132" s="266" t="s">
        <v>5737</v>
      </c>
      <c r="C5132" s="266" t="s">
        <v>11054</v>
      </c>
      <c r="D5132" s="267" t="s">
        <v>9548</v>
      </c>
      <c r="E5132" s="268" t="s">
        <v>33820</v>
      </c>
    </row>
    <row r="5133" spans="1:5">
      <c r="A5133" s="39" t="str">
        <f t="shared" si="80"/>
        <v>99267</v>
      </c>
      <c r="B5133" s="266" t="s">
        <v>5738</v>
      </c>
      <c r="C5133" s="266" t="s">
        <v>11055</v>
      </c>
      <c r="D5133" s="267" t="s">
        <v>9623</v>
      </c>
      <c r="E5133" s="268" t="s">
        <v>33844</v>
      </c>
    </row>
    <row r="5134" spans="1:5">
      <c r="A5134" s="39" t="str">
        <f t="shared" si="80"/>
        <v>99268</v>
      </c>
      <c r="B5134" s="266" t="s">
        <v>8268</v>
      </c>
      <c r="C5134" s="266" t="s">
        <v>11056</v>
      </c>
      <c r="D5134" s="267" t="s">
        <v>9623</v>
      </c>
      <c r="E5134" s="268" t="s">
        <v>33845</v>
      </c>
    </row>
    <row r="5135" spans="1:5">
      <c r="A5135" s="39" t="str">
        <f t="shared" si="80"/>
        <v>99269</v>
      </c>
      <c r="B5135" s="266" t="s">
        <v>5739</v>
      </c>
      <c r="C5135" s="266" t="s">
        <v>11057</v>
      </c>
      <c r="D5135" s="267" t="s">
        <v>9548</v>
      </c>
      <c r="E5135" s="268" t="s">
        <v>33825</v>
      </c>
    </row>
    <row r="5136" spans="1:5">
      <c r="A5136" s="39" t="str">
        <f t="shared" si="80"/>
        <v>99270</v>
      </c>
      <c r="B5136" s="266" t="s">
        <v>8269</v>
      </c>
      <c r="C5136" s="266" t="s">
        <v>11058</v>
      </c>
      <c r="D5136" s="267" t="s">
        <v>9623</v>
      </c>
      <c r="E5136" s="268" t="s">
        <v>33846</v>
      </c>
    </row>
    <row r="5137" spans="1:5">
      <c r="A5137" s="39" t="str">
        <f t="shared" si="80"/>
        <v>99271</v>
      </c>
      <c r="B5137" s="266" t="s">
        <v>5740</v>
      </c>
      <c r="C5137" s="266" t="s">
        <v>11059</v>
      </c>
      <c r="D5137" s="267" t="s">
        <v>9623</v>
      </c>
      <c r="E5137" s="268" t="s">
        <v>33847</v>
      </c>
    </row>
    <row r="5138" spans="1:5">
      <c r="A5138" s="39" t="str">
        <f t="shared" si="80"/>
        <v>99272</v>
      </c>
      <c r="B5138" s="266" t="s">
        <v>5741</v>
      </c>
      <c r="C5138" s="266" t="s">
        <v>11060</v>
      </c>
      <c r="D5138" s="267" t="s">
        <v>9623</v>
      </c>
      <c r="E5138" s="268" t="s">
        <v>33848</v>
      </c>
    </row>
    <row r="5139" spans="1:5">
      <c r="A5139" s="39" t="str">
        <f t="shared" si="80"/>
        <v>99273</v>
      </c>
      <c r="B5139" s="266" t="s">
        <v>5742</v>
      </c>
      <c r="C5139" s="266" t="s">
        <v>11061</v>
      </c>
      <c r="D5139" s="267" t="s">
        <v>9623</v>
      </c>
      <c r="E5139" s="268" t="s">
        <v>33849</v>
      </c>
    </row>
    <row r="5140" spans="1:5">
      <c r="A5140" s="39" t="str">
        <f t="shared" si="80"/>
        <v>99274</v>
      </c>
      <c r="B5140" s="266" t="s">
        <v>5743</v>
      </c>
      <c r="C5140" s="266" t="s">
        <v>11062</v>
      </c>
      <c r="D5140" s="267" t="s">
        <v>9623</v>
      </c>
      <c r="E5140" s="268" t="s">
        <v>33850</v>
      </c>
    </row>
    <row r="5141" spans="1:5">
      <c r="A5141" s="39" t="str">
        <f t="shared" si="80"/>
        <v>99275</v>
      </c>
      <c r="B5141" s="266" t="s">
        <v>8270</v>
      </c>
      <c r="C5141" s="266" t="s">
        <v>11063</v>
      </c>
      <c r="D5141" s="267" t="s">
        <v>9623</v>
      </c>
      <c r="E5141" s="268" t="s">
        <v>33851</v>
      </c>
    </row>
    <row r="5142" spans="1:5">
      <c r="A5142" s="39" t="str">
        <f t="shared" si="80"/>
        <v>99276</v>
      </c>
      <c r="B5142" s="266" t="s">
        <v>5744</v>
      </c>
      <c r="C5142" s="266" t="s">
        <v>11064</v>
      </c>
      <c r="D5142" s="267" t="s">
        <v>9548</v>
      </c>
      <c r="E5142" s="268" t="s">
        <v>33852</v>
      </c>
    </row>
    <row r="5143" spans="1:5">
      <c r="A5143" s="39" t="str">
        <f t="shared" si="80"/>
        <v>99277</v>
      </c>
      <c r="B5143" s="266" t="s">
        <v>5745</v>
      </c>
      <c r="C5143" s="266" t="s">
        <v>11065</v>
      </c>
      <c r="D5143" s="267" t="s">
        <v>9548</v>
      </c>
      <c r="E5143" s="268" t="s">
        <v>33841</v>
      </c>
    </row>
    <row r="5144" spans="1:5">
      <c r="A5144" s="39" t="str">
        <f t="shared" si="80"/>
        <v>99278</v>
      </c>
      <c r="B5144" s="266" t="s">
        <v>5746</v>
      </c>
      <c r="C5144" s="266" t="s">
        <v>11066</v>
      </c>
      <c r="D5144" s="267" t="s">
        <v>9548</v>
      </c>
      <c r="E5144" s="268" t="s">
        <v>33853</v>
      </c>
    </row>
    <row r="5145" spans="1:5">
      <c r="A5145" s="39" t="str">
        <f t="shared" si="80"/>
        <v>99279</v>
      </c>
      <c r="B5145" s="266" t="s">
        <v>5747</v>
      </c>
      <c r="C5145" s="266" t="s">
        <v>11067</v>
      </c>
      <c r="D5145" s="267" t="s">
        <v>9623</v>
      </c>
      <c r="E5145" s="268" t="s">
        <v>33854</v>
      </c>
    </row>
    <row r="5146" spans="1:5">
      <c r="A5146" s="39" t="str">
        <f t="shared" si="80"/>
        <v>99280</v>
      </c>
      <c r="B5146" s="266" t="s">
        <v>5748</v>
      </c>
      <c r="C5146" s="266" t="s">
        <v>11068</v>
      </c>
      <c r="D5146" s="267" t="s">
        <v>9623</v>
      </c>
      <c r="E5146" s="268" t="s">
        <v>33855</v>
      </c>
    </row>
    <row r="5147" spans="1:5">
      <c r="A5147" s="39" t="str">
        <f t="shared" si="80"/>
        <v>99281</v>
      </c>
      <c r="B5147" s="266" t="s">
        <v>5749</v>
      </c>
      <c r="C5147" s="266" t="s">
        <v>11069</v>
      </c>
      <c r="D5147" s="267" t="s">
        <v>9548</v>
      </c>
      <c r="E5147" s="268" t="s">
        <v>33852</v>
      </c>
    </row>
    <row r="5148" spans="1:5">
      <c r="A5148" s="39" t="str">
        <f t="shared" si="80"/>
        <v>99282</v>
      </c>
      <c r="B5148" s="266" t="s">
        <v>5750</v>
      </c>
      <c r="C5148" s="266" t="s">
        <v>11070</v>
      </c>
      <c r="D5148" s="267" t="s">
        <v>9548</v>
      </c>
      <c r="E5148" s="268" t="s">
        <v>33856</v>
      </c>
    </row>
    <row r="5149" spans="1:5">
      <c r="A5149" s="39" t="str">
        <f t="shared" si="80"/>
        <v>99283</v>
      </c>
      <c r="B5149" s="266" t="s">
        <v>5751</v>
      </c>
      <c r="C5149" s="266" t="s">
        <v>11071</v>
      </c>
      <c r="D5149" s="267" t="s">
        <v>9548</v>
      </c>
      <c r="E5149" s="268" t="s">
        <v>33857</v>
      </c>
    </row>
    <row r="5150" spans="1:5">
      <c r="A5150" s="39" t="str">
        <f t="shared" si="80"/>
        <v>99284</v>
      </c>
      <c r="B5150" s="266" t="s">
        <v>5752</v>
      </c>
      <c r="C5150" s="266" t="s">
        <v>11072</v>
      </c>
      <c r="D5150" s="267" t="s">
        <v>9623</v>
      </c>
      <c r="E5150" s="268" t="s">
        <v>33858</v>
      </c>
    </row>
    <row r="5151" spans="1:5">
      <c r="A5151" s="39" t="str">
        <f t="shared" si="80"/>
        <v>99285</v>
      </c>
      <c r="B5151" s="266" t="s">
        <v>8271</v>
      </c>
      <c r="C5151" s="266" t="s">
        <v>11073</v>
      </c>
      <c r="D5151" s="267" t="s">
        <v>9623</v>
      </c>
      <c r="E5151" s="268" t="s">
        <v>33859</v>
      </c>
    </row>
    <row r="5152" spans="1:5">
      <c r="A5152" s="39" t="str">
        <f t="shared" si="80"/>
        <v>99286</v>
      </c>
      <c r="B5152" s="266" t="s">
        <v>5753</v>
      </c>
      <c r="C5152" s="266" t="s">
        <v>11074</v>
      </c>
      <c r="D5152" s="267" t="s">
        <v>9623</v>
      </c>
      <c r="E5152" s="268" t="s">
        <v>33860</v>
      </c>
    </row>
    <row r="5153" spans="1:5">
      <c r="A5153" s="39" t="str">
        <f t="shared" si="80"/>
        <v>99287</v>
      </c>
      <c r="B5153" s="266" t="s">
        <v>5754</v>
      </c>
      <c r="C5153" s="266" t="s">
        <v>11075</v>
      </c>
      <c r="D5153" s="267" t="s">
        <v>9623</v>
      </c>
      <c r="E5153" s="268" t="s">
        <v>33861</v>
      </c>
    </row>
    <row r="5154" spans="1:5">
      <c r="A5154" s="39" t="str">
        <f t="shared" si="80"/>
        <v>99288</v>
      </c>
      <c r="B5154" s="266" t="s">
        <v>5755</v>
      </c>
      <c r="C5154" s="266" t="s">
        <v>11076</v>
      </c>
      <c r="D5154" s="267" t="s">
        <v>9548</v>
      </c>
      <c r="E5154" s="268" t="s">
        <v>33862</v>
      </c>
    </row>
    <row r="5155" spans="1:5">
      <c r="A5155" s="39" t="str">
        <f t="shared" si="80"/>
        <v>99289</v>
      </c>
      <c r="B5155" s="266" t="s">
        <v>5756</v>
      </c>
      <c r="C5155" s="266" t="s">
        <v>11077</v>
      </c>
      <c r="D5155" s="267" t="s">
        <v>9548</v>
      </c>
      <c r="E5155" s="268" t="s">
        <v>33863</v>
      </c>
    </row>
    <row r="5156" spans="1:5">
      <c r="A5156" s="39" t="str">
        <f t="shared" si="80"/>
        <v>99290</v>
      </c>
      <c r="B5156" s="266" t="s">
        <v>5757</v>
      </c>
      <c r="C5156" s="266" t="s">
        <v>11078</v>
      </c>
      <c r="D5156" s="267" t="s">
        <v>9623</v>
      </c>
      <c r="E5156" s="268" t="s">
        <v>33864</v>
      </c>
    </row>
    <row r="5157" spans="1:5">
      <c r="A5157" s="39" t="str">
        <f t="shared" si="80"/>
        <v>99291</v>
      </c>
      <c r="B5157" s="266" t="s">
        <v>5758</v>
      </c>
      <c r="C5157" s="266" t="s">
        <v>11079</v>
      </c>
      <c r="D5157" s="267" t="s">
        <v>9548</v>
      </c>
      <c r="E5157" s="268" t="s">
        <v>33865</v>
      </c>
    </row>
    <row r="5158" spans="1:5">
      <c r="A5158" s="39" t="str">
        <f t="shared" si="80"/>
        <v>99292</v>
      </c>
      <c r="B5158" s="266" t="s">
        <v>5759</v>
      </c>
      <c r="C5158" s="266" t="s">
        <v>11080</v>
      </c>
      <c r="D5158" s="267" t="s">
        <v>9623</v>
      </c>
      <c r="E5158" s="268" t="s">
        <v>33866</v>
      </c>
    </row>
    <row r="5159" spans="1:5">
      <c r="A5159" s="39" t="str">
        <f t="shared" si="80"/>
        <v>99293</v>
      </c>
      <c r="B5159" s="266" t="s">
        <v>5760</v>
      </c>
      <c r="C5159" s="266" t="s">
        <v>11081</v>
      </c>
      <c r="D5159" s="267" t="s">
        <v>9548</v>
      </c>
      <c r="E5159" s="268" t="s">
        <v>33867</v>
      </c>
    </row>
    <row r="5160" spans="1:5">
      <c r="A5160" s="39" t="str">
        <f t="shared" si="80"/>
        <v>99294</v>
      </c>
      <c r="B5160" s="266" t="s">
        <v>5761</v>
      </c>
      <c r="C5160" s="266" t="s">
        <v>11082</v>
      </c>
      <c r="D5160" s="267" t="s">
        <v>9623</v>
      </c>
      <c r="E5160" s="268" t="s">
        <v>33868</v>
      </c>
    </row>
    <row r="5161" spans="1:5">
      <c r="A5161" s="39" t="str">
        <f t="shared" si="80"/>
        <v>99296</v>
      </c>
      <c r="B5161" s="266" t="s">
        <v>5762</v>
      </c>
      <c r="C5161" s="266" t="s">
        <v>11083</v>
      </c>
      <c r="D5161" s="267" t="s">
        <v>9548</v>
      </c>
      <c r="E5161" s="268" t="s">
        <v>33869</v>
      </c>
    </row>
    <row r="5162" spans="1:5">
      <c r="A5162" s="39" t="str">
        <f t="shared" si="80"/>
        <v>99297</v>
      </c>
      <c r="B5162" s="266" t="s">
        <v>5763</v>
      </c>
      <c r="C5162" s="266" t="s">
        <v>11084</v>
      </c>
      <c r="D5162" s="267" t="s">
        <v>9548</v>
      </c>
      <c r="E5162" s="268" t="s">
        <v>33870</v>
      </c>
    </row>
    <row r="5163" spans="1:5">
      <c r="A5163" s="39" t="str">
        <f t="shared" si="80"/>
        <v>99298</v>
      </c>
      <c r="B5163" s="266" t="s">
        <v>5764</v>
      </c>
      <c r="C5163" s="266" t="s">
        <v>11085</v>
      </c>
      <c r="D5163" s="267" t="s">
        <v>9623</v>
      </c>
      <c r="E5163" s="268" t="s">
        <v>33871</v>
      </c>
    </row>
    <row r="5164" spans="1:5">
      <c r="A5164" s="39" t="str">
        <f t="shared" si="80"/>
        <v>99299</v>
      </c>
      <c r="B5164" s="266" t="s">
        <v>5765</v>
      </c>
      <c r="C5164" s="266" t="s">
        <v>11086</v>
      </c>
      <c r="D5164" s="267" t="s">
        <v>9548</v>
      </c>
      <c r="E5164" s="268" t="s">
        <v>33872</v>
      </c>
    </row>
    <row r="5165" spans="1:5">
      <c r="A5165" s="39" t="str">
        <f t="shared" si="80"/>
        <v>99300</v>
      </c>
      <c r="B5165" s="266" t="s">
        <v>5766</v>
      </c>
      <c r="C5165" s="266" t="s">
        <v>11087</v>
      </c>
      <c r="D5165" s="267" t="s">
        <v>9623</v>
      </c>
      <c r="E5165" s="268" t="s">
        <v>33873</v>
      </c>
    </row>
    <row r="5166" spans="1:5">
      <c r="A5166" s="39" t="str">
        <f t="shared" si="80"/>
        <v>99301</v>
      </c>
      <c r="B5166" s="266" t="s">
        <v>5767</v>
      </c>
      <c r="C5166" s="266" t="s">
        <v>11088</v>
      </c>
      <c r="D5166" s="267" t="s">
        <v>9623</v>
      </c>
      <c r="E5166" s="268" t="s">
        <v>33874</v>
      </c>
    </row>
    <row r="5167" spans="1:5">
      <c r="A5167" s="39" t="str">
        <f t="shared" si="80"/>
        <v>99302</v>
      </c>
      <c r="B5167" s="266" t="s">
        <v>5768</v>
      </c>
      <c r="C5167" s="266" t="s">
        <v>11089</v>
      </c>
      <c r="D5167" s="267" t="s">
        <v>9548</v>
      </c>
      <c r="E5167" s="268" t="s">
        <v>33875</v>
      </c>
    </row>
    <row r="5168" spans="1:5">
      <c r="A5168" s="39" t="str">
        <f t="shared" si="80"/>
        <v>99303</v>
      </c>
      <c r="B5168" s="266" t="s">
        <v>5769</v>
      </c>
      <c r="C5168" s="266" t="s">
        <v>11090</v>
      </c>
      <c r="D5168" s="267" t="s">
        <v>9623</v>
      </c>
      <c r="E5168" s="268" t="s">
        <v>33876</v>
      </c>
    </row>
    <row r="5169" spans="1:5">
      <c r="A5169" s="39" t="str">
        <f t="shared" si="80"/>
        <v>99304</v>
      </c>
      <c r="B5169" s="266" t="s">
        <v>5770</v>
      </c>
      <c r="C5169" s="266" t="s">
        <v>11091</v>
      </c>
      <c r="D5169" s="267" t="s">
        <v>9548</v>
      </c>
      <c r="E5169" s="268" t="s">
        <v>33877</v>
      </c>
    </row>
    <row r="5170" spans="1:5">
      <c r="A5170" s="39" t="str">
        <f t="shared" si="80"/>
        <v>99305</v>
      </c>
      <c r="B5170" s="266" t="s">
        <v>5771</v>
      </c>
      <c r="C5170" s="266" t="s">
        <v>11092</v>
      </c>
      <c r="D5170" s="267" t="s">
        <v>9623</v>
      </c>
      <c r="E5170" s="268" t="s">
        <v>33878</v>
      </c>
    </row>
    <row r="5171" spans="1:5">
      <c r="A5171" s="39" t="str">
        <f t="shared" si="80"/>
        <v>99306</v>
      </c>
      <c r="B5171" s="266" t="s">
        <v>5772</v>
      </c>
      <c r="C5171" s="266" t="s">
        <v>11093</v>
      </c>
      <c r="D5171" s="267" t="s">
        <v>9548</v>
      </c>
      <c r="E5171" s="268" t="s">
        <v>33875</v>
      </c>
    </row>
    <row r="5172" spans="1:5">
      <c r="A5172" s="39" t="str">
        <f t="shared" si="80"/>
        <v>99307</v>
      </c>
      <c r="B5172" s="266" t="s">
        <v>5773</v>
      </c>
      <c r="C5172" s="266" t="s">
        <v>11094</v>
      </c>
      <c r="D5172" s="267" t="s">
        <v>9548</v>
      </c>
      <c r="E5172" s="268" t="s">
        <v>33879</v>
      </c>
    </row>
    <row r="5173" spans="1:5">
      <c r="A5173" s="39" t="str">
        <f t="shared" si="80"/>
        <v>99308</v>
      </c>
      <c r="B5173" s="266" t="s">
        <v>5774</v>
      </c>
      <c r="C5173" s="266" t="s">
        <v>11095</v>
      </c>
      <c r="D5173" s="267" t="s">
        <v>9623</v>
      </c>
      <c r="E5173" s="268" t="s">
        <v>33880</v>
      </c>
    </row>
    <row r="5174" spans="1:5">
      <c r="A5174" s="39" t="str">
        <f t="shared" si="80"/>
        <v>99309</v>
      </c>
      <c r="B5174" s="266" t="s">
        <v>5775</v>
      </c>
      <c r="C5174" s="266" t="s">
        <v>11096</v>
      </c>
      <c r="D5174" s="267" t="s">
        <v>9548</v>
      </c>
      <c r="E5174" s="268" t="s">
        <v>33881</v>
      </c>
    </row>
    <row r="5175" spans="1:5">
      <c r="A5175" s="39" t="str">
        <f t="shared" si="80"/>
        <v>99310</v>
      </c>
      <c r="B5175" s="266" t="s">
        <v>5776</v>
      </c>
      <c r="C5175" s="266" t="s">
        <v>11097</v>
      </c>
      <c r="D5175" s="267" t="s">
        <v>9623</v>
      </c>
      <c r="E5175" s="268" t="s">
        <v>33882</v>
      </c>
    </row>
    <row r="5176" spans="1:5">
      <c r="A5176" s="39" t="str">
        <f t="shared" si="80"/>
        <v>99311</v>
      </c>
      <c r="B5176" s="266" t="s">
        <v>5777</v>
      </c>
      <c r="C5176" s="266" t="s">
        <v>11098</v>
      </c>
      <c r="D5176" s="267" t="s">
        <v>9548</v>
      </c>
      <c r="E5176" s="268" t="s">
        <v>33881</v>
      </c>
    </row>
    <row r="5177" spans="1:5">
      <c r="A5177" s="39" t="str">
        <f t="shared" si="80"/>
        <v>99312</v>
      </c>
      <c r="B5177" s="266" t="s">
        <v>5778</v>
      </c>
      <c r="C5177" s="266" t="s">
        <v>11099</v>
      </c>
      <c r="D5177" s="267" t="s">
        <v>9623</v>
      </c>
      <c r="E5177" s="268" t="s">
        <v>33883</v>
      </c>
    </row>
    <row r="5178" spans="1:5">
      <c r="A5178" s="39" t="str">
        <f t="shared" si="80"/>
        <v>99313</v>
      </c>
      <c r="B5178" s="266" t="s">
        <v>5779</v>
      </c>
      <c r="C5178" s="266" t="s">
        <v>11100</v>
      </c>
      <c r="D5178" s="267" t="s">
        <v>9623</v>
      </c>
      <c r="E5178" s="268" t="s">
        <v>33884</v>
      </c>
    </row>
    <row r="5179" spans="1:5">
      <c r="A5179" s="39" t="str">
        <f t="shared" si="80"/>
        <v>99314</v>
      </c>
      <c r="B5179" s="266" t="s">
        <v>5780</v>
      </c>
      <c r="C5179" s="266" t="s">
        <v>11101</v>
      </c>
      <c r="D5179" s="267" t="s">
        <v>9548</v>
      </c>
      <c r="E5179" s="268" t="s">
        <v>33885</v>
      </c>
    </row>
    <row r="5180" spans="1:5">
      <c r="A5180" s="39" t="str">
        <f t="shared" si="80"/>
        <v>99315</v>
      </c>
      <c r="B5180" s="266" t="s">
        <v>5781</v>
      </c>
      <c r="C5180" s="266" t="s">
        <v>11102</v>
      </c>
      <c r="D5180" s="267" t="s">
        <v>9623</v>
      </c>
      <c r="E5180" s="268" t="s">
        <v>33886</v>
      </c>
    </row>
    <row r="5181" spans="1:5">
      <c r="A5181" s="39" t="str">
        <f t="shared" si="80"/>
        <v>99317</v>
      </c>
      <c r="B5181" s="266" t="s">
        <v>5782</v>
      </c>
      <c r="C5181" s="266" t="s">
        <v>11103</v>
      </c>
      <c r="D5181" s="267" t="s">
        <v>9548</v>
      </c>
      <c r="E5181" s="268" t="s">
        <v>33887</v>
      </c>
    </row>
    <row r="5182" spans="1:5">
      <c r="A5182" s="39" t="str">
        <f t="shared" si="80"/>
        <v>99318</v>
      </c>
      <c r="B5182" s="266" t="s">
        <v>5783</v>
      </c>
      <c r="C5182" s="266" t="s">
        <v>11104</v>
      </c>
      <c r="D5182" s="267" t="s">
        <v>9548</v>
      </c>
      <c r="E5182" s="268" t="s">
        <v>33888</v>
      </c>
    </row>
    <row r="5183" spans="1:5">
      <c r="A5183" s="39" t="str">
        <f t="shared" si="80"/>
        <v>99319</v>
      </c>
      <c r="B5183" s="266" t="s">
        <v>5784</v>
      </c>
      <c r="C5183" s="266" t="s">
        <v>11105</v>
      </c>
      <c r="D5183" s="267" t="s">
        <v>9548</v>
      </c>
      <c r="E5183" s="268" t="s">
        <v>30167</v>
      </c>
    </row>
    <row r="5184" spans="1:5">
      <c r="A5184" s="39" t="str">
        <f t="shared" si="80"/>
        <v>99320</v>
      </c>
      <c r="B5184" s="266" t="s">
        <v>5785</v>
      </c>
      <c r="C5184" s="266" t="s">
        <v>11106</v>
      </c>
      <c r="D5184" s="267" t="s">
        <v>9623</v>
      </c>
      <c r="E5184" s="268" t="s">
        <v>33889</v>
      </c>
    </row>
    <row r="5185" spans="1:5">
      <c r="A5185" s="39" t="str">
        <f t="shared" si="80"/>
        <v>99321</v>
      </c>
      <c r="B5185" s="266" t="s">
        <v>5786</v>
      </c>
      <c r="C5185" s="266" t="s">
        <v>11107</v>
      </c>
      <c r="D5185" s="267" t="s">
        <v>9548</v>
      </c>
      <c r="E5185" s="268" t="s">
        <v>33890</v>
      </c>
    </row>
    <row r="5186" spans="1:5">
      <c r="A5186" s="39" t="str">
        <f t="shared" si="80"/>
        <v>99322</v>
      </c>
      <c r="B5186" s="266" t="s">
        <v>5787</v>
      </c>
      <c r="C5186" s="266" t="s">
        <v>11108</v>
      </c>
      <c r="D5186" s="267" t="s">
        <v>9623</v>
      </c>
      <c r="E5186" s="268" t="s">
        <v>33891</v>
      </c>
    </row>
    <row r="5187" spans="1:5">
      <c r="A5187" s="39" t="str">
        <f t="shared" ref="A5187:A5250" si="81">IF(ISERROR(SEARCH("/",B5187)=6),TRIM(CLEAN(B5187)),IF(SEARCH("/",B5187)=6,IF(LEN(TRIM(CLEAN(B5187)))=7,LEFT(TRIM(CLEAN(B5187)),6)&amp;"00"&amp;RIGHT(TRIM(CLEAN(B5187)),1),LEFT(TRIM(CLEAN(B5187)),6)&amp;"0"&amp;RIGHT(TRIM(CLEAN(B5187)),2)),TRIM(CLEAN(B5187))))</f>
        <v>99323</v>
      </c>
      <c r="B5187" s="266" t="s">
        <v>5788</v>
      </c>
      <c r="C5187" s="266" t="s">
        <v>11109</v>
      </c>
      <c r="D5187" s="267" t="s">
        <v>9548</v>
      </c>
      <c r="E5187" s="268" t="s">
        <v>33870</v>
      </c>
    </row>
    <row r="5188" spans="1:5">
      <c r="A5188" s="39" t="str">
        <f t="shared" si="81"/>
        <v>99324</v>
      </c>
      <c r="B5188" s="266" t="s">
        <v>5789</v>
      </c>
      <c r="C5188" s="266" t="s">
        <v>11110</v>
      </c>
      <c r="D5188" s="267" t="s">
        <v>9623</v>
      </c>
      <c r="E5188" s="268" t="s">
        <v>33892</v>
      </c>
    </row>
    <row r="5189" spans="1:5">
      <c r="A5189" s="39" t="str">
        <f t="shared" si="81"/>
        <v>99325</v>
      </c>
      <c r="B5189" s="266" t="s">
        <v>5790</v>
      </c>
      <c r="C5189" s="266" t="s">
        <v>11111</v>
      </c>
      <c r="D5189" s="267" t="s">
        <v>9548</v>
      </c>
      <c r="E5189" s="268" t="s">
        <v>33872</v>
      </c>
    </row>
    <row r="5190" spans="1:5">
      <c r="A5190" s="39" t="str">
        <f t="shared" si="81"/>
        <v>99326</v>
      </c>
      <c r="B5190" s="266" t="s">
        <v>5791</v>
      </c>
      <c r="C5190" s="266" t="s">
        <v>11112</v>
      </c>
      <c r="D5190" s="267" t="s">
        <v>9623</v>
      </c>
      <c r="E5190" s="268" t="s">
        <v>33893</v>
      </c>
    </row>
    <row r="5191" spans="1:5">
      <c r="A5191" s="39" t="str">
        <f t="shared" si="81"/>
        <v>99327</v>
      </c>
      <c r="B5191" s="266" t="s">
        <v>5792</v>
      </c>
      <c r="C5191" s="266" t="s">
        <v>11113</v>
      </c>
      <c r="D5191" s="267" t="s">
        <v>9548</v>
      </c>
      <c r="E5191" s="268" t="s">
        <v>33894</v>
      </c>
    </row>
    <row r="5192" spans="1:5">
      <c r="A5192" s="39" t="str">
        <f t="shared" si="81"/>
        <v>99431</v>
      </c>
      <c r="B5192" s="266" t="s">
        <v>5793</v>
      </c>
      <c r="C5192" s="266" t="s">
        <v>30563</v>
      </c>
      <c r="D5192" s="267" t="s">
        <v>10840</v>
      </c>
      <c r="E5192" s="268" t="s">
        <v>33895</v>
      </c>
    </row>
    <row r="5193" spans="1:5">
      <c r="A5193" s="39" t="str">
        <f t="shared" si="81"/>
        <v>99432</v>
      </c>
      <c r="B5193" s="266" t="s">
        <v>5794</v>
      </c>
      <c r="C5193" s="266" t="s">
        <v>30565</v>
      </c>
      <c r="D5193" s="267" t="s">
        <v>10840</v>
      </c>
      <c r="E5193" s="268" t="s">
        <v>33896</v>
      </c>
    </row>
    <row r="5194" spans="1:5">
      <c r="A5194" s="39" t="str">
        <f t="shared" si="81"/>
        <v>99433</v>
      </c>
      <c r="B5194" s="266" t="s">
        <v>5795</v>
      </c>
      <c r="C5194" s="266" t="s">
        <v>30567</v>
      </c>
      <c r="D5194" s="267" t="s">
        <v>10840</v>
      </c>
      <c r="E5194" s="268" t="s">
        <v>33897</v>
      </c>
    </row>
    <row r="5195" spans="1:5">
      <c r="A5195" s="39" t="str">
        <f t="shared" si="81"/>
        <v>99434</v>
      </c>
      <c r="B5195" s="266" t="s">
        <v>5796</v>
      </c>
      <c r="C5195" s="266" t="s">
        <v>30569</v>
      </c>
      <c r="D5195" s="267" t="s">
        <v>10840</v>
      </c>
      <c r="E5195" s="268" t="s">
        <v>33898</v>
      </c>
    </row>
    <row r="5196" spans="1:5">
      <c r="A5196" s="39" t="str">
        <f t="shared" si="81"/>
        <v>99435</v>
      </c>
      <c r="B5196" s="266" t="s">
        <v>5797</v>
      </c>
      <c r="C5196" s="266" t="s">
        <v>30571</v>
      </c>
      <c r="D5196" s="267" t="s">
        <v>10840</v>
      </c>
      <c r="E5196" s="268" t="s">
        <v>33899</v>
      </c>
    </row>
    <row r="5197" spans="1:5">
      <c r="A5197" s="39" t="str">
        <f t="shared" si="81"/>
        <v>99436</v>
      </c>
      <c r="B5197" s="266" t="s">
        <v>5798</v>
      </c>
      <c r="C5197" s="266" t="s">
        <v>30573</v>
      </c>
      <c r="D5197" s="267" t="s">
        <v>10840</v>
      </c>
      <c r="E5197" s="268" t="s">
        <v>33900</v>
      </c>
    </row>
    <row r="5198" spans="1:5">
      <c r="A5198" s="39" t="str">
        <f t="shared" si="81"/>
        <v>99437</v>
      </c>
      <c r="B5198" s="266" t="s">
        <v>5799</v>
      </c>
      <c r="C5198" s="266" t="s">
        <v>30575</v>
      </c>
      <c r="D5198" s="267" t="s">
        <v>10840</v>
      </c>
      <c r="E5198" s="268" t="s">
        <v>33901</v>
      </c>
    </row>
    <row r="5199" spans="1:5">
      <c r="A5199" s="39" t="str">
        <f t="shared" si="81"/>
        <v>99438</v>
      </c>
      <c r="B5199" s="266" t="s">
        <v>5800</v>
      </c>
      <c r="C5199" s="266" t="s">
        <v>30577</v>
      </c>
      <c r="D5199" s="267" t="s">
        <v>10840</v>
      </c>
      <c r="E5199" s="268" t="s">
        <v>33902</v>
      </c>
    </row>
    <row r="5200" spans="1:5">
      <c r="A5200" s="39" t="str">
        <f t="shared" si="81"/>
        <v>99439</v>
      </c>
      <c r="B5200" s="266" t="s">
        <v>5801</v>
      </c>
      <c r="C5200" s="266" t="s">
        <v>30579</v>
      </c>
      <c r="D5200" s="267" t="s">
        <v>10840</v>
      </c>
      <c r="E5200" s="268" t="s">
        <v>33903</v>
      </c>
    </row>
    <row r="5201" spans="1:5">
      <c r="A5201" s="39" t="str">
        <f t="shared" si="81"/>
        <v>99619</v>
      </c>
      <c r="B5201" s="266" t="s">
        <v>5802</v>
      </c>
      <c r="C5201" s="266" t="s">
        <v>25164</v>
      </c>
      <c r="D5201" s="267" t="s">
        <v>9623</v>
      </c>
      <c r="E5201" s="268" t="s">
        <v>33904</v>
      </c>
    </row>
    <row r="5202" spans="1:5">
      <c r="A5202" s="39" t="str">
        <f t="shared" si="81"/>
        <v>99620</v>
      </c>
      <c r="B5202" s="266" t="s">
        <v>5803</v>
      </c>
      <c r="C5202" s="266" t="s">
        <v>25165</v>
      </c>
      <c r="D5202" s="267" t="s">
        <v>9623</v>
      </c>
      <c r="E5202" s="268" t="s">
        <v>33905</v>
      </c>
    </row>
    <row r="5203" spans="1:5">
      <c r="A5203" s="39" t="str">
        <f t="shared" si="81"/>
        <v>99621</v>
      </c>
      <c r="B5203" s="266" t="s">
        <v>5804</v>
      </c>
      <c r="C5203" s="266" t="s">
        <v>25166</v>
      </c>
      <c r="D5203" s="267" t="s">
        <v>9623</v>
      </c>
      <c r="E5203" s="268" t="s">
        <v>33906</v>
      </c>
    </row>
    <row r="5204" spans="1:5">
      <c r="A5204" s="39" t="str">
        <f t="shared" si="81"/>
        <v>99622</v>
      </c>
      <c r="B5204" s="266" t="s">
        <v>5805</v>
      </c>
      <c r="C5204" s="266" t="s">
        <v>25167</v>
      </c>
      <c r="D5204" s="267" t="s">
        <v>9623</v>
      </c>
      <c r="E5204" s="268" t="s">
        <v>33907</v>
      </c>
    </row>
    <row r="5205" spans="1:5">
      <c r="A5205" s="39" t="str">
        <f t="shared" si="81"/>
        <v>99623</v>
      </c>
      <c r="B5205" s="266" t="s">
        <v>5806</v>
      </c>
      <c r="C5205" s="266" t="s">
        <v>25168</v>
      </c>
      <c r="D5205" s="267" t="s">
        <v>9623</v>
      </c>
      <c r="E5205" s="268" t="s">
        <v>33908</v>
      </c>
    </row>
    <row r="5206" spans="1:5">
      <c r="A5206" s="39" t="str">
        <f t="shared" si="81"/>
        <v>99624</v>
      </c>
      <c r="B5206" s="266" t="s">
        <v>5807</v>
      </c>
      <c r="C5206" s="266" t="s">
        <v>25169</v>
      </c>
      <c r="D5206" s="267" t="s">
        <v>9623</v>
      </c>
      <c r="E5206" s="268" t="s">
        <v>33909</v>
      </c>
    </row>
    <row r="5207" spans="1:5">
      <c r="A5207" s="39" t="str">
        <f t="shared" si="81"/>
        <v>99625</v>
      </c>
      <c r="B5207" s="266" t="s">
        <v>5808</v>
      </c>
      <c r="C5207" s="266" t="s">
        <v>25170</v>
      </c>
      <c r="D5207" s="267" t="s">
        <v>9623</v>
      </c>
      <c r="E5207" s="268" t="s">
        <v>33910</v>
      </c>
    </row>
    <row r="5208" spans="1:5">
      <c r="A5208" s="39" t="str">
        <f t="shared" si="81"/>
        <v>99626</v>
      </c>
      <c r="B5208" s="266" t="s">
        <v>5809</v>
      </c>
      <c r="C5208" s="266" t="s">
        <v>25171</v>
      </c>
      <c r="D5208" s="267" t="s">
        <v>9623</v>
      </c>
      <c r="E5208" s="268" t="s">
        <v>33911</v>
      </c>
    </row>
    <row r="5209" spans="1:5">
      <c r="A5209" s="39" t="str">
        <f t="shared" si="81"/>
        <v>99627</v>
      </c>
      <c r="B5209" s="266" t="s">
        <v>5810</v>
      </c>
      <c r="C5209" s="266" t="s">
        <v>25172</v>
      </c>
      <c r="D5209" s="267" t="s">
        <v>9623</v>
      </c>
      <c r="E5209" s="268" t="s">
        <v>33912</v>
      </c>
    </row>
    <row r="5210" spans="1:5">
      <c r="A5210" s="39" t="str">
        <f t="shared" si="81"/>
        <v>99628</v>
      </c>
      <c r="B5210" s="266" t="s">
        <v>5811</v>
      </c>
      <c r="C5210" s="266" t="s">
        <v>25173</v>
      </c>
      <c r="D5210" s="267" t="s">
        <v>9623</v>
      </c>
      <c r="E5210" s="268" t="s">
        <v>22073</v>
      </c>
    </row>
    <row r="5211" spans="1:5">
      <c r="A5211" s="39" t="str">
        <f t="shared" si="81"/>
        <v>99629</v>
      </c>
      <c r="B5211" s="266" t="s">
        <v>5812</v>
      </c>
      <c r="C5211" s="266" t="s">
        <v>25174</v>
      </c>
      <c r="D5211" s="267" t="s">
        <v>9623</v>
      </c>
      <c r="E5211" s="268" t="s">
        <v>16498</v>
      </c>
    </row>
    <row r="5212" spans="1:5">
      <c r="A5212" s="39" t="str">
        <f t="shared" si="81"/>
        <v>99630</v>
      </c>
      <c r="B5212" s="266" t="s">
        <v>5813</v>
      </c>
      <c r="C5212" s="266" t="s">
        <v>25175</v>
      </c>
      <c r="D5212" s="267" t="s">
        <v>9623</v>
      </c>
      <c r="E5212" s="268" t="s">
        <v>33913</v>
      </c>
    </row>
    <row r="5213" spans="1:5">
      <c r="A5213" s="39" t="str">
        <f t="shared" si="81"/>
        <v>99631</v>
      </c>
      <c r="B5213" s="266" t="s">
        <v>5814</v>
      </c>
      <c r="C5213" s="266" t="s">
        <v>25177</v>
      </c>
      <c r="D5213" s="267" t="s">
        <v>9623</v>
      </c>
      <c r="E5213" s="268" t="s">
        <v>33914</v>
      </c>
    </row>
    <row r="5214" spans="1:5">
      <c r="A5214" s="39" t="str">
        <f t="shared" si="81"/>
        <v>99632</v>
      </c>
      <c r="B5214" s="266" t="s">
        <v>5815</v>
      </c>
      <c r="C5214" s="266" t="s">
        <v>25178</v>
      </c>
      <c r="D5214" s="267" t="s">
        <v>9623</v>
      </c>
      <c r="E5214" s="268" t="s">
        <v>23751</v>
      </c>
    </row>
    <row r="5215" spans="1:5">
      <c r="A5215" s="39" t="str">
        <f t="shared" si="81"/>
        <v>99633</v>
      </c>
      <c r="B5215" s="266" t="s">
        <v>5816</v>
      </c>
      <c r="C5215" s="266" t="s">
        <v>25180</v>
      </c>
      <c r="D5215" s="267" t="s">
        <v>9623</v>
      </c>
      <c r="E5215" s="268" t="s">
        <v>33915</v>
      </c>
    </row>
    <row r="5216" spans="1:5">
      <c r="A5216" s="39" t="str">
        <f t="shared" si="81"/>
        <v>99634</v>
      </c>
      <c r="B5216" s="266" t="s">
        <v>5817</v>
      </c>
      <c r="C5216" s="266" t="s">
        <v>25181</v>
      </c>
      <c r="D5216" s="267" t="s">
        <v>9623</v>
      </c>
      <c r="E5216" s="268" t="s">
        <v>33916</v>
      </c>
    </row>
    <row r="5217" spans="1:5">
      <c r="A5217" s="39" t="str">
        <f t="shared" si="81"/>
        <v>99635</v>
      </c>
      <c r="B5217" s="266" t="s">
        <v>5818</v>
      </c>
      <c r="C5217" s="266" t="s">
        <v>25182</v>
      </c>
      <c r="D5217" s="267" t="s">
        <v>9623</v>
      </c>
      <c r="E5217" s="268" t="s">
        <v>33917</v>
      </c>
    </row>
    <row r="5218" spans="1:5">
      <c r="A5218" s="39" t="str">
        <f t="shared" si="81"/>
        <v>99802</v>
      </c>
      <c r="B5218" s="266" t="s">
        <v>5819</v>
      </c>
      <c r="C5218" s="266" t="s">
        <v>5820</v>
      </c>
      <c r="D5218" s="267" t="s">
        <v>9772</v>
      </c>
      <c r="E5218" s="268" t="s">
        <v>10032</v>
      </c>
    </row>
    <row r="5219" spans="1:5">
      <c r="A5219" s="39" t="str">
        <f t="shared" si="81"/>
        <v>99803</v>
      </c>
      <c r="B5219" s="266" t="s">
        <v>5821</v>
      </c>
      <c r="C5219" s="266" t="s">
        <v>5822</v>
      </c>
      <c r="D5219" s="267" t="s">
        <v>9772</v>
      </c>
      <c r="E5219" s="268" t="s">
        <v>8745</v>
      </c>
    </row>
    <row r="5220" spans="1:5">
      <c r="A5220" s="39" t="str">
        <f t="shared" si="81"/>
        <v>99804</v>
      </c>
      <c r="B5220" s="266" t="s">
        <v>25338</v>
      </c>
      <c r="C5220" s="266" t="s">
        <v>25339</v>
      </c>
      <c r="D5220" s="267" t="s">
        <v>9772</v>
      </c>
      <c r="E5220" s="268" t="s">
        <v>9136</v>
      </c>
    </row>
    <row r="5221" spans="1:5">
      <c r="A5221" s="39" t="str">
        <f t="shared" si="81"/>
        <v>99805</v>
      </c>
      <c r="B5221" s="266" t="s">
        <v>5823</v>
      </c>
      <c r="C5221" s="266" t="s">
        <v>5824</v>
      </c>
      <c r="D5221" s="267" t="s">
        <v>9772</v>
      </c>
      <c r="E5221" s="268" t="s">
        <v>9411</v>
      </c>
    </row>
    <row r="5222" spans="1:5">
      <c r="A5222" s="39" t="str">
        <f t="shared" si="81"/>
        <v>99806</v>
      </c>
      <c r="B5222" s="266" t="s">
        <v>5825</v>
      </c>
      <c r="C5222" s="266" t="s">
        <v>5826</v>
      </c>
      <c r="D5222" s="267" t="s">
        <v>9772</v>
      </c>
      <c r="E5222" s="268" t="s">
        <v>8705</v>
      </c>
    </row>
    <row r="5223" spans="1:5">
      <c r="A5223" s="39" t="str">
        <f t="shared" si="81"/>
        <v>99807</v>
      </c>
      <c r="B5223" s="266" t="s">
        <v>25340</v>
      </c>
      <c r="C5223" s="266" t="s">
        <v>25341</v>
      </c>
      <c r="D5223" s="267" t="s">
        <v>9772</v>
      </c>
      <c r="E5223" s="268" t="s">
        <v>9445</v>
      </c>
    </row>
    <row r="5224" spans="1:5">
      <c r="A5224" s="39" t="str">
        <f t="shared" si="81"/>
        <v>99808</v>
      </c>
      <c r="B5224" s="266" t="s">
        <v>5827</v>
      </c>
      <c r="C5224" s="266" t="s">
        <v>5828</v>
      </c>
      <c r="D5224" s="267" t="s">
        <v>9772</v>
      </c>
      <c r="E5224" s="268" t="s">
        <v>9521</v>
      </c>
    </row>
    <row r="5225" spans="1:5">
      <c r="A5225" s="39" t="str">
        <f t="shared" si="81"/>
        <v>99809</v>
      </c>
      <c r="B5225" s="266" t="s">
        <v>5829</v>
      </c>
      <c r="C5225" s="266" t="s">
        <v>5830</v>
      </c>
      <c r="D5225" s="267" t="s">
        <v>9772</v>
      </c>
      <c r="E5225" s="268" t="s">
        <v>9642</v>
      </c>
    </row>
    <row r="5226" spans="1:5">
      <c r="A5226" s="39" t="str">
        <f t="shared" si="81"/>
        <v>99810</v>
      </c>
      <c r="B5226" s="266" t="s">
        <v>25342</v>
      </c>
      <c r="C5226" s="266" t="s">
        <v>25343</v>
      </c>
      <c r="D5226" s="267" t="s">
        <v>9772</v>
      </c>
      <c r="E5226" s="268" t="s">
        <v>8709</v>
      </c>
    </row>
    <row r="5227" spans="1:5">
      <c r="A5227" s="39" t="str">
        <f t="shared" si="81"/>
        <v>99811</v>
      </c>
      <c r="B5227" s="266" t="s">
        <v>5831</v>
      </c>
      <c r="C5227" s="266" t="s">
        <v>5832</v>
      </c>
      <c r="D5227" s="267" t="s">
        <v>9772</v>
      </c>
      <c r="E5227" s="268" t="s">
        <v>8621</v>
      </c>
    </row>
    <row r="5228" spans="1:5">
      <c r="A5228" s="39" t="str">
        <f t="shared" si="81"/>
        <v>99812</v>
      </c>
      <c r="B5228" s="266" t="s">
        <v>5833</v>
      </c>
      <c r="C5228" s="266" t="s">
        <v>5834</v>
      </c>
      <c r="D5228" s="267" t="s">
        <v>9772</v>
      </c>
      <c r="E5228" s="268" t="s">
        <v>10500</v>
      </c>
    </row>
    <row r="5229" spans="1:5">
      <c r="A5229" s="39" t="str">
        <f t="shared" si="81"/>
        <v>99813</v>
      </c>
      <c r="B5229" s="266" t="s">
        <v>25344</v>
      </c>
      <c r="C5229" s="266" t="s">
        <v>25345</v>
      </c>
      <c r="D5229" s="267" t="s">
        <v>9772</v>
      </c>
      <c r="E5229" s="268" t="s">
        <v>8647</v>
      </c>
    </row>
    <row r="5230" spans="1:5">
      <c r="A5230" s="39" t="str">
        <f t="shared" si="81"/>
        <v>99814</v>
      </c>
      <c r="B5230" s="266" t="s">
        <v>5835</v>
      </c>
      <c r="C5230" s="266" t="s">
        <v>5836</v>
      </c>
      <c r="D5230" s="267" t="s">
        <v>9772</v>
      </c>
      <c r="E5230" s="268" t="s">
        <v>28989</v>
      </c>
    </row>
    <row r="5231" spans="1:5">
      <c r="A5231" s="39" t="str">
        <f t="shared" si="81"/>
        <v>99815</v>
      </c>
      <c r="B5231" s="266" t="s">
        <v>25346</v>
      </c>
      <c r="C5231" s="266" t="s">
        <v>25347</v>
      </c>
      <c r="D5231" s="267" t="s">
        <v>9623</v>
      </c>
      <c r="E5231" s="268" t="s">
        <v>8915</v>
      </c>
    </row>
    <row r="5232" spans="1:5">
      <c r="A5232" s="39" t="str">
        <f t="shared" si="81"/>
        <v>99816</v>
      </c>
      <c r="B5232" s="266" t="s">
        <v>25348</v>
      </c>
      <c r="C5232" s="266" t="s">
        <v>25349</v>
      </c>
      <c r="D5232" s="267" t="s">
        <v>9623</v>
      </c>
      <c r="E5232" s="268" t="s">
        <v>9401</v>
      </c>
    </row>
    <row r="5233" spans="1:5">
      <c r="A5233" s="39" t="str">
        <f t="shared" si="81"/>
        <v>99817</v>
      </c>
      <c r="B5233" s="266" t="s">
        <v>25350</v>
      </c>
      <c r="C5233" s="266" t="s">
        <v>25351</v>
      </c>
      <c r="D5233" s="267" t="s">
        <v>9623</v>
      </c>
      <c r="E5233" s="268" t="s">
        <v>8682</v>
      </c>
    </row>
    <row r="5234" spans="1:5">
      <c r="A5234" s="39" t="str">
        <f t="shared" si="81"/>
        <v>99818</v>
      </c>
      <c r="B5234" s="266" t="s">
        <v>25352</v>
      </c>
      <c r="C5234" s="266" t="s">
        <v>25353</v>
      </c>
      <c r="D5234" s="267" t="s">
        <v>9623</v>
      </c>
      <c r="E5234" s="268" t="s">
        <v>8682</v>
      </c>
    </row>
    <row r="5235" spans="1:5">
      <c r="A5235" s="39" t="str">
        <f t="shared" si="81"/>
        <v>99819</v>
      </c>
      <c r="B5235" s="266" t="s">
        <v>25354</v>
      </c>
      <c r="C5235" s="266" t="s">
        <v>25355</v>
      </c>
      <c r="D5235" s="267" t="s">
        <v>9772</v>
      </c>
      <c r="E5235" s="268" t="s">
        <v>14528</v>
      </c>
    </row>
    <row r="5236" spans="1:5">
      <c r="A5236" s="39" t="str">
        <f t="shared" si="81"/>
        <v>99820</v>
      </c>
      <c r="B5236" s="266" t="s">
        <v>25356</v>
      </c>
      <c r="C5236" s="266" t="s">
        <v>25357</v>
      </c>
      <c r="D5236" s="267" t="s">
        <v>9772</v>
      </c>
      <c r="E5236" s="268" t="s">
        <v>8767</v>
      </c>
    </row>
    <row r="5237" spans="1:5">
      <c r="A5237" s="39" t="str">
        <f t="shared" si="81"/>
        <v>99821</v>
      </c>
      <c r="B5237" s="266" t="s">
        <v>25358</v>
      </c>
      <c r="C5237" s="266" t="s">
        <v>25359</v>
      </c>
      <c r="D5237" s="267" t="s">
        <v>9772</v>
      </c>
      <c r="E5237" s="268" t="s">
        <v>8994</v>
      </c>
    </row>
    <row r="5238" spans="1:5">
      <c r="A5238" s="39" t="str">
        <f t="shared" si="81"/>
        <v>99822</v>
      </c>
      <c r="B5238" s="266" t="s">
        <v>5837</v>
      </c>
      <c r="C5238" s="266" t="s">
        <v>5838</v>
      </c>
      <c r="D5238" s="267" t="s">
        <v>9772</v>
      </c>
      <c r="E5238" s="268" t="s">
        <v>8543</v>
      </c>
    </row>
    <row r="5239" spans="1:5">
      <c r="A5239" s="39" t="str">
        <f t="shared" si="81"/>
        <v>99823</v>
      </c>
      <c r="B5239" s="266" t="s">
        <v>25360</v>
      </c>
      <c r="C5239" s="266" t="s">
        <v>25361</v>
      </c>
      <c r="D5239" s="267" t="s">
        <v>9772</v>
      </c>
      <c r="E5239" s="268" t="s">
        <v>9257</v>
      </c>
    </row>
    <row r="5240" spans="1:5">
      <c r="A5240" s="39" t="str">
        <f t="shared" si="81"/>
        <v>99824</v>
      </c>
      <c r="B5240" s="266" t="s">
        <v>25362</v>
      </c>
      <c r="C5240" s="266" t="s">
        <v>25363</v>
      </c>
      <c r="D5240" s="267" t="s">
        <v>9772</v>
      </c>
      <c r="E5240" s="268" t="s">
        <v>8696</v>
      </c>
    </row>
    <row r="5241" spans="1:5">
      <c r="A5241" s="39" t="str">
        <f t="shared" si="81"/>
        <v>99825</v>
      </c>
      <c r="B5241" s="266" t="s">
        <v>25364</v>
      </c>
      <c r="C5241" s="266" t="s">
        <v>25365</v>
      </c>
      <c r="D5241" s="267" t="s">
        <v>9772</v>
      </c>
      <c r="E5241" s="268" t="s">
        <v>10255</v>
      </c>
    </row>
    <row r="5242" spans="1:5">
      <c r="A5242" s="39" t="str">
        <f t="shared" si="81"/>
        <v>99826</v>
      </c>
      <c r="B5242" s="266" t="s">
        <v>5839</v>
      </c>
      <c r="C5242" s="266" t="s">
        <v>5840</v>
      </c>
      <c r="D5242" s="267" t="s">
        <v>9772</v>
      </c>
      <c r="E5242" s="268" t="s">
        <v>16500</v>
      </c>
    </row>
    <row r="5243" spans="1:5">
      <c r="A5243" s="39" t="str">
        <f t="shared" si="81"/>
        <v>99829</v>
      </c>
      <c r="B5243" s="266" t="s">
        <v>5841</v>
      </c>
      <c r="C5243" s="266" t="s">
        <v>5842</v>
      </c>
      <c r="D5243" s="267" t="s">
        <v>10129</v>
      </c>
      <c r="E5243" s="268" t="s">
        <v>10577</v>
      </c>
    </row>
    <row r="5244" spans="1:5">
      <c r="A5244" s="39" t="str">
        <f t="shared" si="81"/>
        <v>99830</v>
      </c>
      <c r="B5244" s="266" t="s">
        <v>5843</v>
      </c>
      <c r="C5244" s="266" t="s">
        <v>5844</v>
      </c>
      <c r="D5244" s="267" t="s">
        <v>10129</v>
      </c>
      <c r="E5244" s="268" t="s">
        <v>9072</v>
      </c>
    </row>
    <row r="5245" spans="1:5">
      <c r="A5245" s="39" t="str">
        <f t="shared" si="81"/>
        <v>99831</v>
      </c>
      <c r="B5245" s="266" t="s">
        <v>5845</v>
      </c>
      <c r="C5245" s="266" t="s">
        <v>5846</v>
      </c>
      <c r="D5245" s="267" t="s">
        <v>10129</v>
      </c>
      <c r="E5245" s="268" t="s">
        <v>9327</v>
      </c>
    </row>
    <row r="5246" spans="1:5">
      <c r="A5246" s="39" t="str">
        <f t="shared" si="81"/>
        <v>99832</v>
      </c>
      <c r="B5246" s="266" t="s">
        <v>5847</v>
      </c>
      <c r="C5246" s="266" t="s">
        <v>5848</v>
      </c>
      <c r="D5246" s="267" t="s">
        <v>10129</v>
      </c>
      <c r="E5246" s="268" t="s">
        <v>9087</v>
      </c>
    </row>
    <row r="5247" spans="1:5">
      <c r="A5247" s="39" t="str">
        <f t="shared" si="81"/>
        <v>99833</v>
      </c>
      <c r="B5247" s="266" t="s">
        <v>5849</v>
      </c>
      <c r="C5247" s="266" t="s">
        <v>5850</v>
      </c>
      <c r="D5247" s="267" t="s">
        <v>9808</v>
      </c>
      <c r="E5247" s="268" t="s">
        <v>8815</v>
      </c>
    </row>
    <row r="5248" spans="1:5">
      <c r="A5248" s="39" t="str">
        <f t="shared" si="81"/>
        <v>99834</v>
      </c>
      <c r="B5248" s="266" t="s">
        <v>5851</v>
      </c>
      <c r="C5248" s="266" t="s">
        <v>5852</v>
      </c>
      <c r="D5248" s="267" t="s">
        <v>9961</v>
      </c>
      <c r="E5248" s="268" t="s">
        <v>9326</v>
      </c>
    </row>
    <row r="5249" spans="1:5">
      <c r="A5249" s="39" t="str">
        <f t="shared" si="81"/>
        <v>99837</v>
      </c>
      <c r="B5249" s="266" t="s">
        <v>5853</v>
      </c>
      <c r="C5249" s="266" t="s">
        <v>5854</v>
      </c>
      <c r="D5249" s="267" t="s">
        <v>9548</v>
      </c>
      <c r="E5249" s="268" t="s">
        <v>33918</v>
      </c>
    </row>
    <row r="5250" spans="1:5">
      <c r="A5250" s="39" t="str">
        <f t="shared" si="81"/>
        <v>99839</v>
      </c>
      <c r="B5250" s="266" t="s">
        <v>5855</v>
      </c>
      <c r="C5250" s="266" t="s">
        <v>11311</v>
      </c>
      <c r="D5250" s="267" t="s">
        <v>9548</v>
      </c>
      <c r="E5250" s="268" t="s">
        <v>33919</v>
      </c>
    </row>
    <row r="5251" spans="1:5">
      <c r="A5251" s="39" t="str">
        <f t="shared" ref="A5251:A5314" si="82">IF(ISERROR(SEARCH("/",B5251)=6),TRIM(CLEAN(B5251)),IF(SEARCH("/",B5251)=6,IF(LEN(TRIM(CLEAN(B5251)))=7,LEFT(TRIM(CLEAN(B5251)),6)&amp;"00"&amp;RIGHT(TRIM(CLEAN(B5251)),1),LEFT(TRIM(CLEAN(B5251)),6)&amp;"0"&amp;RIGHT(TRIM(CLEAN(B5251)),2)),TRIM(CLEAN(B5251))))</f>
        <v>99841</v>
      </c>
      <c r="B5251" s="266" t="s">
        <v>5856</v>
      </c>
      <c r="C5251" s="266" t="s">
        <v>5857</v>
      </c>
      <c r="D5251" s="267" t="s">
        <v>9548</v>
      </c>
      <c r="E5251" s="268" t="s">
        <v>33920</v>
      </c>
    </row>
    <row r="5252" spans="1:5">
      <c r="A5252" s="39" t="str">
        <f t="shared" si="82"/>
        <v>99855</v>
      </c>
      <c r="B5252" s="266" t="s">
        <v>5858</v>
      </c>
      <c r="C5252" s="266" t="s">
        <v>5859</v>
      </c>
      <c r="D5252" s="267" t="s">
        <v>9548</v>
      </c>
      <c r="E5252" s="268" t="s">
        <v>29143</v>
      </c>
    </row>
    <row r="5253" spans="1:5">
      <c r="A5253" s="39" t="str">
        <f t="shared" si="82"/>
        <v>99857</v>
      </c>
      <c r="B5253" s="266" t="s">
        <v>5860</v>
      </c>
      <c r="C5253" s="266" t="s">
        <v>5861</v>
      </c>
      <c r="D5253" s="267" t="s">
        <v>9548</v>
      </c>
      <c r="E5253" s="268" t="s">
        <v>33921</v>
      </c>
    </row>
    <row r="5254" spans="1:5">
      <c r="A5254" s="39" t="str">
        <f t="shared" si="82"/>
        <v>99861</v>
      </c>
      <c r="B5254" s="266" t="s">
        <v>5862</v>
      </c>
      <c r="C5254" s="266" t="s">
        <v>5863</v>
      </c>
      <c r="D5254" s="267" t="s">
        <v>9772</v>
      </c>
      <c r="E5254" s="268" t="s">
        <v>33922</v>
      </c>
    </row>
    <row r="5255" spans="1:5">
      <c r="A5255" s="39" t="str">
        <f t="shared" si="82"/>
        <v>99862</v>
      </c>
      <c r="B5255" s="266" t="s">
        <v>5864</v>
      </c>
      <c r="C5255" s="266" t="s">
        <v>5865</v>
      </c>
      <c r="D5255" s="267" t="s">
        <v>9772</v>
      </c>
      <c r="E5255" s="268" t="s">
        <v>33923</v>
      </c>
    </row>
    <row r="5256" spans="1:5">
      <c r="A5256" s="39" t="str">
        <f t="shared" si="82"/>
        <v>100064</v>
      </c>
      <c r="B5256" s="266" t="s">
        <v>17208</v>
      </c>
      <c r="C5256" s="266" t="s">
        <v>17209</v>
      </c>
      <c r="D5256" s="267" t="s">
        <v>10821</v>
      </c>
      <c r="E5256" s="268" t="s">
        <v>28446</v>
      </c>
    </row>
    <row r="5257" spans="1:5">
      <c r="A5257" s="39" t="str">
        <f t="shared" si="82"/>
        <v>100066</v>
      </c>
      <c r="B5257" s="266" t="s">
        <v>5866</v>
      </c>
      <c r="C5257" s="266" t="s">
        <v>5867</v>
      </c>
      <c r="D5257" s="267" t="s">
        <v>10821</v>
      </c>
      <c r="E5257" s="268" t="s">
        <v>14532</v>
      </c>
    </row>
    <row r="5258" spans="1:5">
      <c r="A5258" s="39" t="str">
        <f t="shared" si="82"/>
        <v>100067</v>
      </c>
      <c r="B5258" s="266" t="s">
        <v>5868</v>
      </c>
      <c r="C5258" s="266" t="s">
        <v>5869</v>
      </c>
      <c r="D5258" s="267" t="s">
        <v>10821</v>
      </c>
      <c r="E5258" s="268" t="s">
        <v>9417</v>
      </c>
    </row>
    <row r="5259" spans="1:5">
      <c r="A5259" s="39" t="str">
        <f t="shared" si="82"/>
        <v>100068</v>
      </c>
      <c r="B5259" s="266" t="s">
        <v>5870</v>
      </c>
      <c r="C5259" s="266" t="s">
        <v>5871</v>
      </c>
      <c r="D5259" s="267" t="s">
        <v>10821</v>
      </c>
      <c r="E5259" s="268" t="s">
        <v>33924</v>
      </c>
    </row>
    <row r="5260" spans="1:5">
      <c r="A5260" s="39" t="str">
        <f t="shared" si="82"/>
        <v>100195</v>
      </c>
      <c r="B5260" s="266" t="s">
        <v>5872</v>
      </c>
      <c r="C5260" s="266" t="s">
        <v>5873</v>
      </c>
      <c r="D5260" s="267" t="s">
        <v>15573</v>
      </c>
      <c r="E5260" s="268" t="s">
        <v>8631</v>
      </c>
    </row>
    <row r="5261" spans="1:5">
      <c r="A5261" s="39" t="str">
        <f t="shared" si="82"/>
        <v>100196</v>
      </c>
      <c r="B5261" s="266" t="s">
        <v>5874</v>
      </c>
      <c r="C5261" s="266" t="s">
        <v>5875</v>
      </c>
      <c r="D5261" s="267" t="s">
        <v>15573</v>
      </c>
      <c r="E5261" s="268" t="s">
        <v>9087</v>
      </c>
    </row>
    <row r="5262" spans="1:5">
      <c r="A5262" s="39" t="str">
        <f t="shared" si="82"/>
        <v>100197</v>
      </c>
      <c r="B5262" s="266" t="s">
        <v>5876</v>
      </c>
      <c r="C5262" s="266" t="s">
        <v>5877</v>
      </c>
      <c r="D5262" s="267" t="s">
        <v>15573</v>
      </c>
      <c r="E5262" s="268" t="s">
        <v>10761</v>
      </c>
    </row>
    <row r="5263" spans="1:5">
      <c r="A5263" s="39" t="str">
        <f t="shared" si="82"/>
        <v>100198</v>
      </c>
      <c r="B5263" s="266" t="s">
        <v>5878</v>
      </c>
      <c r="C5263" s="266" t="s">
        <v>5879</v>
      </c>
      <c r="D5263" s="267" t="s">
        <v>15573</v>
      </c>
      <c r="E5263" s="268" t="s">
        <v>9317</v>
      </c>
    </row>
    <row r="5264" spans="1:5">
      <c r="A5264" s="39" t="str">
        <f t="shared" si="82"/>
        <v>100199</v>
      </c>
      <c r="B5264" s="266" t="s">
        <v>5880</v>
      </c>
      <c r="C5264" s="266" t="s">
        <v>5881</v>
      </c>
      <c r="D5264" s="267" t="s">
        <v>15573</v>
      </c>
      <c r="E5264" s="268" t="s">
        <v>8704</v>
      </c>
    </row>
    <row r="5265" spans="1:5">
      <c r="A5265" s="39" t="str">
        <f t="shared" si="82"/>
        <v>100200</v>
      </c>
      <c r="B5265" s="266" t="s">
        <v>5882</v>
      </c>
      <c r="C5265" s="266" t="s">
        <v>5883</v>
      </c>
      <c r="D5265" s="267" t="s">
        <v>15573</v>
      </c>
      <c r="E5265" s="268" t="s">
        <v>10253</v>
      </c>
    </row>
    <row r="5266" spans="1:5">
      <c r="A5266" s="39" t="str">
        <f t="shared" si="82"/>
        <v>100201</v>
      </c>
      <c r="B5266" s="266" t="s">
        <v>5884</v>
      </c>
      <c r="C5266" s="266" t="s">
        <v>5885</v>
      </c>
      <c r="D5266" s="267" t="s">
        <v>15573</v>
      </c>
      <c r="E5266" s="268" t="s">
        <v>24793</v>
      </c>
    </row>
    <row r="5267" spans="1:5">
      <c r="A5267" s="39" t="str">
        <f t="shared" si="82"/>
        <v>100202</v>
      </c>
      <c r="B5267" s="266" t="s">
        <v>5886</v>
      </c>
      <c r="C5267" s="266" t="s">
        <v>5887</v>
      </c>
      <c r="D5267" s="267" t="s">
        <v>15573</v>
      </c>
      <c r="E5267" s="268" t="s">
        <v>8540</v>
      </c>
    </row>
    <row r="5268" spans="1:5">
      <c r="A5268" s="39" t="str">
        <f t="shared" si="82"/>
        <v>100203</v>
      </c>
      <c r="B5268" s="266" t="s">
        <v>5888</v>
      </c>
      <c r="C5268" s="266" t="s">
        <v>5889</v>
      </c>
      <c r="D5268" s="267" t="s">
        <v>15573</v>
      </c>
      <c r="E5268" s="268" t="s">
        <v>8638</v>
      </c>
    </row>
    <row r="5269" spans="1:5">
      <c r="A5269" s="39" t="str">
        <f t="shared" si="82"/>
        <v>100204</v>
      </c>
      <c r="B5269" s="266" t="s">
        <v>5890</v>
      </c>
      <c r="C5269" s="266" t="s">
        <v>5891</v>
      </c>
      <c r="D5269" s="267" t="s">
        <v>15573</v>
      </c>
      <c r="E5269" s="268" t="s">
        <v>9320</v>
      </c>
    </row>
    <row r="5270" spans="1:5">
      <c r="A5270" s="39" t="str">
        <f t="shared" si="82"/>
        <v>100205</v>
      </c>
      <c r="B5270" s="266" t="s">
        <v>5892</v>
      </c>
      <c r="C5270" s="266" t="s">
        <v>5893</v>
      </c>
      <c r="D5270" s="267" t="s">
        <v>15574</v>
      </c>
      <c r="E5270" s="268" t="s">
        <v>33925</v>
      </c>
    </row>
    <row r="5271" spans="1:5">
      <c r="A5271" s="39" t="str">
        <f t="shared" si="82"/>
        <v>100206</v>
      </c>
      <c r="B5271" s="266" t="s">
        <v>5894</v>
      </c>
      <c r="C5271" s="266" t="s">
        <v>5895</v>
      </c>
      <c r="D5271" s="267" t="s">
        <v>15574</v>
      </c>
      <c r="E5271" s="268" t="s">
        <v>33926</v>
      </c>
    </row>
    <row r="5272" spans="1:5">
      <c r="A5272" s="39" t="str">
        <f t="shared" si="82"/>
        <v>100207</v>
      </c>
      <c r="B5272" s="266" t="s">
        <v>5896</v>
      </c>
      <c r="C5272" s="266" t="s">
        <v>5897</v>
      </c>
      <c r="D5272" s="267" t="s">
        <v>15574</v>
      </c>
      <c r="E5272" s="268" t="s">
        <v>33927</v>
      </c>
    </row>
    <row r="5273" spans="1:5">
      <c r="A5273" s="39" t="str">
        <f t="shared" si="82"/>
        <v>100208</v>
      </c>
      <c r="B5273" s="266" t="s">
        <v>5898</v>
      </c>
      <c r="C5273" s="266" t="s">
        <v>5899</v>
      </c>
      <c r="D5273" s="267" t="s">
        <v>15575</v>
      </c>
      <c r="E5273" s="268" t="s">
        <v>26087</v>
      </c>
    </row>
    <row r="5274" spans="1:5">
      <c r="A5274" s="39" t="str">
        <f t="shared" si="82"/>
        <v>100209</v>
      </c>
      <c r="B5274" s="266" t="s">
        <v>5900</v>
      </c>
      <c r="C5274" s="266" t="s">
        <v>5901</v>
      </c>
      <c r="D5274" s="267" t="s">
        <v>15575</v>
      </c>
      <c r="E5274" s="268" t="s">
        <v>16636</v>
      </c>
    </row>
    <row r="5275" spans="1:5">
      <c r="A5275" s="39" t="str">
        <f t="shared" si="82"/>
        <v>100210</v>
      </c>
      <c r="B5275" s="266" t="s">
        <v>5902</v>
      </c>
      <c r="C5275" s="266" t="s">
        <v>5903</v>
      </c>
      <c r="D5275" s="267" t="s">
        <v>15575</v>
      </c>
      <c r="E5275" s="268" t="s">
        <v>8876</v>
      </c>
    </row>
    <row r="5276" spans="1:5">
      <c r="A5276" s="39" t="str">
        <f t="shared" si="82"/>
        <v>100211</v>
      </c>
      <c r="B5276" s="266" t="s">
        <v>5904</v>
      </c>
      <c r="C5276" s="266" t="s">
        <v>5905</v>
      </c>
      <c r="D5276" s="267" t="s">
        <v>15575</v>
      </c>
      <c r="E5276" s="268" t="s">
        <v>8721</v>
      </c>
    </row>
    <row r="5277" spans="1:5">
      <c r="A5277" s="39" t="str">
        <f t="shared" si="82"/>
        <v>100212</v>
      </c>
      <c r="B5277" s="266" t="s">
        <v>5906</v>
      </c>
      <c r="C5277" s="266" t="s">
        <v>5907</v>
      </c>
      <c r="D5277" s="267" t="s">
        <v>15575</v>
      </c>
      <c r="E5277" s="268" t="s">
        <v>8580</v>
      </c>
    </row>
    <row r="5278" spans="1:5">
      <c r="A5278" s="39" t="str">
        <f t="shared" si="82"/>
        <v>100213</v>
      </c>
      <c r="B5278" s="266" t="s">
        <v>5908</v>
      </c>
      <c r="C5278" s="266" t="s">
        <v>5909</v>
      </c>
      <c r="D5278" s="267" t="s">
        <v>15575</v>
      </c>
      <c r="E5278" s="268" t="s">
        <v>15583</v>
      </c>
    </row>
    <row r="5279" spans="1:5">
      <c r="A5279" s="39" t="str">
        <f t="shared" si="82"/>
        <v>100214</v>
      </c>
      <c r="B5279" s="266" t="s">
        <v>5910</v>
      </c>
      <c r="C5279" s="266" t="s">
        <v>5911</v>
      </c>
      <c r="D5279" s="267" t="s">
        <v>15575</v>
      </c>
      <c r="E5279" s="268" t="s">
        <v>8605</v>
      </c>
    </row>
    <row r="5280" spans="1:5">
      <c r="A5280" s="39" t="str">
        <f t="shared" si="82"/>
        <v>100215</v>
      </c>
      <c r="B5280" s="266" t="s">
        <v>5912</v>
      </c>
      <c r="C5280" s="266" t="s">
        <v>5913</v>
      </c>
      <c r="D5280" s="267" t="s">
        <v>15575</v>
      </c>
      <c r="E5280" s="268" t="s">
        <v>23659</v>
      </c>
    </row>
    <row r="5281" spans="1:5">
      <c r="A5281" s="39" t="str">
        <f t="shared" si="82"/>
        <v>100216</v>
      </c>
      <c r="B5281" s="266" t="s">
        <v>5914</v>
      </c>
      <c r="C5281" s="266" t="s">
        <v>5915</v>
      </c>
      <c r="D5281" s="267" t="s">
        <v>15575</v>
      </c>
      <c r="E5281" s="268" t="s">
        <v>8647</v>
      </c>
    </row>
    <row r="5282" spans="1:5">
      <c r="A5282" s="39" t="str">
        <f t="shared" si="82"/>
        <v>100217</v>
      </c>
      <c r="B5282" s="266" t="s">
        <v>5916</v>
      </c>
      <c r="C5282" s="266" t="s">
        <v>5917</v>
      </c>
      <c r="D5282" s="267" t="s">
        <v>15575</v>
      </c>
      <c r="E5282" s="268" t="s">
        <v>8642</v>
      </c>
    </row>
    <row r="5283" spans="1:5">
      <c r="A5283" s="39" t="str">
        <f t="shared" si="82"/>
        <v>100218</v>
      </c>
      <c r="B5283" s="266" t="s">
        <v>5918</v>
      </c>
      <c r="C5283" s="266" t="s">
        <v>5919</v>
      </c>
      <c r="D5283" s="267" t="s">
        <v>15575</v>
      </c>
      <c r="E5283" s="268" t="s">
        <v>9987</v>
      </c>
    </row>
    <row r="5284" spans="1:5">
      <c r="A5284" s="39" t="str">
        <f t="shared" si="82"/>
        <v>100219</v>
      </c>
      <c r="B5284" s="266" t="s">
        <v>5920</v>
      </c>
      <c r="C5284" s="266" t="s">
        <v>5921</v>
      </c>
      <c r="D5284" s="267" t="s">
        <v>15575</v>
      </c>
      <c r="E5284" s="268" t="s">
        <v>8641</v>
      </c>
    </row>
    <row r="5285" spans="1:5">
      <c r="A5285" s="39" t="str">
        <f t="shared" si="82"/>
        <v>100220</v>
      </c>
      <c r="B5285" s="266" t="s">
        <v>5922</v>
      </c>
      <c r="C5285" s="266" t="s">
        <v>5923</v>
      </c>
      <c r="D5285" s="267" t="s">
        <v>15577</v>
      </c>
      <c r="E5285" s="268" t="s">
        <v>32168</v>
      </c>
    </row>
    <row r="5286" spans="1:5">
      <c r="A5286" s="39" t="str">
        <f t="shared" si="82"/>
        <v>100221</v>
      </c>
      <c r="B5286" s="266" t="s">
        <v>5924</v>
      </c>
      <c r="C5286" s="266" t="s">
        <v>5925</v>
      </c>
      <c r="D5286" s="267" t="s">
        <v>15577</v>
      </c>
      <c r="E5286" s="268" t="s">
        <v>16494</v>
      </c>
    </row>
    <row r="5287" spans="1:5">
      <c r="A5287" s="39" t="str">
        <f t="shared" si="82"/>
        <v>100222</v>
      </c>
      <c r="B5287" s="266" t="s">
        <v>5926</v>
      </c>
      <c r="C5287" s="266" t="s">
        <v>5927</v>
      </c>
      <c r="D5287" s="267" t="s">
        <v>15577</v>
      </c>
      <c r="E5287" s="268" t="s">
        <v>25002</v>
      </c>
    </row>
    <row r="5288" spans="1:5">
      <c r="A5288" s="39" t="str">
        <f t="shared" si="82"/>
        <v>100223</v>
      </c>
      <c r="B5288" s="266" t="s">
        <v>5928</v>
      </c>
      <c r="C5288" s="266" t="s">
        <v>5929</v>
      </c>
      <c r="D5288" s="267" t="s">
        <v>15577</v>
      </c>
      <c r="E5288" s="268" t="s">
        <v>9765</v>
      </c>
    </row>
    <row r="5289" spans="1:5">
      <c r="A5289" s="39" t="str">
        <f t="shared" si="82"/>
        <v>100224</v>
      </c>
      <c r="B5289" s="266" t="s">
        <v>5930</v>
      </c>
      <c r="C5289" s="266" t="s">
        <v>5931</v>
      </c>
      <c r="D5289" s="267" t="s">
        <v>15577</v>
      </c>
      <c r="E5289" s="268" t="s">
        <v>8642</v>
      </c>
    </row>
    <row r="5290" spans="1:5">
      <c r="A5290" s="39" t="str">
        <f t="shared" si="82"/>
        <v>100225</v>
      </c>
      <c r="B5290" s="266" t="s">
        <v>5932</v>
      </c>
      <c r="C5290" s="266" t="s">
        <v>5933</v>
      </c>
      <c r="D5290" s="267" t="s">
        <v>15580</v>
      </c>
      <c r="E5290" s="268" t="s">
        <v>8615</v>
      </c>
    </row>
    <row r="5291" spans="1:5">
      <c r="A5291" s="39" t="str">
        <f t="shared" si="82"/>
        <v>100226</v>
      </c>
      <c r="B5291" s="266" t="s">
        <v>5934</v>
      </c>
      <c r="C5291" s="266" t="s">
        <v>5935</v>
      </c>
      <c r="D5291" s="267" t="s">
        <v>15580</v>
      </c>
      <c r="E5291" s="268" t="s">
        <v>9052</v>
      </c>
    </row>
    <row r="5292" spans="1:5">
      <c r="A5292" s="39" t="str">
        <f t="shared" si="82"/>
        <v>100227</v>
      </c>
      <c r="B5292" s="266" t="s">
        <v>5936</v>
      </c>
      <c r="C5292" s="266" t="s">
        <v>5937</v>
      </c>
      <c r="D5292" s="267" t="s">
        <v>15580</v>
      </c>
      <c r="E5292" s="268" t="s">
        <v>8674</v>
      </c>
    </row>
    <row r="5293" spans="1:5">
      <c r="A5293" s="39" t="str">
        <f t="shared" si="82"/>
        <v>100228</v>
      </c>
      <c r="B5293" s="266" t="s">
        <v>5938</v>
      </c>
      <c r="C5293" s="266" t="s">
        <v>5939</v>
      </c>
      <c r="D5293" s="267" t="s">
        <v>15580</v>
      </c>
      <c r="E5293" s="268" t="s">
        <v>9999</v>
      </c>
    </row>
    <row r="5294" spans="1:5">
      <c r="A5294" s="39" t="str">
        <f t="shared" si="82"/>
        <v>100229</v>
      </c>
      <c r="B5294" s="266" t="s">
        <v>5940</v>
      </c>
      <c r="C5294" s="266" t="s">
        <v>5941</v>
      </c>
      <c r="D5294" s="267" t="s">
        <v>10821</v>
      </c>
      <c r="E5294" s="268" t="s">
        <v>9072</v>
      </c>
    </row>
    <row r="5295" spans="1:5">
      <c r="A5295" s="39" t="str">
        <f t="shared" si="82"/>
        <v>100230</v>
      </c>
      <c r="B5295" s="266" t="s">
        <v>5942</v>
      </c>
      <c r="C5295" s="266" t="s">
        <v>5943</v>
      </c>
      <c r="D5295" s="267" t="s">
        <v>10821</v>
      </c>
      <c r="E5295" s="268" t="s">
        <v>9072</v>
      </c>
    </row>
    <row r="5296" spans="1:5">
      <c r="A5296" s="39" t="str">
        <f t="shared" si="82"/>
        <v>100231</v>
      </c>
      <c r="B5296" s="266" t="s">
        <v>5944</v>
      </c>
      <c r="C5296" s="266" t="s">
        <v>5945</v>
      </c>
      <c r="D5296" s="267" t="s">
        <v>10821</v>
      </c>
      <c r="E5296" s="268" t="s">
        <v>9316</v>
      </c>
    </row>
    <row r="5297" spans="1:5">
      <c r="A5297" s="39" t="str">
        <f t="shared" si="82"/>
        <v>100232</v>
      </c>
      <c r="B5297" s="266" t="s">
        <v>5946</v>
      </c>
      <c r="C5297" s="266" t="s">
        <v>5947</v>
      </c>
      <c r="D5297" s="267" t="s">
        <v>9623</v>
      </c>
      <c r="E5297" s="268" t="s">
        <v>9070</v>
      </c>
    </row>
    <row r="5298" spans="1:5">
      <c r="A5298" s="39" t="str">
        <f t="shared" si="82"/>
        <v>100233</v>
      </c>
      <c r="B5298" s="266" t="s">
        <v>5948</v>
      </c>
      <c r="C5298" s="266" t="s">
        <v>5949</v>
      </c>
      <c r="D5298" s="267" t="s">
        <v>9623</v>
      </c>
      <c r="E5298" s="268" t="s">
        <v>8521</v>
      </c>
    </row>
    <row r="5299" spans="1:5">
      <c r="A5299" s="39" t="str">
        <f t="shared" si="82"/>
        <v>100234</v>
      </c>
      <c r="B5299" s="266" t="s">
        <v>5950</v>
      </c>
      <c r="C5299" s="266" t="s">
        <v>5951</v>
      </c>
      <c r="D5299" s="267" t="s">
        <v>9772</v>
      </c>
      <c r="E5299" s="268" t="s">
        <v>8761</v>
      </c>
    </row>
    <row r="5300" spans="1:5">
      <c r="A5300" s="39" t="str">
        <f t="shared" si="82"/>
        <v>100235</v>
      </c>
      <c r="B5300" s="266" t="s">
        <v>5952</v>
      </c>
      <c r="C5300" s="266" t="s">
        <v>5953</v>
      </c>
      <c r="D5300" s="267" t="s">
        <v>15581</v>
      </c>
      <c r="E5300" s="268" t="s">
        <v>10251</v>
      </c>
    </row>
    <row r="5301" spans="1:5">
      <c r="A5301" s="39" t="str">
        <f t="shared" si="82"/>
        <v>100236</v>
      </c>
      <c r="B5301" s="266" t="s">
        <v>5954</v>
      </c>
      <c r="C5301" s="266" t="s">
        <v>5955</v>
      </c>
      <c r="D5301" s="267" t="s">
        <v>15582</v>
      </c>
      <c r="E5301" s="268" t="s">
        <v>19294</v>
      </c>
    </row>
    <row r="5302" spans="1:5">
      <c r="A5302" s="39" t="str">
        <f t="shared" si="82"/>
        <v>100237</v>
      </c>
      <c r="B5302" s="266" t="s">
        <v>5956</v>
      </c>
      <c r="C5302" s="266" t="s">
        <v>5957</v>
      </c>
      <c r="D5302" s="267" t="s">
        <v>15582</v>
      </c>
      <c r="E5302" s="268" t="s">
        <v>9086</v>
      </c>
    </row>
    <row r="5303" spans="1:5">
      <c r="A5303" s="39" t="str">
        <f t="shared" si="82"/>
        <v>100238</v>
      </c>
      <c r="B5303" s="266" t="s">
        <v>5958</v>
      </c>
      <c r="C5303" s="266" t="s">
        <v>5959</v>
      </c>
      <c r="D5303" s="267" t="s">
        <v>15582</v>
      </c>
      <c r="E5303" s="268" t="s">
        <v>23661</v>
      </c>
    </row>
    <row r="5304" spans="1:5">
      <c r="A5304" s="39" t="str">
        <f t="shared" si="82"/>
        <v>100239</v>
      </c>
      <c r="B5304" s="266" t="s">
        <v>5960</v>
      </c>
      <c r="C5304" s="266" t="s">
        <v>5961</v>
      </c>
      <c r="D5304" s="267" t="s">
        <v>15582</v>
      </c>
      <c r="E5304" s="268" t="s">
        <v>8982</v>
      </c>
    </row>
    <row r="5305" spans="1:5">
      <c r="A5305" s="39" t="str">
        <f t="shared" si="82"/>
        <v>100240</v>
      </c>
      <c r="B5305" s="266" t="s">
        <v>5962</v>
      </c>
      <c r="C5305" s="266" t="s">
        <v>5963</v>
      </c>
      <c r="D5305" s="267" t="s">
        <v>15582</v>
      </c>
      <c r="E5305" s="268" t="s">
        <v>8698</v>
      </c>
    </row>
    <row r="5306" spans="1:5">
      <c r="A5306" s="39" t="str">
        <f t="shared" si="82"/>
        <v>100241</v>
      </c>
      <c r="B5306" s="266" t="s">
        <v>5964</v>
      </c>
      <c r="C5306" s="266" t="s">
        <v>5965</v>
      </c>
      <c r="D5306" s="267" t="s">
        <v>15582</v>
      </c>
      <c r="E5306" s="268" t="s">
        <v>8982</v>
      </c>
    </row>
    <row r="5307" spans="1:5">
      <c r="A5307" s="39" t="str">
        <f t="shared" si="82"/>
        <v>100242</v>
      </c>
      <c r="B5307" s="266" t="s">
        <v>5966</v>
      </c>
      <c r="C5307" s="266" t="s">
        <v>5967</v>
      </c>
      <c r="D5307" s="267" t="s">
        <v>15582</v>
      </c>
      <c r="E5307" s="268" t="s">
        <v>30603</v>
      </c>
    </row>
    <row r="5308" spans="1:5">
      <c r="A5308" s="39" t="str">
        <f t="shared" si="82"/>
        <v>100243</v>
      </c>
      <c r="B5308" s="266" t="s">
        <v>5968</v>
      </c>
      <c r="C5308" s="266" t="s">
        <v>5969</v>
      </c>
      <c r="D5308" s="267" t="s">
        <v>15582</v>
      </c>
      <c r="E5308" s="268" t="s">
        <v>9032</v>
      </c>
    </row>
    <row r="5309" spans="1:5">
      <c r="A5309" s="39" t="str">
        <f t="shared" si="82"/>
        <v>100244</v>
      </c>
      <c r="B5309" s="266" t="s">
        <v>5970</v>
      </c>
      <c r="C5309" s="266" t="s">
        <v>5971</v>
      </c>
      <c r="D5309" s="267" t="s">
        <v>15582</v>
      </c>
      <c r="E5309" s="268" t="s">
        <v>8698</v>
      </c>
    </row>
    <row r="5310" spans="1:5">
      <c r="A5310" s="39" t="str">
        <f t="shared" si="82"/>
        <v>100245</v>
      </c>
      <c r="B5310" s="266" t="s">
        <v>5972</v>
      </c>
      <c r="C5310" s="266" t="s">
        <v>5973</v>
      </c>
      <c r="D5310" s="267" t="s">
        <v>15582</v>
      </c>
      <c r="E5310" s="268" t="s">
        <v>16482</v>
      </c>
    </row>
    <row r="5311" spans="1:5">
      <c r="A5311" s="39" t="str">
        <f t="shared" si="82"/>
        <v>100246</v>
      </c>
      <c r="B5311" s="266" t="s">
        <v>5974</v>
      </c>
      <c r="C5311" s="266" t="s">
        <v>5975</v>
      </c>
      <c r="D5311" s="267" t="s">
        <v>15582</v>
      </c>
      <c r="E5311" s="268" t="s">
        <v>9280</v>
      </c>
    </row>
    <row r="5312" spans="1:5">
      <c r="A5312" s="39" t="str">
        <f t="shared" si="82"/>
        <v>100247</v>
      </c>
      <c r="B5312" s="266" t="s">
        <v>5976</v>
      </c>
      <c r="C5312" s="266" t="s">
        <v>5977</v>
      </c>
      <c r="D5312" s="267" t="s">
        <v>15582</v>
      </c>
      <c r="E5312" s="268" t="s">
        <v>9086</v>
      </c>
    </row>
    <row r="5313" spans="1:5">
      <c r="A5313" s="39" t="str">
        <f t="shared" si="82"/>
        <v>100248</v>
      </c>
      <c r="B5313" s="266" t="s">
        <v>5978</v>
      </c>
      <c r="C5313" s="266" t="s">
        <v>5979</v>
      </c>
      <c r="D5313" s="267" t="s">
        <v>15582</v>
      </c>
      <c r="E5313" s="268" t="s">
        <v>8959</v>
      </c>
    </row>
    <row r="5314" spans="1:5">
      <c r="A5314" s="39" t="str">
        <f t="shared" si="82"/>
        <v>100249</v>
      </c>
      <c r="B5314" s="266" t="s">
        <v>5980</v>
      </c>
      <c r="C5314" s="266" t="s">
        <v>5981</v>
      </c>
      <c r="D5314" s="267" t="s">
        <v>15582</v>
      </c>
      <c r="E5314" s="268" t="s">
        <v>9280</v>
      </c>
    </row>
    <row r="5315" spans="1:5">
      <c r="A5315" s="39" t="str">
        <f t="shared" ref="A5315:A5378" si="83">IF(ISERROR(SEARCH("/",B5315)=6),TRIM(CLEAN(B5315)),IF(SEARCH("/",B5315)=6,IF(LEN(TRIM(CLEAN(B5315)))=7,LEFT(TRIM(CLEAN(B5315)),6)&amp;"00"&amp;RIGHT(TRIM(CLEAN(B5315)),1),LEFT(TRIM(CLEAN(B5315)),6)&amp;"0"&amp;RIGHT(TRIM(CLEAN(B5315)),2)),TRIM(CLEAN(B5315))))</f>
        <v>100250</v>
      </c>
      <c r="B5315" s="266" t="s">
        <v>5982</v>
      </c>
      <c r="C5315" s="266" t="s">
        <v>5983</v>
      </c>
      <c r="D5315" s="267" t="s">
        <v>15582</v>
      </c>
      <c r="E5315" s="268" t="s">
        <v>8503</v>
      </c>
    </row>
    <row r="5316" spans="1:5">
      <c r="A5316" s="39" t="str">
        <f t="shared" si="83"/>
        <v>100251</v>
      </c>
      <c r="B5316" s="266" t="s">
        <v>5984</v>
      </c>
      <c r="C5316" s="266" t="s">
        <v>5985</v>
      </c>
      <c r="D5316" s="267" t="s">
        <v>15582</v>
      </c>
      <c r="E5316" s="268" t="s">
        <v>8959</v>
      </c>
    </row>
    <row r="5317" spans="1:5">
      <c r="A5317" s="39" t="str">
        <f t="shared" si="83"/>
        <v>100252</v>
      </c>
      <c r="B5317" s="266" t="s">
        <v>5986</v>
      </c>
      <c r="C5317" s="266" t="s">
        <v>5987</v>
      </c>
      <c r="D5317" s="267" t="s">
        <v>15582</v>
      </c>
      <c r="E5317" s="268" t="s">
        <v>30603</v>
      </c>
    </row>
    <row r="5318" spans="1:5">
      <c r="A5318" s="39" t="str">
        <f t="shared" si="83"/>
        <v>100253</v>
      </c>
      <c r="B5318" s="266" t="s">
        <v>5988</v>
      </c>
      <c r="C5318" s="266" t="s">
        <v>5989</v>
      </c>
      <c r="D5318" s="267" t="s">
        <v>15582</v>
      </c>
      <c r="E5318" s="268" t="s">
        <v>27183</v>
      </c>
    </row>
    <row r="5319" spans="1:5">
      <c r="A5319" s="39" t="str">
        <f t="shared" si="83"/>
        <v>100254</v>
      </c>
      <c r="B5319" s="266" t="s">
        <v>5990</v>
      </c>
      <c r="C5319" s="266" t="s">
        <v>5991</v>
      </c>
      <c r="D5319" s="267" t="s">
        <v>15582</v>
      </c>
      <c r="E5319" s="268" t="s">
        <v>18094</v>
      </c>
    </row>
    <row r="5320" spans="1:5">
      <c r="A5320" s="39" t="str">
        <f t="shared" si="83"/>
        <v>100255</v>
      </c>
      <c r="B5320" s="266" t="s">
        <v>5992</v>
      </c>
      <c r="C5320" s="266" t="s">
        <v>5993</v>
      </c>
      <c r="D5320" s="267" t="s">
        <v>15582</v>
      </c>
      <c r="E5320" s="268" t="s">
        <v>17707</v>
      </c>
    </row>
    <row r="5321" spans="1:5">
      <c r="A5321" s="39" t="str">
        <f t="shared" si="83"/>
        <v>100256</v>
      </c>
      <c r="B5321" s="266" t="s">
        <v>5994</v>
      </c>
      <c r="C5321" s="266" t="s">
        <v>5995</v>
      </c>
      <c r="D5321" s="267" t="s">
        <v>15582</v>
      </c>
      <c r="E5321" s="268" t="s">
        <v>27549</v>
      </c>
    </row>
    <row r="5322" spans="1:5">
      <c r="A5322" s="39" t="str">
        <f t="shared" si="83"/>
        <v>100257</v>
      </c>
      <c r="B5322" s="266" t="s">
        <v>5996</v>
      </c>
      <c r="C5322" s="266" t="s">
        <v>5997</v>
      </c>
      <c r="D5322" s="267" t="s">
        <v>15582</v>
      </c>
      <c r="E5322" s="268" t="s">
        <v>23661</v>
      </c>
    </row>
    <row r="5323" spans="1:5">
      <c r="A5323" s="39" t="str">
        <f t="shared" si="83"/>
        <v>100258</v>
      </c>
      <c r="B5323" s="266" t="s">
        <v>5998</v>
      </c>
      <c r="C5323" s="266" t="s">
        <v>5999</v>
      </c>
      <c r="D5323" s="267" t="s">
        <v>15582</v>
      </c>
      <c r="E5323" s="268" t="s">
        <v>17707</v>
      </c>
    </row>
    <row r="5324" spans="1:5">
      <c r="A5324" s="39" t="str">
        <f t="shared" si="83"/>
        <v>100259</v>
      </c>
      <c r="B5324" s="266" t="s">
        <v>6000</v>
      </c>
      <c r="C5324" s="266" t="s">
        <v>6001</v>
      </c>
      <c r="D5324" s="267" t="s">
        <v>15582</v>
      </c>
      <c r="E5324" s="268" t="s">
        <v>27183</v>
      </c>
    </row>
    <row r="5325" spans="1:5">
      <c r="A5325" s="39" t="str">
        <f t="shared" si="83"/>
        <v>100260</v>
      </c>
      <c r="B5325" s="266" t="s">
        <v>6002</v>
      </c>
      <c r="C5325" s="266" t="s">
        <v>6003</v>
      </c>
      <c r="D5325" s="267" t="s">
        <v>15573</v>
      </c>
      <c r="E5325" s="268" t="s">
        <v>8943</v>
      </c>
    </row>
    <row r="5326" spans="1:5">
      <c r="A5326" s="39" t="str">
        <f t="shared" si="83"/>
        <v>100261</v>
      </c>
      <c r="B5326" s="266" t="s">
        <v>6004</v>
      </c>
      <c r="C5326" s="266" t="s">
        <v>6005</v>
      </c>
      <c r="D5326" s="267" t="s">
        <v>15573</v>
      </c>
      <c r="E5326" s="268" t="s">
        <v>8974</v>
      </c>
    </row>
    <row r="5327" spans="1:5">
      <c r="A5327" s="39" t="str">
        <f t="shared" si="83"/>
        <v>100262</v>
      </c>
      <c r="B5327" s="266" t="s">
        <v>6006</v>
      </c>
      <c r="C5327" s="266" t="s">
        <v>6007</v>
      </c>
      <c r="D5327" s="267" t="s">
        <v>15573</v>
      </c>
      <c r="E5327" s="268" t="s">
        <v>18256</v>
      </c>
    </row>
    <row r="5328" spans="1:5">
      <c r="A5328" s="39" t="str">
        <f t="shared" si="83"/>
        <v>100263</v>
      </c>
      <c r="B5328" s="266" t="s">
        <v>6008</v>
      </c>
      <c r="C5328" s="266" t="s">
        <v>6009</v>
      </c>
      <c r="D5328" s="267" t="s">
        <v>15573</v>
      </c>
      <c r="E5328" s="268" t="s">
        <v>8787</v>
      </c>
    </row>
    <row r="5329" spans="1:5">
      <c r="A5329" s="39" t="str">
        <f t="shared" si="83"/>
        <v>100264</v>
      </c>
      <c r="B5329" s="266" t="s">
        <v>6010</v>
      </c>
      <c r="C5329" s="266" t="s">
        <v>6011</v>
      </c>
      <c r="D5329" s="267" t="s">
        <v>15577</v>
      </c>
      <c r="E5329" s="268" t="s">
        <v>17261</v>
      </c>
    </row>
    <row r="5330" spans="1:5">
      <c r="A5330" s="39" t="str">
        <f t="shared" si="83"/>
        <v>100265</v>
      </c>
      <c r="B5330" s="266" t="s">
        <v>6012</v>
      </c>
      <c r="C5330" s="266" t="s">
        <v>6013</v>
      </c>
      <c r="D5330" s="267" t="s">
        <v>9772</v>
      </c>
      <c r="E5330" s="268" t="s">
        <v>9069</v>
      </c>
    </row>
    <row r="5331" spans="1:5">
      <c r="A5331" s="39" t="str">
        <f t="shared" si="83"/>
        <v>100266</v>
      </c>
      <c r="B5331" s="266" t="s">
        <v>6014</v>
      </c>
      <c r="C5331" s="266" t="s">
        <v>6015</v>
      </c>
      <c r="D5331" s="267" t="s">
        <v>15575</v>
      </c>
      <c r="E5331" s="268" t="s">
        <v>33928</v>
      </c>
    </row>
    <row r="5332" spans="1:5">
      <c r="A5332" s="39" t="str">
        <f t="shared" si="83"/>
        <v>100267</v>
      </c>
      <c r="B5332" s="266" t="s">
        <v>6016</v>
      </c>
      <c r="C5332" s="266" t="s">
        <v>6017</v>
      </c>
      <c r="D5332" s="267" t="s">
        <v>9623</v>
      </c>
      <c r="E5332" s="268" t="s">
        <v>8639</v>
      </c>
    </row>
    <row r="5333" spans="1:5">
      <c r="A5333" s="39" t="str">
        <f t="shared" si="83"/>
        <v>100268</v>
      </c>
      <c r="B5333" s="266" t="s">
        <v>6018</v>
      </c>
      <c r="C5333" s="266" t="s">
        <v>6019</v>
      </c>
      <c r="D5333" s="267" t="s">
        <v>15575</v>
      </c>
      <c r="E5333" s="268" t="s">
        <v>33928</v>
      </c>
    </row>
    <row r="5334" spans="1:5">
      <c r="A5334" s="39" t="str">
        <f t="shared" si="83"/>
        <v>100269</v>
      </c>
      <c r="B5334" s="266" t="s">
        <v>6020</v>
      </c>
      <c r="C5334" s="266" t="s">
        <v>6021</v>
      </c>
      <c r="D5334" s="267" t="s">
        <v>9623</v>
      </c>
      <c r="E5334" s="268" t="s">
        <v>8639</v>
      </c>
    </row>
    <row r="5335" spans="1:5">
      <c r="A5335" s="39" t="str">
        <f t="shared" si="83"/>
        <v>100270</v>
      </c>
      <c r="B5335" s="266" t="s">
        <v>6022</v>
      </c>
      <c r="C5335" s="266" t="s">
        <v>6023</v>
      </c>
      <c r="D5335" s="267" t="s">
        <v>15575</v>
      </c>
      <c r="E5335" s="268" t="s">
        <v>33929</v>
      </c>
    </row>
    <row r="5336" spans="1:5">
      <c r="A5336" s="39" t="str">
        <f t="shared" si="83"/>
        <v>100271</v>
      </c>
      <c r="B5336" s="266" t="s">
        <v>6024</v>
      </c>
      <c r="C5336" s="266" t="s">
        <v>6025</v>
      </c>
      <c r="D5336" s="267" t="s">
        <v>15577</v>
      </c>
      <c r="E5336" s="268" t="s">
        <v>33930</v>
      </c>
    </row>
    <row r="5337" spans="1:5">
      <c r="A5337" s="39" t="str">
        <f t="shared" si="83"/>
        <v>100272</v>
      </c>
      <c r="B5337" s="266" t="s">
        <v>6026</v>
      </c>
      <c r="C5337" s="266" t="s">
        <v>6027</v>
      </c>
      <c r="D5337" s="267" t="s">
        <v>9772</v>
      </c>
      <c r="E5337" s="268" t="s">
        <v>9046</v>
      </c>
    </row>
    <row r="5338" spans="1:5">
      <c r="A5338" s="39" t="str">
        <f t="shared" si="83"/>
        <v>100273</v>
      </c>
      <c r="B5338" s="266" t="s">
        <v>6028</v>
      </c>
      <c r="C5338" s="266" t="s">
        <v>6029</v>
      </c>
      <c r="D5338" s="267" t="s">
        <v>15573</v>
      </c>
      <c r="E5338" s="268" t="s">
        <v>10503</v>
      </c>
    </row>
    <row r="5339" spans="1:5">
      <c r="A5339" s="39" t="str">
        <f t="shared" si="83"/>
        <v>100274</v>
      </c>
      <c r="B5339" s="266" t="s">
        <v>6030</v>
      </c>
      <c r="C5339" s="266" t="s">
        <v>6031</v>
      </c>
      <c r="D5339" s="267" t="s">
        <v>15577</v>
      </c>
      <c r="E5339" s="268" t="s">
        <v>8742</v>
      </c>
    </row>
    <row r="5340" spans="1:5">
      <c r="A5340" s="39" t="str">
        <f t="shared" si="83"/>
        <v>100275</v>
      </c>
      <c r="B5340" s="266" t="s">
        <v>6032</v>
      </c>
      <c r="C5340" s="266" t="s">
        <v>6033</v>
      </c>
      <c r="D5340" s="267" t="s">
        <v>15577</v>
      </c>
      <c r="E5340" s="268" t="s">
        <v>32257</v>
      </c>
    </row>
    <row r="5341" spans="1:5">
      <c r="A5341" s="39" t="str">
        <f t="shared" si="83"/>
        <v>100276</v>
      </c>
      <c r="B5341" s="266" t="s">
        <v>6034</v>
      </c>
      <c r="C5341" s="266" t="s">
        <v>6035</v>
      </c>
      <c r="D5341" s="267" t="s">
        <v>15577</v>
      </c>
      <c r="E5341" s="268" t="s">
        <v>9391</v>
      </c>
    </row>
    <row r="5342" spans="1:5">
      <c r="A5342" s="39" t="str">
        <f t="shared" si="83"/>
        <v>100277</v>
      </c>
      <c r="B5342" s="266" t="s">
        <v>6036</v>
      </c>
      <c r="C5342" s="266" t="s">
        <v>6037</v>
      </c>
      <c r="D5342" s="267" t="s">
        <v>15577</v>
      </c>
      <c r="E5342" s="268" t="s">
        <v>8787</v>
      </c>
    </row>
    <row r="5343" spans="1:5">
      <c r="A5343" s="39" t="str">
        <f t="shared" si="83"/>
        <v>100278</v>
      </c>
      <c r="B5343" s="266" t="s">
        <v>6038</v>
      </c>
      <c r="C5343" s="266" t="s">
        <v>6039</v>
      </c>
      <c r="D5343" s="267" t="s">
        <v>15575</v>
      </c>
      <c r="E5343" s="268" t="s">
        <v>33931</v>
      </c>
    </row>
    <row r="5344" spans="1:5">
      <c r="A5344" s="39" t="str">
        <f t="shared" si="83"/>
        <v>100279</v>
      </c>
      <c r="B5344" s="266" t="s">
        <v>6040</v>
      </c>
      <c r="C5344" s="266" t="s">
        <v>6041</v>
      </c>
      <c r="D5344" s="267" t="s">
        <v>9623</v>
      </c>
      <c r="E5344" s="268" t="s">
        <v>9043</v>
      </c>
    </row>
    <row r="5345" spans="1:5">
      <c r="A5345" s="39" t="str">
        <f t="shared" si="83"/>
        <v>100280</v>
      </c>
      <c r="B5345" s="266" t="s">
        <v>6042</v>
      </c>
      <c r="C5345" s="266" t="s">
        <v>6043</v>
      </c>
      <c r="D5345" s="267" t="s">
        <v>15575</v>
      </c>
      <c r="E5345" s="268" t="s">
        <v>9367</v>
      </c>
    </row>
    <row r="5346" spans="1:5">
      <c r="A5346" s="39" t="str">
        <f t="shared" si="83"/>
        <v>100281</v>
      </c>
      <c r="B5346" s="266" t="s">
        <v>6044</v>
      </c>
      <c r="C5346" s="266" t="s">
        <v>6045</v>
      </c>
      <c r="D5346" s="267" t="s">
        <v>15575</v>
      </c>
      <c r="E5346" s="268" t="s">
        <v>10434</v>
      </c>
    </row>
    <row r="5347" spans="1:5">
      <c r="A5347" s="39" t="str">
        <f t="shared" si="83"/>
        <v>100282</v>
      </c>
      <c r="B5347" s="266" t="s">
        <v>6046</v>
      </c>
      <c r="C5347" s="266" t="s">
        <v>6047</v>
      </c>
      <c r="D5347" s="267" t="s">
        <v>15577</v>
      </c>
      <c r="E5347" s="268" t="s">
        <v>33932</v>
      </c>
    </row>
    <row r="5348" spans="1:5">
      <c r="A5348" s="39" t="str">
        <f t="shared" si="83"/>
        <v>100283</v>
      </c>
      <c r="B5348" s="266" t="s">
        <v>6048</v>
      </c>
      <c r="C5348" s="266" t="s">
        <v>6049</v>
      </c>
      <c r="D5348" s="267" t="s">
        <v>15577</v>
      </c>
      <c r="E5348" s="268" t="s">
        <v>24302</v>
      </c>
    </row>
    <row r="5349" spans="1:5">
      <c r="A5349" s="39" t="str">
        <f t="shared" si="83"/>
        <v>100284</v>
      </c>
      <c r="B5349" s="266" t="s">
        <v>6050</v>
      </c>
      <c r="C5349" s="266" t="s">
        <v>6051</v>
      </c>
      <c r="D5349" s="267" t="s">
        <v>15577</v>
      </c>
      <c r="E5349" s="268" t="s">
        <v>13053</v>
      </c>
    </row>
    <row r="5350" spans="1:5">
      <c r="A5350" s="39" t="str">
        <f t="shared" si="83"/>
        <v>100285</v>
      </c>
      <c r="B5350" s="266" t="s">
        <v>6052</v>
      </c>
      <c r="C5350" s="266" t="s">
        <v>6053</v>
      </c>
      <c r="D5350" s="267" t="s">
        <v>15582</v>
      </c>
      <c r="E5350" s="268" t="s">
        <v>26761</v>
      </c>
    </row>
    <row r="5351" spans="1:5">
      <c r="A5351" s="39" t="str">
        <f t="shared" si="83"/>
        <v>100286</v>
      </c>
      <c r="B5351" s="266" t="s">
        <v>6054</v>
      </c>
      <c r="C5351" s="266" t="s">
        <v>6055</v>
      </c>
      <c r="D5351" s="267" t="s">
        <v>15582</v>
      </c>
      <c r="E5351" s="268" t="s">
        <v>17979</v>
      </c>
    </row>
    <row r="5352" spans="1:5">
      <c r="A5352" s="39" t="str">
        <f t="shared" si="83"/>
        <v>100287</v>
      </c>
      <c r="B5352" s="266" t="s">
        <v>6056</v>
      </c>
      <c r="C5352" s="266" t="s">
        <v>15587</v>
      </c>
      <c r="D5352" s="267" t="s">
        <v>15582</v>
      </c>
      <c r="E5352" s="268" t="s">
        <v>8959</v>
      </c>
    </row>
    <row r="5353" spans="1:5">
      <c r="A5353" s="39" t="str">
        <f t="shared" si="83"/>
        <v>100288</v>
      </c>
      <c r="B5353" s="266" t="s">
        <v>6057</v>
      </c>
      <c r="C5353" s="266" t="s">
        <v>6058</v>
      </c>
      <c r="D5353" s="267" t="s">
        <v>10129</v>
      </c>
      <c r="E5353" s="268" t="s">
        <v>8519</v>
      </c>
    </row>
    <row r="5354" spans="1:5">
      <c r="A5354" s="39" t="str">
        <f t="shared" si="83"/>
        <v>100289</v>
      </c>
      <c r="B5354" s="266" t="s">
        <v>6059</v>
      </c>
      <c r="C5354" s="266" t="s">
        <v>6060</v>
      </c>
      <c r="D5354" s="267" t="s">
        <v>10129</v>
      </c>
      <c r="E5354" s="268" t="s">
        <v>16451</v>
      </c>
    </row>
    <row r="5355" spans="1:5">
      <c r="A5355" s="39" t="str">
        <f t="shared" si="83"/>
        <v>100290</v>
      </c>
      <c r="B5355" s="266" t="s">
        <v>6061</v>
      </c>
      <c r="C5355" s="266" t="s">
        <v>6062</v>
      </c>
      <c r="D5355" s="267" t="s">
        <v>10129</v>
      </c>
      <c r="E5355" s="268" t="s">
        <v>8519</v>
      </c>
    </row>
    <row r="5356" spans="1:5">
      <c r="A5356" s="39" t="str">
        <f t="shared" si="83"/>
        <v>100291</v>
      </c>
      <c r="B5356" s="266" t="s">
        <v>6063</v>
      </c>
      <c r="C5356" s="266" t="s">
        <v>6064</v>
      </c>
      <c r="D5356" s="267" t="s">
        <v>10129</v>
      </c>
      <c r="E5356" s="268" t="s">
        <v>8520</v>
      </c>
    </row>
    <row r="5357" spans="1:5">
      <c r="A5357" s="39" t="str">
        <f t="shared" si="83"/>
        <v>100292</v>
      </c>
      <c r="B5357" s="266" t="s">
        <v>6065</v>
      </c>
      <c r="C5357" s="266" t="s">
        <v>6066</v>
      </c>
      <c r="D5357" s="267" t="s">
        <v>10129</v>
      </c>
      <c r="E5357" s="268" t="s">
        <v>8544</v>
      </c>
    </row>
    <row r="5358" spans="1:5">
      <c r="A5358" s="39" t="str">
        <f t="shared" si="83"/>
        <v>100293</v>
      </c>
      <c r="B5358" s="266" t="s">
        <v>6067</v>
      </c>
      <c r="C5358" s="266" t="s">
        <v>6068</v>
      </c>
      <c r="D5358" s="267" t="s">
        <v>10129</v>
      </c>
      <c r="E5358" s="268" t="s">
        <v>8520</v>
      </c>
    </row>
    <row r="5359" spans="1:5">
      <c r="A5359" s="39" t="str">
        <f t="shared" si="83"/>
        <v>100294</v>
      </c>
      <c r="B5359" s="266" t="s">
        <v>6069</v>
      </c>
      <c r="C5359" s="266" t="s">
        <v>6070</v>
      </c>
      <c r="D5359" s="267" t="s">
        <v>10129</v>
      </c>
      <c r="E5359" s="268" t="s">
        <v>8704</v>
      </c>
    </row>
    <row r="5360" spans="1:5">
      <c r="A5360" s="39" t="str">
        <f t="shared" si="83"/>
        <v>100295</v>
      </c>
      <c r="B5360" s="266" t="s">
        <v>6071</v>
      </c>
      <c r="C5360" s="266" t="s">
        <v>6072</v>
      </c>
      <c r="D5360" s="267" t="s">
        <v>10129</v>
      </c>
      <c r="E5360" s="268" t="s">
        <v>10032</v>
      </c>
    </row>
    <row r="5361" spans="1:5">
      <c r="A5361" s="39" t="str">
        <f t="shared" si="83"/>
        <v>100296</v>
      </c>
      <c r="B5361" s="266" t="s">
        <v>6073</v>
      </c>
      <c r="C5361" s="266" t="s">
        <v>6074</v>
      </c>
      <c r="D5361" s="267" t="s">
        <v>10129</v>
      </c>
      <c r="E5361" s="268" t="s">
        <v>9045</v>
      </c>
    </row>
    <row r="5362" spans="1:5">
      <c r="A5362" s="39" t="str">
        <f t="shared" si="83"/>
        <v>100297</v>
      </c>
      <c r="B5362" s="266" t="s">
        <v>6075</v>
      </c>
      <c r="C5362" s="266" t="s">
        <v>6076</v>
      </c>
      <c r="D5362" s="267" t="s">
        <v>10129</v>
      </c>
      <c r="E5362" s="268" t="s">
        <v>8764</v>
      </c>
    </row>
    <row r="5363" spans="1:5">
      <c r="A5363" s="39" t="str">
        <f t="shared" si="83"/>
        <v>100298</v>
      </c>
      <c r="B5363" s="266" t="s">
        <v>6077</v>
      </c>
      <c r="C5363" s="266" t="s">
        <v>6078</v>
      </c>
      <c r="D5363" s="267" t="s">
        <v>10129</v>
      </c>
      <c r="E5363" s="268" t="s">
        <v>10078</v>
      </c>
    </row>
    <row r="5364" spans="1:5">
      <c r="A5364" s="39" t="str">
        <f t="shared" si="83"/>
        <v>100299</v>
      </c>
      <c r="B5364" s="266" t="s">
        <v>6079</v>
      </c>
      <c r="C5364" s="266" t="s">
        <v>6080</v>
      </c>
      <c r="D5364" s="267" t="s">
        <v>10129</v>
      </c>
      <c r="E5364" s="268" t="s">
        <v>10701</v>
      </c>
    </row>
    <row r="5365" spans="1:5">
      <c r="A5365" s="39" t="str">
        <f t="shared" si="83"/>
        <v>100300</v>
      </c>
      <c r="B5365" s="266" t="s">
        <v>6081</v>
      </c>
      <c r="C5365" s="266" t="s">
        <v>6082</v>
      </c>
      <c r="D5365" s="267" t="s">
        <v>10129</v>
      </c>
      <c r="E5365" s="268" t="s">
        <v>11675</v>
      </c>
    </row>
    <row r="5366" spans="1:5">
      <c r="A5366" s="39" t="str">
        <f t="shared" si="83"/>
        <v>100301</v>
      </c>
      <c r="B5366" s="266" t="s">
        <v>6083</v>
      </c>
      <c r="C5366" s="266" t="s">
        <v>6084</v>
      </c>
      <c r="D5366" s="267" t="s">
        <v>10129</v>
      </c>
      <c r="E5366" s="268" t="s">
        <v>26759</v>
      </c>
    </row>
    <row r="5367" spans="1:5">
      <c r="A5367" s="39" t="str">
        <f t="shared" si="83"/>
        <v>100302</v>
      </c>
      <c r="B5367" s="266" t="s">
        <v>6085</v>
      </c>
      <c r="C5367" s="266" t="s">
        <v>6086</v>
      </c>
      <c r="D5367" s="267" t="s">
        <v>10129</v>
      </c>
      <c r="E5367" s="268" t="s">
        <v>33933</v>
      </c>
    </row>
    <row r="5368" spans="1:5">
      <c r="A5368" s="39" t="str">
        <f t="shared" si="83"/>
        <v>100303</v>
      </c>
      <c r="B5368" s="266" t="s">
        <v>6087</v>
      </c>
      <c r="C5368" s="266" t="s">
        <v>6088</v>
      </c>
      <c r="D5368" s="267" t="s">
        <v>10129</v>
      </c>
      <c r="E5368" s="268" t="s">
        <v>9502</v>
      </c>
    </row>
    <row r="5369" spans="1:5">
      <c r="A5369" s="39" t="str">
        <f t="shared" si="83"/>
        <v>100304</v>
      </c>
      <c r="B5369" s="266" t="s">
        <v>6089</v>
      </c>
      <c r="C5369" s="266" t="s">
        <v>6090</v>
      </c>
      <c r="D5369" s="267" t="s">
        <v>10129</v>
      </c>
      <c r="E5369" s="268" t="s">
        <v>33934</v>
      </c>
    </row>
    <row r="5370" spans="1:5">
      <c r="A5370" s="39" t="str">
        <f t="shared" si="83"/>
        <v>100305</v>
      </c>
      <c r="B5370" s="266" t="s">
        <v>6091</v>
      </c>
      <c r="C5370" s="266" t="s">
        <v>6092</v>
      </c>
      <c r="D5370" s="267" t="s">
        <v>10129</v>
      </c>
      <c r="E5370" s="268" t="s">
        <v>25684</v>
      </c>
    </row>
    <row r="5371" spans="1:5">
      <c r="A5371" s="39" t="str">
        <f t="shared" si="83"/>
        <v>100306</v>
      </c>
      <c r="B5371" s="266" t="s">
        <v>6093</v>
      </c>
      <c r="C5371" s="266" t="s">
        <v>6094</v>
      </c>
      <c r="D5371" s="267" t="s">
        <v>10129</v>
      </c>
      <c r="E5371" s="268" t="s">
        <v>33935</v>
      </c>
    </row>
    <row r="5372" spans="1:5">
      <c r="A5372" s="39" t="str">
        <f t="shared" si="83"/>
        <v>100307</v>
      </c>
      <c r="B5372" s="266" t="s">
        <v>6095</v>
      </c>
      <c r="C5372" s="266" t="s">
        <v>6096</v>
      </c>
      <c r="D5372" s="267" t="s">
        <v>10129</v>
      </c>
      <c r="E5372" s="268" t="s">
        <v>16368</v>
      </c>
    </row>
    <row r="5373" spans="1:5">
      <c r="A5373" s="39" t="str">
        <f t="shared" si="83"/>
        <v>100308</v>
      </c>
      <c r="B5373" s="266" t="s">
        <v>6097</v>
      </c>
      <c r="C5373" s="266" t="s">
        <v>6098</v>
      </c>
      <c r="D5373" s="267" t="s">
        <v>10129</v>
      </c>
      <c r="E5373" s="268" t="s">
        <v>32242</v>
      </c>
    </row>
    <row r="5374" spans="1:5">
      <c r="A5374" s="39" t="str">
        <f t="shared" si="83"/>
        <v>100309</v>
      </c>
      <c r="B5374" s="266" t="s">
        <v>6099</v>
      </c>
      <c r="C5374" s="266" t="s">
        <v>6100</v>
      </c>
      <c r="D5374" s="267" t="s">
        <v>10129</v>
      </c>
      <c r="E5374" s="268" t="s">
        <v>22216</v>
      </c>
    </row>
    <row r="5375" spans="1:5">
      <c r="A5375" s="39" t="str">
        <f t="shared" si="83"/>
        <v>100310</v>
      </c>
      <c r="B5375" s="266" t="s">
        <v>6101</v>
      </c>
      <c r="C5375" s="266" t="s">
        <v>6102</v>
      </c>
      <c r="D5375" s="267" t="s">
        <v>15966</v>
      </c>
      <c r="E5375" s="268" t="s">
        <v>16956</v>
      </c>
    </row>
    <row r="5376" spans="1:5">
      <c r="A5376" s="39" t="str">
        <f t="shared" si="83"/>
        <v>100311</v>
      </c>
      <c r="B5376" s="266" t="s">
        <v>6103</v>
      </c>
      <c r="C5376" s="266" t="s">
        <v>6104</v>
      </c>
      <c r="D5376" s="267" t="s">
        <v>15966</v>
      </c>
      <c r="E5376" s="268" t="s">
        <v>33936</v>
      </c>
    </row>
    <row r="5377" spans="1:5">
      <c r="A5377" s="39" t="str">
        <f t="shared" si="83"/>
        <v>100312</v>
      </c>
      <c r="B5377" s="266" t="s">
        <v>6105</v>
      </c>
      <c r="C5377" s="266" t="s">
        <v>6106</v>
      </c>
      <c r="D5377" s="267" t="s">
        <v>15966</v>
      </c>
      <c r="E5377" s="268" t="s">
        <v>27497</v>
      </c>
    </row>
    <row r="5378" spans="1:5">
      <c r="A5378" s="39" t="str">
        <f t="shared" si="83"/>
        <v>100313</v>
      </c>
      <c r="B5378" s="266" t="s">
        <v>6107</v>
      </c>
      <c r="C5378" s="266" t="s">
        <v>6108</v>
      </c>
      <c r="D5378" s="267" t="s">
        <v>15966</v>
      </c>
      <c r="E5378" s="268" t="s">
        <v>33937</v>
      </c>
    </row>
    <row r="5379" spans="1:5">
      <c r="A5379" s="39" t="str">
        <f t="shared" ref="A5379:A5442" si="84">IF(ISERROR(SEARCH("/",B5379)=6),TRIM(CLEAN(B5379)),IF(SEARCH("/",B5379)=6,IF(LEN(TRIM(CLEAN(B5379)))=7,LEFT(TRIM(CLEAN(B5379)),6)&amp;"00"&amp;RIGHT(TRIM(CLEAN(B5379)),1),LEFT(TRIM(CLEAN(B5379)),6)&amp;"0"&amp;RIGHT(TRIM(CLEAN(B5379)),2)),TRIM(CLEAN(B5379))))</f>
        <v>100314</v>
      </c>
      <c r="B5379" s="266" t="s">
        <v>6109</v>
      </c>
      <c r="C5379" s="266" t="s">
        <v>6110</v>
      </c>
      <c r="D5379" s="267" t="s">
        <v>15966</v>
      </c>
      <c r="E5379" s="268" t="s">
        <v>33938</v>
      </c>
    </row>
    <row r="5380" spans="1:5">
      <c r="A5380" s="39" t="str">
        <f t="shared" si="84"/>
        <v>100315</v>
      </c>
      <c r="B5380" s="266" t="s">
        <v>6111</v>
      </c>
      <c r="C5380" s="266" t="s">
        <v>6112</v>
      </c>
      <c r="D5380" s="267" t="s">
        <v>15966</v>
      </c>
      <c r="E5380" s="268" t="s">
        <v>24822</v>
      </c>
    </row>
    <row r="5381" spans="1:5">
      <c r="A5381" s="39" t="str">
        <f t="shared" si="84"/>
        <v>100316</v>
      </c>
      <c r="B5381" s="266" t="s">
        <v>6113</v>
      </c>
      <c r="C5381" s="266" t="s">
        <v>6082</v>
      </c>
      <c r="D5381" s="267" t="s">
        <v>15966</v>
      </c>
      <c r="E5381" s="268" t="s">
        <v>33939</v>
      </c>
    </row>
    <row r="5382" spans="1:5">
      <c r="A5382" s="39" t="str">
        <f t="shared" si="84"/>
        <v>100317</v>
      </c>
      <c r="B5382" s="266" t="s">
        <v>6114</v>
      </c>
      <c r="C5382" s="266" t="s">
        <v>6115</v>
      </c>
      <c r="D5382" s="267" t="s">
        <v>15966</v>
      </c>
      <c r="E5382" s="268" t="s">
        <v>33940</v>
      </c>
    </row>
    <row r="5383" spans="1:5">
      <c r="A5383" s="39" t="str">
        <f t="shared" si="84"/>
        <v>100318</v>
      </c>
      <c r="B5383" s="266" t="s">
        <v>6116</v>
      </c>
      <c r="C5383" s="266" t="s">
        <v>6090</v>
      </c>
      <c r="D5383" s="267" t="s">
        <v>15966</v>
      </c>
      <c r="E5383" s="268" t="s">
        <v>33941</v>
      </c>
    </row>
    <row r="5384" spans="1:5">
      <c r="A5384" s="39" t="str">
        <f t="shared" si="84"/>
        <v>100319</v>
      </c>
      <c r="B5384" s="266" t="s">
        <v>6117</v>
      </c>
      <c r="C5384" s="266" t="s">
        <v>6092</v>
      </c>
      <c r="D5384" s="267" t="s">
        <v>15966</v>
      </c>
      <c r="E5384" s="268" t="s">
        <v>33942</v>
      </c>
    </row>
    <row r="5385" spans="1:5">
      <c r="A5385" s="39" t="str">
        <f t="shared" si="84"/>
        <v>100320</v>
      </c>
      <c r="B5385" s="266" t="s">
        <v>6118</v>
      </c>
      <c r="C5385" s="266" t="s">
        <v>6094</v>
      </c>
      <c r="D5385" s="267" t="s">
        <v>15966</v>
      </c>
      <c r="E5385" s="268" t="s">
        <v>33943</v>
      </c>
    </row>
    <row r="5386" spans="1:5">
      <c r="A5386" s="39" t="str">
        <f t="shared" si="84"/>
        <v>100321</v>
      </c>
      <c r="B5386" s="266" t="s">
        <v>6119</v>
      </c>
      <c r="C5386" s="266" t="s">
        <v>6100</v>
      </c>
      <c r="D5386" s="267" t="s">
        <v>15966</v>
      </c>
      <c r="E5386" s="268" t="s">
        <v>33944</v>
      </c>
    </row>
    <row r="5387" spans="1:5">
      <c r="A5387" s="39" t="str">
        <f t="shared" si="84"/>
        <v>100322</v>
      </c>
      <c r="B5387" s="266" t="s">
        <v>6120</v>
      </c>
      <c r="C5387" s="266" t="s">
        <v>16748</v>
      </c>
      <c r="D5387" s="267" t="s">
        <v>10840</v>
      </c>
      <c r="E5387" s="268" t="s">
        <v>33945</v>
      </c>
    </row>
    <row r="5388" spans="1:5">
      <c r="A5388" s="39" t="str">
        <f t="shared" si="84"/>
        <v>100323</v>
      </c>
      <c r="B5388" s="266" t="s">
        <v>6121</v>
      </c>
      <c r="C5388" s="266" t="s">
        <v>16749</v>
      </c>
      <c r="D5388" s="267" t="s">
        <v>10840</v>
      </c>
      <c r="E5388" s="268" t="s">
        <v>25264</v>
      </c>
    </row>
    <row r="5389" spans="1:5">
      <c r="A5389" s="39" t="str">
        <f t="shared" si="84"/>
        <v>100324</v>
      </c>
      <c r="B5389" s="266" t="s">
        <v>6122</v>
      </c>
      <c r="C5389" s="266" t="s">
        <v>16750</v>
      </c>
      <c r="D5389" s="267" t="s">
        <v>10840</v>
      </c>
      <c r="E5389" s="268" t="s">
        <v>33946</v>
      </c>
    </row>
    <row r="5390" spans="1:5">
      <c r="A5390" s="39" t="str">
        <f t="shared" si="84"/>
        <v>100325</v>
      </c>
      <c r="B5390" s="266" t="s">
        <v>6123</v>
      </c>
      <c r="C5390" s="266" t="s">
        <v>6124</v>
      </c>
      <c r="D5390" s="267" t="s">
        <v>9548</v>
      </c>
      <c r="E5390" s="268" t="s">
        <v>17102</v>
      </c>
    </row>
    <row r="5391" spans="1:5">
      <c r="A5391" s="39" t="str">
        <f t="shared" si="84"/>
        <v>100327</v>
      </c>
      <c r="B5391" s="266" t="s">
        <v>6125</v>
      </c>
      <c r="C5391" s="266" t="s">
        <v>6126</v>
      </c>
      <c r="D5391" s="267" t="s">
        <v>9548</v>
      </c>
      <c r="E5391" s="268" t="s">
        <v>16972</v>
      </c>
    </row>
    <row r="5392" spans="1:5">
      <c r="A5392" s="39" t="str">
        <f t="shared" si="84"/>
        <v>100328</v>
      </c>
      <c r="B5392" s="266" t="s">
        <v>6127</v>
      </c>
      <c r="C5392" s="266" t="s">
        <v>6128</v>
      </c>
      <c r="D5392" s="267" t="s">
        <v>9772</v>
      </c>
      <c r="E5392" s="268" t="s">
        <v>9162</v>
      </c>
    </row>
    <row r="5393" spans="1:5">
      <c r="A5393" s="39" t="str">
        <f t="shared" si="84"/>
        <v>100329</v>
      </c>
      <c r="B5393" s="266" t="s">
        <v>6129</v>
      </c>
      <c r="C5393" s="266" t="s">
        <v>6130</v>
      </c>
      <c r="D5393" s="267" t="s">
        <v>9772</v>
      </c>
      <c r="E5393" s="268" t="s">
        <v>18195</v>
      </c>
    </row>
    <row r="5394" spans="1:5">
      <c r="A5394" s="39" t="str">
        <f t="shared" si="84"/>
        <v>100330</v>
      </c>
      <c r="B5394" s="266" t="s">
        <v>6131</v>
      </c>
      <c r="C5394" s="266" t="s">
        <v>6132</v>
      </c>
      <c r="D5394" s="267" t="s">
        <v>9772</v>
      </c>
      <c r="E5394" s="268" t="s">
        <v>24945</v>
      </c>
    </row>
    <row r="5395" spans="1:5">
      <c r="A5395" s="39" t="str">
        <f t="shared" si="84"/>
        <v>100331</v>
      </c>
      <c r="B5395" s="266" t="s">
        <v>6133</v>
      </c>
      <c r="C5395" s="266" t="s">
        <v>6134</v>
      </c>
      <c r="D5395" s="267" t="s">
        <v>9772</v>
      </c>
      <c r="E5395" s="268" t="s">
        <v>13589</v>
      </c>
    </row>
    <row r="5396" spans="1:5">
      <c r="A5396" s="39" t="str">
        <f t="shared" si="84"/>
        <v>100332</v>
      </c>
      <c r="B5396" s="266" t="s">
        <v>6135</v>
      </c>
      <c r="C5396" s="266" t="s">
        <v>6136</v>
      </c>
      <c r="D5396" s="267" t="s">
        <v>9772</v>
      </c>
      <c r="E5396" s="268" t="s">
        <v>33947</v>
      </c>
    </row>
    <row r="5397" spans="1:5">
      <c r="A5397" s="39" t="str">
        <f t="shared" si="84"/>
        <v>100333</v>
      </c>
      <c r="B5397" s="266" t="s">
        <v>6137</v>
      </c>
      <c r="C5397" s="266" t="s">
        <v>6138</v>
      </c>
      <c r="D5397" s="267" t="s">
        <v>9772</v>
      </c>
      <c r="E5397" s="268" t="s">
        <v>33948</v>
      </c>
    </row>
    <row r="5398" spans="1:5">
      <c r="A5398" s="39" t="str">
        <f t="shared" si="84"/>
        <v>100334</v>
      </c>
      <c r="B5398" s="266" t="s">
        <v>6139</v>
      </c>
      <c r="C5398" s="266" t="s">
        <v>6140</v>
      </c>
      <c r="D5398" s="267" t="s">
        <v>9772</v>
      </c>
      <c r="E5398" s="268" t="s">
        <v>33949</v>
      </c>
    </row>
    <row r="5399" spans="1:5">
      <c r="A5399" s="39" t="str">
        <f t="shared" si="84"/>
        <v>100335</v>
      </c>
      <c r="B5399" s="266" t="s">
        <v>6141</v>
      </c>
      <c r="C5399" s="266" t="s">
        <v>6142</v>
      </c>
      <c r="D5399" s="267" t="s">
        <v>9772</v>
      </c>
      <c r="E5399" s="268" t="s">
        <v>33950</v>
      </c>
    </row>
    <row r="5400" spans="1:5">
      <c r="A5400" s="39" t="str">
        <f t="shared" si="84"/>
        <v>100341</v>
      </c>
      <c r="B5400" s="266" t="s">
        <v>6143</v>
      </c>
      <c r="C5400" s="266" t="s">
        <v>6144</v>
      </c>
      <c r="D5400" s="267" t="s">
        <v>9772</v>
      </c>
      <c r="E5400" s="268" t="s">
        <v>11899</v>
      </c>
    </row>
    <row r="5401" spans="1:5">
      <c r="A5401" s="39" t="str">
        <f t="shared" si="84"/>
        <v>100342</v>
      </c>
      <c r="B5401" s="266" t="s">
        <v>207</v>
      </c>
      <c r="C5401" s="266" t="s">
        <v>241</v>
      </c>
      <c r="D5401" s="267" t="s">
        <v>10821</v>
      </c>
      <c r="E5401" s="268" t="s">
        <v>13169</v>
      </c>
    </row>
    <row r="5402" spans="1:5">
      <c r="A5402" s="39" t="str">
        <f t="shared" si="84"/>
        <v>100343</v>
      </c>
      <c r="B5402" s="266" t="s">
        <v>208</v>
      </c>
      <c r="C5402" s="266" t="s">
        <v>242</v>
      </c>
      <c r="D5402" s="267" t="s">
        <v>10821</v>
      </c>
      <c r="E5402" s="268" t="s">
        <v>8834</v>
      </c>
    </row>
    <row r="5403" spans="1:5">
      <c r="A5403" s="39" t="str">
        <f t="shared" si="84"/>
        <v>100344</v>
      </c>
      <c r="B5403" s="266" t="s">
        <v>6145</v>
      </c>
      <c r="C5403" s="266" t="s">
        <v>6146</v>
      </c>
      <c r="D5403" s="267" t="s">
        <v>10821</v>
      </c>
      <c r="E5403" s="268" t="s">
        <v>15953</v>
      </c>
    </row>
    <row r="5404" spans="1:5">
      <c r="A5404" s="39" t="str">
        <f t="shared" si="84"/>
        <v>100345</v>
      </c>
      <c r="B5404" s="266" t="s">
        <v>6147</v>
      </c>
      <c r="C5404" s="266" t="s">
        <v>6148</v>
      </c>
      <c r="D5404" s="267" t="s">
        <v>10821</v>
      </c>
      <c r="E5404" s="268" t="s">
        <v>12045</v>
      </c>
    </row>
    <row r="5405" spans="1:5">
      <c r="A5405" s="39" t="str">
        <f t="shared" si="84"/>
        <v>100346</v>
      </c>
      <c r="B5405" s="266" t="s">
        <v>6149</v>
      </c>
      <c r="C5405" s="266" t="s">
        <v>6150</v>
      </c>
      <c r="D5405" s="267" t="s">
        <v>10821</v>
      </c>
      <c r="E5405" s="268" t="s">
        <v>9469</v>
      </c>
    </row>
    <row r="5406" spans="1:5">
      <c r="A5406" s="39" t="str">
        <f t="shared" si="84"/>
        <v>100347</v>
      </c>
      <c r="B5406" s="266" t="s">
        <v>6151</v>
      </c>
      <c r="C5406" s="266" t="s">
        <v>6152</v>
      </c>
      <c r="D5406" s="267" t="s">
        <v>10821</v>
      </c>
      <c r="E5406" s="268" t="s">
        <v>9129</v>
      </c>
    </row>
    <row r="5407" spans="1:5">
      <c r="A5407" s="39" t="str">
        <f t="shared" si="84"/>
        <v>100348</v>
      </c>
      <c r="B5407" s="266" t="s">
        <v>6153</v>
      </c>
      <c r="C5407" s="266" t="s">
        <v>6154</v>
      </c>
      <c r="D5407" s="267" t="s">
        <v>10821</v>
      </c>
      <c r="E5407" s="268" t="s">
        <v>17037</v>
      </c>
    </row>
    <row r="5408" spans="1:5">
      <c r="A5408" s="39" t="str">
        <f t="shared" si="84"/>
        <v>100349</v>
      </c>
      <c r="B5408" s="266" t="s">
        <v>6155</v>
      </c>
      <c r="C5408" s="266" t="s">
        <v>10913</v>
      </c>
      <c r="D5408" s="267" t="s">
        <v>10840</v>
      </c>
      <c r="E5408" s="268" t="s">
        <v>33951</v>
      </c>
    </row>
    <row r="5409" spans="1:5">
      <c r="A5409" s="39" t="str">
        <f t="shared" si="84"/>
        <v>100357</v>
      </c>
      <c r="B5409" s="266" t="s">
        <v>6156</v>
      </c>
      <c r="C5409" s="266" t="s">
        <v>6157</v>
      </c>
      <c r="D5409" s="267" t="s">
        <v>9623</v>
      </c>
      <c r="E5409" s="268" t="s">
        <v>33952</v>
      </c>
    </row>
    <row r="5410" spans="1:5">
      <c r="A5410" s="39" t="str">
        <f t="shared" si="84"/>
        <v>100358</v>
      </c>
      <c r="B5410" s="266" t="s">
        <v>6158</v>
      </c>
      <c r="C5410" s="266" t="s">
        <v>6159</v>
      </c>
      <c r="D5410" s="267" t="s">
        <v>9623</v>
      </c>
      <c r="E5410" s="268" t="s">
        <v>33953</v>
      </c>
    </row>
    <row r="5411" spans="1:5">
      <c r="A5411" s="39" t="str">
        <f t="shared" si="84"/>
        <v>100359</v>
      </c>
      <c r="B5411" s="266" t="s">
        <v>6160</v>
      </c>
      <c r="C5411" s="266" t="s">
        <v>6161</v>
      </c>
      <c r="D5411" s="267" t="s">
        <v>9623</v>
      </c>
      <c r="E5411" s="268" t="s">
        <v>33954</v>
      </c>
    </row>
    <row r="5412" spans="1:5">
      <c r="A5412" s="39" t="str">
        <f t="shared" si="84"/>
        <v>100360</v>
      </c>
      <c r="B5412" s="266" t="s">
        <v>6162</v>
      </c>
      <c r="C5412" s="266" t="s">
        <v>6163</v>
      </c>
      <c r="D5412" s="267" t="s">
        <v>9623</v>
      </c>
      <c r="E5412" s="268" t="s">
        <v>33955</v>
      </c>
    </row>
    <row r="5413" spans="1:5">
      <c r="A5413" s="39" t="str">
        <f t="shared" si="84"/>
        <v>100361</v>
      </c>
      <c r="B5413" s="266" t="s">
        <v>6164</v>
      </c>
      <c r="C5413" s="266" t="s">
        <v>6165</v>
      </c>
      <c r="D5413" s="267" t="s">
        <v>9623</v>
      </c>
      <c r="E5413" s="268" t="s">
        <v>33956</v>
      </c>
    </row>
    <row r="5414" spans="1:5">
      <c r="A5414" s="39" t="str">
        <f t="shared" si="84"/>
        <v>100362</v>
      </c>
      <c r="B5414" s="266" t="s">
        <v>6166</v>
      </c>
      <c r="C5414" s="266" t="s">
        <v>6167</v>
      </c>
      <c r="D5414" s="267" t="s">
        <v>9623</v>
      </c>
      <c r="E5414" s="268" t="s">
        <v>33957</v>
      </c>
    </row>
    <row r="5415" spans="1:5">
      <c r="A5415" s="39" t="str">
        <f t="shared" si="84"/>
        <v>100363</v>
      </c>
      <c r="B5415" s="266" t="s">
        <v>6168</v>
      </c>
      <c r="C5415" s="266" t="s">
        <v>6169</v>
      </c>
      <c r="D5415" s="267" t="s">
        <v>9623</v>
      </c>
      <c r="E5415" s="268" t="s">
        <v>33958</v>
      </c>
    </row>
    <row r="5416" spans="1:5">
      <c r="A5416" s="39" t="str">
        <f t="shared" si="84"/>
        <v>100364</v>
      </c>
      <c r="B5416" s="266" t="s">
        <v>6170</v>
      </c>
      <c r="C5416" s="266" t="s">
        <v>6171</v>
      </c>
      <c r="D5416" s="267" t="s">
        <v>9623</v>
      </c>
      <c r="E5416" s="268" t="s">
        <v>33959</v>
      </c>
    </row>
    <row r="5417" spans="1:5">
      <c r="A5417" s="39" t="str">
        <f t="shared" si="84"/>
        <v>100365</v>
      </c>
      <c r="B5417" s="266" t="s">
        <v>6172</v>
      </c>
      <c r="C5417" s="266" t="s">
        <v>6173</v>
      </c>
      <c r="D5417" s="267" t="s">
        <v>9623</v>
      </c>
      <c r="E5417" s="268" t="s">
        <v>33960</v>
      </c>
    </row>
    <row r="5418" spans="1:5">
      <c r="A5418" s="39" t="str">
        <f t="shared" si="84"/>
        <v>100366</v>
      </c>
      <c r="B5418" s="266" t="s">
        <v>6174</v>
      </c>
      <c r="C5418" s="266" t="s">
        <v>6175</v>
      </c>
      <c r="D5418" s="267" t="s">
        <v>9623</v>
      </c>
      <c r="E5418" s="268" t="s">
        <v>33961</v>
      </c>
    </row>
    <row r="5419" spans="1:5">
      <c r="A5419" s="39" t="str">
        <f t="shared" si="84"/>
        <v>100367</v>
      </c>
      <c r="B5419" s="266" t="s">
        <v>6176</v>
      </c>
      <c r="C5419" s="266" t="s">
        <v>6177</v>
      </c>
      <c r="D5419" s="267" t="s">
        <v>9623</v>
      </c>
      <c r="E5419" s="268" t="s">
        <v>33962</v>
      </c>
    </row>
    <row r="5420" spans="1:5">
      <c r="A5420" s="39" t="str">
        <f t="shared" si="84"/>
        <v>100368</v>
      </c>
      <c r="B5420" s="266" t="s">
        <v>6178</v>
      </c>
      <c r="C5420" s="266" t="s">
        <v>6179</v>
      </c>
      <c r="D5420" s="267" t="s">
        <v>9623</v>
      </c>
      <c r="E5420" s="268" t="s">
        <v>33963</v>
      </c>
    </row>
    <row r="5421" spans="1:5">
      <c r="A5421" s="39" t="str">
        <f t="shared" si="84"/>
        <v>100369</v>
      </c>
      <c r="B5421" s="266" t="s">
        <v>6180</v>
      </c>
      <c r="C5421" s="266" t="s">
        <v>6181</v>
      </c>
      <c r="D5421" s="267" t="s">
        <v>9623</v>
      </c>
      <c r="E5421" s="268" t="s">
        <v>33964</v>
      </c>
    </row>
    <row r="5422" spans="1:5">
      <c r="A5422" s="39" t="str">
        <f t="shared" si="84"/>
        <v>100370</v>
      </c>
      <c r="B5422" s="266" t="s">
        <v>6182</v>
      </c>
      <c r="C5422" s="266" t="s">
        <v>6183</v>
      </c>
      <c r="D5422" s="267" t="s">
        <v>9623</v>
      </c>
      <c r="E5422" s="268" t="s">
        <v>33965</v>
      </c>
    </row>
    <row r="5423" spans="1:5">
      <c r="A5423" s="39" t="str">
        <f t="shared" si="84"/>
        <v>100371</v>
      </c>
      <c r="B5423" s="266" t="s">
        <v>6184</v>
      </c>
      <c r="C5423" s="266" t="s">
        <v>6185</v>
      </c>
      <c r="D5423" s="267" t="s">
        <v>9623</v>
      </c>
      <c r="E5423" s="268" t="s">
        <v>33966</v>
      </c>
    </row>
    <row r="5424" spans="1:5">
      <c r="A5424" s="39" t="str">
        <f t="shared" si="84"/>
        <v>100372</v>
      </c>
      <c r="B5424" s="266" t="s">
        <v>6186</v>
      </c>
      <c r="C5424" s="266" t="s">
        <v>6187</v>
      </c>
      <c r="D5424" s="267" t="s">
        <v>9623</v>
      </c>
      <c r="E5424" s="268" t="s">
        <v>33967</v>
      </c>
    </row>
    <row r="5425" spans="1:5">
      <c r="A5425" s="39" t="str">
        <f t="shared" si="84"/>
        <v>100373</v>
      </c>
      <c r="B5425" s="266" t="s">
        <v>6188</v>
      </c>
      <c r="C5425" s="266" t="s">
        <v>6189</v>
      </c>
      <c r="D5425" s="267" t="s">
        <v>9623</v>
      </c>
      <c r="E5425" s="268" t="s">
        <v>33968</v>
      </c>
    </row>
    <row r="5426" spans="1:5">
      <c r="A5426" s="39" t="str">
        <f t="shared" si="84"/>
        <v>100374</v>
      </c>
      <c r="B5426" s="266" t="s">
        <v>6190</v>
      </c>
      <c r="C5426" s="266" t="s">
        <v>6191</v>
      </c>
      <c r="D5426" s="267" t="s">
        <v>9623</v>
      </c>
      <c r="E5426" s="268" t="s">
        <v>33969</v>
      </c>
    </row>
    <row r="5427" spans="1:5">
      <c r="A5427" s="39" t="str">
        <f t="shared" si="84"/>
        <v>100375</v>
      </c>
      <c r="B5427" s="266" t="s">
        <v>6192</v>
      </c>
      <c r="C5427" s="266" t="s">
        <v>6193</v>
      </c>
      <c r="D5427" s="267" t="s">
        <v>9623</v>
      </c>
      <c r="E5427" s="268" t="s">
        <v>33970</v>
      </c>
    </row>
    <row r="5428" spans="1:5">
      <c r="A5428" s="39" t="str">
        <f t="shared" si="84"/>
        <v>100376</v>
      </c>
      <c r="B5428" s="266" t="s">
        <v>6194</v>
      </c>
      <c r="C5428" s="266" t="s">
        <v>6195</v>
      </c>
      <c r="D5428" s="267" t="s">
        <v>9623</v>
      </c>
      <c r="E5428" s="268" t="s">
        <v>33971</v>
      </c>
    </row>
    <row r="5429" spans="1:5">
      <c r="A5429" s="39" t="str">
        <f t="shared" si="84"/>
        <v>100377</v>
      </c>
      <c r="B5429" s="266" t="s">
        <v>6196</v>
      </c>
      <c r="C5429" s="266" t="s">
        <v>10837</v>
      </c>
      <c r="D5429" s="267" t="s">
        <v>10821</v>
      </c>
      <c r="E5429" s="268" t="s">
        <v>11687</v>
      </c>
    </row>
    <row r="5430" spans="1:5">
      <c r="A5430" s="39" t="str">
        <f t="shared" si="84"/>
        <v>100378</v>
      </c>
      <c r="B5430" s="266" t="s">
        <v>6197</v>
      </c>
      <c r="C5430" s="266" t="s">
        <v>10838</v>
      </c>
      <c r="D5430" s="267" t="s">
        <v>10821</v>
      </c>
      <c r="E5430" s="268" t="s">
        <v>14603</v>
      </c>
    </row>
    <row r="5431" spans="1:5">
      <c r="A5431" s="39" t="str">
        <f t="shared" si="84"/>
        <v>100379</v>
      </c>
      <c r="B5431" s="266" t="s">
        <v>6198</v>
      </c>
      <c r="C5431" s="266" t="s">
        <v>6199</v>
      </c>
      <c r="D5431" s="267" t="s">
        <v>9772</v>
      </c>
      <c r="E5431" s="268" t="s">
        <v>26671</v>
      </c>
    </row>
    <row r="5432" spans="1:5">
      <c r="A5432" s="39" t="str">
        <f t="shared" si="84"/>
        <v>100380</v>
      </c>
      <c r="B5432" s="266" t="s">
        <v>6200</v>
      </c>
      <c r="C5432" s="266" t="s">
        <v>6201</v>
      </c>
      <c r="D5432" s="267" t="s">
        <v>9772</v>
      </c>
      <c r="E5432" s="268" t="s">
        <v>33972</v>
      </c>
    </row>
    <row r="5433" spans="1:5">
      <c r="A5433" s="39" t="str">
        <f t="shared" si="84"/>
        <v>100381</v>
      </c>
      <c r="B5433" s="266" t="s">
        <v>6202</v>
      </c>
      <c r="C5433" s="266" t="s">
        <v>6203</v>
      </c>
      <c r="D5433" s="267" t="s">
        <v>9772</v>
      </c>
      <c r="E5433" s="268" t="s">
        <v>18056</v>
      </c>
    </row>
    <row r="5434" spans="1:5">
      <c r="A5434" s="39" t="str">
        <f t="shared" si="84"/>
        <v>100382</v>
      </c>
      <c r="B5434" s="266" t="s">
        <v>6204</v>
      </c>
      <c r="C5434" s="266" t="s">
        <v>6205</v>
      </c>
      <c r="D5434" s="267" t="s">
        <v>9772</v>
      </c>
      <c r="E5434" s="268" t="s">
        <v>10390</v>
      </c>
    </row>
    <row r="5435" spans="1:5">
      <c r="A5435" s="39" t="str">
        <f t="shared" si="84"/>
        <v>100383</v>
      </c>
      <c r="B5435" s="266" t="s">
        <v>6206</v>
      </c>
      <c r="C5435" s="266" t="s">
        <v>6207</v>
      </c>
      <c r="D5435" s="267" t="s">
        <v>9772</v>
      </c>
      <c r="E5435" s="268" t="s">
        <v>16494</v>
      </c>
    </row>
    <row r="5436" spans="1:5">
      <c r="A5436" s="39" t="str">
        <f t="shared" si="84"/>
        <v>100384</v>
      </c>
      <c r="B5436" s="266" t="s">
        <v>6208</v>
      </c>
      <c r="C5436" s="266" t="s">
        <v>6209</v>
      </c>
      <c r="D5436" s="267" t="s">
        <v>9772</v>
      </c>
      <c r="E5436" s="268" t="s">
        <v>26388</v>
      </c>
    </row>
    <row r="5437" spans="1:5">
      <c r="A5437" s="39" t="str">
        <f t="shared" si="84"/>
        <v>100385</v>
      </c>
      <c r="B5437" s="266" t="s">
        <v>6210</v>
      </c>
      <c r="C5437" s="266" t="s">
        <v>6211</v>
      </c>
      <c r="D5437" s="267" t="s">
        <v>9772</v>
      </c>
      <c r="E5437" s="268" t="s">
        <v>32812</v>
      </c>
    </row>
    <row r="5438" spans="1:5">
      <c r="A5438" s="39" t="str">
        <f t="shared" si="84"/>
        <v>100386</v>
      </c>
      <c r="B5438" s="266" t="s">
        <v>6212</v>
      </c>
      <c r="C5438" s="266" t="s">
        <v>6213</v>
      </c>
      <c r="D5438" s="267" t="s">
        <v>9772</v>
      </c>
      <c r="E5438" s="268" t="s">
        <v>33386</v>
      </c>
    </row>
    <row r="5439" spans="1:5">
      <c r="A5439" s="39" t="str">
        <f t="shared" si="84"/>
        <v>100387</v>
      </c>
      <c r="B5439" s="266" t="s">
        <v>6214</v>
      </c>
      <c r="C5439" s="266" t="s">
        <v>6215</v>
      </c>
      <c r="D5439" s="267" t="s">
        <v>9772</v>
      </c>
      <c r="E5439" s="268" t="s">
        <v>22389</v>
      </c>
    </row>
    <row r="5440" spans="1:5">
      <c r="A5440" s="39" t="str">
        <f t="shared" si="84"/>
        <v>100388</v>
      </c>
      <c r="B5440" s="266" t="s">
        <v>6216</v>
      </c>
      <c r="C5440" s="266" t="s">
        <v>6217</v>
      </c>
      <c r="D5440" s="267" t="s">
        <v>9772</v>
      </c>
      <c r="E5440" s="268" t="s">
        <v>13129</v>
      </c>
    </row>
    <row r="5441" spans="1:5">
      <c r="A5441" s="39" t="str">
        <f t="shared" si="84"/>
        <v>100389</v>
      </c>
      <c r="B5441" s="266" t="s">
        <v>6218</v>
      </c>
      <c r="C5441" s="266" t="s">
        <v>6219</v>
      </c>
      <c r="D5441" s="267" t="s">
        <v>9772</v>
      </c>
      <c r="E5441" s="268" t="s">
        <v>9417</v>
      </c>
    </row>
    <row r="5442" spans="1:5">
      <c r="A5442" s="39" t="str">
        <f t="shared" si="84"/>
        <v>100390</v>
      </c>
      <c r="B5442" s="266" t="s">
        <v>6220</v>
      </c>
      <c r="C5442" s="266" t="s">
        <v>6221</v>
      </c>
      <c r="D5442" s="267" t="s">
        <v>9772</v>
      </c>
      <c r="E5442" s="268" t="s">
        <v>8795</v>
      </c>
    </row>
    <row r="5443" spans="1:5">
      <c r="A5443" s="39" t="str">
        <f t="shared" ref="A5443:A5506" si="85">IF(ISERROR(SEARCH("/",B5443)=6),TRIM(CLEAN(B5443)),IF(SEARCH("/",B5443)=6,IF(LEN(TRIM(CLEAN(B5443)))=7,LEFT(TRIM(CLEAN(B5443)),6)&amp;"00"&amp;RIGHT(TRIM(CLEAN(B5443)),1),LEFT(TRIM(CLEAN(B5443)),6)&amp;"0"&amp;RIGHT(TRIM(CLEAN(B5443)),2)),TRIM(CLEAN(B5443))))</f>
        <v>100391</v>
      </c>
      <c r="B5443" s="266" t="s">
        <v>6222</v>
      </c>
      <c r="C5443" s="266" t="s">
        <v>6223</v>
      </c>
      <c r="D5443" s="267" t="s">
        <v>9772</v>
      </c>
      <c r="E5443" s="268" t="s">
        <v>17616</v>
      </c>
    </row>
    <row r="5444" spans="1:5">
      <c r="A5444" s="39" t="str">
        <f t="shared" si="85"/>
        <v>100392</v>
      </c>
      <c r="B5444" s="266" t="s">
        <v>6224</v>
      </c>
      <c r="C5444" s="266" t="s">
        <v>6225</v>
      </c>
      <c r="D5444" s="267" t="s">
        <v>9772</v>
      </c>
      <c r="E5444" s="268" t="s">
        <v>9308</v>
      </c>
    </row>
    <row r="5445" spans="1:5">
      <c r="A5445" s="39" t="str">
        <f t="shared" si="85"/>
        <v>100393</v>
      </c>
      <c r="B5445" s="266" t="s">
        <v>6226</v>
      </c>
      <c r="C5445" s="266" t="s">
        <v>6227</v>
      </c>
      <c r="D5445" s="267" t="s">
        <v>9772</v>
      </c>
      <c r="E5445" s="268" t="s">
        <v>16451</v>
      </c>
    </row>
    <row r="5446" spans="1:5">
      <c r="A5446" s="39" t="str">
        <f t="shared" si="85"/>
        <v>100394</v>
      </c>
      <c r="B5446" s="266" t="s">
        <v>6228</v>
      </c>
      <c r="C5446" s="266" t="s">
        <v>6229</v>
      </c>
      <c r="D5446" s="267" t="s">
        <v>9772</v>
      </c>
      <c r="E5446" s="268" t="s">
        <v>25596</v>
      </c>
    </row>
    <row r="5447" spans="1:5">
      <c r="A5447" s="39" t="str">
        <f t="shared" si="85"/>
        <v>100395</v>
      </c>
      <c r="B5447" s="266" t="s">
        <v>6230</v>
      </c>
      <c r="C5447" s="266" t="s">
        <v>6231</v>
      </c>
      <c r="D5447" s="267" t="s">
        <v>9772</v>
      </c>
      <c r="E5447" s="268" t="s">
        <v>8577</v>
      </c>
    </row>
    <row r="5448" spans="1:5">
      <c r="A5448" s="39" t="str">
        <f t="shared" si="85"/>
        <v>100434</v>
      </c>
      <c r="B5448" s="266" t="s">
        <v>6232</v>
      </c>
      <c r="C5448" s="266" t="s">
        <v>10812</v>
      </c>
      <c r="D5448" s="267" t="s">
        <v>9548</v>
      </c>
      <c r="E5448" s="268" t="s">
        <v>33973</v>
      </c>
    </row>
    <row r="5449" spans="1:5">
      <c r="A5449" s="39" t="str">
        <f t="shared" si="85"/>
        <v>100435</v>
      </c>
      <c r="B5449" s="266" t="s">
        <v>6233</v>
      </c>
      <c r="C5449" s="266" t="s">
        <v>10813</v>
      </c>
      <c r="D5449" s="267" t="s">
        <v>9548</v>
      </c>
      <c r="E5449" s="268" t="s">
        <v>33974</v>
      </c>
    </row>
    <row r="5450" spans="1:5">
      <c r="A5450" s="39" t="str">
        <f t="shared" si="85"/>
        <v>100464</v>
      </c>
      <c r="B5450" s="266" t="s">
        <v>6234</v>
      </c>
      <c r="C5450" s="266" t="s">
        <v>15545</v>
      </c>
      <c r="D5450" s="267" t="s">
        <v>10840</v>
      </c>
      <c r="E5450" s="268" t="s">
        <v>20963</v>
      </c>
    </row>
    <row r="5451" spans="1:5">
      <c r="A5451" s="39" t="str">
        <f t="shared" si="85"/>
        <v>100465</v>
      </c>
      <c r="B5451" s="266" t="s">
        <v>6235</v>
      </c>
      <c r="C5451" s="266" t="s">
        <v>15546</v>
      </c>
      <c r="D5451" s="267" t="s">
        <v>10840</v>
      </c>
      <c r="E5451" s="268" t="s">
        <v>33975</v>
      </c>
    </row>
    <row r="5452" spans="1:5">
      <c r="A5452" s="39" t="str">
        <f t="shared" si="85"/>
        <v>100466</v>
      </c>
      <c r="B5452" s="266" t="s">
        <v>6236</v>
      </c>
      <c r="C5452" s="266" t="s">
        <v>15547</v>
      </c>
      <c r="D5452" s="267" t="s">
        <v>10840</v>
      </c>
      <c r="E5452" s="268" t="s">
        <v>33976</v>
      </c>
    </row>
    <row r="5453" spans="1:5">
      <c r="A5453" s="39" t="str">
        <f t="shared" si="85"/>
        <v>100468</v>
      </c>
      <c r="B5453" s="266" t="s">
        <v>6237</v>
      </c>
      <c r="C5453" s="266" t="s">
        <v>15548</v>
      </c>
      <c r="D5453" s="267" t="s">
        <v>10840</v>
      </c>
      <c r="E5453" s="268" t="s">
        <v>33977</v>
      </c>
    </row>
    <row r="5454" spans="1:5">
      <c r="A5454" s="39" t="str">
        <f t="shared" si="85"/>
        <v>100469</v>
      </c>
      <c r="B5454" s="266" t="s">
        <v>6238</v>
      </c>
      <c r="C5454" s="266" t="s">
        <v>15549</v>
      </c>
      <c r="D5454" s="267" t="s">
        <v>10840</v>
      </c>
      <c r="E5454" s="268" t="s">
        <v>33978</v>
      </c>
    </row>
    <row r="5455" spans="1:5">
      <c r="A5455" s="39" t="str">
        <f t="shared" si="85"/>
        <v>100470</v>
      </c>
      <c r="B5455" s="266" t="s">
        <v>6239</v>
      </c>
      <c r="C5455" s="266" t="s">
        <v>15550</v>
      </c>
      <c r="D5455" s="267" t="s">
        <v>10840</v>
      </c>
      <c r="E5455" s="268" t="s">
        <v>33979</v>
      </c>
    </row>
    <row r="5456" spans="1:5">
      <c r="A5456" s="39" t="str">
        <f t="shared" si="85"/>
        <v>100472</v>
      </c>
      <c r="B5456" s="266" t="s">
        <v>6240</v>
      </c>
      <c r="C5456" s="266" t="s">
        <v>15551</v>
      </c>
      <c r="D5456" s="267" t="s">
        <v>10840</v>
      </c>
      <c r="E5456" s="268" t="s">
        <v>33980</v>
      </c>
    </row>
    <row r="5457" spans="1:5">
      <c r="A5457" s="39" t="str">
        <f t="shared" si="85"/>
        <v>100473</v>
      </c>
      <c r="B5457" s="266" t="s">
        <v>6241</v>
      </c>
      <c r="C5457" s="266" t="s">
        <v>15552</v>
      </c>
      <c r="D5457" s="267" t="s">
        <v>10840</v>
      </c>
      <c r="E5457" s="268" t="s">
        <v>33981</v>
      </c>
    </row>
    <row r="5458" spans="1:5">
      <c r="A5458" s="39" t="str">
        <f t="shared" si="85"/>
        <v>100474</v>
      </c>
      <c r="B5458" s="266" t="s">
        <v>6242</v>
      </c>
      <c r="C5458" s="266" t="s">
        <v>15553</v>
      </c>
      <c r="D5458" s="267" t="s">
        <v>10840</v>
      </c>
      <c r="E5458" s="268" t="s">
        <v>33982</v>
      </c>
    </row>
    <row r="5459" spans="1:5">
      <c r="A5459" s="39" t="str">
        <f t="shared" si="85"/>
        <v>100475</v>
      </c>
      <c r="B5459" s="266" t="s">
        <v>6243</v>
      </c>
      <c r="C5459" s="266" t="s">
        <v>15554</v>
      </c>
      <c r="D5459" s="267" t="s">
        <v>10840</v>
      </c>
      <c r="E5459" s="268" t="s">
        <v>33983</v>
      </c>
    </row>
    <row r="5460" spans="1:5">
      <c r="A5460" s="39" t="str">
        <f t="shared" si="85"/>
        <v>100477</v>
      </c>
      <c r="B5460" s="266" t="s">
        <v>6244</v>
      </c>
      <c r="C5460" s="266" t="s">
        <v>15555</v>
      </c>
      <c r="D5460" s="267" t="s">
        <v>10840</v>
      </c>
      <c r="E5460" s="268" t="s">
        <v>33984</v>
      </c>
    </row>
    <row r="5461" spans="1:5">
      <c r="A5461" s="39" t="str">
        <f t="shared" si="85"/>
        <v>100478</v>
      </c>
      <c r="B5461" s="266" t="s">
        <v>6245</v>
      </c>
      <c r="C5461" s="266" t="s">
        <v>15556</v>
      </c>
      <c r="D5461" s="267" t="s">
        <v>10840</v>
      </c>
      <c r="E5461" s="268" t="s">
        <v>33985</v>
      </c>
    </row>
    <row r="5462" spans="1:5">
      <c r="A5462" s="39" t="str">
        <f t="shared" si="85"/>
        <v>100479</v>
      </c>
      <c r="B5462" s="266" t="s">
        <v>6246</v>
      </c>
      <c r="C5462" s="266" t="s">
        <v>15557</v>
      </c>
      <c r="D5462" s="267" t="s">
        <v>10840</v>
      </c>
      <c r="E5462" s="268" t="s">
        <v>33986</v>
      </c>
    </row>
    <row r="5463" spans="1:5">
      <c r="A5463" s="39" t="str">
        <f t="shared" si="85"/>
        <v>100480</v>
      </c>
      <c r="B5463" s="266" t="s">
        <v>6247</v>
      </c>
      <c r="C5463" s="266" t="s">
        <v>15558</v>
      </c>
      <c r="D5463" s="267" t="s">
        <v>10840</v>
      </c>
      <c r="E5463" s="268" t="s">
        <v>33987</v>
      </c>
    </row>
    <row r="5464" spans="1:5">
      <c r="A5464" s="39" t="str">
        <f t="shared" si="85"/>
        <v>100481</v>
      </c>
      <c r="B5464" s="266" t="s">
        <v>6248</v>
      </c>
      <c r="C5464" s="266" t="s">
        <v>15559</v>
      </c>
      <c r="D5464" s="267" t="s">
        <v>10840</v>
      </c>
      <c r="E5464" s="268" t="s">
        <v>33988</v>
      </c>
    </row>
    <row r="5465" spans="1:5">
      <c r="A5465" s="39" t="str">
        <f t="shared" si="85"/>
        <v>100483</v>
      </c>
      <c r="B5465" s="266" t="s">
        <v>6249</v>
      </c>
      <c r="C5465" s="266" t="s">
        <v>15560</v>
      </c>
      <c r="D5465" s="267" t="s">
        <v>10840</v>
      </c>
      <c r="E5465" s="268" t="s">
        <v>33989</v>
      </c>
    </row>
    <row r="5466" spans="1:5">
      <c r="A5466" s="39" t="str">
        <f t="shared" si="85"/>
        <v>100484</v>
      </c>
      <c r="B5466" s="266" t="s">
        <v>6250</v>
      </c>
      <c r="C5466" s="266" t="s">
        <v>15561</v>
      </c>
      <c r="D5466" s="267" t="s">
        <v>10840</v>
      </c>
      <c r="E5466" s="268" t="s">
        <v>33990</v>
      </c>
    </row>
    <row r="5467" spans="1:5">
      <c r="A5467" s="39" t="str">
        <f t="shared" si="85"/>
        <v>100485</v>
      </c>
      <c r="B5467" s="266" t="s">
        <v>6251</v>
      </c>
      <c r="C5467" s="266" t="s">
        <v>15562</v>
      </c>
      <c r="D5467" s="267" t="s">
        <v>10840</v>
      </c>
      <c r="E5467" s="268" t="s">
        <v>33991</v>
      </c>
    </row>
    <row r="5468" spans="1:5">
      <c r="A5468" s="39" t="str">
        <f t="shared" si="85"/>
        <v>100486</v>
      </c>
      <c r="B5468" s="266" t="s">
        <v>6252</v>
      </c>
      <c r="C5468" s="266" t="s">
        <v>15563</v>
      </c>
      <c r="D5468" s="267" t="s">
        <v>10840</v>
      </c>
      <c r="E5468" s="268" t="s">
        <v>33992</v>
      </c>
    </row>
    <row r="5469" spans="1:5">
      <c r="A5469" s="39" t="str">
        <f t="shared" si="85"/>
        <v>100487</v>
      </c>
      <c r="B5469" s="266" t="s">
        <v>6253</v>
      </c>
      <c r="C5469" s="266" t="s">
        <v>15564</v>
      </c>
      <c r="D5469" s="267" t="s">
        <v>10840</v>
      </c>
      <c r="E5469" s="268" t="s">
        <v>33993</v>
      </c>
    </row>
    <row r="5470" spans="1:5">
      <c r="A5470" s="39" t="str">
        <f t="shared" si="85"/>
        <v>100488</v>
      </c>
      <c r="B5470" s="266" t="s">
        <v>6254</v>
      </c>
      <c r="C5470" s="266" t="s">
        <v>15565</v>
      </c>
      <c r="D5470" s="267" t="s">
        <v>10840</v>
      </c>
      <c r="E5470" s="268" t="s">
        <v>33994</v>
      </c>
    </row>
    <row r="5471" spans="1:5">
      <c r="A5471" s="39" t="str">
        <f t="shared" si="85"/>
        <v>100489</v>
      </c>
      <c r="B5471" s="266" t="s">
        <v>6255</v>
      </c>
      <c r="C5471" s="266" t="s">
        <v>15566</v>
      </c>
      <c r="D5471" s="267" t="s">
        <v>10840</v>
      </c>
      <c r="E5471" s="268" t="s">
        <v>33995</v>
      </c>
    </row>
    <row r="5472" spans="1:5">
      <c r="A5472" s="39" t="str">
        <f t="shared" si="85"/>
        <v>100490</v>
      </c>
      <c r="B5472" s="266" t="s">
        <v>6256</v>
      </c>
      <c r="C5472" s="266" t="s">
        <v>15567</v>
      </c>
      <c r="D5472" s="267" t="s">
        <v>10840</v>
      </c>
      <c r="E5472" s="268" t="s">
        <v>33996</v>
      </c>
    </row>
    <row r="5473" spans="1:5">
      <c r="A5473" s="39" t="str">
        <f t="shared" si="85"/>
        <v>100491</v>
      </c>
      <c r="B5473" s="266" t="s">
        <v>6257</v>
      </c>
      <c r="C5473" s="266" t="s">
        <v>15568</v>
      </c>
      <c r="D5473" s="267" t="s">
        <v>10840</v>
      </c>
      <c r="E5473" s="268" t="s">
        <v>33997</v>
      </c>
    </row>
    <row r="5474" spans="1:5">
      <c r="A5474" s="39" t="str">
        <f t="shared" si="85"/>
        <v>100492</v>
      </c>
      <c r="B5474" s="266" t="s">
        <v>6258</v>
      </c>
      <c r="C5474" s="266" t="s">
        <v>15569</v>
      </c>
      <c r="D5474" s="267" t="s">
        <v>10840</v>
      </c>
      <c r="E5474" s="268" t="s">
        <v>33998</v>
      </c>
    </row>
    <row r="5475" spans="1:5">
      <c r="A5475" s="39" t="str">
        <f t="shared" si="85"/>
        <v>100533</v>
      </c>
      <c r="B5475" s="266" t="s">
        <v>6259</v>
      </c>
      <c r="C5475" s="266" t="s">
        <v>16087</v>
      </c>
      <c r="D5475" s="267" t="s">
        <v>10129</v>
      </c>
      <c r="E5475" s="268" t="s">
        <v>9404</v>
      </c>
    </row>
    <row r="5476" spans="1:5">
      <c r="A5476" s="39" t="str">
        <f t="shared" si="85"/>
        <v>100534</v>
      </c>
      <c r="B5476" s="266" t="s">
        <v>6260</v>
      </c>
      <c r="C5476" s="266" t="s">
        <v>16087</v>
      </c>
      <c r="D5476" s="267" t="s">
        <v>15966</v>
      </c>
      <c r="E5476" s="268" t="s">
        <v>33999</v>
      </c>
    </row>
    <row r="5477" spans="1:5">
      <c r="A5477" s="39" t="str">
        <f t="shared" si="85"/>
        <v>100535</v>
      </c>
      <c r="B5477" s="266" t="s">
        <v>6261</v>
      </c>
      <c r="C5477" s="266" t="s">
        <v>16088</v>
      </c>
      <c r="D5477" s="267" t="s">
        <v>10129</v>
      </c>
      <c r="E5477" s="268" t="s">
        <v>8704</v>
      </c>
    </row>
    <row r="5478" spans="1:5">
      <c r="A5478" s="39" t="str">
        <f t="shared" si="85"/>
        <v>100536</v>
      </c>
      <c r="B5478" s="266" t="s">
        <v>6262</v>
      </c>
      <c r="C5478" s="266" t="s">
        <v>16089</v>
      </c>
      <c r="D5478" s="267" t="s">
        <v>15966</v>
      </c>
      <c r="E5478" s="268" t="s">
        <v>17993</v>
      </c>
    </row>
    <row r="5479" spans="1:5">
      <c r="A5479" s="39" t="str">
        <f t="shared" si="85"/>
        <v>100556</v>
      </c>
      <c r="B5479" s="266" t="s">
        <v>6263</v>
      </c>
      <c r="C5479" s="266" t="s">
        <v>12617</v>
      </c>
      <c r="D5479" s="267" t="s">
        <v>9623</v>
      </c>
      <c r="E5479" s="268" t="s">
        <v>34000</v>
      </c>
    </row>
    <row r="5480" spans="1:5">
      <c r="A5480" s="39" t="str">
        <f t="shared" si="85"/>
        <v>100557</v>
      </c>
      <c r="B5480" s="266" t="s">
        <v>6264</v>
      </c>
      <c r="C5480" s="266" t="s">
        <v>12618</v>
      </c>
      <c r="D5480" s="267" t="s">
        <v>9623</v>
      </c>
      <c r="E5480" s="268" t="s">
        <v>34001</v>
      </c>
    </row>
    <row r="5481" spans="1:5">
      <c r="A5481" s="39" t="str">
        <f t="shared" si="85"/>
        <v>100560</v>
      </c>
      <c r="B5481" s="266" t="s">
        <v>6265</v>
      </c>
      <c r="C5481" s="266" t="s">
        <v>12619</v>
      </c>
      <c r="D5481" s="267" t="s">
        <v>9623</v>
      </c>
      <c r="E5481" s="268" t="s">
        <v>26134</v>
      </c>
    </row>
    <row r="5482" spans="1:5">
      <c r="A5482" s="39" t="str">
        <f t="shared" si="85"/>
        <v>100561</v>
      </c>
      <c r="B5482" s="266" t="s">
        <v>6266</v>
      </c>
      <c r="C5482" s="266" t="s">
        <v>12620</v>
      </c>
      <c r="D5482" s="267" t="s">
        <v>9623</v>
      </c>
      <c r="E5482" s="268" t="s">
        <v>25654</v>
      </c>
    </row>
    <row r="5483" spans="1:5">
      <c r="A5483" s="39" t="str">
        <f t="shared" si="85"/>
        <v>100562</v>
      </c>
      <c r="B5483" s="266" t="s">
        <v>6267</v>
      </c>
      <c r="C5483" s="266" t="s">
        <v>12621</v>
      </c>
      <c r="D5483" s="267" t="s">
        <v>9623</v>
      </c>
      <c r="E5483" s="268" t="s">
        <v>34002</v>
      </c>
    </row>
    <row r="5484" spans="1:5">
      <c r="A5484" s="39" t="str">
        <f t="shared" si="85"/>
        <v>100563</v>
      </c>
      <c r="B5484" s="266" t="s">
        <v>6268</v>
      </c>
      <c r="C5484" s="266" t="s">
        <v>12622</v>
      </c>
      <c r="D5484" s="267" t="s">
        <v>9623</v>
      </c>
      <c r="E5484" s="268" t="s">
        <v>30648</v>
      </c>
    </row>
    <row r="5485" spans="1:5">
      <c r="A5485" s="39" t="str">
        <f t="shared" si="85"/>
        <v>100564</v>
      </c>
      <c r="B5485" s="266" t="s">
        <v>6269</v>
      </c>
      <c r="C5485" s="266" t="s">
        <v>14897</v>
      </c>
      <c r="D5485" s="267" t="s">
        <v>10840</v>
      </c>
      <c r="E5485" s="268" t="s">
        <v>25316</v>
      </c>
    </row>
    <row r="5486" spans="1:5">
      <c r="A5486" s="39" t="str">
        <f t="shared" si="85"/>
        <v>100565</v>
      </c>
      <c r="B5486" s="266" t="s">
        <v>6270</v>
      </c>
      <c r="C5486" s="266" t="s">
        <v>14898</v>
      </c>
      <c r="D5486" s="267" t="s">
        <v>10840</v>
      </c>
      <c r="E5486" s="268" t="s">
        <v>31014</v>
      </c>
    </row>
    <row r="5487" spans="1:5">
      <c r="A5487" s="39" t="str">
        <f t="shared" si="85"/>
        <v>100566</v>
      </c>
      <c r="B5487" s="266" t="s">
        <v>6271</v>
      </c>
      <c r="C5487" s="266" t="s">
        <v>14899</v>
      </c>
      <c r="D5487" s="267" t="s">
        <v>10840</v>
      </c>
      <c r="E5487" s="268" t="s">
        <v>34003</v>
      </c>
    </row>
    <row r="5488" spans="1:5">
      <c r="A5488" s="39" t="str">
        <f t="shared" si="85"/>
        <v>100567</v>
      </c>
      <c r="B5488" s="266" t="s">
        <v>6272</v>
      </c>
      <c r="C5488" s="266" t="s">
        <v>14901</v>
      </c>
      <c r="D5488" s="267" t="s">
        <v>10840</v>
      </c>
      <c r="E5488" s="268" t="s">
        <v>28905</v>
      </c>
    </row>
    <row r="5489" spans="1:5">
      <c r="A5489" s="39" t="str">
        <f t="shared" si="85"/>
        <v>100568</v>
      </c>
      <c r="B5489" s="266" t="s">
        <v>6273</v>
      </c>
      <c r="C5489" s="266" t="s">
        <v>14902</v>
      </c>
      <c r="D5489" s="267" t="s">
        <v>10840</v>
      </c>
      <c r="E5489" s="268" t="s">
        <v>34004</v>
      </c>
    </row>
    <row r="5490" spans="1:5">
      <c r="A5490" s="39" t="str">
        <f t="shared" si="85"/>
        <v>100569</v>
      </c>
      <c r="B5490" s="266" t="s">
        <v>6274</v>
      </c>
      <c r="C5490" s="266" t="s">
        <v>14903</v>
      </c>
      <c r="D5490" s="267" t="s">
        <v>10840</v>
      </c>
      <c r="E5490" s="268" t="s">
        <v>34005</v>
      </c>
    </row>
    <row r="5491" spans="1:5">
      <c r="A5491" s="39" t="str">
        <f t="shared" si="85"/>
        <v>100570</v>
      </c>
      <c r="B5491" s="266" t="s">
        <v>6275</v>
      </c>
      <c r="C5491" s="266" t="s">
        <v>14904</v>
      </c>
      <c r="D5491" s="267" t="s">
        <v>10840</v>
      </c>
      <c r="E5491" s="268" t="s">
        <v>9044</v>
      </c>
    </row>
    <row r="5492" spans="1:5">
      <c r="A5492" s="39" t="str">
        <f t="shared" si="85"/>
        <v>100571</v>
      </c>
      <c r="B5492" s="266" t="s">
        <v>6276</v>
      </c>
      <c r="C5492" s="266" t="s">
        <v>14905</v>
      </c>
      <c r="D5492" s="267" t="s">
        <v>10840</v>
      </c>
      <c r="E5492" s="268" t="s">
        <v>19889</v>
      </c>
    </row>
    <row r="5493" spans="1:5">
      <c r="A5493" s="39" t="str">
        <f t="shared" si="85"/>
        <v>100572</v>
      </c>
      <c r="B5493" s="266" t="s">
        <v>6277</v>
      </c>
      <c r="C5493" s="266" t="s">
        <v>14906</v>
      </c>
      <c r="D5493" s="267" t="s">
        <v>10840</v>
      </c>
      <c r="E5493" s="268" t="s">
        <v>34006</v>
      </c>
    </row>
    <row r="5494" spans="1:5">
      <c r="A5494" s="39" t="str">
        <f t="shared" si="85"/>
        <v>100573</v>
      </c>
      <c r="B5494" s="266" t="s">
        <v>6278</v>
      </c>
      <c r="C5494" s="266" t="s">
        <v>14907</v>
      </c>
      <c r="D5494" s="267" t="s">
        <v>10840</v>
      </c>
      <c r="E5494" s="268" t="s">
        <v>33250</v>
      </c>
    </row>
    <row r="5495" spans="1:5">
      <c r="A5495" s="39" t="str">
        <f t="shared" si="85"/>
        <v>100574</v>
      </c>
      <c r="B5495" s="266" t="s">
        <v>175</v>
      </c>
      <c r="C5495" s="266" t="s">
        <v>14908</v>
      </c>
      <c r="D5495" s="267" t="s">
        <v>10840</v>
      </c>
      <c r="E5495" s="268" t="s">
        <v>16976</v>
      </c>
    </row>
    <row r="5496" spans="1:5">
      <c r="A5496" s="39" t="str">
        <f t="shared" si="85"/>
        <v>100575</v>
      </c>
      <c r="B5496" s="266" t="s">
        <v>6279</v>
      </c>
      <c r="C5496" s="266" t="s">
        <v>14909</v>
      </c>
      <c r="D5496" s="267" t="s">
        <v>9772</v>
      </c>
      <c r="E5496" s="268" t="s">
        <v>9319</v>
      </c>
    </row>
    <row r="5497" spans="1:5">
      <c r="A5497" s="39" t="str">
        <f t="shared" si="85"/>
        <v>100576</v>
      </c>
      <c r="B5497" s="266" t="s">
        <v>176</v>
      </c>
      <c r="C5497" s="266" t="s">
        <v>14884</v>
      </c>
      <c r="D5497" s="267" t="s">
        <v>9772</v>
      </c>
      <c r="E5497" s="268" t="s">
        <v>8802</v>
      </c>
    </row>
    <row r="5498" spans="1:5">
      <c r="A5498" s="39" t="str">
        <f t="shared" si="85"/>
        <v>100577</v>
      </c>
      <c r="B5498" s="266" t="s">
        <v>6280</v>
      </c>
      <c r="C5498" s="266" t="s">
        <v>14885</v>
      </c>
      <c r="D5498" s="267" t="s">
        <v>9772</v>
      </c>
      <c r="E5498" s="268" t="s">
        <v>9083</v>
      </c>
    </row>
    <row r="5499" spans="1:5">
      <c r="A5499" s="39" t="str">
        <f t="shared" si="85"/>
        <v>100578</v>
      </c>
      <c r="B5499" s="266" t="s">
        <v>6281</v>
      </c>
      <c r="C5499" s="266" t="s">
        <v>12463</v>
      </c>
      <c r="D5499" s="267" t="s">
        <v>9623</v>
      </c>
      <c r="E5499" s="268" t="s">
        <v>25746</v>
      </c>
    </row>
    <row r="5500" spans="1:5">
      <c r="A5500" s="39" t="str">
        <f t="shared" si="85"/>
        <v>100579</v>
      </c>
      <c r="B5500" s="266" t="s">
        <v>6282</v>
      </c>
      <c r="C5500" s="266" t="s">
        <v>12464</v>
      </c>
      <c r="D5500" s="267" t="s">
        <v>9623</v>
      </c>
      <c r="E5500" s="268" t="s">
        <v>34007</v>
      </c>
    </row>
    <row r="5501" spans="1:5">
      <c r="A5501" s="39" t="str">
        <f t="shared" si="85"/>
        <v>100580</v>
      </c>
      <c r="B5501" s="266" t="s">
        <v>6283</v>
      </c>
      <c r="C5501" s="266" t="s">
        <v>12465</v>
      </c>
      <c r="D5501" s="267" t="s">
        <v>9623</v>
      </c>
      <c r="E5501" s="268" t="s">
        <v>34008</v>
      </c>
    </row>
    <row r="5502" spans="1:5">
      <c r="A5502" s="39" t="str">
        <f t="shared" si="85"/>
        <v>100581</v>
      </c>
      <c r="B5502" s="266" t="s">
        <v>6284</v>
      </c>
      <c r="C5502" s="266" t="s">
        <v>12466</v>
      </c>
      <c r="D5502" s="267" t="s">
        <v>9623</v>
      </c>
      <c r="E5502" s="268" t="s">
        <v>34009</v>
      </c>
    </row>
    <row r="5503" spans="1:5">
      <c r="A5503" s="39" t="str">
        <f t="shared" si="85"/>
        <v>100582</v>
      </c>
      <c r="B5503" s="266" t="s">
        <v>6285</v>
      </c>
      <c r="C5503" s="266" t="s">
        <v>12467</v>
      </c>
      <c r="D5503" s="267" t="s">
        <v>9623</v>
      </c>
      <c r="E5503" s="268" t="s">
        <v>34010</v>
      </c>
    </row>
    <row r="5504" spans="1:5">
      <c r="A5504" s="39" t="str">
        <f t="shared" si="85"/>
        <v>100583</v>
      </c>
      <c r="B5504" s="266" t="s">
        <v>6286</v>
      </c>
      <c r="C5504" s="266" t="s">
        <v>12468</v>
      </c>
      <c r="D5504" s="267" t="s">
        <v>9623</v>
      </c>
      <c r="E5504" s="268" t="s">
        <v>34011</v>
      </c>
    </row>
    <row r="5505" spans="1:5">
      <c r="A5505" s="39" t="str">
        <f t="shared" si="85"/>
        <v>100584</v>
      </c>
      <c r="B5505" s="266" t="s">
        <v>6287</v>
      </c>
      <c r="C5505" s="266" t="s">
        <v>12469</v>
      </c>
      <c r="D5505" s="267" t="s">
        <v>9623</v>
      </c>
      <c r="E5505" s="268" t="s">
        <v>34012</v>
      </c>
    </row>
    <row r="5506" spans="1:5">
      <c r="A5506" s="39" t="str">
        <f t="shared" si="85"/>
        <v>100585</v>
      </c>
      <c r="B5506" s="266" t="s">
        <v>6288</v>
      </c>
      <c r="C5506" s="266" t="s">
        <v>12470</v>
      </c>
      <c r="D5506" s="267" t="s">
        <v>9623</v>
      </c>
      <c r="E5506" s="268" t="s">
        <v>34013</v>
      </c>
    </row>
    <row r="5507" spans="1:5">
      <c r="A5507" s="39" t="str">
        <f t="shared" ref="A5507:A5570" si="86">IF(ISERROR(SEARCH("/",B5507)=6),TRIM(CLEAN(B5507)),IF(SEARCH("/",B5507)=6,IF(LEN(TRIM(CLEAN(B5507)))=7,LEFT(TRIM(CLEAN(B5507)),6)&amp;"00"&amp;RIGHT(TRIM(CLEAN(B5507)),1),LEFT(TRIM(CLEAN(B5507)),6)&amp;"0"&amp;RIGHT(TRIM(CLEAN(B5507)),2)),TRIM(CLEAN(B5507))))</f>
        <v>100586</v>
      </c>
      <c r="B5507" s="266" t="s">
        <v>6289</v>
      </c>
      <c r="C5507" s="266" t="s">
        <v>12471</v>
      </c>
      <c r="D5507" s="267" t="s">
        <v>9623</v>
      </c>
      <c r="E5507" s="268" t="s">
        <v>34014</v>
      </c>
    </row>
    <row r="5508" spans="1:5">
      <c r="A5508" s="39" t="str">
        <f t="shared" si="86"/>
        <v>100587</v>
      </c>
      <c r="B5508" s="266" t="s">
        <v>6290</v>
      </c>
      <c r="C5508" s="266" t="s">
        <v>12472</v>
      </c>
      <c r="D5508" s="267" t="s">
        <v>9623</v>
      </c>
      <c r="E5508" s="268" t="s">
        <v>34015</v>
      </c>
    </row>
    <row r="5509" spans="1:5">
      <c r="A5509" s="39" t="str">
        <f t="shared" si="86"/>
        <v>100588</v>
      </c>
      <c r="B5509" s="266" t="s">
        <v>6291</v>
      </c>
      <c r="C5509" s="266" t="s">
        <v>12473</v>
      </c>
      <c r="D5509" s="267" t="s">
        <v>9623</v>
      </c>
      <c r="E5509" s="268" t="s">
        <v>34016</v>
      </c>
    </row>
    <row r="5510" spans="1:5">
      <c r="A5510" s="39" t="str">
        <f t="shared" si="86"/>
        <v>100589</v>
      </c>
      <c r="B5510" s="266" t="s">
        <v>6292</v>
      </c>
      <c r="C5510" s="266" t="s">
        <v>12474</v>
      </c>
      <c r="D5510" s="267" t="s">
        <v>9623</v>
      </c>
      <c r="E5510" s="268" t="s">
        <v>34017</v>
      </c>
    </row>
    <row r="5511" spans="1:5">
      <c r="A5511" s="39" t="str">
        <f t="shared" si="86"/>
        <v>100590</v>
      </c>
      <c r="B5511" s="266" t="s">
        <v>6293</v>
      </c>
      <c r="C5511" s="266" t="s">
        <v>12475</v>
      </c>
      <c r="D5511" s="267" t="s">
        <v>9623</v>
      </c>
      <c r="E5511" s="268" t="s">
        <v>34018</v>
      </c>
    </row>
    <row r="5512" spans="1:5">
      <c r="A5512" s="39" t="str">
        <f t="shared" si="86"/>
        <v>100591</v>
      </c>
      <c r="B5512" s="266" t="s">
        <v>6294</v>
      </c>
      <c r="C5512" s="266" t="s">
        <v>12476</v>
      </c>
      <c r="D5512" s="267" t="s">
        <v>9623</v>
      </c>
      <c r="E5512" s="268" t="s">
        <v>34019</v>
      </c>
    </row>
    <row r="5513" spans="1:5">
      <c r="A5513" s="39" t="str">
        <f t="shared" si="86"/>
        <v>100592</v>
      </c>
      <c r="B5513" s="266" t="s">
        <v>6295</v>
      </c>
      <c r="C5513" s="266" t="s">
        <v>12477</v>
      </c>
      <c r="D5513" s="267" t="s">
        <v>9623</v>
      </c>
      <c r="E5513" s="268" t="s">
        <v>34020</v>
      </c>
    </row>
    <row r="5514" spans="1:5">
      <c r="A5514" s="39" t="str">
        <f t="shared" si="86"/>
        <v>100593</v>
      </c>
      <c r="B5514" s="266" t="s">
        <v>6296</v>
      </c>
      <c r="C5514" s="266" t="s">
        <v>12478</v>
      </c>
      <c r="D5514" s="267" t="s">
        <v>9623</v>
      </c>
      <c r="E5514" s="268" t="s">
        <v>34021</v>
      </c>
    </row>
    <row r="5515" spans="1:5">
      <c r="A5515" s="39" t="str">
        <f t="shared" si="86"/>
        <v>100594</v>
      </c>
      <c r="B5515" s="266" t="s">
        <v>6297</v>
      </c>
      <c r="C5515" s="266" t="s">
        <v>12479</v>
      </c>
      <c r="D5515" s="267" t="s">
        <v>9623</v>
      </c>
      <c r="E5515" s="268" t="s">
        <v>34022</v>
      </c>
    </row>
    <row r="5516" spans="1:5">
      <c r="A5516" s="39" t="str">
        <f t="shared" si="86"/>
        <v>100595</v>
      </c>
      <c r="B5516" s="266" t="s">
        <v>6298</v>
      </c>
      <c r="C5516" s="266" t="s">
        <v>12480</v>
      </c>
      <c r="D5516" s="267" t="s">
        <v>9623</v>
      </c>
      <c r="E5516" s="268" t="s">
        <v>34023</v>
      </c>
    </row>
    <row r="5517" spans="1:5">
      <c r="A5517" s="39" t="str">
        <f t="shared" si="86"/>
        <v>100596</v>
      </c>
      <c r="B5517" s="266" t="s">
        <v>6299</v>
      </c>
      <c r="C5517" s="266" t="s">
        <v>12481</v>
      </c>
      <c r="D5517" s="267" t="s">
        <v>9623</v>
      </c>
      <c r="E5517" s="268" t="s">
        <v>34024</v>
      </c>
    </row>
    <row r="5518" spans="1:5">
      <c r="A5518" s="39" t="str">
        <f t="shared" si="86"/>
        <v>100597</v>
      </c>
      <c r="B5518" s="266" t="s">
        <v>6300</v>
      </c>
      <c r="C5518" s="266" t="s">
        <v>12482</v>
      </c>
      <c r="D5518" s="267" t="s">
        <v>9623</v>
      </c>
      <c r="E5518" s="268" t="s">
        <v>34025</v>
      </c>
    </row>
    <row r="5519" spans="1:5">
      <c r="A5519" s="39" t="str">
        <f t="shared" si="86"/>
        <v>100598</v>
      </c>
      <c r="B5519" s="266" t="s">
        <v>6301</v>
      </c>
      <c r="C5519" s="266" t="s">
        <v>12483</v>
      </c>
      <c r="D5519" s="267" t="s">
        <v>9623</v>
      </c>
      <c r="E5519" s="268" t="s">
        <v>34026</v>
      </c>
    </row>
    <row r="5520" spans="1:5">
      <c r="A5520" s="39" t="str">
        <f t="shared" si="86"/>
        <v>100599</v>
      </c>
      <c r="B5520" s="266" t="s">
        <v>6302</v>
      </c>
      <c r="C5520" s="266" t="s">
        <v>12484</v>
      </c>
      <c r="D5520" s="267" t="s">
        <v>9623</v>
      </c>
      <c r="E5520" s="268" t="s">
        <v>34027</v>
      </c>
    </row>
    <row r="5521" spans="1:5">
      <c r="A5521" s="39" t="str">
        <f t="shared" si="86"/>
        <v>100600</v>
      </c>
      <c r="B5521" s="266" t="s">
        <v>6303</v>
      </c>
      <c r="C5521" s="266" t="s">
        <v>12485</v>
      </c>
      <c r="D5521" s="267" t="s">
        <v>9623</v>
      </c>
      <c r="E5521" s="268" t="s">
        <v>34028</v>
      </c>
    </row>
    <row r="5522" spans="1:5">
      <c r="A5522" s="39" t="str">
        <f t="shared" si="86"/>
        <v>100601</v>
      </c>
      <c r="B5522" s="266" t="s">
        <v>6304</v>
      </c>
      <c r="C5522" s="266" t="s">
        <v>12486</v>
      </c>
      <c r="D5522" s="267" t="s">
        <v>9623</v>
      </c>
      <c r="E5522" s="268" t="s">
        <v>29885</v>
      </c>
    </row>
    <row r="5523" spans="1:5">
      <c r="A5523" s="39" t="str">
        <f t="shared" si="86"/>
        <v>100602</v>
      </c>
      <c r="B5523" s="266" t="s">
        <v>6305</v>
      </c>
      <c r="C5523" s="266" t="s">
        <v>12487</v>
      </c>
      <c r="D5523" s="267" t="s">
        <v>9623</v>
      </c>
      <c r="E5523" s="268" t="s">
        <v>34029</v>
      </c>
    </row>
    <row r="5524" spans="1:5">
      <c r="A5524" s="39" t="str">
        <f t="shared" si="86"/>
        <v>100603</v>
      </c>
      <c r="B5524" s="266" t="s">
        <v>6306</v>
      </c>
      <c r="C5524" s="266" t="s">
        <v>12488</v>
      </c>
      <c r="D5524" s="267" t="s">
        <v>9623</v>
      </c>
      <c r="E5524" s="268" t="s">
        <v>34030</v>
      </c>
    </row>
    <row r="5525" spans="1:5">
      <c r="A5525" s="39" t="str">
        <f t="shared" si="86"/>
        <v>100604</v>
      </c>
      <c r="B5525" s="266" t="s">
        <v>6307</v>
      </c>
      <c r="C5525" s="266" t="s">
        <v>12489</v>
      </c>
      <c r="D5525" s="267" t="s">
        <v>9623</v>
      </c>
      <c r="E5525" s="268" t="s">
        <v>34031</v>
      </c>
    </row>
    <row r="5526" spans="1:5">
      <c r="A5526" s="39" t="str">
        <f t="shared" si="86"/>
        <v>100605</v>
      </c>
      <c r="B5526" s="266" t="s">
        <v>6308</v>
      </c>
      <c r="C5526" s="266" t="s">
        <v>12490</v>
      </c>
      <c r="D5526" s="267" t="s">
        <v>9623</v>
      </c>
      <c r="E5526" s="268" t="s">
        <v>34032</v>
      </c>
    </row>
    <row r="5527" spans="1:5">
      <c r="A5527" s="39" t="str">
        <f t="shared" si="86"/>
        <v>100606</v>
      </c>
      <c r="B5527" s="266" t="s">
        <v>6309</v>
      </c>
      <c r="C5527" s="266" t="s">
        <v>12491</v>
      </c>
      <c r="D5527" s="267" t="s">
        <v>9623</v>
      </c>
      <c r="E5527" s="268" t="s">
        <v>34033</v>
      </c>
    </row>
    <row r="5528" spans="1:5">
      <c r="A5528" s="39" t="str">
        <f t="shared" si="86"/>
        <v>100607</v>
      </c>
      <c r="B5528" s="266" t="s">
        <v>6310</v>
      </c>
      <c r="C5528" s="266" t="s">
        <v>12492</v>
      </c>
      <c r="D5528" s="267" t="s">
        <v>9623</v>
      </c>
      <c r="E5528" s="268" t="s">
        <v>34034</v>
      </c>
    </row>
    <row r="5529" spans="1:5">
      <c r="A5529" s="39" t="str">
        <f t="shared" si="86"/>
        <v>100608</v>
      </c>
      <c r="B5529" s="266" t="s">
        <v>6311</v>
      </c>
      <c r="C5529" s="266" t="s">
        <v>12493</v>
      </c>
      <c r="D5529" s="267" t="s">
        <v>9623</v>
      </c>
      <c r="E5529" s="268" t="s">
        <v>34035</v>
      </c>
    </row>
    <row r="5530" spans="1:5">
      <c r="A5530" s="39" t="str">
        <f t="shared" si="86"/>
        <v>100609</v>
      </c>
      <c r="B5530" s="266" t="s">
        <v>6312</v>
      </c>
      <c r="C5530" s="266" t="s">
        <v>12494</v>
      </c>
      <c r="D5530" s="267" t="s">
        <v>9623</v>
      </c>
      <c r="E5530" s="268" t="s">
        <v>34036</v>
      </c>
    </row>
    <row r="5531" spans="1:5">
      <c r="A5531" s="39" t="str">
        <f t="shared" si="86"/>
        <v>100610</v>
      </c>
      <c r="B5531" s="266" t="s">
        <v>6313</v>
      </c>
      <c r="C5531" s="266" t="s">
        <v>12495</v>
      </c>
      <c r="D5531" s="267" t="s">
        <v>9623</v>
      </c>
      <c r="E5531" s="268" t="s">
        <v>34037</v>
      </c>
    </row>
    <row r="5532" spans="1:5">
      <c r="A5532" s="39" t="str">
        <f t="shared" si="86"/>
        <v>100611</v>
      </c>
      <c r="B5532" s="266" t="s">
        <v>6314</v>
      </c>
      <c r="C5532" s="266" t="s">
        <v>12496</v>
      </c>
      <c r="D5532" s="267" t="s">
        <v>9623</v>
      </c>
      <c r="E5532" s="268" t="s">
        <v>34038</v>
      </c>
    </row>
    <row r="5533" spans="1:5">
      <c r="A5533" s="39" t="str">
        <f t="shared" si="86"/>
        <v>100612</v>
      </c>
      <c r="B5533" s="266" t="s">
        <v>6315</v>
      </c>
      <c r="C5533" s="266" t="s">
        <v>12497</v>
      </c>
      <c r="D5533" s="267" t="s">
        <v>9623</v>
      </c>
      <c r="E5533" s="268" t="s">
        <v>34039</v>
      </c>
    </row>
    <row r="5534" spans="1:5">
      <c r="A5534" s="39" t="str">
        <f t="shared" si="86"/>
        <v>100613</v>
      </c>
      <c r="B5534" s="266" t="s">
        <v>6316</v>
      </c>
      <c r="C5534" s="266" t="s">
        <v>12498</v>
      </c>
      <c r="D5534" s="267" t="s">
        <v>9623</v>
      </c>
      <c r="E5534" s="268" t="s">
        <v>34040</v>
      </c>
    </row>
    <row r="5535" spans="1:5">
      <c r="A5535" s="39" t="str">
        <f t="shared" si="86"/>
        <v>100614</v>
      </c>
      <c r="B5535" s="266" t="s">
        <v>6317</v>
      </c>
      <c r="C5535" s="266" t="s">
        <v>12499</v>
      </c>
      <c r="D5535" s="267" t="s">
        <v>9623</v>
      </c>
      <c r="E5535" s="268" t="s">
        <v>34041</v>
      </c>
    </row>
    <row r="5536" spans="1:5">
      <c r="A5536" s="39" t="str">
        <f t="shared" si="86"/>
        <v>100615</v>
      </c>
      <c r="B5536" s="266" t="s">
        <v>6318</v>
      </c>
      <c r="C5536" s="266" t="s">
        <v>12500</v>
      </c>
      <c r="D5536" s="267" t="s">
        <v>9623</v>
      </c>
      <c r="E5536" s="268" t="s">
        <v>34042</v>
      </c>
    </row>
    <row r="5537" spans="1:5">
      <c r="A5537" s="39" t="str">
        <f t="shared" si="86"/>
        <v>100616</v>
      </c>
      <c r="B5537" s="266" t="s">
        <v>6319</v>
      </c>
      <c r="C5537" s="266" t="s">
        <v>12501</v>
      </c>
      <c r="D5537" s="267" t="s">
        <v>9623</v>
      </c>
      <c r="E5537" s="268" t="s">
        <v>34043</v>
      </c>
    </row>
    <row r="5538" spans="1:5">
      <c r="A5538" s="39" t="str">
        <f t="shared" si="86"/>
        <v>100617</v>
      </c>
      <c r="B5538" s="266" t="s">
        <v>6320</v>
      </c>
      <c r="C5538" s="266" t="s">
        <v>12502</v>
      </c>
      <c r="D5538" s="267" t="s">
        <v>9623</v>
      </c>
      <c r="E5538" s="268" t="s">
        <v>34044</v>
      </c>
    </row>
    <row r="5539" spans="1:5">
      <c r="A5539" s="39" t="str">
        <f t="shared" si="86"/>
        <v>100618</v>
      </c>
      <c r="B5539" s="266" t="s">
        <v>6321</v>
      </c>
      <c r="C5539" s="266" t="s">
        <v>12503</v>
      </c>
      <c r="D5539" s="267" t="s">
        <v>9623</v>
      </c>
      <c r="E5539" s="268" t="s">
        <v>34045</v>
      </c>
    </row>
    <row r="5540" spans="1:5">
      <c r="A5540" s="39" t="str">
        <f t="shared" si="86"/>
        <v>100619</v>
      </c>
      <c r="B5540" s="266" t="s">
        <v>6322</v>
      </c>
      <c r="C5540" s="266" t="s">
        <v>12504</v>
      </c>
      <c r="D5540" s="267" t="s">
        <v>9623</v>
      </c>
      <c r="E5540" s="268" t="s">
        <v>34046</v>
      </c>
    </row>
    <row r="5541" spans="1:5">
      <c r="A5541" s="39" t="str">
        <f t="shared" si="86"/>
        <v>100620</v>
      </c>
      <c r="B5541" s="266" t="s">
        <v>6323</v>
      </c>
      <c r="C5541" s="266" t="s">
        <v>12505</v>
      </c>
      <c r="D5541" s="267" t="s">
        <v>9623</v>
      </c>
      <c r="E5541" s="268" t="s">
        <v>34047</v>
      </c>
    </row>
    <row r="5542" spans="1:5">
      <c r="A5542" s="39" t="str">
        <f t="shared" si="86"/>
        <v>100621</v>
      </c>
      <c r="B5542" s="266" t="s">
        <v>6324</v>
      </c>
      <c r="C5542" s="266" t="s">
        <v>12506</v>
      </c>
      <c r="D5542" s="267" t="s">
        <v>9623</v>
      </c>
      <c r="E5542" s="268" t="s">
        <v>34048</v>
      </c>
    </row>
    <row r="5543" spans="1:5">
      <c r="A5543" s="39" t="str">
        <f t="shared" si="86"/>
        <v>100622</v>
      </c>
      <c r="B5543" s="266" t="s">
        <v>6325</v>
      </c>
      <c r="C5543" s="266" t="s">
        <v>12507</v>
      </c>
      <c r="D5543" s="267" t="s">
        <v>9623</v>
      </c>
      <c r="E5543" s="268" t="s">
        <v>34049</v>
      </c>
    </row>
    <row r="5544" spans="1:5">
      <c r="A5544" s="39" t="str">
        <f t="shared" si="86"/>
        <v>100623</v>
      </c>
      <c r="B5544" s="266" t="s">
        <v>6326</v>
      </c>
      <c r="C5544" s="266" t="s">
        <v>12508</v>
      </c>
      <c r="D5544" s="267" t="s">
        <v>9623</v>
      </c>
      <c r="E5544" s="268" t="s">
        <v>34050</v>
      </c>
    </row>
    <row r="5545" spans="1:5">
      <c r="A5545" s="39" t="str">
        <f t="shared" si="86"/>
        <v>100624</v>
      </c>
      <c r="B5545" s="266" t="s">
        <v>6327</v>
      </c>
      <c r="C5545" s="266" t="s">
        <v>14976</v>
      </c>
      <c r="D5545" s="267" t="s">
        <v>10840</v>
      </c>
      <c r="E5545" s="268" t="s">
        <v>34051</v>
      </c>
    </row>
    <row r="5546" spans="1:5">
      <c r="A5546" s="39" t="str">
        <f t="shared" si="86"/>
        <v>100625</v>
      </c>
      <c r="B5546" s="266" t="s">
        <v>6328</v>
      </c>
      <c r="C5546" s="266" t="s">
        <v>14977</v>
      </c>
      <c r="D5546" s="267" t="s">
        <v>10840</v>
      </c>
      <c r="E5546" s="268" t="s">
        <v>34052</v>
      </c>
    </row>
    <row r="5547" spans="1:5">
      <c r="A5547" s="39" t="str">
        <f t="shared" si="86"/>
        <v>100637</v>
      </c>
      <c r="B5547" s="266" t="s">
        <v>6329</v>
      </c>
      <c r="C5547" s="266" t="s">
        <v>10784</v>
      </c>
      <c r="D5547" s="267" t="s">
        <v>10129</v>
      </c>
      <c r="E5547" s="268" t="s">
        <v>30729</v>
      </c>
    </row>
    <row r="5548" spans="1:5">
      <c r="A5548" s="39" t="str">
        <f t="shared" si="86"/>
        <v>100638</v>
      </c>
      <c r="B5548" s="266" t="s">
        <v>6330</v>
      </c>
      <c r="C5548" s="266" t="s">
        <v>10785</v>
      </c>
      <c r="D5548" s="267" t="s">
        <v>10129</v>
      </c>
      <c r="E5548" s="268" t="s">
        <v>24930</v>
      </c>
    </row>
    <row r="5549" spans="1:5">
      <c r="A5549" s="39" t="str">
        <f t="shared" si="86"/>
        <v>100639</v>
      </c>
      <c r="B5549" s="266" t="s">
        <v>6331</v>
      </c>
      <c r="C5549" s="266" t="s">
        <v>10787</v>
      </c>
      <c r="D5549" s="267" t="s">
        <v>10129</v>
      </c>
      <c r="E5549" s="268" t="s">
        <v>30730</v>
      </c>
    </row>
    <row r="5550" spans="1:5">
      <c r="A5550" s="39" t="str">
        <f t="shared" si="86"/>
        <v>100640</v>
      </c>
      <c r="B5550" s="266" t="s">
        <v>6332</v>
      </c>
      <c r="C5550" s="266" t="s">
        <v>10788</v>
      </c>
      <c r="D5550" s="267" t="s">
        <v>10129</v>
      </c>
      <c r="E5550" s="268" t="s">
        <v>24807</v>
      </c>
    </row>
    <row r="5551" spans="1:5">
      <c r="A5551" s="39" t="str">
        <f t="shared" si="86"/>
        <v>100641</v>
      </c>
      <c r="B5551" s="266" t="s">
        <v>6333</v>
      </c>
      <c r="C5551" s="266" t="s">
        <v>9956</v>
      </c>
      <c r="D5551" s="267" t="s">
        <v>9808</v>
      </c>
      <c r="E5551" s="268" t="s">
        <v>34053</v>
      </c>
    </row>
    <row r="5552" spans="1:5">
      <c r="A5552" s="39" t="str">
        <f t="shared" si="86"/>
        <v>100642</v>
      </c>
      <c r="B5552" s="266" t="s">
        <v>6334</v>
      </c>
      <c r="C5552" s="266" t="s">
        <v>10123</v>
      </c>
      <c r="D5552" s="267" t="s">
        <v>9961</v>
      </c>
      <c r="E5552" s="268" t="s">
        <v>25463</v>
      </c>
    </row>
    <row r="5553" spans="1:5">
      <c r="A5553" s="39" t="str">
        <f t="shared" si="86"/>
        <v>100643</v>
      </c>
      <c r="B5553" s="266" t="s">
        <v>6335</v>
      </c>
      <c r="C5553" s="266" t="s">
        <v>10789</v>
      </c>
      <c r="D5553" s="267" t="s">
        <v>10129</v>
      </c>
      <c r="E5553" s="268" t="s">
        <v>30733</v>
      </c>
    </row>
    <row r="5554" spans="1:5">
      <c r="A5554" s="39" t="str">
        <f t="shared" si="86"/>
        <v>100644</v>
      </c>
      <c r="B5554" s="266" t="s">
        <v>6336</v>
      </c>
      <c r="C5554" s="266" t="s">
        <v>10790</v>
      </c>
      <c r="D5554" s="267" t="s">
        <v>10129</v>
      </c>
      <c r="E5554" s="268" t="s">
        <v>26216</v>
      </c>
    </row>
    <row r="5555" spans="1:5">
      <c r="A5555" s="39" t="str">
        <f t="shared" si="86"/>
        <v>100645</v>
      </c>
      <c r="B5555" s="266" t="s">
        <v>6337</v>
      </c>
      <c r="C5555" s="266" t="s">
        <v>10791</v>
      </c>
      <c r="D5555" s="267" t="s">
        <v>10129</v>
      </c>
      <c r="E5555" s="268" t="s">
        <v>30734</v>
      </c>
    </row>
    <row r="5556" spans="1:5">
      <c r="A5556" s="39" t="str">
        <f t="shared" si="86"/>
        <v>100646</v>
      </c>
      <c r="B5556" s="266" t="s">
        <v>6338</v>
      </c>
      <c r="C5556" s="266" t="s">
        <v>10792</v>
      </c>
      <c r="D5556" s="267" t="s">
        <v>10129</v>
      </c>
      <c r="E5556" s="268" t="s">
        <v>24809</v>
      </c>
    </row>
    <row r="5557" spans="1:5">
      <c r="A5557" s="39" t="str">
        <f t="shared" si="86"/>
        <v>100647</v>
      </c>
      <c r="B5557" s="266" t="s">
        <v>6339</v>
      </c>
      <c r="C5557" s="266" t="s">
        <v>9957</v>
      </c>
      <c r="D5557" s="267" t="s">
        <v>9808</v>
      </c>
      <c r="E5557" s="268" t="s">
        <v>34054</v>
      </c>
    </row>
    <row r="5558" spans="1:5">
      <c r="A5558" s="39" t="str">
        <f t="shared" si="86"/>
        <v>100648</v>
      </c>
      <c r="B5558" s="266" t="s">
        <v>6340</v>
      </c>
      <c r="C5558" s="266" t="s">
        <v>10124</v>
      </c>
      <c r="D5558" s="267" t="s">
        <v>9961</v>
      </c>
      <c r="E5558" s="268" t="s">
        <v>34055</v>
      </c>
    </row>
    <row r="5559" spans="1:5">
      <c r="A5559" s="39" t="str">
        <f t="shared" si="86"/>
        <v>100651</v>
      </c>
      <c r="B5559" s="266" t="s">
        <v>6341</v>
      </c>
      <c r="C5559" s="266" t="s">
        <v>11428</v>
      </c>
      <c r="D5559" s="267" t="s">
        <v>9548</v>
      </c>
      <c r="E5559" s="268" t="s">
        <v>34056</v>
      </c>
    </row>
    <row r="5560" spans="1:5">
      <c r="A5560" s="39" t="str">
        <f t="shared" si="86"/>
        <v>100652</v>
      </c>
      <c r="B5560" s="266" t="s">
        <v>6342</v>
      </c>
      <c r="C5560" s="266" t="s">
        <v>11429</v>
      </c>
      <c r="D5560" s="267" t="s">
        <v>9548</v>
      </c>
      <c r="E5560" s="268" t="s">
        <v>34057</v>
      </c>
    </row>
    <row r="5561" spans="1:5">
      <c r="A5561" s="39" t="str">
        <f t="shared" si="86"/>
        <v>100653</v>
      </c>
      <c r="B5561" s="266" t="s">
        <v>6343</v>
      </c>
      <c r="C5561" s="266" t="s">
        <v>11430</v>
      </c>
      <c r="D5561" s="267" t="s">
        <v>9548</v>
      </c>
      <c r="E5561" s="268" t="s">
        <v>34058</v>
      </c>
    </row>
    <row r="5562" spans="1:5">
      <c r="A5562" s="39" t="str">
        <f t="shared" si="86"/>
        <v>100654</v>
      </c>
      <c r="B5562" s="266" t="s">
        <v>6344</v>
      </c>
      <c r="C5562" s="266" t="s">
        <v>11431</v>
      </c>
      <c r="D5562" s="267" t="s">
        <v>9548</v>
      </c>
      <c r="E5562" s="268" t="s">
        <v>34059</v>
      </c>
    </row>
    <row r="5563" spans="1:5">
      <c r="A5563" s="39" t="str">
        <f t="shared" si="86"/>
        <v>100655</v>
      </c>
      <c r="B5563" s="266" t="s">
        <v>6345</v>
      </c>
      <c r="C5563" s="266" t="s">
        <v>11432</v>
      </c>
      <c r="D5563" s="267" t="s">
        <v>9548</v>
      </c>
      <c r="E5563" s="268" t="s">
        <v>34060</v>
      </c>
    </row>
    <row r="5564" spans="1:5">
      <c r="A5564" s="39" t="str">
        <f t="shared" si="86"/>
        <v>100656</v>
      </c>
      <c r="B5564" s="266" t="s">
        <v>6346</v>
      </c>
      <c r="C5564" s="266" t="s">
        <v>11433</v>
      </c>
      <c r="D5564" s="267" t="s">
        <v>9548</v>
      </c>
      <c r="E5564" s="268" t="s">
        <v>26741</v>
      </c>
    </row>
    <row r="5565" spans="1:5">
      <c r="A5565" s="39" t="str">
        <f t="shared" si="86"/>
        <v>100657</v>
      </c>
      <c r="B5565" s="266" t="s">
        <v>6347</v>
      </c>
      <c r="C5565" s="266" t="s">
        <v>11434</v>
      </c>
      <c r="D5565" s="267" t="s">
        <v>9548</v>
      </c>
      <c r="E5565" s="268" t="s">
        <v>16895</v>
      </c>
    </row>
    <row r="5566" spans="1:5">
      <c r="A5566" s="39" t="str">
        <f t="shared" si="86"/>
        <v>100658</v>
      </c>
      <c r="B5566" s="266" t="s">
        <v>6348</v>
      </c>
      <c r="C5566" s="266" t="s">
        <v>11435</v>
      </c>
      <c r="D5566" s="267" t="s">
        <v>9548</v>
      </c>
      <c r="E5566" s="268" t="s">
        <v>34061</v>
      </c>
    </row>
    <row r="5567" spans="1:5">
      <c r="A5567" s="39" t="str">
        <f t="shared" si="86"/>
        <v>100659</v>
      </c>
      <c r="B5567" s="266" t="s">
        <v>6349</v>
      </c>
      <c r="C5567" s="266" t="s">
        <v>11270</v>
      </c>
      <c r="D5567" s="267" t="s">
        <v>9548</v>
      </c>
      <c r="E5567" s="268" t="s">
        <v>8975</v>
      </c>
    </row>
    <row r="5568" spans="1:5">
      <c r="A5568" s="39" t="str">
        <f t="shared" si="86"/>
        <v>100660</v>
      </c>
      <c r="B5568" s="266" t="s">
        <v>6350</v>
      </c>
      <c r="C5568" s="266" t="s">
        <v>11271</v>
      </c>
      <c r="D5568" s="267" t="s">
        <v>9548</v>
      </c>
      <c r="E5568" s="268" t="s">
        <v>32438</v>
      </c>
    </row>
    <row r="5569" spans="1:5">
      <c r="A5569" s="39" t="str">
        <f t="shared" si="86"/>
        <v>100665</v>
      </c>
      <c r="B5569" s="266" t="s">
        <v>6351</v>
      </c>
      <c r="C5569" s="266" t="s">
        <v>11298</v>
      </c>
      <c r="D5569" s="267" t="s">
        <v>9772</v>
      </c>
      <c r="E5569" s="268" t="s">
        <v>34062</v>
      </c>
    </row>
    <row r="5570" spans="1:5">
      <c r="A5570" s="39" t="str">
        <f t="shared" si="86"/>
        <v>100666</v>
      </c>
      <c r="B5570" s="266" t="s">
        <v>6352</v>
      </c>
      <c r="C5570" s="266" t="s">
        <v>11299</v>
      </c>
      <c r="D5570" s="267" t="s">
        <v>9772</v>
      </c>
      <c r="E5570" s="268" t="s">
        <v>34063</v>
      </c>
    </row>
    <row r="5571" spans="1:5">
      <c r="A5571" s="39" t="str">
        <f t="shared" ref="A5571:A5634" si="87">IF(ISERROR(SEARCH("/",B5571)=6),TRIM(CLEAN(B5571)),IF(SEARCH("/",B5571)=6,IF(LEN(TRIM(CLEAN(B5571)))=7,LEFT(TRIM(CLEAN(B5571)),6)&amp;"00"&amp;RIGHT(TRIM(CLEAN(B5571)),1),LEFT(TRIM(CLEAN(B5571)),6)&amp;"0"&amp;RIGHT(TRIM(CLEAN(B5571)),2)),TRIM(CLEAN(B5571))))</f>
        <v>100667</v>
      </c>
      <c r="B5571" s="266" t="s">
        <v>6353</v>
      </c>
      <c r="C5571" s="266" t="s">
        <v>11300</v>
      </c>
      <c r="D5571" s="267" t="s">
        <v>9772</v>
      </c>
      <c r="E5571" s="268" t="s">
        <v>34064</v>
      </c>
    </row>
    <row r="5572" spans="1:5">
      <c r="A5572" s="39" t="str">
        <f t="shared" si="87"/>
        <v>100668</v>
      </c>
      <c r="B5572" s="266" t="s">
        <v>6354</v>
      </c>
      <c r="C5572" s="266" t="s">
        <v>11301</v>
      </c>
      <c r="D5572" s="267" t="s">
        <v>9772</v>
      </c>
      <c r="E5572" s="268" t="s">
        <v>34065</v>
      </c>
    </row>
    <row r="5573" spans="1:5">
      <c r="A5573" s="39" t="str">
        <f t="shared" si="87"/>
        <v>100669</v>
      </c>
      <c r="B5573" s="266" t="s">
        <v>6355</v>
      </c>
      <c r="C5573" s="266" t="s">
        <v>11302</v>
      </c>
      <c r="D5573" s="267" t="s">
        <v>9772</v>
      </c>
      <c r="E5573" s="268" t="s">
        <v>34066</v>
      </c>
    </row>
    <row r="5574" spans="1:5">
      <c r="A5574" s="39" t="str">
        <f t="shared" si="87"/>
        <v>100670</v>
      </c>
      <c r="B5574" s="266" t="s">
        <v>6356</v>
      </c>
      <c r="C5574" s="266" t="s">
        <v>11303</v>
      </c>
      <c r="D5574" s="267" t="s">
        <v>9772</v>
      </c>
      <c r="E5574" s="268" t="s">
        <v>34067</v>
      </c>
    </row>
    <row r="5575" spans="1:5">
      <c r="A5575" s="39" t="str">
        <f t="shared" si="87"/>
        <v>100671</v>
      </c>
      <c r="B5575" s="266" t="s">
        <v>6357</v>
      </c>
      <c r="C5575" s="266" t="s">
        <v>11304</v>
      </c>
      <c r="D5575" s="267" t="s">
        <v>9772</v>
      </c>
      <c r="E5575" s="268" t="s">
        <v>34068</v>
      </c>
    </row>
    <row r="5576" spans="1:5">
      <c r="A5576" s="39" t="str">
        <f t="shared" si="87"/>
        <v>100672</v>
      </c>
      <c r="B5576" s="266" t="s">
        <v>6358</v>
      </c>
      <c r="C5576" s="266" t="s">
        <v>11305</v>
      </c>
      <c r="D5576" s="267" t="s">
        <v>9772</v>
      </c>
      <c r="E5576" s="268" t="s">
        <v>34069</v>
      </c>
    </row>
    <row r="5577" spans="1:5">
      <c r="A5577" s="39" t="str">
        <f t="shared" si="87"/>
        <v>100674</v>
      </c>
      <c r="B5577" s="266" t="s">
        <v>6359</v>
      </c>
      <c r="C5577" s="266" t="s">
        <v>11407</v>
      </c>
      <c r="D5577" s="267" t="s">
        <v>9772</v>
      </c>
      <c r="E5577" s="268" t="s">
        <v>34070</v>
      </c>
    </row>
    <row r="5578" spans="1:5">
      <c r="A5578" s="39" t="str">
        <f t="shared" si="87"/>
        <v>100675</v>
      </c>
      <c r="B5578" s="266" t="s">
        <v>6360</v>
      </c>
      <c r="C5578" s="266" t="s">
        <v>11272</v>
      </c>
      <c r="D5578" s="267" t="s">
        <v>9623</v>
      </c>
      <c r="E5578" s="268" t="s">
        <v>34071</v>
      </c>
    </row>
    <row r="5579" spans="1:5">
      <c r="A5579" s="39" t="str">
        <f t="shared" si="87"/>
        <v>100676</v>
      </c>
      <c r="B5579" s="266" t="s">
        <v>6361</v>
      </c>
      <c r="C5579" s="266" t="s">
        <v>11273</v>
      </c>
      <c r="D5579" s="267" t="s">
        <v>9623</v>
      </c>
      <c r="E5579" s="268" t="s">
        <v>34072</v>
      </c>
    </row>
    <row r="5580" spans="1:5">
      <c r="A5580" s="39" t="str">
        <f t="shared" si="87"/>
        <v>100678</v>
      </c>
      <c r="B5580" s="266" t="s">
        <v>6362</v>
      </c>
      <c r="C5580" s="266" t="s">
        <v>11274</v>
      </c>
      <c r="D5580" s="267" t="s">
        <v>9623</v>
      </c>
      <c r="E5580" s="268" t="s">
        <v>34073</v>
      </c>
    </row>
    <row r="5581" spans="1:5">
      <c r="A5581" s="39" t="str">
        <f t="shared" si="87"/>
        <v>100679</v>
      </c>
      <c r="B5581" s="266" t="s">
        <v>6363</v>
      </c>
      <c r="C5581" s="266" t="s">
        <v>11275</v>
      </c>
      <c r="D5581" s="267" t="s">
        <v>9623</v>
      </c>
      <c r="E5581" s="268" t="s">
        <v>34074</v>
      </c>
    </row>
    <row r="5582" spans="1:5">
      <c r="A5582" s="39" t="str">
        <f t="shared" si="87"/>
        <v>100680</v>
      </c>
      <c r="B5582" s="266" t="s">
        <v>6364</v>
      </c>
      <c r="C5582" s="266" t="s">
        <v>11276</v>
      </c>
      <c r="D5582" s="267" t="s">
        <v>9623</v>
      </c>
      <c r="E5582" s="268" t="s">
        <v>25659</v>
      </c>
    </row>
    <row r="5583" spans="1:5">
      <c r="A5583" s="39" t="str">
        <f t="shared" si="87"/>
        <v>100681</v>
      </c>
      <c r="B5583" s="266" t="s">
        <v>6365</v>
      </c>
      <c r="C5583" s="266" t="s">
        <v>11277</v>
      </c>
      <c r="D5583" s="267" t="s">
        <v>9623</v>
      </c>
      <c r="E5583" s="268" t="s">
        <v>34075</v>
      </c>
    </row>
    <row r="5584" spans="1:5">
      <c r="A5584" s="39" t="str">
        <f t="shared" si="87"/>
        <v>100682</v>
      </c>
      <c r="B5584" s="266" t="s">
        <v>6366</v>
      </c>
      <c r="C5584" s="266" t="s">
        <v>11278</v>
      </c>
      <c r="D5584" s="267" t="s">
        <v>9623</v>
      </c>
      <c r="E5584" s="268" t="s">
        <v>34076</v>
      </c>
    </row>
    <row r="5585" spans="1:5">
      <c r="A5585" s="39" t="str">
        <f t="shared" si="87"/>
        <v>100683</v>
      </c>
      <c r="B5585" s="266" t="s">
        <v>6367</v>
      </c>
      <c r="C5585" s="266" t="s">
        <v>11279</v>
      </c>
      <c r="D5585" s="267" t="s">
        <v>9623</v>
      </c>
      <c r="E5585" s="268" t="s">
        <v>34077</v>
      </c>
    </row>
    <row r="5586" spans="1:5">
      <c r="A5586" s="39" t="str">
        <f t="shared" si="87"/>
        <v>100684</v>
      </c>
      <c r="B5586" s="266" t="s">
        <v>6368</v>
      </c>
      <c r="C5586" s="266" t="s">
        <v>11280</v>
      </c>
      <c r="D5586" s="267" t="s">
        <v>9623</v>
      </c>
      <c r="E5586" s="268" t="s">
        <v>34078</v>
      </c>
    </row>
    <row r="5587" spans="1:5">
      <c r="A5587" s="39" t="str">
        <f t="shared" si="87"/>
        <v>100685</v>
      </c>
      <c r="B5587" s="266" t="s">
        <v>6369</v>
      </c>
      <c r="C5587" s="266" t="s">
        <v>11281</v>
      </c>
      <c r="D5587" s="267" t="s">
        <v>9623</v>
      </c>
      <c r="E5587" s="268" t="s">
        <v>34079</v>
      </c>
    </row>
    <row r="5588" spans="1:5">
      <c r="A5588" s="39" t="str">
        <f t="shared" si="87"/>
        <v>100686</v>
      </c>
      <c r="B5588" s="266" t="s">
        <v>6370</v>
      </c>
      <c r="C5588" s="266" t="s">
        <v>11282</v>
      </c>
      <c r="D5588" s="267" t="s">
        <v>9623</v>
      </c>
      <c r="E5588" s="268" t="s">
        <v>34080</v>
      </c>
    </row>
    <row r="5589" spans="1:5">
      <c r="A5589" s="39" t="str">
        <f t="shared" si="87"/>
        <v>100687</v>
      </c>
      <c r="B5589" s="266" t="s">
        <v>6371</v>
      </c>
      <c r="C5589" s="266" t="s">
        <v>11283</v>
      </c>
      <c r="D5589" s="267" t="s">
        <v>9623</v>
      </c>
      <c r="E5589" s="268" t="s">
        <v>34081</v>
      </c>
    </row>
    <row r="5590" spans="1:5">
      <c r="A5590" s="39" t="str">
        <f t="shared" si="87"/>
        <v>100688</v>
      </c>
      <c r="B5590" s="266" t="s">
        <v>6372</v>
      </c>
      <c r="C5590" s="266" t="s">
        <v>11284</v>
      </c>
      <c r="D5590" s="267" t="s">
        <v>9623</v>
      </c>
      <c r="E5590" s="268" t="s">
        <v>34082</v>
      </c>
    </row>
    <row r="5591" spans="1:5">
      <c r="A5591" s="39" t="str">
        <f t="shared" si="87"/>
        <v>100689</v>
      </c>
      <c r="B5591" s="266" t="s">
        <v>6373</v>
      </c>
      <c r="C5591" s="266" t="s">
        <v>11285</v>
      </c>
      <c r="D5591" s="267" t="s">
        <v>9623</v>
      </c>
      <c r="E5591" s="268" t="s">
        <v>34083</v>
      </c>
    </row>
    <row r="5592" spans="1:5">
      <c r="A5592" s="39" t="str">
        <f t="shared" si="87"/>
        <v>100690</v>
      </c>
      <c r="B5592" s="266" t="s">
        <v>6374</v>
      </c>
      <c r="C5592" s="266" t="s">
        <v>11286</v>
      </c>
      <c r="D5592" s="267" t="s">
        <v>9623</v>
      </c>
      <c r="E5592" s="268" t="s">
        <v>34084</v>
      </c>
    </row>
    <row r="5593" spans="1:5">
      <c r="A5593" s="39" t="str">
        <f t="shared" si="87"/>
        <v>100691</v>
      </c>
      <c r="B5593" s="266" t="s">
        <v>6375</v>
      </c>
      <c r="C5593" s="266" t="s">
        <v>11287</v>
      </c>
      <c r="D5593" s="267" t="s">
        <v>9623</v>
      </c>
      <c r="E5593" s="268" t="s">
        <v>34085</v>
      </c>
    </row>
    <row r="5594" spans="1:5">
      <c r="A5594" s="39" t="str">
        <f t="shared" si="87"/>
        <v>100692</v>
      </c>
      <c r="B5594" s="266" t="s">
        <v>6376</v>
      </c>
      <c r="C5594" s="266" t="s">
        <v>11288</v>
      </c>
      <c r="D5594" s="267" t="s">
        <v>9623</v>
      </c>
      <c r="E5594" s="268" t="s">
        <v>34086</v>
      </c>
    </row>
    <row r="5595" spans="1:5">
      <c r="A5595" s="39" t="str">
        <f t="shared" si="87"/>
        <v>100693</v>
      </c>
      <c r="B5595" s="266" t="s">
        <v>6377</v>
      </c>
      <c r="C5595" s="266" t="s">
        <v>11289</v>
      </c>
      <c r="D5595" s="267" t="s">
        <v>9623</v>
      </c>
      <c r="E5595" s="268" t="s">
        <v>34087</v>
      </c>
    </row>
    <row r="5596" spans="1:5">
      <c r="A5596" s="39" t="str">
        <f t="shared" si="87"/>
        <v>100694</v>
      </c>
      <c r="B5596" s="266" t="s">
        <v>6378</v>
      </c>
      <c r="C5596" s="266" t="s">
        <v>11290</v>
      </c>
      <c r="D5596" s="267" t="s">
        <v>9623</v>
      </c>
      <c r="E5596" s="268" t="s">
        <v>34088</v>
      </c>
    </row>
    <row r="5597" spans="1:5">
      <c r="A5597" s="39" t="str">
        <f t="shared" si="87"/>
        <v>100695</v>
      </c>
      <c r="B5597" s="266" t="s">
        <v>6379</v>
      </c>
      <c r="C5597" s="266" t="s">
        <v>11291</v>
      </c>
      <c r="D5597" s="267" t="s">
        <v>9623</v>
      </c>
      <c r="E5597" s="268" t="s">
        <v>26346</v>
      </c>
    </row>
    <row r="5598" spans="1:5">
      <c r="A5598" s="39" t="str">
        <f t="shared" si="87"/>
        <v>100696</v>
      </c>
      <c r="B5598" s="266" t="s">
        <v>6380</v>
      </c>
      <c r="C5598" s="266" t="s">
        <v>11292</v>
      </c>
      <c r="D5598" s="267" t="s">
        <v>9623</v>
      </c>
      <c r="E5598" s="268" t="s">
        <v>23220</v>
      </c>
    </row>
    <row r="5599" spans="1:5">
      <c r="A5599" s="39" t="str">
        <f t="shared" si="87"/>
        <v>100697</v>
      </c>
      <c r="B5599" s="266" t="s">
        <v>6381</v>
      </c>
      <c r="C5599" s="266" t="s">
        <v>11293</v>
      </c>
      <c r="D5599" s="267" t="s">
        <v>9623</v>
      </c>
      <c r="E5599" s="268" t="s">
        <v>18961</v>
      </c>
    </row>
    <row r="5600" spans="1:5">
      <c r="A5600" s="39" t="str">
        <f t="shared" si="87"/>
        <v>100698</v>
      </c>
      <c r="B5600" s="266" t="s">
        <v>6382</v>
      </c>
      <c r="C5600" s="266" t="s">
        <v>11294</v>
      </c>
      <c r="D5600" s="267" t="s">
        <v>9623</v>
      </c>
      <c r="E5600" s="268" t="s">
        <v>34089</v>
      </c>
    </row>
    <row r="5601" spans="1:5">
      <c r="A5601" s="39" t="str">
        <f t="shared" si="87"/>
        <v>100699</v>
      </c>
      <c r="B5601" s="266" t="s">
        <v>6383</v>
      </c>
      <c r="C5601" s="266" t="s">
        <v>11295</v>
      </c>
      <c r="D5601" s="267" t="s">
        <v>9623</v>
      </c>
      <c r="E5601" s="268" t="s">
        <v>20077</v>
      </c>
    </row>
    <row r="5602" spans="1:5">
      <c r="A5602" s="39" t="str">
        <f t="shared" si="87"/>
        <v>100700</v>
      </c>
      <c r="B5602" s="266" t="s">
        <v>6384</v>
      </c>
      <c r="C5602" s="266" t="s">
        <v>11296</v>
      </c>
      <c r="D5602" s="267" t="s">
        <v>9623</v>
      </c>
      <c r="E5602" s="268" t="s">
        <v>34090</v>
      </c>
    </row>
    <row r="5603" spans="1:5">
      <c r="A5603" s="39" t="str">
        <f t="shared" si="87"/>
        <v>100701</v>
      </c>
      <c r="B5603" s="266" t="s">
        <v>6385</v>
      </c>
      <c r="C5603" s="266" t="s">
        <v>11306</v>
      </c>
      <c r="D5603" s="267" t="s">
        <v>9772</v>
      </c>
      <c r="E5603" s="268" t="s">
        <v>31354</v>
      </c>
    </row>
    <row r="5604" spans="1:5">
      <c r="A5604" s="39" t="str">
        <f t="shared" si="87"/>
        <v>100702</v>
      </c>
      <c r="B5604" s="266" t="s">
        <v>6386</v>
      </c>
      <c r="C5604" s="266" t="s">
        <v>11318</v>
      </c>
      <c r="D5604" s="267" t="s">
        <v>9772</v>
      </c>
      <c r="E5604" s="268" t="s">
        <v>34091</v>
      </c>
    </row>
    <row r="5605" spans="1:5">
      <c r="A5605" s="39" t="str">
        <f t="shared" si="87"/>
        <v>100703</v>
      </c>
      <c r="B5605" s="266" t="s">
        <v>6387</v>
      </c>
      <c r="C5605" s="266" t="s">
        <v>11323</v>
      </c>
      <c r="D5605" s="267" t="s">
        <v>9623</v>
      </c>
      <c r="E5605" s="268" t="s">
        <v>17701</v>
      </c>
    </row>
    <row r="5606" spans="1:5">
      <c r="A5606" s="39" t="str">
        <f t="shared" si="87"/>
        <v>100704</v>
      </c>
      <c r="B5606" s="266" t="s">
        <v>6388</v>
      </c>
      <c r="C5606" s="266" t="s">
        <v>11324</v>
      </c>
      <c r="D5606" s="267" t="s">
        <v>9623</v>
      </c>
      <c r="E5606" s="268" t="s">
        <v>34092</v>
      </c>
    </row>
    <row r="5607" spans="1:5">
      <c r="A5607" s="39" t="str">
        <f t="shared" si="87"/>
        <v>100705</v>
      </c>
      <c r="B5607" s="266" t="s">
        <v>6389</v>
      </c>
      <c r="C5607" s="266" t="s">
        <v>11325</v>
      </c>
      <c r="D5607" s="267" t="s">
        <v>9623</v>
      </c>
      <c r="E5607" s="268" t="s">
        <v>34093</v>
      </c>
    </row>
    <row r="5608" spans="1:5">
      <c r="A5608" s="39" t="str">
        <f t="shared" si="87"/>
        <v>100706</v>
      </c>
      <c r="B5608" s="266" t="s">
        <v>6390</v>
      </c>
      <c r="C5608" s="266" t="s">
        <v>11326</v>
      </c>
      <c r="D5608" s="267" t="s">
        <v>9623</v>
      </c>
      <c r="E5608" s="268" t="s">
        <v>34094</v>
      </c>
    </row>
    <row r="5609" spans="1:5">
      <c r="A5609" s="39" t="str">
        <f t="shared" si="87"/>
        <v>100707</v>
      </c>
      <c r="B5609" s="266" t="s">
        <v>6391</v>
      </c>
      <c r="C5609" s="266" t="s">
        <v>11327</v>
      </c>
      <c r="D5609" s="267" t="s">
        <v>9623</v>
      </c>
      <c r="E5609" s="268" t="s">
        <v>34095</v>
      </c>
    </row>
    <row r="5610" spans="1:5">
      <c r="A5610" s="39" t="str">
        <f t="shared" si="87"/>
        <v>100708</v>
      </c>
      <c r="B5610" s="266" t="s">
        <v>6392</v>
      </c>
      <c r="C5610" s="266" t="s">
        <v>11328</v>
      </c>
      <c r="D5610" s="267" t="s">
        <v>9623</v>
      </c>
      <c r="E5610" s="268" t="s">
        <v>34096</v>
      </c>
    </row>
    <row r="5611" spans="1:5">
      <c r="A5611" s="39" t="str">
        <f t="shared" si="87"/>
        <v>100709</v>
      </c>
      <c r="B5611" s="266" t="s">
        <v>6393</v>
      </c>
      <c r="C5611" s="266" t="s">
        <v>11329</v>
      </c>
      <c r="D5611" s="267" t="s">
        <v>9623</v>
      </c>
      <c r="E5611" s="268" t="s">
        <v>20483</v>
      </c>
    </row>
    <row r="5612" spans="1:5">
      <c r="A5612" s="39" t="str">
        <f t="shared" si="87"/>
        <v>100710</v>
      </c>
      <c r="B5612" s="266" t="s">
        <v>6394</v>
      </c>
      <c r="C5612" s="266" t="s">
        <v>11330</v>
      </c>
      <c r="D5612" s="267" t="s">
        <v>9623</v>
      </c>
      <c r="E5612" s="268" t="s">
        <v>21732</v>
      </c>
    </row>
    <row r="5613" spans="1:5">
      <c r="A5613" s="39" t="str">
        <f t="shared" si="87"/>
        <v>100712</v>
      </c>
      <c r="B5613" s="266" t="s">
        <v>6395</v>
      </c>
      <c r="C5613" s="266" t="s">
        <v>11297</v>
      </c>
      <c r="D5613" s="267" t="s">
        <v>9623</v>
      </c>
      <c r="E5613" s="268" t="s">
        <v>34097</v>
      </c>
    </row>
    <row r="5614" spans="1:5">
      <c r="A5614" s="39" t="str">
        <f t="shared" si="87"/>
        <v>100716</v>
      </c>
      <c r="B5614" s="266" t="s">
        <v>6396</v>
      </c>
      <c r="C5614" s="266" t="s">
        <v>15089</v>
      </c>
      <c r="D5614" s="267" t="s">
        <v>9772</v>
      </c>
      <c r="E5614" s="268" t="s">
        <v>34098</v>
      </c>
    </row>
    <row r="5615" spans="1:5">
      <c r="A5615" s="39" t="str">
        <f t="shared" si="87"/>
        <v>100717</v>
      </c>
      <c r="B5615" s="266" t="s">
        <v>6397</v>
      </c>
      <c r="C5615" s="266" t="s">
        <v>15090</v>
      </c>
      <c r="D5615" s="267" t="s">
        <v>9772</v>
      </c>
      <c r="E5615" s="268" t="s">
        <v>24997</v>
      </c>
    </row>
    <row r="5616" spans="1:5">
      <c r="A5616" s="39" t="str">
        <f t="shared" si="87"/>
        <v>100718</v>
      </c>
      <c r="B5616" s="266" t="s">
        <v>6398</v>
      </c>
      <c r="C5616" s="266" t="s">
        <v>15091</v>
      </c>
      <c r="D5616" s="267" t="s">
        <v>9548</v>
      </c>
      <c r="E5616" s="268" t="s">
        <v>26364</v>
      </c>
    </row>
    <row r="5617" spans="1:5">
      <c r="A5617" s="39" t="str">
        <f t="shared" si="87"/>
        <v>100719</v>
      </c>
      <c r="B5617" s="266" t="s">
        <v>6399</v>
      </c>
      <c r="C5617" s="266" t="s">
        <v>17358</v>
      </c>
      <c r="D5617" s="267" t="s">
        <v>9772</v>
      </c>
      <c r="E5617" s="268" t="s">
        <v>11946</v>
      </c>
    </row>
    <row r="5618" spans="1:5">
      <c r="A5618" s="39" t="str">
        <f t="shared" si="87"/>
        <v>100720</v>
      </c>
      <c r="B5618" s="266" t="s">
        <v>6400</v>
      </c>
      <c r="C5618" s="266" t="s">
        <v>15092</v>
      </c>
      <c r="D5618" s="267" t="s">
        <v>9772</v>
      </c>
      <c r="E5618" s="268" t="s">
        <v>22496</v>
      </c>
    </row>
    <row r="5619" spans="1:5">
      <c r="A5619" s="39" t="str">
        <f t="shared" si="87"/>
        <v>100721</v>
      </c>
      <c r="B5619" s="266" t="s">
        <v>6401</v>
      </c>
      <c r="C5619" s="266" t="s">
        <v>17359</v>
      </c>
      <c r="D5619" s="267" t="s">
        <v>9772</v>
      </c>
      <c r="E5619" s="268" t="s">
        <v>16467</v>
      </c>
    </row>
    <row r="5620" spans="1:5">
      <c r="A5620" s="39" t="str">
        <f t="shared" si="87"/>
        <v>100722</v>
      </c>
      <c r="B5620" s="266" t="s">
        <v>6402</v>
      </c>
      <c r="C5620" s="266" t="s">
        <v>15093</v>
      </c>
      <c r="D5620" s="267" t="s">
        <v>9772</v>
      </c>
      <c r="E5620" s="268" t="s">
        <v>9324</v>
      </c>
    </row>
    <row r="5621" spans="1:5">
      <c r="A5621" s="39" t="str">
        <f t="shared" si="87"/>
        <v>100723</v>
      </c>
      <c r="B5621" s="266" t="s">
        <v>18739</v>
      </c>
      <c r="C5621" s="266" t="s">
        <v>18740</v>
      </c>
      <c r="D5621" s="267" t="s">
        <v>9772</v>
      </c>
      <c r="E5621" s="268" t="s">
        <v>34099</v>
      </c>
    </row>
    <row r="5622" spans="1:5">
      <c r="A5622" s="39" t="str">
        <f t="shared" si="87"/>
        <v>100724</v>
      </c>
      <c r="B5622" s="266" t="s">
        <v>6403</v>
      </c>
      <c r="C5622" s="266" t="s">
        <v>15095</v>
      </c>
      <c r="D5622" s="267" t="s">
        <v>9772</v>
      </c>
      <c r="E5622" s="268" t="s">
        <v>12043</v>
      </c>
    </row>
    <row r="5623" spans="1:5">
      <c r="A5623" s="39" t="str">
        <f t="shared" si="87"/>
        <v>100725</v>
      </c>
      <c r="B5623" s="266" t="s">
        <v>6404</v>
      </c>
      <c r="C5623" s="266" t="s">
        <v>17360</v>
      </c>
      <c r="D5623" s="267" t="s">
        <v>9772</v>
      </c>
      <c r="E5623" s="268" t="s">
        <v>8548</v>
      </c>
    </row>
    <row r="5624" spans="1:5">
      <c r="A5624" s="39" t="str">
        <f t="shared" si="87"/>
        <v>100726</v>
      </c>
      <c r="B5624" s="266" t="s">
        <v>6405</v>
      </c>
      <c r="C5624" s="266" t="s">
        <v>15096</v>
      </c>
      <c r="D5624" s="267" t="s">
        <v>9772</v>
      </c>
      <c r="E5624" s="268" t="s">
        <v>13589</v>
      </c>
    </row>
    <row r="5625" spans="1:5">
      <c r="A5625" s="39" t="str">
        <f t="shared" si="87"/>
        <v>100727</v>
      </c>
      <c r="B5625" s="266" t="s">
        <v>6406</v>
      </c>
      <c r="C5625" s="266" t="s">
        <v>17361</v>
      </c>
      <c r="D5625" s="267" t="s">
        <v>9772</v>
      </c>
      <c r="E5625" s="268" t="s">
        <v>25262</v>
      </c>
    </row>
    <row r="5626" spans="1:5">
      <c r="A5626" s="39" t="str">
        <f t="shared" si="87"/>
        <v>100728</v>
      </c>
      <c r="B5626" s="266" t="s">
        <v>6407</v>
      </c>
      <c r="C5626" s="266" t="s">
        <v>15097</v>
      </c>
      <c r="D5626" s="267" t="s">
        <v>9772</v>
      </c>
      <c r="E5626" s="268" t="s">
        <v>16362</v>
      </c>
    </row>
    <row r="5627" spans="1:5">
      <c r="A5627" s="39" t="str">
        <f t="shared" si="87"/>
        <v>100729</v>
      </c>
      <c r="B5627" s="266" t="s">
        <v>6408</v>
      </c>
      <c r="C5627" s="266" t="s">
        <v>17362</v>
      </c>
      <c r="D5627" s="267" t="s">
        <v>9772</v>
      </c>
      <c r="E5627" s="268" t="s">
        <v>15253</v>
      </c>
    </row>
    <row r="5628" spans="1:5">
      <c r="A5628" s="39" t="str">
        <f t="shared" si="87"/>
        <v>100730</v>
      </c>
      <c r="B5628" s="266" t="s">
        <v>6409</v>
      </c>
      <c r="C5628" s="266" t="s">
        <v>15098</v>
      </c>
      <c r="D5628" s="267" t="s">
        <v>9772</v>
      </c>
      <c r="E5628" s="268" t="s">
        <v>8924</v>
      </c>
    </row>
    <row r="5629" spans="1:5">
      <c r="A5629" s="39" t="str">
        <f t="shared" si="87"/>
        <v>100733</v>
      </c>
      <c r="B5629" s="266" t="s">
        <v>6410</v>
      </c>
      <c r="C5629" s="266" t="s">
        <v>17363</v>
      </c>
      <c r="D5629" s="267" t="s">
        <v>9772</v>
      </c>
      <c r="E5629" s="268" t="s">
        <v>11679</v>
      </c>
    </row>
    <row r="5630" spans="1:5">
      <c r="A5630" s="39" t="str">
        <f t="shared" si="87"/>
        <v>100734</v>
      </c>
      <c r="B5630" s="266" t="s">
        <v>6411</v>
      </c>
      <c r="C5630" s="266" t="s">
        <v>15100</v>
      </c>
      <c r="D5630" s="267" t="s">
        <v>9772</v>
      </c>
      <c r="E5630" s="268" t="s">
        <v>8571</v>
      </c>
    </row>
    <row r="5631" spans="1:5">
      <c r="A5631" s="39" t="str">
        <f t="shared" si="87"/>
        <v>100735</v>
      </c>
      <c r="B5631" s="266" t="s">
        <v>6412</v>
      </c>
      <c r="C5631" s="266" t="s">
        <v>17364</v>
      </c>
      <c r="D5631" s="267" t="s">
        <v>9772</v>
      </c>
      <c r="E5631" s="268" t="s">
        <v>8661</v>
      </c>
    </row>
    <row r="5632" spans="1:5">
      <c r="A5632" s="39" t="str">
        <f t="shared" si="87"/>
        <v>100736</v>
      </c>
      <c r="B5632" s="266" t="s">
        <v>6413</v>
      </c>
      <c r="C5632" s="266" t="s">
        <v>15101</v>
      </c>
      <c r="D5632" s="267" t="s">
        <v>9772</v>
      </c>
      <c r="E5632" s="268" t="s">
        <v>11777</v>
      </c>
    </row>
    <row r="5633" spans="1:5">
      <c r="A5633" s="39" t="str">
        <f t="shared" si="87"/>
        <v>100739</v>
      </c>
      <c r="B5633" s="266" t="s">
        <v>6414</v>
      </c>
      <c r="C5633" s="266" t="s">
        <v>17365</v>
      </c>
      <c r="D5633" s="267" t="s">
        <v>9772</v>
      </c>
      <c r="E5633" s="268" t="s">
        <v>9146</v>
      </c>
    </row>
    <row r="5634" spans="1:5">
      <c r="A5634" s="39" t="str">
        <f t="shared" si="87"/>
        <v>100740</v>
      </c>
      <c r="B5634" s="266" t="s">
        <v>6415</v>
      </c>
      <c r="C5634" s="266" t="s">
        <v>15102</v>
      </c>
      <c r="D5634" s="267" t="s">
        <v>9772</v>
      </c>
      <c r="E5634" s="268" t="s">
        <v>22183</v>
      </c>
    </row>
    <row r="5635" spans="1:5">
      <c r="A5635" s="39" t="str">
        <f t="shared" ref="A5635:A5698" si="88">IF(ISERROR(SEARCH("/",B5635)=6),TRIM(CLEAN(B5635)),IF(SEARCH("/",B5635)=6,IF(LEN(TRIM(CLEAN(B5635)))=7,LEFT(TRIM(CLEAN(B5635)),6)&amp;"00"&amp;RIGHT(TRIM(CLEAN(B5635)),1),LEFT(TRIM(CLEAN(B5635)),6)&amp;"0"&amp;RIGHT(TRIM(CLEAN(B5635)),2)),TRIM(CLEAN(B5635))))</f>
        <v>100741</v>
      </c>
      <c r="B5635" s="266" t="s">
        <v>6416</v>
      </c>
      <c r="C5635" s="266" t="s">
        <v>17366</v>
      </c>
      <c r="D5635" s="267" t="s">
        <v>9772</v>
      </c>
      <c r="E5635" s="268" t="s">
        <v>17558</v>
      </c>
    </row>
    <row r="5636" spans="1:5">
      <c r="A5636" s="39" t="str">
        <f t="shared" si="88"/>
        <v>100742</v>
      </c>
      <c r="B5636" s="266" t="s">
        <v>6417</v>
      </c>
      <c r="C5636" s="266" t="s">
        <v>15104</v>
      </c>
      <c r="D5636" s="267" t="s">
        <v>9772</v>
      </c>
      <c r="E5636" s="268" t="s">
        <v>34100</v>
      </c>
    </row>
    <row r="5637" spans="1:5">
      <c r="A5637" s="39" t="str">
        <f t="shared" si="88"/>
        <v>100743</v>
      </c>
      <c r="B5637" s="266" t="s">
        <v>6418</v>
      </c>
      <c r="C5637" s="266" t="s">
        <v>17367</v>
      </c>
      <c r="D5637" s="267" t="s">
        <v>9772</v>
      </c>
      <c r="E5637" s="268" t="s">
        <v>11734</v>
      </c>
    </row>
    <row r="5638" spans="1:5">
      <c r="A5638" s="39" t="str">
        <f t="shared" si="88"/>
        <v>100744</v>
      </c>
      <c r="B5638" s="266" t="s">
        <v>6419</v>
      </c>
      <c r="C5638" s="266" t="s">
        <v>15105</v>
      </c>
      <c r="D5638" s="267" t="s">
        <v>9772</v>
      </c>
      <c r="E5638" s="268" t="s">
        <v>9756</v>
      </c>
    </row>
    <row r="5639" spans="1:5">
      <c r="A5639" s="39" t="str">
        <f t="shared" si="88"/>
        <v>100745</v>
      </c>
      <c r="B5639" s="266" t="s">
        <v>6420</v>
      </c>
      <c r="C5639" s="266" t="s">
        <v>17368</v>
      </c>
      <c r="D5639" s="267" t="s">
        <v>9772</v>
      </c>
      <c r="E5639" s="268" t="s">
        <v>13228</v>
      </c>
    </row>
    <row r="5640" spans="1:5">
      <c r="A5640" s="39" t="str">
        <f t="shared" si="88"/>
        <v>100746</v>
      </c>
      <c r="B5640" s="266" t="s">
        <v>6421</v>
      </c>
      <c r="C5640" s="266" t="s">
        <v>15106</v>
      </c>
      <c r="D5640" s="267" t="s">
        <v>9772</v>
      </c>
      <c r="E5640" s="268" t="s">
        <v>17086</v>
      </c>
    </row>
    <row r="5641" spans="1:5">
      <c r="A5641" s="39" t="str">
        <f t="shared" si="88"/>
        <v>100747</v>
      </c>
      <c r="B5641" s="266" t="s">
        <v>6422</v>
      </c>
      <c r="C5641" s="266" t="s">
        <v>17369</v>
      </c>
      <c r="D5641" s="267" t="s">
        <v>9772</v>
      </c>
      <c r="E5641" s="268" t="s">
        <v>8885</v>
      </c>
    </row>
    <row r="5642" spans="1:5">
      <c r="A5642" s="39" t="str">
        <f t="shared" si="88"/>
        <v>100748</v>
      </c>
      <c r="B5642" s="266" t="s">
        <v>6423</v>
      </c>
      <c r="C5642" s="266" t="s">
        <v>15107</v>
      </c>
      <c r="D5642" s="267" t="s">
        <v>9772</v>
      </c>
      <c r="E5642" s="268" t="s">
        <v>25062</v>
      </c>
    </row>
    <row r="5643" spans="1:5">
      <c r="A5643" s="39" t="str">
        <f t="shared" si="88"/>
        <v>100749</v>
      </c>
      <c r="B5643" s="266" t="s">
        <v>6424</v>
      </c>
      <c r="C5643" s="266" t="s">
        <v>17370</v>
      </c>
      <c r="D5643" s="267" t="s">
        <v>9772</v>
      </c>
      <c r="E5643" s="268" t="s">
        <v>15956</v>
      </c>
    </row>
    <row r="5644" spans="1:5">
      <c r="A5644" s="39" t="str">
        <f t="shared" si="88"/>
        <v>100750</v>
      </c>
      <c r="B5644" s="266" t="s">
        <v>6425</v>
      </c>
      <c r="C5644" s="266" t="s">
        <v>15108</v>
      </c>
      <c r="D5644" s="267" t="s">
        <v>9772</v>
      </c>
      <c r="E5644" s="268" t="s">
        <v>9503</v>
      </c>
    </row>
    <row r="5645" spans="1:5">
      <c r="A5645" s="39" t="str">
        <f t="shared" si="88"/>
        <v>100751</v>
      </c>
      <c r="B5645" s="266" t="s">
        <v>6426</v>
      </c>
      <c r="C5645" s="266" t="s">
        <v>17371</v>
      </c>
      <c r="D5645" s="267" t="s">
        <v>9772</v>
      </c>
      <c r="E5645" s="268" t="s">
        <v>16445</v>
      </c>
    </row>
    <row r="5646" spans="1:5">
      <c r="A5646" s="39" t="str">
        <f t="shared" si="88"/>
        <v>100752</v>
      </c>
      <c r="B5646" s="266" t="s">
        <v>6427</v>
      </c>
      <c r="C5646" s="266" t="s">
        <v>15109</v>
      </c>
      <c r="D5646" s="267" t="s">
        <v>9772</v>
      </c>
      <c r="E5646" s="268" t="s">
        <v>24103</v>
      </c>
    </row>
    <row r="5647" spans="1:5">
      <c r="A5647" s="39" t="str">
        <f t="shared" si="88"/>
        <v>100753</v>
      </c>
      <c r="B5647" s="266" t="s">
        <v>6428</v>
      </c>
      <c r="C5647" s="266" t="s">
        <v>17372</v>
      </c>
      <c r="D5647" s="267" t="s">
        <v>9772</v>
      </c>
      <c r="E5647" s="268" t="s">
        <v>16086</v>
      </c>
    </row>
    <row r="5648" spans="1:5">
      <c r="A5648" s="39" t="str">
        <f t="shared" si="88"/>
        <v>100754</v>
      </c>
      <c r="B5648" s="266" t="s">
        <v>6429</v>
      </c>
      <c r="C5648" s="266" t="s">
        <v>15110</v>
      </c>
      <c r="D5648" s="267" t="s">
        <v>9772</v>
      </c>
      <c r="E5648" s="268" t="s">
        <v>16403</v>
      </c>
    </row>
    <row r="5649" spans="1:5">
      <c r="A5649" s="39" t="str">
        <f t="shared" si="88"/>
        <v>100757</v>
      </c>
      <c r="B5649" s="266" t="s">
        <v>6430</v>
      </c>
      <c r="C5649" s="266" t="s">
        <v>17373</v>
      </c>
      <c r="D5649" s="267" t="s">
        <v>9772</v>
      </c>
      <c r="E5649" s="268" t="s">
        <v>16406</v>
      </c>
    </row>
    <row r="5650" spans="1:5">
      <c r="A5650" s="39" t="str">
        <f t="shared" si="88"/>
        <v>100758</v>
      </c>
      <c r="B5650" s="266" t="s">
        <v>6431</v>
      </c>
      <c r="C5650" s="266" t="s">
        <v>15112</v>
      </c>
      <c r="D5650" s="267" t="s">
        <v>9772</v>
      </c>
      <c r="E5650" s="268" t="s">
        <v>16695</v>
      </c>
    </row>
    <row r="5651" spans="1:5">
      <c r="A5651" s="39" t="str">
        <f t="shared" si="88"/>
        <v>100759</v>
      </c>
      <c r="B5651" s="266" t="s">
        <v>6432</v>
      </c>
      <c r="C5651" s="266" t="s">
        <v>17374</v>
      </c>
      <c r="D5651" s="267" t="s">
        <v>9772</v>
      </c>
      <c r="E5651" s="268" t="s">
        <v>34101</v>
      </c>
    </row>
    <row r="5652" spans="1:5">
      <c r="A5652" s="39" t="str">
        <f t="shared" si="88"/>
        <v>100760</v>
      </c>
      <c r="B5652" s="266" t="s">
        <v>6433</v>
      </c>
      <c r="C5652" s="266" t="s">
        <v>15113</v>
      </c>
      <c r="D5652" s="267" t="s">
        <v>9772</v>
      </c>
      <c r="E5652" s="268" t="s">
        <v>25247</v>
      </c>
    </row>
    <row r="5653" spans="1:5">
      <c r="A5653" s="39" t="str">
        <f t="shared" si="88"/>
        <v>100761</v>
      </c>
      <c r="B5653" s="266" t="s">
        <v>6434</v>
      </c>
      <c r="C5653" s="266" t="s">
        <v>17375</v>
      </c>
      <c r="D5653" s="267" t="s">
        <v>9772</v>
      </c>
      <c r="E5653" s="268" t="s">
        <v>18913</v>
      </c>
    </row>
    <row r="5654" spans="1:5">
      <c r="A5654" s="39" t="str">
        <f t="shared" si="88"/>
        <v>100762</v>
      </c>
      <c r="B5654" s="266" t="s">
        <v>6435</v>
      </c>
      <c r="C5654" s="266" t="s">
        <v>15114</v>
      </c>
      <c r="D5654" s="267" t="s">
        <v>9772</v>
      </c>
      <c r="E5654" s="268" t="s">
        <v>33370</v>
      </c>
    </row>
    <row r="5655" spans="1:5">
      <c r="A5655" s="39" t="str">
        <f t="shared" si="88"/>
        <v>100763</v>
      </c>
      <c r="B5655" s="266" t="s">
        <v>6436</v>
      </c>
      <c r="C5655" s="266" t="s">
        <v>11881</v>
      </c>
      <c r="D5655" s="267" t="s">
        <v>10821</v>
      </c>
      <c r="E5655" s="268" t="s">
        <v>12328</v>
      </c>
    </row>
    <row r="5656" spans="1:5">
      <c r="A5656" s="39" t="str">
        <f t="shared" si="88"/>
        <v>100764</v>
      </c>
      <c r="B5656" s="266" t="s">
        <v>6437</v>
      </c>
      <c r="C5656" s="266" t="s">
        <v>11882</v>
      </c>
      <c r="D5656" s="267" t="s">
        <v>10821</v>
      </c>
      <c r="E5656" s="268" t="s">
        <v>17957</v>
      </c>
    </row>
    <row r="5657" spans="1:5">
      <c r="A5657" s="39" t="str">
        <f t="shared" si="88"/>
        <v>100765</v>
      </c>
      <c r="B5657" s="266" t="s">
        <v>6438</v>
      </c>
      <c r="C5657" s="266" t="s">
        <v>11883</v>
      </c>
      <c r="D5657" s="267" t="s">
        <v>10821</v>
      </c>
      <c r="E5657" s="268" t="s">
        <v>12812</v>
      </c>
    </row>
    <row r="5658" spans="1:5">
      <c r="A5658" s="39" t="str">
        <f t="shared" si="88"/>
        <v>100766</v>
      </c>
      <c r="B5658" s="266" t="s">
        <v>6439</v>
      </c>
      <c r="C5658" s="266" t="s">
        <v>17255</v>
      </c>
      <c r="D5658" s="267" t="s">
        <v>10821</v>
      </c>
      <c r="E5658" s="268" t="s">
        <v>16466</v>
      </c>
    </row>
    <row r="5659" spans="1:5">
      <c r="A5659" s="39" t="str">
        <f t="shared" si="88"/>
        <v>100767</v>
      </c>
      <c r="B5659" s="266" t="s">
        <v>6440</v>
      </c>
      <c r="C5659" s="266" t="s">
        <v>11884</v>
      </c>
      <c r="D5659" s="267" t="s">
        <v>10821</v>
      </c>
      <c r="E5659" s="268" t="s">
        <v>13816</v>
      </c>
    </row>
    <row r="5660" spans="1:5">
      <c r="A5660" s="39" t="str">
        <f t="shared" si="88"/>
        <v>100768</v>
      </c>
      <c r="B5660" s="266" t="s">
        <v>6441</v>
      </c>
      <c r="C5660" s="266" t="s">
        <v>17256</v>
      </c>
      <c r="D5660" s="267" t="s">
        <v>10821</v>
      </c>
      <c r="E5660" s="268" t="s">
        <v>16732</v>
      </c>
    </row>
    <row r="5661" spans="1:5">
      <c r="A5661" s="39" t="str">
        <f t="shared" si="88"/>
        <v>100769</v>
      </c>
      <c r="B5661" s="266" t="s">
        <v>6442</v>
      </c>
      <c r="C5661" s="266" t="s">
        <v>11886</v>
      </c>
      <c r="D5661" s="267" t="s">
        <v>10821</v>
      </c>
      <c r="E5661" s="268" t="s">
        <v>17710</v>
      </c>
    </row>
    <row r="5662" spans="1:5">
      <c r="A5662" s="39" t="str">
        <f t="shared" si="88"/>
        <v>100770</v>
      </c>
      <c r="B5662" s="266" t="s">
        <v>6443</v>
      </c>
      <c r="C5662" s="266" t="s">
        <v>17257</v>
      </c>
      <c r="D5662" s="267" t="s">
        <v>10821</v>
      </c>
      <c r="E5662" s="268" t="s">
        <v>17643</v>
      </c>
    </row>
    <row r="5663" spans="1:5">
      <c r="A5663" s="39" t="str">
        <f t="shared" si="88"/>
        <v>100771</v>
      </c>
      <c r="B5663" s="266" t="s">
        <v>6444</v>
      </c>
      <c r="C5663" s="266" t="s">
        <v>11888</v>
      </c>
      <c r="D5663" s="267" t="s">
        <v>10821</v>
      </c>
      <c r="E5663" s="268" t="s">
        <v>17571</v>
      </c>
    </row>
    <row r="5664" spans="1:5">
      <c r="A5664" s="39" t="str">
        <f t="shared" si="88"/>
        <v>100772</v>
      </c>
      <c r="B5664" s="266" t="s">
        <v>6445</v>
      </c>
      <c r="C5664" s="266" t="s">
        <v>17258</v>
      </c>
      <c r="D5664" s="267" t="s">
        <v>10821</v>
      </c>
      <c r="E5664" s="268" t="s">
        <v>13816</v>
      </c>
    </row>
    <row r="5665" spans="1:5">
      <c r="A5665" s="39" t="str">
        <f t="shared" si="88"/>
        <v>100773</v>
      </c>
      <c r="B5665" s="266" t="s">
        <v>6446</v>
      </c>
      <c r="C5665" s="266" t="s">
        <v>11889</v>
      </c>
      <c r="D5665" s="267" t="s">
        <v>10821</v>
      </c>
      <c r="E5665" s="268" t="s">
        <v>17740</v>
      </c>
    </row>
    <row r="5666" spans="1:5">
      <c r="A5666" s="39" t="str">
        <f t="shared" si="88"/>
        <v>100774</v>
      </c>
      <c r="B5666" s="266" t="s">
        <v>6447</v>
      </c>
      <c r="C5666" s="266" t="s">
        <v>11890</v>
      </c>
      <c r="D5666" s="267" t="s">
        <v>10821</v>
      </c>
      <c r="E5666" s="268" t="s">
        <v>28519</v>
      </c>
    </row>
    <row r="5667" spans="1:5">
      <c r="A5667" s="39" t="str">
        <f t="shared" si="88"/>
        <v>100775</v>
      </c>
      <c r="B5667" s="266" t="s">
        <v>6448</v>
      </c>
      <c r="C5667" s="266" t="s">
        <v>11891</v>
      </c>
      <c r="D5667" s="267" t="s">
        <v>10821</v>
      </c>
      <c r="E5667" s="268" t="s">
        <v>8873</v>
      </c>
    </row>
    <row r="5668" spans="1:5">
      <c r="A5668" s="39" t="str">
        <f t="shared" si="88"/>
        <v>100776</v>
      </c>
      <c r="B5668" s="266" t="s">
        <v>6449</v>
      </c>
      <c r="C5668" s="266" t="s">
        <v>11892</v>
      </c>
      <c r="D5668" s="267" t="s">
        <v>10821</v>
      </c>
      <c r="E5668" s="268" t="s">
        <v>17504</v>
      </c>
    </row>
    <row r="5669" spans="1:5">
      <c r="A5669" s="39" t="str">
        <f t="shared" si="88"/>
        <v>100777</v>
      </c>
      <c r="B5669" s="266" t="s">
        <v>6450</v>
      </c>
      <c r="C5669" s="266" t="s">
        <v>11894</v>
      </c>
      <c r="D5669" s="267" t="s">
        <v>10821</v>
      </c>
      <c r="E5669" s="268" t="s">
        <v>12020</v>
      </c>
    </row>
    <row r="5670" spans="1:5">
      <c r="A5670" s="39" t="str">
        <f t="shared" si="88"/>
        <v>100778</v>
      </c>
      <c r="B5670" s="266" t="s">
        <v>6451</v>
      </c>
      <c r="C5670" s="266" t="s">
        <v>11895</v>
      </c>
      <c r="D5670" s="267" t="s">
        <v>10821</v>
      </c>
      <c r="E5670" s="268" t="s">
        <v>8883</v>
      </c>
    </row>
    <row r="5671" spans="1:5">
      <c r="A5671" s="39" t="str">
        <f t="shared" si="88"/>
        <v>100788</v>
      </c>
      <c r="B5671" s="266" t="s">
        <v>6452</v>
      </c>
      <c r="C5671" s="266" t="s">
        <v>12876</v>
      </c>
      <c r="D5671" s="267" t="s">
        <v>9623</v>
      </c>
      <c r="E5671" s="268" t="s">
        <v>34102</v>
      </c>
    </row>
    <row r="5672" spans="1:5">
      <c r="A5672" s="39" t="str">
        <f t="shared" si="88"/>
        <v>100791</v>
      </c>
      <c r="B5672" s="266" t="s">
        <v>6453</v>
      </c>
      <c r="C5672" s="266" t="s">
        <v>12877</v>
      </c>
      <c r="D5672" s="267" t="s">
        <v>9548</v>
      </c>
      <c r="E5672" s="268" t="s">
        <v>13743</v>
      </c>
    </row>
    <row r="5673" spans="1:5">
      <c r="A5673" s="39" t="str">
        <f t="shared" si="88"/>
        <v>100792</v>
      </c>
      <c r="B5673" s="266" t="s">
        <v>6454</v>
      </c>
      <c r="C5673" s="266" t="s">
        <v>12878</v>
      </c>
      <c r="D5673" s="267" t="s">
        <v>9548</v>
      </c>
      <c r="E5673" s="268" t="s">
        <v>34103</v>
      </c>
    </row>
    <row r="5674" spans="1:5">
      <c r="A5674" s="39" t="str">
        <f t="shared" si="88"/>
        <v>100793</v>
      </c>
      <c r="B5674" s="266" t="s">
        <v>6455</v>
      </c>
      <c r="C5674" s="266" t="s">
        <v>12879</v>
      </c>
      <c r="D5674" s="267" t="s">
        <v>9548</v>
      </c>
      <c r="E5674" s="268" t="s">
        <v>32115</v>
      </c>
    </row>
    <row r="5675" spans="1:5">
      <c r="A5675" s="39" t="str">
        <f t="shared" si="88"/>
        <v>100794</v>
      </c>
      <c r="B5675" s="266" t="s">
        <v>6456</v>
      </c>
      <c r="C5675" s="266" t="s">
        <v>12880</v>
      </c>
      <c r="D5675" s="267" t="s">
        <v>9548</v>
      </c>
      <c r="E5675" s="268" t="s">
        <v>28364</v>
      </c>
    </row>
    <row r="5676" spans="1:5">
      <c r="A5676" s="39" t="str">
        <f t="shared" si="88"/>
        <v>100799</v>
      </c>
      <c r="B5676" s="266" t="s">
        <v>17265</v>
      </c>
      <c r="C5676" s="266" t="s">
        <v>17266</v>
      </c>
      <c r="D5676" s="267" t="s">
        <v>9548</v>
      </c>
      <c r="E5676" s="268" t="s">
        <v>12025</v>
      </c>
    </row>
    <row r="5677" spans="1:5">
      <c r="A5677" s="39" t="str">
        <f t="shared" si="88"/>
        <v>100800</v>
      </c>
      <c r="B5677" s="266" t="s">
        <v>17267</v>
      </c>
      <c r="C5677" s="266" t="s">
        <v>17268</v>
      </c>
      <c r="D5677" s="267" t="s">
        <v>9548</v>
      </c>
      <c r="E5677" s="268" t="s">
        <v>34104</v>
      </c>
    </row>
    <row r="5678" spans="1:5">
      <c r="A5678" s="39" t="str">
        <f t="shared" si="88"/>
        <v>100801</v>
      </c>
      <c r="B5678" s="266" t="s">
        <v>17269</v>
      </c>
      <c r="C5678" s="266" t="s">
        <v>17270</v>
      </c>
      <c r="D5678" s="267" t="s">
        <v>9548</v>
      </c>
      <c r="E5678" s="268" t="s">
        <v>34105</v>
      </c>
    </row>
    <row r="5679" spans="1:5">
      <c r="A5679" s="39" t="str">
        <f t="shared" si="88"/>
        <v>100802</v>
      </c>
      <c r="B5679" s="266" t="s">
        <v>17271</v>
      </c>
      <c r="C5679" s="266" t="s">
        <v>17272</v>
      </c>
      <c r="D5679" s="267" t="s">
        <v>9548</v>
      </c>
      <c r="E5679" s="268" t="s">
        <v>34106</v>
      </c>
    </row>
    <row r="5680" spans="1:5">
      <c r="A5680" s="39" t="str">
        <f t="shared" si="88"/>
        <v>100803</v>
      </c>
      <c r="B5680" s="266" t="s">
        <v>6457</v>
      </c>
      <c r="C5680" s="266" t="s">
        <v>12881</v>
      </c>
      <c r="D5680" s="267" t="s">
        <v>9548</v>
      </c>
      <c r="E5680" s="268" t="s">
        <v>28444</v>
      </c>
    </row>
    <row r="5681" spans="1:5">
      <c r="A5681" s="39" t="str">
        <f t="shared" si="88"/>
        <v>100804</v>
      </c>
      <c r="B5681" s="266" t="s">
        <v>6458</v>
      </c>
      <c r="C5681" s="266" t="s">
        <v>12882</v>
      </c>
      <c r="D5681" s="267" t="s">
        <v>9548</v>
      </c>
      <c r="E5681" s="268" t="s">
        <v>34107</v>
      </c>
    </row>
    <row r="5682" spans="1:5">
      <c r="A5682" s="39" t="str">
        <f t="shared" si="88"/>
        <v>100805</v>
      </c>
      <c r="B5682" s="266" t="s">
        <v>6459</v>
      </c>
      <c r="C5682" s="266" t="s">
        <v>12884</v>
      </c>
      <c r="D5682" s="267" t="s">
        <v>9548</v>
      </c>
      <c r="E5682" s="268" t="s">
        <v>28443</v>
      </c>
    </row>
    <row r="5683" spans="1:5">
      <c r="A5683" s="39" t="str">
        <f t="shared" si="88"/>
        <v>100806</v>
      </c>
      <c r="B5683" s="266" t="s">
        <v>6460</v>
      </c>
      <c r="C5683" s="266" t="s">
        <v>12885</v>
      </c>
      <c r="D5683" s="267" t="s">
        <v>9548</v>
      </c>
      <c r="E5683" s="268" t="s">
        <v>33784</v>
      </c>
    </row>
    <row r="5684" spans="1:5">
      <c r="A5684" s="39" t="str">
        <f t="shared" si="88"/>
        <v>100807</v>
      </c>
      <c r="B5684" s="266" t="s">
        <v>17273</v>
      </c>
      <c r="C5684" s="266" t="s">
        <v>17274</v>
      </c>
      <c r="D5684" s="267" t="s">
        <v>9548</v>
      </c>
      <c r="E5684" s="268" t="s">
        <v>9597</v>
      </c>
    </row>
    <row r="5685" spans="1:5">
      <c r="A5685" s="39" t="str">
        <f t="shared" si="88"/>
        <v>100808</v>
      </c>
      <c r="B5685" s="266" t="s">
        <v>17275</v>
      </c>
      <c r="C5685" s="266" t="s">
        <v>17276</v>
      </c>
      <c r="D5685" s="267" t="s">
        <v>9548</v>
      </c>
      <c r="E5685" s="268" t="s">
        <v>9104</v>
      </c>
    </row>
    <row r="5686" spans="1:5">
      <c r="A5686" s="39" t="str">
        <f t="shared" si="88"/>
        <v>100809</v>
      </c>
      <c r="B5686" s="266" t="s">
        <v>17277</v>
      </c>
      <c r="C5686" s="266" t="s">
        <v>17278</v>
      </c>
      <c r="D5686" s="267" t="s">
        <v>9548</v>
      </c>
      <c r="E5686" s="268" t="s">
        <v>34108</v>
      </c>
    </row>
    <row r="5687" spans="1:5">
      <c r="A5687" s="39" t="str">
        <f t="shared" si="88"/>
        <v>100810</v>
      </c>
      <c r="B5687" s="266" t="s">
        <v>17279</v>
      </c>
      <c r="C5687" s="266" t="s">
        <v>17280</v>
      </c>
      <c r="D5687" s="267" t="s">
        <v>9548</v>
      </c>
      <c r="E5687" s="268" t="s">
        <v>19571</v>
      </c>
    </row>
    <row r="5688" spans="1:5">
      <c r="A5688" s="39" t="str">
        <f t="shared" si="88"/>
        <v>100848</v>
      </c>
      <c r="B5688" s="266" t="s">
        <v>6461</v>
      </c>
      <c r="C5688" s="266" t="s">
        <v>14209</v>
      </c>
      <c r="D5688" s="267" t="s">
        <v>9623</v>
      </c>
      <c r="E5688" s="268" t="s">
        <v>25744</v>
      </c>
    </row>
    <row r="5689" spans="1:5">
      <c r="A5689" s="39" t="str">
        <f t="shared" si="88"/>
        <v>100849</v>
      </c>
      <c r="B5689" s="266" t="s">
        <v>6462</v>
      </c>
      <c r="C5689" s="266" t="s">
        <v>14210</v>
      </c>
      <c r="D5689" s="267" t="s">
        <v>9623</v>
      </c>
      <c r="E5689" s="268" t="s">
        <v>26772</v>
      </c>
    </row>
    <row r="5690" spans="1:5">
      <c r="A5690" s="39" t="str">
        <f t="shared" si="88"/>
        <v>100851</v>
      </c>
      <c r="B5690" s="266" t="s">
        <v>6463</v>
      </c>
      <c r="C5690" s="266" t="s">
        <v>14211</v>
      </c>
      <c r="D5690" s="267" t="s">
        <v>9623</v>
      </c>
      <c r="E5690" s="268" t="s">
        <v>18179</v>
      </c>
    </row>
    <row r="5691" spans="1:5">
      <c r="A5691" s="39" t="str">
        <f t="shared" si="88"/>
        <v>100852</v>
      </c>
      <c r="B5691" s="266" t="s">
        <v>6464</v>
      </c>
      <c r="C5691" s="266" t="s">
        <v>14212</v>
      </c>
      <c r="D5691" s="267" t="s">
        <v>9623</v>
      </c>
      <c r="E5691" s="268" t="s">
        <v>34109</v>
      </c>
    </row>
    <row r="5692" spans="1:5">
      <c r="A5692" s="39" t="str">
        <f t="shared" si="88"/>
        <v>100853</v>
      </c>
      <c r="B5692" s="266" t="s">
        <v>25120</v>
      </c>
      <c r="C5692" s="266" t="s">
        <v>25121</v>
      </c>
      <c r="D5692" s="267" t="s">
        <v>9623</v>
      </c>
      <c r="E5692" s="268" t="s">
        <v>34110</v>
      </c>
    </row>
    <row r="5693" spans="1:5">
      <c r="A5693" s="39" t="str">
        <f t="shared" si="88"/>
        <v>100854</v>
      </c>
      <c r="B5693" s="266" t="s">
        <v>6465</v>
      </c>
      <c r="C5693" s="266" t="s">
        <v>14213</v>
      </c>
      <c r="D5693" s="267" t="s">
        <v>9623</v>
      </c>
      <c r="E5693" s="268" t="s">
        <v>34111</v>
      </c>
    </row>
    <row r="5694" spans="1:5">
      <c r="A5694" s="39" t="str">
        <f t="shared" si="88"/>
        <v>100855</v>
      </c>
      <c r="B5694" s="266" t="s">
        <v>6466</v>
      </c>
      <c r="C5694" s="266" t="s">
        <v>14214</v>
      </c>
      <c r="D5694" s="267" t="s">
        <v>9623</v>
      </c>
      <c r="E5694" s="268" t="s">
        <v>32175</v>
      </c>
    </row>
    <row r="5695" spans="1:5">
      <c r="A5695" s="39" t="str">
        <f t="shared" si="88"/>
        <v>100856</v>
      </c>
      <c r="B5695" s="266" t="s">
        <v>6467</v>
      </c>
      <c r="C5695" s="266" t="s">
        <v>14215</v>
      </c>
      <c r="D5695" s="267" t="s">
        <v>9623</v>
      </c>
      <c r="E5695" s="268" t="s">
        <v>18927</v>
      </c>
    </row>
    <row r="5696" spans="1:5">
      <c r="A5696" s="39" t="str">
        <f t="shared" si="88"/>
        <v>100857</v>
      </c>
      <c r="B5696" s="266" t="s">
        <v>6468</v>
      </c>
      <c r="C5696" s="266" t="s">
        <v>14216</v>
      </c>
      <c r="D5696" s="267" t="s">
        <v>9623</v>
      </c>
      <c r="E5696" s="268" t="s">
        <v>34112</v>
      </c>
    </row>
    <row r="5697" spans="1:5">
      <c r="A5697" s="39" t="str">
        <f t="shared" si="88"/>
        <v>100858</v>
      </c>
      <c r="B5697" s="266" t="s">
        <v>6469</v>
      </c>
      <c r="C5697" s="266" t="s">
        <v>14217</v>
      </c>
      <c r="D5697" s="267" t="s">
        <v>9623</v>
      </c>
      <c r="E5697" s="268" t="s">
        <v>34113</v>
      </c>
    </row>
    <row r="5698" spans="1:5">
      <c r="A5698" s="39" t="str">
        <f t="shared" si="88"/>
        <v>100859</v>
      </c>
      <c r="B5698" s="266" t="s">
        <v>18713</v>
      </c>
      <c r="C5698" s="266" t="s">
        <v>18714</v>
      </c>
      <c r="D5698" s="267" t="s">
        <v>9623</v>
      </c>
      <c r="E5698" s="268" t="s">
        <v>34114</v>
      </c>
    </row>
    <row r="5699" spans="1:5">
      <c r="A5699" s="39" t="str">
        <f t="shared" ref="A5699:A5762" si="89">IF(ISERROR(SEARCH("/",B5699)=6),TRIM(CLEAN(B5699)),IF(SEARCH("/",B5699)=6,IF(LEN(TRIM(CLEAN(B5699)))=7,LEFT(TRIM(CLEAN(B5699)),6)&amp;"00"&amp;RIGHT(TRIM(CLEAN(B5699)),1),LEFT(TRIM(CLEAN(B5699)),6)&amp;"0"&amp;RIGHT(TRIM(CLEAN(B5699)),2)),TRIM(CLEAN(B5699))))</f>
        <v>100860</v>
      </c>
      <c r="B5699" s="266" t="s">
        <v>6470</v>
      </c>
      <c r="C5699" s="266" t="s">
        <v>14218</v>
      </c>
      <c r="D5699" s="267" t="s">
        <v>9623</v>
      </c>
      <c r="E5699" s="268" t="s">
        <v>34115</v>
      </c>
    </row>
    <row r="5700" spans="1:5">
      <c r="A5700" s="39" t="str">
        <f t="shared" si="89"/>
        <v>100861</v>
      </c>
      <c r="B5700" s="266" t="s">
        <v>6471</v>
      </c>
      <c r="C5700" s="266" t="s">
        <v>14219</v>
      </c>
      <c r="D5700" s="267" t="s">
        <v>9623</v>
      </c>
      <c r="E5700" s="268" t="s">
        <v>34116</v>
      </c>
    </row>
    <row r="5701" spans="1:5">
      <c r="A5701" s="39" t="str">
        <f t="shared" si="89"/>
        <v>100862</v>
      </c>
      <c r="B5701" s="266" t="s">
        <v>6472</v>
      </c>
      <c r="C5701" s="266" t="s">
        <v>14220</v>
      </c>
      <c r="D5701" s="267" t="s">
        <v>9623</v>
      </c>
      <c r="E5701" s="268" t="s">
        <v>27381</v>
      </c>
    </row>
    <row r="5702" spans="1:5">
      <c r="A5702" s="39" t="str">
        <f t="shared" si="89"/>
        <v>100863</v>
      </c>
      <c r="B5702" s="266" t="s">
        <v>6473</v>
      </c>
      <c r="C5702" s="266" t="s">
        <v>14221</v>
      </c>
      <c r="D5702" s="267" t="s">
        <v>9623</v>
      </c>
      <c r="E5702" s="268" t="s">
        <v>34117</v>
      </c>
    </row>
    <row r="5703" spans="1:5">
      <c r="A5703" s="39" t="str">
        <f t="shared" si="89"/>
        <v>100864</v>
      </c>
      <c r="B5703" s="266" t="s">
        <v>6474</v>
      </c>
      <c r="C5703" s="266" t="s">
        <v>14222</v>
      </c>
      <c r="D5703" s="267" t="s">
        <v>9623</v>
      </c>
      <c r="E5703" s="268" t="s">
        <v>34118</v>
      </c>
    </row>
    <row r="5704" spans="1:5">
      <c r="A5704" s="39" t="str">
        <f t="shared" si="89"/>
        <v>100865</v>
      </c>
      <c r="B5704" s="266" t="s">
        <v>6475</v>
      </c>
      <c r="C5704" s="266" t="s">
        <v>14223</v>
      </c>
      <c r="D5704" s="267" t="s">
        <v>9623</v>
      </c>
      <c r="E5704" s="268" t="s">
        <v>34119</v>
      </c>
    </row>
    <row r="5705" spans="1:5">
      <c r="A5705" s="39" t="str">
        <f t="shared" si="89"/>
        <v>100866</v>
      </c>
      <c r="B5705" s="266" t="s">
        <v>6476</v>
      </c>
      <c r="C5705" s="266" t="s">
        <v>14224</v>
      </c>
      <c r="D5705" s="267" t="s">
        <v>9623</v>
      </c>
      <c r="E5705" s="268" t="s">
        <v>34120</v>
      </c>
    </row>
    <row r="5706" spans="1:5">
      <c r="A5706" s="39" t="str">
        <f t="shared" si="89"/>
        <v>100867</v>
      </c>
      <c r="B5706" s="266" t="s">
        <v>6477</v>
      </c>
      <c r="C5706" s="266" t="s">
        <v>14225</v>
      </c>
      <c r="D5706" s="267" t="s">
        <v>9623</v>
      </c>
      <c r="E5706" s="268" t="s">
        <v>34121</v>
      </c>
    </row>
    <row r="5707" spans="1:5">
      <c r="A5707" s="39" t="str">
        <f t="shared" si="89"/>
        <v>100868</v>
      </c>
      <c r="B5707" s="266" t="s">
        <v>6478</v>
      </c>
      <c r="C5707" s="266" t="s">
        <v>14226</v>
      </c>
      <c r="D5707" s="267" t="s">
        <v>9623</v>
      </c>
      <c r="E5707" s="268" t="s">
        <v>34122</v>
      </c>
    </row>
    <row r="5708" spans="1:5">
      <c r="A5708" s="39" t="str">
        <f t="shared" si="89"/>
        <v>100869</v>
      </c>
      <c r="B5708" s="266" t="s">
        <v>6479</v>
      </c>
      <c r="C5708" s="266" t="s">
        <v>14227</v>
      </c>
      <c r="D5708" s="267" t="s">
        <v>9623</v>
      </c>
      <c r="E5708" s="268" t="s">
        <v>34123</v>
      </c>
    </row>
    <row r="5709" spans="1:5">
      <c r="A5709" s="39" t="str">
        <f t="shared" si="89"/>
        <v>100870</v>
      </c>
      <c r="B5709" s="266" t="s">
        <v>6480</v>
      </c>
      <c r="C5709" s="266" t="s">
        <v>14228</v>
      </c>
      <c r="D5709" s="267" t="s">
        <v>9623</v>
      </c>
      <c r="E5709" s="268" t="s">
        <v>34124</v>
      </c>
    </row>
    <row r="5710" spans="1:5">
      <c r="A5710" s="39" t="str">
        <f t="shared" si="89"/>
        <v>100871</v>
      </c>
      <c r="B5710" s="266" t="s">
        <v>6481</v>
      </c>
      <c r="C5710" s="266" t="s">
        <v>14229</v>
      </c>
      <c r="D5710" s="267" t="s">
        <v>9623</v>
      </c>
      <c r="E5710" s="268" t="s">
        <v>34125</v>
      </c>
    </row>
    <row r="5711" spans="1:5">
      <c r="A5711" s="39" t="str">
        <f t="shared" si="89"/>
        <v>100872</v>
      </c>
      <c r="B5711" s="266" t="s">
        <v>6482</v>
      </c>
      <c r="C5711" s="266" t="s">
        <v>14230</v>
      </c>
      <c r="D5711" s="267" t="s">
        <v>9623</v>
      </c>
      <c r="E5711" s="268" t="s">
        <v>34126</v>
      </c>
    </row>
    <row r="5712" spans="1:5">
      <c r="A5712" s="39" t="str">
        <f t="shared" si="89"/>
        <v>100873</v>
      </c>
      <c r="B5712" s="266" t="s">
        <v>6483</v>
      </c>
      <c r="C5712" s="266" t="s">
        <v>14231</v>
      </c>
      <c r="D5712" s="267" t="s">
        <v>9623</v>
      </c>
      <c r="E5712" s="268" t="s">
        <v>34127</v>
      </c>
    </row>
    <row r="5713" spans="1:5">
      <c r="A5713" s="39" t="str">
        <f t="shared" si="89"/>
        <v>100874</v>
      </c>
      <c r="B5713" s="266" t="s">
        <v>6484</v>
      </c>
      <c r="C5713" s="266" t="s">
        <v>14232</v>
      </c>
      <c r="D5713" s="267" t="s">
        <v>9623</v>
      </c>
      <c r="E5713" s="268" t="s">
        <v>34120</v>
      </c>
    </row>
    <row r="5714" spans="1:5">
      <c r="A5714" s="39" t="str">
        <f t="shared" si="89"/>
        <v>100875</v>
      </c>
      <c r="B5714" s="266" t="s">
        <v>6485</v>
      </c>
      <c r="C5714" s="266" t="s">
        <v>14233</v>
      </c>
      <c r="D5714" s="267" t="s">
        <v>9623</v>
      </c>
      <c r="E5714" s="268" t="s">
        <v>34128</v>
      </c>
    </row>
    <row r="5715" spans="1:5">
      <c r="A5715" s="39" t="str">
        <f t="shared" si="89"/>
        <v>100878</v>
      </c>
      <c r="B5715" s="266" t="s">
        <v>18715</v>
      </c>
      <c r="C5715" s="266" t="s">
        <v>18716</v>
      </c>
      <c r="D5715" s="267" t="s">
        <v>9623</v>
      </c>
      <c r="E5715" s="268" t="s">
        <v>34129</v>
      </c>
    </row>
    <row r="5716" spans="1:5">
      <c r="A5716" s="39" t="str">
        <f t="shared" si="89"/>
        <v>100889</v>
      </c>
      <c r="B5716" s="266" t="s">
        <v>6486</v>
      </c>
      <c r="C5716" s="266" t="s">
        <v>11436</v>
      </c>
      <c r="D5716" s="267" t="s">
        <v>10821</v>
      </c>
      <c r="E5716" s="268" t="s">
        <v>16621</v>
      </c>
    </row>
    <row r="5717" spans="1:5">
      <c r="A5717" s="39" t="str">
        <f t="shared" si="89"/>
        <v>100890</v>
      </c>
      <c r="B5717" s="266" t="s">
        <v>6487</v>
      </c>
      <c r="C5717" s="266" t="s">
        <v>11437</v>
      </c>
      <c r="D5717" s="267" t="s">
        <v>10821</v>
      </c>
      <c r="E5717" s="268" t="s">
        <v>9102</v>
      </c>
    </row>
    <row r="5718" spans="1:5">
      <c r="A5718" s="39" t="str">
        <f t="shared" si="89"/>
        <v>100892</v>
      </c>
      <c r="B5718" s="266" t="s">
        <v>6488</v>
      </c>
      <c r="C5718" s="266" t="s">
        <v>11438</v>
      </c>
      <c r="D5718" s="267" t="s">
        <v>10821</v>
      </c>
      <c r="E5718" s="268" t="s">
        <v>8876</v>
      </c>
    </row>
    <row r="5719" spans="1:5">
      <c r="A5719" s="39" t="str">
        <f t="shared" si="89"/>
        <v>100893</v>
      </c>
      <c r="B5719" s="266" t="s">
        <v>6489</v>
      </c>
      <c r="C5719" s="266" t="s">
        <v>11440</v>
      </c>
      <c r="D5719" s="267" t="s">
        <v>10821</v>
      </c>
      <c r="E5719" s="268" t="s">
        <v>17952</v>
      </c>
    </row>
    <row r="5720" spans="1:5">
      <c r="A5720" s="39" t="str">
        <f t="shared" si="89"/>
        <v>100894</v>
      </c>
      <c r="B5720" s="266" t="s">
        <v>6490</v>
      </c>
      <c r="C5720" s="266" t="s">
        <v>11441</v>
      </c>
      <c r="D5720" s="267" t="s">
        <v>10821</v>
      </c>
      <c r="E5720" s="268" t="s">
        <v>16386</v>
      </c>
    </row>
    <row r="5721" spans="1:5">
      <c r="A5721" s="39" t="str">
        <f t="shared" si="89"/>
        <v>100896</v>
      </c>
      <c r="B5721" s="266" t="s">
        <v>6491</v>
      </c>
      <c r="C5721" s="266" t="s">
        <v>11442</v>
      </c>
      <c r="D5721" s="267" t="s">
        <v>9548</v>
      </c>
      <c r="E5721" s="268" t="s">
        <v>25404</v>
      </c>
    </row>
    <row r="5722" spans="1:5">
      <c r="A5722" s="39" t="str">
        <f t="shared" si="89"/>
        <v>100897</v>
      </c>
      <c r="B5722" s="266" t="s">
        <v>6492</v>
      </c>
      <c r="C5722" s="266" t="s">
        <v>11443</v>
      </c>
      <c r="D5722" s="267" t="s">
        <v>9548</v>
      </c>
      <c r="E5722" s="268" t="s">
        <v>34130</v>
      </c>
    </row>
    <row r="5723" spans="1:5">
      <c r="A5723" s="39" t="str">
        <f t="shared" si="89"/>
        <v>100898</v>
      </c>
      <c r="B5723" s="266" t="s">
        <v>6493</v>
      </c>
      <c r="C5723" s="266" t="s">
        <v>11444</v>
      </c>
      <c r="D5723" s="267" t="s">
        <v>9548</v>
      </c>
      <c r="E5723" s="268" t="s">
        <v>34131</v>
      </c>
    </row>
    <row r="5724" spans="1:5">
      <c r="A5724" s="39" t="str">
        <f t="shared" si="89"/>
        <v>100899</v>
      </c>
      <c r="B5724" s="266" t="s">
        <v>6494</v>
      </c>
      <c r="C5724" s="266" t="s">
        <v>11445</v>
      </c>
      <c r="D5724" s="267" t="s">
        <v>9548</v>
      </c>
      <c r="E5724" s="268" t="s">
        <v>25266</v>
      </c>
    </row>
    <row r="5725" spans="1:5">
      <c r="A5725" s="39" t="str">
        <f t="shared" si="89"/>
        <v>100900</v>
      </c>
      <c r="B5725" s="266" t="s">
        <v>6495</v>
      </c>
      <c r="C5725" s="266" t="s">
        <v>11446</v>
      </c>
      <c r="D5725" s="267" t="s">
        <v>9548</v>
      </c>
      <c r="E5725" s="268" t="s">
        <v>34132</v>
      </c>
    </row>
    <row r="5726" spans="1:5">
      <c r="A5726" s="39" t="str">
        <f t="shared" si="89"/>
        <v>100902</v>
      </c>
      <c r="B5726" s="266" t="s">
        <v>6496</v>
      </c>
      <c r="C5726" s="266" t="s">
        <v>12336</v>
      </c>
      <c r="D5726" s="267" t="s">
        <v>9623</v>
      </c>
      <c r="E5726" s="268" t="s">
        <v>28817</v>
      </c>
    </row>
    <row r="5727" spans="1:5">
      <c r="A5727" s="39" t="str">
        <f t="shared" si="89"/>
        <v>100903</v>
      </c>
      <c r="B5727" s="266" t="s">
        <v>6497</v>
      </c>
      <c r="C5727" s="266" t="s">
        <v>12337</v>
      </c>
      <c r="D5727" s="267" t="s">
        <v>9623</v>
      </c>
      <c r="E5727" s="268" t="s">
        <v>17292</v>
      </c>
    </row>
    <row r="5728" spans="1:5">
      <c r="A5728" s="39" t="str">
        <f t="shared" si="89"/>
        <v>100904</v>
      </c>
      <c r="B5728" s="266" t="s">
        <v>6498</v>
      </c>
      <c r="C5728" s="266" t="s">
        <v>12338</v>
      </c>
      <c r="D5728" s="267" t="s">
        <v>9623</v>
      </c>
      <c r="E5728" s="268" t="s">
        <v>25453</v>
      </c>
    </row>
    <row r="5729" spans="1:5">
      <c r="A5729" s="39" t="str">
        <f t="shared" si="89"/>
        <v>100905</v>
      </c>
      <c r="B5729" s="266" t="s">
        <v>6499</v>
      </c>
      <c r="C5729" s="266" t="s">
        <v>12339</v>
      </c>
      <c r="D5729" s="267" t="s">
        <v>9623</v>
      </c>
      <c r="E5729" s="268" t="s">
        <v>34133</v>
      </c>
    </row>
    <row r="5730" spans="1:5">
      <c r="A5730" s="39" t="str">
        <f t="shared" si="89"/>
        <v>100906</v>
      </c>
      <c r="B5730" s="266" t="s">
        <v>6500</v>
      </c>
      <c r="C5730" s="266" t="s">
        <v>12340</v>
      </c>
      <c r="D5730" s="267" t="s">
        <v>9623</v>
      </c>
      <c r="E5730" s="268" t="s">
        <v>34134</v>
      </c>
    </row>
    <row r="5731" spans="1:5">
      <c r="A5731" s="39" t="str">
        <f t="shared" si="89"/>
        <v>100919</v>
      </c>
      <c r="B5731" s="266" t="s">
        <v>6501</v>
      </c>
      <c r="C5731" s="266" t="s">
        <v>12341</v>
      </c>
      <c r="D5731" s="267" t="s">
        <v>9623</v>
      </c>
      <c r="E5731" s="268" t="s">
        <v>18009</v>
      </c>
    </row>
    <row r="5732" spans="1:5">
      <c r="A5732" s="39" t="str">
        <f t="shared" si="89"/>
        <v>100920</v>
      </c>
      <c r="B5732" s="266" t="s">
        <v>6502</v>
      </c>
      <c r="C5732" s="266" t="s">
        <v>12342</v>
      </c>
      <c r="D5732" s="267" t="s">
        <v>9623</v>
      </c>
      <c r="E5732" s="268" t="s">
        <v>24795</v>
      </c>
    </row>
    <row r="5733" spans="1:5">
      <c r="A5733" s="39" t="str">
        <f t="shared" si="89"/>
        <v>100921</v>
      </c>
      <c r="B5733" s="266" t="s">
        <v>6503</v>
      </c>
      <c r="C5733" s="266" t="s">
        <v>12343</v>
      </c>
      <c r="D5733" s="267" t="s">
        <v>9623</v>
      </c>
      <c r="E5733" s="268" t="s">
        <v>27531</v>
      </c>
    </row>
    <row r="5734" spans="1:5">
      <c r="A5734" s="39" t="str">
        <f t="shared" si="89"/>
        <v>100922</v>
      </c>
      <c r="B5734" s="266" t="s">
        <v>6504</v>
      </c>
      <c r="C5734" s="266" t="s">
        <v>12344</v>
      </c>
      <c r="D5734" s="267" t="s">
        <v>9623</v>
      </c>
      <c r="E5734" s="268" t="s">
        <v>18817</v>
      </c>
    </row>
    <row r="5735" spans="1:5">
      <c r="A5735" s="39" t="str">
        <f t="shared" si="89"/>
        <v>100923</v>
      </c>
      <c r="B5735" s="266" t="s">
        <v>6505</v>
      </c>
      <c r="C5735" s="266" t="s">
        <v>12345</v>
      </c>
      <c r="D5735" s="267" t="s">
        <v>9623</v>
      </c>
      <c r="E5735" s="268" t="s">
        <v>30060</v>
      </c>
    </row>
    <row r="5736" spans="1:5">
      <c r="A5736" s="39" t="str">
        <f t="shared" si="89"/>
        <v>100937</v>
      </c>
      <c r="B5736" s="266" t="s">
        <v>7641</v>
      </c>
      <c r="C5736" s="266" t="s">
        <v>15702</v>
      </c>
      <c r="D5736" s="267" t="s">
        <v>15574</v>
      </c>
      <c r="E5736" s="268" t="s">
        <v>8568</v>
      </c>
    </row>
    <row r="5737" spans="1:5">
      <c r="A5737" s="39" t="str">
        <f t="shared" si="89"/>
        <v>100938</v>
      </c>
      <c r="B5737" s="266" t="s">
        <v>7642</v>
      </c>
      <c r="C5737" s="266" t="s">
        <v>15703</v>
      </c>
      <c r="D5737" s="267" t="s">
        <v>15574</v>
      </c>
      <c r="E5737" s="268" t="s">
        <v>9060</v>
      </c>
    </row>
    <row r="5738" spans="1:5">
      <c r="A5738" s="39" t="str">
        <f t="shared" si="89"/>
        <v>100939</v>
      </c>
      <c r="B5738" s="266" t="s">
        <v>7643</v>
      </c>
      <c r="C5738" s="266" t="s">
        <v>15704</v>
      </c>
      <c r="D5738" s="267" t="s">
        <v>15574</v>
      </c>
      <c r="E5738" s="268" t="s">
        <v>8936</v>
      </c>
    </row>
    <row r="5739" spans="1:5">
      <c r="A5739" s="39" t="str">
        <f t="shared" si="89"/>
        <v>100940</v>
      </c>
      <c r="B5739" s="266" t="s">
        <v>7644</v>
      </c>
      <c r="C5739" s="266" t="s">
        <v>15705</v>
      </c>
      <c r="D5739" s="267" t="s">
        <v>15574</v>
      </c>
      <c r="E5739" s="268" t="s">
        <v>15220</v>
      </c>
    </row>
    <row r="5740" spans="1:5">
      <c r="A5740" s="39" t="str">
        <f t="shared" si="89"/>
        <v>100941</v>
      </c>
      <c r="B5740" s="266" t="s">
        <v>7645</v>
      </c>
      <c r="C5740" s="266" t="s">
        <v>15706</v>
      </c>
      <c r="D5740" s="267" t="s">
        <v>14608</v>
      </c>
      <c r="E5740" s="268" t="s">
        <v>20785</v>
      </c>
    </row>
    <row r="5741" spans="1:5">
      <c r="A5741" s="39" t="str">
        <f t="shared" si="89"/>
        <v>100942</v>
      </c>
      <c r="B5741" s="266" t="s">
        <v>7646</v>
      </c>
      <c r="C5741" s="266" t="s">
        <v>15708</v>
      </c>
      <c r="D5741" s="267" t="s">
        <v>14608</v>
      </c>
      <c r="E5741" s="268" t="s">
        <v>19595</v>
      </c>
    </row>
    <row r="5742" spans="1:5">
      <c r="A5742" s="39" t="str">
        <f t="shared" si="89"/>
        <v>100943</v>
      </c>
      <c r="B5742" s="266" t="s">
        <v>7647</v>
      </c>
      <c r="C5742" s="266" t="s">
        <v>15709</v>
      </c>
      <c r="D5742" s="267" t="s">
        <v>14608</v>
      </c>
      <c r="E5742" s="268" t="s">
        <v>10190</v>
      </c>
    </row>
    <row r="5743" spans="1:5">
      <c r="A5743" s="39" t="str">
        <f t="shared" si="89"/>
        <v>100944</v>
      </c>
      <c r="B5743" s="266" t="s">
        <v>7648</v>
      </c>
      <c r="C5743" s="266" t="s">
        <v>15710</v>
      </c>
      <c r="D5743" s="267" t="s">
        <v>14608</v>
      </c>
      <c r="E5743" s="268" t="s">
        <v>8683</v>
      </c>
    </row>
    <row r="5744" spans="1:5">
      <c r="A5744" s="39" t="str">
        <f t="shared" si="89"/>
        <v>100945</v>
      </c>
      <c r="B5744" s="266" t="s">
        <v>7649</v>
      </c>
      <c r="C5744" s="266" t="s">
        <v>15711</v>
      </c>
      <c r="D5744" s="267" t="s">
        <v>14608</v>
      </c>
      <c r="E5744" s="268" t="s">
        <v>22457</v>
      </c>
    </row>
    <row r="5745" spans="1:5">
      <c r="A5745" s="39" t="str">
        <f t="shared" si="89"/>
        <v>100946</v>
      </c>
      <c r="B5745" s="266" t="s">
        <v>7650</v>
      </c>
      <c r="C5745" s="266" t="s">
        <v>15712</v>
      </c>
      <c r="D5745" s="267" t="s">
        <v>14608</v>
      </c>
      <c r="E5745" s="268" t="s">
        <v>8532</v>
      </c>
    </row>
    <row r="5746" spans="1:5">
      <c r="A5746" s="39" t="str">
        <f t="shared" si="89"/>
        <v>100947</v>
      </c>
      <c r="B5746" s="266" t="s">
        <v>7651</v>
      </c>
      <c r="C5746" s="266" t="s">
        <v>15713</v>
      </c>
      <c r="D5746" s="267" t="s">
        <v>14608</v>
      </c>
      <c r="E5746" s="268" t="s">
        <v>8526</v>
      </c>
    </row>
    <row r="5747" spans="1:5">
      <c r="A5747" s="39" t="str">
        <f t="shared" si="89"/>
        <v>100948</v>
      </c>
      <c r="B5747" s="266" t="s">
        <v>7652</v>
      </c>
      <c r="C5747" s="266" t="s">
        <v>15714</v>
      </c>
      <c r="D5747" s="267" t="s">
        <v>14608</v>
      </c>
      <c r="E5747" s="268" t="s">
        <v>9370</v>
      </c>
    </row>
    <row r="5748" spans="1:5">
      <c r="A5748" s="39" t="str">
        <f t="shared" si="89"/>
        <v>100949</v>
      </c>
      <c r="B5748" s="266" t="s">
        <v>7653</v>
      </c>
      <c r="C5748" s="266" t="s">
        <v>15715</v>
      </c>
      <c r="D5748" s="267" t="s">
        <v>14608</v>
      </c>
      <c r="E5748" s="268" t="s">
        <v>10307</v>
      </c>
    </row>
    <row r="5749" spans="1:5">
      <c r="A5749" s="39" t="str">
        <f t="shared" si="89"/>
        <v>100950</v>
      </c>
      <c r="B5749" s="266" t="s">
        <v>7654</v>
      </c>
      <c r="C5749" s="266" t="s">
        <v>15717</v>
      </c>
      <c r="D5749" s="267" t="s">
        <v>14608</v>
      </c>
      <c r="E5749" s="268" t="s">
        <v>10255</v>
      </c>
    </row>
    <row r="5750" spans="1:5">
      <c r="A5750" s="39" t="str">
        <f t="shared" si="89"/>
        <v>100951</v>
      </c>
      <c r="B5750" s="266" t="s">
        <v>7655</v>
      </c>
      <c r="C5750" s="266" t="s">
        <v>15718</v>
      </c>
      <c r="D5750" s="267" t="s">
        <v>14608</v>
      </c>
      <c r="E5750" s="268" t="s">
        <v>34135</v>
      </c>
    </row>
    <row r="5751" spans="1:5">
      <c r="A5751" s="39" t="str">
        <f t="shared" si="89"/>
        <v>100952</v>
      </c>
      <c r="B5751" s="266" t="s">
        <v>7656</v>
      </c>
      <c r="C5751" s="266" t="s">
        <v>15719</v>
      </c>
      <c r="D5751" s="267" t="s">
        <v>14608</v>
      </c>
      <c r="E5751" s="268" t="s">
        <v>8743</v>
      </c>
    </row>
    <row r="5752" spans="1:5">
      <c r="A5752" s="39" t="str">
        <f t="shared" si="89"/>
        <v>100953</v>
      </c>
      <c r="B5752" s="266" t="s">
        <v>7657</v>
      </c>
      <c r="C5752" s="266" t="s">
        <v>15720</v>
      </c>
      <c r="D5752" s="267" t="s">
        <v>14608</v>
      </c>
      <c r="E5752" s="268" t="s">
        <v>16473</v>
      </c>
    </row>
    <row r="5753" spans="1:5">
      <c r="A5753" s="39" t="str">
        <f t="shared" si="89"/>
        <v>100954</v>
      </c>
      <c r="B5753" s="266" t="s">
        <v>7658</v>
      </c>
      <c r="C5753" s="266" t="s">
        <v>15721</v>
      </c>
      <c r="D5753" s="267" t="s">
        <v>14608</v>
      </c>
      <c r="E5753" s="268" t="s">
        <v>25370</v>
      </c>
    </row>
    <row r="5754" spans="1:5">
      <c r="A5754" s="39" t="str">
        <f t="shared" si="89"/>
        <v>100955</v>
      </c>
      <c r="B5754" s="266" t="s">
        <v>7659</v>
      </c>
      <c r="C5754" s="266" t="s">
        <v>15722</v>
      </c>
      <c r="D5754" s="267" t="s">
        <v>15574</v>
      </c>
      <c r="E5754" s="268" t="s">
        <v>8947</v>
      </c>
    </row>
    <row r="5755" spans="1:5">
      <c r="A5755" s="39" t="str">
        <f t="shared" si="89"/>
        <v>100956</v>
      </c>
      <c r="B5755" s="266" t="s">
        <v>7660</v>
      </c>
      <c r="C5755" s="266" t="s">
        <v>15723</v>
      </c>
      <c r="D5755" s="267" t="s">
        <v>15574</v>
      </c>
      <c r="E5755" s="268" t="s">
        <v>8523</v>
      </c>
    </row>
    <row r="5756" spans="1:5">
      <c r="A5756" s="39" t="str">
        <f t="shared" si="89"/>
        <v>100957</v>
      </c>
      <c r="B5756" s="266" t="s">
        <v>7661</v>
      </c>
      <c r="C5756" s="266" t="s">
        <v>15724</v>
      </c>
      <c r="D5756" s="267" t="s">
        <v>15574</v>
      </c>
      <c r="E5756" s="268" t="s">
        <v>8525</v>
      </c>
    </row>
    <row r="5757" spans="1:5">
      <c r="A5757" s="39" t="str">
        <f t="shared" si="89"/>
        <v>100958</v>
      </c>
      <c r="B5757" s="266" t="s">
        <v>7662</v>
      </c>
      <c r="C5757" s="266" t="s">
        <v>15725</v>
      </c>
      <c r="D5757" s="267" t="s">
        <v>15574</v>
      </c>
      <c r="E5757" s="268" t="s">
        <v>8539</v>
      </c>
    </row>
    <row r="5758" spans="1:5">
      <c r="A5758" s="39" t="str">
        <f t="shared" si="89"/>
        <v>100959</v>
      </c>
      <c r="B5758" s="266" t="s">
        <v>7663</v>
      </c>
      <c r="C5758" s="266" t="s">
        <v>15726</v>
      </c>
      <c r="D5758" s="267" t="s">
        <v>15574</v>
      </c>
      <c r="E5758" s="268" t="s">
        <v>8754</v>
      </c>
    </row>
    <row r="5759" spans="1:5">
      <c r="A5759" s="39" t="str">
        <f t="shared" si="89"/>
        <v>100960</v>
      </c>
      <c r="B5759" s="266" t="s">
        <v>7664</v>
      </c>
      <c r="C5759" s="266" t="s">
        <v>15727</v>
      </c>
      <c r="D5759" s="267" t="s">
        <v>15574</v>
      </c>
      <c r="E5759" s="268" t="s">
        <v>9058</v>
      </c>
    </row>
    <row r="5760" spans="1:5">
      <c r="A5760" s="39" t="str">
        <f t="shared" si="89"/>
        <v>100961</v>
      </c>
      <c r="B5760" s="266" t="s">
        <v>7665</v>
      </c>
      <c r="C5760" s="266" t="s">
        <v>15728</v>
      </c>
      <c r="D5760" s="267" t="s">
        <v>15574</v>
      </c>
      <c r="E5760" s="268" t="s">
        <v>9021</v>
      </c>
    </row>
    <row r="5761" spans="1:5">
      <c r="A5761" s="39" t="str">
        <f t="shared" si="89"/>
        <v>100962</v>
      </c>
      <c r="B5761" s="266" t="s">
        <v>7666</v>
      </c>
      <c r="C5761" s="266" t="s">
        <v>15730</v>
      </c>
      <c r="D5761" s="267" t="s">
        <v>15574</v>
      </c>
      <c r="E5761" s="268" t="s">
        <v>8994</v>
      </c>
    </row>
    <row r="5762" spans="1:5">
      <c r="A5762" s="39" t="str">
        <f t="shared" si="89"/>
        <v>100963</v>
      </c>
      <c r="B5762" s="266" t="s">
        <v>7667</v>
      </c>
      <c r="C5762" s="266" t="s">
        <v>15731</v>
      </c>
      <c r="D5762" s="267" t="s">
        <v>15574</v>
      </c>
      <c r="E5762" s="268" t="s">
        <v>8590</v>
      </c>
    </row>
    <row r="5763" spans="1:5">
      <c r="A5763" s="39" t="str">
        <f t="shared" ref="A5763:A5826" si="90">IF(ISERROR(SEARCH("/",B5763)=6),TRIM(CLEAN(B5763)),IF(SEARCH("/",B5763)=6,IF(LEN(TRIM(CLEAN(B5763)))=7,LEFT(TRIM(CLEAN(B5763)),6)&amp;"00"&amp;RIGHT(TRIM(CLEAN(B5763)),1),LEFT(TRIM(CLEAN(B5763)),6)&amp;"0"&amp;RIGHT(TRIM(CLEAN(B5763)),2)),TRIM(CLEAN(B5763))))</f>
        <v>100964</v>
      </c>
      <c r="B5763" s="266" t="s">
        <v>7668</v>
      </c>
      <c r="C5763" s="266" t="s">
        <v>15732</v>
      </c>
      <c r="D5763" s="267" t="s">
        <v>15574</v>
      </c>
      <c r="E5763" s="268" t="s">
        <v>17626</v>
      </c>
    </row>
    <row r="5764" spans="1:5">
      <c r="A5764" s="39" t="str">
        <f t="shared" si="90"/>
        <v>100965</v>
      </c>
      <c r="B5764" s="266" t="s">
        <v>7669</v>
      </c>
      <c r="C5764" s="266" t="s">
        <v>15737</v>
      </c>
      <c r="D5764" s="267" t="s">
        <v>14608</v>
      </c>
      <c r="E5764" s="268" t="s">
        <v>9156</v>
      </c>
    </row>
    <row r="5765" spans="1:5">
      <c r="A5765" s="39" t="str">
        <f t="shared" si="90"/>
        <v>100966</v>
      </c>
      <c r="B5765" s="266" t="s">
        <v>7670</v>
      </c>
      <c r="C5765" s="266" t="s">
        <v>15738</v>
      </c>
      <c r="D5765" s="267" t="s">
        <v>14608</v>
      </c>
      <c r="E5765" s="268" t="s">
        <v>8539</v>
      </c>
    </row>
    <row r="5766" spans="1:5">
      <c r="A5766" s="39" t="str">
        <f t="shared" si="90"/>
        <v>100969</v>
      </c>
      <c r="B5766" s="266" t="s">
        <v>7671</v>
      </c>
      <c r="C5766" s="266" t="s">
        <v>15741</v>
      </c>
      <c r="D5766" s="267" t="s">
        <v>14608</v>
      </c>
      <c r="E5766" s="268" t="s">
        <v>9284</v>
      </c>
    </row>
    <row r="5767" spans="1:5">
      <c r="A5767" s="39" t="str">
        <f t="shared" si="90"/>
        <v>100970</v>
      </c>
      <c r="B5767" s="266" t="s">
        <v>7672</v>
      </c>
      <c r="C5767" s="266" t="s">
        <v>15742</v>
      </c>
      <c r="D5767" s="267" t="s">
        <v>14608</v>
      </c>
      <c r="E5767" s="268" t="s">
        <v>8526</v>
      </c>
    </row>
    <row r="5768" spans="1:5">
      <c r="A5768" s="39" t="str">
        <f t="shared" si="90"/>
        <v>100973</v>
      </c>
      <c r="B5768" s="266" t="s">
        <v>7673</v>
      </c>
      <c r="C5768" s="266" t="s">
        <v>15733</v>
      </c>
      <c r="D5768" s="267" t="s">
        <v>10840</v>
      </c>
      <c r="E5768" s="268" t="s">
        <v>16133</v>
      </c>
    </row>
    <row r="5769" spans="1:5">
      <c r="A5769" s="39" t="str">
        <f t="shared" si="90"/>
        <v>100974</v>
      </c>
      <c r="B5769" s="266" t="s">
        <v>7674</v>
      </c>
      <c r="C5769" s="266" t="s">
        <v>15734</v>
      </c>
      <c r="D5769" s="267" t="s">
        <v>10840</v>
      </c>
      <c r="E5769" s="268" t="s">
        <v>9333</v>
      </c>
    </row>
    <row r="5770" spans="1:5">
      <c r="A5770" s="39" t="str">
        <f t="shared" si="90"/>
        <v>100975</v>
      </c>
      <c r="B5770" s="266" t="s">
        <v>7675</v>
      </c>
      <c r="C5770" s="266" t="s">
        <v>15736</v>
      </c>
      <c r="D5770" s="267" t="s">
        <v>10840</v>
      </c>
      <c r="E5770" s="268" t="s">
        <v>16770</v>
      </c>
    </row>
    <row r="5771" spans="1:5">
      <c r="A5771" s="39" t="str">
        <f t="shared" si="90"/>
        <v>100976</v>
      </c>
      <c r="B5771" s="266" t="s">
        <v>7676</v>
      </c>
      <c r="C5771" s="266" t="s">
        <v>15747</v>
      </c>
      <c r="D5771" s="267" t="s">
        <v>10840</v>
      </c>
      <c r="E5771" s="268" t="s">
        <v>16996</v>
      </c>
    </row>
    <row r="5772" spans="1:5">
      <c r="A5772" s="39" t="str">
        <f t="shared" si="90"/>
        <v>100977</v>
      </c>
      <c r="B5772" s="266" t="s">
        <v>7677</v>
      </c>
      <c r="C5772" s="266" t="s">
        <v>15748</v>
      </c>
      <c r="D5772" s="267" t="s">
        <v>10840</v>
      </c>
      <c r="E5772" s="268" t="s">
        <v>17989</v>
      </c>
    </row>
    <row r="5773" spans="1:5">
      <c r="A5773" s="39" t="str">
        <f t="shared" si="90"/>
        <v>100978</v>
      </c>
      <c r="B5773" s="266" t="s">
        <v>7678</v>
      </c>
      <c r="C5773" s="266" t="s">
        <v>15749</v>
      </c>
      <c r="D5773" s="267" t="s">
        <v>10840</v>
      </c>
      <c r="E5773" s="268" t="s">
        <v>28358</v>
      </c>
    </row>
    <row r="5774" spans="1:5">
      <c r="A5774" s="39" t="str">
        <f t="shared" si="90"/>
        <v>100979</v>
      </c>
      <c r="B5774" s="266" t="s">
        <v>7679</v>
      </c>
      <c r="C5774" s="266" t="s">
        <v>15751</v>
      </c>
      <c r="D5774" s="267" t="s">
        <v>10840</v>
      </c>
      <c r="E5774" s="268" t="s">
        <v>19518</v>
      </c>
    </row>
    <row r="5775" spans="1:5">
      <c r="A5775" s="39" t="str">
        <f t="shared" si="90"/>
        <v>100980</v>
      </c>
      <c r="B5775" s="266" t="s">
        <v>7680</v>
      </c>
      <c r="C5775" s="266" t="s">
        <v>15752</v>
      </c>
      <c r="D5775" s="267" t="s">
        <v>10840</v>
      </c>
      <c r="E5775" s="268" t="s">
        <v>11927</v>
      </c>
    </row>
    <row r="5776" spans="1:5">
      <c r="A5776" s="39" t="str">
        <f t="shared" si="90"/>
        <v>100981</v>
      </c>
      <c r="B5776" s="266" t="s">
        <v>7681</v>
      </c>
      <c r="C5776" s="266" t="s">
        <v>15753</v>
      </c>
      <c r="D5776" s="267" t="s">
        <v>10840</v>
      </c>
      <c r="E5776" s="268" t="s">
        <v>25664</v>
      </c>
    </row>
    <row r="5777" spans="1:5">
      <c r="A5777" s="39" t="str">
        <f t="shared" si="90"/>
        <v>100982</v>
      </c>
      <c r="B5777" s="266" t="s">
        <v>7682</v>
      </c>
      <c r="C5777" s="266" t="s">
        <v>15754</v>
      </c>
      <c r="D5777" s="267" t="s">
        <v>10840</v>
      </c>
      <c r="E5777" s="268" t="s">
        <v>8553</v>
      </c>
    </row>
    <row r="5778" spans="1:5">
      <c r="A5778" s="39" t="str">
        <f t="shared" si="90"/>
        <v>100983</v>
      </c>
      <c r="B5778" s="266" t="s">
        <v>7683</v>
      </c>
      <c r="C5778" s="266" t="s">
        <v>15755</v>
      </c>
      <c r="D5778" s="267" t="s">
        <v>10840</v>
      </c>
      <c r="E5778" s="268" t="s">
        <v>9089</v>
      </c>
    </row>
    <row r="5779" spans="1:5">
      <c r="A5779" s="39" t="str">
        <f t="shared" si="90"/>
        <v>100984</v>
      </c>
      <c r="B5779" s="266" t="s">
        <v>7684</v>
      </c>
      <c r="C5779" s="266" t="s">
        <v>15756</v>
      </c>
      <c r="D5779" s="267" t="s">
        <v>10840</v>
      </c>
      <c r="E5779" s="268" t="s">
        <v>9422</v>
      </c>
    </row>
    <row r="5780" spans="1:5">
      <c r="A5780" s="39" t="str">
        <f t="shared" si="90"/>
        <v>100985</v>
      </c>
      <c r="B5780" s="266" t="s">
        <v>7685</v>
      </c>
      <c r="C5780" s="266" t="s">
        <v>15757</v>
      </c>
      <c r="D5780" s="267" t="s">
        <v>10840</v>
      </c>
      <c r="E5780" s="268" t="s">
        <v>9060</v>
      </c>
    </row>
    <row r="5781" spans="1:5">
      <c r="A5781" s="39" t="str">
        <f t="shared" si="90"/>
        <v>100986</v>
      </c>
      <c r="B5781" s="266" t="s">
        <v>7686</v>
      </c>
      <c r="C5781" s="266" t="s">
        <v>15758</v>
      </c>
      <c r="D5781" s="267" t="s">
        <v>10840</v>
      </c>
      <c r="E5781" s="268" t="s">
        <v>17692</v>
      </c>
    </row>
    <row r="5782" spans="1:5">
      <c r="A5782" s="39" t="str">
        <f t="shared" si="90"/>
        <v>100987</v>
      </c>
      <c r="B5782" s="266" t="s">
        <v>7687</v>
      </c>
      <c r="C5782" s="266" t="s">
        <v>15759</v>
      </c>
      <c r="D5782" s="267" t="s">
        <v>10840</v>
      </c>
      <c r="E5782" s="268" t="s">
        <v>17574</v>
      </c>
    </row>
    <row r="5783" spans="1:5">
      <c r="A5783" s="39" t="str">
        <f t="shared" si="90"/>
        <v>100988</v>
      </c>
      <c r="B5783" s="266" t="s">
        <v>7688</v>
      </c>
      <c r="C5783" s="266" t="s">
        <v>15760</v>
      </c>
      <c r="D5783" s="267" t="s">
        <v>10840</v>
      </c>
      <c r="E5783" s="268" t="s">
        <v>34136</v>
      </c>
    </row>
    <row r="5784" spans="1:5">
      <c r="A5784" s="39" t="str">
        <f t="shared" si="90"/>
        <v>100989</v>
      </c>
      <c r="B5784" s="266" t="s">
        <v>7689</v>
      </c>
      <c r="C5784" s="266" t="s">
        <v>15761</v>
      </c>
      <c r="D5784" s="267" t="s">
        <v>14979</v>
      </c>
      <c r="E5784" s="268" t="s">
        <v>9468</v>
      </c>
    </row>
    <row r="5785" spans="1:5">
      <c r="A5785" s="39" t="str">
        <f t="shared" si="90"/>
        <v>100990</v>
      </c>
      <c r="B5785" s="266" t="s">
        <v>7690</v>
      </c>
      <c r="C5785" s="266" t="s">
        <v>15762</v>
      </c>
      <c r="D5785" s="267" t="s">
        <v>14979</v>
      </c>
      <c r="E5785" s="268" t="s">
        <v>13006</v>
      </c>
    </row>
    <row r="5786" spans="1:5">
      <c r="A5786" s="39" t="str">
        <f t="shared" si="90"/>
        <v>100991</v>
      </c>
      <c r="B5786" s="266" t="s">
        <v>7691</v>
      </c>
      <c r="C5786" s="266" t="s">
        <v>15763</v>
      </c>
      <c r="D5786" s="267" t="s">
        <v>14979</v>
      </c>
      <c r="E5786" s="268" t="s">
        <v>9468</v>
      </c>
    </row>
    <row r="5787" spans="1:5">
      <c r="A5787" s="39" t="str">
        <f t="shared" si="90"/>
        <v>100992</v>
      </c>
      <c r="B5787" s="266" t="s">
        <v>7692</v>
      </c>
      <c r="C5787" s="266" t="s">
        <v>15764</v>
      </c>
      <c r="D5787" s="267" t="s">
        <v>14979</v>
      </c>
      <c r="E5787" s="268" t="s">
        <v>16417</v>
      </c>
    </row>
    <row r="5788" spans="1:5">
      <c r="A5788" s="39" t="str">
        <f t="shared" si="90"/>
        <v>100993</v>
      </c>
      <c r="B5788" s="266" t="s">
        <v>7693</v>
      </c>
      <c r="C5788" s="266" t="s">
        <v>15766</v>
      </c>
      <c r="D5788" s="267" t="s">
        <v>14979</v>
      </c>
      <c r="E5788" s="268" t="s">
        <v>19627</v>
      </c>
    </row>
    <row r="5789" spans="1:5">
      <c r="A5789" s="39" t="str">
        <f t="shared" si="90"/>
        <v>100994</v>
      </c>
      <c r="B5789" s="266" t="s">
        <v>7694</v>
      </c>
      <c r="C5789" s="266" t="s">
        <v>15767</v>
      </c>
      <c r="D5789" s="267" t="s">
        <v>14979</v>
      </c>
      <c r="E5789" s="268" t="s">
        <v>10754</v>
      </c>
    </row>
    <row r="5790" spans="1:5">
      <c r="A5790" s="39" t="str">
        <f t="shared" si="90"/>
        <v>100995</v>
      </c>
      <c r="B5790" s="266" t="s">
        <v>7695</v>
      </c>
      <c r="C5790" s="266" t="s">
        <v>15768</v>
      </c>
      <c r="D5790" s="267" t="s">
        <v>14979</v>
      </c>
      <c r="E5790" s="268" t="s">
        <v>18133</v>
      </c>
    </row>
    <row r="5791" spans="1:5">
      <c r="A5791" s="39" t="str">
        <f t="shared" si="90"/>
        <v>100996</v>
      </c>
      <c r="B5791" s="266" t="s">
        <v>7696</v>
      </c>
      <c r="C5791" s="266" t="s">
        <v>15769</v>
      </c>
      <c r="D5791" s="267" t="s">
        <v>14979</v>
      </c>
      <c r="E5791" s="268" t="s">
        <v>8524</v>
      </c>
    </row>
    <row r="5792" spans="1:5">
      <c r="A5792" s="39" t="str">
        <f t="shared" si="90"/>
        <v>100997</v>
      </c>
      <c r="B5792" s="266" t="s">
        <v>7697</v>
      </c>
      <c r="C5792" s="266" t="s">
        <v>15770</v>
      </c>
      <c r="D5792" s="267" t="s">
        <v>14979</v>
      </c>
      <c r="E5792" s="268" t="s">
        <v>8982</v>
      </c>
    </row>
    <row r="5793" spans="1:5">
      <c r="A5793" s="39" t="str">
        <f t="shared" si="90"/>
        <v>100998</v>
      </c>
      <c r="B5793" s="266" t="s">
        <v>7698</v>
      </c>
      <c r="C5793" s="266" t="s">
        <v>15771</v>
      </c>
      <c r="D5793" s="267" t="s">
        <v>14979</v>
      </c>
      <c r="E5793" s="268" t="s">
        <v>8686</v>
      </c>
    </row>
    <row r="5794" spans="1:5">
      <c r="A5794" s="39" t="str">
        <f t="shared" si="90"/>
        <v>100999</v>
      </c>
      <c r="B5794" s="266" t="s">
        <v>7699</v>
      </c>
      <c r="C5794" s="266" t="s">
        <v>15772</v>
      </c>
      <c r="D5794" s="267" t="s">
        <v>14979</v>
      </c>
      <c r="E5794" s="268" t="s">
        <v>34137</v>
      </c>
    </row>
    <row r="5795" spans="1:5">
      <c r="A5795" s="39" t="str">
        <f t="shared" si="90"/>
        <v>101000</v>
      </c>
      <c r="B5795" s="266" t="s">
        <v>7700</v>
      </c>
      <c r="C5795" s="266" t="s">
        <v>15773</v>
      </c>
      <c r="D5795" s="267" t="s">
        <v>14979</v>
      </c>
      <c r="E5795" s="268" t="s">
        <v>8686</v>
      </c>
    </row>
    <row r="5796" spans="1:5">
      <c r="A5796" s="39" t="str">
        <f t="shared" si="90"/>
        <v>101001</v>
      </c>
      <c r="B5796" s="266" t="s">
        <v>7701</v>
      </c>
      <c r="C5796" s="266" t="s">
        <v>15774</v>
      </c>
      <c r="D5796" s="267" t="s">
        <v>14979</v>
      </c>
      <c r="E5796" s="268" t="s">
        <v>19595</v>
      </c>
    </row>
    <row r="5797" spans="1:5">
      <c r="A5797" s="39" t="str">
        <f t="shared" si="90"/>
        <v>101002</v>
      </c>
      <c r="B5797" s="266" t="s">
        <v>7702</v>
      </c>
      <c r="C5797" s="266" t="s">
        <v>15775</v>
      </c>
      <c r="D5797" s="267" t="s">
        <v>14979</v>
      </c>
      <c r="E5797" s="268" t="s">
        <v>8685</v>
      </c>
    </row>
    <row r="5798" spans="1:5">
      <c r="A5798" s="39" t="str">
        <f t="shared" si="90"/>
        <v>101003</v>
      </c>
      <c r="B5798" s="266" t="s">
        <v>7703</v>
      </c>
      <c r="C5798" s="266" t="s">
        <v>15776</v>
      </c>
      <c r="D5798" s="267" t="s">
        <v>14979</v>
      </c>
      <c r="E5798" s="268" t="s">
        <v>9173</v>
      </c>
    </row>
    <row r="5799" spans="1:5">
      <c r="A5799" s="39" t="str">
        <f t="shared" si="90"/>
        <v>101004</v>
      </c>
      <c r="B5799" s="266" t="s">
        <v>7704</v>
      </c>
      <c r="C5799" s="266" t="s">
        <v>15777</v>
      </c>
      <c r="D5799" s="267" t="s">
        <v>14979</v>
      </c>
      <c r="E5799" s="268" t="s">
        <v>11190</v>
      </c>
    </row>
    <row r="5800" spans="1:5">
      <c r="A5800" s="39" t="str">
        <f t="shared" si="90"/>
        <v>101005</v>
      </c>
      <c r="B5800" s="266" t="s">
        <v>7705</v>
      </c>
      <c r="C5800" s="266" t="s">
        <v>15778</v>
      </c>
      <c r="D5800" s="267" t="s">
        <v>10840</v>
      </c>
      <c r="E5800" s="268" t="s">
        <v>17640</v>
      </c>
    </row>
    <row r="5801" spans="1:5">
      <c r="A5801" s="39" t="str">
        <f t="shared" si="90"/>
        <v>101006</v>
      </c>
      <c r="B5801" s="266" t="s">
        <v>7706</v>
      </c>
      <c r="C5801" s="266" t="s">
        <v>15779</v>
      </c>
      <c r="D5801" s="267" t="s">
        <v>10840</v>
      </c>
      <c r="E5801" s="268" t="s">
        <v>11399</v>
      </c>
    </row>
    <row r="5802" spans="1:5">
      <c r="A5802" s="39" t="str">
        <f t="shared" si="90"/>
        <v>101007</v>
      </c>
      <c r="B5802" s="266" t="s">
        <v>7707</v>
      </c>
      <c r="C5802" s="266" t="s">
        <v>15780</v>
      </c>
      <c r="D5802" s="267" t="s">
        <v>10840</v>
      </c>
      <c r="E5802" s="268" t="s">
        <v>29137</v>
      </c>
    </row>
    <row r="5803" spans="1:5">
      <c r="A5803" s="39" t="str">
        <f t="shared" si="90"/>
        <v>101008</v>
      </c>
      <c r="B5803" s="266" t="s">
        <v>7708</v>
      </c>
      <c r="C5803" s="266" t="s">
        <v>15781</v>
      </c>
      <c r="D5803" s="267" t="s">
        <v>10840</v>
      </c>
      <c r="E5803" s="268" t="s">
        <v>34138</v>
      </c>
    </row>
    <row r="5804" spans="1:5">
      <c r="A5804" s="39" t="str">
        <f t="shared" si="90"/>
        <v>101009</v>
      </c>
      <c r="B5804" s="266" t="s">
        <v>7709</v>
      </c>
      <c r="C5804" s="266" t="s">
        <v>15783</v>
      </c>
      <c r="D5804" s="267" t="s">
        <v>14979</v>
      </c>
      <c r="E5804" s="268" t="s">
        <v>25627</v>
      </c>
    </row>
    <row r="5805" spans="1:5">
      <c r="A5805" s="39" t="str">
        <f t="shared" si="90"/>
        <v>101010</v>
      </c>
      <c r="B5805" s="266" t="s">
        <v>7710</v>
      </c>
      <c r="C5805" s="266" t="s">
        <v>15784</v>
      </c>
      <c r="D5805" s="267" t="s">
        <v>14979</v>
      </c>
      <c r="E5805" s="268" t="s">
        <v>17259</v>
      </c>
    </row>
    <row r="5806" spans="1:5">
      <c r="A5806" s="39" t="str">
        <f t="shared" si="90"/>
        <v>101013</v>
      </c>
      <c r="B5806" s="266" t="s">
        <v>7711</v>
      </c>
      <c r="C5806" s="266" t="s">
        <v>15785</v>
      </c>
      <c r="D5806" s="267" t="s">
        <v>14979</v>
      </c>
      <c r="E5806" s="268" t="s">
        <v>28430</v>
      </c>
    </row>
    <row r="5807" spans="1:5">
      <c r="A5807" s="39" t="str">
        <f t="shared" si="90"/>
        <v>101014</v>
      </c>
      <c r="B5807" s="266" t="s">
        <v>7712</v>
      </c>
      <c r="C5807" s="266" t="s">
        <v>15786</v>
      </c>
      <c r="D5807" s="267" t="s">
        <v>14979</v>
      </c>
      <c r="E5807" s="268" t="s">
        <v>25583</v>
      </c>
    </row>
    <row r="5808" spans="1:5">
      <c r="A5808" s="39" t="str">
        <f t="shared" si="90"/>
        <v>101015</v>
      </c>
      <c r="B5808" s="266" t="s">
        <v>7713</v>
      </c>
      <c r="C5808" s="266" t="s">
        <v>15788</v>
      </c>
      <c r="D5808" s="267" t="s">
        <v>14979</v>
      </c>
      <c r="E5808" s="268" t="s">
        <v>18632</v>
      </c>
    </row>
    <row r="5809" spans="1:5">
      <c r="A5809" s="39" t="str">
        <f t="shared" si="90"/>
        <v>101016</v>
      </c>
      <c r="B5809" s="266" t="s">
        <v>7714</v>
      </c>
      <c r="C5809" s="266" t="s">
        <v>15789</v>
      </c>
      <c r="D5809" s="267" t="s">
        <v>14979</v>
      </c>
      <c r="E5809" s="268" t="s">
        <v>17985</v>
      </c>
    </row>
    <row r="5810" spans="1:5">
      <c r="A5810" s="39" t="str">
        <f t="shared" si="90"/>
        <v>101017</v>
      </c>
      <c r="B5810" s="266" t="s">
        <v>7715</v>
      </c>
      <c r="C5810" s="266" t="s">
        <v>15790</v>
      </c>
      <c r="D5810" s="267" t="s">
        <v>14979</v>
      </c>
      <c r="E5810" s="268" t="s">
        <v>9419</v>
      </c>
    </row>
    <row r="5811" spans="1:5">
      <c r="A5811" s="39" t="str">
        <f t="shared" si="90"/>
        <v>101018</v>
      </c>
      <c r="B5811" s="266" t="s">
        <v>7716</v>
      </c>
      <c r="C5811" s="266" t="s">
        <v>15791</v>
      </c>
      <c r="D5811" s="267" t="s">
        <v>14979</v>
      </c>
      <c r="E5811" s="268" t="s">
        <v>10147</v>
      </c>
    </row>
    <row r="5812" spans="1:5">
      <c r="A5812" s="39" t="str">
        <f t="shared" si="90"/>
        <v>101019</v>
      </c>
      <c r="B5812" s="266" t="s">
        <v>7717</v>
      </c>
      <c r="C5812" s="266" t="s">
        <v>15745</v>
      </c>
      <c r="D5812" s="267" t="s">
        <v>14979</v>
      </c>
      <c r="E5812" s="268" t="s">
        <v>34139</v>
      </c>
    </row>
    <row r="5813" spans="1:5">
      <c r="A5813" s="39" t="str">
        <f t="shared" si="90"/>
        <v>101020</v>
      </c>
      <c r="B5813" s="266" t="s">
        <v>6506</v>
      </c>
      <c r="C5813" s="266" t="s">
        <v>14978</v>
      </c>
      <c r="D5813" s="267" t="s">
        <v>14979</v>
      </c>
      <c r="E5813" s="268" t="s">
        <v>34140</v>
      </c>
    </row>
    <row r="5814" spans="1:5">
      <c r="A5814" s="39" t="str">
        <f t="shared" si="90"/>
        <v>101021</v>
      </c>
      <c r="B5814" s="266" t="s">
        <v>6507</v>
      </c>
      <c r="C5814" s="266" t="s">
        <v>14980</v>
      </c>
      <c r="D5814" s="267" t="s">
        <v>14979</v>
      </c>
      <c r="E5814" s="268" t="s">
        <v>34141</v>
      </c>
    </row>
    <row r="5815" spans="1:5">
      <c r="A5815" s="39" t="str">
        <f t="shared" si="90"/>
        <v>101022</v>
      </c>
      <c r="B5815" s="266" t="s">
        <v>6508</v>
      </c>
      <c r="C5815" s="266" t="s">
        <v>14981</v>
      </c>
      <c r="D5815" s="267" t="s">
        <v>14979</v>
      </c>
      <c r="E5815" s="268" t="s">
        <v>34142</v>
      </c>
    </row>
    <row r="5816" spans="1:5">
      <c r="A5816" s="39" t="str">
        <f t="shared" si="90"/>
        <v>101023</v>
      </c>
      <c r="B5816" s="266" t="s">
        <v>6509</v>
      </c>
      <c r="C5816" s="266" t="s">
        <v>14982</v>
      </c>
      <c r="D5816" s="267" t="s">
        <v>14979</v>
      </c>
      <c r="E5816" s="268" t="s">
        <v>34143</v>
      </c>
    </row>
    <row r="5817" spans="1:5">
      <c r="A5817" s="39" t="str">
        <f t="shared" si="90"/>
        <v>101024</v>
      </c>
      <c r="B5817" s="266" t="s">
        <v>6510</v>
      </c>
      <c r="C5817" s="266" t="s">
        <v>14983</v>
      </c>
      <c r="D5817" s="267" t="s">
        <v>14979</v>
      </c>
      <c r="E5817" s="268" t="s">
        <v>34144</v>
      </c>
    </row>
    <row r="5818" spans="1:5">
      <c r="A5818" s="39" t="str">
        <f t="shared" si="90"/>
        <v>101025</v>
      </c>
      <c r="B5818" s="266" t="s">
        <v>6511</v>
      </c>
      <c r="C5818" s="266" t="s">
        <v>14984</v>
      </c>
      <c r="D5818" s="267" t="s">
        <v>14979</v>
      </c>
      <c r="E5818" s="268" t="s">
        <v>34145</v>
      </c>
    </row>
    <row r="5819" spans="1:5">
      <c r="A5819" s="39" t="str">
        <f t="shared" si="90"/>
        <v>101026</v>
      </c>
      <c r="B5819" s="266" t="s">
        <v>6512</v>
      </c>
      <c r="C5819" s="266" t="s">
        <v>14985</v>
      </c>
      <c r="D5819" s="267" t="s">
        <v>14979</v>
      </c>
      <c r="E5819" s="268" t="s">
        <v>34146</v>
      </c>
    </row>
    <row r="5820" spans="1:5">
      <c r="A5820" s="39" t="str">
        <f t="shared" si="90"/>
        <v>101027</v>
      </c>
      <c r="B5820" s="266" t="s">
        <v>6513</v>
      </c>
      <c r="C5820" s="266" t="s">
        <v>14986</v>
      </c>
      <c r="D5820" s="267" t="s">
        <v>14979</v>
      </c>
      <c r="E5820" s="268" t="s">
        <v>34147</v>
      </c>
    </row>
    <row r="5821" spans="1:5">
      <c r="A5821" s="39" t="str">
        <f t="shared" si="90"/>
        <v>101090</v>
      </c>
      <c r="B5821" s="266" t="s">
        <v>6514</v>
      </c>
      <c r="C5821" s="266" t="s">
        <v>15150</v>
      </c>
      <c r="D5821" s="267" t="s">
        <v>9772</v>
      </c>
      <c r="E5821" s="268" t="s">
        <v>34148</v>
      </c>
    </row>
    <row r="5822" spans="1:5">
      <c r="A5822" s="39" t="str">
        <f t="shared" si="90"/>
        <v>101091</v>
      </c>
      <c r="B5822" s="266" t="s">
        <v>6515</v>
      </c>
      <c r="C5822" s="266" t="s">
        <v>15151</v>
      </c>
      <c r="D5822" s="267" t="s">
        <v>9772</v>
      </c>
      <c r="E5822" s="268" t="s">
        <v>34149</v>
      </c>
    </row>
    <row r="5823" spans="1:5">
      <c r="A5823" s="39" t="str">
        <f t="shared" si="90"/>
        <v>101092</v>
      </c>
      <c r="B5823" s="266" t="s">
        <v>6516</v>
      </c>
      <c r="C5823" s="266" t="s">
        <v>15164</v>
      </c>
      <c r="D5823" s="267" t="s">
        <v>9772</v>
      </c>
      <c r="E5823" s="268" t="s">
        <v>34150</v>
      </c>
    </row>
    <row r="5824" spans="1:5">
      <c r="A5824" s="39" t="str">
        <f t="shared" si="90"/>
        <v>101093</v>
      </c>
      <c r="B5824" s="266" t="s">
        <v>6517</v>
      </c>
      <c r="C5824" s="266" t="s">
        <v>15165</v>
      </c>
      <c r="D5824" s="267" t="s">
        <v>9772</v>
      </c>
      <c r="E5824" s="268" t="s">
        <v>34151</v>
      </c>
    </row>
    <row r="5825" spans="1:5">
      <c r="A5825" s="39" t="str">
        <f t="shared" si="90"/>
        <v>101094</v>
      </c>
      <c r="B5825" s="266" t="s">
        <v>6518</v>
      </c>
      <c r="C5825" s="266" t="s">
        <v>15156</v>
      </c>
      <c r="D5825" s="267" t="s">
        <v>9548</v>
      </c>
      <c r="E5825" s="268" t="s">
        <v>34152</v>
      </c>
    </row>
    <row r="5826" spans="1:5">
      <c r="A5826" s="39" t="str">
        <f t="shared" si="90"/>
        <v>101096</v>
      </c>
      <c r="B5826" s="266" t="s">
        <v>6519</v>
      </c>
      <c r="C5826" s="266" t="s">
        <v>11408</v>
      </c>
      <c r="D5826" s="267" t="s">
        <v>10840</v>
      </c>
      <c r="E5826" s="268" t="s">
        <v>34153</v>
      </c>
    </row>
    <row r="5827" spans="1:5">
      <c r="A5827" s="39" t="str">
        <f t="shared" ref="A5827:A5890" si="91">IF(ISERROR(SEARCH("/",B5827)=6),TRIM(CLEAN(B5827)),IF(SEARCH("/",B5827)=6,IF(LEN(TRIM(CLEAN(B5827)))=7,LEFT(TRIM(CLEAN(B5827)),6)&amp;"00"&amp;RIGHT(TRIM(CLEAN(B5827)),1),LEFT(TRIM(CLEAN(B5827)),6)&amp;"0"&amp;RIGHT(TRIM(CLEAN(B5827)),2)),TRIM(CLEAN(B5827))))</f>
        <v>101097</v>
      </c>
      <c r="B5827" s="266" t="s">
        <v>6520</v>
      </c>
      <c r="C5827" s="266" t="s">
        <v>11409</v>
      </c>
      <c r="D5827" s="267" t="s">
        <v>10840</v>
      </c>
      <c r="E5827" s="268" t="s">
        <v>34154</v>
      </c>
    </row>
    <row r="5828" spans="1:5">
      <c r="A5828" s="39" t="str">
        <f t="shared" si="91"/>
        <v>101098</v>
      </c>
      <c r="B5828" s="266" t="s">
        <v>6521</v>
      </c>
      <c r="C5828" s="266" t="s">
        <v>11410</v>
      </c>
      <c r="D5828" s="267" t="s">
        <v>10840</v>
      </c>
      <c r="E5828" s="268" t="s">
        <v>34155</v>
      </c>
    </row>
    <row r="5829" spans="1:5">
      <c r="A5829" s="39" t="str">
        <f t="shared" si="91"/>
        <v>101099</v>
      </c>
      <c r="B5829" s="266" t="s">
        <v>6522</v>
      </c>
      <c r="C5829" s="266" t="s">
        <v>11411</v>
      </c>
      <c r="D5829" s="267" t="s">
        <v>10840</v>
      </c>
      <c r="E5829" s="268" t="s">
        <v>34156</v>
      </c>
    </row>
    <row r="5830" spans="1:5">
      <c r="A5830" s="39" t="str">
        <f t="shared" si="91"/>
        <v>101100</v>
      </c>
      <c r="B5830" s="266" t="s">
        <v>6523</v>
      </c>
      <c r="C5830" s="266" t="s">
        <v>11412</v>
      </c>
      <c r="D5830" s="267" t="s">
        <v>10840</v>
      </c>
      <c r="E5830" s="268" t="s">
        <v>34157</v>
      </c>
    </row>
    <row r="5831" spans="1:5">
      <c r="A5831" s="39" t="str">
        <f t="shared" si="91"/>
        <v>101101</v>
      </c>
      <c r="B5831" s="266" t="s">
        <v>6524</v>
      </c>
      <c r="C5831" s="266" t="s">
        <v>11413</v>
      </c>
      <c r="D5831" s="267" t="s">
        <v>10840</v>
      </c>
      <c r="E5831" s="268" t="s">
        <v>34158</v>
      </c>
    </row>
    <row r="5832" spans="1:5">
      <c r="A5832" s="39" t="str">
        <f t="shared" si="91"/>
        <v>101102</v>
      </c>
      <c r="B5832" s="266" t="s">
        <v>6525</v>
      </c>
      <c r="C5832" s="266" t="s">
        <v>11414</v>
      </c>
      <c r="D5832" s="267" t="s">
        <v>10840</v>
      </c>
      <c r="E5832" s="268" t="s">
        <v>34159</v>
      </c>
    </row>
    <row r="5833" spans="1:5">
      <c r="A5833" s="39" t="str">
        <f t="shared" si="91"/>
        <v>101103</v>
      </c>
      <c r="B5833" s="266" t="s">
        <v>6526</v>
      </c>
      <c r="C5833" s="266" t="s">
        <v>11415</v>
      </c>
      <c r="D5833" s="267" t="s">
        <v>10840</v>
      </c>
      <c r="E5833" s="268" t="s">
        <v>34160</v>
      </c>
    </row>
    <row r="5834" spans="1:5">
      <c r="A5834" s="39" t="str">
        <f t="shared" si="91"/>
        <v>101104</v>
      </c>
      <c r="B5834" s="266" t="s">
        <v>6527</v>
      </c>
      <c r="C5834" s="266" t="s">
        <v>11416</v>
      </c>
      <c r="D5834" s="267" t="s">
        <v>10840</v>
      </c>
      <c r="E5834" s="268" t="s">
        <v>34161</v>
      </c>
    </row>
    <row r="5835" spans="1:5">
      <c r="A5835" s="39" t="str">
        <f t="shared" si="91"/>
        <v>101105</v>
      </c>
      <c r="B5835" s="266" t="s">
        <v>6528</v>
      </c>
      <c r="C5835" s="266" t="s">
        <v>11417</v>
      </c>
      <c r="D5835" s="267" t="s">
        <v>10840</v>
      </c>
      <c r="E5835" s="268" t="s">
        <v>34162</v>
      </c>
    </row>
    <row r="5836" spans="1:5">
      <c r="A5836" s="39" t="str">
        <f t="shared" si="91"/>
        <v>101106</v>
      </c>
      <c r="B5836" s="266" t="s">
        <v>6529</v>
      </c>
      <c r="C5836" s="266" t="s">
        <v>11418</v>
      </c>
      <c r="D5836" s="267" t="s">
        <v>10840</v>
      </c>
      <c r="E5836" s="268" t="s">
        <v>34163</v>
      </c>
    </row>
    <row r="5837" spans="1:5">
      <c r="A5837" s="39" t="str">
        <f t="shared" si="91"/>
        <v>101107</v>
      </c>
      <c r="B5837" s="266" t="s">
        <v>6530</v>
      </c>
      <c r="C5837" s="266" t="s">
        <v>11419</v>
      </c>
      <c r="D5837" s="267" t="s">
        <v>10840</v>
      </c>
      <c r="E5837" s="268" t="s">
        <v>34164</v>
      </c>
    </row>
    <row r="5838" spans="1:5">
      <c r="A5838" s="39" t="str">
        <f t="shared" si="91"/>
        <v>101108</v>
      </c>
      <c r="B5838" s="266" t="s">
        <v>6531</v>
      </c>
      <c r="C5838" s="266" t="s">
        <v>11420</v>
      </c>
      <c r="D5838" s="267" t="s">
        <v>10840</v>
      </c>
      <c r="E5838" s="268" t="s">
        <v>34165</v>
      </c>
    </row>
    <row r="5839" spans="1:5">
      <c r="A5839" s="39" t="str">
        <f t="shared" si="91"/>
        <v>101109</v>
      </c>
      <c r="B5839" s="266" t="s">
        <v>6532</v>
      </c>
      <c r="C5839" s="266" t="s">
        <v>11421</v>
      </c>
      <c r="D5839" s="267" t="s">
        <v>10840</v>
      </c>
      <c r="E5839" s="268" t="s">
        <v>34166</v>
      </c>
    </row>
    <row r="5840" spans="1:5">
      <c r="A5840" s="39" t="str">
        <f t="shared" si="91"/>
        <v>101110</v>
      </c>
      <c r="B5840" s="266" t="s">
        <v>6533</v>
      </c>
      <c r="C5840" s="266" t="s">
        <v>11422</v>
      </c>
      <c r="D5840" s="267" t="s">
        <v>10840</v>
      </c>
      <c r="E5840" s="268" t="s">
        <v>34167</v>
      </c>
    </row>
    <row r="5841" spans="1:5">
      <c r="A5841" s="39" t="str">
        <f t="shared" si="91"/>
        <v>101111</v>
      </c>
      <c r="B5841" s="266" t="s">
        <v>6534</v>
      </c>
      <c r="C5841" s="266" t="s">
        <v>11423</v>
      </c>
      <c r="D5841" s="267" t="s">
        <v>10840</v>
      </c>
      <c r="E5841" s="268" t="s">
        <v>34168</v>
      </c>
    </row>
    <row r="5842" spans="1:5">
      <c r="A5842" s="39" t="str">
        <f t="shared" si="91"/>
        <v>101112</v>
      </c>
      <c r="B5842" s="266" t="s">
        <v>6535</v>
      </c>
      <c r="C5842" s="266" t="s">
        <v>11424</v>
      </c>
      <c r="D5842" s="267" t="s">
        <v>10840</v>
      </c>
      <c r="E5842" s="268" t="s">
        <v>34169</v>
      </c>
    </row>
    <row r="5843" spans="1:5">
      <c r="A5843" s="39" t="str">
        <f t="shared" si="91"/>
        <v>101113</v>
      </c>
      <c r="B5843" s="266" t="s">
        <v>6536</v>
      </c>
      <c r="C5843" s="266" t="s">
        <v>11425</v>
      </c>
      <c r="D5843" s="267" t="s">
        <v>10840</v>
      </c>
      <c r="E5843" s="268" t="s">
        <v>34170</v>
      </c>
    </row>
    <row r="5844" spans="1:5">
      <c r="A5844" s="39" t="str">
        <f t="shared" si="91"/>
        <v>101114</v>
      </c>
      <c r="B5844" s="266" t="s">
        <v>7718</v>
      </c>
      <c r="C5844" s="266" t="s">
        <v>14432</v>
      </c>
      <c r="D5844" s="267" t="s">
        <v>10840</v>
      </c>
      <c r="E5844" s="268" t="s">
        <v>8677</v>
      </c>
    </row>
    <row r="5845" spans="1:5">
      <c r="A5845" s="39" t="str">
        <f t="shared" si="91"/>
        <v>101115</v>
      </c>
      <c r="B5845" s="266" t="s">
        <v>7719</v>
      </c>
      <c r="C5845" s="266" t="s">
        <v>14433</v>
      </c>
      <c r="D5845" s="267" t="s">
        <v>10840</v>
      </c>
      <c r="E5845" s="268" t="s">
        <v>24799</v>
      </c>
    </row>
    <row r="5846" spans="1:5">
      <c r="A5846" s="39" t="str">
        <f t="shared" si="91"/>
        <v>101116</v>
      </c>
      <c r="B5846" s="266" t="s">
        <v>7720</v>
      </c>
      <c r="C5846" s="266" t="s">
        <v>14434</v>
      </c>
      <c r="D5846" s="267" t="s">
        <v>10840</v>
      </c>
      <c r="E5846" s="268" t="s">
        <v>9144</v>
      </c>
    </row>
    <row r="5847" spans="1:5">
      <c r="A5847" s="39" t="str">
        <f t="shared" si="91"/>
        <v>101117</v>
      </c>
      <c r="B5847" s="266" t="s">
        <v>7721</v>
      </c>
      <c r="C5847" s="266" t="s">
        <v>14435</v>
      </c>
      <c r="D5847" s="267" t="s">
        <v>10840</v>
      </c>
      <c r="E5847" s="268" t="s">
        <v>10255</v>
      </c>
    </row>
    <row r="5848" spans="1:5">
      <c r="A5848" s="39" t="str">
        <f t="shared" si="91"/>
        <v>101118</v>
      </c>
      <c r="B5848" s="266" t="s">
        <v>7722</v>
      </c>
      <c r="C5848" s="266" t="s">
        <v>14436</v>
      </c>
      <c r="D5848" s="267" t="s">
        <v>10840</v>
      </c>
      <c r="E5848" s="268" t="s">
        <v>27480</v>
      </c>
    </row>
    <row r="5849" spans="1:5">
      <c r="A5849" s="39" t="str">
        <f t="shared" si="91"/>
        <v>101119</v>
      </c>
      <c r="B5849" s="266" t="s">
        <v>7723</v>
      </c>
      <c r="C5849" s="266" t="s">
        <v>14437</v>
      </c>
      <c r="D5849" s="267" t="s">
        <v>10840</v>
      </c>
      <c r="E5849" s="268" t="s">
        <v>9197</v>
      </c>
    </row>
    <row r="5850" spans="1:5">
      <c r="A5850" s="39" t="str">
        <f t="shared" si="91"/>
        <v>101120</v>
      </c>
      <c r="B5850" s="266" t="s">
        <v>7724</v>
      </c>
      <c r="C5850" s="266" t="s">
        <v>14438</v>
      </c>
      <c r="D5850" s="267" t="s">
        <v>10840</v>
      </c>
      <c r="E5850" s="268" t="s">
        <v>8714</v>
      </c>
    </row>
    <row r="5851" spans="1:5">
      <c r="A5851" s="39" t="str">
        <f t="shared" si="91"/>
        <v>101121</v>
      </c>
      <c r="B5851" s="266" t="s">
        <v>7725</v>
      </c>
      <c r="C5851" s="266" t="s">
        <v>14439</v>
      </c>
      <c r="D5851" s="267" t="s">
        <v>10840</v>
      </c>
      <c r="E5851" s="268" t="s">
        <v>9634</v>
      </c>
    </row>
    <row r="5852" spans="1:5">
      <c r="A5852" s="39" t="str">
        <f t="shared" si="91"/>
        <v>101122</v>
      </c>
      <c r="B5852" s="266" t="s">
        <v>7726</v>
      </c>
      <c r="C5852" s="266" t="s">
        <v>14440</v>
      </c>
      <c r="D5852" s="267" t="s">
        <v>10840</v>
      </c>
      <c r="E5852" s="268" t="s">
        <v>8586</v>
      </c>
    </row>
    <row r="5853" spans="1:5">
      <c r="A5853" s="39" t="str">
        <f t="shared" si="91"/>
        <v>101123</v>
      </c>
      <c r="B5853" s="266" t="s">
        <v>7727</v>
      </c>
      <c r="C5853" s="266" t="s">
        <v>14441</v>
      </c>
      <c r="D5853" s="267" t="s">
        <v>10840</v>
      </c>
      <c r="E5853" s="268" t="s">
        <v>32438</v>
      </c>
    </row>
    <row r="5854" spans="1:5">
      <c r="A5854" s="39" t="str">
        <f t="shared" si="91"/>
        <v>101124</v>
      </c>
      <c r="B5854" s="266" t="s">
        <v>7728</v>
      </c>
      <c r="C5854" s="266" t="s">
        <v>14442</v>
      </c>
      <c r="D5854" s="267" t="s">
        <v>10840</v>
      </c>
      <c r="E5854" s="268" t="s">
        <v>8848</v>
      </c>
    </row>
    <row r="5855" spans="1:5">
      <c r="A5855" s="39" t="str">
        <f t="shared" si="91"/>
        <v>101125</v>
      </c>
      <c r="B5855" s="266" t="s">
        <v>7729</v>
      </c>
      <c r="C5855" s="266" t="s">
        <v>14444</v>
      </c>
      <c r="D5855" s="267" t="s">
        <v>10840</v>
      </c>
      <c r="E5855" s="268" t="s">
        <v>12920</v>
      </c>
    </row>
    <row r="5856" spans="1:5">
      <c r="A5856" s="39" t="str">
        <f t="shared" si="91"/>
        <v>101126</v>
      </c>
      <c r="B5856" s="266" t="s">
        <v>7730</v>
      </c>
      <c r="C5856" s="266" t="s">
        <v>14445</v>
      </c>
      <c r="D5856" s="267" t="s">
        <v>10840</v>
      </c>
      <c r="E5856" s="268" t="s">
        <v>17714</v>
      </c>
    </row>
    <row r="5857" spans="1:5">
      <c r="A5857" s="39" t="str">
        <f t="shared" si="91"/>
        <v>101127</v>
      </c>
      <c r="B5857" s="266" t="s">
        <v>7731</v>
      </c>
      <c r="C5857" s="266" t="s">
        <v>14446</v>
      </c>
      <c r="D5857" s="267" t="s">
        <v>10840</v>
      </c>
      <c r="E5857" s="268" t="s">
        <v>9400</v>
      </c>
    </row>
    <row r="5858" spans="1:5">
      <c r="A5858" s="39" t="str">
        <f t="shared" si="91"/>
        <v>101128</v>
      </c>
      <c r="B5858" s="266" t="s">
        <v>7732</v>
      </c>
      <c r="C5858" s="266" t="s">
        <v>14447</v>
      </c>
      <c r="D5858" s="267" t="s">
        <v>10840</v>
      </c>
      <c r="E5858" s="268" t="s">
        <v>9038</v>
      </c>
    </row>
    <row r="5859" spans="1:5">
      <c r="A5859" s="39" t="str">
        <f t="shared" si="91"/>
        <v>101129</v>
      </c>
      <c r="B5859" s="266" t="s">
        <v>7733</v>
      </c>
      <c r="C5859" s="266" t="s">
        <v>14448</v>
      </c>
      <c r="D5859" s="267" t="s">
        <v>10840</v>
      </c>
      <c r="E5859" s="268" t="s">
        <v>10527</v>
      </c>
    </row>
    <row r="5860" spans="1:5">
      <c r="A5860" s="39" t="str">
        <f t="shared" si="91"/>
        <v>101130</v>
      </c>
      <c r="B5860" s="266" t="s">
        <v>7734</v>
      </c>
      <c r="C5860" s="266" t="s">
        <v>14449</v>
      </c>
      <c r="D5860" s="267" t="s">
        <v>10840</v>
      </c>
      <c r="E5860" s="268" t="s">
        <v>11458</v>
      </c>
    </row>
    <row r="5861" spans="1:5">
      <c r="A5861" s="39" t="str">
        <f t="shared" si="91"/>
        <v>101131</v>
      </c>
      <c r="B5861" s="266" t="s">
        <v>7735</v>
      </c>
      <c r="C5861" s="266" t="s">
        <v>14450</v>
      </c>
      <c r="D5861" s="267" t="s">
        <v>10840</v>
      </c>
      <c r="E5861" s="268" t="s">
        <v>9759</v>
      </c>
    </row>
    <row r="5862" spans="1:5">
      <c r="A5862" s="39" t="str">
        <f t="shared" si="91"/>
        <v>101132</v>
      </c>
      <c r="B5862" s="266" t="s">
        <v>7736</v>
      </c>
      <c r="C5862" s="266" t="s">
        <v>14451</v>
      </c>
      <c r="D5862" s="267" t="s">
        <v>10840</v>
      </c>
      <c r="E5862" s="268" t="s">
        <v>16885</v>
      </c>
    </row>
    <row r="5863" spans="1:5">
      <c r="A5863" s="39" t="str">
        <f t="shared" si="91"/>
        <v>101133</v>
      </c>
      <c r="B5863" s="266" t="s">
        <v>7737</v>
      </c>
      <c r="C5863" s="266" t="s">
        <v>14452</v>
      </c>
      <c r="D5863" s="267" t="s">
        <v>10840</v>
      </c>
      <c r="E5863" s="268" t="s">
        <v>16986</v>
      </c>
    </row>
    <row r="5864" spans="1:5">
      <c r="A5864" s="39" t="str">
        <f t="shared" si="91"/>
        <v>101134</v>
      </c>
      <c r="B5864" s="266" t="s">
        <v>7738</v>
      </c>
      <c r="C5864" s="266" t="s">
        <v>14453</v>
      </c>
      <c r="D5864" s="267" t="s">
        <v>10840</v>
      </c>
      <c r="E5864" s="268" t="s">
        <v>10475</v>
      </c>
    </row>
    <row r="5865" spans="1:5">
      <c r="A5865" s="39" t="str">
        <f t="shared" si="91"/>
        <v>101135</v>
      </c>
      <c r="B5865" s="266" t="s">
        <v>7739</v>
      </c>
      <c r="C5865" s="266" t="s">
        <v>14454</v>
      </c>
      <c r="D5865" s="267" t="s">
        <v>10840</v>
      </c>
      <c r="E5865" s="268" t="s">
        <v>8828</v>
      </c>
    </row>
    <row r="5866" spans="1:5">
      <c r="A5866" s="39" t="str">
        <f t="shared" si="91"/>
        <v>101136</v>
      </c>
      <c r="B5866" s="266" t="s">
        <v>7740</v>
      </c>
      <c r="C5866" s="266" t="s">
        <v>14455</v>
      </c>
      <c r="D5866" s="267" t="s">
        <v>10840</v>
      </c>
      <c r="E5866" s="268" t="s">
        <v>8861</v>
      </c>
    </row>
    <row r="5867" spans="1:5">
      <c r="A5867" s="39" t="str">
        <f t="shared" si="91"/>
        <v>101137</v>
      </c>
      <c r="B5867" s="266" t="s">
        <v>7741</v>
      </c>
      <c r="C5867" s="266" t="s">
        <v>14456</v>
      </c>
      <c r="D5867" s="267" t="s">
        <v>10840</v>
      </c>
      <c r="E5867" s="268" t="s">
        <v>10374</v>
      </c>
    </row>
    <row r="5868" spans="1:5">
      <c r="A5868" s="39" t="str">
        <f t="shared" si="91"/>
        <v>101138</v>
      </c>
      <c r="B5868" s="266" t="s">
        <v>7742</v>
      </c>
      <c r="C5868" s="266" t="s">
        <v>14457</v>
      </c>
      <c r="D5868" s="267" t="s">
        <v>10840</v>
      </c>
      <c r="E5868" s="268" t="s">
        <v>16479</v>
      </c>
    </row>
    <row r="5869" spans="1:5">
      <c r="A5869" s="39" t="str">
        <f t="shared" si="91"/>
        <v>101139</v>
      </c>
      <c r="B5869" s="266" t="s">
        <v>7743</v>
      </c>
      <c r="C5869" s="266" t="s">
        <v>14458</v>
      </c>
      <c r="D5869" s="267" t="s">
        <v>10840</v>
      </c>
      <c r="E5869" s="268" t="s">
        <v>17293</v>
      </c>
    </row>
    <row r="5870" spans="1:5">
      <c r="A5870" s="39" t="str">
        <f t="shared" si="91"/>
        <v>101140</v>
      </c>
      <c r="B5870" s="266" t="s">
        <v>7744</v>
      </c>
      <c r="C5870" s="266" t="s">
        <v>14459</v>
      </c>
      <c r="D5870" s="267" t="s">
        <v>10840</v>
      </c>
      <c r="E5870" s="268" t="s">
        <v>16354</v>
      </c>
    </row>
    <row r="5871" spans="1:5">
      <c r="A5871" s="39" t="str">
        <f t="shared" si="91"/>
        <v>101141</v>
      </c>
      <c r="B5871" s="266" t="s">
        <v>7745</v>
      </c>
      <c r="C5871" s="266" t="s">
        <v>14460</v>
      </c>
      <c r="D5871" s="267" t="s">
        <v>10840</v>
      </c>
      <c r="E5871" s="268" t="s">
        <v>8951</v>
      </c>
    </row>
    <row r="5872" spans="1:5">
      <c r="A5872" s="39" t="str">
        <f t="shared" si="91"/>
        <v>101142</v>
      </c>
      <c r="B5872" s="266" t="s">
        <v>7746</v>
      </c>
      <c r="C5872" s="266" t="s">
        <v>14461</v>
      </c>
      <c r="D5872" s="267" t="s">
        <v>10840</v>
      </c>
      <c r="E5872" s="268" t="s">
        <v>18195</v>
      </c>
    </row>
    <row r="5873" spans="1:5">
      <c r="A5873" s="39" t="str">
        <f t="shared" si="91"/>
        <v>101143</v>
      </c>
      <c r="B5873" s="266" t="s">
        <v>7747</v>
      </c>
      <c r="C5873" s="266" t="s">
        <v>14462</v>
      </c>
      <c r="D5873" s="267" t="s">
        <v>10840</v>
      </c>
      <c r="E5873" s="268" t="s">
        <v>18286</v>
      </c>
    </row>
    <row r="5874" spans="1:5">
      <c r="A5874" s="39" t="str">
        <f t="shared" si="91"/>
        <v>101144</v>
      </c>
      <c r="B5874" s="266" t="s">
        <v>7748</v>
      </c>
      <c r="C5874" s="266" t="s">
        <v>14463</v>
      </c>
      <c r="D5874" s="267" t="s">
        <v>10840</v>
      </c>
      <c r="E5874" s="268" t="s">
        <v>16618</v>
      </c>
    </row>
    <row r="5875" spans="1:5">
      <c r="A5875" s="39" t="str">
        <f t="shared" si="91"/>
        <v>101145</v>
      </c>
      <c r="B5875" s="266" t="s">
        <v>7749</v>
      </c>
      <c r="C5875" s="266" t="s">
        <v>14464</v>
      </c>
      <c r="D5875" s="267" t="s">
        <v>10840</v>
      </c>
      <c r="E5875" s="268" t="s">
        <v>8962</v>
      </c>
    </row>
    <row r="5876" spans="1:5">
      <c r="A5876" s="39" t="str">
        <f t="shared" si="91"/>
        <v>101146</v>
      </c>
      <c r="B5876" s="266" t="s">
        <v>7750</v>
      </c>
      <c r="C5876" s="266" t="s">
        <v>14465</v>
      </c>
      <c r="D5876" s="267" t="s">
        <v>10840</v>
      </c>
      <c r="E5876" s="268" t="s">
        <v>18105</v>
      </c>
    </row>
    <row r="5877" spans="1:5">
      <c r="A5877" s="39" t="str">
        <f t="shared" si="91"/>
        <v>101147</v>
      </c>
      <c r="B5877" s="266" t="s">
        <v>7751</v>
      </c>
      <c r="C5877" s="266" t="s">
        <v>14466</v>
      </c>
      <c r="D5877" s="267" t="s">
        <v>10840</v>
      </c>
      <c r="E5877" s="268" t="s">
        <v>11671</v>
      </c>
    </row>
    <row r="5878" spans="1:5">
      <c r="A5878" s="39" t="str">
        <f t="shared" si="91"/>
        <v>101148</v>
      </c>
      <c r="B5878" s="266" t="s">
        <v>7752</v>
      </c>
      <c r="C5878" s="266" t="s">
        <v>14467</v>
      </c>
      <c r="D5878" s="267" t="s">
        <v>10840</v>
      </c>
      <c r="E5878" s="268" t="s">
        <v>9230</v>
      </c>
    </row>
    <row r="5879" spans="1:5">
      <c r="A5879" s="39" t="str">
        <f t="shared" si="91"/>
        <v>101149</v>
      </c>
      <c r="B5879" s="266" t="s">
        <v>7753</v>
      </c>
      <c r="C5879" s="266" t="s">
        <v>14468</v>
      </c>
      <c r="D5879" s="267" t="s">
        <v>10840</v>
      </c>
      <c r="E5879" s="268" t="s">
        <v>9305</v>
      </c>
    </row>
    <row r="5880" spans="1:5">
      <c r="A5880" s="39" t="str">
        <f t="shared" si="91"/>
        <v>101150</v>
      </c>
      <c r="B5880" s="266" t="s">
        <v>7754</v>
      </c>
      <c r="C5880" s="266" t="s">
        <v>14469</v>
      </c>
      <c r="D5880" s="267" t="s">
        <v>10840</v>
      </c>
      <c r="E5880" s="268" t="s">
        <v>16616</v>
      </c>
    </row>
    <row r="5881" spans="1:5">
      <c r="A5881" s="39" t="str">
        <f t="shared" si="91"/>
        <v>101151</v>
      </c>
      <c r="B5881" s="266" t="s">
        <v>7755</v>
      </c>
      <c r="C5881" s="266" t="s">
        <v>14470</v>
      </c>
      <c r="D5881" s="267" t="s">
        <v>10840</v>
      </c>
      <c r="E5881" s="268" t="s">
        <v>8898</v>
      </c>
    </row>
    <row r="5882" spans="1:5">
      <c r="A5882" s="39" t="str">
        <f t="shared" si="91"/>
        <v>101152</v>
      </c>
      <c r="B5882" s="266" t="s">
        <v>7756</v>
      </c>
      <c r="C5882" s="266" t="s">
        <v>14471</v>
      </c>
      <c r="D5882" s="267" t="s">
        <v>10840</v>
      </c>
      <c r="E5882" s="268" t="s">
        <v>8727</v>
      </c>
    </row>
    <row r="5883" spans="1:5">
      <c r="A5883" s="39" t="str">
        <f t="shared" si="91"/>
        <v>101153</v>
      </c>
      <c r="B5883" s="266" t="s">
        <v>7757</v>
      </c>
      <c r="C5883" s="266" t="s">
        <v>14472</v>
      </c>
      <c r="D5883" s="267" t="s">
        <v>10840</v>
      </c>
      <c r="E5883" s="268" t="s">
        <v>9268</v>
      </c>
    </row>
    <row r="5884" spans="1:5">
      <c r="A5884" s="39" t="str">
        <f t="shared" si="91"/>
        <v>101154</v>
      </c>
      <c r="B5884" s="266" t="s">
        <v>6537</v>
      </c>
      <c r="C5884" s="266" t="s">
        <v>14812</v>
      </c>
      <c r="D5884" s="267" t="s">
        <v>9772</v>
      </c>
      <c r="E5884" s="268" t="s">
        <v>27692</v>
      </c>
    </row>
    <row r="5885" spans="1:5">
      <c r="A5885" s="39" t="str">
        <f t="shared" si="91"/>
        <v>101155</v>
      </c>
      <c r="B5885" s="266" t="s">
        <v>6538</v>
      </c>
      <c r="C5885" s="266" t="s">
        <v>14813</v>
      </c>
      <c r="D5885" s="267" t="s">
        <v>9772</v>
      </c>
      <c r="E5885" s="268" t="s">
        <v>34171</v>
      </c>
    </row>
    <row r="5886" spans="1:5">
      <c r="A5886" s="39" t="str">
        <f t="shared" si="91"/>
        <v>101156</v>
      </c>
      <c r="B5886" s="266" t="s">
        <v>6539</v>
      </c>
      <c r="C5886" s="266" t="s">
        <v>14814</v>
      </c>
      <c r="D5886" s="267" t="s">
        <v>9772</v>
      </c>
      <c r="E5886" s="268" t="s">
        <v>29097</v>
      </c>
    </row>
    <row r="5887" spans="1:5">
      <c r="A5887" s="39" t="str">
        <f t="shared" si="91"/>
        <v>101157</v>
      </c>
      <c r="B5887" s="266" t="s">
        <v>30840</v>
      </c>
      <c r="C5887" s="266" t="s">
        <v>30841</v>
      </c>
      <c r="D5887" s="267" t="s">
        <v>9772</v>
      </c>
      <c r="E5887" s="268" t="s">
        <v>28134</v>
      </c>
    </row>
    <row r="5888" spans="1:5">
      <c r="A5888" s="39" t="str">
        <f t="shared" si="91"/>
        <v>101158</v>
      </c>
      <c r="B5888" s="266" t="s">
        <v>30842</v>
      </c>
      <c r="C5888" s="266" t="s">
        <v>30843</v>
      </c>
      <c r="D5888" s="267" t="s">
        <v>9772</v>
      </c>
      <c r="E5888" s="268" t="s">
        <v>34172</v>
      </c>
    </row>
    <row r="5889" spans="1:5">
      <c r="A5889" s="39" t="str">
        <f t="shared" si="91"/>
        <v>101159</v>
      </c>
      <c r="B5889" s="266" t="s">
        <v>6540</v>
      </c>
      <c r="C5889" s="266" t="s">
        <v>14682</v>
      </c>
      <c r="D5889" s="267" t="s">
        <v>9772</v>
      </c>
      <c r="E5889" s="268" t="s">
        <v>34173</v>
      </c>
    </row>
    <row r="5890" spans="1:5">
      <c r="A5890" s="39" t="str">
        <f t="shared" si="91"/>
        <v>101161</v>
      </c>
      <c r="B5890" s="266" t="s">
        <v>6541</v>
      </c>
      <c r="C5890" s="266" t="s">
        <v>14778</v>
      </c>
      <c r="D5890" s="267" t="s">
        <v>9772</v>
      </c>
      <c r="E5890" s="268" t="s">
        <v>34174</v>
      </c>
    </row>
    <row r="5891" spans="1:5">
      <c r="A5891" s="39" t="str">
        <f t="shared" ref="A5891:A5954" si="92">IF(ISERROR(SEARCH("/",B5891)=6),TRIM(CLEAN(B5891)),IF(SEARCH("/",B5891)=6,IF(LEN(TRIM(CLEAN(B5891)))=7,LEFT(TRIM(CLEAN(B5891)),6)&amp;"00"&amp;RIGHT(TRIM(CLEAN(B5891)),1),LEFT(TRIM(CLEAN(B5891)),6)&amp;"0"&amp;RIGHT(TRIM(CLEAN(B5891)),2)),TRIM(CLEAN(B5891))))</f>
        <v>101162</v>
      </c>
      <c r="B5891" s="266" t="s">
        <v>6542</v>
      </c>
      <c r="C5891" s="266" t="s">
        <v>14716</v>
      </c>
      <c r="D5891" s="267" t="s">
        <v>9772</v>
      </c>
      <c r="E5891" s="268" t="s">
        <v>34175</v>
      </c>
    </row>
    <row r="5892" spans="1:5">
      <c r="A5892" s="39" t="str">
        <f t="shared" si="92"/>
        <v>101163</v>
      </c>
      <c r="B5892" s="266" t="s">
        <v>6543</v>
      </c>
      <c r="C5892" s="266" t="s">
        <v>14779</v>
      </c>
      <c r="D5892" s="267" t="s">
        <v>9772</v>
      </c>
      <c r="E5892" s="268" t="s">
        <v>34176</v>
      </c>
    </row>
    <row r="5893" spans="1:5">
      <c r="A5893" s="39" t="str">
        <f t="shared" si="92"/>
        <v>101164</v>
      </c>
      <c r="B5893" s="266" t="s">
        <v>6544</v>
      </c>
      <c r="C5893" s="266" t="s">
        <v>14780</v>
      </c>
      <c r="D5893" s="267" t="s">
        <v>9772</v>
      </c>
      <c r="E5893" s="268" t="s">
        <v>34177</v>
      </c>
    </row>
    <row r="5894" spans="1:5">
      <c r="A5894" s="39" t="str">
        <f t="shared" si="92"/>
        <v>101165</v>
      </c>
      <c r="B5894" s="266" t="s">
        <v>6545</v>
      </c>
      <c r="C5894" s="266" t="s">
        <v>11811</v>
      </c>
      <c r="D5894" s="267" t="s">
        <v>10840</v>
      </c>
      <c r="E5894" s="268" t="s">
        <v>34178</v>
      </c>
    </row>
    <row r="5895" spans="1:5">
      <c r="A5895" s="39" t="str">
        <f t="shared" si="92"/>
        <v>101166</v>
      </c>
      <c r="B5895" s="266" t="s">
        <v>6546</v>
      </c>
      <c r="C5895" s="266" t="s">
        <v>11812</v>
      </c>
      <c r="D5895" s="267" t="s">
        <v>10840</v>
      </c>
      <c r="E5895" s="268" t="s">
        <v>34179</v>
      </c>
    </row>
    <row r="5896" spans="1:5">
      <c r="A5896" s="39" t="str">
        <f t="shared" si="92"/>
        <v>101167</v>
      </c>
      <c r="B5896" s="266" t="s">
        <v>6547</v>
      </c>
      <c r="C5896" s="266" t="s">
        <v>14963</v>
      </c>
      <c r="D5896" s="267" t="s">
        <v>9772</v>
      </c>
      <c r="E5896" s="268" t="s">
        <v>34180</v>
      </c>
    </row>
    <row r="5897" spans="1:5">
      <c r="A5897" s="39" t="str">
        <f t="shared" si="92"/>
        <v>101168</v>
      </c>
      <c r="B5897" s="266" t="s">
        <v>6548</v>
      </c>
      <c r="C5897" s="266" t="s">
        <v>14964</v>
      </c>
      <c r="D5897" s="267" t="s">
        <v>9772</v>
      </c>
      <c r="E5897" s="268" t="s">
        <v>9483</v>
      </c>
    </row>
    <row r="5898" spans="1:5">
      <c r="A5898" s="39" t="str">
        <f t="shared" si="92"/>
        <v>101169</v>
      </c>
      <c r="B5898" s="266" t="s">
        <v>6549</v>
      </c>
      <c r="C5898" s="266" t="s">
        <v>14965</v>
      </c>
      <c r="D5898" s="267" t="s">
        <v>9772</v>
      </c>
      <c r="E5898" s="268" t="s">
        <v>34181</v>
      </c>
    </row>
    <row r="5899" spans="1:5">
      <c r="A5899" s="39" t="str">
        <f t="shared" si="92"/>
        <v>101170</v>
      </c>
      <c r="B5899" s="266" t="s">
        <v>6550</v>
      </c>
      <c r="C5899" s="266" t="s">
        <v>14966</v>
      </c>
      <c r="D5899" s="267" t="s">
        <v>9772</v>
      </c>
      <c r="E5899" s="268" t="s">
        <v>34182</v>
      </c>
    </row>
    <row r="5900" spans="1:5">
      <c r="A5900" s="39" t="str">
        <f t="shared" si="92"/>
        <v>101171</v>
      </c>
      <c r="B5900" s="266" t="s">
        <v>6551</v>
      </c>
      <c r="C5900" s="266" t="s">
        <v>14967</v>
      </c>
      <c r="D5900" s="267" t="s">
        <v>9772</v>
      </c>
      <c r="E5900" s="268" t="s">
        <v>32265</v>
      </c>
    </row>
    <row r="5901" spans="1:5">
      <c r="A5901" s="39" t="str">
        <f t="shared" si="92"/>
        <v>101172</v>
      </c>
      <c r="B5901" s="266" t="s">
        <v>6552</v>
      </c>
      <c r="C5901" s="266" t="s">
        <v>14968</v>
      </c>
      <c r="D5901" s="267" t="s">
        <v>9772</v>
      </c>
      <c r="E5901" s="268" t="s">
        <v>28838</v>
      </c>
    </row>
    <row r="5902" spans="1:5">
      <c r="A5902" s="39" t="str">
        <f t="shared" si="92"/>
        <v>101173</v>
      </c>
      <c r="B5902" s="266" t="s">
        <v>6553</v>
      </c>
      <c r="C5902" s="266" t="s">
        <v>11447</v>
      </c>
      <c r="D5902" s="267" t="s">
        <v>9548</v>
      </c>
      <c r="E5902" s="268" t="s">
        <v>34183</v>
      </c>
    </row>
    <row r="5903" spans="1:5">
      <c r="A5903" s="39" t="str">
        <f t="shared" si="92"/>
        <v>101174</v>
      </c>
      <c r="B5903" s="266" t="s">
        <v>6554</v>
      </c>
      <c r="C5903" s="266" t="s">
        <v>11448</v>
      </c>
      <c r="D5903" s="267" t="s">
        <v>9548</v>
      </c>
      <c r="E5903" s="268" t="s">
        <v>18174</v>
      </c>
    </row>
    <row r="5904" spans="1:5">
      <c r="A5904" s="39" t="str">
        <f t="shared" si="92"/>
        <v>101175</v>
      </c>
      <c r="B5904" s="266" t="s">
        <v>6555</v>
      </c>
      <c r="C5904" s="266" t="s">
        <v>11449</v>
      </c>
      <c r="D5904" s="267" t="s">
        <v>9548</v>
      </c>
      <c r="E5904" s="268" t="s">
        <v>34184</v>
      </c>
    </row>
    <row r="5905" spans="1:5">
      <c r="A5905" s="39" t="str">
        <f t="shared" si="92"/>
        <v>101176</v>
      </c>
      <c r="B5905" s="266" t="s">
        <v>6556</v>
      </c>
      <c r="C5905" s="266" t="s">
        <v>11450</v>
      </c>
      <c r="D5905" s="267" t="s">
        <v>9548</v>
      </c>
      <c r="E5905" s="268" t="s">
        <v>32704</v>
      </c>
    </row>
    <row r="5906" spans="1:5">
      <c r="A5906" s="39" t="str">
        <f t="shared" si="92"/>
        <v>101188</v>
      </c>
      <c r="B5906" s="266" t="s">
        <v>6557</v>
      </c>
      <c r="C5906" s="266" t="s">
        <v>15817</v>
      </c>
      <c r="D5906" s="267" t="s">
        <v>9548</v>
      </c>
      <c r="E5906" s="268" t="s">
        <v>16644</v>
      </c>
    </row>
    <row r="5907" spans="1:5">
      <c r="A5907" s="39" t="str">
        <f t="shared" si="92"/>
        <v>101189</v>
      </c>
      <c r="B5907" s="266" t="s">
        <v>6558</v>
      </c>
      <c r="C5907" s="266" t="s">
        <v>15818</v>
      </c>
      <c r="D5907" s="267" t="s">
        <v>9548</v>
      </c>
      <c r="E5907" s="268" t="s">
        <v>34185</v>
      </c>
    </row>
    <row r="5908" spans="1:5">
      <c r="A5908" s="39" t="str">
        <f t="shared" si="92"/>
        <v>101190</v>
      </c>
      <c r="B5908" s="266" t="s">
        <v>6559</v>
      </c>
      <c r="C5908" s="266" t="s">
        <v>15819</v>
      </c>
      <c r="D5908" s="267" t="s">
        <v>9548</v>
      </c>
      <c r="E5908" s="268" t="s">
        <v>18277</v>
      </c>
    </row>
    <row r="5909" spans="1:5">
      <c r="A5909" s="39" t="str">
        <f t="shared" si="92"/>
        <v>101191</v>
      </c>
      <c r="B5909" s="266" t="s">
        <v>6560</v>
      </c>
      <c r="C5909" s="266" t="s">
        <v>15820</v>
      </c>
      <c r="D5909" s="267" t="s">
        <v>9548</v>
      </c>
      <c r="E5909" s="268" t="s">
        <v>16959</v>
      </c>
    </row>
    <row r="5910" spans="1:5">
      <c r="A5910" s="39" t="str">
        <f t="shared" si="92"/>
        <v>101192</v>
      </c>
      <c r="B5910" s="266" t="s">
        <v>6561</v>
      </c>
      <c r="C5910" s="266" t="s">
        <v>15821</v>
      </c>
      <c r="D5910" s="267" t="s">
        <v>9548</v>
      </c>
      <c r="E5910" s="268" t="s">
        <v>34186</v>
      </c>
    </row>
    <row r="5911" spans="1:5">
      <c r="A5911" s="39" t="str">
        <f t="shared" si="92"/>
        <v>101193</v>
      </c>
      <c r="B5911" s="266" t="s">
        <v>6562</v>
      </c>
      <c r="C5911" s="266" t="s">
        <v>15822</v>
      </c>
      <c r="D5911" s="267" t="s">
        <v>9548</v>
      </c>
      <c r="E5911" s="268" t="s">
        <v>24365</v>
      </c>
    </row>
    <row r="5912" spans="1:5">
      <c r="A5912" s="39" t="str">
        <f t="shared" si="92"/>
        <v>101194</v>
      </c>
      <c r="B5912" s="266" t="s">
        <v>6563</v>
      </c>
      <c r="C5912" s="266" t="s">
        <v>15823</v>
      </c>
      <c r="D5912" s="267" t="s">
        <v>9548</v>
      </c>
      <c r="E5912" s="268" t="s">
        <v>33412</v>
      </c>
    </row>
    <row r="5913" spans="1:5">
      <c r="A5913" s="39" t="str">
        <f t="shared" si="92"/>
        <v>101197</v>
      </c>
      <c r="B5913" s="266" t="s">
        <v>6564</v>
      </c>
      <c r="C5913" s="266" t="s">
        <v>15824</v>
      </c>
      <c r="D5913" s="267" t="s">
        <v>9548</v>
      </c>
      <c r="E5913" s="268" t="s">
        <v>34187</v>
      </c>
    </row>
    <row r="5914" spans="1:5">
      <c r="A5914" s="39" t="str">
        <f t="shared" si="92"/>
        <v>101198</v>
      </c>
      <c r="B5914" s="266" t="s">
        <v>6565</v>
      </c>
      <c r="C5914" s="266" t="s">
        <v>15825</v>
      </c>
      <c r="D5914" s="267" t="s">
        <v>9548</v>
      </c>
      <c r="E5914" s="268" t="s">
        <v>34188</v>
      </c>
    </row>
    <row r="5915" spans="1:5">
      <c r="A5915" s="39" t="str">
        <f t="shared" si="92"/>
        <v>101199</v>
      </c>
      <c r="B5915" s="266" t="s">
        <v>6566</v>
      </c>
      <c r="C5915" s="266" t="s">
        <v>15826</v>
      </c>
      <c r="D5915" s="267" t="s">
        <v>9548</v>
      </c>
      <c r="E5915" s="268" t="s">
        <v>34189</v>
      </c>
    </row>
    <row r="5916" spans="1:5">
      <c r="A5916" s="39" t="str">
        <f t="shared" si="92"/>
        <v>101200</v>
      </c>
      <c r="B5916" s="266" t="s">
        <v>6567</v>
      </c>
      <c r="C5916" s="266" t="s">
        <v>15827</v>
      </c>
      <c r="D5916" s="267" t="s">
        <v>9548</v>
      </c>
      <c r="E5916" s="268" t="s">
        <v>18096</v>
      </c>
    </row>
    <row r="5917" spans="1:5">
      <c r="A5917" s="39" t="str">
        <f t="shared" si="92"/>
        <v>101201</v>
      </c>
      <c r="B5917" s="266" t="s">
        <v>6568</v>
      </c>
      <c r="C5917" s="266" t="s">
        <v>15828</v>
      </c>
      <c r="D5917" s="267" t="s">
        <v>9548</v>
      </c>
      <c r="E5917" s="268" t="s">
        <v>29100</v>
      </c>
    </row>
    <row r="5918" spans="1:5">
      <c r="A5918" s="39" t="str">
        <f t="shared" si="92"/>
        <v>101202</v>
      </c>
      <c r="B5918" s="266" t="s">
        <v>6569</v>
      </c>
      <c r="C5918" s="266" t="s">
        <v>15829</v>
      </c>
      <c r="D5918" s="267" t="s">
        <v>9548</v>
      </c>
      <c r="E5918" s="268" t="s">
        <v>34190</v>
      </c>
    </row>
    <row r="5919" spans="1:5">
      <c r="A5919" s="39" t="str">
        <f t="shared" si="92"/>
        <v>101203</v>
      </c>
      <c r="B5919" s="266" t="s">
        <v>6570</v>
      </c>
      <c r="C5919" s="266" t="s">
        <v>15830</v>
      </c>
      <c r="D5919" s="267" t="s">
        <v>9548</v>
      </c>
      <c r="E5919" s="268" t="s">
        <v>26219</v>
      </c>
    </row>
    <row r="5920" spans="1:5">
      <c r="A5920" s="39" t="str">
        <f t="shared" si="92"/>
        <v>101204</v>
      </c>
      <c r="B5920" s="266" t="s">
        <v>6571</v>
      </c>
      <c r="C5920" s="266" t="s">
        <v>15831</v>
      </c>
      <c r="D5920" s="267" t="s">
        <v>9548</v>
      </c>
      <c r="E5920" s="268" t="s">
        <v>34105</v>
      </c>
    </row>
    <row r="5921" spans="1:5">
      <c r="A5921" s="39" t="str">
        <f t="shared" si="92"/>
        <v>101205</v>
      </c>
      <c r="B5921" s="266" t="s">
        <v>6572</v>
      </c>
      <c r="C5921" s="266" t="s">
        <v>15832</v>
      </c>
      <c r="D5921" s="267" t="s">
        <v>9548</v>
      </c>
      <c r="E5921" s="268" t="s">
        <v>34190</v>
      </c>
    </row>
    <row r="5922" spans="1:5">
      <c r="A5922" s="39" t="str">
        <f t="shared" si="92"/>
        <v>101206</v>
      </c>
      <c r="B5922" s="266" t="s">
        <v>6573</v>
      </c>
      <c r="C5922" s="266" t="s">
        <v>14473</v>
      </c>
      <c r="D5922" s="267" t="s">
        <v>10840</v>
      </c>
      <c r="E5922" s="268" t="s">
        <v>8840</v>
      </c>
    </row>
    <row r="5923" spans="1:5">
      <c r="A5923" s="39" t="str">
        <f t="shared" si="92"/>
        <v>101207</v>
      </c>
      <c r="B5923" s="266" t="s">
        <v>6574</v>
      </c>
      <c r="C5923" s="266" t="s">
        <v>14474</v>
      </c>
      <c r="D5923" s="267" t="s">
        <v>10840</v>
      </c>
      <c r="E5923" s="268" t="s">
        <v>8897</v>
      </c>
    </row>
    <row r="5924" spans="1:5">
      <c r="A5924" s="39" t="str">
        <f t="shared" si="92"/>
        <v>101208</v>
      </c>
      <c r="B5924" s="266" t="s">
        <v>6575</v>
      </c>
      <c r="C5924" s="266" t="s">
        <v>14475</v>
      </c>
      <c r="D5924" s="267" t="s">
        <v>10840</v>
      </c>
      <c r="E5924" s="268" t="s">
        <v>17026</v>
      </c>
    </row>
    <row r="5925" spans="1:5">
      <c r="A5925" s="39" t="str">
        <f t="shared" si="92"/>
        <v>101209</v>
      </c>
      <c r="B5925" s="266" t="s">
        <v>6576</v>
      </c>
      <c r="C5925" s="266" t="s">
        <v>14476</v>
      </c>
      <c r="D5925" s="267" t="s">
        <v>10840</v>
      </c>
      <c r="E5925" s="268" t="s">
        <v>16374</v>
      </c>
    </row>
    <row r="5926" spans="1:5">
      <c r="A5926" s="39" t="str">
        <f t="shared" si="92"/>
        <v>101210</v>
      </c>
      <c r="B5926" s="266" t="s">
        <v>6577</v>
      </c>
      <c r="C5926" s="266" t="s">
        <v>14477</v>
      </c>
      <c r="D5926" s="267" t="s">
        <v>10840</v>
      </c>
      <c r="E5926" s="268" t="s">
        <v>11893</v>
      </c>
    </row>
    <row r="5927" spans="1:5">
      <c r="A5927" s="39" t="str">
        <f t="shared" si="92"/>
        <v>101211</v>
      </c>
      <c r="B5927" s="266" t="s">
        <v>6578</v>
      </c>
      <c r="C5927" s="266" t="s">
        <v>14478</v>
      </c>
      <c r="D5927" s="267" t="s">
        <v>10840</v>
      </c>
      <c r="E5927" s="268" t="s">
        <v>16655</v>
      </c>
    </row>
    <row r="5928" spans="1:5">
      <c r="A5928" s="39" t="str">
        <f t="shared" si="92"/>
        <v>101212</v>
      </c>
      <c r="B5928" s="266" t="s">
        <v>6579</v>
      </c>
      <c r="C5928" s="266" t="s">
        <v>14479</v>
      </c>
      <c r="D5928" s="267" t="s">
        <v>10840</v>
      </c>
      <c r="E5928" s="268" t="s">
        <v>28931</v>
      </c>
    </row>
    <row r="5929" spans="1:5">
      <c r="A5929" s="39" t="str">
        <f t="shared" si="92"/>
        <v>101213</v>
      </c>
      <c r="B5929" s="266" t="s">
        <v>6580</v>
      </c>
      <c r="C5929" s="266" t="s">
        <v>14480</v>
      </c>
      <c r="D5929" s="267" t="s">
        <v>10840</v>
      </c>
      <c r="E5929" s="268" t="s">
        <v>34191</v>
      </c>
    </row>
    <row r="5930" spans="1:5">
      <c r="A5930" s="39" t="str">
        <f t="shared" si="92"/>
        <v>101214</v>
      </c>
      <c r="B5930" s="266" t="s">
        <v>6581</v>
      </c>
      <c r="C5930" s="266" t="s">
        <v>14481</v>
      </c>
      <c r="D5930" s="267" t="s">
        <v>10840</v>
      </c>
      <c r="E5930" s="268" t="s">
        <v>8953</v>
      </c>
    </row>
    <row r="5931" spans="1:5">
      <c r="A5931" s="39" t="str">
        <f t="shared" si="92"/>
        <v>101215</v>
      </c>
      <c r="B5931" s="266" t="s">
        <v>6582</v>
      </c>
      <c r="C5931" s="266" t="s">
        <v>14482</v>
      </c>
      <c r="D5931" s="267" t="s">
        <v>10840</v>
      </c>
      <c r="E5931" s="268" t="s">
        <v>10740</v>
      </c>
    </row>
    <row r="5932" spans="1:5">
      <c r="A5932" s="39" t="str">
        <f t="shared" si="92"/>
        <v>101216</v>
      </c>
      <c r="B5932" s="266" t="s">
        <v>6583</v>
      </c>
      <c r="C5932" s="266" t="s">
        <v>14483</v>
      </c>
      <c r="D5932" s="267" t="s">
        <v>10840</v>
      </c>
      <c r="E5932" s="268" t="s">
        <v>9471</v>
      </c>
    </row>
    <row r="5933" spans="1:5">
      <c r="A5933" s="39" t="str">
        <f t="shared" si="92"/>
        <v>101217</v>
      </c>
      <c r="B5933" s="266" t="s">
        <v>6584</v>
      </c>
      <c r="C5933" s="266" t="s">
        <v>14485</v>
      </c>
      <c r="D5933" s="267" t="s">
        <v>10840</v>
      </c>
      <c r="E5933" s="268" t="s">
        <v>33546</v>
      </c>
    </row>
    <row r="5934" spans="1:5">
      <c r="A5934" s="39" t="str">
        <f t="shared" si="92"/>
        <v>101218</v>
      </c>
      <c r="B5934" s="266" t="s">
        <v>6585</v>
      </c>
      <c r="C5934" s="266" t="s">
        <v>14486</v>
      </c>
      <c r="D5934" s="267" t="s">
        <v>10840</v>
      </c>
      <c r="E5934" s="268" t="s">
        <v>18172</v>
      </c>
    </row>
    <row r="5935" spans="1:5">
      <c r="A5935" s="39" t="str">
        <f t="shared" si="92"/>
        <v>101219</v>
      </c>
      <c r="B5935" s="266" t="s">
        <v>6586</v>
      </c>
      <c r="C5935" s="266" t="s">
        <v>14487</v>
      </c>
      <c r="D5935" s="267" t="s">
        <v>10840</v>
      </c>
      <c r="E5935" s="268" t="s">
        <v>15888</v>
      </c>
    </row>
    <row r="5936" spans="1:5">
      <c r="A5936" s="39" t="str">
        <f t="shared" si="92"/>
        <v>101220</v>
      </c>
      <c r="B5936" s="266" t="s">
        <v>6587</v>
      </c>
      <c r="C5936" s="266" t="s">
        <v>14488</v>
      </c>
      <c r="D5936" s="267" t="s">
        <v>10840</v>
      </c>
      <c r="E5936" s="268" t="s">
        <v>12652</v>
      </c>
    </row>
    <row r="5937" spans="1:5">
      <c r="A5937" s="39" t="str">
        <f t="shared" si="92"/>
        <v>101221</v>
      </c>
      <c r="B5937" s="266" t="s">
        <v>6588</v>
      </c>
      <c r="C5937" s="266" t="s">
        <v>14489</v>
      </c>
      <c r="D5937" s="267" t="s">
        <v>10840</v>
      </c>
      <c r="E5937" s="268" t="s">
        <v>9366</v>
      </c>
    </row>
    <row r="5938" spans="1:5">
      <c r="A5938" s="39" t="str">
        <f t="shared" si="92"/>
        <v>101222</v>
      </c>
      <c r="B5938" s="266" t="s">
        <v>6589</v>
      </c>
      <c r="C5938" s="266" t="s">
        <v>14490</v>
      </c>
      <c r="D5938" s="267" t="s">
        <v>10840</v>
      </c>
      <c r="E5938" s="268" t="s">
        <v>8998</v>
      </c>
    </row>
    <row r="5939" spans="1:5">
      <c r="A5939" s="39" t="str">
        <f t="shared" si="92"/>
        <v>101223</v>
      </c>
      <c r="B5939" s="266" t="s">
        <v>6590</v>
      </c>
      <c r="C5939" s="266" t="s">
        <v>14491</v>
      </c>
      <c r="D5939" s="267" t="s">
        <v>10840</v>
      </c>
      <c r="E5939" s="268" t="s">
        <v>24801</v>
      </c>
    </row>
    <row r="5940" spans="1:5">
      <c r="A5940" s="39" t="str">
        <f t="shared" si="92"/>
        <v>101224</v>
      </c>
      <c r="B5940" s="266" t="s">
        <v>6591</v>
      </c>
      <c r="C5940" s="266" t="s">
        <v>14492</v>
      </c>
      <c r="D5940" s="267" t="s">
        <v>10840</v>
      </c>
      <c r="E5940" s="268" t="s">
        <v>25508</v>
      </c>
    </row>
    <row r="5941" spans="1:5">
      <c r="A5941" s="39" t="str">
        <f t="shared" si="92"/>
        <v>101225</v>
      </c>
      <c r="B5941" s="266" t="s">
        <v>6592</v>
      </c>
      <c r="C5941" s="266" t="s">
        <v>14493</v>
      </c>
      <c r="D5941" s="267" t="s">
        <v>10840</v>
      </c>
      <c r="E5941" s="268" t="s">
        <v>19148</v>
      </c>
    </row>
    <row r="5942" spans="1:5">
      <c r="A5942" s="39" t="str">
        <f t="shared" si="92"/>
        <v>101226</v>
      </c>
      <c r="B5942" s="266" t="s">
        <v>6593</v>
      </c>
      <c r="C5942" s="266" t="s">
        <v>14494</v>
      </c>
      <c r="D5942" s="267" t="s">
        <v>10840</v>
      </c>
      <c r="E5942" s="268" t="s">
        <v>9394</v>
      </c>
    </row>
    <row r="5943" spans="1:5">
      <c r="A5943" s="39" t="str">
        <f t="shared" si="92"/>
        <v>101227</v>
      </c>
      <c r="B5943" s="266" t="s">
        <v>6594</v>
      </c>
      <c r="C5943" s="266" t="s">
        <v>14496</v>
      </c>
      <c r="D5943" s="267" t="s">
        <v>10840</v>
      </c>
      <c r="E5943" s="268" t="s">
        <v>18561</v>
      </c>
    </row>
    <row r="5944" spans="1:5">
      <c r="A5944" s="39" t="str">
        <f t="shared" si="92"/>
        <v>101228</v>
      </c>
      <c r="B5944" s="266" t="s">
        <v>6595</v>
      </c>
      <c r="C5944" s="266" t="s">
        <v>14497</v>
      </c>
      <c r="D5944" s="267" t="s">
        <v>10840</v>
      </c>
      <c r="E5944" s="268" t="s">
        <v>9305</v>
      </c>
    </row>
    <row r="5945" spans="1:5">
      <c r="A5945" s="39" t="str">
        <f t="shared" si="92"/>
        <v>101229</v>
      </c>
      <c r="B5945" s="266" t="s">
        <v>6596</v>
      </c>
      <c r="C5945" s="266" t="s">
        <v>14498</v>
      </c>
      <c r="D5945" s="267" t="s">
        <v>10840</v>
      </c>
      <c r="E5945" s="268" t="s">
        <v>18113</v>
      </c>
    </row>
    <row r="5946" spans="1:5">
      <c r="A5946" s="39" t="str">
        <f t="shared" si="92"/>
        <v>101230</v>
      </c>
      <c r="B5946" s="266" t="s">
        <v>6597</v>
      </c>
      <c r="C5946" s="266" t="s">
        <v>14499</v>
      </c>
      <c r="D5946" s="267" t="s">
        <v>10840</v>
      </c>
      <c r="E5946" s="268" t="s">
        <v>28420</v>
      </c>
    </row>
    <row r="5947" spans="1:5">
      <c r="A5947" s="39" t="str">
        <f t="shared" si="92"/>
        <v>101231</v>
      </c>
      <c r="B5947" s="266" t="s">
        <v>6598</v>
      </c>
      <c r="C5947" s="266" t="s">
        <v>14500</v>
      </c>
      <c r="D5947" s="267" t="s">
        <v>10840</v>
      </c>
      <c r="E5947" s="268" t="s">
        <v>8665</v>
      </c>
    </row>
    <row r="5948" spans="1:5">
      <c r="A5948" s="39" t="str">
        <f t="shared" si="92"/>
        <v>101232</v>
      </c>
      <c r="B5948" s="266" t="s">
        <v>6599</v>
      </c>
      <c r="C5948" s="266" t="s">
        <v>14501</v>
      </c>
      <c r="D5948" s="267" t="s">
        <v>10840</v>
      </c>
      <c r="E5948" s="268" t="s">
        <v>9063</v>
      </c>
    </row>
    <row r="5949" spans="1:5">
      <c r="A5949" s="39" t="str">
        <f t="shared" si="92"/>
        <v>101233</v>
      </c>
      <c r="B5949" s="266" t="s">
        <v>6600</v>
      </c>
      <c r="C5949" s="266" t="s">
        <v>14502</v>
      </c>
      <c r="D5949" s="267" t="s">
        <v>10840</v>
      </c>
      <c r="E5949" s="268" t="s">
        <v>13087</v>
      </c>
    </row>
    <row r="5950" spans="1:5">
      <c r="A5950" s="39" t="str">
        <f t="shared" si="92"/>
        <v>101234</v>
      </c>
      <c r="B5950" s="266" t="s">
        <v>6601</v>
      </c>
      <c r="C5950" s="266" t="s">
        <v>14503</v>
      </c>
      <c r="D5950" s="267" t="s">
        <v>10840</v>
      </c>
      <c r="E5950" s="268" t="s">
        <v>16348</v>
      </c>
    </row>
    <row r="5951" spans="1:5">
      <c r="A5951" s="39" t="str">
        <f t="shared" si="92"/>
        <v>101235</v>
      </c>
      <c r="B5951" s="266" t="s">
        <v>6602</v>
      </c>
      <c r="C5951" s="266" t="s">
        <v>14504</v>
      </c>
      <c r="D5951" s="267" t="s">
        <v>10840</v>
      </c>
      <c r="E5951" s="268" t="s">
        <v>24960</v>
      </c>
    </row>
    <row r="5952" spans="1:5">
      <c r="A5952" s="39" t="str">
        <f t="shared" si="92"/>
        <v>101236</v>
      </c>
      <c r="B5952" s="266" t="s">
        <v>6603</v>
      </c>
      <c r="C5952" s="266" t="s">
        <v>14505</v>
      </c>
      <c r="D5952" s="267" t="s">
        <v>10840</v>
      </c>
      <c r="E5952" s="268" t="s">
        <v>34192</v>
      </c>
    </row>
    <row r="5953" spans="1:5">
      <c r="A5953" s="39" t="str">
        <f t="shared" si="92"/>
        <v>101237</v>
      </c>
      <c r="B5953" s="266" t="s">
        <v>6604</v>
      </c>
      <c r="C5953" s="266" t="s">
        <v>14506</v>
      </c>
      <c r="D5953" s="267" t="s">
        <v>10840</v>
      </c>
      <c r="E5953" s="268" t="s">
        <v>17558</v>
      </c>
    </row>
    <row r="5954" spans="1:5">
      <c r="A5954" s="39" t="str">
        <f t="shared" si="92"/>
        <v>101238</v>
      </c>
      <c r="B5954" s="266" t="s">
        <v>6605</v>
      </c>
      <c r="C5954" s="266" t="s">
        <v>14507</v>
      </c>
      <c r="D5954" s="267" t="s">
        <v>10840</v>
      </c>
      <c r="E5954" s="268" t="s">
        <v>26780</v>
      </c>
    </row>
    <row r="5955" spans="1:5">
      <c r="A5955" s="39" t="str">
        <f t="shared" ref="A5955:A6018" si="93">IF(ISERROR(SEARCH("/",B5955)=6),TRIM(CLEAN(B5955)),IF(SEARCH("/",B5955)=6,IF(LEN(TRIM(CLEAN(B5955)))=7,LEFT(TRIM(CLEAN(B5955)),6)&amp;"00"&amp;RIGHT(TRIM(CLEAN(B5955)),1),LEFT(TRIM(CLEAN(B5955)),6)&amp;"0"&amp;RIGHT(TRIM(CLEAN(B5955)),2)),TRIM(CLEAN(B5955))))</f>
        <v>101239</v>
      </c>
      <c r="B5955" s="266" t="s">
        <v>6606</v>
      </c>
      <c r="C5955" s="266" t="s">
        <v>14508</v>
      </c>
      <c r="D5955" s="267" t="s">
        <v>10840</v>
      </c>
      <c r="E5955" s="268" t="s">
        <v>23786</v>
      </c>
    </row>
    <row r="5956" spans="1:5">
      <c r="A5956" s="39" t="str">
        <f t="shared" si="93"/>
        <v>101240</v>
      </c>
      <c r="B5956" s="266" t="s">
        <v>6607</v>
      </c>
      <c r="C5956" s="266" t="s">
        <v>14509</v>
      </c>
      <c r="D5956" s="267" t="s">
        <v>10840</v>
      </c>
      <c r="E5956" s="268" t="s">
        <v>27315</v>
      </c>
    </row>
    <row r="5957" spans="1:5">
      <c r="A5957" s="39" t="str">
        <f t="shared" si="93"/>
        <v>101241</v>
      </c>
      <c r="B5957" s="266" t="s">
        <v>6608</v>
      </c>
      <c r="C5957" s="266" t="s">
        <v>14510</v>
      </c>
      <c r="D5957" s="267" t="s">
        <v>10840</v>
      </c>
      <c r="E5957" s="268" t="s">
        <v>16466</v>
      </c>
    </row>
    <row r="5958" spans="1:5">
      <c r="A5958" s="39" t="str">
        <f t="shared" si="93"/>
        <v>101242</v>
      </c>
      <c r="B5958" s="266" t="s">
        <v>6609</v>
      </c>
      <c r="C5958" s="266" t="s">
        <v>14511</v>
      </c>
      <c r="D5958" s="267" t="s">
        <v>10840</v>
      </c>
      <c r="E5958" s="268" t="s">
        <v>18154</v>
      </c>
    </row>
    <row r="5959" spans="1:5">
      <c r="A5959" s="39" t="str">
        <f t="shared" si="93"/>
        <v>101243</v>
      </c>
      <c r="B5959" s="266" t="s">
        <v>6610</v>
      </c>
      <c r="C5959" s="266" t="s">
        <v>14512</v>
      </c>
      <c r="D5959" s="267" t="s">
        <v>10840</v>
      </c>
      <c r="E5959" s="268" t="s">
        <v>18206</v>
      </c>
    </row>
    <row r="5960" spans="1:5">
      <c r="A5960" s="39" t="str">
        <f t="shared" si="93"/>
        <v>101244</v>
      </c>
      <c r="B5960" s="266" t="s">
        <v>6611</v>
      </c>
      <c r="C5960" s="266" t="s">
        <v>14514</v>
      </c>
      <c r="D5960" s="267" t="s">
        <v>10840</v>
      </c>
      <c r="E5960" s="268" t="s">
        <v>32599</v>
      </c>
    </row>
    <row r="5961" spans="1:5">
      <c r="A5961" s="39" t="str">
        <f t="shared" si="93"/>
        <v>101245</v>
      </c>
      <c r="B5961" s="266" t="s">
        <v>6612</v>
      </c>
      <c r="C5961" s="266" t="s">
        <v>14515</v>
      </c>
      <c r="D5961" s="267" t="s">
        <v>10840</v>
      </c>
      <c r="E5961" s="268" t="s">
        <v>9142</v>
      </c>
    </row>
    <row r="5962" spans="1:5">
      <c r="A5962" s="39" t="str">
        <f t="shared" si="93"/>
        <v>101246</v>
      </c>
      <c r="B5962" s="266" t="s">
        <v>6613</v>
      </c>
      <c r="C5962" s="266" t="s">
        <v>14516</v>
      </c>
      <c r="D5962" s="267" t="s">
        <v>10840</v>
      </c>
      <c r="E5962" s="268" t="s">
        <v>17293</v>
      </c>
    </row>
    <row r="5963" spans="1:5">
      <c r="A5963" s="39" t="str">
        <f t="shared" si="93"/>
        <v>101247</v>
      </c>
      <c r="B5963" s="266" t="s">
        <v>6614</v>
      </c>
      <c r="C5963" s="266" t="s">
        <v>14517</v>
      </c>
      <c r="D5963" s="267" t="s">
        <v>10840</v>
      </c>
      <c r="E5963" s="268" t="s">
        <v>8855</v>
      </c>
    </row>
    <row r="5964" spans="1:5">
      <c r="A5964" s="39" t="str">
        <f t="shared" si="93"/>
        <v>101248</v>
      </c>
      <c r="B5964" s="266" t="s">
        <v>6615</v>
      </c>
      <c r="C5964" s="266" t="s">
        <v>14518</v>
      </c>
      <c r="D5964" s="267" t="s">
        <v>10840</v>
      </c>
      <c r="E5964" s="268" t="s">
        <v>10390</v>
      </c>
    </row>
    <row r="5965" spans="1:5">
      <c r="A5965" s="39" t="str">
        <f t="shared" si="93"/>
        <v>101249</v>
      </c>
      <c r="B5965" s="266" t="s">
        <v>6616</v>
      </c>
      <c r="C5965" s="266" t="s">
        <v>14519</v>
      </c>
      <c r="D5965" s="267" t="s">
        <v>10840</v>
      </c>
      <c r="E5965" s="268" t="s">
        <v>9014</v>
      </c>
    </row>
    <row r="5966" spans="1:5">
      <c r="A5966" s="39" t="str">
        <f t="shared" si="93"/>
        <v>101250</v>
      </c>
      <c r="B5966" s="266" t="s">
        <v>6617</v>
      </c>
      <c r="C5966" s="266" t="s">
        <v>14520</v>
      </c>
      <c r="D5966" s="267" t="s">
        <v>10840</v>
      </c>
      <c r="E5966" s="268" t="s">
        <v>16894</v>
      </c>
    </row>
    <row r="5967" spans="1:5">
      <c r="A5967" s="39" t="str">
        <f t="shared" si="93"/>
        <v>101251</v>
      </c>
      <c r="B5967" s="266" t="s">
        <v>6618</v>
      </c>
      <c r="C5967" s="266" t="s">
        <v>14521</v>
      </c>
      <c r="D5967" s="267" t="s">
        <v>10840</v>
      </c>
      <c r="E5967" s="268" t="s">
        <v>9310</v>
      </c>
    </row>
    <row r="5968" spans="1:5">
      <c r="A5968" s="39" t="str">
        <f t="shared" si="93"/>
        <v>101252</v>
      </c>
      <c r="B5968" s="266" t="s">
        <v>6619</v>
      </c>
      <c r="C5968" s="266" t="s">
        <v>14522</v>
      </c>
      <c r="D5968" s="267" t="s">
        <v>10840</v>
      </c>
      <c r="E5968" s="268" t="s">
        <v>20713</v>
      </c>
    </row>
    <row r="5969" spans="1:5">
      <c r="A5969" s="39" t="str">
        <f t="shared" si="93"/>
        <v>101253</v>
      </c>
      <c r="B5969" s="266" t="s">
        <v>6620</v>
      </c>
      <c r="C5969" s="266" t="s">
        <v>14523</v>
      </c>
      <c r="D5969" s="267" t="s">
        <v>10840</v>
      </c>
      <c r="E5969" s="268" t="s">
        <v>17688</v>
      </c>
    </row>
    <row r="5970" spans="1:5">
      <c r="A5970" s="39" t="str">
        <f t="shared" si="93"/>
        <v>101254</v>
      </c>
      <c r="B5970" s="266" t="s">
        <v>6621</v>
      </c>
      <c r="C5970" s="266" t="s">
        <v>14524</v>
      </c>
      <c r="D5970" s="267" t="s">
        <v>10840</v>
      </c>
      <c r="E5970" s="268" t="s">
        <v>11713</v>
      </c>
    </row>
    <row r="5971" spans="1:5">
      <c r="A5971" s="39" t="str">
        <f t="shared" si="93"/>
        <v>101255</v>
      </c>
      <c r="B5971" s="266" t="s">
        <v>6622</v>
      </c>
      <c r="C5971" s="266" t="s">
        <v>14525</v>
      </c>
      <c r="D5971" s="267" t="s">
        <v>10840</v>
      </c>
      <c r="E5971" s="268" t="s">
        <v>8712</v>
      </c>
    </row>
    <row r="5972" spans="1:5">
      <c r="A5972" s="39" t="str">
        <f t="shared" si="93"/>
        <v>101256</v>
      </c>
      <c r="B5972" s="266" t="s">
        <v>6623</v>
      </c>
      <c r="C5972" s="266" t="s">
        <v>14526</v>
      </c>
      <c r="D5972" s="267" t="s">
        <v>10840</v>
      </c>
      <c r="E5972" s="268" t="s">
        <v>13633</v>
      </c>
    </row>
    <row r="5973" spans="1:5">
      <c r="A5973" s="39" t="str">
        <f t="shared" si="93"/>
        <v>101257</v>
      </c>
      <c r="B5973" s="266" t="s">
        <v>6624</v>
      </c>
      <c r="C5973" s="266" t="s">
        <v>14527</v>
      </c>
      <c r="D5973" s="267" t="s">
        <v>10840</v>
      </c>
      <c r="E5973" s="268" t="s">
        <v>8512</v>
      </c>
    </row>
    <row r="5974" spans="1:5">
      <c r="A5974" s="39" t="str">
        <f t="shared" si="93"/>
        <v>101258</v>
      </c>
      <c r="B5974" s="266" t="s">
        <v>6625</v>
      </c>
      <c r="C5974" s="266" t="s">
        <v>14529</v>
      </c>
      <c r="D5974" s="267" t="s">
        <v>10840</v>
      </c>
      <c r="E5974" s="268" t="s">
        <v>16402</v>
      </c>
    </row>
    <row r="5975" spans="1:5">
      <c r="A5975" s="39" t="str">
        <f t="shared" si="93"/>
        <v>101259</v>
      </c>
      <c r="B5975" s="266" t="s">
        <v>6626</v>
      </c>
      <c r="C5975" s="266" t="s">
        <v>14531</v>
      </c>
      <c r="D5975" s="267" t="s">
        <v>10840</v>
      </c>
      <c r="E5975" s="268" t="s">
        <v>17622</v>
      </c>
    </row>
    <row r="5976" spans="1:5">
      <c r="A5976" s="39" t="str">
        <f t="shared" si="93"/>
        <v>101260</v>
      </c>
      <c r="B5976" s="266" t="s">
        <v>6627</v>
      </c>
      <c r="C5976" s="266" t="s">
        <v>14533</v>
      </c>
      <c r="D5976" s="267" t="s">
        <v>10840</v>
      </c>
      <c r="E5976" s="268" t="s">
        <v>32950</v>
      </c>
    </row>
    <row r="5977" spans="1:5">
      <c r="A5977" s="39" t="str">
        <f t="shared" si="93"/>
        <v>101261</v>
      </c>
      <c r="B5977" s="266" t="s">
        <v>6628</v>
      </c>
      <c r="C5977" s="266" t="s">
        <v>14534</v>
      </c>
      <c r="D5977" s="267" t="s">
        <v>10840</v>
      </c>
      <c r="E5977" s="268" t="s">
        <v>9522</v>
      </c>
    </row>
    <row r="5978" spans="1:5">
      <c r="A5978" s="39" t="str">
        <f t="shared" si="93"/>
        <v>101262</v>
      </c>
      <c r="B5978" s="266" t="s">
        <v>6629</v>
      </c>
      <c r="C5978" s="266" t="s">
        <v>14535</v>
      </c>
      <c r="D5978" s="267" t="s">
        <v>10840</v>
      </c>
      <c r="E5978" s="268" t="s">
        <v>11457</v>
      </c>
    </row>
    <row r="5979" spans="1:5">
      <c r="A5979" s="39" t="str">
        <f t="shared" si="93"/>
        <v>101263</v>
      </c>
      <c r="B5979" s="266" t="s">
        <v>6630</v>
      </c>
      <c r="C5979" s="266" t="s">
        <v>14537</v>
      </c>
      <c r="D5979" s="267" t="s">
        <v>10840</v>
      </c>
      <c r="E5979" s="268" t="s">
        <v>14911</v>
      </c>
    </row>
    <row r="5980" spans="1:5">
      <c r="A5980" s="39" t="str">
        <f t="shared" si="93"/>
        <v>101264</v>
      </c>
      <c r="B5980" s="266" t="s">
        <v>6631</v>
      </c>
      <c r="C5980" s="266" t="s">
        <v>14538</v>
      </c>
      <c r="D5980" s="267" t="s">
        <v>10840</v>
      </c>
      <c r="E5980" s="268" t="s">
        <v>18732</v>
      </c>
    </row>
    <row r="5981" spans="1:5">
      <c r="A5981" s="39" t="str">
        <f t="shared" si="93"/>
        <v>101265</v>
      </c>
      <c r="B5981" s="266" t="s">
        <v>6632</v>
      </c>
      <c r="C5981" s="266" t="s">
        <v>14539</v>
      </c>
      <c r="D5981" s="267" t="s">
        <v>10840</v>
      </c>
      <c r="E5981" s="268" t="s">
        <v>24080</v>
      </c>
    </row>
    <row r="5982" spans="1:5">
      <c r="A5982" s="39" t="str">
        <f t="shared" si="93"/>
        <v>101266</v>
      </c>
      <c r="B5982" s="266" t="s">
        <v>6633</v>
      </c>
      <c r="C5982" s="266" t="s">
        <v>14540</v>
      </c>
      <c r="D5982" s="267" t="s">
        <v>10840</v>
      </c>
      <c r="E5982" s="268" t="s">
        <v>8871</v>
      </c>
    </row>
    <row r="5983" spans="1:5">
      <c r="A5983" s="39" t="str">
        <f t="shared" si="93"/>
        <v>101267</v>
      </c>
      <c r="B5983" s="266" t="s">
        <v>6634</v>
      </c>
      <c r="C5983" s="266" t="s">
        <v>14541</v>
      </c>
      <c r="D5983" s="267" t="s">
        <v>10840</v>
      </c>
      <c r="E5983" s="268" t="s">
        <v>25379</v>
      </c>
    </row>
    <row r="5984" spans="1:5">
      <c r="A5984" s="39" t="str">
        <f t="shared" si="93"/>
        <v>101268</v>
      </c>
      <c r="B5984" s="266" t="s">
        <v>6635</v>
      </c>
      <c r="C5984" s="266" t="s">
        <v>14542</v>
      </c>
      <c r="D5984" s="267" t="s">
        <v>10840</v>
      </c>
      <c r="E5984" s="268" t="s">
        <v>8755</v>
      </c>
    </row>
    <row r="5985" spans="1:5">
      <c r="A5985" s="39" t="str">
        <f t="shared" si="93"/>
        <v>101269</v>
      </c>
      <c r="B5985" s="266" t="s">
        <v>6636</v>
      </c>
      <c r="C5985" s="266" t="s">
        <v>14543</v>
      </c>
      <c r="D5985" s="267" t="s">
        <v>10840</v>
      </c>
      <c r="E5985" s="268" t="s">
        <v>15286</v>
      </c>
    </row>
    <row r="5986" spans="1:5">
      <c r="A5986" s="39" t="str">
        <f t="shared" si="93"/>
        <v>101270</v>
      </c>
      <c r="B5986" s="266" t="s">
        <v>6637</v>
      </c>
      <c r="C5986" s="266" t="s">
        <v>14545</v>
      </c>
      <c r="D5986" s="267" t="s">
        <v>10840</v>
      </c>
      <c r="E5986" s="268" t="s">
        <v>9362</v>
      </c>
    </row>
    <row r="5987" spans="1:5">
      <c r="A5987" s="39" t="str">
        <f t="shared" si="93"/>
        <v>101271</v>
      </c>
      <c r="B5987" s="266" t="s">
        <v>6638</v>
      </c>
      <c r="C5987" s="266" t="s">
        <v>14546</v>
      </c>
      <c r="D5987" s="267" t="s">
        <v>10840</v>
      </c>
      <c r="E5987" s="268" t="s">
        <v>10539</v>
      </c>
    </row>
    <row r="5988" spans="1:5">
      <c r="A5988" s="39" t="str">
        <f t="shared" si="93"/>
        <v>101272</v>
      </c>
      <c r="B5988" s="266" t="s">
        <v>6639</v>
      </c>
      <c r="C5988" s="266" t="s">
        <v>14547</v>
      </c>
      <c r="D5988" s="267" t="s">
        <v>10840</v>
      </c>
      <c r="E5988" s="268" t="s">
        <v>27113</v>
      </c>
    </row>
    <row r="5989" spans="1:5">
      <c r="A5989" s="39" t="str">
        <f t="shared" si="93"/>
        <v>101273</v>
      </c>
      <c r="B5989" s="266" t="s">
        <v>6640</v>
      </c>
      <c r="C5989" s="266" t="s">
        <v>14548</v>
      </c>
      <c r="D5989" s="267" t="s">
        <v>10840</v>
      </c>
      <c r="E5989" s="268" t="s">
        <v>27004</v>
      </c>
    </row>
    <row r="5990" spans="1:5">
      <c r="A5990" s="39" t="str">
        <f t="shared" si="93"/>
        <v>101274</v>
      </c>
      <c r="B5990" s="266" t="s">
        <v>6641</v>
      </c>
      <c r="C5990" s="266" t="s">
        <v>14549</v>
      </c>
      <c r="D5990" s="267" t="s">
        <v>10840</v>
      </c>
      <c r="E5990" s="268" t="s">
        <v>12812</v>
      </c>
    </row>
    <row r="5991" spans="1:5">
      <c r="A5991" s="39" t="str">
        <f t="shared" si="93"/>
        <v>101275</v>
      </c>
      <c r="B5991" s="266" t="s">
        <v>6642</v>
      </c>
      <c r="C5991" s="266" t="s">
        <v>14550</v>
      </c>
      <c r="D5991" s="267" t="s">
        <v>10840</v>
      </c>
      <c r="E5991" s="268" t="s">
        <v>22048</v>
      </c>
    </row>
    <row r="5992" spans="1:5">
      <c r="A5992" s="39" t="str">
        <f t="shared" si="93"/>
        <v>101276</v>
      </c>
      <c r="B5992" s="266" t="s">
        <v>6643</v>
      </c>
      <c r="C5992" s="266" t="s">
        <v>14551</v>
      </c>
      <c r="D5992" s="267" t="s">
        <v>10840</v>
      </c>
      <c r="E5992" s="268" t="s">
        <v>27324</v>
      </c>
    </row>
    <row r="5993" spans="1:5">
      <c r="A5993" s="39" t="str">
        <f t="shared" si="93"/>
        <v>101277</v>
      </c>
      <c r="B5993" s="266" t="s">
        <v>6644</v>
      </c>
      <c r="C5993" s="266" t="s">
        <v>14552</v>
      </c>
      <c r="D5993" s="267" t="s">
        <v>10840</v>
      </c>
      <c r="E5993" s="268" t="s">
        <v>18089</v>
      </c>
    </row>
    <row r="5994" spans="1:5">
      <c r="A5994" s="39" t="str">
        <f t="shared" si="93"/>
        <v>101284</v>
      </c>
      <c r="B5994" s="266" t="s">
        <v>6645</v>
      </c>
      <c r="C5994" s="266" t="s">
        <v>16090</v>
      </c>
      <c r="D5994" s="267" t="s">
        <v>10129</v>
      </c>
      <c r="E5994" s="268" t="s">
        <v>8539</v>
      </c>
    </row>
    <row r="5995" spans="1:5">
      <c r="A5995" s="39" t="str">
        <f t="shared" si="93"/>
        <v>101285</v>
      </c>
      <c r="B5995" s="266" t="s">
        <v>6646</v>
      </c>
      <c r="C5995" s="266" t="s">
        <v>16091</v>
      </c>
      <c r="D5995" s="267" t="s">
        <v>10129</v>
      </c>
      <c r="E5995" s="268" t="s">
        <v>10701</v>
      </c>
    </row>
    <row r="5996" spans="1:5">
      <c r="A5996" s="39" t="str">
        <f t="shared" si="93"/>
        <v>101286</v>
      </c>
      <c r="B5996" s="266" t="s">
        <v>6647</v>
      </c>
      <c r="C5996" s="266" t="s">
        <v>16092</v>
      </c>
      <c r="D5996" s="267" t="s">
        <v>15966</v>
      </c>
      <c r="E5996" s="268" t="s">
        <v>8879</v>
      </c>
    </row>
    <row r="5997" spans="1:5">
      <c r="A5997" s="39" t="str">
        <f t="shared" si="93"/>
        <v>101287</v>
      </c>
      <c r="B5997" s="266" t="s">
        <v>6648</v>
      </c>
      <c r="C5997" s="266" t="s">
        <v>16093</v>
      </c>
      <c r="D5997" s="267" t="s">
        <v>15966</v>
      </c>
      <c r="E5997" s="268" t="s">
        <v>23072</v>
      </c>
    </row>
    <row r="5998" spans="1:5">
      <c r="A5998" s="39" t="str">
        <f t="shared" si="93"/>
        <v>101288</v>
      </c>
      <c r="B5998" s="266" t="s">
        <v>6649</v>
      </c>
      <c r="C5998" s="266" t="s">
        <v>16094</v>
      </c>
      <c r="D5998" s="267" t="s">
        <v>15966</v>
      </c>
      <c r="E5998" s="268" t="s">
        <v>14530</v>
      </c>
    </row>
    <row r="5999" spans="1:5">
      <c r="A5999" s="39" t="str">
        <f t="shared" si="93"/>
        <v>101289</v>
      </c>
      <c r="B5999" s="266" t="s">
        <v>6650</v>
      </c>
      <c r="C5999" s="266" t="s">
        <v>16095</v>
      </c>
      <c r="D5999" s="267" t="s">
        <v>15966</v>
      </c>
      <c r="E5999" s="268" t="s">
        <v>9230</v>
      </c>
    </row>
    <row r="6000" spans="1:5">
      <c r="A6000" s="39" t="str">
        <f t="shared" si="93"/>
        <v>101290</v>
      </c>
      <c r="B6000" s="266" t="s">
        <v>6651</v>
      </c>
      <c r="C6000" s="266" t="s">
        <v>16096</v>
      </c>
      <c r="D6000" s="267" t="s">
        <v>15966</v>
      </c>
      <c r="E6000" s="268" t="s">
        <v>17957</v>
      </c>
    </row>
    <row r="6001" spans="1:5">
      <c r="A6001" s="39" t="str">
        <f t="shared" si="93"/>
        <v>101291</v>
      </c>
      <c r="B6001" s="266" t="s">
        <v>6652</v>
      </c>
      <c r="C6001" s="266" t="s">
        <v>16097</v>
      </c>
      <c r="D6001" s="267" t="s">
        <v>15966</v>
      </c>
      <c r="E6001" s="268" t="s">
        <v>13166</v>
      </c>
    </row>
    <row r="6002" spans="1:5">
      <c r="A6002" s="39" t="str">
        <f t="shared" si="93"/>
        <v>101292</v>
      </c>
      <c r="B6002" s="266" t="s">
        <v>6653</v>
      </c>
      <c r="C6002" s="266" t="s">
        <v>16098</v>
      </c>
      <c r="D6002" s="267" t="s">
        <v>15966</v>
      </c>
      <c r="E6002" s="268" t="s">
        <v>21406</v>
      </c>
    </row>
    <row r="6003" spans="1:5">
      <c r="A6003" s="39" t="str">
        <f t="shared" si="93"/>
        <v>101293</v>
      </c>
      <c r="B6003" s="266" t="s">
        <v>6654</v>
      </c>
      <c r="C6003" s="266" t="s">
        <v>16099</v>
      </c>
      <c r="D6003" s="267" t="s">
        <v>15966</v>
      </c>
      <c r="E6003" s="268" t="s">
        <v>13169</v>
      </c>
    </row>
    <row r="6004" spans="1:5">
      <c r="A6004" s="39" t="str">
        <f t="shared" si="93"/>
        <v>101294</v>
      </c>
      <c r="B6004" s="266" t="s">
        <v>6655</v>
      </c>
      <c r="C6004" s="266" t="s">
        <v>16101</v>
      </c>
      <c r="D6004" s="267" t="s">
        <v>15966</v>
      </c>
      <c r="E6004" s="268" t="s">
        <v>32272</v>
      </c>
    </row>
    <row r="6005" spans="1:5">
      <c r="A6005" s="39" t="str">
        <f t="shared" si="93"/>
        <v>101295</v>
      </c>
      <c r="B6005" s="266" t="s">
        <v>6656</v>
      </c>
      <c r="C6005" s="266" t="s">
        <v>16102</v>
      </c>
      <c r="D6005" s="267" t="s">
        <v>15966</v>
      </c>
      <c r="E6005" s="268" t="s">
        <v>17629</v>
      </c>
    </row>
    <row r="6006" spans="1:5">
      <c r="A6006" s="39" t="str">
        <f t="shared" si="93"/>
        <v>101296</v>
      </c>
      <c r="B6006" s="266" t="s">
        <v>6657</v>
      </c>
      <c r="C6006" s="266" t="s">
        <v>16103</v>
      </c>
      <c r="D6006" s="267" t="s">
        <v>15966</v>
      </c>
      <c r="E6006" s="268" t="s">
        <v>10235</v>
      </c>
    </row>
    <row r="6007" spans="1:5">
      <c r="A6007" s="39" t="str">
        <f t="shared" si="93"/>
        <v>101297</v>
      </c>
      <c r="B6007" s="266" t="s">
        <v>6658</v>
      </c>
      <c r="C6007" s="266" t="s">
        <v>16104</v>
      </c>
      <c r="D6007" s="267" t="s">
        <v>15966</v>
      </c>
      <c r="E6007" s="268" t="s">
        <v>8537</v>
      </c>
    </row>
    <row r="6008" spans="1:5">
      <c r="A6008" s="39" t="str">
        <f t="shared" si="93"/>
        <v>101298</v>
      </c>
      <c r="B6008" s="266" t="s">
        <v>6659</v>
      </c>
      <c r="C6008" s="266" t="s">
        <v>16105</v>
      </c>
      <c r="D6008" s="267" t="s">
        <v>15966</v>
      </c>
      <c r="E6008" s="268" t="s">
        <v>18286</v>
      </c>
    </row>
    <row r="6009" spans="1:5">
      <c r="A6009" s="39" t="str">
        <f t="shared" si="93"/>
        <v>101299</v>
      </c>
      <c r="B6009" s="266" t="s">
        <v>6660</v>
      </c>
      <c r="C6009" s="266" t="s">
        <v>16107</v>
      </c>
      <c r="D6009" s="267" t="s">
        <v>15966</v>
      </c>
      <c r="E6009" s="268" t="s">
        <v>9448</v>
      </c>
    </row>
    <row r="6010" spans="1:5">
      <c r="A6010" s="39" t="str">
        <f t="shared" si="93"/>
        <v>101300</v>
      </c>
      <c r="B6010" s="266" t="s">
        <v>6661</v>
      </c>
      <c r="C6010" s="266" t="s">
        <v>16108</v>
      </c>
      <c r="D6010" s="267" t="s">
        <v>15966</v>
      </c>
      <c r="E6010" s="268" t="s">
        <v>8859</v>
      </c>
    </row>
    <row r="6011" spans="1:5">
      <c r="A6011" s="39" t="str">
        <f t="shared" si="93"/>
        <v>101301</v>
      </c>
      <c r="B6011" s="266" t="s">
        <v>6662</v>
      </c>
      <c r="C6011" s="266" t="s">
        <v>16110</v>
      </c>
      <c r="D6011" s="267" t="s">
        <v>15966</v>
      </c>
      <c r="E6011" s="268" t="s">
        <v>8757</v>
      </c>
    </row>
    <row r="6012" spans="1:5">
      <c r="A6012" s="39" t="str">
        <f t="shared" si="93"/>
        <v>101302</v>
      </c>
      <c r="B6012" s="266" t="s">
        <v>6663</v>
      </c>
      <c r="C6012" s="266" t="s">
        <v>16111</v>
      </c>
      <c r="D6012" s="267" t="s">
        <v>15966</v>
      </c>
      <c r="E6012" s="268" t="s">
        <v>32964</v>
      </c>
    </row>
    <row r="6013" spans="1:5">
      <c r="A6013" s="39" t="str">
        <f t="shared" si="93"/>
        <v>101303</v>
      </c>
      <c r="B6013" s="266" t="s">
        <v>6664</v>
      </c>
      <c r="C6013" s="266" t="s">
        <v>16112</v>
      </c>
      <c r="D6013" s="267" t="s">
        <v>15966</v>
      </c>
      <c r="E6013" s="268" t="s">
        <v>23355</v>
      </c>
    </row>
    <row r="6014" spans="1:5">
      <c r="A6014" s="39" t="str">
        <f t="shared" si="93"/>
        <v>101304</v>
      </c>
      <c r="B6014" s="266" t="s">
        <v>6665</v>
      </c>
      <c r="C6014" s="266" t="s">
        <v>16113</v>
      </c>
      <c r="D6014" s="267" t="s">
        <v>15966</v>
      </c>
      <c r="E6014" s="268" t="s">
        <v>34193</v>
      </c>
    </row>
    <row r="6015" spans="1:5">
      <c r="A6015" s="39" t="str">
        <f t="shared" si="93"/>
        <v>101305</v>
      </c>
      <c r="B6015" s="266" t="s">
        <v>6666</v>
      </c>
      <c r="C6015" s="266" t="s">
        <v>16114</v>
      </c>
      <c r="D6015" s="267" t="s">
        <v>15966</v>
      </c>
      <c r="E6015" s="268" t="s">
        <v>28864</v>
      </c>
    </row>
    <row r="6016" spans="1:5">
      <c r="A6016" s="39" t="str">
        <f t="shared" si="93"/>
        <v>101307</v>
      </c>
      <c r="B6016" s="266" t="s">
        <v>6667</v>
      </c>
      <c r="C6016" s="266" t="s">
        <v>16116</v>
      </c>
      <c r="D6016" s="267" t="s">
        <v>15966</v>
      </c>
      <c r="E6016" s="268" t="s">
        <v>9207</v>
      </c>
    </row>
    <row r="6017" spans="1:5">
      <c r="A6017" s="39" t="str">
        <f t="shared" si="93"/>
        <v>101308</v>
      </c>
      <c r="B6017" s="266" t="s">
        <v>6668</v>
      </c>
      <c r="C6017" s="266" t="s">
        <v>16117</v>
      </c>
      <c r="D6017" s="267" t="s">
        <v>15966</v>
      </c>
      <c r="E6017" s="268" t="s">
        <v>17291</v>
      </c>
    </row>
    <row r="6018" spans="1:5">
      <c r="A6018" s="39" t="str">
        <f t="shared" si="93"/>
        <v>101309</v>
      </c>
      <c r="B6018" s="266" t="s">
        <v>6669</v>
      </c>
      <c r="C6018" s="266" t="s">
        <v>16118</v>
      </c>
      <c r="D6018" s="267" t="s">
        <v>15966</v>
      </c>
      <c r="E6018" s="268" t="s">
        <v>9311</v>
      </c>
    </row>
    <row r="6019" spans="1:5">
      <c r="A6019" s="39" t="str">
        <f t="shared" ref="A6019:A6082" si="94">IF(ISERROR(SEARCH("/",B6019)=6),TRIM(CLEAN(B6019)),IF(SEARCH("/",B6019)=6,IF(LEN(TRIM(CLEAN(B6019)))=7,LEFT(TRIM(CLEAN(B6019)),6)&amp;"00"&amp;RIGHT(TRIM(CLEAN(B6019)),1),LEFT(TRIM(CLEAN(B6019)),6)&amp;"0"&amp;RIGHT(TRIM(CLEAN(B6019)),2)),TRIM(CLEAN(B6019))))</f>
        <v>101310</v>
      </c>
      <c r="B6019" s="266" t="s">
        <v>6670</v>
      </c>
      <c r="C6019" s="266" t="s">
        <v>16119</v>
      </c>
      <c r="D6019" s="267" t="s">
        <v>15966</v>
      </c>
      <c r="E6019" s="268" t="s">
        <v>18280</v>
      </c>
    </row>
    <row r="6020" spans="1:5">
      <c r="A6020" s="39" t="str">
        <f t="shared" si="94"/>
        <v>101311</v>
      </c>
      <c r="B6020" s="266" t="s">
        <v>6671</v>
      </c>
      <c r="C6020" s="266" t="s">
        <v>16120</v>
      </c>
      <c r="D6020" s="267" t="s">
        <v>15966</v>
      </c>
      <c r="E6020" s="268" t="s">
        <v>13169</v>
      </c>
    </row>
    <row r="6021" spans="1:5">
      <c r="A6021" s="39" t="str">
        <f t="shared" si="94"/>
        <v>101312</v>
      </c>
      <c r="B6021" s="266" t="s">
        <v>6672</v>
      </c>
      <c r="C6021" s="266" t="s">
        <v>16121</v>
      </c>
      <c r="D6021" s="267" t="s">
        <v>15966</v>
      </c>
      <c r="E6021" s="268" t="s">
        <v>8970</v>
      </c>
    </row>
    <row r="6022" spans="1:5">
      <c r="A6022" s="39" t="str">
        <f t="shared" si="94"/>
        <v>101313</v>
      </c>
      <c r="B6022" s="266" t="s">
        <v>6673</v>
      </c>
      <c r="C6022" s="266" t="s">
        <v>16122</v>
      </c>
      <c r="D6022" s="267" t="s">
        <v>15966</v>
      </c>
      <c r="E6022" s="268" t="s">
        <v>32117</v>
      </c>
    </row>
    <row r="6023" spans="1:5">
      <c r="A6023" s="39" t="str">
        <f t="shared" si="94"/>
        <v>101314</v>
      </c>
      <c r="B6023" s="266" t="s">
        <v>6674</v>
      </c>
      <c r="C6023" s="266" t="s">
        <v>16123</v>
      </c>
      <c r="D6023" s="267" t="s">
        <v>15966</v>
      </c>
      <c r="E6023" s="268" t="s">
        <v>18642</v>
      </c>
    </row>
    <row r="6024" spans="1:5">
      <c r="A6024" s="39" t="str">
        <f t="shared" si="94"/>
        <v>101315</v>
      </c>
      <c r="B6024" s="266" t="s">
        <v>6675</v>
      </c>
      <c r="C6024" s="266" t="s">
        <v>16124</v>
      </c>
      <c r="D6024" s="267" t="s">
        <v>15966</v>
      </c>
      <c r="E6024" s="268" t="s">
        <v>28851</v>
      </c>
    </row>
    <row r="6025" spans="1:5">
      <c r="A6025" s="39" t="str">
        <f t="shared" si="94"/>
        <v>101316</v>
      </c>
      <c r="B6025" s="266" t="s">
        <v>6676</v>
      </c>
      <c r="C6025" s="266" t="s">
        <v>16125</v>
      </c>
      <c r="D6025" s="267" t="s">
        <v>15966</v>
      </c>
      <c r="E6025" s="268" t="s">
        <v>16408</v>
      </c>
    </row>
    <row r="6026" spans="1:5">
      <c r="A6026" s="39" t="str">
        <f t="shared" si="94"/>
        <v>101317</v>
      </c>
      <c r="B6026" s="266" t="s">
        <v>6677</v>
      </c>
      <c r="C6026" s="266" t="s">
        <v>16126</v>
      </c>
      <c r="D6026" s="267" t="s">
        <v>15966</v>
      </c>
      <c r="E6026" s="268" t="s">
        <v>34194</v>
      </c>
    </row>
    <row r="6027" spans="1:5">
      <c r="A6027" s="39" t="str">
        <f t="shared" si="94"/>
        <v>101318</v>
      </c>
      <c r="B6027" s="266" t="s">
        <v>6678</v>
      </c>
      <c r="C6027" s="266" t="s">
        <v>16127</v>
      </c>
      <c r="D6027" s="267" t="s">
        <v>15966</v>
      </c>
      <c r="E6027" s="268" t="s">
        <v>34195</v>
      </c>
    </row>
    <row r="6028" spans="1:5">
      <c r="A6028" s="39" t="str">
        <f t="shared" si="94"/>
        <v>101319</v>
      </c>
      <c r="B6028" s="266" t="s">
        <v>6679</v>
      </c>
      <c r="C6028" s="266" t="s">
        <v>16128</v>
      </c>
      <c r="D6028" s="267" t="s">
        <v>15966</v>
      </c>
      <c r="E6028" s="268" t="s">
        <v>34196</v>
      </c>
    </row>
    <row r="6029" spans="1:5">
      <c r="A6029" s="39" t="str">
        <f t="shared" si="94"/>
        <v>101320</v>
      </c>
      <c r="B6029" s="266" t="s">
        <v>6680</v>
      </c>
      <c r="C6029" s="266" t="s">
        <v>16129</v>
      </c>
      <c r="D6029" s="267" t="s">
        <v>15966</v>
      </c>
      <c r="E6029" s="268" t="s">
        <v>16761</v>
      </c>
    </row>
    <row r="6030" spans="1:5">
      <c r="A6030" s="39" t="str">
        <f t="shared" si="94"/>
        <v>101322</v>
      </c>
      <c r="B6030" s="266" t="s">
        <v>6681</v>
      </c>
      <c r="C6030" s="266" t="s">
        <v>16130</v>
      </c>
      <c r="D6030" s="267" t="s">
        <v>15966</v>
      </c>
      <c r="E6030" s="268" t="s">
        <v>16450</v>
      </c>
    </row>
    <row r="6031" spans="1:5">
      <c r="A6031" s="39" t="str">
        <f t="shared" si="94"/>
        <v>101323</v>
      </c>
      <c r="B6031" s="266" t="s">
        <v>6682</v>
      </c>
      <c r="C6031" s="266" t="s">
        <v>16131</v>
      </c>
      <c r="D6031" s="267" t="s">
        <v>15966</v>
      </c>
      <c r="E6031" s="268" t="s">
        <v>17292</v>
      </c>
    </row>
    <row r="6032" spans="1:5">
      <c r="A6032" s="39" t="str">
        <f t="shared" si="94"/>
        <v>101324</v>
      </c>
      <c r="B6032" s="266" t="s">
        <v>6683</v>
      </c>
      <c r="C6032" s="266" t="s">
        <v>16132</v>
      </c>
      <c r="D6032" s="267" t="s">
        <v>15966</v>
      </c>
      <c r="E6032" s="268" t="s">
        <v>8925</v>
      </c>
    </row>
    <row r="6033" spans="1:5">
      <c r="A6033" s="39" t="str">
        <f t="shared" si="94"/>
        <v>101325</v>
      </c>
      <c r="B6033" s="266" t="s">
        <v>6684</v>
      </c>
      <c r="C6033" s="266" t="s">
        <v>16134</v>
      </c>
      <c r="D6033" s="267" t="s">
        <v>15966</v>
      </c>
      <c r="E6033" s="268" t="s">
        <v>29608</v>
      </c>
    </row>
    <row r="6034" spans="1:5">
      <c r="A6034" s="39" t="str">
        <f t="shared" si="94"/>
        <v>101326</v>
      </c>
      <c r="B6034" s="266" t="s">
        <v>6685</v>
      </c>
      <c r="C6034" s="266" t="s">
        <v>16135</v>
      </c>
      <c r="D6034" s="267" t="s">
        <v>15966</v>
      </c>
      <c r="E6034" s="268" t="s">
        <v>8882</v>
      </c>
    </row>
    <row r="6035" spans="1:5">
      <c r="A6035" s="39" t="str">
        <f t="shared" si="94"/>
        <v>101327</v>
      </c>
      <c r="B6035" s="266" t="s">
        <v>6686</v>
      </c>
      <c r="C6035" s="266" t="s">
        <v>16136</v>
      </c>
      <c r="D6035" s="267" t="s">
        <v>15966</v>
      </c>
      <c r="E6035" s="268" t="s">
        <v>18718</v>
      </c>
    </row>
    <row r="6036" spans="1:5">
      <c r="A6036" s="39" t="str">
        <f t="shared" si="94"/>
        <v>101328</v>
      </c>
      <c r="B6036" s="266" t="s">
        <v>6687</v>
      </c>
      <c r="C6036" s="266" t="s">
        <v>16137</v>
      </c>
      <c r="D6036" s="267" t="s">
        <v>15966</v>
      </c>
      <c r="E6036" s="268" t="s">
        <v>16892</v>
      </c>
    </row>
    <row r="6037" spans="1:5">
      <c r="A6037" s="39" t="str">
        <f t="shared" si="94"/>
        <v>101329</v>
      </c>
      <c r="B6037" s="266" t="s">
        <v>6688</v>
      </c>
      <c r="C6037" s="266" t="s">
        <v>16138</v>
      </c>
      <c r="D6037" s="267" t="s">
        <v>15966</v>
      </c>
      <c r="E6037" s="268" t="s">
        <v>30014</v>
      </c>
    </row>
    <row r="6038" spans="1:5">
      <c r="A6038" s="39" t="str">
        <f t="shared" si="94"/>
        <v>101330</v>
      </c>
      <c r="B6038" s="266" t="s">
        <v>6689</v>
      </c>
      <c r="C6038" s="266" t="s">
        <v>16139</v>
      </c>
      <c r="D6038" s="267" t="s">
        <v>15966</v>
      </c>
      <c r="E6038" s="268" t="s">
        <v>25003</v>
      </c>
    </row>
    <row r="6039" spans="1:5">
      <c r="A6039" s="39" t="str">
        <f t="shared" si="94"/>
        <v>101331</v>
      </c>
      <c r="B6039" s="266" t="s">
        <v>6690</v>
      </c>
      <c r="C6039" s="266" t="s">
        <v>16140</v>
      </c>
      <c r="D6039" s="267" t="s">
        <v>15966</v>
      </c>
      <c r="E6039" s="268" t="s">
        <v>28391</v>
      </c>
    </row>
    <row r="6040" spans="1:5">
      <c r="A6040" s="39" t="str">
        <f t="shared" si="94"/>
        <v>101332</v>
      </c>
      <c r="B6040" s="266" t="s">
        <v>6691</v>
      </c>
      <c r="C6040" s="266" t="s">
        <v>16141</v>
      </c>
      <c r="D6040" s="267" t="s">
        <v>15966</v>
      </c>
      <c r="E6040" s="268" t="s">
        <v>17521</v>
      </c>
    </row>
    <row r="6041" spans="1:5">
      <c r="A6041" s="39" t="str">
        <f t="shared" si="94"/>
        <v>101333</v>
      </c>
      <c r="B6041" s="266" t="s">
        <v>6692</v>
      </c>
      <c r="C6041" s="266" t="s">
        <v>16142</v>
      </c>
      <c r="D6041" s="267" t="s">
        <v>15966</v>
      </c>
      <c r="E6041" s="268" t="s">
        <v>25305</v>
      </c>
    </row>
    <row r="6042" spans="1:5">
      <c r="A6042" s="39" t="str">
        <f t="shared" si="94"/>
        <v>101334</v>
      </c>
      <c r="B6042" s="266" t="s">
        <v>6693</v>
      </c>
      <c r="C6042" s="266" t="s">
        <v>16143</v>
      </c>
      <c r="D6042" s="267" t="s">
        <v>15966</v>
      </c>
      <c r="E6042" s="268" t="s">
        <v>31016</v>
      </c>
    </row>
    <row r="6043" spans="1:5">
      <c r="A6043" s="39" t="str">
        <f t="shared" si="94"/>
        <v>101335</v>
      </c>
      <c r="B6043" s="266" t="s">
        <v>6694</v>
      </c>
      <c r="C6043" s="266" t="s">
        <v>16144</v>
      </c>
      <c r="D6043" s="267" t="s">
        <v>15966</v>
      </c>
      <c r="E6043" s="268" t="s">
        <v>9234</v>
      </c>
    </row>
    <row r="6044" spans="1:5">
      <c r="A6044" s="39" t="str">
        <f t="shared" si="94"/>
        <v>101336</v>
      </c>
      <c r="B6044" s="266" t="s">
        <v>6695</v>
      </c>
      <c r="C6044" s="266" t="s">
        <v>16145</v>
      </c>
      <c r="D6044" s="267" t="s">
        <v>15966</v>
      </c>
      <c r="E6044" s="268" t="s">
        <v>27181</v>
      </c>
    </row>
    <row r="6045" spans="1:5">
      <c r="A6045" s="39" t="str">
        <f t="shared" si="94"/>
        <v>101337</v>
      </c>
      <c r="B6045" s="266" t="s">
        <v>6696</v>
      </c>
      <c r="C6045" s="266" t="s">
        <v>16146</v>
      </c>
      <c r="D6045" s="267" t="s">
        <v>15966</v>
      </c>
      <c r="E6045" s="268" t="s">
        <v>26862</v>
      </c>
    </row>
    <row r="6046" spans="1:5">
      <c r="A6046" s="39" t="str">
        <f t="shared" si="94"/>
        <v>101338</v>
      </c>
      <c r="B6046" s="266" t="s">
        <v>6697</v>
      </c>
      <c r="C6046" s="266" t="s">
        <v>16147</v>
      </c>
      <c r="D6046" s="267" t="s">
        <v>15966</v>
      </c>
      <c r="E6046" s="268" t="s">
        <v>15103</v>
      </c>
    </row>
    <row r="6047" spans="1:5">
      <c r="A6047" s="39" t="str">
        <f t="shared" si="94"/>
        <v>101339</v>
      </c>
      <c r="B6047" s="266" t="s">
        <v>6698</v>
      </c>
      <c r="C6047" s="266" t="s">
        <v>16148</v>
      </c>
      <c r="D6047" s="267" t="s">
        <v>15966</v>
      </c>
      <c r="E6047" s="268" t="s">
        <v>23786</v>
      </c>
    </row>
    <row r="6048" spans="1:5">
      <c r="A6048" s="39" t="str">
        <f t="shared" si="94"/>
        <v>101340</v>
      </c>
      <c r="B6048" s="266" t="s">
        <v>6699</v>
      </c>
      <c r="C6048" s="266" t="s">
        <v>16149</v>
      </c>
      <c r="D6048" s="267" t="s">
        <v>15966</v>
      </c>
      <c r="E6048" s="268" t="s">
        <v>15016</v>
      </c>
    </row>
    <row r="6049" spans="1:5">
      <c r="A6049" s="39" t="str">
        <f t="shared" si="94"/>
        <v>101341</v>
      </c>
      <c r="B6049" s="266" t="s">
        <v>6700</v>
      </c>
      <c r="C6049" s="266" t="s">
        <v>16150</v>
      </c>
      <c r="D6049" s="267" t="s">
        <v>15966</v>
      </c>
      <c r="E6049" s="268" t="s">
        <v>16965</v>
      </c>
    </row>
    <row r="6050" spans="1:5">
      <c r="A6050" s="39" t="str">
        <f t="shared" si="94"/>
        <v>101342</v>
      </c>
      <c r="B6050" s="266" t="s">
        <v>6701</v>
      </c>
      <c r="C6050" s="266" t="s">
        <v>16152</v>
      </c>
      <c r="D6050" s="267" t="s">
        <v>15966</v>
      </c>
      <c r="E6050" s="268" t="s">
        <v>16466</v>
      </c>
    </row>
    <row r="6051" spans="1:5">
      <c r="A6051" s="39" t="str">
        <f t="shared" si="94"/>
        <v>101343</v>
      </c>
      <c r="B6051" s="266" t="s">
        <v>6702</v>
      </c>
      <c r="C6051" s="266" t="s">
        <v>16153</v>
      </c>
      <c r="D6051" s="267" t="s">
        <v>15966</v>
      </c>
      <c r="E6051" s="268" t="s">
        <v>23229</v>
      </c>
    </row>
    <row r="6052" spans="1:5">
      <c r="A6052" s="39" t="str">
        <f t="shared" si="94"/>
        <v>101344</v>
      </c>
      <c r="B6052" s="266" t="s">
        <v>6703</v>
      </c>
      <c r="C6052" s="266" t="s">
        <v>16154</v>
      </c>
      <c r="D6052" s="267" t="s">
        <v>15966</v>
      </c>
      <c r="E6052" s="268" t="s">
        <v>32309</v>
      </c>
    </row>
    <row r="6053" spans="1:5">
      <c r="A6053" s="39" t="str">
        <f t="shared" si="94"/>
        <v>101345</v>
      </c>
      <c r="B6053" s="266" t="s">
        <v>6704</v>
      </c>
      <c r="C6053" s="266" t="s">
        <v>16155</v>
      </c>
      <c r="D6053" s="267" t="s">
        <v>15966</v>
      </c>
      <c r="E6053" s="268" t="s">
        <v>16777</v>
      </c>
    </row>
    <row r="6054" spans="1:5">
      <c r="A6054" s="39" t="str">
        <f t="shared" si="94"/>
        <v>101346</v>
      </c>
      <c r="B6054" s="266" t="s">
        <v>6705</v>
      </c>
      <c r="C6054" s="266" t="s">
        <v>16156</v>
      </c>
      <c r="D6054" s="267" t="s">
        <v>15966</v>
      </c>
      <c r="E6054" s="268" t="s">
        <v>25314</v>
      </c>
    </row>
    <row r="6055" spans="1:5">
      <c r="A6055" s="39" t="str">
        <f t="shared" si="94"/>
        <v>101347</v>
      </c>
      <c r="B6055" s="266" t="s">
        <v>6706</v>
      </c>
      <c r="C6055" s="266" t="s">
        <v>16157</v>
      </c>
      <c r="D6055" s="267" t="s">
        <v>15966</v>
      </c>
      <c r="E6055" s="268" t="s">
        <v>27098</v>
      </c>
    </row>
    <row r="6056" spans="1:5">
      <c r="A6056" s="39" t="str">
        <f t="shared" si="94"/>
        <v>101348</v>
      </c>
      <c r="B6056" s="266" t="s">
        <v>6707</v>
      </c>
      <c r="C6056" s="266" t="s">
        <v>16158</v>
      </c>
      <c r="D6056" s="267" t="s">
        <v>15966</v>
      </c>
      <c r="E6056" s="268" t="s">
        <v>14950</v>
      </c>
    </row>
    <row r="6057" spans="1:5">
      <c r="A6057" s="39" t="str">
        <f t="shared" si="94"/>
        <v>101349</v>
      </c>
      <c r="B6057" s="266" t="s">
        <v>6708</v>
      </c>
      <c r="C6057" s="266" t="s">
        <v>16159</v>
      </c>
      <c r="D6057" s="267" t="s">
        <v>15966</v>
      </c>
      <c r="E6057" s="268" t="s">
        <v>16377</v>
      </c>
    </row>
    <row r="6058" spans="1:5">
      <c r="A6058" s="39" t="str">
        <f t="shared" si="94"/>
        <v>101350</v>
      </c>
      <c r="B6058" s="266" t="s">
        <v>6709</v>
      </c>
      <c r="C6058" s="266" t="s">
        <v>16160</v>
      </c>
      <c r="D6058" s="267" t="s">
        <v>15966</v>
      </c>
      <c r="E6058" s="268" t="s">
        <v>15596</v>
      </c>
    </row>
    <row r="6059" spans="1:5">
      <c r="A6059" s="39" t="str">
        <f t="shared" si="94"/>
        <v>101351</v>
      </c>
      <c r="B6059" s="266" t="s">
        <v>6710</v>
      </c>
      <c r="C6059" s="266" t="s">
        <v>16161</v>
      </c>
      <c r="D6059" s="267" t="s">
        <v>15966</v>
      </c>
      <c r="E6059" s="268" t="s">
        <v>9118</v>
      </c>
    </row>
    <row r="6060" spans="1:5">
      <c r="A6060" s="39" t="str">
        <f t="shared" si="94"/>
        <v>101352</v>
      </c>
      <c r="B6060" s="266" t="s">
        <v>6711</v>
      </c>
      <c r="C6060" s="266" t="s">
        <v>16162</v>
      </c>
      <c r="D6060" s="267" t="s">
        <v>15966</v>
      </c>
      <c r="E6060" s="268" t="s">
        <v>11399</v>
      </c>
    </row>
    <row r="6061" spans="1:5">
      <c r="A6061" s="39" t="str">
        <f t="shared" si="94"/>
        <v>101353</v>
      </c>
      <c r="B6061" s="266" t="s">
        <v>6712</v>
      </c>
      <c r="C6061" s="266" t="s">
        <v>16163</v>
      </c>
      <c r="D6061" s="267" t="s">
        <v>15966</v>
      </c>
      <c r="E6061" s="268" t="s">
        <v>11458</v>
      </c>
    </row>
    <row r="6062" spans="1:5">
      <c r="A6062" s="39" t="str">
        <f t="shared" si="94"/>
        <v>101354</v>
      </c>
      <c r="B6062" s="266" t="s">
        <v>6713</v>
      </c>
      <c r="C6062" s="266" t="s">
        <v>16164</v>
      </c>
      <c r="D6062" s="267" t="s">
        <v>15966</v>
      </c>
      <c r="E6062" s="268" t="s">
        <v>27098</v>
      </c>
    </row>
    <row r="6063" spans="1:5">
      <c r="A6063" s="39" t="str">
        <f t="shared" si="94"/>
        <v>101355</v>
      </c>
      <c r="B6063" s="266" t="s">
        <v>6714</v>
      </c>
      <c r="C6063" s="266" t="s">
        <v>16165</v>
      </c>
      <c r="D6063" s="267" t="s">
        <v>15966</v>
      </c>
      <c r="E6063" s="268" t="s">
        <v>16438</v>
      </c>
    </row>
    <row r="6064" spans="1:5">
      <c r="A6064" s="39" t="str">
        <f t="shared" si="94"/>
        <v>101356</v>
      </c>
      <c r="B6064" s="266" t="s">
        <v>6715</v>
      </c>
      <c r="C6064" s="266" t="s">
        <v>16166</v>
      </c>
      <c r="D6064" s="267" t="s">
        <v>15966</v>
      </c>
      <c r="E6064" s="268" t="s">
        <v>19787</v>
      </c>
    </row>
    <row r="6065" spans="1:5">
      <c r="A6065" s="39" t="str">
        <f t="shared" si="94"/>
        <v>101357</v>
      </c>
      <c r="B6065" s="266" t="s">
        <v>6716</v>
      </c>
      <c r="C6065" s="266" t="s">
        <v>16167</v>
      </c>
      <c r="D6065" s="267" t="s">
        <v>15966</v>
      </c>
      <c r="E6065" s="268" t="s">
        <v>16484</v>
      </c>
    </row>
    <row r="6066" spans="1:5">
      <c r="A6066" s="39" t="str">
        <f t="shared" si="94"/>
        <v>101358</v>
      </c>
      <c r="B6066" s="266" t="s">
        <v>6717</v>
      </c>
      <c r="C6066" s="266" t="s">
        <v>16169</v>
      </c>
      <c r="D6066" s="267" t="s">
        <v>15966</v>
      </c>
      <c r="E6066" s="268" t="s">
        <v>34193</v>
      </c>
    </row>
    <row r="6067" spans="1:5">
      <c r="A6067" s="39" t="str">
        <f t="shared" si="94"/>
        <v>101359</v>
      </c>
      <c r="B6067" s="266" t="s">
        <v>6718</v>
      </c>
      <c r="C6067" s="266" t="s">
        <v>16170</v>
      </c>
      <c r="D6067" s="267" t="s">
        <v>15966</v>
      </c>
      <c r="E6067" s="268" t="s">
        <v>17756</v>
      </c>
    </row>
    <row r="6068" spans="1:5">
      <c r="A6068" s="39" t="str">
        <f t="shared" si="94"/>
        <v>101360</v>
      </c>
      <c r="B6068" s="266" t="s">
        <v>6719</v>
      </c>
      <c r="C6068" s="266" t="s">
        <v>16171</v>
      </c>
      <c r="D6068" s="267" t="s">
        <v>15966</v>
      </c>
      <c r="E6068" s="268" t="s">
        <v>14132</v>
      </c>
    </row>
    <row r="6069" spans="1:5">
      <c r="A6069" s="39" t="str">
        <f t="shared" si="94"/>
        <v>101361</v>
      </c>
      <c r="B6069" s="266" t="s">
        <v>6720</v>
      </c>
      <c r="C6069" s="266" t="s">
        <v>16172</v>
      </c>
      <c r="D6069" s="267" t="s">
        <v>15966</v>
      </c>
      <c r="E6069" s="268" t="s">
        <v>25060</v>
      </c>
    </row>
    <row r="6070" spans="1:5">
      <c r="A6070" s="39" t="str">
        <f t="shared" si="94"/>
        <v>101362</v>
      </c>
      <c r="B6070" s="266" t="s">
        <v>6721</v>
      </c>
      <c r="C6070" s="266" t="s">
        <v>16173</v>
      </c>
      <c r="D6070" s="267" t="s">
        <v>15966</v>
      </c>
      <c r="E6070" s="268" t="s">
        <v>13830</v>
      </c>
    </row>
    <row r="6071" spans="1:5">
      <c r="A6071" s="39" t="str">
        <f t="shared" si="94"/>
        <v>101363</v>
      </c>
      <c r="B6071" s="266" t="s">
        <v>6722</v>
      </c>
      <c r="C6071" s="266" t="s">
        <v>16174</v>
      </c>
      <c r="D6071" s="267" t="s">
        <v>15966</v>
      </c>
      <c r="E6071" s="268" t="s">
        <v>13169</v>
      </c>
    </row>
    <row r="6072" spans="1:5">
      <c r="A6072" s="39" t="str">
        <f t="shared" si="94"/>
        <v>101364</v>
      </c>
      <c r="B6072" s="266" t="s">
        <v>6723</v>
      </c>
      <c r="C6072" s="266" t="s">
        <v>16175</v>
      </c>
      <c r="D6072" s="267" t="s">
        <v>15966</v>
      </c>
      <c r="E6072" s="268" t="s">
        <v>16677</v>
      </c>
    </row>
    <row r="6073" spans="1:5">
      <c r="A6073" s="39" t="str">
        <f t="shared" si="94"/>
        <v>101365</v>
      </c>
      <c r="B6073" s="266" t="s">
        <v>6724</v>
      </c>
      <c r="C6073" s="266" t="s">
        <v>16176</v>
      </c>
      <c r="D6073" s="267" t="s">
        <v>15966</v>
      </c>
      <c r="E6073" s="268" t="s">
        <v>12017</v>
      </c>
    </row>
    <row r="6074" spans="1:5">
      <c r="A6074" s="39" t="str">
        <f t="shared" si="94"/>
        <v>101366</v>
      </c>
      <c r="B6074" s="266" t="s">
        <v>6725</v>
      </c>
      <c r="C6074" s="266" t="s">
        <v>16177</v>
      </c>
      <c r="D6074" s="267" t="s">
        <v>15966</v>
      </c>
      <c r="E6074" s="268" t="s">
        <v>22219</v>
      </c>
    </row>
    <row r="6075" spans="1:5">
      <c r="A6075" s="39" t="str">
        <f t="shared" si="94"/>
        <v>101367</v>
      </c>
      <c r="B6075" s="266" t="s">
        <v>6726</v>
      </c>
      <c r="C6075" s="266" t="s">
        <v>16178</v>
      </c>
      <c r="D6075" s="267" t="s">
        <v>15966</v>
      </c>
      <c r="E6075" s="268" t="s">
        <v>24786</v>
      </c>
    </row>
    <row r="6076" spans="1:5">
      <c r="A6076" s="39" t="str">
        <f t="shared" si="94"/>
        <v>101368</v>
      </c>
      <c r="B6076" s="266" t="s">
        <v>6727</v>
      </c>
      <c r="C6076" s="266" t="s">
        <v>16179</v>
      </c>
      <c r="D6076" s="267" t="s">
        <v>15966</v>
      </c>
      <c r="E6076" s="268" t="s">
        <v>23397</v>
      </c>
    </row>
    <row r="6077" spans="1:5">
      <c r="A6077" s="39" t="str">
        <f t="shared" si="94"/>
        <v>101369</v>
      </c>
      <c r="B6077" s="266" t="s">
        <v>6728</v>
      </c>
      <c r="C6077" s="266" t="s">
        <v>16180</v>
      </c>
      <c r="D6077" s="267" t="s">
        <v>15966</v>
      </c>
      <c r="E6077" s="268" t="s">
        <v>20347</v>
      </c>
    </row>
    <row r="6078" spans="1:5">
      <c r="A6078" s="39" t="str">
        <f t="shared" si="94"/>
        <v>101370</v>
      </c>
      <c r="B6078" s="266" t="s">
        <v>6729</v>
      </c>
      <c r="C6078" s="266" t="s">
        <v>16181</v>
      </c>
      <c r="D6078" s="267" t="s">
        <v>15966</v>
      </c>
      <c r="E6078" s="268" t="s">
        <v>24801</v>
      </c>
    </row>
    <row r="6079" spans="1:5">
      <c r="A6079" s="39" t="str">
        <f t="shared" si="94"/>
        <v>101371</v>
      </c>
      <c r="B6079" s="266" t="s">
        <v>6730</v>
      </c>
      <c r="C6079" s="266" t="s">
        <v>16182</v>
      </c>
      <c r="D6079" s="267" t="s">
        <v>15966</v>
      </c>
      <c r="E6079" s="268" t="s">
        <v>15906</v>
      </c>
    </row>
    <row r="6080" spans="1:5">
      <c r="A6080" s="39" t="str">
        <f t="shared" si="94"/>
        <v>101372</v>
      </c>
      <c r="B6080" s="266" t="s">
        <v>6731</v>
      </c>
      <c r="C6080" s="266" t="s">
        <v>16183</v>
      </c>
      <c r="D6080" s="267" t="s">
        <v>15966</v>
      </c>
      <c r="E6080" s="268" t="s">
        <v>10596</v>
      </c>
    </row>
    <row r="6081" spans="1:5">
      <c r="A6081" s="39" t="str">
        <f t="shared" si="94"/>
        <v>101373</v>
      </c>
      <c r="B6081" s="266" t="s">
        <v>6732</v>
      </c>
      <c r="C6081" s="266" t="s">
        <v>16184</v>
      </c>
      <c r="D6081" s="267" t="s">
        <v>10129</v>
      </c>
      <c r="E6081" s="268" t="s">
        <v>34197</v>
      </c>
    </row>
    <row r="6082" spans="1:5">
      <c r="A6082" s="39" t="str">
        <f t="shared" si="94"/>
        <v>101374</v>
      </c>
      <c r="B6082" s="266" t="s">
        <v>6733</v>
      </c>
      <c r="C6082" s="266" t="s">
        <v>15857</v>
      </c>
      <c r="D6082" s="267" t="s">
        <v>15966</v>
      </c>
      <c r="E6082" s="268" t="s">
        <v>34198</v>
      </c>
    </row>
    <row r="6083" spans="1:5">
      <c r="A6083" s="39" t="str">
        <f t="shared" ref="A6083:A6146" si="95">IF(ISERROR(SEARCH("/",B6083)=6),TRIM(CLEAN(B6083)),IF(SEARCH("/",B6083)=6,IF(LEN(TRIM(CLEAN(B6083)))=7,LEFT(TRIM(CLEAN(B6083)),6)&amp;"00"&amp;RIGHT(TRIM(CLEAN(B6083)),1),LEFT(TRIM(CLEAN(B6083)),6)&amp;"0"&amp;RIGHT(TRIM(CLEAN(B6083)),2)),TRIM(CLEAN(B6083))))</f>
        <v>101375</v>
      </c>
      <c r="B6083" s="266" t="s">
        <v>6734</v>
      </c>
      <c r="C6083" s="266" t="s">
        <v>16185</v>
      </c>
      <c r="D6083" s="267" t="s">
        <v>15966</v>
      </c>
      <c r="E6083" s="268" t="s">
        <v>34199</v>
      </c>
    </row>
    <row r="6084" spans="1:5">
      <c r="A6084" s="39" t="str">
        <f t="shared" si="95"/>
        <v>101376</v>
      </c>
      <c r="B6084" s="266" t="s">
        <v>6735</v>
      </c>
      <c r="C6084" s="266" t="s">
        <v>16186</v>
      </c>
      <c r="D6084" s="267" t="s">
        <v>15966</v>
      </c>
      <c r="E6084" s="268" t="s">
        <v>34200</v>
      </c>
    </row>
    <row r="6085" spans="1:5">
      <c r="A6085" s="39" t="str">
        <f t="shared" si="95"/>
        <v>101377</v>
      </c>
      <c r="B6085" s="266" t="s">
        <v>6736</v>
      </c>
      <c r="C6085" s="266" t="s">
        <v>15860</v>
      </c>
      <c r="D6085" s="267" t="s">
        <v>15966</v>
      </c>
      <c r="E6085" s="268" t="s">
        <v>34201</v>
      </c>
    </row>
    <row r="6086" spans="1:5">
      <c r="A6086" s="39" t="str">
        <f t="shared" si="95"/>
        <v>101378</v>
      </c>
      <c r="B6086" s="266" t="s">
        <v>6737</v>
      </c>
      <c r="C6086" s="266" t="s">
        <v>6084</v>
      </c>
      <c r="D6086" s="267" t="s">
        <v>15966</v>
      </c>
      <c r="E6086" s="268" t="s">
        <v>34202</v>
      </c>
    </row>
    <row r="6087" spans="1:5">
      <c r="A6087" s="39" t="str">
        <f t="shared" si="95"/>
        <v>101379</v>
      </c>
      <c r="B6087" s="266" t="s">
        <v>6738</v>
      </c>
      <c r="C6087" s="266" t="s">
        <v>16187</v>
      </c>
      <c r="D6087" s="267" t="s">
        <v>15966</v>
      </c>
      <c r="E6087" s="268" t="s">
        <v>34203</v>
      </c>
    </row>
    <row r="6088" spans="1:5">
      <c r="A6088" s="39" t="str">
        <f t="shared" si="95"/>
        <v>101380</v>
      </c>
      <c r="B6088" s="266" t="s">
        <v>6739</v>
      </c>
      <c r="C6088" s="266" t="s">
        <v>15862</v>
      </c>
      <c r="D6088" s="267" t="s">
        <v>15966</v>
      </c>
      <c r="E6088" s="268" t="s">
        <v>34204</v>
      </c>
    </row>
    <row r="6089" spans="1:5">
      <c r="A6089" s="39" t="str">
        <f t="shared" si="95"/>
        <v>101381</v>
      </c>
      <c r="B6089" s="266" t="s">
        <v>6740</v>
      </c>
      <c r="C6089" s="266" t="s">
        <v>15863</v>
      </c>
      <c r="D6089" s="267" t="s">
        <v>15966</v>
      </c>
      <c r="E6089" s="268" t="s">
        <v>34205</v>
      </c>
    </row>
    <row r="6090" spans="1:5">
      <c r="A6090" s="39" t="str">
        <f t="shared" si="95"/>
        <v>101382</v>
      </c>
      <c r="B6090" s="266" t="s">
        <v>6741</v>
      </c>
      <c r="C6090" s="266" t="s">
        <v>16188</v>
      </c>
      <c r="D6090" s="267" t="s">
        <v>15966</v>
      </c>
      <c r="E6090" s="268" t="s">
        <v>34206</v>
      </c>
    </row>
    <row r="6091" spans="1:5">
      <c r="A6091" s="39" t="str">
        <f t="shared" si="95"/>
        <v>101383</v>
      </c>
      <c r="B6091" s="266" t="s">
        <v>6742</v>
      </c>
      <c r="C6091" s="266" t="s">
        <v>6088</v>
      </c>
      <c r="D6091" s="267" t="s">
        <v>15966</v>
      </c>
      <c r="E6091" s="268" t="s">
        <v>34207</v>
      </c>
    </row>
    <row r="6092" spans="1:5">
      <c r="A6092" s="39" t="str">
        <f t="shared" si="95"/>
        <v>101384</v>
      </c>
      <c r="B6092" s="266" t="s">
        <v>6743</v>
      </c>
      <c r="C6092" s="266" t="s">
        <v>15866</v>
      </c>
      <c r="D6092" s="267" t="s">
        <v>15966</v>
      </c>
      <c r="E6092" s="268" t="s">
        <v>34208</v>
      </c>
    </row>
    <row r="6093" spans="1:5">
      <c r="A6093" s="39" t="str">
        <f t="shared" si="95"/>
        <v>101385</v>
      </c>
      <c r="B6093" s="266" t="s">
        <v>6744</v>
      </c>
      <c r="C6093" s="266" t="s">
        <v>16189</v>
      </c>
      <c r="D6093" s="267" t="s">
        <v>15966</v>
      </c>
      <c r="E6093" s="268" t="s">
        <v>34209</v>
      </c>
    </row>
    <row r="6094" spans="1:5">
      <c r="A6094" s="39" t="str">
        <f t="shared" si="95"/>
        <v>101386</v>
      </c>
      <c r="B6094" s="266" t="s">
        <v>6745</v>
      </c>
      <c r="C6094" s="266" t="s">
        <v>15868</v>
      </c>
      <c r="D6094" s="267" t="s">
        <v>15966</v>
      </c>
      <c r="E6094" s="268" t="s">
        <v>34210</v>
      </c>
    </row>
    <row r="6095" spans="1:5">
      <c r="A6095" s="39" t="str">
        <f t="shared" si="95"/>
        <v>101387</v>
      </c>
      <c r="B6095" s="266" t="s">
        <v>6746</v>
      </c>
      <c r="C6095" s="266" t="s">
        <v>16190</v>
      </c>
      <c r="D6095" s="267" t="s">
        <v>15966</v>
      </c>
      <c r="E6095" s="268" t="s">
        <v>34211</v>
      </c>
    </row>
    <row r="6096" spans="1:5">
      <c r="A6096" s="39" t="str">
        <f t="shared" si="95"/>
        <v>101388</v>
      </c>
      <c r="B6096" s="266" t="s">
        <v>6747</v>
      </c>
      <c r="C6096" s="266" t="s">
        <v>15870</v>
      </c>
      <c r="D6096" s="267" t="s">
        <v>15966</v>
      </c>
      <c r="E6096" s="268" t="s">
        <v>34212</v>
      </c>
    </row>
    <row r="6097" spans="1:5">
      <c r="A6097" s="39" t="str">
        <f t="shared" si="95"/>
        <v>101389</v>
      </c>
      <c r="B6097" s="266" t="s">
        <v>6748</v>
      </c>
      <c r="C6097" s="266" t="s">
        <v>15871</v>
      </c>
      <c r="D6097" s="267" t="s">
        <v>15966</v>
      </c>
      <c r="E6097" s="268" t="s">
        <v>34213</v>
      </c>
    </row>
    <row r="6098" spans="1:5">
      <c r="A6098" s="39" t="str">
        <f t="shared" si="95"/>
        <v>101390</v>
      </c>
      <c r="B6098" s="266" t="s">
        <v>6749</v>
      </c>
      <c r="C6098" s="266" t="s">
        <v>16191</v>
      </c>
      <c r="D6098" s="267" t="s">
        <v>15966</v>
      </c>
      <c r="E6098" s="268" t="s">
        <v>34214</v>
      </c>
    </row>
    <row r="6099" spans="1:5">
      <c r="A6099" s="39" t="str">
        <f t="shared" si="95"/>
        <v>101391</v>
      </c>
      <c r="B6099" s="266" t="s">
        <v>6750</v>
      </c>
      <c r="C6099" s="266" t="s">
        <v>16192</v>
      </c>
      <c r="D6099" s="267" t="s">
        <v>15966</v>
      </c>
      <c r="E6099" s="268" t="s">
        <v>34215</v>
      </c>
    </row>
    <row r="6100" spans="1:5">
      <c r="A6100" s="39" t="str">
        <f t="shared" si="95"/>
        <v>101392</v>
      </c>
      <c r="B6100" s="266" t="s">
        <v>6751</v>
      </c>
      <c r="C6100" s="266" t="s">
        <v>16193</v>
      </c>
      <c r="D6100" s="267" t="s">
        <v>15966</v>
      </c>
      <c r="E6100" s="268" t="s">
        <v>34216</v>
      </c>
    </row>
    <row r="6101" spans="1:5">
      <c r="A6101" s="39" t="str">
        <f t="shared" si="95"/>
        <v>101394</v>
      </c>
      <c r="B6101" s="266" t="s">
        <v>6752</v>
      </c>
      <c r="C6101" s="266" t="s">
        <v>15877</v>
      </c>
      <c r="D6101" s="267" t="s">
        <v>15966</v>
      </c>
      <c r="E6101" s="268" t="s">
        <v>34217</v>
      </c>
    </row>
    <row r="6102" spans="1:5">
      <c r="A6102" s="39" t="str">
        <f t="shared" si="95"/>
        <v>101395</v>
      </c>
      <c r="B6102" s="266" t="s">
        <v>6753</v>
      </c>
      <c r="C6102" s="266" t="s">
        <v>16194</v>
      </c>
      <c r="D6102" s="267" t="s">
        <v>15966</v>
      </c>
      <c r="E6102" s="268" t="s">
        <v>34218</v>
      </c>
    </row>
    <row r="6103" spans="1:5">
      <c r="A6103" s="39" t="str">
        <f t="shared" si="95"/>
        <v>101396</v>
      </c>
      <c r="B6103" s="266" t="s">
        <v>6754</v>
      </c>
      <c r="C6103" s="266" t="s">
        <v>16195</v>
      </c>
      <c r="D6103" s="267" t="s">
        <v>15966</v>
      </c>
      <c r="E6103" s="268" t="s">
        <v>34219</v>
      </c>
    </row>
    <row r="6104" spans="1:5">
      <c r="A6104" s="39" t="str">
        <f t="shared" si="95"/>
        <v>101397</v>
      </c>
      <c r="B6104" s="266" t="s">
        <v>6755</v>
      </c>
      <c r="C6104" s="266" t="s">
        <v>15879</v>
      </c>
      <c r="D6104" s="267" t="s">
        <v>15966</v>
      </c>
      <c r="E6104" s="268" t="s">
        <v>34220</v>
      </c>
    </row>
    <row r="6105" spans="1:5">
      <c r="A6105" s="39" t="str">
        <f t="shared" si="95"/>
        <v>101398</v>
      </c>
      <c r="B6105" s="266" t="s">
        <v>6756</v>
      </c>
      <c r="C6105" s="266" t="s">
        <v>16196</v>
      </c>
      <c r="D6105" s="267" t="s">
        <v>15966</v>
      </c>
      <c r="E6105" s="268" t="s">
        <v>34221</v>
      </c>
    </row>
    <row r="6106" spans="1:5">
      <c r="A6106" s="39" t="str">
        <f t="shared" si="95"/>
        <v>101399</v>
      </c>
      <c r="B6106" s="266" t="s">
        <v>6757</v>
      </c>
      <c r="C6106" s="266" t="s">
        <v>15881</v>
      </c>
      <c r="D6106" s="267" t="s">
        <v>15966</v>
      </c>
      <c r="E6106" s="268" t="s">
        <v>34222</v>
      </c>
    </row>
    <row r="6107" spans="1:5">
      <c r="A6107" s="39" t="str">
        <f t="shared" si="95"/>
        <v>101400</v>
      </c>
      <c r="B6107" s="266" t="s">
        <v>6758</v>
      </c>
      <c r="C6107" s="266" t="s">
        <v>16197</v>
      </c>
      <c r="D6107" s="267" t="s">
        <v>15966</v>
      </c>
      <c r="E6107" s="268" t="s">
        <v>34223</v>
      </c>
    </row>
    <row r="6108" spans="1:5">
      <c r="A6108" s="39" t="str">
        <f t="shared" si="95"/>
        <v>101401</v>
      </c>
      <c r="B6108" s="266" t="s">
        <v>6759</v>
      </c>
      <c r="C6108" s="266" t="s">
        <v>15883</v>
      </c>
      <c r="D6108" s="267" t="s">
        <v>15966</v>
      </c>
      <c r="E6108" s="268" t="s">
        <v>34224</v>
      </c>
    </row>
    <row r="6109" spans="1:5">
      <c r="A6109" s="39" t="str">
        <f t="shared" si="95"/>
        <v>101402</v>
      </c>
      <c r="B6109" s="266" t="s">
        <v>6760</v>
      </c>
      <c r="C6109" s="266" t="s">
        <v>15884</v>
      </c>
      <c r="D6109" s="267" t="s">
        <v>15966</v>
      </c>
      <c r="E6109" s="268" t="s">
        <v>34225</v>
      </c>
    </row>
    <row r="6110" spans="1:5">
      <c r="A6110" s="39" t="str">
        <f t="shared" si="95"/>
        <v>101403</v>
      </c>
      <c r="B6110" s="266" t="s">
        <v>6761</v>
      </c>
      <c r="C6110" s="266" t="s">
        <v>16184</v>
      </c>
      <c r="D6110" s="267" t="s">
        <v>15966</v>
      </c>
      <c r="E6110" s="268" t="s">
        <v>34226</v>
      </c>
    </row>
    <row r="6111" spans="1:5">
      <c r="A6111" s="39" t="str">
        <f t="shared" si="95"/>
        <v>101404</v>
      </c>
      <c r="B6111" s="266" t="s">
        <v>6762</v>
      </c>
      <c r="C6111" s="266" t="s">
        <v>15963</v>
      </c>
      <c r="D6111" s="267" t="s">
        <v>15966</v>
      </c>
      <c r="E6111" s="268" t="s">
        <v>34227</v>
      </c>
    </row>
    <row r="6112" spans="1:5">
      <c r="A6112" s="39" t="str">
        <f t="shared" si="95"/>
        <v>101405</v>
      </c>
      <c r="B6112" s="266" t="s">
        <v>6763</v>
      </c>
      <c r="C6112" s="266" t="s">
        <v>15964</v>
      </c>
      <c r="D6112" s="267" t="s">
        <v>15966</v>
      </c>
      <c r="E6112" s="268" t="s">
        <v>34228</v>
      </c>
    </row>
    <row r="6113" spans="1:5">
      <c r="A6113" s="39" t="str">
        <f t="shared" si="95"/>
        <v>101407</v>
      </c>
      <c r="B6113" s="266" t="s">
        <v>6764</v>
      </c>
      <c r="C6113" s="266" t="s">
        <v>15885</v>
      </c>
      <c r="D6113" s="267" t="s">
        <v>15966</v>
      </c>
      <c r="E6113" s="268" t="s">
        <v>34229</v>
      </c>
    </row>
    <row r="6114" spans="1:5">
      <c r="A6114" s="39" t="str">
        <f t="shared" si="95"/>
        <v>101408</v>
      </c>
      <c r="B6114" s="266" t="s">
        <v>6765</v>
      </c>
      <c r="C6114" s="266" t="s">
        <v>15886</v>
      </c>
      <c r="D6114" s="267" t="s">
        <v>15966</v>
      </c>
      <c r="E6114" s="268" t="s">
        <v>34230</v>
      </c>
    </row>
    <row r="6115" spans="1:5">
      <c r="A6115" s="39" t="str">
        <f t="shared" si="95"/>
        <v>101409</v>
      </c>
      <c r="B6115" s="266" t="s">
        <v>6766</v>
      </c>
      <c r="C6115" s="266" t="s">
        <v>16198</v>
      </c>
      <c r="D6115" s="267" t="s">
        <v>15966</v>
      </c>
      <c r="E6115" s="268" t="s">
        <v>34231</v>
      </c>
    </row>
    <row r="6116" spans="1:5">
      <c r="A6116" s="39" t="str">
        <f t="shared" si="95"/>
        <v>101410</v>
      </c>
      <c r="B6116" s="266" t="s">
        <v>6767</v>
      </c>
      <c r="C6116" s="266" t="s">
        <v>15944</v>
      </c>
      <c r="D6116" s="267" t="s">
        <v>15966</v>
      </c>
      <c r="E6116" s="268" t="s">
        <v>34232</v>
      </c>
    </row>
    <row r="6117" spans="1:5">
      <c r="A6117" s="39" t="str">
        <f t="shared" si="95"/>
        <v>101411</v>
      </c>
      <c r="B6117" s="266" t="s">
        <v>6768</v>
      </c>
      <c r="C6117" s="266" t="s">
        <v>16199</v>
      </c>
      <c r="D6117" s="267" t="s">
        <v>15966</v>
      </c>
      <c r="E6117" s="268" t="s">
        <v>34233</v>
      </c>
    </row>
    <row r="6118" spans="1:5">
      <c r="A6118" s="39" t="str">
        <f t="shared" si="95"/>
        <v>101412</v>
      </c>
      <c r="B6118" s="266" t="s">
        <v>6769</v>
      </c>
      <c r="C6118" s="266" t="s">
        <v>16200</v>
      </c>
      <c r="D6118" s="267" t="s">
        <v>15966</v>
      </c>
      <c r="E6118" s="268" t="s">
        <v>34234</v>
      </c>
    </row>
    <row r="6119" spans="1:5">
      <c r="A6119" s="39" t="str">
        <f t="shared" si="95"/>
        <v>101413</v>
      </c>
      <c r="B6119" s="266" t="s">
        <v>6770</v>
      </c>
      <c r="C6119" s="266" t="s">
        <v>15889</v>
      </c>
      <c r="D6119" s="267" t="s">
        <v>15966</v>
      </c>
      <c r="E6119" s="268" t="s">
        <v>34235</v>
      </c>
    </row>
    <row r="6120" spans="1:5">
      <c r="A6120" s="39" t="str">
        <f t="shared" si="95"/>
        <v>101414</v>
      </c>
      <c r="B6120" s="266" t="s">
        <v>6771</v>
      </c>
      <c r="C6120" s="266" t="s">
        <v>16201</v>
      </c>
      <c r="D6120" s="267" t="s">
        <v>15966</v>
      </c>
      <c r="E6120" s="268" t="s">
        <v>34236</v>
      </c>
    </row>
    <row r="6121" spans="1:5">
      <c r="A6121" s="39" t="str">
        <f t="shared" si="95"/>
        <v>101415</v>
      </c>
      <c r="B6121" s="266" t="s">
        <v>6772</v>
      </c>
      <c r="C6121" s="266" t="s">
        <v>16202</v>
      </c>
      <c r="D6121" s="267" t="s">
        <v>15966</v>
      </c>
      <c r="E6121" s="268" t="s">
        <v>34237</v>
      </c>
    </row>
    <row r="6122" spans="1:5">
      <c r="A6122" s="39" t="str">
        <f t="shared" si="95"/>
        <v>101416</v>
      </c>
      <c r="B6122" s="266" t="s">
        <v>6773</v>
      </c>
      <c r="C6122" s="266" t="s">
        <v>6098</v>
      </c>
      <c r="D6122" s="267" t="s">
        <v>15966</v>
      </c>
      <c r="E6122" s="268" t="s">
        <v>34238</v>
      </c>
    </row>
    <row r="6123" spans="1:5">
      <c r="A6123" s="39" t="str">
        <f t="shared" si="95"/>
        <v>101417</v>
      </c>
      <c r="B6123" s="266" t="s">
        <v>6774</v>
      </c>
      <c r="C6123" s="266" t="s">
        <v>16203</v>
      </c>
      <c r="D6123" s="267" t="s">
        <v>15966</v>
      </c>
      <c r="E6123" s="268" t="s">
        <v>34239</v>
      </c>
    </row>
    <row r="6124" spans="1:5">
      <c r="A6124" s="39" t="str">
        <f t="shared" si="95"/>
        <v>101418</v>
      </c>
      <c r="B6124" s="266" t="s">
        <v>6775</v>
      </c>
      <c r="C6124" s="266" t="s">
        <v>16204</v>
      </c>
      <c r="D6124" s="267" t="s">
        <v>15966</v>
      </c>
      <c r="E6124" s="268" t="s">
        <v>34240</v>
      </c>
    </row>
    <row r="6125" spans="1:5">
      <c r="A6125" s="39" t="str">
        <f t="shared" si="95"/>
        <v>101419</v>
      </c>
      <c r="B6125" s="266" t="s">
        <v>6776</v>
      </c>
      <c r="C6125" s="266" t="s">
        <v>16205</v>
      </c>
      <c r="D6125" s="267" t="s">
        <v>15966</v>
      </c>
      <c r="E6125" s="268" t="s">
        <v>34241</v>
      </c>
    </row>
    <row r="6126" spans="1:5">
      <c r="A6126" s="39" t="str">
        <f t="shared" si="95"/>
        <v>101420</v>
      </c>
      <c r="B6126" s="266" t="s">
        <v>6777</v>
      </c>
      <c r="C6126" s="266" t="s">
        <v>16206</v>
      </c>
      <c r="D6126" s="267" t="s">
        <v>15966</v>
      </c>
      <c r="E6126" s="268" t="s">
        <v>34242</v>
      </c>
    </row>
    <row r="6127" spans="1:5">
      <c r="A6127" s="39" t="str">
        <f t="shared" si="95"/>
        <v>101421</v>
      </c>
      <c r="B6127" s="266" t="s">
        <v>6778</v>
      </c>
      <c r="C6127" s="266" t="s">
        <v>16207</v>
      </c>
      <c r="D6127" s="267" t="s">
        <v>15966</v>
      </c>
      <c r="E6127" s="268" t="s">
        <v>34243</v>
      </c>
    </row>
    <row r="6128" spans="1:5">
      <c r="A6128" s="39" t="str">
        <f t="shared" si="95"/>
        <v>101422</v>
      </c>
      <c r="B6128" s="266" t="s">
        <v>6779</v>
      </c>
      <c r="C6128" s="266" t="s">
        <v>16208</v>
      </c>
      <c r="D6128" s="267" t="s">
        <v>15966</v>
      </c>
      <c r="E6128" s="268" t="s">
        <v>34244</v>
      </c>
    </row>
    <row r="6129" spans="1:5">
      <c r="A6129" s="39" t="str">
        <f t="shared" si="95"/>
        <v>101423</v>
      </c>
      <c r="B6129" s="266" t="s">
        <v>6780</v>
      </c>
      <c r="C6129" s="266" t="s">
        <v>16209</v>
      </c>
      <c r="D6129" s="267" t="s">
        <v>15966</v>
      </c>
      <c r="E6129" s="268" t="s">
        <v>34245</v>
      </c>
    </row>
    <row r="6130" spans="1:5">
      <c r="A6130" s="39" t="str">
        <f t="shared" si="95"/>
        <v>101424</v>
      </c>
      <c r="B6130" s="266" t="s">
        <v>6781</v>
      </c>
      <c r="C6130" s="266" t="s">
        <v>16210</v>
      </c>
      <c r="D6130" s="267" t="s">
        <v>15966</v>
      </c>
      <c r="E6130" s="268" t="s">
        <v>34246</v>
      </c>
    </row>
    <row r="6131" spans="1:5">
      <c r="A6131" s="39" t="str">
        <f t="shared" si="95"/>
        <v>101425</v>
      </c>
      <c r="B6131" s="266" t="s">
        <v>6782</v>
      </c>
      <c r="C6131" s="266" t="s">
        <v>16211</v>
      </c>
      <c r="D6131" s="267" t="s">
        <v>15966</v>
      </c>
      <c r="E6131" s="268" t="s">
        <v>34247</v>
      </c>
    </row>
    <row r="6132" spans="1:5">
      <c r="A6132" s="39" t="str">
        <f t="shared" si="95"/>
        <v>101426</v>
      </c>
      <c r="B6132" s="266" t="s">
        <v>6783</v>
      </c>
      <c r="C6132" s="266" t="s">
        <v>16212</v>
      </c>
      <c r="D6132" s="267" t="s">
        <v>15966</v>
      </c>
      <c r="E6132" s="268" t="s">
        <v>34248</v>
      </c>
    </row>
    <row r="6133" spans="1:5">
      <c r="A6133" s="39" t="str">
        <f t="shared" si="95"/>
        <v>101427</v>
      </c>
      <c r="B6133" s="266" t="s">
        <v>6784</v>
      </c>
      <c r="C6133" s="266" t="s">
        <v>15905</v>
      </c>
      <c r="D6133" s="267" t="s">
        <v>15966</v>
      </c>
      <c r="E6133" s="268" t="s">
        <v>34249</v>
      </c>
    </row>
    <row r="6134" spans="1:5">
      <c r="A6134" s="39" t="str">
        <f t="shared" si="95"/>
        <v>101428</v>
      </c>
      <c r="B6134" s="266" t="s">
        <v>6785</v>
      </c>
      <c r="C6134" s="266" t="s">
        <v>16213</v>
      </c>
      <c r="D6134" s="267" t="s">
        <v>15966</v>
      </c>
      <c r="E6134" s="268" t="s">
        <v>34250</v>
      </c>
    </row>
    <row r="6135" spans="1:5">
      <c r="A6135" s="39" t="str">
        <f t="shared" si="95"/>
        <v>101429</v>
      </c>
      <c r="B6135" s="266" t="s">
        <v>6786</v>
      </c>
      <c r="C6135" s="266" t="s">
        <v>16214</v>
      </c>
      <c r="D6135" s="267" t="s">
        <v>15966</v>
      </c>
      <c r="E6135" s="268" t="s">
        <v>34251</v>
      </c>
    </row>
    <row r="6136" spans="1:5">
      <c r="A6136" s="39" t="str">
        <f t="shared" si="95"/>
        <v>101430</v>
      </c>
      <c r="B6136" s="266" t="s">
        <v>6787</v>
      </c>
      <c r="C6136" s="266" t="s">
        <v>16215</v>
      </c>
      <c r="D6136" s="267" t="s">
        <v>15966</v>
      </c>
      <c r="E6136" s="268" t="s">
        <v>34252</v>
      </c>
    </row>
    <row r="6137" spans="1:5">
      <c r="A6137" s="39" t="str">
        <f t="shared" si="95"/>
        <v>101431</v>
      </c>
      <c r="B6137" s="266" t="s">
        <v>6788</v>
      </c>
      <c r="C6137" s="266" t="s">
        <v>15909</v>
      </c>
      <c r="D6137" s="267" t="s">
        <v>15966</v>
      </c>
      <c r="E6137" s="268" t="s">
        <v>34253</v>
      </c>
    </row>
    <row r="6138" spans="1:5">
      <c r="A6138" s="39" t="str">
        <f t="shared" si="95"/>
        <v>101432</v>
      </c>
      <c r="B6138" s="266" t="s">
        <v>6789</v>
      </c>
      <c r="C6138" s="266" t="s">
        <v>16216</v>
      </c>
      <c r="D6138" s="267" t="s">
        <v>15966</v>
      </c>
      <c r="E6138" s="268" t="s">
        <v>34254</v>
      </c>
    </row>
    <row r="6139" spans="1:5">
      <c r="A6139" s="39" t="str">
        <f t="shared" si="95"/>
        <v>101433</v>
      </c>
      <c r="B6139" s="266" t="s">
        <v>6790</v>
      </c>
      <c r="C6139" s="266" t="s">
        <v>15912</v>
      </c>
      <c r="D6139" s="267" t="s">
        <v>15966</v>
      </c>
      <c r="E6139" s="268" t="s">
        <v>34255</v>
      </c>
    </row>
    <row r="6140" spans="1:5">
      <c r="A6140" s="39" t="str">
        <f t="shared" si="95"/>
        <v>101434</v>
      </c>
      <c r="B6140" s="266" t="s">
        <v>6791</v>
      </c>
      <c r="C6140" s="266" t="s">
        <v>16217</v>
      </c>
      <c r="D6140" s="267" t="s">
        <v>15966</v>
      </c>
      <c r="E6140" s="268" t="s">
        <v>34256</v>
      </c>
    </row>
    <row r="6141" spans="1:5">
      <c r="A6141" s="39" t="str">
        <f t="shared" si="95"/>
        <v>101435</v>
      </c>
      <c r="B6141" s="266" t="s">
        <v>6792</v>
      </c>
      <c r="C6141" s="266" t="s">
        <v>16218</v>
      </c>
      <c r="D6141" s="267" t="s">
        <v>15966</v>
      </c>
      <c r="E6141" s="268" t="s">
        <v>34257</v>
      </c>
    </row>
    <row r="6142" spans="1:5">
      <c r="A6142" s="39" t="str">
        <f t="shared" si="95"/>
        <v>101436</v>
      </c>
      <c r="B6142" s="266" t="s">
        <v>6793</v>
      </c>
      <c r="C6142" s="266" t="s">
        <v>15914</v>
      </c>
      <c r="D6142" s="267" t="s">
        <v>15966</v>
      </c>
      <c r="E6142" s="268" t="s">
        <v>34258</v>
      </c>
    </row>
    <row r="6143" spans="1:5">
      <c r="A6143" s="39" t="str">
        <f t="shared" si="95"/>
        <v>101437</v>
      </c>
      <c r="B6143" s="266" t="s">
        <v>6794</v>
      </c>
      <c r="C6143" s="266" t="s">
        <v>16219</v>
      </c>
      <c r="D6143" s="267" t="s">
        <v>15966</v>
      </c>
      <c r="E6143" s="268" t="s">
        <v>34259</v>
      </c>
    </row>
    <row r="6144" spans="1:5">
      <c r="A6144" s="39" t="str">
        <f t="shared" si="95"/>
        <v>101438</v>
      </c>
      <c r="B6144" s="266" t="s">
        <v>6795</v>
      </c>
      <c r="C6144" s="266" t="s">
        <v>15916</v>
      </c>
      <c r="D6144" s="267" t="s">
        <v>15966</v>
      </c>
      <c r="E6144" s="268" t="s">
        <v>34260</v>
      </c>
    </row>
    <row r="6145" spans="1:5">
      <c r="A6145" s="39" t="str">
        <f t="shared" si="95"/>
        <v>101439</v>
      </c>
      <c r="B6145" s="266" t="s">
        <v>6796</v>
      </c>
      <c r="C6145" s="266" t="s">
        <v>15917</v>
      </c>
      <c r="D6145" s="267" t="s">
        <v>15966</v>
      </c>
      <c r="E6145" s="268" t="s">
        <v>34261</v>
      </c>
    </row>
    <row r="6146" spans="1:5">
      <c r="A6146" s="39" t="str">
        <f t="shared" si="95"/>
        <v>101440</v>
      </c>
      <c r="B6146" s="266" t="s">
        <v>6797</v>
      </c>
      <c r="C6146" s="266" t="s">
        <v>16220</v>
      </c>
      <c r="D6146" s="267" t="s">
        <v>15966</v>
      </c>
      <c r="E6146" s="268" t="s">
        <v>34262</v>
      </c>
    </row>
    <row r="6147" spans="1:5">
      <c r="A6147" s="39" t="str">
        <f t="shared" ref="A6147:A6210" si="96">IF(ISERROR(SEARCH("/",B6147)=6),TRIM(CLEAN(B6147)),IF(SEARCH("/",B6147)=6,IF(LEN(TRIM(CLEAN(B6147)))=7,LEFT(TRIM(CLEAN(B6147)),6)&amp;"00"&amp;RIGHT(TRIM(CLEAN(B6147)),1),LEFT(TRIM(CLEAN(B6147)),6)&amp;"0"&amp;RIGHT(TRIM(CLEAN(B6147)),2)),TRIM(CLEAN(B6147))))</f>
        <v>101441</v>
      </c>
      <c r="B6147" s="266" t="s">
        <v>6798</v>
      </c>
      <c r="C6147" s="266" t="s">
        <v>15920</v>
      </c>
      <c r="D6147" s="267" t="s">
        <v>15966</v>
      </c>
      <c r="E6147" s="268" t="s">
        <v>34263</v>
      </c>
    </row>
    <row r="6148" spans="1:5">
      <c r="A6148" s="39" t="str">
        <f t="shared" si="96"/>
        <v>101442</v>
      </c>
      <c r="B6148" s="266" t="s">
        <v>6799</v>
      </c>
      <c r="C6148" s="266" t="s">
        <v>16221</v>
      </c>
      <c r="D6148" s="267" t="s">
        <v>15966</v>
      </c>
      <c r="E6148" s="268" t="s">
        <v>34257</v>
      </c>
    </row>
    <row r="6149" spans="1:5">
      <c r="A6149" s="39" t="str">
        <f t="shared" si="96"/>
        <v>101443</v>
      </c>
      <c r="B6149" s="266" t="s">
        <v>6800</v>
      </c>
      <c r="C6149" s="266" t="s">
        <v>15921</v>
      </c>
      <c r="D6149" s="267" t="s">
        <v>15966</v>
      </c>
      <c r="E6149" s="268" t="s">
        <v>34264</v>
      </c>
    </row>
    <row r="6150" spans="1:5">
      <c r="A6150" s="39" t="str">
        <f t="shared" si="96"/>
        <v>101444</v>
      </c>
      <c r="B6150" s="266" t="s">
        <v>6801</v>
      </c>
      <c r="C6150" s="266" t="s">
        <v>15924</v>
      </c>
      <c r="D6150" s="267" t="s">
        <v>15966</v>
      </c>
      <c r="E6150" s="268" t="s">
        <v>34265</v>
      </c>
    </row>
    <row r="6151" spans="1:5">
      <c r="A6151" s="39" t="str">
        <f t="shared" si="96"/>
        <v>101445</v>
      </c>
      <c r="B6151" s="266" t="s">
        <v>6802</v>
      </c>
      <c r="C6151" s="266" t="s">
        <v>15925</v>
      </c>
      <c r="D6151" s="267" t="s">
        <v>15966</v>
      </c>
      <c r="E6151" s="268" t="s">
        <v>34266</v>
      </c>
    </row>
    <row r="6152" spans="1:5">
      <c r="A6152" s="39" t="str">
        <f t="shared" si="96"/>
        <v>101446</v>
      </c>
      <c r="B6152" s="266" t="s">
        <v>6803</v>
      </c>
      <c r="C6152" s="266" t="s">
        <v>15926</v>
      </c>
      <c r="D6152" s="267" t="s">
        <v>15966</v>
      </c>
      <c r="E6152" s="268" t="s">
        <v>34267</v>
      </c>
    </row>
    <row r="6153" spans="1:5">
      <c r="A6153" s="39" t="str">
        <f t="shared" si="96"/>
        <v>101447</v>
      </c>
      <c r="B6153" s="266" t="s">
        <v>6804</v>
      </c>
      <c r="C6153" s="266" t="s">
        <v>15927</v>
      </c>
      <c r="D6153" s="267" t="s">
        <v>15966</v>
      </c>
      <c r="E6153" s="268" t="s">
        <v>34268</v>
      </c>
    </row>
    <row r="6154" spans="1:5">
      <c r="A6154" s="39" t="str">
        <f t="shared" si="96"/>
        <v>101448</v>
      </c>
      <c r="B6154" s="266" t="s">
        <v>6805</v>
      </c>
      <c r="C6154" s="266" t="s">
        <v>15929</v>
      </c>
      <c r="D6154" s="267" t="s">
        <v>15966</v>
      </c>
      <c r="E6154" s="268" t="s">
        <v>34269</v>
      </c>
    </row>
    <row r="6155" spans="1:5">
      <c r="A6155" s="39" t="str">
        <f t="shared" si="96"/>
        <v>101449</v>
      </c>
      <c r="B6155" s="266" t="s">
        <v>6806</v>
      </c>
      <c r="C6155" s="266" t="s">
        <v>16222</v>
      </c>
      <c r="D6155" s="267" t="s">
        <v>15966</v>
      </c>
      <c r="E6155" s="268" t="s">
        <v>34270</v>
      </c>
    </row>
    <row r="6156" spans="1:5">
      <c r="A6156" s="39" t="str">
        <f t="shared" si="96"/>
        <v>101450</v>
      </c>
      <c r="B6156" s="266" t="s">
        <v>6807</v>
      </c>
      <c r="C6156" s="266" t="s">
        <v>15931</v>
      </c>
      <c r="D6156" s="267" t="s">
        <v>15966</v>
      </c>
      <c r="E6156" s="268" t="s">
        <v>34271</v>
      </c>
    </row>
    <row r="6157" spans="1:5">
      <c r="A6157" s="39" t="str">
        <f t="shared" si="96"/>
        <v>101451</v>
      </c>
      <c r="B6157" s="266" t="s">
        <v>6808</v>
      </c>
      <c r="C6157" s="266" t="s">
        <v>15932</v>
      </c>
      <c r="D6157" s="267" t="s">
        <v>15966</v>
      </c>
      <c r="E6157" s="268" t="s">
        <v>34205</v>
      </c>
    </row>
    <row r="6158" spans="1:5">
      <c r="A6158" s="39" t="str">
        <f t="shared" si="96"/>
        <v>101452</v>
      </c>
      <c r="B6158" s="266" t="s">
        <v>6809</v>
      </c>
      <c r="C6158" s="266" t="s">
        <v>16223</v>
      </c>
      <c r="D6158" s="267" t="s">
        <v>15966</v>
      </c>
      <c r="E6158" s="268" t="s">
        <v>34272</v>
      </c>
    </row>
    <row r="6159" spans="1:5">
      <c r="A6159" s="39" t="str">
        <f t="shared" si="96"/>
        <v>101453</v>
      </c>
      <c r="B6159" s="266" t="s">
        <v>6810</v>
      </c>
      <c r="C6159" s="266" t="s">
        <v>15934</v>
      </c>
      <c r="D6159" s="267" t="s">
        <v>15966</v>
      </c>
      <c r="E6159" s="268" t="s">
        <v>34273</v>
      </c>
    </row>
    <row r="6160" spans="1:5">
      <c r="A6160" s="39" t="str">
        <f t="shared" si="96"/>
        <v>101454</v>
      </c>
      <c r="B6160" s="266" t="s">
        <v>6811</v>
      </c>
      <c r="C6160" s="266" t="s">
        <v>16224</v>
      </c>
      <c r="D6160" s="267" t="s">
        <v>15966</v>
      </c>
      <c r="E6160" s="268" t="s">
        <v>34274</v>
      </c>
    </row>
    <row r="6161" spans="1:5">
      <c r="A6161" s="39" t="str">
        <f t="shared" si="96"/>
        <v>101455</v>
      </c>
      <c r="B6161" s="266" t="s">
        <v>6812</v>
      </c>
      <c r="C6161" s="266" t="s">
        <v>15936</v>
      </c>
      <c r="D6161" s="267" t="s">
        <v>15966</v>
      </c>
      <c r="E6161" s="268" t="s">
        <v>34275</v>
      </c>
    </row>
    <row r="6162" spans="1:5">
      <c r="A6162" s="39" t="str">
        <f t="shared" si="96"/>
        <v>101456</v>
      </c>
      <c r="B6162" s="266" t="s">
        <v>6813</v>
      </c>
      <c r="C6162" s="266" t="s">
        <v>16225</v>
      </c>
      <c r="D6162" s="267" t="s">
        <v>15966</v>
      </c>
      <c r="E6162" s="268" t="s">
        <v>34276</v>
      </c>
    </row>
    <row r="6163" spans="1:5">
      <c r="A6163" s="39" t="str">
        <f t="shared" si="96"/>
        <v>101457</v>
      </c>
      <c r="B6163" s="266" t="s">
        <v>6814</v>
      </c>
      <c r="C6163" s="266" t="s">
        <v>16226</v>
      </c>
      <c r="D6163" s="267" t="s">
        <v>15966</v>
      </c>
      <c r="E6163" s="268" t="s">
        <v>34277</v>
      </c>
    </row>
    <row r="6164" spans="1:5">
      <c r="A6164" s="39" t="str">
        <f t="shared" si="96"/>
        <v>101458</v>
      </c>
      <c r="B6164" s="266" t="s">
        <v>6815</v>
      </c>
      <c r="C6164" s="266" t="s">
        <v>16227</v>
      </c>
      <c r="D6164" s="267" t="s">
        <v>15966</v>
      </c>
      <c r="E6164" s="268" t="s">
        <v>34278</v>
      </c>
    </row>
    <row r="6165" spans="1:5">
      <c r="A6165" s="39" t="str">
        <f t="shared" si="96"/>
        <v>101459</v>
      </c>
      <c r="B6165" s="266" t="s">
        <v>6816</v>
      </c>
      <c r="C6165" s="266" t="s">
        <v>15941</v>
      </c>
      <c r="D6165" s="267" t="s">
        <v>15966</v>
      </c>
      <c r="E6165" s="268" t="s">
        <v>34279</v>
      </c>
    </row>
    <row r="6166" spans="1:5">
      <c r="A6166" s="39" t="str">
        <f t="shared" si="96"/>
        <v>101460</v>
      </c>
      <c r="B6166" s="266" t="s">
        <v>6817</v>
      </c>
      <c r="C6166" s="266" t="s">
        <v>6060</v>
      </c>
      <c r="D6166" s="267" t="s">
        <v>15966</v>
      </c>
      <c r="E6166" s="268" t="s">
        <v>34280</v>
      </c>
    </row>
    <row r="6167" spans="1:5">
      <c r="A6167" s="39" t="str">
        <f t="shared" si="96"/>
        <v>101463</v>
      </c>
      <c r="B6167" s="266" t="s">
        <v>7758</v>
      </c>
      <c r="C6167" s="266" t="s">
        <v>15792</v>
      </c>
      <c r="D6167" s="267" t="s">
        <v>14979</v>
      </c>
      <c r="E6167" s="268" t="s">
        <v>16425</v>
      </c>
    </row>
    <row r="6168" spans="1:5">
      <c r="A6168" s="39" t="str">
        <f t="shared" si="96"/>
        <v>101464</v>
      </c>
      <c r="B6168" s="266" t="s">
        <v>7759</v>
      </c>
      <c r="C6168" s="266" t="s">
        <v>15793</v>
      </c>
      <c r="D6168" s="267" t="s">
        <v>14979</v>
      </c>
      <c r="E6168" s="268" t="s">
        <v>14795</v>
      </c>
    </row>
    <row r="6169" spans="1:5">
      <c r="A6169" s="39" t="str">
        <f t="shared" si="96"/>
        <v>101465</v>
      </c>
      <c r="B6169" s="266" t="s">
        <v>7760</v>
      </c>
      <c r="C6169" s="266" t="s">
        <v>15794</v>
      </c>
      <c r="D6169" s="267" t="s">
        <v>14979</v>
      </c>
      <c r="E6169" s="268" t="s">
        <v>34281</v>
      </c>
    </row>
    <row r="6170" spans="1:5">
      <c r="A6170" s="39" t="str">
        <f t="shared" si="96"/>
        <v>101466</v>
      </c>
      <c r="B6170" s="266" t="s">
        <v>7761</v>
      </c>
      <c r="C6170" s="266" t="s">
        <v>15795</v>
      </c>
      <c r="D6170" s="267" t="s">
        <v>14979</v>
      </c>
      <c r="E6170" s="268" t="s">
        <v>8780</v>
      </c>
    </row>
    <row r="6171" spans="1:5">
      <c r="A6171" s="39" t="str">
        <f t="shared" si="96"/>
        <v>101467</v>
      </c>
      <c r="B6171" s="266" t="s">
        <v>7762</v>
      </c>
      <c r="C6171" s="266" t="s">
        <v>15796</v>
      </c>
      <c r="D6171" s="267" t="s">
        <v>14979</v>
      </c>
      <c r="E6171" s="268" t="s">
        <v>17041</v>
      </c>
    </row>
    <row r="6172" spans="1:5">
      <c r="A6172" s="39" t="str">
        <f t="shared" si="96"/>
        <v>101468</v>
      </c>
      <c r="B6172" s="266" t="s">
        <v>7763</v>
      </c>
      <c r="C6172" s="266" t="s">
        <v>15797</v>
      </c>
      <c r="D6172" s="267" t="s">
        <v>14979</v>
      </c>
      <c r="E6172" s="268" t="s">
        <v>17426</v>
      </c>
    </row>
    <row r="6173" spans="1:5">
      <c r="A6173" s="39" t="str">
        <f t="shared" si="96"/>
        <v>101469</v>
      </c>
      <c r="B6173" s="266" t="s">
        <v>7764</v>
      </c>
      <c r="C6173" s="266" t="s">
        <v>15798</v>
      </c>
      <c r="D6173" s="267" t="s">
        <v>14979</v>
      </c>
      <c r="E6173" s="268" t="s">
        <v>16443</v>
      </c>
    </row>
    <row r="6174" spans="1:5">
      <c r="A6174" s="39" t="str">
        <f t="shared" si="96"/>
        <v>101470</v>
      </c>
      <c r="B6174" s="266" t="s">
        <v>7765</v>
      </c>
      <c r="C6174" s="266" t="s">
        <v>15799</v>
      </c>
      <c r="D6174" s="267" t="s">
        <v>14979</v>
      </c>
      <c r="E6174" s="268" t="s">
        <v>17067</v>
      </c>
    </row>
    <row r="6175" spans="1:5">
      <c r="A6175" s="39" t="str">
        <f t="shared" si="96"/>
        <v>101471</v>
      </c>
      <c r="B6175" s="266" t="s">
        <v>7766</v>
      </c>
      <c r="C6175" s="266" t="s">
        <v>15800</v>
      </c>
      <c r="D6175" s="267" t="s">
        <v>14979</v>
      </c>
      <c r="E6175" s="268" t="s">
        <v>8624</v>
      </c>
    </row>
    <row r="6176" spans="1:5">
      <c r="A6176" s="39" t="str">
        <f t="shared" si="96"/>
        <v>101472</v>
      </c>
      <c r="B6176" s="266" t="s">
        <v>7767</v>
      </c>
      <c r="C6176" s="266" t="s">
        <v>15801</v>
      </c>
      <c r="D6176" s="267" t="s">
        <v>14979</v>
      </c>
      <c r="E6176" s="268" t="s">
        <v>15635</v>
      </c>
    </row>
    <row r="6177" spans="1:5">
      <c r="A6177" s="39" t="str">
        <f t="shared" si="96"/>
        <v>101473</v>
      </c>
      <c r="B6177" s="266" t="s">
        <v>7768</v>
      </c>
      <c r="C6177" s="266" t="s">
        <v>15802</v>
      </c>
      <c r="D6177" s="267" t="s">
        <v>14979</v>
      </c>
      <c r="E6177" s="268" t="s">
        <v>25302</v>
      </c>
    </row>
    <row r="6178" spans="1:5">
      <c r="A6178" s="39" t="str">
        <f t="shared" si="96"/>
        <v>101474</v>
      </c>
      <c r="B6178" s="266" t="s">
        <v>7769</v>
      </c>
      <c r="C6178" s="266" t="s">
        <v>15804</v>
      </c>
      <c r="D6178" s="267" t="s">
        <v>14979</v>
      </c>
      <c r="E6178" s="268" t="s">
        <v>8895</v>
      </c>
    </row>
    <row r="6179" spans="1:5">
      <c r="A6179" s="39" t="str">
        <f t="shared" si="96"/>
        <v>101475</v>
      </c>
      <c r="B6179" s="266" t="s">
        <v>7770</v>
      </c>
      <c r="C6179" s="266" t="s">
        <v>15805</v>
      </c>
      <c r="D6179" s="267" t="s">
        <v>14979</v>
      </c>
      <c r="E6179" s="268" t="s">
        <v>16975</v>
      </c>
    </row>
    <row r="6180" spans="1:5">
      <c r="A6180" s="39" t="str">
        <f t="shared" si="96"/>
        <v>101476</v>
      </c>
      <c r="B6180" s="266" t="s">
        <v>7771</v>
      </c>
      <c r="C6180" s="266" t="s">
        <v>15806</v>
      </c>
      <c r="D6180" s="267" t="s">
        <v>14979</v>
      </c>
      <c r="E6180" s="268" t="s">
        <v>11671</v>
      </c>
    </row>
    <row r="6181" spans="1:5">
      <c r="A6181" s="39" t="str">
        <f t="shared" si="96"/>
        <v>101477</v>
      </c>
      <c r="B6181" s="266" t="s">
        <v>7772</v>
      </c>
      <c r="C6181" s="266" t="s">
        <v>15807</v>
      </c>
      <c r="D6181" s="267" t="s">
        <v>14979</v>
      </c>
      <c r="E6181" s="268" t="s">
        <v>11934</v>
      </c>
    </row>
    <row r="6182" spans="1:5">
      <c r="A6182" s="39" t="str">
        <f t="shared" si="96"/>
        <v>101478</v>
      </c>
      <c r="B6182" s="266" t="s">
        <v>7773</v>
      </c>
      <c r="C6182" s="266" t="s">
        <v>15808</v>
      </c>
      <c r="D6182" s="267" t="s">
        <v>14979</v>
      </c>
      <c r="E6182" s="268" t="s">
        <v>17574</v>
      </c>
    </row>
    <row r="6183" spans="1:5">
      <c r="A6183" s="39" t="str">
        <f t="shared" si="96"/>
        <v>101479</v>
      </c>
      <c r="B6183" s="266" t="s">
        <v>7774</v>
      </c>
      <c r="C6183" s="266" t="s">
        <v>15746</v>
      </c>
      <c r="D6183" s="267" t="s">
        <v>14979</v>
      </c>
      <c r="E6183" s="268" t="s">
        <v>27306</v>
      </c>
    </row>
    <row r="6184" spans="1:5">
      <c r="A6184" s="39" t="str">
        <f t="shared" si="96"/>
        <v>101480</v>
      </c>
      <c r="B6184" s="266" t="s">
        <v>7775</v>
      </c>
      <c r="C6184" s="266" t="s">
        <v>15809</v>
      </c>
      <c r="D6184" s="267" t="s">
        <v>14979</v>
      </c>
      <c r="E6184" s="268" t="s">
        <v>29907</v>
      </c>
    </row>
    <row r="6185" spans="1:5">
      <c r="A6185" s="39" t="str">
        <f t="shared" si="96"/>
        <v>101481</v>
      </c>
      <c r="B6185" s="266" t="s">
        <v>7776</v>
      </c>
      <c r="C6185" s="266" t="s">
        <v>15810</v>
      </c>
      <c r="D6185" s="267" t="s">
        <v>14979</v>
      </c>
      <c r="E6185" s="268" t="s">
        <v>24411</v>
      </c>
    </row>
    <row r="6186" spans="1:5">
      <c r="A6186" s="39" t="str">
        <f t="shared" si="96"/>
        <v>101482</v>
      </c>
      <c r="B6186" s="266" t="s">
        <v>7777</v>
      </c>
      <c r="C6186" s="266" t="s">
        <v>25373</v>
      </c>
      <c r="D6186" s="267" t="s">
        <v>14979</v>
      </c>
      <c r="E6186" s="268" t="s">
        <v>16469</v>
      </c>
    </row>
    <row r="6187" spans="1:5">
      <c r="A6187" s="39" t="str">
        <f t="shared" si="96"/>
        <v>101483</v>
      </c>
      <c r="B6187" s="266" t="s">
        <v>7778</v>
      </c>
      <c r="C6187" s="266" t="s">
        <v>15811</v>
      </c>
      <c r="D6187" s="267" t="s">
        <v>14979</v>
      </c>
      <c r="E6187" s="268" t="s">
        <v>9272</v>
      </c>
    </row>
    <row r="6188" spans="1:5">
      <c r="A6188" s="39" t="str">
        <f t="shared" si="96"/>
        <v>101484</v>
      </c>
      <c r="B6188" s="266" t="s">
        <v>7779</v>
      </c>
      <c r="C6188" s="266" t="s">
        <v>15812</v>
      </c>
      <c r="D6188" s="267" t="s">
        <v>14979</v>
      </c>
      <c r="E6188" s="268" t="s">
        <v>34282</v>
      </c>
    </row>
    <row r="6189" spans="1:5">
      <c r="A6189" s="39" t="str">
        <f t="shared" si="96"/>
        <v>101485</v>
      </c>
      <c r="B6189" s="266" t="s">
        <v>7780</v>
      </c>
      <c r="C6189" s="266" t="s">
        <v>15813</v>
      </c>
      <c r="D6189" s="267" t="s">
        <v>14979</v>
      </c>
      <c r="E6189" s="268" t="s">
        <v>34283</v>
      </c>
    </row>
    <row r="6190" spans="1:5">
      <c r="A6190" s="39" t="str">
        <f t="shared" si="96"/>
        <v>101486</v>
      </c>
      <c r="B6190" s="266" t="s">
        <v>7781</v>
      </c>
      <c r="C6190" s="266" t="s">
        <v>15814</v>
      </c>
      <c r="D6190" s="267" t="s">
        <v>14979</v>
      </c>
      <c r="E6190" s="268" t="s">
        <v>25406</v>
      </c>
    </row>
    <row r="6191" spans="1:5">
      <c r="A6191" s="39" t="str">
        <f t="shared" si="96"/>
        <v>101487</v>
      </c>
      <c r="B6191" s="266" t="s">
        <v>7782</v>
      </c>
      <c r="C6191" s="266" t="s">
        <v>15815</v>
      </c>
      <c r="D6191" s="267" t="s">
        <v>14979</v>
      </c>
      <c r="E6191" s="268" t="s">
        <v>34284</v>
      </c>
    </row>
    <row r="6192" spans="1:5">
      <c r="A6192" s="39" t="str">
        <f t="shared" si="96"/>
        <v>101488</v>
      </c>
      <c r="B6192" s="266" t="s">
        <v>7783</v>
      </c>
      <c r="C6192" s="266" t="s">
        <v>15816</v>
      </c>
      <c r="D6192" s="267" t="s">
        <v>14979</v>
      </c>
      <c r="E6192" s="268" t="s">
        <v>28434</v>
      </c>
    </row>
    <row r="6193" spans="1:5">
      <c r="A6193" s="39" t="str">
        <f t="shared" si="96"/>
        <v>101489</v>
      </c>
      <c r="B6193" s="266" t="s">
        <v>7784</v>
      </c>
      <c r="C6193" s="266" t="s">
        <v>12346</v>
      </c>
      <c r="D6193" s="267" t="s">
        <v>9623</v>
      </c>
      <c r="E6193" s="268" t="s">
        <v>34285</v>
      </c>
    </row>
    <row r="6194" spans="1:5">
      <c r="A6194" s="39" t="str">
        <f t="shared" si="96"/>
        <v>101490</v>
      </c>
      <c r="B6194" s="266" t="s">
        <v>7785</v>
      </c>
      <c r="C6194" s="266" t="s">
        <v>12347</v>
      </c>
      <c r="D6194" s="267" t="s">
        <v>9623</v>
      </c>
      <c r="E6194" s="268" t="s">
        <v>34286</v>
      </c>
    </row>
    <row r="6195" spans="1:5">
      <c r="A6195" s="39" t="str">
        <f t="shared" si="96"/>
        <v>101491</v>
      </c>
      <c r="B6195" s="266" t="s">
        <v>7786</v>
      </c>
      <c r="C6195" s="266" t="s">
        <v>12348</v>
      </c>
      <c r="D6195" s="267" t="s">
        <v>9623</v>
      </c>
      <c r="E6195" s="268" t="s">
        <v>34287</v>
      </c>
    </row>
    <row r="6196" spans="1:5">
      <c r="A6196" s="39" t="str">
        <f t="shared" si="96"/>
        <v>101492</v>
      </c>
      <c r="B6196" s="266" t="s">
        <v>7787</v>
      </c>
      <c r="C6196" s="266" t="s">
        <v>12349</v>
      </c>
      <c r="D6196" s="267" t="s">
        <v>9623</v>
      </c>
      <c r="E6196" s="268" t="s">
        <v>34288</v>
      </c>
    </row>
    <row r="6197" spans="1:5">
      <c r="A6197" s="39" t="str">
        <f t="shared" si="96"/>
        <v>101493</v>
      </c>
      <c r="B6197" s="266" t="s">
        <v>7788</v>
      </c>
      <c r="C6197" s="266" t="s">
        <v>12350</v>
      </c>
      <c r="D6197" s="267" t="s">
        <v>9623</v>
      </c>
      <c r="E6197" s="268" t="s">
        <v>34289</v>
      </c>
    </row>
    <row r="6198" spans="1:5">
      <c r="A6198" s="39" t="str">
        <f t="shared" si="96"/>
        <v>101494</v>
      </c>
      <c r="B6198" s="266" t="s">
        <v>7789</v>
      </c>
      <c r="C6198" s="266" t="s">
        <v>12351</v>
      </c>
      <c r="D6198" s="267" t="s">
        <v>9623</v>
      </c>
      <c r="E6198" s="268" t="s">
        <v>34290</v>
      </c>
    </row>
    <row r="6199" spans="1:5">
      <c r="A6199" s="39" t="str">
        <f t="shared" si="96"/>
        <v>101495</v>
      </c>
      <c r="B6199" s="266" t="s">
        <v>7790</v>
      </c>
      <c r="C6199" s="266" t="s">
        <v>12352</v>
      </c>
      <c r="D6199" s="267" t="s">
        <v>9623</v>
      </c>
      <c r="E6199" s="268" t="s">
        <v>34291</v>
      </c>
    </row>
    <row r="6200" spans="1:5">
      <c r="A6200" s="39" t="str">
        <f t="shared" si="96"/>
        <v>101496</v>
      </c>
      <c r="B6200" s="266" t="s">
        <v>7791</v>
      </c>
      <c r="C6200" s="266" t="s">
        <v>12353</v>
      </c>
      <c r="D6200" s="267" t="s">
        <v>9623</v>
      </c>
      <c r="E6200" s="268" t="s">
        <v>34292</v>
      </c>
    </row>
    <row r="6201" spans="1:5">
      <c r="A6201" s="39" t="str">
        <f t="shared" si="96"/>
        <v>101497</v>
      </c>
      <c r="B6201" s="266" t="s">
        <v>7792</v>
      </c>
      <c r="C6201" s="266" t="s">
        <v>12354</v>
      </c>
      <c r="D6201" s="267" t="s">
        <v>9623</v>
      </c>
      <c r="E6201" s="268" t="s">
        <v>34293</v>
      </c>
    </row>
    <row r="6202" spans="1:5">
      <c r="A6202" s="39" t="str">
        <f t="shared" si="96"/>
        <v>101498</v>
      </c>
      <c r="B6202" s="266" t="s">
        <v>7793</v>
      </c>
      <c r="C6202" s="266" t="s">
        <v>12355</v>
      </c>
      <c r="D6202" s="267" t="s">
        <v>9623</v>
      </c>
      <c r="E6202" s="268" t="s">
        <v>34294</v>
      </c>
    </row>
    <row r="6203" spans="1:5">
      <c r="A6203" s="39" t="str">
        <f t="shared" si="96"/>
        <v>101499</v>
      </c>
      <c r="B6203" s="266" t="s">
        <v>7794</v>
      </c>
      <c r="C6203" s="266" t="s">
        <v>12356</v>
      </c>
      <c r="D6203" s="267" t="s">
        <v>9623</v>
      </c>
      <c r="E6203" s="268" t="s">
        <v>34295</v>
      </c>
    </row>
    <row r="6204" spans="1:5">
      <c r="A6204" s="39" t="str">
        <f t="shared" si="96"/>
        <v>101500</v>
      </c>
      <c r="B6204" s="266" t="s">
        <v>7795</v>
      </c>
      <c r="C6204" s="266" t="s">
        <v>12357</v>
      </c>
      <c r="D6204" s="267" t="s">
        <v>9623</v>
      </c>
      <c r="E6204" s="268" t="s">
        <v>34296</v>
      </c>
    </row>
    <row r="6205" spans="1:5">
      <c r="A6205" s="39" t="str">
        <f t="shared" si="96"/>
        <v>101501</v>
      </c>
      <c r="B6205" s="266" t="s">
        <v>7796</v>
      </c>
      <c r="C6205" s="266" t="s">
        <v>12358</v>
      </c>
      <c r="D6205" s="267" t="s">
        <v>9623</v>
      </c>
      <c r="E6205" s="268" t="s">
        <v>34297</v>
      </c>
    </row>
    <row r="6206" spans="1:5">
      <c r="A6206" s="39" t="str">
        <f t="shared" si="96"/>
        <v>101502</v>
      </c>
      <c r="B6206" s="266" t="s">
        <v>7797</v>
      </c>
      <c r="C6206" s="266" t="s">
        <v>12359</v>
      </c>
      <c r="D6206" s="267" t="s">
        <v>9623</v>
      </c>
      <c r="E6206" s="268" t="s">
        <v>34298</v>
      </c>
    </row>
    <row r="6207" spans="1:5">
      <c r="A6207" s="39" t="str">
        <f t="shared" si="96"/>
        <v>101503</v>
      </c>
      <c r="B6207" s="266" t="s">
        <v>7798</v>
      </c>
      <c r="C6207" s="266" t="s">
        <v>12360</v>
      </c>
      <c r="D6207" s="267" t="s">
        <v>9623</v>
      </c>
      <c r="E6207" s="268" t="s">
        <v>34299</v>
      </c>
    </row>
    <row r="6208" spans="1:5">
      <c r="A6208" s="39" t="str">
        <f t="shared" si="96"/>
        <v>101504</v>
      </c>
      <c r="B6208" s="266" t="s">
        <v>7799</v>
      </c>
      <c r="C6208" s="266" t="s">
        <v>12361</v>
      </c>
      <c r="D6208" s="267" t="s">
        <v>9623</v>
      </c>
      <c r="E6208" s="268" t="s">
        <v>34300</v>
      </c>
    </row>
    <row r="6209" spans="1:5">
      <c r="A6209" s="39" t="str">
        <f t="shared" si="96"/>
        <v>101505</v>
      </c>
      <c r="B6209" s="266" t="s">
        <v>7800</v>
      </c>
      <c r="C6209" s="266" t="s">
        <v>12362</v>
      </c>
      <c r="D6209" s="267" t="s">
        <v>9623</v>
      </c>
      <c r="E6209" s="268" t="s">
        <v>34301</v>
      </c>
    </row>
    <row r="6210" spans="1:5">
      <c r="A6210" s="39" t="str">
        <f t="shared" si="96"/>
        <v>101506</v>
      </c>
      <c r="B6210" s="266" t="s">
        <v>7801</v>
      </c>
      <c r="C6210" s="266" t="s">
        <v>12363</v>
      </c>
      <c r="D6210" s="267" t="s">
        <v>9623</v>
      </c>
      <c r="E6210" s="268" t="s">
        <v>34302</v>
      </c>
    </row>
    <row r="6211" spans="1:5">
      <c r="A6211" s="39" t="str">
        <f t="shared" ref="A6211:A6274" si="97">IF(ISERROR(SEARCH("/",B6211)=6),TRIM(CLEAN(B6211)),IF(SEARCH("/",B6211)=6,IF(LEN(TRIM(CLEAN(B6211)))=7,LEFT(TRIM(CLEAN(B6211)),6)&amp;"00"&amp;RIGHT(TRIM(CLEAN(B6211)),1),LEFT(TRIM(CLEAN(B6211)),6)&amp;"0"&amp;RIGHT(TRIM(CLEAN(B6211)),2)),TRIM(CLEAN(B6211))))</f>
        <v>101507</v>
      </c>
      <c r="B6211" s="266" t="s">
        <v>7802</v>
      </c>
      <c r="C6211" s="266" t="s">
        <v>12364</v>
      </c>
      <c r="D6211" s="267" t="s">
        <v>9623</v>
      </c>
      <c r="E6211" s="268" t="s">
        <v>34303</v>
      </c>
    </row>
    <row r="6212" spans="1:5">
      <c r="A6212" s="39" t="str">
        <f t="shared" si="97"/>
        <v>101508</v>
      </c>
      <c r="B6212" s="266" t="s">
        <v>7803</v>
      </c>
      <c r="C6212" s="266" t="s">
        <v>12365</v>
      </c>
      <c r="D6212" s="267" t="s">
        <v>9623</v>
      </c>
      <c r="E6212" s="268" t="s">
        <v>34304</v>
      </c>
    </row>
    <row r="6213" spans="1:5">
      <c r="A6213" s="39" t="str">
        <f t="shared" si="97"/>
        <v>101509</v>
      </c>
      <c r="B6213" s="266" t="s">
        <v>7804</v>
      </c>
      <c r="C6213" s="266" t="s">
        <v>12366</v>
      </c>
      <c r="D6213" s="267" t="s">
        <v>9623</v>
      </c>
      <c r="E6213" s="268" t="s">
        <v>34305</v>
      </c>
    </row>
    <row r="6214" spans="1:5">
      <c r="A6214" s="39" t="str">
        <f t="shared" si="97"/>
        <v>101510</v>
      </c>
      <c r="B6214" s="266" t="s">
        <v>7805</v>
      </c>
      <c r="C6214" s="266" t="s">
        <v>12367</v>
      </c>
      <c r="D6214" s="267" t="s">
        <v>9623</v>
      </c>
      <c r="E6214" s="268" t="s">
        <v>34306</v>
      </c>
    </row>
    <row r="6215" spans="1:5">
      <c r="A6215" s="39" t="str">
        <f t="shared" si="97"/>
        <v>101511</v>
      </c>
      <c r="B6215" s="266" t="s">
        <v>7806</v>
      </c>
      <c r="C6215" s="266" t="s">
        <v>12368</v>
      </c>
      <c r="D6215" s="267" t="s">
        <v>9623</v>
      </c>
      <c r="E6215" s="268" t="s">
        <v>34307</v>
      </c>
    </row>
    <row r="6216" spans="1:5">
      <c r="A6216" s="39" t="str">
        <f t="shared" si="97"/>
        <v>101512</v>
      </c>
      <c r="B6216" s="266" t="s">
        <v>7807</v>
      </c>
      <c r="C6216" s="266" t="s">
        <v>12369</v>
      </c>
      <c r="D6216" s="267" t="s">
        <v>9623</v>
      </c>
      <c r="E6216" s="268" t="s">
        <v>34308</v>
      </c>
    </row>
    <row r="6217" spans="1:5">
      <c r="A6217" s="39" t="str">
        <f t="shared" si="97"/>
        <v>101513</v>
      </c>
      <c r="B6217" s="266" t="s">
        <v>7808</v>
      </c>
      <c r="C6217" s="266" t="s">
        <v>12370</v>
      </c>
      <c r="D6217" s="267" t="s">
        <v>9623</v>
      </c>
      <c r="E6217" s="268" t="s">
        <v>34309</v>
      </c>
    </row>
    <row r="6218" spans="1:5">
      <c r="A6218" s="39" t="str">
        <f t="shared" si="97"/>
        <v>101514</v>
      </c>
      <c r="B6218" s="266" t="s">
        <v>7809</v>
      </c>
      <c r="C6218" s="266" t="s">
        <v>12371</v>
      </c>
      <c r="D6218" s="267" t="s">
        <v>9623</v>
      </c>
      <c r="E6218" s="268" t="s">
        <v>34310</v>
      </c>
    </row>
    <row r="6219" spans="1:5">
      <c r="A6219" s="39" t="str">
        <f t="shared" si="97"/>
        <v>101515</v>
      </c>
      <c r="B6219" s="266" t="s">
        <v>7810</v>
      </c>
      <c r="C6219" s="266" t="s">
        <v>12372</v>
      </c>
      <c r="D6219" s="267" t="s">
        <v>9623</v>
      </c>
      <c r="E6219" s="268" t="s">
        <v>34311</v>
      </c>
    </row>
    <row r="6220" spans="1:5">
      <c r="A6220" s="39" t="str">
        <f t="shared" si="97"/>
        <v>101516</v>
      </c>
      <c r="B6220" s="266" t="s">
        <v>7811</v>
      </c>
      <c r="C6220" s="266" t="s">
        <v>12373</v>
      </c>
      <c r="D6220" s="267" t="s">
        <v>9623</v>
      </c>
      <c r="E6220" s="268" t="s">
        <v>34312</v>
      </c>
    </row>
    <row r="6221" spans="1:5">
      <c r="A6221" s="39" t="str">
        <f t="shared" si="97"/>
        <v>101517</v>
      </c>
      <c r="B6221" s="266" t="s">
        <v>7812</v>
      </c>
      <c r="C6221" s="266" t="s">
        <v>12374</v>
      </c>
      <c r="D6221" s="267" t="s">
        <v>9623</v>
      </c>
      <c r="E6221" s="268" t="s">
        <v>34313</v>
      </c>
    </row>
    <row r="6222" spans="1:5">
      <c r="A6222" s="39" t="str">
        <f t="shared" si="97"/>
        <v>101518</v>
      </c>
      <c r="B6222" s="266" t="s">
        <v>7813</v>
      </c>
      <c r="C6222" s="266" t="s">
        <v>12375</v>
      </c>
      <c r="D6222" s="267" t="s">
        <v>9623</v>
      </c>
      <c r="E6222" s="268" t="s">
        <v>34314</v>
      </c>
    </row>
    <row r="6223" spans="1:5">
      <c r="A6223" s="39" t="str">
        <f t="shared" si="97"/>
        <v>101519</v>
      </c>
      <c r="B6223" s="266" t="s">
        <v>7814</v>
      </c>
      <c r="C6223" s="266" t="s">
        <v>12376</v>
      </c>
      <c r="D6223" s="267" t="s">
        <v>9623</v>
      </c>
      <c r="E6223" s="268" t="s">
        <v>34315</v>
      </c>
    </row>
    <row r="6224" spans="1:5">
      <c r="A6224" s="39" t="str">
        <f t="shared" si="97"/>
        <v>101520</v>
      </c>
      <c r="B6224" s="266" t="s">
        <v>7815</v>
      </c>
      <c r="C6224" s="266" t="s">
        <v>12377</v>
      </c>
      <c r="D6224" s="267" t="s">
        <v>9623</v>
      </c>
      <c r="E6224" s="268" t="s">
        <v>34316</v>
      </c>
    </row>
    <row r="6225" spans="1:5">
      <c r="A6225" s="39" t="str">
        <f t="shared" si="97"/>
        <v>101521</v>
      </c>
      <c r="B6225" s="266" t="s">
        <v>7816</v>
      </c>
      <c r="C6225" s="266" t="s">
        <v>12378</v>
      </c>
      <c r="D6225" s="267" t="s">
        <v>9623</v>
      </c>
      <c r="E6225" s="268" t="s">
        <v>34317</v>
      </c>
    </row>
    <row r="6226" spans="1:5">
      <c r="A6226" s="39" t="str">
        <f t="shared" si="97"/>
        <v>101522</v>
      </c>
      <c r="B6226" s="266" t="s">
        <v>7817</v>
      </c>
      <c r="C6226" s="266" t="s">
        <v>12379</v>
      </c>
      <c r="D6226" s="267" t="s">
        <v>9623</v>
      </c>
      <c r="E6226" s="268" t="s">
        <v>34318</v>
      </c>
    </row>
    <row r="6227" spans="1:5">
      <c r="A6227" s="39" t="str">
        <f t="shared" si="97"/>
        <v>101523</v>
      </c>
      <c r="B6227" s="266" t="s">
        <v>7818</v>
      </c>
      <c r="C6227" s="266" t="s">
        <v>12380</v>
      </c>
      <c r="D6227" s="267" t="s">
        <v>9623</v>
      </c>
      <c r="E6227" s="268" t="s">
        <v>34319</v>
      </c>
    </row>
    <row r="6228" spans="1:5">
      <c r="A6228" s="39" t="str">
        <f t="shared" si="97"/>
        <v>101524</v>
      </c>
      <c r="B6228" s="266" t="s">
        <v>7819</v>
      </c>
      <c r="C6228" s="266" t="s">
        <v>12381</v>
      </c>
      <c r="D6228" s="267" t="s">
        <v>9623</v>
      </c>
      <c r="E6228" s="268" t="s">
        <v>34320</v>
      </c>
    </row>
    <row r="6229" spans="1:5">
      <c r="A6229" s="39" t="str">
        <f t="shared" si="97"/>
        <v>101525</v>
      </c>
      <c r="B6229" s="266" t="s">
        <v>7820</v>
      </c>
      <c r="C6229" s="266" t="s">
        <v>12382</v>
      </c>
      <c r="D6229" s="267" t="s">
        <v>9623</v>
      </c>
      <c r="E6229" s="268" t="s">
        <v>34321</v>
      </c>
    </row>
    <row r="6230" spans="1:5">
      <c r="A6230" s="39" t="str">
        <f t="shared" si="97"/>
        <v>101526</v>
      </c>
      <c r="B6230" s="266" t="s">
        <v>7821</v>
      </c>
      <c r="C6230" s="266" t="s">
        <v>12383</v>
      </c>
      <c r="D6230" s="267" t="s">
        <v>9623</v>
      </c>
      <c r="E6230" s="268" t="s">
        <v>34322</v>
      </c>
    </row>
    <row r="6231" spans="1:5">
      <c r="A6231" s="39" t="str">
        <f t="shared" si="97"/>
        <v>101527</v>
      </c>
      <c r="B6231" s="266" t="s">
        <v>7822</v>
      </c>
      <c r="C6231" s="266" t="s">
        <v>12384</v>
      </c>
      <c r="D6231" s="267" t="s">
        <v>9623</v>
      </c>
      <c r="E6231" s="268" t="s">
        <v>34323</v>
      </c>
    </row>
    <row r="6232" spans="1:5">
      <c r="A6232" s="39" t="str">
        <f t="shared" si="97"/>
        <v>101528</v>
      </c>
      <c r="B6232" s="266" t="s">
        <v>7823</v>
      </c>
      <c r="C6232" s="266" t="s">
        <v>12385</v>
      </c>
      <c r="D6232" s="267" t="s">
        <v>9623</v>
      </c>
      <c r="E6232" s="268" t="s">
        <v>34324</v>
      </c>
    </row>
    <row r="6233" spans="1:5">
      <c r="A6233" s="39" t="str">
        <f t="shared" si="97"/>
        <v>101529</v>
      </c>
      <c r="B6233" s="266" t="s">
        <v>7824</v>
      </c>
      <c r="C6233" s="266" t="s">
        <v>12386</v>
      </c>
      <c r="D6233" s="267" t="s">
        <v>9623</v>
      </c>
      <c r="E6233" s="268" t="s">
        <v>34325</v>
      </c>
    </row>
    <row r="6234" spans="1:5">
      <c r="A6234" s="39" t="str">
        <f t="shared" si="97"/>
        <v>101530</v>
      </c>
      <c r="B6234" s="266" t="s">
        <v>7825</v>
      </c>
      <c r="C6234" s="266" t="s">
        <v>12387</v>
      </c>
      <c r="D6234" s="267" t="s">
        <v>9623</v>
      </c>
      <c r="E6234" s="268" t="s">
        <v>34326</v>
      </c>
    </row>
    <row r="6235" spans="1:5">
      <c r="A6235" s="39" t="str">
        <f t="shared" si="97"/>
        <v>101531</v>
      </c>
      <c r="B6235" s="266" t="s">
        <v>7826</v>
      </c>
      <c r="C6235" s="266" t="s">
        <v>12388</v>
      </c>
      <c r="D6235" s="267" t="s">
        <v>9623</v>
      </c>
      <c r="E6235" s="268" t="s">
        <v>34327</v>
      </c>
    </row>
    <row r="6236" spans="1:5">
      <c r="A6236" s="39" t="str">
        <f t="shared" si="97"/>
        <v>101532</v>
      </c>
      <c r="B6236" s="266" t="s">
        <v>7827</v>
      </c>
      <c r="C6236" s="266" t="s">
        <v>12389</v>
      </c>
      <c r="D6236" s="267" t="s">
        <v>9623</v>
      </c>
      <c r="E6236" s="268" t="s">
        <v>34328</v>
      </c>
    </row>
    <row r="6237" spans="1:5">
      <c r="A6237" s="39" t="str">
        <f t="shared" si="97"/>
        <v>101533</v>
      </c>
      <c r="B6237" s="266" t="s">
        <v>7828</v>
      </c>
      <c r="C6237" s="266" t="s">
        <v>12390</v>
      </c>
      <c r="D6237" s="267" t="s">
        <v>9623</v>
      </c>
      <c r="E6237" s="268" t="s">
        <v>34329</v>
      </c>
    </row>
    <row r="6238" spans="1:5">
      <c r="A6238" s="39" t="str">
        <f t="shared" si="97"/>
        <v>101534</v>
      </c>
      <c r="B6238" s="266" t="s">
        <v>7829</v>
      </c>
      <c r="C6238" s="266" t="s">
        <v>12391</v>
      </c>
      <c r="D6238" s="267" t="s">
        <v>9623</v>
      </c>
      <c r="E6238" s="268" t="s">
        <v>34330</v>
      </c>
    </row>
    <row r="6239" spans="1:5">
      <c r="A6239" s="39" t="str">
        <f t="shared" si="97"/>
        <v>101535</v>
      </c>
      <c r="B6239" s="266" t="s">
        <v>7830</v>
      </c>
      <c r="C6239" s="266" t="s">
        <v>12392</v>
      </c>
      <c r="D6239" s="267" t="s">
        <v>9623</v>
      </c>
      <c r="E6239" s="268" t="s">
        <v>34331</v>
      </c>
    </row>
    <row r="6240" spans="1:5">
      <c r="A6240" s="39" t="str">
        <f t="shared" si="97"/>
        <v>101536</v>
      </c>
      <c r="B6240" s="266" t="s">
        <v>7831</v>
      </c>
      <c r="C6240" s="266" t="s">
        <v>12393</v>
      </c>
      <c r="D6240" s="267" t="s">
        <v>9623</v>
      </c>
      <c r="E6240" s="268" t="s">
        <v>34332</v>
      </c>
    </row>
    <row r="6241" spans="1:5">
      <c r="A6241" s="39" t="str">
        <f t="shared" si="97"/>
        <v>101537</v>
      </c>
      <c r="B6241" s="266" t="s">
        <v>7832</v>
      </c>
      <c r="C6241" s="266" t="s">
        <v>12394</v>
      </c>
      <c r="D6241" s="267" t="s">
        <v>9623</v>
      </c>
      <c r="E6241" s="268" t="s">
        <v>34333</v>
      </c>
    </row>
    <row r="6242" spans="1:5">
      <c r="A6242" s="39" t="str">
        <f t="shared" si="97"/>
        <v>101538</v>
      </c>
      <c r="B6242" s="266" t="s">
        <v>7833</v>
      </c>
      <c r="C6242" s="266" t="s">
        <v>12395</v>
      </c>
      <c r="D6242" s="267" t="s">
        <v>9623</v>
      </c>
      <c r="E6242" s="268" t="s">
        <v>17984</v>
      </c>
    </row>
    <row r="6243" spans="1:5">
      <c r="A6243" s="39" t="str">
        <f t="shared" si="97"/>
        <v>101539</v>
      </c>
      <c r="B6243" s="266" t="s">
        <v>7834</v>
      </c>
      <c r="C6243" s="266" t="s">
        <v>12396</v>
      </c>
      <c r="D6243" s="267" t="s">
        <v>9623</v>
      </c>
      <c r="E6243" s="268" t="s">
        <v>27702</v>
      </c>
    </row>
    <row r="6244" spans="1:5">
      <c r="A6244" s="39" t="str">
        <f t="shared" si="97"/>
        <v>101540</v>
      </c>
      <c r="B6244" s="266" t="s">
        <v>7835</v>
      </c>
      <c r="C6244" s="266" t="s">
        <v>12397</v>
      </c>
      <c r="D6244" s="267" t="s">
        <v>9623</v>
      </c>
      <c r="E6244" s="268" t="s">
        <v>34334</v>
      </c>
    </row>
    <row r="6245" spans="1:5">
      <c r="A6245" s="39" t="str">
        <f t="shared" si="97"/>
        <v>101541</v>
      </c>
      <c r="B6245" s="266" t="s">
        <v>7836</v>
      </c>
      <c r="C6245" s="266" t="s">
        <v>12398</v>
      </c>
      <c r="D6245" s="267" t="s">
        <v>9623</v>
      </c>
      <c r="E6245" s="268" t="s">
        <v>34335</v>
      </c>
    </row>
    <row r="6246" spans="1:5">
      <c r="A6246" s="39" t="str">
        <f t="shared" si="97"/>
        <v>101542</v>
      </c>
      <c r="B6246" s="266" t="s">
        <v>7837</v>
      </c>
      <c r="C6246" s="266" t="s">
        <v>12399</v>
      </c>
      <c r="D6246" s="267" t="s">
        <v>9623</v>
      </c>
      <c r="E6246" s="268" t="s">
        <v>34336</v>
      </c>
    </row>
    <row r="6247" spans="1:5">
      <c r="A6247" s="39" t="str">
        <f t="shared" si="97"/>
        <v>101543</v>
      </c>
      <c r="B6247" s="266" t="s">
        <v>7838</v>
      </c>
      <c r="C6247" s="266" t="s">
        <v>12400</v>
      </c>
      <c r="D6247" s="267" t="s">
        <v>9623</v>
      </c>
      <c r="E6247" s="268" t="s">
        <v>34337</v>
      </c>
    </row>
    <row r="6248" spans="1:5">
      <c r="A6248" s="39" t="str">
        <f t="shared" si="97"/>
        <v>101544</v>
      </c>
      <c r="B6248" s="266" t="s">
        <v>7839</v>
      </c>
      <c r="C6248" s="266" t="s">
        <v>12401</v>
      </c>
      <c r="D6248" s="267" t="s">
        <v>9623</v>
      </c>
      <c r="E6248" s="268" t="s">
        <v>34338</v>
      </c>
    </row>
    <row r="6249" spans="1:5">
      <c r="A6249" s="39" t="str">
        <f t="shared" si="97"/>
        <v>101545</v>
      </c>
      <c r="B6249" s="266" t="s">
        <v>7840</v>
      </c>
      <c r="C6249" s="266" t="s">
        <v>12402</v>
      </c>
      <c r="D6249" s="267" t="s">
        <v>9623</v>
      </c>
      <c r="E6249" s="268" t="s">
        <v>34339</v>
      </c>
    </row>
    <row r="6250" spans="1:5">
      <c r="A6250" s="39" t="str">
        <f t="shared" si="97"/>
        <v>101546</v>
      </c>
      <c r="B6250" s="266" t="s">
        <v>7841</v>
      </c>
      <c r="C6250" s="266" t="s">
        <v>12403</v>
      </c>
      <c r="D6250" s="267" t="s">
        <v>9623</v>
      </c>
      <c r="E6250" s="268" t="s">
        <v>26442</v>
      </c>
    </row>
    <row r="6251" spans="1:5">
      <c r="A6251" s="39" t="str">
        <f t="shared" si="97"/>
        <v>101547</v>
      </c>
      <c r="B6251" s="266" t="s">
        <v>7842</v>
      </c>
      <c r="C6251" s="266" t="s">
        <v>12404</v>
      </c>
      <c r="D6251" s="267" t="s">
        <v>9623</v>
      </c>
      <c r="E6251" s="268" t="s">
        <v>34340</v>
      </c>
    </row>
    <row r="6252" spans="1:5">
      <c r="A6252" s="39" t="str">
        <f t="shared" si="97"/>
        <v>101548</v>
      </c>
      <c r="B6252" s="266" t="s">
        <v>7843</v>
      </c>
      <c r="C6252" s="266" t="s">
        <v>12405</v>
      </c>
      <c r="D6252" s="267" t="s">
        <v>9623</v>
      </c>
      <c r="E6252" s="268" t="s">
        <v>9572</v>
      </c>
    </row>
    <row r="6253" spans="1:5">
      <c r="A6253" s="39" t="str">
        <f t="shared" si="97"/>
        <v>101549</v>
      </c>
      <c r="B6253" s="266" t="s">
        <v>7844</v>
      </c>
      <c r="C6253" s="266" t="s">
        <v>12406</v>
      </c>
      <c r="D6253" s="267" t="s">
        <v>9623</v>
      </c>
      <c r="E6253" s="268" t="s">
        <v>17624</v>
      </c>
    </row>
    <row r="6254" spans="1:5">
      <c r="A6254" s="39" t="str">
        <f t="shared" si="97"/>
        <v>101553</v>
      </c>
      <c r="B6254" s="266" t="s">
        <v>7845</v>
      </c>
      <c r="C6254" s="266" t="s">
        <v>12407</v>
      </c>
      <c r="D6254" s="267" t="s">
        <v>9623</v>
      </c>
      <c r="E6254" s="268" t="s">
        <v>26139</v>
      </c>
    </row>
    <row r="6255" spans="1:5">
      <c r="A6255" s="39" t="str">
        <f t="shared" si="97"/>
        <v>101554</v>
      </c>
      <c r="B6255" s="266" t="s">
        <v>7846</v>
      </c>
      <c r="C6255" s="266" t="s">
        <v>12408</v>
      </c>
      <c r="D6255" s="267" t="s">
        <v>9623</v>
      </c>
      <c r="E6255" s="268" t="s">
        <v>11726</v>
      </c>
    </row>
    <row r="6256" spans="1:5">
      <c r="A6256" s="39" t="str">
        <f t="shared" si="97"/>
        <v>101555</v>
      </c>
      <c r="B6256" s="266" t="s">
        <v>7847</v>
      </c>
      <c r="C6256" s="266" t="s">
        <v>12409</v>
      </c>
      <c r="D6256" s="267" t="s">
        <v>9623</v>
      </c>
      <c r="E6256" s="268" t="s">
        <v>16956</v>
      </c>
    </row>
    <row r="6257" spans="1:5">
      <c r="A6257" s="39" t="str">
        <f t="shared" si="97"/>
        <v>101556</v>
      </c>
      <c r="B6257" s="266" t="s">
        <v>7848</v>
      </c>
      <c r="C6257" s="266" t="s">
        <v>12410</v>
      </c>
      <c r="D6257" s="267" t="s">
        <v>9623</v>
      </c>
      <c r="E6257" s="268" t="s">
        <v>9321</v>
      </c>
    </row>
    <row r="6258" spans="1:5">
      <c r="A6258" s="39" t="str">
        <f t="shared" si="97"/>
        <v>101560</v>
      </c>
      <c r="B6258" s="266" t="s">
        <v>7849</v>
      </c>
      <c r="C6258" s="266" t="s">
        <v>12412</v>
      </c>
      <c r="D6258" s="267" t="s">
        <v>9548</v>
      </c>
      <c r="E6258" s="268" t="s">
        <v>10809</v>
      </c>
    </row>
    <row r="6259" spans="1:5">
      <c r="A6259" s="39" t="str">
        <f t="shared" si="97"/>
        <v>101561</v>
      </c>
      <c r="B6259" s="266" t="s">
        <v>7850</v>
      </c>
      <c r="C6259" s="266" t="s">
        <v>12413</v>
      </c>
      <c r="D6259" s="267" t="s">
        <v>9548</v>
      </c>
      <c r="E6259" s="268" t="s">
        <v>8998</v>
      </c>
    </row>
    <row r="6260" spans="1:5">
      <c r="A6260" s="39" t="str">
        <f t="shared" si="97"/>
        <v>101562</v>
      </c>
      <c r="B6260" s="266" t="s">
        <v>7851</v>
      </c>
      <c r="C6260" s="266" t="s">
        <v>12414</v>
      </c>
      <c r="D6260" s="267" t="s">
        <v>9548</v>
      </c>
      <c r="E6260" s="268" t="s">
        <v>9300</v>
      </c>
    </row>
    <row r="6261" spans="1:5">
      <c r="A6261" s="39" t="str">
        <f t="shared" si="97"/>
        <v>101563</v>
      </c>
      <c r="B6261" s="266" t="s">
        <v>7852</v>
      </c>
      <c r="C6261" s="266" t="s">
        <v>12415</v>
      </c>
      <c r="D6261" s="267" t="s">
        <v>9548</v>
      </c>
      <c r="E6261" s="268" t="s">
        <v>27770</v>
      </c>
    </row>
    <row r="6262" spans="1:5">
      <c r="A6262" s="39" t="str">
        <f t="shared" si="97"/>
        <v>101564</v>
      </c>
      <c r="B6262" s="266" t="s">
        <v>7853</v>
      </c>
      <c r="C6262" s="266" t="s">
        <v>12416</v>
      </c>
      <c r="D6262" s="267" t="s">
        <v>9548</v>
      </c>
      <c r="E6262" s="268" t="s">
        <v>34341</v>
      </c>
    </row>
    <row r="6263" spans="1:5">
      <c r="A6263" s="39" t="str">
        <f t="shared" si="97"/>
        <v>101565</v>
      </c>
      <c r="B6263" s="266" t="s">
        <v>7854</v>
      </c>
      <c r="C6263" s="266" t="s">
        <v>12417</v>
      </c>
      <c r="D6263" s="267" t="s">
        <v>9548</v>
      </c>
      <c r="E6263" s="268" t="s">
        <v>34342</v>
      </c>
    </row>
    <row r="6264" spans="1:5">
      <c r="A6264" s="39" t="str">
        <f t="shared" si="97"/>
        <v>101567</v>
      </c>
      <c r="B6264" s="266" t="s">
        <v>7855</v>
      </c>
      <c r="C6264" s="266" t="s">
        <v>12418</v>
      </c>
      <c r="D6264" s="267" t="s">
        <v>9548</v>
      </c>
      <c r="E6264" s="268" t="s">
        <v>29905</v>
      </c>
    </row>
    <row r="6265" spans="1:5">
      <c r="A6265" s="39" t="str">
        <f t="shared" si="97"/>
        <v>101568</v>
      </c>
      <c r="B6265" s="266" t="s">
        <v>7856</v>
      </c>
      <c r="C6265" s="266" t="s">
        <v>12419</v>
      </c>
      <c r="D6265" s="267" t="s">
        <v>9548</v>
      </c>
      <c r="E6265" s="268" t="s">
        <v>33290</v>
      </c>
    </row>
    <row r="6266" spans="1:5">
      <c r="A6266" s="39" t="str">
        <f t="shared" si="97"/>
        <v>101570</v>
      </c>
      <c r="B6266" s="266" t="s">
        <v>7911</v>
      </c>
      <c r="C6266" s="266" t="s">
        <v>11160</v>
      </c>
      <c r="D6266" s="267" t="s">
        <v>9772</v>
      </c>
      <c r="E6266" s="268" t="s">
        <v>20316</v>
      </c>
    </row>
    <row r="6267" spans="1:5">
      <c r="A6267" s="39" t="str">
        <f t="shared" si="97"/>
        <v>101571</v>
      </c>
      <c r="B6267" s="266" t="s">
        <v>7912</v>
      </c>
      <c r="C6267" s="266" t="s">
        <v>11161</v>
      </c>
      <c r="D6267" s="267" t="s">
        <v>9772</v>
      </c>
      <c r="E6267" s="268" t="s">
        <v>24614</v>
      </c>
    </row>
    <row r="6268" spans="1:5">
      <c r="A6268" s="39" t="str">
        <f t="shared" si="97"/>
        <v>101572</v>
      </c>
      <c r="B6268" s="266" t="s">
        <v>7913</v>
      </c>
      <c r="C6268" s="266" t="s">
        <v>11162</v>
      </c>
      <c r="D6268" s="267" t="s">
        <v>9772</v>
      </c>
      <c r="E6268" s="268" t="s">
        <v>13274</v>
      </c>
    </row>
    <row r="6269" spans="1:5">
      <c r="A6269" s="39" t="str">
        <f t="shared" si="97"/>
        <v>101573</v>
      </c>
      <c r="B6269" s="266" t="s">
        <v>7914</v>
      </c>
      <c r="C6269" s="266" t="s">
        <v>11163</v>
      </c>
      <c r="D6269" s="267" t="s">
        <v>9772</v>
      </c>
      <c r="E6269" s="268" t="s">
        <v>32168</v>
      </c>
    </row>
    <row r="6270" spans="1:5">
      <c r="A6270" s="39" t="str">
        <f t="shared" si="97"/>
        <v>101574</v>
      </c>
      <c r="B6270" s="266" t="s">
        <v>7915</v>
      </c>
      <c r="C6270" s="266" t="s">
        <v>11164</v>
      </c>
      <c r="D6270" s="267" t="s">
        <v>9772</v>
      </c>
      <c r="E6270" s="268" t="s">
        <v>11757</v>
      </c>
    </row>
    <row r="6271" spans="1:5">
      <c r="A6271" s="39" t="str">
        <f t="shared" si="97"/>
        <v>101575</v>
      </c>
      <c r="B6271" s="266" t="s">
        <v>7916</v>
      </c>
      <c r="C6271" s="266" t="s">
        <v>11165</v>
      </c>
      <c r="D6271" s="267" t="s">
        <v>9772</v>
      </c>
      <c r="E6271" s="268" t="s">
        <v>16423</v>
      </c>
    </row>
    <row r="6272" spans="1:5">
      <c r="A6272" s="39" t="str">
        <f t="shared" si="97"/>
        <v>101576</v>
      </c>
      <c r="B6272" s="266" t="s">
        <v>7917</v>
      </c>
      <c r="C6272" s="266" t="s">
        <v>11166</v>
      </c>
      <c r="D6272" s="267" t="s">
        <v>9772</v>
      </c>
      <c r="E6272" s="268" t="s">
        <v>21783</v>
      </c>
    </row>
    <row r="6273" spans="1:5">
      <c r="A6273" s="39" t="str">
        <f t="shared" si="97"/>
        <v>101577</v>
      </c>
      <c r="B6273" s="266" t="s">
        <v>7918</v>
      </c>
      <c r="C6273" s="266" t="s">
        <v>11167</v>
      </c>
      <c r="D6273" s="267" t="s">
        <v>9772</v>
      </c>
      <c r="E6273" s="268" t="s">
        <v>19651</v>
      </c>
    </row>
    <row r="6274" spans="1:5">
      <c r="A6274" s="39" t="str">
        <f t="shared" si="97"/>
        <v>101578</v>
      </c>
      <c r="B6274" s="266" t="s">
        <v>7919</v>
      </c>
      <c r="C6274" s="266" t="s">
        <v>11168</v>
      </c>
      <c r="D6274" s="267" t="s">
        <v>9772</v>
      </c>
      <c r="E6274" s="268" t="s">
        <v>15291</v>
      </c>
    </row>
    <row r="6275" spans="1:5">
      <c r="A6275" s="39" t="str">
        <f t="shared" ref="A6275:A6338" si="98">IF(ISERROR(SEARCH("/",B6275)=6),TRIM(CLEAN(B6275)),IF(SEARCH("/",B6275)=6,IF(LEN(TRIM(CLEAN(B6275)))=7,LEFT(TRIM(CLEAN(B6275)),6)&amp;"00"&amp;RIGHT(TRIM(CLEAN(B6275)),1),LEFT(TRIM(CLEAN(B6275)),6)&amp;"0"&amp;RIGHT(TRIM(CLEAN(B6275)),2)),TRIM(CLEAN(B6275))))</f>
        <v>101579</v>
      </c>
      <c r="B6275" s="266" t="s">
        <v>7920</v>
      </c>
      <c r="C6275" s="266" t="s">
        <v>11169</v>
      </c>
      <c r="D6275" s="267" t="s">
        <v>9772</v>
      </c>
      <c r="E6275" s="268" t="s">
        <v>27716</v>
      </c>
    </row>
    <row r="6276" spans="1:5">
      <c r="A6276" s="39" t="str">
        <f t="shared" si="98"/>
        <v>101580</v>
      </c>
      <c r="B6276" s="266" t="s">
        <v>7921</v>
      </c>
      <c r="C6276" s="266" t="s">
        <v>11170</v>
      </c>
      <c r="D6276" s="267" t="s">
        <v>9772</v>
      </c>
      <c r="E6276" s="268" t="s">
        <v>18188</v>
      </c>
    </row>
    <row r="6277" spans="1:5">
      <c r="A6277" s="39" t="str">
        <f t="shared" si="98"/>
        <v>101581</v>
      </c>
      <c r="B6277" s="266" t="s">
        <v>7922</v>
      </c>
      <c r="C6277" s="266" t="s">
        <v>11171</v>
      </c>
      <c r="D6277" s="267" t="s">
        <v>9772</v>
      </c>
      <c r="E6277" s="268" t="s">
        <v>23281</v>
      </c>
    </row>
    <row r="6278" spans="1:5">
      <c r="A6278" s="39" t="str">
        <f t="shared" si="98"/>
        <v>101582</v>
      </c>
      <c r="B6278" s="266" t="s">
        <v>7923</v>
      </c>
      <c r="C6278" s="266" t="s">
        <v>11172</v>
      </c>
      <c r="D6278" s="267" t="s">
        <v>9772</v>
      </c>
      <c r="E6278" s="268" t="s">
        <v>34343</v>
      </c>
    </row>
    <row r="6279" spans="1:5">
      <c r="A6279" s="39" t="str">
        <f t="shared" si="98"/>
        <v>101583</v>
      </c>
      <c r="B6279" s="266" t="s">
        <v>7924</v>
      </c>
      <c r="C6279" s="266" t="s">
        <v>11173</v>
      </c>
      <c r="D6279" s="267" t="s">
        <v>9772</v>
      </c>
      <c r="E6279" s="268" t="s">
        <v>34344</v>
      </c>
    </row>
    <row r="6280" spans="1:5">
      <c r="A6280" s="39" t="str">
        <f t="shared" si="98"/>
        <v>101584</v>
      </c>
      <c r="B6280" s="266" t="s">
        <v>7925</v>
      </c>
      <c r="C6280" s="266" t="s">
        <v>11174</v>
      </c>
      <c r="D6280" s="267" t="s">
        <v>9772</v>
      </c>
      <c r="E6280" s="268" t="s">
        <v>33416</v>
      </c>
    </row>
    <row r="6281" spans="1:5">
      <c r="A6281" s="39" t="str">
        <f t="shared" si="98"/>
        <v>101585</v>
      </c>
      <c r="B6281" s="266" t="s">
        <v>7926</v>
      </c>
      <c r="C6281" s="266" t="s">
        <v>11175</v>
      </c>
      <c r="D6281" s="267" t="s">
        <v>9772</v>
      </c>
      <c r="E6281" s="268" t="s">
        <v>27400</v>
      </c>
    </row>
    <row r="6282" spans="1:5">
      <c r="A6282" s="39" t="str">
        <f t="shared" si="98"/>
        <v>101586</v>
      </c>
      <c r="B6282" s="266" t="s">
        <v>7927</v>
      </c>
      <c r="C6282" s="266" t="s">
        <v>11176</v>
      </c>
      <c r="D6282" s="267" t="s">
        <v>9772</v>
      </c>
      <c r="E6282" s="268" t="s">
        <v>27701</v>
      </c>
    </row>
    <row r="6283" spans="1:5">
      <c r="A6283" s="39" t="str">
        <f t="shared" si="98"/>
        <v>101587</v>
      </c>
      <c r="B6283" s="266" t="s">
        <v>7928</v>
      </c>
      <c r="C6283" s="266" t="s">
        <v>11177</v>
      </c>
      <c r="D6283" s="267" t="s">
        <v>9772</v>
      </c>
      <c r="E6283" s="268" t="s">
        <v>18960</v>
      </c>
    </row>
    <row r="6284" spans="1:5">
      <c r="A6284" s="39" t="str">
        <f t="shared" si="98"/>
        <v>101588</v>
      </c>
      <c r="B6284" s="266" t="s">
        <v>7929</v>
      </c>
      <c r="C6284" s="266" t="s">
        <v>11178</v>
      </c>
      <c r="D6284" s="267" t="s">
        <v>9772</v>
      </c>
      <c r="E6284" s="268" t="s">
        <v>25645</v>
      </c>
    </row>
    <row r="6285" spans="1:5">
      <c r="A6285" s="39" t="str">
        <f t="shared" si="98"/>
        <v>101589</v>
      </c>
      <c r="B6285" s="266" t="s">
        <v>7930</v>
      </c>
      <c r="C6285" s="266" t="s">
        <v>11179</v>
      </c>
      <c r="D6285" s="267" t="s">
        <v>9772</v>
      </c>
      <c r="E6285" s="268" t="s">
        <v>34345</v>
      </c>
    </row>
    <row r="6286" spans="1:5">
      <c r="A6286" s="39" t="str">
        <f t="shared" si="98"/>
        <v>101590</v>
      </c>
      <c r="B6286" s="266" t="s">
        <v>7931</v>
      </c>
      <c r="C6286" s="266" t="s">
        <v>11180</v>
      </c>
      <c r="D6286" s="267" t="s">
        <v>9772</v>
      </c>
      <c r="E6286" s="268" t="s">
        <v>28394</v>
      </c>
    </row>
    <row r="6287" spans="1:5">
      <c r="A6287" s="39" t="str">
        <f t="shared" si="98"/>
        <v>101591</v>
      </c>
      <c r="B6287" s="266" t="s">
        <v>7932</v>
      </c>
      <c r="C6287" s="266" t="s">
        <v>11181</v>
      </c>
      <c r="D6287" s="267" t="s">
        <v>9772</v>
      </c>
      <c r="E6287" s="268" t="s">
        <v>18729</v>
      </c>
    </row>
    <row r="6288" spans="1:5">
      <c r="A6288" s="39" t="str">
        <f t="shared" si="98"/>
        <v>101592</v>
      </c>
      <c r="B6288" s="266" t="s">
        <v>7933</v>
      </c>
      <c r="C6288" s="266" t="s">
        <v>11182</v>
      </c>
      <c r="D6288" s="267" t="s">
        <v>9772</v>
      </c>
      <c r="E6288" s="268" t="s">
        <v>32435</v>
      </c>
    </row>
    <row r="6289" spans="1:5">
      <c r="A6289" s="39" t="str">
        <f t="shared" si="98"/>
        <v>101593</v>
      </c>
      <c r="B6289" s="266" t="s">
        <v>7934</v>
      </c>
      <c r="C6289" s="266" t="s">
        <v>11183</v>
      </c>
      <c r="D6289" s="267" t="s">
        <v>9772</v>
      </c>
      <c r="E6289" s="268" t="s">
        <v>25080</v>
      </c>
    </row>
    <row r="6290" spans="1:5">
      <c r="A6290" s="39" t="str">
        <f t="shared" si="98"/>
        <v>101600</v>
      </c>
      <c r="B6290" s="266" t="s">
        <v>7935</v>
      </c>
      <c r="C6290" s="266" t="s">
        <v>11184</v>
      </c>
      <c r="D6290" s="267" t="s">
        <v>9772</v>
      </c>
      <c r="E6290" s="268" t="s">
        <v>11188</v>
      </c>
    </row>
    <row r="6291" spans="1:5">
      <c r="A6291" s="39" t="str">
        <f t="shared" si="98"/>
        <v>101601</v>
      </c>
      <c r="B6291" s="266" t="s">
        <v>7936</v>
      </c>
      <c r="C6291" s="266" t="s">
        <v>11185</v>
      </c>
      <c r="D6291" s="267" t="s">
        <v>9772</v>
      </c>
      <c r="E6291" s="268" t="s">
        <v>28439</v>
      </c>
    </row>
    <row r="6292" spans="1:5">
      <c r="A6292" s="39" t="str">
        <f t="shared" si="98"/>
        <v>101602</v>
      </c>
      <c r="B6292" s="266" t="s">
        <v>7937</v>
      </c>
      <c r="C6292" s="266" t="s">
        <v>11186</v>
      </c>
      <c r="D6292" s="267" t="s">
        <v>9772</v>
      </c>
      <c r="E6292" s="268" t="s">
        <v>25666</v>
      </c>
    </row>
    <row r="6293" spans="1:5">
      <c r="A6293" s="39" t="str">
        <f t="shared" si="98"/>
        <v>101603</v>
      </c>
      <c r="B6293" s="266" t="s">
        <v>7938</v>
      </c>
      <c r="C6293" s="266" t="s">
        <v>11187</v>
      </c>
      <c r="D6293" s="267" t="s">
        <v>9772</v>
      </c>
      <c r="E6293" s="268" t="s">
        <v>9067</v>
      </c>
    </row>
    <row r="6294" spans="1:5">
      <c r="A6294" s="39" t="str">
        <f t="shared" si="98"/>
        <v>101604</v>
      </c>
      <c r="B6294" s="266" t="s">
        <v>7939</v>
      </c>
      <c r="C6294" s="266" t="s">
        <v>11189</v>
      </c>
      <c r="D6294" s="267" t="s">
        <v>9772</v>
      </c>
      <c r="E6294" s="268" t="s">
        <v>8882</v>
      </c>
    </row>
    <row r="6295" spans="1:5">
      <c r="A6295" s="39" t="str">
        <f t="shared" si="98"/>
        <v>101605</v>
      </c>
      <c r="B6295" s="266" t="s">
        <v>7940</v>
      </c>
      <c r="C6295" s="266" t="s">
        <v>11191</v>
      </c>
      <c r="D6295" s="267" t="s">
        <v>9772</v>
      </c>
      <c r="E6295" s="268" t="s">
        <v>17631</v>
      </c>
    </row>
    <row r="6296" spans="1:5">
      <c r="A6296" s="39" t="str">
        <f t="shared" si="98"/>
        <v>101616</v>
      </c>
      <c r="B6296" s="266" t="s">
        <v>7941</v>
      </c>
      <c r="C6296" s="266" t="s">
        <v>14612</v>
      </c>
      <c r="D6296" s="267" t="s">
        <v>9772</v>
      </c>
      <c r="E6296" s="268" t="s">
        <v>9468</v>
      </c>
    </row>
    <row r="6297" spans="1:5">
      <c r="A6297" s="39" t="str">
        <f t="shared" si="98"/>
        <v>101617</v>
      </c>
      <c r="B6297" s="266" t="s">
        <v>7942</v>
      </c>
      <c r="C6297" s="266" t="s">
        <v>14613</v>
      </c>
      <c r="D6297" s="267" t="s">
        <v>9772</v>
      </c>
      <c r="E6297" s="268" t="s">
        <v>9098</v>
      </c>
    </row>
    <row r="6298" spans="1:5">
      <c r="A6298" s="39" t="str">
        <f t="shared" si="98"/>
        <v>101618</v>
      </c>
      <c r="B6298" s="266" t="s">
        <v>7943</v>
      </c>
      <c r="C6298" s="266" t="s">
        <v>14614</v>
      </c>
      <c r="D6298" s="267" t="s">
        <v>10840</v>
      </c>
      <c r="E6298" s="268" t="s">
        <v>34346</v>
      </c>
    </row>
    <row r="6299" spans="1:5">
      <c r="A6299" s="39" t="str">
        <f t="shared" si="98"/>
        <v>101619</v>
      </c>
      <c r="B6299" s="266" t="s">
        <v>7944</v>
      </c>
      <c r="C6299" s="266" t="s">
        <v>14615</v>
      </c>
      <c r="D6299" s="267" t="s">
        <v>10840</v>
      </c>
      <c r="E6299" s="268" t="s">
        <v>25475</v>
      </c>
    </row>
    <row r="6300" spans="1:5">
      <c r="A6300" s="39" t="str">
        <f t="shared" si="98"/>
        <v>101620</v>
      </c>
      <c r="B6300" s="266" t="s">
        <v>7945</v>
      </c>
      <c r="C6300" s="266" t="s">
        <v>14616</v>
      </c>
      <c r="D6300" s="267" t="s">
        <v>10840</v>
      </c>
      <c r="E6300" s="268" t="s">
        <v>34347</v>
      </c>
    </row>
    <row r="6301" spans="1:5">
      <c r="A6301" s="39" t="str">
        <f t="shared" si="98"/>
        <v>101621</v>
      </c>
      <c r="B6301" s="266" t="s">
        <v>7946</v>
      </c>
      <c r="C6301" s="266" t="s">
        <v>14617</v>
      </c>
      <c r="D6301" s="267" t="s">
        <v>10840</v>
      </c>
      <c r="E6301" s="268" t="s">
        <v>34348</v>
      </c>
    </row>
    <row r="6302" spans="1:5">
      <c r="A6302" s="39" t="str">
        <f t="shared" si="98"/>
        <v>101622</v>
      </c>
      <c r="B6302" s="266" t="s">
        <v>7947</v>
      </c>
      <c r="C6302" s="266" t="s">
        <v>14618</v>
      </c>
      <c r="D6302" s="267" t="s">
        <v>10840</v>
      </c>
      <c r="E6302" s="268" t="s">
        <v>34349</v>
      </c>
    </row>
    <row r="6303" spans="1:5">
      <c r="A6303" s="39" t="str">
        <f t="shared" si="98"/>
        <v>101623</v>
      </c>
      <c r="B6303" s="266" t="s">
        <v>7948</v>
      </c>
      <c r="C6303" s="266" t="s">
        <v>14619</v>
      </c>
      <c r="D6303" s="267" t="s">
        <v>10840</v>
      </c>
      <c r="E6303" s="268" t="s">
        <v>34350</v>
      </c>
    </row>
    <row r="6304" spans="1:5">
      <c r="A6304" s="39" t="str">
        <f t="shared" si="98"/>
        <v>101624</v>
      </c>
      <c r="B6304" s="266" t="s">
        <v>7949</v>
      </c>
      <c r="C6304" s="266" t="s">
        <v>14620</v>
      </c>
      <c r="D6304" s="267" t="s">
        <v>10840</v>
      </c>
      <c r="E6304" s="268" t="s">
        <v>34351</v>
      </c>
    </row>
    <row r="6305" spans="1:5">
      <c r="A6305" s="39" t="str">
        <f t="shared" si="98"/>
        <v>101625</v>
      </c>
      <c r="B6305" s="266" t="s">
        <v>7950</v>
      </c>
      <c r="C6305" s="266" t="s">
        <v>14621</v>
      </c>
      <c r="D6305" s="267" t="s">
        <v>10840</v>
      </c>
      <c r="E6305" s="268" t="s">
        <v>34352</v>
      </c>
    </row>
    <row r="6306" spans="1:5">
      <c r="A6306" s="39" t="str">
        <f t="shared" si="98"/>
        <v>101626</v>
      </c>
      <c r="B6306" s="266" t="s">
        <v>7951</v>
      </c>
      <c r="C6306" s="266" t="s">
        <v>12420</v>
      </c>
      <c r="D6306" s="267" t="s">
        <v>9623</v>
      </c>
      <c r="E6306" s="268" t="s">
        <v>34353</v>
      </c>
    </row>
    <row r="6307" spans="1:5">
      <c r="A6307" s="39" t="str">
        <f t="shared" si="98"/>
        <v>101627</v>
      </c>
      <c r="B6307" s="266" t="s">
        <v>7952</v>
      </c>
      <c r="C6307" s="266" t="s">
        <v>12421</v>
      </c>
      <c r="D6307" s="267" t="s">
        <v>9623</v>
      </c>
      <c r="E6307" s="268" t="s">
        <v>34354</v>
      </c>
    </row>
    <row r="6308" spans="1:5">
      <c r="A6308" s="39" t="str">
        <f t="shared" si="98"/>
        <v>101628</v>
      </c>
      <c r="B6308" s="266" t="s">
        <v>7953</v>
      </c>
      <c r="C6308" s="266" t="s">
        <v>12422</v>
      </c>
      <c r="D6308" s="267" t="s">
        <v>9623</v>
      </c>
      <c r="E6308" s="268" t="s">
        <v>33796</v>
      </c>
    </row>
    <row r="6309" spans="1:5">
      <c r="A6309" s="39" t="str">
        <f t="shared" si="98"/>
        <v>101629</v>
      </c>
      <c r="B6309" s="266" t="s">
        <v>7954</v>
      </c>
      <c r="C6309" s="266" t="s">
        <v>12423</v>
      </c>
      <c r="D6309" s="267" t="s">
        <v>9623</v>
      </c>
      <c r="E6309" s="268" t="s">
        <v>34355</v>
      </c>
    </row>
    <row r="6310" spans="1:5">
      <c r="A6310" s="39" t="str">
        <f t="shared" si="98"/>
        <v>101630</v>
      </c>
      <c r="B6310" s="266" t="s">
        <v>7955</v>
      </c>
      <c r="C6310" s="266" t="s">
        <v>12424</v>
      </c>
      <c r="D6310" s="267" t="s">
        <v>9623</v>
      </c>
      <c r="E6310" s="268" t="s">
        <v>30115</v>
      </c>
    </row>
    <row r="6311" spans="1:5">
      <c r="A6311" s="39" t="str">
        <f t="shared" si="98"/>
        <v>101631</v>
      </c>
      <c r="B6311" s="266" t="s">
        <v>7956</v>
      </c>
      <c r="C6311" s="266" t="s">
        <v>12425</v>
      </c>
      <c r="D6311" s="267" t="s">
        <v>9623</v>
      </c>
      <c r="E6311" s="268" t="s">
        <v>24792</v>
      </c>
    </row>
    <row r="6312" spans="1:5">
      <c r="A6312" s="39" t="str">
        <f t="shared" si="98"/>
        <v>101632</v>
      </c>
      <c r="B6312" s="266" t="s">
        <v>7957</v>
      </c>
      <c r="C6312" s="266" t="s">
        <v>12426</v>
      </c>
      <c r="D6312" s="267" t="s">
        <v>9623</v>
      </c>
      <c r="E6312" s="268" t="s">
        <v>18984</v>
      </c>
    </row>
    <row r="6313" spans="1:5">
      <c r="A6313" s="39" t="str">
        <f t="shared" si="98"/>
        <v>101633</v>
      </c>
      <c r="B6313" s="266" t="s">
        <v>7958</v>
      </c>
      <c r="C6313" s="266" t="s">
        <v>12427</v>
      </c>
      <c r="D6313" s="267" t="s">
        <v>9623</v>
      </c>
      <c r="E6313" s="268" t="s">
        <v>34356</v>
      </c>
    </row>
    <row r="6314" spans="1:5">
      <c r="A6314" s="39" t="str">
        <f t="shared" si="98"/>
        <v>101636</v>
      </c>
      <c r="B6314" s="266" t="s">
        <v>7959</v>
      </c>
      <c r="C6314" s="266" t="s">
        <v>12428</v>
      </c>
      <c r="D6314" s="267" t="s">
        <v>9623</v>
      </c>
      <c r="E6314" s="268" t="s">
        <v>29393</v>
      </c>
    </row>
    <row r="6315" spans="1:5">
      <c r="A6315" s="39" t="str">
        <f t="shared" si="98"/>
        <v>101637</v>
      </c>
      <c r="B6315" s="266" t="s">
        <v>7960</v>
      </c>
      <c r="C6315" s="266" t="s">
        <v>12429</v>
      </c>
      <c r="D6315" s="267" t="s">
        <v>9623</v>
      </c>
      <c r="E6315" s="268" t="s">
        <v>34357</v>
      </c>
    </row>
    <row r="6316" spans="1:5">
      <c r="A6316" s="39" t="str">
        <f t="shared" si="98"/>
        <v>101640</v>
      </c>
      <c r="B6316" s="266" t="s">
        <v>7961</v>
      </c>
      <c r="C6316" s="266" t="s">
        <v>12430</v>
      </c>
      <c r="D6316" s="267" t="s">
        <v>9623</v>
      </c>
      <c r="E6316" s="268" t="s">
        <v>24034</v>
      </c>
    </row>
    <row r="6317" spans="1:5">
      <c r="A6317" s="39" t="str">
        <f t="shared" si="98"/>
        <v>101641</v>
      </c>
      <c r="B6317" s="266" t="s">
        <v>7962</v>
      </c>
      <c r="C6317" s="266" t="s">
        <v>12431</v>
      </c>
      <c r="D6317" s="267" t="s">
        <v>9623</v>
      </c>
      <c r="E6317" s="268" t="s">
        <v>24766</v>
      </c>
    </row>
    <row r="6318" spans="1:5">
      <c r="A6318" s="39" t="str">
        <f t="shared" si="98"/>
        <v>101642</v>
      </c>
      <c r="B6318" s="266" t="s">
        <v>7963</v>
      </c>
      <c r="C6318" s="266" t="s">
        <v>12432</v>
      </c>
      <c r="D6318" s="267" t="s">
        <v>9623</v>
      </c>
      <c r="E6318" s="268" t="s">
        <v>13242</v>
      </c>
    </row>
    <row r="6319" spans="1:5">
      <c r="A6319" s="39" t="str">
        <f t="shared" si="98"/>
        <v>101643</v>
      </c>
      <c r="B6319" s="266" t="s">
        <v>7964</v>
      </c>
      <c r="C6319" s="266" t="s">
        <v>12433</v>
      </c>
      <c r="D6319" s="267" t="s">
        <v>9623</v>
      </c>
      <c r="E6319" s="268" t="s">
        <v>24080</v>
      </c>
    </row>
    <row r="6320" spans="1:5">
      <c r="A6320" s="39" t="str">
        <f t="shared" si="98"/>
        <v>101644</v>
      </c>
      <c r="B6320" s="266" t="s">
        <v>7965</v>
      </c>
      <c r="C6320" s="266" t="s">
        <v>12434</v>
      </c>
      <c r="D6320" s="267" t="s">
        <v>9623</v>
      </c>
      <c r="E6320" s="268" t="s">
        <v>17951</v>
      </c>
    </row>
    <row r="6321" spans="1:5">
      <c r="A6321" s="39" t="str">
        <f t="shared" si="98"/>
        <v>101645</v>
      </c>
      <c r="B6321" s="266" t="s">
        <v>7966</v>
      </c>
      <c r="C6321" s="266" t="s">
        <v>12436</v>
      </c>
      <c r="D6321" s="267" t="s">
        <v>9623</v>
      </c>
      <c r="E6321" s="268" t="s">
        <v>17613</v>
      </c>
    </row>
    <row r="6322" spans="1:5">
      <c r="A6322" s="39" t="str">
        <f t="shared" si="98"/>
        <v>101646</v>
      </c>
      <c r="B6322" s="266" t="s">
        <v>7967</v>
      </c>
      <c r="C6322" s="266" t="s">
        <v>12438</v>
      </c>
      <c r="D6322" s="267" t="s">
        <v>9623</v>
      </c>
      <c r="E6322" s="268" t="s">
        <v>34358</v>
      </c>
    </row>
    <row r="6323" spans="1:5">
      <c r="A6323" s="39" t="str">
        <f t="shared" si="98"/>
        <v>101647</v>
      </c>
      <c r="B6323" s="266" t="s">
        <v>7968</v>
      </c>
      <c r="C6323" s="266" t="s">
        <v>12439</v>
      </c>
      <c r="D6323" s="267" t="s">
        <v>9623</v>
      </c>
      <c r="E6323" s="268" t="s">
        <v>17596</v>
      </c>
    </row>
    <row r="6324" spans="1:5">
      <c r="A6324" s="39" t="str">
        <f t="shared" si="98"/>
        <v>101648</v>
      </c>
      <c r="B6324" s="266" t="s">
        <v>7969</v>
      </c>
      <c r="C6324" s="266" t="s">
        <v>12440</v>
      </c>
      <c r="D6324" s="267" t="s">
        <v>9623</v>
      </c>
      <c r="E6324" s="268" t="s">
        <v>33427</v>
      </c>
    </row>
    <row r="6325" spans="1:5">
      <c r="A6325" s="39" t="str">
        <f t="shared" si="98"/>
        <v>101649</v>
      </c>
      <c r="B6325" s="266" t="s">
        <v>7970</v>
      </c>
      <c r="C6325" s="266" t="s">
        <v>12441</v>
      </c>
      <c r="D6325" s="267" t="s">
        <v>9623</v>
      </c>
      <c r="E6325" s="268" t="s">
        <v>34359</v>
      </c>
    </row>
    <row r="6326" spans="1:5">
      <c r="A6326" s="39" t="str">
        <f t="shared" si="98"/>
        <v>101650</v>
      </c>
      <c r="B6326" s="266" t="s">
        <v>7971</v>
      </c>
      <c r="C6326" s="266" t="s">
        <v>12442</v>
      </c>
      <c r="D6326" s="267" t="s">
        <v>9623</v>
      </c>
      <c r="E6326" s="268" t="s">
        <v>17498</v>
      </c>
    </row>
    <row r="6327" spans="1:5">
      <c r="A6327" s="39" t="str">
        <f t="shared" si="98"/>
        <v>101651</v>
      </c>
      <c r="B6327" s="266" t="s">
        <v>7972</v>
      </c>
      <c r="C6327" s="266" t="s">
        <v>12443</v>
      </c>
      <c r="D6327" s="267" t="s">
        <v>9623</v>
      </c>
      <c r="E6327" s="268" t="s">
        <v>32953</v>
      </c>
    </row>
    <row r="6328" spans="1:5">
      <c r="A6328" s="39" t="str">
        <f t="shared" si="98"/>
        <v>101652</v>
      </c>
      <c r="B6328" s="266" t="s">
        <v>7973</v>
      </c>
      <c r="C6328" s="266" t="s">
        <v>12444</v>
      </c>
      <c r="D6328" s="267" t="s">
        <v>9623</v>
      </c>
      <c r="E6328" s="268" t="s">
        <v>34360</v>
      </c>
    </row>
    <row r="6329" spans="1:5">
      <c r="A6329" s="39" t="str">
        <f t="shared" si="98"/>
        <v>101653</v>
      </c>
      <c r="B6329" s="266" t="s">
        <v>7974</v>
      </c>
      <c r="C6329" s="266" t="s">
        <v>12445</v>
      </c>
      <c r="D6329" s="267" t="s">
        <v>9623</v>
      </c>
      <c r="E6329" s="268" t="s">
        <v>34361</v>
      </c>
    </row>
    <row r="6330" spans="1:5">
      <c r="A6330" s="39" t="str">
        <f t="shared" si="98"/>
        <v>101654</v>
      </c>
      <c r="B6330" s="266" t="s">
        <v>7975</v>
      </c>
      <c r="C6330" s="266" t="s">
        <v>12446</v>
      </c>
      <c r="D6330" s="267" t="s">
        <v>9623</v>
      </c>
      <c r="E6330" s="268" t="s">
        <v>34362</v>
      </c>
    </row>
    <row r="6331" spans="1:5">
      <c r="A6331" s="39" t="str">
        <f t="shared" si="98"/>
        <v>101655</v>
      </c>
      <c r="B6331" s="266" t="s">
        <v>7976</v>
      </c>
      <c r="C6331" s="266" t="s">
        <v>12447</v>
      </c>
      <c r="D6331" s="267" t="s">
        <v>9623</v>
      </c>
      <c r="E6331" s="268" t="s">
        <v>34363</v>
      </c>
    </row>
    <row r="6332" spans="1:5">
      <c r="A6332" s="39" t="str">
        <f t="shared" si="98"/>
        <v>101656</v>
      </c>
      <c r="B6332" s="266" t="s">
        <v>7977</v>
      </c>
      <c r="C6332" s="266" t="s">
        <v>12448</v>
      </c>
      <c r="D6332" s="267" t="s">
        <v>9623</v>
      </c>
      <c r="E6332" s="268" t="s">
        <v>34364</v>
      </c>
    </row>
    <row r="6333" spans="1:5">
      <c r="A6333" s="39" t="str">
        <f t="shared" si="98"/>
        <v>101657</v>
      </c>
      <c r="B6333" s="266" t="s">
        <v>7978</v>
      </c>
      <c r="C6333" s="266" t="s">
        <v>12449</v>
      </c>
      <c r="D6333" s="267" t="s">
        <v>9623</v>
      </c>
      <c r="E6333" s="268" t="s">
        <v>34365</v>
      </c>
    </row>
    <row r="6334" spans="1:5">
      <c r="A6334" s="39" t="str">
        <f t="shared" si="98"/>
        <v>101658</v>
      </c>
      <c r="B6334" s="266" t="s">
        <v>7979</v>
      </c>
      <c r="C6334" s="266" t="s">
        <v>12450</v>
      </c>
      <c r="D6334" s="267" t="s">
        <v>9623</v>
      </c>
      <c r="E6334" s="268" t="s">
        <v>34366</v>
      </c>
    </row>
    <row r="6335" spans="1:5">
      <c r="A6335" s="39" t="str">
        <f t="shared" si="98"/>
        <v>101659</v>
      </c>
      <c r="B6335" s="266" t="s">
        <v>7980</v>
      </c>
      <c r="C6335" s="266" t="s">
        <v>12451</v>
      </c>
      <c r="D6335" s="267" t="s">
        <v>9623</v>
      </c>
      <c r="E6335" s="268" t="s">
        <v>34367</v>
      </c>
    </row>
    <row r="6336" spans="1:5">
      <c r="A6336" s="39" t="str">
        <f t="shared" si="98"/>
        <v>101660</v>
      </c>
      <c r="B6336" s="266" t="s">
        <v>7981</v>
      </c>
      <c r="C6336" s="266" t="s">
        <v>12452</v>
      </c>
      <c r="D6336" s="267" t="s">
        <v>9623</v>
      </c>
      <c r="E6336" s="268" t="s">
        <v>34368</v>
      </c>
    </row>
    <row r="6337" spans="1:5">
      <c r="A6337" s="39" t="str">
        <f t="shared" si="98"/>
        <v>101661</v>
      </c>
      <c r="B6337" s="266" t="s">
        <v>7982</v>
      </c>
      <c r="C6337" s="266" t="s">
        <v>12453</v>
      </c>
      <c r="D6337" s="267" t="s">
        <v>9623</v>
      </c>
      <c r="E6337" s="268" t="s">
        <v>17987</v>
      </c>
    </row>
    <row r="6338" spans="1:5">
      <c r="A6338" s="39" t="str">
        <f t="shared" si="98"/>
        <v>101662</v>
      </c>
      <c r="B6338" s="266" t="s">
        <v>7983</v>
      </c>
      <c r="C6338" s="266" t="s">
        <v>12454</v>
      </c>
      <c r="D6338" s="267" t="s">
        <v>9623</v>
      </c>
      <c r="E6338" s="268" t="s">
        <v>34369</v>
      </c>
    </row>
    <row r="6339" spans="1:5">
      <c r="A6339" s="39" t="str">
        <f t="shared" ref="A6339:A6402" si="99">IF(ISERROR(SEARCH("/",B6339)=6),TRIM(CLEAN(B6339)),IF(SEARCH("/",B6339)=6,IF(LEN(TRIM(CLEAN(B6339)))=7,LEFT(TRIM(CLEAN(B6339)),6)&amp;"00"&amp;RIGHT(TRIM(CLEAN(B6339)),1),LEFT(TRIM(CLEAN(B6339)),6)&amp;"0"&amp;RIGHT(TRIM(CLEAN(B6339)),2)),TRIM(CLEAN(B6339))))</f>
        <v>101663</v>
      </c>
      <c r="B6339" s="266" t="s">
        <v>7984</v>
      </c>
      <c r="C6339" s="266" t="s">
        <v>12455</v>
      </c>
      <c r="D6339" s="267" t="s">
        <v>9623</v>
      </c>
      <c r="E6339" s="268" t="s">
        <v>8742</v>
      </c>
    </row>
    <row r="6340" spans="1:5">
      <c r="A6340" s="39" t="str">
        <f t="shared" si="99"/>
        <v>101664</v>
      </c>
      <c r="B6340" s="266" t="s">
        <v>7985</v>
      </c>
      <c r="C6340" s="266" t="s">
        <v>12457</v>
      </c>
      <c r="D6340" s="267" t="s">
        <v>9623</v>
      </c>
      <c r="E6340" s="268" t="s">
        <v>18742</v>
      </c>
    </row>
    <row r="6341" spans="1:5">
      <c r="A6341" s="39" t="str">
        <f t="shared" si="99"/>
        <v>101665</v>
      </c>
      <c r="B6341" s="266" t="s">
        <v>7986</v>
      </c>
      <c r="C6341" s="266" t="s">
        <v>12459</v>
      </c>
      <c r="D6341" s="267" t="s">
        <v>9623</v>
      </c>
      <c r="E6341" s="268" t="s">
        <v>17510</v>
      </c>
    </row>
    <row r="6342" spans="1:5">
      <c r="A6342" s="39" t="str">
        <f t="shared" si="99"/>
        <v>101666</v>
      </c>
      <c r="B6342" s="266" t="s">
        <v>7987</v>
      </c>
      <c r="C6342" s="266" t="s">
        <v>12461</v>
      </c>
      <c r="D6342" s="267" t="s">
        <v>9623</v>
      </c>
      <c r="E6342" s="268" t="s">
        <v>34370</v>
      </c>
    </row>
    <row r="6343" spans="1:5">
      <c r="A6343" s="39" t="str">
        <f t="shared" si="99"/>
        <v>101725</v>
      </c>
      <c r="B6343" s="266" t="s">
        <v>7988</v>
      </c>
      <c r="C6343" s="266" t="s">
        <v>15152</v>
      </c>
      <c r="D6343" s="267" t="s">
        <v>9772</v>
      </c>
      <c r="E6343" s="268" t="s">
        <v>34371</v>
      </c>
    </row>
    <row r="6344" spans="1:5">
      <c r="A6344" s="39" t="str">
        <f t="shared" si="99"/>
        <v>101726</v>
      </c>
      <c r="B6344" s="266" t="s">
        <v>7989</v>
      </c>
      <c r="C6344" s="266" t="s">
        <v>15153</v>
      </c>
      <c r="D6344" s="267" t="s">
        <v>9772</v>
      </c>
      <c r="E6344" s="268" t="s">
        <v>31381</v>
      </c>
    </row>
    <row r="6345" spans="1:5">
      <c r="A6345" s="39" t="str">
        <f t="shared" si="99"/>
        <v>101727</v>
      </c>
      <c r="B6345" s="266" t="s">
        <v>7990</v>
      </c>
      <c r="C6345" s="266" t="s">
        <v>15157</v>
      </c>
      <c r="D6345" s="267" t="s">
        <v>9772</v>
      </c>
      <c r="E6345" s="268" t="s">
        <v>34372</v>
      </c>
    </row>
    <row r="6346" spans="1:5">
      <c r="A6346" s="39" t="str">
        <f t="shared" si="99"/>
        <v>101729</v>
      </c>
      <c r="B6346" s="266" t="s">
        <v>7991</v>
      </c>
      <c r="C6346" s="266" t="s">
        <v>15117</v>
      </c>
      <c r="D6346" s="267" t="s">
        <v>9772</v>
      </c>
      <c r="E6346" s="268" t="s">
        <v>34373</v>
      </c>
    </row>
    <row r="6347" spans="1:5">
      <c r="A6347" s="39" t="str">
        <f t="shared" si="99"/>
        <v>101731</v>
      </c>
      <c r="B6347" s="266" t="s">
        <v>7992</v>
      </c>
      <c r="C6347" s="266" t="s">
        <v>15154</v>
      </c>
      <c r="D6347" s="267" t="s">
        <v>9772</v>
      </c>
      <c r="E6347" s="268" t="s">
        <v>34374</v>
      </c>
    </row>
    <row r="6348" spans="1:5">
      <c r="A6348" s="39" t="str">
        <f t="shared" si="99"/>
        <v>101732</v>
      </c>
      <c r="B6348" s="266" t="s">
        <v>7993</v>
      </c>
      <c r="C6348" s="266" t="s">
        <v>15155</v>
      </c>
      <c r="D6348" s="267" t="s">
        <v>9772</v>
      </c>
      <c r="E6348" s="268" t="s">
        <v>28997</v>
      </c>
    </row>
    <row r="6349" spans="1:5">
      <c r="A6349" s="39" t="str">
        <f t="shared" si="99"/>
        <v>101733</v>
      </c>
      <c r="B6349" s="266" t="s">
        <v>7994</v>
      </c>
      <c r="C6349" s="266" t="s">
        <v>15158</v>
      </c>
      <c r="D6349" s="267" t="s">
        <v>9772</v>
      </c>
      <c r="E6349" s="268" t="s">
        <v>34375</v>
      </c>
    </row>
    <row r="6350" spans="1:5">
      <c r="A6350" s="39" t="str">
        <f t="shared" si="99"/>
        <v>101734</v>
      </c>
      <c r="B6350" s="266" t="s">
        <v>7995</v>
      </c>
      <c r="C6350" s="266" t="s">
        <v>15159</v>
      </c>
      <c r="D6350" s="267" t="s">
        <v>9772</v>
      </c>
      <c r="E6350" s="268" t="s">
        <v>34376</v>
      </c>
    </row>
    <row r="6351" spans="1:5">
      <c r="A6351" s="39" t="str">
        <f t="shared" si="99"/>
        <v>101735</v>
      </c>
      <c r="B6351" s="266" t="s">
        <v>7996</v>
      </c>
      <c r="C6351" s="266" t="s">
        <v>15160</v>
      </c>
      <c r="D6351" s="267" t="s">
        <v>9772</v>
      </c>
      <c r="E6351" s="268" t="s">
        <v>34377</v>
      </c>
    </row>
    <row r="6352" spans="1:5">
      <c r="A6352" s="39" t="str">
        <f t="shared" si="99"/>
        <v>101736</v>
      </c>
      <c r="B6352" s="266" t="s">
        <v>7997</v>
      </c>
      <c r="C6352" s="266" t="s">
        <v>15161</v>
      </c>
      <c r="D6352" s="267" t="s">
        <v>9772</v>
      </c>
      <c r="E6352" s="268" t="s">
        <v>32317</v>
      </c>
    </row>
    <row r="6353" spans="1:5">
      <c r="A6353" s="39" t="str">
        <f t="shared" si="99"/>
        <v>101737</v>
      </c>
      <c r="B6353" s="266" t="s">
        <v>7998</v>
      </c>
      <c r="C6353" s="266" t="s">
        <v>15162</v>
      </c>
      <c r="D6353" s="267" t="s">
        <v>9772</v>
      </c>
      <c r="E6353" s="268" t="s">
        <v>34378</v>
      </c>
    </row>
    <row r="6354" spans="1:5">
      <c r="A6354" s="39" t="str">
        <f t="shared" si="99"/>
        <v>101738</v>
      </c>
      <c r="B6354" s="266" t="s">
        <v>7999</v>
      </c>
      <c r="C6354" s="266" t="s">
        <v>15168</v>
      </c>
      <c r="D6354" s="267" t="s">
        <v>9548</v>
      </c>
      <c r="E6354" s="268" t="s">
        <v>22062</v>
      </c>
    </row>
    <row r="6355" spans="1:5">
      <c r="A6355" s="39" t="str">
        <f t="shared" si="99"/>
        <v>101739</v>
      </c>
      <c r="B6355" s="266" t="s">
        <v>8000</v>
      </c>
      <c r="C6355" s="266" t="s">
        <v>15169</v>
      </c>
      <c r="D6355" s="267" t="s">
        <v>9548</v>
      </c>
      <c r="E6355" s="268" t="s">
        <v>17503</v>
      </c>
    </row>
    <row r="6356" spans="1:5">
      <c r="A6356" s="39" t="str">
        <f t="shared" si="99"/>
        <v>101740</v>
      </c>
      <c r="B6356" s="266" t="s">
        <v>8001</v>
      </c>
      <c r="C6356" s="266" t="s">
        <v>15175</v>
      </c>
      <c r="D6356" s="267" t="s">
        <v>9548</v>
      </c>
      <c r="E6356" s="268" t="s">
        <v>34379</v>
      </c>
    </row>
    <row r="6357" spans="1:5">
      <c r="A6357" s="39" t="str">
        <f t="shared" si="99"/>
        <v>101741</v>
      </c>
      <c r="B6357" s="266" t="s">
        <v>8002</v>
      </c>
      <c r="C6357" s="266" t="s">
        <v>15176</v>
      </c>
      <c r="D6357" s="267" t="s">
        <v>9548</v>
      </c>
      <c r="E6357" s="268" t="s">
        <v>29609</v>
      </c>
    </row>
    <row r="6358" spans="1:5">
      <c r="A6358" s="39" t="str">
        <f t="shared" si="99"/>
        <v>101742</v>
      </c>
      <c r="B6358" s="266" t="s">
        <v>8003</v>
      </c>
      <c r="C6358" s="266" t="s">
        <v>15196</v>
      </c>
      <c r="D6358" s="267" t="s">
        <v>9548</v>
      </c>
      <c r="E6358" s="268" t="s">
        <v>17488</v>
      </c>
    </row>
    <row r="6359" spans="1:5">
      <c r="A6359" s="39" t="str">
        <f t="shared" si="99"/>
        <v>101743</v>
      </c>
      <c r="B6359" s="266" t="s">
        <v>8004</v>
      </c>
      <c r="C6359" s="266" t="s">
        <v>15189</v>
      </c>
      <c r="D6359" s="267" t="s">
        <v>9772</v>
      </c>
      <c r="E6359" s="268" t="s">
        <v>20263</v>
      </c>
    </row>
    <row r="6360" spans="1:5">
      <c r="A6360" s="39" t="str">
        <f t="shared" si="99"/>
        <v>101744</v>
      </c>
      <c r="B6360" s="266" t="s">
        <v>8005</v>
      </c>
      <c r="C6360" s="266" t="s">
        <v>15190</v>
      </c>
      <c r="D6360" s="267" t="s">
        <v>9772</v>
      </c>
      <c r="E6360" s="268" t="s">
        <v>20259</v>
      </c>
    </row>
    <row r="6361" spans="1:5">
      <c r="A6361" s="39" t="str">
        <f t="shared" si="99"/>
        <v>101745</v>
      </c>
      <c r="B6361" s="266" t="s">
        <v>8006</v>
      </c>
      <c r="C6361" s="266" t="s">
        <v>15191</v>
      </c>
      <c r="D6361" s="267" t="s">
        <v>9772</v>
      </c>
      <c r="E6361" s="268" t="s">
        <v>20261</v>
      </c>
    </row>
    <row r="6362" spans="1:5">
      <c r="A6362" s="39" t="str">
        <f t="shared" si="99"/>
        <v>101746</v>
      </c>
      <c r="B6362" s="266" t="s">
        <v>8007</v>
      </c>
      <c r="C6362" s="266" t="s">
        <v>15118</v>
      </c>
      <c r="D6362" s="267" t="s">
        <v>9772</v>
      </c>
      <c r="E6362" s="268" t="s">
        <v>34380</v>
      </c>
    </row>
    <row r="6363" spans="1:5">
      <c r="A6363" s="39" t="str">
        <f t="shared" si="99"/>
        <v>101747</v>
      </c>
      <c r="B6363" s="266" t="s">
        <v>8008</v>
      </c>
      <c r="C6363" s="266" t="s">
        <v>15187</v>
      </c>
      <c r="D6363" s="267" t="s">
        <v>9772</v>
      </c>
      <c r="E6363" s="268" t="s">
        <v>25439</v>
      </c>
    </row>
    <row r="6364" spans="1:5">
      <c r="A6364" s="39" t="str">
        <f t="shared" si="99"/>
        <v>101748</v>
      </c>
      <c r="B6364" s="266" t="s">
        <v>8009</v>
      </c>
      <c r="C6364" s="266" t="s">
        <v>15163</v>
      </c>
      <c r="D6364" s="267" t="s">
        <v>9772</v>
      </c>
      <c r="E6364" s="268" t="s">
        <v>27745</v>
      </c>
    </row>
    <row r="6365" spans="1:5">
      <c r="A6365" s="39" t="str">
        <f t="shared" si="99"/>
        <v>101749</v>
      </c>
      <c r="B6365" s="266" t="s">
        <v>8010</v>
      </c>
      <c r="C6365" s="266" t="s">
        <v>15115</v>
      </c>
      <c r="D6365" s="267" t="s">
        <v>9772</v>
      </c>
      <c r="E6365" s="268" t="s">
        <v>25623</v>
      </c>
    </row>
    <row r="6366" spans="1:5">
      <c r="A6366" s="39" t="str">
        <f t="shared" si="99"/>
        <v>101750</v>
      </c>
      <c r="B6366" s="266" t="s">
        <v>8011</v>
      </c>
      <c r="C6366" s="266" t="s">
        <v>15116</v>
      </c>
      <c r="D6366" s="267" t="s">
        <v>9772</v>
      </c>
      <c r="E6366" s="268" t="s">
        <v>25565</v>
      </c>
    </row>
    <row r="6367" spans="1:5">
      <c r="A6367" s="39" t="str">
        <f t="shared" si="99"/>
        <v>101751</v>
      </c>
      <c r="B6367" s="266" t="s">
        <v>8012</v>
      </c>
      <c r="C6367" s="266" t="s">
        <v>15119</v>
      </c>
      <c r="D6367" s="267" t="s">
        <v>9772</v>
      </c>
      <c r="E6367" s="268" t="s">
        <v>34381</v>
      </c>
    </row>
    <row r="6368" spans="1:5">
      <c r="A6368" s="39" t="str">
        <f t="shared" si="99"/>
        <v>101767</v>
      </c>
      <c r="B6368" s="266" t="s">
        <v>8013</v>
      </c>
      <c r="C6368" s="266" t="s">
        <v>14910</v>
      </c>
      <c r="D6368" s="267" t="s">
        <v>10840</v>
      </c>
      <c r="E6368" s="268" t="s">
        <v>16906</v>
      </c>
    </row>
    <row r="6369" spans="1:5">
      <c r="A6369" s="39" t="str">
        <f t="shared" si="99"/>
        <v>101768</v>
      </c>
      <c r="B6369" s="266" t="s">
        <v>8014</v>
      </c>
      <c r="C6369" s="266" t="s">
        <v>14912</v>
      </c>
      <c r="D6369" s="267" t="s">
        <v>10840</v>
      </c>
      <c r="E6369" s="268" t="s">
        <v>25564</v>
      </c>
    </row>
    <row r="6370" spans="1:5">
      <c r="A6370" s="39" t="str">
        <f t="shared" si="99"/>
        <v>101791</v>
      </c>
      <c r="B6370" s="266" t="s">
        <v>8015</v>
      </c>
      <c r="C6370" s="266" t="s">
        <v>11577</v>
      </c>
      <c r="D6370" s="267" t="s">
        <v>9548</v>
      </c>
      <c r="E6370" s="268" t="s">
        <v>28513</v>
      </c>
    </row>
    <row r="6371" spans="1:5">
      <c r="A6371" s="39" t="str">
        <f t="shared" si="99"/>
        <v>101792</v>
      </c>
      <c r="B6371" s="266" t="s">
        <v>8016</v>
      </c>
      <c r="C6371" s="266" t="s">
        <v>11578</v>
      </c>
      <c r="D6371" s="267" t="s">
        <v>10840</v>
      </c>
      <c r="E6371" s="268" t="s">
        <v>8725</v>
      </c>
    </row>
    <row r="6372" spans="1:5">
      <c r="A6372" s="39" t="str">
        <f t="shared" si="99"/>
        <v>101793</v>
      </c>
      <c r="B6372" s="266" t="s">
        <v>8017</v>
      </c>
      <c r="C6372" s="266" t="s">
        <v>11579</v>
      </c>
      <c r="D6372" s="267" t="s">
        <v>10840</v>
      </c>
      <c r="E6372" s="268" t="s">
        <v>9001</v>
      </c>
    </row>
    <row r="6373" spans="1:5">
      <c r="A6373" s="39" t="str">
        <f t="shared" si="99"/>
        <v>101795</v>
      </c>
      <c r="B6373" s="266" t="s">
        <v>12623</v>
      </c>
      <c r="C6373" s="266" t="s">
        <v>12624</v>
      </c>
      <c r="D6373" s="267" t="s">
        <v>9623</v>
      </c>
      <c r="E6373" s="268" t="s">
        <v>34382</v>
      </c>
    </row>
    <row r="6374" spans="1:5">
      <c r="A6374" s="39" t="str">
        <f t="shared" si="99"/>
        <v>101798</v>
      </c>
      <c r="B6374" s="266" t="s">
        <v>12625</v>
      </c>
      <c r="C6374" s="266" t="s">
        <v>12626</v>
      </c>
      <c r="D6374" s="267" t="s">
        <v>9623</v>
      </c>
      <c r="E6374" s="268" t="s">
        <v>34383</v>
      </c>
    </row>
    <row r="6375" spans="1:5">
      <c r="A6375" s="39" t="str">
        <f t="shared" si="99"/>
        <v>101799</v>
      </c>
      <c r="B6375" s="266" t="s">
        <v>12627</v>
      </c>
      <c r="C6375" s="266" t="s">
        <v>12628</v>
      </c>
      <c r="D6375" s="267" t="s">
        <v>9623</v>
      </c>
      <c r="E6375" s="268" t="s">
        <v>34384</v>
      </c>
    </row>
    <row r="6376" spans="1:5">
      <c r="A6376" s="39" t="str">
        <f t="shared" si="99"/>
        <v>101800</v>
      </c>
      <c r="B6376" s="266" t="s">
        <v>11114</v>
      </c>
      <c r="C6376" s="266" t="s">
        <v>11115</v>
      </c>
      <c r="D6376" s="267" t="s">
        <v>9623</v>
      </c>
      <c r="E6376" s="268" t="s">
        <v>34385</v>
      </c>
    </row>
    <row r="6377" spans="1:5">
      <c r="A6377" s="39" t="str">
        <f t="shared" si="99"/>
        <v>101801</v>
      </c>
      <c r="B6377" s="266" t="s">
        <v>11116</v>
      </c>
      <c r="C6377" s="266" t="s">
        <v>11117</v>
      </c>
      <c r="D6377" s="267" t="s">
        <v>9623</v>
      </c>
      <c r="E6377" s="268" t="s">
        <v>34386</v>
      </c>
    </row>
    <row r="6378" spans="1:5">
      <c r="A6378" s="39" t="str">
        <f t="shared" si="99"/>
        <v>101802</v>
      </c>
      <c r="B6378" s="266" t="s">
        <v>14384</v>
      </c>
      <c r="C6378" s="266" t="s">
        <v>14385</v>
      </c>
      <c r="D6378" s="267" t="s">
        <v>9623</v>
      </c>
      <c r="E6378" s="268" t="s">
        <v>34387</v>
      </c>
    </row>
    <row r="6379" spans="1:5">
      <c r="A6379" s="39" t="str">
        <f t="shared" si="99"/>
        <v>101803</v>
      </c>
      <c r="B6379" s="266" t="s">
        <v>14386</v>
      </c>
      <c r="C6379" s="266" t="s">
        <v>14387</v>
      </c>
      <c r="D6379" s="267" t="s">
        <v>9623</v>
      </c>
      <c r="E6379" s="268" t="s">
        <v>34388</v>
      </c>
    </row>
    <row r="6380" spans="1:5">
      <c r="A6380" s="39" t="str">
        <f t="shared" si="99"/>
        <v>101804</v>
      </c>
      <c r="B6380" s="266" t="s">
        <v>14388</v>
      </c>
      <c r="C6380" s="266" t="s">
        <v>14389</v>
      </c>
      <c r="D6380" s="267" t="s">
        <v>9623</v>
      </c>
      <c r="E6380" s="268" t="s">
        <v>34389</v>
      </c>
    </row>
    <row r="6381" spans="1:5">
      <c r="A6381" s="39" t="str">
        <f t="shared" si="99"/>
        <v>101805</v>
      </c>
      <c r="B6381" s="266" t="s">
        <v>14390</v>
      </c>
      <c r="C6381" s="266" t="s">
        <v>14391</v>
      </c>
      <c r="D6381" s="267" t="s">
        <v>9623</v>
      </c>
      <c r="E6381" s="268" t="s">
        <v>34390</v>
      </c>
    </row>
    <row r="6382" spans="1:5">
      <c r="A6382" s="39" t="str">
        <f t="shared" si="99"/>
        <v>101806</v>
      </c>
      <c r="B6382" s="266" t="s">
        <v>11118</v>
      </c>
      <c r="C6382" s="266" t="s">
        <v>11119</v>
      </c>
      <c r="D6382" s="267" t="s">
        <v>9623</v>
      </c>
      <c r="E6382" s="268" t="s">
        <v>34391</v>
      </c>
    </row>
    <row r="6383" spans="1:5">
      <c r="A6383" s="39" t="str">
        <f t="shared" si="99"/>
        <v>101807</v>
      </c>
      <c r="B6383" s="266" t="s">
        <v>11120</v>
      </c>
      <c r="C6383" s="266" t="s">
        <v>11121</v>
      </c>
      <c r="D6383" s="267" t="s">
        <v>9623</v>
      </c>
      <c r="E6383" s="268" t="s">
        <v>34392</v>
      </c>
    </row>
    <row r="6384" spans="1:5">
      <c r="A6384" s="39" t="str">
        <f t="shared" si="99"/>
        <v>101808</v>
      </c>
      <c r="B6384" s="266" t="s">
        <v>11122</v>
      </c>
      <c r="C6384" s="266" t="s">
        <v>11123</v>
      </c>
      <c r="D6384" s="267" t="s">
        <v>9623</v>
      </c>
      <c r="E6384" s="268" t="s">
        <v>34393</v>
      </c>
    </row>
    <row r="6385" spans="1:5">
      <c r="A6385" s="39" t="str">
        <f t="shared" si="99"/>
        <v>101809</v>
      </c>
      <c r="B6385" s="266" t="s">
        <v>11124</v>
      </c>
      <c r="C6385" s="266" t="s">
        <v>11125</v>
      </c>
      <c r="D6385" s="267" t="s">
        <v>9623</v>
      </c>
      <c r="E6385" s="268" t="s">
        <v>34394</v>
      </c>
    </row>
    <row r="6386" spans="1:5">
      <c r="A6386" s="39" t="str">
        <f t="shared" si="99"/>
        <v>101810</v>
      </c>
      <c r="B6386" s="266" t="s">
        <v>14815</v>
      </c>
      <c r="C6386" s="266" t="s">
        <v>14816</v>
      </c>
      <c r="D6386" s="267" t="s">
        <v>10840</v>
      </c>
      <c r="E6386" s="268" t="s">
        <v>34395</v>
      </c>
    </row>
    <row r="6387" spans="1:5">
      <c r="A6387" s="39" t="str">
        <f t="shared" si="99"/>
        <v>101811</v>
      </c>
      <c r="B6387" s="266" t="s">
        <v>14817</v>
      </c>
      <c r="C6387" s="266" t="s">
        <v>14818</v>
      </c>
      <c r="D6387" s="267" t="s">
        <v>10840</v>
      </c>
      <c r="E6387" s="268" t="s">
        <v>34396</v>
      </c>
    </row>
    <row r="6388" spans="1:5">
      <c r="A6388" s="39" t="str">
        <f t="shared" si="99"/>
        <v>101812</v>
      </c>
      <c r="B6388" s="266" t="s">
        <v>14819</v>
      </c>
      <c r="C6388" s="266" t="s">
        <v>17303</v>
      </c>
      <c r="D6388" s="267" t="s">
        <v>10840</v>
      </c>
      <c r="E6388" s="268" t="s">
        <v>34397</v>
      </c>
    </row>
    <row r="6389" spans="1:5">
      <c r="A6389" s="39" t="str">
        <f t="shared" si="99"/>
        <v>101813</v>
      </c>
      <c r="B6389" s="266" t="s">
        <v>14820</v>
      </c>
      <c r="C6389" s="266" t="s">
        <v>17304</v>
      </c>
      <c r="D6389" s="267" t="s">
        <v>10840</v>
      </c>
      <c r="E6389" s="268" t="s">
        <v>34398</v>
      </c>
    </row>
    <row r="6390" spans="1:5">
      <c r="A6390" s="39" t="str">
        <f t="shared" si="99"/>
        <v>101814</v>
      </c>
      <c r="B6390" s="266" t="s">
        <v>14821</v>
      </c>
      <c r="C6390" s="266" t="s">
        <v>17305</v>
      </c>
      <c r="D6390" s="267" t="s">
        <v>9772</v>
      </c>
      <c r="E6390" s="268" t="s">
        <v>17935</v>
      </c>
    </row>
    <row r="6391" spans="1:5">
      <c r="A6391" s="39" t="str">
        <f t="shared" si="99"/>
        <v>101815</v>
      </c>
      <c r="B6391" s="266" t="s">
        <v>14822</v>
      </c>
      <c r="C6391" s="266" t="s">
        <v>17306</v>
      </c>
      <c r="D6391" s="267" t="s">
        <v>9772</v>
      </c>
      <c r="E6391" s="268" t="s">
        <v>33333</v>
      </c>
    </row>
    <row r="6392" spans="1:5">
      <c r="A6392" s="39" t="str">
        <f t="shared" si="99"/>
        <v>101816</v>
      </c>
      <c r="B6392" s="266" t="s">
        <v>14823</v>
      </c>
      <c r="C6392" s="266" t="s">
        <v>17307</v>
      </c>
      <c r="D6392" s="267" t="s">
        <v>9772</v>
      </c>
      <c r="E6392" s="268" t="s">
        <v>30060</v>
      </c>
    </row>
    <row r="6393" spans="1:5">
      <c r="A6393" s="39" t="str">
        <f t="shared" si="99"/>
        <v>101817</v>
      </c>
      <c r="B6393" s="266" t="s">
        <v>14824</v>
      </c>
      <c r="C6393" s="266" t="s">
        <v>17308</v>
      </c>
      <c r="D6393" s="267" t="s">
        <v>9772</v>
      </c>
      <c r="E6393" s="268" t="s">
        <v>29604</v>
      </c>
    </row>
    <row r="6394" spans="1:5">
      <c r="A6394" s="39" t="str">
        <f t="shared" si="99"/>
        <v>101818</v>
      </c>
      <c r="B6394" s="266" t="s">
        <v>14825</v>
      </c>
      <c r="C6394" s="266" t="s">
        <v>17309</v>
      </c>
      <c r="D6394" s="267" t="s">
        <v>9772</v>
      </c>
      <c r="E6394" s="268" t="s">
        <v>34399</v>
      </c>
    </row>
    <row r="6395" spans="1:5">
      <c r="A6395" s="39" t="str">
        <f t="shared" si="99"/>
        <v>101819</v>
      </c>
      <c r="B6395" s="266" t="s">
        <v>14826</v>
      </c>
      <c r="C6395" s="266" t="s">
        <v>17310</v>
      </c>
      <c r="D6395" s="267" t="s">
        <v>9772</v>
      </c>
      <c r="E6395" s="268" t="s">
        <v>34400</v>
      </c>
    </row>
    <row r="6396" spans="1:5">
      <c r="A6396" s="39" t="str">
        <f t="shared" si="99"/>
        <v>101820</v>
      </c>
      <c r="B6396" s="266" t="s">
        <v>14827</v>
      </c>
      <c r="C6396" s="266" t="s">
        <v>17311</v>
      </c>
      <c r="D6396" s="267" t="s">
        <v>9772</v>
      </c>
      <c r="E6396" s="268" t="s">
        <v>26476</v>
      </c>
    </row>
    <row r="6397" spans="1:5">
      <c r="A6397" s="39" t="str">
        <f t="shared" si="99"/>
        <v>101822</v>
      </c>
      <c r="B6397" s="266" t="s">
        <v>14828</v>
      </c>
      <c r="C6397" s="266" t="s">
        <v>17312</v>
      </c>
      <c r="D6397" s="267" t="s">
        <v>10840</v>
      </c>
      <c r="E6397" s="268" t="s">
        <v>34401</v>
      </c>
    </row>
    <row r="6398" spans="1:5">
      <c r="A6398" s="39" t="str">
        <f t="shared" si="99"/>
        <v>101823</v>
      </c>
      <c r="B6398" s="266" t="s">
        <v>14829</v>
      </c>
      <c r="C6398" s="266" t="s">
        <v>17313</v>
      </c>
      <c r="D6398" s="267" t="s">
        <v>10840</v>
      </c>
      <c r="E6398" s="268" t="s">
        <v>28903</v>
      </c>
    </row>
    <row r="6399" spans="1:5">
      <c r="A6399" s="39" t="str">
        <f t="shared" si="99"/>
        <v>101824</v>
      </c>
      <c r="B6399" s="266" t="s">
        <v>14830</v>
      </c>
      <c r="C6399" s="266" t="s">
        <v>17314</v>
      </c>
      <c r="D6399" s="267" t="s">
        <v>10840</v>
      </c>
      <c r="E6399" s="268" t="s">
        <v>34402</v>
      </c>
    </row>
    <row r="6400" spans="1:5">
      <c r="A6400" s="39" t="str">
        <f t="shared" si="99"/>
        <v>101825</v>
      </c>
      <c r="B6400" s="266" t="s">
        <v>14831</v>
      </c>
      <c r="C6400" s="266" t="s">
        <v>17315</v>
      </c>
      <c r="D6400" s="267" t="s">
        <v>10840</v>
      </c>
      <c r="E6400" s="268" t="s">
        <v>24933</v>
      </c>
    </row>
    <row r="6401" spans="1:5">
      <c r="A6401" s="39" t="str">
        <f t="shared" si="99"/>
        <v>101826</v>
      </c>
      <c r="B6401" s="266" t="s">
        <v>14832</v>
      </c>
      <c r="C6401" s="266" t="s">
        <v>17316</v>
      </c>
      <c r="D6401" s="267" t="s">
        <v>10840</v>
      </c>
      <c r="E6401" s="268" t="s">
        <v>34403</v>
      </c>
    </row>
    <row r="6402" spans="1:5">
      <c r="A6402" s="39" t="str">
        <f t="shared" si="99"/>
        <v>101827</v>
      </c>
      <c r="B6402" s="266" t="s">
        <v>14833</v>
      </c>
      <c r="C6402" s="266" t="s">
        <v>17317</v>
      </c>
      <c r="D6402" s="267" t="s">
        <v>10840</v>
      </c>
      <c r="E6402" s="268" t="s">
        <v>32935</v>
      </c>
    </row>
    <row r="6403" spans="1:5">
      <c r="A6403" s="39" t="str">
        <f t="shared" ref="A6403:A6466" si="100">IF(ISERROR(SEARCH("/",B6403)=6),TRIM(CLEAN(B6403)),IF(SEARCH("/",B6403)=6,IF(LEN(TRIM(CLEAN(B6403)))=7,LEFT(TRIM(CLEAN(B6403)),6)&amp;"00"&amp;RIGHT(TRIM(CLEAN(B6403)),1),LEFT(TRIM(CLEAN(B6403)),6)&amp;"0"&amp;RIGHT(TRIM(CLEAN(B6403)),2)),TRIM(CLEAN(B6403))))</f>
        <v>101828</v>
      </c>
      <c r="B6403" s="266" t="s">
        <v>14834</v>
      </c>
      <c r="C6403" s="266" t="s">
        <v>17318</v>
      </c>
      <c r="D6403" s="267" t="s">
        <v>10840</v>
      </c>
      <c r="E6403" s="268" t="s">
        <v>34404</v>
      </c>
    </row>
    <row r="6404" spans="1:5">
      <c r="A6404" s="39" t="str">
        <f t="shared" si="100"/>
        <v>101829</v>
      </c>
      <c r="B6404" s="266" t="s">
        <v>14835</v>
      </c>
      <c r="C6404" s="266" t="s">
        <v>31074</v>
      </c>
      <c r="D6404" s="267" t="s">
        <v>10840</v>
      </c>
      <c r="E6404" s="268" t="s">
        <v>34405</v>
      </c>
    </row>
    <row r="6405" spans="1:5">
      <c r="A6405" s="39" t="str">
        <f t="shared" si="100"/>
        <v>101830</v>
      </c>
      <c r="B6405" s="266" t="s">
        <v>14836</v>
      </c>
      <c r="C6405" s="266" t="s">
        <v>31076</v>
      </c>
      <c r="D6405" s="267" t="s">
        <v>10840</v>
      </c>
      <c r="E6405" s="268" t="s">
        <v>34406</v>
      </c>
    </row>
    <row r="6406" spans="1:5">
      <c r="A6406" s="39" t="str">
        <f t="shared" si="100"/>
        <v>101831</v>
      </c>
      <c r="B6406" s="266" t="s">
        <v>14837</v>
      </c>
      <c r="C6406" s="266" t="s">
        <v>31078</v>
      </c>
      <c r="D6406" s="267" t="s">
        <v>10840</v>
      </c>
      <c r="E6406" s="268" t="s">
        <v>34407</v>
      </c>
    </row>
    <row r="6407" spans="1:5">
      <c r="A6407" s="39" t="str">
        <f t="shared" si="100"/>
        <v>101832</v>
      </c>
      <c r="B6407" s="266" t="s">
        <v>14838</v>
      </c>
      <c r="C6407" s="266" t="s">
        <v>17319</v>
      </c>
      <c r="D6407" s="267" t="s">
        <v>10840</v>
      </c>
      <c r="E6407" s="268" t="s">
        <v>34408</v>
      </c>
    </row>
    <row r="6408" spans="1:5">
      <c r="A6408" s="39" t="str">
        <f t="shared" si="100"/>
        <v>101833</v>
      </c>
      <c r="B6408" s="266" t="s">
        <v>14839</v>
      </c>
      <c r="C6408" s="266" t="s">
        <v>17320</v>
      </c>
      <c r="D6408" s="267" t="s">
        <v>10840</v>
      </c>
      <c r="E6408" s="268" t="s">
        <v>25647</v>
      </c>
    </row>
    <row r="6409" spans="1:5">
      <c r="A6409" s="39" t="str">
        <f t="shared" si="100"/>
        <v>101834</v>
      </c>
      <c r="B6409" s="266" t="s">
        <v>14840</v>
      </c>
      <c r="C6409" s="266" t="s">
        <v>17321</v>
      </c>
      <c r="D6409" s="267" t="s">
        <v>10840</v>
      </c>
      <c r="E6409" s="268" t="s">
        <v>34409</v>
      </c>
    </row>
    <row r="6410" spans="1:5">
      <c r="A6410" s="39" t="str">
        <f t="shared" si="100"/>
        <v>101835</v>
      </c>
      <c r="B6410" s="266" t="s">
        <v>14841</v>
      </c>
      <c r="C6410" s="266" t="s">
        <v>17322</v>
      </c>
      <c r="D6410" s="267" t="s">
        <v>10840</v>
      </c>
      <c r="E6410" s="268" t="s">
        <v>34410</v>
      </c>
    </row>
    <row r="6411" spans="1:5">
      <c r="A6411" s="39" t="str">
        <f t="shared" si="100"/>
        <v>101836</v>
      </c>
      <c r="B6411" s="266" t="s">
        <v>14842</v>
      </c>
      <c r="C6411" s="266" t="s">
        <v>17323</v>
      </c>
      <c r="D6411" s="267" t="s">
        <v>10840</v>
      </c>
      <c r="E6411" s="268" t="s">
        <v>8949</v>
      </c>
    </row>
    <row r="6412" spans="1:5">
      <c r="A6412" s="39" t="str">
        <f t="shared" si="100"/>
        <v>101837</v>
      </c>
      <c r="B6412" s="266" t="s">
        <v>14843</v>
      </c>
      <c r="C6412" s="266" t="s">
        <v>17324</v>
      </c>
      <c r="D6412" s="267" t="s">
        <v>10840</v>
      </c>
      <c r="E6412" s="268" t="s">
        <v>31532</v>
      </c>
    </row>
    <row r="6413" spans="1:5">
      <c r="A6413" s="39" t="str">
        <f t="shared" si="100"/>
        <v>101838</v>
      </c>
      <c r="B6413" s="266" t="s">
        <v>14844</v>
      </c>
      <c r="C6413" s="266" t="s">
        <v>17325</v>
      </c>
      <c r="D6413" s="267" t="s">
        <v>10840</v>
      </c>
      <c r="E6413" s="268" t="s">
        <v>29457</v>
      </c>
    </row>
    <row r="6414" spans="1:5">
      <c r="A6414" s="39" t="str">
        <f t="shared" si="100"/>
        <v>101839</v>
      </c>
      <c r="B6414" s="266" t="s">
        <v>14845</v>
      </c>
      <c r="C6414" s="266" t="s">
        <v>17326</v>
      </c>
      <c r="D6414" s="267" t="s">
        <v>10840</v>
      </c>
      <c r="E6414" s="268" t="s">
        <v>29936</v>
      </c>
    </row>
    <row r="6415" spans="1:5">
      <c r="A6415" s="39" t="str">
        <f t="shared" si="100"/>
        <v>101840</v>
      </c>
      <c r="B6415" s="266" t="s">
        <v>14846</v>
      </c>
      <c r="C6415" s="266" t="s">
        <v>17327</v>
      </c>
      <c r="D6415" s="267" t="s">
        <v>10840</v>
      </c>
      <c r="E6415" s="268" t="s">
        <v>34411</v>
      </c>
    </row>
    <row r="6416" spans="1:5">
      <c r="A6416" s="39" t="str">
        <f t="shared" si="100"/>
        <v>101841</v>
      </c>
      <c r="B6416" s="266" t="s">
        <v>14847</v>
      </c>
      <c r="C6416" s="266" t="s">
        <v>17328</v>
      </c>
      <c r="D6416" s="267" t="s">
        <v>10840</v>
      </c>
      <c r="E6416" s="268" t="s">
        <v>25674</v>
      </c>
    </row>
    <row r="6417" spans="1:5">
      <c r="A6417" s="39" t="str">
        <f t="shared" si="100"/>
        <v>101842</v>
      </c>
      <c r="B6417" s="266" t="s">
        <v>14848</v>
      </c>
      <c r="C6417" s="266" t="s">
        <v>17329</v>
      </c>
      <c r="D6417" s="267" t="s">
        <v>10840</v>
      </c>
      <c r="E6417" s="268" t="s">
        <v>34412</v>
      </c>
    </row>
    <row r="6418" spans="1:5">
      <c r="A6418" s="39" t="str">
        <f t="shared" si="100"/>
        <v>101843</v>
      </c>
      <c r="B6418" s="266" t="s">
        <v>14849</v>
      </c>
      <c r="C6418" s="266" t="s">
        <v>31086</v>
      </c>
      <c r="D6418" s="267" t="s">
        <v>10840</v>
      </c>
      <c r="E6418" s="268" t="s">
        <v>34413</v>
      </c>
    </row>
    <row r="6419" spans="1:5">
      <c r="A6419" s="39" t="str">
        <f t="shared" si="100"/>
        <v>101844</v>
      </c>
      <c r="B6419" s="266" t="s">
        <v>14850</v>
      </c>
      <c r="C6419" s="266" t="s">
        <v>31088</v>
      </c>
      <c r="D6419" s="267" t="s">
        <v>10840</v>
      </c>
      <c r="E6419" s="268" t="s">
        <v>34414</v>
      </c>
    </row>
    <row r="6420" spans="1:5">
      <c r="A6420" s="39" t="str">
        <f t="shared" si="100"/>
        <v>101845</v>
      </c>
      <c r="B6420" s="266" t="s">
        <v>14851</v>
      </c>
      <c r="C6420" s="266" t="s">
        <v>31090</v>
      </c>
      <c r="D6420" s="267" t="s">
        <v>10840</v>
      </c>
      <c r="E6420" s="268" t="s">
        <v>30219</v>
      </c>
    </row>
    <row r="6421" spans="1:5">
      <c r="A6421" s="39" t="str">
        <f t="shared" si="100"/>
        <v>101846</v>
      </c>
      <c r="B6421" s="266" t="s">
        <v>14852</v>
      </c>
      <c r="C6421" s="266" t="s">
        <v>17330</v>
      </c>
      <c r="D6421" s="267" t="s">
        <v>10840</v>
      </c>
      <c r="E6421" s="268" t="s">
        <v>34415</v>
      </c>
    </row>
    <row r="6422" spans="1:5">
      <c r="A6422" s="39" t="str">
        <f t="shared" si="100"/>
        <v>101847</v>
      </c>
      <c r="B6422" s="266" t="s">
        <v>14853</v>
      </c>
      <c r="C6422" s="266" t="s">
        <v>17331</v>
      </c>
      <c r="D6422" s="267" t="s">
        <v>10840</v>
      </c>
      <c r="E6422" s="268" t="s">
        <v>34416</v>
      </c>
    </row>
    <row r="6423" spans="1:5">
      <c r="A6423" s="39" t="str">
        <f t="shared" si="100"/>
        <v>101848</v>
      </c>
      <c r="B6423" s="266" t="s">
        <v>14854</v>
      </c>
      <c r="C6423" s="266" t="s">
        <v>17332</v>
      </c>
      <c r="D6423" s="267" t="s">
        <v>10840</v>
      </c>
      <c r="E6423" s="268" t="s">
        <v>34417</v>
      </c>
    </row>
    <row r="6424" spans="1:5">
      <c r="A6424" s="39" t="str">
        <f t="shared" si="100"/>
        <v>101849</v>
      </c>
      <c r="B6424" s="266" t="s">
        <v>14855</v>
      </c>
      <c r="C6424" s="266" t="s">
        <v>17333</v>
      </c>
      <c r="D6424" s="267" t="s">
        <v>10840</v>
      </c>
      <c r="E6424" s="268" t="s">
        <v>34418</v>
      </c>
    </row>
    <row r="6425" spans="1:5">
      <c r="A6425" s="39" t="str">
        <f t="shared" si="100"/>
        <v>101850</v>
      </c>
      <c r="B6425" s="266" t="s">
        <v>14856</v>
      </c>
      <c r="C6425" s="266" t="s">
        <v>17334</v>
      </c>
      <c r="D6425" s="267" t="s">
        <v>9772</v>
      </c>
      <c r="E6425" s="268" t="s">
        <v>34419</v>
      </c>
    </row>
    <row r="6426" spans="1:5">
      <c r="A6426" s="39" t="str">
        <f t="shared" si="100"/>
        <v>101851</v>
      </c>
      <c r="B6426" s="266" t="s">
        <v>14857</v>
      </c>
      <c r="C6426" s="266" t="s">
        <v>17335</v>
      </c>
      <c r="D6426" s="267" t="s">
        <v>9772</v>
      </c>
      <c r="E6426" s="268" t="s">
        <v>18902</v>
      </c>
    </row>
    <row r="6427" spans="1:5">
      <c r="A6427" s="39" t="str">
        <f t="shared" si="100"/>
        <v>101852</v>
      </c>
      <c r="B6427" s="266" t="s">
        <v>14858</v>
      </c>
      <c r="C6427" s="266" t="s">
        <v>17336</v>
      </c>
      <c r="D6427" s="267" t="s">
        <v>9772</v>
      </c>
      <c r="E6427" s="268" t="s">
        <v>34420</v>
      </c>
    </row>
    <row r="6428" spans="1:5">
      <c r="A6428" s="39" t="str">
        <f t="shared" si="100"/>
        <v>101853</v>
      </c>
      <c r="B6428" s="266" t="s">
        <v>14859</v>
      </c>
      <c r="C6428" s="266" t="s">
        <v>17337</v>
      </c>
      <c r="D6428" s="267" t="s">
        <v>9772</v>
      </c>
      <c r="E6428" s="268" t="s">
        <v>34421</v>
      </c>
    </row>
    <row r="6429" spans="1:5">
      <c r="A6429" s="39" t="str">
        <f t="shared" si="100"/>
        <v>101854</v>
      </c>
      <c r="B6429" s="266" t="s">
        <v>14860</v>
      </c>
      <c r="C6429" s="266" t="s">
        <v>17338</v>
      </c>
      <c r="D6429" s="267" t="s">
        <v>9772</v>
      </c>
      <c r="E6429" s="268" t="s">
        <v>30092</v>
      </c>
    </row>
    <row r="6430" spans="1:5">
      <c r="A6430" s="39" t="str">
        <f t="shared" si="100"/>
        <v>101855</v>
      </c>
      <c r="B6430" s="266" t="s">
        <v>14861</v>
      </c>
      <c r="C6430" s="266" t="s">
        <v>17339</v>
      </c>
      <c r="D6430" s="267" t="s">
        <v>9772</v>
      </c>
      <c r="E6430" s="268" t="s">
        <v>34422</v>
      </c>
    </row>
    <row r="6431" spans="1:5">
      <c r="A6431" s="39" t="str">
        <f t="shared" si="100"/>
        <v>101856</v>
      </c>
      <c r="B6431" s="266" t="s">
        <v>14862</v>
      </c>
      <c r="C6431" s="266" t="s">
        <v>17340</v>
      </c>
      <c r="D6431" s="267" t="s">
        <v>9772</v>
      </c>
      <c r="E6431" s="268" t="s">
        <v>26344</v>
      </c>
    </row>
    <row r="6432" spans="1:5">
      <c r="A6432" s="39" t="str">
        <f t="shared" si="100"/>
        <v>101857</v>
      </c>
      <c r="B6432" s="266" t="s">
        <v>14863</v>
      </c>
      <c r="C6432" s="266" t="s">
        <v>17341</v>
      </c>
      <c r="D6432" s="267" t="s">
        <v>9772</v>
      </c>
      <c r="E6432" s="268" t="s">
        <v>34423</v>
      </c>
    </row>
    <row r="6433" spans="1:5">
      <c r="A6433" s="39" t="str">
        <f t="shared" si="100"/>
        <v>101858</v>
      </c>
      <c r="B6433" s="266" t="s">
        <v>14864</v>
      </c>
      <c r="C6433" s="266" t="s">
        <v>17342</v>
      </c>
      <c r="D6433" s="267" t="s">
        <v>9772</v>
      </c>
      <c r="E6433" s="268" t="s">
        <v>16353</v>
      </c>
    </row>
    <row r="6434" spans="1:5">
      <c r="A6434" s="39" t="str">
        <f t="shared" si="100"/>
        <v>101859</v>
      </c>
      <c r="B6434" s="266" t="s">
        <v>14866</v>
      </c>
      <c r="C6434" s="266" t="s">
        <v>17343</v>
      </c>
      <c r="D6434" s="267" t="s">
        <v>9772</v>
      </c>
      <c r="E6434" s="268" t="s">
        <v>18719</v>
      </c>
    </row>
    <row r="6435" spans="1:5">
      <c r="A6435" s="39" t="str">
        <f t="shared" si="100"/>
        <v>101860</v>
      </c>
      <c r="B6435" s="266" t="s">
        <v>14867</v>
      </c>
      <c r="C6435" s="266" t="s">
        <v>17344</v>
      </c>
      <c r="D6435" s="267" t="s">
        <v>9772</v>
      </c>
      <c r="E6435" s="268" t="s">
        <v>25025</v>
      </c>
    </row>
    <row r="6436" spans="1:5">
      <c r="A6436" s="39" t="str">
        <f t="shared" si="100"/>
        <v>101861</v>
      </c>
      <c r="B6436" s="266" t="s">
        <v>14868</v>
      </c>
      <c r="C6436" s="266" t="s">
        <v>17345</v>
      </c>
      <c r="D6436" s="267" t="s">
        <v>9772</v>
      </c>
      <c r="E6436" s="268" t="s">
        <v>10807</v>
      </c>
    </row>
    <row r="6437" spans="1:5">
      <c r="A6437" s="39" t="str">
        <f t="shared" si="100"/>
        <v>101862</v>
      </c>
      <c r="B6437" s="266" t="s">
        <v>14869</v>
      </c>
      <c r="C6437" s="266" t="s">
        <v>17346</v>
      </c>
      <c r="D6437" s="267" t="s">
        <v>9772</v>
      </c>
      <c r="E6437" s="268" t="s">
        <v>17039</v>
      </c>
    </row>
    <row r="6438" spans="1:5">
      <c r="A6438" s="39" t="str">
        <f t="shared" si="100"/>
        <v>101863</v>
      </c>
      <c r="B6438" s="266" t="s">
        <v>14870</v>
      </c>
      <c r="C6438" s="266" t="s">
        <v>17347</v>
      </c>
      <c r="D6438" s="267" t="s">
        <v>9772</v>
      </c>
      <c r="E6438" s="268" t="s">
        <v>17559</v>
      </c>
    </row>
    <row r="6439" spans="1:5">
      <c r="A6439" s="39" t="str">
        <f t="shared" si="100"/>
        <v>101864</v>
      </c>
      <c r="B6439" s="266" t="s">
        <v>14871</v>
      </c>
      <c r="C6439" s="266" t="s">
        <v>17348</v>
      </c>
      <c r="D6439" s="267" t="s">
        <v>9772</v>
      </c>
      <c r="E6439" s="268" t="s">
        <v>17513</v>
      </c>
    </row>
    <row r="6440" spans="1:5">
      <c r="A6440" s="39" t="str">
        <f t="shared" si="100"/>
        <v>101865</v>
      </c>
      <c r="B6440" s="266" t="s">
        <v>14872</v>
      </c>
      <c r="C6440" s="266" t="s">
        <v>17349</v>
      </c>
      <c r="D6440" s="267" t="s">
        <v>9772</v>
      </c>
      <c r="E6440" s="268" t="s">
        <v>16115</v>
      </c>
    </row>
    <row r="6441" spans="1:5">
      <c r="A6441" s="39" t="str">
        <f t="shared" si="100"/>
        <v>101866</v>
      </c>
      <c r="B6441" s="266" t="s">
        <v>14873</v>
      </c>
      <c r="C6441" s="266" t="s">
        <v>17351</v>
      </c>
      <c r="D6441" s="267" t="s">
        <v>9772</v>
      </c>
      <c r="E6441" s="268" t="s">
        <v>18639</v>
      </c>
    </row>
    <row r="6442" spans="1:5">
      <c r="A6442" s="39" t="str">
        <f t="shared" si="100"/>
        <v>101867</v>
      </c>
      <c r="B6442" s="266" t="s">
        <v>14874</v>
      </c>
      <c r="C6442" s="266" t="s">
        <v>17352</v>
      </c>
      <c r="D6442" s="267" t="s">
        <v>9772</v>
      </c>
      <c r="E6442" s="268" t="s">
        <v>29608</v>
      </c>
    </row>
    <row r="6443" spans="1:5">
      <c r="A6443" s="39" t="str">
        <f t="shared" si="100"/>
        <v>101868</v>
      </c>
      <c r="B6443" s="266" t="s">
        <v>14875</v>
      </c>
      <c r="C6443" s="266" t="s">
        <v>17353</v>
      </c>
      <c r="D6443" s="267" t="s">
        <v>9772</v>
      </c>
      <c r="E6443" s="268" t="s">
        <v>32791</v>
      </c>
    </row>
    <row r="6444" spans="1:5">
      <c r="A6444" s="39" t="str">
        <f t="shared" si="100"/>
        <v>101869</v>
      </c>
      <c r="B6444" s="266" t="s">
        <v>14876</v>
      </c>
      <c r="C6444" s="266" t="s">
        <v>17354</v>
      </c>
      <c r="D6444" s="267" t="s">
        <v>9772</v>
      </c>
      <c r="E6444" s="268" t="s">
        <v>9287</v>
      </c>
    </row>
    <row r="6445" spans="1:5">
      <c r="A6445" s="39" t="str">
        <f t="shared" si="100"/>
        <v>101870</v>
      </c>
      <c r="B6445" s="266" t="s">
        <v>14877</v>
      </c>
      <c r="C6445" s="266" t="s">
        <v>17355</v>
      </c>
      <c r="D6445" s="267" t="s">
        <v>9772</v>
      </c>
      <c r="E6445" s="268" t="s">
        <v>16465</v>
      </c>
    </row>
    <row r="6446" spans="1:5">
      <c r="A6446" s="39" t="str">
        <f t="shared" si="100"/>
        <v>101875</v>
      </c>
      <c r="B6446" s="266" t="s">
        <v>8272</v>
      </c>
      <c r="C6446" s="266" t="s">
        <v>12182</v>
      </c>
      <c r="D6446" s="267" t="s">
        <v>9623</v>
      </c>
      <c r="E6446" s="268" t="s">
        <v>34424</v>
      </c>
    </row>
    <row r="6447" spans="1:5">
      <c r="A6447" s="39" t="str">
        <f t="shared" si="100"/>
        <v>101876</v>
      </c>
      <c r="B6447" s="266" t="s">
        <v>8273</v>
      </c>
      <c r="C6447" s="266" t="s">
        <v>12183</v>
      </c>
      <c r="D6447" s="267" t="s">
        <v>9623</v>
      </c>
      <c r="E6447" s="268" t="s">
        <v>34425</v>
      </c>
    </row>
    <row r="6448" spans="1:5">
      <c r="A6448" s="39" t="str">
        <f t="shared" si="100"/>
        <v>101877</v>
      </c>
      <c r="B6448" s="266" t="s">
        <v>8274</v>
      </c>
      <c r="C6448" s="266" t="s">
        <v>12184</v>
      </c>
      <c r="D6448" s="267" t="s">
        <v>9623</v>
      </c>
      <c r="E6448" s="268" t="s">
        <v>24790</v>
      </c>
    </row>
    <row r="6449" spans="1:5">
      <c r="A6449" s="39" t="str">
        <f t="shared" si="100"/>
        <v>101878</v>
      </c>
      <c r="B6449" s="266" t="s">
        <v>8275</v>
      </c>
      <c r="C6449" s="266" t="s">
        <v>12185</v>
      </c>
      <c r="D6449" s="267" t="s">
        <v>9623</v>
      </c>
      <c r="E6449" s="268" t="s">
        <v>34426</v>
      </c>
    </row>
    <row r="6450" spans="1:5">
      <c r="A6450" s="39" t="str">
        <f t="shared" si="100"/>
        <v>101879</v>
      </c>
      <c r="B6450" s="266" t="s">
        <v>8276</v>
      </c>
      <c r="C6450" s="266" t="s">
        <v>12186</v>
      </c>
      <c r="D6450" s="267" t="s">
        <v>9623</v>
      </c>
      <c r="E6450" s="268" t="s">
        <v>34427</v>
      </c>
    </row>
    <row r="6451" spans="1:5">
      <c r="A6451" s="39" t="str">
        <f t="shared" si="100"/>
        <v>101880</v>
      </c>
      <c r="B6451" s="266" t="s">
        <v>8277</v>
      </c>
      <c r="C6451" s="266" t="s">
        <v>12187</v>
      </c>
      <c r="D6451" s="267" t="s">
        <v>9623</v>
      </c>
      <c r="E6451" s="268" t="s">
        <v>34428</v>
      </c>
    </row>
    <row r="6452" spans="1:5">
      <c r="A6452" s="39" t="str">
        <f t="shared" si="100"/>
        <v>101881</v>
      </c>
      <c r="B6452" s="266" t="s">
        <v>8278</v>
      </c>
      <c r="C6452" s="266" t="s">
        <v>12188</v>
      </c>
      <c r="D6452" s="267" t="s">
        <v>9623</v>
      </c>
      <c r="E6452" s="268" t="s">
        <v>34429</v>
      </c>
    </row>
    <row r="6453" spans="1:5">
      <c r="A6453" s="39" t="str">
        <f t="shared" si="100"/>
        <v>101882</v>
      </c>
      <c r="B6453" s="266" t="s">
        <v>8279</v>
      </c>
      <c r="C6453" s="266" t="s">
        <v>12189</v>
      </c>
      <c r="D6453" s="267" t="s">
        <v>9623</v>
      </c>
      <c r="E6453" s="268" t="s">
        <v>34430</v>
      </c>
    </row>
    <row r="6454" spans="1:5">
      <c r="A6454" s="39" t="str">
        <f t="shared" si="100"/>
        <v>101883</v>
      </c>
      <c r="B6454" s="266" t="s">
        <v>8280</v>
      </c>
      <c r="C6454" s="266" t="s">
        <v>12190</v>
      </c>
      <c r="D6454" s="267" t="s">
        <v>9623</v>
      </c>
      <c r="E6454" s="268" t="s">
        <v>34431</v>
      </c>
    </row>
    <row r="6455" spans="1:5">
      <c r="A6455" s="39" t="str">
        <f t="shared" si="100"/>
        <v>101884</v>
      </c>
      <c r="B6455" s="266" t="s">
        <v>8281</v>
      </c>
      <c r="C6455" s="266" t="s">
        <v>12086</v>
      </c>
      <c r="D6455" s="267" t="s">
        <v>9548</v>
      </c>
      <c r="E6455" s="268" t="s">
        <v>9108</v>
      </c>
    </row>
    <row r="6456" spans="1:5">
      <c r="A6456" s="39" t="str">
        <f t="shared" si="100"/>
        <v>101885</v>
      </c>
      <c r="B6456" s="266" t="s">
        <v>8282</v>
      </c>
      <c r="C6456" s="266" t="s">
        <v>12087</v>
      </c>
      <c r="D6456" s="267" t="s">
        <v>9548</v>
      </c>
      <c r="E6456" s="268" t="s">
        <v>16901</v>
      </c>
    </row>
    <row r="6457" spans="1:5">
      <c r="A6457" s="39" t="str">
        <f t="shared" si="100"/>
        <v>101886</v>
      </c>
      <c r="B6457" s="266" t="s">
        <v>8283</v>
      </c>
      <c r="C6457" s="266" t="s">
        <v>12088</v>
      </c>
      <c r="D6457" s="267" t="s">
        <v>9548</v>
      </c>
      <c r="E6457" s="268" t="s">
        <v>16433</v>
      </c>
    </row>
    <row r="6458" spans="1:5">
      <c r="A6458" s="39" t="str">
        <f t="shared" si="100"/>
        <v>101887</v>
      </c>
      <c r="B6458" s="266" t="s">
        <v>8284</v>
      </c>
      <c r="C6458" s="266" t="s">
        <v>12089</v>
      </c>
      <c r="D6458" s="267" t="s">
        <v>9548</v>
      </c>
      <c r="E6458" s="268" t="s">
        <v>22550</v>
      </c>
    </row>
    <row r="6459" spans="1:5">
      <c r="A6459" s="39" t="str">
        <f t="shared" si="100"/>
        <v>101888</v>
      </c>
      <c r="B6459" s="266" t="s">
        <v>8285</v>
      </c>
      <c r="C6459" s="266" t="s">
        <v>12090</v>
      </c>
      <c r="D6459" s="267" t="s">
        <v>9548</v>
      </c>
      <c r="E6459" s="268" t="s">
        <v>19152</v>
      </c>
    </row>
    <row r="6460" spans="1:5">
      <c r="A6460" s="39" t="str">
        <f t="shared" si="100"/>
        <v>101889</v>
      </c>
      <c r="B6460" s="266" t="s">
        <v>8286</v>
      </c>
      <c r="C6460" s="266" t="s">
        <v>12091</v>
      </c>
      <c r="D6460" s="267" t="s">
        <v>9548</v>
      </c>
      <c r="E6460" s="268" t="s">
        <v>17021</v>
      </c>
    </row>
    <row r="6461" spans="1:5">
      <c r="A6461" s="39" t="str">
        <f t="shared" si="100"/>
        <v>101890</v>
      </c>
      <c r="B6461" s="266" t="s">
        <v>8287</v>
      </c>
      <c r="C6461" s="266" t="s">
        <v>12191</v>
      </c>
      <c r="D6461" s="267" t="s">
        <v>9623</v>
      </c>
      <c r="E6461" s="268" t="s">
        <v>15584</v>
      </c>
    </row>
    <row r="6462" spans="1:5">
      <c r="A6462" s="39" t="str">
        <f t="shared" si="100"/>
        <v>101891</v>
      </c>
      <c r="B6462" s="266" t="s">
        <v>8288</v>
      </c>
      <c r="C6462" s="266" t="s">
        <v>12193</v>
      </c>
      <c r="D6462" s="267" t="s">
        <v>9623</v>
      </c>
      <c r="E6462" s="268" t="s">
        <v>9474</v>
      </c>
    </row>
    <row r="6463" spans="1:5">
      <c r="A6463" s="39" t="str">
        <f t="shared" si="100"/>
        <v>101892</v>
      </c>
      <c r="B6463" s="266" t="s">
        <v>8289</v>
      </c>
      <c r="C6463" s="266" t="s">
        <v>12195</v>
      </c>
      <c r="D6463" s="267" t="s">
        <v>9623</v>
      </c>
      <c r="E6463" s="268" t="s">
        <v>34432</v>
      </c>
    </row>
    <row r="6464" spans="1:5">
      <c r="A6464" s="39" t="str">
        <f t="shared" si="100"/>
        <v>101893</v>
      </c>
      <c r="B6464" s="266" t="s">
        <v>8290</v>
      </c>
      <c r="C6464" s="266" t="s">
        <v>12196</v>
      </c>
      <c r="D6464" s="267" t="s">
        <v>9623</v>
      </c>
      <c r="E6464" s="268" t="s">
        <v>30106</v>
      </c>
    </row>
    <row r="6465" spans="1:5">
      <c r="A6465" s="39" t="str">
        <f t="shared" si="100"/>
        <v>101894</v>
      </c>
      <c r="B6465" s="266" t="s">
        <v>8291</v>
      </c>
      <c r="C6465" s="266" t="s">
        <v>12197</v>
      </c>
      <c r="D6465" s="267" t="s">
        <v>9623</v>
      </c>
      <c r="E6465" s="268" t="s">
        <v>34433</v>
      </c>
    </row>
    <row r="6466" spans="1:5">
      <c r="A6466" s="39" t="str">
        <f t="shared" si="100"/>
        <v>101895</v>
      </c>
      <c r="B6466" s="266" t="s">
        <v>8292</v>
      </c>
      <c r="C6466" s="266" t="s">
        <v>12198</v>
      </c>
      <c r="D6466" s="267" t="s">
        <v>9623</v>
      </c>
      <c r="E6466" s="268" t="s">
        <v>34434</v>
      </c>
    </row>
    <row r="6467" spans="1:5">
      <c r="A6467" s="39" t="str">
        <f t="shared" ref="A6467:A6530" si="101">IF(ISERROR(SEARCH("/",B6467)=6),TRIM(CLEAN(B6467)),IF(SEARCH("/",B6467)=6,IF(LEN(TRIM(CLEAN(B6467)))=7,LEFT(TRIM(CLEAN(B6467)),6)&amp;"00"&amp;RIGHT(TRIM(CLEAN(B6467)),1),LEFT(TRIM(CLEAN(B6467)),6)&amp;"0"&amp;RIGHT(TRIM(CLEAN(B6467)),2)),TRIM(CLEAN(B6467))))</f>
        <v>101896</v>
      </c>
      <c r="B6467" s="266" t="s">
        <v>8293</v>
      </c>
      <c r="C6467" s="266" t="s">
        <v>12199</v>
      </c>
      <c r="D6467" s="267" t="s">
        <v>9623</v>
      </c>
      <c r="E6467" s="268" t="s">
        <v>34435</v>
      </c>
    </row>
    <row r="6468" spans="1:5">
      <c r="A6468" s="39" t="str">
        <f t="shared" si="101"/>
        <v>101897</v>
      </c>
      <c r="B6468" s="266" t="s">
        <v>8294</v>
      </c>
      <c r="C6468" s="266" t="s">
        <v>12200</v>
      </c>
      <c r="D6468" s="267" t="s">
        <v>9623</v>
      </c>
      <c r="E6468" s="268" t="s">
        <v>34436</v>
      </c>
    </row>
    <row r="6469" spans="1:5">
      <c r="A6469" s="39" t="str">
        <f t="shared" si="101"/>
        <v>101898</v>
      </c>
      <c r="B6469" s="266" t="s">
        <v>8295</v>
      </c>
      <c r="C6469" s="266" t="s">
        <v>12201</v>
      </c>
      <c r="D6469" s="267" t="s">
        <v>9623</v>
      </c>
      <c r="E6469" s="268" t="s">
        <v>34437</v>
      </c>
    </row>
    <row r="6470" spans="1:5">
      <c r="A6470" s="39" t="str">
        <f t="shared" si="101"/>
        <v>101899</v>
      </c>
      <c r="B6470" s="266" t="s">
        <v>8296</v>
      </c>
      <c r="C6470" s="266" t="s">
        <v>12202</v>
      </c>
      <c r="D6470" s="267" t="s">
        <v>9623</v>
      </c>
      <c r="E6470" s="268" t="s">
        <v>34438</v>
      </c>
    </row>
    <row r="6471" spans="1:5">
      <c r="A6471" s="39" t="str">
        <f t="shared" si="101"/>
        <v>101900</v>
      </c>
      <c r="B6471" s="266" t="s">
        <v>8297</v>
      </c>
      <c r="C6471" s="266" t="s">
        <v>12203</v>
      </c>
      <c r="D6471" s="267" t="s">
        <v>9623</v>
      </c>
      <c r="E6471" s="268" t="s">
        <v>34439</v>
      </c>
    </row>
    <row r="6472" spans="1:5">
      <c r="A6472" s="39" t="str">
        <f t="shared" si="101"/>
        <v>101901</v>
      </c>
      <c r="B6472" s="266" t="s">
        <v>8298</v>
      </c>
      <c r="C6472" s="266" t="s">
        <v>12204</v>
      </c>
      <c r="D6472" s="267" t="s">
        <v>9623</v>
      </c>
      <c r="E6472" s="268" t="s">
        <v>34440</v>
      </c>
    </row>
    <row r="6473" spans="1:5">
      <c r="A6473" s="39" t="str">
        <f t="shared" si="101"/>
        <v>101902</v>
      </c>
      <c r="B6473" s="266" t="s">
        <v>8299</v>
      </c>
      <c r="C6473" s="266" t="s">
        <v>12205</v>
      </c>
      <c r="D6473" s="267" t="s">
        <v>9623</v>
      </c>
      <c r="E6473" s="268" t="s">
        <v>34441</v>
      </c>
    </row>
    <row r="6474" spans="1:5">
      <c r="A6474" s="39" t="str">
        <f t="shared" si="101"/>
        <v>101903</v>
      </c>
      <c r="B6474" s="266" t="s">
        <v>8300</v>
      </c>
      <c r="C6474" s="266" t="s">
        <v>12206</v>
      </c>
      <c r="D6474" s="267" t="s">
        <v>9623</v>
      </c>
      <c r="E6474" s="268" t="s">
        <v>34442</v>
      </c>
    </row>
    <row r="6475" spans="1:5">
      <c r="A6475" s="39" t="str">
        <f t="shared" si="101"/>
        <v>101904</v>
      </c>
      <c r="B6475" s="266" t="s">
        <v>8301</v>
      </c>
      <c r="C6475" s="266" t="s">
        <v>12207</v>
      </c>
      <c r="D6475" s="267" t="s">
        <v>9623</v>
      </c>
      <c r="E6475" s="268" t="s">
        <v>34443</v>
      </c>
    </row>
    <row r="6476" spans="1:5">
      <c r="A6476" s="39" t="str">
        <f t="shared" si="101"/>
        <v>101905</v>
      </c>
      <c r="B6476" s="266" t="s">
        <v>8302</v>
      </c>
      <c r="C6476" s="266" t="s">
        <v>12563</v>
      </c>
      <c r="D6476" s="267" t="s">
        <v>9623</v>
      </c>
      <c r="E6476" s="268" t="s">
        <v>34444</v>
      </c>
    </row>
    <row r="6477" spans="1:5">
      <c r="A6477" s="39" t="str">
        <f t="shared" si="101"/>
        <v>101906</v>
      </c>
      <c r="B6477" s="266" t="s">
        <v>8303</v>
      </c>
      <c r="C6477" s="266" t="s">
        <v>12564</v>
      </c>
      <c r="D6477" s="267" t="s">
        <v>9623</v>
      </c>
      <c r="E6477" s="268" t="s">
        <v>34445</v>
      </c>
    </row>
    <row r="6478" spans="1:5">
      <c r="A6478" s="39" t="str">
        <f t="shared" si="101"/>
        <v>101907</v>
      </c>
      <c r="B6478" s="266" t="s">
        <v>8304</v>
      </c>
      <c r="C6478" s="266" t="s">
        <v>12565</v>
      </c>
      <c r="D6478" s="267" t="s">
        <v>9623</v>
      </c>
      <c r="E6478" s="268" t="s">
        <v>34446</v>
      </c>
    </row>
    <row r="6479" spans="1:5">
      <c r="A6479" s="39" t="str">
        <f t="shared" si="101"/>
        <v>101908</v>
      </c>
      <c r="B6479" s="266" t="s">
        <v>8305</v>
      </c>
      <c r="C6479" s="266" t="s">
        <v>12566</v>
      </c>
      <c r="D6479" s="267" t="s">
        <v>9623</v>
      </c>
      <c r="E6479" s="268" t="s">
        <v>34447</v>
      </c>
    </row>
    <row r="6480" spans="1:5">
      <c r="A6480" s="39" t="str">
        <f t="shared" si="101"/>
        <v>101909</v>
      </c>
      <c r="B6480" s="266" t="s">
        <v>8306</v>
      </c>
      <c r="C6480" s="266" t="s">
        <v>12567</v>
      </c>
      <c r="D6480" s="267" t="s">
        <v>9623</v>
      </c>
      <c r="E6480" s="268" t="s">
        <v>34448</v>
      </c>
    </row>
    <row r="6481" spans="1:5">
      <c r="A6481" s="39" t="str">
        <f t="shared" si="101"/>
        <v>101910</v>
      </c>
      <c r="B6481" s="266" t="s">
        <v>8307</v>
      </c>
      <c r="C6481" s="266" t="s">
        <v>12568</v>
      </c>
      <c r="D6481" s="267" t="s">
        <v>9623</v>
      </c>
      <c r="E6481" s="268" t="s">
        <v>34449</v>
      </c>
    </row>
    <row r="6482" spans="1:5">
      <c r="A6482" s="39" t="str">
        <f t="shared" si="101"/>
        <v>101911</v>
      </c>
      <c r="B6482" s="266" t="s">
        <v>8308</v>
      </c>
      <c r="C6482" s="266" t="s">
        <v>12569</v>
      </c>
      <c r="D6482" s="267" t="s">
        <v>9623</v>
      </c>
      <c r="E6482" s="268" t="s">
        <v>34450</v>
      </c>
    </row>
    <row r="6483" spans="1:5">
      <c r="A6483" s="39" t="str">
        <f t="shared" si="101"/>
        <v>101912</v>
      </c>
      <c r="B6483" s="266" t="s">
        <v>8309</v>
      </c>
      <c r="C6483" s="266" t="s">
        <v>12570</v>
      </c>
      <c r="D6483" s="267" t="s">
        <v>9623</v>
      </c>
      <c r="E6483" s="268" t="s">
        <v>34451</v>
      </c>
    </row>
    <row r="6484" spans="1:5">
      <c r="A6484" s="39" t="str">
        <f t="shared" si="101"/>
        <v>101913</v>
      </c>
      <c r="B6484" s="266" t="s">
        <v>8310</v>
      </c>
      <c r="C6484" s="266" t="s">
        <v>12571</v>
      </c>
      <c r="D6484" s="267" t="s">
        <v>9623</v>
      </c>
      <c r="E6484" s="268" t="s">
        <v>34452</v>
      </c>
    </row>
    <row r="6485" spans="1:5">
      <c r="A6485" s="39" t="str">
        <f t="shared" si="101"/>
        <v>101914</v>
      </c>
      <c r="B6485" s="266" t="s">
        <v>8311</v>
      </c>
      <c r="C6485" s="266" t="s">
        <v>12572</v>
      </c>
      <c r="D6485" s="267" t="s">
        <v>9623</v>
      </c>
      <c r="E6485" s="268" t="s">
        <v>34453</v>
      </c>
    </row>
    <row r="6486" spans="1:5">
      <c r="A6486" s="39" t="str">
        <f t="shared" si="101"/>
        <v>101915</v>
      </c>
      <c r="B6486" s="266" t="s">
        <v>8312</v>
      </c>
      <c r="C6486" s="266" t="s">
        <v>12573</v>
      </c>
      <c r="D6486" s="267" t="s">
        <v>9623</v>
      </c>
      <c r="E6486" s="268" t="s">
        <v>34454</v>
      </c>
    </row>
    <row r="6487" spans="1:5">
      <c r="A6487" s="39" t="str">
        <f t="shared" si="101"/>
        <v>101916</v>
      </c>
      <c r="B6487" s="266" t="s">
        <v>8313</v>
      </c>
      <c r="C6487" s="266" t="s">
        <v>12574</v>
      </c>
      <c r="D6487" s="267" t="s">
        <v>9623</v>
      </c>
      <c r="E6487" s="268" t="s">
        <v>34455</v>
      </c>
    </row>
    <row r="6488" spans="1:5">
      <c r="A6488" s="39" t="str">
        <f t="shared" si="101"/>
        <v>101917</v>
      </c>
      <c r="B6488" s="266" t="s">
        <v>8314</v>
      </c>
      <c r="C6488" s="266" t="s">
        <v>12575</v>
      </c>
      <c r="D6488" s="267" t="s">
        <v>9623</v>
      </c>
      <c r="E6488" s="268" t="s">
        <v>34456</v>
      </c>
    </row>
    <row r="6489" spans="1:5">
      <c r="A6489" s="39" t="str">
        <f t="shared" si="101"/>
        <v>101918</v>
      </c>
      <c r="B6489" s="266" t="s">
        <v>8315</v>
      </c>
      <c r="C6489" s="266" t="s">
        <v>12886</v>
      </c>
      <c r="D6489" s="267" t="s">
        <v>9548</v>
      </c>
      <c r="E6489" s="268" t="s">
        <v>28946</v>
      </c>
    </row>
    <row r="6490" spans="1:5">
      <c r="A6490" s="39" t="str">
        <f t="shared" si="101"/>
        <v>101919</v>
      </c>
      <c r="B6490" s="266" t="s">
        <v>8316</v>
      </c>
      <c r="C6490" s="266" t="s">
        <v>12887</v>
      </c>
      <c r="D6490" s="267" t="s">
        <v>9623</v>
      </c>
      <c r="E6490" s="268" t="s">
        <v>34457</v>
      </c>
    </row>
    <row r="6491" spans="1:5">
      <c r="A6491" s="39" t="str">
        <f t="shared" si="101"/>
        <v>101920</v>
      </c>
      <c r="B6491" s="266" t="s">
        <v>8317</v>
      </c>
      <c r="C6491" s="266" t="s">
        <v>12888</v>
      </c>
      <c r="D6491" s="267" t="s">
        <v>9623</v>
      </c>
      <c r="E6491" s="268" t="s">
        <v>27023</v>
      </c>
    </row>
    <row r="6492" spans="1:5">
      <c r="A6492" s="39" t="str">
        <f t="shared" si="101"/>
        <v>101921</v>
      </c>
      <c r="B6492" s="266" t="s">
        <v>8318</v>
      </c>
      <c r="C6492" s="266" t="s">
        <v>12889</v>
      </c>
      <c r="D6492" s="267" t="s">
        <v>9623</v>
      </c>
      <c r="E6492" s="268" t="s">
        <v>34458</v>
      </c>
    </row>
    <row r="6493" spans="1:5">
      <c r="A6493" s="39" t="str">
        <f t="shared" si="101"/>
        <v>101922</v>
      </c>
      <c r="B6493" s="266" t="s">
        <v>8319</v>
      </c>
      <c r="C6493" s="266" t="s">
        <v>12890</v>
      </c>
      <c r="D6493" s="267" t="s">
        <v>9623</v>
      </c>
      <c r="E6493" s="268" t="s">
        <v>34458</v>
      </c>
    </row>
    <row r="6494" spans="1:5">
      <c r="A6494" s="39" t="str">
        <f t="shared" si="101"/>
        <v>101923</v>
      </c>
      <c r="B6494" s="266" t="s">
        <v>8320</v>
      </c>
      <c r="C6494" s="266" t="s">
        <v>12891</v>
      </c>
      <c r="D6494" s="267" t="s">
        <v>9623</v>
      </c>
      <c r="E6494" s="268" t="s">
        <v>34458</v>
      </c>
    </row>
    <row r="6495" spans="1:5">
      <c r="A6495" s="39" t="str">
        <f t="shared" si="101"/>
        <v>101924</v>
      </c>
      <c r="B6495" s="266" t="s">
        <v>8321</v>
      </c>
      <c r="C6495" s="266" t="s">
        <v>12892</v>
      </c>
      <c r="D6495" s="267" t="s">
        <v>9623</v>
      </c>
      <c r="E6495" s="268" t="s">
        <v>34459</v>
      </c>
    </row>
    <row r="6496" spans="1:5">
      <c r="A6496" s="39" t="str">
        <f t="shared" si="101"/>
        <v>101925</v>
      </c>
      <c r="B6496" s="266" t="s">
        <v>8322</v>
      </c>
      <c r="C6496" s="266" t="s">
        <v>12893</v>
      </c>
      <c r="D6496" s="267" t="s">
        <v>9623</v>
      </c>
      <c r="E6496" s="268" t="s">
        <v>34460</v>
      </c>
    </row>
    <row r="6497" spans="1:5">
      <c r="A6497" s="39" t="str">
        <f t="shared" si="101"/>
        <v>101926</v>
      </c>
      <c r="B6497" s="266" t="s">
        <v>8323</v>
      </c>
      <c r="C6497" s="266" t="s">
        <v>12894</v>
      </c>
      <c r="D6497" s="267" t="s">
        <v>9623</v>
      </c>
      <c r="E6497" s="268" t="s">
        <v>34461</v>
      </c>
    </row>
    <row r="6498" spans="1:5">
      <c r="A6498" s="39" t="str">
        <f t="shared" si="101"/>
        <v>101927</v>
      </c>
      <c r="B6498" s="266" t="s">
        <v>8324</v>
      </c>
      <c r="C6498" s="266" t="s">
        <v>12895</v>
      </c>
      <c r="D6498" s="267" t="s">
        <v>9548</v>
      </c>
      <c r="E6498" s="268" t="s">
        <v>34462</v>
      </c>
    </row>
    <row r="6499" spans="1:5">
      <c r="A6499" s="39" t="str">
        <f t="shared" si="101"/>
        <v>101928</v>
      </c>
      <c r="B6499" s="266" t="s">
        <v>8325</v>
      </c>
      <c r="C6499" s="266" t="s">
        <v>12896</v>
      </c>
      <c r="D6499" s="267" t="s">
        <v>9623</v>
      </c>
      <c r="E6499" s="268" t="s">
        <v>34463</v>
      </c>
    </row>
    <row r="6500" spans="1:5">
      <c r="A6500" s="39" t="str">
        <f t="shared" si="101"/>
        <v>101929</v>
      </c>
      <c r="B6500" s="266" t="s">
        <v>8326</v>
      </c>
      <c r="C6500" s="266" t="s">
        <v>12897</v>
      </c>
      <c r="D6500" s="267" t="s">
        <v>9623</v>
      </c>
      <c r="E6500" s="268" t="s">
        <v>18135</v>
      </c>
    </row>
    <row r="6501" spans="1:5">
      <c r="A6501" s="39" t="str">
        <f t="shared" si="101"/>
        <v>101930</v>
      </c>
      <c r="B6501" s="266" t="s">
        <v>8327</v>
      </c>
      <c r="C6501" s="266" t="s">
        <v>12898</v>
      </c>
      <c r="D6501" s="267" t="s">
        <v>9623</v>
      </c>
      <c r="E6501" s="268" t="s">
        <v>34464</v>
      </c>
    </row>
    <row r="6502" spans="1:5">
      <c r="A6502" s="39" t="str">
        <f t="shared" si="101"/>
        <v>101931</v>
      </c>
      <c r="B6502" s="266" t="s">
        <v>8328</v>
      </c>
      <c r="C6502" s="266" t="s">
        <v>12899</v>
      </c>
      <c r="D6502" s="267" t="s">
        <v>9623</v>
      </c>
      <c r="E6502" s="268" t="s">
        <v>34464</v>
      </c>
    </row>
    <row r="6503" spans="1:5">
      <c r="A6503" s="39" t="str">
        <f t="shared" si="101"/>
        <v>101932</v>
      </c>
      <c r="B6503" s="266" t="s">
        <v>8329</v>
      </c>
      <c r="C6503" s="266" t="s">
        <v>12900</v>
      </c>
      <c r="D6503" s="267" t="s">
        <v>9623</v>
      </c>
      <c r="E6503" s="268" t="s">
        <v>34464</v>
      </c>
    </row>
    <row r="6504" spans="1:5">
      <c r="A6504" s="39" t="str">
        <f t="shared" si="101"/>
        <v>101933</v>
      </c>
      <c r="B6504" s="266" t="s">
        <v>8330</v>
      </c>
      <c r="C6504" s="266" t="s">
        <v>12901</v>
      </c>
      <c r="D6504" s="267" t="s">
        <v>9623</v>
      </c>
      <c r="E6504" s="268" t="s">
        <v>34465</v>
      </c>
    </row>
    <row r="6505" spans="1:5">
      <c r="A6505" s="39" t="str">
        <f t="shared" si="101"/>
        <v>101934</v>
      </c>
      <c r="B6505" s="266" t="s">
        <v>8331</v>
      </c>
      <c r="C6505" s="266" t="s">
        <v>12902</v>
      </c>
      <c r="D6505" s="267" t="s">
        <v>9623</v>
      </c>
      <c r="E6505" s="268" t="s">
        <v>34466</v>
      </c>
    </row>
    <row r="6506" spans="1:5">
      <c r="A6506" s="39" t="str">
        <f t="shared" si="101"/>
        <v>101935</v>
      </c>
      <c r="B6506" s="266" t="s">
        <v>8332</v>
      </c>
      <c r="C6506" s="266" t="s">
        <v>12903</v>
      </c>
      <c r="D6506" s="267" t="s">
        <v>9623</v>
      </c>
      <c r="E6506" s="268" t="s">
        <v>22144</v>
      </c>
    </row>
    <row r="6507" spans="1:5">
      <c r="A6507" s="39" t="str">
        <f t="shared" si="101"/>
        <v>101936</v>
      </c>
      <c r="B6507" s="266" t="s">
        <v>8333</v>
      </c>
      <c r="C6507" s="266" t="s">
        <v>12630</v>
      </c>
      <c r="D6507" s="267" t="s">
        <v>9623</v>
      </c>
      <c r="E6507" s="268" t="s">
        <v>34467</v>
      </c>
    </row>
    <row r="6508" spans="1:5">
      <c r="A6508" s="39" t="str">
        <f t="shared" si="101"/>
        <v>101937</v>
      </c>
      <c r="B6508" s="266" t="s">
        <v>8334</v>
      </c>
      <c r="C6508" s="266" t="s">
        <v>12631</v>
      </c>
      <c r="D6508" s="267" t="s">
        <v>9623</v>
      </c>
      <c r="E6508" s="268" t="s">
        <v>34468</v>
      </c>
    </row>
    <row r="6509" spans="1:5">
      <c r="A6509" s="39" t="str">
        <f t="shared" si="101"/>
        <v>101938</v>
      </c>
      <c r="B6509" s="266" t="s">
        <v>8335</v>
      </c>
      <c r="C6509" s="266" t="s">
        <v>12208</v>
      </c>
      <c r="D6509" s="267" t="s">
        <v>9623</v>
      </c>
      <c r="E6509" s="268" t="s">
        <v>34469</v>
      </c>
    </row>
    <row r="6510" spans="1:5">
      <c r="A6510" s="39" t="str">
        <f t="shared" si="101"/>
        <v>101946</v>
      </c>
      <c r="B6510" s="266" t="s">
        <v>8336</v>
      </c>
      <c r="C6510" s="266" t="s">
        <v>12209</v>
      </c>
      <c r="D6510" s="267" t="s">
        <v>9623</v>
      </c>
      <c r="E6510" s="268" t="s">
        <v>25423</v>
      </c>
    </row>
    <row r="6511" spans="1:5">
      <c r="A6511" s="39" t="str">
        <f t="shared" si="101"/>
        <v>101963</v>
      </c>
      <c r="B6511" s="266" t="s">
        <v>8337</v>
      </c>
      <c r="C6511" s="266" t="s">
        <v>11809</v>
      </c>
      <c r="D6511" s="267" t="s">
        <v>9772</v>
      </c>
      <c r="E6511" s="268" t="s">
        <v>34470</v>
      </c>
    </row>
    <row r="6512" spans="1:5">
      <c r="A6512" s="39" t="str">
        <f t="shared" si="101"/>
        <v>101964</v>
      </c>
      <c r="B6512" s="266" t="s">
        <v>8338</v>
      </c>
      <c r="C6512" s="266" t="s">
        <v>11810</v>
      </c>
      <c r="D6512" s="267" t="s">
        <v>9772</v>
      </c>
      <c r="E6512" s="268" t="s">
        <v>34471</v>
      </c>
    </row>
    <row r="6513" spans="1:5">
      <c r="A6513" s="39" t="str">
        <f t="shared" si="101"/>
        <v>101965</v>
      </c>
      <c r="B6513" s="266" t="s">
        <v>8339</v>
      </c>
      <c r="C6513" s="266" t="s">
        <v>15397</v>
      </c>
      <c r="D6513" s="267" t="s">
        <v>9548</v>
      </c>
      <c r="E6513" s="268" t="s">
        <v>34472</v>
      </c>
    </row>
    <row r="6514" spans="1:5">
      <c r="A6514" s="39" t="str">
        <f t="shared" si="101"/>
        <v>101966</v>
      </c>
      <c r="B6514" s="266" t="s">
        <v>8340</v>
      </c>
      <c r="C6514" s="266" t="s">
        <v>15398</v>
      </c>
      <c r="D6514" s="267" t="s">
        <v>9548</v>
      </c>
      <c r="E6514" s="268" t="s">
        <v>34473</v>
      </c>
    </row>
    <row r="6515" spans="1:5">
      <c r="A6515" s="39" t="str">
        <f t="shared" si="101"/>
        <v>101969</v>
      </c>
      <c r="B6515" s="266" t="s">
        <v>8341</v>
      </c>
      <c r="C6515" s="266" t="s">
        <v>11580</v>
      </c>
      <c r="D6515" s="267" t="s">
        <v>9772</v>
      </c>
      <c r="E6515" s="268" t="s">
        <v>34474</v>
      </c>
    </row>
    <row r="6516" spans="1:5">
      <c r="A6516" s="39" t="str">
        <f t="shared" si="101"/>
        <v>101971</v>
      </c>
      <c r="B6516" s="266" t="s">
        <v>8342</v>
      </c>
      <c r="C6516" s="266" t="s">
        <v>11581</v>
      </c>
      <c r="D6516" s="267" t="s">
        <v>9772</v>
      </c>
      <c r="E6516" s="268" t="s">
        <v>29779</v>
      </c>
    </row>
    <row r="6517" spans="1:5">
      <c r="A6517" s="39" t="str">
        <f t="shared" si="101"/>
        <v>101973</v>
      </c>
      <c r="B6517" s="266" t="s">
        <v>8343</v>
      </c>
      <c r="C6517" s="266" t="s">
        <v>11582</v>
      </c>
      <c r="D6517" s="267" t="s">
        <v>9772</v>
      </c>
      <c r="E6517" s="268" t="s">
        <v>34475</v>
      </c>
    </row>
    <row r="6518" spans="1:5">
      <c r="A6518" s="39" t="str">
        <f t="shared" si="101"/>
        <v>101974</v>
      </c>
      <c r="B6518" s="266" t="s">
        <v>8344</v>
      </c>
      <c r="C6518" s="266" t="s">
        <v>11583</v>
      </c>
      <c r="D6518" s="267" t="s">
        <v>9772</v>
      </c>
      <c r="E6518" s="268" t="s">
        <v>34476</v>
      </c>
    </row>
    <row r="6519" spans="1:5">
      <c r="A6519" s="39" t="str">
        <f t="shared" si="101"/>
        <v>101975</v>
      </c>
      <c r="B6519" s="266" t="s">
        <v>8345</v>
      </c>
      <c r="C6519" s="266" t="s">
        <v>11584</v>
      </c>
      <c r="D6519" s="267" t="s">
        <v>9772</v>
      </c>
      <c r="E6519" s="268" t="s">
        <v>34477</v>
      </c>
    </row>
    <row r="6520" spans="1:5">
      <c r="A6520" s="39" t="str">
        <f t="shared" si="101"/>
        <v>101977</v>
      </c>
      <c r="B6520" s="266" t="s">
        <v>8346</v>
      </c>
      <c r="C6520" s="266" t="s">
        <v>11585</v>
      </c>
      <c r="D6520" s="267" t="s">
        <v>9772</v>
      </c>
      <c r="E6520" s="268" t="s">
        <v>34478</v>
      </c>
    </row>
    <row r="6521" spans="1:5">
      <c r="A6521" s="39" t="str">
        <f t="shared" si="101"/>
        <v>101979</v>
      </c>
      <c r="B6521" s="266" t="s">
        <v>8347</v>
      </c>
      <c r="C6521" s="266" t="s">
        <v>15399</v>
      </c>
      <c r="D6521" s="267" t="s">
        <v>9548</v>
      </c>
      <c r="E6521" s="268" t="s">
        <v>26255</v>
      </c>
    </row>
    <row r="6522" spans="1:5">
      <c r="A6522" s="39" t="str">
        <f t="shared" si="101"/>
        <v>101980</v>
      </c>
      <c r="B6522" s="266" t="s">
        <v>8348</v>
      </c>
      <c r="C6522" s="266" t="s">
        <v>11586</v>
      </c>
      <c r="D6522" s="267" t="s">
        <v>9772</v>
      </c>
      <c r="E6522" s="268" t="s">
        <v>33295</v>
      </c>
    </row>
    <row r="6523" spans="1:5">
      <c r="A6523" s="39" t="str">
        <f t="shared" si="101"/>
        <v>101981</v>
      </c>
      <c r="B6523" s="266" t="s">
        <v>8349</v>
      </c>
      <c r="C6523" s="266" t="s">
        <v>11587</v>
      </c>
      <c r="D6523" s="267" t="s">
        <v>9772</v>
      </c>
      <c r="E6523" s="268" t="s">
        <v>34479</v>
      </c>
    </row>
    <row r="6524" spans="1:5">
      <c r="A6524" s="39" t="str">
        <f t="shared" si="101"/>
        <v>101982</v>
      </c>
      <c r="B6524" s="266" t="s">
        <v>8350</v>
      </c>
      <c r="C6524" s="266" t="s">
        <v>11588</v>
      </c>
      <c r="D6524" s="267" t="s">
        <v>9772</v>
      </c>
      <c r="E6524" s="268" t="s">
        <v>34480</v>
      </c>
    </row>
    <row r="6525" spans="1:5">
      <c r="A6525" s="39" t="str">
        <f t="shared" si="101"/>
        <v>101983</v>
      </c>
      <c r="B6525" s="266" t="s">
        <v>8351</v>
      </c>
      <c r="C6525" s="266" t="s">
        <v>11589</v>
      </c>
      <c r="D6525" s="267" t="s">
        <v>9772</v>
      </c>
      <c r="E6525" s="268" t="s">
        <v>34481</v>
      </c>
    </row>
    <row r="6526" spans="1:5">
      <c r="A6526" s="39" t="str">
        <f t="shared" si="101"/>
        <v>101985</v>
      </c>
      <c r="B6526" s="266" t="s">
        <v>8352</v>
      </c>
      <c r="C6526" s="266" t="s">
        <v>11590</v>
      </c>
      <c r="D6526" s="267" t="s">
        <v>9772</v>
      </c>
      <c r="E6526" s="268" t="s">
        <v>19920</v>
      </c>
    </row>
    <row r="6527" spans="1:5">
      <c r="A6527" s="39" t="str">
        <f t="shared" si="101"/>
        <v>101986</v>
      </c>
      <c r="B6527" s="266" t="s">
        <v>8353</v>
      </c>
      <c r="C6527" s="266" t="s">
        <v>11591</v>
      </c>
      <c r="D6527" s="267" t="s">
        <v>9772</v>
      </c>
      <c r="E6527" s="268" t="s">
        <v>34482</v>
      </c>
    </row>
    <row r="6528" spans="1:5">
      <c r="A6528" s="39" t="str">
        <f t="shared" si="101"/>
        <v>101987</v>
      </c>
      <c r="B6528" s="266" t="s">
        <v>8354</v>
      </c>
      <c r="C6528" s="266" t="s">
        <v>11592</v>
      </c>
      <c r="D6528" s="267" t="s">
        <v>9772</v>
      </c>
      <c r="E6528" s="268" t="s">
        <v>34483</v>
      </c>
    </row>
    <row r="6529" spans="1:5">
      <c r="A6529" s="39" t="str">
        <f t="shared" si="101"/>
        <v>101988</v>
      </c>
      <c r="B6529" s="266" t="s">
        <v>8355</v>
      </c>
      <c r="C6529" s="266" t="s">
        <v>11593</v>
      </c>
      <c r="D6529" s="267" t="s">
        <v>9772</v>
      </c>
      <c r="E6529" s="268" t="s">
        <v>34484</v>
      </c>
    </row>
    <row r="6530" spans="1:5">
      <c r="A6530" s="39" t="str">
        <f t="shared" si="101"/>
        <v>101989</v>
      </c>
      <c r="B6530" s="266" t="s">
        <v>8356</v>
      </c>
      <c r="C6530" s="266" t="s">
        <v>11594</v>
      </c>
      <c r="D6530" s="267" t="s">
        <v>9772</v>
      </c>
      <c r="E6530" s="268" t="s">
        <v>23149</v>
      </c>
    </row>
    <row r="6531" spans="1:5">
      <c r="A6531" s="39" t="str">
        <f t="shared" ref="A6531:A6594" si="102">IF(ISERROR(SEARCH("/",B6531)=6),TRIM(CLEAN(B6531)),IF(SEARCH("/",B6531)=6,IF(LEN(TRIM(CLEAN(B6531)))=7,LEFT(TRIM(CLEAN(B6531)),6)&amp;"00"&amp;RIGHT(TRIM(CLEAN(B6531)),1),LEFT(TRIM(CLEAN(B6531)),6)&amp;"0"&amp;RIGHT(TRIM(CLEAN(B6531)),2)),TRIM(CLEAN(B6531))))</f>
        <v>101990</v>
      </c>
      <c r="B6531" s="266" t="s">
        <v>8357</v>
      </c>
      <c r="C6531" s="266" t="s">
        <v>11595</v>
      </c>
      <c r="D6531" s="267" t="s">
        <v>9772</v>
      </c>
      <c r="E6531" s="268" t="s">
        <v>34485</v>
      </c>
    </row>
    <row r="6532" spans="1:5">
      <c r="A6532" s="39" t="str">
        <f t="shared" si="102"/>
        <v>101991</v>
      </c>
      <c r="B6532" s="266" t="s">
        <v>8358</v>
      </c>
      <c r="C6532" s="266" t="s">
        <v>11596</v>
      </c>
      <c r="D6532" s="267" t="s">
        <v>9772</v>
      </c>
      <c r="E6532" s="268" t="s">
        <v>34486</v>
      </c>
    </row>
    <row r="6533" spans="1:5">
      <c r="A6533" s="39" t="str">
        <f t="shared" si="102"/>
        <v>101992</v>
      </c>
      <c r="B6533" s="266" t="s">
        <v>8359</v>
      </c>
      <c r="C6533" s="266" t="s">
        <v>11597</v>
      </c>
      <c r="D6533" s="267" t="s">
        <v>9772</v>
      </c>
      <c r="E6533" s="268" t="s">
        <v>34487</v>
      </c>
    </row>
    <row r="6534" spans="1:5">
      <c r="A6534" s="39" t="str">
        <f t="shared" si="102"/>
        <v>101993</v>
      </c>
      <c r="B6534" s="266" t="s">
        <v>8360</v>
      </c>
      <c r="C6534" s="266" t="s">
        <v>11598</v>
      </c>
      <c r="D6534" s="267" t="s">
        <v>9772</v>
      </c>
      <c r="E6534" s="268" t="s">
        <v>34488</v>
      </c>
    </row>
    <row r="6535" spans="1:5">
      <c r="A6535" s="39" t="str">
        <f t="shared" si="102"/>
        <v>101994</v>
      </c>
      <c r="B6535" s="266" t="s">
        <v>8361</v>
      </c>
      <c r="C6535" s="266" t="s">
        <v>11599</v>
      </c>
      <c r="D6535" s="267" t="s">
        <v>9772</v>
      </c>
      <c r="E6535" s="268" t="s">
        <v>34489</v>
      </c>
    </row>
    <row r="6536" spans="1:5">
      <c r="A6536" s="39" t="str">
        <f t="shared" si="102"/>
        <v>101995</v>
      </c>
      <c r="B6536" s="266" t="s">
        <v>8362</v>
      </c>
      <c r="C6536" s="266" t="s">
        <v>11600</v>
      </c>
      <c r="D6536" s="267" t="s">
        <v>9772</v>
      </c>
      <c r="E6536" s="268" t="s">
        <v>34490</v>
      </c>
    </row>
    <row r="6537" spans="1:5">
      <c r="A6537" s="39" t="str">
        <f t="shared" si="102"/>
        <v>101996</v>
      </c>
      <c r="B6537" s="266" t="s">
        <v>8363</v>
      </c>
      <c r="C6537" s="266" t="s">
        <v>11601</v>
      </c>
      <c r="D6537" s="267" t="s">
        <v>9772</v>
      </c>
      <c r="E6537" s="268" t="s">
        <v>34491</v>
      </c>
    </row>
    <row r="6538" spans="1:5">
      <c r="A6538" s="39" t="str">
        <f t="shared" si="102"/>
        <v>101997</v>
      </c>
      <c r="B6538" s="266" t="s">
        <v>8364</v>
      </c>
      <c r="C6538" s="266" t="s">
        <v>11602</v>
      </c>
      <c r="D6538" s="267" t="s">
        <v>9772</v>
      </c>
      <c r="E6538" s="268" t="s">
        <v>34492</v>
      </c>
    </row>
    <row r="6539" spans="1:5">
      <c r="A6539" s="39" t="str">
        <f t="shared" si="102"/>
        <v>101998</v>
      </c>
      <c r="B6539" s="266" t="s">
        <v>8365</v>
      </c>
      <c r="C6539" s="266" t="s">
        <v>11603</v>
      </c>
      <c r="D6539" s="267" t="s">
        <v>9772</v>
      </c>
      <c r="E6539" s="268" t="s">
        <v>34493</v>
      </c>
    </row>
    <row r="6540" spans="1:5">
      <c r="A6540" s="39" t="str">
        <f t="shared" si="102"/>
        <v>101999</v>
      </c>
      <c r="B6540" s="266" t="s">
        <v>8366</v>
      </c>
      <c r="C6540" s="266" t="s">
        <v>11604</v>
      </c>
      <c r="D6540" s="267" t="s">
        <v>9772</v>
      </c>
      <c r="E6540" s="268" t="s">
        <v>34494</v>
      </c>
    </row>
    <row r="6541" spans="1:5">
      <c r="A6541" s="39" t="str">
        <f t="shared" si="102"/>
        <v>102000</v>
      </c>
      <c r="B6541" s="266" t="s">
        <v>8367</v>
      </c>
      <c r="C6541" s="266" t="s">
        <v>11605</v>
      </c>
      <c r="D6541" s="267" t="s">
        <v>9772</v>
      </c>
      <c r="E6541" s="268" t="s">
        <v>34495</v>
      </c>
    </row>
    <row r="6542" spans="1:5">
      <c r="A6542" s="39" t="str">
        <f t="shared" si="102"/>
        <v>102001</v>
      </c>
      <c r="B6542" s="266" t="s">
        <v>8368</v>
      </c>
      <c r="C6542" s="266" t="s">
        <v>11606</v>
      </c>
      <c r="D6542" s="267" t="s">
        <v>9772</v>
      </c>
      <c r="E6542" s="268" t="s">
        <v>34496</v>
      </c>
    </row>
    <row r="6543" spans="1:5">
      <c r="A6543" s="39" t="str">
        <f t="shared" si="102"/>
        <v>102002</v>
      </c>
      <c r="B6543" s="266" t="s">
        <v>8369</v>
      </c>
      <c r="C6543" s="266" t="s">
        <v>11607</v>
      </c>
      <c r="D6543" s="267" t="s">
        <v>9772</v>
      </c>
      <c r="E6543" s="268" t="s">
        <v>34497</v>
      </c>
    </row>
    <row r="6544" spans="1:5">
      <c r="A6544" s="39" t="str">
        <f t="shared" si="102"/>
        <v>102003</v>
      </c>
      <c r="B6544" s="266" t="s">
        <v>8370</v>
      </c>
      <c r="C6544" s="266" t="s">
        <v>11608</v>
      </c>
      <c r="D6544" s="267" t="s">
        <v>9772</v>
      </c>
      <c r="E6544" s="268" t="s">
        <v>34498</v>
      </c>
    </row>
    <row r="6545" spans="1:5">
      <c r="A6545" s="39" t="str">
        <f t="shared" si="102"/>
        <v>102004</v>
      </c>
      <c r="B6545" s="266" t="s">
        <v>8371</v>
      </c>
      <c r="C6545" s="266" t="s">
        <v>11609</v>
      </c>
      <c r="D6545" s="267" t="s">
        <v>9772</v>
      </c>
      <c r="E6545" s="268" t="s">
        <v>34499</v>
      </c>
    </row>
    <row r="6546" spans="1:5">
      <c r="A6546" s="39" t="str">
        <f t="shared" si="102"/>
        <v>102005</v>
      </c>
      <c r="B6546" s="266" t="s">
        <v>8372</v>
      </c>
      <c r="C6546" s="266" t="s">
        <v>11610</v>
      </c>
      <c r="D6546" s="267" t="s">
        <v>9772</v>
      </c>
      <c r="E6546" s="268" t="s">
        <v>32524</v>
      </c>
    </row>
    <row r="6547" spans="1:5">
      <c r="A6547" s="39" t="str">
        <f t="shared" si="102"/>
        <v>102006</v>
      </c>
      <c r="B6547" s="266" t="s">
        <v>8373</v>
      </c>
      <c r="C6547" s="266" t="s">
        <v>11611</v>
      </c>
      <c r="D6547" s="267" t="s">
        <v>9772</v>
      </c>
      <c r="E6547" s="268" t="s">
        <v>29135</v>
      </c>
    </row>
    <row r="6548" spans="1:5">
      <c r="A6548" s="39" t="str">
        <f t="shared" si="102"/>
        <v>102007</v>
      </c>
      <c r="B6548" s="266" t="s">
        <v>8374</v>
      </c>
      <c r="C6548" s="266" t="s">
        <v>11612</v>
      </c>
      <c r="D6548" s="267" t="s">
        <v>9772</v>
      </c>
      <c r="E6548" s="268" t="s">
        <v>34500</v>
      </c>
    </row>
    <row r="6549" spans="1:5">
      <c r="A6549" s="39" t="str">
        <f t="shared" si="102"/>
        <v>102008</v>
      </c>
      <c r="B6549" s="266" t="s">
        <v>8375</v>
      </c>
      <c r="C6549" s="266" t="s">
        <v>11613</v>
      </c>
      <c r="D6549" s="267" t="s">
        <v>9772</v>
      </c>
      <c r="E6549" s="268" t="s">
        <v>34501</v>
      </c>
    </row>
    <row r="6550" spans="1:5">
      <c r="A6550" s="39" t="str">
        <f t="shared" si="102"/>
        <v>102009</v>
      </c>
      <c r="B6550" s="266" t="s">
        <v>8376</v>
      </c>
      <c r="C6550" s="266" t="s">
        <v>11614</v>
      </c>
      <c r="D6550" s="267" t="s">
        <v>9772</v>
      </c>
      <c r="E6550" s="268" t="s">
        <v>34502</v>
      </c>
    </row>
    <row r="6551" spans="1:5">
      <c r="A6551" s="39" t="str">
        <f t="shared" si="102"/>
        <v>102010</v>
      </c>
      <c r="B6551" s="266" t="s">
        <v>8377</v>
      </c>
      <c r="C6551" s="266" t="s">
        <v>11615</v>
      </c>
      <c r="D6551" s="267" t="s">
        <v>9772</v>
      </c>
      <c r="E6551" s="268" t="s">
        <v>34503</v>
      </c>
    </row>
    <row r="6552" spans="1:5">
      <c r="A6552" s="39" t="str">
        <f t="shared" si="102"/>
        <v>102011</v>
      </c>
      <c r="B6552" s="266" t="s">
        <v>8378</v>
      </c>
      <c r="C6552" s="266" t="s">
        <v>11616</v>
      </c>
      <c r="D6552" s="267" t="s">
        <v>9772</v>
      </c>
      <c r="E6552" s="268" t="s">
        <v>34504</v>
      </c>
    </row>
    <row r="6553" spans="1:5">
      <c r="A6553" s="39" t="str">
        <f t="shared" si="102"/>
        <v>102012</v>
      </c>
      <c r="B6553" s="266" t="s">
        <v>8379</v>
      </c>
      <c r="C6553" s="266" t="s">
        <v>11617</v>
      </c>
      <c r="D6553" s="267" t="s">
        <v>9772</v>
      </c>
      <c r="E6553" s="268" t="s">
        <v>26227</v>
      </c>
    </row>
    <row r="6554" spans="1:5">
      <c r="A6554" s="39" t="str">
        <f t="shared" si="102"/>
        <v>102013</v>
      </c>
      <c r="B6554" s="266" t="s">
        <v>8380</v>
      </c>
      <c r="C6554" s="266" t="s">
        <v>11618</v>
      </c>
      <c r="D6554" s="267" t="s">
        <v>9772</v>
      </c>
      <c r="E6554" s="268" t="s">
        <v>34505</v>
      </c>
    </row>
    <row r="6555" spans="1:5">
      <c r="A6555" s="39" t="str">
        <f t="shared" si="102"/>
        <v>102014</v>
      </c>
      <c r="B6555" s="266" t="s">
        <v>8381</v>
      </c>
      <c r="C6555" s="266" t="s">
        <v>11619</v>
      </c>
      <c r="D6555" s="267" t="s">
        <v>9772</v>
      </c>
      <c r="E6555" s="268" t="s">
        <v>34506</v>
      </c>
    </row>
    <row r="6556" spans="1:5">
      <c r="A6556" s="39" t="str">
        <f t="shared" si="102"/>
        <v>102015</v>
      </c>
      <c r="B6556" s="266" t="s">
        <v>8382</v>
      </c>
      <c r="C6556" s="266" t="s">
        <v>11620</v>
      </c>
      <c r="D6556" s="267" t="s">
        <v>9772</v>
      </c>
      <c r="E6556" s="268" t="s">
        <v>34507</v>
      </c>
    </row>
    <row r="6557" spans="1:5">
      <c r="A6557" s="39" t="str">
        <f t="shared" si="102"/>
        <v>102016</v>
      </c>
      <c r="B6557" s="266" t="s">
        <v>8383</v>
      </c>
      <c r="C6557" s="266" t="s">
        <v>11621</v>
      </c>
      <c r="D6557" s="267" t="s">
        <v>9772</v>
      </c>
      <c r="E6557" s="268" t="s">
        <v>34508</v>
      </c>
    </row>
    <row r="6558" spans="1:5">
      <c r="A6558" s="39" t="str">
        <f t="shared" si="102"/>
        <v>102017</v>
      </c>
      <c r="B6558" s="266" t="s">
        <v>8384</v>
      </c>
      <c r="C6558" s="266" t="s">
        <v>11622</v>
      </c>
      <c r="D6558" s="267" t="s">
        <v>9772</v>
      </c>
      <c r="E6558" s="268" t="s">
        <v>34509</v>
      </c>
    </row>
    <row r="6559" spans="1:5">
      <c r="A6559" s="39" t="str">
        <f t="shared" si="102"/>
        <v>102036</v>
      </c>
      <c r="B6559" s="266" t="s">
        <v>8385</v>
      </c>
      <c r="C6559" s="266" t="s">
        <v>11623</v>
      </c>
      <c r="D6559" s="267" t="s">
        <v>9772</v>
      </c>
      <c r="E6559" s="268" t="s">
        <v>34510</v>
      </c>
    </row>
    <row r="6560" spans="1:5">
      <c r="A6560" s="39" t="str">
        <f t="shared" si="102"/>
        <v>102037</v>
      </c>
      <c r="B6560" s="266" t="s">
        <v>8386</v>
      </c>
      <c r="C6560" s="266" t="s">
        <v>11624</v>
      </c>
      <c r="D6560" s="267" t="s">
        <v>9772</v>
      </c>
      <c r="E6560" s="268" t="s">
        <v>34511</v>
      </c>
    </row>
    <row r="6561" spans="1:5">
      <c r="A6561" s="39" t="str">
        <f t="shared" si="102"/>
        <v>102038</v>
      </c>
      <c r="B6561" s="266" t="s">
        <v>8387</v>
      </c>
      <c r="C6561" s="266" t="s">
        <v>11625</v>
      </c>
      <c r="D6561" s="267" t="s">
        <v>9772</v>
      </c>
      <c r="E6561" s="268" t="s">
        <v>34512</v>
      </c>
    </row>
    <row r="6562" spans="1:5">
      <c r="A6562" s="39" t="str">
        <f t="shared" si="102"/>
        <v>102039</v>
      </c>
      <c r="B6562" s="266" t="s">
        <v>8388</v>
      </c>
      <c r="C6562" s="266" t="s">
        <v>11626</v>
      </c>
      <c r="D6562" s="267" t="s">
        <v>9772</v>
      </c>
      <c r="E6562" s="268" t="s">
        <v>34513</v>
      </c>
    </row>
    <row r="6563" spans="1:5">
      <c r="A6563" s="39" t="str">
        <f t="shared" si="102"/>
        <v>102040</v>
      </c>
      <c r="B6563" s="266" t="s">
        <v>8389</v>
      </c>
      <c r="C6563" s="266" t="s">
        <v>11627</v>
      </c>
      <c r="D6563" s="267" t="s">
        <v>9772</v>
      </c>
      <c r="E6563" s="268" t="s">
        <v>34514</v>
      </c>
    </row>
    <row r="6564" spans="1:5">
      <c r="A6564" s="39" t="str">
        <f t="shared" si="102"/>
        <v>102041</v>
      </c>
      <c r="B6564" s="266" t="s">
        <v>8390</v>
      </c>
      <c r="C6564" s="266" t="s">
        <v>11628</v>
      </c>
      <c r="D6564" s="267" t="s">
        <v>9772</v>
      </c>
      <c r="E6564" s="268" t="s">
        <v>17074</v>
      </c>
    </row>
    <row r="6565" spans="1:5">
      <c r="A6565" s="39" t="str">
        <f t="shared" si="102"/>
        <v>102042</v>
      </c>
      <c r="B6565" s="266" t="s">
        <v>8391</v>
      </c>
      <c r="C6565" s="266" t="s">
        <v>11629</v>
      </c>
      <c r="D6565" s="267" t="s">
        <v>9772</v>
      </c>
      <c r="E6565" s="268" t="s">
        <v>34515</v>
      </c>
    </row>
    <row r="6566" spans="1:5">
      <c r="A6566" s="39" t="str">
        <f t="shared" si="102"/>
        <v>102043</v>
      </c>
      <c r="B6566" s="266" t="s">
        <v>8392</v>
      </c>
      <c r="C6566" s="266" t="s">
        <v>11630</v>
      </c>
      <c r="D6566" s="267" t="s">
        <v>9772</v>
      </c>
      <c r="E6566" s="268" t="s">
        <v>23246</v>
      </c>
    </row>
    <row r="6567" spans="1:5">
      <c r="A6567" s="39" t="str">
        <f t="shared" si="102"/>
        <v>102044</v>
      </c>
      <c r="B6567" s="266" t="s">
        <v>8393</v>
      </c>
      <c r="C6567" s="266" t="s">
        <v>11631</v>
      </c>
      <c r="D6567" s="267" t="s">
        <v>9772</v>
      </c>
      <c r="E6567" s="268" t="s">
        <v>34516</v>
      </c>
    </row>
    <row r="6568" spans="1:5">
      <c r="A6568" s="39" t="str">
        <f t="shared" si="102"/>
        <v>102045</v>
      </c>
      <c r="B6568" s="266" t="s">
        <v>8394</v>
      </c>
      <c r="C6568" s="266" t="s">
        <v>11632</v>
      </c>
      <c r="D6568" s="267" t="s">
        <v>9772</v>
      </c>
      <c r="E6568" s="268" t="s">
        <v>34517</v>
      </c>
    </row>
    <row r="6569" spans="1:5">
      <c r="A6569" s="39" t="str">
        <f t="shared" si="102"/>
        <v>102046</v>
      </c>
      <c r="B6569" s="266" t="s">
        <v>8395</v>
      </c>
      <c r="C6569" s="266" t="s">
        <v>11633</v>
      </c>
      <c r="D6569" s="267" t="s">
        <v>9772</v>
      </c>
      <c r="E6569" s="268" t="s">
        <v>34518</v>
      </c>
    </row>
    <row r="6570" spans="1:5">
      <c r="A6570" s="39" t="str">
        <f t="shared" si="102"/>
        <v>102047</v>
      </c>
      <c r="B6570" s="266" t="s">
        <v>8396</v>
      </c>
      <c r="C6570" s="266" t="s">
        <v>11634</v>
      </c>
      <c r="D6570" s="267" t="s">
        <v>9772</v>
      </c>
      <c r="E6570" s="268" t="s">
        <v>34519</v>
      </c>
    </row>
    <row r="6571" spans="1:5">
      <c r="A6571" s="39" t="str">
        <f t="shared" si="102"/>
        <v>102048</v>
      </c>
      <c r="B6571" s="266" t="s">
        <v>8397</v>
      </c>
      <c r="C6571" s="266" t="s">
        <v>11635</v>
      </c>
      <c r="D6571" s="267" t="s">
        <v>9772</v>
      </c>
      <c r="E6571" s="268" t="s">
        <v>34520</v>
      </c>
    </row>
    <row r="6572" spans="1:5">
      <c r="A6572" s="39" t="str">
        <f t="shared" si="102"/>
        <v>102049</v>
      </c>
      <c r="B6572" s="266" t="s">
        <v>8398</v>
      </c>
      <c r="C6572" s="266" t="s">
        <v>11636</v>
      </c>
      <c r="D6572" s="267" t="s">
        <v>9772</v>
      </c>
      <c r="E6572" s="268" t="s">
        <v>34521</v>
      </c>
    </row>
    <row r="6573" spans="1:5">
      <c r="A6573" s="39" t="str">
        <f t="shared" si="102"/>
        <v>102050</v>
      </c>
      <c r="B6573" s="266" t="s">
        <v>8399</v>
      </c>
      <c r="C6573" s="266" t="s">
        <v>11637</v>
      </c>
      <c r="D6573" s="267" t="s">
        <v>9772</v>
      </c>
      <c r="E6573" s="268" t="s">
        <v>34522</v>
      </c>
    </row>
    <row r="6574" spans="1:5">
      <c r="A6574" s="39" t="str">
        <f t="shared" si="102"/>
        <v>102051</v>
      </c>
      <c r="B6574" s="266" t="s">
        <v>8400</v>
      </c>
      <c r="C6574" s="266" t="s">
        <v>11638</v>
      </c>
      <c r="D6574" s="267" t="s">
        <v>9772</v>
      </c>
      <c r="E6574" s="268" t="s">
        <v>34523</v>
      </c>
    </row>
    <row r="6575" spans="1:5">
      <c r="A6575" s="39" t="str">
        <f t="shared" si="102"/>
        <v>102052</v>
      </c>
      <c r="B6575" s="266" t="s">
        <v>8401</v>
      </c>
      <c r="C6575" s="266" t="s">
        <v>11639</v>
      </c>
      <c r="D6575" s="267" t="s">
        <v>9772</v>
      </c>
      <c r="E6575" s="268" t="s">
        <v>34524</v>
      </c>
    </row>
    <row r="6576" spans="1:5">
      <c r="A6576" s="39" t="str">
        <f t="shared" si="102"/>
        <v>102059</v>
      </c>
      <c r="B6576" s="266" t="s">
        <v>8402</v>
      </c>
      <c r="C6576" s="266" t="s">
        <v>11640</v>
      </c>
      <c r="D6576" s="267" t="s">
        <v>9772</v>
      </c>
      <c r="E6576" s="268" t="s">
        <v>34525</v>
      </c>
    </row>
    <row r="6577" spans="1:5">
      <c r="A6577" s="39" t="str">
        <f t="shared" si="102"/>
        <v>102060</v>
      </c>
      <c r="B6577" s="266" t="s">
        <v>8403</v>
      </c>
      <c r="C6577" s="266" t="s">
        <v>11641</v>
      </c>
      <c r="D6577" s="267" t="s">
        <v>9772</v>
      </c>
      <c r="E6577" s="268" t="s">
        <v>34526</v>
      </c>
    </row>
    <row r="6578" spans="1:5">
      <c r="A6578" s="39" t="str">
        <f t="shared" si="102"/>
        <v>102061</v>
      </c>
      <c r="B6578" s="266" t="s">
        <v>8404</v>
      </c>
      <c r="C6578" s="266" t="s">
        <v>11642</v>
      </c>
      <c r="D6578" s="267" t="s">
        <v>9772</v>
      </c>
      <c r="E6578" s="268" t="s">
        <v>23248</v>
      </c>
    </row>
    <row r="6579" spans="1:5">
      <c r="A6579" s="39" t="str">
        <f t="shared" si="102"/>
        <v>102062</v>
      </c>
      <c r="B6579" s="266" t="s">
        <v>8405</v>
      </c>
      <c r="C6579" s="266" t="s">
        <v>11643</v>
      </c>
      <c r="D6579" s="267" t="s">
        <v>9772</v>
      </c>
      <c r="E6579" s="268" t="s">
        <v>34527</v>
      </c>
    </row>
    <row r="6580" spans="1:5">
      <c r="A6580" s="39" t="str">
        <f t="shared" si="102"/>
        <v>102063</v>
      </c>
      <c r="B6580" s="266" t="s">
        <v>8406</v>
      </c>
      <c r="C6580" s="266" t="s">
        <v>11644</v>
      </c>
      <c r="D6580" s="267" t="s">
        <v>9772</v>
      </c>
      <c r="E6580" s="268" t="s">
        <v>34528</v>
      </c>
    </row>
    <row r="6581" spans="1:5">
      <c r="A6581" s="39" t="str">
        <f t="shared" si="102"/>
        <v>102064</v>
      </c>
      <c r="B6581" s="266" t="s">
        <v>8407</v>
      </c>
      <c r="C6581" s="266" t="s">
        <v>11645</v>
      </c>
      <c r="D6581" s="267" t="s">
        <v>9772</v>
      </c>
      <c r="E6581" s="268" t="s">
        <v>34529</v>
      </c>
    </row>
    <row r="6582" spans="1:5">
      <c r="A6582" s="39" t="str">
        <f t="shared" si="102"/>
        <v>102065</v>
      </c>
      <c r="B6582" s="266" t="s">
        <v>8408</v>
      </c>
      <c r="C6582" s="266" t="s">
        <v>11646</v>
      </c>
      <c r="D6582" s="267" t="s">
        <v>9772</v>
      </c>
      <c r="E6582" s="268" t="s">
        <v>34530</v>
      </c>
    </row>
    <row r="6583" spans="1:5">
      <c r="A6583" s="39" t="str">
        <f t="shared" si="102"/>
        <v>102066</v>
      </c>
      <c r="B6583" s="266" t="s">
        <v>8409</v>
      </c>
      <c r="C6583" s="266" t="s">
        <v>11647</v>
      </c>
      <c r="D6583" s="267" t="s">
        <v>9772</v>
      </c>
      <c r="E6583" s="268" t="s">
        <v>34531</v>
      </c>
    </row>
    <row r="6584" spans="1:5">
      <c r="A6584" s="39" t="str">
        <f t="shared" si="102"/>
        <v>102067</v>
      </c>
      <c r="B6584" s="266" t="s">
        <v>8410</v>
      </c>
      <c r="C6584" s="266" t="s">
        <v>11648</v>
      </c>
      <c r="D6584" s="267" t="s">
        <v>9772</v>
      </c>
      <c r="E6584" s="268" t="s">
        <v>34532</v>
      </c>
    </row>
    <row r="6585" spans="1:5">
      <c r="A6585" s="39" t="str">
        <f t="shared" si="102"/>
        <v>102068</v>
      </c>
      <c r="B6585" s="266" t="s">
        <v>8411</v>
      </c>
      <c r="C6585" s="266" t="s">
        <v>11649</v>
      </c>
      <c r="D6585" s="267" t="s">
        <v>9772</v>
      </c>
      <c r="E6585" s="268" t="s">
        <v>34533</v>
      </c>
    </row>
    <row r="6586" spans="1:5">
      <c r="A6586" s="39" t="str">
        <f t="shared" si="102"/>
        <v>102069</v>
      </c>
      <c r="B6586" s="266" t="s">
        <v>8412</v>
      </c>
      <c r="C6586" s="266" t="s">
        <v>11650</v>
      </c>
      <c r="D6586" s="267" t="s">
        <v>9772</v>
      </c>
      <c r="E6586" s="268" t="s">
        <v>33580</v>
      </c>
    </row>
    <row r="6587" spans="1:5">
      <c r="A6587" s="39" t="str">
        <f t="shared" si="102"/>
        <v>102070</v>
      </c>
      <c r="B6587" s="266" t="s">
        <v>8413</v>
      </c>
      <c r="C6587" s="266" t="s">
        <v>11651</v>
      </c>
      <c r="D6587" s="267" t="s">
        <v>9772</v>
      </c>
      <c r="E6587" s="268" t="s">
        <v>34534</v>
      </c>
    </row>
    <row r="6588" spans="1:5">
      <c r="A6588" s="39" t="str">
        <f t="shared" si="102"/>
        <v>102071</v>
      </c>
      <c r="B6588" s="266" t="s">
        <v>8414</v>
      </c>
      <c r="C6588" s="266" t="s">
        <v>11652</v>
      </c>
      <c r="D6588" s="267" t="s">
        <v>9772</v>
      </c>
      <c r="E6588" s="268" t="s">
        <v>34535</v>
      </c>
    </row>
    <row r="6589" spans="1:5">
      <c r="A6589" s="39" t="str">
        <f t="shared" si="102"/>
        <v>102072</v>
      </c>
      <c r="B6589" s="266" t="s">
        <v>8415</v>
      </c>
      <c r="C6589" s="266" t="s">
        <v>11653</v>
      </c>
      <c r="D6589" s="267" t="s">
        <v>9772</v>
      </c>
      <c r="E6589" s="268" t="s">
        <v>34536</v>
      </c>
    </row>
    <row r="6590" spans="1:5">
      <c r="A6590" s="39" t="str">
        <f t="shared" si="102"/>
        <v>102073</v>
      </c>
      <c r="B6590" s="266" t="s">
        <v>8416</v>
      </c>
      <c r="C6590" s="266" t="s">
        <v>11654</v>
      </c>
      <c r="D6590" s="267" t="s">
        <v>10840</v>
      </c>
      <c r="E6590" s="268" t="s">
        <v>34537</v>
      </c>
    </row>
    <row r="6591" spans="1:5">
      <c r="A6591" s="39" t="str">
        <f t="shared" si="102"/>
        <v>102074</v>
      </c>
      <c r="B6591" s="266" t="s">
        <v>8417</v>
      </c>
      <c r="C6591" s="266" t="s">
        <v>11655</v>
      </c>
      <c r="D6591" s="267" t="s">
        <v>10840</v>
      </c>
      <c r="E6591" s="268" t="s">
        <v>34538</v>
      </c>
    </row>
    <row r="6592" spans="1:5">
      <c r="A6592" s="39" t="str">
        <f t="shared" si="102"/>
        <v>102075</v>
      </c>
      <c r="B6592" s="266" t="s">
        <v>8418</v>
      </c>
      <c r="C6592" s="266" t="s">
        <v>11656</v>
      </c>
      <c r="D6592" s="267" t="s">
        <v>10840</v>
      </c>
      <c r="E6592" s="268" t="s">
        <v>34539</v>
      </c>
    </row>
    <row r="6593" spans="1:5">
      <c r="A6593" s="39" t="str">
        <f t="shared" si="102"/>
        <v>102076</v>
      </c>
      <c r="B6593" s="266" t="s">
        <v>8419</v>
      </c>
      <c r="C6593" s="266" t="s">
        <v>11657</v>
      </c>
      <c r="D6593" s="267" t="s">
        <v>10840</v>
      </c>
      <c r="E6593" s="268" t="s">
        <v>34540</v>
      </c>
    </row>
    <row r="6594" spans="1:5">
      <c r="A6594" s="39" t="str">
        <f t="shared" si="102"/>
        <v>102077</v>
      </c>
      <c r="B6594" s="266" t="s">
        <v>8420</v>
      </c>
      <c r="C6594" s="266" t="s">
        <v>11658</v>
      </c>
      <c r="D6594" s="267" t="s">
        <v>10840</v>
      </c>
      <c r="E6594" s="268" t="s">
        <v>34541</v>
      </c>
    </row>
    <row r="6595" spans="1:5">
      <c r="A6595" s="39" t="str">
        <f t="shared" ref="A6595:A6658" si="103">IF(ISERROR(SEARCH("/",B6595)=6),TRIM(CLEAN(B6595)),IF(SEARCH("/",B6595)=6,IF(LEN(TRIM(CLEAN(B6595)))=7,LEFT(TRIM(CLEAN(B6595)),6)&amp;"00"&amp;RIGHT(TRIM(CLEAN(B6595)),1),LEFT(TRIM(CLEAN(B6595)),6)&amp;"0"&amp;RIGHT(TRIM(CLEAN(B6595)),2)),TRIM(CLEAN(B6595))))</f>
        <v>102078</v>
      </c>
      <c r="B6595" s="266" t="s">
        <v>8421</v>
      </c>
      <c r="C6595" s="266" t="s">
        <v>11659</v>
      </c>
      <c r="D6595" s="267" t="s">
        <v>10840</v>
      </c>
      <c r="E6595" s="268" t="s">
        <v>34542</v>
      </c>
    </row>
    <row r="6596" spans="1:5">
      <c r="A6596" s="39" t="str">
        <f t="shared" si="103"/>
        <v>102079</v>
      </c>
      <c r="B6596" s="266" t="s">
        <v>8422</v>
      </c>
      <c r="C6596" s="266" t="s">
        <v>11660</v>
      </c>
      <c r="D6596" s="267" t="s">
        <v>10840</v>
      </c>
      <c r="E6596" s="268" t="s">
        <v>34543</v>
      </c>
    </row>
    <row r="6597" spans="1:5">
      <c r="A6597" s="39" t="str">
        <f t="shared" si="103"/>
        <v>102080</v>
      </c>
      <c r="B6597" s="266" t="s">
        <v>8423</v>
      </c>
      <c r="C6597" s="266" t="s">
        <v>11661</v>
      </c>
      <c r="D6597" s="267" t="s">
        <v>10840</v>
      </c>
      <c r="E6597" s="268" t="s">
        <v>34544</v>
      </c>
    </row>
    <row r="6598" spans="1:5">
      <c r="A6598" s="39" t="str">
        <f t="shared" si="103"/>
        <v>102085</v>
      </c>
      <c r="B6598" s="266" t="s">
        <v>8424</v>
      </c>
      <c r="C6598" s="266" t="s">
        <v>12462</v>
      </c>
      <c r="D6598" s="267" t="s">
        <v>9623</v>
      </c>
      <c r="E6598" s="268" t="s">
        <v>34545</v>
      </c>
    </row>
    <row r="6599" spans="1:5">
      <c r="A6599" s="39" t="str">
        <f t="shared" si="103"/>
        <v>102086</v>
      </c>
      <c r="B6599" s="266" t="s">
        <v>8425</v>
      </c>
      <c r="C6599" s="266" t="s">
        <v>11662</v>
      </c>
      <c r="D6599" s="267" t="s">
        <v>9772</v>
      </c>
      <c r="E6599" s="268" t="s">
        <v>34546</v>
      </c>
    </row>
    <row r="6600" spans="1:5">
      <c r="A6600" s="39" t="str">
        <f t="shared" si="103"/>
        <v>102087</v>
      </c>
      <c r="B6600" s="266" t="s">
        <v>8426</v>
      </c>
      <c r="C6600" s="266" t="s">
        <v>11663</v>
      </c>
      <c r="D6600" s="267" t="s">
        <v>9772</v>
      </c>
      <c r="E6600" s="268" t="s">
        <v>34547</v>
      </c>
    </row>
    <row r="6601" spans="1:5">
      <c r="A6601" s="39" t="str">
        <f t="shared" si="103"/>
        <v>102088</v>
      </c>
      <c r="B6601" s="266" t="s">
        <v>8427</v>
      </c>
      <c r="C6601" s="266" t="s">
        <v>11664</v>
      </c>
      <c r="D6601" s="267" t="s">
        <v>9772</v>
      </c>
      <c r="E6601" s="268" t="s">
        <v>34548</v>
      </c>
    </row>
    <row r="6602" spans="1:5">
      <c r="A6602" s="39" t="str">
        <f t="shared" si="103"/>
        <v>102089</v>
      </c>
      <c r="B6602" s="266" t="s">
        <v>8428</v>
      </c>
      <c r="C6602" s="266" t="s">
        <v>11665</v>
      </c>
      <c r="D6602" s="267" t="s">
        <v>9772</v>
      </c>
      <c r="E6602" s="268" t="s">
        <v>34549</v>
      </c>
    </row>
    <row r="6603" spans="1:5">
      <c r="A6603" s="39" t="str">
        <f t="shared" si="103"/>
        <v>102090</v>
      </c>
      <c r="B6603" s="266" t="s">
        <v>8429</v>
      </c>
      <c r="C6603" s="266" t="s">
        <v>11666</v>
      </c>
      <c r="D6603" s="267" t="s">
        <v>9772</v>
      </c>
      <c r="E6603" s="268" t="s">
        <v>30469</v>
      </c>
    </row>
    <row r="6604" spans="1:5">
      <c r="A6604" s="39" t="str">
        <f t="shared" si="103"/>
        <v>102091</v>
      </c>
      <c r="B6604" s="266" t="s">
        <v>8430</v>
      </c>
      <c r="C6604" s="266" t="s">
        <v>11667</v>
      </c>
      <c r="D6604" s="267" t="s">
        <v>9772</v>
      </c>
      <c r="E6604" s="268" t="s">
        <v>34550</v>
      </c>
    </row>
    <row r="6605" spans="1:5">
      <c r="A6605" s="39" t="str">
        <f t="shared" si="103"/>
        <v>102096</v>
      </c>
      <c r="B6605" s="266" t="s">
        <v>14879</v>
      </c>
      <c r="C6605" s="266" t="s">
        <v>14880</v>
      </c>
      <c r="D6605" s="267" t="s">
        <v>10840</v>
      </c>
      <c r="E6605" s="268" t="s">
        <v>34551</v>
      </c>
    </row>
    <row r="6606" spans="1:5">
      <c r="A6606" s="39" t="str">
        <f t="shared" si="103"/>
        <v>102098</v>
      </c>
      <c r="B6606" s="266" t="s">
        <v>14881</v>
      </c>
      <c r="C6606" s="266" t="s">
        <v>17356</v>
      </c>
      <c r="D6606" s="267" t="s">
        <v>10840</v>
      </c>
      <c r="E6606" s="268" t="s">
        <v>34552</v>
      </c>
    </row>
    <row r="6607" spans="1:5">
      <c r="A6607" s="39" t="str">
        <f t="shared" si="103"/>
        <v>102101</v>
      </c>
      <c r="B6607" s="266" t="s">
        <v>14882</v>
      </c>
      <c r="C6607" s="266" t="s">
        <v>14883</v>
      </c>
      <c r="D6607" s="267" t="s">
        <v>9772</v>
      </c>
      <c r="E6607" s="268" t="s">
        <v>16626</v>
      </c>
    </row>
    <row r="6608" spans="1:5">
      <c r="A6608" s="39" t="str">
        <f t="shared" si="103"/>
        <v>102102</v>
      </c>
      <c r="B6608" s="266" t="s">
        <v>12515</v>
      </c>
      <c r="C6608" s="266" t="s">
        <v>12516</v>
      </c>
      <c r="D6608" s="267" t="s">
        <v>9623</v>
      </c>
      <c r="E6608" s="268" t="s">
        <v>34553</v>
      </c>
    </row>
    <row r="6609" spans="1:5">
      <c r="A6609" s="39" t="str">
        <f t="shared" si="103"/>
        <v>102103</v>
      </c>
      <c r="B6609" s="266" t="s">
        <v>12517</v>
      </c>
      <c r="C6609" s="266" t="s">
        <v>12518</v>
      </c>
      <c r="D6609" s="267" t="s">
        <v>9623</v>
      </c>
      <c r="E6609" s="268" t="s">
        <v>34554</v>
      </c>
    </row>
    <row r="6610" spans="1:5">
      <c r="A6610" s="39" t="str">
        <f t="shared" si="103"/>
        <v>102104</v>
      </c>
      <c r="B6610" s="266" t="s">
        <v>12519</v>
      </c>
      <c r="C6610" s="266" t="s">
        <v>12520</v>
      </c>
      <c r="D6610" s="267" t="s">
        <v>9623</v>
      </c>
      <c r="E6610" s="268" t="s">
        <v>34555</v>
      </c>
    </row>
    <row r="6611" spans="1:5">
      <c r="A6611" s="39" t="str">
        <f t="shared" si="103"/>
        <v>102105</v>
      </c>
      <c r="B6611" s="266" t="s">
        <v>12521</v>
      </c>
      <c r="C6611" s="266" t="s">
        <v>12522</v>
      </c>
      <c r="D6611" s="267" t="s">
        <v>9623</v>
      </c>
      <c r="E6611" s="268" t="s">
        <v>34556</v>
      </c>
    </row>
    <row r="6612" spans="1:5">
      <c r="A6612" s="39" t="str">
        <f t="shared" si="103"/>
        <v>102106</v>
      </c>
      <c r="B6612" s="266" t="s">
        <v>12523</v>
      </c>
      <c r="C6612" s="266" t="s">
        <v>12524</v>
      </c>
      <c r="D6612" s="267" t="s">
        <v>9623</v>
      </c>
      <c r="E6612" s="268" t="s">
        <v>34557</v>
      </c>
    </row>
    <row r="6613" spans="1:5">
      <c r="A6613" s="39" t="str">
        <f t="shared" si="103"/>
        <v>102107</v>
      </c>
      <c r="B6613" s="266" t="s">
        <v>12525</v>
      </c>
      <c r="C6613" s="266" t="s">
        <v>12526</v>
      </c>
      <c r="D6613" s="267" t="s">
        <v>9623</v>
      </c>
      <c r="E6613" s="268" t="s">
        <v>34558</v>
      </c>
    </row>
    <row r="6614" spans="1:5">
      <c r="A6614" s="39" t="str">
        <f t="shared" si="103"/>
        <v>102108</v>
      </c>
      <c r="B6614" s="266" t="s">
        <v>12527</v>
      </c>
      <c r="C6614" s="266" t="s">
        <v>12528</v>
      </c>
      <c r="D6614" s="267" t="s">
        <v>9623</v>
      </c>
      <c r="E6614" s="268" t="s">
        <v>34559</v>
      </c>
    </row>
    <row r="6615" spans="1:5">
      <c r="A6615" s="39" t="str">
        <f t="shared" si="103"/>
        <v>102109</v>
      </c>
      <c r="B6615" s="266" t="s">
        <v>12529</v>
      </c>
      <c r="C6615" s="266" t="s">
        <v>12530</v>
      </c>
      <c r="D6615" s="267" t="s">
        <v>9623</v>
      </c>
      <c r="E6615" s="268" t="s">
        <v>29401</v>
      </c>
    </row>
    <row r="6616" spans="1:5">
      <c r="A6616" s="39" t="str">
        <f t="shared" si="103"/>
        <v>102110</v>
      </c>
      <c r="B6616" s="266" t="s">
        <v>12531</v>
      </c>
      <c r="C6616" s="266" t="s">
        <v>12532</v>
      </c>
      <c r="D6616" s="267" t="s">
        <v>9623</v>
      </c>
      <c r="E6616" s="268" t="s">
        <v>34560</v>
      </c>
    </row>
    <row r="6617" spans="1:5">
      <c r="A6617" s="39" t="str">
        <f t="shared" si="103"/>
        <v>102111</v>
      </c>
      <c r="B6617" s="266" t="s">
        <v>14392</v>
      </c>
      <c r="C6617" s="266" t="s">
        <v>14393</v>
      </c>
      <c r="D6617" s="267" t="s">
        <v>9623</v>
      </c>
      <c r="E6617" s="268" t="s">
        <v>34561</v>
      </c>
    </row>
    <row r="6618" spans="1:5">
      <c r="A6618" s="39" t="str">
        <f t="shared" si="103"/>
        <v>102112</v>
      </c>
      <c r="B6618" s="266" t="s">
        <v>14394</v>
      </c>
      <c r="C6618" s="266" t="s">
        <v>14395</v>
      </c>
      <c r="D6618" s="267" t="s">
        <v>9623</v>
      </c>
      <c r="E6618" s="268" t="s">
        <v>34562</v>
      </c>
    </row>
    <row r="6619" spans="1:5">
      <c r="A6619" s="39" t="str">
        <f t="shared" si="103"/>
        <v>102113</v>
      </c>
      <c r="B6619" s="266" t="s">
        <v>14396</v>
      </c>
      <c r="C6619" s="266" t="s">
        <v>14397</v>
      </c>
      <c r="D6619" s="267" t="s">
        <v>9623</v>
      </c>
      <c r="E6619" s="268" t="s">
        <v>34563</v>
      </c>
    </row>
    <row r="6620" spans="1:5">
      <c r="A6620" s="39" t="str">
        <f t="shared" si="103"/>
        <v>102114</v>
      </c>
      <c r="B6620" s="266" t="s">
        <v>14398</v>
      </c>
      <c r="C6620" s="266" t="s">
        <v>14399</v>
      </c>
      <c r="D6620" s="267" t="s">
        <v>9623</v>
      </c>
      <c r="E6620" s="268" t="s">
        <v>18030</v>
      </c>
    </row>
    <row r="6621" spans="1:5">
      <c r="A6621" s="39" t="str">
        <f t="shared" si="103"/>
        <v>102115</v>
      </c>
      <c r="B6621" s="266" t="s">
        <v>14400</v>
      </c>
      <c r="C6621" s="266" t="s">
        <v>14401</v>
      </c>
      <c r="D6621" s="267" t="s">
        <v>9623</v>
      </c>
      <c r="E6621" s="268" t="s">
        <v>34564</v>
      </c>
    </row>
    <row r="6622" spans="1:5">
      <c r="A6622" s="39" t="str">
        <f t="shared" si="103"/>
        <v>102116</v>
      </c>
      <c r="B6622" s="266" t="s">
        <v>14402</v>
      </c>
      <c r="C6622" s="266" t="s">
        <v>14403</v>
      </c>
      <c r="D6622" s="267" t="s">
        <v>9623</v>
      </c>
      <c r="E6622" s="268" t="s">
        <v>34565</v>
      </c>
    </row>
    <row r="6623" spans="1:5">
      <c r="A6623" s="39" t="str">
        <f t="shared" si="103"/>
        <v>102117</v>
      </c>
      <c r="B6623" s="266" t="s">
        <v>14404</v>
      </c>
      <c r="C6623" s="266" t="s">
        <v>14405</v>
      </c>
      <c r="D6623" s="267" t="s">
        <v>9623</v>
      </c>
      <c r="E6623" s="268" t="s">
        <v>34566</v>
      </c>
    </row>
    <row r="6624" spans="1:5">
      <c r="A6624" s="39" t="str">
        <f t="shared" si="103"/>
        <v>102118</v>
      </c>
      <c r="B6624" s="266" t="s">
        <v>14406</v>
      </c>
      <c r="C6624" s="266" t="s">
        <v>14407</v>
      </c>
      <c r="D6624" s="267" t="s">
        <v>9623</v>
      </c>
      <c r="E6624" s="268" t="s">
        <v>34567</v>
      </c>
    </row>
    <row r="6625" spans="1:5">
      <c r="A6625" s="39" t="str">
        <f t="shared" si="103"/>
        <v>102119</v>
      </c>
      <c r="B6625" s="266" t="s">
        <v>14408</v>
      </c>
      <c r="C6625" s="266" t="s">
        <v>14409</v>
      </c>
      <c r="D6625" s="267" t="s">
        <v>9623</v>
      </c>
      <c r="E6625" s="268" t="s">
        <v>25294</v>
      </c>
    </row>
    <row r="6626" spans="1:5">
      <c r="A6626" s="39" t="str">
        <f t="shared" si="103"/>
        <v>102121</v>
      </c>
      <c r="B6626" s="266" t="s">
        <v>14410</v>
      </c>
      <c r="C6626" s="266" t="s">
        <v>14411</v>
      </c>
      <c r="D6626" s="267" t="s">
        <v>9623</v>
      </c>
      <c r="E6626" s="268" t="s">
        <v>30777</v>
      </c>
    </row>
    <row r="6627" spans="1:5">
      <c r="A6627" s="39" t="str">
        <f t="shared" si="103"/>
        <v>102122</v>
      </c>
      <c r="B6627" s="266" t="s">
        <v>14412</v>
      </c>
      <c r="C6627" s="266" t="s">
        <v>14413</v>
      </c>
      <c r="D6627" s="267" t="s">
        <v>9623</v>
      </c>
      <c r="E6627" s="268" t="s">
        <v>34568</v>
      </c>
    </row>
    <row r="6628" spans="1:5">
      <c r="A6628" s="39" t="str">
        <f t="shared" si="103"/>
        <v>102123</v>
      </c>
      <c r="B6628" s="266" t="s">
        <v>14414</v>
      </c>
      <c r="C6628" s="266" t="s">
        <v>14415</v>
      </c>
      <c r="D6628" s="267" t="s">
        <v>9623</v>
      </c>
      <c r="E6628" s="268" t="s">
        <v>34569</v>
      </c>
    </row>
    <row r="6629" spans="1:5">
      <c r="A6629" s="39" t="str">
        <f t="shared" si="103"/>
        <v>102136</v>
      </c>
      <c r="B6629" s="266" t="s">
        <v>14416</v>
      </c>
      <c r="C6629" s="266" t="s">
        <v>14417</v>
      </c>
      <c r="D6629" s="267" t="s">
        <v>9623</v>
      </c>
      <c r="E6629" s="268" t="s">
        <v>34570</v>
      </c>
    </row>
    <row r="6630" spans="1:5">
      <c r="A6630" s="39" t="str">
        <f t="shared" si="103"/>
        <v>102137</v>
      </c>
      <c r="B6630" s="266" t="s">
        <v>14418</v>
      </c>
      <c r="C6630" s="266" t="s">
        <v>14419</v>
      </c>
      <c r="D6630" s="267" t="s">
        <v>9623</v>
      </c>
      <c r="E6630" s="268" t="s">
        <v>34571</v>
      </c>
    </row>
    <row r="6631" spans="1:5">
      <c r="A6631" s="39" t="str">
        <f t="shared" si="103"/>
        <v>102138</v>
      </c>
      <c r="B6631" s="266" t="s">
        <v>14420</v>
      </c>
      <c r="C6631" s="266" t="s">
        <v>14421</v>
      </c>
      <c r="D6631" s="267" t="s">
        <v>9623</v>
      </c>
      <c r="E6631" s="268" t="s">
        <v>34572</v>
      </c>
    </row>
    <row r="6632" spans="1:5">
      <c r="A6632" s="39" t="str">
        <f t="shared" si="103"/>
        <v>102139</v>
      </c>
      <c r="B6632" s="266" t="s">
        <v>11126</v>
      </c>
      <c r="C6632" s="266" t="s">
        <v>11127</v>
      </c>
      <c r="D6632" s="267" t="s">
        <v>9623</v>
      </c>
      <c r="E6632" s="268" t="s">
        <v>34573</v>
      </c>
    </row>
    <row r="6633" spans="1:5">
      <c r="A6633" s="39" t="str">
        <f t="shared" si="103"/>
        <v>102141</v>
      </c>
      <c r="B6633" s="266" t="s">
        <v>11128</v>
      </c>
      <c r="C6633" s="266" t="s">
        <v>11129</v>
      </c>
      <c r="D6633" s="267" t="s">
        <v>9623</v>
      </c>
      <c r="E6633" s="268" t="s">
        <v>34574</v>
      </c>
    </row>
    <row r="6634" spans="1:5">
      <c r="A6634" s="39" t="str">
        <f t="shared" si="103"/>
        <v>102142</v>
      </c>
      <c r="B6634" s="266" t="s">
        <v>11130</v>
      </c>
      <c r="C6634" s="266" t="s">
        <v>11131</v>
      </c>
      <c r="D6634" s="267" t="s">
        <v>9623</v>
      </c>
      <c r="E6634" s="268" t="s">
        <v>34575</v>
      </c>
    </row>
    <row r="6635" spans="1:5">
      <c r="A6635" s="39" t="str">
        <f t="shared" si="103"/>
        <v>102151</v>
      </c>
      <c r="B6635" s="266" t="s">
        <v>11331</v>
      </c>
      <c r="C6635" s="266" t="s">
        <v>11332</v>
      </c>
      <c r="D6635" s="267" t="s">
        <v>9772</v>
      </c>
      <c r="E6635" s="268" t="s">
        <v>28969</v>
      </c>
    </row>
    <row r="6636" spans="1:5">
      <c r="A6636" s="39" t="str">
        <f t="shared" si="103"/>
        <v>102152</v>
      </c>
      <c r="B6636" s="266" t="s">
        <v>11333</v>
      </c>
      <c r="C6636" s="266" t="s">
        <v>11334</v>
      </c>
      <c r="D6636" s="267" t="s">
        <v>9772</v>
      </c>
      <c r="E6636" s="268" t="s">
        <v>34576</v>
      </c>
    </row>
    <row r="6637" spans="1:5">
      <c r="A6637" s="39" t="str">
        <f t="shared" si="103"/>
        <v>102153</v>
      </c>
      <c r="B6637" s="266" t="s">
        <v>11335</v>
      </c>
      <c r="C6637" s="266" t="s">
        <v>11336</v>
      </c>
      <c r="D6637" s="267" t="s">
        <v>9772</v>
      </c>
      <c r="E6637" s="268" t="s">
        <v>34577</v>
      </c>
    </row>
    <row r="6638" spans="1:5">
      <c r="A6638" s="39" t="str">
        <f t="shared" si="103"/>
        <v>102154</v>
      </c>
      <c r="B6638" s="266" t="s">
        <v>11337</v>
      </c>
      <c r="C6638" s="266" t="s">
        <v>11338</v>
      </c>
      <c r="D6638" s="267" t="s">
        <v>9772</v>
      </c>
      <c r="E6638" s="268" t="s">
        <v>34578</v>
      </c>
    </row>
    <row r="6639" spans="1:5">
      <c r="A6639" s="39" t="str">
        <f t="shared" si="103"/>
        <v>102155</v>
      </c>
      <c r="B6639" s="266" t="s">
        <v>11339</v>
      </c>
      <c r="C6639" s="266" t="s">
        <v>11340</v>
      </c>
      <c r="D6639" s="267" t="s">
        <v>9772</v>
      </c>
      <c r="E6639" s="268" t="s">
        <v>34579</v>
      </c>
    </row>
    <row r="6640" spans="1:5">
      <c r="A6640" s="39" t="str">
        <f t="shared" si="103"/>
        <v>102156</v>
      </c>
      <c r="B6640" s="266" t="s">
        <v>11341</v>
      </c>
      <c r="C6640" s="266" t="s">
        <v>11342</v>
      </c>
      <c r="D6640" s="267" t="s">
        <v>9772</v>
      </c>
      <c r="E6640" s="268" t="s">
        <v>34580</v>
      </c>
    </row>
    <row r="6641" spans="1:5">
      <c r="A6641" s="39" t="str">
        <f t="shared" si="103"/>
        <v>102157</v>
      </c>
      <c r="B6641" s="266" t="s">
        <v>11343</v>
      </c>
      <c r="C6641" s="266" t="s">
        <v>11344</v>
      </c>
      <c r="D6641" s="267" t="s">
        <v>9772</v>
      </c>
      <c r="E6641" s="268" t="s">
        <v>34581</v>
      </c>
    </row>
    <row r="6642" spans="1:5">
      <c r="A6642" s="39" t="str">
        <f t="shared" si="103"/>
        <v>102158</v>
      </c>
      <c r="B6642" s="266" t="s">
        <v>11345</v>
      </c>
      <c r="C6642" s="266" t="s">
        <v>11346</v>
      </c>
      <c r="D6642" s="267" t="s">
        <v>9772</v>
      </c>
      <c r="E6642" s="268" t="s">
        <v>34582</v>
      </c>
    </row>
    <row r="6643" spans="1:5">
      <c r="A6643" s="39" t="str">
        <f t="shared" si="103"/>
        <v>102159</v>
      </c>
      <c r="B6643" s="266" t="s">
        <v>11347</v>
      </c>
      <c r="C6643" s="266" t="s">
        <v>11348</v>
      </c>
      <c r="D6643" s="267" t="s">
        <v>9772</v>
      </c>
      <c r="E6643" s="268" t="s">
        <v>34583</v>
      </c>
    </row>
    <row r="6644" spans="1:5">
      <c r="A6644" s="39" t="str">
        <f t="shared" si="103"/>
        <v>102160</v>
      </c>
      <c r="B6644" s="266" t="s">
        <v>11349</v>
      </c>
      <c r="C6644" s="266" t="s">
        <v>11350</v>
      </c>
      <c r="D6644" s="267" t="s">
        <v>9772</v>
      </c>
      <c r="E6644" s="268" t="s">
        <v>34584</v>
      </c>
    </row>
    <row r="6645" spans="1:5">
      <c r="A6645" s="39" t="str">
        <f t="shared" si="103"/>
        <v>102161</v>
      </c>
      <c r="B6645" s="266" t="s">
        <v>11351</v>
      </c>
      <c r="C6645" s="266" t="s">
        <v>11352</v>
      </c>
      <c r="D6645" s="267" t="s">
        <v>9772</v>
      </c>
      <c r="E6645" s="268" t="s">
        <v>25420</v>
      </c>
    </row>
    <row r="6646" spans="1:5">
      <c r="A6646" s="39" t="str">
        <f t="shared" si="103"/>
        <v>102162</v>
      </c>
      <c r="B6646" s="266" t="s">
        <v>11353</v>
      </c>
      <c r="C6646" s="266" t="s">
        <v>11354</v>
      </c>
      <c r="D6646" s="267" t="s">
        <v>9772</v>
      </c>
      <c r="E6646" s="268" t="s">
        <v>34585</v>
      </c>
    </row>
    <row r="6647" spans="1:5">
      <c r="A6647" s="39" t="str">
        <f t="shared" si="103"/>
        <v>102163</v>
      </c>
      <c r="B6647" s="266" t="s">
        <v>11355</v>
      </c>
      <c r="C6647" s="266" t="s">
        <v>11356</v>
      </c>
      <c r="D6647" s="267" t="s">
        <v>9772</v>
      </c>
      <c r="E6647" s="268" t="s">
        <v>34586</v>
      </c>
    </row>
    <row r="6648" spans="1:5">
      <c r="A6648" s="39" t="str">
        <f t="shared" si="103"/>
        <v>102164</v>
      </c>
      <c r="B6648" s="266" t="s">
        <v>11357</v>
      </c>
      <c r="C6648" s="266" t="s">
        <v>11358</v>
      </c>
      <c r="D6648" s="267" t="s">
        <v>9772</v>
      </c>
      <c r="E6648" s="268" t="s">
        <v>34587</v>
      </c>
    </row>
    <row r="6649" spans="1:5">
      <c r="A6649" s="39" t="str">
        <f t="shared" si="103"/>
        <v>102165</v>
      </c>
      <c r="B6649" s="266" t="s">
        <v>11359</v>
      </c>
      <c r="C6649" s="266" t="s">
        <v>11360</v>
      </c>
      <c r="D6649" s="267" t="s">
        <v>9772</v>
      </c>
      <c r="E6649" s="268" t="s">
        <v>34588</v>
      </c>
    </row>
    <row r="6650" spans="1:5">
      <c r="A6650" s="39" t="str">
        <f t="shared" si="103"/>
        <v>102166</v>
      </c>
      <c r="B6650" s="266" t="s">
        <v>11361</v>
      </c>
      <c r="C6650" s="266" t="s">
        <v>11362</v>
      </c>
      <c r="D6650" s="267" t="s">
        <v>9772</v>
      </c>
      <c r="E6650" s="268" t="s">
        <v>34589</v>
      </c>
    </row>
    <row r="6651" spans="1:5">
      <c r="A6651" s="39" t="str">
        <f t="shared" si="103"/>
        <v>102167</v>
      </c>
      <c r="B6651" s="266" t="s">
        <v>11363</v>
      </c>
      <c r="C6651" s="266" t="s">
        <v>11364</v>
      </c>
      <c r="D6651" s="267" t="s">
        <v>9772</v>
      </c>
      <c r="E6651" s="268" t="s">
        <v>25747</v>
      </c>
    </row>
    <row r="6652" spans="1:5">
      <c r="A6652" s="39" t="str">
        <f t="shared" si="103"/>
        <v>102168</v>
      </c>
      <c r="B6652" s="266" t="s">
        <v>11365</v>
      </c>
      <c r="C6652" s="266" t="s">
        <v>11366</v>
      </c>
      <c r="D6652" s="267" t="s">
        <v>9772</v>
      </c>
      <c r="E6652" s="268" t="s">
        <v>34590</v>
      </c>
    </row>
    <row r="6653" spans="1:5">
      <c r="A6653" s="39" t="str">
        <f t="shared" si="103"/>
        <v>102169</v>
      </c>
      <c r="B6653" s="266" t="s">
        <v>11367</v>
      </c>
      <c r="C6653" s="266" t="s">
        <v>11368</v>
      </c>
      <c r="D6653" s="267" t="s">
        <v>9772</v>
      </c>
      <c r="E6653" s="268" t="s">
        <v>34591</v>
      </c>
    </row>
    <row r="6654" spans="1:5">
      <c r="A6654" s="39" t="str">
        <f t="shared" si="103"/>
        <v>102170</v>
      </c>
      <c r="B6654" s="266" t="s">
        <v>11369</v>
      </c>
      <c r="C6654" s="266" t="s">
        <v>11370</v>
      </c>
      <c r="D6654" s="267" t="s">
        <v>9772</v>
      </c>
      <c r="E6654" s="268" t="s">
        <v>34592</v>
      </c>
    </row>
    <row r="6655" spans="1:5">
      <c r="A6655" s="39" t="str">
        <f t="shared" si="103"/>
        <v>102171</v>
      </c>
      <c r="B6655" s="266" t="s">
        <v>11371</v>
      </c>
      <c r="C6655" s="266" t="s">
        <v>11372</v>
      </c>
      <c r="D6655" s="267" t="s">
        <v>9772</v>
      </c>
      <c r="E6655" s="268" t="s">
        <v>34593</v>
      </c>
    </row>
    <row r="6656" spans="1:5">
      <c r="A6656" s="39" t="str">
        <f t="shared" si="103"/>
        <v>102172</v>
      </c>
      <c r="B6656" s="266" t="s">
        <v>11373</v>
      </c>
      <c r="C6656" s="266" t="s">
        <v>11374</v>
      </c>
      <c r="D6656" s="267" t="s">
        <v>9772</v>
      </c>
      <c r="E6656" s="268" t="s">
        <v>34594</v>
      </c>
    </row>
    <row r="6657" spans="1:5">
      <c r="A6657" s="39" t="str">
        <f t="shared" si="103"/>
        <v>102176</v>
      </c>
      <c r="B6657" s="266" t="s">
        <v>11375</v>
      </c>
      <c r="C6657" s="266" t="s">
        <v>11376</v>
      </c>
      <c r="D6657" s="267" t="s">
        <v>9772</v>
      </c>
      <c r="E6657" s="268" t="s">
        <v>34595</v>
      </c>
    </row>
    <row r="6658" spans="1:5">
      <c r="A6658" s="39" t="str">
        <f t="shared" si="103"/>
        <v>102177</v>
      </c>
      <c r="B6658" s="266" t="s">
        <v>11377</v>
      </c>
      <c r="C6658" s="266" t="s">
        <v>11378</v>
      </c>
      <c r="D6658" s="267" t="s">
        <v>9772</v>
      </c>
      <c r="E6658" s="268" t="s">
        <v>34596</v>
      </c>
    </row>
    <row r="6659" spans="1:5">
      <c r="A6659" s="39" t="str">
        <f t="shared" ref="A6659:A6722" si="104">IF(ISERROR(SEARCH("/",B6659)=6),TRIM(CLEAN(B6659)),IF(SEARCH("/",B6659)=6,IF(LEN(TRIM(CLEAN(B6659)))=7,LEFT(TRIM(CLEAN(B6659)),6)&amp;"00"&amp;RIGHT(TRIM(CLEAN(B6659)),1),LEFT(TRIM(CLEAN(B6659)),6)&amp;"0"&amp;RIGHT(TRIM(CLEAN(B6659)),2)),TRIM(CLEAN(B6659))))</f>
        <v>102178</v>
      </c>
      <c r="B6659" s="266" t="s">
        <v>11379</v>
      </c>
      <c r="C6659" s="266" t="s">
        <v>11380</v>
      </c>
      <c r="D6659" s="267" t="s">
        <v>9772</v>
      </c>
      <c r="E6659" s="268" t="s">
        <v>34597</v>
      </c>
    </row>
    <row r="6660" spans="1:5">
      <c r="A6660" s="39" t="str">
        <f t="shared" si="104"/>
        <v>102179</v>
      </c>
      <c r="B6660" s="266" t="s">
        <v>11381</v>
      </c>
      <c r="C6660" s="266" t="s">
        <v>11382</v>
      </c>
      <c r="D6660" s="267" t="s">
        <v>9772</v>
      </c>
      <c r="E6660" s="268" t="s">
        <v>34598</v>
      </c>
    </row>
    <row r="6661" spans="1:5">
      <c r="A6661" s="39" t="str">
        <f t="shared" si="104"/>
        <v>102180</v>
      </c>
      <c r="B6661" s="266" t="s">
        <v>11383</v>
      </c>
      <c r="C6661" s="266" t="s">
        <v>11384</v>
      </c>
      <c r="D6661" s="267" t="s">
        <v>9772</v>
      </c>
      <c r="E6661" s="268" t="s">
        <v>34599</v>
      </c>
    </row>
    <row r="6662" spans="1:5">
      <c r="A6662" s="39" t="str">
        <f t="shared" si="104"/>
        <v>102181</v>
      </c>
      <c r="B6662" s="266" t="s">
        <v>11385</v>
      </c>
      <c r="C6662" s="266" t="s">
        <v>11386</v>
      </c>
      <c r="D6662" s="267" t="s">
        <v>9772</v>
      </c>
      <c r="E6662" s="268" t="s">
        <v>34600</v>
      </c>
    </row>
    <row r="6663" spans="1:5">
      <c r="A6663" s="39" t="str">
        <f t="shared" si="104"/>
        <v>102182</v>
      </c>
      <c r="B6663" s="266" t="s">
        <v>11387</v>
      </c>
      <c r="C6663" s="266" t="s">
        <v>11388</v>
      </c>
      <c r="D6663" s="267" t="s">
        <v>9623</v>
      </c>
      <c r="E6663" s="268" t="s">
        <v>34601</v>
      </c>
    </row>
    <row r="6664" spans="1:5">
      <c r="A6664" s="39" t="str">
        <f t="shared" si="104"/>
        <v>102183</v>
      </c>
      <c r="B6664" s="266" t="s">
        <v>11389</v>
      </c>
      <c r="C6664" s="266" t="s">
        <v>11390</v>
      </c>
      <c r="D6664" s="267" t="s">
        <v>9623</v>
      </c>
      <c r="E6664" s="268" t="s">
        <v>34602</v>
      </c>
    </row>
    <row r="6665" spans="1:5">
      <c r="A6665" s="39" t="str">
        <f t="shared" si="104"/>
        <v>102184</v>
      </c>
      <c r="B6665" s="266" t="s">
        <v>11391</v>
      </c>
      <c r="C6665" s="266" t="s">
        <v>11392</v>
      </c>
      <c r="D6665" s="267" t="s">
        <v>9623</v>
      </c>
      <c r="E6665" s="268" t="s">
        <v>34603</v>
      </c>
    </row>
    <row r="6666" spans="1:5">
      <c r="A6666" s="39" t="str">
        <f t="shared" si="104"/>
        <v>102185</v>
      </c>
      <c r="B6666" s="266" t="s">
        <v>11393</v>
      </c>
      <c r="C6666" s="266" t="s">
        <v>11394</v>
      </c>
      <c r="D6666" s="267" t="s">
        <v>9623</v>
      </c>
      <c r="E6666" s="268" t="s">
        <v>34604</v>
      </c>
    </row>
    <row r="6667" spans="1:5">
      <c r="A6667" s="39" t="str">
        <f t="shared" si="104"/>
        <v>102188</v>
      </c>
      <c r="B6667" s="266" t="s">
        <v>11319</v>
      </c>
      <c r="C6667" s="266" t="s">
        <v>11320</v>
      </c>
      <c r="D6667" s="267" t="s">
        <v>9623</v>
      </c>
      <c r="E6667" s="268" t="s">
        <v>34605</v>
      </c>
    </row>
    <row r="6668" spans="1:5">
      <c r="A6668" s="39" t="str">
        <f t="shared" si="104"/>
        <v>102189</v>
      </c>
      <c r="B6668" s="266" t="s">
        <v>11321</v>
      </c>
      <c r="C6668" s="266" t="s">
        <v>11322</v>
      </c>
      <c r="D6668" s="267" t="s">
        <v>9623</v>
      </c>
      <c r="E6668" s="268" t="s">
        <v>34606</v>
      </c>
    </row>
    <row r="6669" spans="1:5">
      <c r="A6669" s="39" t="str">
        <f t="shared" si="104"/>
        <v>102190</v>
      </c>
      <c r="B6669" s="266" t="s">
        <v>11395</v>
      </c>
      <c r="C6669" s="266" t="s">
        <v>11396</v>
      </c>
      <c r="D6669" s="267" t="s">
        <v>9772</v>
      </c>
      <c r="E6669" s="268" t="s">
        <v>17041</v>
      </c>
    </row>
    <row r="6670" spans="1:5">
      <c r="A6670" s="39" t="str">
        <f t="shared" si="104"/>
        <v>102191</v>
      </c>
      <c r="B6670" s="266" t="s">
        <v>11397</v>
      </c>
      <c r="C6670" s="266" t="s">
        <v>11398</v>
      </c>
      <c r="D6670" s="267" t="s">
        <v>9772</v>
      </c>
      <c r="E6670" s="268" t="s">
        <v>33191</v>
      </c>
    </row>
    <row r="6671" spans="1:5">
      <c r="A6671" s="39" t="str">
        <f t="shared" si="104"/>
        <v>102192</v>
      </c>
      <c r="B6671" s="266" t="s">
        <v>11400</v>
      </c>
      <c r="C6671" s="266" t="s">
        <v>11401</v>
      </c>
      <c r="D6671" s="267" t="s">
        <v>9772</v>
      </c>
      <c r="E6671" s="268" t="s">
        <v>10749</v>
      </c>
    </row>
    <row r="6672" spans="1:5">
      <c r="A6672" s="39" t="str">
        <f t="shared" si="104"/>
        <v>102193</v>
      </c>
      <c r="B6672" s="266" t="s">
        <v>15031</v>
      </c>
      <c r="C6672" s="266" t="s">
        <v>15032</v>
      </c>
      <c r="D6672" s="267" t="s">
        <v>9772</v>
      </c>
      <c r="E6672" s="268" t="s">
        <v>8615</v>
      </c>
    </row>
    <row r="6673" spans="1:5">
      <c r="A6673" s="39" t="str">
        <f t="shared" si="104"/>
        <v>102194</v>
      </c>
      <c r="B6673" s="266" t="s">
        <v>15033</v>
      </c>
      <c r="C6673" s="266" t="s">
        <v>15034</v>
      </c>
      <c r="D6673" s="267" t="s">
        <v>9772</v>
      </c>
      <c r="E6673" s="268" t="s">
        <v>12935</v>
      </c>
    </row>
    <row r="6674" spans="1:5">
      <c r="A6674" s="39" t="str">
        <f t="shared" si="104"/>
        <v>102197</v>
      </c>
      <c r="B6674" s="266" t="s">
        <v>15035</v>
      </c>
      <c r="C6674" s="266" t="s">
        <v>15036</v>
      </c>
      <c r="D6674" s="267" t="s">
        <v>9772</v>
      </c>
      <c r="E6674" s="268" t="s">
        <v>9290</v>
      </c>
    </row>
    <row r="6675" spans="1:5">
      <c r="A6675" s="39" t="str">
        <f t="shared" si="104"/>
        <v>102200</v>
      </c>
      <c r="B6675" s="266" t="s">
        <v>15037</v>
      </c>
      <c r="C6675" s="266" t="s">
        <v>15038</v>
      </c>
      <c r="D6675" s="267" t="s">
        <v>9772</v>
      </c>
      <c r="E6675" s="268" t="s">
        <v>9291</v>
      </c>
    </row>
    <row r="6676" spans="1:5">
      <c r="A6676" s="39" t="str">
        <f t="shared" si="104"/>
        <v>102202</v>
      </c>
      <c r="B6676" s="266" t="s">
        <v>15040</v>
      </c>
      <c r="C6676" s="266" t="s">
        <v>15041</v>
      </c>
      <c r="D6676" s="267" t="s">
        <v>9772</v>
      </c>
      <c r="E6676" s="268" t="s">
        <v>34607</v>
      </c>
    </row>
    <row r="6677" spans="1:5">
      <c r="A6677" s="39" t="str">
        <f t="shared" si="104"/>
        <v>102203</v>
      </c>
      <c r="B6677" s="266" t="s">
        <v>15042</v>
      </c>
      <c r="C6677" s="266" t="s">
        <v>15043</v>
      </c>
      <c r="D6677" s="267" t="s">
        <v>9772</v>
      </c>
      <c r="E6677" s="268" t="s">
        <v>9871</v>
      </c>
    </row>
    <row r="6678" spans="1:5">
      <c r="A6678" s="39" t="str">
        <f t="shared" si="104"/>
        <v>102204</v>
      </c>
      <c r="B6678" s="266" t="s">
        <v>15044</v>
      </c>
      <c r="C6678" s="266" t="s">
        <v>15045</v>
      </c>
      <c r="D6678" s="267" t="s">
        <v>9772</v>
      </c>
      <c r="E6678" s="268" t="s">
        <v>11922</v>
      </c>
    </row>
    <row r="6679" spans="1:5">
      <c r="A6679" s="39" t="str">
        <f t="shared" si="104"/>
        <v>102205</v>
      </c>
      <c r="B6679" s="266" t="s">
        <v>15046</v>
      </c>
      <c r="C6679" s="266" t="s">
        <v>15047</v>
      </c>
      <c r="D6679" s="267" t="s">
        <v>9772</v>
      </c>
      <c r="E6679" s="268" t="s">
        <v>12961</v>
      </c>
    </row>
    <row r="6680" spans="1:5">
      <c r="A6680" s="39" t="str">
        <f t="shared" si="104"/>
        <v>102207</v>
      </c>
      <c r="B6680" s="266" t="s">
        <v>15048</v>
      </c>
      <c r="C6680" s="266" t="s">
        <v>15049</v>
      </c>
      <c r="D6680" s="267" t="s">
        <v>9772</v>
      </c>
      <c r="E6680" s="268" t="s">
        <v>8915</v>
      </c>
    </row>
    <row r="6681" spans="1:5">
      <c r="A6681" s="39" t="str">
        <f t="shared" si="104"/>
        <v>102208</v>
      </c>
      <c r="B6681" s="266" t="s">
        <v>15051</v>
      </c>
      <c r="C6681" s="266" t="s">
        <v>15052</v>
      </c>
      <c r="D6681" s="267" t="s">
        <v>9772</v>
      </c>
      <c r="E6681" s="268" t="s">
        <v>11427</v>
      </c>
    </row>
    <row r="6682" spans="1:5">
      <c r="A6682" s="39" t="str">
        <f t="shared" si="104"/>
        <v>102209</v>
      </c>
      <c r="B6682" s="266" t="s">
        <v>15053</v>
      </c>
      <c r="C6682" s="266" t="s">
        <v>15054</v>
      </c>
      <c r="D6682" s="267" t="s">
        <v>9772</v>
      </c>
      <c r="E6682" s="268" t="s">
        <v>8823</v>
      </c>
    </row>
    <row r="6683" spans="1:5">
      <c r="A6683" s="39" t="str">
        <f t="shared" si="104"/>
        <v>102210</v>
      </c>
      <c r="B6683" s="266" t="s">
        <v>15055</v>
      </c>
      <c r="C6683" s="266" t="s">
        <v>15056</v>
      </c>
      <c r="D6683" s="267" t="s">
        <v>9772</v>
      </c>
      <c r="E6683" s="268" t="s">
        <v>8581</v>
      </c>
    </row>
    <row r="6684" spans="1:5">
      <c r="A6684" s="39" t="str">
        <f t="shared" si="104"/>
        <v>102213</v>
      </c>
      <c r="B6684" s="266" t="s">
        <v>15057</v>
      </c>
      <c r="C6684" s="266" t="s">
        <v>15058</v>
      </c>
      <c r="D6684" s="267" t="s">
        <v>9772</v>
      </c>
      <c r="E6684" s="268" t="s">
        <v>13641</v>
      </c>
    </row>
    <row r="6685" spans="1:5">
      <c r="A6685" s="39" t="str">
        <f t="shared" si="104"/>
        <v>102214</v>
      </c>
      <c r="B6685" s="266" t="s">
        <v>15059</v>
      </c>
      <c r="C6685" s="266" t="s">
        <v>15060</v>
      </c>
      <c r="D6685" s="267" t="s">
        <v>9772</v>
      </c>
      <c r="E6685" s="268" t="s">
        <v>9409</v>
      </c>
    </row>
    <row r="6686" spans="1:5">
      <c r="A6686" s="39" t="str">
        <f t="shared" si="104"/>
        <v>102215</v>
      </c>
      <c r="B6686" s="266" t="s">
        <v>15061</v>
      </c>
      <c r="C6686" s="266" t="s">
        <v>15062</v>
      </c>
      <c r="D6686" s="267" t="s">
        <v>9772</v>
      </c>
      <c r="E6686" s="268" t="s">
        <v>8849</v>
      </c>
    </row>
    <row r="6687" spans="1:5">
      <c r="A6687" s="39" t="str">
        <f t="shared" si="104"/>
        <v>102217</v>
      </c>
      <c r="B6687" s="266" t="s">
        <v>15063</v>
      </c>
      <c r="C6687" s="266" t="s">
        <v>15064</v>
      </c>
      <c r="D6687" s="267" t="s">
        <v>9772</v>
      </c>
      <c r="E6687" s="268" t="s">
        <v>17490</v>
      </c>
    </row>
    <row r="6688" spans="1:5">
      <c r="A6688" s="39" t="str">
        <f t="shared" si="104"/>
        <v>102218</v>
      </c>
      <c r="B6688" s="266" t="s">
        <v>15065</v>
      </c>
      <c r="C6688" s="266" t="s">
        <v>15066</v>
      </c>
      <c r="D6688" s="267" t="s">
        <v>9772</v>
      </c>
      <c r="E6688" s="268" t="s">
        <v>17670</v>
      </c>
    </row>
    <row r="6689" spans="1:5">
      <c r="A6689" s="39" t="str">
        <f t="shared" si="104"/>
        <v>102219</v>
      </c>
      <c r="B6689" s="266" t="s">
        <v>15067</v>
      </c>
      <c r="C6689" s="266" t="s">
        <v>15068</v>
      </c>
      <c r="D6689" s="267" t="s">
        <v>9772</v>
      </c>
      <c r="E6689" s="268" t="s">
        <v>18921</v>
      </c>
    </row>
    <row r="6690" spans="1:5">
      <c r="A6690" s="39" t="str">
        <f t="shared" si="104"/>
        <v>102220</v>
      </c>
      <c r="B6690" s="266" t="s">
        <v>15069</v>
      </c>
      <c r="C6690" s="266" t="s">
        <v>15070</v>
      </c>
      <c r="D6690" s="267" t="s">
        <v>9772</v>
      </c>
      <c r="E6690" s="268" t="s">
        <v>9002</v>
      </c>
    </row>
    <row r="6691" spans="1:5">
      <c r="A6691" s="39" t="str">
        <f t="shared" si="104"/>
        <v>102223</v>
      </c>
      <c r="B6691" s="266" t="s">
        <v>15071</v>
      </c>
      <c r="C6691" s="266" t="s">
        <v>15072</v>
      </c>
      <c r="D6691" s="267" t="s">
        <v>9772</v>
      </c>
      <c r="E6691" s="268" t="s">
        <v>30101</v>
      </c>
    </row>
    <row r="6692" spans="1:5">
      <c r="A6692" s="39" t="str">
        <f t="shared" si="104"/>
        <v>102224</v>
      </c>
      <c r="B6692" s="266" t="s">
        <v>15073</v>
      </c>
      <c r="C6692" s="266" t="s">
        <v>15074</v>
      </c>
      <c r="D6692" s="267" t="s">
        <v>9772</v>
      </c>
      <c r="E6692" s="268" t="s">
        <v>8940</v>
      </c>
    </row>
    <row r="6693" spans="1:5">
      <c r="A6693" s="39" t="str">
        <f t="shared" si="104"/>
        <v>102225</v>
      </c>
      <c r="B6693" s="266" t="s">
        <v>15075</v>
      </c>
      <c r="C6693" s="266" t="s">
        <v>15076</v>
      </c>
      <c r="D6693" s="267" t="s">
        <v>9772</v>
      </c>
      <c r="E6693" s="268" t="s">
        <v>10240</v>
      </c>
    </row>
    <row r="6694" spans="1:5">
      <c r="A6694" s="39" t="str">
        <f t="shared" si="104"/>
        <v>102227</v>
      </c>
      <c r="B6694" s="266" t="s">
        <v>15077</v>
      </c>
      <c r="C6694" s="266" t="s">
        <v>15078</v>
      </c>
      <c r="D6694" s="267" t="s">
        <v>9772</v>
      </c>
      <c r="E6694" s="268" t="s">
        <v>24302</v>
      </c>
    </row>
    <row r="6695" spans="1:5">
      <c r="A6695" s="39" t="str">
        <f t="shared" si="104"/>
        <v>102228</v>
      </c>
      <c r="B6695" s="266" t="s">
        <v>15079</v>
      </c>
      <c r="C6695" s="266" t="s">
        <v>15080</v>
      </c>
      <c r="D6695" s="267" t="s">
        <v>9772</v>
      </c>
      <c r="E6695" s="268" t="s">
        <v>30605</v>
      </c>
    </row>
    <row r="6696" spans="1:5">
      <c r="A6696" s="39" t="str">
        <f t="shared" si="104"/>
        <v>102229</v>
      </c>
      <c r="B6696" s="266" t="s">
        <v>15081</v>
      </c>
      <c r="C6696" s="266" t="s">
        <v>15082</v>
      </c>
      <c r="D6696" s="267" t="s">
        <v>9772</v>
      </c>
      <c r="E6696" s="268" t="s">
        <v>25256</v>
      </c>
    </row>
    <row r="6697" spans="1:5">
      <c r="A6697" s="39" t="str">
        <f t="shared" si="104"/>
        <v>102230</v>
      </c>
      <c r="B6697" s="266" t="s">
        <v>15083</v>
      </c>
      <c r="C6697" s="266" t="s">
        <v>15084</v>
      </c>
      <c r="D6697" s="267" t="s">
        <v>9772</v>
      </c>
      <c r="E6697" s="268" t="s">
        <v>9381</v>
      </c>
    </row>
    <row r="6698" spans="1:5">
      <c r="A6698" s="39" t="str">
        <f t="shared" si="104"/>
        <v>102233</v>
      </c>
      <c r="B6698" s="266" t="s">
        <v>15085</v>
      </c>
      <c r="C6698" s="266" t="s">
        <v>15086</v>
      </c>
      <c r="D6698" s="267" t="s">
        <v>9772</v>
      </c>
      <c r="E6698" s="268" t="s">
        <v>25002</v>
      </c>
    </row>
    <row r="6699" spans="1:5">
      <c r="A6699" s="39" t="str">
        <f t="shared" si="104"/>
        <v>102234</v>
      </c>
      <c r="B6699" s="266" t="s">
        <v>15087</v>
      </c>
      <c r="C6699" s="266" t="s">
        <v>15088</v>
      </c>
      <c r="D6699" s="267" t="s">
        <v>9772</v>
      </c>
      <c r="E6699" s="268" t="s">
        <v>10147</v>
      </c>
    </row>
    <row r="6700" spans="1:5">
      <c r="A6700" s="39" t="str">
        <f t="shared" si="104"/>
        <v>102235</v>
      </c>
      <c r="B6700" s="266" t="s">
        <v>14798</v>
      </c>
      <c r="C6700" s="266" t="s">
        <v>14799</v>
      </c>
      <c r="D6700" s="267" t="s">
        <v>9772</v>
      </c>
      <c r="E6700" s="268" t="s">
        <v>34608</v>
      </c>
    </row>
    <row r="6701" spans="1:5">
      <c r="A6701" s="39" t="str">
        <f t="shared" si="104"/>
        <v>102253</v>
      </c>
      <c r="B6701" s="266" t="s">
        <v>14800</v>
      </c>
      <c r="C6701" s="266" t="s">
        <v>14801</v>
      </c>
      <c r="D6701" s="267" t="s">
        <v>9772</v>
      </c>
      <c r="E6701" s="268" t="s">
        <v>34609</v>
      </c>
    </row>
    <row r="6702" spans="1:5">
      <c r="A6702" s="39" t="str">
        <f t="shared" si="104"/>
        <v>102254</v>
      </c>
      <c r="B6702" s="266" t="s">
        <v>14802</v>
      </c>
      <c r="C6702" s="266" t="s">
        <v>14803</v>
      </c>
      <c r="D6702" s="267" t="s">
        <v>9772</v>
      </c>
      <c r="E6702" s="268" t="s">
        <v>34610</v>
      </c>
    </row>
    <row r="6703" spans="1:5">
      <c r="A6703" s="39" t="str">
        <f t="shared" si="104"/>
        <v>102255</v>
      </c>
      <c r="B6703" s="266" t="s">
        <v>14804</v>
      </c>
      <c r="C6703" s="266" t="s">
        <v>14805</v>
      </c>
      <c r="D6703" s="267" t="s">
        <v>9772</v>
      </c>
      <c r="E6703" s="268" t="s">
        <v>34611</v>
      </c>
    </row>
    <row r="6704" spans="1:5">
      <c r="A6704" s="39" t="str">
        <f t="shared" si="104"/>
        <v>102256</v>
      </c>
      <c r="B6704" s="266" t="s">
        <v>14806</v>
      </c>
      <c r="C6704" s="266" t="s">
        <v>14807</v>
      </c>
      <c r="D6704" s="267" t="s">
        <v>9772</v>
      </c>
      <c r="E6704" s="268" t="s">
        <v>34612</v>
      </c>
    </row>
    <row r="6705" spans="1:5">
      <c r="A6705" s="39" t="str">
        <f t="shared" si="104"/>
        <v>102257</v>
      </c>
      <c r="B6705" s="266" t="s">
        <v>14808</v>
      </c>
      <c r="C6705" s="266" t="s">
        <v>14809</v>
      </c>
      <c r="D6705" s="267" t="s">
        <v>9772</v>
      </c>
      <c r="E6705" s="268" t="s">
        <v>26575</v>
      </c>
    </row>
    <row r="6706" spans="1:5">
      <c r="A6706" s="39" t="str">
        <f t="shared" si="104"/>
        <v>102258</v>
      </c>
      <c r="B6706" s="266" t="s">
        <v>14810</v>
      </c>
      <c r="C6706" s="266" t="s">
        <v>14811</v>
      </c>
      <c r="D6706" s="267" t="s">
        <v>9772</v>
      </c>
      <c r="E6706" s="268" t="s">
        <v>34613</v>
      </c>
    </row>
    <row r="6707" spans="1:5">
      <c r="A6707" s="39" t="str">
        <f t="shared" si="104"/>
        <v>102264</v>
      </c>
      <c r="B6707" s="266" t="s">
        <v>9663</v>
      </c>
      <c r="C6707" s="266" t="s">
        <v>9664</v>
      </c>
      <c r="D6707" s="267" t="s">
        <v>9548</v>
      </c>
      <c r="E6707" s="268" t="s">
        <v>22219</v>
      </c>
    </row>
    <row r="6708" spans="1:5">
      <c r="A6708" s="39" t="str">
        <f t="shared" si="104"/>
        <v>102265</v>
      </c>
      <c r="B6708" s="266" t="s">
        <v>9665</v>
      </c>
      <c r="C6708" s="266" t="s">
        <v>9666</v>
      </c>
      <c r="D6708" s="267" t="s">
        <v>9623</v>
      </c>
      <c r="E6708" s="268" t="s">
        <v>32351</v>
      </c>
    </row>
    <row r="6709" spans="1:5">
      <c r="A6709" s="39" t="str">
        <f t="shared" si="104"/>
        <v>102266</v>
      </c>
      <c r="B6709" s="266" t="s">
        <v>9667</v>
      </c>
      <c r="C6709" s="266" t="s">
        <v>9668</v>
      </c>
      <c r="D6709" s="267" t="s">
        <v>9623</v>
      </c>
      <c r="E6709" s="268" t="s">
        <v>26348</v>
      </c>
    </row>
    <row r="6710" spans="1:5">
      <c r="A6710" s="39" t="str">
        <f t="shared" si="104"/>
        <v>102267</v>
      </c>
      <c r="B6710" s="266" t="s">
        <v>9669</v>
      </c>
      <c r="C6710" s="266" t="s">
        <v>9670</v>
      </c>
      <c r="D6710" s="267" t="s">
        <v>9623</v>
      </c>
      <c r="E6710" s="268" t="s">
        <v>34614</v>
      </c>
    </row>
    <row r="6711" spans="1:5">
      <c r="A6711" s="39" t="str">
        <f t="shared" si="104"/>
        <v>102268</v>
      </c>
      <c r="B6711" s="266" t="s">
        <v>9671</v>
      </c>
      <c r="C6711" s="266" t="s">
        <v>9672</v>
      </c>
      <c r="D6711" s="267" t="s">
        <v>9623</v>
      </c>
      <c r="E6711" s="268" t="s">
        <v>34459</v>
      </c>
    </row>
    <row r="6712" spans="1:5">
      <c r="A6712" s="39" t="str">
        <f t="shared" si="104"/>
        <v>102269</v>
      </c>
      <c r="B6712" s="266" t="s">
        <v>9673</v>
      </c>
      <c r="C6712" s="266" t="s">
        <v>9674</v>
      </c>
      <c r="D6712" s="267" t="s">
        <v>9623</v>
      </c>
      <c r="E6712" s="268" t="s">
        <v>34615</v>
      </c>
    </row>
    <row r="6713" spans="1:5">
      <c r="A6713" s="39" t="str">
        <f t="shared" si="104"/>
        <v>102270</v>
      </c>
      <c r="B6713" s="266" t="s">
        <v>10793</v>
      </c>
      <c r="C6713" s="266" t="s">
        <v>10794</v>
      </c>
      <c r="D6713" s="267" t="s">
        <v>10129</v>
      </c>
      <c r="E6713" s="268" t="s">
        <v>9087</v>
      </c>
    </row>
    <row r="6714" spans="1:5">
      <c r="A6714" s="39" t="str">
        <f t="shared" si="104"/>
        <v>102271</v>
      </c>
      <c r="B6714" s="266" t="s">
        <v>10795</v>
      </c>
      <c r="C6714" s="266" t="s">
        <v>10796</v>
      </c>
      <c r="D6714" s="267" t="s">
        <v>10129</v>
      </c>
      <c r="E6714" s="268" t="s">
        <v>9070</v>
      </c>
    </row>
    <row r="6715" spans="1:5">
      <c r="A6715" s="39" t="str">
        <f t="shared" si="104"/>
        <v>102272</v>
      </c>
      <c r="B6715" s="266" t="s">
        <v>10797</v>
      </c>
      <c r="C6715" s="266" t="s">
        <v>10798</v>
      </c>
      <c r="D6715" s="267" t="s">
        <v>10129</v>
      </c>
      <c r="E6715" s="268" t="s">
        <v>8705</v>
      </c>
    </row>
    <row r="6716" spans="1:5">
      <c r="A6716" s="39" t="str">
        <f t="shared" si="104"/>
        <v>102273</v>
      </c>
      <c r="B6716" s="266" t="s">
        <v>10799</v>
      </c>
      <c r="C6716" s="266" t="s">
        <v>10800</v>
      </c>
      <c r="D6716" s="267" t="s">
        <v>10129</v>
      </c>
      <c r="E6716" s="268" t="s">
        <v>9023</v>
      </c>
    </row>
    <row r="6717" spans="1:5">
      <c r="A6717" s="39" t="str">
        <f t="shared" si="104"/>
        <v>102274</v>
      </c>
      <c r="B6717" s="266" t="s">
        <v>10125</v>
      </c>
      <c r="C6717" s="266" t="s">
        <v>10126</v>
      </c>
      <c r="D6717" s="267" t="s">
        <v>9961</v>
      </c>
      <c r="E6717" s="268" t="s">
        <v>28398</v>
      </c>
    </row>
    <row r="6718" spans="1:5">
      <c r="A6718" s="39" t="str">
        <f t="shared" si="104"/>
        <v>102275</v>
      </c>
      <c r="B6718" s="266" t="s">
        <v>9958</v>
      </c>
      <c r="C6718" s="266" t="s">
        <v>9959</v>
      </c>
      <c r="D6718" s="267" t="s">
        <v>9808</v>
      </c>
      <c r="E6718" s="268" t="s">
        <v>34616</v>
      </c>
    </row>
    <row r="6719" spans="1:5">
      <c r="A6719" s="39" t="str">
        <f t="shared" si="104"/>
        <v>102276</v>
      </c>
      <c r="B6719" s="266" t="s">
        <v>16789</v>
      </c>
      <c r="C6719" s="266" t="s">
        <v>31288</v>
      </c>
      <c r="D6719" s="267" t="s">
        <v>10840</v>
      </c>
      <c r="E6719" s="268" t="s">
        <v>9260</v>
      </c>
    </row>
    <row r="6720" spans="1:5">
      <c r="A6720" s="39" t="str">
        <f t="shared" si="104"/>
        <v>102277</v>
      </c>
      <c r="B6720" s="266" t="s">
        <v>16790</v>
      </c>
      <c r="C6720" s="266" t="s">
        <v>31289</v>
      </c>
      <c r="D6720" s="267" t="s">
        <v>10840</v>
      </c>
      <c r="E6720" s="268" t="s">
        <v>8555</v>
      </c>
    </row>
    <row r="6721" spans="1:5">
      <c r="A6721" s="39" t="str">
        <f t="shared" si="104"/>
        <v>102278</v>
      </c>
      <c r="B6721" s="266" t="s">
        <v>16791</v>
      </c>
      <c r="C6721" s="266" t="s">
        <v>31290</v>
      </c>
      <c r="D6721" s="267" t="s">
        <v>10840</v>
      </c>
      <c r="E6721" s="268" t="s">
        <v>34617</v>
      </c>
    </row>
    <row r="6722" spans="1:5">
      <c r="A6722" s="39" t="str">
        <f t="shared" si="104"/>
        <v>102279</v>
      </c>
      <c r="B6722" s="266" t="s">
        <v>16792</v>
      </c>
      <c r="C6722" s="266" t="s">
        <v>31291</v>
      </c>
      <c r="D6722" s="267" t="s">
        <v>10840</v>
      </c>
      <c r="E6722" s="268" t="s">
        <v>9039</v>
      </c>
    </row>
    <row r="6723" spans="1:5">
      <c r="A6723" s="39" t="str">
        <f t="shared" ref="A6723:A6786" si="105">IF(ISERROR(SEARCH("/",B6723)=6),TRIM(CLEAN(B6723)),IF(SEARCH("/",B6723)=6,IF(LEN(TRIM(CLEAN(B6723)))=7,LEFT(TRIM(CLEAN(B6723)),6)&amp;"00"&amp;RIGHT(TRIM(CLEAN(B6723)),1),LEFT(TRIM(CLEAN(B6723)),6)&amp;"0"&amp;RIGHT(TRIM(CLEAN(B6723)),2)),TRIM(CLEAN(B6723))))</f>
        <v>102280</v>
      </c>
      <c r="B6723" s="266" t="s">
        <v>16793</v>
      </c>
      <c r="C6723" s="266" t="s">
        <v>31292</v>
      </c>
      <c r="D6723" s="267" t="s">
        <v>10840</v>
      </c>
      <c r="E6723" s="268" t="s">
        <v>9253</v>
      </c>
    </row>
    <row r="6724" spans="1:5">
      <c r="A6724" s="39" t="str">
        <f t="shared" si="105"/>
        <v>102281</v>
      </c>
      <c r="B6724" s="266" t="s">
        <v>16794</v>
      </c>
      <c r="C6724" s="266" t="s">
        <v>31293</v>
      </c>
      <c r="D6724" s="267" t="s">
        <v>10840</v>
      </c>
      <c r="E6724" s="268" t="s">
        <v>9025</v>
      </c>
    </row>
    <row r="6725" spans="1:5">
      <c r="A6725" s="39" t="str">
        <f t="shared" si="105"/>
        <v>102282</v>
      </c>
      <c r="B6725" s="266" t="s">
        <v>16795</v>
      </c>
      <c r="C6725" s="266" t="s">
        <v>31294</v>
      </c>
      <c r="D6725" s="267" t="s">
        <v>10840</v>
      </c>
      <c r="E6725" s="268" t="s">
        <v>17959</v>
      </c>
    </row>
    <row r="6726" spans="1:5">
      <c r="A6726" s="39" t="str">
        <f t="shared" si="105"/>
        <v>102283</v>
      </c>
      <c r="B6726" s="266" t="s">
        <v>16796</v>
      </c>
      <c r="C6726" s="266" t="s">
        <v>31295</v>
      </c>
      <c r="D6726" s="267" t="s">
        <v>10840</v>
      </c>
      <c r="E6726" s="268" t="s">
        <v>16991</v>
      </c>
    </row>
    <row r="6727" spans="1:5">
      <c r="A6727" s="39" t="str">
        <f t="shared" si="105"/>
        <v>102284</v>
      </c>
      <c r="B6727" s="266" t="s">
        <v>16797</v>
      </c>
      <c r="C6727" s="266" t="s">
        <v>31296</v>
      </c>
      <c r="D6727" s="267" t="s">
        <v>10840</v>
      </c>
      <c r="E6727" s="268" t="s">
        <v>33164</v>
      </c>
    </row>
    <row r="6728" spans="1:5">
      <c r="A6728" s="39" t="str">
        <f t="shared" si="105"/>
        <v>102285</v>
      </c>
      <c r="B6728" s="266" t="s">
        <v>16798</v>
      </c>
      <c r="C6728" s="266" t="s">
        <v>31297</v>
      </c>
      <c r="D6728" s="267" t="s">
        <v>10840</v>
      </c>
      <c r="E6728" s="268" t="s">
        <v>34618</v>
      </c>
    </row>
    <row r="6729" spans="1:5">
      <c r="A6729" s="39" t="str">
        <f t="shared" si="105"/>
        <v>102286</v>
      </c>
      <c r="B6729" s="266" t="s">
        <v>16799</v>
      </c>
      <c r="C6729" s="266" t="s">
        <v>31298</v>
      </c>
      <c r="D6729" s="267" t="s">
        <v>10840</v>
      </c>
      <c r="E6729" s="268" t="s">
        <v>14142</v>
      </c>
    </row>
    <row r="6730" spans="1:5">
      <c r="A6730" s="39" t="str">
        <f t="shared" si="105"/>
        <v>102287</v>
      </c>
      <c r="B6730" s="266" t="s">
        <v>16800</v>
      </c>
      <c r="C6730" s="266" t="s">
        <v>31299</v>
      </c>
      <c r="D6730" s="267" t="s">
        <v>10840</v>
      </c>
      <c r="E6730" s="268" t="s">
        <v>9496</v>
      </c>
    </row>
    <row r="6731" spans="1:5">
      <c r="A6731" s="39" t="str">
        <f t="shared" si="105"/>
        <v>102288</v>
      </c>
      <c r="B6731" s="266" t="s">
        <v>16801</v>
      </c>
      <c r="C6731" s="266" t="s">
        <v>31300</v>
      </c>
      <c r="D6731" s="267" t="s">
        <v>10840</v>
      </c>
      <c r="E6731" s="268" t="s">
        <v>8754</v>
      </c>
    </row>
    <row r="6732" spans="1:5">
      <c r="A6732" s="39" t="str">
        <f t="shared" si="105"/>
        <v>102289</v>
      </c>
      <c r="B6732" s="266" t="s">
        <v>16802</v>
      </c>
      <c r="C6732" s="266" t="s">
        <v>31301</v>
      </c>
      <c r="D6732" s="267" t="s">
        <v>10840</v>
      </c>
      <c r="E6732" s="268" t="s">
        <v>9525</v>
      </c>
    </row>
    <row r="6733" spans="1:5">
      <c r="A6733" s="39" t="str">
        <f t="shared" si="105"/>
        <v>102290</v>
      </c>
      <c r="B6733" s="266" t="s">
        <v>16803</v>
      </c>
      <c r="C6733" s="266" t="s">
        <v>31302</v>
      </c>
      <c r="D6733" s="267" t="s">
        <v>10840</v>
      </c>
      <c r="E6733" s="268" t="s">
        <v>8690</v>
      </c>
    </row>
    <row r="6734" spans="1:5">
      <c r="A6734" s="39" t="str">
        <f t="shared" si="105"/>
        <v>102291</v>
      </c>
      <c r="B6734" s="266" t="s">
        <v>16804</v>
      </c>
      <c r="C6734" s="266" t="s">
        <v>31303</v>
      </c>
      <c r="D6734" s="267" t="s">
        <v>10840</v>
      </c>
      <c r="E6734" s="268" t="s">
        <v>8821</v>
      </c>
    </row>
    <row r="6735" spans="1:5">
      <c r="A6735" s="39" t="str">
        <f t="shared" si="105"/>
        <v>102292</v>
      </c>
      <c r="B6735" s="266" t="s">
        <v>16805</v>
      </c>
      <c r="C6735" s="266" t="s">
        <v>31304</v>
      </c>
      <c r="D6735" s="267" t="s">
        <v>10840</v>
      </c>
      <c r="E6735" s="268" t="s">
        <v>8534</v>
      </c>
    </row>
    <row r="6736" spans="1:5">
      <c r="A6736" s="39" t="str">
        <f t="shared" si="105"/>
        <v>102293</v>
      </c>
      <c r="B6736" s="266" t="s">
        <v>16806</v>
      </c>
      <c r="C6736" s="266" t="s">
        <v>31305</v>
      </c>
      <c r="D6736" s="267" t="s">
        <v>10840</v>
      </c>
      <c r="E6736" s="268" t="s">
        <v>9036</v>
      </c>
    </row>
    <row r="6737" spans="1:5">
      <c r="A6737" s="39" t="str">
        <f t="shared" si="105"/>
        <v>102294</v>
      </c>
      <c r="B6737" s="266" t="s">
        <v>16807</v>
      </c>
      <c r="C6737" s="266" t="s">
        <v>31306</v>
      </c>
      <c r="D6737" s="267" t="s">
        <v>10840</v>
      </c>
      <c r="E6737" s="268" t="s">
        <v>32235</v>
      </c>
    </row>
    <row r="6738" spans="1:5">
      <c r="A6738" s="39" t="str">
        <f t="shared" si="105"/>
        <v>102295</v>
      </c>
      <c r="B6738" s="266" t="s">
        <v>16808</v>
      </c>
      <c r="C6738" s="266" t="s">
        <v>31307</v>
      </c>
      <c r="D6738" s="267" t="s">
        <v>10840</v>
      </c>
      <c r="E6738" s="268" t="s">
        <v>9057</v>
      </c>
    </row>
    <row r="6739" spans="1:5">
      <c r="A6739" s="39" t="str">
        <f t="shared" si="105"/>
        <v>102296</v>
      </c>
      <c r="B6739" s="266" t="s">
        <v>16809</v>
      </c>
      <c r="C6739" s="266" t="s">
        <v>31308</v>
      </c>
      <c r="D6739" s="267" t="s">
        <v>10840</v>
      </c>
      <c r="E6739" s="268" t="s">
        <v>10420</v>
      </c>
    </row>
    <row r="6740" spans="1:5">
      <c r="A6740" s="39" t="str">
        <f t="shared" si="105"/>
        <v>102297</v>
      </c>
      <c r="B6740" s="266" t="s">
        <v>16810</v>
      </c>
      <c r="C6740" s="266" t="s">
        <v>31309</v>
      </c>
      <c r="D6740" s="267" t="s">
        <v>10840</v>
      </c>
      <c r="E6740" s="268" t="s">
        <v>17627</v>
      </c>
    </row>
    <row r="6741" spans="1:5">
      <c r="A6741" s="39" t="str">
        <f t="shared" si="105"/>
        <v>102298</v>
      </c>
      <c r="B6741" s="266" t="s">
        <v>16811</v>
      </c>
      <c r="C6741" s="266" t="s">
        <v>31310</v>
      </c>
      <c r="D6741" s="267" t="s">
        <v>10840</v>
      </c>
      <c r="E6741" s="268" t="s">
        <v>24960</v>
      </c>
    </row>
    <row r="6742" spans="1:5">
      <c r="A6742" s="39" t="str">
        <f t="shared" si="105"/>
        <v>102299</v>
      </c>
      <c r="B6742" s="266" t="s">
        <v>16812</v>
      </c>
      <c r="C6742" s="266" t="s">
        <v>31311</v>
      </c>
      <c r="D6742" s="267" t="s">
        <v>10840</v>
      </c>
      <c r="E6742" s="268" t="s">
        <v>34619</v>
      </c>
    </row>
    <row r="6743" spans="1:5">
      <c r="A6743" s="39" t="str">
        <f t="shared" si="105"/>
        <v>102300</v>
      </c>
      <c r="B6743" s="266" t="s">
        <v>16813</v>
      </c>
      <c r="C6743" s="266" t="s">
        <v>31312</v>
      </c>
      <c r="D6743" s="267" t="s">
        <v>10840</v>
      </c>
      <c r="E6743" s="268" t="s">
        <v>10802</v>
      </c>
    </row>
    <row r="6744" spans="1:5">
      <c r="A6744" s="39" t="str">
        <f t="shared" si="105"/>
        <v>102301</v>
      </c>
      <c r="B6744" s="266" t="s">
        <v>16814</v>
      </c>
      <c r="C6744" s="266" t="s">
        <v>31313</v>
      </c>
      <c r="D6744" s="267" t="s">
        <v>10840</v>
      </c>
      <c r="E6744" s="268" t="s">
        <v>14603</v>
      </c>
    </row>
    <row r="6745" spans="1:5">
      <c r="A6745" s="39" t="str">
        <f t="shared" si="105"/>
        <v>102302</v>
      </c>
      <c r="B6745" s="266" t="s">
        <v>16815</v>
      </c>
      <c r="C6745" s="266" t="s">
        <v>31314</v>
      </c>
      <c r="D6745" s="267" t="s">
        <v>10840</v>
      </c>
      <c r="E6745" s="268" t="s">
        <v>11719</v>
      </c>
    </row>
    <row r="6746" spans="1:5">
      <c r="A6746" s="39" t="str">
        <f t="shared" si="105"/>
        <v>102303</v>
      </c>
      <c r="B6746" s="266" t="s">
        <v>16816</v>
      </c>
      <c r="C6746" s="266" t="s">
        <v>31315</v>
      </c>
      <c r="D6746" s="267" t="s">
        <v>10840</v>
      </c>
      <c r="E6746" s="268" t="s">
        <v>18968</v>
      </c>
    </row>
    <row r="6747" spans="1:5">
      <c r="A6747" s="39" t="str">
        <f t="shared" si="105"/>
        <v>102304</v>
      </c>
      <c r="B6747" s="266" t="s">
        <v>16817</v>
      </c>
      <c r="C6747" s="266" t="s">
        <v>31316</v>
      </c>
      <c r="D6747" s="267" t="s">
        <v>10840</v>
      </c>
      <c r="E6747" s="268" t="s">
        <v>17050</v>
      </c>
    </row>
    <row r="6748" spans="1:5">
      <c r="A6748" s="39" t="str">
        <f t="shared" si="105"/>
        <v>102305</v>
      </c>
      <c r="B6748" s="266" t="s">
        <v>16818</v>
      </c>
      <c r="C6748" s="266" t="s">
        <v>31317</v>
      </c>
      <c r="D6748" s="267" t="s">
        <v>10840</v>
      </c>
      <c r="E6748" s="268" t="s">
        <v>17302</v>
      </c>
    </row>
    <row r="6749" spans="1:5">
      <c r="A6749" s="39" t="str">
        <f t="shared" si="105"/>
        <v>102306</v>
      </c>
      <c r="B6749" s="266" t="s">
        <v>16819</v>
      </c>
      <c r="C6749" s="266" t="s">
        <v>31318</v>
      </c>
      <c r="D6749" s="267" t="s">
        <v>10840</v>
      </c>
      <c r="E6749" s="268" t="s">
        <v>8583</v>
      </c>
    </row>
    <row r="6750" spans="1:5">
      <c r="A6750" s="39" t="str">
        <f t="shared" si="105"/>
        <v>102307</v>
      </c>
      <c r="B6750" s="266" t="s">
        <v>16820</v>
      </c>
      <c r="C6750" s="266" t="s">
        <v>31319</v>
      </c>
      <c r="D6750" s="267" t="s">
        <v>10840</v>
      </c>
      <c r="E6750" s="268" t="s">
        <v>17959</v>
      </c>
    </row>
    <row r="6751" spans="1:5">
      <c r="A6751" s="39" t="str">
        <f t="shared" si="105"/>
        <v>102308</v>
      </c>
      <c r="B6751" s="266" t="s">
        <v>16821</v>
      </c>
      <c r="C6751" s="266" t="s">
        <v>31320</v>
      </c>
      <c r="D6751" s="267" t="s">
        <v>10840</v>
      </c>
      <c r="E6751" s="268" t="s">
        <v>11687</v>
      </c>
    </row>
    <row r="6752" spans="1:5">
      <c r="A6752" s="39" t="str">
        <f t="shared" si="105"/>
        <v>102309</v>
      </c>
      <c r="B6752" s="266" t="s">
        <v>16822</v>
      </c>
      <c r="C6752" s="266" t="s">
        <v>31321</v>
      </c>
      <c r="D6752" s="267" t="s">
        <v>10840</v>
      </c>
      <c r="E6752" s="268" t="s">
        <v>21458</v>
      </c>
    </row>
    <row r="6753" spans="1:5">
      <c r="A6753" s="39" t="str">
        <f t="shared" si="105"/>
        <v>102310</v>
      </c>
      <c r="B6753" s="266" t="s">
        <v>16823</v>
      </c>
      <c r="C6753" s="266" t="s">
        <v>31322</v>
      </c>
      <c r="D6753" s="267" t="s">
        <v>10840</v>
      </c>
      <c r="E6753" s="268" t="s">
        <v>11456</v>
      </c>
    </row>
    <row r="6754" spans="1:5">
      <c r="A6754" s="39" t="str">
        <f t="shared" si="105"/>
        <v>102311</v>
      </c>
      <c r="B6754" s="266" t="s">
        <v>16824</v>
      </c>
      <c r="C6754" s="266" t="s">
        <v>31323</v>
      </c>
      <c r="D6754" s="267" t="s">
        <v>10840</v>
      </c>
      <c r="E6754" s="268" t="s">
        <v>10809</v>
      </c>
    </row>
    <row r="6755" spans="1:5">
      <c r="A6755" s="39" t="str">
        <f t="shared" si="105"/>
        <v>102312</v>
      </c>
      <c r="B6755" s="266" t="s">
        <v>16825</v>
      </c>
      <c r="C6755" s="266" t="s">
        <v>31324</v>
      </c>
      <c r="D6755" s="267" t="s">
        <v>10840</v>
      </c>
      <c r="E6755" s="268" t="s">
        <v>11724</v>
      </c>
    </row>
    <row r="6756" spans="1:5">
      <c r="A6756" s="39" t="str">
        <f t="shared" si="105"/>
        <v>102313</v>
      </c>
      <c r="B6756" s="266" t="s">
        <v>16826</v>
      </c>
      <c r="C6756" s="266" t="s">
        <v>31325</v>
      </c>
      <c r="D6756" s="267" t="s">
        <v>10840</v>
      </c>
      <c r="E6756" s="268" t="s">
        <v>11743</v>
      </c>
    </row>
    <row r="6757" spans="1:5">
      <c r="A6757" s="39" t="str">
        <f t="shared" si="105"/>
        <v>102314</v>
      </c>
      <c r="B6757" s="266" t="s">
        <v>16827</v>
      </c>
      <c r="C6757" s="266" t="s">
        <v>31326</v>
      </c>
      <c r="D6757" s="267" t="s">
        <v>10840</v>
      </c>
      <c r="E6757" s="268" t="s">
        <v>9499</v>
      </c>
    </row>
    <row r="6758" spans="1:5">
      <c r="A6758" s="39" t="str">
        <f t="shared" si="105"/>
        <v>102315</v>
      </c>
      <c r="B6758" s="266" t="s">
        <v>16828</v>
      </c>
      <c r="C6758" s="266" t="s">
        <v>31327</v>
      </c>
      <c r="D6758" s="267" t="s">
        <v>10840</v>
      </c>
      <c r="E6758" s="268" t="s">
        <v>8690</v>
      </c>
    </row>
    <row r="6759" spans="1:5">
      <c r="A6759" s="39" t="str">
        <f t="shared" si="105"/>
        <v>102316</v>
      </c>
      <c r="B6759" s="266" t="s">
        <v>16829</v>
      </c>
      <c r="C6759" s="266" t="s">
        <v>31328</v>
      </c>
      <c r="D6759" s="267" t="s">
        <v>10840</v>
      </c>
      <c r="E6759" s="268" t="s">
        <v>9163</v>
      </c>
    </row>
    <row r="6760" spans="1:5">
      <c r="A6760" s="39" t="str">
        <f t="shared" si="105"/>
        <v>102317</v>
      </c>
      <c r="B6760" s="266" t="s">
        <v>16830</v>
      </c>
      <c r="C6760" s="266" t="s">
        <v>31329</v>
      </c>
      <c r="D6760" s="267" t="s">
        <v>10840</v>
      </c>
      <c r="E6760" s="268" t="s">
        <v>16381</v>
      </c>
    </row>
    <row r="6761" spans="1:5">
      <c r="A6761" s="39" t="str">
        <f t="shared" si="105"/>
        <v>102318</v>
      </c>
      <c r="B6761" s="266" t="s">
        <v>16831</v>
      </c>
      <c r="C6761" s="266" t="s">
        <v>31330</v>
      </c>
      <c r="D6761" s="267" t="s">
        <v>10840</v>
      </c>
      <c r="E6761" s="268" t="s">
        <v>12935</v>
      </c>
    </row>
    <row r="6762" spans="1:5">
      <c r="A6762" s="39" t="str">
        <f t="shared" si="105"/>
        <v>102319</v>
      </c>
      <c r="B6762" s="266" t="s">
        <v>16832</v>
      </c>
      <c r="C6762" s="266" t="s">
        <v>31331</v>
      </c>
      <c r="D6762" s="267" t="s">
        <v>10840</v>
      </c>
      <c r="E6762" s="268" t="s">
        <v>16395</v>
      </c>
    </row>
    <row r="6763" spans="1:5">
      <c r="A6763" s="39" t="str">
        <f t="shared" si="105"/>
        <v>102320</v>
      </c>
      <c r="B6763" s="266" t="s">
        <v>16833</v>
      </c>
      <c r="C6763" s="266" t="s">
        <v>31332</v>
      </c>
      <c r="D6763" s="267" t="s">
        <v>10840</v>
      </c>
      <c r="E6763" s="268" t="s">
        <v>18002</v>
      </c>
    </row>
    <row r="6764" spans="1:5">
      <c r="A6764" s="39" t="str">
        <f t="shared" si="105"/>
        <v>102321</v>
      </c>
      <c r="B6764" s="266" t="s">
        <v>16834</v>
      </c>
      <c r="C6764" s="266" t="s">
        <v>31333</v>
      </c>
      <c r="D6764" s="267" t="s">
        <v>10840</v>
      </c>
      <c r="E6764" s="268" t="s">
        <v>18718</v>
      </c>
    </row>
    <row r="6765" spans="1:5">
      <c r="A6765" s="39" t="str">
        <f t="shared" si="105"/>
        <v>102322</v>
      </c>
      <c r="B6765" s="266" t="s">
        <v>16835</v>
      </c>
      <c r="C6765" s="266" t="s">
        <v>31334</v>
      </c>
      <c r="D6765" s="267" t="s">
        <v>10840</v>
      </c>
      <c r="E6765" s="268" t="s">
        <v>9245</v>
      </c>
    </row>
    <row r="6766" spans="1:5">
      <c r="A6766" s="39" t="str">
        <f t="shared" si="105"/>
        <v>102323</v>
      </c>
      <c r="B6766" s="266" t="s">
        <v>16836</v>
      </c>
      <c r="C6766" s="266" t="s">
        <v>31335</v>
      </c>
      <c r="D6766" s="267" t="s">
        <v>10840</v>
      </c>
      <c r="E6766" s="268" t="s">
        <v>8725</v>
      </c>
    </row>
    <row r="6767" spans="1:5">
      <c r="A6767" s="39" t="str">
        <f t="shared" si="105"/>
        <v>102324</v>
      </c>
      <c r="B6767" s="266" t="s">
        <v>16837</v>
      </c>
      <c r="C6767" s="266" t="s">
        <v>31336</v>
      </c>
      <c r="D6767" s="267" t="s">
        <v>10840</v>
      </c>
      <c r="E6767" s="268" t="s">
        <v>16344</v>
      </c>
    </row>
    <row r="6768" spans="1:5">
      <c r="A6768" s="39" t="str">
        <f t="shared" si="105"/>
        <v>102325</v>
      </c>
      <c r="B6768" s="266" t="s">
        <v>16838</v>
      </c>
      <c r="C6768" s="266" t="s">
        <v>31337</v>
      </c>
      <c r="D6768" s="267" t="s">
        <v>10840</v>
      </c>
      <c r="E6768" s="268" t="s">
        <v>16642</v>
      </c>
    </row>
    <row r="6769" spans="1:5">
      <c r="A6769" s="39" t="str">
        <f t="shared" si="105"/>
        <v>102326</v>
      </c>
      <c r="B6769" s="266" t="s">
        <v>16839</v>
      </c>
      <c r="C6769" s="266" t="s">
        <v>31338</v>
      </c>
      <c r="D6769" s="267" t="s">
        <v>10840</v>
      </c>
      <c r="E6769" s="268" t="s">
        <v>13053</v>
      </c>
    </row>
    <row r="6770" spans="1:5">
      <c r="A6770" s="39" t="str">
        <f t="shared" si="105"/>
        <v>102327</v>
      </c>
      <c r="B6770" s="266" t="s">
        <v>16840</v>
      </c>
      <c r="C6770" s="266" t="s">
        <v>31339</v>
      </c>
      <c r="D6770" s="267" t="s">
        <v>10840</v>
      </c>
      <c r="E6770" s="268" t="s">
        <v>17739</v>
      </c>
    </row>
    <row r="6771" spans="1:5">
      <c r="A6771" s="39" t="str">
        <f t="shared" si="105"/>
        <v>102328</v>
      </c>
      <c r="B6771" s="266" t="s">
        <v>16841</v>
      </c>
      <c r="C6771" s="266" t="s">
        <v>31340</v>
      </c>
      <c r="D6771" s="267" t="s">
        <v>10840</v>
      </c>
      <c r="E6771" s="268" t="s">
        <v>9871</v>
      </c>
    </row>
    <row r="6772" spans="1:5">
      <c r="A6772" s="39" t="str">
        <f t="shared" si="105"/>
        <v>102329</v>
      </c>
      <c r="B6772" s="266" t="s">
        <v>16842</v>
      </c>
      <c r="C6772" s="266" t="s">
        <v>31341</v>
      </c>
      <c r="D6772" s="267" t="s">
        <v>10840</v>
      </c>
      <c r="E6772" s="268" t="s">
        <v>11921</v>
      </c>
    </row>
    <row r="6773" spans="1:5">
      <c r="A6773" s="39" t="str">
        <f t="shared" si="105"/>
        <v>102330</v>
      </c>
      <c r="B6773" s="266" t="s">
        <v>16852</v>
      </c>
      <c r="C6773" s="266" t="s">
        <v>15739</v>
      </c>
      <c r="D6773" s="267" t="s">
        <v>14608</v>
      </c>
      <c r="E6773" s="268" t="s">
        <v>16911</v>
      </c>
    </row>
    <row r="6774" spans="1:5">
      <c r="A6774" s="39" t="str">
        <f t="shared" si="105"/>
        <v>102331</v>
      </c>
      <c r="B6774" s="266" t="s">
        <v>16853</v>
      </c>
      <c r="C6774" s="266" t="s">
        <v>15740</v>
      </c>
      <c r="D6774" s="267" t="s">
        <v>14608</v>
      </c>
      <c r="E6774" s="268" t="s">
        <v>8644</v>
      </c>
    </row>
    <row r="6775" spans="1:5">
      <c r="A6775" s="39" t="str">
        <f t="shared" si="105"/>
        <v>102332</v>
      </c>
      <c r="B6775" s="266" t="s">
        <v>16854</v>
      </c>
      <c r="C6775" s="266" t="s">
        <v>15743</v>
      </c>
      <c r="D6775" s="267" t="s">
        <v>14608</v>
      </c>
      <c r="E6775" s="268" t="s">
        <v>17981</v>
      </c>
    </row>
    <row r="6776" spans="1:5">
      <c r="A6776" s="39" t="str">
        <f t="shared" si="105"/>
        <v>102333</v>
      </c>
      <c r="B6776" s="266" t="s">
        <v>16855</v>
      </c>
      <c r="C6776" s="266" t="s">
        <v>15744</v>
      </c>
      <c r="D6776" s="267" t="s">
        <v>14608</v>
      </c>
      <c r="E6776" s="268" t="s">
        <v>24793</v>
      </c>
    </row>
    <row r="6777" spans="1:5">
      <c r="A6777" s="39" t="str">
        <f t="shared" si="105"/>
        <v>102354</v>
      </c>
      <c r="B6777" s="266" t="s">
        <v>16780</v>
      </c>
      <c r="C6777" s="266" t="s">
        <v>16781</v>
      </c>
      <c r="D6777" s="267" t="s">
        <v>10840</v>
      </c>
      <c r="E6777" s="268" t="s">
        <v>34620</v>
      </c>
    </row>
    <row r="6778" spans="1:5">
      <c r="A6778" s="39" t="str">
        <f t="shared" si="105"/>
        <v>102355</v>
      </c>
      <c r="B6778" s="266" t="s">
        <v>16782</v>
      </c>
      <c r="C6778" s="266" t="s">
        <v>16783</v>
      </c>
      <c r="D6778" s="267" t="s">
        <v>10840</v>
      </c>
      <c r="E6778" s="268" t="s">
        <v>34621</v>
      </c>
    </row>
    <row r="6779" spans="1:5">
      <c r="A6779" s="39" t="str">
        <f t="shared" si="105"/>
        <v>102360</v>
      </c>
      <c r="B6779" s="266" t="s">
        <v>16784</v>
      </c>
      <c r="C6779" s="266" t="s">
        <v>16785</v>
      </c>
      <c r="D6779" s="267" t="s">
        <v>10840</v>
      </c>
      <c r="E6779" s="268" t="s">
        <v>34622</v>
      </c>
    </row>
    <row r="6780" spans="1:5">
      <c r="A6780" s="39" t="str">
        <f t="shared" si="105"/>
        <v>102361</v>
      </c>
      <c r="B6780" s="266" t="s">
        <v>16786</v>
      </c>
      <c r="C6780" s="266" t="s">
        <v>16787</v>
      </c>
      <c r="D6780" s="267" t="s">
        <v>10840</v>
      </c>
      <c r="E6780" s="268" t="s">
        <v>25554</v>
      </c>
    </row>
    <row r="6781" spans="1:5">
      <c r="A6781" s="39" t="str">
        <f t="shared" si="105"/>
        <v>102362</v>
      </c>
      <c r="B6781" s="266" t="s">
        <v>16857</v>
      </c>
      <c r="C6781" s="266" t="s">
        <v>16858</v>
      </c>
      <c r="D6781" s="267" t="s">
        <v>9772</v>
      </c>
      <c r="E6781" s="268" t="s">
        <v>25011</v>
      </c>
    </row>
    <row r="6782" spans="1:5">
      <c r="A6782" s="39" t="str">
        <f t="shared" si="105"/>
        <v>102363</v>
      </c>
      <c r="B6782" s="266" t="s">
        <v>16859</v>
      </c>
      <c r="C6782" s="266" t="s">
        <v>16860</v>
      </c>
      <c r="D6782" s="267" t="s">
        <v>9772</v>
      </c>
      <c r="E6782" s="268" t="s">
        <v>34623</v>
      </c>
    </row>
    <row r="6783" spans="1:5">
      <c r="A6783" s="39" t="str">
        <f t="shared" si="105"/>
        <v>102364</v>
      </c>
      <c r="B6783" s="266" t="s">
        <v>16861</v>
      </c>
      <c r="C6783" s="266" t="s">
        <v>16862</v>
      </c>
      <c r="D6783" s="267" t="s">
        <v>9772</v>
      </c>
      <c r="E6783" s="268" t="s">
        <v>34624</v>
      </c>
    </row>
    <row r="6784" spans="1:5">
      <c r="A6784" s="39" t="str">
        <f t="shared" si="105"/>
        <v>102457</v>
      </c>
      <c r="B6784" s="266" t="s">
        <v>17190</v>
      </c>
      <c r="C6784" s="266" t="s">
        <v>17191</v>
      </c>
      <c r="D6784" s="267" t="s">
        <v>9623</v>
      </c>
      <c r="E6784" s="268" t="s">
        <v>34625</v>
      </c>
    </row>
    <row r="6785" spans="1:5">
      <c r="A6785" s="39" t="str">
        <f t="shared" si="105"/>
        <v>102473</v>
      </c>
      <c r="B6785" s="266" t="s">
        <v>17224</v>
      </c>
      <c r="C6785" s="266" t="s">
        <v>17225</v>
      </c>
      <c r="D6785" s="267" t="s">
        <v>10840</v>
      </c>
      <c r="E6785" s="268" t="s">
        <v>34626</v>
      </c>
    </row>
    <row r="6786" spans="1:5">
      <c r="A6786" s="39" t="str">
        <f t="shared" si="105"/>
        <v>102474</v>
      </c>
      <c r="B6786" s="266" t="s">
        <v>17226</v>
      </c>
      <c r="C6786" s="266" t="s">
        <v>17227</v>
      </c>
      <c r="D6786" s="267" t="s">
        <v>10840</v>
      </c>
      <c r="E6786" s="268" t="s">
        <v>19009</v>
      </c>
    </row>
    <row r="6787" spans="1:5">
      <c r="A6787" s="39" t="str">
        <f t="shared" ref="A6787:A6850" si="106">IF(ISERROR(SEARCH("/",B6787)=6),TRIM(CLEAN(B6787)),IF(SEARCH("/",B6787)=6,IF(LEN(TRIM(CLEAN(B6787)))=7,LEFT(TRIM(CLEAN(B6787)),6)&amp;"00"&amp;RIGHT(TRIM(CLEAN(B6787)),1),LEFT(TRIM(CLEAN(B6787)),6)&amp;"0"&amp;RIGHT(TRIM(CLEAN(B6787)),2)),TRIM(CLEAN(B6787))))</f>
        <v>102475</v>
      </c>
      <c r="B6787" s="266" t="s">
        <v>17228</v>
      </c>
      <c r="C6787" s="266" t="s">
        <v>17229</v>
      </c>
      <c r="D6787" s="267" t="s">
        <v>10840</v>
      </c>
      <c r="E6787" s="268" t="s">
        <v>34627</v>
      </c>
    </row>
    <row r="6788" spans="1:5">
      <c r="A6788" s="39" t="str">
        <f t="shared" si="106"/>
        <v>102476</v>
      </c>
      <c r="B6788" s="266" t="s">
        <v>17230</v>
      </c>
      <c r="C6788" s="266" t="s">
        <v>17231</v>
      </c>
      <c r="D6788" s="267" t="s">
        <v>10840</v>
      </c>
      <c r="E6788" s="268" t="s">
        <v>34628</v>
      </c>
    </row>
    <row r="6789" spans="1:5">
      <c r="A6789" s="39" t="str">
        <f t="shared" si="106"/>
        <v>102477</v>
      </c>
      <c r="B6789" s="266" t="s">
        <v>17232</v>
      </c>
      <c r="C6789" s="266" t="s">
        <v>17233</v>
      </c>
      <c r="D6789" s="267" t="s">
        <v>10840</v>
      </c>
      <c r="E6789" s="268" t="s">
        <v>34629</v>
      </c>
    </row>
    <row r="6790" spans="1:5">
      <c r="A6790" s="39" t="str">
        <f t="shared" si="106"/>
        <v>102478</v>
      </c>
      <c r="B6790" s="266" t="s">
        <v>17234</v>
      </c>
      <c r="C6790" s="266" t="s">
        <v>17235</v>
      </c>
      <c r="D6790" s="267" t="s">
        <v>10840</v>
      </c>
      <c r="E6790" s="268" t="s">
        <v>34630</v>
      </c>
    </row>
    <row r="6791" spans="1:5">
      <c r="A6791" s="39" t="str">
        <f t="shared" si="106"/>
        <v>102479</v>
      </c>
      <c r="B6791" s="266" t="s">
        <v>17236</v>
      </c>
      <c r="C6791" s="266" t="s">
        <v>17237</v>
      </c>
      <c r="D6791" s="267" t="s">
        <v>10840</v>
      </c>
      <c r="E6791" s="268" t="s">
        <v>34631</v>
      </c>
    </row>
    <row r="6792" spans="1:5">
      <c r="A6792" s="39" t="str">
        <f t="shared" si="106"/>
        <v>102480</v>
      </c>
      <c r="B6792" s="266" t="s">
        <v>17238</v>
      </c>
      <c r="C6792" s="266" t="s">
        <v>17239</v>
      </c>
      <c r="D6792" s="267" t="s">
        <v>10840</v>
      </c>
      <c r="E6792" s="268" t="s">
        <v>34632</v>
      </c>
    </row>
    <row r="6793" spans="1:5">
      <c r="A6793" s="39" t="str">
        <f t="shared" si="106"/>
        <v>102481</v>
      </c>
      <c r="B6793" s="266" t="s">
        <v>17240</v>
      </c>
      <c r="C6793" s="266" t="s">
        <v>17241</v>
      </c>
      <c r="D6793" s="267" t="s">
        <v>10840</v>
      </c>
      <c r="E6793" s="268" t="s">
        <v>34633</v>
      </c>
    </row>
    <row r="6794" spans="1:5">
      <c r="A6794" s="39" t="str">
        <f t="shared" si="106"/>
        <v>102482</v>
      </c>
      <c r="B6794" s="266" t="s">
        <v>17242</v>
      </c>
      <c r="C6794" s="266" t="s">
        <v>17243</v>
      </c>
      <c r="D6794" s="267" t="s">
        <v>10840</v>
      </c>
      <c r="E6794" s="268" t="s">
        <v>34634</v>
      </c>
    </row>
    <row r="6795" spans="1:5">
      <c r="A6795" s="39" t="str">
        <f t="shared" si="106"/>
        <v>102483</v>
      </c>
      <c r="B6795" s="266" t="s">
        <v>17244</v>
      </c>
      <c r="C6795" s="266" t="s">
        <v>17245</v>
      </c>
      <c r="D6795" s="267" t="s">
        <v>10840</v>
      </c>
      <c r="E6795" s="268" t="s">
        <v>34635</v>
      </c>
    </row>
    <row r="6796" spans="1:5">
      <c r="A6796" s="39" t="str">
        <f t="shared" si="106"/>
        <v>102484</v>
      </c>
      <c r="B6796" s="266" t="s">
        <v>17246</v>
      </c>
      <c r="C6796" s="266" t="s">
        <v>17247</v>
      </c>
      <c r="D6796" s="267" t="s">
        <v>10840</v>
      </c>
      <c r="E6796" s="268" t="s">
        <v>34636</v>
      </c>
    </row>
    <row r="6797" spans="1:5">
      <c r="A6797" s="39" t="str">
        <f t="shared" si="106"/>
        <v>102485</v>
      </c>
      <c r="B6797" s="266" t="s">
        <v>17248</v>
      </c>
      <c r="C6797" s="266" t="s">
        <v>17249</v>
      </c>
      <c r="D6797" s="267" t="s">
        <v>10840</v>
      </c>
      <c r="E6797" s="268" t="s">
        <v>34637</v>
      </c>
    </row>
    <row r="6798" spans="1:5">
      <c r="A6798" s="39" t="str">
        <f t="shared" si="106"/>
        <v>102486</v>
      </c>
      <c r="B6798" s="266" t="s">
        <v>17250</v>
      </c>
      <c r="C6798" s="266" t="s">
        <v>17251</v>
      </c>
      <c r="D6798" s="267" t="s">
        <v>10840</v>
      </c>
      <c r="E6798" s="268" t="s">
        <v>34638</v>
      </c>
    </row>
    <row r="6799" spans="1:5">
      <c r="A6799" s="39" t="str">
        <f t="shared" si="106"/>
        <v>102487</v>
      </c>
      <c r="B6799" s="266" t="s">
        <v>17252</v>
      </c>
      <c r="C6799" s="266" t="s">
        <v>17253</v>
      </c>
      <c r="D6799" s="267" t="s">
        <v>10840</v>
      </c>
      <c r="E6799" s="268" t="s">
        <v>34639</v>
      </c>
    </row>
    <row r="6800" spans="1:5">
      <c r="A6800" s="39" t="str">
        <f t="shared" si="106"/>
        <v>102488</v>
      </c>
      <c r="B6800" s="266" t="s">
        <v>17376</v>
      </c>
      <c r="C6800" s="266" t="s">
        <v>17377</v>
      </c>
      <c r="D6800" s="267" t="s">
        <v>9772</v>
      </c>
      <c r="E6800" s="268" t="s">
        <v>8693</v>
      </c>
    </row>
    <row r="6801" spans="1:5">
      <c r="A6801" s="39" t="str">
        <f t="shared" si="106"/>
        <v>102489</v>
      </c>
      <c r="B6801" s="266" t="s">
        <v>17378</v>
      </c>
      <c r="C6801" s="266" t="s">
        <v>17379</v>
      </c>
      <c r="D6801" s="267" t="s">
        <v>9772</v>
      </c>
      <c r="E6801" s="268" t="s">
        <v>17643</v>
      </c>
    </row>
    <row r="6802" spans="1:5">
      <c r="A6802" s="39" t="str">
        <f t="shared" si="106"/>
        <v>102491</v>
      </c>
      <c r="B6802" s="266" t="s">
        <v>17380</v>
      </c>
      <c r="C6802" s="266" t="s">
        <v>17381</v>
      </c>
      <c r="D6802" s="267" t="s">
        <v>9772</v>
      </c>
      <c r="E6802" s="268" t="s">
        <v>8907</v>
      </c>
    </row>
    <row r="6803" spans="1:5">
      <c r="A6803" s="39" t="str">
        <f t="shared" si="106"/>
        <v>102492</v>
      </c>
      <c r="B6803" s="266" t="s">
        <v>17382</v>
      </c>
      <c r="C6803" s="266" t="s">
        <v>17383</v>
      </c>
      <c r="D6803" s="267" t="s">
        <v>9772</v>
      </c>
      <c r="E6803" s="268" t="s">
        <v>25382</v>
      </c>
    </row>
    <row r="6804" spans="1:5">
      <c r="A6804" s="39" t="str">
        <f t="shared" si="106"/>
        <v>102494</v>
      </c>
      <c r="B6804" s="266" t="s">
        <v>17384</v>
      </c>
      <c r="C6804" s="266" t="s">
        <v>17385</v>
      </c>
      <c r="D6804" s="267" t="s">
        <v>9772</v>
      </c>
      <c r="E6804" s="268" t="s">
        <v>12755</v>
      </c>
    </row>
    <row r="6805" spans="1:5">
      <c r="A6805" s="39" t="str">
        <f t="shared" si="106"/>
        <v>102496</v>
      </c>
      <c r="B6805" s="266" t="s">
        <v>17386</v>
      </c>
      <c r="C6805" s="266" t="s">
        <v>17387</v>
      </c>
      <c r="D6805" s="267" t="s">
        <v>9548</v>
      </c>
      <c r="E6805" s="268" t="s">
        <v>9434</v>
      </c>
    </row>
    <row r="6806" spans="1:5">
      <c r="A6806" s="39" t="str">
        <f t="shared" si="106"/>
        <v>102497</v>
      </c>
      <c r="B6806" s="266" t="s">
        <v>17388</v>
      </c>
      <c r="C6806" s="266" t="s">
        <v>17389</v>
      </c>
      <c r="D6806" s="267" t="s">
        <v>9548</v>
      </c>
      <c r="E6806" s="268" t="s">
        <v>8720</v>
      </c>
    </row>
    <row r="6807" spans="1:5">
      <c r="A6807" s="39" t="str">
        <f t="shared" si="106"/>
        <v>102498</v>
      </c>
      <c r="B6807" s="266" t="s">
        <v>17390</v>
      </c>
      <c r="C6807" s="266" t="s">
        <v>17391</v>
      </c>
      <c r="D6807" s="267" t="s">
        <v>9548</v>
      </c>
      <c r="E6807" s="268" t="s">
        <v>8517</v>
      </c>
    </row>
    <row r="6808" spans="1:5">
      <c r="A6808" s="39" t="str">
        <f t="shared" si="106"/>
        <v>102499</v>
      </c>
      <c r="B6808" s="266" t="s">
        <v>17392</v>
      </c>
      <c r="C6808" s="266" t="s">
        <v>17393</v>
      </c>
      <c r="D6808" s="267" t="s">
        <v>9772</v>
      </c>
      <c r="E6808" s="268" t="s">
        <v>8634</v>
      </c>
    </row>
    <row r="6809" spans="1:5">
      <c r="A6809" s="39" t="str">
        <f t="shared" si="106"/>
        <v>102500</v>
      </c>
      <c r="B6809" s="266" t="s">
        <v>17394</v>
      </c>
      <c r="C6809" s="266" t="s">
        <v>17395</v>
      </c>
      <c r="D6809" s="267" t="s">
        <v>9548</v>
      </c>
      <c r="E6809" s="268" t="s">
        <v>9399</v>
      </c>
    </row>
    <row r="6810" spans="1:5">
      <c r="A6810" s="39" t="str">
        <f t="shared" si="106"/>
        <v>102501</v>
      </c>
      <c r="B6810" s="266" t="s">
        <v>17396</v>
      </c>
      <c r="C6810" s="266" t="s">
        <v>17397</v>
      </c>
      <c r="D6810" s="267" t="s">
        <v>9772</v>
      </c>
      <c r="E6810" s="268" t="s">
        <v>24801</v>
      </c>
    </row>
    <row r="6811" spans="1:5">
      <c r="A6811" s="39" t="str">
        <f t="shared" si="106"/>
        <v>102504</v>
      </c>
      <c r="B6811" s="266" t="s">
        <v>17398</v>
      </c>
      <c r="C6811" s="266" t="s">
        <v>17399</v>
      </c>
      <c r="D6811" s="267" t="s">
        <v>9548</v>
      </c>
      <c r="E6811" s="268" t="s">
        <v>9177</v>
      </c>
    </row>
    <row r="6812" spans="1:5">
      <c r="A6812" s="39" t="str">
        <f t="shared" si="106"/>
        <v>102505</v>
      </c>
      <c r="B6812" s="266" t="s">
        <v>17400</v>
      </c>
      <c r="C6812" s="266" t="s">
        <v>17401</v>
      </c>
      <c r="D6812" s="267" t="s">
        <v>9548</v>
      </c>
      <c r="E6812" s="268" t="s">
        <v>9871</v>
      </c>
    </row>
    <row r="6813" spans="1:5">
      <c r="A6813" s="39" t="str">
        <f t="shared" si="106"/>
        <v>102506</v>
      </c>
      <c r="B6813" s="266" t="s">
        <v>17402</v>
      </c>
      <c r="C6813" s="266" t="s">
        <v>17403</v>
      </c>
      <c r="D6813" s="267" t="s">
        <v>9548</v>
      </c>
      <c r="E6813" s="268" t="s">
        <v>11734</v>
      </c>
    </row>
    <row r="6814" spans="1:5">
      <c r="A6814" s="39" t="str">
        <f t="shared" si="106"/>
        <v>102507</v>
      </c>
      <c r="B6814" s="266" t="s">
        <v>17404</v>
      </c>
      <c r="C6814" s="266" t="s">
        <v>17405</v>
      </c>
      <c r="D6814" s="267" t="s">
        <v>9548</v>
      </c>
      <c r="E6814" s="268" t="s">
        <v>8686</v>
      </c>
    </row>
    <row r="6815" spans="1:5">
      <c r="A6815" s="39" t="str">
        <f t="shared" si="106"/>
        <v>102508</v>
      </c>
      <c r="B6815" s="266" t="s">
        <v>17406</v>
      </c>
      <c r="C6815" s="266" t="s">
        <v>17407</v>
      </c>
      <c r="D6815" s="267" t="s">
        <v>9772</v>
      </c>
      <c r="E6815" s="268" t="s">
        <v>28865</v>
      </c>
    </row>
    <row r="6816" spans="1:5">
      <c r="A6816" s="39" t="str">
        <f t="shared" si="106"/>
        <v>102509</v>
      </c>
      <c r="B6816" s="266" t="s">
        <v>17408</v>
      </c>
      <c r="C6816" s="266" t="s">
        <v>17409</v>
      </c>
      <c r="D6816" s="267" t="s">
        <v>9772</v>
      </c>
      <c r="E6816" s="268" t="s">
        <v>9385</v>
      </c>
    </row>
    <row r="6817" spans="1:5">
      <c r="A6817" s="39" t="str">
        <f t="shared" si="106"/>
        <v>102512</v>
      </c>
      <c r="B6817" s="266" t="s">
        <v>17410</v>
      </c>
      <c r="C6817" s="266" t="s">
        <v>17411</v>
      </c>
      <c r="D6817" s="267" t="s">
        <v>9548</v>
      </c>
      <c r="E6817" s="268" t="s">
        <v>9439</v>
      </c>
    </row>
    <row r="6818" spans="1:5">
      <c r="A6818" s="39" t="str">
        <f t="shared" si="106"/>
        <v>102513</v>
      </c>
      <c r="B6818" s="266" t="s">
        <v>17412</v>
      </c>
      <c r="C6818" s="266" t="s">
        <v>17413</v>
      </c>
      <c r="D6818" s="267" t="s">
        <v>9772</v>
      </c>
      <c r="E6818" s="268" t="s">
        <v>28818</v>
      </c>
    </row>
    <row r="6819" spans="1:5">
      <c r="A6819" s="39" t="str">
        <f t="shared" si="106"/>
        <v>102520</v>
      </c>
      <c r="B6819" s="266" t="s">
        <v>17414</v>
      </c>
      <c r="C6819" s="266" t="s">
        <v>17415</v>
      </c>
      <c r="D6819" s="267" t="s">
        <v>9772</v>
      </c>
      <c r="E6819" s="268" t="s">
        <v>34640</v>
      </c>
    </row>
    <row r="6820" spans="1:5">
      <c r="A6820" s="39" t="str">
        <f t="shared" si="106"/>
        <v>102521</v>
      </c>
      <c r="B6820" s="266" t="s">
        <v>17201</v>
      </c>
      <c r="C6820" s="266" t="s">
        <v>17202</v>
      </c>
      <c r="D6820" s="267" t="s">
        <v>9623</v>
      </c>
      <c r="E6820" s="268" t="s">
        <v>26712</v>
      </c>
    </row>
    <row r="6821" spans="1:5">
      <c r="A6821" s="39" t="str">
        <f t="shared" si="106"/>
        <v>102522</v>
      </c>
      <c r="B6821" s="266" t="s">
        <v>17203</v>
      </c>
      <c r="C6821" s="266" t="s">
        <v>17204</v>
      </c>
      <c r="D6821" s="267" t="s">
        <v>9623</v>
      </c>
      <c r="E6821" s="268" t="s">
        <v>18065</v>
      </c>
    </row>
    <row r="6822" spans="1:5">
      <c r="A6822" s="39" t="str">
        <f t="shared" si="106"/>
        <v>102523</v>
      </c>
      <c r="B6822" s="266" t="s">
        <v>17205</v>
      </c>
      <c r="C6822" s="266" t="s">
        <v>17206</v>
      </c>
      <c r="D6822" s="267" t="s">
        <v>9623</v>
      </c>
      <c r="E6822" s="268" t="s">
        <v>34641</v>
      </c>
    </row>
    <row r="6823" spans="1:5">
      <c r="A6823" s="39" t="str">
        <f t="shared" si="106"/>
        <v>102568</v>
      </c>
      <c r="B6823" s="266" t="s">
        <v>18823</v>
      </c>
      <c r="C6823" s="266" t="s">
        <v>18824</v>
      </c>
      <c r="D6823" s="267" t="s">
        <v>14979</v>
      </c>
      <c r="E6823" s="268" t="s">
        <v>34642</v>
      </c>
    </row>
    <row r="6824" spans="1:5">
      <c r="A6824" s="39" t="str">
        <f t="shared" si="106"/>
        <v>102587</v>
      </c>
      <c r="B6824" s="266" t="s">
        <v>18646</v>
      </c>
      <c r="C6824" s="266" t="s">
        <v>18647</v>
      </c>
      <c r="D6824" s="267" t="s">
        <v>9623</v>
      </c>
      <c r="E6824" s="268" t="s">
        <v>9154</v>
      </c>
    </row>
    <row r="6825" spans="1:5">
      <c r="A6825" s="39" t="str">
        <f t="shared" si="106"/>
        <v>102588</v>
      </c>
      <c r="B6825" s="266" t="s">
        <v>18648</v>
      </c>
      <c r="C6825" s="266" t="s">
        <v>18649</v>
      </c>
      <c r="D6825" s="267" t="s">
        <v>9623</v>
      </c>
      <c r="E6825" s="268" t="s">
        <v>8804</v>
      </c>
    </row>
    <row r="6826" spans="1:5">
      <c r="A6826" s="39" t="str">
        <f t="shared" si="106"/>
        <v>102589</v>
      </c>
      <c r="B6826" s="266" t="s">
        <v>18650</v>
      </c>
      <c r="C6826" s="266" t="s">
        <v>18651</v>
      </c>
      <c r="D6826" s="267" t="s">
        <v>9623</v>
      </c>
      <c r="E6826" s="268" t="s">
        <v>9335</v>
      </c>
    </row>
    <row r="6827" spans="1:5">
      <c r="A6827" s="39" t="str">
        <f t="shared" si="106"/>
        <v>102590</v>
      </c>
      <c r="B6827" s="266" t="s">
        <v>18652</v>
      </c>
      <c r="C6827" s="266" t="s">
        <v>18653</v>
      </c>
      <c r="D6827" s="267" t="s">
        <v>9623</v>
      </c>
      <c r="E6827" s="268" t="s">
        <v>9351</v>
      </c>
    </row>
    <row r="6828" spans="1:5">
      <c r="A6828" s="39" t="str">
        <f t="shared" si="106"/>
        <v>102591</v>
      </c>
      <c r="B6828" s="266" t="s">
        <v>18654</v>
      </c>
      <c r="C6828" s="266" t="s">
        <v>18655</v>
      </c>
      <c r="D6828" s="267" t="s">
        <v>9623</v>
      </c>
      <c r="E6828" s="268" t="s">
        <v>27061</v>
      </c>
    </row>
    <row r="6829" spans="1:5">
      <c r="A6829" s="39" t="str">
        <f t="shared" si="106"/>
        <v>102592</v>
      </c>
      <c r="B6829" s="266" t="s">
        <v>18656</v>
      </c>
      <c r="C6829" s="266" t="s">
        <v>18657</v>
      </c>
      <c r="D6829" s="267" t="s">
        <v>9623</v>
      </c>
      <c r="E6829" s="268" t="s">
        <v>9567</v>
      </c>
    </row>
    <row r="6830" spans="1:5">
      <c r="A6830" s="39" t="str">
        <f t="shared" si="106"/>
        <v>102593</v>
      </c>
      <c r="B6830" s="266" t="s">
        <v>18658</v>
      </c>
      <c r="C6830" s="266" t="s">
        <v>18659</v>
      </c>
      <c r="D6830" s="267" t="s">
        <v>9623</v>
      </c>
      <c r="E6830" s="268" t="s">
        <v>20202</v>
      </c>
    </row>
    <row r="6831" spans="1:5">
      <c r="A6831" s="39" t="str">
        <f t="shared" si="106"/>
        <v>102594</v>
      </c>
      <c r="B6831" s="266" t="s">
        <v>18660</v>
      </c>
      <c r="C6831" s="266" t="s">
        <v>18661</v>
      </c>
      <c r="D6831" s="267" t="s">
        <v>9623</v>
      </c>
      <c r="E6831" s="268" t="s">
        <v>9232</v>
      </c>
    </row>
    <row r="6832" spans="1:5">
      <c r="A6832" s="39" t="str">
        <f t="shared" si="106"/>
        <v>102595</v>
      </c>
      <c r="B6832" s="266" t="s">
        <v>18662</v>
      </c>
      <c r="C6832" s="266" t="s">
        <v>18663</v>
      </c>
      <c r="D6832" s="267" t="s">
        <v>9623</v>
      </c>
      <c r="E6832" s="268" t="s">
        <v>15716</v>
      </c>
    </row>
    <row r="6833" spans="1:5">
      <c r="A6833" s="39" t="str">
        <f t="shared" si="106"/>
        <v>102596</v>
      </c>
      <c r="B6833" s="266" t="s">
        <v>18664</v>
      </c>
      <c r="C6833" s="266" t="s">
        <v>18665</v>
      </c>
      <c r="D6833" s="267" t="s">
        <v>9623</v>
      </c>
      <c r="E6833" s="268" t="s">
        <v>34643</v>
      </c>
    </row>
    <row r="6834" spans="1:5">
      <c r="A6834" s="39" t="str">
        <f t="shared" si="106"/>
        <v>102597</v>
      </c>
      <c r="B6834" s="266" t="s">
        <v>18667</v>
      </c>
      <c r="C6834" s="266" t="s">
        <v>18668</v>
      </c>
      <c r="D6834" s="267" t="s">
        <v>9623</v>
      </c>
      <c r="E6834" s="268" t="s">
        <v>8837</v>
      </c>
    </row>
    <row r="6835" spans="1:5">
      <c r="A6835" s="39" t="str">
        <f t="shared" si="106"/>
        <v>102598</v>
      </c>
      <c r="B6835" s="266" t="s">
        <v>18669</v>
      </c>
      <c r="C6835" s="266" t="s">
        <v>18670</v>
      </c>
      <c r="D6835" s="267" t="s">
        <v>9623</v>
      </c>
      <c r="E6835" s="268" t="s">
        <v>25015</v>
      </c>
    </row>
    <row r="6836" spans="1:5">
      <c r="A6836" s="39" t="str">
        <f t="shared" si="106"/>
        <v>102599</v>
      </c>
      <c r="B6836" s="266" t="s">
        <v>18671</v>
      </c>
      <c r="C6836" s="266" t="s">
        <v>18672</v>
      </c>
      <c r="D6836" s="267" t="s">
        <v>9623</v>
      </c>
      <c r="E6836" s="268" t="s">
        <v>8649</v>
      </c>
    </row>
    <row r="6837" spans="1:5">
      <c r="A6837" s="39" t="str">
        <f t="shared" si="106"/>
        <v>102600</v>
      </c>
      <c r="B6837" s="266" t="s">
        <v>18673</v>
      </c>
      <c r="C6837" s="266" t="s">
        <v>18674</v>
      </c>
      <c r="D6837" s="267" t="s">
        <v>9623</v>
      </c>
      <c r="E6837" s="268" t="s">
        <v>16759</v>
      </c>
    </row>
    <row r="6838" spans="1:5">
      <c r="A6838" s="39" t="str">
        <f t="shared" si="106"/>
        <v>102601</v>
      </c>
      <c r="B6838" s="266" t="s">
        <v>18675</v>
      </c>
      <c r="C6838" s="266" t="s">
        <v>18676</v>
      </c>
      <c r="D6838" s="267" t="s">
        <v>9623</v>
      </c>
      <c r="E6838" s="268" t="s">
        <v>12581</v>
      </c>
    </row>
    <row r="6839" spans="1:5">
      <c r="A6839" s="39" t="str">
        <f t="shared" si="106"/>
        <v>102602</v>
      </c>
      <c r="B6839" s="266" t="s">
        <v>18677</v>
      </c>
      <c r="C6839" s="266" t="s">
        <v>18678</v>
      </c>
      <c r="D6839" s="267" t="s">
        <v>9623</v>
      </c>
      <c r="E6839" s="268" t="s">
        <v>17626</v>
      </c>
    </row>
    <row r="6840" spans="1:5">
      <c r="A6840" s="39" t="str">
        <f t="shared" si="106"/>
        <v>102603</v>
      </c>
      <c r="B6840" s="266" t="s">
        <v>18679</v>
      </c>
      <c r="C6840" s="266" t="s">
        <v>18680</v>
      </c>
      <c r="D6840" s="267" t="s">
        <v>9623</v>
      </c>
      <c r="E6840" s="268" t="s">
        <v>16133</v>
      </c>
    </row>
    <row r="6841" spans="1:5">
      <c r="A6841" s="39" t="str">
        <f t="shared" si="106"/>
        <v>102604</v>
      </c>
      <c r="B6841" s="266" t="s">
        <v>18681</v>
      </c>
      <c r="C6841" s="266" t="s">
        <v>18682</v>
      </c>
      <c r="D6841" s="267" t="s">
        <v>9623</v>
      </c>
      <c r="E6841" s="268" t="s">
        <v>17675</v>
      </c>
    </row>
    <row r="6842" spans="1:5">
      <c r="A6842" s="39" t="str">
        <f t="shared" si="106"/>
        <v>102605</v>
      </c>
      <c r="B6842" s="266" t="s">
        <v>18683</v>
      </c>
      <c r="C6842" s="266" t="s">
        <v>18684</v>
      </c>
      <c r="D6842" s="267" t="s">
        <v>9623</v>
      </c>
      <c r="E6842" s="268" t="s">
        <v>26616</v>
      </c>
    </row>
    <row r="6843" spans="1:5">
      <c r="A6843" s="39" t="str">
        <f t="shared" si="106"/>
        <v>102606</v>
      </c>
      <c r="B6843" s="266" t="s">
        <v>18686</v>
      </c>
      <c r="C6843" s="266" t="s">
        <v>18687</v>
      </c>
      <c r="D6843" s="267" t="s">
        <v>9623</v>
      </c>
      <c r="E6843" s="268" t="s">
        <v>18122</v>
      </c>
    </row>
    <row r="6844" spans="1:5">
      <c r="A6844" s="39" t="str">
        <f t="shared" si="106"/>
        <v>102607</v>
      </c>
      <c r="B6844" s="266" t="s">
        <v>18688</v>
      </c>
      <c r="C6844" s="266" t="s">
        <v>18689</v>
      </c>
      <c r="D6844" s="267" t="s">
        <v>9623</v>
      </c>
      <c r="E6844" s="268" t="s">
        <v>34644</v>
      </c>
    </row>
    <row r="6845" spans="1:5">
      <c r="A6845" s="39" t="str">
        <f t="shared" si="106"/>
        <v>102608</v>
      </c>
      <c r="B6845" s="266" t="s">
        <v>18690</v>
      </c>
      <c r="C6845" s="266" t="s">
        <v>18691</v>
      </c>
      <c r="D6845" s="267" t="s">
        <v>9623</v>
      </c>
      <c r="E6845" s="268" t="s">
        <v>34645</v>
      </c>
    </row>
    <row r="6846" spans="1:5">
      <c r="A6846" s="39" t="str">
        <f t="shared" si="106"/>
        <v>102609</v>
      </c>
      <c r="B6846" s="266" t="s">
        <v>18692</v>
      </c>
      <c r="C6846" s="266" t="s">
        <v>18693</v>
      </c>
      <c r="D6846" s="267" t="s">
        <v>9623</v>
      </c>
      <c r="E6846" s="268" t="s">
        <v>34646</v>
      </c>
    </row>
    <row r="6847" spans="1:5">
      <c r="A6847" s="39" t="str">
        <f t="shared" si="106"/>
        <v>102611</v>
      </c>
      <c r="B6847" s="266" t="s">
        <v>18694</v>
      </c>
      <c r="C6847" s="266" t="s">
        <v>18695</v>
      </c>
      <c r="D6847" s="267" t="s">
        <v>9623</v>
      </c>
      <c r="E6847" s="268" t="s">
        <v>34647</v>
      </c>
    </row>
    <row r="6848" spans="1:5">
      <c r="A6848" s="39" t="str">
        <f t="shared" si="106"/>
        <v>102613</v>
      </c>
      <c r="B6848" s="266" t="s">
        <v>18696</v>
      </c>
      <c r="C6848" s="266" t="s">
        <v>18697</v>
      </c>
      <c r="D6848" s="267" t="s">
        <v>9623</v>
      </c>
      <c r="E6848" s="268" t="s">
        <v>34648</v>
      </c>
    </row>
    <row r="6849" spans="1:5">
      <c r="A6849" s="39" t="str">
        <f t="shared" si="106"/>
        <v>102614</v>
      </c>
      <c r="B6849" s="266" t="s">
        <v>18698</v>
      </c>
      <c r="C6849" s="266" t="s">
        <v>18699</v>
      </c>
      <c r="D6849" s="267" t="s">
        <v>9623</v>
      </c>
      <c r="E6849" s="268" t="s">
        <v>34649</v>
      </c>
    </row>
    <row r="6850" spans="1:5">
      <c r="A6850" s="39" t="str">
        <f t="shared" si="106"/>
        <v>102615</v>
      </c>
      <c r="B6850" s="266" t="s">
        <v>18700</v>
      </c>
      <c r="C6850" s="266" t="s">
        <v>18701</v>
      </c>
      <c r="D6850" s="267" t="s">
        <v>9623</v>
      </c>
      <c r="E6850" s="268" t="s">
        <v>34650</v>
      </c>
    </row>
    <row r="6851" spans="1:5">
      <c r="A6851" s="39" t="str">
        <f t="shared" ref="A6851:A6914" si="107">IF(ISERROR(SEARCH("/",B6851)=6),TRIM(CLEAN(B6851)),IF(SEARCH("/",B6851)=6,IF(LEN(TRIM(CLEAN(B6851)))=7,LEFT(TRIM(CLEAN(B6851)),6)&amp;"00"&amp;RIGHT(TRIM(CLEAN(B6851)),1),LEFT(TRIM(CLEAN(B6851)),6)&amp;"0"&amp;RIGHT(TRIM(CLEAN(B6851)),2)),TRIM(CLEAN(B6851))))</f>
        <v>102617</v>
      </c>
      <c r="B6851" s="266" t="s">
        <v>18702</v>
      </c>
      <c r="C6851" s="266" t="s">
        <v>18703</v>
      </c>
      <c r="D6851" s="267" t="s">
        <v>9623</v>
      </c>
      <c r="E6851" s="268" t="s">
        <v>34651</v>
      </c>
    </row>
    <row r="6852" spans="1:5">
      <c r="A6852" s="39" t="str">
        <f t="shared" si="107"/>
        <v>102619</v>
      </c>
      <c r="B6852" s="266" t="s">
        <v>18704</v>
      </c>
      <c r="C6852" s="266" t="s">
        <v>18705</v>
      </c>
      <c r="D6852" s="267" t="s">
        <v>9623</v>
      </c>
      <c r="E6852" s="268" t="s">
        <v>34652</v>
      </c>
    </row>
    <row r="6853" spans="1:5">
      <c r="A6853" s="39" t="str">
        <f t="shared" si="107"/>
        <v>102622</v>
      </c>
      <c r="B6853" s="266" t="s">
        <v>18706</v>
      </c>
      <c r="C6853" s="266" t="s">
        <v>18707</v>
      </c>
      <c r="D6853" s="267" t="s">
        <v>9623</v>
      </c>
      <c r="E6853" s="268" t="s">
        <v>25643</v>
      </c>
    </row>
    <row r="6854" spans="1:5">
      <c r="A6854" s="39" t="str">
        <f t="shared" si="107"/>
        <v>102623</v>
      </c>
      <c r="B6854" s="266" t="s">
        <v>18708</v>
      </c>
      <c r="C6854" s="266" t="s">
        <v>18709</v>
      </c>
      <c r="D6854" s="267" t="s">
        <v>9623</v>
      </c>
      <c r="E6854" s="268" t="s">
        <v>34653</v>
      </c>
    </row>
    <row r="6855" spans="1:5">
      <c r="A6855" s="39" t="str">
        <f t="shared" si="107"/>
        <v>102661</v>
      </c>
      <c r="B6855" s="266" t="s">
        <v>18299</v>
      </c>
      <c r="C6855" s="266" t="s">
        <v>18300</v>
      </c>
      <c r="D6855" s="267" t="s">
        <v>9548</v>
      </c>
      <c r="E6855" s="268" t="s">
        <v>26505</v>
      </c>
    </row>
    <row r="6856" spans="1:5">
      <c r="A6856" s="39" t="str">
        <f t="shared" si="107"/>
        <v>102663</v>
      </c>
      <c r="B6856" s="266" t="s">
        <v>18301</v>
      </c>
      <c r="C6856" s="266" t="s">
        <v>18302</v>
      </c>
      <c r="D6856" s="267" t="s">
        <v>9548</v>
      </c>
      <c r="E6856" s="268" t="s">
        <v>16660</v>
      </c>
    </row>
    <row r="6857" spans="1:5">
      <c r="A6857" s="39" t="str">
        <f t="shared" si="107"/>
        <v>102664</v>
      </c>
      <c r="B6857" s="266" t="s">
        <v>18303</v>
      </c>
      <c r="C6857" s="266" t="s">
        <v>18304</v>
      </c>
      <c r="D6857" s="267" t="s">
        <v>9548</v>
      </c>
      <c r="E6857" s="268" t="s">
        <v>17638</v>
      </c>
    </row>
    <row r="6858" spans="1:5">
      <c r="A6858" s="39" t="str">
        <f t="shared" si="107"/>
        <v>102665</v>
      </c>
      <c r="B6858" s="266" t="s">
        <v>18305</v>
      </c>
      <c r="C6858" s="266" t="s">
        <v>18306</v>
      </c>
      <c r="D6858" s="267" t="s">
        <v>9548</v>
      </c>
      <c r="E6858" s="268" t="s">
        <v>8512</v>
      </c>
    </row>
    <row r="6859" spans="1:5">
      <c r="A6859" s="39" t="str">
        <f t="shared" si="107"/>
        <v>102666</v>
      </c>
      <c r="B6859" s="266" t="s">
        <v>18307</v>
      </c>
      <c r="C6859" s="266" t="s">
        <v>18308</v>
      </c>
      <c r="D6859" s="267" t="s">
        <v>9548</v>
      </c>
      <c r="E6859" s="268" t="s">
        <v>34654</v>
      </c>
    </row>
    <row r="6860" spans="1:5">
      <c r="A6860" s="39" t="str">
        <f t="shared" si="107"/>
        <v>102669</v>
      </c>
      <c r="B6860" s="266" t="s">
        <v>18309</v>
      </c>
      <c r="C6860" s="266" t="s">
        <v>18310</v>
      </c>
      <c r="D6860" s="267" t="s">
        <v>9548</v>
      </c>
      <c r="E6860" s="268" t="s">
        <v>34655</v>
      </c>
    </row>
    <row r="6861" spans="1:5">
      <c r="A6861" s="39" t="str">
        <f t="shared" si="107"/>
        <v>102670</v>
      </c>
      <c r="B6861" s="266" t="s">
        <v>18311</v>
      </c>
      <c r="C6861" s="266" t="s">
        <v>18312</v>
      </c>
      <c r="D6861" s="267" t="s">
        <v>9548</v>
      </c>
      <c r="E6861" s="268" t="s">
        <v>26683</v>
      </c>
    </row>
    <row r="6862" spans="1:5">
      <c r="A6862" s="39" t="str">
        <f t="shared" si="107"/>
        <v>102673</v>
      </c>
      <c r="B6862" s="266" t="s">
        <v>18314</v>
      </c>
      <c r="C6862" s="266" t="s">
        <v>18315</v>
      </c>
      <c r="D6862" s="267" t="s">
        <v>9548</v>
      </c>
      <c r="E6862" s="268" t="s">
        <v>34656</v>
      </c>
    </row>
    <row r="6863" spans="1:5">
      <c r="A6863" s="39" t="str">
        <f t="shared" si="107"/>
        <v>102674</v>
      </c>
      <c r="B6863" s="266" t="s">
        <v>18316</v>
      </c>
      <c r="C6863" s="266" t="s">
        <v>18317</v>
      </c>
      <c r="D6863" s="267" t="s">
        <v>9548</v>
      </c>
      <c r="E6863" s="268" t="s">
        <v>25143</v>
      </c>
    </row>
    <row r="6864" spans="1:5">
      <c r="A6864" s="39" t="str">
        <f t="shared" si="107"/>
        <v>102677</v>
      </c>
      <c r="B6864" s="266" t="s">
        <v>18318</v>
      </c>
      <c r="C6864" s="266" t="s">
        <v>18319</v>
      </c>
      <c r="D6864" s="267" t="s">
        <v>9548</v>
      </c>
      <c r="E6864" s="268" t="s">
        <v>34657</v>
      </c>
    </row>
    <row r="6865" spans="1:5">
      <c r="A6865" s="39" t="str">
        <f t="shared" si="107"/>
        <v>102678</v>
      </c>
      <c r="B6865" s="266" t="s">
        <v>18320</v>
      </c>
      <c r="C6865" s="266" t="s">
        <v>18321</v>
      </c>
      <c r="D6865" s="267" t="s">
        <v>9548</v>
      </c>
      <c r="E6865" s="268" t="s">
        <v>34658</v>
      </c>
    </row>
    <row r="6866" spans="1:5">
      <c r="A6866" s="39" t="str">
        <f t="shared" si="107"/>
        <v>102679</v>
      </c>
      <c r="B6866" s="266" t="s">
        <v>18322</v>
      </c>
      <c r="C6866" s="266" t="s">
        <v>18323</v>
      </c>
      <c r="D6866" s="267" t="s">
        <v>9548</v>
      </c>
      <c r="E6866" s="268" t="s">
        <v>32000</v>
      </c>
    </row>
    <row r="6867" spans="1:5">
      <c r="A6867" s="39" t="str">
        <f t="shared" si="107"/>
        <v>102680</v>
      </c>
      <c r="B6867" s="266" t="s">
        <v>18324</v>
      </c>
      <c r="C6867" s="266" t="s">
        <v>18325</v>
      </c>
      <c r="D6867" s="267" t="s">
        <v>9548</v>
      </c>
      <c r="E6867" s="268" t="s">
        <v>27297</v>
      </c>
    </row>
    <row r="6868" spans="1:5">
      <c r="A6868" s="39" t="str">
        <f t="shared" si="107"/>
        <v>102683</v>
      </c>
      <c r="B6868" s="266" t="s">
        <v>18326</v>
      </c>
      <c r="C6868" s="266" t="s">
        <v>18327</v>
      </c>
      <c r="D6868" s="267" t="s">
        <v>9548</v>
      </c>
      <c r="E6868" s="268" t="s">
        <v>18590</v>
      </c>
    </row>
    <row r="6869" spans="1:5">
      <c r="A6869" s="39" t="str">
        <f t="shared" si="107"/>
        <v>102684</v>
      </c>
      <c r="B6869" s="266" t="s">
        <v>18328</v>
      </c>
      <c r="C6869" s="266" t="s">
        <v>18329</v>
      </c>
      <c r="D6869" s="267" t="s">
        <v>9548</v>
      </c>
      <c r="E6869" s="268" t="s">
        <v>34659</v>
      </c>
    </row>
    <row r="6870" spans="1:5">
      <c r="A6870" s="39" t="str">
        <f t="shared" si="107"/>
        <v>102687</v>
      </c>
      <c r="B6870" s="266" t="s">
        <v>18330</v>
      </c>
      <c r="C6870" s="266" t="s">
        <v>18331</v>
      </c>
      <c r="D6870" s="267" t="s">
        <v>9548</v>
      </c>
      <c r="E6870" s="268" t="s">
        <v>34660</v>
      </c>
    </row>
    <row r="6871" spans="1:5">
      <c r="A6871" s="39" t="str">
        <f t="shared" si="107"/>
        <v>102688</v>
      </c>
      <c r="B6871" s="266" t="s">
        <v>18332</v>
      </c>
      <c r="C6871" s="266" t="s">
        <v>18333</v>
      </c>
      <c r="D6871" s="267" t="s">
        <v>9548</v>
      </c>
      <c r="E6871" s="268" t="s">
        <v>23320</v>
      </c>
    </row>
    <row r="6872" spans="1:5">
      <c r="A6872" s="39" t="str">
        <f t="shared" si="107"/>
        <v>102690</v>
      </c>
      <c r="B6872" s="266" t="s">
        <v>18334</v>
      </c>
      <c r="C6872" s="266" t="s">
        <v>18335</v>
      </c>
      <c r="D6872" s="267" t="s">
        <v>9548</v>
      </c>
      <c r="E6872" s="268" t="s">
        <v>34661</v>
      </c>
    </row>
    <row r="6873" spans="1:5">
      <c r="A6873" s="39" t="str">
        <f t="shared" si="107"/>
        <v>102694</v>
      </c>
      <c r="B6873" s="266" t="s">
        <v>18336</v>
      </c>
      <c r="C6873" s="266" t="s">
        <v>18337</v>
      </c>
      <c r="D6873" s="267" t="s">
        <v>9548</v>
      </c>
      <c r="E6873" s="268" t="s">
        <v>34183</v>
      </c>
    </row>
    <row r="6874" spans="1:5">
      <c r="A6874" s="39" t="str">
        <f t="shared" si="107"/>
        <v>102697</v>
      </c>
      <c r="B6874" s="266" t="s">
        <v>18338</v>
      </c>
      <c r="C6874" s="266" t="s">
        <v>18339</v>
      </c>
      <c r="D6874" s="267" t="s">
        <v>9548</v>
      </c>
      <c r="E6874" s="268" t="s">
        <v>29452</v>
      </c>
    </row>
    <row r="6875" spans="1:5">
      <c r="A6875" s="39" t="str">
        <f t="shared" si="107"/>
        <v>102704</v>
      </c>
      <c r="B6875" s="266" t="s">
        <v>18340</v>
      </c>
      <c r="C6875" s="266" t="s">
        <v>18341</v>
      </c>
      <c r="D6875" s="267" t="s">
        <v>9548</v>
      </c>
      <c r="E6875" s="268" t="s">
        <v>26138</v>
      </c>
    </row>
    <row r="6876" spans="1:5">
      <c r="A6876" s="39" t="str">
        <f t="shared" si="107"/>
        <v>102706</v>
      </c>
      <c r="B6876" s="266" t="s">
        <v>18342</v>
      </c>
      <c r="C6876" s="266" t="s">
        <v>18343</v>
      </c>
      <c r="D6876" s="267" t="s">
        <v>9548</v>
      </c>
      <c r="E6876" s="268" t="s">
        <v>19013</v>
      </c>
    </row>
    <row r="6877" spans="1:5">
      <c r="A6877" s="39" t="str">
        <f t="shared" si="107"/>
        <v>102707</v>
      </c>
      <c r="B6877" s="266" t="s">
        <v>18344</v>
      </c>
      <c r="C6877" s="266" t="s">
        <v>18345</v>
      </c>
      <c r="D6877" s="267" t="s">
        <v>9548</v>
      </c>
      <c r="E6877" s="268" t="s">
        <v>17591</v>
      </c>
    </row>
    <row r="6878" spans="1:5">
      <c r="A6878" s="39" t="str">
        <f t="shared" si="107"/>
        <v>102708</v>
      </c>
      <c r="B6878" s="266" t="s">
        <v>18346</v>
      </c>
      <c r="C6878" s="266" t="s">
        <v>18347</v>
      </c>
      <c r="D6878" s="267" t="s">
        <v>9623</v>
      </c>
      <c r="E6878" s="268" t="s">
        <v>32241</v>
      </c>
    </row>
    <row r="6879" spans="1:5">
      <c r="A6879" s="39" t="str">
        <f t="shared" si="107"/>
        <v>102710</v>
      </c>
      <c r="B6879" s="266" t="s">
        <v>18348</v>
      </c>
      <c r="C6879" s="266" t="s">
        <v>18349</v>
      </c>
      <c r="D6879" s="267" t="s">
        <v>9623</v>
      </c>
      <c r="E6879" s="268" t="s">
        <v>17064</v>
      </c>
    </row>
    <row r="6880" spans="1:5">
      <c r="A6880" s="39" t="str">
        <f t="shared" si="107"/>
        <v>102711</v>
      </c>
      <c r="B6880" s="266" t="s">
        <v>18350</v>
      </c>
      <c r="C6880" s="266" t="s">
        <v>18351</v>
      </c>
      <c r="D6880" s="267" t="s">
        <v>9623</v>
      </c>
      <c r="E6880" s="268" t="s">
        <v>25320</v>
      </c>
    </row>
    <row r="6881" spans="1:5">
      <c r="A6881" s="39" t="str">
        <f t="shared" si="107"/>
        <v>102712</v>
      </c>
      <c r="B6881" s="266" t="s">
        <v>18353</v>
      </c>
      <c r="C6881" s="266" t="s">
        <v>18354</v>
      </c>
      <c r="D6881" s="267" t="s">
        <v>9772</v>
      </c>
      <c r="E6881" s="268" t="s">
        <v>9418</v>
      </c>
    </row>
    <row r="6882" spans="1:5">
      <c r="A6882" s="39" t="str">
        <f t="shared" si="107"/>
        <v>102713</v>
      </c>
      <c r="B6882" s="266" t="s">
        <v>18355</v>
      </c>
      <c r="C6882" s="266" t="s">
        <v>18356</v>
      </c>
      <c r="D6882" s="267" t="s">
        <v>9772</v>
      </c>
      <c r="E6882" s="268" t="s">
        <v>17737</v>
      </c>
    </row>
    <row r="6883" spans="1:5">
      <c r="A6883" s="39" t="str">
        <f t="shared" si="107"/>
        <v>102715</v>
      </c>
      <c r="B6883" s="266" t="s">
        <v>18357</v>
      </c>
      <c r="C6883" s="266" t="s">
        <v>18358</v>
      </c>
      <c r="D6883" s="267" t="s">
        <v>9772</v>
      </c>
      <c r="E6883" s="268" t="s">
        <v>33503</v>
      </c>
    </row>
    <row r="6884" spans="1:5">
      <c r="A6884" s="39" t="str">
        <f t="shared" si="107"/>
        <v>102716</v>
      </c>
      <c r="B6884" s="266" t="s">
        <v>18359</v>
      </c>
      <c r="C6884" s="266" t="s">
        <v>18360</v>
      </c>
      <c r="D6884" s="267" t="s">
        <v>10840</v>
      </c>
      <c r="E6884" s="268" t="s">
        <v>34662</v>
      </c>
    </row>
    <row r="6885" spans="1:5">
      <c r="A6885" s="39" t="str">
        <f t="shared" si="107"/>
        <v>102717</v>
      </c>
      <c r="B6885" s="266" t="s">
        <v>18361</v>
      </c>
      <c r="C6885" s="266" t="s">
        <v>18362</v>
      </c>
      <c r="D6885" s="267" t="s">
        <v>10840</v>
      </c>
      <c r="E6885" s="268" t="s">
        <v>28647</v>
      </c>
    </row>
    <row r="6886" spans="1:5">
      <c r="A6886" s="39" t="str">
        <f t="shared" si="107"/>
        <v>102718</v>
      </c>
      <c r="B6886" s="266" t="s">
        <v>18363</v>
      </c>
      <c r="C6886" s="266" t="s">
        <v>18364</v>
      </c>
      <c r="D6886" s="267" t="s">
        <v>10840</v>
      </c>
      <c r="E6886" s="268" t="s">
        <v>34663</v>
      </c>
    </row>
    <row r="6887" spans="1:5">
      <c r="A6887" s="39" t="str">
        <f t="shared" si="107"/>
        <v>102719</v>
      </c>
      <c r="B6887" s="266" t="s">
        <v>18365</v>
      </c>
      <c r="C6887" s="266" t="s">
        <v>18366</v>
      </c>
      <c r="D6887" s="267" t="s">
        <v>10840</v>
      </c>
      <c r="E6887" s="268" t="s">
        <v>34664</v>
      </c>
    </row>
    <row r="6888" spans="1:5">
      <c r="A6888" s="39" t="str">
        <f t="shared" si="107"/>
        <v>102722</v>
      </c>
      <c r="B6888" s="266" t="s">
        <v>18367</v>
      </c>
      <c r="C6888" s="266" t="s">
        <v>18368</v>
      </c>
      <c r="D6888" s="267" t="s">
        <v>9548</v>
      </c>
      <c r="E6888" s="268" t="s">
        <v>24868</v>
      </c>
    </row>
    <row r="6889" spans="1:5">
      <c r="A6889" s="39" t="str">
        <f t="shared" si="107"/>
        <v>102723</v>
      </c>
      <c r="B6889" s="266" t="s">
        <v>18369</v>
      </c>
      <c r="C6889" s="266" t="s">
        <v>18370</v>
      </c>
      <c r="D6889" s="267" t="s">
        <v>9548</v>
      </c>
      <c r="E6889" s="268" t="s">
        <v>34196</v>
      </c>
    </row>
    <row r="6890" spans="1:5">
      <c r="A6890" s="39" t="str">
        <f t="shared" si="107"/>
        <v>102724</v>
      </c>
      <c r="B6890" s="266" t="s">
        <v>18371</v>
      </c>
      <c r="C6890" s="266" t="s">
        <v>18372</v>
      </c>
      <c r="D6890" s="267" t="s">
        <v>9623</v>
      </c>
      <c r="E6890" s="268" t="s">
        <v>19787</v>
      </c>
    </row>
    <row r="6891" spans="1:5">
      <c r="A6891" s="39" t="str">
        <f t="shared" si="107"/>
        <v>102725</v>
      </c>
      <c r="B6891" s="266" t="s">
        <v>18373</v>
      </c>
      <c r="C6891" s="266" t="s">
        <v>18374</v>
      </c>
      <c r="D6891" s="267" t="s">
        <v>9623</v>
      </c>
      <c r="E6891" s="268" t="s">
        <v>18188</v>
      </c>
    </row>
    <row r="6892" spans="1:5">
      <c r="A6892" s="39" t="str">
        <f t="shared" si="107"/>
        <v>102726</v>
      </c>
      <c r="B6892" s="266" t="s">
        <v>18375</v>
      </c>
      <c r="C6892" s="266" t="s">
        <v>18376</v>
      </c>
      <c r="D6892" s="267" t="s">
        <v>9623</v>
      </c>
      <c r="E6892" s="268" t="s">
        <v>17002</v>
      </c>
    </row>
    <row r="6893" spans="1:5">
      <c r="A6893" s="39" t="str">
        <f t="shared" si="107"/>
        <v>102727</v>
      </c>
      <c r="B6893" s="266" t="s">
        <v>18393</v>
      </c>
      <c r="C6893" s="266" t="s">
        <v>18394</v>
      </c>
      <c r="D6893" s="267" t="s">
        <v>9772</v>
      </c>
      <c r="E6893" s="268" t="s">
        <v>34665</v>
      </c>
    </row>
    <row r="6894" spans="1:5">
      <c r="A6894" s="39" t="str">
        <f t="shared" si="107"/>
        <v>102728</v>
      </c>
      <c r="B6894" s="266" t="s">
        <v>18395</v>
      </c>
      <c r="C6894" s="266" t="s">
        <v>18396</v>
      </c>
      <c r="D6894" s="267" t="s">
        <v>10821</v>
      </c>
      <c r="E6894" s="268" t="s">
        <v>34192</v>
      </c>
    </row>
    <row r="6895" spans="1:5">
      <c r="A6895" s="39" t="str">
        <f t="shared" si="107"/>
        <v>102729</v>
      </c>
      <c r="B6895" s="266" t="s">
        <v>18397</v>
      </c>
      <c r="C6895" s="266" t="s">
        <v>18398</v>
      </c>
      <c r="D6895" s="267" t="s">
        <v>10821</v>
      </c>
      <c r="E6895" s="268" t="s">
        <v>8512</v>
      </c>
    </row>
    <row r="6896" spans="1:5">
      <c r="A6896" s="39" t="str">
        <f t="shared" si="107"/>
        <v>102730</v>
      </c>
      <c r="B6896" s="266" t="s">
        <v>18399</v>
      </c>
      <c r="C6896" s="266" t="s">
        <v>18400</v>
      </c>
      <c r="D6896" s="267" t="s">
        <v>10821</v>
      </c>
      <c r="E6896" s="268" t="s">
        <v>26226</v>
      </c>
    </row>
    <row r="6897" spans="1:5">
      <c r="A6897" s="39" t="str">
        <f t="shared" si="107"/>
        <v>102731</v>
      </c>
      <c r="B6897" s="266" t="s">
        <v>18401</v>
      </c>
      <c r="C6897" s="266" t="s">
        <v>18402</v>
      </c>
      <c r="D6897" s="267" t="s">
        <v>10821</v>
      </c>
      <c r="E6897" s="268" t="s">
        <v>9187</v>
      </c>
    </row>
    <row r="6898" spans="1:5">
      <c r="A6898" s="39" t="str">
        <f t="shared" si="107"/>
        <v>102732</v>
      </c>
      <c r="B6898" s="266" t="s">
        <v>18403</v>
      </c>
      <c r="C6898" s="266" t="s">
        <v>18404</v>
      </c>
      <c r="D6898" s="267" t="s">
        <v>10821</v>
      </c>
      <c r="E6898" s="268" t="s">
        <v>11949</v>
      </c>
    </row>
    <row r="6899" spans="1:5">
      <c r="A6899" s="39" t="str">
        <f t="shared" si="107"/>
        <v>102733</v>
      </c>
      <c r="B6899" s="266" t="s">
        <v>18405</v>
      </c>
      <c r="C6899" s="266" t="s">
        <v>18406</v>
      </c>
      <c r="D6899" s="267" t="s">
        <v>10821</v>
      </c>
      <c r="E6899" s="268" t="s">
        <v>12013</v>
      </c>
    </row>
    <row r="6900" spans="1:5">
      <c r="A6900" s="39" t="str">
        <f t="shared" si="107"/>
        <v>102734</v>
      </c>
      <c r="B6900" s="266" t="s">
        <v>18407</v>
      </c>
      <c r="C6900" s="266" t="s">
        <v>18408</v>
      </c>
      <c r="D6900" s="267" t="s">
        <v>10821</v>
      </c>
      <c r="E6900" s="268" t="s">
        <v>17616</v>
      </c>
    </row>
    <row r="6901" spans="1:5">
      <c r="A6901" s="39" t="str">
        <f t="shared" si="107"/>
        <v>102735</v>
      </c>
      <c r="B6901" s="266" t="s">
        <v>18409</v>
      </c>
      <c r="C6901" s="266" t="s">
        <v>18410</v>
      </c>
      <c r="D6901" s="267" t="s">
        <v>10821</v>
      </c>
      <c r="E6901" s="268" t="s">
        <v>24945</v>
      </c>
    </row>
    <row r="6902" spans="1:5">
      <c r="A6902" s="39" t="str">
        <f t="shared" si="107"/>
        <v>102736</v>
      </c>
      <c r="B6902" s="266" t="s">
        <v>18411</v>
      </c>
      <c r="C6902" s="266" t="s">
        <v>18412</v>
      </c>
      <c r="D6902" s="267" t="s">
        <v>10840</v>
      </c>
      <c r="E6902" s="268" t="s">
        <v>34666</v>
      </c>
    </row>
    <row r="6903" spans="1:5">
      <c r="A6903" s="39" t="str">
        <f t="shared" si="107"/>
        <v>102737</v>
      </c>
      <c r="B6903" s="266" t="s">
        <v>18413</v>
      </c>
      <c r="C6903" s="266" t="s">
        <v>18414</v>
      </c>
      <c r="D6903" s="267" t="s">
        <v>9623</v>
      </c>
      <c r="E6903" s="268" t="s">
        <v>34667</v>
      </c>
    </row>
    <row r="6904" spans="1:5">
      <c r="A6904" s="39" t="str">
        <f t="shared" si="107"/>
        <v>102738</v>
      </c>
      <c r="B6904" s="266" t="s">
        <v>18415</v>
      </c>
      <c r="C6904" s="266" t="s">
        <v>18416</v>
      </c>
      <c r="D6904" s="267" t="s">
        <v>9623</v>
      </c>
      <c r="E6904" s="268" t="s">
        <v>34668</v>
      </c>
    </row>
    <row r="6905" spans="1:5">
      <c r="A6905" s="39" t="str">
        <f t="shared" si="107"/>
        <v>102739</v>
      </c>
      <c r="B6905" s="266" t="s">
        <v>18417</v>
      </c>
      <c r="C6905" s="266" t="s">
        <v>18418</v>
      </c>
      <c r="D6905" s="267" t="s">
        <v>9623</v>
      </c>
      <c r="E6905" s="268" t="s">
        <v>34669</v>
      </c>
    </row>
    <row r="6906" spans="1:5">
      <c r="A6906" s="39" t="str">
        <f t="shared" si="107"/>
        <v>102740</v>
      </c>
      <c r="B6906" s="266" t="s">
        <v>18419</v>
      </c>
      <c r="C6906" s="266" t="s">
        <v>18420</v>
      </c>
      <c r="D6906" s="267" t="s">
        <v>9623</v>
      </c>
      <c r="E6906" s="268" t="s">
        <v>34670</v>
      </c>
    </row>
    <row r="6907" spans="1:5">
      <c r="A6907" s="39" t="str">
        <f t="shared" si="107"/>
        <v>102741</v>
      </c>
      <c r="B6907" s="266" t="s">
        <v>18421</v>
      </c>
      <c r="C6907" s="266" t="s">
        <v>18422</v>
      </c>
      <c r="D6907" s="267" t="s">
        <v>9623</v>
      </c>
      <c r="E6907" s="268" t="s">
        <v>34671</v>
      </c>
    </row>
    <row r="6908" spans="1:5">
      <c r="A6908" s="39" t="str">
        <f t="shared" si="107"/>
        <v>102742</v>
      </c>
      <c r="B6908" s="266" t="s">
        <v>18423</v>
      </c>
      <c r="C6908" s="266" t="s">
        <v>18424</v>
      </c>
      <c r="D6908" s="267" t="s">
        <v>9623</v>
      </c>
      <c r="E6908" s="268" t="s">
        <v>34672</v>
      </c>
    </row>
    <row r="6909" spans="1:5">
      <c r="A6909" s="39" t="str">
        <f t="shared" si="107"/>
        <v>102743</v>
      </c>
      <c r="B6909" s="266" t="s">
        <v>18425</v>
      </c>
      <c r="C6909" s="266" t="s">
        <v>18426</v>
      </c>
      <c r="D6909" s="267" t="s">
        <v>9623</v>
      </c>
      <c r="E6909" s="268" t="s">
        <v>34673</v>
      </c>
    </row>
    <row r="6910" spans="1:5">
      <c r="A6910" s="39" t="str">
        <f t="shared" si="107"/>
        <v>102744</v>
      </c>
      <c r="B6910" s="266" t="s">
        <v>18427</v>
      </c>
      <c r="C6910" s="266" t="s">
        <v>18428</v>
      </c>
      <c r="D6910" s="267" t="s">
        <v>9623</v>
      </c>
      <c r="E6910" s="268" t="s">
        <v>34674</v>
      </c>
    </row>
    <row r="6911" spans="1:5">
      <c r="A6911" s="39" t="str">
        <f t="shared" si="107"/>
        <v>102745</v>
      </c>
      <c r="B6911" s="266" t="s">
        <v>18429</v>
      </c>
      <c r="C6911" s="266" t="s">
        <v>18430</v>
      </c>
      <c r="D6911" s="267" t="s">
        <v>9623</v>
      </c>
      <c r="E6911" s="268" t="s">
        <v>34675</v>
      </c>
    </row>
    <row r="6912" spans="1:5">
      <c r="A6912" s="39" t="str">
        <f t="shared" si="107"/>
        <v>102746</v>
      </c>
      <c r="B6912" s="266" t="s">
        <v>18431</v>
      </c>
      <c r="C6912" s="266" t="s">
        <v>18432</v>
      </c>
      <c r="D6912" s="267" t="s">
        <v>9623</v>
      </c>
      <c r="E6912" s="268" t="s">
        <v>34676</v>
      </c>
    </row>
    <row r="6913" spans="1:5">
      <c r="A6913" s="39" t="str">
        <f t="shared" si="107"/>
        <v>102747</v>
      </c>
      <c r="B6913" s="266" t="s">
        <v>18433</v>
      </c>
      <c r="C6913" s="266" t="s">
        <v>18434</v>
      </c>
      <c r="D6913" s="267" t="s">
        <v>9623</v>
      </c>
      <c r="E6913" s="268" t="s">
        <v>34677</v>
      </c>
    </row>
    <row r="6914" spans="1:5">
      <c r="A6914" s="39" t="str">
        <f t="shared" si="107"/>
        <v>102748</v>
      </c>
      <c r="B6914" s="266" t="s">
        <v>18435</v>
      </c>
      <c r="C6914" s="266" t="s">
        <v>18436</v>
      </c>
      <c r="D6914" s="267" t="s">
        <v>9623</v>
      </c>
      <c r="E6914" s="268" t="s">
        <v>34678</v>
      </c>
    </row>
    <row r="6915" spans="1:5">
      <c r="A6915" s="39" t="str">
        <f t="shared" ref="A6915:A6978" si="108">IF(ISERROR(SEARCH("/",B6915)=6),TRIM(CLEAN(B6915)),IF(SEARCH("/",B6915)=6,IF(LEN(TRIM(CLEAN(B6915)))=7,LEFT(TRIM(CLEAN(B6915)),6)&amp;"00"&amp;RIGHT(TRIM(CLEAN(B6915)),1),LEFT(TRIM(CLEAN(B6915)),6)&amp;"0"&amp;RIGHT(TRIM(CLEAN(B6915)),2)),TRIM(CLEAN(B6915))))</f>
        <v>102749</v>
      </c>
      <c r="B6915" s="266" t="s">
        <v>18437</v>
      </c>
      <c r="C6915" s="266" t="s">
        <v>18438</v>
      </c>
      <c r="D6915" s="267" t="s">
        <v>9623</v>
      </c>
      <c r="E6915" s="268" t="s">
        <v>34679</v>
      </c>
    </row>
    <row r="6916" spans="1:5">
      <c r="A6916" s="39" t="str">
        <f t="shared" si="108"/>
        <v>102750</v>
      </c>
      <c r="B6916" s="266" t="s">
        <v>18439</v>
      </c>
      <c r="C6916" s="266" t="s">
        <v>18440</v>
      </c>
      <c r="D6916" s="267" t="s">
        <v>9623</v>
      </c>
      <c r="E6916" s="268" t="s">
        <v>34680</v>
      </c>
    </row>
    <row r="6917" spans="1:5">
      <c r="A6917" s="39" t="str">
        <f t="shared" si="108"/>
        <v>102751</v>
      </c>
      <c r="B6917" s="266" t="s">
        <v>18441</v>
      </c>
      <c r="C6917" s="266" t="s">
        <v>18442</v>
      </c>
      <c r="D6917" s="267" t="s">
        <v>9623</v>
      </c>
      <c r="E6917" s="268" t="s">
        <v>34681</v>
      </c>
    </row>
    <row r="6918" spans="1:5">
      <c r="A6918" s="39" t="str">
        <f t="shared" si="108"/>
        <v>102752</v>
      </c>
      <c r="B6918" s="266" t="s">
        <v>18443</v>
      </c>
      <c r="C6918" s="266" t="s">
        <v>18444</v>
      </c>
      <c r="D6918" s="267" t="s">
        <v>9623</v>
      </c>
      <c r="E6918" s="268" t="s">
        <v>34682</v>
      </c>
    </row>
    <row r="6919" spans="1:5">
      <c r="A6919" s="39" t="str">
        <f t="shared" si="108"/>
        <v>102753</v>
      </c>
      <c r="B6919" s="266" t="s">
        <v>18445</v>
      </c>
      <c r="C6919" s="266" t="s">
        <v>18446</v>
      </c>
      <c r="D6919" s="267" t="s">
        <v>9623</v>
      </c>
      <c r="E6919" s="268" t="s">
        <v>34683</v>
      </c>
    </row>
    <row r="6920" spans="1:5">
      <c r="A6920" s="39" t="str">
        <f t="shared" si="108"/>
        <v>102754</v>
      </c>
      <c r="B6920" s="266" t="s">
        <v>18447</v>
      </c>
      <c r="C6920" s="266" t="s">
        <v>18448</v>
      </c>
      <c r="D6920" s="267" t="s">
        <v>9623</v>
      </c>
      <c r="E6920" s="268" t="s">
        <v>34684</v>
      </c>
    </row>
    <row r="6921" spans="1:5">
      <c r="A6921" s="39" t="str">
        <f t="shared" si="108"/>
        <v>102755</v>
      </c>
      <c r="B6921" s="266" t="s">
        <v>18449</v>
      </c>
      <c r="C6921" s="266" t="s">
        <v>18450</v>
      </c>
      <c r="D6921" s="267" t="s">
        <v>9623</v>
      </c>
      <c r="E6921" s="268" t="s">
        <v>34685</v>
      </c>
    </row>
    <row r="6922" spans="1:5">
      <c r="A6922" s="39" t="str">
        <f t="shared" si="108"/>
        <v>102756</v>
      </c>
      <c r="B6922" s="266" t="s">
        <v>18451</v>
      </c>
      <c r="C6922" s="266" t="s">
        <v>18452</v>
      </c>
      <c r="D6922" s="267" t="s">
        <v>9623</v>
      </c>
      <c r="E6922" s="268" t="s">
        <v>34686</v>
      </c>
    </row>
    <row r="6923" spans="1:5">
      <c r="A6923" s="39" t="str">
        <f t="shared" si="108"/>
        <v>102757</v>
      </c>
      <c r="B6923" s="266" t="s">
        <v>18453</v>
      </c>
      <c r="C6923" s="266" t="s">
        <v>18454</v>
      </c>
      <c r="D6923" s="267" t="s">
        <v>9623</v>
      </c>
      <c r="E6923" s="268" t="s">
        <v>34687</v>
      </c>
    </row>
    <row r="6924" spans="1:5">
      <c r="A6924" s="39" t="str">
        <f t="shared" si="108"/>
        <v>102758</v>
      </c>
      <c r="B6924" s="266" t="s">
        <v>18455</v>
      </c>
      <c r="C6924" s="266" t="s">
        <v>18456</v>
      </c>
      <c r="D6924" s="267" t="s">
        <v>9623</v>
      </c>
      <c r="E6924" s="268" t="s">
        <v>34688</v>
      </c>
    </row>
    <row r="6925" spans="1:5">
      <c r="A6925" s="39" t="str">
        <f t="shared" si="108"/>
        <v>102759</v>
      </c>
      <c r="B6925" s="266" t="s">
        <v>18457</v>
      </c>
      <c r="C6925" s="266" t="s">
        <v>18458</v>
      </c>
      <c r="D6925" s="267" t="s">
        <v>9623</v>
      </c>
      <c r="E6925" s="268" t="s">
        <v>34689</v>
      </c>
    </row>
    <row r="6926" spans="1:5">
      <c r="A6926" s="39" t="str">
        <f t="shared" si="108"/>
        <v>102760</v>
      </c>
      <c r="B6926" s="266" t="s">
        <v>18459</v>
      </c>
      <c r="C6926" s="266" t="s">
        <v>18460</v>
      </c>
      <c r="D6926" s="267" t="s">
        <v>9623</v>
      </c>
      <c r="E6926" s="268" t="s">
        <v>34690</v>
      </c>
    </row>
    <row r="6927" spans="1:5">
      <c r="A6927" s="39" t="str">
        <f t="shared" si="108"/>
        <v>102761</v>
      </c>
      <c r="B6927" s="266" t="s">
        <v>18461</v>
      </c>
      <c r="C6927" s="266" t="s">
        <v>18462</v>
      </c>
      <c r="D6927" s="267" t="s">
        <v>9623</v>
      </c>
      <c r="E6927" s="268" t="s">
        <v>34691</v>
      </c>
    </row>
    <row r="6928" spans="1:5">
      <c r="A6928" s="39" t="str">
        <f t="shared" si="108"/>
        <v>102762</v>
      </c>
      <c r="B6928" s="266" t="s">
        <v>18463</v>
      </c>
      <c r="C6928" s="266" t="s">
        <v>18464</v>
      </c>
      <c r="D6928" s="267" t="s">
        <v>9623</v>
      </c>
      <c r="E6928" s="268" t="s">
        <v>34692</v>
      </c>
    </row>
    <row r="6929" spans="1:5">
      <c r="A6929" s="39" t="str">
        <f t="shared" si="108"/>
        <v>102763</v>
      </c>
      <c r="B6929" s="266" t="s">
        <v>18465</v>
      </c>
      <c r="C6929" s="266" t="s">
        <v>18466</v>
      </c>
      <c r="D6929" s="267" t="s">
        <v>9623</v>
      </c>
      <c r="E6929" s="268" t="s">
        <v>34693</v>
      </c>
    </row>
    <row r="6930" spans="1:5">
      <c r="A6930" s="39" t="str">
        <f t="shared" si="108"/>
        <v>102764</v>
      </c>
      <c r="B6930" s="266" t="s">
        <v>18467</v>
      </c>
      <c r="C6930" s="266" t="s">
        <v>18468</v>
      </c>
      <c r="D6930" s="267" t="s">
        <v>9623</v>
      </c>
      <c r="E6930" s="268" t="s">
        <v>34694</v>
      </c>
    </row>
    <row r="6931" spans="1:5">
      <c r="A6931" s="39" t="str">
        <f t="shared" si="108"/>
        <v>102765</v>
      </c>
      <c r="B6931" s="266" t="s">
        <v>18469</v>
      </c>
      <c r="C6931" s="266" t="s">
        <v>18470</v>
      </c>
      <c r="D6931" s="267" t="s">
        <v>9623</v>
      </c>
      <c r="E6931" s="268" t="s">
        <v>34695</v>
      </c>
    </row>
    <row r="6932" spans="1:5">
      <c r="A6932" s="39" t="str">
        <f t="shared" si="108"/>
        <v>102766</v>
      </c>
      <c r="B6932" s="266" t="s">
        <v>18471</v>
      </c>
      <c r="C6932" s="266" t="s">
        <v>18472</v>
      </c>
      <c r="D6932" s="267" t="s">
        <v>9623</v>
      </c>
      <c r="E6932" s="268" t="s">
        <v>34696</v>
      </c>
    </row>
    <row r="6933" spans="1:5">
      <c r="A6933" s="39" t="str">
        <f t="shared" si="108"/>
        <v>102767</v>
      </c>
      <c r="B6933" s="266" t="s">
        <v>18473</v>
      </c>
      <c r="C6933" s="266" t="s">
        <v>18474</v>
      </c>
      <c r="D6933" s="267" t="s">
        <v>9623</v>
      </c>
      <c r="E6933" s="268" t="s">
        <v>34697</v>
      </c>
    </row>
    <row r="6934" spans="1:5">
      <c r="A6934" s="39" t="str">
        <f t="shared" si="108"/>
        <v>102768</v>
      </c>
      <c r="B6934" s="266" t="s">
        <v>18475</v>
      </c>
      <c r="C6934" s="266" t="s">
        <v>18476</v>
      </c>
      <c r="D6934" s="267" t="s">
        <v>9623</v>
      </c>
      <c r="E6934" s="268" t="s">
        <v>34698</v>
      </c>
    </row>
    <row r="6935" spans="1:5">
      <c r="A6935" s="39" t="str">
        <f t="shared" si="108"/>
        <v>102769</v>
      </c>
      <c r="B6935" s="266" t="s">
        <v>18477</v>
      </c>
      <c r="C6935" s="266" t="s">
        <v>18478</v>
      </c>
      <c r="D6935" s="267" t="s">
        <v>9623</v>
      </c>
      <c r="E6935" s="268" t="s">
        <v>34699</v>
      </c>
    </row>
    <row r="6936" spans="1:5">
      <c r="A6936" s="39" t="str">
        <f t="shared" si="108"/>
        <v>102770</v>
      </c>
      <c r="B6936" s="266" t="s">
        <v>18479</v>
      </c>
      <c r="C6936" s="266" t="s">
        <v>18480</v>
      </c>
      <c r="D6936" s="267" t="s">
        <v>9623</v>
      </c>
      <c r="E6936" s="268" t="s">
        <v>34700</v>
      </c>
    </row>
    <row r="6937" spans="1:5">
      <c r="A6937" s="39" t="str">
        <f t="shared" si="108"/>
        <v>102771</v>
      </c>
      <c r="B6937" s="266" t="s">
        <v>18481</v>
      </c>
      <c r="C6937" s="266" t="s">
        <v>18482</v>
      </c>
      <c r="D6937" s="267" t="s">
        <v>9623</v>
      </c>
      <c r="E6937" s="268" t="s">
        <v>34701</v>
      </c>
    </row>
    <row r="6938" spans="1:5">
      <c r="A6938" s="39" t="str">
        <f t="shared" si="108"/>
        <v>102772</v>
      </c>
      <c r="B6938" s="266" t="s">
        <v>18483</v>
      </c>
      <c r="C6938" s="266" t="s">
        <v>18484</v>
      </c>
      <c r="D6938" s="267" t="s">
        <v>9623</v>
      </c>
      <c r="E6938" s="268" t="s">
        <v>34702</v>
      </c>
    </row>
    <row r="6939" spans="1:5">
      <c r="A6939" s="39" t="str">
        <f t="shared" si="108"/>
        <v>102773</v>
      </c>
      <c r="B6939" s="266" t="s">
        <v>18485</v>
      </c>
      <c r="C6939" s="266" t="s">
        <v>18486</v>
      </c>
      <c r="D6939" s="267" t="s">
        <v>9623</v>
      </c>
      <c r="E6939" s="268" t="s">
        <v>34703</v>
      </c>
    </row>
    <row r="6940" spans="1:5">
      <c r="A6940" s="39" t="str">
        <f t="shared" si="108"/>
        <v>102774</v>
      </c>
      <c r="B6940" s="266" t="s">
        <v>18487</v>
      </c>
      <c r="C6940" s="266" t="s">
        <v>18488</v>
      </c>
      <c r="D6940" s="267" t="s">
        <v>9623</v>
      </c>
      <c r="E6940" s="268" t="s">
        <v>34703</v>
      </c>
    </row>
    <row r="6941" spans="1:5">
      <c r="A6941" s="39" t="str">
        <f t="shared" si="108"/>
        <v>102775</v>
      </c>
      <c r="B6941" s="266" t="s">
        <v>18489</v>
      </c>
      <c r="C6941" s="266" t="s">
        <v>18490</v>
      </c>
      <c r="D6941" s="267" t="s">
        <v>9623</v>
      </c>
      <c r="E6941" s="268" t="s">
        <v>34704</v>
      </c>
    </row>
    <row r="6942" spans="1:5">
      <c r="A6942" s="39" t="str">
        <f t="shared" si="108"/>
        <v>102776</v>
      </c>
      <c r="B6942" s="266" t="s">
        <v>18491</v>
      </c>
      <c r="C6942" s="266" t="s">
        <v>18492</v>
      </c>
      <c r="D6942" s="267" t="s">
        <v>9623</v>
      </c>
      <c r="E6942" s="268" t="s">
        <v>34704</v>
      </c>
    </row>
    <row r="6943" spans="1:5">
      <c r="A6943" s="39" t="str">
        <f t="shared" si="108"/>
        <v>102777</v>
      </c>
      <c r="B6943" s="266" t="s">
        <v>18493</v>
      </c>
      <c r="C6943" s="266" t="s">
        <v>18494</v>
      </c>
      <c r="D6943" s="267" t="s">
        <v>9623</v>
      </c>
      <c r="E6943" s="268" t="s">
        <v>34705</v>
      </c>
    </row>
    <row r="6944" spans="1:5">
      <c r="A6944" s="39" t="str">
        <f t="shared" si="108"/>
        <v>102778</v>
      </c>
      <c r="B6944" s="266" t="s">
        <v>18495</v>
      </c>
      <c r="C6944" s="266" t="s">
        <v>18496</v>
      </c>
      <c r="D6944" s="267" t="s">
        <v>9623</v>
      </c>
      <c r="E6944" s="268" t="s">
        <v>34706</v>
      </c>
    </row>
    <row r="6945" spans="1:5">
      <c r="A6945" s="39" t="str">
        <f t="shared" si="108"/>
        <v>102779</v>
      </c>
      <c r="B6945" s="266" t="s">
        <v>18497</v>
      </c>
      <c r="C6945" s="266" t="s">
        <v>18498</v>
      </c>
      <c r="D6945" s="267" t="s">
        <v>9623</v>
      </c>
      <c r="E6945" s="268" t="s">
        <v>34703</v>
      </c>
    </row>
    <row r="6946" spans="1:5">
      <c r="A6946" s="39" t="str">
        <f t="shared" si="108"/>
        <v>102780</v>
      </c>
      <c r="B6946" s="266" t="s">
        <v>18499</v>
      </c>
      <c r="C6946" s="266" t="s">
        <v>18500</v>
      </c>
      <c r="D6946" s="267" t="s">
        <v>9623</v>
      </c>
      <c r="E6946" s="268" t="s">
        <v>34707</v>
      </c>
    </row>
    <row r="6947" spans="1:5">
      <c r="A6947" s="39" t="str">
        <f t="shared" si="108"/>
        <v>102781</v>
      </c>
      <c r="B6947" s="266" t="s">
        <v>18501</v>
      </c>
      <c r="C6947" s="266" t="s">
        <v>18502</v>
      </c>
      <c r="D6947" s="267" t="s">
        <v>9623</v>
      </c>
      <c r="E6947" s="268" t="s">
        <v>34708</v>
      </c>
    </row>
    <row r="6948" spans="1:5">
      <c r="A6948" s="39" t="str">
        <f t="shared" si="108"/>
        <v>102782</v>
      </c>
      <c r="B6948" s="266" t="s">
        <v>18503</v>
      </c>
      <c r="C6948" s="266" t="s">
        <v>18504</v>
      </c>
      <c r="D6948" s="267" t="s">
        <v>9623</v>
      </c>
      <c r="E6948" s="268" t="s">
        <v>34709</v>
      </c>
    </row>
    <row r="6949" spans="1:5">
      <c r="A6949" s="39" t="str">
        <f t="shared" si="108"/>
        <v>102783</v>
      </c>
      <c r="B6949" s="266" t="s">
        <v>18505</v>
      </c>
      <c r="C6949" s="266" t="s">
        <v>18506</v>
      </c>
      <c r="D6949" s="267" t="s">
        <v>9623</v>
      </c>
      <c r="E6949" s="268" t="s">
        <v>34710</v>
      </c>
    </row>
    <row r="6950" spans="1:5">
      <c r="A6950" s="39" t="str">
        <f t="shared" si="108"/>
        <v>102784</v>
      </c>
      <c r="B6950" s="266" t="s">
        <v>18507</v>
      </c>
      <c r="C6950" s="266" t="s">
        <v>18508</v>
      </c>
      <c r="D6950" s="267" t="s">
        <v>9623</v>
      </c>
      <c r="E6950" s="268" t="s">
        <v>34711</v>
      </c>
    </row>
    <row r="6951" spans="1:5">
      <c r="A6951" s="39" t="str">
        <f t="shared" si="108"/>
        <v>102785</v>
      </c>
      <c r="B6951" s="266" t="s">
        <v>18509</v>
      </c>
      <c r="C6951" s="266" t="s">
        <v>18510</v>
      </c>
      <c r="D6951" s="267" t="s">
        <v>9623</v>
      </c>
      <c r="E6951" s="268" t="s">
        <v>34707</v>
      </c>
    </row>
    <row r="6952" spans="1:5">
      <c r="A6952" s="39" t="str">
        <f t="shared" si="108"/>
        <v>102786</v>
      </c>
      <c r="B6952" s="266" t="s">
        <v>18511</v>
      </c>
      <c r="C6952" s="266" t="s">
        <v>18512</v>
      </c>
      <c r="D6952" s="267" t="s">
        <v>9623</v>
      </c>
      <c r="E6952" s="268" t="s">
        <v>34712</v>
      </c>
    </row>
    <row r="6953" spans="1:5">
      <c r="A6953" s="39" t="str">
        <f t="shared" si="108"/>
        <v>102787</v>
      </c>
      <c r="B6953" s="266" t="s">
        <v>18513</v>
      </c>
      <c r="C6953" s="266" t="s">
        <v>18514</v>
      </c>
      <c r="D6953" s="267" t="s">
        <v>9623</v>
      </c>
      <c r="E6953" s="268" t="s">
        <v>34709</v>
      </c>
    </row>
    <row r="6954" spans="1:5">
      <c r="A6954" s="39" t="str">
        <f t="shared" si="108"/>
        <v>102788</v>
      </c>
      <c r="B6954" s="266" t="s">
        <v>18515</v>
      </c>
      <c r="C6954" s="266" t="s">
        <v>18516</v>
      </c>
      <c r="D6954" s="267" t="s">
        <v>9623</v>
      </c>
      <c r="E6954" s="268" t="s">
        <v>34713</v>
      </c>
    </row>
    <row r="6955" spans="1:5">
      <c r="A6955" s="39" t="str">
        <f t="shared" si="108"/>
        <v>102789</v>
      </c>
      <c r="B6955" s="266" t="s">
        <v>18517</v>
      </c>
      <c r="C6955" s="266" t="s">
        <v>18518</v>
      </c>
      <c r="D6955" s="267" t="s">
        <v>9623</v>
      </c>
      <c r="E6955" s="268" t="s">
        <v>34714</v>
      </c>
    </row>
    <row r="6956" spans="1:5">
      <c r="A6956" s="39" t="str">
        <f t="shared" si="108"/>
        <v>102790</v>
      </c>
      <c r="B6956" s="266" t="s">
        <v>18519</v>
      </c>
      <c r="C6956" s="266" t="s">
        <v>18520</v>
      </c>
      <c r="D6956" s="267" t="s">
        <v>9623</v>
      </c>
      <c r="E6956" s="268" t="s">
        <v>34715</v>
      </c>
    </row>
    <row r="6957" spans="1:5">
      <c r="A6957" s="39" t="str">
        <f t="shared" si="108"/>
        <v>102791</v>
      </c>
      <c r="B6957" s="266" t="s">
        <v>18521</v>
      </c>
      <c r="C6957" s="266" t="s">
        <v>18522</v>
      </c>
      <c r="D6957" s="267" t="s">
        <v>9623</v>
      </c>
      <c r="E6957" s="268" t="s">
        <v>34716</v>
      </c>
    </row>
    <row r="6958" spans="1:5">
      <c r="A6958" s="39" t="str">
        <f t="shared" si="108"/>
        <v>102792</v>
      </c>
      <c r="B6958" s="266" t="s">
        <v>18523</v>
      </c>
      <c r="C6958" s="266" t="s">
        <v>18524</v>
      </c>
      <c r="D6958" s="267" t="s">
        <v>9623</v>
      </c>
      <c r="E6958" s="268" t="s">
        <v>34717</v>
      </c>
    </row>
    <row r="6959" spans="1:5">
      <c r="A6959" s="39" t="str">
        <f t="shared" si="108"/>
        <v>102793</v>
      </c>
      <c r="B6959" s="266" t="s">
        <v>18525</v>
      </c>
      <c r="C6959" s="266" t="s">
        <v>18526</v>
      </c>
      <c r="D6959" s="267" t="s">
        <v>9623</v>
      </c>
      <c r="E6959" s="268" t="s">
        <v>34718</v>
      </c>
    </row>
    <row r="6960" spans="1:5">
      <c r="A6960" s="39" t="str">
        <f t="shared" si="108"/>
        <v>102794</v>
      </c>
      <c r="B6960" s="266" t="s">
        <v>18527</v>
      </c>
      <c r="C6960" s="266" t="s">
        <v>18528</v>
      </c>
      <c r="D6960" s="267" t="s">
        <v>9623</v>
      </c>
      <c r="E6960" s="268" t="s">
        <v>34719</v>
      </c>
    </row>
    <row r="6961" spans="1:5">
      <c r="A6961" s="39" t="str">
        <f t="shared" si="108"/>
        <v>102795</v>
      </c>
      <c r="B6961" s="266" t="s">
        <v>18529</v>
      </c>
      <c r="C6961" s="266" t="s">
        <v>18530</v>
      </c>
      <c r="D6961" s="267" t="s">
        <v>9623</v>
      </c>
      <c r="E6961" s="268" t="s">
        <v>34720</v>
      </c>
    </row>
    <row r="6962" spans="1:5">
      <c r="A6962" s="39" t="str">
        <f t="shared" si="108"/>
        <v>102796</v>
      </c>
      <c r="B6962" s="266" t="s">
        <v>18531</v>
      </c>
      <c r="C6962" s="266" t="s">
        <v>18532</v>
      </c>
      <c r="D6962" s="267" t="s">
        <v>9623</v>
      </c>
      <c r="E6962" s="268" t="s">
        <v>34721</v>
      </c>
    </row>
    <row r="6963" spans="1:5">
      <c r="A6963" s="39" t="str">
        <f t="shared" si="108"/>
        <v>102797</v>
      </c>
      <c r="B6963" s="266" t="s">
        <v>18533</v>
      </c>
      <c r="C6963" s="266" t="s">
        <v>18534</v>
      </c>
      <c r="D6963" s="267" t="s">
        <v>9623</v>
      </c>
      <c r="E6963" s="268" t="s">
        <v>34722</v>
      </c>
    </row>
    <row r="6964" spans="1:5">
      <c r="A6964" s="39" t="str">
        <f t="shared" si="108"/>
        <v>102798</v>
      </c>
      <c r="B6964" s="266" t="s">
        <v>18535</v>
      </c>
      <c r="C6964" s="266" t="s">
        <v>18536</v>
      </c>
      <c r="D6964" s="267" t="s">
        <v>9623</v>
      </c>
      <c r="E6964" s="268" t="s">
        <v>34723</v>
      </c>
    </row>
    <row r="6965" spans="1:5">
      <c r="A6965" s="39" t="str">
        <f t="shared" si="108"/>
        <v>102799</v>
      </c>
      <c r="B6965" s="266" t="s">
        <v>18537</v>
      </c>
      <c r="C6965" s="266" t="s">
        <v>18538</v>
      </c>
      <c r="D6965" s="267" t="s">
        <v>9623</v>
      </c>
      <c r="E6965" s="268" t="s">
        <v>34724</v>
      </c>
    </row>
    <row r="6966" spans="1:5">
      <c r="A6966" s="39" t="str">
        <f t="shared" si="108"/>
        <v>102800</v>
      </c>
      <c r="B6966" s="266" t="s">
        <v>18539</v>
      </c>
      <c r="C6966" s="266" t="s">
        <v>18540</v>
      </c>
      <c r="D6966" s="267" t="s">
        <v>9623</v>
      </c>
      <c r="E6966" s="268" t="s">
        <v>34725</v>
      </c>
    </row>
    <row r="6967" spans="1:5">
      <c r="A6967" s="39" t="str">
        <f t="shared" si="108"/>
        <v>102801</v>
      </c>
      <c r="B6967" s="266" t="s">
        <v>18541</v>
      </c>
      <c r="C6967" s="266" t="s">
        <v>18542</v>
      </c>
      <c r="D6967" s="267" t="s">
        <v>9623</v>
      </c>
      <c r="E6967" s="268" t="s">
        <v>34726</v>
      </c>
    </row>
    <row r="6968" spans="1:5">
      <c r="A6968" s="39" t="str">
        <f t="shared" si="108"/>
        <v>102802</v>
      </c>
      <c r="B6968" s="266" t="s">
        <v>18543</v>
      </c>
      <c r="C6968" s="266" t="s">
        <v>18544</v>
      </c>
      <c r="D6968" s="267" t="s">
        <v>9623</v>
      </c>
      <c r="E6968" s="268" t="s">
        <v>34727</v>
      </c>
    </row>
    <row r="6969" spans="1:5">
      <c r="A6969" s="39" t="str">
        <f t="shared" si="108"/>
        <v>102803</v>
      </c>
      <c r="B6969" s="266" t="s">
        <v>18805</v>
      </c>
      <c r="C6969" s="266" t="s">
        <v>18806</v>
      </c>
      <c r="D6969" s="267" t="s">
        <v>9772</v>
      </c>
      <c r="E6969" s="268" t="s">
        <v>15729</v>
      </c>
    </row>
    <row r="6970" spans="1:5">
      <c r="A6970" s="39" t="str">
        <f t="shared" si="108"/>
        <v>102809</v>
      </c>
      <c r="B6970" s="266" t="s">
        <v>31448</v>
      </c>
      <c r="C6970" s="266" t="s">
        <v>31449</v>
      </c>
      <c r="D6970" s="267" t="s">
        <v>10129</v>
      </c>
      <c r="E6970" s="268" t="s">
        <v>28446</v>
      </c>
    </row>
    <row r="6971" spans="1:5">
      <c r="A6971" s="39" t="str">
        <f t="shared" si="108"/>
        <v>102815</v>
      </c>
      <c r="B6971" s="266" t="s">
        <v>31450</v>
      </c>
      <c r="C6971" s="266" t="s">
        <v>31451</v>
      </c>
      <c r="D6971" s="267" t="s">
        <v>10129</v>
      </c>
      <c r="E6971" s="268" t="s">
        <v>8679</v>
      </c>
    </row>
    <row r="6972" spans="1:5">
      <c r="A6972" s="39" t="str">
        <f t="shared" si="108"/>
        <v>102826</v>
      </c>
      <c r="B6972" s="266" t="s">
        <v>31452</v>
      </c>
      <c r="C6972" s="266" t="s">
        <v>31453</v>
      </c>
      <c r="D6972" s="267" t="s">
        <v>10129</v>
      </c>
      <c r="E6972" s="268" t="s">
        <v>9431</v>
      </c>
    </row>
    <row r="6973" spans="1:5">
      <c r="A6973" s="39" t="str">
        <f t="shared" si="108"/>
        <v>102832</v>
      </c>
      <c r="B6973" s="266" t="s">
        <v>31454</v>
      </c>
      <c r="C6973" s="266" t="s">
        <v>31455</v>
      </c>
      <c r="D6973" s="267" t="s">
        <v>10129</v>
      </c>
      <c r="E6973" s="268" t="s">
        <v>18570</v>
      </c>
    </row>
    <row r="6974" spans="1:5">
      <c r="A6974" s="39" t="str">
        <f t="shared" si="108"/>
        <v>102843</v>
      </c>
      <c r="B6974" s="266" t="s">
        <v>31456</v>
      </c>
      <c r="C6974" s="266" t="s">
        <v>31457</v>
      </c>
      <c r="D6974" s="267" t="s">
        <v>10129</v>
      </c>
      <c r="E6974" s="268" t="s">
        <v>31458</v>
      </c>
    </row>
    <row r="6975" spans="1:5">
      <c r="A6975" s="39" t="str">
        <f t="shared" si="108"/>
        <v>102849</v>
      </c>
      <c r="B6975" s="266" t="s">
        <v>31459</v>
      </c>
      <c r="C6975" s="266" t="s">
        <v>31460</v>
      </c>
      <c r="D6975" s="267" t="s">
        <v>10129</v>
      </c>
      <c r="E6975" s="268" t="s">
        <v>23256</v>
      </c>
    </row>
    <row r="6976" spans="1:5">
      <c r="A6976" s="39" t="str">
        <f t="shared" si="108"/>
        <v>102855</v>
      </c>
      <c r="B6976" s="266" t="s">
        <v>31461</v>
      </c>
      <c r="C6976" s="266" t="s">
        <v>31462</v>
      </c>
      <c r="D6976" s="267" t="s">
        <v>10129</v>
      </c>
      <c r="E6976" s="268" t="s">
        <v>23256</v>
      </c>
    </row>
    <row r="6977" spans="1:5">
      <c r="A6977" s="39" t="str">
        <f t="shared" si="108"/>
        <v>102861</v>
      </c>
      <c r="B6977" s="266" t="s">
        <v>31463</v>
      </c>
      <c r="C6977" s="266" t="s">
        <v>31464</v>
      </c>
      <c r="D6977" s="267" t="s">
        <v>10129</v>
      </c>
      <c r="E6977" s="268" t="s">
        <v>8736</v>
      </c>
    </row>
    <row r="6978" spans="1:5">
      <c r="A6978" s="39" t="str">
        <f t="shared" si="108"/>
        <v>102867</v>
      </c>
      <c r="B6978" s="266" t="s">
        <v>31465</v>
      </c>
      <c r="C6978" s="266" t="s">
        <v>31466</v>
      </c>
      <c r="D6978" s="267" t="s">
        <v>10129</v>
      </c>
      <c r="E6978" s="268" t="s">
        <v>8762</v>
      </c>
    </row>
    <row r="6979" spans="1:5">
      <c r="A6979" s="39" t="str">
        <f t="shared" ref="A6979:A7042" si="109">IF(ISERROR(SEARCH("/",B6979)=6),TRIM(CLEAN(B6979)),IF(SEARCH("/",B6979)=6,IF(LEN(TRIM(CLEAN(B6979)))=7,LEFT(TRIM(CLEAN(B6979)),6)&amp;"00"&amp;RIGHT(TRIM(CLEAN(B6979)),1),LEFT(TRIM(CLEAN(B6979)),6)&amp;"0"&amp;RIGHT(TRIM(CLEAN(B6979)),2)),TRIM(CLEAN(B6979))))</f>
        <v>102873</v>
      </c>
      <c r="B6979" s="266" t="s">
        <v>31467</v>
      </c>
      <c r="C6979" s="266" t="s">
        <v>31468</v>
      </c>
      <c r="D6979" s="267" t="s">
        <v>10129</v>
      </c>
      <c r="E6979" s="268" t="s">
        <v>28507</v>
      </c>
    </row>
    <row r="6980" spans="1:5">
      <c r="A6980" s="39" t="str">
        <f t="shared" si="109"/>
        <v>102879</v>
      </c>
      <c r="B6980" s="266" t="s">
        <v>31469</v>
      </c>
      <c r="C6980" s="266" t="s">
        <v>31470</v>
      </c>
      <c r="D6980" s="267" t="s">
        <v>10129</v>
      </c>
      <c r="E6980" s="268" t="s">
        <v>26316</v>
      </c>
    </row>
    <row r="6981" spans="1:5">
      <c r="A6981" s="39" t="str">
        <f t="shared" si="109"/>
        <v>102885</v>
      </c>
      <c r="B6981" s="266" t="s">
        <v>31471</v>
      </c>
      <c r="C6981" s="266" t="s">
        <v>31472</v>
      </c>
      <c r="D6981" s="267" t="s">
        <v>10129</v>
      </c>
      <c r="E6981" s="268" t="s">
        <v>8830</v>
      </c>
    </row>
    <row r="6982" spans="1:5">
      <c r="A6982" s="39" t="str">
        <f t="shared" si="109"/>
        <v>102891</v>
      </c>
      <c r="B6982" s="266" t="s">
        <v>31473</v>
      </c>
      <c r="C6982" s="266" t="s">
        <v>31474</v>
      </c>
      <c r="D6982" s="267" t="s">
        <v>10129</v>
      </c>
      <c r="E6982" s="268" t="s">
        <v>8830</v>
      </c>
    </row>
    <row r="6983" spans="1:5">
      <c r="A6983" s="39" t="str">
        <f t="shared" si="109"/>
        <v>102897</v>
      </c>
      <c r="B6983" s="266" t="s">
        <v>31475</v>
      </c>
      <c r="C6983" s="266" t="s">
        <v>31476</v>
      </c>
      <c r="D6983" s="267" t="s">
        <v>10129</v>
      </c>
      <c r="E6983" s="268" t="s">
        <v>31477</v>
      </c>
    </row>
    <row r="6984" spans="1:5">
      <c r="A6984" s="39" t="str">
        <f t="shared" si="109"/>
        <v>102903</v>
      </c>
      <c r="B6984" s="266" t="s">
        <v>31478</v>
      </c>
      <c r="C6984" s="266" t="s">
        <v>31479</v>
      </c>
      <c r="D6984" s="267" t="s">
        <v>10129</v>
      </c>
      <c r="E6984" s="268" t="s">
        <v>16372</v>
      </c>
    </row>
    <row r="6985" spans="1:5">
      <c r="A6985" s="39" t="str">
        <f t="shared" si="109"/>
        <v>102909</v>
      </c>
      <c r="B6985" s="266" t="s">
        <v>31480</v>
      </c>
      <c r="C6985" s="266" t="s">
        <v>31481</v>
      </c>
      <c r="D6985" s="267" t="s">
        <v>10129</v>
      </c>
      <c r="E6985" s="268" t="s">
        <v>28595</v>
      </c>
    </row>
    <row r="6986" spans="1:5">
      <c r="A6986" s="39" t="str">
        <f t="shared" si="109"/>
        <v>102915</v>
      </c>
      <c r="B6986" s="266" t="s">
        <v>31482</v>
      </c>
      <c r="C6986" s="266" t="s">
        <v>31483</v>
      </c>
      <c r="D6986" s="267" t="s">
        <v>10129</v>
      </c>
      <c r="E6986" s="268" t="s">
        <v>27420</v>
      </c>
    </row>
    <row r="6987" spans="1:5">
      <c r="A6987" s="39" t="str">
        <f t="shared" si="109"/>
        <v>102920</v>
      </c>
      <c r="B6987" s="266" t="s">
        <v>24961</v>
      </c>
      <c r="C6987" s="266" t="s">
        <v>24962</v>
      </c>
      <c r="D6987" s="267" t="s">
        <v>10821</v>
      </c>
      <c r="E6987" s="268" t="s">
        <v>8723</v>
      </c>
    </row>
    <row r="6988" spans="1:5">
      <c r="A6988" s="39" t="str">
        <f t="shared" si="109"/>
        <v>102921</v>
      </c>
      <c r="B6988" s="266" t="s">
        <v>24963</v>
      </c>
      <c r="C6988" s="266" t="s">
        <v>24964</v>
      </c>
      <c r="D6988" s="267" t="s">
        <v>10821</v>
      </c>
      <c r="E6988" s="268" t="s">
        <v>25016</v>
      </c>
    </row>
    <row r="6989" spans="1:5">
      <c r="A6989" s="39" t="str">
        <f t="shared" si="109"/>
        <v>102922</v>
      </c>
      <c r="B6989" s="266" t="s">
        <v>24965</v>
      </c>
      <c r="C6989" s="266" t="s">
        <v>24966</v>
      </c>
      <c r="D6989" s="267" t="s">
        <v>10821</v>
      </c>
      <c r="E6989" s="268" t="s">
        <v>34728</v>
      </c>
    </row>
    <row r="6990" spans="1:5">
      <c r="A6990" s="39" t="str">
        <f t="shared" si="109"/>
        <v>102923</v>
      </c>
      <c r="B6990" s="266" t="s">
        <v>24967</v>
      </c>
      <c r="C6990" s="266" t="s">
        <v>24968</v>
      </c>
      <c r="D6990" s="267" t="s">
        <v>10821</v>
      </c>
      <c r="E6990" s="268" t="s">
        <v>10912</v>
      </c>
    </row>
    <row r="6991" spans="1:5">
      <c r="A6991" s="39" t="str">
        <f t="shared" si="109"/>
        <v>102927</v>
      </c>
      <c r="B6991" s="266" t="s">
        <v>31484</v>
      </c>
      <c r="C6991" s="266" t="s">
        <v>31485</v>
      </c>
      <c r="D6991" s="267" t="s">
        <v>10129</v>
      </c>
      <c r="E6991" s="268" t="s">
        <v>10067</v>
      </c>
    </row>
    <row r="6992" spans="1:5">
      <c r="A6992" s="39" t="str">
        <f t="shared" si="109"/>
        <v>102933</v>
      </c>
      <c r="B6992" s="266" t="s">
        <v>31486</v>
      </c>
      <c r="C6992" s="266" t="s">
        <v>31487</v>
      </c>
      <c r="D6992" s="267" t="s">
        <v>10129</v>
      </c>
      <c r="E6992" s="268" t="s">
        <v>10067</v>
      </c>
    </row>
    <row r="6993" spans="1:5">
      <c r="A6993" s="39" t="str">
        <f t="shared" si="109"/>
        <v>102939</v>
      </c>
      <c r="B6993" s="266" t="s">
        <v>31488</v>
      </c>
      <c r="C6993" s="266" t="s">
        <v>31489</v>
      </c>
      <c r="D6993" s="267" t="s">
        <v>10129</v>
      </c>
      <c r="E6993" s="268" t="s">
        <v>8956</v>
      </c>
    </row>
    <row r="6994" spans="1:5">
      <c r="A6994" s="39" t="str">
        <f t="shared" si="109"/>
        <v>102945</v>
      </c>
      <c r="B6994" s="266" t="s">
        <v>31490</v>
      </c>
      <c r="C6994" s="266" t="s">
        <v>31491</v>
      </c>
      <c r="D6994" s="267" t="s">
        <v>10129</v>
      </c>
      <c r="E6994" s="268" t="s">
        <v>9072</v>
      </c>
    </row>
    <row r="6995" spans="1:5">
      <c r="A6995" s="39" t="str">
        <f t="shared" si="109"/>
        <v>102951</v>
      </c>
      <c r="B6995" s="266" t="s">
        <v>31492</v>
      </c>
      <c r="C6995" s="266" t="s">
        <v>31493</v>
      </c>
      <c r="D6995" s="267" t="s">
        <v>10129</v>
      </c>
      <c r="E6995" s="268" t="s">
        <v>9052</v>
      </c>
    </row>
    <row r="6996" spans="1:5">
      <c r="A6996" s="39" t="str">
        <f t="shared" si="109"/>
        <v>102957</v>
      </c>
      <c r="B6996" s="266" t="s">
        <v>31494</v>
      </c>
      <c r="C6996" s="266" t="s">
        <v>31495</v>
      </c>
      <c r="D6996" s="267" t="s">
        <v>10129</v>
      </c>
      <c r="E6996" s="268" t="s">
        <v>24789</v>
      </c>
    </row>
    <row r="6997" spans="1:5">
      <c r="A6997" s="39" t="str">
        <f t="shared" si="109"/>
        <v>102963</v>
      </c>
      <c r="B6997" s="266" t="s">
        <v>31496</v>
      </c>
      <c r="C6997" s="266" t="s">
        <v>31497</v>
      </c>
      <c r="D6997" s="267" t="s">
        <v>10129</v>
      </c>
      <c r="E6997" s="268" t="s">
        <v>16664</v>
      </c>
    </row>
    <row r="6998" spans="1:5">
      <c r="A6998" s="39" t="str">
        <f t="shared" si="109"/>
        <v>102969</v>
      </c>
      <c r="B6998" s="266" t="s">
        <v>31498</v>
      </c>
      <c r="C6998" s="266" t="s">
        <v>31499</v>
      </c>
      <c r="D6998" s="267" t="s">
        <v>10129</v>
      </c>
      <c r="E6998" s="268" t="s">
        <v>8786</v>
      </c>
    </row>
    <row r="6999" spans="1:5">
      <c r="A6999" s="39" t="str">
        <f t="shared" si="109"/>
        <v>102985</v>
      </c>
      <c r="B6999" s="266" t="s">
        <v>31500</v>
      </c>
      <c r="C6999" s="266" t="s">
        <v>31501</v>
      </c>
      <c r="D6999" s="267" t="s">
        <v>10129</v>
      </c>
      <c r="E6999" s="268" t="s">
        <v>8820</v>
      </c>
    </row>
    <row r="7000" spans="1:5">
      <c r="A7000" s="39" t="str">
        <f t="shared" si="109"/>
        <v>102988</v>
      </c>
      <c r="B7000" s="266" t="s">
        <v>25296</v>
      </c>
      <c r="C7000" s="266" t="s">
        <v>25297</v>
      </c>
      <c r="D7000" s="267" t="s">
        <v>9772</v>
      </c>
      <c r="E7000" s="268" t="s">
        <v>34729</v>
      </c>
    </row>
    <row r="7001" spans="1:5">
      <c r="A7001" s="39" t="str">
        <f t="shared" si="109"/>
        <v>102989</v>
      </c>
      <c r="B7001" s="266" t="s">
        <v>24829</v>
      </c>
      <c r="C7001" s="266" t="s">
        <v>24830</v>
      </c>
      <c r="D7001" s="267" t="s">
        <v>9548</v>
      </c>
      <c r="E7001" s="268" t="s">
        <v>17729</v>
      </c>
    </row>
    <row r="7002" spans="1:5">
      <c r="A7002" s="39" t="str">
        <f t="shared" si="109"/>
        <v>102990</v>
      </c>
      <c r="B7002" s="266" t="s">
        <v>24831</v>
      </c>
      <c r="C7002" s="266" t="s">
        <v>24832</v>
      </c>
      <c r="D7002" s="267" t="s">
        <v>9548</v>
      </c>
      <c r="E7002" s="268" t="s">
        <v>8783</v>
      </c>
    </row>
    <row r="7003" spans="1:5">
      <c r="A7003" s="39" t="str">
        <f t="shared" si="109"/>
        <v>102991</v>
      </c>
      <c r="B7003" s="266" t="s">
        <v>24833</v>
      </c>
      <c r="C7003" s="266" t="s">
        <v>24834</v>
      </c>
      <c r="D7003" s="267" t="s">
        <v>9548</v>
      </c>
      <c r="E7003" s="268" t="s">
        <v>17645</v>
      </c>
    </row>
    <row r="7004" spans="1:5">
      <c r="A7004" s="39" t="str">
        <f t="shared" si="109"/>
        <v>102992</v>
      </c>
      <c r="B7004" s="266" t="s">
        <v>24835</v>
      </c>
      <c r="C7004" s="266" t="s">
        <v>24836</v>
      </c>
      <c r="D7004" s="267" t="s">
        <v>9548</v>
      </c>
      <c r="E7004" s="268" t="s">
        <v>34730</v>
      </c>
    </row>
    <row r="7005" spans="1:5">
      <c r="A7005" s="39" t="str">
        <f t="shared" si="109"/>
        <v>102993</v>
      </c>
      <c r="B7005" s="266" t="s">
        <v>24837</v>
      </c>
      <c r="C7005" s="266" t="s">
        <v>24838</v>
      </c>
      <c r="D7005" s="267" t="s">
        <v>9548</v>
      </c>
      <c r="E7005" s="268" t="s">
        <v>34731</v>
      </c>
    </row>
    <row r="7006" spans="1:5">
      <c r="A7006" s="39" t="str">
        <f t="shared" si="109"/>
        <v>102994</v>
      </c>
      <c r="B7006" s="266" t="s">
        <v>24839</v>
      </c>
      <c r="C7006" s="266" t="s">
        <v>24840</v>
      </c>
      <c r="D7006" s="267" t="s">
        <v>9548</v>
      </c>
      <c r="E7006" s="268" t="s">
        <v>34732</v>
      </c>
    </row>
    <row r="7007" spans="1:5">
      <c r="A7007" s="39" t="str">
        <f t="shared" si="109"/>
        <v>102995</v>
      </c>
      <c r="B7007" s="266" t="s">
        <v>24841</v>
      </c>
      <c r="C7007" s="266" t="s">
        <v>24842</v>
      </c>
      <c r="D7007" s="267" t="s">
        <v>9548</v>
      </c>
      <c r="E7007" s="268" t="s">
        <v>16875</v>
      </c>
    </row>
    <row r="7008" spans="1:5">
      <c r="A7008" s="39" t="str">
        <f t="shared" si="109"/>
        <v>102996</v>
      </c>
      <c r="B7008" s="266" t="s">
        <v>24843</v>
      </c>
      <c r="C7008" s="266" t="s">
        <v>24844</v>
      </c>
      <c r="D7008" s="267" t="s">
        <v>9548</v>
      </c>
      <c r="E7008" s="268" t="s">
        <v>25432</v>
      </c>
    </row>
    <row r="7009" spans="1:5">
      <c r="A7009" s="39" t="str">
        <f t="shared" si="109"/>
        <v>102997</v>
      </c>
      <c r="B7009" s="266" t="s">
        <v>24845</v>
      </c>
      <c r="C7009" s="266" t="s">
        <v>24846</v>
      </c>
      <c r="D7009" s="267" t="s">
        <v>9548</v>
      </c>
      <c r="E7009" s="268" t="s">
        <v>33325</v>
      </c>
    </row>
    <row r="7010" spans="1:5">
      <c r="A7010" s="39" t="str">
        <f t="shared" si="109"/>
        <v>102998</v>
      </c>
      <c r="B7010" s="266" t="s">
        <v>24848</v>
      </c>
      <c r="C7010" s="266" t="s">
        <v>24849</v>
      </c>
      <c r="D7010" s="267" t="s">
        <v>9548</v>
      </c>
      <c r="E7010" s="268" t="s">
        <v>34733</v>
      </c>
    </row>
    <row r="7011" spans="1:5">
      <c r="A7011" s="39" t="str">
        <f t="shared" si="109"/>
        <v>102999</v>
      </c>
      <c r="B7011" s="266" t="s">
        <v>24851</v>
      </c>
      <c r="C7011" s="266" t="s">
        <v>24852</v>
      </c>
      <c r="D7011" s="267" t="s">
        <v>9548</v>
      </c>
      <c r="E7011" s="268" t="s">
        <v>34734</v>
      </c>
    </row>
    <row r="7012" spans="1:5">
      <c r="A7012" s="39" t="str">
        <f t="shared" si="109"/>
        <v>103000</v>
      </c>
      <c r="B7012" s="266" t="s">
        <v>24853</v>
      </c>
      <c r="C7012" s="266" t="s">
        <v>24854</v>
      </c>
      <c r="D7012" s="267" t="s">
        <v>9548</v>
      </c>
      <c r="E7012" s="268" t="s">
        <v>34735</v>
      </c>
    </row>
    <row r="7013" spans="1:5">
      <c r="A7013" s="39" t="str">
        <f t="shared" si="109"/>
        <v>103001</v>
      </c>
      <c r="B7013" s="266" t="s">
        <v>24855</v>
      </c>
      <c r="C7013" s="266" t="s">
        <v>24856</v>
      </c>
      <c r="D7013" s="267" t="s">
        <v>9623</v>
      </c>
      <c r="E7013" s="268" t="s">
        <v>34736</v>
      </c>
    </row>
    <row r="7014" spans="1:5">
      <c r="A7014" s="39" t="str">
        <f t="shared" si="109"/>
        <v>103002</v>
      </c>
      <c r="B7014" s="266" t="s">
        <v>24857</v>
      </c>
      <c r="C7014" s="266" t="s">
        <v>24858</v>
      </c>
      <c r="D7014" s="267" t="s">
        <v>9623</v>
      </c>
      <c r="E7014" s="268" t="s">
        <v>34737</v>
      </c>
    </row>
    <row r="7015" spans="1:5">
      <c r="A7015" s="39" t="str">
        <f t="shared" si="109"/>
        <v>103003</v>
      </c>
      <c r="B7015" s="266" t="s">
        <v>24859</v>
      </c>
      <c r="C7015" s="266" t="s">
        <v>24860</v>
      </c>
      <c r="D7015" s="267" t="s">
        <v>9623</v>
      </c>
      <c r="E7015" s="268" t="s">
        <v>34738</v>
      </c>
    </row>
    <row r="7016" spans="1:5">
      <c r="A7016" s="39" t="str">
        <f t="shared" si="109"/>
        <v>103005</v>
      </c>
      <c r="B7016" s="266" t="s">
        <v>24861</v>
      </c>
      <c r="C7016" s="266" t="s">
        <v>24862</v>
      </c>
      <c r="D7016" s="267" t="s">
        <v>9623</v>
      </c>
      <c r="E7016" s="268" t="s">
        <v>34739</v>
      </c>
    </row>
    <row r="7017" spans="1:5">
      <c r="A7017" s="39" t="str">
        <f t="shared" si="109"/>
        <v>103006</v>
      </c>
      <c r="B7017" s="266" t="s">
        <v>24863</v>
      </c>
      <c r="C7017" s="266" t="s">
        <v>24864</v>
      </c>
      <c r="D7017" s="267" t="s">
        <v>9623</v>
      </c>
      <c r="E7017" s="268" t="s">
        <v>34740</v>
      </c>
    </row>
    <row r="7018" spans="1:5">
      <c r="A7018" s="39" t="str">
        <f t="shared" si="109"/>
        <v>103007</v>
      </c>
      <c r="B7018" s="266" t="s">
        <v>24865</v>
      </c>
      <c r="C7018" s="266" t="s">
        <v>24866</v>
      </c>
      <c r="D7018" s="267" t="s">
        <v>9623</v>
      </c>
      <c r="E7018" s="268" t="s">
        <v>34741</v>
      </c>
    </row>
    <row r="7019" spans="1:5">
      <c r="A7019" s="39" t="str">
        <f t="shared" si="109"/>
        <v>103008</v>
      </c>
      <c r="B7019" s="266" t="s">
        <v>25183</v>
      </c>
      <c r="C7019" s="266" t="s">
        <v>25184</v>
      </c>
      <c r="D7019" s="267" t="s">
        <v>9623</v>
      </c>
      <c r="E7019" s="268" t="s">
        <v>17592</v>
      </c>
    </row>
    <row r="7020" spans="1:5">
      <c r="A7020" s="39" t="str">
        <f t="shared" si="109"/>
        <v>103009</v>
      </c>
      <c r="B7020" s="266" t="s">
        <v>25185</v>
      </c>
      <c r="C7020" s="266" t="s">
        <v>25186</v>
      </c>
      <c r="D7020" s="267" t="s">
        <v>9623</v>
      </c>
      <c r="E7020" s="268" t="s">
        <v>34742</v>
      </c>
    </row>
    <row r="7021" spans="1:5">
      <c r="A7021" s="39" t="str">
        <f t="shared" si="109"/>
        <v>103010</v>
      </c>
      <c r="B7021" s="266" t="s">
        <v>25187</v>
      </c>
      <c r="C7021" s="266" t="s">
        <v>25188</v>
      </c>
      <c r="D7021" s="267" t="s">
        <v>9623</v>
      </c>
      <c r="E7021" s="268" t="s">
        <v>34743</v>
      </c>
    </row>
    <row r="7022" spans="1:5">
      <c r="A7022" s="39" t="str">
        <f t="shared" si="109"/>
        <v>103011</v>
      </c>
      <c r="B7022" s="266" t="s">
        <v>25189</v>
      </c>
      <c r="C7022" s="266" t="s">
        <v>25190</v>
      </c>
      <c r="D7022" s="267" t="s">
        <v>9623</v>
      </c>
      <c r="E7022" s="268" t="s">
        <v>34744</v>
      </c>
    </row>
    <row r="7023" spans="1:5">
      <c r="A7023" s="39" t="str">
        <f t="shared" si="109"/>
        <v>103012</v>
      </c>
      <c r="B7023" s="266" t="s">
        <v>25191</v>
      </c>
      <c r="C7023" s="266" t="s">
        <v>25192</v>
      </c>
      <c r="D7023" s="267" t="s">
        <v>9623</v>
      </c>
      <c r="E7023" s="268" t="s">
        <v>34745</v>
      </c>
    </row>
    <row r="7024" spans="1:5">
      <c r="A7024" s="39" t="str">
        <f t="shared" si="109"/>
        <v>103013</v>
      </c>
      <c r="B7024" s="266" t="s">
        <v>25193</v>
      </c>
      <c r="C7024" s="266" t="s">
        <v>25194</v>
      </c>
      <c r="D7024" s="267" t="s">
        <v>9623</v>
      </c>
      <c r="E7024" s="268" t="s">
        <v>34746</v>
      </c>
    </row>
    <row r="7025" spans="1:5">
      <c r="A7025" s="39" t="str">
        <f t="shared" si="109"/>
        <v>103014</v>
      </c>
      <c r="B7025" s="266" t="s">
        <v>25195</v>
      </c>
      <c r="C7025" s="266" t="s">
        <v>25196</v>
      </c>
      <c r="D7025" s="267" t="s">
        <v>9623</v>
      </c>
      <c r="E7025" s="268" t="s">
        <v>34747</v>
      </c>
    </row>
    <row r="7026" spans="1:5">
      <c r="A7026" s="39" t="str">
        <f t="shared" si="109"/>
        <v>103015</v>
      </c>
      <c r="B7026" s="266" t="s">
        <v>25197</v>
      </c>
      <c r="C7026" s="266" t="s">
        <v>25198</v>
      </c>
      <c r="D7026" s="267" t="s">
        <v>9623</v>
      </c>
      <c r="E7026" s="268" t="s">
        <v>34748</v>
      </c>
    </row>
    <row r="7027" spans="1:5">
      <c r="A7027" s="39" t="str">
        <f t="shared" si="109"/>
        <v>103016</v>
      </c>
      <c r="B7027" s="266" t="s">
        <v>25199</v>
      </c>
      <c r="C7027" s="266" t="s">
        <v>25200</v>
      </c>
      <c r="D7027" s="267" t="s">
        <v>9623</v>
      </c>
      <c r="E7027" s="268" t="s">
        <v>34749</v>
      </c>
    </row>
    <row r="7028" spans="1:5">
      <c r="A7028" s="39" t="str">
        <f t="shared" si="109"/>
        <v>103017</v>
      </c>
      <c r="B7028" s="266" t="s">
        <v>25201</v>
      </c>
      <c r="C7028" s="266" t="s">
        <v>25202</v>
      </c>
      <c r="D7028" s="267" t="s">
        <v>9623</v>
      </c>
      <c r="E7028" s="268" t="s">
        <v>34750</v>
      </c>
    </row>
    <row r="7029" spans="1:5">
      <c r="A7029" s="39" t="str">
        <f t="shared" si="109"/>
        <v>103018</v>
      </c>
      <c r="B7029" s="266" t="s">
        <v>25203</v>
      </c>
      <c r="C7029" s="266" t="s">
        <v>25204</v>
      </c>
      <c r="D7029" s="267" t="s">
        <v>9623</v>
      </c>
      <c r="E7029" s="268" t="s">
        <v>34751</v>
      </c>
    </row>
    <row r="7030" spans="1:5">
      <c r="A7030" s="39" t="str">
        <f t="shared" si="109"/>
        <v>103019</v>
      </c>
      <c r="B7030" s="266" t="s">
        <v>25205</v>
      </c>
      <c r="C7030" s="266" t="s">
        <v>25206</v>
      </c>
      <c r="D7030" s="267" t="s">
        <v>9623</v>
      </c>
      <c r="E7030" s="268" t="s">
        <v>34752</v>
      </c>
    </row>
    <row r="7031" spans="1:5">
      <c r="A7031" s="39" t="str">
        <f t="shared" si="109"/>
        <v>103029</v>
      </c>
      <c r="B7031" s="266" t="s">
        <v>25207</v>
      </c>
      <c r="C7031" s="266" t="s">
        <v>25208</v>
      </c>
      <c r="D7031" s="267" t="s">
        <v>9623</v>
      </c>
      <c r="E7031" s="268" t="s">
        <v>16632</v>
      </c>
    </row>
    <row r="7032" spans="1:5">
      <c r="A7032" s="39" t="str">
        <f t="shared" si="109"/>
        <v>103036</v>
      </c>
      <c r="B7032" s="266" t="s">
        <v>25209</v>
      </c>
      <c r="C7032" s="266" t="s">
        <v>25210</v>
      </c>
      <c r="D7032" s="267" t="s">
        <v>9623</v>
      </c>
      <c r="E7032" s="268" t="s">
        <v>16949</v>
      </c>
    </row>
    <row r="7033" spans="1:5">
      <c r="A7033" s="39" t="str">
        <f t="shared" si="109"/>
        <v>103037</v>
      </c>
      <c r="B7033" s="266" t="s">
        <v>25211</v>
      </c>
      <c r="C7033" s="266" t="s">
        <v>25212</v>
      </c>
      <c r="D7033" s="267" t="s">
        <v>9623</v>
      </c>
      <c r="E7033" s="268" t="s">
        <v>34753</v>
      </c>
    </row>
    <row r="7034" spans="1:5">
      <c r="A7034" s="39" t="str">
        <f t="shared" si="109"/>
        <v>103038</v>
      </c>
      <c r="B7034" s="266" t="s">
        <v>25213</v>
      </c>
      <c r="C7034" s="266" t="s">
        <v>25214</v>
      </c>
      <c r="D7034" s="267" t="s">
        <v>9623</v>
      </c>
      <c r="E7034" s="268" t="s">
        <v>34754</v>
      </c>
    </row>
    <row r="7035" spans="1:5">
      <c r="A7035" s="39" t="str">
        <f t="shared" si="109"/>
        <v>103039</v>
      </c>
      <c r="B7035" s="266" t="s">
        <v>25215</v>
      </c>
      <c r="C7035" s="266" t="s">
        <v>25216</v>
      </c>
      <c r="D7035" s="267" t="s">
        <v>9623</v>
      </c>
      <c r="E7035" s="268" t="s">
        <v>24847</v>
      </c>
    </row>
    <row r="7036" spans="1:5">
      <c r="A7036" s="39" t="str">
        <f t="shared" si="109"/>
        <v>103040</v>
      </c>
      <c r="B7036" s="266" t="s">
        <v>25217</v>
      </c>
      <c r="C7036" s="266" t="s">
        <v>25218</v>
      </c>
      <c r="D7036" s="267" t="s">
        <v>9623</v>
      </c>
      <c r="E7036" s="268" t="s">
        <v>34755</v>
      </c>
    </row>
    <row r="7037" spans="1:5">
      <c r="A7037" s="39" t="str">
        <f t="shared" si="109"/>
        <v>103041</v>
      </c>
      <c r="B7037" s="266" t="s">
        <v>25219</v>
      </c>
      <c r="C7037" s="266" t="s">
        <v>25220</v>
      </c>
      <c r="D7037" s="267" t="s">
        <v>9623</v>
      </c>
      <c r="E7037" s="268" t="s">
        <v>34756</v>
      </c>
    </row>
    <row r="7038" spans="1:5">
      <c r="A7038" s="39" t="str">
        <f t="shared" si="109"/>
        <v>103042</v>
      </c>
      <c r="B7038" s="266" t="s">
        <v>25221</v>
      </c>
      <c r="C7038" s="266" t="s">
        <v>25222</v>
      </c>
      <c r="D7038" s="267" t="s">
        <v>9623</v>
      </c>
      <c r="E7038" s="268" t="s">
        <v>15407</v>
      </c>
    </row>
    <row r="7039" spans="1:5">
      <c r="A7039" s="39" t="str">
        <f t="shared" si="109"/>
        <v>103043</v>
      </c>
      <c r="B7039" s="266" t="s">
        <v>25223</v>
      </c>
      <c r="C7039" s="266" t="s">
        <v>25224</v>
      </c>
      <c r="D7039" s="267" t="s">
        <v>9623</v>
      </c>
      <c r="E7039" s="268" t="s">
        <v>17091</v>
      </c>
    </row>
    <row r="7040" spans="1:5">
      <c r="A7040" s="39" t="str">
        <f t="shared" si="109"/>
        <v>103044</v>
      </c>
      <c r="B7040" s="266" t="s">
        <v>25225</v>
      </c>
      <c r="C7040" s="266" t="s">
        <v>25226</v>
      </c>
      <c r="D7040" s="267" t="s">
        <v>9623</v>
      </c>
      <c r="E7040" s="268" t="s">
        <v>26109</v>
      </c>
    </row>
    <row r="7041" spans="1:5">
      <c r="A7041" s="39" t="str">
        <f t="shared" si="109"/>
        <v>103045</v>
      </c>
      <c r="B7041" s="266" t="s">
        <v>25227</v>
      </c>
      <c r="C7041" s="266" t="s">
        <v>25228</v>
      </c>
      <c r="D7041" s="267" t="s">
        <v>9623</v>
      </c>
      <c r="E7041" s="268" t="s">
        <v>8861</v>
      </c>
    </row>
    <row r="7042" spans="1:5">
      <c r="A7042" s="39" t="str">
        <f t="shared" si="109"/>
        <v>103046</v>
      </c>
      <c r="B7042" s="266" t="s">
        <v>25229</v>
      </c>
      <c r="C7042" s="266" t="s">
        <v>25230</v>
      </c>
      <c r="D7042" s="267" t="s">
        <v>9623</v>
      </c>
      <c r="E7042" s="268" t="s">
        <v>20558</v>
      </c>
    </row>
    <row r="7043" spans="1:5">
      <c r="A7043" s="39" t="str">
        <f t="shared" ref="A7043:A7106" si="110">IF(ISERROR(SEARCH("/",B7043)=6),TRIM(CLEAN(B7043)),IF(SEARCH("/",B7043)=6,IF(LEN(TRIM(CLEAN(B7043)))=7,LEFT(TRIM(CLEAN(B7043)),6)&amp;"00"&amp;RIGHT(TRIM(CLEAN(B7043)),1),LEFT(TRIM(CLEAN(B7043)),6)&amp;"0"&amp;RIGHT(TRIM(CLEAN(B7043)),2)),TRIM(CLEAN(B7043))))</f>
        <v>103047</v>
      </c>
      <c r="B7043" s="266" t="s">
        <v>25231</v>
      </c>
      <c r="C7043" s="266" t="s">
        <v>25232</v>
      </c>
      <c r="D7043" s="267" t="s">
        <v>9623</v>
      </c>
      <c r="E7043" s="268" t="s">
        <v>9200</v>
      </c>
    </row>
    <row r="7044" spans="1:5">
      <c r="A7044" s="39" t="str">
        <f t="shared" si="110"/>
        <v>103048</v>
      </c>
      <c r="B7044" s="266" t="s">
        <v>25233</v>
      </c>
      <c r="C7044" s="266" t="s">
        <v>25234</v>
      </c>
      <c r="D7044" s="267" t="s">
        <v>9623</v>
      </c>
      <c r="E7044" s="268" t="s">
        <v>18047</v>
      </c>
    </row>
    <row r="7045" spans="1:5">
      <c r="A7045" s="39" t="str">
        <f t="shared" si="110"/>
        <v>103049</v>
      </c>
      <c r="B7045" s="266" t="s">
        <v>25235</v>
      </c>
      <c r="C7045" s="266" t="s">
        <v>25236</v>
      </c>
      <c r="D7045" s="267" t="s">
        <v>9623</v>
      </c>
      <c r="E7045" s="268" t="s">
        <v>28437</v>
      </c>
    </row>
    <row r="7046" spans="1:5">
      <c r="A7046" s="39" t="str">
        <f t="shared" si="110"/>
        <v>103050</v>
      </c>
      <c r="B7046" s="266" t="s">
        <v>25237</v>
      </c>
      <c r="C7046" s="266" t="s">
        <v>25238</v>
      </c>
      <c r="D7046" s="267" t="s">
        <v>9623</v>
      </c>
      <c r="E7046" s="268" t="s">
        <v>34757</v>
      </c>
    </row>
    <row r="7047" spans="1:5">
      <c r="A7047" s="39" t="str">
        <f t="shared" si="110"/>
        <v>103051</v>
      </c>
      <c r="B7047" s="266" t="s">
        <v>25239</v>
      </c>
      <c r="C7047" s="266" t="s">
        <v>25240</v>
      </c>
      <c r="D7047" s="267" t="s">
        <v>9623</v>
      </c>
      <c r="E7047" s="268" t="s">
        <v>16380</v>
      </c>
    </row>
    <row r="7048" spans="1:5">
      <c r="A7048" s="39" t="str">
        <f t="shared" si="110"/>
        <v>103052</v>
      </c>
      <c r="B7048" s="266" t="s">
        <v>25241</v>
      </c>
      <c r="C7048" s="266" t="s">
        <v>25242</v>
      </c>
      <c r="D7048" s="267" t="s">
        <v>9623</v>
      </c>
      <c r="E7048" s="268" t="s">
        <v>29301</v>
      </c>
    </row>
    <row r="7049" spans="1:5">
      <c r="A7049" s="39" t="str">
        <f t="shared" si="110"/>
        <v>103072</v>
      </c>
      <c r="B7049" s="266" t="s">
        <v>24901</v>
      </c>
      <c r="C7049" s="266" t="s">
        <v>24902</v>
      </c>
      <c r="D7049" s="267" t="s">
        <v>9772</v>
      </c>
      <c r="E7049" s="268" t="s">
        <v>34758</v>
      </c>
    </row>
    <row r="7050" spans="1:5">
      <c r="A7050" s="39" t="str">
        <f t="shared" si="110"/>
        <v>103073</v>
      </c>
      <c r="B7050" s="266" t="s">
        <v>24903</v>
      </c>
      <c r="C7050" s="266" t="s">
        <v>24904</v>
      </c>
      <c r="D7050" s="267" t="s">
        <v>9772</v>
      </c>
      <c r="E7050" s="268" t="s">
        <v>22903</v>
      </c>
    </row>
    <row r="7051" spans="1:5">
      <c r="A7051" s="39" t="str">
        <f t="shared" si="110"/>
        <v>103074</v>
      </c>
      <c r="B7051" s="266" t="s">
        <v>24905</v>
      </c>
      <c r="C7051" s="266" t="s">
        <v>24906</v>
      </c>
      <c r="D7051" s="267" t="s">
        <v>9772</v>
      </c>
      <c r="E7051" s="268" t="s">
        <v>25483</v>
      </c>
    </row>
    <row r="7052" spans="1:5">
      <c r="A7052" s="39" t="str">
        <f t="shared" si="110"/>
        <v>103075</v>
      </c>
      <c r="B7052" s="266" t="s">
        <v>24907</v>
      </c>
      <c r="C7052" s="266" t="s">
        <v>24908</v>
      </c>
      <c r="D7052" s="267" t="s">
        <v>9772</v>
      </c>
      <c r="E7052" s="268" t="s">
        <v>34759</v>
      </c>
    </row>
    <row r="7053" spans="1:5">
      <c r="A7053" s="39" t="str">
        <f t="shared" si="110"/>
        <v>103076</v>
      </c>
      <c r="B7053" s="266" t="s">
        <v>24909</v>
      </c>
      <c r="C7053" s="266" t="s">
        <v>24910</v>
      </c>
      <c r="D7053" s="267" t="s">
        <v>9772</v>
      </c>
      <c r="E7053" s="268" t="s">
        <v>34760</v>
      </c>
    </row>
    <row r="7054" spans="1:5">
      <c r="A7054" s="39" t="str">
        <f t="shared" si="110"/>
        <v>103077</v>
      </c>
      <c r="B7054" s="266" t="s">
        <v>24911</v>
      </c>
      <c r="C7054" s="266" t="s">
        <v>24912</v>
      </c>
      <c r="D7054" s="267" t="s">
        <v>9772</v>
      </c>
      <c r="E7054" s="268" t="s">
        <v>34761</v>
      </c>
    </row>
    <row r="7055" spans="1:5">
      <c r="A7055" s="39" t="str">
        <f t="shared" si="110"/>
        <v>103078</v>
      </c>
      <c r="B7055" s="266" t="s">
        <v>24913</v>
      </c>
      <c r="C7055" s="266" t="s">
        <v>24914</v>
      </c>
      <c r="D7055" s="267" t="s">
        <v>9772</v>
      </c>
      <c r="E7055" s="268" t="s">
        <v>19324</v>
      </c>
    </row>
    <row r="7056" spans="1:5">
      <c r="A7056" s="39" t="str">
        <f t="shared" si="110"/>
        <v>103079</v>
      </c>
      <c r="B7056" s="266" t="s">
        <v>24915</v>
      </c>
      <c r="C7056" s="266" t="s">
        <v>24916</v>
      </c>
      <c r="D7056" s="267" t="s">
        <v>9772</v>
      </c>
      <c r="E7056" s="268" t="s">
        <v>34762</v>
      </c>
    </row>
    <row r="7057" spans="1:5">
      <c r="A7057" s="39" t="str">
        <f t="shared" si="110"/>
        <v>103080</v>
      </c>
      <c r="B7057" s="266" t="s">
        <v>24917</v>
      </c>
      <c r="C7057" s="266" t="s">
        <v>24918</v>
      </c>
      <c r="D7057" s="267" t="s">
        <v>9772</v>
      </c>
      <c r="E7057" s="268" t="s">
        <v>25418</v>
      </c>
    </row>
    <row r="7058" spans="1:5">
      <c r="A7058" s="39" t="str">
        <f t="shared" si="110"/>
        <v>103088</v>
      </c>
      <c r="B7058" s="266" t="s">
        <v>24969</v>
      </c>
      <c r="C7058" s="266" t="s">
        <v>24970</v>
      </c>
      <c r="D7058" s="267" t="s">
        <v>10821</v>
      </c>
      <c r="E7058" s="268" t="s">
        <v>16479</v>
      </c>
    </row>
    <row r="7059" spans="1:5">
      <c r="A7059" s="39" t="str">
        <f t="shared" si="110"/>
        <v>103089</v>
      </c>
      <c r="B7059" s="266" t="s">
        <v>24631</v>
      </c>
      <c r="C7059" s="266" t="s">
        <v>24632</v>
      </c>
      <c r="D7059" s="267" t="s">
        <v>9548</v>
      </c>
      <c r="E7059" s="268" t="s">
        <v>11734</v>
      </c>
    </row>
    <row r="7060" spans="1:5">
      <c r="A7060" s="39" t="str">
        <f t="shared" si="110"/>
        <v>103090</v>
      </c>
      <c r="B7060" s="266" t="s">
        <v>24633</v>
      </c>
      <c r="C7060" s="266" t="s">
        <v>24634</v>
      </c>
      <c r="D7060" s="267" t="s">
        <v>9548</v>
      </c>
      <c r="E7060" s="268" t="s">
        <v>11439</v>
      </c>
    </row>
    <row r="7061" spans="1:5">
      <c r="A7061" s="39" t="str">
        <f t="shared" si="110"/>
        <v>103091</v>
      </c>
      <c r="B7061" s="266" t="s">
        <v>24635</v>
      </c>
      <c r="C7061" s="266" t="s">
        <v>24636</v>
      </c>
      <c r="D7061" s="267" t="s">
        <v>9548</v>
      </c>
      <c r="E7061" s="268" t="s">
        <v>12652</v>
      </c>
    </row>
    <row r="7062" spans="1:5">
      <c r="A7062" s="39" t="str">
        <f t="shared" si="110"/>
        <v>103092</v>
      </c>
      <c r="B7062" s="266" t="s">
        <v>24637</v>
      </c>
      <c r="C7062" s="266" t="s">
        <v>24638</v>
      </c>
      <c r="D7062" s="267" t="s">
        <v>9548</v>
      </c>
      <c r="E7062" s="268" t="s">
        <v>20306</v>
      </c>
    </row>
    <row r="7063" spans="1:5">
      <c r="A7063" s="39" t="str">
        <f t="shared" si="110"/>
        <v>103093</v>
      </c>
      <c r="B7063" s="266" t="s">
        <v>24639</v>
      </c>
      <c r="C7063" s="266" t="s">
        <v>24640</v>
      </c>
      <c r="D7063" s="267" t="s">
        <v>9548</v>
      </c>
      <c r="E7063" s="268" t="s">
        <v>24641</v>
      </c>
    </row>
    <row r="7064" spans="1:5">
      <c r="A7064" s="39" t="str">
        <f t="shared" si="110"/>
        <v>103094</v>
      </c>
      <c r="B7064" s="266" t="s">
        <v>24642</v>
      </c>
      <c r="C7064" s="266" t="s">
        <v>24643</v>
      </c>
      <c r="D7064" s="267" t="s">
        <v>9548</v>
      </c>
      <c r="E7064" s="268" t="s">
        <v>16460</v>
      </c>
    </row>
    <row r="7065" spans="1:5">
      <c r="A7065" s="39" t="str">
        <f t="shared" si="110"/>
        <v>103095</v>
      </c>
      <c r="B7065" s="266" t="s">
        <v>24644</v>
      </c>
      <c r="C7065" s="266" t="s">
        <v>24645</v>
      </c>
      <c r="D7065" s="267" t="s">
        <v>9548</v>
      </c>
      <c r="E7065" s="268" t="s">
        <v>34763</v>
      </c>
    </row>
    <row r="7066" spans="1:5">
      <c r="A7066" s="39" t="str">
        <f t="shared" si="110"/>
        <v>103096</v>
      </c>
      <c r="B7066" s="266" t="s">
        <v>24646</v>
      </c>
      <c r="C7066" s="266" t="s">
        <v>24647</v>
      </c>
      <c r="D7066" s="267" t="s">
        <v>9548</v>
      </c>
      <c r="E7066" s="268" t="s">
        <v>24083</v>
      </c>
    </row>
    <row r="7067" spans="1:5">
      <c r="A7067" s="39" t="str">
        <f t="shared" si="110"/>
        <v>103097</v>
      </c>
      <c r="B7067" s="266" t="s">
        <v>24648</v>
      </c>
      <c r="C7067" s="266" t="s">
        <v>24649</v>
      </c>
      <c r="D7067" s="267" t="s">
        <v>9548</v>
      </c>
      <c r="E7067" s="268" t="s">
        <v>19225</v>
      </c>
    </row>
    <row r="7068" spans="1:5">
      <c r="A7068" s="39" t="str">
        <f t="shared" si="110"/>
        <v>103098</v>
      </c>
      <c r="B7068" s="266" t="s">
        <v>24650</v>
      </c>
      <c r="C7068" s="266" t="s">
        <v>24651</v>
      </c>
      <c r="D7068" s="267" t="s">
        <v>9548</v>
      </c>
      <c r="E7068" s="268" t="s">
        <v>25442</v>
      </c>
    </row>
    <row r="7069" spans="1:5">
      <c r="A7069" s="39" t="str">
        <f t="shared" si="110"/>
        <v>103099</v>
      </c>
      <c r="B7069" s="266" t="s">
        <v>24652</v>
      </c>
      <c r="C7069" s="266" t="s">
        <v>24653</v>
      </c>
      <c r="D7069" s="267" t="s">
        <v>9548</v>
      </c>
      <c r="E7069" s="268" t="s">
        <v>34764</v>
      </c>
    </row>
    <row r="7070" spans="1:5">
      <c r="A7070" s="39" t="str">
        <f t="shared" si="110"/>
        <v>103100</v>
      </c>
      <c r="B7070" s="266" t="s">
        <v>24654</v>
      </c>
      <c r="C7070" s="266" t="s">
        <v>24655</v>
      </c>
      <c r="D7070" s="267" t="s">
        <v>9548</v>
      </c>
      <c r="E7070" s="268" t="s">
        <v>26133</v>
      </c>
    </row>
    <row r="7071" spans="1:5">
      <c r="A7071" s="39" t="str">
        <f t="shared" si="110"/>
        <v>103101</v>
      </c>
      <c r="B7071" s="266" t="s">
        <v>24656</v>
      </c>
      <c r="C7071" s="266" t="s">
        <v>24657</v>
      </c>
      <c r="D7071" s="267" t="s">
        <v>9548</v>
      </c>
      <c r="E7071" s="268" t="s">
        <v>34765</v>
      </c>
    </row>
    <row r="7072" spans="1:5">
      <c r="A7072" s="39" t="str">
        <f t="shared" si="110"/>
        <v>103102</v>
      </c>
      <c r="B7072" s="266" t="s">
        <v>24658</v>
      </c>
      <c r="C7072" s="266" t="s">
        <v>24659</v>
      </c>
      <c r="D7072" s="267" t="s">
        <v>9548</v>
      </c>
      <c r="E7072" s="268" t="s">
        <v>23652</v>
      </c>
    </row>
    <row r="7073" spans="1:5">
      <c r="A7073" s="39" t="str">
        <f t="shared" si="110"/>
        <v>103103</v>
      </c>
      <c r="B7073" s="266" t="s">
        <v>24660</v>
      </c>
      <c r="C7073" s="266" t="s">
        <v>24661</v>
      </c>
      <c r="D7073" s="267" t="s">
        <v>9548</v>
      </c>
      <c r="E7073" s="268" t="s">
        <v>25604</v>
      </c>
    </row>
    <row r="7074" spans="1:5">
      <c r="A7074" s="39" t="str">
        <f t="shared" si="110"/>
        <v>103104</v>
      </c>
      <c r="B7074" s="266" t="s">
        <v>24662</v>
      </c>
      <c r="C7074" s="266" t="s">
        <v>24663</v>
      </c>
      <c r="D7074" s="267" t="s">
        <v>9548</v>
      </c>
      <c r="E7074" s="268" t="s">
        <v>34766</v>
      </c>
    </row>
    <row r="7075" spans="1:5">
      <c r="A7075" s="39" t="str">
        <f t="shared" si="110"/>
        <v>103105</v>
      </c>
      <c r="B7075" s="266" t="s">
        <v>24664</v>
      </c>
      <c r="C7075" s="266" t="s">
        <v>24665</v>
      </c>
      <c r="D7075" s="267" t="s">
        <v>9623</v>
      </c>
      <c r="E7075" s="268" t="s">
        <v>17951</v>
      </c>
    </row>
    <row r="7076" spans="1:5">
      <c r="A7076" s="39" t="str">
        <f t="shared" si="110"/>
        <v>103106</v>
      </c>
      <c r="B7076" s="266" t="s">
        <v>24666</v>
      </c>
      <c r="C7076" s="266" t="s">
        <v>24667</v>
      </c>
      <c r="D7076" s="267" t="s">
        <v>9623</v>
      </c>
      <c r="E7076" s="268" t="s">
        <v>17290</v>
      </c>
    </row>
    <row r="7077" spans="1:5">
      <c r="A7077" s="39" t="str">
        <f t="shared" si="110"/>
        <v>103107</v>
      </c>
      <c r="B7077" s="266" t="s">
        <v>24668</v>
      </c>
      <c r="C7077" s="266" t="s">
        <v>24669</v>
      </c>
      <c r="D7077" s="267" t="s">
        <v>9623</v>
      </c>
      <c r="E7077" s="268" t="s">
        <v>34767</v>
      </c>
    </row>
    <row r="7078" spans="1:5">
      <c r="A7078" s="39" t="str">
        <f t="shared" si="110"/>
        <v>103108</v>
      </c>
      <c r="B7078" s="266" t="s">
        <v>24670</v>
      </c>
      <c r="C7078" s="266" t="s">
        <v>24671</v>
      </c>
      <c r="D7078" s="267" t="s">
        <v>9623</v>
      </c>
      <c r="E7078" s="268" t="s">
        <v>34768</v>
      </c>
    </row>
    <row r="7079" spans="1:5">
      <c r="A7079" s="39" t="str">
        <f t="shared" si="110"/>
        <v>103109</v>
      </c>
      <c r="B7079" s="266" t="s">
        <v>24673</v>
      </c>
      <c r="C7079" s="266" t="s">
        <v>24674</v>
      </c>
      <c r="D7079" s="267" t="s">
        <v>9623</v>
      </c>
      <c r="E7079" s="268" t="s">
        <v>34769</v>
      </c>
    </row>
    <row r="7080" spans="1:5">
      <c r="A7080" s="39" t="str">
        <f t="shared" si="110"/>
        <v>103110</v>
      </c>
      <c r="B7080" s="266" t="s">
        <v>24675</v>
      </c>
      <c r="C7080" s="266" t="s">
        <v>24676</v>
      </c>
      <c r="D7080" s="267" t="s">
        <v>9623</v>
      </c>
      <c r="E7080" s="268" t="s">
        <v>34770</v>
      </c>
    </row>
    <row r="7081" spans="1:5">
      <c r="A7081" s="39" t="str">
        <f t="shared" si="110"/>
        <v>103111</v>
      </c>
      <c r="B7081" s="266" t="s">
        <v>24677</v>
      </c>
      <c r="C7081" s="266" t="s">
        <v>24678</v>
      </c>
      <c r="D7081" s="267" t="s">
        <v>9623</v>
      </c>
      <c r="E7081" s="268" t="s">
        <v>34771</v>
      </c>
    </row>
    <row r="7082" spans="1:5">
      <c r="A7082" s="39" t="str">
        <f t="shared" si="110"/>
        <v>103112</v>
      </c>
      <c r="B7082" s="266" t="s">
        <v>24679</v>
      </c>
      <c r="C7082" s="266" t="s">
        <v>24680</v>
      </c>
      <c r="D7082" s="267" t="s">
        <v>9623</v>
      </c>
      <c r="E7082" s="268" t="s">
        <v>34772</v>
      </c>
    </row>
    <row r="7083" spans="1:5">
      <c r="A7083" s="39" t="str">
        <f t="shared" si="110"/>
        <v>103113</v>
      </c>
      <c r="B7083" s="266" t="s">
        <v>24681</v>
      </c>
      <c r="C7083" s="266" t="s">
        <v>24682</v>
      </c>
      <c r="D7083" s="267" t="s">
        <v>9623</v>
      </c>
      <c r="E7083" s="268" t="s">
        <v>34773</v>
      </c>
    </row>
    <row r="7084" spans="1:5">
      <c r="A7084" s="39" t="str">
        <f t="shared" si="110"/>
        <v>103114</v>
      </c>
      <c r="B7084" s="266" t="s">
        <v>24683</v>
      </c>
      <c r="C7084" s="266" t="s">
        <v>24684</v>
      </c>
      <c r="D7084" s="267" t="s">
        <v>9623</v>
      </c>
      <c r="E7084" s="268" t="s">
        <v>34774</v>
      </c>
    </row>
    <row r="7085" spans="1:5">
      <c r="A7085" s="39" t="str">
        <f t="shared" si="110"/>
        <v>103115</v>
      </c>
      <c r="B7085" s="266" t="s">
        <v>24685</v>
      </c>
      <c r="C7085" s="266" t="s">
        <v>24686</v>
      </c>
      <c r="D7085" s="267" t="s">
        <v>9623</v>
      </c>
      <c r="E7085" s="268" t="s">
        <v>34775</v>
      </c>
    </row>
    <row r="7086" spans="1:5">
      <c r="A7086" s="39" t="str">
        <f t="shared" si="110"/>
        <v>103116</v>
      </c>
      <c r="B7086" s="266" t="s">
        <v>24687</v>
      </c>
      <c r="C7086" s="266" t="s">
        <v>24688</v>
      </c>
      <c r="D7086" s="267" t="s">
        <v>9623</v>
      </c>
      <c r="E7086" s="268" t="s">
        <v>34776</v>
      </c>
    </row>
    <row r="7087" spans="1:5">
      <c r="A7087" s="39" t="str">
        <f t="shared" si="110"/>
        <v>103117</v>
      </c>
      <c r="B7087" s="266" t="s">
        <v>24689</v>
      </c>
      <c r="C7087" s="266" t="s">
        <v>24690</v>
      </c>
      <c r="D7087" s="267" t="s">
        <v>9623</v>
      </c>
      <c r="E7087" s="268" t="s">
        <v>34777</v>
      </c>
    </row>
    <row r="7088" spans="1:5">
      <c r="A7088" s="39" t="str">
        <f t="shared" si="110"/>
        <v>103118</v>
      </c>
      <c r="B7088" s="266" t="s">
        <v>24691</v>
      </c>
      <c r="C7088" s="266" t="s">
        <v>24692</v>
      </c>
      <c r="D7088" s="267" t="s">
        <v>9623</v>
      </c>
      <c r="E7088" s="268" t="s">
        <v>34778</v>
      </c>
    </row>
    <row r="7089" spans="1:5">
      <c r="A7089" s="39" t="str">
        <f t="shared" si="110"/>
        <v>103119</v>
      </c>
      <c r="B7089" s="266" t="s">
        <v>24693</v>
      </c>
      <c r="C7089" s="266" t="s">
        <v>24694</v>
      </c>
      <c r="D7089" s="267" t="s">
        <v>9623</v>
      </c>
      <c r="E7089" s="268" t="s">
        <v>34779</v>
      </c>
    </row>
    <row r="7090" spans="1:5">
      <c r="A7090" s="39" t="str">
        <f t="shared" si="110"/>
        <v>103120</v>
      </c>
      <c r="B7090" s="266" t="s">
        <v>24695</v>
      </c>
      <c r="C7090" s="266" t="s">
        <v>24696</v>
      </c>
      <c r="D7090" s="267" t="s">
        <v>9623</v>
      </c>
      <c r="E7090" s="268" t="s">
        <v>34780</v>
      </c>
    </row>
    <row r="7091" spans="1:5">
      <c r="A7091" s="39" t="str">
        <f t="shared" si="110"/>
        <v>103121</v>
      </c>
      <c r="B7091" s="266" t="s">
        <v>24697</v>
      </c>
      <c r="C7091" s="266" t="s">
        <v>24698</v>
      </c>
      <c r="D7091" s="267" t="s">
        <v>9623</v>
      </c>
      <c r="E7091" s="268" t="s">
        <v>25565</v>
      </c>
    </row>
    <row r="7092" spans="1:5">
      <c r="A7092" s="39" t="str">
        <f t="shared" si="110"/>
        <v>103122</v>
      </c>
      <c r="B7092" s="266" t="s">
        <v>24700</v>
      </c>
      <c r="C7092" s="266" t="s">
        <v>24701</v>
      </c>
      <c r="D7092" s="267" t="s">
        <v>9623</v>
      </c>
      <c r="E7092" s="268" t="s">
        <v>34781</v>
      </c>
    </row>
    <row r="7093" spans="1:5">
      <c r="A7093" s="39" t="str">
        <f t="shared" si="110"/>
        <v>103123</v>
      </c>
      <c r="B7093" s="266" t="s">
        <v>24702</v>
      </c>
      <c r="C7093" s="266" t="s">
        <v>24703</v>
      </c>
      <c r="D7093" s="267" t="s">
        <v>9623</v>
      </c>
      <c r="E7093" s="268" t="s">
        <v>34189</v>
      </c>
    </row>
    <row r="7094" spans="1:5">
      <c r="A7094" s="39" t="str">
        <f t="shared" si="110"/>
        <v>103124</v>
      </c>
      <c r="B7094" s="266" t="s">
        <v>24704</v>
      </c>
      <c r="C7094" s="266" t="s">
        <v>24705</v>
      </c>
      <c r="D7094" s="267" t="s">
        <v>9623</v>
      </c>
      <c r="E7094" s="268" t="s">
        <v>30837</v>
      </c>
    </row>
    <row r="7095" spans="1:5">
      <c r="A7095" s="39" t="str">
        <f t="shared" si="110"/>
        <v>103125</v>
      </c>
      <c r="B7095" s="266" t="s">
        <v>24706</v>
      </c>
      <c r="C7095" s="266" t="s">
        <v>24707</v>
      </c>
      <c r="D7095" s="267" t="s">
        <v>9623</v>
      </c>
      <c r="E7095" s="268" t="s">
        <v>34782</v>
      </c>
    </row>
    <row r="7096" spans="1:5">
      <c r="A7096" s="39" t="str">
        <f t="shared" si="110"/>
        <v>103126</v>
      </c>
      <c r="B7096" s="266" t="s">
        <v>24708</v>
      </c>
      <c r="C7096" s="266" t="s">
        <v>24709</v>
      </c>
      <c r="D7096" s="267" t="s">
        <v>9623</v>
      </c>
      <c r="E7096" s="268" t="s">
        <v>24298</v>
      </c>
    </row>
    <row r="7097" spans="1:5">
      <c r="A7097" s="39" t="str">
        <f t="shared" si="110"/>
        <v>103127</v>
      </c>
      <c r="B7097" s="266" t="s">
        <v>24710</v>
      </c>
      <c r="C7097" s="266" t="s">
        <v>24711</v>
      </c>
      <c r="D7097" s="267" t="s">
        <v>9623</v>
      </c>
      <c r="E7097" s="268" t="s">
        <v>34783</v>
      </c>
    </row>
    <row r="7098" spans="1:5">
      <c r="A7098" s="39" t="str">
        <f t="shared" si="110"/>
        <v>103128</v>
      </c>
      <c r="B7098" s="266" t="s">
        <v>24712</v>
      </c>
      <c r="C7098" s="266" t="s">
        <v>24713</v>
      </c>
      <c r="D7098" s="267" t="s">
        <v>9623</v>
      </c>
      <c r="E7098" s="268" t="s">
        <v>34784</v>
      </c>
    </row>
    <row r="7099" spans="1:5">
      <c r="A7099" s="39" t="str">
        <f t="shared" si="110"/>
        <v>103129</v>
      </c>
      <c r="B7099" s="266" t="s">
        <v>24714</v>
      </c>
      <c r="C7099" s="266" t="s">
        <v>24715</v>
      </c>
      <c r="D7099" s="267" t="s">
        <v>9623</v>
      </c>
      <c r="E7099" s="268" t="s">
        <v>34785</v>
      </c>
    </row>
    <row r="7100" spans="1:5">
      <c r="A7100" s="39" t="str">
        <f t="shared" si="110"/>
        <v>103130</v>
      </c>
      <c r="B7100" s="266" t="s">
        <v>24716</v>
      </c>
      <c r="C7100" s="266" t="s">
        <v>24717</v>
      </c>
      <c r="D7100" s="267" t="s">
        <v>9623</v>
      </c>
      <c r="E7100" s="268" t="s">
        <v>34786</v>
      </c>
    </row>
    <row r="7101" spans="1:5">
      <c r="A7101" s="39" t="str">
        <f t="shared" si="110"/>
        <v>103131</v>
      </c>
      <c r="B7101" s="266" t="s">
        <v>24718</v>
      </c>
      <c r="C7101" s="266" t="s">
        <v>24719</v>
      </c>
      <c r="D7101" s="267" t="s">
        <v>9623</v>
      </c>
      <c r="E7101" s="268" t="s">
        <v>34787</v>
      </c>
    </row>
    <row r="7102" spans="1:5">
      <c r="A7102" s="39" t="str">
        <f t="shared" si="110"/>
        <v>103132</v>
      </c>
      <c r="B7102" s="266" t="s">
        <v>24720</v>
      </c>
      <c r="C7102" s="266" t="s">
        <v>24721</v>
      </c>
      <c r="D7102" s="267" t="s">
        <v>9623</v>
      </c>
      <c r="E7102" s="268" t="s">
        <v>34788</v>
      </c>
    </row>
    <row r="7103" spans="1:5">
      <c r="A7103" s="39" t="str">
        <f t="shared" si="110"/>
        <v>103133</v>
      </c>
      <c r="B7103" s="266" t="s">
        <v>24722</v>
      </c>
      <c r="C7103" s="266" t="s">
        <v>24723</v>
      </c>
      <c r="D7103" s="267" t="s">
        <v>9623</v>
      </c>
      <c r="E7103" s="268" t="s">
        <v>34789</v>
      </c>
    </row>
    <row r="7104" spans="1:5">
      <c r="A7104" s="39" t="str">
        <f t="shared" si="110"/>
        <v>103134</v>
      </c>
      <c r="B7104" s="266" t="s">
        <v>24724</v>
      </c>
      <c r="C7104" s="266" t="s">
        <v>24725</v>
      </c>
      <c r="D7104" s="267" t="s">
        <v>9623</v>
      </c>
      <c r="E7104" s="268" t="s">
        <v>34790</v>
      </c>
    </row>
    <row r="7105" spans="1:5">
      <c r="A7105" s="39" t="str">
        <f t="shared" si="110"/>
        <v>103135</v>
      </c>
      <c r="B7105" s="266" t="s">
        <v>24726</v>
      </c>
      <c r="C7105" s="266" t="s">
        <v>24727</v>
      </c>
      <c r="D7105" s="267" t="s">
        <v>9623</v>
      </c>
      <c r="E7105" s="268" t="s">
        <v>34791</v>
      </c>
    </row>
    <row r="7106" spans="1:5">
      <c r="A7106" s="39" t="str">
        <f t="shared" si="110"/>
        <v>103136</v>
      </c>
      <c r="B7106" s="266" t="s">
        <v>24728</v>
      </c>
      <c r="C7106" s="266" t="s">
        <v>24729</v>
      </c>
      <c r="D7106" s="267" t="s">
        <v>9623</v>
      </c>
      <c r="E7106" s="268" t="s">
        <v>34792</v>
      </c>
    </row>
    <row r="7107" spans="1:5">
      <c r="A7107" s="39" t="str">
        <f t="shared" ref="A7107:A7170" si="111">IF(ISERROR(SEARCH("/",B7107)=6),TRIM(CLEAN(B7107)),IF(SEARCH("/",B7107)=6,IF(LEN(TRIM(CLEAN(B7107)))=7,LEFT(TRIM(CLEAN(B7107)),6)&amp;"00"&amp;RIGHT(TRIM(CLEAN(B7107)),1),LEFT(TRIM(CLEAN(B7107)),6)&amp;"0"&amp;RIGHT(TRIM(CLEAN(B7107)),2)),TRIM(CLEAN(B7107))))</f>
        <v>103137</v>
      </c>
      <c r="B7107" s="266" t="s">
        <v>24730</v>
      </c>
      <c r="C7107" s="266" t="s">
        <v>24731</v>
      </c>
      <c r="D7107" s="267" t="s">
        <v>9623</v>
      </c>
      <c r="E7107" s="268" t="s">
        <v>17584</v>
      </c>
    </row>
    <row r="7108" spans="1:5">
      <c r="A7108" s="39" t="str">
        <f t="shared" si="111"/>
        <v>103138</v>
      </c>
      <c r="B7108" s="266" t="s">
        <v>24732</v>
      </c>
      <c r="C7108" s="266" t="s">
        <v>24733</v>
      </c>
      <c r="D7108" s="267" t="s">
        <v>9623</v>
      </c>
      <c r="E7108" s="268" t="s">
        <v>8972</v>
      </c>
    </row>
    <row r="7109" spans="1:5">
      <c r="A7109" s="39" t="str">
        <f t="shared" si="111"/>
        <v>103139</v>
      </c>
      <c r="B7109" s="266" t="s">
        <v>24734</v>
      </c>
      <c r="C7109" s="266" t="s">
        <v>24735</v>
      </c>
      <c r="D7109" s="267" t="s">
        <v>9623</v>
      </c>
      <c r="E7109" s="268" t="s">
        <v>13254</v>
      </c>
    </row>
    <row r="7110" spans="1:5">
      <c r="A7110" s="39" t="str">
        <f t="shared" si="111"/>
        <v>103140</v>
      </c>
      <c r="B7110" s="266" t="s">
        <v>24736</v>
      </c>
      <c r="C7110" s="266" t="s">
        <v>24737</v>
      </c>
      <c r="D7110" s="267" t="s">
        <v>9623</v>
      </c>
      <c r="E7110" s="268" t="s">
        <v>34793</v>
      </c>
    </row>
    <row r="7111" spans="1:5">
      <c r="A7111" s="39" t="str">
        <f t="shared" si="111"/>
        <v>103141</v>
      </c>
      <c r="B7111" s="266" t="s">
        <v>24738</v>
      </c>
      <c r="C7111" s="266" t="s">
        <v>24739</v>
      </c>
      <c r="D7111" s="267" t="s">
        <v>9623</v>
      </c>
      <c r="E7111" s="268" t="s">
        <v>34794</v>
      </c>
    </row>
    <row r="7112" spans="1:5">
      <c r="A7112" s="39" t="str">
        <f t="shared" si="111"/>
        <v>103142</v>
      </c>
      <c r="B7112" s="266" t="s">
        <v>24740</v>
      </c>
      <c r="C7112" s="266" t="s">
        <v>24741</v>
      </c>
      <c r="D7112" s="267" t="s">
        <v>9623</v>
      </c>
      <c r="E7112" s="268" t="s">
        <v>25438</v>
      </c>
    </row>
    <row r="7113" spans="1:5">
      <c r="A7113" s="39" t="str">
        <f t="shared" si="111"/>
        <v>103143</v>
      </c>
      <c r="B7113" s="266" t="s">
        <v>24743</v>
      </c>
      <c r="C7113" s="266" t="s">
        <v>24744</v>
      </c>
      <c r="D7113" s="267" t="s">
        <v>9623</v>
      </c>
      <c r="E7113" s="268" t="s">
        <v>34795</v>
      </c>
    </row>
    <row r="7114" spans="1:5">
      <c r="A7114" s="39" t="str">
        <f t="shared" si="111"/>
        <v>103144</v>
      </c>
      <c r="B7114" s="266" t="s">
        <v>24745</v>
      </c>
      <c r="C7114" s="266" t="s">
        <v>24746</v>
      </c>
      <c r="D7114" s="267" t="s">
        <v>9623</v>
      </c>
      <c r="E7114" s="268" t="s">
        <v>18813</v>
      </c>
    </row>
    <row r="7115" spans="1:5">
      <c r="A7115" s="39" t="str">
        <f t="shared" si="111"/>
        <v>103145</v>
      </c>
      <c r="B7115" s="266" t="s">
        <v>24747</v>
      </c>
      <c r="C7115" s="266" t="s">
        <v>24748</v>
      </c>
      <c r="D7115" s="267" t="s">
        <v>9623</v>
      </c>
      <c r="E7115" s="268" t="s">
        <v>34796</v>
      </c>
    </row>
    <row r="7116" spans="1:5">
      <c r="A7116" s="39" t="str">
        <f t="shared" si="111"/>
        <v>103146</v>
      </c>
      <c r="B7116" s="266" t="s">
        <v>24750</v>
      </c>
      <c r="C7116" s="266" t="s">
        <v>24751</v>
      </c>
      <c r="D7116" s="267" t="s">
        <v>9623</v>
      </c>
      <c r="E7116" s="268" t="s">
        <v>34797</v>
      </c>
    </row>
    <row r="7117" spans="1:5">
      <c r="A7117" s="39" t="str">
        <f t="shared" si="111"/>
        <v>103147</v>
      </c>
      <c r="B7117" s="266" t="s">
        <v>24752</v>
      </c>
      <c r="C7117" s="266" t="s">
        <v>24753</v>
      </c>
      <c r="D7117" s="267" t="s">
        <v>9623</v>
      </c>
      <c r="E7117" s="268" t="s">
        <v>34798</v>
      </c>
    </row>
    <row r="7118" spans="1:5">
      <c r="A7118" s="39" t="str">
        <f t="shared" si="111"/>
        <v>103148</v>
      </c>
      <c r="B7118" s="266" t="s">
        <v>24754</v>
      </c>
      <c r="C7118" s="266" t="s">
        <v>24755</v>
      </c>
      <c r="D7118" s="267" t="s">
        <v>9623</v>
      </c>
      <c r="E7118" s="268" t="s">
        <v>32671</v>
      </c>
    </row>
    <row r="7119" spans="1:5">
      <c r="A7119" s="39" t="str">
        <f t="shared" si="111"/>
        <v>103149</v>
      </c>
      <c r="B7119" s="266" t="s">
        <v>24756</v>
      </c>
      <c r="C7119" s="266" t="s">
        <v>24757</v>
      </c>
      <c r="D7119" s="267" t="s">
        <v>9623</v>
      </c>
      <c r="E7119" s="268" t="s">
        <v>34799</v>
      </c>
    </row>
    <row r="7120" spans="1:5">
      <c r="A7120" s="39" t="str">
        <f t="shared" si="111"/>
        <v>103150</v>
      </c>
      <c r="B7120" s="266" t="s">
        <v>24758</v>
      </c>
      <c r="C7120" s="266" t="s">
        <v>24759</v>
      </c>
      <c r="D7120" s="267" t="s">
        <v>9623</v>
      </c>
      <c r="E7120" s="268" t="s">
        <v>34800</v>
      </c>
    </row>
    <row r="7121" spans="1:5">
      <c r="A7121" s="39" t="str">
        <f t="shared" si="111"/>
        <v>103151</v>
      </c>
      <c r="B7121" s="266" t="s">
        <v>24760</v>
      </c>
      <c r="C7121" s="266" t="s">
        <v>24761</v>
      </c>
      <c r="D7121" s="267" t="s">
        <v>9623</v>
      </c>
      <c r="E7121" s="268" t="s">
        <v>34801</v>
      </c>
    </row>
    <row r="7122" spans="1:5">
      <c r="A7122" s="39" t="str">
        <f t="shared" si="111"/>
        <v>103152</v>
      </c>
      <c r="B7122" s="266" t="s">
        <v>24762</v>
      </c>
      <c r="C7122" s="266" t="s">
        <v>24763</v>
      </c>
      <c r="D7122" s="267" t="s">
        <v>9623</v>
      </c>
      <c r="E7122" s="268" t="s">
        <v>34802</v>
      </c>
    </row>
    <row r="7123" spans="1:5">
      <c r="A7123" s="39" t="str">
        <f t="shared" si="111"/>
        <v>103156</v>
      </c>
      <c r="B7123" s="266" t="s">
        <v>31570</v>
      </c>
      <c r="C7123" s="266" t="s">
        <v>31571</v>
      </c>
      <c r="D7123" s="267" t="s">
        <v>10129</v>
      </c>
      <c r="E7123" s="268" t="s">
        <v>8529</v>
      </c>
    </row>
    <row r="7124" spans="1:5">
      <c r="A7124" s="39" t="str">
        <f t="shared" si="111"/>
        <v>103162</v>
      </c>
      <c r="B7124" s="266" t="s">
        <v>31572</v>
      </c>
      <c r="C7124" s="266" t="s">
        <v>31573</v>
      </c>
      <c r="D7124" s="267" t="s">
        <v>10129</v>
      </c>
      <c r="E7124" s="268" t="s">
        <v>9010</v>
      </c>
    </row>
    <row r="7125" spans="1:5">
      <c r="A7125" s="39" t="str">
        <f t="shared" si="111"/>
        <v>103168</v>
      </c>
      <c r="B7125" s="266" t="s">
        <v>31574</v>
      </c>
      <c r="C7125" s="266" t="s">
        <v>31575</v>
      </c>
      <c r="D7125" s="267" t="s">
        <v>10129</v>
      </c>
      <c r="E7125" s="268" t="s">
        <v>8679</v>
      </c>
    </row>
    <row r="7126" spans="1:5">
      <c r="A7126" s="39" t="str">
        <f t="shared" si="111"/>
        <v>103174</v>
      </c>
      <c r="B7126" s="266" t="s">
        <v>31576</v>
      </c>
      <c r="C7126" s="266" t="s">
        <v>31577</v>
      </c>
      <c r="D7126" s="267" t="s">
        <v>10129</v>
      </c>
      <c r="E7126" s="268" t="s">
        <v>18570</v>
      </c>
    </row>
    <row r="7127" spans="1:5">
      <c r="A7127" s="39" t="str">
        <f t="shared" si="111"/>
        <v>103180</v>
      </c>
      <c r="B7127" s="266" t="s">
        <v>31578</v>
      </c>
      <c r="C7127" s="266" t="s">
        <v>31579</v>
      </c>
      <c r="D7127" s="267" t="s">
        <v>10129</v>
      </c>
      <c r="E7127" s="268" t="s">
        <v>8834</v>
      </c>
    </row>
    <row r="7128" spans="1:5">
      <c r="A7128" s="39" t="str">
        <f t="shared" si="111"/>
        <v>103183</v>
      </c>
      <c r="B7128" s="266" t="s">
        <v>31580</v>
      </c>
      <c r="C7128" s="266" t="s">
        <v>31581</v>
      </c>
      <c r="D7128" s="267" t="s">
        <v>10840</v>
      </c>
      <c r="E7128" s="268" t="s">
        <v>34803</v>
      </c>
    </row>
    <row r="7129" spans="1:5">
      <c r="A7129" s="39" t="str">
        <f t="shared" si="111"/>
        <v>103184</v>
      </c>
      <c r="B7129" s="266" t="s">
        <v>31583</v>
      </c>
      <c r="C7129" s="266" t="s">
        <v>31584</v>
      </c>
      <c r="D7129" s="267" t="s">
        <v>10840</v>
      </c>
      <c r="E7129" s="268" t="s">
        <v>34804</v>
      </c>
    </row>
    <row r="7130" spans="1:5">
      <c r="A7130" s="39" t="str">
        <f t="shared" si="111"/>
        <v>103185</v>
      </c>
      <c r="B7130" s="266" t="s">
        <v>31586</v>
      </c>
      <c r="C7130" s="266" t="s">
        <v>31587</v>
      </c>
      <c r="D7130" s="267" t="s">
        <v>9623</v>
      </c>
      <c r="E7130" s="268" t="s">
        <v>34805</v>
      </c>
    </row>
    <row r="7131" spans="1:5">
      <c r="A7131" s="39" t="str">
        <f t="shared" si="111"/>
        <v>103186</v>
      </c>
      <c r="B7131" s="266" t="s">
        <v>31589</v>
      </c>
      <c r="C7131" s="266" t="s">
        <v>31590</v>
      </c>
      <c r="D7131" s="267" t="s">
        <v>9623</v>
      </c>
      <c r="E7131" s="268" t="s">
        <v>34806</v>
      </c>
    </row>
    <row r="7132" spans="1:5">
      <c r="A7132" s="39" t="str">
        <f t="shared" si="111"/>
        <v>103187</v>
      </c>
      <c r="B7132" s="266" t="s">
        <v>31592</v>
      </c>
      <c r="C7132" s="266" t="s">
        <v>31593</v>
      </c>
      <c r="D7132" s="267" t="s">
        <v>9623</v>
      </c>
      <c r="E7132" s="268" t="s">
        <v>34807</v>
      </c>
    </row>
    <row r="7133" spans="1:5">
      <c r="A7133" s="39" t="str">
        <f t="shared" si="111"/>
        <v>103188</v>
      </c>
      <c r="B7133" s="266" t="s">
        <v>31595</v>
      </c>
      <c r="C7133" s="266" t="s">
        <v>31596</v>
      </c>
      <c r="D7133" s="267" t="s">
        <v>9623</v>
      </c>
      <c r="E7133" s="268" t="s">
        <v>34808</v>
      </c>
    </row>
    <row r="7134" spans="1:5">
      <c r="A7134" s="39" t="str">
        <f t="shared" si="111"/>
        <v>103189</v>
      </c>
      <c r="B7134" s="266" t="s">
        <v>31598</v>
      </c>
      <c r="C7134" s="266" t="s">
        <v>31599</v>
      </c>
      <c r="D7134" s="267" t="s">
        <v>9623</v>
      </c>
      <c r="E7134" s="268" t="s">
        <v>34809</v>
      </c>
    </row>
    <row r="7135" spans="1:5">
      <c r="A7135" s="39" t="str">
        <f t="shared" si="111"/>
        <v>103190</v>
      </c>
      <c r="B7135" s="266" t="s">
        <v>31601</v>
      </c>
      <c r="C7135" s="266" t="s">
        <v>31602</v>
      </c>
      <c r="D7135" s="267" t="s">
        <v>9623</v>
      </c>
      <c r="E7135" s="268" t="s">
        <v>34810</v>
      </c>
    </row>
    <row r="7136" spans="1:5">
      <c r="A7136" s="39" t="str">
        <f t="shared" si="111"/>
        <v>103191</v>
      </c>
      <c r="B7136" s="266" t="s">
        <v>31604</v>
      </c>
      <c r="C7136" s="266" t="s">
        <v>31605</v>
      </c>
      <c r="D7136" s="267" t="s">
        <v>9623</v>
      </c>
      <c r="E7136" s="268" t="s">
        <v>34811</v>
      </c>
    </row>
    <row r="7137" spans="1:5">
      <c r="A7137" s="39" t="str">
        <f t="shared" si="111"/>
        <v>103192</v>
      </c>
      <c r="B7137" s="266" t="s">
        <v>31607</v>
      </c>
      <c r="C7137" s="266" t="s">
        <v>31608</v>
      </c>
      <c r="D7137" s="267" t="s">
        <v>9623</v>
      </c>
      <c r="E7137" s="268" t="s">
        <v>34812</v>
      </c>
    </row>
    <row r="7138" spans="1:5">
      <c r="A7138" s="39" t="str">
        <f t="shared" si="111"/>
        <v>103193</v>
      </c>
      <c r="B7138" s="266" t="s">
        <v>31610</v>
      </c>
      <c r="C7138" s="266" t="s">
        <v>31611</v>
      </c>
      <c r="D7138" s="267" t="s">
        <v>9623</v>
      </c>
      <c r="E7138" s="268" t="s">
        <v>34813</v>
      </c>
    </row>
    <row r="7139" spans="1:5">
      <c r="A7139" s="39" t="str">
        <f t="shared" si="111"/>
        <v>103194</v>
      </c>
      <c r="B7139" s="266" t="s">
        <v>31613</v>
      </c>
      <c r="C7139" s="266" t="s">
        <v>31614</v>
      </c>
      <c r="D7139" s="267" t="s">
        <v>9623</v>
      </c>
      <c r="E7139" s="268" t="s">
        <v>34814</v>
      </c>
    </row>
    <row r="7140" spans="1:5">
      <c r="A7140" s="39" t="str">
        <f t="shared" si="111"/>
        <v>103195</v>
      </c>
      <c r="B7140" s="266" t="s">
        <v>31616</v>
      </c>
      <c r="C7140" s="266" t="s">
        <v>31617</v>
      </c>
      <c r="D7140" s="267" t="s">
        <v>9623</v>
      </c>
      <c r="E7140" s="268" t="s">
        <v>34815</v>
      </c>
    </row>
    <row r="7141" spans="1:5">
      <c r="A7141" s="39" t="str">
        <f t="shared" si="111"/>
        <v>103205</v>
      </c>
      <c r="B7141" s="266" t="s">
        <v>31619</v>
      </c>
      <c r="C7141" s="266" t="s">
        <v>31620</v>
      </c>
      <c r="D7141" s="267" t="s">
        <v>9623</v>
      </c>
      <c r="E7141" s="268" t="s">
        <v>34816</v>
      </c>
    </row>
    <row r="7142" spans="1:5">
      <c r="A7142" s="39" t="str">
        <f t="shared" si="111"/>
        <v>103206</v>
      </c>
      <c r="B7142" s="266" t="s">
        <v>31622</v>
      </c>
      <c r="C7142" s="266" t="s">
        <v>31623</v>
      </c>
      <c r="D7142" s="267" t="s">
        <v>9623</v>
      </c>
      <c r="E7142" s="268" t="s">
        <v>34817</v>
      </c>
    </row>
    <row r="7143" spans="1:5">
      <c r="A7143" s="39" t="str">
        <f t="shared" si="111"/>
        <v>103207</v>
      </c>
      <c r="B7143" s="266" t="s">
        <v>31625</v>
      </c>
      <c r="C7143" s="266" t="s">
        <v>31626</v>
      </c>
      <c r="D7143" s="267" t="s">
        <v>9623</v>
      </c>
      <c r="E7143" s="268" t="s">
        <v>34818</v>
      </c>
    </row>
    <row r="7144" spans="1:5">
      <c r="A7144" s="39" t="str">
        <f t="shared" si="111"/>
        <v>103208</v>
      </c>
      <c r="B7144" s="266" t="s">
        <v>31628</v>
      </c>
      <c r="C7144" s="266" t="s">
        <v>31629</v>
      </c>
      <c r="D7144" s="267" t="s">
        <v>9623</v>
      </c>
      <c r="E7144" s="268" t="s">
        <v>34819</v>
      </c>
    </row>
    <row r="7145" spans="1:5">
      <c r="A7145" s="39" t="str">
        <f t="shared" si="111"/>
        <v>103209</v>
      </c>
      <c r="B7145" s="266" t="s">
        <v>31631</v>
      </c>
      <c r="C7145" s="266" t="s">
        <v>31632</v>
      </c>
      <c r="D7145" s="267" t="s">
        <v>9623</v>
      </c>
      <c r="E7145" s="268" t="s">
        <v>34820</v>
      </c>
    </row>
    <row r="7146" spans="1:5">
      <c r="A7146" s="39" t="str">
        <f t="shared" si="111"/>
        <v>103210</v>
      </c>
      <c r="B7146" s="266" t="s">
        <v>31634</v>
      </c>
      <c r="C7146" s="266" t="s">
        <v>31635</v>
      </c>
      <c r="D7146" s="267" t="s">
        <v>9623</v>
      </c>
      <c r="E7146" s="268" t="s">
        <v>34821</v>
      </c>
    </row>
    <row r="7147" spans="1:5">
      <c r="A7147" s="39" t="str">
        <f t="shared" si="111"/>
        <v>103223</v>
      </c>
      <c r="B7147" s="266" t="s">
        <v>31637</v>
      </c>
      <c r="C7147" s="266" t="s">
        <v>31638</v>
      </c>
      <c r="D7147" s="267" t="s">
        <v>10129</v>
      </c>
      <c r="E7147" s="268" t="s">
        <v>30202</v>
      </c>
    </row>
    <row r="7148" spans="1:5">
      <c r="A7148" s="39" t="str">
        <f t="shared" si="111"/>
        <v>103229</v>
      </c>
      <c r="B7148" s="266" t="s">
        <v>31639</v>
      </c>
      <c r="C7148" s="266" t="s">
        <v>31640</v>
      </c>
      <c r="D7148" s="267" t="s">
        <v>10129</v>
      </c>
      <c r="E7148" s="268" t="s">
        <v>30801</v>
      </c>
    </row>
    <row r="7149" spans="1:5">
      <c r="A7149" s="39" t="str">
        <f t="shared" si="111"/>
        <v>103235</v>
      </c>
      <c r="B7149" s="266" t="s">
        <v>31641</v>
      </c>
      <c r="C7149" s="266" t="s">
        <v>31642</v>
      </c>
      <c r="D7149" s="267" t="s">
        <v>10129</v>
      </c>
      <c r="E7149" s="268" t="s">
        <v>18950</v>
      </c>
    </row>
    <row r="7150" spans="1:5">
      <c r="A7150" s="39" t="str">
        <f t="shared" si="111"/>
        <v>103241</v>
      </c>
      <c r="B7150" s="266" t="s">
        <v>31643</v>
      </c>
      <c r="C7150" s="266" t="s">
        <v>31644</v>
      </c>
      <c r="D7150" s="267" t="s">
        <v>10129</v>
      </c>
      <c r="E7150" s="268" t="s">
        <v>9229</v>
      </c>
    </row>
    <row r="7151" spans="1:5">
      <c r="A7151" s="39" t="str">
        <f t="shared" si="111"/>
        <v>103244</v>
      </c>
      <c r="B7151" s="266" t="s">
        <v>31645</v>
      </c>
      <c r="C7151" s="266" t="s">
        <v>31646</v>
      </c>
      <c r="D7151" s="267" t="s">
        <v>9623</v>
      </c>
      <c r="E7151" s="268" t="s">
        <v>34822</v>
      </c>
    </row>
    <row r="7152" spans="1:5">
      <c r="A7152" s="39" t="str">
        <f t="shared" si="111"/>
        <v>103245</v>
      </c>
      <c r="B7152" s="266" t="s">
        <v>31648</v>
      </c>
      <c r="C7152" s="266" t="s">
        <v>31649</v>
      </c>
      <c r="D7152" s="267" t="s">
        <v>9623</v>
      </c>
      <c r="E7152" s="268" t="s">
        <v>34823</v>
      </c>
    </row>
    <row r="7153" spans="1:5">
      <c r="A7153" s="39" t="str">
        <f t="shared" si="111"/>
        <v>103246</v>
      </c>
      <c r="B7153" s="266" t="s">
        <v>31651</v>
      </c>
      <c r="C7153" s="266" t="s">
        <v>31652</v>
      </c>
      <c r="D7153" s="267" t="s">
        <v>9623</v>
      </c>
      <c r="E7153" s="268" t="s">
        <v>34824</v>
      </c>
    </row>
    <row r="7154" spans="1:5">
      <c r="A7154" s="39" t="str">
        <f t="shared" si="111"/>
        <v>103247</v>
      </c>
      <c r="B7154" s="266" t="s">
        <v>31654</v>
      </c>
      <c r="C7154" s="266" t="s">
        <v>31655</v>
      </c>
      <c r="D7154" s="267" t="s">
        <v>9623</v>
      </c>
      <c r="E7154" s="268" t="s">
        <v>34825</v>
      </c>
    </row>
    <row r="7155" spans="1:5">
      <c r="A7155" s="39" t="str">
        <f t="shared" si="111"/>
        <v>103248</v>
      </c>
      <c r="B7155" s="266" t="s">
        <v>31657</v>
      </c>
      <c r="C7155" s="266" t="s">
        <v>31658</v>
      </c>
      <c r="D7155" s="267" t="s">
        <v>9623</v>
      </c>
      <c r="E7155" s="268" t="s">
        <v>34826</v>
      </c>
    </row>
    <row r="7156" spans="1:5">
      <c r="A7156" s="39" t="str">
        <f t="shared" si="111"/>
        <v>103249</v>
      </c>
      <c r="B7156" s="266" t="s">
        <v>31660</v>
      </c>
      <c r="C7156" s="266" t="s">
        <v>31661</v>
      </c>
      <c r="D7156" s="267" t="s">
        <v>9623</v>
      </c>
      <c r="E7156" s="268" t="s">
        <v>34827</v>
      </c>
    </row>
    <row r="7157" spans="1:5">
      <c r="A7157" s="39" t="str">
        <f t="shared" si="111"/>
        <v>103250</v>
      </c>
      <c r="B7157" s="266" t="s">
        <v>31663</v>
      </c>
      <c r="C7157" s="266" t="s">
        <v>31664</v>
      </c>
      <c r="D7157" s="267" t="s">
        <v>9623</v>
      </c>
      <c r="E7157" s="268" t="s">
        <v>34828</v>
      </c>
    </row>
    <row r="7158" spans="1:5">
      <c r="A7158" s="39" t="str">
        <f t="shared" si="111"/>
        <v>103251</v>
      </c>
      <c r="B7158" s="266" t="s">
        <v>31666</v>
      </c>
      <c r="C7158" s="266" t="s">
        <v>31667</v>
      </c>
      <c r="D7158" s="267" t="s">
        <v>9623</v>
      </c>
      <c r="E7158" s="268" t="s">
        <v>34829</v>
      </c>
    </row>
    <row r="7159" spans="1:5">
      <c r="A7159" s="39" t="str">
        <f t="shared" si="111"/>
        <v>103252</v>
      </c>
      <c r="B7159" s="266" t="s">
        <v>31669</v>
      </c>
      <c r="C7159" s="266" t="s">
        <v>31670</v>
      </c>
      <c r="D7159" s="267" t="s">
        <v>9623</v>
      </c>
      <c r="E7159" s="268" t="s">
        <v>34830</v>
      </c>
    </row>
    <row r="7160" spans="1:5">
      <c r="A7160" s="39" t="str">
        <f t="shared" si="111"/>
        <v>103253</v>
      </c>
      <c r="B7160" s="266" t="s">
        <v>31672</v>
      </c>
      <c r="C7160" s="266" t="s">
        <v>31673</v>
      </c>
      <c r="D7160" s="267" t="s">
        <v>9623</v>
      </c>
      <c r="E7160" s="268" t="s">
        <v>34831</v>
      </c>
    </row>
    <row r="7161" spans="1:5">
      <c r="A7161" s="39" t="str">
        <f t="shared" si="111"/>
        <v>103254</v>
      </c>
      <c r="B7161" s="266" t="s">
        <v>31675</v>
      </c>
      <c r="C7161" s="266" t="s">
        <v>31676</v>
      </c>
      <c r="D7161" s="267" t="s">
        <v>9623</v>
      </c>
      <c r="E7161" s="268" t="s">
        <v>34832</v>
      </c>
    </row>
    <row r="7162" spans="1:5">
      <c r="A7162" s="39" t="str">
        <f t="shared" si="111"/>
        <v>103255</v>
      </c>
      <c r="B7162" s="266" t="s">
        <v>31678</v>
      </c>
      <c r="C7162" s="266" t="s">
        <v>31679</v>
      </c>
      <c r="D7162" s="267" t="s">
        <v>9623</v>
      </c>
      <c r="E7162" s="268" t="s">
        <v>34833</v>
      </c>
    </row>
    <row r="7163" spans="1:5">
      <c r="A7163" s="39" t="str">
        <f t="shared" si="111"/>
        <v>103256</v>
      </c>
      <c r="B7163" s="266" t="s">
        <v>31681</v>
      </c>
      <c r="C7163" s="266" t="s">
        <v>31682</v>
      </c>
      <c r="D7163" s="267" t="s">
        <v>9623</v>
      </c>
      <c r="E7163" s="268" t="s">
        <v>34834</v>
      </c>
    </row>
    <row r="7164" spans="1:5">
      <c r="A7164" s="39" t="str">
        <f t="shared" si="111"/>
        <v>103257</v>
      </c>
      <c r="B7164" s="266" t="s">
        <v>31684</v>
      </c>
      <c r="C7164" s="266" t="s">
        <v>31685</v>
      </c>
      <c r="D7164" s="267" t="s">
        <v>9623</v>
      </c>
      <c r="E7164" s="268" t="s">
        <v>34835</v>
      </c>
    </row>
    <row r="7165" spans="1:5">
      <c r="A7165" s="39" t="str">
        <f t="shared" si="111"/>
        <v>103258</v>
      </c>
      <c r="B7165" s="266" t="s">
        <v>31687</v>
      </c>
      <c r="C7165" s="266" t="s">
        <v>31688</v>
      </c>
      <c r="D7165" s="267" t="s">
        <v>9623</v>
      </c>
      <c r="E7165" s="268" t="s">
        <v>34836</v>
      </c>
    </row>
    <row r="7166" spans="1:5">
      <c r="A7166" s="39" t="str">
        <f t="shared" si="111"/>
        <v>103259</v>
      </c>
      <c r="B7166" s="266" t="s">
        <v>31690</v>
      </c>
      <c r="C7166" s="266" t="s">
        <v>31691</v>
      </c>
      <c r="D7166" s="267" t="s">
        <v>9623</v>
      </c>
      <c r="E7166" s="268" t="s">
        <v>34837</v>
      </c>
    </row>
    <row r="7167" spans="1:5">
      <c r="A7167" s="39" t="str">
        <f t="shared" si="111"/>
        <v>103260</v>
      </c>
      <c r="B7167" s="266" t="s">
        <v>31693</v>
      </c>
      <c r="C7167" s="266" t="s">
        <v>31694</v>
      </c>
      <c r="D7167" s="267" t="s">
        <v>9623</v>
      </c>
      <c r="E7167" s="268" t="s">
        <v>34838</v>
      </c>
    </row>
    <row r="7168" spans="1:5">
      <c r="A7168" s="39" t="str">
        <f t="shared" si="111"/>
        <v>103261</v>
      </c>
      <c r="B7168" s="266" t="s">
        <v>31696</v>
      </c>
      <c r="C7168" s="266" t="s">
        <v>31697</v>
      </c>
      <c r="D7168" s="267" t="s">
        <v>9623</v>
      </c>
      <c r="E7168" s="268" t="s">
        <v>34839</v>
      </c>
    </row>
    <row r="7169" spans="1:5">
      <c r="A7169" s="39" t="str">
        <f t="shared" si="111"/>
        <v>103262</v>
      </c>
      <c r="B7169" s="266" t="s">
        <v>31699</v>
      </c>
      <c r="C7169" s="266" t="s">
        <v>31700</v>
      </c>
      <c r="D7169" s="267" t="s">
        <v>9623</v>
      </c>
      <c r="E7169" s="268" t="s">
        <v>34840</v>
      </c>
    </row>
    <row r="7170" spans="1:5">
      <c r="A7170" s="39" t="str">
        <f t="shared" si="111"/>
        <v>103263</v>
      </c>
      <c r="B7170" s="266" t="s">
        <v>31702</v>
      </c>
      <c r="C7170" s="266" t="s">
        <v>31703</v>
      </c>
      <c r="D7170" s="267" t="s">
        <v>9623</v>
      </c>
      <c r="E7170" s="268" t="s">
        <v>34841</v>
      </c>
    </row>
    <row r="7171" spans="1:5">
      <c r="A7171" s="39" t="str">
        <f t="shared" ref="A7171:A7234" si="112">IF(ISERROR(SEARCH("/",B7171)=6),TRIM(CLEAN(B7171)),IF(SEARCH("/",B7171)=6,IF(LEN(TRIM(CLEAN(B7171)))=7,LEFT(TRIM(CLEAN(B7171)),6)&amp;"00"&amp;RIGHT(TRIM(CLEAN(B7171)),1),LEFT(TRIM(CLEAN(B7171)),6)&amp;"0"&amp;RIGHT(TRIM(CLEAN(B7171)),2)),TRIM(CLEAN(B7171))))</f>
        <v>103264</v>
      </c>
      <c r="B7171" s="266" t="s">
        <v>31705</v>
      </c>
      <c r="C7171" s="266" t="s">
        <v>31706</v>
      </c>
      <c r="D7171" s="267" t="s">
        <v>9623</v>
      </c>
      <c r="E7171" s="268" t="s">
        <v>34842</v>
      </c>
    </row>
    <row r="7172" spans="1:5">
      <c r="A7172" s="39" t="str">
        <f t="shared" si="112"/>
        <v>103265</v>
      </c>
      <c r="B7172" s="266" t="s">
        <v>31708</v>
      </c>
      <c r="C7172" s="266" t="s">
        <v>31709</v>
      </c>
      <c r="D7172" s="267" t="s">
        <v>9623</v>
      </c>
      <c r="E7172" s="268" t="s">
        <v>34843</v>
      </c>
    </row>
    <row r="7173" spans="1:5">
      <c r="A7173" s="39" t="str">
        <f t="shared" si="112"/>
        <v>103266</v>
      </c>
      <c r="B7173" s="266" t="s">
        <v>31711</v>
      </c>
      <c r="C7173" s="266" t="s">
        <v>31712</v>
      </c>
      <c r="D7173" s="267" t="s">
        <v>9623</v>
      </c>
      <c r="E7173" s="268" t="s">
        <v>34844</v>
      </c>
    </row>
    <row r="7174" spans="1:5">
      <c r="A7174" s="39" t="str">
        <f t="shared" si="112"/>
        <v>103267</v>
      </c>
      <c r="B7174" s="266" t="s">
        <v>31714</v>
      </c>
      <c r="C7174" s="266" t="s">
        <v>31715</v>
      </c>
      <c r="D7174" s="267" t="s">
        <v>9623</v>
      </c>
      <c r="E7174" s="268" t="s">
        <v>34845</v>
      </c>
    </row>
    <row r="7175" spans="1:5">
      <c r="A7175" s="39" t="str">
        <f t="shared" si="112"/>
        <v>103268</v>
      </c>
      <c r="B7175" s="266" t="s">
        <v>31717</v>
      </c>
      <c r="C7175" s="266" t="s">
        <v>31718</v>
      </c>
      <c r="D7175" s="267" t="s">
        <v>9623</v>
      </c>
      <c r="E7175" s="268" t="s">
        <v>34846</v>
      </c>
    </row>
    <row r="7176" spans="1:5">
      <c r="A7176" s="39" t="str">
        <f t="shared" si="112"/>
        <v>103269</v>
      </c>
      <c r="B7176" s="266" t="s">
        <v>31720</v>
      </c>
      <c r="C7176" s="266" t="s">
        <v>31721</v>
      </c>
      <c r="D7176" s="267" t="s">
        <v>9623</v>
      </c>
      <c r="E7176" s="268" t="s">
        <v>34847</v>
      </c>
    </row>
    <row r="7177" spans="1:5">
      <c r="A7177" s="39" t="str">
        <f t="shared" si="112"/>
        <v>103270</v>
      </c>
      <c r="B7177" s="266" t="s">
        <v>31723</v>
      </c>
      <c r="C7177" s="266" t="s">
        <v>31724</v>
      </c>
      <c r="D7177" s="267" t="s">
        <v>9623</v>
      </c>
      <c r="E7177" s="268" t="s">
        <v>34848</v>
      </c>
    </row>
    <row r="7178" spans="1:5">
      <c r="A7178" s="39" t="str">
        <f t="shared" si="112"/>
        <v>103271</v>
      </c>
      <c r="B7178" s="266" t="s">
        <v>31726</v>
      </c>
      <c r="C7178" s="266" t="s">
        <v>31727</v>
      </c>
      <c r="D7178" s="267" t="s">
        <v>9623</v>
      </c>
      <c r="E7178" s="268" t="s">
        <v>34849</v>
      </c>
    </row>
    <row r="7179" spans="1:5">
      <c r="A7179" s="39" t="str">
        <f t="shared" si="112"/>
        <v>103272</v>
      </c>
      <c r="B7179" s="266" t="s">
        <v>31729</v>
      </c>
      <c r="C7179" s="266" t="s">
        <v>31730</v>
      </c>
      <c r="D7179" s="267" t="s">
        <v>9623</v>
      </c>
      <c r="E7179" s="268" t="s">
        <v>34850</v>
      </c>
    </row>
    <row r="7180" spans="1:5">
      <c r="A7180" s="39" t="str">
        <f t="shared" si="112"/>
        <v>103273</v>
      </c>
      <c r="B7180" s="266" t="s">
        <v>31732</v>
      </c>
      <c r="C7180" s="266" t="s">
        <v>31733</v>
      </c>
      <c r="D7180" s="267" t="s">
        <v>9623</v>
      </c>
      <c r="E7180" s="268" t="s">
        <v>34851</v>
      </c>
    </row>
    <row r="7181" spans="1:5">
      <c r="A7181" s="39" t="str">
        <f t="shared" si="112"/>
        <v>103274</v>
      </c>
      <c r="B7181" s="266" t="s">
        <v>31735</v>
      </c>
      <c r="C7181" s="266" t="s">
        <v>31736</v>
      </c>
      <c r="D7181" s="267" t="s">
        <v>9623</v>
      </c>
      <c r="E7181" s="268" t="s">
        <v>34852</v>
      </c>
    </row>
    <row r="7182" spans="1:5">
      <c r="A7182" s="39" t="str">
        <f t="shared" si="112"/>
        <v>103275</v>
      </c>
      <c r="B7182" s="266" t="s">
        <v>31738</v>
      </c>
      <c r="C7182" s="266" t="s">
        <v>31739</v>
      </c>
      <c r="D7182" s="267" t="s">
        <v>9623</v>
      </c>
      <c r="E7182" s="268" t="s">
        <v>34853</v>
      </c>
    </row>
    <row r="7183" spans="1:5">
      <c r="A7183" s="39" t="str">
        <f t="shared" si="112"/>
        <v>103276</v>
      </c>
      <c r="B7183" s="266" t="s">
        <v>31741</v>
      </c>
      <c r="C7183" s="266" t="s">
        <v>31742</v>
      </c>
      <c r="D7183" s="267" t="s">
        <v>9623</v>
      </c>
      <c r="E7183" s="268" t="s">
        <v>34854</v>
      </c>
    </row>
    <row r="7184" spans="1:5">
      <c r="A7184" s="39" t="str">
        <f t="shared" si="112"/>
        <v>103277</v>
      </c>
      <c r="B7184" s="266" t="s">
        <v>31744</v>
      </c>
      <c r="C7184" s="266" t="s">
        <v>31745</v>
      </c>
      <c r="D7184" s="267" t="s">
        <v>9623</v>
      </c>
      <c r="E7184" s="268" t="s">
        <v>34855</v>
      </c>
    </row>
    <row r="7185" spans="1:8">
      <c r="A7185" s="39" t="str">
        <f t="shared" si="112"/>
        <v>103278</v>
      </c>
      <c r="B7185" s="266" t="s">
        <v>31747</v>
      </c>
      <c r="C7185" s="266" t="s">
        <v>31748</v>
      </c>
      <c r="D7185" s="267" t="s">
        <v>9623</v>
      </c>
      <c r="E7185" s="268" t="s">
        <v>34856</v>
      </c>
    </row>
    <row r="7186" spans="1:8">
      <c r="A7186" s="39" t="str">
        <f t="shared" si="112"/>
        <v>103288</v>
      </c>
      <c r="B7186" s="266" t="s">
        <v>31750</v>
      </c>
      <c r="C7186" s="266" t="s">
        <v>31751</v>
      </c>
      <c r="D7186" s="267" t="s">
        <v>9623</v>
      </c>
      <c r="E7186" s="268" t="s">
        <v>16375</v>
      </c>
    </row>
    <row r="7187" spans="1:8">
      <c r="A7187" s="39" t="str">
        <f t="shared" si="112"/>
        <v>103289</v>
      </c>
      <c r="B7187" s="266" t="s">
        <v>31752</v>
      </c>
      <c r="C7187" s="266" t="s">
        <v>31753</v>
      </c>
      <c r="D7187" s="267" t="s">
        <v>9548</v>
      </c>
      <c r="E7187" s="268" t="s">
        <v>25732</v>
      </c>
    </row>
    <row r="7188" spans="1:8">
      <c r="A7188" s="39" t="str">
        <f t="shared" si="112"/>
        <v>103290</v>
      </c>
      <c r="B7188" s="266" t="s">
        <v>31754</v>
      </c>
      <c r="C7188" s="266" t="s">
        <v>31755</v>
      </c>
      <c r="D7188" s="267" t="s">
        <v>9548</v>
      </c>
      <c r="E7188" s="268" t="s">
        <v>18905</v>
      </c>
    </row>
    <row r="7189" spans="1:8">
      <c r="A7189" s="39" t="str">
        <f t="shared" si="112"/>
        <v>103291</v>
      </c>
      <c r="B7189" s="266" t="s">
        <v>31756</v>
      </c>
      <c r="C7189" s="266" t="s">
        <v>31757</v>
      </c>
      <c r="D7189" s="267" t="s">
        <v>9548</v>
      </c>
      <c r="E7189" s="268" t="s">
        <v>25520</v>
      </c>
    </row>
    <row r="7190" spans="1:8">
      <c r="A7190" s="39" t="str">
        <f t="shared" si="112"/>
        <v>103292</v>
      </c>
      <c r="B7190" s="266" t="s">
        <v>31758</v>
      </c>
      <c r="C7190" s="266" t="s">
        <v>31759</v>
      </c>
      <c r="D7190" s="267" t="s">
        <v>9548</v>
      </c>
      <c r="E7190" s="268" t="s">
        <v>25689</v>
      </c>
    </row>
    <row r="7191" spans="1:8">
      <c r="A7191" s="39" t="str">
        <f t="shared" si="112"/>
        <v>103304</v>
      </c>
      <c r="B7191" s="266" t="s">
        <v>31761</v>
      </c>
      <c r="C7191" s="266" t="s">
        <v>31762</v>
      </c>
      <c r="D7191" s="267" t="s">
        <v>9623</v>
      </c>
      <c r="E7191" s="268" t="s">
        <v>34857</v>
      </c>
    </row>
    <row r="7192" spans="1:8">
      <c r="A7192" s="39" t="str">
        <f t="shared" si="112"/>
        <v>103307</v>
      </c>
      <c r="B7192" s="266" t="s">
        <v>31763</v>
      </c>
      <c r="C7192" s="266" t="s">
        <v>31764</v>
      </c>
      <c r="D7192" s="267" t="s">
        <v>9623</v>
      </c>
      <c r="E7192" s="268" t="s">
        <v>34858</v>
      </c>
    </row>
    <row r="7193" spans="1:8">
      <c r="A7193" s="39" t="str">
        <f t="shared" si="112"/>
        <v>103310</v>
      </c>
      <c r="B7193" s="266" t="s">
        <v>31766</v>
      </c>
      <c r="C7193" s="266" t="s">
        <v>31767</v>
      </c>
      <c r="D7193" s="267" t="s">
        <v>9623</v>
      </c>
      <c r="E7193" s="268" t="s">
        <v>34859</v>
      </c>
    </row>
    <row r="7194" spans="1:8">
      <c r="A7194" s="39" t="str">
        <f t="shared" si="112"/>
        <v>103314</v>
      </c>
      <c r="B7194" s="266" t="s">
        <v>31769</v>
      </c>
      <c r="C7194" s="266" t="s">
        <v>31770</v>
      </c>
      <c r="D7194" s="267" t="s">
        <v>9772</v>
      </c>
      <c r="E7194" s="268" t="s">
        <v>34860</v>
      </c>
    </row>
    <row r="7195" spans="1:8">
      <c r="A7195" s="39" t="str">
        <f t="shared" si="112"/>
        <v>103315</v>
      </c>
      <c r="B7195" s="266" t="s">
        <v>31772</v>
      </c>
      <c r="C7195" s="266" t="s">
        <v>31773</v>
      </c>
      <c r="D7195" s="267" t="s">
        <v>9772</v>
      </c>
      <c r="E7195" s="268" t="s">
        <v>34861</v>
      </c>
    </row>
    <row r="7196" spans="1:8" s="271" customFormat="1" ht="25.5">
      <c r="A7196" s="39" t="str">
        <f t="shared" si="112"/>
        <v>EDV00001</v>
      </c>
      <c r="B7196" s="269" t="s">
        <v>31776</v>
      </c>
      <c r="C7196" s="269" t="s">
        <v>31777</v>
      </c>
      <c r="D7196" s="269" t="s">
        <v>1</v>
      </c>
      <c r="E7196" s="270">
        <v>457.06</v>
      </c>
      <c r="F7196" s="269" t="s">
        <v>31775</v>
      </c>
      <c r="G7196" s="269" t="s">
        <v>34862</v>
      </c>
      <c r="H7196" s="269" t="s">
        <v>28268</v>
      </c>
    </row>
    <row r="7197" spans="1:8" s="271" customFormat="1" ht="25.5">
      <c r="A7197" s="39" t="str">
        <f t="shared" si="112"/>
        <v>EDV00050</v>
      </c>
      <c r="B7197" s="269" t="s">
        <v>31778</v>
      </c>
      <c r="C7197" s="269" t="s">
        <v>31779</v>
      </c>
      <c r="D7197" s="269" t="s">
        <v>461</v>
      </c>
      <c r="E7197" s="270">
        <v>10.19</v>
      </c>
      <c r="F7197" s="269" t="s">
        <v>31775</v>
      </c>
      <c r="G7197" s="269" t="s">
        <v>34862</v>
      </c>
      <c r="H7197" s="269" t="s">
        <v>28268</v>
      </c>
    </row>
    <row r="7198" spans="1:8" s="271" customFormat="1" ht="25.5">
      <c r="A7198" s="39" t="str">
        <f t="shared" si="112"/>
        <v>EGD00008</v>
      </c>
      <c r="B7198" s="269" t="s">
        <v>31780</v>
      </c>
      <c r="C7198" s="269" t="s">
        <v>31781</v>
      </c>
      <c r="D7198" s="269" t="s">
        <v>461</v>
      </c>
      <c r="E7198" s="270">
        <v>13.57</v>
      </c>
      <c r="F7198" s="269" t="s">
        <v>31775</v>
      </c>
      <c r="G7198" s="269" t="s">
        <v>34862</v>
      </c>
      <c r="H7198" s="269" t="s">
        <v>28268</v>
      </c>
    </row>
    <row r="7199" spans="1:8" s="271" customFormat="1" ht="25.5">
      <c r="A7199" s="39" t="str">
        <f t="shared" si="112"/>
        <v>ETG00003</v>
      </c>
      <c r="B7199" s="269" t="s">
        <v>31782</v>
      </c>
      <c r="C7199" s="269" t="s">
        <v>31783</v>
      </c>
      <c r="D7199" s="269" t="s">
        <v>461</v>
      </c>
      <c r="E7199" s="270">
        <v>6.29</v>
      </c>
      <c r="F7199" s="269" t="s">
        <v>31775</v>
      </c>
      <c r="G7199" s="269" t="s">
        <v>34862</v>
      </c>
      <c r="H7199" s="269" t="s">
        <v>28268</v>
      </c>
    </row>
    <row r="7200" spans="1:8" s="271" customFormat="1" ht="25.5">
      <c r="A7200" s="39" t="str">
        <f t="shared" si="112"/>
        <v>ETG00004</v>
      </c>
      <c r="B7200" s="269" t="s">
        <v>31784</v>
      </c>
      <c r="C7200" s="269" t="s">
        <v>31785</v>
      </c>
      <c r="D7200" s="269" t="s">
        <v>7869</v>
      </c>
      <c r="E7200" s="270">
        <v>7179.87</v>
      </c>
      <c r="F7200" s="269" t="s">
        <v>31775</v>
      </c>
      <c r="G7200" s="269" t="s">
        <v>34862</v>
      </c>
      <c r="H7200" s="269" t="s">
        <v>28268</v>
      </c>
    </row>
    <row r="7201" spans="1:8" s="271" customFormat="1">
      <c r="A7201" s="39" t="str">
        <f t="shared" si="112"/>
        <v>IUA0001</v>
      </c>
      <c r="B7201" s="269" t="s">
        <v>6818</v>
      </c>
      <c r="C7201" s="269" t="s">
        <v>6819</v>
      </c>
      <c r="D7201" s="269" t="s">
        <v>1</v>
      </c>
      <c r="E7201" s="270">
        <v>68.75</v>
      </c>
      <c r="F7201" s="269" t="s">
        <v>31775</v>
      </c>
      <c r="G7201" s="269" t="s">
        <v>34862</v>
      </c>
      <c r="H7201" s="269" t="s">
        <v>28268</v>
      </c>
    </row>
    <row r="7202" spans="1:8" s="271" customFormat="1">
      <c r="A7202" s="39" t="str">
        <f t="shared" si="112"/>
        <v>IUA0002</v>
      </c>
      <c r="B7202" s="269" t="s">
        <v>6820</v>
      </c>
      <c r="C7202" s="269" t="s">
        <v>6821</v>
      </c>
      <c r="D7202" s="269" t="s">
        <v>1</v>
      </c>
      <c r="E7202" s="270">
        <v>101.8</v>
      </c>
      <c r="F7202" s="269" t="s">
        <v>31775</v>
      </c>
      <c r="G7202" s="269" t="s">
        <v>34862</v>
      </c>
      <c r="H7202" s="269" t="s">
        <v>28268</v>
      </c>
    </row>
    <row r="7203" spans="1:8" s="271" customFormat="1">
      <c r="A7203" s="39" t="str">
        <f t="shared" si="112"/>
        <v>IUA0003</v>
      </c>
      <c r="B7203" s="269" t="s">
        <v>6822</v>
      </c>
      <c r="C7203" s="269" t="s">
        <v>6823</v>
      </c>
      <c r="D7203" s="269" t="s">
        <v>248</v>
      </c>
      <c r="E7203" s="270">
        <v>1.64</v>
      </c>
      <c r="F7203" s="269" t="s">
        <v>31775</v>
      </c>
      <c r="G7203" s="269" t="s">
        <v>34862</v>
      </c>
      <c r="H7203" s="269" t="s">
        <v>28268</v>
      </c>
    </row>
    <row r="7204" spans="1:8" s="271" customFormat="1">
      <c r="A7204" s="39" t="str">
        <f t="shared" si="112"/>
        <v>IUA0004</v>
      </c>
      <c r="B7204" s="269" t="s">
        <v>6824</v>
      </c>
      <c r="C7204" s="269" t="s">
        <v>6825</v>
      </c>
      <c r="D7204" s="269" t="s">
        <v>248</v>
      </c>
      <c r="E7204" s="270">
        <v>2.39</v>
      </c>
      <c r="F7204" s="269" t="s">
        <v>31775</v>
      </c>
      <c r="G7204" s="269" t="s">
        <v>34862</v>
      </c>
      <c r="H7204" s="269" t="s">
        <v>28268</v>
      </c>
    </row>
    <row r="7205" spans="1:8" s="271" customFormat="1">
      <c r="A7205" s="39" t="str">
        <f t="shared" si="112"/>
        <v>IUC00039</v>
      </c>
      <c r="B7205" s="269" t="s">
        <v>17868</v>
      </c>
      <c r="C7205" s="269" t="s">
        <v>17869</v>
      </c>
      <c r="D7205" s="269" t="s">
        <v>1</v>
      </c>
      <c r="E7205" s="270">
        <v>602.54999999999995</v>
      </c>
      <c r="F7205" s="269" t="s">
        <v>31775</v>
      </c>
      <c r="G7205" s="269" t="s">
        <v>34862</v>
      </c>
      <c r="H7205" s="269" t="s">
        <v>28268</v>
      </c>
    </row>
    <row r="7206" spans="1:8" s="271" customFormat="1">
      <c r="A7206" s="39" t="str">
        <f t="shared" si="112"/>
        <v>IUC00040</v>
      </c>
      <c r="B7206" s="269" t="s">
        <v>17870</v>
      </c>
      <c r="C7206" s="269" t="s">
        <v>18852</v>
      </c>
      <c r="D7206" s="269" t="s">
        <v>2</v>
      </c>
      <c r="E7206" s="270">
        <v>632.64</v>
      </c>
      <c r="F7206" s="269" t="s">
        <v>31775</v>
      </c>
      <c r="G7206" s="269" t="s">
        <v>34862</v>
      </c>
      <c r="H7206" s="269" t="s">
        <v>28268</v>
      </c>
    </row>
    <row r="7207" spans="1:8" s="271" customFormat="1">
      <c r="A7207" s="39" t="str">
        <f t="shared" si="112"/>
        <v>IUC00041</v>
      </c>
      <c r="B7207" s="269" t="s">
        <v>19048</v>
      </c>
      <c r="C7207" s="269" t="s">
        <v>19049</v>
      </c>
      <c r="D7207" s="269" t="s">
        <v>2</v>
      </c>
      <c r="E7207" s="270">
        <v>224.1</v>
      </c>
      <c r="F7207" s="269" t="s">
        <v>31775</v>
      </c>
      <c r="G7207" s="269" t="s">
        <v>34862</v>
      </c>
      <c r="H7207" s="269" t="s">
        <v>28268</v>
      </c>
    </row>
    <row r="7208" spans="1:8" s="271" customFormat="1">
      <c r="A7208" s="39" t="str">
        <f t="shared" si="112"/>
        <v>IUC00042</v>
      </c>
      <c r="B7208" s="269" t="s">
        <v>19056</v>
      </c>
      <c r="C7208" s="269" t="s">
        <v>19057</v>
      </c>
      <c r="D7208" s="269" t="s">
        <v>1</v>
      </c>
      <c r="E7208" s="270">
        <v>530.37</v>
      </c>
      <c r="F7208" s="269" t="s">
        <v>31775</v>
      </c>
      <c r="G7208" s="269" t="s">
        <v>34862</v>
      </c>
      <c r="H7208" s="269" t="s">
        <v>28268</v>
      </c>
    </row>
    <row r="7209" spans="1:8" s="271" customFormat="1">
      <c r="A7209" s="39" t="str">
        <f t="shared" si="112"/>
        <v>IUC10001</v>
      </c>
      <c r="B7209" s="269" t="s">
        <v>6826</v>
      </c>
      <c r="C7209" s="269" t="s">
        <v>6827</v>
      </c>
      <c r="D7209" s="269" t="s">
        <v>2</v>
      </c>
      <c r="E7209" s="270">
        <v>433.76</v>
      </c>
      <c r="F7209" s="269" t="s">
        <v>31775</v>
      </c>
      <c r="G7209" s="269" t="s">
        <v>34862</v>
      </c>
      <c r="H7209" s="269" t="s">
        <v>28268</v>
      </c>
    </row>
    <row r="7210" spans="1:8" s="271" customFormat="1">
      <c r="A7210" s="39" t="str">
        <f t="shared" si="112"/>
        <v>IUC10002</v>
      </c>
      <c r="B7210" s="269" t="s">
        <v>6828</v>
      </c>
      <c r="C7210" s="269" t="s">
        <v>6829</v>
      </c>
      <c r="D7210" s="269" t="s">
        <v>1</v>
      </c>
      <c r="E7210" s="270">
        <v>491.99</v>
      </c>
      <c r="F7210" s="269" t="s">
        <v>31775</v>
      </c>
      <c r="G7210" s="269" t="s">
        <v>34862</v>
      </c>
      <c r="H7210" s="269" t="s">
        <v>28268</v>
      </c>
    </row>
    <row r="7211" spans="1:8" s="271" customFormat="1">
      <c r="A7211" s="39" t="str">
        <f t="shared" si="112"/>
        <v>IUC10003</v>
      </c>
      <c r="B7211" s="269" t="s">
        <v>6830</v>
      </c>
      <c r="C7211" s="269" t="s">
        <v>6831</v>
      </c>
      <c r="D7211" s="269" t="s">
        <v>4</v>
      </c>
      <c r="E7211" s="270">
        <v>361.3</v>
      </c>
      <c r="F7211" s="269" t="s">
        <v>31775</v>
      </c>
      <c r="G7211" s="269" t="s">
        <v>34862</v>
      </c>
      <c r="H7211" s="269" t="s">
        <v>28268</v>
      </c>
    </row>
    <row r="7212" spans="1:8" s="271" customFormat="1">
      <c r="A7212" s="39" t="str">
        <f t="shared" si="112"/>
        <v>IUC10004</v>
      </c>
      <c r="B7212" s="269" t="s">
        <v>6832</v>
      </c>
      <c r="C7212" s="269" t="s">
        <v>6833</v>
      </c>
      <c r="D7212" s="269" t="s">
        <v>4</v>
      </c>
      <c r="E7212" s="270">
        <v>101.58</v>
      </c>
      <c r="F7212" s="269" t="s">
        <v>31775</v>
      </c>
      <c r="G7212" s="269" t="s">
        <v>34862</v>
      </c>
      <c r="H7212" s="269" t="s">
        <v>28268</v>
      </c>
    </row>
    <row r="7213" spans="1:8" s="271" customFormat="1">
      <c r="A7213" s="39" t="str">
        <f t="shared" si="112"/>
        <v>IUC10005</v>
      </c>
      <c r="B7213" s="269" t="s">
        <v>6834</v>
      </c>
      <c r="C7213" s="269" t="s">
        <v>6835</v>
      </c>
      <c r="D7213" s="269" t="s">
        <v>4</v>
      </c>
      <c r="E7213" s="270">
        <v>443.99</v>
      </c>
      <c r="F7213" s="269" t="s">
        <v>31775</v>
      </c>
      <c r="G7213" s="269" t="s">
        <v>34862</v>
      </c>
      <c r="H7213" s="269" t="s">
        <v>28268</v>
      </c>
    </row>
    <row r="7214" spans="1:8" s="271" customFormat="1">
      <c r="A7214" s="39" t="str">
        <f t="shared" si="112"/>
        <v>IUC10006</v>
      </c>
      <c r="B7214" s="269" t="s">
        <v>6836</v>
      </c>
      <c r="C7214" s="269" t="s">
        <v>6837</v>
      </c>
      <c r="D7214" s="269" t="s">
        <v>3</v>
      </c>
      <c r="E7214" s="270">
        <v>29.81</v>
      </c>
      <c r="F7214" s="269" t="s">
        <v>31775</v>
      </c>
      <c r="G7214" s="269" t="s">
        <v>34862</v>
      </c>
      <c r="H7214" s="269" t="s">
        <v>28268</v>
      </c>
    </row>
    <row r="7215" spans="1:8" s="271" customFormat="1">
      <c r="A7215" s="39" t="str">
        <f t="shared" si="112"/>
        <v>IUC10007</v>
      </c>
      <c r="B7215" s="269" t="s">
        <v>6838</v>
      </c>
      <c r="C7215" s="269" t="s">
        <v>6839</v>
      </c>
      <c r="D7215" s="269" t="s">
        <v>3</v>
      </c>
      <c r="E7215" s="270">
        <v>28.88</v>
      </c>
      <c r="F7215" s="269" t="s">
        <v>31775</v>
      </c>
      <c r="G7215" s="269" t="s">
        <v>34862</v>
      </c>
      <c r="H7215" s="269" t="s">
        <v>28268</v>
      </c>
    </row>
    <row r="7216" spans="1:8" s="271" customFormat="1">
      <c r="A7216" s="39" t="str">
        <f t="shared" si="112"/>
        <v>IUC10008</v>
      </c>
      <c r="B7216" s="269" t="s">
        <v>6840</v>
      </c>
      <c r="C7216" s="269" t="s">
        <v>6841</v>
      </c>
      <c r="D7216" s="269" t="s">
        <v>1</v>
      </c>
      <c r="E7216" s="270">
        <v>1067.57</v>
      </c>
      <c r="F7216" s="269" t="s">
        <v>31775</v>
      </c>
      <c r="G7216" s="269" t="s">
        <v>34862</v>
      </c>
      <c r="H7216" s="269" t="s">
        <v>28268</v>
      </c>
    </row>
    <row r="7217" spans="1:8" s="271" customFormat="1">
      <c r="A7217" s="39" t="str">
        <f t="shared" si="112"/>
        <v>IUC10009</v>
      </c>
      <c r="B7217" s="269" t="s">
        <v>6842</v>
      </c>
      <c r="C7217" s="269" t="s">
        <v>6843</v>
      </c>
      <c r="D7217" s="269" t="s">
        <v>3</v>
      </c>
      <c r="E7217" s="270">
        <v>7.14</v>
      </c>
      <c r="F7217" s="269" t="s">
        <v>31775</v>
      </c>
      <c r="G7217" s="269" t="s">
        <v>34862</v>
      </c>
      <c r="H7217" s="269" t="s">
        <v>28268</v>
      </c>
    </row>
    <row r="7218" spans="1:8" s="271" customFormat="1">
      <c r="A7218" s="39" t="str">
        <f t="shared" si="112"/>
        <v>IUC10010</v>
      </c>
      <c r="B7218" s="269" t="s">
        <v>6844</v>
      </c>
      <c r="C7218" s="269" t="s">
        <v>6845</v>
      </c>
      <c r="D7218" s="269" t="s">
        <v>3</v>
      </c>
      <c r="E7218" s="270">
        <v>101.48</v>
      </c>
      <c r="F7218" s="269" t="s">
        <v>31775</v>
      </c>
      <c r="G7218" s="269" t="s">
        <v>34862</v>
      </c>
      <c r="H7218" s="269" t="s">
        <v>28268</v>
      </c>
    </row>
    <row r="7219" spans="1:8" s="271" customFormat="1">
      <c r="A7219" s="39" t="str">
        <f t="shared" si="112"/>
        <v>IUC10011</v>
      </c>
      <c r="B7219" s="269" t="s">
        <v>6846</v>
      </c>
      <c r="C7219" s="269" t="s">
        <v>6847</v>
      </c>
      <c r="D7219" s="269" t="s">
        <v>3</v>
      </c>
      <c r="E7219" s="270">
        <v>57.17</v>
      </c>
      <c r="F7219" s="269" t="s">
        <v>31775</v>
      </c>
      <c r="G7219" s="269" t="s">
        <v>34862</v>
      </c>
      <c r="H7219" s="269" t="s">
        <v>28268</v>
      </c>
    </row>
    <row r="7220" spans="1:8" s="271" customFormat="1">
      <c r="A7220" s="39" t="str">
        <f t="shared" si="112"/>
        <v>IUC10012</v>
      </c>
      <c r="B7220" s="269" t="s">
        <v>6848</v>
      </c>
      <c r="C7220" s="269" t="s">
        <v>6849</v>
      </c>
      <c r="D7220" s="269" t="s">
        <v>3</v>
      </c>
      <c r="E7220" s="270">
        <v>15.39</v>
      </c>
      <c r="F7220" s="269" t="s">
        <v>31775</v>
      </c>
      <c r="G7220" s="269" t="s">
        <v>34862</v>
      </c>
      <c r="H7220" s="269" t="s">
        <v>28268</v>
      </c>
    </row>
    <row r="7221" spans="1:8" s="271" customFormat="1">
      <c r="A7221" s="39" t="str">
        <f t="shared" si="112"/>
        <v>IUC10013</v>
      </c>
      <c r="B7221" s="269" t="s">
        <v>6850</v>
      </c>
      <c r="C7221" s="269" t="s">
        <v>6851</v>
      </c>
      <c r="D7221" s="269" t="s">
        <v>3</v>
      </c>
      <c r="E7221" s="270">
        <v>91.45</v>
      </c>
      <c r="F7221" s="269" t="s">
        <v>31775</v>
      </c>
      <c r="G7221" s="269" t="s">
        <v>34862</v>
      </c>
      <c r="H7221" s="269" t="s">
        <v>28268</v>
      </c>
    </row>
    <row r="7222" spans="1:8" s="271" customFormat="1">
      <c r="A7222" s="39" t="str">
        <f t="shared" si="112"/>
        <v>IUC10014</v>
      </c>
      <c r="B7222" s="269" t="s">
        <v>6852</v>
      </c>
      <c r="C7222" s="269" t="s">
        <v>6853</v>
      </c>
      <c r="D7222" s="269" t="s">
        <v>4</v>
      </c>
      <c r="E7222" s="270">
        <v>841.39</v>
      </c>
      <c r="F7222" s="269" t="s">
        <v>31775</v>
      </c>
      <c r="G7222" s="269" t="s">
        <v>34862</v>
      </c>
      <c r="H7222" s="269" t="s">
        <v>28268</v>
      </c>
    </row>
    <row r="7223" spans="1:8" s="271" customFormat="1">
      <c r="A7223" s="39" t="str">
        <f t="shared" si="112"/>
        <v>IUC10015</v>
      </c>
      <c r="B7223" s="269" t="s">
        <v>6854</v>
      </c>
      <c r="C7223" s="269" t="s">
        <v>6855</v>
      </c>
      <c r="D7223" s="269" t="s">
        <v>3</v>
      </c>
      <c r="E7223" s="270">
        <v>111.89</v>
      </c>
      <c r="F7223" s="269" t="s">
        <v>31775</v>
      </c>
      <c r="G7223" s="269" t="s">
        <v>34862</v>
      </c>
      <c r="H7223" s="269" t="s">
        <v>28268</v>
      </c>
    </row>
    <row r="7224" spans="1:8" s="271" customFormat="1">
      <c r="A7224" s="39" t="str">
        <f t="shared" si="112"/>
        <v>IUC10016</v>
      </c>
      <c r="B7224" s="269" t="s">
        <v>6856</v>
      </c>
      <c r="C7224" s="269" t="s">
        <v>6857</v>
      </c>
      <c r="D7224" s="269" t="s">
        <v>1</v>
      </c>
      <c r="E7224" s="270">
        <v>263.36</v>
      </c>
      <c r="F7224" s="269" t="s">
        <v>31775</v>
      </c>
      <c r="G7224" s="269" t="s">
        <v>34862</v>
      </c>
      <c r="H7224" s="269" t="s">
        <v>28268</v>
      </c>
    </row>
    <row r="7225" spans="1:8" s="271" customFormat="1">
      <c r="A7225" s="39" t="str">
        <f t="shared" si="112"/>
        <v>IUC10017</v>
      </c>
      <c r="B7225" s="269" t="s">
        <v>6858</v>
      </c>
      <c r="C7225" s="269" t="s">
        <v>6859</v>
      </c>
      <c r="D7225" s="269" t="s">
        <v>5</v>
      </c>
      <c r="E7225" s="270">
        <v>5.04</v>
      </c>
      <c r="F7225" s="269" t="s">
        <v>31775</v>
      </c>
      <c r="G7225" s="269" t="s">
        <v>34862</v>
      </c>
      <c r="H7225" s="269" t="s">
        <v>28268</v>
      </c>
    </row>
    <row r="7226" spans="1:8" s="271" customFormat="1">
      <c r="A7226" s="39" t="str">
        <f t="shared" si="112"/>
        <v>IUC10018</v>
      </c>
      <c r="B7226" s="269" t="s">
        <v>6860</v>
      </c>
      <c r="C7226" s="269" t="s">
        <v>6861</v>
      </c>
      <c r="D7226" s="269" t="s">
        <v>1</v>
      </c>
      <c r="E7226" s="270">
        <v>71.760000000000005</v>
      </c>
      <c r="F7226" s="269" t="s">
        <v>31775</v>
      </c>
      <c r="G7226" s="269" t="s">
        <v>34862</v>
      </c>
      <c r="H7226" s="269" t="s">
        <v>28268</v>
      </c>
    </row>
    <row r="7227" spans="1:8" s="271" customFormat="1">
      <c r="A7227" s="39" t="str">
        <f t="shared" si="112"/>
        <v>IUC10019</v>
      </c>
      <c r="B7227" s="269" t="s">
        <v>6862</v>
      </c>
      <c r="C7227" s="269" t="s">
        <v>6863</v>
      </c>
      <c r="D7227" s="269" t="s">
        <v>4</v>
      </c>
      <c r="E7227" s="270">
        <v>455.75</v>
      </c>
      <c r="F7227" s="269" t="s">
        <v>31775</v>
      </c>
      <c r="G7227" s="269" t="s">
        <v>34862</v>
      </c>
      <c r="H7227" s="269" t="s">
        <v>28268</v>
      </c>
    </row>
    <row r="7228" spans="1:8" s="271" customFormat="1">
      <c r="A7228" s="39" t="str">
        <f t="shared" si="112"/>
        <v>IUC10020</v>
      </c>
      <c r="B7228" s="269" t="s">
        <v>6864</v>
      </c>
      <c r="C7228" s="269" t="s">
        <v>6865</v>
      </c>
      <c r="D7228" s="269" t="s">
        <v>3</v>
      </c>
      <c r="E7228" s="270">
        <v>67.790000000000006</v>
      </c>
      <c r="F7228" s="269" t="s">
        <v>31775</v>
      </c>
      <c r="G7228" s="269" t="s">
        <v>34862</v>
      </c>
      <c r="H7228" s="269" t="s">
        <v>28268</v>
      </c>
    </row>
    <row r="7229" spans="1:8" s="271" customFormat="1">
      <c r="A7229" s="39" t="str">
        <f t="shared" si="112"/>
        <v>IUC10021</v>
      </c>
      <c r="B7229" s="269" t="s">
        <v>6866</v>
      </c>
      <c r="C7229" s="269" t="s">
        <v>6867</v>
      </c>
      <c r="D7229" s="269" t="s">
        <v>1</v>
      </c>
      <c r="E7229" s="270">
        <v>80.13</v>
      </c>
      <c r="F7229" s="269" t="s">
        <v>31775</v>
      </c>
      <c r="G7229" s="269" t="s">
        <v>34862</v>
      </c>
      <c r="H7229" s="269" t="s">
        <v>28268</v>
      </c>
    </row>
    <row r="7230" spans="1:8" s="271" customFormat="1">
      <c r="A7230" s="39" t="str">
        <f t="shared" si="112"/>
        <v>IUC10022</v>
      </c>
      <c r="B7230" s="269" t="s">
        <v>6868</v>
      </c>
      <c r="C7230" s="269" t="s">
        <v>19040</v>
      </c>
      <c r="D7230" s="269" t="s">
        <v>1</v>
      </c>
      <c r="E7230" s="270">
        <v>0</v>
      </c>
      <c r="F7230" s="269" t="s">
        <v>31775</v>
      </c>
      <c r="G7230" s="269" t="s">
        <v>34862</v>
      </c>
      <c r="H7230" s="269" t="s">
        <v>28268</v>
      </c>
    </row>
    <row r="7231" spans="1:8" s="271" customFormat="1">
      <c r="A7231" s="39" t="str">
        <f t="shared" si="112"/>
        <v>IUC10025</v>
      </c>
      <c r="B7231" s="269" t="s">
        <v>6869</v>
      </c>
      <c r="C7231" s="269" t="s">
        <v>6870</v>
      </c>
      <c r="D7231" s="269" t="s">
        <v>2</v>
      </c>
      <c r="E7231" s="270">
        <v>256.93</v>
      </c>
      <c r="F7231" s="269" t="s">
        <v>31775</v>
      </c>
      <c r="G7231" s="269" t="s">
        <v>34862</v>
      </c>
      <c r="H7231" s="269" t="s">
        <v>28268</v>
      </c>
    </row>
    <row r="7232" spans="1:8" s="271" customFormat="1">
      <c r="A7232" s="39" t="str">
        <f t="shared" si="112"/>
        <v>IUC10026</v>
      </c>
      <c r="B7232" s="269" t="s">
        <v>192</v>
      </c>
      <c r="C7232" s="269" t="s">
        <v>232</v>
      </c>
      <c r="D7232" s="269" t="s">
        <v>4</v>
      </c>
      <c r="E7232" s="270">
        <v>237.82</v>
      </c>
      <c r="F7232" s="269" t="s">
        <v>31775</v>
      </c>
      <c r="G7232" s="269" t="s">
        <v>34862</v>
      </c>
      <c r="H7232" s="269" t="s">
        <v>28268</v>
      </c>
    </row>
    <row r="7233" spans="1:8" s="271" customFormat="1">
      <c r="A7233" s="39" t="str">
        <f t="shared" si="112"/>
        <v>IUC10027</v>
      </c>
      <c r="B7233" s="269" t="s">
        <v>6871</v>
      </c>
      <c r="C7233" s="269" t="s">
        <v>6872</v>
      </c>
      <c r="D7233" s="269" t="s">
        <v>3</v>
      </c>
      <c r="E7233" s="270">
        <v>21.86</v>
      </c>
      <c r="F7233" s="269" t="s">
        <v>31775</v>
      </c>
      <c r="G7233" s="269" t="s">
        <v>34862</v>
      </c>
      <c r="H7233" s="269" t="s">
        <v>28268</v>
      </c>
    </row>
    <row r="7234" spans="1:8" s="271" customFormat="1">
      <c r="A7234" s="39" t="str">
        <f t="shared" si="112"/>
        <v>IUC10029</v>
      </c>
      <c r="B7234" s="269" t="s">
        <v>6873</v>
      </c>
      <c r="C7234" s="269" t="s">
        <v>6874</v>
      </c>
      <c r="D7234" s="269" t="s">
        <v>1</v>
      </c>
      <c r="E7234" s="270">
        <v>45.73</v>
      </c>
      <c r="F7234" s="269" t="s">
        <v>31775</v>
      </c>
      <c r="G7234" s="269" t="s">
        <v>34862</v>
      </c>
      <c r="H7234" s="269" t="s">
        <v>28268</v>
      </c>
    </row>
    <row r="7235" spans="1:8" s="271" customFormat="1">
      <c r="A7235" s="39" t="str">
        <f t="shared" ref="A7235:A7298" si="113">IF(ISERROR(SEARCH("/",B7235)=6),TRIM(CLEAN(B7235)),IF(SEARCH("/",B7235)=6,IF(LEN(TRIM(CLEAN(B7235)))=7,LEFT(TRIM(CLEAN(B7235)),6)&amp;"00"&amp;RIGHT(TRIM(CLEAN(B7235)),1),LEFT(TRIM(CLEAN(B7235)),6)&amp;"0"&amp;RIGHT(TRIM(CLEAN(B7235)),2)),TRIM(CLEAN(B7235))))</f>
        <v>IUC10030</v>
      </c>
      <c r="B7235" s="269" t="s">
        <v>6875</v>
      </c>
      <c r="C7235" s="269" t="s">
        <v>6876</v>
      </c>
      <c r="D7235" s="269" t="s">
        <v>294</v>
      </c>
      <c r="E7235" s="270">
        <v>27.19</v>
      </c>
      <c r="F7235" s="269" t="s">
        <v>31775</v>
      </c>
      <c r="G7235" s="269" t="s">
        <v>34862</v>
      </c>
      <c r="H7235" s="269" t="s">
        <v>28268</v>
      </c>
    </row>
    <row r="7236" spans="1:8" s="271" customFormat="1">
      <c r="A7236" s="39" t="str">
        <f t="shared" si="113"/>
        <v>IUC10031</v>
      </c>
      <c r="B7236" s="269" t="s">
        <v>17434</v>
      </c>
      <c r="C7236" s="269" t="s">
        <v>17435</v>
      </c>
      <c r="D7236" s="269" t="s">
        <v>257</v>
      </c>
      <c r="E7236" s="270">
        <v>22.71</v>
      </c>
      <c r="F7236" s="269" t="s">
        <v>31775</v>
      </c>
      <c r="G7236" s="269" t="s">
        <v>34862</v>
      </c>
      <c r="H7236" s="269" t="s">
        <v>28268</v>
      </c>
    </row>
    <row r="7237" spans="1:8" s="271" customFormat="1">
      <c r="A7237" s="39" t="str">
        <f t="shared" si="113"/>
        <v>IUC10032</v>
      </c>
      <c r="B7237" s="269" t="s">
        <v>6877</v>
      </c>
      <c r="C7237" s="269" t="s">
        <v>6878</v>
      </c>
      <c r="D7237" s="269" t="s">
        <v>2</v>
      </c>
      <c r="E7237" s="270">
        <v>456.92</v>
      </c>
      <c r="F7237" s="269" t="s">
        <v>31775</v>
      </c>
      <c r="G7237" s="269" t="s">
        <v>34862</v>
      </c>
      <c r="H7237" s="269" t="s">
        <v>28268</v>
      </c>
    </row>
    <row r="7238" spans="1:8" s="271" customFormat="1">
      <c r="A7238" s="39" t="str">
        <f t="shared" si="113"/>
        <v>IUC10033</v>
      </c>
      <c r="B7238" s="269" t="s">
        <v>17436</v>
      </c>
      <c r="C7238" s="269" t="s">
        <v>17437</v>
      </c>
      <c r="D7238" s="269" t="s">
        <v>257</v>
      </c>
      <c r="E7238" s="270">
        <v>292.88</v>
      </c>
      <c r="F7238" s="269" t="s">
        <v>31775</v>
      </c>
      <c r="G7238" s="269" t="s">
        <v>34862</v>
      </c>
      <c r="H7238" s="269" t="s">
        <v>28268</v>
      </c>
    </row>
    <row r="7239" spans="1:8" s="271" customFormat="1">
      <c r="A7239" s="39" t="str">
        <f t="shared" si="113"/>
        <v>IUC10041</v>
      </c>
      <c r="B7239" s="269" t="s">
        <v>6879</v>
      </c>
      <c r="C7239" s="269" t="s">
        <v>6880</v>
      </c>
      <c r="D7239" s="269" t="s">
        <v>248</v>
      </c>
      <c r="E7239" s="270">
        <v>33.86</v>
      </c>
      <c r="F7239" s="269" t="s">
        <v>31775</v>
      </c>
      <c r="G7239" s="269" t="s">
        <v>34862</v>
      </c>
      <c r="H7239" s="269" t="s">
        <v>28268</v>
      </c>
    </row>
    <row r="7240" spans="1:8" s="271" customFormat="1">
      <c r="A7240" s="39" t="str">
        <f t="shared" si="113"/>
        <v>IUC10042</v>
      </c>
      <c r="B7240" s="269" t="s">
        <v>6881</v>
      </c>
      <c r="C7240" s="269" t="s">
        <v>6882</v>
      </c>
      <c r="D7240" s="269" t="s">
        <v>2</v>
      </c>
      <c r="E7240" s="270">
        <v>8.94</v>
      </c>
      <c r="F7240" s="269" t="s">
        <v>31775</v>
      </c>
      <c r="G7240" s="269" t="s">
        <v>34862</v>
      </c>
      <c r="H7240" s="269" t="s">
        <v>28268</v>
      </c>
    </row>
    <row r="7241" spans="1:8" s="271" customFormat="1">
      <c r="A7241" s="39" t="str">
        <f t="shared" si="113"/>
        <v>IUC10043</v>
      </c>
      <c r="B7241" s="269" t="s">
        <v>6883</v>
      </c>
      <c r="C7241" s="269" t="s">
        <v>6884</v>
      </c>
      <c r="D7241" s="269" t="s">
        <v>2</v>
      </c>
      <c r="E7241" s="270">
        <v>0.56999999999999995</v>
      </c>
      <c r="F7241" s="269" t="s">
        <v>31775</v>
      </c>
      <c r="G7241" s="269" t="s">
        <v>34862</v>
      </c>
      <c r="H7241" s="269" t="s">
        <v>28268</v>
      </c>
    </row>
    <row r="7242" spans="1:8" s="271" customFormat="1">
      <c r="A7242" s="39" t="str">
        <f t="shared" si="113"/>
        <v>IUC10044</v>
      </c>
      <c r="B7242" s="269" t="s">
        <v>6885</v>
      </c>
      <c r="C7242" s="269" t="s">
        <v>6886</v>
      </c>
      <c r="D7242" s="269" t="s">
        <v>3</v>
      </c>
      <c r="E7242" s="270">
        <v>1.7</v>
      </c>
      <c r="F7242" s="269" t="s">
        <v>31775</v>
      </c>
      <c r="G7242" s="269" t="s">
        <v>34862</v>
      </c>
      <c r="H7242" s="269" t="s">
        <v>28268</v>
      </c>
    </row>
    <row r="7243" spans="1:8" s="271" customFormat="1">
      <c r="A7243" s="39" t="str">
        <f t="shared" si="113"/>
        <v>IUC10045</v>
      </c>
      <c r="B7243" s="269" t="s">
        <v>6887</v>
      </c>
      <c r="C7243" s="269" t="s">
        <v>6888</v>
      </c>
      <c r="D7243" s="269" t="s">
        <v>4</v>
      </c>
      <c r="E7243" s="270">
        <v>244.85</v>
      </c>
      <c r="F7243" s="269" t="s">
        <v>31775</v>
      </c>
      <c r="G7243" s="269" t="s">
        <v>34862</v>
      </c>
      <c r="H7243" s="269" t="s">
        <v>28268</v>
      </c>
    </row>
    <row r="7244" spans="1:8" s="271" customFormat="1">
      <c r="A7244" s="39" t="str">
        <f t="shared" si="113"/>
        <v>IUC10046</v>
      </c>
      <c r="B7244" s="269" t="s">
        <v>6889</v>
      </c>
      <c r="C7244" s="269" t="s">
        <v>6890</v>
      </c>
      <c r="D7244" s="269" t="s">
        <v>3</v>
      </c>
      <c r="E7244" s="270">
        <v>217.44</v>
      </c>
      <c r="F7244" s="269" t="s">
        <v>31775</v>
      </c>
      <c r="G7244" s="269" t="s">
        <v>34862</v>
      </c>
      <c r="H7244" s="269" t="s">
        <v>28268</v>
      </c>
    </row>
    <row r="7245" spans="1:8" s="271" customFormat="1">
      <c r="A7245" s="39" t="str">
        <f t="shared" si="113"/>
        <v>IUC10047</v>
      </c>
      <c r="B7245" s="269" t="s">
        <v>6891</v>
      </c>
      <c r="C7245" s="269" t="s">
        <v>6892</v>
      </c>
      <c r="D7245" s="269" t="s">
        <v>1</v>
      </c>
      <c r="E7245" s="270">
        <v>229.96</v>
      </c>
      <c r="F7245" s="269" t="s">
        <v>31775</v>
      </c>
      <c r="G7245" s="269" t="s">
        <v>34862</v>
      </c>
      <c r="H7245" s="269" t="s">
        <v>28268</v>
      </c>
    </row>
    <row r="7246" spans="1:8" s="271" customFormat="1">
      <c r="A7246" s="39" t="str">
        <f t="shared" si="113"/>
        <v>IUC10048</v>
      </c>
      <c r="B7246" s="269" t="s">
        <v>6893</v>
      </c>
      <c r="C7246" s="269" t="s">
        <v>6894</v>
      </c>
      <c r="D7246" s="269" t="s">
        <v>1</v>
      </c>
      <c r="E7246" s="270">
        <v>269.58</v>
      </c>
      <c r="F7246" s="269" t="s">
        <v>31775</v>
      </c>
      <c r="G7246" s="269" t="s">
        <v>34862</v>
      </c>
      <c r="H7246" s="269" t="s">
        <v>28268</v>
      </c>
    </row>
    <row r="7247" spans="1:8" s="271" customFormat="1">
      <c r="A7247" s="39" t="str">
        <f t="shared" si="113"/>
        <v>IUC10049</v>
      </c>
      <c r="B7247" s="269" t="s">
        <v>6895</v>
      </c>
      <c r="C7247" s="269" t="s">
        <v>6896</v>
      </c>
      <c r="D7247" s="269" t="s">
        <v>2</v>
      </c>
      <c r="E7247" s="270">
        <v>456.46</v>
      </c>
      <c r="F7247" s="269" t="s">
        <v>31775</v>
      </c>
      <c r="G7247" s="269" t="s">
        <v>34862</v>
      </c>
      <c r="H7247" s="269" t="s">
        <v>28268</v>
      </c>
    </row>
    <row r="7248" spans="1:8" s="271" customFormat="1">
      <c r="A7248" s="39" t="str">
        <f t="shared" si="113"/>
        <v>IUC10050</v>
      </c>
      <c r="B7248" s="269" t="s">
        <v>6897</v>
      </c>
      <c r="C7248" s="269" t="s">
        <v>6898</v>
      </c>
      <c r="D7248" s="269" t="s">
        <v>2</v>
      </c>
      <c r="E7248" s="270">
        <v>41.73</v>
      </c>
      <c r="F7248" s="269" t="s">
        <v>31775</v>
      </c>
      <c r="G7248" s="269" t="s">
        <v>34862</v>
      </c>
      <c r="H7248" s="269" t="s">
        <v>28268</v>
      </c>
    </row>
    <row r="7249" spans="1:8" s="271" customFormat="1">
      <c r="A7249" s="39" t="str">
        <f t="shared" si="113"/>
        <v>IUC10052</v>
      </c>
      <c r="B7249" s="269" t="s">
        <v>6899</v>
      </c>
      <c r="C7249" s="269" t="s">
        <v>6900</v>
      </c>
      <c r="D7249" s="269" t="s">
        <v>248</v>
      </c>
      <c r="E7249" s="270">
        <v>16.28</v>
      </c>
      <c r="F7249" s="269" t="s">
        <v>31775</v>
      </c>
      <c r="G7249" s="269" t="s">
        <v>34862</v>
      </c>
      <c r="H7249" s="269" t="s">
        <v>28268</v>
      </c>
    </row>
    <row r="7250" spans="1:8" s="271" customFormat="1">
      <c r="A7250" s="39" t="str">
        <f t="shared" si="113"/>
        <v>IUC10053</v>
      </c>
      <c r="B7250" s="269" t="s">
        <v>6901</v>
      </c>
      <c r="C7250" s="269" t="s">
        <v>6902</v>
      </c>
      <c r="D7250" s="269" t="s">
        <v>2</v>
      </c>
      <c r="E7250" s="270">
        <v>513.79</v>
      </c>
      <c r="F7250" s="269" t="s">
        <v>31775</v>
      </c>
      <c r="G7250" s="269" t="s">
        <v>34862</v>
      </c>
      <c r="H7250" s="269" t="s">
        <v>28268</v>
      </c>
    </row>
    <row r="7251" spans="1:8" s="271" customFormat="1">
      <c r="A7251" s="39" t="str">
        <f t="shared" si="113"/>
        <v>IUC10054</v>
      </c>
      <c r="B7251" s="269" t="s">
        <v>6903</v>
      </c>
      <c r="C7251" s="269" t="s">
        <v>6904</v>
      </c>
      <c r="D7251" s="269" t="s">
        <v>248</v>
      </c>
      <c r="E7251" s="270">
        <v>12.08</v>
      </c>
      <c r="F7251" s="269" t="s">
        <v>31775</v>
      </c>
      <c r="G7251" s="269" t="s">
        <v>34862</v>
      </c>
      <c r="H7251" s="269" t="s">
        <v>28268</v>
      </c>
    </row>
    <row r="7252" spans="1:8" s="271" customFormat="1">
      <c r="A7252" s="39" t="str">
        <f t="shared" si="113"/>
        <v>IUC10055</v>
      </c>
      <c r="B7252" s="269" t="s">
        <v>17459</v>
      </c>
      <c r="C7252" s="269" t="s">
        <v>17152</v>
      </c>
      <c r="D7252" s="269" t="s">
        <v>17460</v>
      </c>
      <c r="E7252" s="270">
        <v>87.51</v>
      </c>
      <c r="F7252" s="269" t="s">
        <v>31775</v>
      </c>
      <c r="G7252" s="269" t="s">
        <v>34862</v>
      </c>
      <c r="H7252" s="269" t="s">
        <v>28268</v>
      </c>
    </row>
    <row r="7253" spans="1:8" s="271" customFormat="1">
      <c r="A7253" s="39" t="str">
        <f t="shared" si="113"/>
        <v>IUC10056</v>
      </c>
      <c r="B7253" s="269" t="s">
        <v>17789</v>
      </c>
      <c r="C7253" s="269" t="s">
        <v>17790</v>
      </c>
      <c r="D7253" s="269" t="s">
        <v>2</v>
      </c>
      <c r="E7253" s="270">
        <v>16.02</v>
      </c>
      <c r="F7253" s="269" t="s">
        <v>31775</v>
      </c>
      <c r="G7253" s="269" t="s">
        <v>34862</v>
      </c>
      <c r="H7253" s="269" t="s">
        <v>28268</v>
      </c>
    </row>
    <row r="7254" spans="1:8" s="271" customFormat="1">
      <c r="A7254" s="39" t="str">
        <f t="shared" si="113"/>
        <v>IUC10057</v>
      </c>
      <c r="B7254" s="269" t="s">
        <v>17871</v>
      </c>
      <c r="C7254" s="269" t="s">
        <v>17872</v>
      </c>
      <c r="D7254" s="269" t="s">
        <v>3</v>
      </c>
      <c r="E7254" s="270">
        <v>209.51</v>
      </c>
      <c r="F7254" s="269" t="s">
        <v>31775</v>
      </c>
      <c r="G7254" s="269" t="s">
        <v>34862</v>
      </c>
      <c r="H7254" s="269" t="s">
        <v>28268</v>
      </c>
    </row>
    <row r="7255" spans="1:8" s="271" customFormat="1">
      <c r="A7255" s="39" t="str">
        <f t="shared" si="113"/>
        <v>IUC10058</v>
      </c>
      <c r="B7255" s="269" t="s">
        <v>17873</v>
      </c>
      <c r="C7255" s="269" t="s">
        <v>17874</v>
      </c>
      <c r="D7255" s="269" t="s">
        <v>2</v>
      </c>
      <c r="E7255" s="270">
        <v>114.4</v>
      </c>
      <c r="F7255" s="269" t="s">
        <v>31775</v>
      </c>
      <c r="G7255" s="269" t="s">
        <v>34862</v>
      </c>
      <c r="H7255" s="269" t="s">
        <v>28268</v>
      </c>
    </row>
    <row r="7256" spans="1:8" s="271" customFormat="1">
      <c r="A7256" s="39" t="str">
        <f t="shared" si="113"/>
        <v>IUC10059</v>
      </c>
      <c r="B7256" s="269" t="s">
        <v>16931</v>
      </c>
      <c r="C7256" s="269" t="s">
        <v>16932</v>
      </c>
      <c r="D7256" s="269" t="s">
        <v>1</v>
      </c>
      <c r="E7256" s="270">
        <v>1363.85</v>
      </c>
      <c r="F7256" s="269" t="s">
        <v>31775</v>
      </c>
      <c r="G7256" s="269" t="s">
        <v>34862</v>
      </c>
      <c r="H7256" s="269" t="s">
        <v>28268</v>
      </c>
    </row>
    <row r="7257" spans="1:8" s="271" customFormat="1">
      <c r="A7257" s="39" t="str">
        <f t="shared" si="113"/>
        <v>IUC10060</v>
      </c>
      <c r="B7257" s="269" t="s">
        <v>16228</v>
      </c>
      <c r="C7257" s="269" t="s">
        <v>16229</v>
      </c>
      <c r="D7257" s="269" t="s">
        <v>2</v>
      </c>
      <c r="E7257" s="270">
        <v>219.39</v>
      </c>
      <c r="F7257" s="269" t="s">
        <v>31775</v>
      </c>
      <c r="G7257" s="269" t="s">
        <v>34862</v>
      </c>
      <c r="H7257" s="269" t="s">
        <v>28268</v>
      </c>
    </row>
    <row r="7258" spans="1:8" s="271" customFormat="1">
      <c r="A7258" s="39" t="str">
        <f t="shared" si="113"/>
        <v>IUC10061</v>
      </c>
      <c r="B7258" s="269" t="s">
        <v>16522</v>
      </c>
      <c r="C7258" s="269" t="s">
        <v>16523</v>
      </c>
      <c r="D7258" s="269" t="s">
        <v>4</v>
      </c>
      <c r="E7258" s="270">
        <v>110.66</v>
      </c>
      <c r="F7258" s="269" t="s">
        <v>31775</v>
      </c>
      <c r="G7258" s="269" t="s">
        <v>34862</v>
      </c>
      <c r="H7258" s="269" t="s">
        <v>28268</v>
      </c>
    </row>
    <row r="7259" spans="1:8" s="271" customFormat="1">
      <c r="A7259" s="39" t="str">
        <f t="shared" si="113"/>
        <v>IUC10062</v>
      </c>
      <c r="B7259" s="269" t="s">
        <v>17875</v>
      </c>
      <c r="C7259" s="269" t="s">
        <v>17876</v>
      </c>
      <c r="D7259" s="269" t="s">
        <v>2</v>
      </c>
      <c r="E7259" s="270">
        <v>118.26</v>
      </c>
      <c r="F7259" s="269" t="s">
        <v>31775</v>
      </c>
      <c r="G7259" s="269" t="s">
        <v>34862</v>
      </c>
      <c r="H7259" s="269" t="s">
        <v>28268</v>
      </c>
    </row>
    <row r="7260" spans="1:8" s="271" customFormat="1">
      <c r="A7260" s="39" t="str">
        <f t="shared" si="113"/>
        <v>IUC10063</v>
      </c>
      <c r="B7260" s="269" t="s">
        <v>17899</v>
      </c>
      <c r="C7260" s="269" t="s">
        <v>17900</v>
      </c>
      <c r="D7260" s="269" t="s">
        <v>2</v>
      </c>
      <c r="E7260" s="270">
        <v>375.47</v>
      </c>
      <c r="F7260" s="269" t="s">
        <v>31775</v>
      </c>
      <c r="G7260" s="269" t="s">
        <v>34862</v>
      </c>
      <c r="H7260" s="269" t="s">
        <v>28268</v>
      </c>
    </row>
    <row r="7261" spans="1:8" s="271" customFormat="1">
      <c r="A7261" s="39" t="str">
        <f t="shared" si="113"/>
        <v>IUC10064</v>
      </c>
      <c r="B7261" s="269" t="s">
        <v>17904</v>
      </c>
      <c r="C7261" s="269" t="s">
        <v>17905</v>
      </c>
      <c r="D7261" s="269" t="s">
        <v>2</v>
      </c>
      <c r="E7261" s="270">
        <v>224.58</v>
      </c>
      <c r="F7261" s="269" t="s">
        <v>31775</v>
      </c>
      <c r="G7261" s="269" t="s">
        <v>34862</v>
      </c>
      <c r="H7261" s="269" t="s">
        <v>28268</v>
      </c>
    </row>
    <row r="7262" spans="1:8" s="271" customFormat="1">
      <c r="A7262" s="39" t="str">
        <f t="shared" si="113"/>
        <v>IUC10065</v>
      </c>
      <c r="B7262" s="269" t="s">
        <v>18838</v>
      </c>
      <c r="C7262" s="269" t="s">
        <v>18839</v>
      </c>
      <c r="D7262" s="269" t="s">
        <v>2</v>
      </c>
      <c r="E7262" s="270">
        <v>9.14</v>
      </c>
      <c r="F7262" s="269" t="s">
        <v>31775</v>
      </c>
      <c r="G7262" s="269" t="s">
        <v>34862</v>
      </c>
      <c r="H7262" s="269" t="s">
        <v>28268</v>
      </c>
    </row>
    <row r="7263" spans="1:8" s="271" customFormat="1">
      <c r="A7263" s="39" t="str">
        <f t="shared" si="113"/>
        <v>IUC10066</v>
      </c>
      <c r="B7263" s="269" t="s">
        <v>18860</v>
      </c>
      <c r="C7263" s="269" t="s">
        <v>18861</v>
      </c>
      <c r="D7263" s="269" t="s">
        <v>2</v>
      </c>
      <c r="E7263" s="270">
        <v>58.34</v>
      </c>
      <c r="F7263" s="269" t="s">
        <v>31775</v>
      </c>
      <c r="G7263" s="269" t="s">
        <v>34862</v>
      </c>
      <c r="H7263" s="269" t="s">
        <v>28268</v>
      </c>
    </row>
    <row r="7264" spans="1:8" s="271" customFormat="1">
      <c r="A7264" s="39" t="str">
        <f t="shared" si="113"/>
        <v>IUC10067</v>
      </c>
      <c r="B7264" s="269" t="s">
        <v>19050</v>
      </c>
      <c r="C7264" s="269" t="s">
        <v>19051</v>
      </c>
      <c r="D7264" s="269" t="s">
        <v>2</v>
      </c>
      <c r="E7264" s="270">
        <v>60.22</v>
      </c>
      <c r="F7264" s="269" t="s">
        <v>31775</v>
      </c>
      <c r="G7264" s="269" t="s">
        <v>34862</v>
      </c>
      <c r="H7264" s="269" t="s">
        <v>28268</v>
      </c>
    </row>
    <row r="7265" spans="1:8" s="271" customFormat="1">
      <c r="A7265" s="39" t="str">
        <f t="shared" si="113"/>
        <v>IUC10068</v>
      </c>
      <c r="B7265" s="269" t="s">
        <v>17903</v>
      </c>
      <c r="C7265" s="269" t="s">
        <v>18837</v>
      </c>
      <c r="D7265" s="269" t="s">
        <v>3</v>
      </c>
      <c r="E7265" s="270">
        <v>272.83999999999997</v>
      </c>
      <c r="F7265" s="269" t="s">
        <v>31775</v>
      </c>
      <c r="G7265" s="269" t="s">
        <v>34862</v>
      </c>
      <c r="H7265" s="269" t="s">
        <v>28268</v>
      </c>
    </row>
    <row r="7266" spans="1:8" s="271" customFormat="1">
      <c r="A7266" s="39" t="str">
        <f t="shared" si="113"/>
        <v>IUC10069</v>
      </c>
      <c r="B7266" s="269" t="s">
        <v>31786</v>
      </c>
      <c r="C7266" s="269" t="s">
        <v>31787</v>
      </c>
      <c r="D7266" s="269" t="s">
        <v>3</v>
      </c>
      <c r="E7266" s="270">
        <v>12.42</v>
      </c>
      <c r="F7266" s="269" t="s">
        <v>31775</v>
      </c>
      <c r="G7266" s="269" t="s">
        <v>34862</v>
      </c>
      <c r="H7266" s="269" t="s">
        <v>28268</v>
      </c>
    </row>
    <row r="7267" spans="1:8" s="271" customFormat="1">
      <c r="A7267" s="39" t="str">
        <f t="shared" si="113"/>
        <v>IUC10070</v>
      </c>
      <c r="B7267" s="269" t="s">
        <v>8431</v>
      </c>
      <c r="C7267" s="269" t="s">
        <v>8432</v>
      </c>
      <c r="D7267" s="269" t="s">
        <v>4</v>
      </c>
      <c r="E7267" s="270">
        <v>110.53</v>
      </c>
      <c r="F7267" s="269" t="s">
        <v>31775</v>
      </c>
      <c r="G7267" s="269" t="s">
        <v>34862</v>
      </c>
      <c r="H7267" s="269" t="s">
        <v>28268</v>
      </c>
    </row>
    <row r="7268" spans="1:8" s="271" customFormat="1">
      <c r="A7268" s="39" t="str">
        <f t="shared" si="113"/>
        <v>IUC10071</v>
      </c>
      <c r="B7268" s="269" t="s">
        <v>16923</v>
      </c>
      <c r="C7268" s="269" t="s">
        <v>16924</v>
      </c>
      <c r="D7268" s="269" t="s">
        <v>4</v>
      </c>
      <c r="E7268" s="270">
        <v>148.77000000000001</v>
      </c>
      <c r="F7268" s="269" t="s">
        <v>31775</v>
      </c>
      <c r="G7268" s="269" t="s">
        <v>34862</v>
      </c>
      <c r="H7268" s="269" t="s">
        <v>28268</v>
      </c>
    </row>
    <row r="7269" spans="1:8" s="271" customFormat="1">
      <c r="A7269" s="39" t="str">
        <f t="shared" si="113"/>
        <v>IUC10080</v>
      </c>
      <c r="B7269" s="269" t="s">
        <v>17791</v>
      </c>
      <c r="C7269" s="269" t="s">
        <v>17792</v>
      </c>
      <c r="D7269" s="269" t="s">
        <v>461</v>
      </c>
      <c r="E7269" s="270">
        <v>14999.37</v>
      </c>
      <c r="F7269" s="269" t="s">
        <v>31775</v>
      </c>
      <c r="G7269" s="269" t="s">
        <v>34862</v>
      </c>
      <c r="H7269" s="269" t="s">
        <v>28268</v>
      </c>
    </row>
    <row r="7270" spans="1:8" s="271" customFormat="1">
      <c r="A7270" s="39" t="str">
        <f t="shared" si="113"/>
        <v>IUC10081</v>
      </c>
      <c r="B7270" s="269" t="s">
        <v>17793</v>
      </c>
      <c r="C7270" s="269" t="s">
        <v>17794</v>
      </c>
      <c r="D7270" s="269" t="s">
        <v>400</v>
      </c>
      <c r="E7270" s="270">
        <v>19.27</v>
      </c>
      <c r="F7270" s="269" t="s">
        <v>31775</v>
      </c>
      <c r="G7270" s="269" t="s">
        <v>34862</v>
      </c>
      <c r="H7270" s="269" t="s">
        <v>28268</v>
      </c>
    </row>
    <row r="7271" spans="1:8" s="271" customFormat="1">
      <c r="A7271" s="39" t="str">
        <f t="shared" si="113"/>
        <v>IUC10082</v>
      </c>
      <c r="B7271" s="269" t="s">
        <v>17795</v>
      </c>
      <c r="C7271" s="269" t="s">
        <v>17796</v>
      </c>
      <c r="D7271" s="269" t="s">
        <v>400</v>
      </c>
      <c r="E7271" s="270">
        <v>21.15</v>
      </c>
      <c r="F7271" s="269" t="s">
        <v>31775</v>
      </c>
      <c r="G7271" s="269" t="s">
        <v>34862</v>
      </c>
      <c r="H7271" s="269" t="s">
        <v>28268</v>
      </c>
    </row>
    <row r="7272" spans="1:8" s="271" customFormat="1">
      <c r="A7272" s="39" t="str">
        <f t="shared" si="113"/>
        <v>IUC10083</v>
      </c>
      <c r="B7272" s="269" t="s">
        <v>17797</v>
      </c>
      <c r="C7272" s="269" t="s">
        <v>17798</v>
      </c>
      <c r="D7272" s="269" t="s">
        <v>400</v>
      </c>
      <c r="E7272" s="270">
        <v>10.55</v>
      </c>
      <c r="F7272" s="269" t="s">
        <v>31775</v>
      </c>
      <c r="G7272" s="269" t="s">
        <v>34862</v>
      </c>
      <c r="H7272" s="269" t="s">
        <v>28268</v>
      </c>
    </row>
    <row r="7273" spans="1:8" s="271" customFormat="1">
      <c r="A7273" s="39" t="str">
        <f t="shared" si="113"/>
        <v>IUC10084</v>
      </c>
      <c r="B7273" s="269" t="s">
        <v>17799</v>
      </c>
      <c r="C7273" s="269" t="s">
        <v>17800</v>
      </c>
      <c r="D7273" s="269" t="s">
        <v>17801</v>
      </c>
      <c r="E7273" s="270">
        <v>0.53</v>
      </c>
      <c r="F7273" s="269" t="s">
        <v>31775</v>
      </c>
      <c r="G7273" s="269" t="s">
        <v>34862</v>
      </c>
      <c r="H7273" s="269" t="s">
        <v>28268</v>
      </c>
    </row>
    <row r="7274" spans="1:8" s="271" customFormat="1">
      <c r="A7274" s="39" t="str">
        <f t="shared" si="113"/>
        <v>IUC10085</v>
      </c>
      <c r="B7274" s="269" t="s">
        <v>17802</v>
      </c>
      <c r="C7274" s="269" t="s">
        <v>17803</v>
      </c>
      <c r="D7274" s="269" t="s">
        <v>17801</v>
      </c>
      <c r="E7274" s="270">
        <v>0.2</v>
      </c>
      <c r="F7274" s="269" t="s">
        <v>31775</v>
      </c>
      <c r="G7274" s="269" t="s">
        <v>34862</v>
      </c>
      <c r="H7274" s="269" t="s">
        <v>28268</v>
      </c>
    </row>
    <row r="7275" spans="1:8" s="271" customFormat="1">
      <c r="A7275" s="39" t="str">
        <f t="shared" si="113"/>
        <v>IUC10086</v>
      </c>
      <c r="B7275" s="269" t="s">
        <v>17804</v>
      </c>
      <c r="C7275" s="269" t="s">
        <v>17805</v>
      </c>
      <c r="D7275" s="269" t="s">
        <v>17801</v>
      </c>
      <c r="E7275" s="270">
        <v>0.2</v>
      </c>
      <c r="F7275" s="269" t="s">
        <v>31775</v>
      </c>
      <c r="G7275" s="269" t="s">
        <v>34862</v>
      </c>
      <c r="H7275" s="269" t="s">
        <v>28268</v>
      </c>
    </row>
    <row r="7276" spans="1:8" s="271" customFormat="1">
      <c r="A7276" s="39" t="str">
        <f t="shared" si="113"/>
        <v>IUC10087</v>
      </c>
      <c r="B7276" s="269" t="s">
        <v>17806</v>
      </c>
      <c r="C7276" s="269" t="s">
        <v>17807</v>
      </c>
      <c r="D7276" s="269" t="s">
        <v>400</v>
      </c>
      <c r="E7276" s="270">
        <v>28.55</v>
      </c>
      <c r="F7276" s="269" t="s">
        <v>31775</v>
      </c>
      <c r="G7276" s="269" t="s">
        <v>34862</v>
      </c>
      <c r="H7276" s="269" t="s">
        <v>28268</v>
      </c>
    </row>
    <row r="7277" spans="1:8" s="271" customFormat="1">
      <c r="A7277" s="39" t="str">
        <f t="shared" si="113"/>
        <v>IUC10088</v>
      </c>
      <c r="B7277" s="269" t="s">
        <v>17808</v>
      </c>
      <c r="C7277" s="269" t="s">
        <v>17809</v>
      </c>
      <c r="D7277" s="269" t="s">
        <v>400</v>
      </c>
      <c r="E7277" s="270">
        <v>51.91</v>
      </c>
      <c r="F7277" s="269" t="s">
        <v>31775</v>
      </c>
      <c r="G7277" s="269" t="s">
        <v>34862</v>
      </c>
      <c r="H7277" s="269" t="s">
        <v>28268</v>
      </c>
    </row>
    <row r="7278" spans="1:8" s="271" customFormat="1">
      <c r="A7278" s="39" t="str">
        <f t="shared" si="113"/>
        <v>IUC10089</v>
      </c>
      <c r="B7278" s="269" t="s">
        <v>17810</v>
      </c>
      <c r="C7278" s="269" t="s">
        <v>17811</v>
      </c>
      <c r="D7278" s="269" t="s">
        <v>17801</v>
      </c>
      <c r="E7278" s="270">
        <v>4.1900000000000004</v>
      </c>
      <c r="F7278" s="269" t="s">
        <v>31775</v>
      </c>
      <c r="G7278" s="269" t="s">
        <v>34862</v>
      </c>
      <c r="H7278" s="269" t="s">
        <v>28268</v>
      </c>
    </row>
    <row r="7279" spans="1:8" s="271" customFormat="1">
      <c r="A7279" s="39" t="str">
        <f t="shared" si="113"/>
        <v>IUC10090</v>
      </c>
      <c r="B7279" s="269" t="s">
        <v>17812</v>
      </c>
      <c r="C7279" s="269" t="s">
        <v>17813</v>
      </c>
      <c r="D7279" s="269" t="s">
        <v>17801</v>
      </c>
      <c r="E7279" s="270">
        <v>11.65</v>
      </c>
      <c r="F7279" s="269" t="s">
        <v>31775</v>
      </c>
      <c r="G7279" s="269" t="s">
        <v>34862</v>
      </c>
      <c r="H7279" s="269" t="s">
        <v>28268</v>
      </c>
    </row>
    <row r="7280" spans="1:8" s="271" customFormat="1">
      <c r="A7280" s="39" t="str">
        <f t="shared" si="113"/>
        <v>IUC10091</v>
      </c>
      <c r="B7280" s="269" t="s">
        <v>17814</v>
      </c>
      <c r="C7280" s="269" t="s">
        <v>17815</v>
      </c>
      <c r="D7280" s="269" t="s">
        <v>1</v>
      </c>
      <c r="E7280" s="270">
        <v>2076.87</v>
      </c>
      <c r="F7280" s="269" t="s">
        <v>31775</v>
      </c>
      <c r="G7280" s="269" t="s">
        <v>34862</v>
      </c>
      <c r="H7280" s="269" t="s">
        <v>28268</v>
      </c>
    </row>
    <row r="7281" spans="1:8" s="271" customFormat="1">
      <c r="A7281" s="39" t="str">
        <f t="shared" si="113"/>
        <v>IUC10200</v>
      </c>
      <c r="B7281" s="269" t="s">
        <v>17877</v>
      </c>
      <c r="C7281" s="269" t="s">
        <v>17878</v>
      </c>
      <c r="D7281" s="269" t="s">
        <v>1</v>
      </c>
      <c r="E7281" s="270">
        <v>31500.25</v>
      </c>
      <c r="F7281" s="269" t="s">
        <v>31775</v>
      </c>
      <c r="G7281" s="269" t="s">
        <v>34862</v>
      </c>
      <c r="H7281" s="269" t="s">
        <v>28268</v>
      </c>
    </row>
    <row r="7282" spans="1:8" s="271" customFormat="1">
      <c r="A7282" s="39" t="str">
        <f t="shared" si="113"/>
        <v>IUC10210</v>
      </c>
      <c r="B7282" s="269" t="s">
        <v>18850</v>
      </c>
      <c r="C7282" s="269" t="s">
        <v>18851</v>
      </c>
      <c r="D7282" s="269" t="s">
        <v>2</v>
      </c>
      <c r="E7282" s="270">
        <v>11.05</v>
      </c>
      <c r="F7282" s="269" t="s">
        <v>31775</v>
      </c>
      <c r="G7282" s="269" t="s">
        <v>34862</v>
      </c>
      <c r="H7282" s="269" t="s">
        <v>28268</v>
      </c>
    </row>
    <row r="7283" spans="1:8" s="271" customFormat="1">
      <c r="A7283" s="39" t="str">
        <f t="shared" si="113"/>
        <v>IUC20027</v>
      </c>
      <c r="B7283" s="269" t="s">
        <v>6905</v>
      </c>
      <c r="C7283" s="269" t="s">
        <v>31788</v>
      </c>
      <c r="D7283" s="269" t="s">
        <v>3</v>
      </c>
      <c r="E7283" s="270">
        <v>21.86</v>
      </c>
      <c r="F7283" s="269" t="s">
        <v>31775</v>
      </c>
      <c r="G7283" s="269" t="s">
        <v>34862</v>
      </c>
      <c r="H7283" s="269" t="s">
        <v>28268</v>
      </c>
    </row>
    <row r="7284" spans="1:8" s="271" customFormat="1">
      <c r="A7284" s="39" t="str">
        <f t="shared" si="113"/>
        <v>IUC20100</v>
      </c>
      <c r="B7284" s="269" t="s">
        <v>16526</v>
      </c>
      <c r="C7284" s="269" t="s">
        <v>16527</v>
      </c>
      <c r="D7284" s="269" t="s">
        <v>3</v>
      </c>
      <c r="E7284" s="270">
        <v>5.48</v>
      </c>
      <c r="F7284" s="269" t="s">
        <v>31775</v>
      </c>
      <c r="G7284" s="269" t="s">
        <v>34862</v>
      </c>
      <c r="H7284" s="269" t="s">
        <v>28268</v>
      </c>
    </row>
    <row r="7285" spans="1:8" s="271" customFormat="1">
      <c r="A7285" s="39" t="str">
        <f t="shared" si="113"/>
        <v>iuc20110</v>
      </c>
      <c r="B7285" s="269" t="s">
        <v>16530</v>
      </c>
      <c r="C7285" s="269" t="s">
        <v>16531</v>
      </c>
      <c r="D7285" s="269" t="s">
        <v>3</v>
      </c>
      <c r="E7285" s="270">
        <v>25.21</v>
      </c>
      <c r="F7285" s="269" t="s">
        <v>31775</v>
      </c>
      <c r="G7285" s="269" t="s">
        <v>34862</v>
      </c>
      <c r="H7285" s="269" t="s">
        <v>28268</v>
      </c>
    </row>
    <row r="7286" spans="1:8" s="271" customFormat="1">
      <c r="A7286" s="39" t="str">
        <f t="shared" si="113"/>
        <v>IUC20120</v>
      </c>
      <c r="B7286" s="269" t="s">
        <v>16532</v>
      </c>
      <c r="C7286" s="269" t="s">
        <v>16533</v>
      </c>
      <c r="D7286" s="269" t="s">
        <v>3</v>
      </c>
      <c r="E7286" s="270">
        <v>14.63</v>
      </c>
      <c r="F7286" s="269" t="s">
        <v>31775</v>
      </c>
      <c r="G7286" s="269" t="s">
        <v>34862</v>
      </c>
      <c r="H7286" s="269" t="s">
        <v>28268</v>
      </c>
    </row>
    <row r="7287" spans="1:8" s="271" customFormat="1">
      <c r="A7287" s="39" t="str">
        <f t="shared" si="113"/>
        <v>IUC20130</v>
      </c>
      <c r="B7287" s="269" t="s">
        <v>16534</v>
      </c>
      <c r="C7287" s="269" t="s">
        <v>16535</v>
      </c>
      <c r="D7287" s="269" t="s">
        <v>4</v>
      </c>
      <c r="E7287" s="270">
        <v>78.8</v>
      </c>
      <c r="F7287" s="269" t="s">
        <v>31775</v>
      </c>
      <c r="G7287" s="269" t="s">
        <v>34862</v>
      </c>
      <c r="H7287" s="269" t="s">
        <v>28268</v>
      </c>
    </row>
    <row r="7288" spans="1:8" s="271" customFormat="1">
      <c r="A7288" s="39" t="str">
        <f t="shared" si="113"/>
        <v>IUC20150</v>
      </c>
      <c r="B7288" s="269" t="s">
        <v>16528</v>
      </c>
      <c r="C7288" s="269" t="s">
        <v>16529</v>
      </c>
      <c r="D7288" s="269" t="s">
        <v>3</v>
      </c>
      <c r="E7288" s="270">
        <v>144.33000000000001</v>
      </c>
      <c r="F7288" s="269" t="s">
        <v>31775</v>
      </c>
      <c r="G7288" s="269" t="s">
        <v>34862</v>
      </c>
      <c r="H7288" s="269" t="s">
        <v>28268</v>
      </c>
    </row>
    <row r="7289" spans="1:8" s="271" customFormat="1">
      <c r="A7289" s="39" t="str">
        <f t="shared" si="113"/>
        <v>IUC20155</v>
      </c>
      <c r="B7289" s="269" t="s">
        <v>16544</v>
      </c>
      <c r="C7289" s="269" t="s">
        <v>16545</v>
      </c>
      <c r="D7289" s="269" t="s">
        <v>3</v>
      </c>
      <c r="E7289" s="270">
        <v>470.31</v>
      </c>
      <c r="F7289" s="269" t="s">
        <v>31775</v>
      </c>
      <c r="G7289" s="269" t="s">
        <v>34862</v>
      </c>
      <c r="H7289" s="269" t="s">
        <v>28268</v>
      </c>
    </row>
    <row r="7290" spans="1:8" s="271" customFormat="1">
      <c r="A7290" s="39" t="str">
        <f t="shared" si="113"/>
        <v>IUC20160</v>
      </c>
      <c r="B7290" s="269" t="s">
        <v>16536</v>
      </c>
      <c r="C7290" s="269" t="s">
        <v>16537</v>
      </c>
      <c r="D7290" s="269" t="s">
        <v>3</v>
      </c>
      <c r="E7290" s="270">
        <v>2.81</v>
      </c>
      <c r="F7290" s="269" t="s">
        <v>31775</v>
      </c>
      <c r="G7290" s="269" t="s">
        <v>34862</v>
      </c>
      <c r="H7290" s="269" t="s">
        <v>28268</v>
      </c>
    </row>
    <row r="7291" spans="1:8" s="271" customFormat="1">
      <c r="A7291" s="39" t="str">
        <f t="shared" si="113"/>
        <v>IUC20161</v>
      </c>
      <c r="B7291" s="269" t="s">
        <v>18845</v>
      </c>
      <c r="C7291" s="269" t="s">
        <v>18846</v>
      </c>
      <c r="D7291" s="269" t="s">
        <v>3</v>
      </c>
      <c r="E7291" s="270">
        <v>18.170000000000002</v>
      </c>
      <c r="F7291" s="269" t="s">
        <v>31775</v>
      </c>
      <c r="G7291" s="269" t="s">
        <v>34862</v>
      </c>
      <c r="H7291" s="269" t="s">
        <v>28268</v>
      </c>
    </row>
    <row r="7292" spans="1:8" s="271" customFormat="1">
      <c r="A7292" s="39" t="str">
        <f t="shared" si="113"/>
        <v>IUC2018</v>
      </c>
      <c r="B7292" s="269" t="s">
        <v>16546</v>
      </c>
      <c r="C7292" s="269" t="s">
        <v>16547</v>
      </c>
      <c r="D7292" s="269" t="s">
        <v>1</v>
      </c>
      <c r="E7292" s="270">
        <v>95.57</v>
      </c>
      <c r="F7292" s="269" t="s">
        <v>31775</v>
      </c>
      <c r="G7292" s="269" t="s">
        <v>34862</v>
      </c>
      <c r="H7292" s="269" t="s">
        <v>28268</v>
      </c>
    </row>
    <row r="7293" spans="1:8" s="271" customFormat="1">
      <c r="A7293" s="39" t="str">
        <f t="shared" si="113"/>
        <v>IUC20181</v>
      </c>
      <c r="B7293" s="269" t="s">
        <v>16548</v>
      </c>
      <c r="C7293" s="269" t="s">
        <v>16549</v>
      </c>
      <c r="D7293" s="269" t="s">
        <v>1</v>
      </c>
      <c r="E7293" s="270">
        <v>354.71</v>
      </c>
      <c r="F7293" s="269" t="s">
        <v>31775</v>
      </c>
      <c r="G7293" s="269" t="s">
        <v>34862</v>
      </c>
      <c r="H7293" s="269" t="s">
        <v>28268</v>
      </c>
    </row>
    <row r="7294" spans="1:8" s="271" customFormat="1">
      <c r="A7294" s="39" t="str">
        <f t="shared" si="113"/>
        <v>IUC20182</v>
      </c>
      <c r="B7294" s="269" t="s">
        <v>16552</v>
      </c>
      <c r="C7294" s="269" t="s">
        <v>16553</v>
      </c>
      <c r="D7294" s="269" t="s">
        <v>1</v>
      </c>
      <c r="E7294" s="270">
        <v>107.4</v>
      </c>
      <c r="F7294" s="269" t="s">
        <v>31775</v>
      </c>
      <c r="G7294" s="269" t="s">
        <v>34862</v>
      </c>
      <c r="H7294" s="269" t="s">
        <v>28268</v>
      </c>
    </row>
    <row r="7295" spans="1:8" s="271" customFormat="1">
      <c r="A7295" s="39" t="str">
        <f t="shared" si="113"/>
        <v>IUC20183</v>
      </c>
      <c r="B7295" s="269" t="s">
        <v>16554</v>
      </c>
      <c r="C7295" s="269" t="s">
        <v>16541</v>
      </c>
      <c r="D7295" s="269" t="s">
        <v>386</v>
      </c>
      <c r="E7295" s="270">
        <v>202.4</v>
      </c>
      <c r="F7295" s="269" t="s">
        <v>31775</v>
      </c>
      <c r="G7295" s="269" t="s">
        <v>34862</v>
      </c>
      <c r="H7295" s="269" t="s">
        <v>28268</v>
      </c>
    </row>
    <row r="7296" spans="1:8" s="271" customFormat="1">
      <c r="A7296" s="39" t="str">
        <f t="shared" si="113"/>
        <v>IUC20184</v>
      </c>
      <c r="B7296" s="269" t="s">
        <v>16557</v>
      </c>
      <c r="C7296" s="269" t="s">
        <v>16873</v>
      </c>
      <c r="D7296" s="269" t="s">
        <v>2</v>
      </c>
      <c r="E7296" s="270">
        <v>68.44</v>
      </c>
      <c r="F7296" s="269" t="s">
        <v>31775</v>
      </c>
      <c r="G7296" s="269" t="s">
        <v>34862</v>
      </c>
      <c r="H7296" s="269" t="s">
        <v>28268</v>
      </c>
    </row>
    <row r="7297" spans="1:8" s="271" customFormat="1">
      <c r="A7297" s="39" t="str">
        <f t="shared" si="113"/>
        <v>IUC20185</v>
      </c>
      <c r="B7297" s="269" t="s">
        <v>16558</v>
      </c>
      <c r="C7297" s="269" t="s">
        <v>16559</v>
      </c>
      <c r="D7297" s="269" t="s">
        <v>1</v>
      </c>
      <c r="E7297" s="270">
        <v>211.69</v>
      </c>
      <c r="F7297" s="269" t="s">
        <v>31775</v>
      </c>
      <c r="G7297" s="269" t="s">
        <v>34862</v>
      </c>
      <c r="H7297" s="269" t="s">
        <v>28268</v>
      </c>
    </row>
    <row r="7298" spans="1:8" s="271" customFormat="1">
      <c r="A7298" s="39" t="str">
        <f t="shared" si="113"/>
        <v>IUC20186</v>
      </c>
      <c r="B7298" s="269" t="s">
        <v>16550</v>
      </c>
      <c r="C7298" s="269" t="s">
        <v>16551</v>
      </c>
      <c r="D7298" s="269" t="s">
        <v>1</v>
      </c>
      <c r="E7298" s="270">
        <v>33.18</v>
      </c>
      <c r="F7298" s="269" t="s">
        <v>31775</v>
      </c>
      <c r="G7298" s="269" t="s">
        <v>34862</v>
      </c>
      <c r="H7298" s="269" t="s">
        <v>28268</v>
      </c>
    </row>
    <row r="7299" spans="1:8" s="271" customFormat="1">
      <c r="A7299" s="39" t="str">
        <f t="shared" ref="A7299:A7362" si="114">IF(ISERROR(SEARCH("/",B7299)=6),TRIM(CLEAN(B7299)),IF(SEARCH("/",B7299)=6,IF(LEN(TRIM(CLEAN(B7299)))=7,LEFT(TRIM(CLEAN(B7299)),6)&amp;"00"&amp;RIGHT(TRIM(CLEAN(B7299)),1),LEFT(TRIM(CLEAN(B7299)),6)&amp;"0"&amp;RIGHT(TRIM(CLEAN(B7299)),2)),TRIM(CLEAN(B7299))))</f>
        <v>IUC20187</v>
      </c>
      <c r="B7299" s="269" t="s">
        <v>16560</v>
      </c>
      <c r="C7299" s="269" t="s">
        <v>16561</v>
      </c>
      <c r="D7299" s="269" t="s">
        <v>1</v>
      </c>
      <c r="E7299" s="270">
        <v>62.3</v>
      </c>
      <c r="F7299" s="269" t="s">
        <v>31775</v>
      </c>
      <c r="G7299" s="269" t="s">
        <v>34862</v>
      </c>
      <c r="H7299" s="269" t="s">
        <v>28268</v>
      </c>
    </row>
    <row r="7300" spans="1:8" s="271" customFormat="1">
      <c r="A7300" s="39" t="str">
        <f t="shared" si="114"/>
        <v>IUC20188</v>
      </c>
      <c r="B7300" s="269" t="s">
        <v>16555</v>
      </c>
      <c r="C7300" s="269" t="s">
        <v>16556</v>
      </c>
      <c r="D7300" s="269" t="s">
        <v>1</v>
      </c>
      <c r="E7300" s="270">
        <v>834.73</v>
      </c>
      <c r="F7300" s="269" t="s">
        <v>31775</v>
      </c>
      <c r="G7300" s="269" t="s">
        <v>34862</v>
      </c>
      <c r="H7300" s="269" t="s">
        <v>28268</v>
      </c>
    </row>
    <row r="7301" spans="1:8" s="271" customFormat="1">
      <c r="A7301" s="39" t="str">
        <f t="shared" si="114"/>
        <v>IUC20190</v>
      </c>
      <c r="B7301" s="269" t="s">
        <v>16562</v>
      </c>
      <c r="C7301" s="269" t="s">
        <v>16563</v>
      </c>
      <c r="D7301" s="269" t="s">
        <v>1</v>
      </c>
      <c r="E7301" s="270">
        <v>145.12</v>
      </c>
      <c r="F7301" s="269" t="s">
        <v>31775</v>
      </c>
      <c r="G7301" s="269" t="s">
        <v>34862</v>
      </c>
      <c r="H7301" s="269" t="s">
        <v>28268</v>
      </c>
    </row>
    <row r="7302" spans="1:8" s="271" customFormat="1">
      <c r="A7302" s="39" t="str">
        <f t="shared" si="114"/>
        <v>IUC20191</v>
      </c>
      <c r="B7302" s="269" t="s">
        <v>16564</v>
      </c>
      <c r="C7302" s="269" t="s">
        <v>16565</v>
      </c>
      <c r="D7302" s="269" t="s">
        <v>1</v>
      </c>
      <c r="E7302" s="270">
        <v>2345.0100000000002</v>
      </c>
      <c r="F7302" s="269" t="s">
        <v>31775</v>
      </c>
      <c r="G7302" s="269" t="s">
        <v>34862</v>
      </c>
      <c r="H7302" s="269" t="s">
        <v>28268</v>
      </c>
    </row>
    <row r="7303" spans="1:8" s="271" customFormat="1">
      <c r="A7303" s="39" t="str">
        <f t="shared" si="114"/>
        <v>IUC20192</v>
      </c>
      <c r="B7303" s="269" t="s">
        <v>16566</v>
      </c>
      <c r="C7303" s="269" t="s">
        <v>16567</v>
      </c>
      <c r="D7303" s="269" t="s">
        <v>1</v>
      </c>
      <c r="E7303" s="270">
        <v>30.73</v>
      </c>
      <c r="F7303" s="269" t="s">
        <v>31775</v>
      </c>
      <c r="G7303" s="269" t="s">
        <v>34862</v>
      </c>
      <c r="H7303" s="269" t="s">
        <v>28268</v>
      </c>
    </row>
    <row r="7304" spans="1:8" s="271" customFormat="1">
      <c r="A7304" s="39" t="str">
        <f t="shared" si="114"/>
        <v>IUC20200</v>
      </c>
      <c r="B7304" s="269" t="s">
        <v>16568</v>
      </c>
      <c r="C7304" s="269" t="s">
        <v>16569</v>
      </c>
      <c r="D7304" s="269" t="s">
        <v>1</v>
      </c>
      <c r="E7304" s="270">
        <v>103.92</v>
      </c>
      <c r="F7304" s="269" t="s">
        <v>31775</v>
      </c>
      <c r="G7304" s="269" t="s">
        <v>34862</v>
      </c>
      <c r="H7304" s="269" t="s">
        <v>28268</v>
      </c>
    </row>
    <row r="7305" spans="1:8" s="271" customFormat="1">
      <c r="A7305" s="39" t="str">
        <f t="shared" si="114"/>
        <v>IUC20201</v>
      </c>
      <c r="B7305" s="269" t="s">
        <v>16570</v>
      </c>
      <c r="C7305" s="269" t="s">
        <v>16571</v>
      </c>
      <c r="D7305" s="269" t="s">
        <v>1</v>
      </c>
      <c r="E7305" s="270">
        <v>581.98</v>
      </c>
      <c r="F7305" s="269" t="s">
        <v>31775</v>
      </c>
      <c r="G7305" s="269" t="s">
        <v>34862</v>
      </c>
      <c r="H7305" s="269" t="s">
        <v>28268</v>
      </c>
    </row>
    <row r="7306" spans="1:8" s="271" customFormat="1">
      <c r="A7306" s="39" t="str">
        <f t="shared" si="114"/>
        <v>IUC30006</v>
      </c>
      <c r="B7306" s="269" t="s">
        <v>18878</v>
      </c>
      <c r="C7306" s="269" t="s">
        <v>18879</v>
      </c>
      <c r="D7306" s="269" t="s">
        <v>5</v>
      </c>
      <c r="E7306" s="270">
        <v>94.32</v>
      </c>
      <c r="F7306" s="269" t="s">
        <v>31775</v>
      </c>
      <c r="G7306" s="269" t="s">
        <v>34862</v>
      </c>
      <c r="H7306" s="269" t="s">
        <v>28268</v>
      </c>
    </row>
    <row r="7307" spans="1:8" s="271" customFormat="1">
      <c r="A7307" s="39" t="str">
        <f t="shared" si="114"/>
        <v>IUC30007</v>
      </c>
      <c r="B7307" s="269" t="s">
        <v>18863</v>
      </c>
      <c r="C7307" s="269" t="s">
        <v>19039</v>
      </c>
      <c r="D7307" s="269" t="s">
        <v>5</v>
      </c>
      <c r="E7307" s="270">
        <v>24.86</v>
      </c>
      <c r="F7307" s="269" t="s">
        <v>31775</v>
      </c>
      <c r="G7307" s="269" t="s">
        <v>34862</v>
      </c>
      <c r="H7307" s="269" t="s">
        <v>28268</v>
      </c>
    </row>
    <row r="7308" spans="1:8" s="271" customFormat="1">
      <c r="A7308" s="39" t="str">
        <f t="shared" si="114"/>
        <v>IUD20001</v>
      </c>
      <c r="B7308" s="269" t="s">
        <v>6906</v>
      </c>
      <c r="C7308" s="269" t="s">
        <v>6907</v>
      </c>
      <c r="D7308" s="269" t="s">
        <v>1</v>
      </c>
      <c r="E7308" s="270">
        <v>5546.62</v>
      </c>
      <c r="F7308" s="269" t="s">
        <v>31775</v>
      </c>
      <c r="G7308" s="269" t="s">
        <v>34862</v>
      </c>
      <c r="H7308" s="269" t="s">
        <v>28268</v>
      </c>
    </row>
    <row r="7309" spans="1:8" s="271" customFormat="1">
      <c r="A7309" s="39" t="str">
        <f t="shared" si="114"/>
        <v>IUD20002</v>
      </c>
      <c r="B7309" s="269" t="s">
        <v>6908</v>
      </c>
      <c r="C7309" s="269" t="s">
        <v>6909</v>
      </c>
      <c r="D7309" s="269" t="s">
        <v>2</v>
      </c>
      <c r="E7309" s="270">
        <v>498.21</v>
      </c>
      <c r="F7309" s="269" t="s">
        <v>31775</v>
      </c>
      <c r="G7309" s="269" t="s">
        <v>34862</v>
      </c>
      <c r="H7309" s="269" t="s">
        <v>28268</v>
      </c>
    </row>
    <row r="7310" spans="1:8" s="271" customFormat="1">
      <c r="A7310" s="39" t="str">
        <f t="shared" si="114"/>
        <v>IUD20003</v>
      </c>
      <c r="B7310" s="269" t="s">
        <v>6910</v>
      </c>
      <c r="C7310" s="269" t="s">
        <v>6911</v>
      </c>
      <c r="D7310" s="269" t="s">
        <v>1</v>
      </c>
      <c r="E7310" s="270">
        <v>1655.14</v>
      </c>
      <c r="F7310" s="269" t="s">
        <v>31775</v>
      </c>
      <c r="G7310" s="269" t="s">
        <v>34862</v>
      </c>
      <c r="H7310" s="269" t="s">
        <v>28268</v>
      </c>
    </row>
    <row r="7311" spans="1:8" s="271" customFormat="1">
      <c r="A7311" s="39" t="str">
        <f t="shared" si="114"/>
        <v>IUD20004</v>
      </c>
      <c r="B7311" s="269" t="s">
        <v>6912</v>
      </c>
      <c r="C7311" s="269" t="s">
        <v>6913</v>
      </c>
      <c r="D7311" s="269" t="s">
        <v>1</v>
      </c>
      <c r="E7311" s="270">
        <v>2139.7800000000002</v>
      </c>
      <c r="F7311" s="269" t="s">
        <v>31775</v>
      </c>
      <c r="G7311" s="269" t="s">
        <v>34862</v>
      </c>
      <c r="H7311" s="269" t="s">
        <v>28268</v>
      </c>
    </row>
    <row r="7312" spans="1:8" s="271" customFormat="1">
      <c r="A7312" s="39" t="str">
        <f t="shared" si="114"/>
        <v>IUD20005</v>
      </c>
      <c r="B7312" s="269" t="s">
        <v>6914</v>
      </c>
      <c r="C7312" s="269" t="s">
        <v>6915</v>
      </c>
      <c r="D7312" s="269" t="s">
        <v>1</v>
      </c>
      <c r="E7312" s="270">
        <v>3264.05</v>
      </c>
      <c r="F7312" s="269" t="s">
        <v>31775</v>
      </c>
      <c r="G7312" s="269" t="s">
        <v>34862</v>
      </c>
      <c r="H7312" s="269" t="s">
        <v>28268</v>
      </c>
    </row>
    <row r="7313" spans="1:8" s="271" customFormat="1">
      <c r="A7313" s="39" t="str">
        <f t="shared" si="114"/>
        <v>IUD20006</v>
      </c>
      <c r="B7313" s="269" t="s">
        <v>201</v>
      </c>
      <c r="C7313" s="269" t="s">
        <v>18875</v>
      </c>
      <c r="D7313" s="269" t="s">
        <v>1</v>
      </c>
      <c r="E7313" s="270">
        <v>1491.26</v>
      </c>
      <c r="F7313" s="269" t="s">
        <v>31775</v>
      </c>
      <c r="G7313" s="269" t="s">
        <v>34862</v>
      </c>
      <c r="H7313" s="269" t="s">
        <v>28268</v>
      </c>
    </row>
    <row r="7314" spans="1:8" s="271" customFormat="1">
      <c r="A7314" s="39" t="str">
        <f t="shared" si="114"/>
        <v>IUD20007</v>
      </c>
      <c r="B7314" s="269" t="s">
        <v>202</v>
      </c>
      <c r="C7314" s="269" t="s">
        <v>239</v>
      </c>
      <c r="D7314" s="269" t="s">
        <v>1</v>
      </c>
      <c r="E7314" s="270">
        <v>2800.8</v>
      </c>
      <c r="F7314" s="269" t="s">
        <v>31775</v>
      </c>
      <c r="G7314" s="269" t="s">
        <v>34862</v>
      </c>
      <c r="H7314" s="269" t="s">
        <v>28268</v>
      </c>
    </row>
    <row r="7315" spans="1:8" s="271" customFormat="1">
      <c r="A7315" s="39" t="str">
        <f t="shared" si="114"/>
        <v>IUD20008</v>
      </c>
      <c r="B7315" s="269" t="s">
        <v>203</v>
      </c>
      <c r="C7315" s="269" t="s">
        <v>240</v>
      </c>
      <c r="D7315" s="269" t="s">
        <v>1</v>
      </c>
      <c r="E7315" s="270">
        <v>4113.93</v>
      </c>
      <c r="F7315" s="269" t="s">
        <v>31775</v>
      </c>
      <c r="G7315" s="269" t="s">
        <v>34862</v>
      </c>
      <c r="H7315" s="269" t="s">
        <v>28268</v>
      </c>
    </row>
    <row r="7316" spans="1:8" s="271" customFormat="1">
      <c r="A7316" s="39" t="str">
        <f t="shared" si="114"/>
        <v>IUD20009</v>
      </c>
      <c r="B7316" s="269" t="s">
        <v>6916</v>
      </c>
      <c r="C7316" s="269" t="s">
        <v>6917</v>
      </c>
      <c r="D7316" s="269" t="s">
        <v>4</v>
      </c>
      <c r="E7316" s="270">
        <v>674.59</v>
      </c>
      <c r="F7316" s="269" t="s">
        <v>31775</v>
      </c>
      <c r="G7316" s="269" t="s">
        <v>34862</v>
      </c>
      <c r="H7316" s="269" t="s">
        <v>28268</v>
      </c>
    </row>
    <row r="7317" spans="1:8" s="271" customFormat="1">
      <c r="A7317" s="39" t="str">
        <f t="shared" si="114"/>
        <v>IUD20010</v>
      </c>
      <c r="B7317" s="269" t="s">
        <v>6918</v>
      </c>
      <c r="C7317" s="269" t="s">
        <v>6919</v>
      </c>
      <c r="D7317" s="269" t="s">
        <v>3</v>
      </c>
      <c r="E7317" s="270">
        <v>267.67</v>
      </c>
      <c r="F7317" s="269" t="s">
        <v>31775</v>
      </c>
      <c r="G7317" s="269" t="s">
        <v>34862</v>
      </c>
      <c r="H7317" s="269" t="s">
        <v>28268</v>
      </c>
    </row>
    <row r="7318" spans="1:8" s="271" customFormat="1">
      <c r="A7318" s="39" t="str">
        <f t="shared" si="114"/>
        <v>IUD20011</v>
      </c>
      <c r="B7318" s="269" t="s">
        <v>6920</v>
      </c>
      <c r="C7318" s="269" t="s">
        <v>6921</v>
      </c>
      <c r="D7318" s="269" t="s">
        <v>4</v>
      </c>
      <c r="E7318" s="270">
        <v>601.53</v>
      </c>
      <c r="F7318" s="269" t="s">
        <v>31775</v>
      </c>
      <c r="G7318" s="269" t="s">
        <v>34862</v>
      </c>
      <c r="H7318" s="269" t="s">
        <v>28268</v>
      </c>
    </row>
    <row r="7319" spans="1:8" s="271" customFormat="1">
      <c r="A7319" s="39" t="str">
        <f t="shared" si="114"/>
        <v>IUD20012</v>
      </c>
      <c r="B7319" s="269" t="s">
        <v>6922</v>
      </c>
      <c r="C7319" s="269" t="s">
        <v>6923</v>
      </c>
      <c r="D7319" s="269" t="s">
        <v>4</v>
      </c>
      <c r="E7319" s="270">
        <v>73.040000000000006</v>
      </c>
      <c r="F7319" s="269" t="s">
        <v>31775</v>
      </c>
      <c r="G7319" s="269" t="s">
        <v>34862</v>
      </c>
      <c r="H7319" s="269" t="s">
        <v>28268</v>
      </c>
    </row>
    <row r="7320" spans="1:8" s="271" customFormat="1">
      <c r="A7320" s="39" t="str">
        <f t="shared" si="114"/>
        <v>IUD20013</v>
      </c>
      <c r="B7320" s="269" t="s">
        <v>6924</v>
      </c>
      <c r="C7320" s="269" t="s">
        <v>6907</v>
      </c>
      <c r="D7320" s="269" t="s">
        <v>1</v>
      </c>
      <c r="E7320" s="270">
        <v>5627.06</v>
      </c>
      <c r="F7320" s="269" t="s">
        <v>31775</v>
      </c>
      <c r="G7320" s="269" t="s">
        <v>34862</v>
      </c>
      <c r="H7320" s="269" t="s">
        <v>28268</v>
      </c>
    </row>
    <row r="7321" spans="1:8" s="271" customFormat="1">
      <c r="A7321" s="39" t="str">
        <f t="shared" si="114"/>
        <v>IUD20014</v>
      </c>
      <c r="B7321" s="269" t="s">
        <v>6925</v>
      </c>
      <c r="C7321" s="269" t="s">
        <v>19041</v>
      </c>
      <c r="D7321" s="269" t="s">
        <v>4</v>
      </c>
      <c r="E7321" s="270">
        <v>21.26</v>
      </c>
      <c r="F7321" s="269" t="s">
        <v>31775</v>
      </c>
      <c r="G7321" s="269" t="s">
        <v>34862</v>
      </c>
      <c r="H7321" s="269" t="s">
        <v>28268</v>
      </c>
    </row>
    <row r="7322" spans="1:8" s="271" customFormat="1">
      <c r="A7322" s="39" t="str">
        <f t="shared" si="114"/>
        <v>IUD20015</v>
      </c>
      <c r="B7322" s="269" t="s">
        <v>6926</v>
      </c>
      <c r="C7322" s="269" t="s">
        <v>6927</v>
      </c>
      <c r="D7322" s="269" t="s">
        <v>1</v>
      </c>
      <c r="E7322" s="270">
        <v>6437.72</v>
      </c>
      <c r="F7322" s="269" t="s">
        <v>31775</v>
      </c>
      <c r="G7322" s="269" t="s">
        <v>34862</v>
      </c>
      <c r="H7322" s="269" t="s">
        <v>28268</v>
      </c>
    </row>
    <row r="7323" spans="1:8" s="271" customFormat="1">
      <c r="A7323" s="39" t="str">
        <f t="shared" si="114"/>
        <v>IUD20016</v>
      </c>
      <c r="B7323" s="269" t="s">
        <v>6928</v>
      </c>
      <c r="C7323" s="269" t="s">
        <v>6929</v>
      </c>
      <c r="D7323" s="269" t="s">
        <v>1</v>
      </c>
      <c r="E7323" s="270">
        <v>5599.94</v>
      </c>
      <c r="F7323" s="269" t="s">
        <v>31775</v>
      </c>
      <c r="G7323" s="269" t="s">
        <v>34862</v>
      </c>
      <c r="H7323" s="269" t="s">
        <v>28268</v>
      </c>
    </row>
    <row r="7324" spans="1:8" s="271" customFormat="1">
      <c r="A7324" s="39" t="str">
        <f t="shared" si="114"/>
        <v>IUD20017</v>
      </c>
      <c r="B7324" s="269" t="s">
        <v>6930</v>
      </c>
      <c r="C7324" s="269" t="s">
        <v>6931</v>
      </c>
      <c r="D7324" s="269" t="s">
        <v>1</v>
      </c>
      <c r="E7324" s="270">
        <v>432.93</v>
      </c>
      <c r="F7324" s="269" t="s">
        <v>31775</v>
      </c>
      <c r="G7324" s="269" t="s">
        <v>34862</v>
      </c>
      <c r="H7324" s="269" t="s">
        <v>28268</v>
      </c>
    </row>
    <row r="7325" spans="1:8" s="271" customFormat="1">
      <c r="A7325" s="39" t="str">
        <f t="shared" si="114"/>
        <v>IUD20018</v>
      </c>
      <c r="B7325" s="269" t="s">
        <v>6932</v>
      </c>
      <c r="C7325" s="269" t="s">
        <v>6933</v>
      </c>
      <c r="D7325" s="269" t="s">
        <v>1</v>
      </c>
      <c r="E7325" s="270">
        <v>46350.7</v>
      </c>
      <c r="F7325" s="269" t="s">
        <v>31775</v>
      </c>
      <c r="G7325" s="269" t="s">
        <v>34862</v>
      </c>
      <c r="H7325" s="269" t="s">
        <v>28268</v>
      </c>
    </row>
    <row r="7326" spans="1:8" s="271" customFormat="1">
      <c r="A7326" s="39" t="str">
        <f t="shared" si="114"/>
        <v>IUD20019</v>
      </c>
      <c r="B7326" s="269" t="s">
        <v>6934</v>
      </c>
      <c r="C7326" s="269" t="s">
        <v>6935</v>
      </c>
      <c r="D7326" s="269" t="s">
        <v>1</v>
      </c>
      <c r="E7326" s="270">
        <v>6378.9</v>
      </c>
      <c r="F7326" s="269" t="s">
        <v>31775</v>
      </c>
      <c r="G7326" s="269" t="s">
        <v>34862</v>
      </c>
      <c r="H7326" s="269" t="s">
        <v>28268</v>
      </c>
    </row>
    <row r="7327" spans="1:8" s="271" customFormat="1">
      <c r="A7327" s="39" t="str">
        <f t="shared" si="114"/>
        <v>IUD20020</v>
      </c>
      <c r="B7327" s="269" t="s">
        <v>6936</v>
      </c>
      <c r="C7327" s="269" t="s">
        <v>6937</v>
      </c>
      <c r="D7327" s="269" t="s">
        <v>1</v>
      </c>
      <c r="E7327" s="270">
        <v>5772.96</v>
      </c>
      <c r="F7327" s="269" t="s">
        <v>31775</v>
      </c>
      <c r="G7327" s="269" t="s">
        <v>34862</v>
      </c>
      <c r="H7327" s="269" t="s">
        <v>28268</v>
      </c>
    </row>
    <row r="7328" spans="1:8" s="271" customFormat="1">
      <c r="A7328" s="39" t="str">
        <f t="shared" si="114"/>
        <v>IUD20021</v>
      </c>
      <c r="B7328" s="269" t="s">
        <v>6938</v>
      </c>
      <c r="C7328" s="269" t="s">
        <v>8022</v>
      </c>
      <c r="D7328" s="269" t="s">
        <v>1</v>
      </c>
      <c r="E7328" s="270">
        <v>52185.33</v>
      </c>
      <c r="F7328" s="269" t="s">
        <v>31775</v>
      </c>
      <c r="G7328" s="269" t="s">
        <v>34862</v>
      </c>
      <c r="H7328" s="269" t="s">
        <v>28268</v>
      </c>
    </row>
    <row r="7329" spans="1:8" s="271" customFormat="1">
      <c r="A7329" s="39" t="str">
        <f t="shared" si="114"/>
        <v>IUD20022</v>
      </c>
      <c r="B7329" s="269" t="s">
        <v>6939</v>
      </c>
      <c r="C7329" s="269" t="s">
        <v>6940</v>
      </c>
      <c r="D7329" s="269" t="s">
        <v>1</v>
      </c>
      <c r="E7329" s="270">
        <v>2550.6799999999998</v>
      </c>
      <c r="F7329" s="269" t="s">
        <v>31775</v>
      </c>
      <c r="G7329" s="269" t="s">
        <v>34862</v>
      </c>
      <c r="H7329" s="269" t="s">
        <v>28268</v>
      </c>
    </row>
    <row r="7330" spans="1:8" s="271" customFormat="1">
      <c r="A7330" s="39" t="str">
        <f t="shared" si="114"/>
        <v>IUD20023</v>
      </c>
      <c r="B7330" s="269" t="s">
        <v>6941</v>
      </c>
      <c r="C7330" s="269" t="s">
        <v>6942</v>
      </c>
      <c r="D7330" s="269" t="s">
        <v>1</v>
      </c>
      <c r="E7330" s="270">
        <v>17667.16</v>
      </c>
      <c r="F7330" s="269" t="s">
        <v>31775</v>
      </c>
      <c r="G7330" s="269" t="s">
        <v>34862</v>
      </c>
      <c r="H7330" s="269" t="s">
        <v>28268</v>
      </c>
    </row>
    <row r="7331" spans="1:8" s="271" customFormat="1">
      <c r="A7331" s="39" t="str">
        <f t="shared" si="114"/>
        <v>IUD20024</v>
      </c>
      <c r="B7331" s="269" t="s">
        <v>6943</v>
      </c>
      <c r="C7331" s="269" t="s">
        <v>6944</v>
      </c>
      <c r="D7331" s="269" t="s">
        <v>1</v>
      </c>
      <c r="E7331" s="270">
        <v>5554.74</v>
      </c>
      <c r="F7331" s="269" t="s">
        <v>31775</v>
      </c>
      <c r="G7331" s="269" t="s">
        <v>34862</v>
      </c>
      <c r="H7331" s="269" t="s">
        <v>28268</v>
      </c>
    </row>
    <row r="7332" spans="1:8" s="271" customFormat="1">
      <c r="A7332" s="39" t="str">
        <f t="shared" si="114"/>
        <v>IUD20025</v>
      </c>
      <c r="B7332" s="269" t="s">
        <v>6945</v>
      </c>
      <c r="C7332" s="269" t="s">
        <v>6946</v>
      </c>
      <c r="D7332" s="269" t="s">
        <v>1</v>
      </c>
      <c r="E7332" s="270">
        <v>10905.19</v>
      </c>
      <c r="F7332" s="269" t="s">
        <v>31775</v>
      </c>
      <c r="G7332" s="269" t="s">
        <v>34862</v>
      </c>
      <c r="H7332" s="269" t="s">
        <v>28268</v>
      </c>
    </row>
    <row r="7333" spans="1:8" s="271" customFormat="1">
      <c r="A7333" s="39" t="str">
        <f t="shared" si="114"/>
        <v>IUD20026</v>
      </c>
      <c r="B7333" s="269" t="s">
        <v>6947</v>
      </c>
      <c r="C7333" s="269" t="s">
        <v>6948</v>
      </c>
      <c r="D7333" s="269" t="s">
        <v>1</v>
      </c>
      <c r="E7333" s="270">
        <v>1815.6</v>
      </c>
      <c r="F7333" s="269" t="s">
        <v>31775</v>
      </c>
      <c r="G7333" s="269" t="s">
        <v>34862</v>
      </c>
      <c r="H7333" s="269" t="s">
        <v>28268</v>
      </c>
    </row>
    <row r="7334" spans="1:8" s="271" customFormat="1">
      <c r="A7334" s="39" t="str">
        <f t="shared" si="114"/>
        <v>IUD20027</v>
      </c>
      <c r="B7334" s="269" t="s">
        <v>6949</v>
      </c>
      <c r="C7334" s="269" t="s">
        <v>6950</v>
      </c>
      <c r="D7334" s="269" t="s">
        <v>1</v>
      </c>
      <c r="E7334" s="270">
        <v>21486.45</v>
      </c>
      <c r="F7334" s="269" t="s">
        <v>31775</v>
      </c>
      <c r="G7334" s="269" t="s">
        <v>34862</v>
      </c>
      <c r="H7334" s="269" t="s">
        <v>28268</v>
      </c>
    </row>
    <row r="7335" spans="1:8" s="271" customFormat="1">
      <c r="A7335" s="39" t="str">
        <f t="shared" si="114"/>
        <v>IUD20028</v>
      </c>
      <c r="B7335" s="269" t="s">
        <v>6951</v>
      </c>
      <c r="C7335" s="269" t="s">
        <v>6952</v>
      </c>
      <c r="D7335" s="269" t="s">
        <v>1</v>
      </c>
      <c r="E7335" s="270">
        <v>23612.880000000001</v>
      </c>
      <c r="F7335" s="269" t="s">
        <v>31775</v>
      </c>
      <c r="G7335" s="269" t="s">
        <v>34862</v>
      </c>
      <c r="H7335" s="269" t="s">
        <v>28268</v>
      </c>
    </row>
    <row r="7336" spans="1:8" s="271" customFormat="1">
      <c r="A7336" s="39" t="str">
        <f t="shared" si="114"/>
        <v>IUD20029</v>
      </c>
      <c r="B7336" s="269" t="s">
        <v>6953</v>
      </c>
      <c r="C7336" s="269" t="s">
        <v>6954</v>
      </c>
      <c r="D7336" s="269" t="s">
        <v>2</v>
      </c>
      <c r="E7336" s="270">
        <v>1163.53</v>
      </c>
      <c r="F7336" s="269" t="s">
        <v>31775</v>
      </c>
      <c r="G7336" s="269" t="s">
        <v>34862</v>
      </c>
      <c r="H7336" s="269" t="s">
        <v>28268</v>
      </c>
    </row>
    <row r="7337" spans="1:8" s="271" customFormat="1">
      <c r="A7337" s="39" t="str">
        <f t="shared" si="114"/>
        <v>IUD20031</v>
      </c>
      <c r="B7337" s="269" t="s">
        <v>6955</v>
      </c>
      <c r="C7337" s="269" t="s">
        <v>6956</v>
      </c>
      <c r="D7337" s="269" t="s">
        <v>1</v>
      </c>
      <c r="E7337" s="270">
        <v>5323.73</v>
      </c>
      <c r="F7337" s="269" t="s">
        <v>31775</v>
      </c>
      <c r="G7337" s="269" t="s">
        <v>34862</v>
      </c>
      <c r="H7337" s="269" t="s">
        <v>28268</v>
      </c>
    </row>
    <row r="7338" spans="1:8" s="271" customFormat="1">
      <c r="A7338" s="39" t="str">
        <f t="shared" si="114"/>
        <v>IUD20032</v>
      </c>
      <c r="B7338" s="269" t="s">
        <v>6957</v>
      </c>
      <c r="C7338" s="269" t="s">
        <v>6958</v>
      </c>
      <c r="D7338" s="269" t="s">
        <v>1</v>
      </c>
      <c r="E7338" s="270">
        <v>3736.3</v>
      </c>
      <c r="F7338" s="269" t="s">
        <v>31775</v>
      </c>
      <c r="G7338" s="269" t="s">
        <v>34862</v>
      </c>
      <c r="H7338" s="269" t="s">
        <v>28268</v>
      </c>
    </row>
    <row r="7339" spans="1:8" s="271" customFormat="1">
      <c r="A7339" s="39" t="str">
        <f t="shared" si="114"/>
        <v>IUD20033</v>
      </c>
      <c r="B7339" s="269" t="s">
        <v>6959</v>
      </c>
      <c r="C7339" s="269" t="s">
        <v>6960</v>
      </c>
      <c r="D7339" s="269" t="s">
        <v>1</v>
      </c>
      <c r="E7339" s="270">
        <v>2792.59</v>
      </c>
      <c r="F7339" s="269" t="s">
        <v>31775</v>
      </c>
      <c r="G7339" s="269" t="s">
        <v>34862</v>
      </c>
      <c r="H7339" s="269" t="s">
        <v>28268</v>
      </c>
    </row>
    <row r="7340" spans="1:8" s="271" customFormat="1">
      <c r="A7340" s="39" t="str">
        <f t="shared" si="114"/>
        <v>IUD20034</v>
      </c>
      <c r="B7340" s="269" t="s">
        <v>6961</v>
      </c>
      <c r="C7340" s="269" t="s">
        <v>6962</v>
      </c>
      <c r="D7340" s="269" t="s">
        <v>2</v>
      </c>
      <c r="E7340" s="270">
        <v>829.91</v>
      </c>
      <c r="F7340" s="269" t="s">
        <v>31775</v>
      </c>
      <c r="G7340" s="269" t="s">
        <v>34862</v>
      </c>
      <c r="H7340" s="269" t="s">
        <v>28268</v>
      </c>
    </row>
    <row r="7341" spans="1:8" s="271" customFormat="1">
      <c r="A7341" s="39" t="str">
        <f t="shared" si="114"/>
        <v>IUD20035</v>
      </c>
      <c r="B7341" s="269" t="s">
        <v>6963</v>
      </c>
      <c r="C7341" s="269" t="s">
        <v>6964</v>
      </c>
      <c r="D7341" s="269" t="s">
        <v>1</v>
      </c>
      <c r="E7341" s="270">
        <v>6014.08</v>
      </c>
      <c r="F7341" s="269" t="s">
        <v>31775</v>
      </c>
      <c r="G7341" s="269" t="s">
        <v>34862</v>
      </c>
      <c r="H7341" s="269" t="s">
        <v>28268</v>
      </c>
    </row>
    <row r="7342" spans="1:8" s="271" customFormat="1">
      <c r="A7342" s="39" t="str">
        <f t="shared" si="114"/>
        <v>IUD20036</v>
      </c>
      <c r="B7342" s="269" t="s">
        <v>6965</v>
      </c>
      <c r="C7342" s="269" t="s">
        <v>16230</v>
      </c>
      <c r="D7342" s="269" t="s">
        <v>1</v>
      </c>
      <c r="E7342" s="270">
        <v>9579.09</v>
      </c>
      <c r="F7342" s="269" t="s">
        <v>31775</v>
      </c>
      <c r="G7342" s="269" t="s">
        <v>34862</v>
      </c>
      <c r="H7342" s="269" t="s">
        <v>28268</v>
      </c>
    </row>
    <row r="7343" spans="1:8" s="271" customFormat="1">
      <c r="A7343" s="39" t="str">
        <f t="shared" si="114"/>
        <v>IUD20037</v>
      </c>
      <c r="B7343" s="269" t="s">
        <v>6966</v>
      </c>
      <c r="C7343" s="269" t="s">
        <v>6967</v>
      </c>
      <c r="D7343" s="269" t="s">
        <v>1</v>
      </c>
      <c r="E7343" s="270">
        <v>4218.2299999999996</v>
      </c>
      <c r="F7343" s="269" t="s">
        <v>31775</v>
      </c>
      <c r="G7343" s="269" t="s">
        <v>34862</v>
      </c>
      <c r="H7343" s="269" t="s">
        <v>28268</v>
      </c>
    </row>
    <row r="7344" spans="1:8" s="271" customFormat="1">
      <c r="A7344" s="39" t="str">
        <f t="shared" si="114"/>
        <v>IUD20038</v>
      </c>
      <c r="B7344" s="269" t="s">
        <v>6968</v>
      </c>
      <c r="C7344" s="269" t="s">
        <v>6969</v>
      </c>
      <c r="D7344" s="269" t="s">
        <v>1</v>
      </c>
      <c r="E7344" s="270">
        <v>180.23</v>
      </c>
      <c r="F7344" s="269" t="s">
        <v>31775</v>
      </c>
      <c r="G7344" s="269" t="s">
        <v>34862</v>
      </c>
      <c r="H7344" s="269" t="s">
        <v>28268</v>
      </c>
    </row>
    <row r="7345" spans="1:8" s="271" customFormat="1">
      <c r="A7345" s="39" t="str">
        <f t="shared" si="114"/>
        <v>IUD20039</v>
      </c>
      <c r="B7345" s="269" t="s">
        <v>6970</v>
      </c>
      <c r="C7345" s="269" t="s">
        <v>6971</v>
      </c>
      <c r="D7345" s="269" t="s">
        <v>1</v>
      </c>
      <c r="E7345" s="270">
        <v>2036.29</v>
      </c>
      <c r="F7345" s="269" t="s">
        <v>31775</v>
      </c>
      <c r="G7345" s="269" t="s">
        <v>34862</v>
      </c>
      <c r="H7345" s="269" t="s">
        <v>28268</v>
      </c>
    </row>
    <row r="7346" spans="1:8" s="271" customFormat="1">
      <c r="A7346" s="39" t="str">
        <f t="shared" si="114"/>
        <v>IUD20040</v>
      </c>
      <c r="B7346" s="269" t="s">
        <v>6972</v>
      </c>
      <c r="C7346" s="269" t="s">
        <v>17429</v>
      </c>
      <c r="D7346" s="269" t="s">
        <v>1</v>
      </c>
      <c r="E7346" s="270">
        <v>1492.67</v>
      </c>
      <c r="F7346" s="269" t="s">
        <v>31775</v>
      </c>
      <c r="G7346" s="269" t="s">
        <v>34862</v>
      </c>
      <c r="H7346" s="269" t="s">
        <v>28268</v>
      </c>
    </row>
    <row r="7347" spans="1:8" s="271" customFormat="1">
      <c r="A7347" s="39" t="str">
        <f t="shared" si="114"/>
        <v>IUD20041</v>
      </c>
      <c r="B7347" s="269" t="s">
        <v>6973</v>
      </c>
      <c r="C7347" s="269" t="s">
        <v>6974</v>
      </c>
      <c r="D7347" s="269" t="s">
        <v>1</v>
      </c>
      <c r="E7347" s="270">
        <v>2809.89</v>
      </c>
      <c r="F7347" s="269" t="s">
        <v>31775</v>
      </c>
      <c r="G7347" s="269" t="s">
        <v>34862</v>
      </c>
      <c r="H7347" s="269" t="s">
        <v>28268</v>
      </c>
    </row>
    <row r="7348" spans="1:8" s="271" customFormat="1">
      <c r="A7348" s="39" t="str">
        <f t="shared" si="114"/>
        <v>IUD20042</v>
      </c>
      <c r="B7348" s="269" t="s">
        <v>6975</v>
      </c>
      <c r="C7348" s="269" t="s">
        <v>6976</v>
      </c>
      <c r="D7348" s="269" t="s">
        <v>1</v>
      </c>
      <c r="E7348" s="270">
        <v>4057.87</v>
      </c>
      <c r="F7348" s="269" t="s">
        <v>31775</v>
      </c>
      <c r="G7348" s="269" t="s">
        <v>34862</v>
      </c>
      <c r="H7348" s="269" t="s">
        <v>28268</v>
      </c>
    </row>
    <row r="7349" spans="1:8" s="271" customFormat="1">
      <c r="A7349" s="39" t="str">
        <f t="shared" si="114"/>
        <v>IUD20044</v>
      </c>
      <c r="B7349" s="269" t="s">
        <v>6977</v>
      </c>
      <c r="C7349" s="269" t="s">
        <v>6978</v>
      </c>
      <c r="D7349" s="269" t="s">
        <v>1</v>
      </c>
      <c r="E7349" s="270">
        <v>1340</v>
      </c>
      <c r="F7349" s="269" t="s">
        <v>31775</v>
      </c>
      <c r="G7349" s="269" t="s">
        <v>34862</v>
      </c>
      <c r="H7349" s="269" t="s">
        <v>28268</v>
      </c>
    </row>
    <row r="7350" spans="1:8" s="271" customFormat="1">
      <c r="A7350" s="39" t="str">
        <f t="shared" si="114"/>
        <v>IUD20045</v>
      </c>
      <c r="B7350" s="269" t="s">
        <v>6979</v>
      </c>
      <c r="C7350" s="269" t="s">
        <v>6980</v>
      </c>
      <c r="D7350" s="269" t="s">
        <v>1</v>
      </c>
      <c r="E7350" s="270">
        <v>11428.26</v>
      </c>
      <c r="F7350" s="269" t="s">
        <v>31775</v>
      </c>
      <c r="G7350" s="269" t="s">
        <v>34862</v>
      </c>
      <c r="H7350" s="269" t="s">
        <v>28268</v>
      </c>
    </row>
    <row r="7351" spans="1:8" s="271" customFormat="1">
      <c r="A7351" s="39" t="str">
        <f t="shared" si="114"/>
        <v>IUD20046</v>
      </c>
      <c r="B7351" s="269" t="s">
        <v>6981</v>
      </c>
      <c r="C7351" s="269" t="s">
        <v>6982</v>
      </c>
      <c r="D7351" s="269" t="s">
        <v>1</v>
      </c>
      <c r="E7351" s="270">
        <v>9166.7199999999993</v>
      </c>
      <c r="F7351" s="269" t="s">
        <v>31775</v>
      </c>
      <c r="G7351" s="269" t="s">
        <v>34862</v>
      </c>
      <c r="H7351" s="269" t="s">
        <v>28268</v>
      </c>
    </row>
    <row r="7352" spans="1:8" s="271" customFormat="1">
      <c r="A7352" s="39" t="str">
        <f t="shared" si="114"/>
        <v>IUD20047</v>
      </c>
      <c r="B7352" s="269" t="s">
        <v>6983</v>
      </c>
      <c r="C7352" s="269" t="s">
        <v>6984</v>
      </c>
      <c r="D7352" s="269" t="s">
        <v>1</v>
      </c>
      <c r="E7352" s="270">
        <v>1509.64</v>
      </c>
      <c r="F7352" s="269" t="s">
        <v>31775</v>
      </c>
      <c r="G7352" s="269" t="s">
        <v>34862</v>
      </c>
      <c r="H7352" s="269" t="s">
        <v>28268</v>
      </c>
    </row>
    <row r="7353" spans="1:8" s="271" customFormat="1">
      <c r="A7353" s="39" t="str">
        <f t="shared" si="114"/>
        <v>IUD20048</v>
      </c>
      <c r="B7353" s="269" t="s">
        <v>6985</v>
      </c>
      <c r="C7353" s="269" t="s">
        <v>16231</v>
      </c>
      <c r="D7353" s="269" t="s">
        <v>1</v>
      </c>
      <c r="E7353" s="270">
        <v>81.819999999999993</v>
      </c>
      <c r="F7353" s="269" t="s">
        <v>31775</v>
      </c>
      <c r="G7353" s="269" t="s">
        <v>34862</v>
      </c>
      <c r="H7353" s="269" t="s">
        <v>28268</v>
      </c>
    </row>
    <row r="7354" spans="1:8" s="271" customFormat="1">
      <c r="A7354" s="39" t="str">
        <f t="shared" si="114"/>
        <v>IUD20049</v>
      </c>
      <c r="B7354" s="269" t="s">
        <v>6986</v>
      </c>
      <c r="C7354" s="269" t="s">
        <v>6987</v>
      </c>
      <c r="D7354" s="269" t="s">
        <v>2</v>
      </c>
      <c r="E7354" s="270">
        <v>97.45</v>
      </c>
      <c r="F7354" s="269" t="s">
        <v>31775</v>
      </c>
      <c r="G7354" s="269" t="s">
        <v>34862</v>
      </c>
      <c r="H7354" s="269" t="s">
        <v>28268</v>
      </c>
    </row>
    <row r="7355" spans="1:8" s="271" customFormat="1">
      <c r="A7355" s="39" t="str">
        <f t="shared" si="114"/>
        <v>IUD20050</v>
      </c>
      <c r="B7355" s="269" t="s">
        <v>6988</v>
      </c>
      <c r="C7355" s="269" t="s">
        <v>6989</v>
      </c>
      <c r="D7355" s="269" t="s">
        <v>1</v>
      </c>
      <c r="E7355" s="270">
        <v>6937.34</v>
      </c>
      <c r="F7355" s="269" t="s">
        <v>31775</v>
      </c>
      <c r="G7355" s="269" t="s">
        <v>34862</v>
      </c>
      <c r="H7355" s="269" t="s">
        <v>28268</v>
      </c>
    </row>
    <row r="7356" spans="1:8" s="271" customFormat="1">
      <c r="A7356" s="39" t="str">
        <f t="shared" si="114"/>
        <v>IUD20051</v>
      </c>
      <c r="B7356" s="269" t="s">
        <v>6990</v>
      </c>
      <c r="C7356" s="269" t="s">
        <v>6991</v>
      </c>
      <c r="D7356" s="269" t="s">
        <v>1</v>
      </c>
      <c r="E7356" s="270">
        <v>3994.96</v>
      </c>
      <c r="F7356" s="269" t="s">
        <v>31775</v>
      </c>
      <c r="G7356" s="269" t="s">
        <v>34862</v>
      </c>
      <c r="H7356" s="269" t="s">
        <v>28268</v>
      </c>
    </row>
    <row r="7357" spans="1:8" s="271" customFormat="1">
      <c r="A7357" s="39" t="str">
        <f t="shared" si="114"/>
        <v>IUD20052</v>
      </c>
      <c r="B7357" s="269" t="s">
        <v>6992</v>
      </c>
      <c r="C7357" s="269" t="s">
        <v>6993</v>
      </c>
      <c r="D7357" s="269" t="s">
        <v>1</v>
      </c>
      <c r="E7357" s="270">
        <v>7800.69</v>
      </c>
      <c r="F7357" s="269" t="s">
        <v>31775</v>
      </c>
      <c r="G7357" s="269" t="s">
        <v>34862</v>
      </c>
      <c r="H7357" s="269" t="s">
        <v>28268</v>
      </c>
    </row>
    <row r="7358" spans="1:8" s="271" customFormat="1">
      <c r="A7358" s="39" t="str">
        <f t="shared" si="114"/>
        <v>IUD20053</v>
      </c>
      <c r="B7358" s="269" t="s">
        <v>6994</v>
      </c>
      <c r="C7358" s="269" t="s">
        <v>6995</v>
      </c>
      <c r="D7358" s="269" t="s">
        <v>2</v>
      </c>
      <c r="E7358" s="270">
        <v>5179.51</v>
      </c>
      <c r="F7358" s="269" t="s">
        <v>31775</v>
      </c>
      <c r="G7358" s="269" t="s">
        <v>34862</v>
      </c>
      <c r="H7358" s="269" t="s">
        <v>28268</v>
      </c>
    </row>
    <row r="7359" spans="1:8" s="271" customFormat="1">
      <c r="A7359" s="39" t="str">
        <f t="shared" si="114"/>
        <v>IUD20054</v>
      </c>
      <c r="B7359" s="269" t="s">
        <v>6996</v>
      </c>
      <c r="C7359" s="269" t="s">
        <v>6997</v>
      </c>
      <c r="D7359" s="269" t="s">
        <v>1</v>
      </c>
      <c r="E7359" s="270">
        <v>8255.09</v>
      </c>
      <c r="F7359" s="269" t="s">
        <v>31775</v>
      </c>
      <c r="G7359" s="269" t="s">
        <v>34862</v>
      </c>
      <c r="H7359" s="269" t="s">
        <v>28268</v>
      </c>
    </row>
    <row r="7360" spans="1:8" s="271" customFormat="1">
      <c r="A7360" s="39" t="str">
        <f t="shared" si="114"/>
        <v>IUD20055</v>
      </c>
      <c r="B7360" s="269" t="s">
        <v>6998</v>
      </c>
      <c r="C7360" s="269" t="s">
        <v>6999</v>
      </c>
      <c r="D7360" s="269" t="s">
        <v>2</v>
      </c>
      <c r="E7360" s="270">
        <v>65.53</v>
      </c>
      <c r="F7360" s="269" t="s">
        <v>31775</v>
      </c>
      <c r="G7360" s="269" t="s">
        <v>34862</v>
      </c>
      <c r="H7360" s="269" t="s">
        <v>28268</v>
      </c>
    </row>
    <row r="7361" spans="1:8" s="271" customFormat="1">
      <c r="A7361" s="39" t="str">
        <f t="shared" si="114"/>
        <v>IUD20056</v>
      </c>
      <c r="B7361" s="269" t="s">
        <v>7000</v>
      </c>
      <c r="C7361" s="269" t="s">
        <v>7001</v>
      </c>
      <c r="D7361" s="269" t="s">
        <v>1</v>
      </c>
      <c r="E7361" s="270">
        <v>857.92</v>
      </c>
      <c r="F7361" s="269" t="s">
        <v>31775</v>
      </c>
      <c r="G7361" s="269" t="s">
        <v>34862</v>
      </c>
      <c r="H7361" s="269" t="s">
        <v>28268</v>
      </c>
    </row>
    <row r="7362" spans="1:8" s="271" customFormat="1">
      <c r="A7362" s="39" t="str">
        <f t="shared" si="114"/>
        <v>IUD20057</v>
      </c>
      <c r="B7362" s="269" t="s">
        <v>7002</v>
      </c>
      <c r="C7362" s="269" t="s">
        <v>7003</v>
      </c>
      <c r="D7362" s="269" t="s">
        <v>4</v>
      </c>
      <c r="E7362" s="270">
        <v>25.08</v>
      </c>
      <c r="F7362" s="269" t="s">
        <v>31775</v>
      </c>
      <c r="G7362" s="269" t="s">
        <v>34862</v>
      </c>
      <c r="H7362" s="269" t="s">
        <v>28268</v>
      </c>
    </row>
    <row r="7363" spans="1:8" s="271" customFormat="1">
      <c r="A7363" s="39" t="str">
        <f t="shared" ref="A7363:A7426" si="115">IF(ISERROR(SEARCH("/",B7363)=6),TRIM(CLEAN(B7363)),IF(SEARCH("/",B7363)=6,IF(LEN(TRIM(CLEAN(B7363)))=7,LEFT(TRIM(CLEAN(B7363)),6)&amp;"00"&amp;RIGHT(TRIM(CLEAN(B7363)),1),LEFT(TRIM(CLEAN(B7363)),6)&amp;"0"&amp;RIGHT(TRIM(CLEAN(B7363)),2)),TRIM(CLEAN(B7363))))</f>
        <v>IUD20058</v>
      </c>
      <c r="B7363" s="269" t="s">
        <v>7004</v>
      </c>
      <c r="C7363" s="269" t="s">
        <v>7005</v>
      </c>
      <c r="D7363" s="269" t="s">
        <v>4</v>
      </c>
      <c r="E7363" s="270">
        <v>23.24</v>
      </c>
      <c r="F7363" s="269" t="s">
        <v>31775</v>
      </c>
      <c r="G7363" s="269" t="s">
        <v>34862</v>
      </c>
      <c r="H7363" s="269" t="s">
        <v>28268</v>
      </c>
    </row>
    <row r="7364" spans="1:8" s="271" customFormat="1">
      <c r="A7364" s="39" t="str">
        <f t="shared" si="115"/>
        <v>IUD20059</v>
      </c>
      <c r="B7364" s="269" t="s">
        <v>7006</v>
      </c>
      <c r="C7364" s="269" t="s">
        <v>7007</v>
      </c>
      <c r="D7364" s="269" t="s">
        <v>1</v>
      </c>
      <c r="E7364" s="270">
        <v>485.83</v>
      </c>
      <c r="F7364" s="269" t="s">
        <v>31775</v>
      </c>
      <c r="G7364" s="269" t="s">
        <v>34862</v>
      </c>
      <c r="H7364" s="269" t="s">
        <v>28268</v>
      </c>
    </row>
    <row r="7365" spans="1:8" s="271" customFormat="1">
      <c r="A7365" s="39" t="str">
        <f t="shared" si="115"/>
        <v>IUD20060</v>
      </c>
      <c r="B7365" s="269" t="s">
        <v>7008</v>
      </c>
      <c r="C7365" s="269" t="s">
        <v>7009</v>
      </c>
      <c r="D7365" s="269" t="s">
        <v>1</v>
      </c>
      <c r="E7365" s="270">
        <v>492.19</v>
      </c>
      <c r="F7365" s="269" t="s">
        <v>31775</v>
      </c>
      <c r="G7365" s="269" t="s">
        <v>34862</v>
      </c>
      <c r="H7365" s="269" t="s">
        <v>28268</v>
      </c>
    </row>
    <row r="7366" spans="1:8" s="271" customFormat="1">
      <c r="A7366" s="39" t="str">
        <f t="shared" si="115"/>
        <v>IUD20061</v>
      </c>
      <c r="B7366" s="269" t="s">
        <v>7010</v>
      </c>
      <c r="C7366" s="269" t="s">
        <v>7011</v>
      </c>
      <c r="D7366" s="269" t="s">
        <v>1</v>
      </c>
      <c r="E7366" s="270">
        <v>495.37</v>
      </c>
      <c r="F7366" s="269" t="s">
        <v>31775</v>
      </c>
      <c r="G7366" s="269" t="s">
        <v>34862</v>
      </c>
      <c r="H7366" s="269" t="s">
        <v>28268</v>
      </c>
    </row>
    <row r="7367" spans="1:8" s="271" customFormat="1">
      <c r="A7367" s="39" t="str">
        <f t="shared" si="115"/>
        <v>IUD20065</v>
      </c>
      <c r="B7367" s="269" t="s">
        <v>7012</v>
      </c>
      <c r="C7367" s="269" t="s">
        <v>7013</v>
      </c>
      <c r="D7367" s="269" t="s">
        <v>1</v>
      </c>
      <c r="E7367" s="270">
        <v>2309.3000000000002</v>
      </c>
      <c r="F7367" s="269" t="s">
        <v>31775</v>
      </c>
      <c r="G7367" s="269" t="s">
        <v>34862</v>
      </c>
      <c r="H7367" s="269" t="s">
        <v>28268</v>
      </c>
    </row>
    <row r="7368" spans="1:8" s="271" customFormat="1">
      <c r="A7368" s="39" t="str">
        <f t="shared" si="115"/>
        <v>IUD20066</v>
      </c>
      <c r="B7368" s="269" t="s">
        <v>7014</v>
      </c>
      <c r="C7368" s="269" t="s">
        <v>7015</v>
      </c>
      <c r="D7368" s="269" t="s">
        <v>1</v>
      </c>
      <c r="E7368" s="270">
        <v>4806.92</v>
      </c>
      <c r="F7368" s="269" t="s">
        <v>31775</v>
      </c>
      <c r="G7368" s="269" t="s">
        <v>34862</v>
      </c>
      <c r="H7368" s="269" t="s">
        <v>28268</v>
      </c>
    </row>
    <row r="7369" spans="1:8" s="271" customFormat="1">
      <c r="A7369" s="39" t="str">
        <f t="shared" si="115"/>
        <v>IUD20068</v>
      </c>
      <c r="B7369" s="269" t="s">
        <v>7016</v>
      </c>
      <c r="C7369" s="269" t="s">
        <v>7017</v>
      </c>
      <c r="D7369" s="269" t="s">
        <v>3</v>
      </c>
      <c r="E7369" s="270">
        <v>194.05</v>
      </c>
      <c r="F7369" s="269" t="s">
        <v>31775</v>
      </c>
      <c r="G7369" s="269" t="s">
        <v>34862</v>
      </c>
      <c r="H7369" s="269" t="s">
        <v>28268</v>
      </c>
    </row>
    <row r="7370" spans="1:8" s="271" customFormat="1">
      <c r="A7370" s="39" t="str">
        <f t="shared" si="115"/>
        <v>IUD20069</v>
      </c>
      <c r="B7370" s="269" t="s">
        <v>7018</v>
      </c>
      <c r="C7370" s="269" t="s">
        <v>7019</v>
      </c>
      <c r="D7370" s="269" t="s">
        <v>3</v>
      </c>
      <c r="E7370" s="270">
        <v>18.36</v>
      </c>
      <c r="F7370" s="269" t="s">
        <v>31775</v>
      </c>
      <c r="G7370" s="269" t="s">
        <v>34862</v>
      </c>
      <c r="H7370" s="269" t="s">
        <v>28268</v>
      </c>
    </row>
    <row r="7371" spans="1:8" s="271" customFormat="1">
      <c r="A7371" s="39" t="str">
        <f t="shared" si="115"/>
        <v>IUD20070</v>
      </c>
      <c r="B7371" s="269" t="s">
        <v>7020</v>
      </c>
      <c r="C7371" s="269" t="s">
        <v>7021</v>
      </c>
      <c r="D7371" s="269" t="s">
        <v>2</v>
      </c>
      <c r="E7371" s="270">
        <v>6962.22</v>
      </c>
      <c r="F7371" s="269" t="s">
        <v>31775</v>
      </c>
      <c r="G7371" s="269" t="s">
        <v>34862</v>
      </c>
      <c r="H7371" s="269" t="s">
        <v>28268</v>
      </c>
    </row>
    <row r="7372" spans="1:8" s="271" customFormat="1">
      <c r="A7372" s="39" t="str">
        <f t="shared" si="115"/>
        <v>IUD20071</v>
      </c>
      <c r="B7372" s="269" t="s">
        <v>7022</v>
      </c>
      <c r="C7372" s="269" t="s">
        <v>7023</v>
      </c>
      <c r="D7372" s="269" t="s">
        <v>1</v>
      </c>
      <c r="E7372" s="270">
        <v>31049.73</v>
      </c>
      <c r="F7372" s="269" t="s">
        <v>31775</v>
      </c>
      <c r="G7372" s="269" t="s">
        <v>34862</v>
      </c>
      <c r="H7372" s="269" t="s">
        <v>28268</v>
      </c>
    </row>
    <row r="7373" spans="1:8" s="271" customFormat="1">
      <c r="A7373" s="39" t="str">
        <f t="shared" si="115"/>
        <v>IUD20072</v>
      </c>
      <c r="B7373" s="269" t="s">
        <v>17430</v>
      </c>
      <c r="C7373" s="269" t="s">
        <v>17431</v>
      </c>
      <c r="D7373" s="269" t="s">
        <v>4</v>
      </c>
      <c r="E7373" s="270">
        <v>81.7</v>
      </c>
      <c r="F7373" s="269" t="s">
        <v>31775</v>
      </c>
      <c r="G7373" s="269" t="s">
        <v>34862</v>
      </c>
      <c r="H7373" s="269" t="s">
        <v>28268</v>
      </c>
    </row>
    <row r="7374" spans="1:8" s="271" customFormat="1">
      <c r="A7374" s="39" t="str">
        <f t="shared" si="115"/>
        <v>IUD20073</v>
      </c>
      <c r="B7374" s="269" t="s">
        <v>7024</v>
      </c>
      <c r="C7374" s="269" t="s">
        <v>7025</v>
      </c>
      <c r="D7374" s="269" t="s">
        <v>1</v>
      </c>
      <c r="E7374" s="270">
        <v>3022.02</v>
      </c>
      <c r="F7374" s="269" t="s">
        <v>31775</v>
      </c>
      <c r="G7374" s="269" t="s">
        <v>34862</v>
      </c>
      <c r="H7374" s="269" t="s">
        <v>28268</v>
      </c>
    </row>
    <row r="7375" spans="1:8" s="271" customFormat="1">
      <c r="A7375" s="39" t="str">
        <f t="shared" si="115"/>
        <v>IUD20074</v>
      </c>
      <c r="B7375" s="269" t="s">
        <v>7026</v>
      </c>
      <c r="C7375" s="269" t="s">
        <v>7027</v>
      </c>
      <c r="D7375" s="269" t="s">
        <v>1</v>
      </c>
      <c r="E7375" s="270">
        <v>627.54</v>
      </c>
      <c r="F7375" s="269" t="s">
        <v>31775</v>
      </c>
      <c r="G7375" s="269" t="s">
        <v>34862</v>
      </c>
      <c r="H7375" s="269" t="s">
        <v>28268</v>
      </c>
    </row>
    <row r="7376" spans="1:8" s="271" customFormat="1">
      <c r="A7376" s="39" t="str">
        <f t="shared" si="115"/>
        <v>IUD20075</v>
      </c>
      <c r="B7376" s="269" t="s">
        <v>7028</v>
      </c>
      <c r="C7376" s="269" t="s">
        <v>7029</v>
      </c>
      <c r="D7376" s="269" t="s">
        <v>3</v>
      </c>
      <c r="E7376" s="270">
        <v>5.51</v>
      </c>
      <c r="F7376" s="269" t="s">
        <v>31775</v>
      </c>
      <c r="G7376" s="269" t="s">
        <v>34862</v>
      </c>
      <c r="H7376" s="269" t="s">
        <v>28268</v>
      </c>
    </row>
    <row r="7377" spans="1:8" s="271" customFormat="1">
      <c r="A7377" s="39" t="str">
        <f t="shared" si="115"/>
        <v>IUD20076</v>
      </c>
      <c r="B7377" s="269" t="s">
        <v>7030</v>
      </c>
      <c r="C7377" s="269" t="s">
        <v>7031</v>
      </c>
      <c r="D7377" s="269" t="s">
        <v>1</v>
      </c>
      <c r="E7377" s="270">
        <v>14817.32</v>
      </c>
      <c r="F7377" s="269" t="s">
        <v>31775</v>
      </c>
      <c r="G7377" s="269" t="s">
        <v>34862</v>
      </c>
      <c r="H7377" s="269" t="s">
        <v>28268</v>
      </c>
    </row>
    <row r="7378" spans="1:8" s="271" customFormat="1">
      <c r="A7378" s="39" t="str">
        <f t="shared" si="115"/>
        <v>IUD20077</v>
      </c>
      <c r="B7378" s="269" t="s">
        <v>7032</v>
      </c>
      <c r="C7378" s="269" t="s">
        <v>7033</v>
      </c>
      <c r="D7378" s="269" t="s">
        <v>2</v>
      </c>
      <c r="E7378" s="270">
        <v>4148.79</v>
      </c>
      <c r="F7378" s="269" t="s">
        <v>31775</v>
      </c>
      <c r="G7378" s="269" t="s">
        <v>34862</v>
      </c>
      <c r="H7378" s="269" t="s">
        <v>28268</v>
      </c>
    </row>
    <row r="7379" spans="1:8" s="271" customFormat="1">
      <c r="A7379" s="39" t="str">
        <f t="shared" si="115"/>
        <v>IUD20078</v>
      </c>
      <c r="B7379" s="269" t="s">
        <v>7870</v>
      </c>
      <c r="C7379" s="269" t="s">
        <v>7871</v>
      </c>
      <c r="D7379" s="269" t="s">
        <v>1</v>
      </c>
      <c r="E7379" s="270">
        <v>1559.09</v>
      </c>
      <c r="F7379" s="269" t="s">
        <v>31775</v>
      </c>
      <c r="G7379" s="269" t="s">
        <v>34862</v>
      </c>
      <c r="H7379" s="269" t="s">
        <v>28268</v>
      </c>
    </row>
    <row r="7380" spans="1:8" s="271" customFormat="1">
      <c r="A7380" s="39" t="str">
        <f t="shared" si="115"/>
        <v>IUD20079</v>
      </c>
      <c r="B7380" s="269" t="s">
        <v>7034</v>
      </c>
      <c r="C7380" s="269" t="s">
        <v>7035</v>
      </c>
      <c r="D7380" s="269" t="s">
        <v>3</v>
      </c>
      <c r="E7380" s="270">
        <v>85.18</v>
      </c>
      <c r="F7380" s="269" t="s">
        <v>31775</v>
      </c>
      <c r="G7380" s="269" t="s">
        <v>34862</v>
      </c>
      <c r="H7380" s="269" t="s">
        <v>28268</v>
      </c>
    </row>
    <row r="7381" spans="1:8" s="271" customFormat="1">
      <c r="A7381" s="39" t="str">
        <f t="shared" si="115"/>
        <v>IUD20080</v>
      </c>
      <c r="B7381" s="269" t="s">
        <v>7036</v>
      </c>
      <c r="C7381" s="269" t="s">
        <v>7037</v>
      </c>
      <c r="D7381" s="269" t="s">
        <v>4</v>
      </c>
      <c r="E7381" s="270">
        <v>32.6</v>
      </c>
      <c r="F7381" s="269" t="s">
        <v>31775</v>
      </c>
      <c r="G7381" s="269" t="s">
        <v>34862</v>
      </c>
      <c r="H7381" s="269" t="s">
        <v>28268</v>
      </c>
    </row>
    <row r="7382" spans="1:8" s="271" customFormat="1">
      <c r="A7382" s="39" t="str">
        <f t="shared" si="115"/>
        <v>IUD20081</v>
      </c>
      <c r="B7382" s="269" t="s">
        <v>7038</v>
      </c>
      <c r="C7382" s="269" t="s">
        <v>7039</v>
      </c>
      <c r="D7382" s="269" t="s">
        <v>3</v>
      </c>
      <c r="E7382" s="270">
        <v>443.08</v>
      </c>
      <c r="F7382" s="269" t="s">
        <v>31775</v>
      </c>
      <c r="G7382" s="269" t="s">
        <v>34862</v>
      </c>
      <c r="H7382" s="269" t="s">
        <v>28268</v>
      </c>
    </row>
    <row r="7383" spans="1:8" s="271" customFormat="1">
      <c r="A7383" s="39" t="str">
        <f t="shared" si="115"/>
        <v>IUD20082</v>
      </c>
      <c r="B7383" s="269" t="s">
        <v>7040</v>
      </c>
      <c r="C7383" s="269" t="s">
        <v>7041</v>
      </c>
      <c r="D7383" s="269" t="s">
        <v>2</v>
      </c>
      <c r="E7383" s="270">
        <v>112.72</v>
      </c>
      <c r="F7383" s="269" t="s">
        <v>31775</v>
      </c>
      <c r="G7383" s="269" t="s">
        <v>34862</v>
      </c>
      <c r="H7383" s="269" t="s">
        <v>28268</v>
      </c>
    </row>
    <row r="7384" spans="1:8" s="271" customFormat="1">
      <c r="A7384" s="39" t="str">
        <f t="shared" si="115"/>
        <v>IUD20083</v>
      </c>
      <c r="B7384" s="269" t="s">
        <v>7042</v>
      </c>
      <c r="C7384" s="269" t="s">
        <v>34863</v>
      </c>
      <c r="D7384" s="269" t="s">
        <v>4</v>
      </c>
      <c r="E7384" s="270">
        <v>496.3</v>
      </c>
      <c r="F7384" s="269" t="s">
        <v>31775</v>
      </c>
      <c r="G7384" s="269" t="s">
        <v>34862</v>
      </c>
      <c r="H7384" s="269" t="s">
        <v>28268</v>
      </c>
    </row>
    <row r="7385" spans="1:8" s="271" customFormat="1">
      <c r="A7385" s="39" t="str">
        <f t="shared" si="115"/>
        <v>IUD20084</v>
      </c>
      <c r="B7385" s="269" t="s">
        <v>7043</v>
      </c>
      <c r="C7385" s="269" t="s">
        <v>31790</v>
      </c>
      <c r="D7385" s="269" t="s">
        <v>4</v>
      </c>
      <c r="E7385" s="270">
        <v>532.61</v>
      </c>
      <c r="F7385" s="269" t="s">
        <v>31775</v>
      </c>
      <c r="G7385" s="269" t="s">
        <v>34862</v>
      </c>
      <c r="H7385" s="269" t="s">
        <v>28268</v>
      </c>
    </row>
    <row r="7386" spans="1:8" s="271" customFormat="1">
      <c r="A7386" s="39" t="str">
        <f t="shared" si="115"/>
        <v>IUD20085</v>
      </c>
      <c r="B7386" s="269" t="s">
        <v>7044</v>
      </c>
      <c r="C7386" s="269" t="s">
        <v>7045</v>
      </c>
      <c r="D7386" s="269" t="s">
        <v>4</v>
      </c>
      <c r="E7386" s="270">
        <v>5.03</v>
      </c>
      <c r="F7386" s="269" t="s">
        <v>31775</v>
      </c>
      <c r="G7386" s="269" t="s">
        <v>34862</v>
      </c>
      <c r="H7386" s="269" t="s">
        <v>28268</v>
      </c>
    </row>
    <row r="7387" spans="1:8" s="271" customFormat="1">
      <c r="A7387" s="39" t="str">
        <f t="shared" si="115"/>
        <v>IUD20086</v>
      </c>
      <c r="B7387" s="269" t="s">
        <v>7046</v>
      </c>
      <c r="C7387" s="269" t="s">
        <v>7047</v>
      </c>
      <c r="D7387" s="269" t="s">
        <v>4</v>
      </c>
      <c r="E7387" s="270">
        <v>446.47</v>
      </c>
      <c r="F7387" s="269" t="s">
        <v>31775</v>
      </c>
      <c r="G7387" s="269" t="s">
        <v>34862</v>
      </c>
      <c r="H7387" s="269" t="s">
        <v>28268</v>
      </c>
    </row>
    <row r="7388" spans="1:8" s="271" customFormat="1">
      <c r="A7388" s="39" t="str">
        <f t="shared" si="115"/>
        <v>IUD20087</v>
      </c>
      <c r="B7388" s="269" t="s">
        <v>199</v>
      </c>
      <c r="C7388" s="269" t="s">
        <v>7048</v>
      </c>
      <c r="D7388" s="269" t="s">
        <v>1</v>
      </c>
      <c r="E7388" s="270">
        <v>4766.22</v>
      </c>
      <c r="F7388" s="269" t="s">
        <v>31775</v>
      </c>
      <c r="G7388" s="269" t="s">
        <v>34862</v>
      </c>
      <c r="H7388" s="269" t="s">
        <v>28268</v>
      </c>
    </row>
    <row r="7389" spans="1:8" s="271" customFormat="1">
      <c r="A7389" s="39" t="str">
        <f t="shared" si="115"/>
        <v>IUD20088</v>
      </c>
      <c r="B7389" s="269" t="s">
        <v>7049</v>
      </c>
      <c r="C7389" s="269" t="s">
        <v>7050</v>
      </c>
      <c r="D7389" s="269" t="s">
        <v>1</v>
      </c>
      <c r="E7389" s="270">
        <v>1329.33</v>
      </c>
      <c r="F7389" s="269" t="s">
        <v>31775</v>
      </c>
      <c r="G7389" s="269" t="s">
        <v>34862</v>
      </c>
      <c r="H7389" s="269" t="s">
        <v>28268</v>
      </c>
    </row>
    <row r="7390" spans="1:8" s="271" customFormat="1">
      <c r="A7390" s="39" t="str">
        <f t="shared" si="115"/>
        <v>IUD20089</v>
      </c>
      <c r="B7390" s="269" t="s">
        <v>7051</v>
      </c>
      <c r="C7390" s="269" t="s">
        <v>7052</v>
      </c>
      <c r="D7390" s="269" t="s">
        <v>1</v>
      </c>
      <c r="E7390" s="270">
        <v>2407.19</v>
      </c>
      <c r="F7390" s="269" t="s">
        <v>31775</v>
      </c>
      <c r="G7390" s="269" t="s">
        <v>34862</v>
      </c>
      <c r="H7390" s="269" t="s">
        <v>28268</v>
      </c>
    </row>
    <row r="7391" spans="1:8" s="271" customFormat="1">
      <c r="A7391" s="39" t="str">
        <f t="shared" si="115"/>
        <v>IUD20090</v>
      </c>
      <c r="B7391" s="269" t="s">
        <v>7053</v>
      </c>
      <c r="C7391" s="269" t="s">
        <v>7054</v>
      </c>
      <c r="D7391" s="269" t="s">
        <v>1</v>
      </c>
      <c r="E7391" s="270">
        <v>3485.58</v>
      </c>
      <c r="F7391" s="269" t="s">
        <v>31775</v>
      </c>
      <c r="G7391" s="269" t="s">
        <v>34862</v>
      </c>
      <c r="H7391" s="269" t="s">
        <v>28268</v>
      </c>
    </row>
    <row r="7392" spans="1:8" s="271" customFormat="1">
      <c r="A7392" s="39" t="str">
        <f t="shared" si="115"/>
        <v>IUD20092</v>
      </c>
      <c r="B7392" s="269" t="s">
        <v>7055</v>
      </c>
      <c r="C7392" s="269" t="s">
        <v>7056</v>
      </c>
      <c r="D7392" s="269" t="s">
        <v>1</v>
      </c>
      <c r="E7392" s="270">
        <v>4905.8500000000004</v>
      </c>
      <c r="F7392" s="269" t="s">
        <v>31775</v>
      </c>
      <c r="G7392" s="269" t="s">
        <v>34862</v>
      </c>
      <c r="H7392" s="269" t="s">
        <v>28268</v>
      </c>
    </row>
    <row r="7393" spans="1:8" s="271" customFormat="1">
      <c r="A7393" s="39" t="str">
        <f t="shared" si="115"/>
        <v>IUD20093</v>
      </c>
      <c r="B7393" s="269" t="s">
        <v>7057</v>
      </c>
      <c r="C7393" s="269" t="s">
        <v>7058</v>
      </c>
      <c r="D7393" s="269" t="s">
        <v>1</v>
      </c>
      <c r="E7393" s="270">
        <v>4772.03</v>
      </c>
      <c r="F7393" s="269" t="s">
        <v>31775</v>
      </c>
      <c r="G7393" s="269" t="s">
        <v>34862</v>
      </c>
      <c r="H7393" s="269" t="s">
        <v>28268</v>
      </c>
    </row>
    <row r="7394" spans="1:8" s="271" customFormat="1">
      <c r="A7394" s="39" t="str">
        <f t="shared" si="115"/>
        <v>IUD20094</v>
      </c>
      <c r="B7394" s="269" t="s">
        <v>7059</v>
      </c>
      <c r="C7394" s="269" t="s">
        <v>7060</v>
      </c>
      <c r="D7394" s="269" t="s">
        <v>1</v>
      </c>
      <c r="E7394" s="270">
        <v>891.11</v>
      </c>
      <c r="F7394" s="269" t="s">
        <v>31775</v>
      </c>
      <c r="G7394" s="269" t="s">
        <v>34862</v>
      </c>
      <c r="H7394" s="269" t="s">
        <v>28268</v>
      </c>
    </row>
    <row r="7395" spans="1:8" s="271" customFormat="1">
      <c r="A7395" s="39" t="str">
        <f t="shared" si="115"/>
        <v>IUD20095</v>
      </c>
      <c r="B7395" s="269" t="s">
        <v>7061</v>
      </c>
      <c r="C7395" s="269" t="s">
        <v>7062</v>
      </c>
      <c r="D7395" s="269" t="s">
        <v>1</v>
      </c>
      <c r="E7395" s="270">
        <v>1107.3499999999999</v>
      </c>
      <c r="F7395" s="269" t="s">
        <v>31775</v>
      </c>
      <c r="G7395" s="269" t="s">
        <v>34862</v>
      </c>
      <c r="H7395" s="269" t="s">
        <v>28268</v>
      </c>
    </row>
    <row r="7396" spans="1:8" s="271" customFormat="1">
      <c r="A7396" s="39" t="str">
        <f t="shared" si="115"/>
        <v>IUD20097</v>
      </c>
      <c r="B7396" s="269" t="s">
        <v>7063</v>
      </c>
      <c r="C7396" s="269" t="s">
        <v>7064</v>
      </c>
      <c r="D7396" s="269" t="s">
        <v>2</v>
      </c>
      <c r="E7396" s="270">
        <v>220.47</v>
      </c>
      <c r="F7396" s="269" t="s">
        <v>31775</v>
      </c>
      <c r="G7396" s="269" t="s">
        <v>34862</v>
      </c>
      <c r="H7396" s="269" t="s">
        <v>28268</v>
      </c>
    </row>
    <row r="7397" spans="1:8" s="271" customFormat="1">
      <c r="A7397" s="39" t="str">
        <f t="shared" si="115"/>
        <v>IUD20098</v>
      </c>
      <c r="B7397" s="269" t="s">
        <v>7065</v>
      </c>
      <c r="C7397" s="269" t="s">
        <v>7066</v>
      </c>
      <c r="D7397" s="269" t="s">
        <v>2</v>
      </c>
      <c r="E7397" s="270">
        <v>42.88</v>
      </c>
      <c r="F7397" s="269" t="s">
        <v>31775</v>
      </c>
      <c r="G7397" s="269" t="s">
        <v>34862</v>
      </c>
      <c r="H7397" s="269" t="s">
        <v>28268</v>
      </c>
    </row>
    <row r="7398" spans="1:8" s="271" customFormat="1">
      <c r="A7398" s="39" t="str">
        <f t="shared" si="115"/>
        <v>IUD20099</v>
      </c>
      <c r="B7398" s="269" t="s">
        <v>7067</v>
      </c>
      <c r="C7398" s="269" t="s">
        <v>7068</v>
      </c>
      <c r="D7398" s="269" t="s">
        <v>1</v>
      </c>
      <c r="E7398" s="270">
        <v>3564.01</v>
      </c>
      <c r="F7398" s="269" t="s">
        <v>31775</v>
      </c>
      <c r="G7398" s="269" t="s">
        <v>34862</v>
      </c>
      <c r="H7398" s="269" t="s">
        <v>28268</v>
      </c>
    </row>
    <row r="7399" spans="1:8" s="271" customFormat="1">
      <c r="A7399" s="39" t="str">
        <f t="shared" si="115"/>
        <v>IUD20100</v>
      </c>
      <c r="B7399" s="269" t="s">
        <v>16232</v>
      </c>
      <c r="C7399" s="269" t="s">
        <v>16233</v>
      </c>
      <c r="D7399" s="269" t="s">
        <v>2</v>
      </c>
      <c r="E7399" s="270">
        <v>1448.67</v>
      </c>
      <c r="F7399" s="269" t="s">
        <v>31775</v>
      </c>
      <c r="G7399" s="269" t="s">
        <v>34862</v>
      </c>
      <c r="H7399" s="269" t="s">
        <v>28268</v>
      </c>
    </row>
    <row r="7400" spans="1:8" s="271" customFormat="1">
      <c r="A7400" s="39" t="str">
        <f t="shared" si="115"/>
        <v>IUD20101</v>
      </c>
      <c r="B7400" s="269" t="s">
        <v>16234</v>
      </c>
      <c r="C7400" s="269" t="s">
        <v>16235</v>
      </c>
      <c r="D7400" s="269" t="s">
        <v>2</v>
      </c>
      <c r="E7400" s="270">
        <v>1673.64</v>
      </c>
      <c r="F7400" s="269" t="s">
        <v>31775</v>
      </c>
      <c r="G7400" s="269" t="s">
        <v>34862</v>
      </c>
      <c r="H7400" s="269" t="s">
        <v>28268</v>
      </c>
    </row>
    <row r="7401" spans="1:8" s="271" customFormat="1">
      <c r="A7401" s="39" t="str">
        <f t="shared" si="115"/>
        <v>IUD20102</v>
      </c>
      <c r="B7401" s="269" t="s">
        <v>16236</v>
      </c>
      <c r="C7401" s="269" t="s">
        <v>16237</v>
      </c>
      <c r="D7401" s="269" t="s">
        <v>1</v>
      </c>
      <c r="E7401" s="270">
        <v>974.34</v>
      </c>
      <c r="F7401" s="269" t="s">
        <v>31775</v>
      </c>
      <c r="G7401" s="269" t="s">
        <v>34862</v>
      </c>
      <c r="H7401" s="269" t="s">
        <v>28268</v>
      </c>
    </row>
    <row r="7402" spans="1:8" s="271" customFormat="1">
      <c r="A7402" s="39" t="str">
        <f t="shared" si="115"/>
        <v>IUD20103</v>
      </c>
      <c r="B7402" s="269" t="s">
        <v>16581</v>
      </c>
      <c r="C7402" s="269" t="s">
        <v>16582</v>
      </c>
      <c r="D7402" s="269" t="s">
        <v>3</v>
      </c>
      <c r="E7402" s="270">
        <v>339.68</v>
      </c>
      <c r="F7402" s="269" t="s">
        <v>31775</v>
      </c>
      <c r="G7402" s="269" t="s">
        <v>34862</v>
      </c>
      <c r="H7402" s="269" t="s">
        <v>28268</v>
      </c>
    </row>
    <row r="7403" spans="1:8" s="271" customFormat="1">
      <c r="A7403" s="39" t="str">
        <f t="shared" si="115"/>
        <v>IUD20104</v>
      </c>
      <c r="B7403" s="269" t="s">
        <v>17448</v>
      </c>
      <c r="C7403" s="269" t="s">
        <v>17449</v>
      </c>
      <c r="D7403" s="269" t="s">
        <v>1</v>
      </c>
      <c r="E7403" s="270">
        <v>1388.99</v>
      </c>
      <c r="F7403" s="269" t="s">
        <v>31775</v>
      </c>
      <c r="G7403" s="269" t="s">
        <v>34862</v>
      </c>
      <c r="H7403" s="269" t="s">
        <v>28268</v>
      </c>
    </row>
    <row r="7404" spans="1:8" s="271" customFormat="1">
      <c r="A7404" s="39" t="str">
        <f t="shared" si="115"/>
        <v>IUD20105</v>
      </c>
      <c r="B7404" s="269" t="s">
        <v>18853</v>
      </c>
      <c r="C7404" s="269" t="s">
        <v>18854</v>
      </c>
      <c r="D7404" s="269" t="s">
        <v>4</v>
      </c>
      <c r="E7404" s="270">
        <v>33.799999999999997</v>
      </c>
      <c r="F7404" s="269" t="s">
        <v>31775</v>
      </c>
      <c r="G7404" s="269" t="s">
        <v>34862</v>
      </c>
      <c r="H7404" s="269" t="s">
        <v>28268</v>
      </c>
    </row>
    <row r="7405" spans="1:8" s="271" customFormat="1">
      <c r="A7405" s="39" t="str">
        <f t="shared" si="115"/>
        <v>IUD20106</v>
      </c>
      <c r="B7405" s="269" t="s">
        <v>19052</v>
      </c>
      <c r="C7405" s="269" t="s">
        <v>25388</v>
      </c>
      <c r="D7405" s="269" t="s">
        <v>1</v>
      </c>
      <c r="E7405" s="270">
        <v>16813.97</v>
      </c>
      <c r="F7405" s="269" t="s">
        <v>31775</v>
      </c>
      <c r="G7405" s="269" t="s">
        <v>34862</v>
      </c>
      <c r="H7405" s="269" t="s">
        <v>28268</v>
      </c>
    </row>
    <row r="7406" spans="1:8" s="271" customFormat="1">
      <c r="A7406" s="39" t="str">
        <f t="shared" si="115"/>
        <v>IUD20107</v>
      </c>
      <c r="B7406" s="269" t="s">
        <v>19053</v>
      </c>
      <c r="C7406" s="269" t="s">
        <v>25389</v>
      </c>
      <c r="D7406" s="269" t="s">
        <v>1</v>
      </c>
      <c r="E7406" s="270">
        <v>4554.8</v>
      </c>
      <c r="F7406" s="269" t="s">
        <v>31775</v>
      </c>
      <c r="G7406" s="269" t="s">
        <v>34862</v>
      </c>
      <c r="H7406" s="269" t="s">
        <v>28268</v>
      </c>
    </row>
    <row r="7407" spans="1:8" s="271" customFormat="1">
      <c r="A7407" s="39" t="str">
        <f t="shared" si="115"/>
        <v>IUD20108</v>
      </c>
      <c r="B7407" s="269" t="s">
        <v>31791</v>
      </c>
      <c r="C7407" s="269" t="s">
        <v>31792</v>
      </c>
      <c r="D7407" s="269" t="s">
        <v>2</v>
      </c>
      <c r="E7407" s="270">
        <v>1612.89</v>
      </c>
      <c r="F7407" s="269" t="s">
        <v>31775</v>
      </c>
      <c r="G7407" s="269" t="s">
        <v>34862</v>
      </c>
      <c r="H7407" s="269" t="s">
        <v>28268</v>
      </c>
    </row>
    <row r="7408" spans="1:8" s="271" customFormat="1">
      <c r="A7408" s="39" t="str">
        <f t="shared" si="115"/>
        <v>IUD20109</v>
      </c>
      <c r="B7408" s="269" t="s">
        <v>31793</v>
      </c>
      <c r="C7408" s="269" t="s">
        <v>31794</v>
      </c>
      <c r="D7408" s="269" t="s">
        <v>1</v>
      </c>
      <c r="E7408" s="270">
        <v>13384.03</v>
      </c>
      <c r="F7408" s="269" t="s">
        <v>31775</v>
      </c>
      <c r="G7408" s="269" t="s">
        <v>34862</v>
      </c>
      <c r="H7408" s="269" t="s">
        <v>28268</v>
      </c>
    </row>
    <row r="7409" spans="1:8" s="271" customFormat="1">
      <c r="A7409" s="39" t="str">
        <f t="shared" si="115"/>
        <v>IUD20110</v>
      </c>
      <c r="B7409" s="269" t="s">
        <v>31795</v>
      </c>
      <c r="C7409" s="269" t="s">
        <v>31796</v>
      </c>
      <c r="D7409" s="269" t="s">
        <v>1</v>
      </c>
      <c r="E7409" s="270">
        <v>646.88</v>
      </c>
      <c r="F7409" s="269" t="s">
        <v>31775</v>
      </c>
      <c r="G7409" s="269" t="s">
        <v>34862</v>
      </c>
      <c r="H7409" s="269" t="s">
        <v>28268</v>
      </c>
    </row>
    <row r="7410" spans="1:8" s="271" customFormat="1">
      <c r="A7410" s="39" t="str">
        <f t="shared" si="115"/>
        <v>IUD30000</v>
      </c>
      <c r="B7410" s="269" t="s">
        <v>7069</v>
      </c>
      <c r="C7410" s="269" t="s">
        <v>7070</v>
      </c>
      <c r="D7410" s="269" t="s">
        <v>4</v>
      </c>
      <c r="E7410" s="270">
        <v>18.71</v>
      </c>
      <c r="F7410" s="269" t="s">
        <v>31775</v>
      </c>
      <c r="G7410" s="269" t="s">
        <v>34862</v>
      </c>
      <c r="H7410" s="269" t="s">
        <v>28268</v>
      </c>
    </row>
    <row r="7411" spans="1:8" s="271" customFormat="1">
      <c r="A7411" s="39" t="str">
        <f t="shared" si="115"/>
        <v>IUD30001</v>
      </c>
      <c r="B7411" s="269" t="s">
        <v>7071</v>
      </c>
      <c r="C7411" s="269" t="s">
        <v>7072</v>
      </c>
      <c r="D7411" s="269" t="s">
        <v>1</v>
      </c>
      <c r="E7411" s="270">
        <v>4020.32</v>
      </c>
      <c r="F7411" s="269" t="s">
        <v>31775</v>
      </c>
      <c r="G7411" s="269" t="s">
        <v>34862</v>
      </c>
      <c r="H7411" s="269" t="s">
        <v>28268</v>
      </c>
    </row>
    <row r="7412" spans="1:8" s="271" customFormat="1">
      <c r="A7412" s="39" t="str">
        <f t="shared" si="115"/>
        <v>IUD30002</v>
      </c>
      <c r="B7412" s="269" t="s">
        <v>7073</v>
      </c>
      <c r="C7412" s="269" t="s">
        <v>7074</v>
      </c>
      <c r="D7412" s="269" t="s">
        <v>1</v>
      </c>
      <c r="E7412" s="270">
        <v>4433.7700000000004</v>
      </c>
      <c r="F7412" s="269" t="s">
        <v>31775</v>
      </c>
      <c r="G7412" s="269" t="s">
        <v>34862</v>
      </c>
      <c r="H7412" s="269" t="s">
        <v>28268</v>
      </c>
    </row>
    <row r="7413" spans="1:8" s="271" customFormat="1">
      <c r="A7413" s="39" t="str">
        <f t="shared" si="115"/>
        <v>IUD30003</v>
      </c>
      <c r="B7413" s="269" t="s">
        <v>16238</v>
      </c>
      <c r="C7413" s="269" t="s">
        <v>16239</v>
      </c>
      <c r="D7413" s="269" t="s">
        <v>2</v>
      </c>
      <c r="E7413" s="270">
        <v>5500.78</v>
      </c>
      <c r="F7413" s="269" t="s">
        <v>31775</v>
      </c>
      <c r="G7413" s="269" t="s">
        <v>34862</v>
      </c>
      <c r="H7413" s="269" t="s">
        <v>28268</v>
      </c>
    </row>
    <row r="7414" spans="1:8" s="271" customFormat="1">
      <c r="A7414" s="39" t="str">
        <f t="shared" si="115"/>
        <v>IUD30005</v>
      </c>
      <c r="B7414" s="269" t="s">
        <v>7075</v>
      </c>
      <c r="C7414" s="269" t="s">
        <v>7076</v>
      </c>
      <c r="D7414" s="269" t="s">
        <v>1</v>
      </c>
      <c r="E7414" s="270">
        <v>4240.9799999999996</v>
      </c>
      <c r="F7414" s="269" t="s">
        <v>31775</v>
      </c>
      <c r="G7414" s="269" t="s">
        <v>34862</v>
      </c>
      <c r="H7414" s="269" t="s">
        <v>28268</v>
      </c>
    </row>
    <row r="7415" spans="1:8" s="271" customFormat="1">
      <c r="A7415" s="39" t="str">
        <f t="shared" si="115"/>
        <v>IUD30006</v>
      </c>
      <c r="B7415" s="269" t="s">
        <v>7077</v>
      </c>
      <c r="C7415" s="269" t="s">
        <v>7078</v>
      </c>
      <c r="D7415" s="269" t="s">
        <v>1</v>
      </c>
      <c r="E7415" s="270">
        <v>15900.08</v>
      </c>
      <c r="F7415" s="269" t="s">
        <v>31775</v>
      </c>
      <c r="G7415" s="269" t="s">
        <v>34862</v>
      </c>
      <c r="H7415" s="269" t="s">
        <v>28268</v>
      </c>
    </row>
    <row r="7416" spans="1:8" s="271" customFormat="1">
      <c r="A7416" s="39" t="str">
        <f t="shared" si="115"/>
        <v>IUD30007</v>
      </c>
      <c r="B7416" s="269" t="s">
        <v>7079</v>
      </c>
      <c r="C7416" s="269" t="s">
        <v>7080</v>
      </c>
      <c r="D7416" s="269" t="s">
        <v>2</v>
      </c>
      <c r="E7416" s="270">
        <v>185.79</v>
      </c>
      <c r="F7416" s="269" t="s">
        <v>31775</v>
      </c>
      <c r="G7416" s="269" t="s">
        <v>34862</v>
      </c>
      <c r="H7416" s="269" t="s">
        <v>28268</v>
      </c>
    </row>
    <row r="7417" spans="1:8" s="271" customFormat="1">
      <c r="A7417" s="39" t="str">
        <f t="shared" si="115"/>
        <v>IUD30008</v>
      </c>
      <c r="B7417" s="269" t="s">
        <v>7081</v>
      </c>
      <c r="C7417" s="269" t="s">
        <v>7082</v>
      </c>
      <c r="D7417" s="269" t="s">
        <v>1</v>
      </c>
      <c r="E7417" s="270">
        <v>2797.67</v>
      </c>
      <c r="F7417" s="269" t="s">
        <v>31775</v>
      </c>
      <c r="G7417" s="269" t="s">
        <v>34862</v>
      </c>
      <c r="H7417" s="269" t="s">
        <v>28268</v>
      </c>
    </row>
    <row r="7418" spans="1:8" s="271" customFormat="1">
      <c r="A7418" s="39" t="str">
        <f t="shared" si="115"/>
        <v>IUD30009</v>
      </c>
      <c r="B7418" s="269" t="s">
        <v>7083</v>
      </c>
      <c r="C7418" s="269" t="s">
        <v>7084</v>
      </c>
      <c r="D7418" s="269" t="s">
        <v>1</v>
      </c>
      <c r="E7418" s="270">
        <v>58.63</v>
      </c>
      <c r="F7418" s="269" t="s">
        <v>31775</v>
      </c>
      <c r="G7418" s="269" t="s">
        <v>34862</v>
      </c>
      <c r="H7418" s="269" t="s">
        <v>28268</v>
      </c>
    </row>
    <row r="7419" spans="1:8" s="271" customFormat="1">
      <c r="A7419" s="39" t="str">
        <f t="shared" si="115"/>
        <v>IUD30010</v>
      </c>
      <c r="B7419" s="269" t="s">
        <v>7085</v>
      </c>
      <c r="C7419" s="269" t="s">
        <v>16866</v>
      </c>
      <c r="D7419" s="269" t="s">
        <v>1</v>
      </c>
      <c r="E7419" s="270">
        <v>488.63</v>
      </c>
      <c r="F7419" s="269" t="s">
        <v>31775</v>
      </c>
      <c r="G7419" s="269" t="s">
        <v>34862</v>
      </c>
      <c r="H7419" s="269" t="s">
        <v>28268</v>
      </c>
    </row>
    <row r="7420" spans="1:8" s="271" customFormat="1">
      <c r="A7420" s="39" t="str">
        <f t="shared" si="115"/>
        <v>IUD30011</v>
      </c>
      <c r="B7420" s="269" t="s">
        <v>7086</v>
      </c>
      <c r="C7420" s="269" t="s">
        <v>7087</v>
      </c>
      <c r="D7420" s="269" t="s">
        <v>2</v>
      </c>
      <c r="E7420" s="270">
        <v>251.56</v>
      </c>
      <c r="F7420" s="269" t="s">
        <v>31775</v>
      </c>
      <c r="G7420" s="269" t="s">
        <v>34862</v>
      </c>
      <c r="H7420" s="269" t="s">
        <v>28268</v>
      </c>
    </row>
    <row r="7421" spans="1:8" s="271" customFormat="1">
      <c r="A7421" s="39" t="str">
        <f t="shared" si="115"/>
        <v>IUD30012</v>
      </c>
      <c r="B7421" s="269" t="s">
        <v>7088</v>
      </c>
      <c r="C7421" s="269" t="s">
        <v>7089</v>
      </c>
      <c r="D7421" s="269" t="s">
        <v>1</v>
      </c>
      <c r="E7421" s="270">
        <v>4103.03</v>
      </c>
      <c r="F7421" s="269" t="s">
        <v>31775</v>
      </c>
      <c r="G7421" s="269" t="s">
        <v>34862</v>
      </c>
      <c r="H7421" s="269" t="s">
        <v>28268</v>
      </c>
    </row>
    <row r="7422" spans="1:8" s="271" customFormat="1">
      <c r="A7422" s="39" t="str">
        <f t="shared" si="115"/>
        <v>IUD30013</v>
      </c>
      <c r="B7422" s="269" t="s">
        <v>7090</v>
      </c>
      <c r="C7422" s="269" t="s">
        <v>7091</v>
      </c>
      <c r="D7422" s="269" t="s">
        <v>1</v>
      </c>
      <c r="E7422" s="270">
        <v>1987.72</v>
      </c>
      <c r="F7422" s="269" t="s">
        <v>31775</v>
      </c>
      <c r="G7422" s="269" t="s">
        <v>34862</v>
      </c>
      <c r="H7422" s="269" t="s">
        <v>28268</v>
      </c>
    </row>
    <row r="7423" spans="1:8" s="271" customFormat="1">
      <c r="A7423" s="39" t="str">
        <f t="shared" si="115"/>
        <v>IUD30014</v>
      </c>
      <c r="B7423" s="269" t="s">
        <v>7092</v>
      </c>
      <c r="C7423" s="269" t="s">
        <v>7093</v>
      </c>
      <c r="D7423" s="269" t="s">
        <v>2</v>
      </c>
      <c r="E7423" s="270">
        <v>953.76</v>
      </c>
      <c r="F7423" s="269" t="s">
        <v>31775</v>
      </c>
      <c r="G7423" s="269" t="s">
        <v>34862</v>
      </c>
      <c r="H7423" s="269" t="s">
        <v>28268</v>
      </c>
    </row>
    <row r="7424" spans="1:8" s="271" customFormat="1">
      <c r="A7424" s="39" t="str">
        <f t="shared" si="115"/>
        <v>IUD30015</v>
      </c>
      <c r="B7424" s="269" t="s">
        <v>7094</v>
      </c>
      <c r="C7424" s="269" t="s">
        <v>7095</v>
      </c>
      <c r="D7424" s="269" t="s">
        <v>1</v>
      </c>
      <c r="E7424" s="270">
        <v>1634.43</v>
      </c>
      <c r="F7424" s="269" t="s">
        <v>31775</v>
      </c>
      <c r="G7424" s="269" t="s">
        <v>34862</v>
      </c>
      <c r="H7424" s="269" t="s">
        <v>28268</v>
      </c>
    </row>
    <row r="7425" spans="1:8" s="271" customFormat="1">
      <c r="A7425" s="39" t="str">
        <f t="shared" si="115"/>
        <v>IUD30016</v>
      </c>
      <c r="B7425" s="269" t="s">
        <v>7096</v>
      </c>
      <c r="C7425" s="269" t="s">
        <v>7097</v>
      </c>
      <c r="D7425" s="269" t="s">
        <v>1</v>
      </c>
      <c r="E7425" s="270">
        <v>2430.8000000000002</v>
      </c>
      <c r="F7425" s="269" t="s">
        <v>31775</v>
      </c>
      <c r="G7425" s="269" t="s">
        <v>34862</v>
      </c>
      <c r="H7425" s="269" t="s">
        <v>28268</v>
      </c>
    </row>
    <row r="7426" spans="1:8" s="271" customFormat="1">
      <c r="A7426" s="39" t="str">
        <f t="shared" si="115"/>
        <v>IUD30018</v>
      </c>
      <c r="B7426" s="269" t="s">
        <v>7098</v>
      </c>
      <c r="C7426" s="269" t="s">
        <v>7099</v>
      </c>
      <c r="D7426" s="269" t="s">
        <v>4</v>
      </c>
      <c r="E7426" s="270">
        <v>48.9</v>
      </c>
      <c r="F7426" s="269" t="s">
        <v>31775</v>
      </c>
      <c r="G7426" s="269" t="s">
        <v>34862</v>
      </c>
      <c r="H7426" s="269" t="s">
        <v>28268</v>
      </c>
    </row>
    <row r="7427" spans="1:8" s="271" customFormat="1">
      <c r="A7427" s="39" t="str">
        <f t="shared" ref="A7427:A7490" si="116">IF(ISERROR(SEARCH("/",B7427)=6),TRIM(CLEAN(B7427)),IF(SEARCH("/",B7427)=6,IF(LEN(TRIM(CLEAN(B7427)))=7,LEFT(TRIM(CLEAN(B7427)),6)&amp;"00"&amp;RIGHT(TRIM(CLEAN(B7427)),1),LEFT(TRIM(CLEAN(B7427)),6)&amp;"0"&amp;RIGHT(TRIM(CLEAN(B7427)),2)),TRIM(CLEAN(B7427))))</f>
        <v>IUD30019</v>
      </c>
      <c r="B7427" s="269" t="s">
        <v>7100</v>
      </c>
      <c r="C7427" s="269" t="s">
        <v>7101</v>
      </c>
      <c r="D7427" s="269" t="s">
        <v>1</v>
      </c>
      <c r="E7427" s="270">
        <v>25289.040000000001</v>
      </c>
      <c r="F7427" s="269" t="s">
        <v>31775</v>
      </c>
      <c r="G7427" s="269" t="s">
        <v>34862</v>
      </c>
      <c r="H7427" s="269" t="s">
        <v>28268</v>
      </c>
    </row>
    <row r="7428" spans="1:8" s="271" customFormat="1">
      <c r="A7428" s="39" t="str">
        <f t="shared" si="116"/>
        <v>IUD30020</v>
      </c>
      <c r="B7428" s="269" t="s">
        <v>7102</v>
      </c>
      <c r="C7428" s="269" t="s">
        <v>7103</v>
      </c>
      <c r="D7428" s="269" t="s">
        <v>2</v>
      </c>
      <c r="E7428" s="270">
        <v>263.86</v>
      </c>
      <c r="F7428" s="269" t="s">
        <v>31775</v>
      </c>
      <c r="G7428" s="269" t="s">
        <v>34862</v>
      </c>
      <c r="H7428" s="269" t="s">
        <v>28268</v>
      </c>
    </row>
    <row r="7429" spans="1:8" s="271" customFormat="1">
      <c r="A7429" s="39" t="str">
        <f t="shared" si="116"/>
        <v>IUD30021</v>
      </c>
      <c r="B7429" s="269" t="s">
        <v>7104</v>
      </c>
      <c r="C7429" s="269" t="s">
        <v>7105</v>
      </c>
      <c r="D7429" s="269" t="s">
        <v>4</v>
      </c>
      <c r="E7429" s="270">
        <v>90.21</v>
      </c>
      <c r="F7429" s="269" t="s">
        <v>31775</v>
      </c>
      <c r="G7429" s="269" t="s">
        <v>34862</v>
      </c>
      <c r="H7429" s="269" t="s">
        <v>28268</v>
      </c>
    </row>
    <row r="7430" spans="1:8" s="271" customFormat="1">
      <c r="A7430" s="39" t="str">
        <f t="shared" si="116"/>
        <v>IUD30022</v>
      </c>
      <c r="B7430" s="269" t="s">
        <v>7106</v>
      </c>
      <c r="C7430" s="269" t="s">
        <v>7107</v>
      </c>
      <c r="D7430" s="269" t="s">
        <v>4</v>
      </c>
      <c r="E7430" s="270">
        <v>83.19</v>
      </c>
      <c r="F7430" s="269" t="s">
        <v>31775</v>
      </c>
      <c r="G7430" s="269" t="s">
        <v>34862</v>
      </c>
      <c r="H7430" s="269" t="s">
        <v>28268</v>
      </c>
    </row>
    <row r="7431" spans="1:8" s="271" customFormat="1">
      <c r="A7431" s="39" t="str">
        <f t="shared" si="116"/>
        <v>IUD30023</v>
      </c>
      <c r="B7431" s="269" t="s">
        <v>7108</v>
      </c>
      <c r="C7431" s="269" t="s">
        <v>7109</v>
      </c>
      <c r="D7431" s="269" t="s">
        <v>2</v>
      </c>
      <c r="E7431" s="270">
        <v>50.09</v>
      </c>
      <c r="F7431" s="269" t="s">
        <v>31775</v>
      </c>
      <c r="G7431" s="269" t="s">
        <v>34862</v>
      </c>
      <c r="H7431" s="269" t="s">
        <v>28268</v>
      </c>
    </row>
    <row r="7432" spans="1:8" s="271" customFormat="1">
      <c r="A7432" s="39" t="str">
        <f t="shared" si="116"/>
        <v>IUD30024</v>
      </c>
      <c r="B7432" s="269" t="s">
        <v>7110</v>
      </c>
      <c r="C7432" s="269" t="s">
        <v>7111</v>
      </c>
      <c r="D7432" s="269" t="s">
        <v>2</v>
      </c>
      <c r="E7432" s="270">
        <v>61.2</v>
      </c>
      <c r="F7432" s="269" t="s">
        <v>31775</v>
      </c>
      <c r="G7432" s="269" t="s">
        <v>34862</v>
      </c>
      <c r="H7432" s="269" t="s">
        <v>28268</v>
      </c>
    </row>
    <row r="7433" spans="1:8" s="271" customFormat="1">
      <c r="A7433" s="39" t="str">
        <f t="shared" si="116"/>
        <v>IUD30025</v>
      </c>
      <c r="B7433" s="269" t="s">
        <v>7112</v>
      </c>
      <c r="C7433" s="269" t="s">
        <v>7113</v>
      </c>
      <c r="D7433" s="269" t="s">
        <v>1</v>
      </c>
      <c r="E7433" s="270">
        <v>9394.2199999999993</v>
      </c>
      <c r="F7433" s="269" t="s">
        <v>31775</v>
      </c>
      <c r="G7433" s="269" t="s">
        <v>34862</v>
      </c>
      <c r="H7433" s="269" t="s">
        <v>28268</v>
      </c>
    </row>
    <row r="7434" spans="1:8" s="271" customFormat="1">
      <c r="A7434" s="39" t="str">
        <f t="shared" si="116"/>
        <v>IUD30026</v>
      </c>
      <c r="B7434" s="269" t="s">
        <v>17432</v>
      </c>
      <c r="C7434" s="269" t="s">
        <v>17433</v>
      </c>
      <c r="D7434" s="269" t="s">
        <v>4</v>
      </c>
      <c r="E7434" s="270">
        <v>95.05</v>
      </c>
      <c r="F7434" s="269" t="s">
        <v>31775</v>
      </c>
      <c r="G7434" s="269" t="s">
        <v>34862</v>
      </c>
      <c r="H7434" s="269" t="s">
        <v>28268</v>
      </c>
    </row>
    <row r="7435" spans="1:8" s="271" customFormat="1">
      <c r="A7435" s="39" t="str">
        <f t="shared" si="116"/>
        <v>IUD30027</v>
      </c>
      <c r="B7435" s="269" t="s">
        <v>7114</v>
      </c>
      <c r="C7435" s="269" t="s">
        <v>7115</v>
      </c>
      <c r="D7435" s="269" t="s">
        <v>1</v>
      </c>
      <c r="E7435" s="270">
        <v>17237.22</v>
      </c>
      <c r="F7435" s="269" t="s">
        <v>31775</v>
      </c>
      <c r="G7435" s="269" t="s">
        <v>34862</v>
      </c>
      <c r="H7435" s="269" t="s">
        <v>28268</v>
      </c>
    </row>
    <row r="7436" spans="1:8" s="271" customFormat="1">
      <c r="A7436" s="39" t="str">
        <f t="shared" si="116"/>
        <v>IUD30028</v>
      </c>
      <c r="B7436" s="269" t="s">
        <v>7116</v>
      </c>
      <c r="C7436" s="269" t="s">
        <v>7117</v>
      </c>
      <c r="D7436" s="269" t="s">
        <v>4</v>
      </c>
      <c r="E7436" s="270">
        <v>79</v>
      </c>
      <c r="F7436" s="269" t="s">
        <v>31775</v>
      </c>
      <c r="G7436" s="269" t="s">
        <v>34862</v>
      </c>
      <c r="H7436" s="269" t="s">
        <v>28268</v>
      </c>
    </row>
    <row r="7437" spans="1:8" s="271" customFormat="1">
      <c r="A7437" s="39" t="str">
        <f t="shared" si="116"/>
        <v>IUD30029</v>
      </c>
      <c r="B7437" s="269" t="s">
        <v>7118</v>
      </c>
      <c r="C7437" s="269" t="s">
        <v>7119</v>
      </c>
      <c r="D7437" s="269" t="s">
        <v>2</v>
      </c>
      <c r="E7437" s="270">
        <v>117.83</v>
      </c>
      <c r="F7437" s="269" t="s">
        <v>31775</v>
      </c>
      <c r="G7437" s="269" t="s">
        <v>34862</v>
      </c>
      <c r="H7437" s="269" t="s">
        <v>28268</v>
      </c>
    </row>
    <row r="7438" spans="1:8" s="271" customFormat="1">
      <c r="A7438" s="39" t="str">
        <f t="shared" si="116"/>
        <v>IUD30030</v>
      </c>
      <c r="B7438" s="269" t="s">
        <v>7120</v>
      </c>
      <c r="C7438" s="269" t="s">
        <v>7121</v>
      </c>
      <c r="D7438" s="269" t="s">
        <v>1</v>
      </c>
      <c r="E7438" s="270">
        <v>560.11</v>
      </c>
      <c r="F7438" s="269" t="s">
        <v>31775</v>
      </c>
      <c r="G7438" s="269" t="s">
        <v>34862</v>
      </c>
      <c r="H7438" s="269" t="s">
        <v>28268</v>
      </c>
    </row>
    <row r="7439" spans="1:8" s="271" customFormat="1">
      <c r="A7439" s="39" t="str">
        <f t="shared" si="116"/>
        <v>IUD30031</v>
      </c>
      <c r="B7439" s="269" t="s">
        <v>7122</v>
      </c>
      <c r="C7439" s="269" t="s">
        <v>7123</v>
      </c>
      <c r="D7439" s="269" t="s">
        <v>2</v>
      </c>
      <c r="E7439" s="270">
        <v>827.04</v>
      </c>
      <c r="F7439" s="269" t="s">
        <v>31775</v>
      </c>
      <c r="G7439" s="269" t="s">
        <v>34862</v>
      </c>
      <c r="H7439" s="269" t="s">
        <v>28268</v>
      </c>
    </row>
    <row r="7440" spans="1:8" s="271" customFormat="1" ht="25.5">
      <c r="A7440" s="39" t="str">
        <f t="shared" si="116"/>
        <v>IUD300310</v>
      </c>
      <c r="B7440" s="269" t="s">
        <v>16601</v>
      </c>
      <c r="C7440" s="269" t="s">
        <v>16602</v>
      </c>
      <c r="D7440" s="269" t="s">
        <v>2</v>
      </c>
      <c r="E7440" s="270">
        <v>292.05</v>
      </c>
      <c r="F7440" s="269" t="s">
        <v>31775</v>
      </c>
      <c r="G7440" s="269" t="s">
        <v>34862</v>
      </c>
      <c r="H7440" s="269" t="s">
        <v>28268</v>
      </c>
    </row>
    <row r="7441" spans="1:8" s="271" customFormat="1" ht="25.5">
      <c r="A7441" s="39" t="str">
        <f t="shared" si="116"/>
        <v>IUD300311</v>
      </c>
      <c r="B7441" s="269" t="s">
        <v>16603</v>
      </c>
      <c r="C7441" s="269" t="s">
        <v>16604</v>
      </c>
      <c r="D7441" s="269" t="s">
        <v>2</v>
      </c>
      <c r="E7441" s="270">
        <v>421.55</v>
      </c>
      <c r="F7441" s="269" t="s">
        <v>31775</v>
      </c>
      <c r="G7441" s="269" t="s">
        <v>34862</v>
      </c>
      <c r="H7441" s="269" t="s">
        <v>28268</v>
      </c>
    </row>
    <row r="7442" spans="1:8" s="271" customFormat="1" ht="25.5">
      <c r="A7442" s="39" t="str">
        <f t="shared" si="116"/>
        <v>IUD300312</v>
      </c>
      <c r="B7442" s="269" t="s">
        <v>16605</v>
      </c>
      <c r="C7442" s="269" t="s">
        <v>16606</v>
      </c>
      <c r="D7442" s="269" t="s">
        <v>2</v>
      </c>
      <c r="E7442" s="270">
        <v>596.86</v>
      </c>
      <c r="F7442" s="269" t="s">
        <v>31775</v>
      </c>
      <c r="G7442" s="269" t="s">
        <v>34862</v>
      </c>
      <c r="H7442" s="269" t="s">
        <v>28268</v>
      </c>
    </row>
    <row r="7443" spans="1:8" s="271" customFormat="1" ht="25.5">
      <c r="A7443" s="39" t="str">
        <f t="shared" si="116"/>
        <v>IUD300329</v>
      </c>
      <c r="B7443" s="269" t="s">
        <v>17816</v>
      </c>
      <c r="C7443" s="269" t="s">
        <v>17817</v>
      </c>
      <c r="D7443" s="269" t="s">
        <v>3</v>
      </c>
      <c r="E7443" s="270">
        <v>74.099999999999994</v>
      </c>
      <c r="F7443" s="269" t="s">
        <v>31775</v>
      </c>
      <c r="G7443" s="269" t="s">
        <v>34862</v>
      </c>
      <c r="H7443" s="269" t="s">
        <v>28268</v>
      </c>
    </row>
    <row r="7444" spans="1:8" s="271" customFormat="1">
      <c r="A7444" s="39" t="str">
        <f t="shared" si="116"/>
        <v>IUD30033</v>
      </c>
      <c r="B7444" s="269" t="s">
        <v>7124</v>
      </c>
      <c r="C7444" s="269" t="s">
        <v>7125</v>
      </c>
      <c r="D7444" s="269" t="s">
        <v>2</v>
      </c>
      <c r="E7444" s="270">
        <v>67.62</v>
      </c>
      <c r="F7444" s="269" t="s">
        <v>31775</v>
      </c>
      <c r="G7444" s="269" t="s">
        <v>34862</v>
      </c>
      <c r="H7444" s="269" t="s">
        <v>28268</v>
      </c>
    </row>
    <row r="7445" spans="1:8" s="271" customFormat="1" ht="25.5">
      <c r="A7445" s="39" t="str">
        <f t="shared" si="116"/>
        <v>IUD300330</v>
      </c>
      <c r="B7445" s="269" t="s">
        <v>17473</v>
      </c>
      <c r="C7445" s="269" t="s">
        <v>17474</v>
      </c>
      <c r="D7445" s="269" t="s">
        <v>3</v>
      </c>
      <c r="E7445" s="270">
        <v>68.19</v>
      </c>
      <c r="F7445" s="269" t="s">
        <v>31775</v>
      </c>
      <c r="G7445" s="269" t="s">
        <v>34862</v>
      </c>
      <c r="H7445" s="269" t="s">
        <v>28268</v>
      </c>
    </row>
    <row r="7446" spans="1:8" s="271" customFormat="1" ht="25.5">
      <c r="A7446" s="39" t="str">
        <f t="shared" si="116"/>
        <v>IUD300331</v>
      </c>
      <c r="B7446" s="269" t="s">
        <v>17454</v>
      </c>
      <c r="C7446" s="269" t="s">
        <v>17455</v>
      </c>
      <c r="D7446" s="269" t="s">
        <v>3</v>
      </c>
      <c r="E7446" s="270">
        <v>69.55</v>
      </c>
      <c r="F7446" s="269" t="s">
        <v>31775</v>
      </c>
      <c r="G7446" s="269" t="s">
        <v>34862</v>
      </c>
      <c r="H7446" s="269" t="s">
        <v>28268</v>
      </c>
    </row>
    <row r="7447" spans="1:8" s="271" customFormat="1" ht="25.5">
      <c r="A7447" s="39" t="str">
        <f t="shared" si="116"/>
        <v>IUD300332</v>
      </c>
      <c r="B7447" s="269" t="s">
        <v>17465</v>
      </c>
      <c r="C7447" s="269" t="s">
        <v>17466</v>
      </c>
      <c r="D7447" s="269" t="s">
        <v>3</v>
      </c>
      <c r="E7447" s="270">
        <v>35.32</v>
      </c>
      <c r="F7447" s="269" t="s">
        <v>31775</v>
      </c>
      <c r="G7447" s="269" t="s">
        <v>34862</v>
      </c>
      <c r="H7447" s="269" t="s">
        <v>28268</v>
      </c>
    </row>
    <row r="7448" spans="1:8" s="271" customFormat="1" ht="25.5">
      <c r="A7448" s="39" t="str">
        <f t="shared" si="116"/>
        <v>IUD300333</v>
      </c>
      <c r="B7448" s="269" t="s">
        <v>17463</v>
      </c>
      <c r="C7448" s="269" t="s">
        <v>17464</v>
      </c>
      <c r="D7448" s="269" t="s">
        <v>3</v>
      </c>
      <c r="E7448" s="270">
        <v>62.27</v>
      </c>
      <c r="F7448" s="269" t="s">
        <v>31775</v>
      </c>
      <c r="G7448" s="269" t="s">
        <v>34862</v>
      </c>
      <c r="H7448" s="269" t="s">
        <v>28268</v>
      </c>
    </row>
    <row r="7449" spans="1:8" s="271" customFormat="1" ht="25.5">
      <c r="A7449" s="39" t="str">
        <f t="shared" si="116"/>
        <v>IUD300334</v>
      </c>
      <c r="B7449" s="269" t="s">
        <v>17475</v>
      </c>
      <c r="C7449" s="269" t="s">
        <v>17476</v>
      </c>
      <c r="D7449" s="269" t="s">
        <v>2</v>
      </c>
      <c r="E7449" s="270">
        <v>27.45</v>
      </c>
      <c r="F7449" s="269" t="s">
        <v>31775</v>
      </c>
      <c r="G7449" s="269" t="s">
        <v>34862</v>
      </c>
      <c r="H7449" s="269" t="s">
        <v>28268</v>
      </c>
    </row>
    <row r="7450" spans="1:8" s="271" customFormat="1" ht="25.5">
      <c r="A7450" s="39" t="str">
        <f t="shared" si="116"/>
        <v>IUD300335</v>
      </c>
      <c r="B7450" s="269" t="s">
        <v>17444</v>
      </c>
      <c r="C7450" s="269" t="s">
        <v>17445</v>
      </c>
      <c r="D7450" s="269" t="s">
        <v>2</v>
      </c>
      <c r="E7450" s="270">
        <v>55.18</v>
      </c>
      <c r="F7450" s="269" t="s">
        <v>31775</v>
      </c>
      <c r="G7450" s="269" t="s">
        <v>34862</v>
      </c>
      <c r="H7450" s="269" t="s">
        <v>28268</v>
      </c>
    </row>
    <row r="7451" spans="1:8" s="271" customFormat="1">
      <c r="A7451" s="39" t="str">
        <f t="shared" si="116"/>
        <v>IUD30034</v>
      </c>
      <c r="B7451" s="269" t="s">
        <v>7873</v>
      </c>
      <c r="C7451" s="269" t="s">
        <v>8433</v>
      </c>
      <c r="D7451" s="269" t="s">
        <v>3</v>
      </c>
      <c r="E7451" s="270">
        <v>21.32</v>
      </c>
      <c r="F7451" s="269" t="s">
        <v>31775</v>
      </c>
      <c r="G7451" s="269" t="s">
        <v>34862</v>
      </c>
      <c r="H7451" s="269" t="s">
        <v>28268</v>
      </c>
    </row>
    <row r="7452" spans="1:8" s="271" customFormat="1">
      <c r="A7452" s="39" t="str">
        <f t="shared" si="116"/>
        <v>IUD30035</v>
      </c>
      <c r="B7452" s="269" t="s">
        <v>7126</v>
      </c>
      <c r="C7452" s="269" t="s">
        <v>7127</v>
      </c>
      <c r="D7452" s="269" t="s">
        <v>1</v>
      </c>
      <c r="E7452" s="270">
        <v>2403.44</v>
      </c>
      <c r="F7452" s="269" t="s">
        <v>31775</v>
      </c>
      <c r="G7452" s="269" t="s">
        <v>34862</v>
      </c>
      <c r="H7452" s="269" t="s">
        <v>28268</v>
      </c>
    </row>
    <row r="7453" spans="1:8" s="271" customFormat="1">
      <c r="A7453" s="39" t="str">
        <f t="shared" si="116"/>
        <v>IUD30036</v>
      </c>
      <c r="B7453" s="269" t="s">
        <v>7128</v>
      </c>
      <c r="C7453" s="269" t="s">
        <v>7129</v>
      </c>
      <c r="D7453" s="269" t="s">
        <v>2</v>
      </c>
      <c r="E7453" s="270">
        <v>885.72</v>
      </c>
      <c r="F7453" s="269" t="s">
        <v>31775</v>
      </c>
      <c r="G7453" s="269" t="s">
        <v>34862</v>
      </c>
      <c r="H7453" s="269" t="s">
        <v>28268</v>
      </c>
    </row>
    <row r="7454" spans="1:8" s="271" customFormat="1">
      <c r="A7454" s="39" t="str">
        <f t="shared" si="116"/>
        <v>IUD30037</v>
      </c>
      <c r="B7454" s="269" t="s">
        <v>7130</v>
      </c>
      <c r="C7454" s="269" t="s">
        <v>16240</v>
      </c>
      <c r="D7454" s="269" t="s">
        <v>2</v>
      </c>
      <c r="E7454" s="270">
        <v>1265.5899999999999</v>
      </c>
      <c r="F7454" s="269" t="s">
        <v>31775</v>
      </c>
      <c r="G7454" s="269" t="s">
        <v>34862</v>
      </c>
      <c r="H7454" s="269" t="s">
        <v>28268</v>
      </c>
    </row>
    <row r="7455" spans="1:8" s="271" customFormat="1">
      <c r="A7455" s="39" t="str">
        <f t="shared" si="116"/>
        <v>IUD30038</v>
      </c>
      <c r="B7455" s="269" t="s">
        <v>7131</v>
      </c>
      <c r="C7455" s="269" t="s">
        <v>7132</v>
      </c>
      <c r="D7455" s="269" t="s">
        <v>1</v>
      </c>
      <c r="E7455" s="270">
        <v>3574.11</v>
      </c>
      <c r="F7455" s="269" t="s">
        <v>31775</v>
      </c>
      <c r="G7455" s="269" t="s">
        <v>34862</v>
      </c>
      <c r="H7455" s="269" t="s">
        <v>28268</v>
      </c>
    </row>
    <row r="7456" spans="1:8" s="271" customFormat="1">
      <c r="A7456" s="39" t="str">
        <f t="shared" si="116"/>
        <v>IUD30039</v>
      </c>
      <c r="B7456" s="269" t="s">
        <v>7133</v>
      </c>
      <c r="C7456" s="269" t="s">
        <v>7134</v>
      </c>
      <c r="D7456" s="269" t="s">
        <v>2</v>
      </c>
      <c r="E7456" s="270">
        <v>263.86</v>
      </c>
      <c r="F7456" s="269" t="s">
        <v>31775</v>
      </c>
      <c r="G7456" s="269" t="s">
        <v>34862</v>
      </c>
      <c r="H7456" s="269" t="s">
        <v>28268</v>
      </c>
    </row>
    <row r="7457" spans="1:8" s="271" customFormat="1">
      <c r="A7457" s="39" t="str">
        <f t="shared" si="116"/>
        <v>IUD30040</v>
      </c>
      <c r="B7457" s="269" t="s">
        <v>7135</v>
      </c>
      <c r="C7457" s="269" t="s">
        <v>7136</v>
      </c>
      <c r="D7457" s="269" t="s">
        <v>2</v>
      </c>
      <c r="E7457" s="270">
        <v>885.72</v>
      </c>
      <c r="F7457" s="269" t="s">
        <v>31775</v>
      </c>
      <c r="G7457" s="269" t="s">
        <v>34862</v>
      </c>
      <c r="H7457" s="269" t="s">
        <v>28268</v>
      </c>
    </row>
    <row r="7458" spans="1:8" s="271" customFormat="1">
      <c r="A7458" s="39" t="str">
        <f t="shared" si="116"/>
        <v>IUD30041</v>
      </c>
      <c r="B7458" s="269" t="s">
        <v>7137</v>
      </c>
      <c r="C7458" s="269" t="s">
        <v>7138</v>
      </c>
      <c r="D7458" s="269" t="s">
        <v>2</v>
      </c>
      <c r="E7458" s="270">
        <v>1265.5899999999999</v>
      </c>
      <c r="F7458" s="269" t="s">
        <v>31775</v>
      </c>
      <c r="G7458" s="269" t="s">
        <v>34862</v>
      </c>
      <c r="H7458" s="269" t="s">
        <v>28268</v>
      </c>
    </row>
    <row r="7459" spans="1:8" s="271" customFormat="1">
      <c r="A7459" s="39" t="str">
        <f t="shared" si="116"/>
        <v>IUD30042</v>
      </c>
      <c r="B7459" s="269" t="s">
        <v>7139</v>
      </c>
      <c r="C7459" s="269" t="s">
        <v>7140</v>
      </c>
      <c r="D7459" s="269" t="s">
        <v>2</v>
      </c>
      <c r="E7459" s="270">
        <v>133.46</v>
      </c>
      <c r="F7459" s="269" t="s">
        <v>31775</v>
      </c>
      <c r="G7459" s="269" t="s">
        <v>34862</v>
      </c>
      <c r="H7459" s="269" t="s">
        <v>28268</v>
      </c>
    </row>
    <row r="7460" spans="1:8" s="271" customFormat="1">
      <c r="A7460" s="39" t="str">
        <f t="shared" si="116"/>
        <v>IUD30043</v>
      </c>
      <c r="B7460" s="269" t="s">
        <v>7141</v>
      </c>
      <c r="C7460" s="269" t="s">
        <v>7142</v>
      </c>
      <c r="D7460" s="269" t="s">
        <v>2</v>
      </c>
      <c r="E7460" s="270">
        <v>224.09</v>
      </c>
      <c r="F7460" s="269" t="s">
        <v>31775</v>
      </c>
      <c r="G7460" s="269" t="s">
        <v>34862</v>
      </c>
      <c r="H7460" s="269" t="s">
        <v>28268</v>
      </c>
    </row>
    <row r="7461" spans="1:8" s="271" customFormat="1">
      <c r="A7461" s="39" t="str">
        <f t="shared" si="116"/>
        <v>IUD30044</v>
      </c>
      <c r="B7461" s="269" t="s">
        <v>7143</v>
      </c>
      <c r="C7461" s="269" t="s">
        <v>7144</v>
      </c>
      <c r="D7461" s="269" t="s">
        <v>2</v>
      </c>
      <c r="E7461" s="270">
        <v>313.29000000000002</v>
      </c>
      <c r="F7461" s="269" t="s">
        <v>31775</v>
      </c>
      <c r="G7461" s="269" t="s">
        <v>34862</v>
      </c>
      <c r="H7461" s="269" t="s">
        <v>28268</v>
      </c>
    </row>
    <row r="7462" spans="1:8" s="271" customFormat="1">
      <c r="A7462" s="39" t="str">
        <f t="shared" si="116"/>
        <v>IUD30045</v>
      </c>
      <c r="B7462" s="269" t="s">
        <v>7145</v>
      </c>
      <c r="C7462" s="269" t="s">
        <v>7146</v>
      </c>
      <c r="D7462" s="269" t="s">
        <v>2</v>
      </c>
      <c r="E7462" s="270">
        <v>520.36</v>
      </c>
      <c r="F7462" s="269" t="s">
        <v>31775</v>
      </c>
      <c r="G7462" s="269" t="s">
        <v>34862</v>
      </c>
      <c r="H7462" s="269" t="s">
        <v>28268</v>
      </c>
    </row>
    <row r="7463" spans="1:8" s="271" customFormat="1">
      <c r="A7463" s="39" t="str">
        <f t="shared" si="116"/>
        <v>IUD30046</v>
      </c>
      <c r="B7463" s="269" t="s">
        <v>7147</v>
      </c>
      <c r="C7463" s="269" t="s">
        <v>7148</v>
      </c>
      <c r="D7463" s="269" t="s">
        <v>2</v>
      </c>
      <c r="E7463" s="270">
        <v>640.41999999999996</v>
      </c>
      <c r="F7463" s="269" t="s">
        <v>31775</v>
      </c>
      <c r="G7463" s="269" t="s">
        <v>34862</v>
      </c>
      <c r="H7463" s="269" t="s">
        <v>28268</v>
      </c>
    </row>
    <row r="7464" spans="1:8" s="271" customFormat="1">
      <c r="A7464" s="39" t="str">
        <f t="shared" si="116"/>
        <v>IUD30047</v>
      </c>
      <c r="B7464" s="269" t="s">
        <v>7149</v>
      </c>
      <c r="C7464" s="269" t="s">
        <v>7150</v>
      </c>
      <c r="D7464" s="269" t="s">
        <v>2</v>
      </c>
      <c r="E7464" s="270">
        <v>958.3</v>
      </c>
      <c r="F7464" s="269" t="s">
        <v>31775</v>
      </c>
      <c r="G7464" s="269" t="s">
        <v>34862</v>
      </c>
      <c r="H7464" s="269" t="s">
        <v>28268</v>
      </c>
    </row>
    <row r="7465" spans="1:8" s="271" customFormat="1">
      <c r="A7465" s="39" t="str">
        <f t="shared" si="116"/>
        <v>IUD30048</v>
      </c>
      <c r="B7465" s="269" t="s">
        <v>7151</v>
      </c>
      <c r="C7465" s="269" t="s">
        <v>7152</v>
      </c>
      <c r="D7465" s="269" t="s">
        <v>2</v>
      </c>
      <c r="E7465" s="270">
        <v>1373.52</v>
      </c>
      <c r="F7465" s="269" t="s">
        <v>31775</v>
      </c>
      <c r="G7465" s="269" t="s">
        <v>34862</v>
      </c>
      <c r="H7465" s="269" t="s">
        <v>28268</v>
      </c>
    </row>
    <row r="7466" spans="1:8" s="271" customFormat="1">
      <c r="A7466" s="39" t="str">
        <f t="shared" si="116"/>
        <v>IUD30049</v>
      </c>
      <c r="B7466" s="269" t="s">
        <v>7153</v>
      </c>
      <c r="C7466" s="269" t="s">
        <v>7154</v>
      </c>
      <c r="D7466" s="269" t="s">
        <v>3</v>
      </c>
      <c r="E7466" s="270">
        <v>48.59</v>
      </c>
      <c r="F7466" s="269" t="s">
        <v>31775</v>
      </c>
      <c r="G7466" s="269" t="s">
        <v>34862</v>
      </c>
      <c r="H7466" s="269" t="s">
        <v>28268</v>
      </c>
    </row>
    <row r="7467" spans="1:8" s="271" customFormat="1">
      <c r="A7467" s="39" t="str">
        <f t="shared" si="116"/>
        <v>IUD30050</v>
      </c>
      <c r="B7467" s="269" t="s">
        <v>7155</v>
      </c>
      <c r="C7467" s="269" t="s">
        <v>7156</v>
      </c>
      <c r="D7467" s="269" t="s">
        <v>4</v>
      </c>
      <c r="E7467" s="270">
        <v>202.24</v>
      </c>
      <c r="F7467" s="269" t="s">
        <v>31775</v>
      </c>
      <c r="G7467" s="269" t="s">
        <v>34862</v>
      </c>
      <c r="H7467" s="269" t="s">
        <v>28268</v>
      </c>
    </row>
    <row r="7468" spans="1:8" s="271" customFormat="1">
      <c r="A7468" s="39" t="str">
        <f t="shared" si="116"/>
        <v>IUD30051</v>
      </c>
      <c r="B7468" s="269" t="s">
        <v>7157</v>
      </c>
      <c r="C7468" s="269" t="s">
        <v>7158</v>
      </c>
      <c r="D7468" s="269" t="s">
        <v>2</v>
      </c>
      <c r="E7468" s="270">
        <v>35.4</v>
      </c>
      <c r="F7468" s="269" t="s">
        <v>31775</v>
      </c>
      <c r="G7468" s="269" t="s">
        <v>34862</v>
      </c>
      <c r="H7468" s="269" t="s">
        <v>28268</v>
      </c>
    </row>
    <row r="7469" spans="1:8" s="271" customFormat="1">
      <c r="A7469" s="39" t="str">
        <f t="shared" si="116"/>
        <v>IUD30053</v>
      </c>
      <c r="B7469" s="269" t="s">
        <v>7159</v>
      </c>
      <c r="C7469" s="269" t="s">
        <v>7160</v>
      </c>
      <c r="D7469" s="269" t="s">
        <v>2</v>
      </c>
      <c r="E7469" s="270">
        <v>607.44000000000005</v>
      </c>
      <c r="F7469" s="269" t="s">
        <v>31775</v>
      </c>
      <c r="G7469" s="269" t="s">
        <v>34862</v>
      </c>
      <c r="H7469" s="269" t="s">
        <v>28268</v>
      </c>
    </row>
    <row r="7470" spans="1:8" s="271" customFormat="1">
      <c r="A7470" s="39" t="str">
        <f t="shared" si="116"/>
        <v>IUD30054</v>
      </c>
      <c r="B7470" s="269" t="s">
        <v>7161</v>
      </c>
      <c r="C7470" s="269" t="s">
        <v>7162</v>
      </c>
      <c r="D7470" s="269" t="s">
        <v>2</v>
      </c>
      <c r="E7470" s="270">
        <v>831.45</v>
      </c>
      <c r="F7470" s="269" t="s">
        <v>31775</v>
      </c>
      <c r="G7470" s="269" t="s">
        <v>34862</v>
      </c>
      <c r="H7470" s="269" t="s">
        <v>28268</v>
      </c>
    </row>
    <row r="7471" spans="1:8" s="271" customFormat="1">
      <c r="A7471" s="39" t="str">
        <f t="shared" si="116"/>
        <v>IUD30055</v>
      </c>
      <c r="B7471" s="269" t="s">
        <v>7163</v>
      </c>
      <c r="C7471" s="269" t="s">
        <v>16520</v>
      </c>
      <c r="D7471" s="269" t="s">
        <v>1</v>
      </c>
      <c r="E7471" s="270">
        <v>1664.5</v>
      </c>
      <c r="F7471" s="269" t="s">
        <v>31775</v>
      </c>
      <c r="G7471" s="269" t="s">
        <v>34862</v>
      </c>
      <c r="H7471" s="269" t="s">
        <v>28268</v>
      </c>
    </row>
    <row r="7472" spans="1:8" s="271" customFormat="1">
      <c r="A7472" s="39" t="str">
        <f t="shared" si="116"/>
        <v>IUD30056</v>
      </c>
      <c r="B7472" s="269" t="s">
        <v>7164</v>
      </c>
      <c r="C7472" s="269" t="s">
        <v>7165</v>
      </c>
      <c r="D7472" s="269" t="s">
        <v>3</v>
      </c>
      <c r="E7472" s="270">
        <v>535.29</v>
      </c>
      <c r="F7472" s="269" t="s">
        <v>31775</v>
      </c>
      <c r="G7472" s="269" t="s">
        <v>34862</v>
      </c>
      <c r="H7472" s="269" t="s">
        <v>28268</v>
      </c>
    </row>
    <row r="7473" spans="1:8" s="271" customFormat="1">
      <c r="A7473" s="39" t="str">
        <f t="shared" si="116"/>
        <v>IUD30057</v>
      </c>
      <c r="B7473" s="269" t="s">
        <v>7166</v>
      </c>
      <c r="C7473" s="269" t="s">
        <v>7167</v>
      </c>
      <c r="D7473" s="269" t="s">
        <v>4</v>
      </c>
      <c r="E7473" s="270">
        <v>588.89</v>
      </c>
      <c r="F7473" s="269" t="s">
        <v>31775</v>
      </c>
      <c r="G7473" s="269" t="s">
        <v>34862</v>
      </c>
      <c r="H7473" s="269" t="s">
        <v>28268</v>
      </c>
    </row>
    <row r="7474" spans="1:8" s="271" customFormat="1">
      <c r="A7474" s="39" t="str">
        <f t="shared" si="116"/>
        <v>IUD30058</v>
      </c>
      <c r="B7474" s="269" t="s">
        <v>7168</v>
      </c>
      <c r="C7474" s="269" t="s">
        <v>7169</v>
      </c>
      <c r="D7474" s="269" t="s">
        <v>3</v>
      </c>
      <c r="E7474" s="270">
        <v>229.81</v>
      </c>
      <c r="F7474" s="269" t="s">
        <v>31775</v>
      </c>
      <c r="G7474" s="269" t="s">
        <v>34862</v>
      </c>
      <c r="H7474" s="269" t="s">
        <v>28268</v>
      </c>
    </row>
    <row r="7475" spans="1:8" s="271" customFormat="1">
      <c r="A7475" s="39" t="str">
        <f t="shared" si="116"/>
        <v>IUD30059</v>
      </c>
      <c r="B7475" s="269" t="s">
        <v>7170</v>
      </c>
      <c r="C7475" s="269" t="s">
        <v>7171</v>
      </c>
      <c r="D7475" s="269" t="s">
        <v>4</v>
      </c>
      <c r="E7475" s="270">
        <v>94.89</v>
      </c>
      <c r="F7475" s="269" t="s">
        <v>31775</v>
      </c>
      <c r="G7475" s="269" t="s">
        <v>34862</v>
      </c>
      <c r="H7475" s="269" t="s">
        <v>28268</v>
      </c>
    </row>
    <row r="7476" spans="1:8" s="271" customFormat="1">
      <c r="A7476" s="39" t="str">
        <f t="shared" si="116"/>
        <v>IUD30060</v>
      </c>
      <c r="B7476" s="269" t="s">
        <v>7172</v>
      </c>
      <c r="C7476" s="269" t="s">
        <v>7173</v>
      </c>
      <c r="D7476" s="269" t="s">
        <v>2</v>
      </c>
      <c r="E7476" s="270">
        <v>57.14</v>
      </c>
      <c r="F7476" s="269" t="s">
        <v>31775</v>
      </c>
      <c r="G7476" s="269" t="s">
        <v>34862</v>
      </c>
      <c r="H7476" s="269" t="s">
        <v>28268</v>
      </c>
    </row>
    <row r="7477" spans="1:8" s="271" customFormat="1">
      <c r="A7477" s="39" t="str">
        <f t="shared" si="116"/>
        <v>IUD30061</v>
      </c>
      <c r="B7477" s="269" t="s">
        <v>7174</v>
      </c>
      <c r="C7477" s="269" t="s">
        <v>7175</v>
      </c>
      <c r="D7477" s="269" t="s">
        <v>3</v>
      </c>
      <c r="E7477" s="270">
        <v>262.22000000000003</v>
      </c>
      <c r="F7477" s="269" t="s">
        <v>31775</v>
      </c>
      <c r="G7477" s="269" t="s">
        <v>34862</v>
      </c>
      <c r="H7477" s="269" t="s">
        <v>28268</v>
      </c>
    </row>
    <row r="7478" spans="1:8" s="271" customFormat="1">
      <c r="A7478" s="39" t="str">
        <f t="shared" si="116"/>
        <v>IUD30062</v>
      </c>
      <c r="B7478" s="269" t="s">
        <v>17818</v>
      </c>
      <c r="C7478" s="269" t="s">
        <v>17819</v>
      </c>
      <c r="D7478" s="269" t="s">
        <v>4</v>
      </c>
      <c r="E7478" s="270">
        <v>758.65</v>
      </c>
      <c r="F7478" s="269" t="s">
        <v>31775</v>
      </c>
      <c r="G7478" s="269" t="s">
        <v>34862</v>
      </c>
      <c r="H7478" s="269" t="s">
        <v>28268</v>
      </c>
    </row>
    <row r="7479" spans="1:8" s="271" customFormat="1">
      <c r="A7479" s="39" t="str">
        <f t="shared" si="116"/>
        <v>IUD30063</v>
      </c>
      <c r="B7479" s="269" t="s">
        <v>7176</v>
      </c>
      <c r="C7479" s="269" t="s">
        <v>7177</v>
      </c>
      <c r="D7479" s="269" t="s">
        <v>1</v>
      </c>
      <c r="E7479" s="270">
        <v>25.92</v>
      </c>
      <c r="F7479" s="269" t="s">
        <v>31775</v>
      </c>
      <c r="G7479" s="269" t="s">
        <v>34862</v>
      </c>
      <c r="H7479" s="269" t="s">
        <v>28268</v>
      </c>
    </row>
    <row r="7480" spans="1:8" s="271" customFormat="1">
      <c r="A7480" s="39" t="str">
        <f t="shared" si="116"/>
        <v>IUD30064</v>
      </c>
      <c r="B7480" s="269" t="s">
        <v>7178</v>
      </c>
      <c r="C7480" s="269" t="s">
        <v>7179</v>
      </c>
      <c r="D7480" s="269" t="s">
        <v>1</v>
      </c>
      <c r="E7480" s="270">
        <v>1297.77</v>
      </c>
      <c r="F7480" s="269" t="s">
        <v>31775</v>
      </c>
      <c r="G7480" s="269" t="s">
        <v>34862</v>
      </c>
      <c r="H7480" s="269" t="s">
        <v>28268</v>
      </c>
    </row>
    <row r="7481" spans="1:8" s="271" customFormat="1">
      <c r="A7481" s="39" t="str">
        <f t="shared" si="116"/>
        <v>IUD30065</v>
      </c>
      <c r="B7481" s="269" t="s">
        <v>7180</v>
      </c>
      <c r="C7481" s="269" t="s">
        <v>7181</v>
      </c>
      <c r="D7481" s="269" t="s">
        <v>1</v>
      </c>
      <c r="E7481" s="270">
        <v>132.11000000000001</v>
      </c>
      <c r="F7481" s="269" t="s">
        <v>31775</v>
      </c>
      <c r="G7481" s="269" t="s">
        <v>34862</v>
      </c>
      <c r="H7481" s="269" t="s">
        <v>28268</v>
      </c>
    </row>
    <row r="7482" spans="1:8" s="271" customFormat="1">
      <c r="A7482" s="39" t="str">
        <f t="shared" si="116"/>
        <v>IUD30066</v>
      </c>
      <c r="B7482" s="269" t="s">
        <v>7182</v>
      </c>
      <c r="C7482" s="269" t="s">
        <v>7183</v>
      </c>
      <c r="D7482" s="269" t="s">
        <v>2</v>
      </c>
      <c r="E7482" s="270">
        <v>145.25</v>
      </c>
      <c r="F7482" s="269" t="s">
        <v>31775</v>
      </c>
      <c r="G7482" s="269" t="s">
        <v>34862</v>
      </c>
      <c r="H7482" s="269" t="s">
        <v>28268</v>
      </c>
    </row>
    <row r="7483" spans="1:8" s="271" customFormat="1">
      <c r="A7483" s="39" t="str">
        <f t="shared" si="116"/>
        <v>IUD30067</v>
      </c>
      <c r="B7483" s="269" t="s">
        <v>7184</v>
      </c>
      <c r="C7483" s="269" t="s">
        <v>7185</v>
      </c>
      <c r="D7483" s="269" t="s">
        <v>2</v>
      </c>
      <c r="E7483" s="270">
        <v>101.51</v>
      </c>
      <c r="F7483" s="269" t="s">
        <v>31775</v>
      </c>
      <c r="G7483" s="269" t="s">
        <v>34862</v>
      </c>
      <c r="H7483" s="269" t="s">
        <v>28268</v>
      </c>
    </row>
    <row r="7484" spans="1:8" s="271" customFormat="1">
      <c r="A7484" s="39" t="str">
        <f t="shared" si="116"/>
        <v>IUD30068</v>
      </c>
      <c r="B7484" s="269" t="s">
        <v>7186</v>
      </c>
      <c r="C7484" s="269" t="s">
        <v>7187</v>
      </c>
      <c r="D7484" s="269" t="s">
        <v>2</v>
      </c>
      <c r="E7484" s="270">
        <v>108.43</v>
      </c>
      <c r="F7484" s="269" t="s">
        <v>31775</v>
      </c>
      <c r="G7484" s="269" t="s">
        <v>34862</v>
      </c>
      <c r="H7484" s="269" t="s">
        <v>28268</v>
      </c>
    </row>
    <row r="7485" spans="1:8" s="271" customFormat="1">
      <c r="A7485" s="39" t="str">
        <f t="shared" si="116"/>
        <v>IUD30069</v>
      </c>
      <c r="B7485" s="269" t="s">
        <v>7188</v>
      </c>
      <c r="C7485" s="269" t="s">
        <v>7189</v>
      </c>
      <c r="D7485" s="269" t="s">
        <v>2</v>
      </c>
      <c r="E7485" s="270">
        <v>690.91</v>
      </c>
      <c r="F7485" s="269" t="s">
        <v>31775</v>
      </c>
      <c r="G7485" s="269" t="s">
        <v>34862</v>
      </c>
      <c r="H7485" s="269" t="s">
        <v>28268</v>
      </c>
    </row>
    <row r="7486" spans="1:8" s="271" customFormat="1">
      <c r="A7486" s="39" t="str">
        <f t="shared" si="116"/>
        <v>IUD30070</v>
      </c>
      <c r="B7486" s="269" t="s">
        <v>7190</v>
      </c>
      <c r="C7486" s="269" t="s">
        <v>7191</v>
      </c>
      <c r="D7486" s="269" t="s">
        <v>2</v>
      </c>
      <c r="E7486" s="270">
        <v>4192.7299999999996</v>
      </c>
      <c r="F7486" s="269" t="s">
        <v>31775</v>
      </c>
      <c r="G7486" s="269" t="s">
        <v>34862</v>
      </c>
      <c r="H7486" s="269" t="s">
        <v>28268</v>
      </c>
    </row>
    <row r="7487" spans="1:8" s="271" customFormat="1">
      <c r="A7487" s="39" t="str">
        <f t="shared" si="116"/>
        <v>IUD30071</v>
      </c>
      <c r="B7487" s="269" t="s">
        <v>7192</v>
      </c>
      <c r="C7487" s="269" t="s">
        <v>7193</v>
      </c>
      <c r="D7487" s="269" t="s">
        <v>1</v>
      </c>
      <c r="E7487" s="270">
        <v>70.59</v>
      </c>
      <c r="F7487" s="269" t="s">
        <v>31775</v>
      </c>
      <c r="G7487" s="269" t="s">
        <v>34862</v>
      </c>
      <c r="H7487" s="269" t="s">
        <v>28268</v>
      </c>
    </row>
    <row r="7488" spans="1:8" s="271" customFormat="1">
      <c r="A7488" s="39" t="str">
        <f t="shared" si="116"/>
        <v>IUD30072</v>
      </c>
      <c r="B7488" s="269" t="s">
        <v>7194</v>
      </c>
      <c r="C7488" s="269" t="s">
        <v>7195</v>
      </c>
      <c r="D7488" s="269" t="s">
        <v>2</v>
      </c>
      <c r="E7488" s="270">
        <v>225.75</v>
      </c>
      <c r="F7488" s="269" t="s">
        <v>31775</v>
      </c>
      <c r="G7488" s="269" t="s">
        <v>34862</v>
      </c>
      <c r="H7488" s="269" t="s">
        <v>28268</v>
      </c>
    </row>
    <row r="7489" spans="1:8" s="271" customFormat="1">
      <c r="A7489" s="39" t="str">
        <f t="shared" si="116"/>
        <v>IUD30073</v>
      </c>
      <c r="B7489" s="269" t="s">
        <v>7196</v>
      </c>
      <c r="C7489" s="269" t="s">
        <v>7197</v>
      </c>
      <c r="D7489" s="269" t="s">
        <v>1</v>
      </c>
      <c r="E7489" s="270">
        <v>280.74</v>
      </c>
      <c r="F7489" s="269" t="s">
        <v>31775</v>
      </c>
      <c r="G7489" s="269" t="s">
        <v>34862</v>
      </c>
      <c r="H7489" s="269" t="s">
        <v>28268</v>
      </c>
    </row>
    <row r="7490" spans="1:8" s="271" customFormat="1">
      <c r="A7490" s="39" t="str">
        <f t="shared" si="116"/>
        <v>IUD30074</v>
      </c>
      <c r="B7490" s="269" t="s">
        <v>7198</v>
      </c>
      <c r="C7490" s="269" t="s">
        <v>7199</v>
      </c>
      <c r="D7490" s="269" t="s">
        <v>4</v>
      </c>
      <c r="E7490" s="270">
        <v>43.46</v>
      </c>
      <c r="F7490" s="269" t="s">
        <v>31775</v>
      </c>
      <c r="G7490" s="269" t="s">
        <v>34862</v>
      </c>
      <c r="H7490" s="269" t="s">
        <v>28268</v>
      </c>
    </row>
    <row r="7491" spans="1:8" s="271" customFormat="1">
      <c r="A7491" s="39" t="str">
        <f t="shared" ref="A7491:A7554" si="117">IF(ISERROR(SEARCH("/",B7491)=6),TRIM(CLEAN(B7491)),IF(SEARCH("/",B7491)=6,IF(LEN(TRIM(CLEAN(B7491)))=7,LEFT(TRIM(CLEAN(B7491)),6)&amp;"00"&amp;RIGHT(TRIM(CLEAN(B7491)),1),LEFT(TRIM(CLEAN(B7491)),6)&amp;"0"&amp;RIGHT(TRIM(CLEAN(B7491)),2)),TRIM(CLEAN(B7491))))</f>
        <v>IUD30075</v>
      </c>
      <c r="B7491" s="269" t="s">
        <v>7200</v>
      </c>
      <c r="C7491" s="269" t="s">
        <v>7201</v>
      </c>
      <c r="D7491" s="269" t="s">
        <v>1</v>
      </c>
      <c r="E7491" s="270">
        <v>413.53</v>
      </c>
      <c r="F7491" s="269" t="s">
        <v>31775</v>
      </c>
      <c r="G7491" s="269" t="s">
        <v>34862</v>
      </c>
      <c r="H7491" s="269" t="s">
        <v>28268</v>
      </c>
    </row>
    <row r="7492" spans="1:8" s="271" customFormat="1">
      <c r="A7492" s="39" t="str">
        <f t="shared" si="117"/>
        <v>IUD30076</v>
      </c>
      <c r="B7492" s="269" t="s">
        <v>7202</v>
      </c>
      <c r="C7492" s="269" t="s">
        <v>7203</v>
      </c>
      <c r="D7492" s="269" t="s">
        <v>1</v>
      </c>
      <c r="E7492" s="270">
        <v>1435.56</v>
      </c>
      <c r="F7492" s="269" t="s">
        <v>31775</v>
      </c>
      <c r="G7492" s="269" t="s">
        <v>34862</v>
      </c>
      <c r="H7492" s="269" t="s">
        <v>28268</v>
      </c>
    </row>
    <row r="7493" spans="1:8" s="271" customFormat="1">
      <c r="A7493" s="39" t="str">
        <f t="shared" si="117"/>
        <v>IUD30077</v>
      </c>
      <c r="B7493" s="269" t="s">
        <v>7204</v>
      </c>
      <c r="C7493" s="269" t="s">
        <v>7205</v>
      </c>
      <c r="D7493" s="269" t="s">
        <v>1</v>
      </c>
      <c r="E7493" s="270">
        <v>2389.2800000000002</v>
      </c>
      <c r="F7493" s="269" t="s">
        <v>31775</v>
      </c>
      <c r="G7493" s="269" t="s">
        <v>34862</v>
      </c>
      <c r="H7493" s="269" t="s">
        <v>28268</v>
      </c>
    </row>
    <row r="7494" spans="1:8" s="271" customFormat="1">
      <c r="A7494" s="39" t="str">
        <f t="shared" si="117"/>
        <v>IUD30078</v>
      </c>
      <c r="B7494" s="269" t="s">
        <v>7206</v>
      </c>
      <c r="C7494" s="269" t="s">
        <v>7207</v>
      </c>
      <c r="D7494" s="269" t="s">
        <v>5</v>
      </c>
      <c r="E7494" s="270">
        <v>11.37</v>
      </c>
      <c r="F7494" s="269" t="s">
        <v>31775</v>
      </c>
      <c r="G7494" s="269" t="s">
        <v>34862</v>
      </c>
      <c r="H7494" s="269" t="s">
        <v>28268</v>
      </c>
    </row>
    <row r="7495" spans="1:8" s="271" customFormat="1">
      <c r="A7495" s="39" t="str">
        <f t="shared" si="117"/>
        <v>IUD30079</v>
      </c>
      <c r="B7495" s="269" t="s">
        <v>7208</v>
      </c>
      <c r="C7495" s="269" t="s">
        <v>7209</v>
      </c>
      <c r="D7495" s="269" t="s">
        <v>4</v>
      </c>
      <c r="E7495" s="270">
        <v>108.65</v>
      </c>
      <c r="F7495" s="269" t="s">
        <v>31775</v>
      </c>
      <c r="G7495" s="269" t="s">
        <v>34862</v>
      </c>
      <c r="H7495" s="269" t="s">
        <v>28268</v>
      </c>
    </row>
    <row r="7496" spans="1:8" s="271" customFormat="1">
      <c r="A7496" s="39" t="str">
        <f t="shared" si="117"/>
        <v>IUD30080</v>
      </c>
      <c r="B7496" s="269" t="s">
        <v>7210</v>
      </c>
      <c r="C7496" s="269" t="s">
        <v>7211</v>
      </c>
      <c r="D7496" s="269" t="s">
        <v>3</v>
      </c>
      <c r="E7496" s="270">
        <v>286.39</v>
      </c>
      <c r="F7496" s="269" t="s">
        <v>31775</v>
      </c>
      <c r="G7496" s="269" t="s">
        <v>34862</v>
      </c>
      <c r="H7496" s="269" t="s">
        <v>28268</v>
      </c>
    </row>
    <row r="7497" spans="1:8" s="271" customFormat="1">
      <c r="A7497" s="39" t="str">
        <f t="shared" si="117"/>
        <v>IUD30081</v>
      </c>
      <c r="B7497" s="269" t="s">
        <v>7212</v>
      </c>
      <c r="C7497" s="269" t="s">
        <v>7213</v>
      </c>
      <c r="D7497" s="269" t="s">
        <v>3</v>
      </c>
      <c r="E7497" s="270">
        <v>11.69</v>
      </c>
      <c r="F7497" s="269" t="s">
        <v>31775</v>
      </c>
      <c r="G7497" s="269" t="s">
        <v>34862</v>
      </c>
      <c r="H7497" s="269" t="s">
        <v>28268</v>
      </c>
    </row>
    <row r="7498" spans="1:8" s="271" customFormat="1">
      <c r="A7498" s="39" t="str">
        <f t="shared" si="117"/>
        <v>IUD30082</v>
      </c>
      <c r="B7498" s="269" t="s">
        <v>7214</v>
      </c>
      <c r="C7498" s="269" t="s">
        <v>7215</v>
      </c>
      <c r="D7498" s="269" t="s">
        <v>2</v>
      </c>
      <c r="E7498" s="270">
        <v>704.09</v>
      </c>
      <c r="F7498" s="269" t="s">
        <v>31775</v>
      </c>
      <c r="G7498" s="269" t="s">
        <v>34862</v>
      </c>
      <c r="H7498" s="269" t="s">
        <v>28268</v>
      </c>
    </row>
    <row r="7499" spans="1:8" s="271" customFormat="1">
      <c r="A7499" s="39" t="str">
        <f t="shared" si="117"/>
        <v>IUD30083</v>
      </c>
      <c r="B7499" s="269" t="s">
        <v>7216</v>
      </c>
      <c r="C7499" s="269" t="s">
        <v>7217</v>
      </c>
      <c r="D7499" s="269" t="s">
        <v>3</v>
      </c>
      <c r="E7499" s="270">
        <v>118.67</v>
      </c>
      <c r="F7499" s="269" t="s">
        <v>31775</v>
      </c>
      <c r="G7499" s="269" t="s">
        <v>34862</v>
      </c>
      <c r="H7499" s="269" t="s">
        <v>28268</v>
      </c>
    </row>
    <row r="7500" spans="1:8" s="271" customFormat="1">
      <c r="A7500" s="39" t="str">
        <f t="shared" si="117"/>
        <v>IUD30084</v>
      </c>
      <c r="B7500" s="269" t="s">
        <v>7218</v>
      </c>
      <c r="C7500" s="269" t="s">
        <v>7219</v>
      </c>
      <c r="D7500" s="269" t="s">
        <v>2</v>
      </c>
      <c r="E7500" s="270">
        <v>209.65</v>
      </c>
      <c r="F7500" s="269" t="s">
        <v>31775</v>
      </c>
      <c r="G7500" s="269" t="s">
        <v>34862</v>
      </c>
      <c r="H7500" s="269" t="s">
        <v>28268</v>
      </c>
    </row>
    <row r="7501" spans="1:8" s="271" customFormat="1">
      <c r="A7501" s="39" t="str">
        <f t="shared" si="117"/>
        <v>IUD30085</v>
      </c>
      <c r="B7501" s="269" t="s">
        <v>7220</v>
      </c>
      <c r="C7501" s="269" t="s">
        <v>7221</v>
      </c>
      <c r="D7501" s="269" t="s">
        <v>1</v>
      </c>
      <c r="E7501" s="270">
        <v>846.3</v>
      </c>
      <c r="F7501" s="269" t="s">
        <v>31775</v>
      </c>
      <c r="G7501" s="269" t="s">
        <v>34862</v>
      </c>
      <c r="H7501" s="269" t="s">
        <v>28268</v>
      </c>
    </row>
    <row r="7502" spans="1:8" s="271" customFormat="1">
      <c r="A7502" s="39" t="str">
        <f t="shared" si="117"/>
        <v>IUD30086</v>
      </c>
      <c r="B7502" s="269" t="s">
        <v>17438</v>
      </c>
      <c r="C7502" s="269" t="s">
        <v>19037</v>
      </c>
      <c r="D7502" s="269" t="s">
        <v>3</v>
      </c>
      <c r="E7502" s="270">
        <v>24.09</v>
      </c>
      <c r="F7502" s="269" t="s">
        <v>31775</v>
      </c>
      <c r="G7502" s="269" t="s">
        <v>34862</v>
      </c>
      <c r="H7502" s="269" t="s">
        <v>28268</v>
      </c>
    </row>
    <row r="7503" spans="1:8" s="271" customFormat="1">
      <c r="A7503" s="39" t="str">
        <f t="shared" si="117"/>
        <v>IUD30088</v>
      </c>
      <c r="B7503" s="269" t="s">
        <v>7222</v>
      </c>
      <c r="C7503" s="269" t="s">
        <v>7223</v>
      </c>
      <c r="D7503" s="269" t="s">
        <v>2</v>
      </c>
      <c r="E7503" s="270">
        <v>593.63</v>
      </c>
      <c r="F7503" s="269" t="s">
        <v>31775</v>
      </c>
      <c r="G7503" s="269" t="s">
        <v>34862</v>
      </c>
      <c r="H7503" s="269" t="s">
        <v>28268</v>
      </c>
    </row>
    <row r="7504" spans="1:8" s="271" customFormat="1">
      <c r="A7504" s="39" t="str">
        <f t="shared" si="117"/>
        <v>IUD30089</v>
      </c>
      <c r="B7504" s="269" t="s">
        <v>7224</v>
      </c>
      <c r="C7504" s="269" t="s">
        <v>7225</v>
      </c>
      <c r="D7504" s="269" t="s">
        <v>1</v>
      </c>
      <c r="E7504" s="270">
        <v>149.91999999999999</v>
      </c>
      <c r="F7504" s="269" t="s">
        <v>31775</v>
      </c>
      <c r="G7504" s="269" t="s">
        <v>34862</v>
      </c>
      <c r="H7504" s="269" t="s">
        <v>28268</v>
      </c>
    </row>
    <row r="7505" spans="1:8" s="271" customFormat="1">
      <c r="A7505" s="39" t="str">
        <f t="shared" si="117"/>
        <v>IUD30090</v>
      </c>
      <c r="B7505" s="269" t="s">
        <v>7226</v>
      </c>
      <c r="C7505" s="269" t="s">
        <v>7227</v>
      </c>
      <c r="D7505" s="269" t="s">
        <v>1</v>
      </c>
      <c r="E7505" s="270">
        <v>813.49</v>
      </c>
      <c r="F7505" s="269" t="s">
        <v>31775</v>
      </c>
      <c r="G7505" s="269" t="s">
        <v>34862</v>
      </c>
      <c r="H7505" s="269" t="s">
        <v>28268</v>
      </c>
    </row>
    <row r="7506" spans="1:8" s="271" customFormat="1">
      <c r="A7506" s="39" t="str">
        <f t="shared" si="117"/>
        <v>IUD30091</v>
      </c>
      <c r="B7506" s="269" t="s">
        <v>7228</v>
      </c>
      <c r="C7506" s="269" t="s">
        <v>7229</v>
      </c>
      <c r="D7506" s="269" t="s">
        <v>1</v>
      </c>
      <c r="E7506" s="270">
        <v>1384.61</v>
      </c>
      <c r="F7506" s="269" t="s">
        <v>31775</v>
      </c>
      <c r="G7506" s="269" t="s">
        <v>34862</v>
      </c>
      <c r="H7506" s="269" t="s">
        <v>28268</v>
      </c>
    </row>
    <row r="7507" spans="1:8" s="271" customFormat="1">
      <c r="A7507" s="39" t="str">
        <f t="shared" si="117"/>
        <v>IUD30092</v>
      </c>
      <c r="B7507" s="269" t="s">
        <v>7230</v>
      </c>
      <c r="C7507" s="269" t="s">
        <v>7231</v>
      </c>
      <c r="D7507" s="269" t="s">
        <v>1</v>
      </c>
      <c r="E7507" s="270">
        <v>2344.96</v>
      </c>
      <c r="F7507" s="269" t="s">
        <v>31775</v>
      </c>
      <c r="G7507" s="269" t="s">
        <v>34862</v>
      </c>
      <c r="H7507" s="269" t="s">
        <v>28268</v>
      </c>
    </row>
    <row r="7508" spans="1:8" s="271" customFormat="1">
      <c r="A7508" s="39" t="str">
        <f t="shared" si="117"/>
        <v>IUD30093</v>
      </c>
      <c r="B7508" s="269" t="s">
        <v>7232</v>
      </c>
      <c r="C7508" s="269" t="s">
        <v>7233</v>
      </c>
      <c r="D7508" s="269" t="s">
        <v>1</v>
      </c>
      <c r="E7508" s="270">
        <v>219.97</v>
      </c>
      <c r="F7508" s="269" t="s">
        <v>31775</v>
      </c>
      <c r="G7508" s="269" t="s">
        <v>34862</v>
      </c>
      <c r="H7508" s="269" t="s">
        <v>28268</v>
      </c>
    </row>
    <row r="7509" spans="1:8" s="271" customFormat="1">
      <c r="A7509" s="39" t="str">
        <f t="shared" si="117"/>
        <v>IUD30094</v>
      </c>
      <c r="B7509" s="269" t="s">
        <v>7234</v>
      </c>
      <c r="C7509" s="269" t="s">
        <v>7235</v>
      </c>
      <c r="D7509" s="269" t="s">
        <v>1</v>
      </c>
      <c r="E7509" s="270">
        <v>309.02</v>
      </c>
      <c r="F7509" s="269" t="s">
        <v>31775</v>
      </c>
      <c r="G7509" s="269" t="s">
        <v>34862</v>
      </c>
      <c r="H7509" s="269" t="s">
        <v>28268</v>
      </c>
    </row>
    <row r="7510" spans="1:8" s="271" customFormat="1">
      <c r="A7510" s="39" t="str">
        <f t="shared" si="117"/>
        <v>IUD30095</v>
      </c>
      <c r="B7510" s="269" t="s">
        <v>7236</v>
      </c>
      <c r="C7510" s="269" t="s">
        <v>7237</v>
      </c>
      <c r="D7510" s="269" t="s">
        <v>2</v>
      </c>
      <c r="E7510" s="270">
        <v>178.48</v>
      </c>
      <c r="F7510" s="269" t="s">
        <v>31775</v>
      </c>
      <c r="G7510" s="269" t="s">
        <v>34862</v>
      </c>
      <c r="H7510" s="269" t="s">
        <v>28268</v>
      </c>
    </row>
    <row r="7511" spans="1:8" s="271" customFormat="1">
      <c r="A7511" s="39" t="str">
        <f t="shared" si="117"/>
        <v>IUD30096</v>
      </c>
      <c r="B7511" s="269" t="s">
        <v>7238</v>
      </c>
      <c r="C7511" s="269" t="s">
        <v>7239</v>
      </c>
      <c r="D7511" s="269" t="s">
        <v>7240</v>
      </c>
      <c r="E7511" s="270">
        <v>65.53</v>
      </c>
      <c r="F7511" s="269" t="s">
        <v>31775</v>
      </c>
      <c r="G7511" s="269" t="s">
        <v>34862</v>
      </c>
      <c r="H7511" s="269" t="s">
        <v>28268</v>
      </c>
    </row>
    <row r="7512" spans="1:8" s="271" customFormat="1">
      <c r="A7512" s="39" t="str">
        <f t="shared" si="117"/>
        <v>IUD30097</v>
      </c>
      <c r="B7512" s="269" t="s">
        <v>7241</v>
      </c>
      <c r="C7512" s="269" t="s">
        <v>7242</v>
      </c>
      <c r="D7512" s="269" t="s">
        <v>2</v>
      </c>
      <c r="E7512" s="270">
        <v>1660.62</v>
      </c>
      <c r="F7512" s="269" t="s">
        <v>31775</v>
      </c>
      <c r="G7512" s="269" t="s">
        <v>34862</v>
      </c>
      <c r="H7512" s="269" t="s">
        <v>28268</v>
      </c>
    </row>
    <row r="7513" spans="1:8" s="271" customFormat="1">
      <c r="A7513" s="39" t="str">
        <f t="shared" si="117"/>
        <v>IUD30098</v>
      </c>
      <c r="B7513" s="269" t="s">
        <v>7243</v>
      </c>
      <c r="C7513" s="269" t="s">
        <v>7244</v>
      </c>
      <c r="D7513" s="269" t="s">
        <v>2</v>
      </c>
      <c r="E7513" s="270">
        <v>1689.91</v>
      </c>
      <c r="F7513" s="269" t="s">
        <v>31775</v>
      </c>
      <c r="G7513" s="269" t="s">
        <v>34862</v>
      </c>
      <c r="H7513" s="269" t="s">
        <v>28268</v>
      </c>
    </row>
    <row r="7514" spans="1:8" s="271" customFormat="1">
      <c r="A7514" s="39" t="str">
        <f t="shared" si="117"/>
        <v>IUD30099</v>
      </c>
      <c r="B7514" s="269" t="s">
        <v>7245</v>
      </c>
      <c r="C7514" s="269" t="s">
        <v>7246</v>
      </c>
      <c r="D7514" s="269" t="s">
        <v>4</v>
      </c>
      <c r="E7514" s="270">
        <v>235.02</v>
      </c>
      <c r="F7514" s="269" t="s">
        <v>31775</v>
      </c>
      <c r="G7514" s="269" t="s">
        <v>34862</v>
      </c>
      <c r="H7514" s="269" t="s">
        <v>28268</v>
      </c>
    </row>
    <row r="7515" spans="1:8" s="271" customFormat="1">
      <c r="A7515" s="39" t="str">
        <f t="shared" si="117"/>
        <v>IUD30100</v>
      </c>
      <c r="B7515" s="269" t="s">
        <v>16242</v>
      </c>
      <c r="C7515" s="269" t="s">
        <v>16243</v>
      </c>
      <c r="D7515" s="269" t="s">
        <v>2</v>
      </c>
      <c r="E7515" s="270">
        <v>73.709999999999994</v>
      </c>
      <c r="F7515" s="269" t="s">
        <v>31775</v>
      </c>
      <c r="G7515" s="269" t="s">
        <v>34862</v>
      </c>
      <c r="H7515" s="269" t="s">
        <v>28268</v>
      </c>
    </row>
    <row r="7516" spans="1:8" s="271" customFormat="1">
      <c r="A7516" s="39" t="str">
        <f t="shared" si="117"/>
        <v>IUD30101</v>
      </c>
      <c r="B7516" s="269" t="s">
        <v>16244</v>
      </c>
      <c r="C7516" s="269" t="s">
        <v>16521</v>
      </c>
      <c r="D7516" s="269" t="s">
        <v>2</v>
      </c>
      <c r="E7516" s="270">
        <v>3930.49</v>
      </c>
      <c r="F7516" s="269" t="s">
        <v>31775</v>
      </c>
      <c r="G7516" s="269" t="s">
        <v>34862</v>
      </c>
      <c r="H7516" s="269" t="s">
        <v>28268</v>
      </c>
    </row>
    <row r="7517" spans="1:8" s="271" customFormat="1">
      <c r="A7517" s="39" t="str">
        <f t="shared" si="117"/>
        <v>IUD30102</v>
      </c>
      <c r="B7517" s="269" t="s">
        <v>7247</v>
      </c>
      <c r="C7517" s="269" t="s">
        <v>7248</v>
      </c>
      <c r="D7517" s="269" t="s">
        <v>2</v>
      </c>
      <c r="E7517" s="270">
        <v>268.05</v>
      </c>
      <c r="F7517" s="269" t="s">
        <v>31775</v>
      </c>
      <c r="G7517" s="269" t="s">
        <v>34862</v>
      </c>
      <c r="H7517" s="269" t="s">
        <v>28268</v>
      </c>
    </row>
    <row r="7518" spans="1:8" s="271" customFormat="1">
      <c r="A7518" s="39" t="str">
        <f t="shared" si="117"/>
        <v>IUD30103</v>
      </c>
      <c r="B7518" s="269" t="s">
        <v>7249</v>
      </c>
      <c r="C7518" s="269" t="s">
        <v>7250</v>
      </c>
      <c r="D7518" s="269" t="s">
        <v>1</v>
      </c>
      <c r="E7518" s="270">
        <v>73.319999999999993</v>
      </c>
      <c r="F7518" s="269" t="s">
        <v>31775</v>
      </c>
      <c r="G7518" s="269" t="s">
        <v>34862</v>
      </c>
      <c r="H7518" s="269" t="s">
        <v>28268</v>
      </c>
    </row>
    <row r="7519" spans="1:8" s="271" customFormat="1">
      <c r="A7519" s="39" t="str">
        <f t="shared" si="117"/>
        <v>IUD30104</v>
      </c>
      <c r="B7519" s="269" t="s">
        <v>7251</v>
      </c>
      <c r="C7519" s="269" t="s">
        <v>7252</v>
      </c>
      <c r="D7519" s="269" t="s">
        <v>2</v>
      </c>
      <c r="E7519" s="270">
        <v>37.17</v>
      </c>
      <c r="F7519" s="269" t="s">
        <v>31775</v>
      </c>
      <c r="G7519" s="269" t="s">
        <v>34862</v>
      </c>
      <c r="H7519" s="269" t="s">
        <v>28268</v>
      </c>
    </row>
    <row r="7520" spans="1:8" s="271" customFormat="1">
      <c r="A7520" s="39" t="str">
        <f t="shared" si="117"/>
        <v>IUD30105</v>
      </c>
      <c r="B7520" s="269" t="s">
        <v>7253</v>
      </c>
      <c r="C7520" s="269" t="s">
        <v>7254</v>
      </c>
      <c r="D7520" s="269" t="s">
        <v>4</v>
      </c>
      <c r="E7520" s="270">
        <v>405.59</v>
      </c>
      <c r="F7520" s="269" t="s">
        <v>31775</v>
      </c>
      <c r="G7520" s="269" t="s">
        <v>34862</v>
      </c>
      <c r="H7520" s="269" t="s">
        <v>28268</v>
      </c>
    </row>
    <row r="7521" spans="1:8" s="271" customFormat="1">
      <c r="A7521" s="39" t="str">
        <f t="shared" si="117"/>
        <v>IUD30106</v>
      </c>
      <c r="B7521" s="269" t="s">
        <v>7255</v>
      </c>
      <c r="C7521" s="269" t="s">
        <v>7256</v>
      </c>
      <c r="D7521" s="269" t="s">
        <v>4</v>
      </c>
      <c r="E7521" s="270">
        <v>216.49</v>
      </c>
      <c r="F7521" s="269" t="s">
        <v>31775</v>
      </c>
      <c r="G7521" s="269" t="s">
        <v>34862</v>
      </c>
      <c r="H7521" s="269" t="s">
        <v>28268</v>
      </c>
    </row>
    <row r="7522" spans="1:8" s="271" customFormat="1">
      <c r="A7522" s="39" t="str">
        <f t="shared" si="117"/>
        <v>IUD30107</v>
      </c>
      <c r="B7522" s="269" t="s">
        <v>227</v>
      </c>
      <c r="C7522" s="269" t="s">
        <v>233</v>
      </c>
      <c r="D7522" s="269" t="s">
        <v>3</v>
      </c>
      <c r="E7522" s="270">
        <v>2.88</v>
      </c>
      <c r="F7522" s="269" t="s">
        <v>31775</v>
      </c>
      <c r="G7522" s="269" t="s">
        <v>34862</v>
      </c>
      <c r="H7522" s="269" t="s">
        <v>28268</v>
      </c>
    </row>
    <row r="7523" spans="1:8" s="271" customFormat="1">
      <c r="A7523" s="39" t="str">
        <f t="shared" si="117"/>
        <v>IUD30108</v>
      </c>
      <c r="B7523" s="269" t="s">
        <v>7257</v>
      </c>
      <c r="C7523" s="269" t="s">
        <v>7258</v>
      </c>
      <c r="D7523" s="269" t="s">
        <v>3</v>
      </c>
      <c r="E7523" s="270">
        <v>961.19</v>
      </c>
      <c r="F7523" s="269" t="s">
        <v>31775</v>
      </c>
      <c r="G7523" s="269" t="s">
        <v>34862</v>
      </c>
      <c r="H7523" s="269" t="s">
        <v>28268</v>
      </c>
    </row>
    <row r="7524" spans="1:8" s="271" customFormat="1">
      <c r="A7524" s="39" t="str">
        <f t="shared" si="117"/>
        <v>IUD30109</v>
      </c>
      <c r="B7524" s="269" t="s">
        <v>7259</v>
      </c>
      <c r="C7524" s="269" t="s">
        <v>7260</v>
      </c>
      <c r="D7524" s="269" t="s">
        <v>1</v>
      </c>
      <c r="E7524" s="270">
        <v>735.03</v>
      </c>
      <c r="F7524" s="269" t="s">
        <v>31775</v>
      </c>
      <c r="G7524" s="269" t="s">
        <v>34862</v>
      </c>
      <c r="H7524" s="269" t="s">
        <v>28268</v>
      </c>
    </row>
    <row r="7525" spans="1:8" s="271" customFormat="1">
      <c r="A7525" s="39" t="str">
        <f t="shared" si="117"/>
        <v>IUD30110</v>
      </c>
      <c r="B7525" s="269" t="s">
        <v>7261</v>
      </c>
      <c r="C7525" s="269" t="s">
        <v>7262</v>
      </c>
      <c r="D7525" s="269" t="s">
        <v>2</v>
      </c>
      <c r="E7525" s="270">
        <v>1321.26</v>
      </c>
      <c r="F7525" s="269" t="s">
        <v>31775</v>
      </c>
      <c r="G7525" s="269" t="s">
        <v>34862</v>
      </c>
      <c r="H7525" s="269" t="s">
        <v>28268</v>
      </c>
    </row>
    <row r="7526" spans="1:8" s="271" customFormat="1">
      <c r="A7526" s="39" t="str">
        <f t="shared" si="117"/>
        <v>IUD30111</v>
      </c>
      <c r="B7526" s="269" t="s">
        <v>7263</v>
      </c>
      <c r="C7526" s="269" t="s">
        <v>7264</v>
      </c>
      <c r="D7526" s="269" t="s">
        <v>4</v>
      </c>
      <c r="E7526" s="270">
        <v>162.28</v>
      </c>
      <c r="F7526" s="269" t="s">
        <v>31775</v>
      </c>
      <c r="G7526" s="269" t="s">
        <v>34862</v>
      </c>
      <c r="H7526" s="269" t="s">
        <v>28268</v>
      </c>
    </row>
    <row r="7527" spans="1:8" s="271" customFormat="1">
      <c r="A7527" s="39" t="str">
        <f t="shared" si="117"/>
        <v>IUD30112</v>
      </c>
      <c r="B7527" s="269" t="s">
        <v>7265</v>
      </c>
      <c r="C7527" s="269" t="s">
        <v>7266</v>
      </c>
      <c r="D7527" s="269" t="s">
        <v>4</v>
      </c>
      <c r="E7527" s="270">
        <v>199.62</v>
      </c>
      <c r="F7527" s="269" t="s">
        <v>31775</v>
      </c>
      <c r="G7527" s="269" t="s">
        <v>34862</v>
      </c>
      <c r="H7527" s="269" t="s">
        <v>28268</v>
      </c>
    </row>
    <row r="7528" spans="1:8" s="271" customFormat="1">
      <c r="A7528" s="39" t="str">
        <f t="shared" si="117"/>
        <v>IUD30113</v>
      </c>
      <c r="B7528" s="269" t="s">
        <v>7267</v>
      </c>
      <c r="C7528" s="269" t="s">
        <v>7268</v>
      </c>
      <c r="D7528" s="269" t="s">
        <v>2</v>
      </c>
      <c r="E7528" s="270">
        <v>133.94999999999999</v>
      </c>
      <c r="F7528" s="269" t="s">
        <v>31775</v>
      </c>
      <c r="G7528" s="269" t="s">
        <v>34862</v>
      </c>
      <c r="H7528" s="269" t="s">
        <v>28268</v>
      </c>
    </row>
    <row r="7529" spans="1:8" s="271" customFormat="1">
      <c r="A7529" s="39" t="str">
        <f t="shared" si="117"/>
        <v>IUD30114</v>
      </c>
      <c r="B7529" s="269" t="s">
        <v>7269</v>
      </c>
      <c r="C7529" s="269" t="s">
        <v>7270</v>
      </c>
      <c r="D7529" s="269" t="s">
        <v>3</v>
      </c>
      <c r="E7529" s="270">
        <v>325.94</v>
      </c>
      <c r="F7529" s="269" t="s">
        <v>31775</v>
      </c>
      <c r="G7529" s="269" t="s">
        <v>34862</v>
      </c>
      <c r="H7529" s="269" t="s">
        <v>28268</v>
      </c>
    </row>
    <row r="7530" spans="1:8" s="271" customFormat="1">
      <c r="A7530" s="39" t="str">
        <f t="shared" si="117"/>
        <v>IUD30115</v>
      </c>
      <c r="B7530" s="269" t="s">
        <v>7271</v>
      </c>
      <c r="C7530" s="269" t="s">
        <v>7272</v>
      </c>
      <c r="D7530" s="269" t="s">
        <v>1</v>
      </c>
      <c r="E7530" s="270">
        <v>1025.42</v>
      </c>
      <c r="F7530" s="269" t="s">
        <v>31775</v>
      </c>
      <c r="G7530" s="269" t="s">
        <v>34862</v>
      </c>
      <c r="H7530" s="269" t="s">
        <v>28268</v>
      </c>
    </row>
    <row r="7531" spans="1:8" s="271" customFormat="1">
      <c r="A7531" s="39" t="str">
        <f t="shared" si="117"/>
        <v>IUD30116</v>
      </c>
      <c r="B7531" s="269" t="s">
        <v>7273</v>
      </c>
      <c r="C7531" s="269" t="s">
        <v>7274</v>
      </c>
      <c r="D7531" s="269" t="s">
        <v>1</v>
      </c>
      <c r="E7531" s="270">
        <v>286.97000000000003</v>
      </c>
      <c r="F7531" s="269" t="s">
        <v>31775</v>
      </c>
      <c r="G7531" s="269" t="s">
        <v>34862</v>
      </c>
      <c r="H7531" s="269" t="s">
        <v>28268</v>
      </c>
    </row>
    <row r="7532" spans="1:8" s="271" customFormat="1">
      <c r="A7532" s="39" t="str">
        <f t="shared" si="117"/>
        <v>IUD30117</v>
      </c>
      <c r="B7532" s="269" t="s">
        <v>7275</v>
      </c>
      <c r="C7532" s="269" t="s">
        <v>7276</v>
      </c>
      <c r="D7532" s="269" t="s">
        <v>1</v>
      </c>
      <c r="E7532" s="270">
        <v>6296.71</v>
      </c>
      <c r="F7532" s="269" t="s">
        <v>31775</v>
      </c>
      <c r="G7532" s="269" t="s">
        <v>34862</v>
      </c>
      <c r="H7532" s="269" t="s">
        <v>28268</v>
      </c>
    </row>
    <row r="7533" spans="1:8" s="271" customFormat="1">
      <c r="A7533" s="39" t="str">
        <f t="shared" si="117"/>
        <v>IUD30118</v>
      </c>
      <c r="B7533" s="269" t="s">
        <v>7277</v>
      </c>
      <c r="C7533" s="269" t="s">
        <v>7278</v>
      </c>
      <c r="D7533" s="269" t="s">
        <v>1</v>
      </c>
      <c r="E7533" s="270">
        <v>6160.31</v>
      </c>
      <c r="F7533" s="269" t="s">
        <v>31775</v>
      </c>
      <c r="G7533" s="269" t="s">
        <v>34862</v>
      </c>
      <c r="H7533" s="269" t="s">
        <v>28268</v>
      </c>
    </row>
    <row r="7534" spans="1:8" s="271" customFormat="1">
      <c r="A7534" s="39" t="str">
        <f t="shared" si="117"/>
        <v>IUD30119</v>
      </c>
      <c r="B7534" s="269" t="s">
        <v>7279</v>
      </c>
      <c r="C7534" s="269" t="s">
        <v>7280</v>
      </c>
      <c r="D7534" s="269" t="s">
        <v>16872</v>
      </c>
      <c r="E7534" s="270">
        <v>108.73</v>
      </c>
      <c r="F7534" s="269" t="s">
        <v>31775</v>
      </c>
      <c r="G7534" s="269" t="s">
        <v>34862</v>
      </c>
      <c r="H7534" s="269" t="s">
        <v>28268</v>
      </c>
    </row>
    <row r="7535" spans="1:8" s="271" customFormat="1">
      <c r="A7535" s="39" t="str">
        <f t="shared" si="117"/>
        <v>IUD30120</v>
      </c>
      <c r="B7535" s="269" t="s">
        <v>7281</v>
      </c>
      <c r="C7535" s="269" t="s">
        <v>7282</v>
      </c>
      <c r="D7535" s="269" t="s">
        <v>3</v>
      </c>
      <c r="E7535" s="270">
        <v>6.52</v>
      </c>
      <c r="F7535" s="269" t="s">
        <v>31775</v>
      </c>
      <c r="G7535" s="269" t="s">
        <v>34862</v>
      </c>
      <c r="H7535" s="269" t="s">
        <v>28268</v>
      </c>
    </row>
    <row r="7536" spans="1:8" s="271" customFormat="1">
      <c r="A7536" s="39" t="str">
        <f t="shared" si="117"/>
        <v>IUD30121</v>
      </c>
      <c r="B7536" s="269" t="s">
        <v>7908</v>
      </c>
      <c r="C7536" s="269" t="s">
        <v>7909</v>
      </c>
      <c r="D7536" s="269" t="s">
        <v>1</v>
      </c>
      <c r="E7536" s="270">
        <v>10269.040000000001</v>
      </c>
      <c r="F7536" s="269" t="s">
        <v>31775</v>
      </c>
      <c r="G7536" s="269" t="s">
        <v>34862</v>
      </c>
      <c r="H7536" s="269" t="s">
        <v>28268</v>
      </c>
    </row>
    <row r="7537" spans="1:8" s="271" customFormat="1">
      <c r="A7537" s="39" t="str">
        <f t="shared" si="117"/>
        <v>IUD30122</v>
      </c>
      <c r="B7537" s="269" t="s">
        <v>8018</v>
      </c>
      <c r="C7537" s="269" t="s">
        <v>8019</v>
      </c>
      <c r="D7537" s="269" t="s">
        <v>1</v>
      </c>
      <c r="E7537" s="270">
        <v>26374.62</v>
      </c>
      <c r="F7537" s="269" t="s">
        <v>31775</v>
      </c>
      <c r="G7537" s="269" t="s">
        <v>34862</v>
      </c>
      <c r="H7537" s="269" t="s">
        <v>28268</v>
      </c>
    </row>
    <row r="7538" spans="1:8" s="271" customFormat="1">
      <c r="A7538" s="39" t="str">
        <f t="shared" si="117"/>
        <v>IUD30123</v>
      </c>
      <c r="B7538" s="269" t="s">
        <v>8026</v>
      </c>
      <c r="C7538" s="269" t="s">
        <v>8027</v>
      </c>
      <c r="D7538" s="269" t="s">
        <v>1</v>
      </c>
      <c r="E7538" s="270">
        <v>42594.76</v>
      </c>
      <c r="F7538" s="269" t="s">
        <v>31775</v>
      </c>
      <c r="G7538" s="269" t="s">
        <v>34862</v>
      </c>
      <c r="H7538" s="269" t="s">
        <v>28268</v>
      </c>
    </row>
    <row r="7539" spans="1:8" s="271" customFormat="1">
      <c r="A7539" s="39" t="str">
        <f t="shared" si="117"/>
        <v>IUD30124</v>
      </c>
      <c r="B7539" s="269" t="s">
        <v>8434</v>
      </c>
      <c r="C7539" s="269" t="s">
        <v>8435</v>
      </c>
      <c r="D7539" s="269" t="s">
        <v>3</v>
      </c>
      <c r="E7539" s="270">
        <v>51.69</v>
      </c>
      <c r="F7539" s="269" t="s">
        <v>31775</v>
      </c>
      <c r="G7539" s="269" t="s">
        <v>34862</v>
      </c>
      <c r="H7539" s="269" t="s">
        <v>28268</v>
      </c>
    </row>
    <row r="7540" spans="1:8" s="271" customFormat="1">
      <c r="A7540" s="39" t="str">
        <f t="shared" si="117"/>
        <v>IUD30125</v>
      </c>
      <c r="B7540" s="269" t="s">
        <v>8436</v>
      </c>
      <c r="C7540" s="269" t="s">
        <v>8437</v>
      </c>
      <c r="D7540" s="269" t="s">
        <v>2</v>
      </c>
      <c r="E7540" s="270">
        <v>35.4</v>
      </c>
      <c r="F7540" s="269" t="s">
        <v>31775</v>
      </c>
      <c r="G7540" s="269" t="s">
        <v>34862</v>
      </c>
      <c r="H7540" s="269" t="s">
        <v>28268</v>
      </c>
    </row>
    <row r="7541" spans="1:8" s="271" customFormat="1">
      <c r="A7541" s="39" t="str">
        <f t="shared" si="117"/>
        <v>IUD30126</v>
      </c>
      <c r="B7541" s="269" t="s">
        <v>8438</v>
      </c>
      <c r="C7541" s="269" t="s">
        <v>31797</v>
      </c>
      <c r="D7541" s="269" t="s">
        <v>3</v>
      </c>
      <c r="E7541" s="270">
        <v>22.23</v>
      </c>
      <c r="F7541" s="269" t="s">
        <v>31775</v>
      </c>
      <c r="G7541" s="269" t="s">
        <v>34862</v>
      </c>
      <c r="H7541" s="269" t="s">
        <v>28268</v>
      </c>
    </row>
    <row r="7542" spans="1:8" s="271" customFormat="1">
      <c r="A7542" s="39" t="str">
        <f t="shared" si="117"/>
        <v>IUD30127</v>
      </c>
      <c r="B7542" s="269" t="s">
        <v>16246</v>
      </c>
      <c r="C7542" s="269" t="s">
        <v>16247</v>
      </c>
      <c r="D7542" s="269" t="s">
        <v>1</v>
      </c>
      <c r="E7542" s="270">
        <v>101.42</v>
      </c>
      <c r="F7542" s="269" t="s">
        <v>31775</v>
      </c>
      <c r="G7542" s="269" t="s">
        <v>34862</v>
      </c>
      <c r="H7542" s="269" t="s">
        <v>28268</v>
      </c>
    </row>
    <row r="7543" spans="1:8" s="271" customFormat="1">
      <c r="A7543" s="39" t="str">
        <f t="shared" si="117"/>
        <v>IUD30128</v>
      </c>
      <c r="B7543" s="269" t="s">
        <v>16248</v>
      </c>
      <c r="C7543" s="269" t="s">
        <v>16249</v>
      </c>
      <c r="D7543" s="269" t="s">
        <v>1</v>
      </c>
      <c r="E7543" s="270">
        <v>3418.43</v>
      </c>
      <c r="F7543" s="269" t="s">
        <v>31775</v>
      </c>
      <c r="G7543" s="269" t="s">
        <v>34862</v>
      </c>
      <c r="H7543" s="269" t="s">
        <v>28268</v>
      </c>
    </row>
    <row r="7544" spans="1:8" s="271" customFormat="1">
      <c r="A7544" s="39" t="str">
        <f t="shared" si="117"/>
        <v>IUD30129</v>
      </c>
      <c r="B7544" s="269" t="s">
        <v>16250</v>
      </c>
      <c r="C7544" s="269" t="s">
        <v>16251</v>
      </c>
      <c r="D7544" s="269" t="s">
        <v>1</v>
      </c>
      <c r="E7544" s="270">
        <v>3903.03</v>
      </c>
      <c r="F7544" s="269" t="s">
        <v>31775</v>
      </c>
      <c r="G7544" s="269" t="s">
        <v>34862</v>
      </c>
      <c r="H7544" s="269" t="s">
        <v>28268</v>
      </c>
    </row>
    <row r="7545" spans="1:8" s="271" customFormat="1">
      <c r="A7545" s="39" t="str">
        <f t="shared" si="117"/>
        <v>IUD30130</v>
      </c>
      <c r="B7545" s="269" t="s">
        <v>16252</v>
      </c>
      <c r="C7545" s="269" t="s">
        <v>16253</v>
      </c>
      <c r="D7545" s="269" t="s">
        <v>1</v>
      </c>
      <c r="E7545" s="270">
        <v>4654.9799999999996</v>
      </c>
      <c r="F7545" s="269" t="s">
        <v>31775</v>
      </c>
      <c r="G7545" s="269" t="s">
        <v>34862</v>
      </c>
      <c r="H7545" s="269" t="s">
        <v>28268</v>
      </c>
    </row>
    <row r="7546" spans="1:8" s="271" customFormat="1">
      <c r="A7546" s="39" t="str">
        <f t="shared" si="117"/>
        <v>IUD30131</v>
      </c>
      <c r="B7546" s="269" t="s">
        <v>16254</v>
      </c>
      <c r="C7546" s="269" t="s">
        <v>16255</v>
      </c>
      <c r="D7546" s="269" t="s">
        <v>1</v>
      </c>
      <c r="E7546" s="270">
        <v>5516.01</v>
      </c>
      <c r="F7546" s="269" t="s">
        <v>31775</v>
      </c>
      <c r="G7546" s="269" t="s">
        <v>34862</v>
      </c>
      <c r="H7546" s="269" t="s">
        <v>28268</v>
      </c>
    </row>
    <row r="7547" spans="1:8" s="271" customFormat="1">
      <c r="A7547" s="39" t="str">
        <f t="shared" si="117"/>
        <v>IUD30132</v>
      </c>
      <c r="B7547" s="269" t="s">
        <v>25393</v>
      </c>
      <c r="C7547" s="269" t="s">
        <v>25394</v>
      </c>
      <c r="D7547" s="269" t="s">
        <v>1</v>
      </c>
      <c r="E7547" s="270">
        <v>4385.43</v>
      </c>
      <c r="F7547" s="269" t="s">
        <v>31775</v>
      </c>
      <c r="G7547" s="269" t="s">
        <v>34862</v>
      </c>
      <c r="H7547" s="269" t="s">
        <v>28268</v>
      </c>
    </row>
    <row r="7548" spans="1:8" s="271" customFormat="1">
      <c r="A7548" s="39" t="str">
        <f t="shared" si="117"/>
        <v>IUD30145</v>
      </c>
      <c r="B7548" s="269" t="s">
        <v>16256</v>
      </c>
      <c r="C7548" s="269" t="s">
        <v>16257</v>
      </c>
      <c r="D7548" s="269" t="s">
        <v>1</v>
      </c>
      <c r="E7548" s="270">
        <v>1984.35</v>
      </c>
      <c r="F7548" s="269" t="s">
        <v>31775</v>
      </c>
      <c r="G7548" s="269" t="s">
        <v>34862</v>
      </c>
      <c r="H7548" s="269" t="s">
        <v>28268</v>
      </c>
    </row>
    <row r="7549" spans="1:8" s="271" customFormat="1">
      <c r="A7549" s="39" t="str">
        <f t="shared" si="117"/>
        <v>IUD30146</v>
      </c>
      <c r="B7549" s="269" t="s">
        <v>16258</v>
      </c>
      <c r="C7549" s="269" t="s">
        <v>16259</v>
      </c>
      <c r="D7549" s="269" t="s">
        <v>1</v>
      </c>
      <c r="E7549" s="270">
        <v>2270.59</v>
      </c>
      <c r="F7549" s="269" t="s">
        <v>31775</v>
      </c>
      <c r="G7549" s="269" t="s">
        <v>34862</v>
      </c>
      <c r="H7549" s="269" t="s">
        <v>28268</v>
      </c>
    </row>
    <row r="7550" spans="1:8" s="271" customFormat="1">
      <c r="A7550" s="39" t="str">
        <f t="shared" si="117"/>
        <v>IUD30147</v>
      </c>
      <c r="B7550" s="269" t="s">
        <v>16260</v>
      </c>
      <c r="C7550" s="269" t="s">
        <v>16261</v>
      </c>
      <c r="D7550" s="269" t="s">
        <v>1</v>
      </c>
      <c r="E7550" s="270">
        <v>2555.08</v>
      </c>
      <c r="F7550" s="269" t="s">
        <v>31775</v>
      </c>
      <c r="G7550" s="269" t="s">
        <v>34862</v>
      </c>
      <c r="H7550" s="269" t="s">
        <v>28268</v>
      </c>
    </row>
    <row r="7551" spans="1:8" s="271" customFormat="1">
      <c r="A7551" s="39" t="str">
        <f t="shared" si="117"/>
        <v>IUD30150</v>
      </c>
      <c r="B7551" s="269" t="s">
        <v>16262</v>
      </c>
      <c r="C7551" s="269" t="s">
        <v>16263</v>
      </c>
      <c r="D7551" s="269" t="s">
        <v>1</v>
      </c>
      <c r="E7551" s="270">
        <v>1861.58</v>
      </c>
      <c r="F7551" s="269" t="s">
        <v>31775</v>
      </c>
      <c r="G7551" s="269" t="s">
        <v>34862</v>
      </c>
      <c r="H7551" s="269" t="s">
        <v>28268</v>
      </c>
    </row>
    <row r="7552" spans="1:8" s="271" customFormat="1">
      <c r="A7552" s="39" t="str">
        <f t="shared" si="117"/>
        <v>IUD30154</v>
      </c>
      <c r="B7552" s="269" t="s">
        <v>16264</v>
      </c>
      <c r="C7552" s="269" t="s">
        <v>16265</v>
      </c>
      <c r="D7552" s="269" t="s">
        <v>1</v>
      </c>
      <c r="E7552" s="270">
        <v>3617.61</v>
      </c>
      <c r="F7552" s="269" t="s">
        <v>31775</v>
      </c>
      <c r="G7552" s="269" t="s">
        <v>34862</v>
      </c>
      <c r="H7552" s="269" t="s">
        <v>28268</v>
      </c>
    </row>
    <row r="7553" spans="1:8" s="271" customFormat="1">
      <c r="A7553" s="39" t="str">
        <f t="shared" si="117"/>
        <v>IUD30158</v>
      </c>
      <c r="B7553" s="269" t="s">
        <v>16266</v>
      </c>
      <c r="C7553" s="269" t="s">
        <v>16267</v>
      </c>
      <c r="D7553" s="269" t="s">
        <v>2</v>
      </c>
      <c r="E7553" s="270">
        <v>210.54</v>
      </c>
      <c r="F7553" s="269" t="s">
        <v>31775</v>
      </c>
      <c r="G7553" s="269" t="s">
        <v>34862</v>
      </c>
      <c r="H7553" s="269" t="s">
        <v>28268</v>
      </c>
    </row>
    <row r="7554" spans="1:8" s="271" customFormat="1">
      <c r="A7554" s="39" t="str">
        <f t="shared" si="117"/>
        <v>IUD30161</v>
      </c>
      <c r="B7554" s="269" t="s">
        <v>16268</v>
      </c>
      <c r="C7554" s="269" t="s">
        <v>16269</v>
      </c>
      <c r="D7554" s="269" t="s">
        <v>2</v>
      </c>
      <c r="E7554" s="270">
        <v>19.420000000000002</v>
      </c>
      <c r="F7554" s="269" t="s">
        <v>31775</v>
      </c>
      <c r="G7554" s="269" t="s">
        <v>34862</v>
      </c>
      <c r="H7554" s="269" t="s">
        <v>28268</v>
      </c>
    </row>
    <row r="7555" spans="1:8" s="271" customFormat="1">
      <c r="A7555" s="39" t="str">
        <f t="shared" ref="A7555:A7618" si="118">IF(ISERROR(SEARCH("/",B7555)=6),TRIM(CLEAN(B7555)),IF(SEARCH("/",B7555)=6,IF(LEN(TRIM(CLEAN(B7555)))=7,LEFT(TRIM(CLEAN(B7555)),6)&amp;"00"&amp;RIGHT(TRIM(CLEAN(B7555)),1),LEFT(TRIM(CLEAN(B7555)),6)&amp;"0"&amp;RIGHT(TRIM(CLEAN(B7555)),2)),TRIM(CLEAN(B7555))))</f>
        <v>IUD30162</v>
      </c>
      <c r="B7555" s="269" t="s">
        <v>17440</v>
      </c>
      <c r="C7555" s="269" t="s">
        <v>17441</v>
      </c>
      <c r="D7555" s="269" t="s">
        <v>2</v>
      </c>
      <c r="E7555" s="270">
        <v>128.69</v>
      </c>
      <c r="F7555" s="269" t="s">
        <v>31775</v>
      </c>
      <c r="G7555" s="269" t="s">
        <v>34862</v>
      </c>
      <c r="H7555" s="269" t="s">
        <v>28268</v>
      </c>
    </row>
    <row r="7556" spans="1:8" s="271" customFormat="1">
      <c r="A7556" s="39" t="str">
        <f t="shared" si="118"/>
        <v>IUD30164</v>
      </c>
      <c r="B7556" s="269" t="s">
        <v>16270</v>
      </c>
      <c r="C7556" s="269" t="s">
        <v>8023</v>
      </c>
      <c r="D7556" s="269" t="s">
        <v>1</v>
      </c>
      <c r="E7556" s="270">
        <v>19780.849999999999</v>
      </c>
      <c r="F7556" s="269" t="s">
        <v>31775</v>
      </c>
      <c r="G7556" s="269" t="s">
        <v>34862</v>
      </c>
      <c r="H7556" s="269" t="s">
        <v>28268</v>
      </c>
    </row>
    <row r="7557" spans="1:8" s="271" customFormat="1">
      <c r="A7557" s="39" t="str">
        <f t="shared" si="118"/>
        <v>IUD30165</v>
      </c>
      <c r="B7557" s="269" t="s">
        <v>16864</v>
      </c>
      <c r="C7557" s="269" t="s">
        <v>16865</v>
      </c>
      <c r="D7557" s="269" t="s">
        <v>1</v>
      </c>
      <c r="E7557" s="270">
        <v>14269.01</v>
      </c>
      <c r="F7557" s="269" t="s">
        <v>31775</v>
      </c>
      <c r="G7557" s="269" t="s">
        <v>34862</v>
      </c>
      <c r="H7557" s="269" t="s">
        <v>28268</v>
      </c>
    </row>
    <row r="7558" spans="1:8" s="271" customFormat="1">
      <c r="A7558" s="39" t="str">
        <f t="shared" si="118"/>
        <v>IUD30170</v>
      </c>
      <c r="B7558" s="269" t="s">
        <v>17469</v>
      </c>
      <c r="C7558" s="269" t="s">
        <v>17470</v>
      </c>
      <c r="D7558" s="269" t="s">
        <v>1</v>
      </c>
      <c r="E7558" s="270">
        <v>36982.699999999997</v>
      </c>
      <c r="F7558" s="269" t="s">
        <v>31775</v>
      </c>
      <c r="G7558" s="269" t="s">
        <v>34862</v>
      </c>
      <c r="H7558" s="269" t="s">
        <v>28268</v>
      </c>
    </row>
    <row r="7559" spans="1:8" s="271" customFormat="1">
      <c r="A7559" s="39" t="str">
        <f t="shared" si="118"/>
        <v>IUD30180</v>
      </c>
      <c r="B7559" s="269" t="s">
        <v>16271</v>
      </c>
      <c r="C7559" s="269" t="s">
        <v>16272</v>
      </c>
      <c r="D7559" s="269" t="s">
        <v>4</v>
      </c>
      <c r="E7559" s="270">
        <v>5.61</v>
      </c>
      <c r="F7559" s="269" t="s">
        <v>31775</v>
      </c>
      <c r="G7559" s="269" t="s">
        <v>34862</v>
      </c>
      <c r="H7559" s="269" t="s">
        <v>28268</v>
      </c>
    </row>
    <row r="7560" spans="1:8" s="271" customFormat="1">
      <c r="A7560" s="39" t="str">
        <f t="shared" si="118"/>
        <v>IUD30181</v>
      </c>
      <c r="B7560" s="269" t="s">
        <v>16273</v>
      </c>
      <c r="C7560" s="269" t="s">
        <v>16274</v>
      </c>
      <c r="D7560" s="269" t="s">
        <v>2</v>
      </c>
      <c r="E7560" s="270">
        <v>4614.78</v>
      </c>
      <c r="F7560" s="269" t="s">
        <v>31775</v>
      </c>
      <c r="G7560" s="269" t="s">
        <v>34862</v>
      </c>
      <c r="H7560" s="269" t="s">
        <v>28268</v>
      </c>
    </row>
    <row r="7561" spans="1:8" s="271" customFormat="1">
      <c r="A7561" s="39" t="str">
        <f t="shared" si="118"/>
        <v>IUD30191</v>
      </c>
      <c r="B7561" s="269" t="s">
        <v>17820</v>
      </c>
      <c r="C7561" s="269" t="s">
        <v>17821</v>
      </c>
      <c r="D7561" s="269" t="s">
        <v>1</v>
      </c>
      <c r="E7561" s="270">
        <v>6819.73</v>
      </c>
      <c r="F7561" s="269" t="s">
        <v>31775</v>
      </c>
      <c r="G7561" s="269" t="s">
        <v>34862</v>
      </c>
      <c r="H7561" s="269" t="s">
        <v>28268</v>
      </c>
    </row>
    <row r="7562" spans="1:8" s="271" customFormat="1">
      <c r="A7562" s="39" t="str">
        <f t="shared" si="118"/>
        <v>IUD30192</v>
      </c>
      <c r="B7562" s="269" t="s">
        <v>25763</v>
      </c>
      <c r="C7562" s="269" t="s">
        <v>25764</v>
      </c>
      <c r="D7562" s="269" t="s">
        <v>1</v>
      </c>
      <c r="E7562" s="270">
        <v>854.98</v>
      </c>
      <c r="F7562" s="269" t="s">
        <v>31775</v>
      </c>
      <c r="G7562" s="269" t="s">
        <v>34862</v>
      </c>
      <c r="H7562" s="269" t="s">
        <v>28268</v>
      </c>
    </row>
    <row r="7563" spans="1:8" s="271" customFormat="1">
      <c r="A7563" s="39" t="str">
        <f t="shared" si="118"/>
        <v>IUD30200</v>
      </c>
      <c r="B7563" s="269" t="s">
        <v>16925</v>
      </c>
      <c r="C7563" s="269" t="s">
        <v>16926</v>
      </c>
      <c r="D7563" s="269" t="s">
        <v>4</v>
      </c>
      <c r="E7563" s="270">
        <v>116.12</v>
      </c>
      <c r="F7563" s="269" t="s">
        <v>31775</v>
      </c>
      <c r="G7563" s="269" t="s">
        <v>34862</v>
      </c>
      <c r="H7563" s="269" t="s">
        <v>28268</v>
      </c>
    </row>
    <row r="7564" spans="1:8" s="271" customFormat="1">
      <c r="A7564" s="39" t="str">
        <f t="shared" si="118"/>
        <v>IUD30210</v>
      </c>
      <c r="B7564" s="269" t="s">
        <v>16927</v>
      </c>
      <c r="C7564" s="269" t="s">
        <v>16928</v>
      </c>
      <c r="D7564" s="269" t="s">
        <v>5</v>
      </c>
      <c r="E7564" s="270">
        <v>336.14</v>
      </c>
      <c r="F7564" s="269" t="s">
        <v>31775</v>
      </c>
      <c r="G7564" s="269" t="s">
        <v>34862</v>
      </c>
      <c r="H7564" s="269" t="s">
        <v>28268</v>
      </c>
    </row>
    <row r="7565" spans="1:8" s="271" customFormat="1">
      <c r="A7565" s="39" t="str">
        <f t="shared" si="118"/>
        <v>IUD30220</v>
      </c>
      <c r="B7565" s="269" t="s">
        <v>17879</v>
      </c>
      <c r="C7565" s="269" t="s">
        <v>18876</v>
      </c>
      <c r="D7565" s="269" t="s">
        <v>4</v>
      </c>
      <c r="E7565" s="270">
        <v>68.58</v>
      </c>
      <c r="F7565" s="269" t="s">
        <v>31775</v>
      </c>
      <c r="G7565" s="269" t="s">
        <v>34862</v>
      </c>
      <c r="H7565" s="269" t="s">
        <v>28268</v>
      </c>
    </row>
    <row r="7566" spans="1:8" s="271" customFormat="1">
      <c r="A7566" s="39" t="str">
        <f t="shared" si="118"/>
        <v>IUD30221</v>
      </c>
      <c r="B7566" s="269" t="s">
        <v>17880</v>
      </c>
      <c r="C7566" s="269" t="s">
        <v>17881</v>
      </c>
      <c r="D7566" s="269" t="s">
        <v>4</v>
      </c>
      <c r="E7566" s="270">
        <v>62.99</v>
      </c>
      <c r="F7566" s="269" t="s">
        <v>31775</v>
      </c>
      <c r="G7566" s="269" t="s">
        <v>34862</v>
      </c>
      <c r="H7566" s="269" t="s">
        <v>28268</v>
      </c>
    </row>
    <row r="7567" spans="1:8" s="271" customFormat="1">
      <c r="A7567" s="39" t="str">
        <f t="shared" si="118"/>
        <v>IUD30222</v>
      </c>
      <c r="B7567" s="269" t="s">
        <v>17882</v>
      </c>
      <c r="C7567" s="269" t="s">
        <v>17883</v>
      </c>
      <c r="D7567" s="269" t="s">
        <v>4</v>
      </c>
      <c r="E7567" s="270">
        <v>70.150000000000006</v>
      </c>
      <c r="F7567" s="269" t="s">
        <v>31775</v>
      </c>
      <c r="G7567" s="269" t="s">
        <v>34862</v>
      </c>
      <c r="H7567" s="269" t="s">
        <v>28268</v>
      </c>
    </row>
    <row r="7568" spans="1:8" s="271" customFormat="1">
      <c r="A7568" s="39" t="str">
        <f t="shared" si="118"/>
        <v>IUD30230</v>
      </c>
      <c r="B7568" s="269" t="s">
        <v>17884</v>
      </c>
      <c r="C7568" s="269" t="s">
        <v>17885</v>
      </c>
      <c r="D7568" s="269" t="s">
        <v>4</v>
      </c>
      <c r="E7568" s="270">
        <v>281.29000000000002</v>
      </c>
      <c r="F7568" s="269" t="s">
        <v>31775</v>
      </c>
      <c r="G7568" s="269" t="s">
        <v>34862</v>
      </c>
      <c r="H7568" s="269" t="s">
        <v>28268</v>
      </c>
    </row>
    <row r="7569" spans="1:8" s="271" customFormat="1">
      <c r="A7569" s="39" t="str">
        <f t="shared" si="118"/>
        <v>IUD30231</v>
      </c>
      <c r="B7569" s="269" t="s">
        <v>17886</v>
      </c>
      <c r="C7569" s="269" t="s">
        <v>17887</v>
      </c>
      <c r="D7569" s="269" t="s">
        <v>3</v>
      </c>
      <c r="E7569" s="270">
        <v>16.3</v>
      </c>
      <c r="F7569" s="269" t="s">
        <v>31775</v>
      </c>
      <c r="G7569" s="269" t="s">
        <v>34862</v>
      </c>
      <c r="H7569" s="269" t="s">
        <v>28268</v>
      </c>
    </row>
    <row r="7570" spans="1:8" s="271" customFormat="1">
      <c r="A7570" s="39" t="str">
        <f t="shared" si="118"/>
        <v>IUD30240</v>
      </c>
      <c r="B7570" s="269" t="s">
        <v>17901</v>
      </c>
      <c r="C7570" s="269" t="s">
        <v>17902</v>
      </c>
      <c r="D7570" s="269" t="s">
        <v>2</v>
      </c>
      <c r="E7570" s="270">
        <v>39.9</v>
      </c>
      <c r="F7570" s="269" t="s">
        <v>31775</v>
      </c>
      <c r="G7570" s="269" t="s">
        <v>34862</v>
      </c>
      <c r="H7570" s="269" t="s">
        <v>28268</v>
      </c>
    </row>
    <row r="7571" spans="1:8" s="271" customFormat="1">
      <c r="A7571" s="39" t="str">
        <f t="shared" si="118"/>
        <v>IUD30241</v>
      </c>
      <c r="B7571" s="269" t="s">
        <v>18848</v>
      </c>
      <c r="C7571" s="269" t="s">
        <v>18849</v>
      </c>
      <c r="D7571" s="269" t="s">
        <v>2</v>
      </c>
      <c r="E7571" s="270">
        <v>46.78</v>
      </c>
      <c r="F7571" s="269" t="s">
        <v>31775</v>
      </c>
      <c r="G7571" s="269" t="s">
        <v>34862</v>
      </c>
      <c r="H7571" s="269" t="s">
        <v>28268</v>
      </c>
    </row>
    <row r="7572" spans="1:8" s="271" customFormat="1">
      <c r="A7572" s="39" t="str">
        <f t="shared" si="118"/>
        <v>IUD30250</v>
      </c>
      <c r="B7572" s="269" t="s">
        <v>17906</v>
      </c>
      <c r="C7572" s="269" t="s">
        <v>17907</v>
      </c>
      <c r="D7572" s="269" t="s">
        <v>4</v>
      </c>
      <c r="E7572" s="270">
        <v>680.38</v>
      </c>
      <c r="F7572" s="269" t="s">
        <v>31775</v>
      </c>
      <c r="G7572" s="269" t="s">
        <v>34862</v>
      </c>
      <c r="H7572" s="269" t="s">
        <v>28268</v>
      </c>
    </row>
    <row r="7573" spans="1:8" s="271" customFormat="1">
      <c r="A7573" s="39" t="str">
        <f t="shared" si="118"/>
        <v>IUD30336</v>
      </c>
      <c r="B7573" s="269" t="s">
        <v>19054</v>
      </c>
      <c r="C7573" s="269" t="s">
        <v>19055</v>
      </c>
      <c r="D7573" s="269" t="s">
        <v>3</v>
      </c>
      <c r="E7573" s="270">
        <v>71.25</v>
      </c>
      <c r="F7573" s="269" t="s">
        <v>31775</v>
      </c>
      <c r="G7573" s="269" t="s">
        <v>34862</v>
      </c>
      <c r="H7573" s="269" t="s">
        <v>28268</v>
      </c>
    </row>
    <row r="7574" spans="1:8" s="271" customFormat="1">
      <c r="A7574" s="39" t="str">
        <f t="shared" si="118"/>
        <v>IUD30343</v>
      </c>
      <c r="B7574" s="269" t="s">
        <v>16870</v>
      </c>
      <c r="C7574" s="269" t="s">
        <v>16871</v>
      </c>
      <c r="D7574" s="269" t="s">
        <v>2</v>
      </c>
      <c r="E7574" s="270">
        <v>210.95</v>
      </c>
      <c r="F7574" s="269" t="s">
        <v>31775</v>
      </c>
      <c r="G7574" s="269" t="s">
        <v>34862</v>
      </c>
      <c r="H7574" s="269" t="s">
        <v>28268</v>
      </c>
    </row>
    <row r="7575" spans="1:8" s="271" customFormat="1">
      <c r="A7575" s="39" t="str">
        <f t="shared" si="118"/>
        <v>IUD30402</v>
      </c>
      <c r="B7575" s="269" t="s">
        <v>31798</v>
      </c>
      <c r="C7575" s="269" t="s">
        <v>31799</v>
      </c>
      <c r="D7575" s="269" t="s">
        <v>2</v>
      </c>
      <c r="E7575" s="270">
        <v>25.41</v>
      </c>
      <c r="F7575" s="269" t="s">
        <v>31775</v>
      </c>
      <c r="G7575" s="269" t="s">
        <v>34862</v>
      </c>
      <c r="H7575" s="269" t="s">
        <v>28268</v>
      </c>
    </row>
    <row r="7576" spans="1:8" s="271" customFormat="1">
      <c r="A7576" s="39" t="str">
        <f t="shared" si="118"/>
        <v>IUD30410</v>
      </c>
      <c r="B7576" s="269" t="s">
        <v>31800</v>
      </c>
      <c r="C7576" s="269" t="s">
        <v>31801</v>
      </c>
      <c r="D7576" s="269" t="s">
        <v>1</v>
      </c>
      <c r="E7576" s="270">
        <v>3124.81</v>
      </c>
      <c r="F7576" s="269" t="s">
        <v>31775</v>
      </c>
      <c r="G7576" s="269" t="s">
        <v>34862</v>
      </c>
      <c r="H7576" s="269" t="s">
        <v>28268</v>
      </c>
    </row>
    <row r="7577" spans="1:8" s="271" customFormat="1">
      <c r="A7577" s="39" t="str">
        <f t="shared" si="118"/>
        <v>IUD30414</v>
      </c>
      <c r="B7577" s="269" t="s">
        <v>31802</v>
      </c>
      <c r="C7577" s="269" t="s">
        <v>31803</v>
      </c>
      <c r="D7577" s="269" t="s">
        <v>1</v>
      </c>
      <c r="E7577" s="270">
        <v>5358.11</v>
      </c>
      <c r="F7577" s="269" t="s">
        <v>31775</v>
      </c>
      <c r="G7577" s="269" t="s">
        <v>34862</v>
      </c>
      <c r="H7577" s="269" t="s">
        <v>28268</v>
      </c>
    </row>
    <row r="7578" spans="1:8" s="271" customFormat="1">
      <c r="A7578" s="39" t="str">
        <f t="shared" si="118"/>
        <v>IUD30500</v>
      </c>
      <c r="B7578" s="269" t="s">
        <v>31804</v>
      </c>
      <c r="C7578" s="269" t="s">
        <v>31805</v>
      </c>
      <c r="D7578" s="269" t="s">
        <v>1</v>
      </c>
      <c r="E7578" s="270">
        <v>1377.98</v>
      </c>
      <c r="F7578" s="269" t="s">
        <v>31775</v>
      </c>
      <c r="G7578" s="269" t="s">
        <v>34862</v>
      </c>
      <c r="H7578" s="269" t="s">
        <v>28268</v>
      </c>
    </row>
    <row r="7579" spans="1:8" s="271" customFormat="1">
      <c r="A7579" s="39" t="str">
        <f t="shared" si="118"/>
        <v>IUD30501</v>
      </c>
      <c r="B7579" s="269" t="s">
        <v>31806</v>
      </c>
      <c r="C7579" s="269" t="s">
        <v>31807</v>
      </c>
      <c r="D7579" s="269" t="s">
        <v>1</v>
      </c>
      <c r="E7579" s="270">
        <v>2079.37</v>
      </c>
      <c r="F7579" s="269" t="s">
        <v>31775</v>
      </c>
      <c r="G7579" s="269" t="s">
        <v>34862</v>
      </c>
      <c r="H7579" s="269" t="s">
        <v>28268</v>
      </c>
    </row>
    <row r="7580" spans="1:8" s="271" customFormat="1">
      <c r="A7580" s="39" t="str">
        <f t="shared" si="118"/>
        <v>IUD30502</v>
      </c>
      <c r="B7580" s="269" t="s">
        <v>31808</v>
      </c>
      <c r="C7580" s="269" t="s">
        <v>31809</v>
      </c>
      <c r="D7580" s="269" t="s">
        <v>1</v>
      </c>
      <c r="E7580" s="270">
        <v>2917.9</v>
      </c>
      <c r="F7580" s="269" t="s">
        <v>31775</v>
      </c>
      <c r="G7580" s="269" t="s">
        <v>34862</v>
      </c>
      <c r="H7580" s="269" t="s">
        <v>28268</v>
      </c>
    </row>
    <row r="7581" spans="1:8" s="271" customFormat="1">
      <c r="A7581" s="39" t="str">
        <f t="shared" si="118"/>
        <v>IUD30503</v>
      </c>
      <c r="B7581" s="269" t="s">
        <v>31810</v>
      </c>
      <c r="C7581" s="269" t="s">
        <v>31811</v>
      </c>
      <c r="D7581" s="269" t="s">
        <v>1</v>
      </c>
      <c r="E7581" s="270">
        <v>6091.37</v>
      </c>
      <c r="F7581" s="269" t="s">
        <v>31775</v>
      </c>
      <c r="G7581" s="269" t="s">
        <v>34862</v>
      </c>
      <c r="H7581" s="269" t="s">
        <v>28268</v>
      </c>
    </row>
    <row r="7582" spans="1:8" s="271" customFormat="1" ht="25.5">
      <c r="A7582" s="39" t="str">
        <f t="shared" si="118"/>
        <v>IUEPM0001</v>
      </c>
      <c r="B7582" s="269" t="s">
        <v>7283</v>
      </c>
      <c r="C7582" s="269" t="s">
        <v>7284</v>
      </c>
      <c r="D7582" s="269" t="s">
        <v>2</v>
      </c>
      <c r="E7582" s="270">
        <v>109.11</v>
      </c>
      <c r="F7582" s="269" t="s">
        <v>31775</v>
      </c>
      <c r="G7582" s="269" t="s">
        <v>34862</v>
      </c>
      <c r="H7582" s="269" t="s">
        <v>28268</v>
      </c>
    </row>
    <row r="7583" spans="1:8" s="271" customFormat="1" ht="25.5">
      <c r="A7583" s="39" t="str">
        <f t="shared" si="118"/>
        <v>IUESM0001</v>
      </c>
      <c r="B7583" s="269" t="s">
        <v>7285</v>
      </c>
      <c r="C7583" s="269" t="s">
        <v>7286</v>
      </c>
      <c r="D7583" s="269" t="s">
        <v>248</v>
      </c>
      <c r="E7583" s="270">
        <v>15.97</v>
      </c>
      <c r="F7583" s="269" t="s">
        <v>31775</v>
      </c>
      <c r="G7583" s="269" t="s">
        <v>34862</v>
      </c>
      <c r="H7583" s="269" t="s">
        <v>28268</v>
      </c>
    </row>
    <row r="7584" spans="1:8" s="271" customFormat="1" ht="25.5">
      <c r="A7584" s="39" t="str">
        <f t="shared" si="118"/>
        <v>IUESM0002</v>
      </c>
      <c r="B7584" s="269" t="s">
        <v>7287</v>
      </c>
      <c r="C7584" s="269" t="s">
        <v>7288</v>
      </c>
      <c r="D7584" s="269" t="s">
        <v>294</v>
      </c>
      <c r="E7584" s="270">
        <v>17.79</v>
      </c>
      <c r="F7584" s="269" t="s">
        <v>31775</v>
      </c>
      <c r="G7584" s="269" t="s">
        <v>34862</v>
      </c>
      <c r="H7584" s="269" t="s">
        <v>28268</v>
      </c>
    </row>
    <row r="7585" spans="1:8" s="271" customFormat="1" ht="25.5">
      <c r="A7585" s="39" t="str">
        <f t="shared" si="118"/>
        <v>IUESM0003</v>
      </c>
      <c r="B7585" s="269" t="s">
        <v>7289</v>
      </c>
      <c r="C7585" s="269" t="s">
        <v>7290</v>
      </c>
      <c r="D7585" s="269" t="s">
        <v>7291</v>
      </c>
      <c r="E7585" s="270">
        <v>0.79</v>
      </c>
      <c r="F7585" s="269" t="s">
        <v>31775</v>
      </c>
      <c r="G7585" s="269" t="s">
        <v>34862</v>
      </c>
      <c r="H7585" s="269" t="s">
        <v>28268</v>
      </c>
    </row>
    <row r="7586" spans="1:8" s="271" customFormat="1" ht="25.5">
      <c r="A7586" s="39" t="str">
        <f t="shared" si="118"/>
        <v>IUESM0004</v>
      </c>
      <c r="B7586" s="269" t="s">
        <v>7292</v>
      </c>
      <c r="C7586" s="269" t="s">
        <v>7293</v>
      </c>
      <c r="D7586" s="269" t="s">
        <v>248</v>
      </c>
      <c r="E7586" s="270">
        <v>114.93</v>
      </c>
      <c r="F7586" s="269" t="s">
        <v>31775</v>
      </c>
      <c r="G7586" s="269" t="s">
        <v>34862</v>
      </c>
      <c r="H7586" s="269" t="s">
        <v>28268</v>
      </c>
    </row>
    <row r="7587" spans="1:8" s="271" customFormat="1" ht="25.5">
      <c r="A7587" s="39" t="str">
        <f t="shared" si="118"/>
        <v>IUESM0005</v>
      </c>
      <c r="B7587" s="269" t="s">
        <v>7294</v>
      </c>
      <c r="C7587" s="269" t="s">
        <v>7295</v>
      </c>
      <c r="D7587" s="269" t="s">
        <v>248</v>
      </c>
      <c r="E7587" s="270">
        <v>14.95</v>
      </c>
      <c r="F7587" s="269" t="s">
        <v>31775</v>
      </c>
      <c r="G7587" s="269" t="s">
        <v>34862</v>
      </c>
      <c r="H7587" s="269" t="s">
        <v>28268</v>
      </c>
    </row>
    <row r="7588" spans="1:8" s="271" customFormat="1" ht="25.5">
      <c r="A7588" s="39" t="str">
        <f t="shared" si="118"/>
        <v>IUESM0006</v>
      </c>
      <c r="B7588" s="269" t="s">
        <v>7296</v>
      </c>
      <c r="C7588" s="269" t="s">
        <v>7297</v>
      </c>
      <c r="D7588" s="269" t="s">
        <v>3</v>
      </c>
      <c r="E7588" s="270">
        <v>19.23</v>
      </c>
      <c r="F7588" s="269" t="s">
        <v>31775</v>
      </c>
      <c r="G7588" s="269" t="s">
        <v>34862</v>
      </c>
      <c r="H7588" s="269" t="s">
        <v>28268</v>
      </c>
    </row>
    <row r="7589" spans="1:8" s="271" customFormat="1" ht="25.5">
      <c r="A7589" s="39" t="str">
        <f t="shared" si="118"/>
        <v>IUESM0007</v>
      </c>
      <c r="B7589" s="269" t="s">
        <v>7298</v>
      </c>
      <c r="C7589" s="269" t="s">
        <v>6902</v>
      </c>
      <c r="D7589" s="269" t="s">
        <v>2</v>
      </c>
      <c r="E7589" s="270">
        <v>513.79</v>
      </c>
      <c r="F7589" s="269" t="s">
        <v>31775</v>
      </c>
      <c r="G7589" s="269" t="s">
        <v>34862</v>
      </c>
      <c r="H7589" s="269" t="s">
        <v>28268</v>
      </c>
    </row>
    <row r="7590" spans="1:8" s="271" customFormat="1" ht="25.5">
      <c r="A7590" s="39" t="str">
        <f t="shared" si="118"/>
        <v>IUESM0008</v>
      </c>
      <c r="B7590" s="269" t="s">
        <v>7299</v>
      </c>
      <c r="C7590" s="269" t="s">
        <v>7300</v>
      </c>
      <c r="D7590" s="269" t="s">
        <v>248</v>
      </c>
      <c r="E7590" s="270">
        <v>91.84</v>
      </c>
      <c r="F7590" s="269" t="s">
        <v>31775</v>
      </c>
      <c r="G7590" s="269" t="s">
        <v>34862</v>
      </c>
      <c r="H7590" s="269" t="s">
        <v>28268</v>
      </c>
    </row>
    <row r="7591" spans="1:8" s="271" customFormat="1">
      <c r="A7591" s="39" t="str">
        <f t="shared" si="118"/>
        <v>IUI00001</v>
      </c>
      <c r="B7591" s="269" t="s">
        <v>7301</v>
      </c>
      <c r="C7591" s="269" t="s">
        <v>231</v>
      </c>
      <c r="D7591" s="269" t="s">
        <v>3</v>
      </c>
      <c r="E7591" s="270">
        <v>441.64</v>
      </c>
      <c r="F7591" s="269" t="s">
        <v>31775</v>
      </c>
      <c r="G7591" s="269" t="s">
        <v>34862</v>
      </c>
      <c r="H7591" s="269" t="s">
        <v>28268</v>
      </c>
    </row>
    <row r="7592" spans="1:8" s="271" customFormat="1">
      <c r="A7592" s="39" t="str">
        <f t="shared" si="118"/>
        <v>IUI00002</v>
      </c>
      <c r="B7592" s="269" t="s">
        <v>7302</v>
      </c>
      <c r="C7592" s="269" t="s">
        <v>7303</v>
      </c>
      <c r="D7592" s="269" t="s">
        <v>3</v>
      </c>
      <c r="E7592" s="270">
        <v>6.33</v>
      </c>
      <c r="F7592" s="269" t="s">
        <v>31775</v>
      </c>
      <c r="G7592" s="269" t="s">
        <v>34862</v>
      </c>
      <c r="H7592" s="269" t="s">
        <v>28268</v>
      </c>
    </row>
    <row r="7593" spans="1:8" s="271" customFormat="1">
      <c r="A7593" s="39" t="str">
        <f t="shared" si="118"/>
        <v>IUI00003</v>
      </c>
      <c r="B7593" s="269" t="s">
        <v>190</v>
      </c>
      <c r="C7593" s="269" t="s">
        <v>231</v>
      </c>
      <c r="D7593" s="269" t="s">
        <v>1</v>
      </c>
      <c r="E7593" s="270">
        <v>295.17</v>
      </c>
      <c r="F7593" s="269" t="s">
        <v>31775</v>
      </c>
      <c r="G7593" s="269" t="s">
        <v>34862</v>
      </c>
      <c r="H7593" s="269" t="s">
        <v>28268</v>
      </c>
    </row>
    <row r="7594" spans="1:8" s="271" customFormat="1">
      <c r="A7594" s="39" t="str">
        <f t="shared" si="118"/>
        <v>IUIL00004</v>
      </c>
      <c r="B7594" s="269" t="s">
        <v>7304</v>
      </c>
      <c r="C7594" s="269" t="s">
        <v>7305</v>
      </c>
      <c r="D7594" s="269" t="s">
        <v>1</v>
      </c>
      <c r="E7594" s="270">
        <v>15.75</v>
      </c>
      <c r="F7594" s="269" t="s">
        <v>31775</v>
      </c>
      <c r="G7594" s="269" t="s">
        <v>34862</v>
      </c>
      <c r="H7594" s="269" t="s">
        <v>28268</v>
      </c>
    </row>
    <row r="7595" spans="1:8" s="271" customFormat="1">
      <c r="A7595" s="39" t="str">
        <f t="shared" si="118"/>
        <v>IUIL00005</v>
      </c>
      <c r="B7595" s="269" t="s">
        <v>7306</v>
      </c>
      <c r="C7595" s="269" t="s">
        <v>7307</v>
      </c>
      <c r="D7595" s="269" t="s">
        <v>1</v>
      </c>
      <c r="E7595" s="270">
        <v>15</v>
      </c>
      <c r="F7595" s="269" t="s">
        <v>31775</v>
      </c>
      <c r="G7595" s="269" t="s">
        <v>34862</v>
      </c>
      <c r="H7595" s="269" t="s">
        <v>28268</v>
      </c>
    </row>
    <row r="7596" spans="1:8" s="271" customFormat="1">
      <c r="A7596" s="39" t="str">
        <f t="shared" si="118"/>
        <v>IUIL00006</v>
      </c>
      <c r="B7596" s="269" t="s">
        <v>7308</v>
      </c>
      <c r="C7596" s="269" t="s">
        <v>7309</v>
      </c>
      <c r="D7596" s="269" t="s">
        <v>1</v>
      </c>
      <c r="E7596" s="270">
        <v>14.72</v>
      </c>
      <c r="F7596" s="269" t="s">
        <v>31775</v>
      </c>
      <c r="G7596" s="269" t="s">
        <v>34862</v>
      </c>
      <c r="H7596" s="269" t="s">
        <v>28268</v>
      </c>
    </row>
    <row r="7597" spans="1:8" s="271" customFormat="1">
      <c r="A7597" s="39" t="str">
        <f t="shared" si="118"/>
        <v>IUIL00007</v>
      </c>
      <c r="B7597" s="269" t="s">
        <v>17888</v>
      </c>
      <c r="C7597" s="269" t="s">
        <v>17889</v>
      </c>
      <c r="D7597" s="269" t="s">
        <v>1</v>
      </c>
      <c r="E7597" s="270">
        <v>93.09</v>
      </c>
      <c r="F7597" s="269" t="s">
        <v>31775</v>
      </c>
      <c r="G7597" s="269" t="s">
        <v>34862</v>
      </c>
      <c r="H7597" s="269" t="s">
        <v>28268</v>
      </c>
    </row>
    <row r="7598" spans="1:8" s="271" customFormat="1">
      <c r="A7598" s="39" t="str">
        <f t="shared" si="118"/>
        <v>IUIL00008</v>
      </c>
      <c r="B7598" s="269" t="s">
        <v>7310</v>
      </c>
      <c r="C7598" s="269" t="s">
        <v>7311</v>
      </c>
      <c r="D7598" s="269" t="s">
        <v>1</v>
      </c>
      <c r="E7598" s="270">
        <v>25.1</v>
      </c>
      <c r="F7598" s="269" t="s">
        <v>31775</v>
      </c>
      <c r="G7598" s="269" t="s">
        <v>34862</v>
      </c>
      <c r="H7598" s="269" t="s">
        <v>28268</v>
      </c>
    </row>
    <row r="7599" spans="1:8" s="271" customFormat="1">
      <c r="A7599" s="39" t="str">
        <f t="shared" si="118"/>
        <v>IUIL00009</v>
      </c>
      <c r="B7599" s="269" t="s">
        <v>7312</v>
      </c>
      <c r="C7599" s="269" t="s">
        <v>7313</v>
      </c>
      <c r="D7599" s="269" t="s">
        <v>1</v>
      </c>
      <c r="E7599" s="270">
        <v>65.62</v>
      </c>
      <c r="F7599" s="269" t="s">
        <v>31775</v>
      </c>
      <c r="G7599" s="269" t="s">
        <v>34862</v>
      </c>
      <c r="H7599" s="269" t="s">
        <v>28268</v>
      </c>
    </row>
    <row r="7600" spans="1:8" s="271" customFormat="1">
      <c r="A7600" s="39" t="str">
        <f t="shared" si="118"/>
        <v>IUIL00011</v>
      </c>
      <c r="B7600" s="269" t="s">
        <v>7314</v>
      </c>
      <c r="C7600" s="269" t="s">
        <v>7315</v>
      </c>
      <c r="D7600" s="269" t="s">
        <v>1</v>
      </c>
      <c r="E7600" s="270">
        <v>127.38</v>
      </c>
      <c r="F7600" s="269" t="s">
        <v>31775</v>
      </c>
      <c r="G7600" s="269" t="s">
        <v>34862</v>
      </c>
      <c r="H7600" s="269" t="s">
        <v>28268</v>
      </c>
    </row>
    <row r="7601" spans="1:8" s="271" customFormat="1">
      <c r="A7601" s="39" t="str">
        <f t="shared" si="118"/>
        <v>IUIL00012</v>
      </c>
      <c r="B7601" s="269" t="s">
        <v>7316</v>
      </c>
      <c r="C7601" s="269" t="s">
        <v>7317</v>
      </c>
      <c r="D7601" s="269" t="s">
        <v>1</v>
      </c>
      <c r="E7601" s="270">
        <v>317.29000000000002</v>
      </c>
      <c r="F7601" s="269" t="s">
        <v>31775</v>
      </c>
      <c r="G7601" s="269" t="s">
        <v>34862</v>
      </c>
      <c r="H7601" s="269" t="s">
        <v>28268</v>
      </c>
    </row>
    <row r="7602" spans="1:8" s="271" customFormat="1">
      <c r="A7602" s="39" t="str">
        <f t="shared" si="118"/>
        <v>IUIL00013</v>
      </c>
      <c r="B7602" s="269" t="s">
        <v>7318</v>
      </c>
      <c r="C7602" s="269" t="s">
        <v>7319</v>
      </c>
      <c r="D7602" s="269" t="s">
        <v>1</v>
      </c>
      <c r="E7602" s="270">
        <v>1350.71</v>
      </c>
      <c r="F7602" s="269" t="s">
        <v>31775</v>
      </c>
      <c r="G7602" s="269" t="s">
        <v>34862</v>
      </c>
      <c r="H7602" s="269" t="s">
        <v>28268</v>
      </c>
    </row>
    <row r="7603" spans="1:8" s="271" customFormat="1">
      <c r="A7603" s="39" t="str">
        <f t="shared" si="118"/>
        <v>IUIL00014</v>
      </c>
      <c r="B7603" s="269" t="s">
        <v>7320</v>
      </c>
      <c r="C7603" s="269" t="s">
        <v>7321</v>
      </c>
      <c r="D7603" s="269" t="s">
        <v>1</v>
      </c>
      <c r="E7603" s="270">
        <v>64.680000000000007</v>
      </c>
      <c r="F7603" s="269" t="s">
        <v>31775</v>
      </c>
      <c r="G7603" s="269" t="s">
        <v>34862</v>
      </c>
      <c r="H7603" s="269" t="s">
        <v>28268</v>
      </c>
    </row>
    <row r="7604" spans="1:8" s="271" customFormat="1">
      <c r="A7604" s="39" t="str">
        <f t="shared" si="118"/>
        <v>IUIL00016</v>
      </c>
      <c r="B7604" s="269" t="s">
        <v>7322</v>
      </c>
      <c r="C7604" s="269" t="s">
        <v>7323</v>
      </c>
      <c r="D7604" s="269" t="s">
        <v>1</v>
      </c>
      <c r="E7604" s="270">
        <v>1145.96</v>
      </c>
      <c r="F7604" s="269" t="s">
        <v>31775</v>
      </c>
      <c r="G7604" s="269" t="s">
        <v>34862</v>
      </c>
      <c r="H7604" s="269" t="s">
        <v>28268</v>
      </c>
    </row>
    <row r="7605" spans="1:8" s="271" customFormat="1">
      <c r="A7605" s="39" t="str">
        <f t="shared" si="118"/>
        <v>IUIL00019</v>
      </c>
      <c r="B7605" s="269" t="s">
        <v>7324</v>
      </c>
      <c r="C7605" s="269" t="s">
        <v>7325</v>
      </c>
      <c r="D7605" s="269" t="s">
        <v>1</v>
      </c>
      <c r="E7605" s="270">
        <v>2244.2199999999998</v>
      </c>
      <c r="F7605" s="269" t="s">
        <v>31775</v>
      </c>
      <c r="G7605" s="269" t="s">
        <v>34862</v>
      </c>
      <c r="H7605" s="269" t="s">
        <v>28268</v>
      </c>
    </row>
    <row r="7606" spans="1:8" s="271" customFormat="1">
      <c r="A7606" s="39" t="str">
        <f t="shared" si="118"/>
        <v>IUP10002</v>
      </c>
      <c r="B7606" s="269" t="s">
        <v>7327</v>
      </c>
      <c r="C7606" s="269" t="s">
        <v>7326</v>
      </c>
      <c r="D7606" s="269" t="s">
        <v>4</v>
      </c>
      <c r="E7606" s="270">
        <v>4.78</v>
      </c>
      <c r="F7606" s="269" t="s">
        <v>31775</v>
      </c>
      <c r="G7606" s="269" t="s">
        <v>34862</v>
      </c>
      <c r="H7606" s="269" t="s">
        <v>28268</v>
      </c>
    </row>
    <row r="7607" spans="1:8" s="271" customFormat="1">
      <c r="A7607" s="39" t="str">
        <f t="shared" si="118"/>
        <v>IUP20002</v>
      </c>
      <c r="B7607" s="269" t="s">
        <v>7328</v>
      </c>
      <c r="C7607" s="269" t="s">
        <v>25390</v>
      </c>
      <c r="D7607" s="269" t="s">
        <v>400</v>
      </c>
      <c r="E7607" s="270">
        <v>0</v>
      </c>
      <c r="F7607" s="269" t="s">
        <v>31775</v>
      </c>
      <c r="G7607" s="269" t="s">
        <v>34862</v>
      </c>
      <c r="H7607" s="269" t="s">
        <v>28268</v>
      </c>
    </row>
    <row r="7608" spans="1:8" s="271" customFormat="1">
      <c r="A7608" s="39" t="str">
        <f t="shared" si="118"/>
        <v>IUP20003</v>
      </c>
      <c r="B7608" s="269" t="s">
        <v>7329</v>
      </c>
      <c r="C7608" s="269" t="s">
        <v>19043</v>
      </c>
      <c r="D7608" s="269" t="s">
        <v>400</v>
      </c>
      <c r="E7608" s="270">
        <v>14.22</v>
      </c>
      <c r="F7608" s="269" t="s">
        <v>31775</v>
      </c>
      <c r="G7608" s="269" t="s">
        <v>34862</v>
      </c>
      <c r="H7608" s="269" t="s">
        <v>28268</v>
      </c>
    </row>
    <row r="7609" spans="1:8" s="271" customFormat="1">
      <c r="A7609" s="39" t="str">
        <f t="shared" si="118"/>
        <v>IUP30001</v>
      </c>
      <c r="B7609" s="269" t="s">
        <v>213</v>
      </c>
      <c r="C7609" s="269" t="s">
        <v>244</v>
      </c>
      <c r="D7609" s="269" t="s">
        <v>2</v>
      </c>
      <c r="E7609" s="270">
        <v>38.369999999999997</v>
      </c>
      <c r="F7609" s="269" t="s">
        <v>31775</v>
      </c>
      <c r="G7609" s="269" t="s">
        <v>34862</v>
      </c>
      <c r="H7609" s="269" t="s">
        <v>28268</v>
      </c>
    </row>
    <row r="7610" spans="1:8" s="271" customFormat="1">
      <c r="A7610" s="39" t="str">
        <f t="shared" si="118"/>
        <v>IUP30002</v>
      </c>
      <c r="B7610" s="269" t="s">
        <v>7330</v>
      </c>
      <c r="C7610" s="269" t="s">
        <v>7331</v>
      </c>
      <c r="D7610" s="269" t="s">
        <v>2</v>
      </c>
      <c r="E7610" s="270">
        <v>4.1500000000000004</v>
      </c>
      <c r="F7610" s="269" t="s">
        <v>31775</v>
      </c>
      <c r="G7610" s="269" t="s">
        <v>34862</v>
      </c>
      <c r="H7610" s="269" t="s">
        <v>28268</v>
      </c>
    </row>
    <row r="7611" spans="1:8" s="271" customFormat="1">
      <c r="A7611" s="39" t="str">
        <f t="shared" si="118"/>
        <v>IUP30003</v>
      </c>
      <c r="B7611" s="269" t="s">
        <v>214</v>
      </c>
      <c r="C7611" s="269" t="s">
        <v>245</v>
      </c>
      <c r="D7611" s="269" t="s">
        <v>2</v>
      </c>
      <c r="E7611" s="270">
        <v>22.77</v>
      </c>
      <c r="F7611" s="269" t="s">
        <v>31775</v>
      </c>
      <c r="G7611" s="269" t="s">
        <v>34862</v>
      </c>
      <c r="H7611" s="269" t="s">
        <v>28268</v>
      </c>
    </row>
    <row r="7612" spans="1:8" s="271" customFormat="1">
      <c r="A7612" s="39" t="str">
        <f t="shared" si="118"/>
        <v>IUP30004</v>
      </c>
      <c r="B7612" s="269" t="s">
        <v>7332</v>
      </c>
      <c r="C7612" s="269" t="s">
        <v>7333</v>
      </c>
      <c r="D7612" s="269" t="s">
        <v>4</v>
      </c>
      <c r="E7612" s="270">
        <v>18.309999999999999</v>
      </c>
      <c r="F7612" s="269" t="s">
        <v>31775</v>
      </c>
      <c r="G7612" s="269" t="s">
        <v>34862</v>
      </c>
      <c r="H7612" s="269" t="s">
        <v>28268</v>
      </c>
    </row>
    <row r="7613" spans="1:8" s="271" customFormat="1">
      <c r="A7613" s="39" t="str">
        <f t="shared" si="118"/>
        <v>IUP30005</v>
      </c>
      <c r="B7613" s="269" t="s">
        <v>7334</v>
      </c>
      <c r="C7613" s="269" t="s">
        <v>7335</v>
      </c>
      <c r="D7613" s="269" t="s">
        <v>4</v>
      </c>
      <c r="E7613" s="270">
        <v>23.66</v>
      </c>
      <c r="F7613" s="269" t="s">
        <v>31775</v>
      </c>
      <c r="G7613" s="269" t="s">
        <v>34862</v>
      </c>
      <c r="H7613" s="269" t="s">
        <v>28268</v>
      </c>
    </row>
    <row r="7614" spans="1:8" s="271" customFormat="1">
      <c r="A7614" s="39" t="str">
        <f t="shared" si="118"/>
        <v>IUP30006</v>
      </c>
      <c r="B7614" s="269" t="s">
        <v>7336</v>
      </c>
      <c r="C7614" s="269" t="s">
        <v>7337</v>
      </c>
      <c r="D7614" s="269" t="s">
        <v>2</v>
      </c>
      <c r="E7614" s="270">
        <v>22.69</v>
      </c>
      <c r="F7614" s="269" t="s">
        <v>31775</v>
      </c>
      <c r="G7614" s="269" t="s">
        <v>34862</v>
      </c>
      <c r="H7614" s="269" t="s">
        <v>28268</v>
      </c>
    </row>
    <row r="7615" spans="1:8" s="271" customFormat="1">
      <c r="A7615" s="39" t="str">
        <f t="shared" si="118"/>
        <v>IUP30007</v>
      </c>
      <c r="B7615" s="269" t="s">
        <v>7338</v>
      </c>
      <c r="C7615" s="269" t="s">
        <v>7339</v>
      </c>
      <c r="D7615" s="269" t="s">
        <v>2</v>
      </c>
      <c r="E7615" s="270">
        <v>38.29</v>
      </c>
      <c r="F7615" s="269" t="s">
        <v>31775</v>
      </c>
      <c r="G7615" s="269" t="s">
        <v>34862</v>
      </c>
      <c r="H7615" s="269" t="s">
        <v>28268</v>
      </c>
    </row>
    <row r="7616" spans="1:8" s="271" customFormat="1">
      <c r="A7616" s="39" t="str">
        <f t="shared" si="118"/>
        <v>IUP30008</v>
      </c>
      <c r="B7616" s="269" t="s">
        <v>217</v>
      </c>
      <c r="C7616" s="269" t="s">
        <v>246</v>
      </c>
      <c r="D7616" s="269" t="s">
        <v>2</v>
      </c>
      <c r="E7616" s="270">
        <v>21.67</v>
      </c>
      <c r="F7616" s="269" t="s">
        <v>31775</v>
      </c>
      <c r="G7616" s="269" t="s">
        <v>34862</v>
      </c>
      <c r="H7616" s="269" t="s">
        <v>28268</v>
      </c>
    </row>
    <row r="7617" spans="1:8" s="271" customFormat="1">
      <c r="A7617" s="39" t="str">
        <f t="shared" si="118"/>
        <v>IUP30009</v>
      </c>
      <c r="B7617" s="269" t="s">
        <v>7340</v>
      </c>
      <c r="C7617" s="269" t="s">
        <v>7341</v>
      </c>
      <c r="D7617" s="269" t="s">
        <v>2</v>
      </c>
      <c r="E7617" s="270">
        <v>21.99</v>
      </c>
      <c r="F7617" s="269" t="s">
        <v>31775</v>
      </c>
      <c r="G7617" s="269" t="s">
        <v>34862</v>
      </c>
      <c r="H7617" s="269" t="s">
        <v>28268</v>
      </c>
    </row>
    <row r="7618" spans="1:8" s="271" customFormat="1">
      <c r="A7618" s="39" t="str">
        <f t="shared" si="118"/>
        <v>IUP30010</v>
      </c>
      <c r="B7618" s="269" t="s">
        <v>7342</v>
      </c>
      <c r="C7618" s="269" t="s">
        <v>7343</v>
      </c>
      <c r="D7618" s="269" t="s">
        <v>3</v>
      </c>
      <c r="E7618" s="270">
        <v>15.17</v>
      </c>
      <c r="F7618" s="269" t="s">
        <v>31775</v>
      </c>
      <c r="G7618" s="269" t="s">
        <v>34862</v>
      </c>
      <c r="H7618" s="269" t="s">
        <v>28268</v>
      </c>
    </row>
    <row r="7619" spans="1:8" s="271" customFormat="1">
      <c r="A7619" s="39" t="str">
        <f t="shared" ref="A7619:A7682" si="119">IF(ISERROR(SEARCH("/",B7619)=6),TRIM(CLEAN(B7619)),IF(SEARCH("/",B7619)=6,IF(LEN(TRIM(CLEAN(B7619)))=7,LEFT(TRIM(CLEAN(B7619)),6)&amp;"00"&amp;RIGHT(TRIM(CLEAN(B7619)),1),LEFT(TRIM(CLEAN(B7619)),6)&amp;"0"&amp;RIGHT(TRIM(CLEAN(B7619)),2)),TRIM(CLEAN(B7619))))</f>
        <v>IUP30011</v>
      </c>
      <c r="B7619" s="269" t="s">
        <v>7344</v>
      </c>
      <c r="C7619" s="269" t="s">
        <v>7345</v>
      </c>
      <c r="D7619" s="269" t="s">
        <v>3</v>
      </c>
      <c r="E7619" s="270">
        <v>20.76</v>
      </c>
      <c r="F7619" s="269" t="s">
        <v>31775</v>
      </c>
      <c r="G7619" s="269" t="s">
        <v>34862</v>
      </c>
      <c r="H7619" s="269" t="s">
        <v>28268</v>
      </c>
    </row>
    <row r="7620" spans="1:8" s="271" customFormat="1">
      <c r="A7620" s="39" t="str">
        <f t="shared" si="119"/>
        <v>IUP30012</v>
      </c>
      <c r="B7620" s="269" t="s">
        <v>7346</v>
      </c>
      <c r="C7620" s="269" t="s">
        <v>7347</v>
      </c>
      <c r="D7620" s="269" t="s">
        <v>4</v>
      </c>
      <c r="E7620" s="270">
        <v>292.18</v>
      </c>
      <c r="F7620" s="269" t="s">
        <v>31775</v>
      </c>
      <c r="G7620" s="269" t="s">
        <v>34862</v>
      </c>
      <c r="H7620" s="269" t="s">
        <v>28268</v>
      </c>
    </row>
    <row r="7621" spans="1:8" s="271" customFormat="1">
      <c r="A7621" s="39" t="str">
        <f t="shared" si="119"/>
        <v>IUP30013</v>
      </c>
      <c r="B7621" s="269" t="s">
        <v>7348</v>
      </c>
      <c r="C7621" s="269" t="s">
        <v>7349</v>
      </c>
      <c r="D7621" s="269" t="s">
        <v>4</v>
      </c>
      <c r="E7621" s="270">
        <v>507.55</v>
      </c>
      <c r="F7621" s="269" t="s">
        <v>31775</v>
      </c>
      <c r="G7621" s="269" t="s">
        <v>34862</v>
      </c>
      <c r="H7621" s="269" t="s">
        <v>28268</v>
      </c>
    </row>
    <row r="7622" spans="1:8" s="271" customFormat="1">
      <c r="A7622" s="39" t="str">
        <f t="shared" si="119"/>
        <v>IUP30014</v>
      </c>
      <c r="B7622" s="269" t="s">
        <v>7350</v>
      </c>
      <c r="C7622" s="269" t="s">
        <v>7351</v>
      </c>
      <c r="D7622" s="269" t="s">
        <v>1</v>
      </c>
      <c r="E7622" s="270">
        <v>703.41</v>
      </c>
      <c r="F7622" s="269" t="s">
        <v>31775</v>
      </c>
      <c r="G7622" s="269" t="s">
        <v>34862</v>
      </c>
      <c r="H7622" s="269" t="s">
        <v>28268</v>
      </c>
    </row>
    <row r="7623" spans="1:8" s="271" customFormat="1">
      <c r="A7623" s="39" t="str">
        <f t="shared" si="119"/>
        <v>IUP30015</v>
      </c>
      <c r="B7623" s="269" t="s">
        <v>7352</v>
      </c>
      <c r="C7623" s="269" t="s">
        <v>7353</v>
      </c>
      <c r="D7623" s="269" t="s">
        <v>4</v>
      </c>
      <c r="E7623" s="270">
        <v>80.150000000000006</v>
      </c>
      <c r="F7623" s="269" t="s">
        <v>31775</v>
      </c>
      <c r="G7623" s="269" t="s">
        <v>34862</v>
      </c>
      <c r="H7623" s="269" t="s">
        <v>28268</v>
      </c>
    </row>
    <row r="7624" spans="1:8" s="271" customFormat="1">
      <c r="A7624" s="39" t="str">
        <f t="shared" si="119"/>
        <v>IUP30016</v>
      </c>
      <c r="B7624" s="269" t="s">
        <v>7354</v>
      </c>
      <c r="C7624" s="269" t="s">
        <v>7355</v>
      </c>
      <c r="D7624" s="269" t="s">
        <v>248</v>
      </c>
      <c r="E7624" s="270">
        <v>16.41</v>
      </c>
      <c r="F7624" s="269" t="s">
        <v>31775</v>
      </c>
      <c r="G7624" s="269" t="s">
        <v>34862</v>
      </c>
      <c r="H7624" s="269" t="s">
        <v>28268</v>
      </c>
    </row>
    <row r="7625" spans="1:8" s="271" customFormat="1">
      <c r="A7625" s="39" t="str">
        <f t="shared" si="119"/>
        <v>IUP30017</v>
      </c>
      <c r="B7625" s="269" t="s">
        <v>7356</v>
      </c>
      <c r="C7625" s="269" t="s">
        <v>7357</v>
      </c>
      <c r="D7625" s="269" t="s">
        <v>4</v>
      </c>
      <c r="E7625" s="270">
        <v>9.85</v>
      </c>
      <c r="F7625" s="269" t="s">
        <v>31775</v>
      </c>
      <c r="G7625" s="269" t="s">
        <v>34862</v>
      </c>
      <c r="H7625" s="269" t="s">
        <v>28268</v>
      </c>
    </row>
    <row r="7626" spans="1:8" s="271" customFormat="1">
      <c r="A7626" s="39" t="str">
        <f t="shared" si="119"/>
        <v>IUP30018</v>
      </c>
      <c r="B7626" s="269" t="s">
        <v>7358</v>
      </c>
      <c r="C7626" s="269" t="s">
        <v>7359</v>
      </c>
      <c r="D7626" s="269" t="s">
        <v>3</v>
      </c>
      <c r="E7626" s="270">
        <v>2.37</v>
      </c>
      <c r="F7626" s="269" t="s">
        <v>31775</v>
      </c>
      <c r="G7626" s="269" t="s">
        <v>34862</v>
      </c>
      <c r="H7626" s="269" t="s">
        <v>28268</v>
      </c>
    </row>
    <row r="7627" spans="1:8" s="271" customFormat="1">
      <c r="A7627" s="39" t="str">
        <f t="shared" si="119"/>
        <v>IUP30019</v>
      </c>
      <c r="B7627" s="269" t="s">
        <v>7360</v>
      </c>
      <c r="C7627" s="269" t="s">
        <v>7361</v>
      </c>
      <c r="D7627" s="269" t="s">
        <v>4</v>
      </c>
      <c r="E7627" s="270">
        <v>285.11</v>
      </c>
      <c r="F7627" s="269" t="s">
        <v>31775</v>
      </c>
      <c r="G7627" s="269" t="s">
        <v>34862</v>
      </c>
      <c r="H7627" s="269" t="s">
        <v>28268</v>
      </c>
    </row>
    <row r="7628" spans="1:8" s="271" customFormat="1">
      <c r="A7628" s="39" t="str">
        <f t="shared" si="119"/>
        <v>IUP30020</v>
      </c>
      <c r="B7628" s="269" t="s">
        <v>7362</v>
      </c>
      <c r="C7628" s="269" t="s">
        <v>7363</v>
      </c>
      <c r="D7628" s="269" t="s">
        <v>4</v>
      </c>
      <c r="E7628" s="270">
        <v>365.31</v>
      </c>
      <c r="F7628" s="269" t="s">
        <v>31775</v>
      </c>
      <c r="G7628" s="269" t="s">
        <v>34862</v>
      </c>
      <c r="H7628" s="269" t="s">
        <v>28268</v>
      </c>
    </row>
    <row r="7629" spans="1:8" s="271" customFormat="1">
      <c r="A7629" s="39" t="str">
        <f t="shared" si="119"/>
        <v>IUP30021</v>
      </c>
      <c r="B7629" s="269" t="s">
        <v>7364</v>
      </c>
      <c r="C7629" s="269" t="s">
        <v>6923</v>
      </c>
      <c r="D7629" s="269" t="s">
        <v>4</v>
      </c>
      <c r="E7629" s="270">
        <v>70.930000000000007</v>
      </c>
      <c r="F7629" s="269" t="s">
        <v>31775</v>
      </c>
      <c r="G7629" s="269" t="s">
        <v>34862</v>
      </c>
      <c r="H7629" s="269" t="s">
        <v>28268</v>
      </c>
    </row>
    <row r="7630" spans="1:8" s="271" customFormat="1">
      <c r="A7630" s="39" t="str">
        <f t="shared" si="119"/>
        <v>IUP30022</v>
      </c>
      <c r="B7630" s="269" t="s">
        <v>7365</v>
      </c>
      <c r="C7630" s="269" t="s">
        <v>7366</v>
      </c>
      <c r="D7630" s="269" t="s">
        <v>4</v>
      </c>
      <c r="E7630" s="270">
        <v>2.4700000000000002</v>
      </c>
      <c r="F7630" s="269" t="s">
        <v>31775</v>
      </c>
      <c r="G7630" s="269" t="s">
        <v>34862</v>
      </c>
      <c r="H7630" s="269" t="s">
        <v>28268</v>
      </c>
    </row>
    <row r="7631" spans="1:8" s="271" customFormat="1">
      <c r="A7631" s="39" t="str">
        <f t="shared" si="119"/>
        <v>IUP30023</v>
      </c>
      <c r="B7631" s="269" t="s">
        <v>7367</v>
      </c>
      <c r="C7631" s="269" t="s">
        <v>7368</v>
      </c>
      <c r="D7631" s="269" t="s">
        <v>4</v>
      </c>
      <c r="E7631" s="270">
        <v>1.79</v>
      </c>
      <c r="F7631" s="269" t="s">
        <v>31775</v>
      </c>
      <c r="G7631" s="269" t="s">
        <v>34862</v>
      </c>
      <c r="H7631" s="269" t="s">
        <v>28268</v>
      </c>
    </row>
    <row r="7632" spans="1:8" s="271" customFormat="1">
      <c r="A7632" s="39" t="str">
        <f t="shared" si="119"/>
        <v>IUP30026</v>
      </c>
      <c r="B7632" s="269" t="s">
        <v>7369</v>
      </c>
      <c r="C7632" s="269" t="s">
        <v>7370</v>
      </c>
      <c r="D7632" s="269" t="s">
        <v>3</v>
      </c>
      <c r="E7632" s="270">
        <v>7.85</v>
      </c>
      <c r="F7632" s="269" t="s">
        <v>31775</v>
      </c>
      <c r="G7632" s="269" t="s">
        <v>34862</v>
      </c>
      <c r="H7632" s="269" t="s">
        <v>28268</v>
      </c>
    </row>
    <row r="7633" spans="1:8" s="271" customFormat="1">
      <c r="A7633" s="39" t="str">
        <f t="shared" si="119"/>
        <v>IUP30027</v>
      </c>
      <c r="B7633" s="269" t="s">
        <v>7371</v>
      </c>
      <c r="C7633" s="269" t="s">
        <v>7372</v>
      </c>
      <c r="D7633" s="269" t="s">
        <v>4</v>
      </c>
      <c r="E7633" s="270">
        <v>300.24</v>
      </c>
      <c r="F7633" s="269" t="s">
        <v>31775</v>
      </c>
      <c r="G7633" s="269" t="s">
        <v>34862</v>
      </c>
      <c r="H7633" s="269" t="s">
        <v>28268</v>
      </c>
    </row>
    <row r="7634" spans="1:8" s="271" customFormat="1">
      <c r="A7634" s="39" t="str">
        <f t="shared" si="119"/>
        <v>IUP30028</v>
      </c>
      <c r="B7634" s="269" t="s">
        <v>7373</v>
      </c>
      <c r="C7634" s="269" t="s">
        <v>7374</v>
      </c>
      <c r="D7634" s="269" t="s">
        <v>4</v>
      </c>
      <c r="E7634" s="270">
        <v>70.540000000000006</v>
      </c>
      <c r="F7634" s="269" t="s">
        <v>31775</v>
      </c>
      <c r="G7634" s="269" t="s">
        <v>34862</v>
      </c>
      <c r="H7634" s="269" t="s">
        <v>28268</v>
      </c>
    </row>
    <row r="7635" spans="1:8" s="271" customFormat="1">
      <c r="A7635" s="39" t="str">
        <f t="shared" si="119"/>
        <v>IUP30030</v>
      </c>
      <c r="B7635" s="269" t="s">
        <v>7375</v>
      </c>
      <c r="C7635" s="269" t="s">
        <v>7376</v>
      </c>
      <c r="D7635" s="269" t="s">
        <v>4</v>
      </c>
      <c r="E7635" s="270">
        <v>191.92</v>
      </c>
      <c r="F7635" s="269" t="s">
        <v>31775</v>
      </c>
      <c r="G7635" s="269" t="s">
        <v>34862</v>
      </c>
      <c r="H7635" s="269" t="s">
        <v>28268</v>
      </c>
    </row>
    <row r="7636" spans="1:8" s="271" customFormat="1">
      <c r="A7636" s="39" t="str">
        <f t="shared" si="119"/>
        <v>IUP30031</v>
      </c>
      <c r="B7636" s="269" t="s">
        <v>7377</v>
      </c>
      <c r="C7636" s="269" t="s">
        <v>7378</v>
      </c>
      <c r="D7636" s="269" t="s">
        <v>4</v>
      </c>
      <c r="E7636" s="270">
        <v>110.04</v>
      </c>
      <c r="F7636" s="269" t="s">
        <v>31775</v>
      </c>
      <c r="G7636" s="269" t="s">
        <v>34862</v>
      </c>
      <c r="H7636" s="269" t="s">
        <v>28268</v>
      </c>
    </row>
    <row r="7637" spans="1:8" s="271" customFormat="1">
      <c r="A7637" s="39" t="str">
        <f t="shared" si="119"/>
        <v>IUP30032</v>
      </c>
      <c r="B7637" s="269" t="s">
        <v>7379</v>
      </c>
      <c r="C7637" s="269" t="s">
        <v>7380</v>
      </c>
      <c r="D7637" s="269" t="s">
        <v>4</v>
      </c>
      <c r="E7637" s="270">
        <v>72.83</v>
      </c>
      <c r="F7637" s="269" t="s">
        <v>31775</v>
      </c>
      <c r="G7637" s="269" t="s">
        <v>34862</v>
      </c>
      <c r="H7637" s="269" t="s">
        <v>28268</v>
      </c>
    </row>
    <row r="7638" spans="1:8" s="271" customFormat="1">
      <c r="A7638" s="39" t="str">
        <f t="shared" si="119"/>
        <v>IUP30033</v>
      </c>
      <c r="B7638" s="269" t="s">
        <v>7381</v>
      </c>
      <c r="C7638" s="269" t="s">
        <v>7382</v>
      </c>
      <c r="D7638" s="269" t="s">
        <v>400</v>
      </c>
      <c r="E7638" s="270">
        <v>12.64</v>
      </c>
      <c r="F7638" s="269" t="s">
        <v>31775</v>
      </c>
      <c r="G7638" s="269" t="s">
        <v>34862</v>
      </c>
      <c r="H7638" s="269" t="s">
        <v>28268</v>
      </c>
    </row>
    <row r="7639" spans="1:8" s="271" customFormat="1">
      <c r="A7639" s="39" t="str">
        <f t="shared" si="119"/>
        <v>IUP30034</v>
      </c>
      <c r="B7639" s="269" t="s">
        <v>7383</v>
      </c>
      <c r="C7639" s="269" t="s">
        <v>7384</v>
      </c>
      <c r="D7639" s="269" t="s">
        <v>4</v>
      </c>
      <c r="E7639" s="270">
        <v>455.84</v>
      </c>
      <c r="F7639" s="269" t="s">
        <v>31775</v>
      </c>
      <c r="G7639" s="269" t="s">
        <v>34862</v>
      </c>
      <c r="H7639" s="269" t="s">
        <v>28268</v>
      </c>
    </row>
    <row r="7640" spans="1:8" s="271" customFormat="1">
      <c r="A7640" s="39" t="str">
        <f t="shared" si="119"/>
        <v>IUP30037</v>
      </c>
      <c r="B7640" s="269" t="s">
        <v>7385</v>
      </c>
      <c r="C7640" s="269" t="s">
        <v>7386</v>
      </c>
      <c r="D7640" s="269" t="s">
        <v>2</v>
      </c>
      <c r="E7640" s="270">
        <v>29.99</v>
      </c>
      <c r="F7640" s="269" t="s">
        <v>31775</v>
      </c>
      <c r="G7640" s="269" t="s">
        <v>34862</v>
      </c>
      <c r="H7640" s="269" t="s">
        <v>28268</v>
      </c>
    </row>
    <row r="7641" spans="1:8" s="271" customFormat="1">
      <c r="A7641" s="39" t="str">
        <f t="shared" si="119"/>
        <v>IUP30038</v>
      </c>
      <c r="B7641" s="269" t="s">
        <v>7387</v>
      </c>
      <c r="C7641" s="269" t="s">
        <v>7388</v>
      </c>
      <c r="D7641" s="269" t="s">
        <v>3</v>
      </c>
      <c r="E7641" s="270">
        <v>1.25</v>
      </c>
      <c r="F7641" s="269" t="s">
        <v>31775</v>
      </c>
      <c r="G7641" s="269" t="s">
        <v>34862</v>
      </c>
      <c r="H7641" s="269" t="s">
        <v>28268</v>
      </c>
    </row>
    <row r="7642" spans="1:8" s="271" customFormat="1">
      <c r="A7642" s="39" t="str">
        <f t="shared" si="119"/>
        <v>IUP30040</v>
      </c>
      <c r="B7642" s="269" t="s">
        <v>7389</v>
      </c>
      <c r="C7642" s="269" t="s">
        <v>7390</v>
      </c>
      <c r="D7642" s="269" t="s">
        <v>3</v>
      </c>
      <c r="E7642" s="270">
        <v>44.89</v>
      </c>
      <c r="F7642" s="269" t="s">
        <v>31775</v>
      </c>
      <c r="G7642" s="269" t="s">
        <v>34862</v>
      </c>
      <c r="H7642" s="269" t="s">
        <v>28268</v>
      </c>
    </row>
    <row r="7643" spans="1:8" s="271" customFormat="1">
      <c r="A7643" s="39" t="str">
        <f t="shared" si="119"/>
        <v>IUP30041</v>
      </c>
      <c r="B7643" s="269" t="s">
        <v>7391</v>
      </c>
      <c r="C7643" s="269" t="s">
        <v>7392</v>
      </c>
      <c r="D7643" s="269" t="s">
        <v>3</v>
      </c>
      <c r="E7643" s="270">
        <v>69.349999999999994</v>
      </c>
      <c r="F7643" s="269" t="s">
        <v>31775</v>
      </c>
      <c r="G7643" s="269" t="s">
        <v>34862</v>
      </c>
      <c r="H7643" s="269" t="s">
        <v>28268</v>
      </c>
    </row>
    <row r="7644" spans="1:8" s="271" customFormat="1">
      <c r="A7644" s="39" t="str">
        <f t="shared" si="119"/>
        <v>IUP30042</v>
      </c>
      <c r="B7644" s="269" t="s">
        <v>7393</v>
      </c>
      <c r="C7644" s="269" t="s">
        <v>7394</v>
      </c>
      <c r="D7644" s="269" t="s">
        <v>3</v>
      </c>
      <c r="E7644" s="270">
        <v>101.4</v>
      </c>
      <c r="F7644" s="269" t="s">
        <v>31775</v>
      </c>
      <c r="G7644" s="269" t="s">
        <v>34862</v>
      </c>
      <c r="H7644" s="269" t="s">
        <v>28268</v>
      </c>
    </row>
    <row r="7645" spans="1:8" s="271" customFormat="1">
      <c r="A7645" s="39" t="str">
        <f t="shared" si="119"/>
        <v>IUP30043</v>
      </c>
      <c r="B7645" s="269" t="s">
        <v>7395</v>
      </c>
      <c r="C7645" s="269" t="s">
        <v>7396</v>
      </c>
      <c r="D7645" s="269" t="s">
        <v>3</v>
      </c>
      <c r="E7645" s="270">
        <v>71.16</v>
      </c>
      <c r="F7645" s="269" t="s">
        <v>31775</v>
      </c>
      <c r="G7645" s="269" t="s">
        <v>34862</v>
      </c>
      <c r="H7645" s="269" t="s">
        <v>28268</v>
      </c>
    </row>
    <row r="7646" spans="1:8" s="271" customFormat="1">
      <c r="A7646" s="39" t="str">
        <f t="shared" si="119"/>
        <v>IUP30044</v>
      </c>
      <c r="B7646" s="269" t="s">
        <v>7397</v>
      </c>
      <c r="C7646" s="269" t="s">
        <v>7398</v>
      </c>
      <c r="D7646" s="269" t="s">
        <v>2</v>
      </c>
      <c r="E7646" s="270">
        <v>13.49</v>
      </c>
      <c r="F7646" s="269" t="s">
        <v>31775</v>
      </c>
      <c r="G7646" s="269" t="s">
        <v>34862</v>
      </c>
      <c r="H7646" s="269" t="s">
        <v>28268</v>
      </c>
    </row>
    <row r="7647" spans="1:8" s="271" customFormat="1">
      <c r="A7647" s="39" t="str">
        <f t="shared" si="119"/>
        <v>IUP30045</v>
      </c>
      <c r="B7647" s="269" t="s">
        <v>7399</v>
      </c>
      <c r="C7647" s="269" t="s">
        <v>7400</v>
      </c>
      <c r="D7647" s="269" t="s">
        <v>1</v>
      </c>
      <c r="E7647" s="270">
        <v>2.81</v>
      </c>
      <c r="F7647" s="269" t="s">
        <v>31775</v>
      </c>
      <c r="G7647" s="269" t="s">
        <v>34862</v>
      </c>
      <c r="H7647" s="269" t="s">
        <v>28268</v>
      </c>
    </row>
    <row r="7648" spans="1:8" s="271" customFormat="1">
      <c r="A7648" s="39" t="str">
        <f t="shared" si="119"/>
        <v>IUP30046</v>
      </c>
      <c r="B7648" s="269" t="s">
        <v>7401</v>
      </c>
      <c r="C7648" s="269" t="s">
        <v>7402</v>
      </c>
      <c r="D7648" s="269" t="s">
        <v>4</v>
      </c>
      <c r="E7648" s="270">
        <v>227.17</v>
      </c>
      <c r="F7648" s="269" t="s">
        <v>31775</v>
      </c>
      <c r="G7648" s="269" t="s">
        <v>34862</v>
      </c>
      <c r="H7648" s="269" t="s">
        <v>28268</v>
      </c>
    </row>
    <row r="7649" spans="1:8" s="271" customFormat="1">
      <c r="A7649" s="39" t="str">
        <f t="shared" si="119"/>
        <v>IUP30047</v>
      </c>
      <c r="B7649" s="269" t="s">
        <v>7403</v>
      </c>
      <c r="C7649" s="269" t="s">
        <v>7404</v>
      </c>
      <c r="D7649" s="269" t="s">
        <v>3</v>
      </c>
      <c r="E7649" s="270">
        <v>74.650000000000006</v>
      </c>
      <c r="F7649" s="269" t="s">
        <v>31775</v>
      </c>
      <c r="G7649" s="269" t="s">
        <v>34862</v>
      </c>
      <c r="H7649" s="269" t="s">
        <v>28268</v>
      </c>
    </row>
    <row r="7650" spans="1:8" s="271" customFormat="1">
      <c r="A7650" s="39" t="str">
        <f t="shared" si="119"/>
        <v>IUP30048</v>
      </c>
      <c r="B7650" s="269" t="s">
        <v>7405</v>
      </c>
      <c r="C7650" s="269" t="s">
        <v>7406</v>
      </c>
      <c r="D7650" s="269" t="s">
        <v>400</v>
      </c>
      <c r="E7650" s="270">
        <v>13.87</v>
      </c>
      <c r="F7650" s="269" t="s">
        <v>31775</v>
      </c>
      <c r="G7650" s="269" t="s">
        <v>34862</v>
      </c>
      <c r="H7650" s="269" t="s">
        <v>28268</v>
      </c>
    </row>
    <row r="7651" spans="1:8" s="271" customFormat="1">
      <c r="A7651" s="39" t="str">
        <f t="shared" si="119"/>
        <v>IUP30049</v>
      </c>
      <c r="B7651" s="269" t="s">
        <v>7407</v>
      </c>
      <c r="C7651" s="269" t="s">
        <v>7408</v>
      </c>
      <c r="D7651" s="269" t="s">
        <v>2</v>
      </c>
      <c r="E7651" s="270">
        <v>36.46</v>
      </c>
      <c r="F7651" s="269" t="s">
        <v>31775</v>
      </c>
      <c r="G7651" s="269" t="s">
        <v>34862</v>
      </c>
      <c r="H7651" s="269" t="s">
        <v>28268</v>
      </c>
    </row>
    <row r="7652" spans="1:8" s="271" customFormat="1">
      <c r="A7652" s="39" t="str">
        <f t="shared" si="119"/>
        <v>IUP30050</v>
      </c>
      <c r="B7652" s="269" t="s">
        <v>7409</v>
      </c>
      <c r="C7652" s="269" t="s">
        <v>7410</v>
      </c>
      <c r="D7652" s="269" t="s">
        <v>2</v>
      </c>
      <c r="E7652" s="270">
        <v>45.63</v>
      </c>
      <c r="F7652" s="269" t="s">
        <v>31775</v>
      </c>
      <c r="G7652" s="269" t="s">
        <v>34862</v>
      </c>
      <c r="H7652" s="269" t="s">
        <v>28268</v>
      </c>
    </row>
    <row r="7653" spans="1:8" s="271" customFormat="1">
      <c r="A7653" s="39" t="str">
        <f t="shared" si="119"/>
        <v>IUP30051</v>
      </c>
      <c r="B7653" s="269" t="s">
        <v>7411</v>
      </c>
      <c r="C7653" s="269" t="s">
        <v>7412</v>
      </c>
      <c r="D7653" s="269" t="s">
        <v>3</v>
      </c>
      <c r="E7653" s="270">
        <v>80.34</v>
      </c>
      <c r="F7653" s="269" t="s">
        <v>31775</v>
      </c>
      <c r="G7653" s="269" t="s">
        <v>34862</v>
      </c>
      <c r="H7653" s="269" t="s">
        <v>28268</v>
      </c>
    </row>
    <row r="7654" spans="1:8" s="271" customFormat="1">
      <c r="A7654" s="39" t="str">
        <f t="shared" si="119"/>
        <v>IUP30052</v>
      </c>
      <c r="B7654" s="269" t="s">
        <v>7413</v>
      </c>
      <c r="C7654" s="269" t="s">
        <v>7414</v>
      </c>
      <c r="D7654" s="269" t="s">
        <v>3</v>
      </c>
      <c r="E7654" s="270">
        <v>103.41</v>
      </c>
      <c r="F7654" s="269" t="s">
        <v>31775</v>
      </c>
      <c r="G7654" s="269" t="s">
        <v>34862</v>
      </c>
      <c r="H7654" s="269" t="s">
        <v>28268</v>
      </c>
    </row>
    <row r="7655" spans="1:8" s="271" customFormat="1">
      <c r="A7655" s="39" t="str">
        <f t="shared" si="119"/>
        <v>IUP30053</v>
      </c>
      <c r="B7655" s="269" t="s">
        <v>7415</v>
      </c>
      <c r="C7655" s="269" t="s">
        <v>7416</v>
      </c>
      <c r="D7655" s="269" t="s">
        <v>2</v>
      </c>
      <c r="E7655" s="270">
        <v>31.84</v>
      </c>
      <c r="F7655" s="269" t="s">
        <v>31775</v>
      </c>
      <c r="G7655" s="269" t="s">
        <v>34862</v>
      </c>
      <c r="H7655" s="269" t="s">
        <v>28268</v>
      </c>
    </row>
    <row r="7656" spans="1:8" s="271" customFormat="1">
      <c r="A7656" s="39" t="str">
        <f t="shared" si="119"/>
        <v>IUP30054</v>
      </c>
      <c r="B7656" s="269" t="s">
        <v>7417</v>
      </c>
      <c r="C7656" s="269" t="s">
        <v>7418</v>
      </c>
      <c r="D7656" s="269" t="s">
        <v>4</v>
      </c>
      <c r="E7656" s="270">
        <v>36.9</v>
      </c>
      <c r="F7656" s="269" t="s">
        <v>31775</v>
      </c>
      <c r="G7656" s="269" t="s">
        <v>34862</v>
      </c>
      <c r="H7656" s="269" t="s">
        <v>28268</v>
      </c>
    </row>
    <row r="7657" spans="1:8" s="271" customFormat="1">
      <c r="A7657" s="39" t="str">
        <f t="shared" si="119"/>
        <v>IUP30055</v>
      </c>
      <c r="B7657" s="269" t="s">
        <v>7419</v>
      </c>
      <c r="C7657" s="269" t="s">
        <v>7420</v>
      </c>
      <c r="D7657" s="269" t="s">
        <v>3</v>
      </c>
      <c r="E7657" s="270">
        <v>3.67</v>
      </c>
      <c r="F7657" s="269" t="s">
        <v>31775</v>
      </c>
      <c r="G7657" s="269" t="s">
        <v>34862</v>
      </c>
      <c r="H7657" s="269" t="s">
        <v>28268</v>
      </c>
    </row>
    <row r="7658" spans="1:8" s="271" customFormat="1">
      <c r="A7658" s="39" t="str">
        <f t="shared" si="119"/>
        <v>IUP30056</v>
      </c>
      <c r="B7658" s="269" t="s">
        <v>7421</v>
      </c>
      <c r="C7658" s="269" t="s">
        <v>7422</v>
      </c>
      <c r="D7658" s="269" t="s">
        <v>2</v>
      </c>
      <c r="E7658" s="270">
        <v>39.78</v>
      </c>
      <c r="F7658" s="269" t="s">
        <v>31775</v>
      </c>
      <c r="G7658" s="269" t="s">
        <v>34862</v>
      </c>
      <c r="H7658" s="269" t="s">
        <v>28268</v>
      </c>
    </row>
    <row r="7659" spans="1:8" s="271" customFormat="1">
      <c r="A7659" s="39" t="str">
        <f t="shared" si="119"/>
        <v>IUP30057</v>
      </c>
      <c r="B7659" s="269" t="s">
        <v>7423</v>
      </c>
      <c r="C7659" s="269" t="s">
        <v>7424</v>
      </c>
      <c r="D7659" s="269" t="s">
        <v>2</v>
      </c>
      <c r="E7659" s="270">
        <v>36.86</v>
      </c>
      <c r="F7659" s="269" t="s">
        <v>31775</v>
      </c>
      <c r="G7659" s="269" t="s">
        <v>34862</v>
      </c>
      <c r="H7659" s="269" t="s">
        <v>28268</v>
      </c>
    </row>
    <row r="7660" spans="1:8" s="271" customFormat="1">
      <c r="A7660" s="39" t="str">
        <f t="shared" si="119"/>
        <v>IUP30058</v>
      </c>
      <c r="B7660" s="269" t="s">
        <v>7425</v>
      </c>
      <c r="C7660" s="269" t="s">
        <v>7426</v>
      </c>
      <c r="D7660" s="269" t="s">
        <v>2</v>
      </c>
      <c r="E7660" s="270">
        <v>45.54</v>
      </c>
      <c r="F7660" s="269" t="s">
        <v>31775</v>
      </c>
      <c r="G7660" s="269" t="s">
        <v>34862</v>
      </c>
      <c r="H7660" s="269" t="s">
        <v>28268</v>
      </c>
    </row>
    <row r="7661" spans="1:8" s="271" customFormat="1">
      <c r="A7661" s="39" t="str">
        <f t="shared" si="119"/>
        <v>IUP30059</v>
      </c>
      <c r="B7661" s="269" t="s">
        <v>7427</v>
      </c>
      <c r="C7661" s="269" t="s">
        <v>7428</v>
      </c>
      <c r="D7661" s="269" t="s">
        <v>3</v>
      </c>
      <c r="E7661" s="270">
        <v>115.88</v>
      </c>
      <c r="F7661" s="269" t="s">
        <v>31775</v>
      </c>
      <c r="G7661" s="269" t="s">
        <v>34862</v>
      </c>
      <c r="H7661" s="269" t="s">
        <v>28268</v>
      </c>
    </row>
    <row r="7662" spans="1:8" s="271" customFormat="1">
      <c r="A7662" s="39" t="str">
        <f t="shared" si="119"/>
        <v>IUP30060</v>
      </c>
      <c r="B7662" s="269" t="s">
        <v>7429</v>
      </c>
      <c r="C7662" s="269" t="s">
        <v>7430</v>
      </c>
      <c r="D7662" s="269" t="s">
        <v>2</v>
      </c>
      <c r="E7662" s="270">
        <v>30.89</v>
      </c>
      <c r="F7662" s="269" t="s">
        <v>31775</v>
      </c>
      <c r="G7662" s="269" t="s">
        <v>34862</v>
      </c>
      <c r="H7662" s="269" t="s">
        <v>28268</v>
      </c>
    </row>
    <row r="7663" spans="1:8" s="271" customFormat="1">
      <c r="A7663" s="39" t="str">
        <f t="shared" si="119"/>
        <v>IUP30062</v>
      </c>
      <c r="B7663" s="269" t="s">
        <v>7431</v>
      </c>
      <c r="C7663" s="269" t="s">
        <v>19042</v>
      </c>
      <c r="D7663" s="269" t="s">
        <v>400</v>
      </c>
      <c r="E7663" s="270">
        <v>0</v>
      </c>
      <c r="F7663" s="269" t="s">
        <v>31775</v>
      </c>
      <c r="G7663" s="269" t="s">
        <v>34862</v>
      </c>
      <c r="H7663" s="269" t="s">
        <v>28268</v>
      </c>
    </row>
    <row r="7664" spans="1:8" s="271" customFormat="1">
      <c r="A7664" s="39" t="str">
        <f t="shared" si="119"/>
        <v>IUP30063</v>
      </c>
      <c r="B7664" s="269" t="s">
        <v>7432</v>
      </c>
      <c r="C7664" s="269" t="s">
        <v>7433</v>
      </c>
      <c r="D7664" s="269" t="s">
        <v>4</v>
      </c>
      <c r="E7664" s="270">
        <v>15.97</v>
      </c>
      <c r="F7664" s="269" t="s">
        <v>31775</v>
      </c>
      <c r="G7664" s="269" t="s">
        <v>34862</v>
      </c>
      <c r="H7664" s="269" t="s">
        <v>28268</v>
      </c>
    </row>
    <row r="7665" spans="1:8" s="271" customFormat="1">
      <c r="A7665" s="39" t="str">
        <f t="shared" si="119"/>
        <v>IUP30064</v>
      </c>
      <c r="B7665" s="269" t="s">
        <v>7434</v>
      </c>
      <c r="C7665" s="269" t="s">
        <v>25392</v>
      </c>
      <c r="D7665" s="269" t="s">
        <v>400</v>
      </c>
      <c r="E7665" s="270">
        <v>0</v>
      </c>
      <c r="F7665" s="269" t="s">
        <v>31775</v>
      </c>
      <c r="G7665" s="269" t="s">
        <v>34862</v>
      </c>
      <c r="H7665" s="269" t="s">
        <v>28268</v>
      </c>
    </row>
    <row r="7666" spans="1:8" s="271" customFormat="1">
      <c r="A7666" s="39" t="str">
        <f t="shared" si="119"/>
        <v>IUP30065</v>
      </c>
      <c r="B7666" s="269" t="s">
        <v>7435</v>
      </c>
      <c r="C7666" s="269" t="s">
        <v>7436</v>
      </c>
      <c r="D7666" s="269" t="s">
        <v>4</v>
      </c>
      <c r="E7666" s="270">
        <v>747.09</v>
      </c>
      <c r="F7666" s="269" t="s">
        <v>31775</v>
      </c>
      <c r="G7666" s="269" t="s">
        <v>34862</v>
      </c>
      <c r="H7666" s="269" t="s">
        <v>28268</v>
      </c>
    </row>
    <row r="7667" spans="1:8" s="271" customFormat="1">
      <c r="A7667" s="39" t="str">
        <f t="shared" si="119"/>
        <v>IUP30066</v>
      </c>
      <c r="B7667" s="269" t="s">
        <v>7437</v>
      </c>
      <c r="C7667" s="269" t="s">
        <v>7438</v>
      </c>
      <c r="D7667" s="269" t="s">
        <v>3</v>
      </c>
      <c r="E7667" s="270">
        <v>2.59</v>
      </c>
      <c r="F7667" s="269" t="s">
        <v>31775</v>
      </c>
      <c r="G7667" s="269" t="s">
        <v>34862</v>
      </c>
      <c r="H7667" s="269" t="s">
        <v>28268</v>
      </c>
    </row>
    <row r="7668" spans="1:8" s="271" customFormat="1">
      <c r="A7668" s="39" t="str">
        <f t="shared" si="119"/>
        <v>IUP30067</v>
      </c>
      <c r="B7668" s="269" t="s">
        <v>7439</v>
      </c>
      <c r="C7668" s="269" t="s">
        <v>7440</v>
      </c>
      <c r="D7668" s="269" t="s">
        <v>461</v>
      </c>
      <c r="E7668" s="270">
        <v>69.39</v>
      </c>
      <c r="F7668" s="269" t="s">
        <v>31775</v>
      </c>
      <c r="G7668" s="269" t="s">
        <v>34862</v>
      </c>
      <c r="H7668" s="269" t="s">
        <v>28268</v>
      </c>
    </row>
    <row r="7669" spans="1:8" s="271" customFormat="1">
      <c r="A7669" s="39" t="str">
        <f t="shared" si="119"/>
        <v>IUP30068</v>
      </c>
      <c r="B7669" s="269" t="s">
        <v>7441</v>
      </c>
      <c r="C7669" s="269" t="s">
        <v>7442</v>
      </c>
      <c r="D7669" s="269" t="s">
        <v>1</v>
      </c>
      <c r="E7669" s="270">
        <v>296640.28999999998</v>
      </c>
      <c r="F7669" s="269" t="s">
        <v>31775</v>
      </c>
      <c r="G7669" s="269" t="s">
        <v>34862</v>
      </c>
      <c r="H7669" s="269" t="s">
        <v>28268</v>
      </c>
    </row>
    <row r="7670" spans="1:8" s="271" customFormat="1">
      <c r="A7670" s="39" t="str">
        <f t="shared" si="119"/>
        <v>IUP30069</v>
      </c>
      <c r="B7670" s="269" t="s">
        <v>7443</v>
      </c>
      <c r="C7670" s="269" t="s">
        <v>7444</v>
      </c>
      <c r="D7670" s="269" t="s">
        <v>4</v>
      </c>
      <c r="E7670" s="270">
        <v>90.7</v>
      </c>
      <c r="F7670" s="269" t="s">
        <v>31775</v>
      </c>
      <c r="G7670" s="269" t="s">
        <v>34862</v>
      </c>
      <c r="H7670" s="269" t="s">
        <v>28268</v>
      </c>
    </row>
    <row r="7671" spans="1:8" s="271" customFormat="1">
      <c r="A7671" s="39" t="str">
        <f t="shared" si="119"/>
        <v>IUP30070</v>
      </c>
      <c r="B7671" s="269" t="s">
        <v>7445</v>
      </c>
      <c r="C7671" s="269" t="s">
        <v>7446</v>
      </c>
      <c r="D7671" s="269" t="s">
        <v>3</v>
      </c>
      <c r="E7671" s="270">
        <v>22.04</v>
      </c>
      <c r="F7671" s="269" t="s">
        <v>31775</v>
      </c>
      <c r="G7671" s="269" t="s">
        <v>34862</v>
      </c>
      <c r="H7671" s="269" t="s">
        <v>28268</v>
      </c>
    </row>
    <row r="7672" spans="1:8" s="271" customFormat="1">
      <c r="A7672" s="39" t="str">
        <f t="shared" si="119"/>
        <v>IUP30071</v>
      </c>
      <c r="B7672" s="269" t="s">
        <v>7447</v>
      </c>
      <c r="C7672" s="269" t="s">
        <v>7448</v>
      </c>
      <c r="D7672" s="269" t="s">
        <v>4</v>
      </c>
      <c r="E7672" s="270">
        <v>13.99</v>
      </c>
      <c r="F7672" s="269" t="s">
        <v>31775</v>
      </c>
      <c r="G7672" s="269" t="s">
        <v>34862</v>
      </c>
      <c r="H7672" s="269" t="s">
        <v>28268</v>
      </c>
    </row>
    <row r="7673" spans="1:8" s="271" customFormat="1">
      <c r="A7673" s="39" t="str">
        <f t="shared" si="119"/>
        <v>IUP30072</v>
      </c>
      <c r="B7673" s="269" t="s">
        <v>7449</v>
      </c>
      <c r="C7673" s="269" t="s">
        <v>7450</v>
      </c>
      <c r="D7673" s="269" t="s">
        <v>3</v>
      </c>
      <c r="E7673" s="270">
        <v>0.19</v>
      </c>
      <c r="F7673" s="269" t="s">
        <v>31775</v>
      </c>
      <c r="G7673" s="269" t="s">
        <v>34862</v>
      </c>
      <c r="H7673" s="269" t="s">
        <v>28268</v>
      </c>
    </row>
    <row r="7674" spans="1:8" s="271" customFormat="1">
      <c r="A7674" s="39" t="str">
        <f t="shared" si="119"/>
        <v>IUP30073</v>
      </c>
      <c r="B7674" s="269" t="s">
        <v>7451</v>
      </c>
      <c r="C7674" s="269" t="s">
        <v>7452</v>
      </c>
      <c r="D7674" s="269" t="s">
        <v>4</v>
      </c>
      <c r="E7674" s="270">
        <v>17.260000000000002</v>
      </c>
      <c r="F7674" s="269" t="s">
        <v>31775</v>
      </c>
      <c r="G7674" s="269" t="s">
        <v>34862</v>
      </c>
      <c r="H7674" s="269" t="s">
        <v>28268</v>
      </c>
    </row>
    <row r="7675" spans="1:8" s="271" customFormat="1">
      <c r="A7675" s="39" t="str">
        <f t="shared" si="119"/>
        <v>IUP30074</v>
      </c>
      <c r="B7675" s="269" t="s">
        <v>7453</v>
      </c>
      <c r="C7675" s="269" t="s">
        <v>7454</v>
      </c>
      <c r="D7675" s="269" t="s">
        <v>2</v>
      </c>
      <c r="E7675" s="270">
        <v>62.71</v>
      </c>
      <c r="F7675" s="269" t="s">
        <v>31775</v>
      </c>
      <c r="G7675" s="269" t="s">
        <v>34862</v>
      </c>
      <c r="H7675" s="269" t="s">
        <v>28268</v>
      </c>
    </row>
    <row r="7676" spans="1:8" s="271" customFormat="1">
      <c r="A7676" s="39" t="str">
        <f t="shared" si="119"/>
        <v>IUP30075</v>
      </c>
      <c r="B7676" s="269" t="s">
        <v>157</v>
      </c>
      <c r="C7676" s="269" t="s">
        <v>158</v>
      </c>
      <c r="D7676" s="269" t="s">
        <v>3</v>
      </c>
      <c r="E7676" s="270">
        <v>6.12</v>
      </c>
      <c r="F7676" s="269" t="s">
        <v>31775</v>
      </c>
      <c r="G7676" s="269" t="s">
        <v>34862</v>
      </c>
      <c r="H7676" s="269" t="s">
        <v>28268</v>
      </c>
    </row>
    <row r="7677" spans="1:8" s="271" customFormat="1">
      <c r="A7677" s="39" t="str">
        <f t="shared" si="119"/>
        <v>IUP30076</v>
      </c>
      <c r="B7677" s="269" t="s">
        <v>7455</v>
      </c>
      <c r="C7677" s="269" t="s">
        <v>7456</v>
      </c>
      <c r="D7677" s="269" t="s">
        <v>3</v>
      </c>
      <c r="E7677" s="270">
        <v>19.79</v>
      </c>
      <c r="F7677" s="269" t="s">
        <v>31775</v>
      </c>
      <c r="G7677" s="269" t="s">
        <v>34862</v>
      </c>
      <c r="H7677" s="269" t="s">
        <v>28268</v>
      </c>
    </row>
    <row r="7678" spans="1:8" s="271" customFormat="1">
      <c r="A7678" s="39" t="str">
        <f t="shared" si="119"/>
        <v>IUP30077</v>
      </c>
      <c r="B7678" s="269" t="s">
        <v>7457</v>
      </c>
      <c r="C7678" s="269" t="s">
        <v>7458</v>
      </c>
      <c r="D7678" s="269" t="s">
        <v>2</v>
      </c>
      <c r="E7678" s="270">
        <v>54.84</v>
      </c>
      <c r="F7678" s="269" t="s">
        <v>31775</v>
      </c>
      <c r="G7678" s="269" t="s">
        <v>34862</v>
      </c>
      <c r="H7678" s="269" t="s">
        <v>28268</v>
      </c>
    </row>
    <row r="7679" spans="1:8" s="271" customFormat="1">
      <c r="A7679" s="39" t="str">
        <f t="shared" si="119"/>
        <v>IUP30078</v>
      </c>
      <c r="B7679" s="269" t="s">
        <v>212</v>
      </c>
      <c r="C7679" s="269" t="s">
        <v>243</v>
      </c>
      <c r="D7679" s="269" t="s">
        <v>4</v>
      </c>
      <c r="E7679" s="270">
        <v>1248.03</v>
      </c>
      <c r="F7679" s="269" t="s">
        <v>31775</v>
      </c>
      <c r="G7679" s="269" t="s">
        <v>34862</v>
      </c>
      <c r="H7679" s="269" t="s">
        <v>28268</v>
      </c>
    </row>
    <row r="7680" spans="1:8" s="271" customFormat="1">
      <c r="A7680" s="39" t="str">
        <f t="shared" si="119"/>
        <v>IUP30079</v>
      </c>
      <c r="B7680" s="269" t="s">
        <v>7459</v>
      </c>
      <c r="C7680" s="269" t="s">
        <v>7460</v>
      </c>
      <c r="D7680" s="269" t="s">
        <v>2</v>
      </c>
      <c r="E7680" s="270">
        <v>33.28</v>
      </c>
      <c r="F7680" s="269" t="s">
        <v>31775</v>
      </c>
      <c r="G7680" s="269" t="s">
        <v>34862</v>
      </c>
      <c r="H7680" s="269" t="s">
        <v>28268</v>
      </c>
    </row>
    <row r="7681" spans="1:8" s="271" customFormat="1">
      <c r="A7681" s="39" t="str">
        <f t="shared" si="119"/>
        <v>IUP30080</v>
      </c>
      <c r="B7681" s="269" t="s">
        <v>7461</v>
      </c>
      <c r="C7681" s="269" t="s">
        <v>7462</v>
      </c>
      <c r="D7681" s="269" t="s">
        <v>2</v>
      </c>
      <c r="E7681" s="270">
        <v>0.32</v>
      </c>
      <c r="F7681" s="269" t="s">
        <v>31775</v>
      </c>
      <c r="G7681" s="269" t="s">
        <v>34862</v>
      </c>
      <c r="H7681" s="269" t="s">
        <v>28268</v>
      </c>
    </row>
    <row r="7682" spans="1:8" s="271" customFormat="1">
      <c r="A7682" s="39" t="str">
        <f t="shared" si="119"/>
        <v>IUP30081</v>
      </c>
      <c r="B7682" s="269" t="s">
        <v>7463</v>
      </c>
      <c r="C7682" s="269" t="s">
        <v>16275</v>
      </c>
      <c r="D7682" s="269" t="s">
        <v>4</v>
      </c>
      <c r="E7682" s="270">
        <v>131.03</v>
      </c>
      <c r="F7682" s="269" t="s">
        <v>31775</v>
      </c>
      <c r="G7682" s="269" t="s">
        <v>34862</v>
      </c>
      <c r="H7682" s="269" t="s">
        <v>28268</v>
      </c>
    </row>
    <row r="7683" spans="1:8" s="271" customFormat="1">
      <c r="A7683" s="39" t="str">
        <f t="shared" ref="A7683:A7746" si="120">IF(ISERROR(SEARCH("/",B7683)=6),TRIM(CLEAN(B7683)),IF(SEARCH("/",B7683)=6,IF(LEN(TRIM(CLEAN(B7683)))=7,LEFT(TRIM(CLEAN(B7683)),6)&amp;"00"&amp;RIGHT(TRIM(CLEAN(B7683)),1),LEFT(TRIM(CLEAN(B7683)),6)&amp;"0"&amp;RIGHT(TRIM(CLEAN(B7683)),2)),TRIM(CLEAN(B7683))))</f>
        <v>IUP30082</v>
      </c>
      <c r="B7683" s="269" t="s">
        <v>7464</v>
      </c>
      <c r="C7683" s="269" t="s">
        <v>7465</v>
      </c>
      <c r="D7683" s="269" t="s">
        <v>2</v>
      </c>
      <c r="E7683" s="270">
        <v>33.380000000000003</v>
      </c>
      <c r="F7683" s="269" t="s">
        <v>31775</v>
      </c>
      <c r="G7683" s="269" t="s">
        <v>34862</v>
      </c>
      <c r="H7683" s="269" t="s">
        <v>28268</v>
      </c>
    </row>
    <row r="7684" spans="1:8" s="271" customFormat="1">
      <c r="A7684" s="39" t="str">
        <f t="shared" si="120"/>
        <v>IUP30083</v>
      </c>
      <c r="B7684" s="269" t="s">
        <v>7466</v>
      </c>
      <c r="C7684" s="269" t="s">
        <v>7467</v>
      </c>
      <c r="D7684" s="269" t="s">
        <v>2</v>
      </c>
      <c r="E7684" s="270">
        <v>39.19</v>
      </c>
      <c r="F7684" s="269" t="s">
        <v>31775</v>
      </c>
      <c r="G7684" s="269" t="s">
        <v>34862</v>
      </c>
      <c r="H7684" s="269" t="s">
        <v>28268</v>
      </c>
    </row>
    <row r="7685" spans="1:8" s="271" customFormat="1">
      <c r="A7685" s="39" t="str">
        <f t="shared" si="120"/>
        <v>IUP30084</v>
      </c>
      <c r="B7685" s="269" t="s">
        <v>7468</v>
      </c>
      <c r="C7685" s="269" t="s">
        <v>7469</v>
      </c>
      <c r="D7685" s="269" t="s">
        <v>2</v>
      </c>
      <c r="E7685" s="270">
        <v>35.78</v>
      </c>
      <c r="F7685" s="269" t="s">
        <v>31775</v>
      </c>
      <c r="G7685" s="269" t="s">
        <v>34862</v>
      </c>
      <c r="H7685" s="269" t="s">
        <v>28268</v>
      </c>
    </row>
    <row r="7686" spans="1:8" s="271" customFormat="1">
      <c r="A7686" s="39" t="str">
        <f t="shared" si="120"/>
        <v>IUP30085</v>
      </c>
      <c r="B7686" s="269" t="s">
        <v>7470</v>
      </c>
      <c r="C7686" s="269" t="s">
        <v>7471</v>
      </c>
      <c r="D7686" s="269" t="s">
        <v>2</v>
      </c>
      <c r="E7686" s="270">
        <v>34.15</v>
      </c>
      <c r="F7686" s="269" t="s">
        <v>31775</v>
      </c>
      <c r="G7686" s="269" t="s">
        <v>34862</v>
      </c>
      <c r="H7686" s="269" t="s">
        <v>28268</v>
      </c>
    </row>
    <row r="7687" spans="1:8" s="271" customFormat="1">
      <c r="A7687" s="39" t="str">
        <f t="shared" si="120"/>
        <v>IUP30086</v>
      </c>
      <c r="B7687" s="269" t="s">
        <v>7472</v>
      </c>
      <c r="C7687" s="269" t="s">
        <v>7473</v>
      </c>
      <c r="D7687" s="269" t="s">
        <v>4</v>
      </c>
      <c r="E7687" s="270">
        <v>4.41</v>
      </c>
      <c r="F7687" s="269" t="s">
        <v>31775</v>
      </c>
      <c r="G7687" s="269" t="s">
        <v>34862</v>
      </c>
      <c r="H7687" s="269" t="s">
        <v>28268</v>
      </c>
    </row>
    <row r="7688" spans="1:8" s="271" customFormat="1">
      <c r="A7688" s="39" t="str">
        <f t="shared" si="120"/>
        <v>IUP30087</v>
      </c>
      <c r="B7688" s="269" t="s">
        <v>7474</v>
      </c>
      <c r="C7688" s="269" t="s">
        <v>7475</v>
      </c>
      <c r="D7688" s="269" t="s">
        <v>3</v>
      </c>
      <c r="E7688" s="270">
        <v>13.98</v>
      </c>
      <c r="F7688" s="269" t="s">
        <v>31775</v>
      </c>
      <c r="G7688" s="269" t="s">
        <v>34862</v>
      </c>
      <c r="H7688" s="269" t="s">
        <v>28268</v>
      </c>
    </row>
    <row r="7689" spans="1:8" s="271" customFormat="1">
      <c r="A7689" s="39" t="str">
        <f t="shared" si="120"/>
        <v>IUP30089</v>
      </c>
      <c r="B7689" s="269" t="s">
        <v>7476</v>
      </c>
      <c r="C7689" s="269" t="s">
        <v>7477</v>
      </c>
      <c r="D7689" s="269" t="s">
        <v>4</v>
      </c>
      <c r="E7689" s="270">
        <v>1341.49</v>
      </c>
      <c r="F7689" s="269" t="s">
        <v>31775</v>
      </c>
      <c r="G7689" s="269" t="s">
        <v>34862</v>
      </c>
      <c r="H7689" s="269" t="s">
        <v>28268</v>
      </c>
    </row>
    <row r="7690" spans="1:8" s="271" customFormat="1">
      <c r="A7690" s="39" t="str">
        <f t="shared" si="120"/>
        <v>IUP30090</v>
      </c>
      <c r="B7690" s="269" t="s">
        <v>7478</v>
      </c>
      <c r="C7690" s="269" t="s">
        <v>7479</v>
      </c>
      <c r="D7690" s="269" t="s">
        <v>4</v>
      </c>
      <c r="E7690" s="270">
        <v>66.010000000000005</v>
      </c>
      <c r="F7690" s="269" t="s">
        <v>31775</v>
      </c>
      <c r="G7690" s="269" t="s">
        <v>34862</v>
      </c>
      <c r="H7690" s="269" t="s">
        <v>28268</v>
      </c>
    </row>
    <row r="7691" spans="1:8" s="271" customFormat="1">
      <c r="A7691" s="39" t="str">
        <f t="shared" si="120"/>
        <v>IUP30091</v>
      </c>
      <c r="B7691" s="269" t="s">
        <v>7480</v>
      </c>
      <c r="C7691" s="269" t="s">
        <v>7481</v>
      </c>
      <c r="D7691" s="269" t="s">
        <v>4</v>
      </c>
      <c r="E7691" s="270">
        <v>1839.31</v>
      </c>
      <c r="F7691" s="269" t="s">
        <v>31775</v>
      </c>
      <c r="G7691" s="269" t="s">
        <v>34862</v>
      </c>
      <c r="H7691" s="269" t="s">
        <v>28268</v>
      </c>
    </row>
    <row r="7692" spans="1:8" s="271" customFormat="1">
      <c r="A7692" s="39" t="str">
        <f t="shared" si="120"/>
        <v>IUP30092</v>
      </c>
      <c r="B7692" s="269" t="s">
        <v>7482</v>
      </c>
      <c r="C7692" s="269" t="s">
        <v>7483</v>
      </c>
      <c r="D7692" s="269" t="s">
        <v>4</v>
      </c>
      <c r="E7692" s="270">
        <v>1279.19</v>
      </c>
      <c r="F7692" s="269" t="s">
        <v>31775</v>
      </c>
      <c r="G7692" s="269" t="s">
        <v>34862</v>
      </c>
      <c r="H7692" s="269" t="s">
        <v>28268</v>
      </c>
    </row>
    <row r="7693" spans="1:8" s="271" customFormat="1">
      <c r="A7693" s="39" t="str">
        <f t="shared" si="120"/>
        <v>IUP30093</v>
      </c>
      <c r="B7693" s="269" t="s">
        <v>7484</v>
      </c>
      <c r="C7693" s="269" t="s">
        <v>7485</v>
      </c>
      <c r="D7693" s="269" t="s">
        <v>4</v>
      </c>
      <c r="E7693" s="270">
        <v>91.82</v>
      </c>
      <c r="F7693" s="269" t="s">
        <v>31775</v>
      </c>
      <c r="G7693" s="269" t="s">
        <v>34862</v>
      </c>
      <c r="H7693" s="269" t="s">
        <v>28268</v>
      </c>
    </row>
    <row r="7694" spans="1:8" s="271" customFormat="1">
      <c r="A7694" s="39" t="str">
        <f t="shared" si="120"/>
        <v>IUP30094</v>
      </c>
      <c r="B7694" s="269" t="s">
        <v>7486</v>
      </c>
      <c r="C7694" s="269" t="s">
        <v>7487</v>
      </c>
      <c r="D7694" s="269" t="s">
        <v>3</v>
      </c>
      <c r="E7694" s="270">
        <v>2.95</v>
      </c>
      <c r="F7694" s="269" t="s">
        <v>31775</v>
      </c>
      <c r="G7694" s="269" t="s">
        <v>34862</v>
      </c>
      <c r="H7694" s="269" t="s">
        <v>28268</v>
      </c>
    </row>
    <row r="7695" spans="1:8" s="271" customFormat="1">
      <c r="A7695" s="39" t="str">
        <f t="shared" si="120"/>
        <v>IUP30095</v>
      </c>
      <c r="B7695" s="269" t="s">
        <v>7488</v>
      </c>
      <c r="C7695" s="269" t="s">
        <v>7489</v>
      </c>
      <c r="D7695" s="269" t="s">
        <v>4</v>
      </c>
      <c r="E7695" s="270">
        <v>1204.57</v>
      </c>
      <c r="F7695" s="269" t="s">
        <v>31775</v>
      </c>
      <c r="G7695" s="269" t="s">
        <v>34862</v>
      </c>
      <c r="H7695" s="269" t="s">
        <v>28268</v>
      </c>
    </row>
    <row r="7696" spans="1:8" s="271" customFormat="1">
      <c r="A7696" s="39" t="str">
        <f t="shared" si="120"/>
        <v>IUP30096</v>
      </c>
      <c r="B7696" s="269" t="s">
        <v>7490</v>
      </c>
      <c r="C7696" s="269" t="s">
        <v>7491</v>
      </c>
      <c r="D7696" s="269" t="s">
        <v>3</v>
      </c>
      <c r="E7696" s="270">
        <v>16.22</v>
      </c>
      <c r="F7696" s="269" t="s">
        <v>31775</v>
      </c>
      <c r="G7696" s="269" t="s">
        <v>34862</v>
      </c>
      <c r="H7696" s="269" t="s">
        <v>28268</v>
      </c>
    </row>
    <row r="7697" spans="1:8" s="271" customFormat="1">
      <c r="A7697" s="39" t="str">
        <f t="shared" si="120"/>
        <v>IUP30097</v>
      </c>
      <c r="B7697" s="269" t="s">
        <v>8020</v>
      </c>
      <c r="C7697" s="269" t="s">
        <v>8021</v>
      </c>
      <c r="D7697" s="269" t="s">
        <v>4</v>
      </c>
      <c r="E7697" s="270">
        <v>52.23</v>
      </c>
      <c r="F7697" s="269" t="s">
        <v>31775</v>
      </c>
      <c r="G7697" s="269" t="s">
        <v>34862</v>
      </c>
      <c r="H7697" s="269" t="s">
        <v>28268</v>
      </c>
    </row>
    <row r="7698" spans="1:8" s="271" customFormat="1">
      <c r="A7698" s="39" t="str">
        <f t="shared" si="120"/>
        <v>IUP30098</v>
      </c>
      <c r="B7698" s="269" t="s">
        <v>8439</v>
      </c>
      <c r="C7698" s="269" t="s">
        <v>8440</v>
      </c>
      <c r="D7698" s="269" t="s">
        <v>4</v>
      </c>
      <c r="E7698" s="270">
        <v>56.69</v>
      </c>
      <c r="F7698" s="269" t="s">
        <v>31775</v>
      </c>
      <c r="G7698" s="269" t="s">
        <v>34862</v>
      </c>
      <c r="H7698" s="269" t="s">
        <v>28268</v>
      </c>
    </row>
    <row r="7699" spans="1:8" s="271" customFormat="1">
      <c r="A7699" s="39" t="str">
        <f t="shared" si="120"/>
        <v>IUP30099</v>
      </c>
      <c r="B7699" s="269" t="s">
        <v>8441</v>
      </c>
      <c r="C7699" s="269" t="s">
        <v>8442</v>
      </c>
      <c r="D7699" s="269" t="s">
        <v>4</v>
      </c>
      <c r="E7699" s="270">
        <v>134.13</v>
      </c>
      <c r="F7699" s="269" t="s">
        <v>31775</v>
      </c>
      <c r="G7699" s="269" t="s">
        <v>34862</v>
      </c>
      <c r="H7699" s="269" t="s">
        <v>28268</v>
      </c>
    </row>
    <row r="7700" spans="1:8" s="271" customFormat="1">
      <c r="A7700" s="39" t="str">
        <f t="shared" si="120"/>
        <v>IUP30100</v>
      </c>
      <c r="B7700" s="269" t="s">
        <v>16276</v>
      </c>
      <c r="C7700" s="269" t="s">
        <v>16277</v>
      </c>
      <c r="D7700" s="269" t="s">
        <v>4</v>
      </c>
      <c r="E7700" s="270">
        <v>61.75</v>
      </c>
      <c r="F7700" s="269" t="s">
        <v>31775</v>
      </c>
      <c r="G7700" s="269" t="s">
        <v>34862</v>
      </c>
      <c r="H7700" s="269" t="s">
        <v>28268</v>
      </c>
    </row>
    <row r="7701" spans="1:8" s="271" customFormat="1">
      <c r="A7701" s="39" t="str">
        <f t="shared" si="120"/>
        <v>IUP30101</v>
      </c>
      <c r="B7701" s="269" t="s">
        <v>16278</v>
      </c>
      <c r="C7701" s="269" t="s">
        <v>16279</v>
      </c>
      <c r="D7701" s="269" t="s">
        <v>4</v>
      </c>
      <c r="E7701" s="270">
        <v>81.260000000000005</v>
      </c>
      <c r="F7701" s="269" t="s">
        <v>31775</v>
      </c>
      <c r="G7701" s="269" t="s">
        <v>34862</v>
      </c>
      <c r="H7701" s="269" t="s">
        <v>28268</v>
      </c>
    </row>
    <row r="7702" spans="1:8" s="271" customFormat="1">
      <c r="A7702" s="39" t="str">
        <f t="shared" si="120"/>
        <v>IUP30102</v>
      </c>
      <c r="B7702" s="269" t="s">
        <v>16280</v>
      </c>
      <c r="C7702" s="269" t="s">
        <v>16281</v>
      </c>
      <c r="D7702" s="269" t="s">
        <v>4</v>
      </c>
      <c r="E7702" s="270">
        <v>76.66</v>
      </c>
      <c r="F7702" s="269" t="s">
        <v>31775</v>
      </c>
      <c r="G7702" s="269" t="s">
        <v>34862</v>
      </c>
      <c r="H7702" s="269" t="s">
        <v>28268</v>
      </c>
    </row>
    <row r="7703" spans="1:8" s="271" customFormat="1">
      <c r="A7703" s="39" t="str">
        <f t="shared" si="120"/>
        <v>IUP30104</v>
      </c>
      <c r="B7703" s="269" t="s">
        <v>16929</v>
      </c>
      <c r="C7703" s="269" t="s">
        <v>16930</v>
      </c>
      <c r="D7703" s="269" t="s">
        <v>4</v>
      </c>
      <c r="E7703" s="270">
        <v>12.71</v>
      </c>
      <c r="F7703" s="269" t="s">
        <v>31775</v>
      </c>
      <c r="G7703" s="269" t="s">
        <v>34862</v>
      </c>
      <c r="H7703" s="269" t="s">
        <v>28268</v>
      </c>
    </row>
    <row r="7704" spans="1:8" s="271" customFormat="1">
      <c r="A7704" s="39" t="str">
        <f t="shared" si="120"/>
        <v>IUP30105</v>
      </c>
      <c r="B7704" s="269" t="s">
        <v>17467</v>
      </c>
      <c r="C7704" s="269" t="s">
        <v>17468</v>
      </c>
      <c r="D7704" s="269" t="s">
        <v>1</v>
      </c>
      <c r="E7704" s="270">
        <v>67.930000000000007</v>
      </c>
      <c r="F7704" s="269" t="s">
        <v>31775</v>
      </c>
      <c r="G7704" s="269" t="s">
        <v>34862</v>
      </c>
      <c r="H7704" s="269" t="s">
        <v>28268</v>
      </c>
    </row>
    <row r="7705" spans="1:8" s="271" customFormat="1">
      <c r="A7705" s="39" t="str">
        <f t="shared" si="120"/>
        <v>IUP30106</v>
      </c>
      <c r="B7705" s="269" t="s">
        <v>17452</v>
      </c>
      <c r="C7705" s="269" t="s">
        <v>17453</v>
      </c>
      <c r="D7705" s="269" t="s">
        <v>3</v>
      </c>
      <c r="E7705" s="270">
        <v>36.229999999999997</v>
      </c>
      <c r="F7705" s="269" t="s">
        <v>31775</v>
      </c>
      <c r="G7705" s="269" t="s">
        <v>34862</v>
      </c>
      <c r="H7705" s="269" t="s">
        <v>28268</v>
      </c>
    </row>
    <row r="7706" spans="1:8" s="271" customFormat="1">
      <c r="A7706" s="39" t="str">
        <f t="shared" si="120"/>
        <v>IUP30107</v>
      </c>
      <c r="B7706" s="269" t="s">
        <v>8443</v>
      </c>
      <c r="C7706" s="269" t="s">
        <v>8444</v>
      </c>
      <c r="D7706" s="269" t="s">
        <v>4</v>
      </c>
      <c r="E7706" s="270">
        <v>5.87</v>
      </c>
      <c r="F7706" s="269" t="s">
        <v>31775</v>
      </c>
      <c r="G7706" s="269" t="s">
        <v>34862</v>
      </c>
      <c r="H7706" s="269" t="s">
        <v>28268</v>
      </c>
    </row>
    <row r="7707" spans="1:8" s="271" customFormat="1">
      <c r="A7707" s="39" t="str">
        <f t="shared" si="120"/>
        <v>IUP30108</v>
      </c>
      <c r="B7707" s="269" t="s">
        <v>16282</v>
      </c>
      <c r="C7707" s="269" t="s">
        <v>16283</v>
      </c>
      <c r="D7707" s="269" t="s">
        <v>4</v>
      </c>
      <c r="E7707" s="270">
        <v>20.75</v>
      </c>
      <c r="F7707" s="269" t="s">
        <v>31775</v>
      </c>
      <c r="G7707" s="269" t="s">
        <v>34862</v>
      </c>
      <c r="H7707" s="269" t="s">
        <v>28268</v>
      </c>
    </row>
    <row r="7708" spans="1:8" s="271" customFormat="1">
      <c r="A7708" s="39" t="str">
        <f t="shared" si="120"/>
        <v>IUP30109</v>
      </c>
      <c r="B7708" s="269" t="s">
        <v>17890</v>
      </c>
      <c r="C7708" s="269" t="s">
        <v>17891</v>
      </c>
      <c r="D7708" s="269" t="s">
        <v>4</v>
      </c>
      <c r="E7708" s="270">
        <v>68.849999999999994</v>
      </c>
      <c r="F7708" s="269" t="s">
        <v>31775</v>
      </c>
      <c r="G7708" s="269" t="s">
        <v>34862</v>
      </c>
      <c r="H7708" s="269" t="s">
        <v>28268</v>
      </c>
    </row>
    <row r="7709" spans="1:8" s="271" customFormat="1">
      <c r="A7709" s="39" t="str">
        <f t="shared" si="120"/>
        <v>IUP30110</v>
      </c>
      <c r="B7709" s="269" t="s">
        <v>17892</v>
      </c>
      <c r="C7709" s="269" t="s">
        <v>18866</v>
      </c>
      <c r="D7709" s="269" t="s">
        <v>3</v>
      </c>
      <c r="E7709" s="270">
        <v>70.52</v>
      </c>
      <c r="F7709" s="269" t="s">
        <v>31775</v>
      </c>
      <c r="G7709" s="269" t="s">
        <v>34862</v>
      </c>
      <c r="H7709" s="269" t="s">
        <v>28268</v>
      </c>
    </row>
    <row r="7710" spans="1:8" s="271" customFormat="1">
      <c r="A7710" s="39" t="str">
        <f t="shared" si="120"/>
        <v>IUP30111</v>
      </c>
      <c r="B7710" s="269" t="s">
        <v>17893</v>
      </c>
      <c r="C7710" s="269" t="s">
        <v>17894</v>
      </c>
      <c r="D7710" s="269" t="s">
        <v>3</v>
      </c>
      <c r="E7710" s="270">
        <v>87.04</v>
      </c>
      <c r="F7710" s="269" t="s">
        <v>31775</v>
      </c>
      <c r="G7710" s="269" t="s">
        <v>34862</v>
      </c>
      <c r="H7710" s="269" t="s">
        <v>28268</v>
      </c>
    </row>
    <row r="7711" spans="1:8" s="271" customFormat="1">
      <c r="A7711" s="39" t="str">
        <f t="shared" si="120"/>
        <v>IUP30112</v>
      </c>
      <c r="B7711" s="269" t="s">
        <v>17895</v>
      </c>
      <c r="C7711" s="269" t="s">
        <v>18859</v>
      </c>
      <c r="D7711" s="269" t="s">
        <v>4</v>
      </c>
      <c r="E7711" s="270">
        <v>1244.57</v>
      </c>
      <c r="F7711" s="269" t="s">
        <v>31775</v>
      </c>
      <c r="G7711" s="269" t="s">
        <v>34862</v>
      </c>
      <c r="H7711" s="269" t="s">
        <v>28268</v>
      </c>
    </row>
    <row r="7712" spans="1:8" s="271" customFormat="1">
      <c r="A7712" s="39" t="str">
        <f t="shared" si="120"/>
        <v>IUP30113</v>
      </c>
      <c r="B7712" s="269" t="s">
        <v>18857</v>
      </c>
      <c r="C7712" s="269" t="s">
        <v>18858</v>
      </c>
      <c r="D7712" s="269" t="s">
        <v>3</v>
      </c>
      <c r="E7712" s="270">
        <v>6.76</v>
      </c>
      <c r="F7712" s="269" t="s">
        <v>31775</v>
      </c>
      <c r="G7712" s="269" t="s">
        <v>34862</v>
      </c>
      <c r="H7712" s="269" t="s">
        <v>28268</v>
      </c>
    </row>
    <row r="7713" spans="1:8" s="271" customFormat="1">
      <c r="A7713" s="39" t="str">
        <f t="shared" si="120"/>
        <v>IUP30114</v>
      </c>
      <c r="B7713" s="269" t="s">
        <v>18843</v>
      </c>
      <c r="C7713" s="269" t="s">
        <v>18844</v>
      </c>
      <c r="D7713" s="269" t="s">
        <v>3</v>
      </c>
      <c r="E7713" s="270">
        <v>0.62</v>
      </c>
      <c r="F7713" s="269" t="s">
        <v>31775</v>
      </c>
      <c r="G7713" s="269" t="s">
        <v>34862</v>
      </c>
      <c r="H7713" s="269" t="s">
        <v>28268</v>
      </c>
    </row>
    <row r="7714" spans="1:8" s="271" customFormat="1">
      <c r="A7714" s="39" t="str">
        <f t="shared" si="120"/>
        <v>IUP30115</v>
      </c>
      <c r="B7714" s="269" t="s">
        <v>18870</v>
      </c>
      <c r="C7714" s="269" t="s">
        <v>18871</v>
      </c>
      <c r="D7714" s="269" t="s">
        <v>3</v>
      </c>
      <c r="E7714" s="270">
        <v>31.49</v>
      </c>
      <c r="F7714" s="269" t="s">
        <v>31775</v>
      </c>
      <c r="G7714" s="269" t="s">
        <v>34862</v>
      </c>
      <c r="H7714" s="269" t="s">
        <v>28268</v>
      </c>
    </row>
    <row r="7715" spans="1:8" s="271" customFormat="1">
      <c r="A7715" s="39" t="str">
        <f t="shared" si="120"/>
        <v>IUP30116</v>
      </c>
      <c r="B7715" s="269" t="s">
        <v>18840</v>
      </c>
      <c r="C7715" s="269" t="s">
        <v>18841</v>
      </c>
      <c r="D7715" s="269" t="s">
        <v>3</v>
      </c>
      <c r="E7715" s="270">
        <v>1.89</v>
      </c>
      <c r="F7715" s="269" t="s">
        <v>31775</v>
      </c>
      <c r="G7715" s="269" t="s">
        <v>34862</v>
      </c>
      <c r="H7715" s="269" t="s">
        <v>28268</v>
      </c>
    </row>
    <row r="7716" spans="1:8" s="271" customFormat="1">
      <c r="A7716" s="39" t="str">
        <f t="shared" si="120"/>
        <v>IUP30117</v>
      </c>
      <c r="B7716" s="269" t="s">
        <v>18842</v>
      </c>
      <c r="C7716" s="269" t="s">
        <v>19047</v>
      </c>
      <c r="D7716" s="269" t="s">
        <v>4</v>
      </c>
      <c r="E7716" s="270">
        <v>18.39</v>
      </c>
      <c r="F7716" s="269" t="s">
        <v>31775</v>
      </c>
      <c r="G7716" s="269" t="s">
        <v>34862</v>
      </c>
      <c r="H7716" s="269" t="s">
        <v>28268</v>
      </c>
    </row>
    <row r="7717" spans="1:8" s="271" customFormat="1">
      <c r="A7717" s="39" t="str">
        <f t="shared" si="120"/>
        <v>IUP30118</v>
      </c>
      <c r="B7717" s="269" t="s">
        <v>19044</v>
      </c>
      <c r="C7717" s="269" t="s">
        <v>19045</v>
      </c>
      <c r="D7717" s="269" t="s">
        <v>3</v>
      </c>
      <c r="E7717" s="270">
        <v>0.82</v>
      </c>
      <c r="F7717" s="269" t="s">
        <v>31775</v>
      </c>
      <c r="G7717" s="269" t="s">
        <v>34862</v>
      </c>
      <c r="H7717" s="269" t="s">
        <v>28268</v>
      </c>
    </row>
    <row r="7718" spans="1:8" s="271" customFormat="1">
      <c r="A7718" s="39" t="str">
        <f t="shared" si="120"/>
        <v>IUP30119</v>
      </c>
      <c r="B7718" s="269" t="s">
        <v>31812</v>
      </c>
      <c r="C7718" s="269" t="s">
        <v>31813</v>
      </c>
      <c r="D7718" s="269" t="s">
        <v>2</v>
      </c>
      <c r="E7718" s="270">
        <v>33.64</v>
      </c>
      <c r="F7718" s="269" t="s">
        <v>31775</v>
      </c>
      <c r="G7718" s="269" t="s">
        <v>34862</v>
      </c>
      <c r="H7718" s="269" t="s">
        <v>28268</v>
      </c>
    </row>
    <row r="7719" spans="1:8" s="271" customFormat="1">
      <c r="A7719" s="39" t="str">
        <f t="shared" si="120"/>
        <v>IUP30120</v>
      </c>
      <c r="B7719" s="269" t="s">
        <v>17450</v>
      </c>
      <c r="C7719" s="269" t="s">
        <v>17451</v>
      </c>
      <c r="D7719" s="269" t="s">
        <v>2</v>
      </c>
      <c r="E7719" s="270">
        <v>27.9</v>
      </c>
      <c r="F7719" s="269" t="s">
        <v>31775</v>
      </c>
      <c r="G7719" s="269" t="s">
        <v>34862</v>
      </c>
      <c r="H7719" s="269" t="s">
        <v>28268</v>
      </c>
    </row>
    <row r="7720" spans="1:8" s="271" customFormat="1">
      <c r="A7720" s="39" t="str">
        <f t="shared" si="120"/>
        <v>IUP30121</v>
      </c>
      <c r="B7720" s="269" t="s">
        <v>31814</v>
      </c>
      <c r="C7720" s="269" t="s">
        <v>31815</v>
      </c>
      <c r="D7720" s="269" t="s">
        <v>2</v>
      </c>
      <c r="E7720" s="270">
        <v>41.64</v>
      </c>
      <c r="F7720" s="269" t="s">
        <v>31775</v>
      </c>
      <c r="G7720" s="269" t="s">
        <v>34862</v>
      </c>
      <c r="H7720" s="269" t="s">
        <v>28268</v>
      </c>
    </row>
    <row r="7721" spans="1:8" s="271" customFormat="1">
      <c r="A7721" s="39" t="str">
        <f t="shared" si="120"/>
        <v>IUP30200</v>
      </c>
      <c r="B7721" s="269" t="s">
        <v>16607</v>
      </c>
      <c r="C7721" s="269" t="s">
        <v>16608</v>
      </c>
      <c r="D7721" s="269" t="s">
        <v>3</v>
      </c>
      <c r="E7721" s="270">
        <v>9.66</v>
      </c>
      <c r="F7721" s="269" t="s">
        <v>31775</v>
      </c>
      <c r="G7721" s="269" t="s">
        <v>34862</v>
      </c>
      <c r="H7721" s="269" t="s">
        <v>28268</v>
      </c>
    </row>
    <row r="7722" spans="1:8" s="271" customFormat="1">
      <c r="A7722" s="39" t="str">
        <f t="shared" si="120"/>
        <v>IUP30201</v>
      </c>
      <c r="B7722" s="269" t="s">
        <v>16609</v>
      </c>
      <c r="C7722" s="269" t="s">
        <v>16610</v>
      </c>
      <c r="D7722" s="269" t="s">
        <v>3</v>
      </c>
      <c r="E7722" s="270">
        <v>17.97</v>
      </c>
      <c r="F7722" s="269" t="s">
        <v>31775</v>
      </c>
      <c r="G7722" s="269" t="s">
        <v>34862</v>
      </c>
      <c r="H7722" s="269" t="s">
        <v>28268</v>
      </c>
    </row>
    <row r="7723" spans="1:8" s="271" customFormat="1">
      <c r="A7723" s="39" t="str">
        <f t="shared" si="120"/>
        <v>IUP30202</v>
      </c>
      <c r="B7723" s="269" t="s">
        <v>16611</v>
      </c>
      <c r="C7723" s="269" t="s">
        <v>16612</v>
      </c>
      <c r="D7723" s="269" t="s">
        <v>3</v>
      </c>
      <c r="E7723" s="270">
        <v>24.42</v>
      </c>
      <c r="F7723" s="269" t="s">
        <v>31775</v>
      </c>
      <c r="G7723" s="269" t="s">
        <v>34862</v>
      </c>
      <c r="H7723" s="269" t="s">
        <v>28268</v>
      </c>
    </row>
    <row r="7724" spans="1:8" s="271" customFormat="1">
      <c r="A7724" s="39" t="str">
        <f t="shared" si="120"/>
        <v>IUP30250</v>
      </c>
      <c r="B7724" s="269" t="s">
        <v>17461</v>
      </c>
      <c r="C7724" s="269" t="s">
        <v>17462</v>
      </c>
      <c r="D7724" s="269" t="s">
        <v>4</v>
      </c>
      <c r="E7724" s="270">
        <v>26.48</v>
      </c>
      <c r="F7724" s="269" t="s">
        <v>31775</v>
      </c>
      <c r="G7724" s="269" t="s">
        <v>34862</v>
      </c>
      <c r="H7724" s="269" t="s">
        <v>28268</v>
      </c>
    </row>
    <row r="7725" spans="1:8" s="271" customFormat="1">
      <c r="A7725" s="39" t="str">
        <f t="shared" si="120"/>
        <v>IUP30350</v>
      </c>
      <c r="B7725" s="269" t="s">
        <v>17822</v>
      </c>
      <c r="C7725" s="269" t="s">
        <v>17823</v>
      </c>
      <c r="D7725" s="269" t="s">
        <v>4</v>
      </c>
      <c r="E7725" s="270">
        <v>52.21</v>
      </c>
      <c r="F7725" s="269" t="s">
        <v>31775</v>
      </c>
      <c r="G7725" s="269" t="s">
        <v>34862</v>
      </c>
      <c r="H7725" s="269" t="s">
        <v>28268</v>
      </c>
    </row>
    <row r="7726" spans="1:8" s="271" customFormat="1">
      <c r="A7726" s="39" t="str">
        <f t="shared" si="120"/>
        <v>IUP30400</v>
      </c>
      <c r="B7726" s="269" t="s">
        <v>17824</v>
      </c>
      <c r="C7726" s="269" t="s">
        <v>17825</v>
      </c>
      <c r="D7726" s="269" t="s">
        <v>4</v>
      </c>
      <c r="E7726" s="270">
        <v>324.18</v>
      </c>
      <c r="F7726" s="269" t="s">
        <v>31775</v>
      </c>
      <c r="G7726" s="269" t="s">
        <v>34862</v>
      </c>
      <c r="H7726" s="269" t="s">
        <v>28268</v>
      </c>
    </row>
    <row r="7727" spans="1:8" s="271" customFormat="1">
      <c r="A7727" s="39" t="str">
        <f t="shared" si="120"/>
        <v>IUP40001</v>
      </c>
      <c r="B7727" s="269" t="s">
        <v>7492</v>
      </c>
      <c r="C7727" s="269" t="s">
        <v>7493</v>
      </c>
      <c r="D7727" s="269" t="s">
        <v>2</v>
      </c>
      <c r="E7727" s="270">
        <v>37.19</v>
      </c>
      <c r="F7727" s="269" t="s">
        <v>31775</v>
      </c>
      <c r="G7727" s="269" t="s">
        <v>34862</v>
      </c>
      <c r="H7727" s="269" t="s">
        <v>28268</v>
      </c>
    </row>
    <row r="7728" spans="1:8" s="271" customFormat="1">
      <c r="A7728" s="39" t="str">
        <f t="shared" si="120"/>
        <v>IUP40002</v>
      </c>
      <c r="B7728" s="269" t="s">
        <v>7494</v>
      </c>
      <c r="C7728" s="269" t="s">
        <v>31816</v>
      </c>
      <c r="D7728" s="269" t="s">
        <v>2</v>
      </c>
      <c r="E7728" s="270">
        <v>9.17</v>
      </c>
      <c r="F7728" s="269" t="s">
        <v>31775</v>
      </c>
      <c r="G7728" s="269" t="s">
        <v>34862</v>
      </c>
      <c r="H7728" s="269" t="s">
        <v>28268</v>
      </c>
    </row>
    <row r="7729" spans="1:8" s="271" customFormat="1">
      <c r="A7729" s="39" t="str">
        <f t="shared" si="120"/>
        <v>IUP40003</v>
      </c>
      <c r="B7729" s="269" t="s">
        <v>7495</v>
      </c>
      <c r="C7729" s="269" t="s">
        <v>7496</v>
      </c>
      <c r="D7729" s="269" t="s">
        <v>1</v>
      </c>
      <c r="E7729" s="270">
        <v>21.67</v>
      </c>
      <c r="F7729" s="269" t="s">
        <v>31775</v>
      </c>
      <c r="G7729" s="269" t="s">
        <v>34862</v>
      </c>
      <c r="H7729" s="269" t="s">
        <v>28268</v>
      </c>
    </row>
    <row r="7730" spans="1:8" s="274" customFormat="1" ht="12.75">
      <c r="A7730" s="39" t="str">
        <f t="shared" si="120"/>
        <v>IUP40004</v>
      </c>
      <c r="B7730" s="272" t="s">
        <v>7497</v>
      </c>
      <c r="C7730" s="272" t="s">
        <v>7498</v>
      </c>
      <c r="D7730" s="272" t="s">
        <v>3</v>
      </c>
      <c r="E7730" s="273">
        <v>0</v>
      </c>
      <c r="F7730" s="272" t="s">
        <v>31775</v>
      </c>
      <c r="G7730" s="272" t="s">
        <v>34862</v>
      </c>
      <c r="H7730" s="272" t="s">
        <v>28268</v>
      </c>
    </row>
    <row r="7731" spans="1:8" s="271" customFormat="1">
      <c r="A7731" s="39" t="str">
        <f t="shared" si="120"/>
        <v>IUP40005</v>
      </c>
      <c r="B7731" s="269" t="s">
        <v>16284</v>
      </c>
      <c r="C7731" s="269" t="s">
        <v>16285</v>
      </c>
      <c r="D7731" s="269" t="s">
        <v>3</v>
      </c>
      <c r="E7731" s="270">
        <v>52.27</v>
      </c>
      <c r="F7731" s="269" t="s">
        <v>31775</v>
      </c>
      <c r="G7731" s="269" t="s">
        <v>34862</v>
      </c>
      <c r="H7731" s="269" t="s">
        <v>28268</v>
      </c>
    </row>
    <row r="7732" spans="1:8" s="271" customFormat="1">
      <c r="A7732" s="39" t="str">
        <f t="shared" si="120"/>
        <v>IUP40006</v>
      </c>
      <c r="B7732" s="269" t="s">
        <v>16524</v>
      </c>
      <c r="C7732" s="269" t="s">
        <v>16525</v>
      </c>
      <c r="D7732" s="269" t="s">
        <v>3</v>
      </c>
      <c r="E7732" s="270">
        <v>45.34</v>
      </c>
      <c r="F7732" s="269" t="s">
        <v>31775</v>
      </c>
      <c r="G7732" s="269" t="s">
        <v>34862</v>
      </c>
      <c r="H7732" s="269" t="s">
        <v>28268</v>
      </c>
    </row>
    <row r="7733" spans="1:8" s="271" customFormat="1">
      <c r="A7733" s="39" t="str">
        <f t="shared" si="120"/>
        <v>IUP40007</v>
      </c>
      <c r="B7733" s="269" t="s">
        <v>17457</v>
      </c>
      <c r="C7733" s="269" t="s">
        <v>17458</v>
      </c>
      <c r="D7733" s="269" t="s">
        <v>2</v>
      </c>
      <c r="E7733" s="270">
        <v>24.73</v>
      </c>
      <c r="F7733" s="269" t="s">
        <v>31775</v>
      </c>
      <c r="G7733" s="269" t="s">
        <v>34862</v>
      </c>
      <c r="H7733" s="269" t="s">
        <v>28268</v>
      </c>
    </row>
    <row r="7734" spans="1:8" s="271" customFormat="1">
      <c r="A7734" s="39" t="str">
        <f t="shared" si="120"/>
        <v>IUP40008</v>
      </c>
      <c r="B7734" s="269" t="s">
        <v>17456</v>
      </c>
      <c r="C7734" s="269" t="s">
        <v>19038</v>
      </c>
      <c r="D7734" s="269" t="s">
        <v>3</v>
      </c>
      <c r="E7734" s="270">
        <v>85.87</v>
      </c>
      <c r="F7734" s="269" t="s">
        <v>31775</v>
      </c>
      <c r="G7734" s="269" t="s">
        <v>34862</v>
      </c>
      <c r="H7734" s="269" t="s">
        <v>28268</v>
      </c>
    </row>
    <row r="7735" spans="1:8" s="271" customFormat="1">
      <c r="A7735" s="39" t="str">
        <f t="shared" si="120"/>
        <v>IUP40009</v>
      </c>
      <c r="B7735" s="269" t="s">
        <v>17826</v>
      </c>
      <c r="C7735" s="269" t="s">
        <v>18877</v>
      </c>
      <c r="D7735" s="269" t="s">
        <v>4</v>
      </c>
      <c r="E7735" s="270">
        <v>921.38</v>
      </c>
      <c r="F7735" s="269" t="s">
        <v>31775</v>
      </c>
      <c r="G7735" s="269" t="s">
        <v>34862</v>
      </c>
      <c r="H7735" s="269" t="s">
        <v>28268</v>
      </c>
    </row>
    <row r="7736" spans="1:8" s="271" customFormat="1">
      <c r="A7736" s="39" t="str">
        <f t="shared" si="120"/>
        <v>IUP40010</v>
      </c>
      <c r="B7736" s="269" t="s">
        <v>25384</v>
      </c>
      <c r="C7736" s="269" t="s">
        <v>25385</v>
      </c>
      <c r="D7736" s="269" t="s">
        <v>4</v>
      </c>
      <c r="E7736" s="270">
        <v>921.38</v>
      </c>
      <c r="F7736" s="269" t="s">
        <v>31775</v>
      </c>
      <c r="G7736" s="269" t="s">
        <v>34862</v>
      </c>
      <c r="H7736" s="269" t="s">
        <v>28268</v>
      </c>
    </row>
    <row r="7737" spans="1:8" s="271" customFormat="1">
      <c r="A7737" s="39" t="str">
        <f t="shared" si="120"/>
        <v>IUP40011</v>
      </c>
      <c r="B7737" s="269" t="s">
        <v>25386</v>
      </c>
      <c r="C7737" s="269" t="s">
        <v>25387</v>
      </c>
      <c r="D7737" s="269" t="s">
        <v>4</v>
      </c>
      <c r="E7737" s="270">
        <v>1027.5999999999999</v>
      </c>
      <c r="F7737" s="269" t="s">
        <v>31775</v>
      </c>
      <c r="G7737" s="269" t="s">
        <v>34862</v>
      </c>
      <c r="H7737" s="269" t="s">
        <v>28268</v>
      </c>
    </row>
    <row r="7738" spans="1:8" s="271" customFormat="1">
      <c r="A7738" s="39" t="str">
        <f t="shared" si="120"/>
        <v>IUS0001</v>
      </c>
      <c r="B7738" s="269" t="s">
        <v>249</v>
      </c>
      <c r="C7738" s="269" t="s">
        <v>7499</v>
      </c>
      <c r="D7738" s="269" t="s">
        <v>3</v>
      </c>
      <c r="E7738" s="270">
        <v>320.27</v>
      </c>
      <c r="F7738" s="269" t="s">
        <v>31775</v>
      </c>
      <c r="G7738" s="269" t="s">
        <v>34862</v>
      </c>
      <c r="H7738" s="269" t="s">
        <v>28268</v>
      </c>
    </row>
    <row r="7739" spans="1:8" s="271" customFormat="1">
      <c r="A7739" s="39" t="str">
        <f t="shared" si="120"/>
        <v>IUS0023</v>
      </c>
      <c r="B7739" s="269" t="s">
        <v>7500</v>
      </c>
      <c r="C7739" s="269" t="s">
        <v>7501</v>
      </c>
      <c r="D7739" s="269" t="s">
        <v>3</v>
      </c>
      <c r="E7739" s="270">
        <v>117.08</v>
      </c>
      <c r="F7739" s="269" t="s">
        <v>31775</v>
      </c>
      <c r="G7739" s="269" t="s">
        <v>34862</v>
      </c>
      <c r="H7739" s="269" t="s">
        <v>28268</v>
      </c>
    </row>
    <row r="7740" spans="1:8" s="271" customFormat="1">
      <c r="A7740" s="39" t="str">
        <f t="shared" si="120"/>
        <v>IUS0024</v>
      </c>
      <c r="B7740" s="269" t="s">
        <v>7502</v>
      </c>
      <c r="C7740" s="269" t="s">
        <v>31817</v>
      </c>
      <c r="D7740" s="269" t="s">
        <v>1</v>
      </c>
      <c r="E7740" s="270">
        <v>0</v>
      </c>
      <c r="F7740" s="269" t="s">
        <v>31775</v>
      </c>
      <c r="G7740" s="269" t="s">
        <v>34862</v>
      </c>
      <c r="H7740" s="269" t="s">
        <v>28268</v>
      </c>
    </row>
    <row r="7741" spans="1:8" s="271" customFormat="1">
      <c r="A7741" s="39" t="str">
        <f t="shared" si="120"/>
        <v>IUS0025</v>
      </c>
      <c r="B7741" s="269" t="s">
        <v>7504</v>
      </c>
      <c r="C7741" s="269" t="s">
        <v>7503</v>
      </c>
      <c r="D7741" s="269" t="s">
        <v>1</v>
      </c>
      <c r="E7741" s="270">
        <v>81.25</v>
      </c>
      <c r="F7741" s="269" t="s">
        <v>31775</v>
      </c>
      <c r="G7741" s="269" t="s">
        <v>34862</v>
      </c>
      <c r="H7741" s="269" t="s">
        <v>28268</v>
      </c>
    </row>
    <row r="7742" spans="1:8" s="271" customFormat="1">
      <c r="A7742" s="39" t="str">
        <f t="shared" si="120"/>
        <v>IUS0026</v>
      </c>
      <c r="B7742" s="269" t="s">
        <v>7505</v>
      </c>
      <c r="C7742" s="269" t="s">
        <v>7506</v>
      </c>
      <c r="D7742" s="269" t="s">
        <v>1</v>
      </c>
      <c r="E7742" s="270">
        <v>3127.72</v>
      </c>
      <c r="F7742" s="269" t="s">
        <v>31775</v>
      </c>
      <c r="G7742" s="269" t="s">
        <v>34862</v>
      </c>
      <c r="H7742" s="269" t="s">
        <v>28268</v>
      </c>
    </row>
    <row r="7743" spans="1:8" s="271" customFormat="1">
      <c r="A7743" s="39" t="str">
        <f t="shared" si="120"/>
        <v>IUS0027</v>
      </c>
      <c r="B7743" s="269" t="s">
        <v>7507</v>
      </c>
      <c r="C7743" s="269" t="s">
        <v>7508</v>
      </c>
      <c r="D7743" s="269" t="s">
        <v>3</v>
      </c>
      <c r="E7743" s="270">
        <v>90.86</v>
      </c>
      <c r="F7743" s="269" t="s">
        <v>31775</v>
      </c>
      <c r="G7743" s="269" t="s">
        <v>34862</v>
      </c>
      <c r="H7743" s="269" t="s">
        <v>28268</v>
      </c>
    </row>
    <row r="7744" spans="1:8" s="271" customFormat="1">
      <c r="A7744" s="39" t="str">
        <f t="shared" si="120"/>
        <v>IUS0028</v>
      </c>
      <c r="B7744" s="269" t="s">
        <v>7509</v>
      </c>
      <c r="C7744" s="269" t="s">
        <v>7510</v>
      </c>
      <c r="D7744" s="269" t="s">
        <v>3</v>
      </c>
      <c r="E7744" s="270">
        <v>15.47</v>
      </c>
      <c r="F7744" s="269" t="s">
        <v>31775</v>
      </c>
      <c r="G7744" s="269" t="s">
        <v>34862</v>
      </c>
      <c r="H7744" s="269" t="s">
        <v>28268</v>
      </c>
    </row>
    <row r="7745" spans="1:8" s="271" customFormat="1">
      <c r="A7745" s="39" t="str">
        <f t="shared" si="120"/>
        <v>IUS0029</v>
      </c>
      <c r="B7745" s="269" t="s">
        <v>7511</v>
      </c>
      <c r="C7745" s="269" t="s">
        <v>7512</v>
      </c>
      <c r="D7745" s="269" t="s">
        <v>3</v>
      </c>
      <c r="E7745" s="270">
        <v>765.6</v>
      </c>
      <c r="F7745" s="269" t="s">
        <v>31775</v>
      </c>
      <c r="G7745" s="269" t="s">
        <v>34862</v>
      </c>
      <c r="H7745" s="269" t="s">
        <v>28268</v>
      </c>
    </row>
    <row r="7746" spans="1:8" s="271" customFormat="1">
      <c r="A7746" s="39" t="str">
        <f t="shared" si="120"/>
        <v>IUS0030</v>
      </c>
      <c r="B7746" s="269" t="s">
        <v>7513</v>
      </c>
      <c r="C7746" s="269" t="s">
        <v>508</v>
      </c>
      <c r="D7746" s="269" t="s">
        <v>1</v>
      </c>
      <c r="E7746" s="270">
        <v>475.92</v>
      </c>
      <c r="F7746" s="269" t="s">
        <v>31775</v>
      </c>
      <c r="G7746" s="269" t="s">
        <v>34862</v>
      </c>
      <c r="H7746" s="269" t="s">
        <v>28268</v>
      </c>
    </row>
    <row r="7747" spans="1:8" s="271" customFormat="1">
      <c r="A7747" s="39" t="str">
        <f t="shared" ref="A7747:A7810" si="121">IF(ISERROR(SEARCH("/",B7747)=6),TRIM(CLEAN(B7747)),IF(SEARCH("/",B7747)=6,IF(LEN(TRIM(CLEAN(B7747)))=7,LEFT(TRIM(CLEAN(B7747)),6)&amp;"00"&amp;RIGHT(TRIM(CLEAN(B7747)),1),LEFT(TRIM(CLEAN(B7747)),6)&amp;"0"&amp;RIGHT(TRIM(CLEAN(B7747)),2)),TRIM(CLEAN(B7747))))</f>
        <v>IUS0031</v>
      </c>
      <c r="B7747" s="269" t="s">
        <v>17827</v>
      </c>
      <c r="C7747" s="269" t="s">
        <v>17828</v>
      </c>
      <c r="D7747" s="269" t="s">
        <v>3</v>
      </c>
      <c r="E7747" s="270">
        <v>963.78</v>
      </c>
      <c r="F7747" s="269" t="s">
        <v>31775</v>
      </c>
      <c r="G7747" s="269" t="s">
        <v>34862</v>
      </c>
      <c r="H7747" s="269" t="s">
        <v>28268</v>
      </c>
    </row>
    <row r="7748" spans="1:8" s="271" customFormat="1">
      <c r="A7748" s="39" t="str">
        <f t="shared" si="121"/>
        <v>IUS10021</v>
      </c>
      <c r="B7748" s="269" t="s">
        <v>7514</v>
      </c>
      <c r="C7748" s="269" t="s">
        <v>18865</v>
      </c>
      <c r="D7748" s="269" t="s">
        <v>3</v>
      </c>
      <c r="E7748" s="270">
        <v>18.350000000000001</v>
      </c>
      <c r="F7748" s="269" t="s">
        <v>31775</v>
      </c>
      <c r="G7748" s="269" t="s">
        <v>34862</v>
      </c>
      <c r="H7748" s="269" t="s">
        <v>28268</v>
      </c>
    </row>
    <row r="7749" spans="1:8" s="271" customFormat="1">
      <c r="A7749" s="39" t="str">
        <f t="shared" si="121"/>
        <v>IUS11003</v>
      </c>
      <c r="B7749" s="269" t="s">
        <v>7515</v>
      </c>
      <c r="C7749" s="269" t="s">
        <v>7516</v>
      </c>
      <c r="D7749" s="269" t="s">
        <v>3</v>
      </c>
      <c r="E7749" s="270">
        <v>5.3</v>
      </c>
      <c r="F7749" s="269" t="s">
        <v>31775</v>
      </c>
      <c r="G7749" s="269" t="s">
        <v>34862</v>
      </c>
      <c r="H7749" s="269" t="s">
        <v>28268</v>
      </c>
    </row>
    <row r="7750" spans="1:8" s="271" customFormat="1">
      <c r="A7750" s="39" t="str">
        <f t="shared" si="121"/>
        <v>IUS20001</v>
      </c>
      <c r="B7750" s="269" t="s">
        <v>218</v>
      </c>
      <c r="C7750" s="269" t="s">
        <v>247</v>
      </c>
      <c r="D7750" s="269" t="s">
        <v>1</v>
      </c>
      <c r="E7750" s="270">
        <v>294.88</v>
      </c>
      <c r="F7750" s="269" t="s">
        <v>31775</v>
      </c>
      <c r="G7750" s="269" t="s">
        <v>34862</v>
      </c>
      <c r="H7750" s="269" t="s">
        <v>28268</v>
      </c>
    </row>
    <row r="7751" spans="1:8" s="271" customFormat="1">
      <c r="A7751" s="39" t="str">
        <f t="shared" si="121"/>
        <v>IUS20002</v>
      </c>
      <c r="B7751" s="269" t="s">
        <v>7517</v>
      </c>
      <c r="C7751" s="269" t="s">
        <v>7518</v>
      </c>
      <c r="D7751" s="269" t="s">
        <v>3</v>
      </c>
      <c r="E7751" s="270">
        <v>318.67</v>
      </c>
      <c r="F7751" s="269" t="s">
        <v>31775</v>
      </c>
      <c r="G7751" s="269" t="s">
        <v>34862</v>
      </c>
      <c r="H7751" s="269" t="s">
        <v>28268</v>
      </c>
    </row>
    <row r="7752" spans="1:8" s="271" customFormat="1">
      <c r="A7752" s="39" t="str">
        <f t="shared" si="121"/>
        <v>IUS20003</v>
      </c>
      <c r="B7752" s="269" t="s">
        <v>7519</v>
      </c>
      <c r="C7752" s="269" t="s">
        <v>7520</v>
      </c>
      <c r="D7752" s="269" t="s">
        <v>1</v>
      </c>
      <c r="E7752" s="270">
        <v>112.26</v>
      </c>
      <c r="F7752" s="269" t="s">
        <v>31775</v>
      </c>
      <c r="G7752" s="269" t="s">
        <v>34862</v>
      </c>
      <c r="H7752" s="269" t="s">
        <v>28268</v>
      </c>
    </row>
    <row r="7753" spans="1:8" s="271" customFormat="1">
      <c r="A7753" s="39" t="str">
        <f t="shared" si="121"/>
        <v>IUS20004</v>
      </c>
      <c r="B7753" s="269" t="s">
        <v>7521</v>
      </c>
      <c r="C7753" s="269" t="s">
        <v>7522</v>
      </c>
      <c r="D7753" s="269" t="s">
        <v>1</v>
      </c>
      <c r="E7753" s="270">
        <v>180.59</v>
      </c>
      <c r="F7753" s="269" t="s">
        <v>31775</v>
      </c>
      <c r="G7753" s="269" t="s">
        <v>34862</v>
      </c>
      <c r="H7753" s="269" t="s">
        <v>28268</v>
      </c>
    </row>
    <row r="7754" spans="1:8" s="271" customFormat="1">
      <c r="A7754" s="39" t="str">
        <f t="shared" si="121"/>
        <v>IUS20005</v>
      </c>
      <c r="B7754" s="269" t="s">
        <v>7523</v>
      </c>
      <c r="C7754" s="269" t="s">
        <v>7520</v>
      </c>
      <c r="D7754" s="269" t="s">
        <v>1</v>
      </c>
      <c r="E7754" s="270">
        <v>117.18</v>
      </c>
      <c r="F7754" s="269" t="s">
        <v>31775</v>
      </c>
      <c r="G7754" s="269" t="s">
        <v>34862</v>
      </c>
      <c r="H7754" s="269" t="s">
        <v>28268</v>
      </c>
    </row>
    <row r="7755" spans="1:8" s="271" customFormat="1">
      <c r="A7755" s="39" t="str">
        <f t="shared" si="121"/>
        <v>IUS20006</v>
      </c>
      <c r="B7755" s="269" t="s">
        <v>7524</v>
      </c>
      <c r="C7755" s="269" t="s">
        <v>7525</v>
      </c>
      <c r="D7755" s="269" t="s">
        <v>1</v>
      </c>
      <c r="E7755" s="270">
        <v>55.95</v>
      </c>
      <c r="F7755" s="269" t="s">
        <v>31775</v>
      </c>
      <c r="G7755" s="269" t="s">
        <v>34862</v>
      </c>
      <c r="H7755" s="269" t="s">
        <v>28268</v>
      </c>
    </row>
    <row r="7756" spans="1:8" s="271" customFormat="1">
      <c r="A7756" s="39" t="str">
        <f t="shared" si="121"/>
        <v>IUS20007</v>
      </c>
      <c r="B7756" s="269" t="s">
        <v>7526</v>
      </c>
      <c r="C7756" s="269" t="s">
        <v>7527</v>
      </c>
      <c r="D7756" s="269" t="s">
        <v>1</v>
      </c>
      <c r="E7756" s="270">
        <v>16.989999999999998</v>
      </c>
      <c r="F7756" s="269" t="s">
        <v>31775</v>
      </c>
      <c r="G7756" s="269" t="s">
        <v>34862</v>
      </c>
      <c r="H7756" s="269" t="s">
        <v>28268</v>
      </c>
    </row>
    <row r="7757" spans="1:8" s="271" customFormat="1">
      <c r="A7757" s="39" t="str">
        <f t="shared" si="121"/>
        <v>IUS20008</v>
      </c>
      <c r="B7757" s="269" t="s">
        <v>7528</v>
      </c>
      <c r="C7757" s="269" t="s">
        <v>7529</v>
      </c>
      <c r="D7757" s="269" t="s">
        <v>1</v>
      </c>
      <c r="E7757" s="270">
        <v>18.03</v>
      </c>
      <c r="F7757" s="269" t="s">
        <v>31775</v>
      </c>
      <c r="G7757" s="269" t="s">
        <v>34862</v>
      </c>
      <c r="H7757" s="269" t="s">
        <v>28268</v>
      </c>
    </row>
    <row r="7758" spans="1:8" s="271" customFormat="1">
      <c r="A7758" s="39" t="str">
        <f t="shared" si="121"/>
        <v>IUS20009</v>
      </c>
      <c r="B7758" s="269" t="s">
        <v>7530</v>
      </c>
      <c r="C7758" s="269" t="s">
        <v>7531</v>
      </c>
      <c r="D7758" s="269" t="s">
        <v>3</v>
      </c>
      <c r="E7758" s="270">
        <v>761.37</v>
      </c>
      <c r="F7758" s="269" t="s">
        <v>31775</v>
      </c>
      <c r="G7758" s="269" t="s">
        <v>34862</v>
      </c>
      <c r="H7758" s="269" t="s">
        <v>28268</v>
      </c>
    </row>
    <row r="7759" spans="1:8" s="271" customFormat="1">
      <c r="A7759" s="39" t="str">
        <f t="shared" si="121"/>
        <v>IUS20010</v>
      </c>
      <c r="B7759" s="269" t="s">
        <v>7532</v>
      </c>
      <c r="C7759" s="269" t="s">
        <v>7533</v>
      </c>
      <c r="D7759" s="269" t="s">
        <v>3</v>
      </c>
      <c r="E7759" s="270">
        <v>67.040000000000006</v>
      </c>
      <c r="F7759" s="269" t="s">
        <v>31775</v>
      </c>
      <c r="G7759" s="269" t="s">
        <v>34862</v>
      </c>
      <c r="H7759" s="269" t="s">
        <v>28268</v>
      </c>
    </row>
    <row r="7760" spans="1:8" s="271" customFormat="1">
      <c r="A7760" s="39" t="str">
        <f t="shared" si="121"/>
        <v>IUS20011</v>
      </c>
      <c r="B7760" s="269" t="s">
        <v>7534</v>
      </c>
      <c r="C7760" s="269" t="s">
        <v>7535</v>
      </c>
      <c r="D7760" s="269" t="s">
        <v>3</v>
      </c>
      <c r="E7760" s="270">
        <v>109.48</v>
      </c>
      <c r="F7760" s="269" t="s">
        <v>31775</v>
      </c>
      <c r="G7760" s="269" t="s">
        <v>34862</v>
      </c>
      <c r="H7760" s="269" t="s">
        <v>28268</v>
      </c>
    </row>
    <row r="7761" spans="1:8" s="271" customFormat="1">
      <c r="A7761" s="39" t="str">
        <f t="shared" si="121"/>
        <v>IUS20012</v>
      </c>
      <c r="B7761" s="269" t="s">
        <v>7536</v>
      </c>
      <c r="C7761" s="269" t="s">
        <v>7537</v>
      </c>
      <c r="D7761" s="269" t="s">
        <v>1</v>
      </c>
      <c r="E7761" s="270">
        <v>61.1</v>
      </c>
      <c r="F7761" s="269" t="s">
        <v>31775</v>
      </c>
      <c r="G7761" s="269" t="s">
        <v>34862</v>
      </c>
      <c r="H7761" s="269" t="s">
        <v>28268</v>
      </c>
    </row>
    <row r="7762" spans="1:8" s="271" customFormat="1">
      <c r="A7762" s="39" t="str">
        <f t="shared" si="121"/>
        <v>IUS20013</v>
      </c>
      <c r="B7762" s="269" t="s">
        <v>7538</v>
      </c>
      <c r="C7762" s="269" t="s">
        <v>7539</v>
      </c>
      <c r="D7762" s="269" t="s">
        <v>1</v>
      </c>
      <c r="E7762" s="270">
        <v>4624.13</v>
      </c>
      <c r="F7762" s="269" t="s">
        <v>31775</v>
      </c>
      <c r="G7762" s="269" t="s">
        <v>34862</v>
      </c>
      <c r="H7762" s="269" t="s">
        <v>28268</v>
      </c>
    </row>
    <row r="7763" spans="1:8" s="271" customFormat="1">
      <c r="A7763" s="39" t="str">
        <f t="shared" si="121"/>
        <v>IUS20014</v>
      </c>
      <c r="B7763" s="269" t="s">
        <v>7540</v>
      </c>
      <c r="C7763" s="269" t="s">
        <v>7541</v>
      </c>
      <c r="D7763" s="269" t="s">
        <v>1</v>
      </c>
      <c r="E7763" s="270">
        <v>3366.5</v>
      </c>
      <c r="F7763" s="269" t="s">
        <v>31775</v>
      </c>
      <c r="G7763" s="269" t="s">
        <v>34862</v>
      </c>
      <c r="H7763" s="269" t="s">
        <v>28268</v>
      </c>
    </row>
    <row r="7764" spans="1:8" s="271" customFormat="1">
      <c r="A7764" s="39" t="str">
        <f t="shared" si="121"/>
        <v>IUS20015</v>
      </c>
      <c r="B7764" s="269" t="s">
        <v>7542</v>
      </c>
      <c r="C7764" s="269" t="s">
        <v>7543</v>
      </c>
      <c r="D7764" s="269" t="s">
        <v>1</v>
      </c>
      <c r="E7764" s="270">
        <v>483.78</v>
      </c>
      <c r="F7764" s="269" t="s">
        <v>31775</v>
      </c>
      <c r="G7764" s="269" t="s">
        <v>34862</v>
      </c>
      <c r="H7764" s="269" t="s">
        <v>28268</v>
      </c>
    </row>
    <row r="7765" spans="1:8" s="271" customFormat="1">
      <c r="A7765" s="39" t="str">
        <f t="shared" si="121"/>
        <v>IUS20016</v>
      </c>
      <c r="B7765" s="269" t="s">
        <v>7544</v>
      </c>
      <c r="C7765" s="269" t="s">
        <v>7545</v>
      </c>
      <c r="D7765" s="269" t="s">
        <v>3</v>
      </c>
      <c r="E7765" s="270">
        <v>533.57000000000005</v>
      </c>
      <c r="F7765" s="269" t="s">
        <v>31775</v>
      </c>
      <c r="G7765" s="269" t="s">
        <v>34862</v>
      </c>
      <c r="H7765" s="269" t="s">
        <v>28268</v>
      </c>
    </row>
    <row r="7766" spans="1:8" s="271" customFormat="1">
      <c r="A7766" s="39" t="str">
        <f t="shared" si="121"/>
        <v>IUS20017</v>
      </c>
      <c r="B7766" s="269" t="s">
        <v>7546</v>
      </c>
      <c r="C7766" s="269" t="s">
        <v>7547</v>
      </c>
      <c r="D7766" s="269" t="s">
        <v>257</v>
      </c>
      <c r="E7766" s="270">
        <v>229.01</v>
      </c>
      <c r="F7766" s="269" t="s">
        <v>31775</v>
      </c>
      <c r="G7766" s="269" t="s">
        <v>34862</v>
      </c>
      <c r="H7766" s="269" t="s">
        <v>28268</v>
      </c>
    </row>
    <row r="7767" spans="1:8" s="271" customFormat="1">
      <c r="A7767" s="39" t="str">
        <f t="shared" si="121"/>
        <v>IUS20018</v>
      </c>
      <c r="B7767" s="269" t="s">
        <v>7548</v>
      </c>
      <c r="C7767" s="269" t="s">
        <v>18881</v>
      </c>
      <c r="D7767" s="269" t="s">
        <v>3</v>
      </c>
      <c r="E7767" s="270">
        <v>0</v>
      </c>
      <c r="F7767" s="269" t="s">
        <v>31775</v>
      </c>
      <c r="G7767" s="269" t="s">
        <v>34862</v>
      </c>
      <c r="H7767" s="269" t="s">
        <v>28268</v>
      </c>
    </row>
    <row r="7768" spans="1:8" s="271" customFormat="1">
      <c r="A7768" s="39" t="str">
        <f t="shared" si="121"/>
        <v>IUS20019</v>
      </c>
      <c r="B7768" s="269" t="s">
        <v>180</v>
      </c>
      <c r="C7768" s="269" t="s">
        <v>188</v>
      </c>
      <c r="D7768" s="269" t="s">
        <v>1</v>
      </c>
      <c r="E7768" s="270">
        <v>28.1</v>
      </c>
      <c r="F7768" s="269" t="s">
        <v>31775</v>
      </c>
      <c r="G7768" s="269" t="s">
        <v>34862</v>
      </c>
      <c r="H7768" s="269" t="s">
        <v>28268</v>
      </c>
    </row>
    <row r="7769" spans="1:8" s="271" customFormat="1">
      <c r="A7769" s="39" t="str">
        <f t="shared" si="121"/>
        <v>IUS20022</v>
      </c>
      <c r="B7769" s="269" t="s">
        <v>7549</v>
      </c>
      <c r="C7769" s="269" t="s">
        <v>7550</v>
      </c>
      <c r="D7769" s="269" t="s">
        <v>1</v>
      </c>
      <c r="E7769" s="270">
        <v>3283.55</v>
      </c>
      <c r="F7769" s="269" t="s">
        <v>31775</v>
      </c>
      <c r="G7769" s="269" t="s">
        <v>34862</v>
      </c>
      <c r="H7769" s="269" t="s">
        <v>28268</v>
      </c>
    </row>
    <row r="7770" spans="1:8" s="271" customFormat="1">
      <c r="A7770" s="39" t="str">
        <f t="shared" si="121"/>
        <v>IUS20023</v>
      </c>
      <c r="B7770" s="269" t="s">
        <v>7551</v>
      </c>
      <c r="C7770" s="269" t="s">
        <v>7552</v>
      </c>
      <c r="D7770" s="269" t="s">
        <v>1</v>
      </c>
      <c r="E7770" s="270">
        <v>2755.55</v>
      </c>
      <c r="F7770" s="269" t="s">
        <v>31775</v>
      </c>
      <c r="G7770" s="269" t="s">
        <v>34862</v>
      </c>
      <c r="H7770" s="269" t="s">
        <v>28268</v>
      </c>
    </row>
    <row r="7771" spans="1:8" s="271" customFormat="1">
      <c r="A7771" s="39" t="str">
        <f t="shared" si="121"/>
        <v>IUS20024</v>
      </c>
      <c r="B7771" s="269" t="s">
        <v>7553</v>
      </c>
      <c r="C7771" s="269" t="s">
        <v>7554</v>
      </c>
      <c r="D7771" s="269" t="s">
        <v>1</v>
      </c>
      <c r="E7771" s="270">
        <v>1869.82</v>
      </c>
      <c r="F7771" s="269" t="s">
        <v>31775</v>
      </c>
      <c r="G7771" s="269" t="s">
        <v>34862</v>
      </c>
      <c r="H7771" s="269" t="s">
        <v>28268</v>
      </c>
    </row>
    <row r="7772" spans="1:8" s="271" customFormat="1">
      <c r="A7772" s="39" t="str">
        <f t="shared" si="121"/>
        <v>IUS20025</v>
      </c>
      <c r="B7772" s="269" t="s">
        <v>7555</v>
      </c>
      <c r="C7772" s="269" t="s">
        <v>7556</v>
      </c>
      <c r="D7772" s="269" t="s">
        <v>2</v>
      </c>
      <c r="E7772" s="270">
        <v>19.2</v>
      </c>
      <c r="F7772" s="269" t="s">
        <v>31775</v>
      </c>
      <c r="G7772" s="269" t="s">
        <v>34862</v>
      </c>
      <c r="H7772" s="269" t="s">
        <v>28268</v>
      </c>
    </row>
    <row r="7773" spans="1:8" s="271" customFormat="1">
      <c r="A7773" s="39" t="str">
        <f t="shared" si="121"/>
        <v>IUS20026</v>
      </c>
      <c r="B7773" s="269" t="s">
        <v>7557</v>
      </c>
      <c r="C7773" s="269" t="s">
        <v>7558</v>
      </c>
      <c r="D7773" s="269" t="s">
        <v>2</v>
      </c>
      <c r="E7773" s="270">
        <v>17.2</v>
      </c>
      <c r="F7773" s="269" t="s">
        <v>31775</v>
      </c>
      <c r="G7773" s="269" t="s">
        <v>34862</v>
      </c>
      <c r="H7773" s="269" t="s">
        <v>28268</v>
      </c>
    </row>
    <row r="7774" spans="1:8" s="271" customFormat="1">
      <c r="A7774" s="39" t="str">
        <f t="shared" si="121"/>
        <v>IUS20027</v>
      </c>
      <c r="B7774" s="269" t="s">
        <v>7559</v>
      </c>
      <c r="C7774" s="269" t="s">
        <v>7560</v>
      </c>
      <c r="D7774" s="269" t="s">
        <v>2</v>
      </c>
      <c r="E7774" s="270">
        <v>21.66</v>
      </c>
      <c r="F7774" s="269" t="s">
        <v>31775</v>
      </c>
      <c r="G7774" s="269" t="s">
        <v>34862</v>
      </c>
      <c r="H7774" s="269" t="s">
        <v>28268</v>
      </c>
    </row>
    <row r="7775" spans="1:8" s="271" customFormat="1">
      <c r="A7775" s="39" t="str">
        <f t="shared" si="121"/>
        <v>IUS20028</v>
      </c>
      <c r="B7775" s="269" t="s">
        <v>7561</v>
      </c>
      <c r="C7775" s="269" t="s">
        <v>7562</v>
      </c>
      <c r="D7775" s="269" t="s">
        <v>1</v>
      </c>
      <c r="E7775" s="270">
        <v>2230.4</v>
      </c>
      <c r="F7775" s="269" t="s">
        <v>31775</v>
      </c>
      <c r="G7775" s="269" t="s">
        <v>34862</v>
      </c>
      <c r="H7775" s="269" t="s">
        <v>28268</v>
      </c>
    </row>
    <row r="7776" spans="1:8" s="271" customFormat="1">
      <c r="A7776" s="39" t="str">
        <f t="shared" si="121"/>
        <v>IUS20029</v>
      </c>
      <c r="B7776" s="269" t="s">
        <v>7563</v>
      </c>
      <c r="C7776" s="269" t="s">
        <v>7564</v>
      </c>
      <c r="D7776" s="269" t="s">
        <v>1</v>
      </c>
      <c r="E7776" s="270">
        <v>21601.119999999999</v>
      </c>
      <c r="F7776" s="269" t="s">
        <v>31775</v>
      </c>
      <c r="G7776" s="269" t="s">
        <v>34862</v>
      </c>
      <c r="H7776" s="269" t="s">
        <v>28268</v>
      </c>
    </row>
    <row r="7777" spans="1:8" s="271" customFormat="1">
      <c r="A7777" s="39" t="str">
        <f t="shared" si="121"/>
        <v>IUS20030</v>
      </c>
      <c r="B7777" s="269" t="s">
        <v>7565</v>
      </c>
      <c r="C7777" s="269" t="s">
        <v>7566</v>
      </c>
      <c r="D7777" s="269" t="s">
        <v>1</v>
      </c>
      <c r="E7777" s="270">
        <v>441.59</v>
      </c>
      <c r="F7777" s="269" t="s">
        <v>31775</v>
      </c>
      <c r="G7777" s="269" t="s">
        <v>34862</v>
      </c>
      <c r="H7777" s="269" t="s">
        <v>28268</v>
      </c>
    </row>
    <row r="7778" spans="1:8" s="271" customFormat="1">
      <c r="A7778" s="39" t="str">
        <f t="shared" si="121"/>
        <v>IUS20031</v>
      </c>
      <c r="B7778" s="269" t="s">
        <v>7567</v>
      </c>
      <c r="C7778" s="269" t="s">
        <v>7568</v>
      </c>
      <c r="D7778" s="269" t="s">
        <v>498</v>
      </c>
      <c r="E7778" s="270">
        <v>364.67</v>
      </c>
      <c r="F7778" s="269" t="s">
        <v>31775</v>
      </c>
      <c r="G7778" s="269" t="s">
        <v>34862</v>
      </c>
      <c r="H7778" s="269" t="s">
        <v>28268</v>
      </c>
    </row>
    <row r="7779" spans="1:8" s="271" customFormat="1">
      <c r="A7779" s="39" t="str">
        <f t="shared" si="121"/>
        <v>IUS20032</v>
      </c>
      <c r="B7779" s="269" t="s">
        <v>7569</v>
      </c>
      <c r="C7779" s="269" t="s">
        <v>7570</v>
      </c>
      <c r="D7779" s="269" t="s">
        <v>2</v>
      </c>
      <c r="E7779" s="270">
        <v>77.239999999999995</v>
      </c>
      <c r="F7779" s="269" t="s">
        <v>31775</v>
      </c>
      <c r="G7779" s="269" t="s">
        <v>34862</v>
      </c>
      <c r="H7779" s="269" t="s">
        <v>28268</v>
      </c>
    </row>
    <row r="7780" spans="1:8" s="271" customFormat="1">
      <c r="A7780" s="39" t="str">
        <f t="shared" si="121"/>
        <v>IUS20034</v>
      </c>
      <c r="B7780" s="269" t="s">
        <v>7571</v>
      </c>
      <c r="C7780" s="269" t="s">
        <v>7572</v>
      </c>
      <c r="D7780" s="269" t="s">
        <v>1</v>
      </c>
      <c r="E7780" s="270">
        <v>10281.11</v>
      </c>
      <c r="F7780" s="269" t="s">
        <v>31775</v>
      </c>
      <c r="G7780" s="269" t="s">
        <v>34862</v>
      </c>
      <c r="H7780" s="269" t="s">
        <v>28268</v>
      </c>
    </row>
    <row r="7781" spans="1:8" s="271" customFormat="1">
      <c r="A7781" s="39" t="str">
        <f t="shared" si="121"/>
        <v>IUS20035</v>
      </c>
      <c r="B7781" s="269" t="s">
        <v>7573</v>
      </c>
      <c r="C7781" s="269" t="s">
        <v>7574</v>
      </c>
      <c r="D7781" s="269" t="s">
        <v>3</v>
      </c>
      <c r="E7781" s="270">
        <v>58.19</v>
      </c>
      <c r="F7781" s="269" t="s">
        <v>31775</v>
      </c>
      <c r="G7781" s="269" t="s">
        <v>34862</v>
      </c>
      <c r="H7781" s="269" t="s">
        <v>28268</v>
      </c>
    </row>
    <row r="7782" spans="1:8" s="271" customFormat="1">
      <c r="A7782" s="39" t="str">
        <f t="shared" si="121"/>
        <v>IUS20036</v>
      </c>
      <c r="B7782" s="269" t="s">
        <v>7575</v>
      </c>
      <c r="C7782" s="269" t="s">
        <v>7576</v>
      </c>
      <c r="D7782" s="269" t="s">
        <v>1</v>
      </c>
      <c r="E7782" s="270">
        <v>59.62</v>
      </c>
      <c r="F7782" s="269" t="s">
        <v>31775</v>
      </c>
      <c r="G7782" s="269" t="s">
        <v>34862</v>
      </c>
      <c r="H7782" s="269" t="s">
        <v>28268</v>
      </c>
    </row>
    <row r="7783" spans="1:8" s="271" customFormat="1">
      <c r="A7783" s="39" t="str">
        <f t="shared" si="121"/>
        <v>IUS20037</v>
      </c>
      <c r="B7783" s="269" t="s">
        <v>7577</v>
      </c>
      <c r="C7783" s="269" t="s">
        <v>7578</v>
      </c>
      <c r="D7783" s="269" t="s">
        <v>3</v>
      </c>
      <c r="E7783" s="270">
        <v>31.67</v>
      </c>
      <c r="F7783" s="269" t="s">
        <v>31775</v>
      </c>
      <c r="G7783" s="269" t="s">
        <v>34862</v>
      </c>
      <c r="H7783" s="269" t="s">
        <v>28268</v>
      </c>
    </row>
    <row r="7784" spans="1:8" s="271" customFormat="1">
      <c r="A7784" s="39" t="str">
        <f t="shared" si="121"/>
        <v>IUS20038</v>
      </c>
      <c r="B7784" s="269" t="s">
        <v>7579</v>
      </c>
      <c r="C7784" s="269" t="s">
        <v>7580</v>
      </c>
      <c r="D7784" s="269" t="s">
        <v>3</v>
      </c>
      <c r="E7784" s="270">
        <v>369.59</v>
      </c>
      <c r="F7784" s="269" t="s">
        <v>31775</v>
      </c>
      <c r="G7784" s="269" t="s">
        <v>34862</v>
      </c>
      <c r="H7784" s="269" t="s">
        <v>28268</v>
      </c>
    </row>
    <row r="7785" spans="1:8" s="271" customFormat="1">
      <c r="A7785" s="39" t="str">
        <f t="shared" si="121"/>
        <v>IUS20039</v>
      </c>
      <c r="B7785" s="269" t="s">
        <v>7581</v>
      </c>
      <c r="C7785" s="269" t="s">
        <v>7582</v>
      </c>
      <c r="D7785" s="269" t="s">
        <v>1</v>
      </c>
      <c r="E7785" s="270">
        <v>29.14</v>
      </c>
      <c r="F7785" s="269" t="s">
        <v>31775</v>
      </c>
      <c r="G7785" s="269" t="s">
        <v>34862</v>
      </c>
      <c r="H7785" s="269" t="s">
        <v>28268</v>
      </c>
    </row>
    <row r="7786" spans="1:8" s="271" customFormat="1">
      <c r="A7786" s="39" t="str">
        <f t="shared" si="121"/>
        <v>IUS20040</v>
      </c>
      <c r="B7786" s="269" t="s">
        <v>7583</v>
      </c>
      <c r="C7786" s="269" t="s">
        <v>7584</v>
      </c>
      <c r="D7786" s="269" t="s">
        <v>5</v>
      </c>
      <c r="E7786" s="270">
        <v>0</v>
      </c>
      <c r="F7786" s="269" t="s">
        <v>31775</v>
      </c>
      <c r="G7786" s="269" t="s">
        <v>34862</v>
      </c>
      <c r="H7786" s="269" t="s">
        <v>28268</v>
      </c>
    </row>
    <row r="7787" spans="1:8" s="271" customFormat="1">
      <c r="A7787" s="39" t="str">
        <f t="shared" si="121"/>
        <v>IUS20041</v>
      </c>
      <c r="B7787" s="269" t="s">
        <v>7585</v>
      </c>
      <c r="C7787" s="269" t="s">
        <v>7586</v>
      </c>
      <c r="D7787" s="269" t="s">
        <v>5</v>
      </c>
      <c r="E7787" s="270">
        <v>93.81</v>
      </c>
      <c r="F7787" s="269" t="s">
        <v>31775</v>
      </c>
      <c r="G7787" s="269" t="s">
        <v>34862</v>
      </c>
      <c r="H7787" s="269" t="s">
        <v>28268</v>
      </c>
    </row>
    <row r="7788" spans="1:8" s="271" customFormat="1">
      <c r="A7788" s="39" t="str">
        <f t="shared" si="121"/>
        <v>IUS20042</v>
      </c>
      <c r="B7788" s="269" t="s">
        <v>7587</v>
      </c>
      <c r="C7788" s="269" t="s">
        <v>7588</v>
      </c>
      <c r="D7788" s="269" t="s">
        <v>5</v>
      </c>
      <c r="E7788" s="270">
        <v>28.75</v>
      </c>
      <c r="F7788" s="269" t="s">
        <v>31775</v>
      </c>
      <c r="G7788" s="269" t="s">
        <v>34862</v>
      </c>
      <c r="H7788" s="269" t="s">
        <v>28268</v>
      </c>
    </row>
    <row r="7789" spans="1:8" s="271" customFormat="1">
      <c r="A7789" s="39" t="str">
        <f t="shared" si="121"/>
        <v>IUS20043</v>
      </c>
      <c r="B7789" s="269" t="s">
        <v>7589</v>
      </c>
      <c r="C7789" s="269" t="s">
        <v>7590</v>
      </c>
      <c r="D7789" s="269" t="s">
        <v>5</v>
      </c>
      <c r="E7789" s="270">
        <v>84.78</v>
      </c>
      <c r="F7789" s="269" t="s">
        <v>31775</v>
      </c>
      <c r="G7789" s="269" t="s">
        <v>34862</v>
      </c>
      <c r="H7789" s="269" t="s">
        <v>28268</v>
      </c>
    </row>
    <row r="7790" spans="1:8" s="271" customFormat="1">
      <c r="A7790" s="39" t="str">
        <f t="shared" si="121"/>
        <v>IUS20044</v>
      </c>
      <c r="B7790" s="269" t="s">
        <v>7591</v>
      </c>
      <c r="C7790" s="269" t="s">
        <v>7592</v>
      </c>
      <c r="D7790" s="269" t="s">
        <v>5</v>
      </c>
      <c r="E7790" s="270">
        <v>0</v>
      </c>
      <c r="F7790" s="269" t="s">
        <v>31775</v>
      </c>
      <c r="G7790" s="269" t="s">
        <v>34862</v>
      </c>
      <c r="H7790" s="269" t="s">
        <v>28268</v>
      </c>
    </row>
    <row r="7791" spans="1:8" s="271" customFormat="1">
      <c r="A7791" s="39" t="str">
        <f t="shared" si="121"/>
        <v>IUS20045</v>
      </c>
      <c r="B7791" s="269" t="s">
        <v>7593</v>
      </c>
      <c r="C7791" s="269" t="s">
        <v>7594</v>
      </c>
      <c r="D7791" s="269" t="s">
        <v>1</v>
      </c>
      <c r="E7791" s="270">
        <v>38.58</v>
      </c>
      <c r="F7791" s="269" t="s">
        <v>31775</v>
      </c>
      <c r="G7791" s="269" t="s">
        <v>34862</v>
      </c>
      <c r="H7791" s="269" t="s">
        <v>28268</v>
      </c>
    </row>
    <row r="7792" spans="1:8" s="271" customFormat="1">
      <c r="A7792" s="39" t="str">
        <f t="shared" si="121"/>
        <v>IUS20047</v>
      </c>
      <c r="B7792" s="269" t="s">
        <v>7595</v>
      </c>
      <c r="C7792" s="269" t="s">
        <v>19036</v>
      </c>
      <c r="D7792" s="269" t="s">
        <v>3</v>
      </c>
      <c r="E7792" s="270">
        <v>0</v>
      </c>
      <c r="F7792" s="269" t="s">
        <v>31775</v>
      </c>
      <c r="G7792" s="269" t="s">
        <v>34862</v>
      </c>
      <c r="H7792" s="269" t="s">
        <v>28268</v>
      </c>
    </row>
    <row r="7793" spans="1:8" s="271" customFormat="1">
      <c r="A7793" s="39" t="str">
        <f t="shared" si="121"/>
        <v>IUS20048</v>
      </c>
      <c r="B7793" s="269" t="s">
        <v>17829</v>
      </c>
      <c r="C7793" s="269" t="s">
        <v>17830</v>
      </c>
      <c r="D7793" s="269" t="s">
        <v>3</v>
      </c>
      <c r="E7793" s="270">
        <v>3.38</v>
      </c>
      <c r="F7793" s="269" t="s">
        <v>31775</v>
      </c>
      <c r="G7793" s="269" t="s">
        <v>34862</v>
      </c>
      <c r="H7793" s="269" t="s">
        <v>28268</v>
      </c>
    </row>
    <row r="7794" spans="1:8" s="271" customFormat="1">
      <c r="A7794" s="39" t="str">
        <f t="shared" si="121"/>
        <v>IUS20049</v>
      </c>
      <c r="B7794" s="269" t="s">
        <v>31818</v>
      </c>
      <c r="C7794" s="269" t="s">
        <v>31819</v>
      </c>
      <c r="D7794" s="269" t="s">
        <v>3</v>
      </c>
      <c r="E7794" s="270">
        <v>150.94999999999999</v>
      </c>
      <c r="F7794" s="269" t="s">
        <v>31775</v>
      </c>
      <c r="G7794" s="269" t="s">
        <v>34862</v>
      </c>
      <c r="H7794" s="269" t="s">
        <v>28268</v>
      </c>
    </row>
    <row r="7795" spans="1:8" s="271" customFormat="1">
      <c r="A7795" s="39" t="str">
        <f t="shared" si="121"/>
        <v>IUS20050</v>
      </c>
      <c r="B7795" s="269" t="s">
        <v>31820</v>
      </c>
      <c r="C7795" s="269" t="s">
        <v>31821</v>
      </c>
      <c r="D7795" s="269" t="s">
        <v>3</v>
      </c>
      <c r="E7795" s="270">
        <v>47.75</v>
      </c>
      <c r="F7795" s="269" t="s">
        <v>31775</v>
      </c>
      <c r="G7795" s="269" t="s">
        <v>34862</v>
      </c>
      <c r="H7795" s="269" t="s">
        <v>28268</v>
      </c>
    </row>
    <row r="7796" spans="1:8" s="271" customFormat="1">
      <c r="A7796" s="39" t="str">
        <f t="shared" si="121"/>
        <v>IUS85001</v>
      </c>
      <c r="B7796" s="269" t="s">
        <v>16286</v>
      </c>
      <c r="C7796" s="269" t="s">
        <v>16287</v>
      </c>
      <c r="D7796" s="269" t="s">
        <v>5</v>
      </c>
      <c r="E7796" s="270">
        <v>16.3</v>
      </c>
      <c r="F7796" s="269" t="s">
        <v>31775</v>
      </c>
      <c r="G7796" s="269" t="s">
        <v>34862</v>
      </c>
      <c r="H7796" s="269" t="s">
        <v>28268</v>
      </c>
    </row>
    <row r="7797" spans="1:8" s="271" customFormat="1">
      <c r="A7797" s="39" t="str">
        <f t="shared" si="121"/>
        <v>IUS85002</v>
      </c>
      <c r="B7797" s="269" t="s">
        <v>16288</v>
      </c>
      <c r="C7797" s="269" t="s">
        <v>16289</v>
      </c>
      <c r="D7797" s="269" t="s">
        <v>1</v>
      </c>
      <c r="E7797" s="270">
        <v>106.25</v>
      </c>
      <c r="F7797" s="269" t="s">
        <v>31775</v>
      </c>
      <c r="G7797" s="269" t="s">
        <v>34862</v>
      </c>
      <c r="H7797" s="269" t="s">
        <v>28268</v>
      </c>
    </row>
    <row r="7798" spans="1:8" s="271" customFormat="1">
      <c r="A7798" s="39" t="str">
        <f t="shared" si="121"/>
        <v>IUS85003</v>
      </c>
      <c r="B7798" s="269" t="s">
        <v>16290</v>
      </c>
      <c r="C7798" s="269" t="s">
        <v>16291</v>
      </c>
      <c r="D7798" s="269" t="s">
        <v>1</v>
      </c>
      <c r="E7798" s="270">
        <v>24.72</v>
      </c>
      <c r="F7798" s="269" t="s">
        <v>31775</v>
      </c>
      <c r="G7798" s="269" t="s">
        <v>34862</v>
      </c>
      <c r="H7798" s="269" t="s">
        <v>28268</v>
      </c>
    </row>
    <row r="7799" spans="1:8" s="271" customFormat="1">
      <c r="A7799" s="39" t="str">
        <f t="shared" si="121"/>
        <v>IUS85004</v>
      </c>
      <c r="B7799" s="269" t="s">
        <v>18872</v>
      </c>
      <c r="C7799" s="269" t="s">
        <v>18873</v>
      </c>
      <c r="D7799" s="269" t="s">
        <v>1</v>
      </c>
      <c r="E7799" s="270">
        <v>4169.3999999999996</v>
      </c>
      <c r="F7799" s="269" t="s">
        <v>31775</v>
      </c>
      <c r="G7799" s="269" t="s">
        <v>34862</v>
      </c>
      <c r="H7799" s="269" t="s">
        <v>28268</v>
      </c>
    </row>
    <row r="7800" spans="1:8" s="271" customFormat="1">
      <c r="A7800" s="39" t="str">
        <f t="shared" si="121"/>
        <v>IUS85005</v>
      </c>
      <c r="B7800" s="269" t="s">
        <v>18855</v>
      </c>
      <c r="C7800" s="269" t="s">
        <v>18856</v>
      </c>
      <c r="D7800" s="269" t="s">
        <v>1</v>
      </c>
      <c r="E7800" s="270">
        <v>4340.34</v>
      </c>
      <c r="F7800" s="269" t="s">
        <v>31775</v>
      </c>
      <c r="G7800" s="269" t="s">
        <v>34862</v>
      </c>
      <c r="H7800" s="269" t="s">
        <v>28268</v>
      </c>
    </row>
    <row r="7801" spans="1:8" s="271" customFormat="1">
      <c r="A7801" s="39" t="str">
        <f t="shared" si="121"/>
        <v>IUS85006</v>
      </c>
      <c r="B7801" s="269" t="s">
        <v>18868</v>
      </c>
      <c r="C7801" s="269" t="s">
        <v>18869</v>
      </c>
      <c r="D7801" s="269" t="s">
        <v>1</v>
      </c>
      <c r="E7801" s="270">
        <v>201.94</v>
      </c>
      <c r="F7801" s="269" t="s">
        <v>31775</v>
      </c>
      <c r="G7801" s="269" t="s">
        <v>34862</v>
      </c>
      <c r="H7801" s="269" t="s">
        <v>28268</v>
      </c>
    </row>
    <row r="7802" spans="1:8" s="271" customFormat="1">
      <c r="A7802" s="39" t="str">
        <f t="shared" si="121"/>
        <v>IUS86001</v>
      </c>
      <c r="B7802" s="269" t="s">
        <v>7596</v>
      </c>
      <c r="C7802" s="269" t="s">
        <v>7597</v>
      </c>
      <c r="D7802" s="269" t="s">
        <v>3</v>
      </c>
      <c r="E7802" s="270">
        <v>203.09</v>
      </c>
      <c r="F7802" s="269" t="s">
        <v>31775</v>
      </c>
      <c r="G7802" s="269" t="s">
        <v>34862</v>
      </c>
      <c r="H7802" s="269" t="s">
        <v>28268</v>
      </c>
    </row>
    <row r="7803" spans="1:8" s="271" customFormat="1">
      <c r="A7803" s="39" t="str">
        <f t="shared" si="121"/>
        <v>IUS87001</v>
      </c>
      <c r="B7803" s="269" t="s">
        <v>7598</v>
      </c>
      <c r="C7803" s="269" t="s">
        <v>7520</v>
      </c>
      <c r="D7803" s="269" t="s">
        <v>3</v>
      </c>
      <c r="E7803" s="270">
        <v>103.36</v>
      </c>
      <c r="F7803" s="269" t="s">
        <v>31775</v>
      </c>
      <c r="G7803" s="269" t="s">
        <v>34862</v>
      </c>
      <c r="H7803" s="269" t="s">
        <v>28268</v>
      </c>
    </row>
    <row r="7804" spans="1:8" s="271" customFormat="1">
      <c r="A7804" s="39" t="str">
        <f t="shared" si="121"/>
        <v>IUS87002</v>
      </c>
      <c r="B7804" s="269" t="s">
        <v>16292</v>
      </c>
      <c r="C7804" s="269" t="s">
        <v>16293</v>
      </c>
      <c r="D7804" s="269" t="s">
        <v>1</v>
      </c>
      <c r="E7804" s="270">
        <v>126.09</v>
      </c>
      <c r="F7804" s="269" t="s">
        <v>31775</v>
      </c>
      <c r="G7804" s="269" t="s">
        <v>34862</v>
      </c>
      <c r="H7804" s="269" t="s">
        <v>28268</v>
      </c>
    </row>
    <row r="7805" spans="1:8" s="271" customFormat="1">
      <c r="A7805" s="39" t="str">
        <f t="shared" si="121"/>
        <v>IUS87003</v>
      </c>
      <c r="B7805" s="269" t="s">
        <v>16294</v>
      </c>
      <c r="C7805" s="269" t="s">
        <v>16295</v>
      </c>
      <c r="D7805" s="269" t="s">
        <v>3</v>
      </c>
      <c r="E7805" s="270">
        <v>569.19000000000005</v>
      </c>
      <c r="F7805" s="269" t="s">
        <v>31775</v>
      </c>
      <c r="G7805" s="269" t="s">
        <v>34862</v>
      </c>
      <c r="H7805" s="269" t="s">
        <v>28268</v>
      </c>
    </row>
    <row r="7806" spans="1:8" s="271" customFormat="1">
      <c r="A7806" s="39" t="str">
        <f t="shared" si="121"/>
        <v>IUS87004</v>
      </c>
      <c r="B7806" s="269" t="s">
        <v>17477</v>
      </c>
      <c r="C7806" s="269" t="s">
        <v>17478</v>
      </c>
      <c r="D7806" s="269" t="s">
        <v>1</v>
      </c>
      <c r="E7806" s="270">
        <v>23.17</v>
      </c>
      <c r="F7806" s="269" t="s">
        <v>31775</v>
      </c>
      <c r="G7806" s="269" t="s">
        <v>34862</v>
      </c>
      <c r="H7806" s="269" t="s">
        <v>28268</v>
      </c>
    </row>
    <row r="7807" spans="1:8" s="271" customFormat="1">
      <c r="A7807" s="39" t="str">
        <f t="shared" si="121"/>
        <v>IUS87005</v>
      </c>
      <c r="B7807" s="269" t="s">
        <v>17831</v>
      </c>
      <c r="C7807" s="269" t="s">
        <v>18847</v>
      </c>
      <c r="D7807" s="269" t="s">
        <v>1</v>
      </c>
      <c r="E7807" s="270">
        <v>4.16</v>
      </c>
      <c r="F7807" s="269" t="s">
        <v>31775</v>
      </c>
      <c r="G7807" s="269" t="s">
        <v>34862</v>
      </c>
      <c r="H7807" s="269" t="s">
        <v>28268</v>
      </c>
    </row>
    <row r="7808" spans="1:8" s="271" customFormat="1">
      <c r="A7808" s="39" t="str">
        <f t="shared" si="121"/>
        <v>IUS87006</v>
      </c>
      <c r="B7808" s="269" t="s">
        <v>17832</v>
      </c>
      <c r="C7808" s="269" t="s">
        <v>17833</v>
      </c>
      <c r="D7808" s="269" t="s">
        <v>1</v>
      </c>
      <c r="E7808" s="270">
        <v>303.24</v>
      </c>
      <c r="F7808" s="269" t="s">
        <v>31775</v>
      </c>
      <c r="G7808" s="269" t="s">
        <v>34862</v>
      </c>
      <c r="H7808" s="269" t="s">
        <v>28268</v>
      </c>
    </row>
    <row r="7809" spans="1:8" s="271" customFormat="1">
      <c r="A7809" s="39" t="str">
        <f t="shared" si="121"/>
        <v>IUS87007</v>
      </c>
      <c r="B7809" s="269" t="s">
        <v>17834</v>
      </c>
      <c r="C7809" s="269" t="s">
        <v>17835</v>
      </c>
      <c r="D7809" s="269" t="s">
        <v>1</v>
      </c>
      <c r="E7809" s="270">
        <v>997</v>
      </c>
      <c r="F7809" s="269" t="s">
        <v>31775</v>
      </c>
      <c r="G7809" s="269" t="s">
        <v>34862</v>
      </c>
      <c r="H7809" s="269" t="s">
        <v>28268</v>
      </c>
    </row>
    <row r="7810" spans="1:8" s="271" customFormat="1" ht="25.5">
      <c r="A7810" s="39" t="str">
        <f t="shared" si="121"/>
        <v>IUSC0001</v>
      </c>
      <c r="B7810" s="269" t="s">
        <v>7599</v>
      </c>
      <c r="C7810" s="269" t="s">
        <v>16869</v>
      </c>
      <c r="D7810" s="269" t="s">
        <v>2</v>
      </c>
      <c r="E7810" s="270">
        <v>92.98</v>
      </c>
      <c r="F7810" s="269" t="s">
        <v>31775</v>
      </c>
      <c r="G7810" s="269" t="s">
        <v>34862</v>
      </c>
      <c r="H7810" s="269" t="s">
        <v>28268</v>
      </c>
    </row>
    <row r="7811" spans="1:8" s="271" customFormat="1" ht="25.5">
      <c r="A7811" s="39" t="str">
        <f t="shared" ref="A7811:A7874" si="122">IF(ISERROR(SEARCH("/",B7811)=6),TRIM(CLEAN(B7811)),IF(SEARCH("/",B7811)=6,IF(LEN(TRIM(CLEAN(B7811)))=7,LEFT(TRIM(CLEAN(B7811)),6)&amp;"00"&amp;RIGHT(TRIM(CLEAN(B7811)),1),LEFT(TRIM(CLEAN(B7811)),6)&amp;"0"&amp;RIGHT(TRIM(CLEAN(B7811)),2)),TRIM(CLEAN(B7811))))</f>
        <v>IUSC0002</v>
      </c>
      <c r="B7811" s="269" t="s">
        <v>7600</v>
      </c>
      <c r="C7811" s="269" t="s">
        <v>7601</v>
      </c>
      <c r="D7811" s="269" t="s">
        <v>2</v>
      </c>
      <c r="E7811" s="270">
        <v>4.66</v>
      </c>
      <c r="F7811" s="269" t="s">
        <v>31775</v>
      </c>
      <c r="G7811" s="269" t="s">
        <v>34862</v>
      </c>
      <c r="H7811" s="269" t="s">
        <v>28268</v>
      </c>
    </row>
    <row r="7812" spans="1:8" s="271" customFormat="1" ht="25.5">
      <c r="A7812" s="39" t="str">
        <f t="shared" si="122"/>
        <v>IUSC0003</v>
      </c>
      <c r="B7812" s="269" t="s">
        <v>8024</v>
      </c>
      <c r="C7812" s="269" t="s">
        <v>8025</v>
      </c>
      <c r="D7812" s="269" t="s">
        <v>2</v>
      </c>
      <c r="E7812" s="270">
        <v>37.82</v>
      </c>
      <c r="F7812" s="269" t="s">
        <v>31775</v>
      </c>
      <c r="G7812" s="269" t="s">
        <v>34862</v>
      </c>
      <c r="H7812" s="269" t="s">
        <v>28268</v>
      </c>
    </row>
    <row r="7813" spans="1:8" s="271" customFormat="1" ht="25.5">
      <c r="A7813" s="39" t="str">
        <f t="shared" si="122"/>
        <v>IUSC0004</v>
      </c>
      <c r="B7813" s="269" t="s">
        <v>8445</v>
      </c>
      <c r="C7813" s="269" t="s">
        <v>8446</v>
      </c>
      <c r="D7813" s="269" t="s">
        <v>1</v>
      </c>
      <c r="E7813" s="270">
        <v>0.28999999999999998</v>
      </c>
      <c r="F7813" s="269" t="s">
        <v>31775</v>
      </c>
      <c r="G7813" s="269" t="s">
        <v>34862</v>
      </c>
      <c r="H7813" s="269" t="s">
        <v>28268</v>
      </c>
    </row>
    <row r="7814" spans="1:8" s="271" customFormat="1" ht="25.5">
      <c r="A7814" s="39" t="str">
        <f t="shared" si="122"/>
        <v>IUSC0005</v>
      </c>
      <c r="B7814" s="269" t="s">
        <v>17836</v>
      </c>
      <c r="C7814" s="269" t="s">
        <v>17837</v>
      </c>
      <c r="D7814" s="269" t="s">
        <v>3</v>
      </c>
      <c r="E7814" s="270">
        <v>0.66</v>
      </c>
      <c r="F7814" s="269" t="s">
        <v>31775</v>
      </c>
      <c r="G7814" s="269" t="s">
        <v>34862</v>
      </c>
      <c r="H7814" s="269" t="s">
        <v>28268</v>
      </c>
    </row>
    <row r="7815" spans="1:8" s="271" customFormat="1" ht="25.5">
      <c r="A7815" s="39" t="str">
        <f t="shared" si="122"/>
        <v>IUSC0006</v>
      </c>
      <c r="B7815" s="269" t="s">
        <v>8447</v>
      </c>
      <c r="C7815" s="269" t="s">
        <v>8448</v>
      </c>
      <c r="D7815" s="269" t="s">
        <v>2</v>
      </c>
      <c r="E7815" s="270">
        <v>15.99</v>
      </c>
      <c r="F7815" s="269" t="s">
        <v>31775</v>
      </c>
      <c r="G7815" s="269" t="s">
        <v>34862</v>
      </c>
      <c r="H7815" s="269" t="s">
        <v>28268</v>
      </c>
    </row>
    <row r="7816" spans="1:8" s="271" customFormat="1" ht="25.5">
      <c r="A7816" s="39" t="str">
        <f t="shared" si="122"/>
        <v>IUSC0007</v>
      </c>
      <c r="B7816" s="269" t="s">
        <v>8449</v>
      </c>
      <c r="C7816" s="269" t="s">
        <v>8450</v>
      </c>
      <c r="D7816" s="269" t="s">
        <v>3</v>
      </c>
      <c r="E7816" s="270">
        <v>323.37</v>
      </c>
      <c r="F7816" s="269" t="s">
        <v>31775</v>
      </c>
      <c r="G7816" s="269" t="s">
        <v>34862</v>
      </c>
      <c r="H7816" s="269" t="s">
        <v>28268</v>
      </c>
    </row>
    <row r="7817" spans="1:8" s="271" customFormat="1" ht="25.5">
      <c r="A7817" s="39" t="str">
        <f t="shared" si="122"/>
        <v>IUSC0009</v>
      </c>
      <c r="B7817" s="269" t="s">
        <v>8451</v>
      </c>
      <c r="C7817" s="269" t="s">
        <v>8452</v>
      </c>
      <c r="D7817" s="269" t="s">
        <v>1</v>
      </c>
      <c r="E7817" s="270">
        <v>812.4</v>
      </c>
      <c r="F7817" s="269" t="s">
        <v>31775</v>
      </c>
      <c r="G7817" s="269" t="s">
        <v>34862</v>
      </c>
      <c r="H7817" s="269" t="s">
        <v>28268</v>
      </c>
    </row>
    <row r="7818" spans="1:8" s="271" customFormat="1" ht="25.5">
      <c r="A7818" s="39" t="str">
        <f t="shared" si="122"/>
        <v>IUSC0010</v>
      </c>
      <c r="B7818" s="269" t="s">
        <v>8453</v>
      </c>
      <c r="C7818" s="269" t="s">
        <v>8454</v>
      </c>
      <c r="D7818" s="269" t="s">
        <v>1</v>
      </c>
      <c r="E7818" s="270">
        <v>2712.96</v>
      </c>
      <c r="F7818" s="269" t="s">
        <v>31775</v>
      </c>
      <c r="G7818" s="269" t="s">
        <v>34862</v>
      </c>
      <c r="H7818" s="269" t="s">
        <v>28268</v>
      </c>
    </row>
    <row r="7819" spans="1:8" s="271" customFormat="1" ht="25.5">
      <c r="A7819" s="39" t="str">
        <f t="shared" si="122"/>
        <v>IUSC0011</v>
      </c>
      <c r="B7819" s="269" t="s">
        <v>8455</v>
      </c>
      <c r="C7819" s="269" t="s">
        <v>8071</v>
      </c>
      <c r="D7819" s="269" t="s">
        <v>3</v>
      </c>
      <c r="E7819" s="270">
        <v>840.5</v>
      </c>
      <c r="F7819" s="269" t="s">
        <v>31775</v>
      </c>
      <c r="G7819" s="269" t="s">
        <v>34862</v>
      </c>
      <c r="H7819" s="269" t="s">
        <v>28268</v>
      </c>
    </row>
    <row r="7820" spans="1:8" s="271" customFormat="1" ht="25.5">
      <c r="A7820" s="39" t="str">
        <f t="shared" si="122"/>
        <v>IUSC0012</v>
      </c>
      <c r="B7820" s="269" t="s">
        <v>8456</v>
      </c>
      <c r="C7820" s="269" t="s">
        <v>8457</v>
      </c>
      <c r="D7820" s="269" t="s">
        <v>1</v>
      </c>
      <c r="E7820" s="270">
        <v>98434.78</v>
      </c>
      <c r="F7820" s="269" t="s">
        <v>31775</v>
      </c>
      <c r="G7820" s="269" t="s">
        <v>34862</v>
      </c>
      <c r="H7820" s="269" t="s">
        <v>28268</v>
      </c>
    </row>
    <row r="7821" spans="1:8" s="271" customFormat="1" ht="25.5">
      <c r="A7821" s="39" t="str">
        <f t="shared" si="122"/>
        <v>IUSC0013</v>
      </c>
      <c r="B7821" s="269" t="s">
        <v>8458</v>
      </c>
      <c r="C7821" s="269" t="s">
        <v>8459</v>
      </c>
      <c r="D7821" s="269" t="s">
        <v>1</v>
      </c>
      <c r="E7821" s="270">
        <v>2518.92</v>
      </c>
      <c r="F7821" s="269" t="s">
        <v>31775</v>
      </c>
      <c r="G7821" s="269" t="s">
        <v>34862</v>
      </c>
      <c r="H7821" s="269" t="s">
        <v>28268</v>
      </c>
    </row>
    <row r="7822" spans="1:8" s="271" customFormat="1" ht="25.5">
      <c r="A7822" s="39" t="str">
        <f t="shared" si="122"/>
        <v>IUSC0014</v>
      </c>
      <c r="B7822" s="269" t="s">
        <v>8460</v>
      </c>
      <c r="C7822" s="269" t="s">
        <v>8073</v>
      </c>
      <c r="D7822" s="269" t="s">
        <v>1</v>
      </c>
      <c r="E7822" s="270">
        <v>29067</v>
      </c>
      <c r="F7822" s="269" t="s">
        <v>31775</v>
      </c>
      <c r="G7822" s="269" t="s">
        <v>34862</v>
      </c>
      <c r="H7822" s="269" t="s">
        <v>28268</v>
      </c>
    </row>
    <row r="7823" spans="1:8" s="271" customFormat="1" ht="25.5">
      <c r="A7823" s="39" t="str">
        <f t="shared" si="122"/>
        <v>IUSC0015</v>
      </c>
      <c r="B7823" s="269" t="s">
        <v>8461</v>
      </c>
      <c r="C7823" s="269" t="s">
        <v>8462</v>
      </c>
      <c r="D7823" s="269" t="s">
        <v>1</v>
      </c>
      <c r="E7823" s="270">
        <v>16829.14</v>
      </c>
      <c r="F7823" s="269" t="s">
        <v>31775</v>
      </c>
      <c r="G7823" s="269" t="s">
        <v>34862</v>
      </c>
      <c r="H7823" s="269" t="s">
        <v>28268</v>
      </c>
    </row>
    <row r="7824" spans="1:8" s="271" customFormat="1" ht="25.5">
      <c r="A7824" s="39" t="str">
        <f t="shared" si="122"/>
        <v>IUSC00158</v>
      </c>
      <c r="B7824" s="269" t="s">
        <v>8463</v>
      </c>
      <c r="C7824" s="269" t="s">
        <v>18862</v>
      </c>
      <c r="D7824" s="269" t="s">
        <v>1</v>
      </c>
      <c r="E7824" s="270">
        <v>0</v>
      </c>
      <c r="F7824" s="269" t="s">
        <v>31775</v>
      </c>
      <c r="G7824" s="269" t="s">
        <v>34862</v>
      </c>
      <c r="H7824" s="269" t="s">
        <v>28268</v>
      </c>
    </row>
    <row r="7825" spans="1:8" s="271" customFormat="1" ht="25.5">
      <c r="A7825" s="39" t="str">
        <f t="shared" si="122"/>
        <v>IUSC0016</v>
      </c>
      <c r="B7825" s="269" t="s">
        <v>16296</v>
      </c>
      <c r="C7825" s="269" t="s">
        <v>16297</v>
      </c>
      <c r="D7825" s="269" t="s">
        <v>294</v>
      </c>
      <c r="E7825" s="270">
        <v>60.2</v>
      </c>
      <c r="F7825" s="269" t="s">
        <v>31775</v>
      </c>
      <c r="G7825" s="269" t="s">
        <v>34862</v>
      </c>
      <c r="H7825" s="269" t="s">
        <v>28268</v>
      </c>
    </row>
    <row r="7826" spans="1:8" s="271" customFormat="1" ht="25.5">
      <c r="A7826" s="39" t="str">
        <f t="shared" si="122"/>
        <v>IUSC0017</v>
      </c>
      <c r="B7826" s="269" t="s">
        <v>16583</v>
      </c>
      <c r="C7826" s="269" t="s">
        <v>16584</v>
      </c>
      <c r="D7826" s="269" t="s">
        <v>2</v>
      </c>
      <c r="E7826" s="270">
        <v>274.45</v>
      </c>
      <c r="F7826" s="269" t="s">
        <v>31775</v>
      </c>
      <c r="G7826" s="269" t="s">
        <v>34862</v>
      </c>
      <c r="H7826" s="269" t="s">
        <v>28268</v>
      </c>
    </row>
    <row r="7827" spans="1:8" s="271" customFormat="1" ht="25.5">
      <c r="A7827" s="39" t="str">
        <f t="shared" si="122"/>
        <v>IUSC0018</v>
      </c>
      <c r="B7827" s="269" t="s">
        <v>16585</v>
      </c>
      <c r="C7827" s="269" t="s">
        <v>16586</v>
      </c>
      <c r="D7827" s="269" t="s">
        <v>2</v>
      </c>
      <c r="E7827" s="270">
        <v>36.049999999999997</v>
      </c>
      <c r="F7827" s="269" t="s">
        <v>31775</v>
      </c>
      <c r="G7827" s="269" t="s">
        <v>34862</v>
      </c>
      <c r="H7827" s="269" t="s">
        <v>28268</v>
      </c>
    </row>
    <row r="7828" spans="1:8" s="271" customFormat="1" ht="25.5">
      <c r="A7828" s="39" t="str">
        <f t="shared" si="122"/>
        <v>IUSC0019</v>
      </c>
      <c r="B7828" s="269" t="s">
        <v>16587</v>
      </c>
      <c r="C7828" s="269" t="s">
        <v>16588</v>
      </c>
      <c r="D7828" s="269" t="s">
        <v>2</v>
      </c>
      <c r="E7828" s="270">
        <v>23.88</v>
      </c>
      <c r="F7828" s="269" t="s">
        <v>31775</v>
      </c>
      <c r="G7828" s="269" t="s">
        <v>34862</v>
      </c>
      <c r="H7828" s="269" t="s">
        <v>28268</v>
      </c>
    </row>
    <row r="7829" spans="1:8" s="271" customFormat="1" ht="25.5">
      <c r="A7829" s="39" t="str">
        <f t="shared" si="122"/>
        <v>IUSC0020</v>
      </c>
      <c r="B7829" s="269" t="s">
        <v>16589</v>
      </c>
      <c r="C7829" s="269" t="s">
        <v>16590</v>
      </c>
      <c r="D7829" s="269" t="s">
        <v>1</v>
      </c>
      <c r="E7829" s="270">
        <v>2190.4699999999998</v>
      </c>
      <c r="F7829" s="269" t="s">
        <v>31775</v>
      </c>
      <c r="G7829" s="269" t="s">
        <v>34862</v>
      </c>
      <c r="H7829" s="269" t="s">
        <v>28268</v>
      </c>
    </row>
    <row r="7830" spans="1:8" s="271" customFormat="1" ht="25.5">
      <c r="A7830" s="39" t="str">
        <f t="shared" si="122"/>
        <v>IUSC0021</v>
      </c>
      <c r="B7830" s="269" t="s">
        <v>16591</v>
      </c>
      <c r="C7830" s="269" t="s">
        <v>16592</v>
      </c>
      <c r="D7830" s="269" t="s">
        <v>1</v>
      </c>
      <c r="E7830" s="270">
        <v>2735.43</v>
      </c>
      <c r="F7830" s="269" t="s">
        <v>31775</v>
      </c>
      <c r="G7830" s="269" t="s">
        <v>34862</v>
      </c>
      <c r="H7830" s="269" t="s">
        <v>28268</v>
      </c>
    </row>
    <row r="7831" spans="1:8" s="271" customFormat="1" ht="25.5">
      <c r="A7831" s="39" t="str">
        <f t="shared" si="122"/>
        <v>IUSC0022</v>
      </c>
      <c r="B7831" s="269" t="s">
        <v>16593</v>
      </c>
      <c r="C7831" s="269" t="s">
        <v>16594</v>
      </c>
      <c r="D7831" s="269" t="s">
        <v>1</v>
      </c>
      <c r="E7831" s="270">
        <v>3129.33</v>
      </c>
      <c r="F7831" s="269" t="s">
        <v>31775</v>
      </c>
      <c r="G7831" s="269" t="s">
        <v>34862</v>
      </c>
      <c r="H7831" s="269" t="s">
        <v>28268</v>
      </c>
    </row>
    <row r="7832" spans="1:8" s="271" customFormat="1" ht="25.5">
      <c r="A7832" s="39" t="str">
        <f t="shared" si="122"/>
        <v>IUSC0023</v>
      </c>
      <c r="B7832" s="269" t="s">
        <v>16595</v>
      </c>
      <c r="C7832" s="269" t="s">
        <v>16596</v>
      </c>
      <c r="D7832" s="269" t="s">
        <v>1</v>
      </c>
      <c r="E7832" s="270">
        <v>101.36</v>
      </c>
      <c r="F7832" s="269" t="s">
        <v>31775</v>
      </c>
      <c r="G7832" s="269" t="s">
        <v>34862</v>
      </c>
      <c r="H7832" s="269" t="s">
        <v>28268</v>
      </c>
    </row>
    <row r="7833" spans="1:8" s="271" customFormat="1" ht="25.5">
      <c r="A7833" s="39" t="str">
        <f t="shared" si="122"/>
        <v>IUSC0024</v>
      </c>
      <c r="B7833" s="269" t="s">
        <v>16597</v>
      </c>
      <c r="C7833" s="269" t="s">
        <v>16598</v>
      </c>
      <c r="D7833" s="269" t="s">
        <v>3</v>
      </c>
      <c r="E7833" s="270">
        <v>236.46</v>
      </c>
      <c r="F7833" s="269" t="s">
        <v>31775</v>
      </c>
      <c r="G7833" s="269" t="s">
        <v>34862</v>
      </c>
      <c r="H7833" s="269" t="s">
        <v>28268</v>
      </c>
    </row>
    <row r="7834" spans="1:8" s="271" customFormat="1" ht="25.5">
      <c r="A7834" s="39" t="str">
        <f t="shared" si="122"/>
        <v>IUSC0025</v>
      </c>
      <c r="B7834" s="269" t="s">
        <v>16599</v>
      </c>
      <c r="C7834" s="269" t="s">
        <v>16600</v>
      </c>
      <c r="D7834" s="269" t="s">
        <v>3</v>
      </c>
      <c r="E7834" s="270">
        <v>171.2</v>
      </c>
      <c r="F7834" s="269" t="s">
        <v>31775</v>
      </c>
      <c r="G7834" s="269" t="s">
        <v>34862</v>
      </c>
      <c r="H7834" s="269" t="s">
        <v>28268</v>
      </c>
    </row>
    <row r="7835" spans="1:8" s="271" customFormat="1" ht="25.5">
      <c r="A7835" s="39" t="str">
        <f t="shared" si="122"/>
        <v>IUSC0026</v>
      </c>
      <c r="B7835" s="269" t="s">
        <v>17442</v>
      </c>
      <c r="C7835" s="269" t="s">
        <v>17443</v>
      </c>
      <c r="D7835" s="269" t="s">
        <v>1</v>
      </c>
      <c r="E7835" s="270">
        <v>7.39</v>
      </c>
      <c r="F7835" s="269" t="s">
        <v>31775</v>
      </c>
      <c r="G7835" s="269" t="s">
        <v>34862</v>
      </c>
      <c r="H7835" s="269" t="s">
        <v>28268</v>
      </c>
    </row>
    <row r="7836" spans="1:8" s="271" customFormat="1" ht="25.5">
      <c r="A7836" s="39" t="str">
        <f t="shared" si="122"/>
        <v>IUSC0027</v>
      </c>
      <c r="B7836" s="269" t="s">
        <v>17471</v>
      </c>
      <c r="C7836" s="269" t="s">
        <v>17472</v>
      </c>
      <c r="D7836" s="269" t="s">
        <v>1</v>
      </c>
      <c r="E7836" s="270">
        <v>42.87</v>
      </c>
      <c r="F7836" s="269" t="s">
        <v>31775</v>
      </c>
      <c r="G7836" s="269" t="s">
        <v>34862</v>
      </c>
      <c r="H7836" s="269" t="s">
        <v>28268</v>
      </c>
    </row>
    <row r="7837" spans="1:8" s="271" customFormat="1" ht="25.5">
      <c r="A7837" s="39" t="str">
        <f t="shared" si="122"/>
        <v>IUSC0028</v>
      </c>
      <c r="B7837" s="269" t="s">
        <v>17446</v>
      </c>
      <c r="C7837" s="269" t="s">
        <v>17447</v>
      </c>
      <c r="D7837" s="269" t="s">
        <v>4</v>
      </c>
      <c r="E7837" s="270">
        <v>107.4</v>
      </c>
      <c r="F7837" s="269" t="s">
        <v>31775</v>
      </c>
      <c r="G7837" s="269" t="s">
        <v>34862</v>
      </c>
      <c r="H7837" s="269" t="s">
        <v>28268</v>
      </c>
    </row>
    <row r="7838" spans="1:8" s="271" customFormat="1" ht="25.5">
      <c r="A7838" s="39" t="str">
        <f t="shared" si="122"/>
        <v>IUSC0029</v>
      </c>
      <c r="B7838" s="269" t="s">
        <v>17838</v>
      </c>
      <c r="C7838" s="269" t="s">
        <v>17839</v>
      </c>
      <c r="D7838" s="269" t="s">
        <v>2</v>
      </c>
      <c r="E7838" s="270">
        <v>186.9</v>
      </c>
      <c r="F7838" s="269" t="s">
        <v>31775</v>
      </c>
      <c r="G7838" s="269" t="s">
        <v>34862</v>
      </c>
      <c r="H7838" s="269" t="s">
        <v>28268</v>
      </c>
    </row>
    <row r="7839" spans="1:8" s="271" customFormat="1" ht="25.5">
      <c r="A7839" s="39" t="str">
        <f t="shared" si="122"/>
        <v>IUSC0030</v>
      </c>
      <c r="B7839" s="269" t="s">
        <v>17840</v>
      </c>
      <c r="C7839" s="269" t="s">
        <v>17841</v>
      </c>
      <c r="D7839" s="269" t="s">
        <v>1</v>
      </c>
      <c r="E7839" s="270">
        <v>147.02000000000001</v>
      </c>
      <c r="F7839" s="269" t="s">
        <v>31775</v>
      </c>
      <c r="G7839" s="269" t="s">
        <v>34862</v>
      </c>
      <c r="H7839" s="269" t="s">
        <v>28268</v>
      </c>
    </row>
    <row r="7840" spans="1:8" s="271" customFormat="1" ht="25.5">
      <c r="A7840" s="39" t="str">
        <f t="shared" si="122"/>
        <v>IUSC0031</v>
      </c>
      <c r="B7840" s="269" t="s">
        <v>17842</v>
      </c>
      <c r="C7840" s="269" t="s">
        <v>17843</v>
      </c>
      <c r="D7840" s="269" t="s">
        <v>1</v>
      </c>
      <c r="E7840" s="270">
        <v>478.87</v>
      </c>
      <c r="F7840" s="269" t="s">
        <v>31775</v>
      </c>
      <c r="G7840" s="269" t="s">
        <v>34862</v>
      </c>
      <c r="H7840" s="269" t="s">
        <v>28268</v>
      </c>
    </row>
    <row r="7841" spans="1:8" s="271" customFormat="1" ht="25.5">
      <c r="A7841" s="39" t="str">
        <f t="shared" si="122"/>
        <v>IUSC0032</v>
      </c>
      <c r="B7841" s="269" t="s">
        <v>17844</v>
      </c>
      <c r="C7841" s="269" t="s">
        <v>17845</v>
      </c>
      <c r="D7841" s="269" t="s">
        <v>1</v>
      </c>
      <c r="E7841" s="270">
        <v>212.07</v>
      </c>
      <c r="F7841" s="269" t="s">
        <v>31775</v>
      </c>
      <c r="G7841" s="269" t="s">
        <v>34862</v>
      </c>
      <c r="H7841" s="269" t="s">
        <v>28268</v>
      </c>
    </row>
    <row r="7842" spans="1:8" s="271" customFormat="1" ht="25.5">
      <c r="A7842" s="39" t="str">
        <f t="shared" si="122"/>
        <v>IUSC0033</v>
      </c>
      <c r="B7842" s="269" t="s">
        <v>17846</v>
      </c>
      <c r="C7842" s="269" t="s">
        <v>17847</v>
      </c>
      <c r="D7842" s="269" t="s">
        <v>1</v>
      </c>
      <c r="E7842" s="270">
        <v>664.38</v>
      </c>
      <c r="F7842" s="269" t="s">
        <v>31775</v>
      </c>
      <c r="G7842" s="269" t="s">
        <v>34862</v>
      </c>
      <c r="H7842" s="269" t="s">
        <v>28268</v>
      </c>
    </row>
    <row r="7843" spans="1:8" s="271" customFormat="1" ht="25.5">
      <c r="A7843" s="39" t="str">
        <f t="shared" si="122"/>
        <v>IUSC0034</v>
      </c>
      <c r="B7843" s="269" t="s">
        <v>17848</v>
      </c>
      <c r="C7843" s="269" t="s">
        <v>17849</v>
      </c>
      <c r="D7843" s="269" t="s">
        <v>1</v>
      </c>
      <c r="E7843" s="270">
        <v>1097.68</v>
      </c>
      <c r="F7843" s="269" t="s">
        <v>31775</v>
      </c>
      <c r="G7843" s="269" t="s">
        <v>34862</v>
      </c>
      <c r="H7843" s="269" t="s">
        <v>28268</v>
      </c>
    </row>
    <row r="7844" spans="1:8" s="271" customFormat="1" ht="25.5">
      <c r="A7844" s="39" t="str">
        <f t="shared" si="122"/>
        <v>IUSC0035</v>
      </c>
      <c r="B7844" s="269" t="s">
        <v>17850</v>
      </c>
      <c r="C7844" s="269" t="s">
        <v>17851</v>
      </c>
      <c r="D7844" s="269" t="s">
        <v>1</v>
      </c>
      <c r="E7844" s="270">
        <v>883.34</v>
      </c>
      <c r="F7844" s="269" t="s">
        <v>31775</v>
      </c>
      <c r="G7844" s="269" t="s">
        <v>34862</v>
      </c>
      <c r="H7844" s="269" t="s">
        <v>28268</v>
      </c>
    </row>
    <row r="7845" spans="1:8" s="271" customFormat="1" ht="25.5">
      <c r="A7845" s="39" t="str">
        <f t="shared" si="122"/>
        <v>IUSC0036</v>
      </c>
      <c r="B7845" s="269" t="s">
        <v>17852</v>
      </c>
      <c r="C7845" s="269" t="s">
        <v>17853</v>
      </c>
      <c r="D7845" s="269" t="s">
        <v>1</v>
      </c>
      <c r="E7845" s="270">
        <v>605.35</v>
      </c>
      <c r="F7845" s="269" t="s">
        <v>31775</v>
      </c>
      <c r="G7845" s="269" t="s">
        <v>34862</v>
      </c>
      <c r="H7845" s="269" t="s">
        <v>28268</v>
      </c>
    </row>
    <row r="7846" spans="1:8" s="271" customFormat="1" ht="25.5">
      <c r="A7846" s="39" t="str">
        <f t="shared" si="122"/>
        <v>IUSC0037</v>
      </c>
      <c r="B7846" s="269" t="s">
        <v>17854</v>
      </c>
      <c r="C7846" s="269" t="s">
        <v>17855</v>
      </c>
      <c r="D7846" s="269" t="s">
        <v>1</v>
      </c>
      <c r="E7846" s="270">
        <v>670.88</v>
      </c>
      <c r="F7846" s="269" t="s">
        <v>31775</v>
      </c>
      <c r="G7846" s="269" t="s">
        <v>34862</v>
      </c>
      <c r="H7846" s="269" t="s">
        <v>28268</v>
      </c>
    </row>
    <row r="7847" spans="1:8" s="271" customFormat="1" ht="25.5">
      <c r="A7847" s="39" t="str">
        <f t="shared" si="122"/>
        <v>IUSC0038</v>
      </c>
      <c r="B7847" s="269" t="s">
        <v>17856</v>
      </c>
      <c r="C7847" s="269" t="s">
        <v>17857</v>
      </c>
      <c r="D7847" s="269" t="s">
        <v>1</v>
      </c>
      <c r="E7847" s="270">
        <v>977.07</v>
      </c>
      <c r="F7847" s="269" t="s">
        <v>31775</v>
      </c>
      <c r="G7847" s="269" t="s">
        <v>34862</v>
      </c>
      <c r="H7847" s="269" t="s">
        <v>28268</v>
      </c>
    </row>
    <row r="7848" spans="1:8" s="271" customFormat="1" ht="25.5">
      <c r="A7848" s="39" t="str">
        <f t="shared" si="122"/>
        <v>IUSD0001</v>
      </c>
      <c r="B7848" s="269" t="s">
        <v>7602</v>
      </c>
      <c r="C7848" s="269" t="s">
        <v>7603</v>
      </c>
      <c r="D7848" s="269" t="s">
        <v>1</v>
      </c>
      <c r="E7848" s="270">
        <v>18.53</v>
      </c>
      <c r="F7848" s="269" t="s">
        <v>31775</v>
      </c>
      <c r="G7848" s="269" t="s">
        <v>34862</v>
      </c>
      <c r="H7848" s="269" t="s">
        <v>28268</v>
      </c>
    </row>
    <row r="7849" spans="1:8" s="271" customFormat="1" ht="25.5">
      <c r="A7849" s="39" t="str">
        <f t="shared" si="122"/>
        <v>IUSD0003</v>
      </c>
      <c r="B7849" s="269" t="s">
        <v>7605</v>
      </c>
      <c r="C7849" s="269" t="s">
        <v>7606</v>
      </c>
      <c r="D7849" s="269" t="s">
        <v>3</v>
      </c>
      <c r="E7849" s="270">
        <v>8.6999999999999993</v>
      </c>
      <c r="F7849" s="269" t="s">
        <v>31775</v>
      </c>
      <c r="G7849" s="269" t="s">
        <v>34862</v>
      </c>
      <c r="H7849" s="269" t="s">
        <v>28268</v>
      </c>
    </row>
    <row r="7850" spans="1:8" s="271" customFormat="1" ht="25.5">
      <c r="A7850" s="39" t="str">
        <f t="shared" si="122"/>
        <v>IUSD0004</v>
      </c>
      <c r="B7850" s="269" t="s">
        <v>8464</v>
      </c>
      <c r="C7850" s="269" t="s">
        <v>8465</v>
      </c>
      <c r="D7850" s="269" t="s">
        <v>3</v>
      </c>
      <c r="E7850" s="270">
        <v>16.37</v>
      </c>
      <c r="F7850" s="269" t="s">
        <v>31775</v>
      </c>
      <c r="G7850" s="269" t="s">
        <v>34862</v>
      </c>
      <c r="H7850" s="269" t="s">
        <v>28268</v>
      </c>
    </row>
    <row r="7851" spans="1:8" s="271" customFormat="1" ht="25.5">
      <c r="A7851" s="39" t="str">
        <f t="shared" si="122"/>
        <v>IUSM0004</v>
      </c>
      <c r="B7851" s="269" t="s">
        <v>7607</v>
      </c>
      <c r="C7851" s="269" t="s">
        <v>7608</v>
      </c>
      <c r="D7851" s="269" t="s">
        <v>294</v>
      </c>
      <c r="E7851" s="270">
        <v>105.15</v>
      </c>
      <c r="F7851" s="269" t="s">
        <v>31775</v>
      </c>
      <c r="G7851" s="269" t="s">
        <v>34862</v>
      </c>
      <c r="H7851" s="269" t="s">
        <v>28268</v>
      </c>
    </row>
    <row r="7852" spans="1:8" s="271" customFormat="1" ht="25.5">
      <c r="A7852" s="39" t="str">
        <f t="shared" si="122"/>
        <v>IUSP00001</v>
      </c>
      <c r="B7852" s="269" t="s">
        <v>7609</v>
      </c>
      <c r="C7852" s="269" t="s">
        <v>7610</v>
      </c>
      <c r="D7852" s="269" t="s">
        <v>3</v>
      </c>
      <c r="E7852" s="270">
        <v>558.80999999999995</v>
      </c>
      <c r="F7852" s="269" t="s">
        <v>31775</v>
      </c>
      <c r="G7852" s="269" t="s">
        <v>34862</v>
      </c>
      <c r="H7852" s="269" t="s">
        <v>28268</v>
      </c>
    </row>
    <row r="7853" spans="1:8" s="271" customFormat="1" ht="25.5">
      <c r="A7853" s="39" t="str">
        <f t="shared" si="122"/>
        <v>IUSP00002</v>
      </c>
      <c r="B7853" s="269" t="s">
        <v>7611</v>
      </c>
      <c r="C7853" s="269" t="s">
        <v>7612</v>
      </c>
      <c r="D7853" s="269" t="s">
        <v>1</v>
      </c>
      <c r="E7853" s="270">
        <v>2018.2</v>
      </c>
      <c r="F7853" s="269" t="s">
        <v>31775</v>
      </c>
      <c r="G7853" s="269" t="s">
        <v>34862</v>
      </c>
      <c r="H7853" s="269" t="s">
        <v>28268</v>
      </c>
    </row>
    <row r="7854" spans="1:8" s="271" customFormat="1" ht="25.5">
      <c r="A7854" s="39" t="str">
        <f t="shared" si="122"/>
        <v>IUSP0002</v>
      </c>
      <c r="B7854" s="269" t="s">
        <v>7613</v>
      </c>
      <c r="C7854" s="269" t="s">
        <v>7614</v>
      </c>
      <c r="D7854" s="269" t="s">
        <v>2</v>
      </c>
      <c r="E7854" s="270">
        <v>2.99</v>
      </c>
      <c r="F7854" s="269" t="s">
        <v>31775</v>
      </c>
      <c r="G7854" s="269" t="s">
        <v>34862</v>
      </c>
      <c r="H7854" s="269" t="s">
        <v>28268</v>
      </c>
    </row>
    <row r="7855" spans="1:8" s="271" customFormat="1" ht="25.5">
      <c r="A7855" s="39" t="str">
        <f t="shared" si="122"/>
        <v>IUSP0003</v>
      </c>
      <c r="B7855" s="269" t="s">
        <v>7615</v>
      </c>
      <c r="C7855" s="269" t="s">
        <v>7616</v>
      </c>
      <c r="D7855" s="269" t="s">
        <v>2</v>
      </c>
      <c r="E7855" s="270">
        <v>10.210000000000001</v>
      </c>
      <c r="F7855" s="269" t="s">
        <v>31775</v>
      </c>
      <c r="G7855" s="269" t="s">
        <v>34862</v>
      </c>
      <c r="H7855" s="269" t="s">
        <v>28268</v>
      </c>
    </row>
    <row r="7856" spans="1:8" s="271" customFormat="1" ht="25.5">
      <c r="A7856" s="39" t="str">
        <f t="shared" si="122"/>
        <v>IUSP0004</v>
      </c>
      <c r="B7856" s="269" t="s">
        <v>8466</v>
      </c>
      <c r="C7856" s="269" t="s">
        <v>8467</v>
      </c>
      <c r="D7856" s="269" t="s">
        <v>8060</v>
      </c>
      <c r="E7856" s="270">
        <v>796</v>
      </c>
      <c r="F7856" s="269" t="s">
        <v>31775</v>
      </c>
      <c r="G7856" s="269" t="s">
        <v>34862</v>
      </c>
      <c r="H7856" s="269" t="s">
        <v>28268</v>
      </c>
    </row>
    <row r="7857" spans="1:8" s="271" customFormat="1" ht="25.5">
      <c r="A7857" s="39" t="str">
        <f t="shared" si="122"/>
        <v>IUSP0005</v>
      </c>
      <c r="B7857" s="269" t="s">
        <v>8468</v>
      </c>
      <c r="C7857" s="269" t="s">
        <v>8469</v>
      </c>
      <c r="D7857" s="269" t="s">
        <v>3</v>
      </c>
      <c r="E7857" s="270">
        <v>2.44</v>
      </c>
      <c r="F7857" s="269" t="s">
        <v>31775</v>
      </c>
      <c r="G7857" s="269" t="s">
        <v>34862</v>
      </c>
      <c r="H7857" s="269" t="s">
        <v>28268</v>
      </c>
    </row>
    <row r="7858" spans="1:8" s="271" customFormat="1" ht="25.5">
      <c r="A7858" s="39" t="str">
        <f t="shared" si="122"/>
        <v>IUSP0006</v>
      </c>
      <c r="B7858" s="269" t="s">
        <v>16298</v>
      </c>
      <c r="C7858" s="269" t="s">
        <v>16299</v>
      </c>
      <c r="D7858" s="269" t="s">
        <v>1</v>
      </c>
      <c r="E7858" s="270">
        <v>255.09</v>
      </c>
      <c r="F7858" s="269" t="s">
        <v>31775</v>
      </c>
      <c r="G7858" s="269" t="s">
        <v>34862</v>
      </c>
      <c r="H7858" s="269" t="s">
        <v>28268</v>
      </c>
    </row>
    <row r="7859" spans="1:8" s="271" customFormat="1">
      <c r="A7859" s="39" t="str">
        <f t="shared" si="122"/>
        <v>IUT01010</v>
      </c>
      <c r="B7859" s="269" t="s">
        <v>31822</v>
      </c>
      <c r="C7859" s="269" t="s">
        <v>31823</v>
      </c>
      <c r="D7859" s="269" t="s">
        <v>4</v>
      </c>
      <c r="E7859" s="270">
        <v>5.56</v>
      </c>
      <c r="F7859" s="269" t="s">
        <v>31775</v>
      </c>
      <c r="G7859" s="269" t="s">
        <v>34862</v>
      </c>
      <c r="H7859" s="269" t="s">
        <v>28268</v>
      </c>
    </row>
    <row r="7860" spans="1:8" s="271" customFormat="1">
      <c r="A7860" s="39" t="str">
        <f t="shared" si="122"/>
        <v>IUT01011</v>
      </c>
      <c r="B7860" s="269" t="s">
        <v>31824</v>
      </c>
      <c r="C7860" s="269" t="s">
        <v>31825</v>
      </c>
      <c r="D7860" s="269" t="s">
        <v>141</v>
      </c>
      <c r="E7860" s="270">
        <v>1.1599999999999999</v>
      </c>
      <c r="F7860" s="269" t="s">
        <v>31775</v>
      </c>
      <c r="G7860" s="269" t="s">
        <v>34862</v>
      </c>
      <c r="H7860" s="269" t="s">
        <v>28268</v>
      </c>
    </row>
    <row r="7861" spans="1:8" s="271" customFormat="1">
      <c r="A7861" s="39" t="str">
        <f t="shared" si="122"/>
        <v>IUTR1001</v>
      </c>
      <c r="B7861" s="269" t="s">
        <v>7617</v>
      </c>
      <c r="C7861" s="269" t="s">
        <v>7618</v>
      </c>
      <c r="D7861" s="269" t="s">
        <v>7</v>
      </c>
      <c r="E7861" s="270">
        <v>0.98</v>
      </c>
      <c r="F7861" s="269" t="s">
        <v>31775</v>
      </c>
      <c r="G7861" s="269" t="s">
        <v>34862</v>
      </c>
      <c r="H7861" s="269" t="s">
        <v>28268</v>
      </c>
    </row>
    <row r="7862" spans="1:8" s="271" customFormat="1">
      <c r="A7862" s="39" t="str">
        <f t="shared" si="122"/>
        <v>IUTR1003</v>
      </c>
      <c r="B7862" s="269" t="s">
        <v>7619</v>
      </c>
      <c r="C7862" s="269" t="s">
        <v>7620</v>
      </c>
      <c r="D7862" s="269" t="s">
        <v>7</v>
      </c>
      <c r="E7862" s="270">
        <v>0.88</v>
      </c>
      <c r="F7862" s="269" t="s">
        <v>31775</v>
      </c>
      <c r="G7862" s="269" t="s">
        <v>34862</v>
      </c>
      <c r="H7862" s="269" t="s">
        <v>28268</v>
      </c>
    </row>
    <row r="7863" spans="1:8" s="271" customFormat="1">
      <c r="A7863" s="39" t="str">
        <f t="shared" si="122"/>
        <v>IUTR1004</v>
      </c>
      <c r="B7863" s="269" t="s">
        <v>7621</v>
      </c>
      <c r="C7863" s="269" t="s">
        <v>7622</v>
      </c>
      <c r="D7863" s="269" t="s">
        <v>141</v>
      </c>
      <c r="E7863" s="270">
        <v>0.52</v>
      </c>
      <c r="F7863" s="269" t="s">
        <v>31775</v>
      </c>
      <c r="G7863" s="269" t="s">
        <v>34862</v>
      </c>
      <c r="H7863" s="269" t="s">
        <v>28268</v>
      </c>
    </row>
    <row r="7864" spans="1:8" s="271" customFormat="1">
      <c r="A7864" s="39" t="str">
        <f t="shared" si="122"/>
        <v>IUTR1005</v>
      </c>
      <c r="B7864" s="269" t="s">
        <v>7623</v>
      </c>
      <c r="C7864" s="269" t="s">
        <v>7624</v>
      </c>
      <c r="D7864" s="269" t="s">
        <v>400</v>
      </c>
      <c r="E7864" s="270">
        <v>3.32</v>
      </c>
      <c r="F7864" s="269" t="s">
        <v>31775</v>
      </c>
      <c r="G7864" s="269" t="s">
        <v>34862</v>
      </c>
      <c r="H7864" s="269" t="s">
        <v>28268</v>
      </c>
    </row>
    <row r="7865" spans="1:8" s="271" customFormat="1">
      <c r="A7865" s="39" t="str">
        <f t="shared" si="122"/>
        <v>IUTR1006</v>
      </c>
      <c r="B7865" s="269" t="s">
        <v>8470</v>
      </c>
      <c r="C7865" s="269" t="s">
        <v>8471</v>
      </c>
      <c r="D7865" s="269" t="s">
        <v>400</v>
      </c>
      <c r="E7865" s="270">
        <v>24.18</v>
      </c>
      <c r="F7865" s="269" t="s">
        <v>31775</v>
      </c>
      <c r="G7865" s="269" t="s">
        <v>34862</v>
      </c>
      <c r="H7865" s="269" t="s">
        <v>28268</v>
      </c>
    </row>
    <row r="7866" spans="1:8" s="271" customFormat="1">
      <c r="A7866" s="39" t="str">
        <f t="shared" si="122"/>
        <v>IUTR1007</v>
      </c>
      <c r="B7866" s="269" t="s">
        <v>8472</v>
      </c>
      <c r="C7866" s="269" t="s">
        <v>16874</v>
      </c>
      <c r="D7866" s="269" t="s">
        <v>400</v>
      </c>
      <c r="E7866" s="270">
        <v>19.7</v>
      </c>
      <c r="F7866" s="269" t="s">
        <v>31775</v>
      </c>
      <c r="G7866" s="269" t="s">
        <v>34862</v>
      </c>
      <c r="H7866" s="269" t="s">
        <v>28268</v>
      </c>
    </row>
    <row r="7867" spans="1:8" s="271" customFormat="1">
      <c r="A7867" s="39" t="str">
        <f t="shared" si="122"/>
        <v>IUTR1008</v>
      </c>
      <c r="B7867" s="269" t="s">
        <v>16300</v>
      </c>
      <c r="C7867" s="269" t="s">
        <v>16301</v>
      </c>
      <c r="D7867" s="269" t="s">
        <v>400</v>
      </c>
      <c r="E7867" s="270">
        <v>10.55</v>
      </c>
      <c r="F7867" s="269" t="s">
        <v>31775</v>
      </c>
      <c r="G7867" s="269" t="s">
        <v>34862</v>
      </c>
      <c r="H7867" s="269" t="s">
        <v>28268</v>
      </c>
    </row>
    <row r="7868" spans="1:8" s="271" customFormat="1">
      <c r="A7868" s="39" t="str">
        <f t="shared" si="122"/>
        <v>IUTR1009</v>
      </c>
      <c r="B7868" s="269" t="s">
        <v>17858</v>
      </c>
      <c r="C7868" s="269" t="s">
        <v>18867</v>
      </c>
      <c r="D7868" s="269" t="s">
        <v>400</v>
      </c>
      <c r="E7868" s="270">
        <v>1.85</v>
      </c>
      <c r="F7868" s="269" t="s">
        <v>31775</v>
      </c>
      <c r="G7868" s="269" t="s">
        <v>34862</v>
      </c>
      <c r="H7868" s="269" t="s">
        <v>28268</v>
      </c>
    </row>
    <row r="7869" spans="1:8" s="271" customFormat="1" ht="25.5">
      <c r="A7869" s="39" t="str">
        <f t="shared" si="122"/>
        <v>PCIU0001</v>
      </c>
      <c r="B7869" s="269" t="s">
        <v>16867</v>
      </c>
      <c r="C7869" s="275" t="s">
        <v>34864</v>
      </c>
      <c r="D7869" s="269" t="s">
        <v>3</v>
      </c>
      <c r="E7869" s="270">
        <v>0</v>
      </c>
      <c r="F7869" s="269" t="s">
        <v>31775</v>
      </c>
      <c r="G7869" s="269" t="s">
        <v>34862</v>
      </c>
      <c r="H7869" s="269" t="s">
        <v>28268</v>
      </c>
    </row>
    <row r="7870" spans="1:8" s="271" customFormat="1">
      <c r="A7870" s="39" t="str">
        <f t="shared" si="122"/>
        <v>PIU00017</v>
      </c>
      <c r="B7870" s="269" t="s">
        <v>31826</v>
      </c>
      <c r="C7870" s="269" t="s">
        <v>31827</v>
      </c>
      <c r="D7870" s="269" t="s">
        <v>4</v>
      </c>
      <c r="E7870" s="270">
        <v>1.76</v>
      </c>
      <c r="F7870" s="269" t="s">
        <v>31775</v>
      </c>
      <c r="G7870" s="269" t="s">
        <v>34862</v>
      </c>
      <c r="H7870" s="269" t="s">
        <v>28268</v>
      </c>
    </row>
    <row r="7871" spans="1:8" s="271" customFormat="1">
      <c r="A7871" s="39" t="str">
        <f t="shared" si="122"/>
        <v>PIU00018</v>
      </c>
      <c r="B7871" s="269" t="s">
        <v>31828</v>
      </c>
      <c r="C7871" s="269" t="s">
        <v>31829</v>
      </c>
      <c r="D7871" s="269" t="s">
        <v>3</v>
      </c>
      <c r="E7871" s="270">
        <v>10.9</v>
      </c>
      <c r="F7871" s="269" t="s">
        <v>31775</v>
      </c>
      <c r="G7871" s="269" t="s">
        <v>34862</v>
      </c>
      <c r="H7871" s="269" t="s">
        <v>28268</v>
      </c>
    </row>
    <row r="7872" spans="1:8" s="271" customFormat="1" ht="15.75" thickBot="1">
      <c r="A7872" s="39" t="str">
        <f t="shared" si="122"/>
        <v>PIU00019</v>
      </c>
      <c r="B7872" s="269" t="s">
        <v>31830</v>
      </c>
      <c r="C7872" s="269" t="s">
        <v>31831</v>
      </c>
      <c r="D7872" s="269" t="s">
        <v>1</v>
      </c>
      <c r="E7872" s="270">
        <v>6090.35</v>
      </c>
      <c r="F7872" s="269" t="s">
        <v>31775</v>
      </c>
      <c r="G7872" s="269" t="s">
        <v>34862</v>
      </c>
      <c r="H7872" s="269" t="s">
        <v>28268</v>
      </c>
    </row>
    <row r="7873" spans="1:9" ht="26.25" thickBot="1">
      <c r="A7873" s="39" t="str">
        <f t="shared" si="122"/>
        <v>IUD30550</v>
      </c>
      <c r="B7873" s="276" t="s">
        <v>31832</v>
      </c>
      <c r="C7873" s="277" t="s">
        <v>31833</v>
      </c>
      <c r="D7873" s="278" t="s">
        <v>1</v>
      </c>
      <c r="E7873" s="279">
        <v>1534.57</v>
      </c>
      <c r="F7873" s="277" t="s">
        <v>31775</v>
      </c>
      <c r="G7873" s="280" t="s">
        <v>34862</v>
      </c>
      <c r="H7873" s="281">
        <v>44501</v>
      </c>
    </row>
    <row r="7874" spans="1:9" ht="26.25" thickBot="1">
      <c r="A7874" s="39" t="str">
        <f t="shared" si="122"/>
        <v>IUP30122</v>
      </c>
      <c r="B7874" s="276" t="s">
        <v>31834</v>
      </c>
      <c r="C7874" s="277" t="s">
        <v>31835</v>
      </c>
      <c r="D7874" s="278" t="s">
        <v>2</v>
      </c>
      <c r="E7874" s="279">
        <v>71.930000000000007</v>
      </c>
      <c r="F7874" s="277" t="s">
        <v>31775</v>
      </c>
      <c r="G7874" s="280" t="s">
        <v>34862</v>
      </c>
      <c r="H7874" s="281">
        <v>44501</v>
      </c>
    </row>
    <row r="7875" spans="1:9" ht="26.25" thickBot="1">
      <c r="A7875" s="39" t="str">
        <f t="shared" ref="A7875:A7897" si="123">IF(ISERROR(SEARCH("/",B7875)=6),TRIM(CLEAN(B7875)),IF(SEARCH("/",B7875)=6,IF(LEN(TRIM(CLEAN(B7875)))=7,LEFT(TRIM(CLEAN(B7875)),6)&amp;"00"&amp;RIGHT(TRIM(CLEAN(B7875)),1),LEFT(TRIM(CLEAN(B7875)),6)&amp;"0"&amp;RIGHT(TRIM(CLEAN(B7875)),2)),TRIM(CLEAN(B7875))))</f>
        <v>IUP30123</v>
      </c>
      <c r="B7875" s="276" t="s">
        <v>31836</v>
      </c>
      <c r="C7875" s="277" t="s">
        <v>31837</v>
      </c>
      <c r="D7875" s="278" t="s">
        <v>2</v>
      </c>
      <c r="E7875" s="279">
        <v>55.43</v>
      </c>
      <c r="F7875" s="277" t="s">
        <v>31775</v>
      </c>
      <c r="G7875" s="277" t="s">
        <v>34862</v>
      </c>
      <c r="H7875" s="281">
        <v>44501</v>
      </c>
    </row>
    <row r="7876" spans="1:9" ht="26.25" thickBot="1">
      <c r="A7876" s="39" t="str">
        <f t="shared" si="123"/>
        <v>IUP30124</v>
      </c>
      <c r="B7876" s="276" t="s">
        <v>31838</v>
      </c>
      <c r="C7876" s="277" t="s">
        <v>31839</v>
      </c>
      <c r="D7876" s="278" t="s">
        <v>2</v>
      </c>
      <c r="E7876" s="279">
        <v>70.59</v>
      </c>
      <c r="F7876" s="277" t="s">
        <v>31775</v>
      </c>
      <c r="G7876" s="277" t="s">
        <v>34862</v>
      </c>
      <c r="H7876" s="281">
        <v>44501</v>
      </c>
    </row>
    <row r="7877" spans="1:9" ht="26.25" thickBot="1">
      <c r="A7877" s="39" t="str">
        <f t="shared" si="123"/>
        <v>IUP30251</v>
      </c>
      <c r="B7877" s="276" t="s">
        <v>31840</v>
      </c>
      <c r="C7877" s="277" t="s">
        <v>31841</v>
      </c>
      <c r="D7877" s="278" t="s">
        <v>4</v>
      </c>
      <c r="E7877" s="279">
        <v>99.05</v>
      </c>
      <c r="F7877" s="277" t="s">
        <v>31775</v>
      </c>
      <c r="G7877" s="277" t="s">
        <v>34862</v>
      </c>
      <c r="H7877" s="281">
        <v>44501</v>
      </c>
    </row>
    <row r="7878" spans="1:9" ht="26.25" thickBot="1">
      <c r="A7878" s="39" t="str">
        <f t="shared" si="123"/>
        <v>IUP30351</v>
      </c>
      <c r="B7878" s="276" t="s">
        <v>31842</v>
      </c>
      <c r="C7878" s="277" t="s">
        <v>31843</v>
      </c>
      <c r="D7878" s="278" t="s">
        <v>4</v>
      </c>
      <c r="E7878" s="279">
        <v>101.61</v>
      </c>
      <c r="F7878" s="277" t="s">
        <v>31775</v>
      </c>
      <c r="G7878" s="277" t="s">
        <v>34862</v>
      </c>
      <c r="H7878" s="281">
        <v>44501</v>
      </c>
    </row>
    <row r="7879" spans="1:9" ht="26.25" thickBot="1">
      <c r="A7879" s="39" t="str">
        <f t="shared" si="123"/>
        <v>IUC00043</v>
      </c>
      <c r="B7879" s="276" t="s">
        <v>31844</v>
      </c>
      <c r="C7879" s="277" t="s">
        <v>31845</v>
      </c>
      <c r="D7879" s="278" t="s">
        <v>1</v>
      </c>
      <c r="E7879" s="279">
        <v>5708.1</v>
      </c>
      <c r="F7879" s="277" t="s">
        <v>31775</v>
      </c>
      <c r="G7879" s="277" t="s">
        <v>34862</v>
      </c>
      <c r="H7879" s="281">
        <v>44501</v>
      </c>
    </row>
    <row r="7880" spans="1:9" ht="26.25" thickBot="1">
      <c r="A7880" s="39" t="str">
        <f t="shared" si="123"/>
        <v>IUC10211</v>
      </c>
      <c r="B7880" s="276" t="s">
        <v>31846</v>
      </c>
      <c r="C7880" s="277" t="s">
        <v>31847</v>
      </c>
      <c r="D7880" s="278" t="s">
        <v>2</v>
      </c>
      <c r="E7880" s="279">
        <v>382.9</v>
      </c>
      <c r="F7880" s="277" t="s">
        <v>31775</v>
      </c>
      <c r="G7880" s="277" t="s">
        <v>34862</v>
      </c>
      <c r="H7880" s="281">
        <v>44501</v>
      </c>
    </row>
    <row r="7881" spans="1:9" ht="26.25" thickBot="1">
      <c r="A7881" s="39" t="str">
        <f t="shared" si="123"/>
        <v>IUC10212</v>
      </c>
      <c r="B7881" s="276" t="s">
        <v>31848</v>
      </c>
      <c r="C7881" s="277" t="s">
        <v>31849</v>
      </c>
      <c r="D7881" s="278" t="s">
        <v>2</v>
      </c>
      <c r="E7881" s="279">
        <v>431.34</v>
      </c>
      <c r="F7881" s="277" t="s">
        <v>31775</v>
      </c>
      <c r="G7881" s="277" t="s">
        <v>34862</v>
      </c>
      <c r="H7881" s="281">
        <v>44501</v>
      </c>
    </row>
    <row r="7882" spans="1:9" ht="26.25" thickBot="1">
      <c r="A7882" s="39" t="str">
        <f t="shared" si="123"/>
        <v>IUS20051</v>
      </c>
      <c r="B7882" s="276" t="s">
        <v>31850</v>
      </c>
      <c r="C7882" s="277" t="s">
        <v>31851</v>
      </c>
      <c r="D7882" s="278" t="s">
        <v>2</v>
      </c>
      <c r="E7882" s="279">
        <v>37.01</v>
      </c>
      <c r="F7882" s="277" t="s">
        <v>31775</v>
      </c>
      <c r="G7882" s="277" t="s">
        <v>34862</v>
      </c>
      <c r="H7882" s="281">
        <v>44501</v>
      </c>
    </row>
    <row r="7883" spans="1:9" ht="26.25" thickBot="1">
      <c r="A7883" s="39" t="str">
        <f t="shared" si="123"/>
        <v>IUS20052</v>
      </c>
      <c r="B7883" s="276" t="s">
        <v>31852</v>
      </c>
      <c r="C7883" s="277" t="s">
        <v>31853</v>
      </c>
      <c r="D7883" s="278" t="s">
        <v>2</v>
      </c>
      <c r="E7883" s="279">
        <v>13.88</v>
      </c>
      <c r="F7883" s="277" t="s">
        <v>31775</v>
      </c>
      <c r="G7883" s="277" t="s">
        <v>34862</v>
      </c>
      <c r="H7883" s="281">
        <v>44501</v>
      </c>
    </row>
    <row r="7884" spans="1:9" ht="26.25" thickBot="1">
      <c r="A7884" s="39" t="str">
        <f t="shared" si="123"/>
        <v>IUS20053</v>
      </c>
      <c r="B7884" s="276" t="s">
        <v>31854</v>
      </c>
      <c r="C7884" s="277" t="s">
        <v>31855</v>
      </c>
      <c r="D7884" s="278" t="s">
        <v>2</v>
      </c>
      <c r="E7884" s="279">
        <v>15.18</v>
      </c>
      <c r="F7884" s="277" t="s">
        <v>31775</v>
      </c>
      <c r="G7884" s="277" t="s">
        <v>34862</v>
      </c>
      <c r="H7884" s="281">
        <v>44501</v>
      </c>
    </row>
    <row r="7885" spans="1:9" ht="26.25" thickBot="1">
      <c r="A7885" s="39" t="str">
        <f t="shared" si="123"/>
        <v>US20054</v>
      </c>
      <c r="B7885" s="282" t="s">
        <v>31856</v>
      </c>
      <c r="C7885" s="283" t="s">
        <v>31857</v>
      </c>
      <c r="D7885" s="284" t="s">
        <v>2</v>
      </c>
      <c r="E7885" s="285">
        <v>35.770000000000003</v>
      </c>
      <c r="F7885" s="283" t="s">
        <v>31775</v>
      </c>
      <c r="G7885" s="283" t="s">
        <v>34862</v>
      </c>
      <c r="H7885" s="286">
        <v>44501</v>
      </c>
      <c r="I7885" s="287"/>
    </row>
    <row r="7886" spans="1:9" ht="26.25" thickBot="1">
      <c r="A7886" s="39" t="str">
        <f t="shared" si="123"/>
        <v>IUS20055</v>
      </c>
      <c r="B7886" s="276" t="s">
        <v>31858</v>
      </c>
      <c r="C7886" s="277" t="s">
        <v>31859</v>
      </c>
      <c r="D7886" s="278" t="s">
        <v>1</v>
      </c>
      <c r="E7886" s="279">
        <v>1488.41</v>
      </c>
      <c r="F7886" s="277" t="s">
        <v>31775</v>
      </c>
      <c r="G7886" s="277" t="s">
        <v>34862</v>
      </c>
      <c r="H7886" s="281">
        <v>44501</v>
      </c>
    </row>
    <row r="7887" spans="1:9" ht="26.25" thickBot="1">
      <c r="A7887" s="39" t="str">
        <f t="shared" si="123"/>
        <v>IUS20056</v>
      </c>
      <c r="B7887" s="276" t="s">
        <v>31860</v>
      </c>
      <c r="C7887" s="277" t="s">
        <v>31861</v>
      </c>
      <c r="D7887" s="278" t="s">
        <v>1</v>
      </c>
      <c r="E7887" s="279">
        <v>129092.94</v>
      </c>
      <c r="F7887" s="277" t="s">
        <v>31775</v>
      </c>
      <c r="G7887" s="277" t="s">
        <v>34862</v>
      </c>
      <c r="H7887" s="281">
        <v>44501</v>
      </c>
    </row>
    <row r="7888" spans="1:9" ht="26.25" thickBot="1">
      <c r="A7888" s="39" t="str">
        <f t="shared" si="123"/>
        <v>IUS00032</v>
      </c>
      <c r="B7888" s="276" t="s">
        <v>31862</v>
      </c>
      <c r="C7888" s="277" t="s">
        <v>31863</v>
      </c>
      <c r="D7888" s="278" t="s">
        <v>1</v>
      </c>
      <c r="E7888" s="279">
        <v>5712.37</v>
      </c>
      <c r="F7888" s="277" t="s">
        <v>31775</v>
      </c>
      <c r="G7888" s="277" t="s">
        <v>34862</v>
      </c>
      <c r="H7888" s="281">
        <v>44501</v>
      </c>
    </row>
    <row r="7889" spans="1:9" ht="26.25" thickBot="1">
      <c r="A7889" s="39" t="str">
        <f t="shared" si="123"/>
        <v>IUS00033</v>
      </c>
      <c r="B7889" s="276" t="s">
        <v>31864</v>
      </c>
      <c r="C7889" s="277" t="s">
        <v>31865</v>
      </c>
      <c r="D7889" s="278" t="s">
        <v>1</v>
      </c>
      <c r="E7889" s="279">
        <v>3403.98</v>
      </c>
      <c r="F7889" s="277" t="s">
        <v>31775</v>
      </c>
      <c r="G7889" s="277" t="s">
        <v>34862</v>
      </c>
      <c r="H7889" s="281">
        <v>44501</v>
      </c>
    </row>
    <row r="7890" spans="1:9" ht="39" thickBot="1">
      <c r="A7890" s="39" t="str">
        <f t="shared" si="123"/>
        <v>IUS00034</v>
      </c>
      <c r="B7890" s="276" t="s">
        <v>31866</v>
      </c>
      <c r="C7890" s="277" t="s">
        <v>31867</v>
      </c>
      <c r="D7890" s="278" t="s">
        <v>1</v>
      </c>
      <c r="E7890" s="279">
        <v>3973.38</v>
      </c>
      <c r="F7890" s="277" t="s">
        <v>31775</v>
      </c>
      <c r="G7890" s="277" t="s">
        <v>34862</v>
      </c>
      <c r="H7890" s="281">
        <v>44501</v>
      </c>
    </row>
    <row r="7891" spans="1:9" ht="39" thickBot="1">
      <c r="A7891" s="39" t="str">
        <f t="shared" si="123"/>
        <v>IUS00035</v>
      </c>
      <c r="B7891" s="276" t="s">
        <v>31868</v>
      </c>
      <c r="C7891" s="277" t="s">
        <v>31867</v>
      </c>
      <c r="D7891" s="278" t="s">
        <v>1</v>
      </c>
      <c r="E7891" s="279">
        <v>2147.5500000000002</v>
      </c>
      <c r="F7891" s="277" t="s">
        <v>31775</v>
      </c>
      <c r="G7891" s="277" t="s">
        <v>34862</v>
      </c>
      <c r="H7891" s="281">
        <v>44501</v>
      </c>
    </row>
    <row r="7892" spans="1:9" ht="26.25" thickBot="1">
      <c r="A7892" s="39" t="str">
        <f t="shared" si="123"/>
        <v>IUS00036</v>
      </c>
      <c r="B7892" s="282" t="s">
        <v>31869</v>
      </c>
      <c r="C7892" s="283" t="s">
        <v>31870</v>
      </c>
      <c r="D7892" s="284" t="s">
        <v>1</v>
      </c>
      <c r="E7892" s="285">
        <v>2362.0700000000002</v>
      </c>
      <c r="F7892" s="283" t="s">
        <v>31775</v>
      </c>
      <c r="G7892" s="283" t="s">
        <v>34862</v>
      </c>
      <c r="H7892" s="286">
        <v>44501</v>
      </c>
      <c r="I7892" s="287"/>
    </row>
    <row r="7893" spans="1:9" ht="26.25" thickBot="1">
      <c r="A7893" s="39" t="str">
        <f t="shared" si="123"/>
        <v>IUS00037</v>
      </c>
      <c r="B7893" s="276" t="s">
        <v>31871</v>
      </c>
      <c r="C7893" s="277" t="s">
        <v>31872</v>
      </c>
      <c r="D7893" s="278" t="s">
        <v>1</v>
      </c>
      <c r="E7893" s="279">
        <v>41171.440000000002</v>
      </c>
      <c r="F7893" s="277" t="s">
        <v>31775</v>
      </c>
      <c r="G7893" s="277" t="s">
        <v>34862</v>
      </c>
      <c r="H7893" s="281">
        <v>44501</v>
      </c>
      <c r="I7893" s="288"/>
    </row>
    <row r="7894" spans="1:9" ht="26.25" thickBot="1">
      <c r="A7894" s="39" t="str">
        <f t="shared" si="123"/>
        <v>IUS00038</v>
      </c>
      <c r="B7894" s="276" t="s">
        <v>31873</v>
      </c>
      <c r="C7894" s="277" t="s">
        <v>31874</v>
      </c>
      <c r="D7894" s="278" t="s">
        <v>1</v>
      </c>
      <c r="E7894" s="279">
        <v>1869.39</v>
      </c>
      <c r="F7894" s="277" t="s">
        <v>31775</v>
      </c>
      <c r="G7894" s="277" t="s">
        <v>34862</v>
      </c>
      <c r="H7894" s="281">
        <v>44501</v>
      </c>
    </row>
    <row r="7895" spans="1:9" ht="39" thickBot="1">
      <c r="A7895" s="39" t="str">
        <f t="shared" si="123"/>
        <v>IUS00039</v>
      </c>
      <c r="B7895" s="276" t="s">
        <v>31875</v>
      </c>
      <c r="C7895" s="277" t="s">
        <v>31876</v>
      </c>
      <c r="D7895" s="278" t="s">
        <v>1</v>
      </c>
      <c r="E7895" s="279">
        <v>2459.54</v>
      </c>
      <c r="F7895" s="277" t="s">
        <v>31775</v>
      </c>
      <c r="G7895" s="277" t="s">
        <v>34862</v>
      </c>
      <c r="H7895" s="281">
        <v>44501</v>
      </c>
    </row>
    <row r="7896" spans="1:9" ht="26.25" thickBot="1">
      <c r="A7896" s="39" t="str">
        <f t="shared" si="123"/>
        <v>IUC00044</v>
      </c>
      <c r="B7896" s="276" t="s">
        <v>31877</v>
      </c>
      <c r="C7896" s="277" t="s">
        <v>31878</v>
      </c>
      <c r="D7896" s="278" t="s">
        <v>3</v>
      </c>
      <c r="E7896" s="279">
        <v>51.22</v>
      </c>
      <c r="F7896" s="277" t="s">
        <v>31775</v>
      </c>
      <c r="G7896" s="277" t="s">
        <v>34862</v>
      </c>
      <c r="H7896" s="281">
        <v>44501</v>
      </c>
    </row>
    <row r="7897" spans="1:9" ht="39" thickBot="1">
      <c r="A7897" s="39" t="str">
        <f t="shared" si="123"/>
        <v>IUS20057</v>
      </c>
      <c r="B7897" s="276" t="s">
        <v>31879</v>
      </c>
      <c r="C7897" s="277" t="s">
        <v>31880</v>
      </c>
      <c r="D7897" s="278" t="s">
        <v>3</v>
      </c>
      <c r="E7897" s="279">
        <v>283.27999999999997</v>
      </c>
      <c r="F7897" s="277" t="s">
        <v>31775</v>
      </c>
      <c r="G7897" s="277" t="s">
        <v>34862</v>
      </c>
      <c r="H7897" s="281">
        <v>44501</v>
      </c>
    </row>
  </sheetData>
  <autoFilter ref="B1:H7613">
    <sortState ref="C94:F6323">
      <sortCondition ref="D1:D6485"/>
    </sortState>
  </autoFilter>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B1:E34"/>
  <sheetViews>
    <sheetView showGridLines="0" workbookViewId="0">
      <selection activeCell="J15" sqref="J15"/>
    </sheetView>
  </sheetViews>
  <sheetFormatPr defaultRowHeight="15"/>
  <cols>
    <col min="2" max="2" width="7.28515625" style="16" customWidth="1"/>
    <col min="3" max="3" width="74.7109375" customWidth="1"/>
    <col min="4" max="4" width="12.28515625" style="17" bestFit="1" customWidth="1"/>
  </cols>
  <sheetData>
    <row r="1" spans="2:5" ht="15" customHeight="1">
      <c r="B1" s="749"/>
      <c r="C1" s="750"/>
      <c r="D1" s="751"/>
      <c r="E1" s="15"/>
    </row>
    <row r="2" spans="2:5" ht="20.100000000000001" customHeight="1">
      <c r="B2" s="167"/>
      <c r="C2" s="19"/>
      <c r="D2" s="168"/>
      <c r="E2" s="15"/>
    </row>
    <row r="3" spans="2:5">
      <c r="B3" s="752"/>
      <c r="C3" s="753"/>
      <c r="D3" s="754"/>
    </row>
    <row r="4" spans="2:5">
      <c r="B4" s="169"/>
      <c r="C4" s="22"/>
      <c r="D4" s="170"/>
    </row>
    <row r="5" spans="2:5">
      <c r="B5" s="755"/>
      <c r="C5" s="756"/>
      <c r="D5" s="757"/>
    </row>
    <row r="6" spans="2:5">
      <c r="B6" s="752"/>
      <c r="C6" s="753"/>
      <c r="D6" s="754"/>
    </row>
    <row r="7" spans="2:5">
      <c r="B7" s="752"/>
      <c r="C7" s="753"/>
      <c r="D7" s="754"/>
    </row>
    <row r="8" spans="2:5">
      <c r="B8" s="167"/>
      <c r="C8" s="19"/>
      <c r="D8" s="168"/>
    </row>
    <row r="9" spans="2:5" ht="15.75" thickBot="1">
      <c r="B9" s="164"/>
      <c r="C9" s="165"/>
      <c r="D9" s="166"/>
    </row>
    <row r="10" spans="2:5" ht="14.45" customHeight="1">
      <c r="B10" s="758" t="s">
        <v>31888</v>
      </c>
      <c r="C10" s="759"/>
      <c r="D10" s="760"/>
    </row>
    <row r="11" spans="2:5" ht="15" customHeight="1">
      <c r="B11" s="167" t="s">
        <v>35069</v>
      </c>
      <c r="C11" s="19"/>
      <c r="D11" s="171"/>
    </row>
    <row r="12" spans="2:5">
      <c r="B12" s="167" t="s">
        <v>35070</v>
      </c>
      <c r="C12" s="19"/>
      <c r="D12" s="171"/>
    </row>
    <row r="13" spans="2:5" ht="15.75" thickBot="1">
      <c r="B13" s="164"/>
      <c r="C13" s="165"/>
      <c r="D13" s="166"/>
    </row>
    <row r="14" spans="2:5" ht="15.75">
      <c r="B14" s="743" t="s">
        <v>165</v>
      </c>
      <c r="C14" s="744"/>
      <c r="D14" s="745"/>
    </row>
    <row r="15" spans="2:5">
      <c r="B15" s="157" t="s">
        <v>159</v>
      </c>
      <c r="C15" s="25" t="s">
        <v>160</v>
      </c>
      <c r="D15" s="158" t="s">
        <v>161</v>
      </c>
    </row>
    <row r="16" spans="2:5">
      <c r="B16" s="159" t="s">
        <v>22</v>
      </c>
      <c r="C16" s="28" t="str">
        <f>Orçamento!E7</f>
        <v>SERVIÇOS PRELIMINARES</v>
      </c>
      <c r="D16" s="160">
        <f>Orçamento!P14</f>
        <v>3247.28</v>
      </c>
    </row>
    <row r="17" spans="2:4">
      <c r="B17" s="159" t="s">
        <v>29</v>
      </c>
      <c r="C17" s="28" t="str">
        <f>Orçamento!E15</f>
        <v>DRENAGEM DE ÁGUAS PLUVIAIS</v>
      </c>
      <c r="D17" s="160">
        <f>Orçamento!P47</f>
        <v>833433.24</v>
      </c>
    </row>
    <row r="18" spans="2:4">
      <c r="B18" s="159" t="s">
        <v>142</v>
      </c>
      <c r="C18" s="28" t="str">
        <f>Orçamento!E57</f>
        <v>IMPLANTAÇÃO DE PAVIMENTO - TERRAPLENAGEM E PAVIMENTAÇÃO ASFÁLTICA</v>
      </c>
      <c r="D18" s="160">
        <f>Orçamento!P84</f>
        <v>866997.35</v>
      </c>
    </row>
    <row r="19" spans="2:4">
      <c r="B19" s="159" t="s">
        <v>32</v>
      </c>
      <c r="C19" s="28" t="str">
        <f>Orçamento!E85</f>
        <v>PASSEIO COM ACESSIBILIDADE</v>
      </c>
      <c r="D19" s="160">
        <f>Orçamento!P98</f>
        <v>0</v>
      </c>
    </row>
    <row r="20" spans="2:4">
      <c r="B20" s="159" t="s">
        <v>35</v>
      </c>
      <c r="C20" s="28" t="str">
        <f>Orçamento!E99</f>
        <v>SINALIZAÇÃO VIÁRIA</v>
      </c>
      <c r="D20" s="160">
        <f>Orçamento!P106</f>
        <v>0</v>
      </c>
    </row>
    <row r="21" spans="2:4">
      <c r="B21" s="159" t="s">
        <v>37</v>
      </c>
      <c r="C21" s="28" t="str">
        <f>Orçamento!E107</f>
        <v>ADMINISTRAÇÃO LOCAL DE OBRA</v>
      </c>
      <c r="D21" s="160">
        <f>Orçamento!P117</f>
        <v>0</v>
      </c>
    </row>
    <row r="22" spans="2:4">
      <c r="B22" s="159"/>
      <c r="C22" s="28"/>
      <c r="D22" s="160"/>
    </row>
    <row r="23" spans="2:4">
      <c r="B23" s="161"/>
      <c r="C23" s="30" t="s">
        <v>162</v>
      </c>
      <c r="D23" s="162">
        <f>SUM(D16:D22)</f>
        <v>1703677.87</v>
      </c>
    </row>
    <row r="24" spans="2:4">
      <c r="B24" s="161"/>
      <c r="C24" s="32"/>
      <c r="D24" s="163"/>
    </row>
    <row r="25" spans="2:4" ht="15.75">
      <c r="B25" s="746" t="s">
        <v>164</v>
      </c>
      <c r="C25" s="747"/>
      <c r="D25" s="748"/>
    </row>
    <row r="26" spans="2:4">
      <c r="B26" s="157" t="s">
        <v>159</v>
      </c>
      <c r="C26" s="25" t="s">
        <v>160</v>
      </c>
      <c r="D26" s="158" t="s">
        <v>161</v>
      </c>
    </row>
    <row r="27" spans="2:4">
      <c r="B27" s="159" t="s">
        <v>22</v>
      </c>
      <c r="C27" s="28" t="s">
        <v>23</v>
      </c>
      <c r="D27" s="160">
        <f>Orçamento!O14</f>
        <v>3146.56</v>
      </c>
    </row>
    <row r="28" spans="2:4" ht="15" customHeight="1">
      <c r="B28" s="159" t="s">
        <v>29</v>
      </c>
      <c r="C28" s="28" t="s">
        <v>25960</v>
      </c>
      <c r="D28" s="160">
        <f>Orçamento!O47</f>
        <v>830124.37999999989</v>
      </c>
    </row>
    <row r="29" spans="2:4">
      <c r="B29" s="159" t="s">
        <v>142</v>
      </c>
      <c r="C29" s="28" t="s">
        <v>25962</v>
      </c>
      <c r="D29" s="160">
        <f>Orçamento!O84</f>
        <v>840006.73</v>
      </c>
    </row>
    <row r="30" spans="2:4">
      <c r="B30" s="159" t="s">
        <v>32</v>
      </c>
      <c r="C30" s="28" t="s">
        <v>25967</v>
      </c>
      <c r="D30" s="160">
        <f>Orçamento!O98</f>
        <v>0</v>
      </c>
    </row>
    <row r="31" spans="2:4">
      <c r="B31" s="159" t="s">
        <v>35</v>
      </c>
      <c r="C31" s="28" t="s">
        <v>150</v>
      </c>
      <c r="D31" s="160">
        <f>Orçamento!O106</f>
        <v>0</v>
      </c>
    </row>
    <row r="32" spans="2:4">
      <c r="B32" s="159" t="s">
        <v>37</v>
      </c>
      <c r="C32" s="28" t="s">
        <v>17861</v>
      </c>
      <c r="D32" s="160">
        <f>Orçamento!O117</f>
        <v>0</v>
      </c>
    </row>
    <row r="33" spans="2:4">
      <c r="B33" s="161"/>
      <c r="C33" s="30" t="s">
        <v>162</v>
      </c>
      <c r="D33" s="162">
        <f>SUM(D27:D32)</f>
        <v>1673277.67</v>
      </c>
    </row>
    <row r="34" spans="2:4" ht="15.75" thickBot="1">
      <c r="B34" s="164"/>
      <c r="C34" s="165"/>
      <c r="D34" s="166"/>
    </row>
  </sheetData>
  <mergeCells count="8">
    <mergeCell ref="B14:D14"/>
    <mergeCell ref="B25:D25"/>
    <mergeCell ref="B1:D1"/>
    <mergeCell ref="B3:D3"/>
    <mergeCell ref="B5:D5"/>
    <mergeCell ref="B6:D6"/>
    <mergeCell ref="B7:D7"/>
    <mergeCell ref="B10:D10"/>
  </mergeCells>
  <pageMargins left="0.55118110236220474" right="0.55118110236220474" top="0.55118110236220474" bottom="0.55118110236220474" header="0.31496062992125984" footer="0.31496062992125984"/>
  <pageSetup paperSize="9" scale="96" orientation="portrait" r:id="rId1"/>
</worksheet>
</file>

<file path=xl/worksheets/sheet12.xml><?xml version="1.0" encoding="utf-8"?>
<worksheet xmlns="http://schemas.openxmlformats.org/spreadsheetml/2006/main" xmlns:r="http://schemas.openxmlformats.org/officeDocument/2006/relationships">
  <dimension ref="B1:E25"/>
  <sheetViews>
    <sheetView showGridLines="0" workbookViewId="0">
      <selection activeCell="B15" sqref="B15"/>
    </sheetView>
  </sheetViews>
  <sheetFormatPr defaultRowHeight="15"/>
  <cols>
    <col min="2" max="2" width="7.28515625" customWidth="1"/>
    <col min="3" max="3" width="74.7109375" customWidth="1"/>
    <col min="4" max="4" width="10.85546875" customWidth="1"/>
    <col min="5" max="5" width="11.7109375" bestFit="1" customWidth="1"/>
  </cols>
  <sheetData>
    <row r="1" spans="2:5">
      <c r="B1" s="18"/>
      <c r="C1" s="19"/>
      <c r="D1" s="19"/>
      <c r="E1" s="20"/>
    </row>
    <row r="2" spans="2:5">
      <c r="B2" s="763"/>
      <c r="C2" s="753"/>
      <c r="D2" s="753"/>
      <c r="E2" s="764"/>
    </row>
    <row r="3" spans="2:5">
      <c r="B3" s="21"/>
      <c r="C3" s="22"/>
      <c r="D3" s="22"/>
      <c r="E3" s="23"/>
    </row>
    <row r="4" spans="2:5">
      <c r="B4" s="21"/>
      <c r="C4" s="22"/>
      <c r="D4" s="22"/>
      <c r="E4" s="23"/>
    </row>
    <row r="5" spans="2:5">
      <c r="B5" s="21"/>
      <c r="C5" s="22"/>
      <c r="D5" s="22"/>
      <c r="E5" s="23"/>
    </row>
    <row r="6" spans="2:5">
      <c r="B6" s="21"/>
      <c r="C6" s="22"/>
      <c r="D6" s="22"/>
      <c r="E6" s="23"/>
    </row>
    <row r="7" spans="2:5">
      <c r="B7" s="765"/>
      <c r="C7" s="756"/>
      <c r="D7" s="756"/>
      <c r="E7" s="766"/>
    </row>
    <row r="8" spans="2:5">
      <c r="B8" s="763"/>
      <c r="C8" s="753"/>
      <c r="D8" s="753"/>
      <c r="E8" s="764"/>
    </row>
    <row r="9" spans="2:5">
      <c r="B9" s="763"/>
      <c r="C9" s="753"/>
      <c r="D9" s="753"/>
      <c r="E9" s="764"/>
    </row>
    <row r="10" spans="2:5">
      <c r="B10" s="18"/>
      <c r="C10" s="19"/>
      <c r="D10" s="19"/>
      <c r="E10" s="20"/>
    </row>
    <row r="11" spans="2:5">
      <c r="B11" s="18"/>
      <c r="C11" s="19"/>
      <c r="D11" s="19"/>
      <c r="E11" s="20"/>
    </row>
    <row r="12" spans="2:5">
      <c r="B12" s="767" t="s">
        <v>31898</v>
      </c>
      <c r="C12" s="768"/>
      <c r="D12" s="768"/>
      <c r="E12" s="769"/>
    </row>
    <row r="13" spans="2:5">
      <c r="B13" s="264" t="s">
        <v>35039</v>
      </c>
      <c r="C13" s="19"/>
      <c r="D13" s="19"/>
      <c r="E13" s="20"/>
    </row>
    <row r="14" spans="2:5">
      <c r="B14" s="264" t="s">
        <v>35040</v>
      </c>
      <c r="C14" s="19"/>
      <c r="D14" s="19"/>
      <c r="E14" s="20"/>
    </row>
    <row r="15" spans="2:5">
      <c r="B15" s="18"/>
      <c r="C15" s="19"/>
      <c r="D15" s="19"/>
      <c r="E15" s="20"/>
    </row>
    <row r="16" spans="2:5" ht="15.75">
      <c r="B16" s="761" t="s">
        <v>164</v>
      </c>
      <c r="C16" s="747"/>
      <c r="D16" s="747"/>
      <c r="E16" s="762"/>
    </row>
    <row r="17" spans="2:5">
      <c r="B17" s="24" t="s">
        <v>159</v>
      </c>
      <c r="C17" s="25" t="s">
        <v>160</v>
      </c>
      <c r="D17" s="25" t="s">
        <v>163</v>
      </c>
      <c r="E17" s="26" t="s">
        <v>161</v>
      </c>
    </row>
    <row r="18" spans="2:5">
      <c r="B18" s="27" t="s">
        <v>22</v>
      </c>
      <c r="C18" s="28" t="str">
        <f>VLOOKUP(B18,Orçamento!C7:E117,3,FALSE)</f>
        <v>SERVIÇOS PRELIMINARES</v>
      </c>
      <c r="D18" s="36">
        <f t="shared" ref="D18:D23" si="0">E18/$E$24</f>
        <v>3.8811468922450832E-3</v>
      </c>
      <c r="E18" s="37">
        <f>Comparativo!D16</f>
        <v>3247.28</v>
      </c>
    </row>
    <row r="19" spans="2:5">
      <c r="B19" s="27" t="s">
        <v>29</v>
      </c>
      <c r="C19" s="28" t="str">
        <f>VLOOKUP(B19,Orçamento!C8:E118,3,FALSE)</f>
        <v>DRENAGEM DE ÁGUAS PLUVIAIS</v>
      </c>
      <c r="D19" s="36">
        <f t="shared" si="0"/>
        <v>0.99611885310775483</v>
      </c>
      <c r="E19" s="37">
        <f>Comparativo!D17</f>
        <v>833433.24</v>
      </c>
    </row>
    <row r="20" spans="2:5">
      <c r="B20" s="27" t="s">
        <v>142</v>
      </c>
      <c r="C20" s="28" t="str">
        <f>VLOOKUP(B20,Orçamento!C9:E119,3,FALSE)</f>
        <v>IMPLANTAÇÃO DE PAVIMENTO - TERRAPLENAGEM E PAVIMENTAÇÃO ASFÁLTICA</v>
      </c>
      <c r="D20" s="36">
        <f t="shared" si="0"/>
        <v>0</v>
      </c>
      <c r="E20" s="37">
        <f>Comparativo!D19</f>
        <v>0</v>
      </c>
    </row>
    <row r="21" spans="2:5">
      <c r="B21" s="27" t="s">
        <v>32</v>
      </c>
      <c r="C21" s="28" t="str">
        <f>VLOOKUP(B21,Orçamento!C10:E120,3,FALSE)</f>
        <v>PASSEIO COM ACESSIBILIDADE</v>
      </c>
      <c r="D21" s="36">
        <f t="shared" si="0"/>
        <v>0</v>
      </c>
      <c r="E21" s="37">
        <f>Comparativo!D20</f>
        <v>0</v>
      </c>
    </row>
    <row r="22" spans="2:5">
      <c r="B22" s="27" t="s">
        <v>35</v>
      </c>
      <c r="C22" s="28" t="str">
        <f>VLOOKUP(B22,Orçamento!C11:E121,3,FALSE)</f>
        <v>SINALIZAÇÃO VIÁRIA</v>
      </c>
      <c r="D22" s="36">
        <f t="shared" si="0"/>
        <v>0</v>
      </c>
      <c r="E22" s="37">
        <f>Comparativo!D21</f>
        <v>0</v>
      </c>
    </row>
    <row r="23" spans="2:5">
      <c r="B23" s="27" t="s">
        <v>37</v>
      </c>
      <c r="C23" s="28" t="str">
        <f>VLOOKUP(B23,Orçamento!C12:E122,3,FALSE)</f>
        <v>ADMINISTRAÇÃO LOCAL DE OBRA</v>
      </c>
      <c r="D23" s="36">
        <f t="shared" si="0"/>
        <v>0</v>
      </c>
      <c r="E23" s="37">
        <f>Comparativo!D22</f>
        <v>0</v>
      </c>
    </row>
    <row r="24" spans="2:5">
      <c r="B24" s="29"/>
      <c r="C24" s="30" t="s">
        <v>162</v>
      </c>
      <c r="D24" s="38">
        <f>SUM(D18:D23)</f>
        <v>0.99999999999999989</v>
      </c>
      <c r="E24" s="31">
        <f>SUM(E18:E23)</f>
        <v>836680.52</v>
      </c>
    </row>
    <row r="25" spans="2:5">
      <c r="B25" s="33"/>
      <c r="C25" s="34"/>
      <c r="D25" s="34"/>
      <c r="E25" s="35"/>
    </row>
  </sheetData>
  <mergeCells count="6">
    <mergeCell ref="B16:E16"/>
    <mergeCell ref="B2:E2"/>
    <mergeCell ref="B7:E7"/>
    <mergeCell ref="B8:E8"/>
    <mergeCell ref="B9:E9"/>
    <mergeCell ref="B12:E12"/>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dimension ref="A1:C91"/>
  <sheetViews>
    <sheetView showGridLines="0" zoomScale="75" workbookViewId="0">
      <selection activeCell="V46" sqref="V46"/>
    </sheetView>
  </sheetViews>
  <sheetFormatPr defaultColWidth="9.140625" defaultRowHeight="12.75"/>
  <cols>
    <col min="1" max="16384" width="9.140625" style="391"/>
  </cols>
  <sheetData>
    <row r="1" spans="1:3">
      <c r="A1" s="390">
        <v>1E-4</v>
      </c>
      <c r="B1" s="390">
        <v>0.01</v>
      </c>
      <c r="C1" s="390">
        <v>6.6E-3</v>
      </c>
    </row>
    <row r="2" spans="1:3">
      <c r="A2" s="390">
        <v>2.0000000000000001E-4</v>
      </c>
      <c r="B2" s="390">
        <v>0.02</v>
      </c>
      <c r="C2" s="390">
        <v>1.32E-2</v>
      </c>
    </row>
    <row r="3" spans="1:3">
      <c r="A3" s="390">
        <v>5.0000000000000001E-4</v>
      </c>
      <c r="B3" s="390">
        <v>0.03</v>
      </c>
      <c r="C3" s="390">
        <v>1.9699999999999999E-2</v>
      </c>
    </row>
    <row r="4" spans="1:3">
      <c r="A4" s="390">
        <v>8.9999999999999998E-4</v>
      </c>
      <c r="B4" s="390">
        <v>0.04</v>
      </c>
      <c r="C4" s="390">
        <v>2.6200000000000001E-2</v>
      </c>
    </row>
    <row r="5" spans="1:3">
      <c r="A5" s="390">
        <v>1.5E-3</v>
      </c>
      <c r="B5" s="390">
        <v>0.05</v>
      </c>
      <c r="C5" s="390">
        <v>3.2599999999999997E-2</v>
      </c>
    </row>
    <row r="6" spans="1:3">
      <c r="A6" s="390">
        <v>2.2000000000000001E-3</v>
      </c>
      <c r="B6" s="390">
        <v>0.06</v>
      </c>
      <c r="C6" s="390">
        <v>3.8899999999999997E-2</v>
      </c>
    </row>
    <row r="7" spans="1:3">
      <c r="A7" s="390">
        <v>3.0999999999999999E-3</v>
      </c>
      <c r="B7" s="390">
        <v>7.0000000000000007E-2</v>
      </c>
      <c r="C7" s="390">
        <v>4.5100000000000001E-2</v>
      </c>
    </row>
    <row r="8" spans="1:3">
      <c r="A8" s="390">
        <v>4.1000000000000003E-3</v>
      </c>
      <c r="B8" s="390">
        <v>0.08</v>
      </c>
      <c r="C8" s="390">
        <v>5.1299999999999998E-2</v>
      </c>
    </row>
    <row r="9" spans="1:3">
      <c r="A9" s="390">
        <v>5.1999999999999998E-3</v>
      </c>
      <c r="B9" s="390">
        <v>0.09</v>
      </c>
      <c r="C9" s="390">
        <v>5.7500000000000002E-2</v>
      </c>
    </row>
    <row r="10" spans="1:3">
      <c r="A10" s="390">
        <v>6.4999999999999997E-3</v>
      </c>
      <c r="B10" s="390">
        <v>0.1</v>
      </c>
      <c r="C10" s="390">
        <v>6.3500000000000001E-2</v>
      </c>
    </row>
    <row r="11" spans="1:3">
      <c r="A11" s="390">
        <v>8.0000000000000002E-3</v>
      </c>
      <c r="B11" s="390">
        <v>0.11</v>
      </c>
      <c r="C11" s="390">
        <v>6.9500000000000006E-2</v>
      </c>
    </row>
    <row r="12" spans="1:3">
      <c r="A12" s="390">
        <v>9.4999999999999998E-3</v>
      </c>
      <c r="B12" s="390">
        <v>0.12</v>
      </c>
      <c r="C12" s="390">
        <v>7.5499999999999998E-2</v>
      </c>
    </row>
    <row r="13" spans="1:3">
      <c r="A13" s="390">
        <v>1.1299999999999999E-2</v>
      </c>
      <c r="B13" s="390">
        <v>0.13</v>
      </c>
      <c r="C13" s="390">
        <v>8.1299999999999997E-2</v>
      </c>
    </row>
    <row r="14" spans="1:3">
      <c r="A14" s="390">
        <v>1.3100000000000001E-2</v>
      </c>
      <c r="B14" s="390">
        <v>0.14000000000000001</v>
      </c>
      <c r="C14" s="390">
        <v>8.7099999999999997E-2</v>
      </c>
    </row>
    <row r="15" spans="1:3">
      <c r="A15" s="390">
        <v>1.52E-2</v>
      </c>
      <c r="B15" s="390">
        <v>0.15</v>
      </c>
      <c r="C15" s="390">
        <v>9.2899999999999996E-2</v>
      </c>
    </row>
    <row r="16" spans="1:3" ht="15.75">
      <c r="A16" s="390">
        <v>1.7299999999999999E-2</v>
      </c>
      <c r="B16" s="392">
        <v>0.16</v>
      </c>
      <c r="C16" s="390">
        <v>9.8599999999999993E-2</v>
      </c>
    </row>
    <row r="17" spans="1:3">
      <c r="A17" s="390">
        <v>1.9599999999999999E-2</v>
      </c>
      <c r="B17" s="390">
        <v>0.17</v>
      </c>
      <c r="C17" s="390">
        <v>0.1042</v>
      </c>
    </row>
    <row r="18" spans="1:3">
      <c r="A18" s="390">
        <v>2.1999999999999999E-2</v>
      </c>
      <c r="B18" s="390">
        <v>0.18</v>
      </c>
      <c r="C18" s="390">
        <v>0.10970000000000001</v>
      </c>
    </row>
    <row r="19" spans="1:3">
      <c r="A19" s="390">
        <v>2.46E-2</v>
      </c>
      <c r="B19" s="390">
        <v>0.19</v>
      </c>
      <c r="C19" s="390">
        <v>0.1152</v>
      </c>
    </row>
    <row r="20" spans="1:3">
      <c r="A20" s="390">
        <v>2.7300000000000001E-2</v>
      </c>
      <c r="B20" s="390">
        <v>0.2</v>
      </c>
      <c r="C20" s="390">
        <v>0.1206</v>
      </c>
    </row>
    <row r="21" spans="1:3">
      <c r="A21" s="390">
        <v>3.0099999999999998E-2</v>
      </c>
      <c r="B21" s="390">
        <v>0.21</v>
      </c>
      <c r="C21" s="390">
        <v>0.12590000000000001</v>
      </c>
    </row>
    <row r="22" spans="1:3">
      <c r="A22" s="390">
        <v>3.3099999999999997E-2</v>
      </c>
      <c r="B22" s="390">
        <v>0.22</v>
      </c>
      <c r="C22" s="390">
        <v>0.13120000000000001</v>
      </c>
    </row>
    <row r="23" spans="1:3">
      <c r="A23" s="390">
        <v>3.6200000000000003E-2</v>
      </c>
      <c r="B23" s="390">
        <f>B22+0.01</f>
        <v>0.23</v>
      </c>
      <c r="C23" s="390">
        <v>0.13639999999999999</v>
      </c>
    </row>
    <row r="24" spans="1:3">
      <c r="A24" s="390">
        <v>3.9399999999999998E-2</v>
      </c>
      <c r="B24" s="390">
        <f t="shared" ref="B24:B87" si="0">B23+0.01</f>
        <v>0.24000000000000002</v>
      </c>
      <c r="C24" s="390">
        <v>0.1416</v>
      </c>
    </row>
    <row r="25" spans="1:3">
      <c r="A25" s="390">
        <v>4.2700000000000002E-2</v>
      </c>
      <c r="B25" s="390">
        <f t="shared" si="0"/>
        <v>0.25</v>
      </c>
      <c r="C25" s="390">
        <v>0.14660000000000001</v>
      </c>
    </row>
    <row r="26" spans="1:3">
      <c r="A26" s="390">
        <v>4.6100000000000002E-2</v>
      </c>
      <c r="B26" s="390">
        <f t="shared" si="0"/>
        <v>0.26</v>
      </c>
      <c r="C26" s="390">
        <v>0.15160000000000001</v>
      </c>
    </row>
    <row r="27" spans="1:3">
      <c r="A27" s="390">
        <v>4.9700000000000001E-2</v>
      </c>
      <c r="B27" s="390">
        <f t="shared" si="0"/>
        <v>0.27</v>
      </c>
      <c r="C27" s="390">
        <v>0.15659999999999999</v>
      </c>
    </row>
    <row r="28" spans="1:3">
      <c r="A28" s="390">
        <v>5.3400000000000003E-2</v>
      </c>
      <c r="B28" s="390">
        <f t="shared" si="0"/>
        <v>0.28000000000000003</v>
      </c>
      <c r="C28" s="390">
        <v>0.16139999999999999</v>
      </c>
    </row>
    <row r="29" spans="1:3">
      <c r="A29" s="390">
        <v>5.7200000000000001E-2</v>
      </c>
      <c r="B29" s="390">
        <f t="shared" si="0"/>
        <v>0.29000000000000004</v>
      </c>
      <c r="C29" s="390">
        <v>0.16619999999999999</v>
      </c>
    </row>
    <row r="30" spans="1:3">
      <c r="A30" s="390">
        <v>6.0999999999999999E-2</v>
      </c>
      <c r="B30" s="390">
        <f t="shared" si="0"/>
        <v>0.30000000000000004</v>
      </c>
      <c r="C30" s="390">
        <v>0.1709</v>
      </c>
    </row>
    <row r="31" spans="1:3">
      <c r="A31" s="390">
        <v>6.5000000000000002E-2</v>
      </c>
      <c r="B31" s="390">
        <f t="shared" si="0"/>
        <v>0.31000000000000005</v>
      </c>
      <c r="C31" s="390">
        <v>0.17560000000000001</v>
      </c>
    </row>
    <row r="32" spans="1:3">
      <c r="A32" s="390">
        <v>6.9099999999999995E-2</v>
      </c>
      <c r="B32" s="390">
        <f t="shared" si="0"/>
        <v>0.32000000000000006</v>
      </c>
      <c r="C32" s="390">
        <v>0.1802</v>
      </c>
    </row>
    <row r="33" spans="1:3">
      <c r="A33" s="390">
        <v>7.3300000000000004E-2</v>
      </c>
      <c r="B33" s="390">
        <f t="shared" si="0"/>
        <v>0.33000000000000007</v>
      </c>
      <c r="C33" s="390">
        <v>0.1847</v>
      </c>
    </row>
    <row r="34" spans="1:3">
      <c r="A34" s="390">
        <v>7.7600000000000002E-2</v>
      </c>
      <c r="B34" s="390">
        <f t="shared" si="0"/>
        <v>0.34000000000000008</v>
      </c>
      <c r="C34" s="390">
        <v>0.18909999999999999</v>
      </c>
    </row>
    <row r="35" spans="1:3">
      <c r="A35" s="390">
        <v>8.2000000000000003E-2</v>
      </c>
      <c r="B35" s="390">
        <f t="shared" si="0"/>
        <v>0.35000000000000009</v>
      </c>
      <c r="C35" s="390">
        <v>0.19350000000000001</v>
      </c>
    </row>
    <row r="36" spans="1:3">
      <c r="A36" s="390">
        <v>8.6400000000000005E-2</v>
      </c>
      <c r="B36" s="390">
        <f t="shared" si="0"/>
        <v>0.3600000000000001</v>
      </c>
      <c r="C36" s="390">
        <v>0.1978</v>
      </c>
    </row>
    <row r="37" spans="1:3">
      <c r="A37" s="390">
        <v>9.0999999999999998E-2</v>
      </c>
      <c r="B37" s="390">
        <f t="shared" si="0"/>
        <v>0.37000000000000011</v>
      </c>
      <c r="C37" s="390">
        <v>0.20200000000000001</v>
      </c>
    </row>
    <row r="38" spans="1:3">
      <c r="A38" s="390">
        <v>9.5600000000000004E-2</v>
      </c>
      <c r="B38" s="390">
        <f t="shared" si="0"/>
        <v>0.38000000000000012</v>
      </c>
      <c r="C38" s="390">
        <v>0.20619999999999999</v>
      </c>
    </row>
    <row r="39" spans="1:3">
      <c r="A39" s="390">
        <v>0.1003</v>
      </c>
      <c r="B39" s="390">
        <f t="shared" si="0"/>
        <v>0.39000000000000012</v>
      </c>
      <c r="C39" s="390">
        <v>0.2102</v>
      </c>
    </row>
    <row r="40" spans="1:3">
      <c r="A40" s="390">
        <v>0.105</v>
      </c>
      <c r="B40" s="390">
        <f t="shared" si="0"/>
        <v>0.40000000000000013</v>
      </c>
      <c r="C40" s="390">
        <v>0.2142</v>
      </c>
    </row>
    <row r="41" spans="1:3">
      <c r="A41" s="390">
        <v>0.1099</v>
      </c>
      <c r="B41" s="390">
        <f t="shared" si="0"/>
        <v>0.41000000000000014</v>
      </c>
      <c r="C41" s="390">
        <v>0.21820000000000001</v>
      </c>
    </row>
    <row r="42" spans="1:3">
      <c r="A42" s="390">
        <v>0.1148</v>
      </c>
      <c r="B42" s="390">
        <f t="shared" si="0"/>
        <v>0.42000000000000015</v>
      </c>
      <c r="C42" s="390">
        <v>0.222</v>
      </c>
    </row>
    <row r="43" spans="1:3">
      <c r="A43" s="390">
        <v>0.1197</v>
      </c>
      <c r="B43" s="390">
        <f t="shared" si="0"/>
        <v>0.43000000000000016</v>
      </c>
      <c r="C43" s="390">
        <v>0.2258</v>
      </c>
    </row>
    <row r="44" spans="1:3">
      <c r="A44" s="390">
        <v>0.12479999999999999</v>
      </c>
      <c r="B44" s="390">
        <f t="shared" si="0"/>
        <v>0.44000000000000017</v>
      </c>
      <c r="C44" s="390">
        <v>0.22950000000000001</v>
      </c>
    </row>
    <row r="45" spans="1:3">
      <c r="A45" s="390">
        <v>0.1298</v>
      </c>
      <c r="B45" s="390">
        <f t="shared" si="0"/>
        <v>0.45000000000000018</v>
      </c>
      <c r="C45" s="390">
        <v>0.2331</v>
      </c>
    </row>
    <row r="46" spans="1:3">
      <c r="A46" s="390">
        <v>0.13500000000000001</v>
      </c>
      <c r="B46" s="390">
        <f t="shared" si="0"/>
        <v>0.46000000000000019</v>
      </c>
      <c r="C46" s="390">
        <v>0.2366</v>
      </c>
    </row>
    <row r="47" spans="1:3">
      <c r="A47" s="390">
        <v>0.1401</v>
      </c>
      <c r="B47" s="390">
        <f t="shared" si="0"/>
        <v>0.4700000000000002</v>
      </c>
      <c r="C47" s="390">
        <v>0.24010000000000001</v>
      </c>
    </row>
    <row r="48" spans="1:3">
      <c r="A48" s="390">
        <v>0.14530000000000001</v>
      </c>
      <c r="B48" s="390">
        <f t="shared" si="0"/>
        <v>0.4800000000000002</v>
      </c>
      <c r="C48" s="390">
        <v>0.24349999999999999</v>
      </c>
    </row>
    <row r="49" spans="1:3">
      <c r="A49" s="390">
        <v>0.15060000000000001</v>
      </c>
      <c r="B49" s="390">
        <f t="shared" si="0"/>
        <v>0.49000000000000021</v>
      </c>
      <c r="C49" s="390">
        <v>0.24679999999999999</v>
      </c>
    </row>
    <row r="50" spans="1:3">
      <c r="A50" s="390">
        <v>0.15579999999999999</v>
      </c>
      <c r="B50" s="390">
        <f t="shared" si="0"/>
        <v>0.50000000000000022</v>
      </c>
      <c r="C50" s="390">
        <v>0.25</v>
      </c>
    </row>
    <row r="51" spans="1:3">
      <c r="A51" s="390">
        <v>0.16120000000000001</v>
      </c>
      <c r="B51" s="390">
        <f t="shared" si="0"/>
        <v>0.51000000000000023</v>
      </c>
      <c r="C51" s="390">
        <v>0.25309999999999999</v>
      </c>
    </row>
    <row r="52" spans="1:3">
      <c r="A52" s="390">
        <v>0.16650000000000001</v>
      </c>
      <c r="B52" s="390">
        <f t="shared" si="0"/>
        <v>0.52000000000000024</v>
      </c>
      <c r="C52" s="390">
        <v>0.25619999999999998</v>
      </c>
    </row>
    <row r="53" spans="1:3">
      <c r="A53" s="390">
        <v>0.17180000000000001</v>
      </c>
      <c r="B53" s="390">
        <f t="shared" si="0"/>
        <v>0.53000000000000025</v>
      </c>
      <c r="C53" s="390">
        <v>0.25919999999999999</v>
      </c>
    </row>
    <row r="54" spans="1:3">
      <c r="A54" s="390">
        <v>0.1772</v>
      </c>
      <c r="B54" s="390">
        <f t="shared" si="0"/>
        <v>0.54000000000000026</v>
      </c>
      <c r="C54" s="390">
        <v>0.2621</v>
      </c>
    </row>
    <row r="55" spans="1:3">
      <c r="A55" s="390">
        <v>0.18260000000000001</v>
      </c>
      <c r="B55" s="390">
        <f t="shared" si="0"/>
        <v>0.55000000000000027</v>
      </c>
      <c r="C55" s="390">
        <v>0.26490000000000002</v>
      </c>
    </row>
    <row r="56" spans="1:3">
      <c r="A56" s="390">
        <v>0.18790000000000001</v>
      </c>
      <c r="B56" s="390">
        <f t="shared" si="0"/>
        <v>0.56000000000000028</v>
      </c>
      <c r="C56" s="390">
        <v>0.2676</v>
      </c>
    </row>
    <row r="57" spans="1:3">
      <c r="A57" s="390">
        <v>0.1933</v>
      </c>
      <c r="B57" s="390">
        <f t="shared" si="0"/>
        <v>0.57000000000000028</v>
      </c>
      <c r="C57" s="390">
        <v>0.27029999999999998</v>
      </c>
    </row>
    <row r="58" spans="1:3">
      <c r="A58" s="390">
        <v>0.19869999999999999</v>
      </c>
      <c r="B58" s="390">
        <f t="shared" si="0"/>
        <v>0.58000000000000029</v>
      </c>
      <c r="C58" s="390">
        <v>0.27279999999999999</v>
      </c>
    </row>
    <row r="59" spans="1:3">
      <c r="A59" s="390">
        <v>0.2041</v>
      </c>
      <c r="B59" s="390">
        <f t="shared" si="0"/>
        <v>0.5900000000000003</v>
      </c>
      <c r="C59" s="390">
        <v>0.27529999999999999</v>
      </c>
    </row>
    <row r="60" spans="1:3">
      <c r="A60" s="390">
        <v>0.2094</v>
      </c>
      <c r="B60" s="390">
        <f t="shared" si="0"/>
        <v>0.60000000000000031</v>
      </c>
      <c r="C60" s="390">
        <v>0.27760000000000001</v>
      </c>
    </row>
    <row r="61" spans="1:3">
      <c r="A61" s="390">
        <v>0.2147</v>
      </c>
      <c r="B61" s="390">
        <f t="shared" si="0"/>
        <v>0.61000000000000032</v>
      </c>
      <c r="C61" s="390">
        <v>0.27989999999999998</v>
      </c>
    </row>
    <row r="62" spans="1:3">
      <c r="A62" s="390">
        <v>0.22</v>
      </c>
      <c r="B62" s="390">
        <f t="shared" si="0"/>
        <v>0.62000000000000033</v>
      </c>
      <c r="C62" s="390">
        <v>0.28210000000000002</v>
      </c>
    </row>
    <row r="63" spans="1:3">
      <c r="A63" s="390">
        <v>0.2253</v>
      </c>
      <c r="B63" s="390">
        <f t="shared" si="0"/>
        <v>0.63000000000000034</v>
      </c>
      <c r="C63" s="390">
        <v>0.28420000000000001</v>
      </c>
    </row>
    <row r="64" spans="1:3">
      <c r="A64" s="390">
        <v>0.2306</v>
      </c>
      <c r="B64" s="390">
        <f t="shared" si="0"/>
        <v>0.64000000000000035</v>
      </c>
      <c r="C64" s="390">
        <v>0.28620000000000001</v>
      </c>
    </row>
    <row r="65" spans="1:3">
      <c r="A65" s="390">
        <v>0.23580000000000001</v>
      </c>
      <c r="B65" s="390">
        <f t="shared" si="0"/>
        <v>0.65000000000000036</v>
      </c>
      <c r="C65" s="390">
        <v>0.28820000000000001</v>
      </c>
    </row>
    <row r="66" spans="1:3">
      <c r="A66" s="390">
        <v>0.2409</v>
      </c>
      <c r="B66" s="390">
        <f t="shared" si="0"/>
        <v>0.66000000000000036</v>
      </c>
      <c r="C66" s="390">
        <v>0.28989999999999999</v>
      </c>
    </row>
    <row r="67" spans="1:3">
      <c r="A67" s="390">
        <v>0.246</v>
      </c>
      <c r="B67" s="390">
        <f t="shared" si="0"/>
        <v>0.67000000000000037</v>
      </c>
      <c r="C67" s="390">
        <v>0.29170000000000001</v>
      </c>
    </row>
    <row r="68" spans="1:3">
      <c r="A68" s="390">
        <v>0.25109999999999999</v>
      </c>
      <c r="B68" s="390">
        <f t="shared" si="0"/>
        <v>0.68000000000000038</v>
      </c>
      <c r="C68" s="390">
        <v>0.29330000000000001</v>
      </c>
    </row>
    <row r="69" spans="1:3">
      <c r="A69" s="390">
        <v>0.25600000000000001</v>
      </c>
      <c r="B69" s="390">
        <f t="shared" si="0"/>
        <v>0.69000000000000039</v>
      </c>
      <c r="C69" s="390">
        <v>0.29480000000000001</v>
      </c>
    </row>
    <row r="70" spans="1:3">
      <c r="A70" s="390">
        <v>0.26100000000000001</v>
      </c>
      <c r="B70" s="390">
        <f t="shared" si="0"/>
        <v>0.7000000000000004</v>
      </c>
      <c r="C70" s="390">
        <v>0.29620000000000002</v>
      </c>
    </row>
    <row r="71" spans="1:3">
      <c r="A71" s="390">
        <v>0.26579999999999998</v>
      </c>
      <c r="B71" s="390">
        <f t="shared" si="0"/>
        <v>0.71000000000000041</v>
      </c>
      <c r="C71" s="390">
        <v>0.29749999999999999</v>
      </c>
    </row>
    <row r="72" spans="1:3">
      <c r="A72" s="390">
        <v>0.27050000000000002</v>
      </c>
      <c r="B72" s="390">
        <f t="shared" si="0"/>
        <v>0.72000000000000042</v>
      </c>
      <c r="C72" s="390">
        <v>0.29880000000000001</v>
      </c>
    </row>
    <row r="73" spans="1:3">
      <c r="A73" s="390">
        <v>0.2752</v>
      </c>
      <c r="B73" s="390">
        <f t="shared" si="0"/>
        <v>0.73000000000000043</v>
      </c>
      <c r="C73" s="390">
        <v>0.29980000000000001</v>
      </c>
    </row>
    <row r="74" spans="1:3">
      <c r="A74" s="390">
        <v>0.27979999999999999</v>
      </c>
      <c r="B74" s="390">
        <f t="shared" si="0"/>
        <v>0.74000000000000044</v>
      </c>
      <c r="C74" s="390">
        <v>0.30080000000000001</v>
      </c>
    </row>
    <row r="75" spans="1:3">
      <c r="A75" s="390">
        <v>0.28420000000000001</v>
      </c>
      <c r="B75" s="390">
        <f t="shared" si="0"/>
        <v>0.75000000000000044</v>
      </c>
      <c r="C75" s="390">
        <v>0.30170000000000002</v>
      </c>
    </row>
    <row r="76" spans="1:3">
      <c r="A76" s="390">
        <v>0.28860000000000002</v>
      </c>
      <c r="B76" s="390">
        <f t="shared" si="0"/>
        <v>0.76000000000000045</v>
      </c>
      <c r="C76" s="390">
        <v>0.3024</v>
      </c>
    </row>
    <row r="77" spans="1:3">
      <c r="A77" s="390">
        <v>0.2928</v>
      </c>
      <c r="B77" s="390">
        <f t="shared" si="0"/>
        <v>0.77000000000000046</v>
      </c>
      <c r="C77" s="390">
        <v>0.30309999999999998</v>
      </c>
    </row>
    <row r="78" spans="1:3">
      <c r="A78" s="390">
        <v>0.2969</v>
      </c>
      <c r="B78" s="390">
        <f t="shared" si="0"/>
        <v>0.78000000000000047</v>
      </c>
      <c r="C78" s="390">
        <v>0.30359999999999998</v>
      </c>
    </row>
    <row r="79" spans="1:3">
      <c r="A79" s="390">
        <v>0.3009</v>
      </c>
      <c r="B79" s="390">
        <f t="shared" si="0"/>
        <v>0.79000000000000048</v>
      </c>
      <c r="C79" s="390">
        <v>0.30399999999999999</v>
      </c>
    </row>
    <row r="80" spans="1:3">
      <c r="A80" s="390">
        <v>0.30470000000000003</v>
      </c>
      <c r="B80" s="390">
        <f t="shared" si="0"/>
        <v>0.80000000000000049</v>
      </c>
      <c r="C80" s="390">
        <v>0.30420000000000003</v>
      </c>
    </row>
    <row r="81" spans="1:3">
      <c r="A81" s="390">
        <v>0.30830000000000002</v>
      </c>
      <c r="B81" s="390">
        <f t="shared" si="0"/>
        <v>0.8100000000000005</v>
      </c>
      <c r="C81" s="390">
        <v>0.30430000000000001</v>
      </c>
    </row>
    <row r="82" spans="1:3">
      <c r="A82" s="390">
        <v>0.31180000000000002</v>
      </c>
      <c r="B82" s="390">
        <f t="shared" si="0"/>
        <v>0.82000000000000051</v>
      </c>
      <c r="C82" s="390">
        <v>0.30430000000000001</v>
      </c>
    </row>
    <row r="83" spans="1:3">
      <c r="A83" s="390">
        <v>0.31509999999999999</v>
      </c>
      <c r="B83" s="390">
        <f t="shared" si="0"/>
        <v>0.83000000000000052</v>
      </c>
      <c r="C83" s="390">
        <v>0.30409999999999998</v>
      </c>
    </row>
    <row r="84" spans="1:3">
      <c r="A84" s="390">
        <v>0.31830000000000003</v>
      </c>
      <c r="B84" s="390">
        <f t="shared" si="0"/>
        <v>0.84000000000000052</v>
      </c>
      <c r="C84" s="390">
        <v>0.30380000000000001</v>
      </c>
    </row>
    <row r="85" spans="1:3">
      <c r="A85" s="390">
        <v>0.32119999999999999</v>
      </c>
      <c r="B85" s="390">
        <f t="shared" si="0"/>
        <v>0.85000000000000053</v>
      </c>
      <c r="C85" s="390">
        <v>0.30330000000000001</v>
      </c>
    </row>
    <row r="86" spans="1:3">
      <c r="A86" s="390">
        <v>0.32390000000000002</v>
      </c>
      <c r="B86" s="390">
        <f t="shared" si="0"/>
        <v>0.86000000000000054</v>
      </c>
      <c r="C86" s="390">
        <v>0.30259999999999998</v>
      </c>
    </row>
    <row r="87" spans="1:3">
      <c r="A87" s="390">
        <v>0.32640000000000002</v>
      </c>
      <c r="B87" s="390">
        <f t="shared" si="0"/>
        <v>0.87000000000000055</v>
      </c>
      <c r="C87" s="390">
        <v>0.30180000000000001</v>
      </c>
    </row>
    <row r="88" spans="1:3">
      <c r="A88" s="390">
        <v>0.3286</v>
      </c>
      <c r="B88" s="390">
        <f>B87+0.01</f>
        <v>0.88000000000000056</v>
      </c>
      <c r="C88" s="390">
        <v>0.30070000000000002</v>
      </c>
    </row>
    <row r="89" spans="1:3">
      <c r="A89" s="390">
        <v>0.33050000000000002</v>
      </c>
      <c r="B89" s="390">
        <f>B88+0.01</f>
        <v>0.89000000000000057</v>
      </c>
      <c r="C89" s="390">
        <v>0.29949999999999999</v>
      </c>
    </row>
    <row r="90" spans="1:3">
      <c r="A90" s="390">
        <v>0.3322</v>
      </c>
      <c r="B90" s="390">
        <f>B89+0.01</f>
        <v>0.90000000000000058</v>
      </c>
      <c r="C90" s="390">
        <v>0.29799999999999999</v>
      </c>
    </row>
    <row r="91" spans="1:3">
      <c r="A91" s="390">
        <v>0.33350000000000002</v>
      </c>
      <c r="B91" s="390">
        <f>B90+0.01</f>
        <v>0.91000000000000059</v>
      </c>
      <c r="C91" s="390">
        <v>0.29630000000000001</v>
      </c>
    </row>
  </sheetData>
  <pageMargins left="0.511811024" right="0.511811024" top="0.78740157499999996" bottom="0.78740157499999996" header="0.31496062000000002" footer="0.31496062000000002"/>
  <pageSetup paperSize="9" scale="70" orientation="portrait" r:id="rId1"/>
  <headerFooter scaleWithDoc="0">
    <oddHeader>&amp;L&amp;G</oddHeader>
    <oddFooter>&amp;L&amp;6LBM Engenharia EIRELI-MEEmail: engenharia.lbm@gmail.com Tel: (67) 3044-0045 / 9658-1190 / 9263-0027 &amp;C&amp;6CNPJ 14.172.539/0001-32Rua 15 de novembro, 310     sala 904Campo Grande- MS    CEP 79002-140&amp;R&amp;6Página &amp;P de &amp;N&amp;10</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AI81"/>
  <sheetViews>
    <sheetView topLeftCell="A52" workbookViewId="0"/>
  </sheetViews>
  <sheetFormatPr defaultRowHeight="15"/>
  <cols>
    <col min="1" max="1" width="4.85546875" style="2" customWidth="1"/>
    <col min="2" max="2" width="36.5703125" style="3" customWidth="1"/>
    <col min="3" max="3" width="7.42578125" style="4" bestFit="1" customWidth="1"/>
    <col min="4" max="5" width="11" style="4" customWidth="1"/>
    <col min="6" max="6" width="9.140625" style="3" customWidth="1"/>
    <col min="7" max="14" width="9.140625" style="12" customWidth="1"/>
    <col min="15" max="16" width="14.42578125" style="12" customWidth="1"/>
    <col min="17" max="18" width="18.28515625" style="12" customWidth="1"/>
    <col min="19" max="20" width="15.140625" style="12" customWidth="1"/>
    <col min="21" max="29" width="9.140625" style="3" customWidth="1"/>
    <col min="30" max="31" width="14.5703125" style="3" customWidth="1"/>
    <col min="32" max="32" width="17.42578125" style="3" customWidth="1"/>
    <col min="33" max="35" width="14.5703125" style="3" customWidth="1"/>
    <col min="36" max="259" width="9.140625" style="3"/>
    <col min="260" max="260" width="36.5703125" style="3" customWidth="1"/>
    <col min="261" max="261" width="7.42578125" style="3" bestFit="1" customWidth="1"/>
    <col min="262" max="263" width="11" style="3" bestFit="1" customWidth="1"/>
    <col min="264" max="515" width="9.140625" style="3"/>
    <col min="516" max="516" width="36.5703125" style="3" customWidth="1"/>
    <col min="517" max="517" width="7.42578125" style="3" bestFit="1" customWidth="1"/>
    <col min="518" max="519" width="11" style="3" bestFit="1" customWidth="1"/>
    <col min="520" max="771" width="9.140625" style="3"/>
    <col min="772" max="772" width="36.5703125" style="3" customWidth="1"/>
    <col min="773" max="773" width="7.42578125" style="3" bestFit="1" customWidth="1"/>
    <col min="774" max="775" width="11" style="3" bestFit="1" customWidth="1"/>
    <col min="776" max="1027" width="9.140625" style="3"/>
    <col min="1028" max="1028" width="36.5703125" style="3" customWidth="1"/>
    <col min="1029" max="1029" width="7.42578125" style="3" bestFit="1" customWidth="1"/>
    <col min="1030" max="1031" width="11" style="3" bestFit="1" customWidth="1"/>
    <col min="1032" max="1283" width="9.140625" style="3"/>
    <col min="1284" max="1284" width="36.5703125" style="3" customWidth="1"/>
    <col min="1285" max="1285" width="7.42578125" style="3" bestFit="1" customWidth="1"/>
    <col min="1286" max="1287" width="11" style="3" bestFit="1" customWidth="1"/>
    <col min="1288" max="1539" width="9.140625" style="3"/>
    <col min="1540" max="1540" width="36.5703125" style="3" customWidth="1"/>
    <col min="1541" max="1541" width="7.42578125" style="3" bestFit="1" customWidth="1"/>
    <col min="1542" max="1543" width="11" style="3" bestFit="1" customWidth="1"/>
    <col min="1544" max="1795" width="9.140625" style="3"/>
    <col min="1796" max="1796" width="36.5703125" style="3" customWidth="1"/>
    <col min="1797" max="1797" width="7.42578125" style="3" bestFit="1" customWidth="1"/>
    <col min="1798" max="1799" width="11" style="3" bestFit="1" customWidth="1"/>
    <col min="1800" max="2051" width="9.140625" style="3"/>
    <col min="2052" max="2052" width="36.5703125" style="3" customWidth="1"/>
    <col min="2053" max="2053" width="7.42578125" style="3" bestFit="1" customWidth="1"/>
    <col min="2054" max="2055" width="11" style="3" bestFit="1" customWidth="1"/>
    <col min="2056" max="2307" width="9.140625" style="3"/>
    <col min="2308" max="2308" width="36.5703125" style="3" customWidth="1"/>
    <col min="2309" max="2309" width="7.42578125" style="3" bestFit="1" customWidth="1"/>
    <col min="2310" max="2311" width="11" style="3" bestFit="1" customWidth="1"/>
    <col min="2312" max="2563" width="9.140625" style="3"/>
    <col min="2564" max="2564" width="36.5703125" style="3" customWidth="1"/>
    <col min="2565" max="2565" width="7.42578125" style="3" bestFit="1" customWidth="1"/>
    <col min="2566" max="2567" width="11" style="3" bestFit="1" customWidth="1"/>
    <col min="2568" max="2819" width="9.140625" style="3"/>
    <col min="2820" max="2820" width="36.5703125" style="3" customWidth="1"/>
    <col min="2821" max="2821" width="7.42578125" style="3" bestFit="1" customWidth="1"/>
    <col min="2822" max="2823" width="11" style="3" bestFit="1" customWidth="1"/>
    <col min="2824" max="3075" width="9.140625" style="3"/>
    <col min="3076" max="3076" width="36.5703125" style="3" customWidth="1"/>
    <col min="3077" max="3077" width="7.42578125" style="3" bestFit="1" customWidth="1"/>
    <col min="3078" max="3079" width="11" style="3" bestFit="1" customWidth="1"/>
    <col min="3080" max="3331" width="9.140625" style="3"/>
    <col min="3332" max="3332" width="36.5703125" style="3" customWidth="1"/>
    <col min="3333" max="3333" width="7.42578125" style="3" bestFit="1" customWidth="1"/>
    <col min="3334" max="3335" width="11" style="3" bestFit="1" customWidth="1"/>
    <col min="3336" max="3587" width="9.140625" style="3"/>
    <col min="3588" max="3588" width="36.5703125" style="3" customWidth="1"/>
    <col min="3589" max="3589" width="7.42578125" style="3" bestFit="1" customWidth="1"/>
    <col min="3590" max="3591" width="11" style="3" bestFit="1" customWidth="1"/>
    <col min="3592" max="3843" width="9.140625" style="3"/>
    <col min="3844" max="3844" width="36.5703125" style="3" customWidth="1"/>
    <col min="3845" max="3845" width="7.42578125" style="3" bestFit="1" customWidth="1"/>
    <col min="3846" max="3847" width="11" style="3" bestFit="1" customWidth="1"/>
    <col min="3848" max="4099" width="9.140625" style="3"/>
    <col min="4100" max="4100" width="36.5703125" style="3" customWidth="1"/>
    <col min="4101" max="4101" width="7.42578125" style="3" bestFit="1" customWidth="1"/>
    <col min="4102" max="4103" width="11" style="3" bestFit="1" customWidth="1"/>
    <col min="4104" max="4355" width="9.140625" style="3"/>
    <col min="4356" max="4356" width="36.5703125" style="3" customWidth="1"/>
    <col min="4357" max="4357" width="7.42578125" style="3" bestFit="1" customWidth="1"/>
    <col min="4358" max="4359" width="11" style="3" bestFit="1" customWidth="1"/>
    <col min="4360" max="4611" width="9.140625" style="3"/>
    <col min="4612" max="4612" width="36.5703125" style="3" customWidth="1"/>
    <col min="4613" max="4613" width="7.42578125" style="3" bestFit="1" customWidth="1"/>
    <col min="4614" max="4615" width="11" style="3" bestFit="1" customWidth="1"/>
    <col min="4616" max="4867" width="9.140625" style="3"/>
    <col min="4868" max="4868" width="36.5703125" style="3" customWidth="1"/>
    <col min="4869" max="4869" width="7.42578125" style="3" bestFit="1" customWidth="1"/>
    <col min="4870" max="4871" width="11" style="3" bestFit="1" customWidth="1"/>
    <col min="4872" max="5123" width="9.140625" style="3"/>
    <col min="5124" max="5124" width="36.5703125" style="3" customWidth="1"/>
    <col min="5125" max="5125" width="7.42578125" style="3" bestFit="1" customWidth="1"/>
    <col min="5126" max="5127" width="11" style="3" bestFit="1" customWidth="1"/>
    <col min="5128" max="5379" width="9.140625" style="3"/>
    <col min="5380" max="5380" width="36.5703125" style="3" customWidth="1"/>
    <col min="5381" max="5381" width="7.42578125" style="3" bestFit="1" customWidth="1"/>
    <col min="5382" max="5383" width="11" style="3" bestFit="1" customWidth="1"/>
    <col min="5384" max="5635" width="9.140625" style="3"/>
    <col min="5636" max="5636" width="36.5703125" style="3" customWidth="1"/>
    <col min="5637" max="5637" width="7.42578125" style="3" bestFit="1" customWidth="1"/>
    <col min="5638" max="5639" width="11" style="3" bestFit="1" customWidth="1"/>
    <col min="5640" max="5891" width="9.140625" style="3"/>
    <col min="5892" max="5892" width="36.5703125" style="3" customWidth="1"/>
    <col min="5893" max="5893" width="7.42578125" style="3" bestFit="1" customWidth="1"/>
    <col min="5894" max="5895" width="11" style="3" bestFit="1" customWidth="1"/>
    <col min="5896" max="6147" width="9.140625" style="3"/>
    <col min="6148" max="6148" width="36.5703125" style="3" customWidth="1"/>
    <col min="6149" max="6149" width="7.42578125" style="3" bestFit="1" customWidth="1"/>
    <col min="6150" max="6151" width="11" style="3" bestFit="1" customWidth="1"/>
    <col min="6152" max="6403" width="9.140625" style="3"/>
    <col min="6404" max="6404" width="36.5703125" style="3" customWidth="1"/>
    <col min="6405" max="6405" width="7.42578125" style="3" bestFit="1" customWidth="1"/>
    <col min="6406" max="6407" width="11" style="3" bestFit="1" customWidth="1"/>
    <col min="6408" max="6659" width="9.140625" style="3"/>
    <col min="6660" max="6660" width="36.5703125" style="3" customWidth="1"/>
    <col min="6661" max="6661" width="7.42578125" style="3" bestFit="1" customWidth="1"/>
    <col min="6662" max="6663" width="11" style="3" bestFit="1" customWidth="1"/>
    <col min="6664" max="6915" width="9.140625" style="3"/>
    <col min="6916" max="6916" width="36.5703125" style="3" customWidth="1"/>
    <col min="6917" max="6917" width="7.42578125" style="3" bestFit="1" customWidth="1"/>
    <col min="6918" max="6919" width="11" style="3" bestFit="1" customWidth="1"/>
    <col min="6920" max="7171" width="9.140625" style="3"/>
    <col min="7172" max="7172" width="36.5703125" style="3" customWidth="1"/>
    <col min="7173" max="7173" width="7.42578125" style="3" bestFit="1" customWidth="1"/>
    <col min="7174" max="7175" width="11" style="3" bestFit="1" customWidth="1"/>
    <col min="7176" max="7427" width="9.140625" style="3"/>
    <col min="7428" max="7428" width="36.5703125" style="3" customWidth="1"/>
    <col min="7429" max="7429" width="7.42578125" style="3" bestFit="1" customWidth="1"/>
    <col min="7430" max="7431" width="11" style="3" bestFit="1" customWidth="1"/>
    <col min="7432" max="7683" width="9.140625" style="3"/>
    <col min="7684" max="7684" width="36.5703125" style="3" customWidth="1"/>
    <col min="7685" max="7685" width="7.42578125" style="3" bestFit="1" customWidth="1"/>
    <col min="7686" max="7687" width="11" style="3" bestFit="1" customWidth="1"/>
    <col min="7688" max="7939" width="9.140625" style="3"/>
    <col min="7940" max="7940" width="36.5703125" style="3" customWidth="1"/>
    <col min="7941" max="7941" width="7.42578125" style="3" bestFit="1" customWidth="1"/>
    <col min="7942" max="7943" width="11" style="3" bestFit="1" customWidth="1"/>
    <col min="7944" max="8195" width="9.140625" style="3"/>
    <col min="8196" max="8196" width="36.5703125" style="3" customWidth="1"/>
    <col min="8197" max="8197" width="7.42578125" style="3" bestFit="1" customWidth="1"/>
    <col min="8198" max="8199" width="11" style="3" bestFit="1" customWidth="1"/>
    <col min="8200" max="8451" width="9.140625" style="3"/>
    <col min="8452" max="8452" width="36.5703125" style="3" customWidth="1"/>
    <col min="8453" max="8453" width="7.42578125" style="3" bestFit="1" customWidth="1"/>
    <col min="8454" max="8455" width="11" style="3" bestFit="1" customWidth="1"/>
    <col min="8456" max="8707" width="9.140625" style="3"/>
    <col min="8708" max="8708" width="36.5703125" style="3" customWidth="1"/>
    <col min="8709" max="8709" width="7.42578125" style="3" bestFit="1" customWidth="1"/>
    <col min="8710" max="8711" width="11" style="3" bestFit="1" customWidth="1"/>
    <col min="8712" max="8963" width="9.140625" style="3"/>
    <col min="8964" max="8964" width="36.5703125" style="3" customWidth="1"/>
    <col min="8965" max="8965" width="7.42578125" style="3" bestFit="1" customWidth="1"/>
    <col min="8966" max="8967" width="11" style="3" bestFit="1" customWidth="1"/>
    <col min="8968" max="9219" width="9.140625" style="3"/>
    <col min="9220" max="9220" width="36.5703125" style="3" customWidth="1"/>
    <col min="9221" max="9221" width="7.42578125" style="3" bestFit="1" customWidth="1"/>
    <col min="9222" max="9223" width="11" style="3" bestFit="1" customWidth="1"/>
    <col min="9224" max="9475" width="9.140625" style="3"/>
    <col min="9476" max="9476" width="36.5703125" style="3" customWidth="1"/>
    <col min="9477" max="9477" width="7.42578125" style="3" bestFit="1" customWidth="1"/>
    <col min="9478" max="9479" width="11" style="3" bestFit="1" customWidth="1"/>
    <col min="9480" max="9731" width="9.140625" style="3"/>
    <col min="9732" max="9732" width="36.5703125" style="3" customWidth="1"/>
    <col min="9733" max="9733" width="7.42578125" style="3" bestFit="1" customWidth="1"/>
    <col min="9734" max="9735" width="11" style="3" bestFit="1" customWidth="1"/>
    <col min="9736" max="9987" width="9.140625" style="3"/>
    <col min="9988" max="9988" width="36.5703125" style="3" customWidth="1"/>
    <col min="9989" max="9989" width="7.42578125" style="3" bestFit="1" customWidth="1"/>
    <col min="9990" max="9991" width="11" style="3" bestFit="1" customWidth="1"/>
    <col min="9992" max="10243" width="9.140625" style="3"/>
    <col min="10244" max="10244" width="36.5703125" style="3" customWidth="1"/>
    <col min="10245" max="10245" width="7.42578125" style="3" bestFit="1" customWidth="1"/>
    <col min="10246" max="10247" width="11" style="3" bestFit="1" customWidth="1"/>
    <col min="10248" max="10499" width="9.140625" style="3"/>
    <col min="10500" max="10500" width="36.5703125" style="3" customWidth="1"/>
    <col min="10501" max="10501" width="7.42578125" style="3" bestFit="1" customWidth="1"/>
    <col min="10502" max="10503" width="11" style="3" bestFit="1" customWidth="1"/>
    <col min="10504" max="10755" width="9.140625" style="3"/>
    <col min="10756" max="10756" width="36.5703125" style="3" customWidth="1"/>
    <col min="10757" max="10757" width="7.42578125" style="3" bestFit="1" customWidth="1"/>
    <col min="10758" max="10759" width="11" style="3" bestFit="1" customWidth="1"/>
    <col min="10760" max="11011" width="9.140625" style="3"/>
    <col min="11012" max="11012" width="36.5703125" style="3" customWidth="1"/>
    <col min="11013" max="11013" width="7.42578125" style="3" bestFit="1" customWidth="1"/>
    <col min="11014" max="11015" width="11" style="3" bestFit="1" customWidth="1"/>
    <col min="11016" max="11267" width="9.140625" style="3"/>
    <col min="11268" max="11268" width="36.5703125" style="3" customWidth="1"/>
    <col min="11269" max="11269" width="7.42578125" style="3" bestFit="1" customWidth="1"/>
    <col min="11270" max="11271" width="11" style="3" bestFit="1" customWidth="1"/>
    <col min="11272" max="11523" width="9.140625" style="3"/>
    <col min="11524" max="11524" width="36.5703125" style="3" customWidth="1"/>
    <col min="11525" max="11525" width="7.42578125" style="3" bestFit="1" customWidth="1"/>
    <col min="11526" max="11527" width="11" style="3" bestFit="1" customWidth="1"/>
    <col min="11528" max="11779" width="9.140625" style="3"/>
    <col min="11780" max="11780" width="36.5703125" style="3" customWidth="1"/>
    <col min="11781" max="11781" width="7.42578125" style="3" bestFit="1" customWidth="1"/>
    <col min="11782" max="11783" width="11" style="3" bestFit="1" customWidth="1"/>
    <col min="11784" max="12035" width="9.140625" style="3"/>
    <col min="12036" max="12036" width="36.5703125" style="3" customWidth="1"/>
    <col min="12037" max="12037" width="7.42578125" style="3" bestFit="1" customWidth="1"/>
    <col min="12038" max="12039" width="11" style="3" bestFit="1" customWidth="1"/>
    <col min="12040" max="12291" width="9.140625" style="3"/>
    <col min="12292" max="12292" width="36.5703125" style="3" customWidth="1"/>
    <col min="12293" max="12293" width="7.42578125" style="3" bestFit="1" customWidth="1"/>
    <col min="12294" max="12295" width="11" style="3" bestFit="1" customWidth="1"/>
    <col min="12296" max="12547" width="9.140625" style="3"/>
    <col min="12548" max="12548" width="36.5703125" style="3" customWidth="1"/>
    <col min="12549" max="12549" width="7.42578125" style="3" bestFit="1" customWidth="1"/>
    <col min="12550" max="12551" width="11" style="3" bestFit="1" customWidth="1"/>
    <col min="12552" max="12803" width="9.140625" style="3"/>
    <col min="12804" max="12804" width="36.5703125" style="3" customWidth="1"/>
    <col min="12805" max="12805" width="7.42578125" style="3" bestFit="1" customWidth="1"/>
    <col min="12806" max="12807" width="11" style="3" bestFit="1" customWidth="1"/>
    <col min="12808" max="13059" width="9.140625" style="3"/>
    <col min="13060" max="13060" width="36.5703125" style="3" customWidth="1"/>
    <col min="13061" max="13061" width="7.42578125" style="3" bestFit="1" customWidth="1"/>
    <col min="13062" max="13063" width="11" style="3" bestFit="1" customWidth="1"/>
    <col min="13064" max="13315" width="9.140625" style="3"/>
    <col min="13316" max="13316" width="36.5703125" style="3" customWidth="1"/>
    <col min="13317" max="13317" width="7.42578125" style="3" bestFit="1" customWidth="1"/>
    <col min="13318" max="13319" width="11" style="3" bestFit="1" customWidth="1"/>
    <col min="13320" max="13571" width="9.140625" style="3"/>
    <col min="13572" max="13572" width="36.5703125" style="3" customWidth="1"/>
    <col min="13573" max="13573" width="7.42578125" style="3" bestFit="1" customWidth="1"/>
    <col min="13574" max="13575" width="11" style="3" bestFit="1" customWidth="1"/>
    <col min="13576" max="13827" width="9.140625" style="3"/>
    <col min="13828" max="13828" width="36.5703125" style="3" customWidth="1"/>
    <col min="13829" max="13829" width="7.42578125" style="3" bestFit="1" customWidth="1"/>
    <col min="13830" max="13831" width="11" style="3" bestFit="1" customWidth="1"/>
    <col min="13832" max="14083" width="9.140625" style="3"/>
    <col min="14084" max="14084" width="36.5703125" style="3" customWidth="1"/>
    <col min="14085" max="14085" width="7.42578125" style="3" bestFit="1" customWidth="1"/>
    <col min="14086" max="14087" width="11" style="3" bestFit="1" customWidth="1"/>
    <col min="14088" max="14339" width="9.140625" style="3"/>
    <col min="14340" max="14340" width="36.5703125" style="3" customWidth="1"/>
    <col min="14341" max="14341" width="7.42578125" style="3" bestFit="1" customWidth="1"/>
    <col min="14342" max="14343" width="11" style="3" bestFit="1" customWidth="1"/>
    <col min="14344" max="14595" width="9.140625" style="3"/>
    <col min="14596" max="14596" width="36.5703125" style="3" customWidth="1"/>
    <col min="14597" max="14597" width="7.42578125" style="3" bestFit="1" customWidth="1"/>
    <col min="14598" max="14599" width="11" style="3" bestFit="1" customWidth="1"/>
    <col min="14600" max="14851" width="9.140625" style="3"/>
    <col min="14852" max="14852" width="36.5703125" style="3" customWidth="1"/>
    <col min="14853" max="14853" width="7.42578125" style="3" bestFit="1" customWidth="1"/>
    <col min="14854" max="14855" width="11" style="3" bestFit="1" customWidth="1"/>
    <col min="14856" max="15107" width="9.140625" style="3"/>
    <col min="15108" max="15108" width="36.5703125" style="3" customWidth="1"/>
    <col min="15109" max="15109" width="7.42578125" style="3" bestFit="1" customWidth="1"/>
    <col min="15110" max="15111" width="11" style="3" bestFit="1" customWidth="1"/>
    <col min="15112" max="15363" width="9.140625" style="3"/>
    <col min="15364" max="15364" width="36.5703125" style="3" customWidth="1"/>
    <col min="15365" max="15365" width="7.42578125" style="3" bestFit="1" customWidth="1"/>
    <col min="15366" max="15367" width="11" style="3" bestFit="1" customWidth="1"/>
    <col min="15368" max="15619" width="9.140625" style="3"/>
    <col min="15620" max="15620" width="36.5703125" style="3" customWidth="1"/>
    <col min="15621" max="15621" width="7.42578125" style="3" bestFit="1" customWidth="1"/>
    <col min="15622" max="15623" width="11" style="3" bestFit="1" customWidth="1"/>
    <col min="15624" max="15875" width="9.140625" style="3"/>
    <col min="15876" max="15876" width="36.5703125" style="3" customWidth="1"/>
    <col min="15877" max="15877" width="7.42578125" style="3" bestFit="1" customWidth="1"/>
    <col min="15878" max="15879" width="11" style="3" bestFit="1" customWidth="1"/>
    <col min="15880" max="16131" width="9.140625" style="3"/>
    <col min="16132" max="16132" width="36.5703125" style="3" customWidth="1"/>
    <col min="16133" max="16133" width="7.42578125" style="3" bestFit="1" customWidth="1"/>
    <col min="16134" max="16135" width="11" style="3" bestFit="1" customWidth="1"/>
    <col min="16136" max="16384" width="9.140625" style="3"/>
  </cols>
  <sheetData>
    <row r="1" spans="1:35" ht="15.75">
      <c r="G1" s="770" t="s">
        <v>41</v>
      </c>
      <c r="H1" s="770"/>
      <c r="I1" s="770"/>
      <c r="J1" s="770"/>
      <c r="K1" s="770"/>
      <c r="L1" s="770"/>
      <c r="M1" s="770"/>
      <c r="N1" s="770"/>
      <c r="O1" s="770"/>
      <c r="P1" s="770"/>
      <c r="Q1" s="770"/>
      <c r="R1" s="770"/>
      <c r="S1" s="770"/>
      <c r="T1" s="770"/>
      <c r="V1" s="770" t="s">
        <v>42</v>
      </c>
      <c r="W1" s="770"/>
      <c r="X1" s="770"/>
      <c r="Y1" s="770"/>
      <c r="Z1" s="770"/>
      <c r="AA1" s="770"/>
      <c r="AB1" s="770"/>
      <c r="AC1" s="770"/>
      <c r="AD1" s="770"/>
      <c r="AE1" s="770"/>
      <c r="AF1" s="770"/>
      <c r="AG1" s="770"/>
      <c r="AH1" s="770"/>
      <c r="AI1" s="770"/>
    </row>
    <row r="2" spans="1:35">
      <c r="B2" s="5" t="s">
        <v>43</v>
      </c>
      <c r="C2" s="6" t="s">
        <v>44</v>
      </c>
      <c r="D2" s="6" t="s">
        <v>45</v>
      </c>
      <c r="E2" s="6" t="s">
        <v>46</v>
      </c>
      <c r="G2" s="7" t="s">
        <v>47</v>
      </c>
      <c r="H2" s="7" t="s">
        <v>48</v>
      </c>
      <c r="I2" s="7" t="s">
        <v>49</v>
      </c>
      <c r="J2" s="7" t="s">
        <v>50</v>
      </c>
      <c r="K2" s="7" t="s">
        <v>51</v>
      </c>
      <c r="L2" s="7" t="s">
        <v>52</v>
      </c>
      <c r="M2" s="7" t="s">
        <v>53</v>
      </c>
      <c r="N2" s="7" t="s">
        <v>54</v>
      </c>
      <c r="O2" s="7" t="s">
        <v>55</v>
      </c>
      <c r="P2" s="7" t="s">
        <v>56</v>
      </c>
      <c r="Q2" s="7" t="s">
        <v>57</v>
      </c>
      <c r="R2" s="7" t="s">
        <v>58</v>
      </c>
      <c r="S2" s="7" t="s">
        <v>59</v>
      </c>
      <c r="T2" s="7" t="s">
        <v>60</v>
      </c>
      <c r="V2" s="7" t="s">
        <v>47</v>
      </c>
      <c r="W2" s="7" t="s">
        <v>48</v>
      </c>
      <c r="X2" s="7" t="s">
        <v>49</v>
      </c>
      <c r="Y2" s="7" t="s">
        <v>50</v>
      </c>
      <c r="Z2" s="7" t="s">
        <v>51</v>
      </c>
      <c r="AA2" s="7" t="s">
        <v>52</v>
      </c>
      <c r="AB2" s="7" t="s">
        <v>53</v>
      </c>
      <c r="AC2" s="7" t="s">
        <v>54</v>
      </c>
      <c r="AD2" s="7" t="s">
        <v>55</v>
      </c>
      <c r="AE2" s="7" t="s">
        <v>56</v>
      </c>
      <c r="AF2" s="7" t="s">
        <v>57</v>
      </c>
      <c r="AG2" s="7" t="s">
        <v>58</v>
      </c>
      <c r="AH2" s="7" t="s">
        <v>59</v>
      </c>
      <c r="AI2" s="7" t="s">
        <v>60</v>
      </c>
    </row>
    <row r="3" spans="1:35">
      <c r="A3" s="2">
        <v>1</v>
      </c>
      <c r="B3" s="8" t="s">
        <v>61</v>
      </c>
      <c r="C3" s="9">
        <v>0.05</v>
      </c>
      <c r="D3" s="9">
        <v>0.4</v>
      </c>
      <c r="E3" s="9">
        <f>C3*D3</f>
        <v>2.0000000000000004E-2</v>
      </c>
      <c r="F3" s="3">
        <f>E3*100</f>
        <v>2.0000000000000004</v>
      </c>
      <c r="G3" s="10">
        <v>5.5999999999999999E-3</v>
      </c>
      <c r="H3" s="10">
        <v>4.0000000000000001E-3</v>
      </c>
      <c r="I3" s="10">
        <v>1.11E-2</v>
      </c>
      <c r="J3" s="10">
        <v>4.0099999999999997E-2</v>
      </c>
      <c r="K3" s="10">
        <v>7.2999999999999995E-2</v>
      </c>
      <c r="L3" s="10">
        <v>6.4999999999999997E-3</v>
      </c>
      <c r="M3" s="10">
        <v>0.03</v>
      </c>
      <c r="N3" s="10">
        <f>E3</f>
        <v>2.0000000000000004E-2</v>
      </c>
      <c r="O3" s="10">
        <v>4.4999999999999998E-2</v>
      </c>
      <c r="P3" s="10">
        <v>0</v>
      </c>
      <c r="Q3" s="10">
        <f>SUM(L3:O3)</f>
        <v>0.10150000000000001</v>
      </c>
      <c r="R3" s="10">
        <f>L3+M3+N3+P3</f>
        <v>5.6500000000000002E-2</v>
      </c>
      <c r="S3" s="10">
        <f>TRUNC((((1+J3+G3+H3)*(1+I3)*(1+K3))/(1-Q3)-1),4)</f>
        <v>0.26740000000000003</v>
      </c>
      <c r="T3" s="10">
        <f>TRUNC((((1+J3+G3+H3)*(1+I3)*(1+K3))/(1-R3)-1),4)</f>
        <v>0.20699999999999999</v>
      </c>
      <c r="V3" s="11">
        <v>8.5000000000000006E-3</v>
      </c>
      <c r="W3" s="11">
        <v>4.7999999999999996E-3</v>
      </c>
      <c r="X3" s="11">
        <v>8.5000000000000006E-3</v>
      </c>
      <c r="Y3" s="11">
        <v>3.4500000000000003E-2</v>
      </c>
      <c r="Z3" s="11">
        <v>5.11E-2</v>
      </c>
      <c r="AA3" s="11">
        <v>6.4999999999999997E-3</v>
      </c>
      <c r="AB3" s="11">
        <v>0.03</v>
      </c>
      <c r="AC3" s="11">
        <v>0</v>
      </c>
      <c r="AD3" s="11">
        <v>4.4999999999999998E-2</v>
      </c>
      <c r="AE3" s="11">
        <v>0</v>
      </c>
      <c r="AF3" s="11">
        <f>SUM(AA3:AD3)</f>
        <v>8.1499999999999989E-2</v>
      </c>
      <c r="AG3" s="11">
        <f>AA3+AB3+AC3+AE3</f>
        <v>3.6499999999999998E-2</v>
      </c>
      <c r="AH3" s="11">
        <f>TRUNC((((1+Y3+V3+W3)*(1+X3)*(1+Z3))/(1-AF3)-1),4)</f>
        <v>0.2092</v>
      </c>
      <c r="AI3" s="11">
        <f>TRUNC((((1+Y3+V3+W3)*(1+X3)*(1+Z3))/(1-AG3)-1),4)</f>
        <v>0.1527</v>
      </c>
    </row>
    <row r="4" spans="1:35">
      <c r="A4" s="2">
        <v>2</v>
      </c>
      <c r="B4" s="8" t="s">
        <v>62</v>
      </c>
      <c r="C4" s="9">
        <v>0.03</v>
      </c>
      <c r="D4" s="9">
        <v>0.4</v>
      </c>
      <c r="E4" s="9">
        <f t="shared" ref="E4:E66" si="0">C4*D4</f>
        <v>1.2E-2</v>
      </c>
      <c r="F4" s="3">
        <f t="shared" ref="F4:F67" si="1">E4*100</f>
        <v>1.2</v>
      </c>
      <c r="G4" s="10">
        <v>5.5999999999999999E-3</v>
      </c>
      <c r="H4" s="10">
        <v>4.0000000000000001E-3</v>
      </c>
      <c r="I4" s="10">
        <v>1.11E-2</v>
      </c>
      <c r="J4" s="10">
        <v>4.0099999999999997E-2</v>
      </c>
      <c r="K4" s="10">
        <v>7.2999999999999995E-2</v>
      </c>
      <c r="L4" s="10">
        <v>6.4999999999999997E-3</v>
      </c>
      <c r="M4" s="10">
        <v>0.03</v>
      </c>
      <c r="N4" s="10">
        <f t="shared" ref="N4:N67" si="2">E4</f>
        <v>1.2E-2</v>
      </c>
      <c r="O4" s="10">
        <v>4.4999999999999998E-2</v>
      </c>
      <c r="P4" s="10">
        <v>0</v>
      </c>
      <c r="Q4" s="10">
        <f t="shared" ref="Q4:Q67" si="3">SUM(L4:O4)</f>
        <v>9.35E-2</v>
      </c>
      <c r="R4" s="10">
        <f t="shared" ref="R4:R67" si="4">L4+M4+N4+P4</f>
        <v>4.8500000000000001E-2</v>
      </c>
      <c r="S4" s="10">
        <f t="shared" ref="S4:S67" si="5">TRUNC((((1+J4+G4+H4)*(1+I4)*(1+K4))/(1-Q4)-1),4)</f>
        <v>0.25619999999999998</v>
      </c>
      <c r="T4" s="10">
        <f t="shared" ref="T4:T67" si="6">TRUNC((((1+J4+G4+H4)*(1+I4)*(1+K4))/(1-R4)-1),4)</f>
        <v>0.1968</v>
      </c>
      <c r="V4" s="11">
        <v>8.5000000000000006E-3</v>
      </c>
      <c r="W4" s="11">
        <v>4.7999999999999996E-3</v>
      </c>
      <c r="X4" s="11">
        <v>8.5000000000000006E-3</v>
      </c>
      <c r="Y4" s="11">
        <v>3.4500000000000003E-2</v>
      </c>
      <c r="Z4" s="11">
        <v>5.11E-2</v>
      </c>
      <c r="AA4" s="11">
        <v>6.4999999999999997E-3</v>
      </c>
      <c r="AB4" s="11">
        <v>0.03</v>
      </c>
      <c r="AC4" s="11">
        <v>0</v>
      </c>
      <c r="AD4" s="11">
        <v>4.4999999999999998E-2</v>
      </c>
      <c r="AE4" s="11">
        <v>0</v>
      </c>
      <c r="AF4" s="11">
        <f t="shared" ref="AF4:AF67" si="7">SUM(AA4:AD4)</f>
        <v>8.1499999999999989E-2</v>
      </c>
      <c r="AG4" s="11">
        <f t="shared" ref="AG4:AG67" si="8">AA4+AB4+AC4+AE4</f>
        <v>3.6499999999999998E-2</v>
      </c>
      <c r="AH4" s="11">
        <f t="shared" ref="AH4:AH67" si="9">TRUNC((((1+Y4+V4+W4)*(1+X4)*(1+Z4))/(1-AF4)-1),4)</f>
        <v>0.2092</v>
      </c>
      <c r="AI4" s="11">
        <f t="shared" ref="AI4:AI67" si="10">TRUNC((((1+Y4+V4+W4)*(1+X4)*(1+Z4))/(1-AG4)-1),4)</f>
        <v>0.1527</v>
      </c>
    </row>
    <row r="5" spans="1:35">
      <c r="A5" s="2">
        <v>3</v>
      </c>
      <c r="B5" s="8" t="s">
        <v>63</v>
      </c>
      <c r="C5" s="9">
        <v>0.05</v>
      </c>
      <c r="D5" s="9">
        <v>0.4</v>
      </c>
      <c r="E5" s="9">
        <f t="shared" si="0"/>
        <v>2.0000000000000004E-2</v>
      </c>
      <c r="F5" s="3">
        <f t="shared" si="1"/>
        <v>2.0000000000000004</v>
      </c>
      <c r="G5" s="10">
        <v>5.5999999999999999E-3</v>
      </c>
      <c r="H5" s="10">
        <v>4.0000000000000001E-3</v>
      </c>
      <c r="I5" s="10">
        <v>1.11E-2</v>
      </c>
      <c r="J5" s="10">
        <v>4.0099999999999997E-2</v>
      </c>
      <c r="K5" s="10">
        <v>7.2999999999999995E-2</v>
      </c>
      <c r="L5" s="10">
        <v>6.4999999999999997E-3</v>
      </c>
      <c r="M5" s="10">
        <v>0.03</v>
      </c>
      <c r="N5" s="10">
        <f t="shared" si="2"/>
        <v>2.0000000000000004E-2</v>
      </c>
      <c r="O5" s="10">
        <v>4.4999999999999998E-2</v>
      </c>
      <c r="P5" s="10">
        <v>0</v>
      </c>
      <c r="Q5" s="10">
        <f t="shared" si="3"/>
        <v>0.10150000000000001</v>
      </c>
      <c r="R5" s="10">
        <f t="shared" si="4"/>
        <v>5.6500000000000002E-2</v>
      </c>
      <c r="S5" s="10">
        <f t="shared" si="5"/>
        <v>0.26740000000000003</v>
      </c>
      <c r="T5" s="10">
        <f t="shared" si="6"/>
        <v>0.20699999999999999</v>
      </c>
      <c r="V5" s="11">
        <v>8.5000000000000006E-3</v>
      </c>
      <c r="W5" s="11">
        <v>4.7999999999999996E-3</v>
      </c>
      <c r="X5" s="11">
        <v>8.5000000000000006E-3</v>
      </c>
      <c r="Y5" s="11">
        <v>3.4500000000000003E-2</v>
      </c>
      <c r="Z5" s="11">
        <v>5.11E-2</v>
      </c>
      <c r="AA5" s="11">
        <v>6.4999999999999997E-3</v>
      </c>
      <c r="AB5" s="11">
        <v>0.03</v>
      </c>
      <c r="AC5" s="11">
        <v>0</v>
      </c>
      <c r="AD5" s="11">
        <v>4.4999999999999998E-2</v>
      </c>
      <c r="AE5" s="11">
        <v>0</v>
      </c>
      <c r="AF5" s="11">
        <f t="shared" si="7"/>
        <v>8.1499999999999989E-2</v>
      </c>
      <c r="AG5" s="11">
        <f t="shared" si="8"/>
        <v>3.6499999999999998E-2</v>
      </c>
      <c r="AH5" s="11">
        <f t="shared" si="9"/>
        <v>0.2092</v>
      </c>
      <c r="AI5" s="11">
        <f t="shared" si="10"/>
        <v>0.1527</v>
      </c>
    </row>
    <row r="6" spans="1:35">
      <c r="A6" s="2">
        <v>4</v>
      </c>
      <c r="B6" s="8" t="s">
        <v>64</v>
      </c>
      <c r="C6" s="9">
        <v>0.05</v>
      </c>
      <c r="D6" s="9">
        <v>0.4</v>
      </c>
      <c r="E6" s="9">
        <f t="shared" si="0"/>
        <v>2.0000000000000004E-2</v>
      </c>
      <c r="F6" s="3">
        <f t="shared" si="1"/>
        <v>2.0000000000000004</v>
      </c>
      <c r="G6" s="10">
        <v>5.5999999999999999E-3</v>
      </c>
      <c r="H6" s="10">
        <v>4.0000000000000001E-3</v>
      </c>
      <c r="I6" s="10">
        <v>1.11E-2</v>
      </c>
      <c r="J6" s="10">
        <v>4.0099999999999997E-2</v>
      </c>
      <c r="K6" s="10">
        <v>7.2999999999999995E-2</v>
      </c>
      <c r="L6" s="10">
        <v>6.4999999999999997E-3</v>
      </c>
      <c r="M6" s="10">
        <v>0.03</v>
      </c>
      <c r="N6" s="10">
        <f t="shared" si="2"/>
        <v>2.0000000000000004E-2</v>
      </c>
      <c r="O6" s="10">
        <v>4.4999999999999998E-2</v>
      </c>
      <c r="P6" s="10">
        <v>0</v>
      </c>
      <c r="Q6" s="10">
        <f t="shared" si="3"/>
        <v>0.10150000000000001</v>
      </c>
      <c r="R6" s="10">
        <f t="shared" si="4"/>
        <v>5.6500000000000002E-2</v>
      </c>
      <c r="S6" s="10">
        <f t="shared" si="5"/>
        <v>0.26740000000000003</v>
      </c>
      <c r="T6" s="10">
        <f t="shared" si="6"/>
        <v>0.20699999999999999</v>
      </c>
      <c r="V6" s="11">
        <v>8.5000000000000006E-3</v>
      </c>
      <c r="W6" s="11">
        <v>4.7999999999999996E-3</v>
      </c>
      <c r="X6" s="11">
        <v>8.5000000000000006E-3</v>
      </c>
      <c r="Y6" s="11">
        <v>3.4500000000000003E-2</v>
      </c>
      <c r="Z6" s="11">
        <v>5.11E-2</v>
      </c>
      <c r="AA6" s="11">
        <v>6.4999999999999997E-3</v>
      </c>
      <c r="AB6" s="11">
        <v>0.03</v>
      </c>
      <c r="AC6" s="11">
        <v>0</v>
      </c>
      <c r="AD6" s="11">
        <v>4.4999999999999998E-2</v>
      </c>
      <c r="AE6" s="11">
        <v>0</v>
      </c>
      <c r="AF6" s="11">
        <f t="shared" si="7"/>
        <v>8.1499999999999989E-2</v>
      </c>
      <c r="AG6" s="11">
        <f t="shared" si="8"/>
        <v>3.6499999999999998E-2</v>
      </c>
      <c r="AH6" s="11">
        <f t="shared" si="9"/>
        <v>0.2092</v>
      </c>
      <c r="AI6" s="11">
        <f t="shared" si="10"/>
        <v>0.1527</v>
      </c>
    </row>
    <row r="7" spans="1:35">
      <c r="A7" s="2">
        <v>5</v>
      </c>
      <c r="B7" s="8" t="s">
        <v>65</v>
      </c>
      <c r="C7" s="9">
        <v>0.05</v>
      </c>
      <c r="D7" s="9">
        <v>0.4</v>
      </c>
      <c r="E7" s="9">
        <f t="shared" si="0"/>
        <v>2.0000000000000004E-2</v>
      </c>
      <c r="F7" s="3">
        <f t="shared" si="1"/>
        <v>2.0000000000000004</v>
      </c>
      <c r="G7" s="10">
        <v>5.5999999999999999E-3</v>
      </c>
      <c r="H7" s="10">
        <v>4.0000000000000001E-3</v>
      </c>
      <c r="I7" s="10">
        <v>1.11E-2</v>
      </c>
      <c r="J7" s="10">
        <v>4.0099999999999997E-2</v>
      </c>
      <c r="K7" s="10">
        <v>7.2999999999999995E-2</v>
      </c>
      <c r="L7" s="10">
        <v>6.4999999999999997E-3</v>
      </c>
      <c r="M7" s="10">
        <v>0.03</v>
      </c>
      <c r="N7" s="10">
        <f t="shared" si="2"/>
        <v>2.0000000000000004E-2</v>
      </c>
      <c r="O7" s="10">
        <v>4.4999999999999998E-2</v>
      </c>
      <c r="P7" s="10">
        <v>0</v>
      </c>
      <c r="Q7" s="10">
        <f t="shared" si="3"/>
        <v>0.10150000000000001</v>
      </c>
      <c r="R7" s="10">
        <f t="shared" si="4"/>
        <v>5.6500000000000002E-2</v>
      </c>
      <c r="S7" s="10">
        <f t="shared" si="5"/>
        <v>0.26740000000000003</v>
      </c>
      <c r="T7" s="10">
        <f t="shared" si="6"/>
        <v>0.20699999999999999</v>
      </c>
      <c r="V7" s="11">
        <v>8.5000000000000006E-3</v>
      </c>
      <c r="W7" s="11">
        <v>4.7999999999999996E-3</v>
      </c>
      <c r="X7" s="11">
        <v>8.5000000000000006E-3</v>
      </c>
      <c r="Y7" s="11">
        <v>3.4500000000000003E-2</v>
      </c>
      <c r="Z7" s="11">
        <v>5.11E-2</v>
      </c>
      <c r="AA7" s="11">
        <v>6.4999999999999997E-3</v>
      </c>
      <c r="AB7" s="11">
        <v>0.03</v>
      </c>
      <c r="AC7" s="11">
        <v>0</v>
      </c>
      <c r="AD7" s="11">
        <v>4.4999999999999998E-2</v>
      </c>
      <c r="AE7" s="11">
        <v>0</v>
      </c>
      <c r="AF7" s="11">
        <f t="shared" si="7"/>
        <v>8.1499999999999989E-2</v>
      </c>
      <c r="AG7" s="11">
        <f t="shared" si="8"/>
        <v>3.6499999999999998E-2</v>
      </c>
      <c r="AH7" s="11">
        <f t="shared" si="9"/>
        <v>0.2092</v>
      </c>
      <c r="AI7" s="11">
        <f t="shared" si="10"/>
        <v>0.1527</v>
      </c>
    </row>
    <row r="8" spans="1:35">
      <c r="A8" s="2">
        <v>6</v>
      </c>
      <c r="B8" s="8" t="s">
        <v>66</v>
      </c>
      <c r="C8" s="9">
        <v>0.05</v>
      </c>
      <c r="D8" s="9">
        <v>0.4</v>
      </c>
      <c r="E8" s="9">
        <f t="shared" si="0"/>
        <v>2.0000000000000004E-2</v>
      </c>
      <c r="F8" s="3">
        <f t="shared" si="1"/>
        <v>2.0000000000000004</v>
      </c>
      <c r="G8" s="10">
        <v>5.5999999999999999E-3</v>
      </c>
      <c r="H8" s="10">
        <v>4.0000000000000001E-3</v>
      </c>
      <c r="I8" s="10">
        <v>1.11E-2</v>
      </c>
      <c r="J8" s="10">
        <v>4.0099999999999997E-2</v>
      </c>
      <c r="K8" s="10">
        <v>7.2999999999999995E-2</v>
      </c>
      <c r="L8" s="10">
        <v>6.4999999999999997E-3</v>
      </c>
      <c r="M8" s="10">
        <v>0.03</v>
      </c>
      <c r="N8" s="10">
        <f t="shared" si="2"/>
        <v>2.0000000000000004E-2</v>
      </c>
      <c r="O8" s="10">
        <v>4.4999999999999998E-2</v>
      </c>
      <c r="P8" s="10">
        <v>0</v>
      </c>
      <c r="Q8" s="10">
        <f t="shared" si="3"/>
        <v>0.10150000000000001</v>
      </c>
      <c r="R8" s="10">
        <f t="shared" si="4"/>
        <v>5.6500000000000002E-2</v>
      </c>
      <c r="S8" s="10">
        <f t="shared" si="5"/>
        <v>0.26740000000000003</v>
      </c>
      <c r="T8" s="10">
        <f t="shared" si="6"/>
        <v>0.20699999999999999</v>
      </c>
      <c r="V8" s="11">
        <v>8.5000000000000006E-3</v>
      </c>
      <c r="W8" s="11">
        <v>4.7999999999999996E-3</v>
      </c>
      <c r="X8" s="11">
        <v>8.5000000000000006E-3</v>
      </c>
      <c r="Y8" s="11">
        <v>3.4500000000000003E-2</v>
      </c>
      <c r="Z8" s="11">
        <v>5.11E-2</v>
      </c>
      <c r="AA8" s="11">
        <v>6.4999999999999997E-3</v>
      </c>
      <c r="AB8" s="11">
        <v>0.03</v>
      </c>
      <c r="AC8" s="11">
        <v>0</v>
      </c>
      <c r="AD8" s="11">
        <v>4.4999999999999998E-2</v>
      </c>
      <c r="AE8" s="11">
        <v>0</v>
      </c>
      <c r="AF8" s="11">
        <f t="shared" si="7"/>
        <v>8.1499999999999989E-2</v>
      </c>
      <c r="AG8" s="11">
        <f t="shared" si="8"/>
        <v>3.6499999999999998E-2</v>
      </c>
      <c r="AH8" s="11">
        <f t="shared" si="9"/>
        <v>0.2092</v>
      </c>
      <c r="AI8" s="11">
        <f t="shared" si="10"/>
        <v>0.1527</v>
      </c>
    </row>
    <row r="9" spans="1:35">
      <c r="A9" s="2">
        <v>7</v>
      </c>
      <c r="B9" s="8" t="s">
        <v>67</v>
      </c>
      <c r="C9" s="9">
        <v>0.05</v>
      </c>
      <c r="D9" s="9">
        <v>0.4</v>
      </c>
      <c r="E9" s="9">
        <f t="shared" si="0"/>
        <v>2.0000000000000004E-2</v>
      </c>
      <c r="F9" s="3">
        <f t="shared" si="1"/>
        <v>2.0000000000000004</v>
      </c>
      <c r="G9" s="10">
        <v>5.5999999999999999E-3</v>
      </c>
      <c r="H9" s="10">
        <v>4.0000000000000001E-3</v>
      </c>
      <c r="I9" s="10">
        <v>1.11E-2</v>
      </c>
      <c r="J9" s="10">
        <v>4.0099999999999997E-2</v>
      </c>
      <c r="K9" s="10">
        <v>7.2999999999999995E-2</v>
      </c>
      <c r="L9" s="10">
        <v>6.4999999999999997E-3</v>
      </c>
      <c r="M9" s="10">
        <v>0.03</v>
      </c>
      <c r="N9" s="10">
        <f t="shared" si="2"/>
        <v>2.0000000000000004E-2</v>
      </c>
      <c r="O9" s="10">
        <v>4.4999999999999998E-2</v>
      </c>
      <c r="P9" s="10">
        <v>0</v>
      </c>
      <c r="Q9" s="10">
        <f t="shared" si="3"/>
        <v>0.10150000000000001</v>
      </c>
      <c r="R9" s="10">
        <f t="shared" si="4"/>
        <v>5.6500000000000002E-2</v>
      </c>
      <c r="S9" s="10">
        <f t="shared" si="5"/>
        <v>0.26740000000000003</v>
      </c>
      <c r="T9" s="10">
        <f t="shared" si="6"/>
        <v>0.20699999999999999</v>
      </c>
      <c r="V9" s="11">
        <v>8.5000000000000006E-3</v>
      </c>
      <c r="W9" s="11">
        <v>4.7999999999999996E-3</v>
      </c>
      <c r="X9" s="11">
        <v>8.5000000000000006E-3</v>
      </c>
      <c r="Y9" s="11">
        <v>3.4500000000000003E-2</v>
      </c>
      <c r="Z9" s="11">
        <v>5.11E-2</v>
      </c>
      <c r="AA9" s="11">
        <v>6.4999999999999997E-3</v>
      </c>
      <c r="AB9" s="11">
        <v>0.03</v>
      </c>
      <c r="AC9" s="11">
        <v>0</v>
      </c>
      <c r="AD9" s="11">
        <v>4.4999999999999998E-2</v>
      </c>
      <c r="AE9" s="11">
        <v>0</v>
      </c>
      <c r="AF9" s="11">
        <f t="shared" si="7"/>
        <v>8.1499999999999989E-2</v>
      </c>
      <c r="AG9" s="11">
        <f t="shared" si="8"/>
        <v>3.6499999999999998E-2</v>
      </c>
      <c r="AH9" s="11">
        <f t="shared" si="9"/>
        <v>0.2092</v>
      </c>
      <c r="AI9" s="11">
        <f t="shared" si="10"/>
        <v>0.1527</v>
      </c>
    </row>
    <row r="10" spans="1:35">
      <c r="A10" s="2">
        <v>8</v>
      </c>
      <c r="B10" s="8" t="s">
        <v>68</v>
      </c>
      <c r="C10" s="9">
        <v>0.05</v>
      </c>
      <c r="D10" s="9">
        <v>0.4</v>
      </c>
      <c r="E10" s="9">
        <f t="shared" si="0"/>
        <v>2.0000000000000004E-2</v>
      </c>
      <c r="F10" s="3">
        <f t="shared" si="1"/>
        <v>2.0000000000000004</v>
      </c>
      <c r="G10" s="10">
        <v>5.5999999999999999E-3</v>
      </c>
      <c r="H10" s="10">
        <v>4.0000000000000001E-3</v>
      </c>
      <c r="I10" s="10">
        <v>1.11E-2</v>
      </c>
      <c r="J10" s="10">
        <v>4.0099999999999997E-2</v>
      </c>
      <c r="K10" s="10">
        <v>7.2999999999999995E-2</v>
      </c>
      <c r="L10" s="10">
        <v>6.4999999999999997E-3</v>
      </c>
      <c r="M10" s="10">
        <v>0.03</v>
      </c>
      <c r="N10" s="10">
        <f t="shared" si="2"/>
        <v>2.0000000000000004E-2</v>
      </c>
      <c r="O10" s="10">
        <v>4.4999999999999998E-2</v>
      </c>
      <c r="P10" s="10">
        <v>0</v>
      </c>
      <c r="Q10" s="10">
        <f t="shared" si="3"/>
        <v>0.10150000000000001</v>
      </c>
      <c r="R10" s="10">
        <f t="shared" si="4"/>
        <v>5.6500000000000002E-2</v>
      </c>
      <c r="S10" s="10">
        <f t="shared" si="5"/>
        <v>0.26740000000000003</v>
      </c>
      <c r="T10" s="10">
        <f t="shared" si="6"/>
        <v>0.20699999999999999</v>
      </c>
      <c r="V10" s="11">
        <v>8.5000000000000006E-3</v>
      </c>
      <c r="W10" s="11">
        <v>4.7999999999999996E-3</v>
      </c>
      <c r="X10" s="11">
        <v>8.5000000000000006E-3</v>
      </c>
      <c r="Y10" s="11">
        <v>3.4500000000000003E-2</v>
      </c>
      <c r="Z10" s="11">
        <v>5.11E-2</v>
      </c>
      <c r="AA10" s="11">
        <v>6.4999999999999997E-3</v>
      </c>
      <c r="AB10" s="11">
        <v>0.03</v>
      </c>
      <c r="AC10" s="11">
        <v>0</v>
      </c>
      <c r="AD10" s="11">
        <v>4.4999999999999998E-2</v>
      </c>
      <c r="AE10" s="11">
        <v>0</v>
      </c>
      <c r="AF10" s="11">
        <f t="shared" si="7"/>
        <v>8.1499999999999989E-2</v>
      </c>
      <c r="AG10" s="11">
        <f t="shared" si="8"/>
        <v>3.6499999999999998E-2</v>
      </c>
      <c r="AH10" s="11">
        <f t="shared" si="9"/>
        <v>0.2092</v>
      </c>
      <c r="AI10" s="11">
        <f t="shared" si="10"/>
        <v>0.1527</v>
      </c>
    </row>
    <row r="11" spans="1:35">
      <c r="A11" s="2">
        <v>9</v>
      </c>
      <c r="B11" s="8" t="s">
        <v>69</v>
      </c>
      <c r="C11" s="9">
        <v>0.05</v>
      </c>
      <c r="D11" s="9">
        <v>0.4</v>
      </c>
      <c r="E11" s="9">
        <f t="shared" si="0"/>
        <v>2.0000000000000004E-2</v>
      </c>
      <c r="F11" s="3">
        <f t="shared" si="1"/>
        <v>2.0000000000000004</v>
      </c>
      <c r="G11" s="10">
        <v>5.5999999999999999E-3</v>
      </c>
      <c r="H11" s="10">
        <v>4.0000000000000001E-3</v>
      </c>
      <c r="I11" s="10">
        <v>1.11E-2</v>
      </c>
      <c r="J11" s="10">
        <v>4.0099999999999997E-2</v>
      </c>
      <c r="K11" s="10">
        <v>7.2999999999999995E-2</v>
      </c>
      <c r="L11" s="10">
        <v>6.4999999999999997E-3</v>
      </c>
      <c r="M11" s="10">
        <v>0.03</v>
      </c>
      <c r="N11" s="10">
        <f t="shared" si="2"/>
        <v>2.0000000000000004E-2</v>
      </c>
      <c r="O11" s="10">
        <v>4.4999999999999998E-2</v>
      </c>
      <c r="P11" s="10">
        <v>0</v>
      </c>
      <c r="Q11" s="10">
        <f t="shared" si="3"/>
        <v>0.10150000000000001</v>
      </c>
      <c r="R11" s="10">
        <f t="shared" si="4"/>
        <v>5.6500000000000002E-2</v>
      </c>
      <c r="S11" s="10">
        <f t="shared" si="5"/>
        <v>0.26740000000000003</v>
      </c>
      <c r="T11" s="10">
        <f t="shared" si="6"/>
        <v>0.20699999999999999</v>
      </c>
      <c r="V11" s="11">
        <v>8.5000000000000006E-3</v>
      </c>
      <c r="W11" s="11">
        <v>4.7999999999999996E-3</v>
      </c>
      <c r="X11" s="11">
        <v>8.5000000000000006E-3</v>
      </c>
      <c r="Y11" s="11">
        <v>3.4500000000000003E-2</v>
      </c>
      <c r="Z11" s="11">
        <v>5.11E-2</v>
      </c>
      <c r="AA11" s="11">
        <v>6.4999999999999997E-3</v>
      </c>
      <c r="AB11" s="11">
        <v>0.03</v>
      </c>
      <c r="AC11" s="11">
        <v>0</v>
      </c>
      <c r="AD11" s="11">
        <v>4.4999999999999998E-2</v>
      </c>
      <c r="AE11" s="11">
        <v>0</v>
      </c>
      <c r="AF11" s="11">
        <f t="shared" si="7"/>
        <v>8.1499999999999989E-2</v>
      </c>
      <c r="AG11" s="11">
        <f t="shared" si="8"/>
        <v>3.6499999999999998E-2</v>
      </c>
      <c r="AH11" s="11">
        <f t="shared" si="9"/>
        <v>0.2092</v>
      </c>
      <c r="AI11" s="11">
        <f t="shared" si="10"/>
        <v>0.1527</v>
      </c>
    </row>
    <row r="12" spans="1:35">
      <c r="A12" s="2">
        <v>10</v>
      </c>
      <c r="B12" s="8" t="s">
        <v>70</v>
      </c>
      <c r="C12" s="9">
        <v>0.05</v>
      </c>
      <c r="D12" s="9">
        <v>0.4</v>
      </c>
      <c r="E12" s="9">
        <f t="shared" si="0"/>
        <v>2.0000000000000004E-2</v>
      </c>
      <c r="F12" s="3">
        <f t="shared" si="1"/>
        <v>2.0000000000000004</v>
      </c>
      <c r="G12" s="10">
        <v>5.5999999999999999E-3</v>
      </c>
      <c r="H12" s="10">
        <v>4.0000000000000001E-3</v>
      </c>
      <c r="I12" s="10">
        <v>1.11E-2</v>
      </c>
      <c r="J12" s="10">
        <v>4.0099999999999997E-2</v>
      </c>
      <c r="K12" s="10">
        <v>7.2999999999999995E-2</v>
      </c>
      <c r="L12" s="10">
        <v>6.4999999999999997E-3</v>
      </c>
      <c r="M12" s="10">
        <v>0.03</v>
      </c>
      <c r="N12" s="10">
        <f t="shared" si="2"/>
        <v>2.0000000000000004E-2</v>
      </c>
      <c r="O12" s="10">
        <v>4.4999999999999998E-2</v>
      </c>
      <c r="P12" s="10">
        <v>0</v>
      </c>
      <c r="Q12" s="10">
        <f t="shared" si="3"/>
        <v>0.10150000000000001</v>
      </c>
      <c r="R12" s="10">
        <f t="shared" si="4"/>
        <v>5.6500000000000002E-2</v>
      </c>
      <c r="S12" s="10">
        <f t="shared" si="5"/>
        <v>0.26740000000000003</v>
      </c>
      <c r="T12" s="10">
        <f t="shared" si="6"/>
        <v>0.20699999999999999</v>
      </c>
      <c r="V12" s="11">
        <v>8.5000000000000006E-3</v>
      </c>
      <c r="W12" s="11">
        <v>4.7999999999999996E-3</v>
      </c>
      <c r="X12" s="11">
        <v>8.5000000000000006E-3</v>
      </c>
      <c r="Y12" s="11">
        <v>3.4500000000000003E-2</v>
      </c>
      <c r="Z12" s="11">
        <v>5.11E-2</v>
      </c>
      <c r="AA12" s="11">
        <v>6.4999999999999997E-3</v>
      </c>
      <c r="AB12" s="11">
        <v>0.03</v>
      </c>
      <c r="AC12" s="11">
        <v>0</v>
      </c>
      <c r="AD12" s="11">
        <v>4.4999999999999998E-2</v>
      </c>
      <c r="AE12" s="11">
        <v>0</v>
      </c>
      <c r="AF12" s="11">
        <f t="shared" si="7"/>
        <v>8.1499999999999989E-2</v>
      </c>
      <c r="AG12" s="11">
        <f t="shared" si="8"/>
        <v>3.6499999999999998E-2</v>
      </c>
      <c r="AH12" s="11">
        <f t="shared" si="9"/>
        <v>0.2092</v>
      </c>
      <c r="AI12" s="11">
        <f t="shared" si="10"/>
        <v>0.1527</v>
      </c>
    </row>
    <row r="13" spans="1:35">
      <c r="A13" s="2">
        <v>11</v>
      </c>
      <c r="B13" s="8" t="s">
        <v>71</v>
      </c>
      <c r="C13" s="9">
        <v>0.05</v>
      </c>
      <c r="D13" s="9">
        <v>0.4</v>
      </c>
      <c r="E13" s="9">
        <f t="shared" si="0"/>
        <v>2.0000000000000004E-2</v>
      </c>
      <c r="F13" s="3">
        <f t="shared" si="1"/>
        <v>2.0000000000000004</v>
      </c>
      <c r="G13" s="10">
        <v>5.5999999999999999E-3</v>
      </c>
      <c r="H13" s="10">
        <v>4.0000000000000001E-3</v>
      </c>
      <c r="I13" s="10">
        <v>1.11E-2</v>
      </c>
      <c r="J13" s="10">
        <v>4.0099999999999997E-2</v>
      </c>
      <c r="K13" s="10">
        <v>7.2999999999999995E-2</v>
      </c>
      <c r="L13" s="10">
        <v>6.4999999999999997E-3</v>
      </c>
      <c r="M13" s="10">
        <v>0.03</v>
      </c>
      <c r="N13" s="10">
        <f t="shared" si="2"/>
        <v>2.0000000000000004E-2</v>
      </c>
      <c r="O13" s="10">
        <v>4.4999999999999998E-2</v>
      </c>
      <c r="P13" s="10">
        <v>0</v>
      </c>
      <c r="Q13" s="10">
        <f t="shared" si="3"/>
        <v>0.10150000000000001</v>
      </c>
      <c r="R13" s="10">
        <f t="shared" si="4"/>
        <v>5.6500000000000002E-2</v>
      </c>
      <c r="S13" s="10">
        <f t="shared" si="5"/>
        <v>0.26740000000000003</v>
      </c>
      <c r="T13" s="10">
        <f t="shared" si="6"/>
        <v>0.20699999999999999</v>
      </c>
      <c r="V13" s="11">
        <v>8.5000000000000006E-3</v>
      </c>
      <c r="W13" s="11">
        <v>4.7999999999999996E-3</v>
      </c>
      <c r="X13" s="11">
        <v>8.5000000000000006E-3</v>
      </c>
      <c r="Y13" s="11">
        <v>3.4500000000000003E-2</v>
      </c>
      <c r="Z13" s="11">
        <v>5.11E-2</v>
      </c>
      <c r="AA13" s="11">
        <v>6.4999999999999997E-3</v>
      </c>
      <c r="AB13" s="11">
        <v>0.03</v>
      </c>
      <c r="AC13" s="11">
        <v>0</v>
      </c>
      <c r="AD13" s="11">
        <v>4.4999999999999998E-2</v>
      </c>
      <c r="AE13" s="11">
        <v>0</v>
      </c>
      <c r="AF13" s="11">
        <f t="shared" si="7"/>
        <v>8.1499999999999989E-2</v>
      </c>
      <c r="AG13" s="11">
        <f t="shared" si="8"/>
        <v>3.6499999999999998E-2</v>
      </c>
      <c r="AH13" s="11">
        <f t="shared" si="9"/>
        <v>0.2092</v>
      </c>
      <c r="AI13" s="11">
        <f t="shared" si="10"/>
        <v>0.1527</v>
      </c>
    </row>
    <row r="14" spans="1:35">
      <c r="A14" s="2">
        <v>12</v>
      </c>
      <c r="B14" s="8" t="s">
        <v>72</v>
      </c>
      <c r="C14" s="9">
        <v>0.05</v>
      </c>
      <c r="D14" s="9">
        <v>0.4</v>
      </c>
      <c r="E14" s="9">
        <f t="shared" si="0"/>
        <v>2.0000000000000004E-2</v>
      </c>
      <c r="F14" s="3">
        <f t="shared" si="1"/>
        <v>2.0000000000000004</v>
      </c>
      <c r="G14" s="10">
        <v>5.5999999999999999E-3</v>
      </c>
      <c r="H14" s="10">
        <v>4.0000000000000001E-3</v>
      </c>
      <c r="I14" s="10">
        <v>1.11E-2</v>
      </c>
      <c r="J14" s="10">
        <v>4.0099999999999997E-2</v>
      </c>
      <c r="K14" s="10">
        <v>7.2999999999999995E-2</v>
      </c>
      <c r="L14" s="10">
        <v>6.4999999999999997E-3</v>
      </c>
      <c r="M14" s="10">
        <v>0.03</v>
      </c>
      <c r="N14" s="10">
        <f t="shared" si="2"/>
        <v>2.0000000000000004E-2</v>
      </c>
      <c r="O14" s="10">
        <v>4.4999999999999998E-2</v>
      </c>
      <c r="P14" s="10">
        <v>0</v>
      </c>
      <c r="Q14" s="10">
        <f t="shared" si="3"/>
        <v>0.10150000000000001</v>
      </c>
      <c r="R14" s="10">
        <f t="shared" si="4"/>
        <v>5.6500000000000002E-2</v>
      </c>
      <c r="S14" s="10">
        <f t="shared" si="5"/>
        <v>0.26740000000000003</v>
      </c>
      <c r="T14" s="10">
        <f t="shared" si="6"/>
        <v>0.20699999999999999</v>
      </c>
      <c r="V14" s="11">
        <v>8.5000000000000006E-3</v>
      </c>
      <c r="W14" s="11">
        <v>4.7999999999999996E-3</v>
      </c>
      <c r="X14" s="11">
        <v>8.5000000000000006E-3</v>
      </c>
      <c r="Y14" s="11">
        <v>3.4500000000000003E-2</v>
      </c>
      <c r="Z14" s="11">
        <v>5.11E-2</v>
      </c>
      <c r="AA14" s="11">
        <v>6.4999999999999997E-3</v>
      </c>
      <c r="AB14" s="11">
        <v>0.03</v>
      </c>
      <c r="AC14" s="11">
        <v>0</v>
      </c>
      <c r="AD14" s="11">
        <v>4.4999999999999998E-2</v>
      </c>
      <c r="AE14" s="11">
        <v>0</v>
      </c>
      <c r="AF14" s="11">
        <f t="shared" si="7"/>
        <v>8.1499999999999989E-2</v>
      </c>
      <c r="AG14" s="11">
        <f t="shared" si="8"/>
        <v>3.6499999999999998E-2</v>
      </c>
      <c r="AH14" s="11">
        <f t="shared" si="9"/>
        <v>0.2092</v>
      </c>
      <c r="AI14" s="11">
        <f t="shared" si="10"/>
        <v>0.1527</v>
      </c>
    </row>
    <row r="15" spans="1:35">
      <c r="A15" s="2">
        <v>13</v>
      </c>
      <c r="B15" s="8" t="s">
        <v>73</v>
      </c>
      <c r="C15" s="9">
        <v>0.05</v>
      </c>
      <c r="D15" s="9">
        <v>0.4</v>
      </c>
      <c r="E15" s="9">
        <f t="shared" si="0"/>
        <v>2.0000000000000004E-2</v>
      </c>
      <c r="F15" s="3">
        <f t="shared" si="1"/>
        <v>2.0000000000000004</v>
      </c>
      <c r="G15" s="10">
        <v>5.5999999999999999E-3</v>
      </c>
      <c r="H15" s="10">
        <v>4.0000000000000001E-3</v>
      </c>
      <c r="I15" s="10">
        <v>1.11E-2</v>
      </c>
      <c r="J15" s="10">
        <v>4.0099999999999997E-2</v>
      </c>
      <c r="K15" s="10">
        <v>7.2999999999999995E-2</v>
      </c>
      <c r="L15" s="10">
        <v>6.4999999999999997E-3</v>
      </c>
      <c r="M15" s="10">
        <v>0.03</v>
      </c>
      <c r="N15" s="10">
        <f t="shared" si="2"/>
        <v>2.0000000000000004E-2</v>
      </c>
      <c r="O15" s="10">
        <v>4.4999999999999998E-2</v>
      </c>
      <c r="P15" s="10">
        <v>0</v>
      </c>
      <c r="Q15" s="10">
        <f t="shared" si="3"/>
        <v>0.10150000000000001</v>
      </c>
      <c r="R15" s="10">
        <f t="shared" si="4"/>
        <v>5.6500000000000002E-2</v>
      </c>
      <c r="S15" s="10">
        <f t="shared" si="5"/>
        <v>0.26740000000000003</v>
      </c>
      <c r="T15" s="10">
        <f t="shared" si="6"/>
        <v>0.20699999999999999</v>
      </c>
      <c r="V15" s="11">
        <v>8.5000000000000006E-3</v>
      </c>
      <c r="W15" s="11">
        <v>4.7999999999999996E-3</v>
      </c>
      <c r="X15" s="11">
        <v>8.5000000000000006E-3</v>
      </c>
      <c r="Y15" s="11">
        <v>3.4500000000000003E-2</v>
      </c>
      <c r="Z15" s="11">
        <v>5.11E-2</v>
      </c>
      <c r="AA15" s="11">
        <v>6.4999999999999997E-3</v>
      </c>
      <c r="AB15" s="11">
        <v>0.03</v>
      </c>
      <c r="AC15" s="11">
        <v>0</v>
      </c>
      <c r="AD15" s="11">
        <v>4.4999999999999998E-2</v>
      </c>
      <c r="AE15" s="11">
        <v>0</v>
      </c>
      <c r="AF15" s="11">
        <f t="shared" si="7"/>
        <v>8.1499999999999989E-2</v>
      </c>
      <c r="AG15" s="11">
        <f t="shared" si="8"/>
        <v>3.6499999999999998E-2</v>
      </c>
      <c r="AH15" s="11">
        <f t="shared" si="9"/>
        <v>0.2092</v>
      </c>
      <c r="AI15" s="11">
        <f t="shared" si="10"/>
        <v>0.1527</v>
      </c>
    </row>
    <row r="16" spans="1:35">
      <c r="A16" s="2">
        <v>14</v>
      </c>
      <c r="B16" s="8" t="s">
        <v>74</v>
      </c>
      <c r="C16" s="9">
        <v>0.05</v>
      </c>
      <c r="D16" s="9">
        <v>0.4</v>
      </c>
      <c r="E16" s="9">
        <f t="shared" si="0"/>
        <v>2.0000000000000004E-2</v>
      </c>
      <c r="F16" s="3">
        <f t="shared" si="1"/>
        <v>2.0000000000000004</v>
      </c>
      <c r="G16" s="10">
        <v>5.5999999999999999E-3</v>
      </c>
      <c r="H16" s="10">
        <v>4.0000000000000001E-3</v>
      </c>
      <c r="I16" s="10">
        <v>1.11E-2</v>
      </c>
      <c r="J16" s="10">
        <v>4.0099999999999997E-2</v>
      </c>
      <c r="K16" s="10">
        <v>7.2999999999999995E-2</v>
      </c>
      <c r="L16" s="10">
        <v>6.4999999999999997E-3</v>
      </c>
      <c r="M16" s="10">
        <v>0.03</v>
      </c>
      <c r="N16" s="10">
        <f t="shared" si="2"/>
        <v>2.0000000000000004E-2</v>
      </c>
      <c r="O16" s="10">
        <v>4.4999999999999998E-2</v>
      </c>
      <c r="P16" s="10">
        <v>0</v>
      </c>
      <c r="Q16" s="10">
        <f t="shared" si="3"/>
        <v>0.10150000000000001</v>
      </c>
      <c r="R16" s="10">
        <f t="shared" si="4"/>
        <v>5.6500000000000002E-2</v>
      </c>
      <c r="S16" s="10">
        <f t="shared" si="5"/>
        <v>0.26740000000000003</v>
      </c>
      <c r="T16" s="10">
        <f t="shared" si="6"/>
        <v>0.20699999999999999</v>
      </c>
      <c r="V16" s="11">
        <v>8.5000000000000006E-3</v>
      </c>
      <c r="W16" s="11">
        <v>4.7999999999999996E-3</v>
      </c>
      <c r="X16" s="11">
        <v>8.5000000000000006E-3</v>
      </c>
      <c r="Y16" s="11">
        <v>3.4500000000000003E-2</v>
      </c>
      <c r="Z16" s="11">
        <v>5.11E-2</v>
      </c>
      <c r="AA16" s="11">
        <v>6.4999999999999997E-3</v>
      </c>
      <c r="AB16" s="11">
        <v>0.03</v>
      </c>
      <c r="AC16" s="11">
        <v>0</v>
      </c>
      <c r="AD16" s="11">
        <v>4.4999999999999998E-2</v>
      </c>
      <c r="AE16" s="11">
        <v>0</v>
      </c>
      <c r="AF16" s="11">
        <f t="shared" si="7"/>
        <v>8.1499999999999989E-2</v>
      </c>
      <c r="AG16" s="11">
        <f t="shared" si="8"/>
        <v>3.6499999999999998E-2</v>
      </c>
      <c r="AH16" s="11">
        <f t="shared" si="9"/>
        <v>0.2092</v>
      </c>
      <c r="AI16" s="11">
        <f t="shared" si="10"/>
        <v>0.1527</v>
      </c>
    </row>
    <row r="17" spans="1:35">
      <c r="A17" s="2">
        <v>15</v>
      </c>
      <c r="B17" s="8" t="s">
        <v>75</v>
      </c>
      <c r="C17" s="9">
        <v>0.05</v>
      </c>
      <c r="D17" s="9">
        <v>0.4</v>
      </c>
      <c r="E17" s="9">
        <f t="shared" si="0"/>
        <v>2.0000000000000004E-2</v>
      </c>
      <c r="F17" s="3">
        <f t="shared" si="1"/>
        <v>2.0000000000000004</v>
      </c>
      <c r="G17" s="10">
        <v>5.5999999999999999E-3</v>
      </c>
      <c r="H17" s="10">
        <v>4.0000000000000001E-3</v>
      </c>
      <c r="I17" s="10">
        <v>1.11E-2</v>
      </c>
      <c r="J17" s="10">
        <v>4.0099999999999997E-2</v>
      </c>
      <c r="K17" s="10">
        <v>7.2999999999999995E-2</v>
      </c>
      <c r="L17" s="10">
        <v>6.4999999999999997E-3</v>
      </c>
      <c r="M17" s="10">
        <v>0.03</v>
      </c>
      <c r="N17" s="10">
        <f t="shared" si="2"/>
        <v>2.0000000000000004E-2</v>
      </c>
      <c r="O17" s="10">
        <v>4.4999999999999998E-2</v>
      </c>
      <c r="P17" s="10">
        <v>0</v>
      </c>
      <c r="Q17" s="10">
        <f t="shared" si="3"/>
        <v>0.10150000000000001</v>
      </c>
      <c r="R17" s="10">
        <f t="shared" si="4"/>
        <v>5.6500000000000002E-2</v>
      </c>
      <c r="S17" s="10">
        <f t="shared" si="5"/>
        <v>0.26740000000000003</v>
      </c>
      <c r="T17" s="10">
        <f t="shared" si="6"/>
        <v>0.20699999999999999</v>
      </c>
      <c r="V17" s="11">
        <v>8.5000000000000006E-3</v>
      </c>
      <c r="W17" s="11">
        <v>4.7999999999999996E-3</v>
      </c>
      <c r="X17" s="11">
        <v>8.5000000000000006E-3</v>
      </c>
      <c r="Y17" s="11">
        <v>3.4500000000000003E-2</v>
      </c>
      <c r="Z17" s="11">
        <v>5.11E-2</v>
      </c>
      <c r="AA17" s="11">
        <v>6.4999999999999997E-3</v>
      </c>
      <c r="AB17" s="11">
        <v>0.03</v>
      </c>
      <c r="AC17" s="11">
        <v>0</v>
      </c>
      <c r="AD17" s="11">
        <v>4.4999999999999998E-2</v>
      </c>
      <c r="AE17" s="11">
        <v>0</v>
      </c>
      <c r="AF17" s="11">
        <f t="shared" si="7"/>
        <v>8.1499999999999989E-2</v>
      </c>
      <c r="AG17" s="11">
        <f t="shared" si="8"/>
        <v>3.6499999999999998E-2</v>
      </c>
      <c r="AH17" s="11">
        <f t="shared" si="9"/>
        <v>0.2092</v>
      </c>
      <c r="AI17" s="11">
        <f t="shared" si="10"/>
        <v>0.1527</v>
      </c>
    </row>
    <row r="18" spans="1:35">
      <c r="A18" s="2">
        <v>16</v>
      </c>
      <c r="B18" s="8" t="s">
        <v>76</v>
      </c>
      <c r="C18" s="9">
        <v>0.05</v>
      </c>
      <c r="D18" s="9">
        <v>0.4</v>
      </c>
      <c r="E18" s="9">
        <f t="shared" si="0"/>
        <v>2.0000000000000004E-2</v>
      </c>
      <c r="F18" s="3">
        <f t="shared" si="1"/>
        <v>2.0000000000000004</v>
      </c>
      <c r="G18" s="10">
        <v>5.5999999999999999E-3</v>
      </c>
      <c r="H18" s="10">
        <v>4.0000000000000001E-3</v>
      </c>
      <c r="I18" s="10">
        <v>1.11E-2</v>
      </c>
      <c r="J18" s="10">
        <v>4.0099999999999997E-2</v>
      </c>
      <c r="K18" s="10">
        <v>7.2999999999999995E-2</v>
      </c>
      <c r="L18" s="10">
        <v>6.4999999999999997E-3</v>
      </c>
      <c r="M18" s="10">
        <v>0.03</v>
      </c>
      <c r="N18" s="10">
        <f t="shared" si="2"/>
        <v>2.0000000000000004E-2</v>
      </c>
      <c r="O18" s="10">
        <v>4.4999999999999998E-2</v>
      </c>
      <c r="P18" s="10">
        <v>0</v>
      </c>
      <c r="Q18" s="10">
        <f t="shared" si="3"/>
        <v>0.10150000000000001</v>
      </c>
      <c r="R18" s="10">
        <f t="shared" si="4"/>
        <v>5.6500000000000002E-2</v>
      </c>
      <c r="S18" s="10">
        <f t="shared" si="5"/>
        <v>0.26740000000000003</v>
      </c>
      <c r="T18" s="10">
        <f t="shared" si="6"/>
        <v>0.20699999999999999</v>
      </c>
      <c r="V18" s="11">
        <v>8.5000000000000006E-3</v>
      </c>
      <c r="W18" s="11">
        <v>4.7999999999999996E-3</v>
      </c>
      <c r="X18" s="11">
        <v>8.5000000000000006E-3</v>
      </c>
      <c r="Y18" s="11">
        <v>3.4500000000000003E-2</v>
      </c>
      <c r="Z18" s="11">
        <v>5.11E-2</v>
      </c>
      <c r="AA18" s="11">
        <v>6.4999999999999997E-3</v>
      </c>
      <c r="AB18" s="11">
        <v>0.03</v>
      </c>
      <c r="AC18" s="11">
        <v>0</v>
      </c>
      <c r="AD18" s="11">
        <v>4.4999999999999998E-2</v>
      </c>
      <c r="AE18" s="11">
        <v>0</v>
      </c>
      <c r="AF18" s="11">
        <f t="shared" si="7"/>
        <v>8.1499999999999989E-2</v>
      </c>
      <c r="AG18" s="11">
        <f t="shared" si="8"/>
        <v>3.6499999999999998E-2</v>
      </c>
      <c r="AH18" s="11">
        <f t="shared" si="9"/>
        <v>0.2092</v>
      </c>
      <c r="AI18" s="11">
        <f t="shared" si="10"/>
        <v>0.1527</v>
      </c>
    </row>
    <row r="19" spans="1:35">
      <c r="A19" s="2">
        <v>17</v>
      </c>
      <c r="B19" s="8" t="s">
        <v>77</v>
      </c>
      <c r="C19" s="9">
        <v>0.05</v>
      </c>
      <c r="D19" s="9">
        <v>0.4</v>
      </c>
      <c r="E19" s="9">
        <f t="shared" si="0"/>
        <v>2.0000000000000004E-2</v>
      </c>
      <c r="F19" s="3">
        <f t="shared" si="1"/>
        <v>2.0000000000000004</v>
      </c>
      <c r="G19" s="10">
        <v>5.5999999999999999E-3</v>
      </c>
      <c r="H19" s="10">
        <v>4.0000000000000001E-3</v>
      </c>
      <c r="I19" s="10">
        <v>1.11E-2</v>
      </c>
      <c r="J19" s="10">
        <v>4.0099999999999997E-2</v>
      </c>
      <c r="K19" s="10">
        <v>7.2999999999999995E-2</v>
      </c>
      <c r="L19" s="10">
        <v>6.4999999999999997E-3</v>
      </c>
      <c r="M19" s="10">
        <v>0.03</v>
      </c>
      <c r="N19" s="10">
        <f t="shared" si="2"/>
        <v>2.0000000000000004E-2</v>
      </c>
      <c r="O19" s="10">
        <v>4.4999999999999998E-2</v>
      </c>
      <c r="P19" s="10">
        <v>0</v>
      </c>
      <c r="Q19" s="10">
        <f t="shared" si="3"/>
        <v>0.10150000000000001</v>
      </c>
      <c r="R19" s="10">
        <f t="shared" si="4"/>
        <v>5.6500000000000002E-2</v>
      </c>
      <c r="S19" s="10">
        <f t="shared" si="5"/>
        <v>0.26740000000000003</v>
      </c>
      <c r="T19" s="10">
        <f t="shared" si="6"/>
        <v>0.20699999999999999</v>
      </c>
      <c r="V19" s="11">
        <v>8.5000000000000006E-3</v>
      </c>
      <c r="W19" s="11">
        <v>4.7999999999999996E-3</v>
      </c>
      <c r="X19" s="11">
        <v>8.5000000000000006E-3</v>
      </c>
      <c r="Y19" s="11">
        <v>3.4500000000000003E-2</v>
      </c>
      <c r="Z19" s="11">
        <v>5.11E-2</v>
      </c>
      <c r="AA19" s="11">
        <v>6.4999999999999997E-3</v>
      </c>
      <c r="AB19" s="11">
        <v>0.03</v>
      </c>
      <c r="AC19" s="11">
        <v>0</v>
      </c>
      <c r="AD19" s="11">
        <v>4.4999999999999998E-2</v>
      </c>
      <c r="AE19" s="11">
        <v>0</v>
      </c>
      <c r="AF19" s="11">
        <f t="shared" si="7"/>
        <v>8.1499999999999989E-2</v>
      </c>
      <c r="AG19" s="11">
        <f t="shared" si="8"/>
        <v>3.6499999999999998E-2</v>
      </c>
      <c r="AH19" s="11">
        <f t="shared" si="9"/>
        <v>0.2092</v>
      </c>
      <c r="AI19" s="11">
        <f t="shared" si="10"/>
        <v>0.1527</v>
      </c>
    </row>
    <row r="20" spans="1:35">
      <c r="A20" s="2">
        <v>18</v>
      </c>
      <c r="B20" s="8" t="s">
        <v>78</v>
      </c>
      <c r="C20" s="9">
        <v>0.05</v>
      </c>
      <c r="D20" s="9">
        <v>0.4</v>
      </c>
      <c r="E20" s="9">
        <f t="shared" si="0"/>
        <v>2.0000000000000004E-2</v>
      </c>
      <c r="F20" s="3">
        <f t="shared" si="1"/>
        <v>2.0000000000000004</v>
      </c>
      <c r="G20" s="10">
        <v>5.5999999999999999E-3</v>
      </c>
      <c r="H20" s="10">
        <v>4.0000000000000001E-3</v>
      </c>
      <c r="I20" s="10">
        <v>1.11E-2</v>
      </c>
      <c r="J20" s="10">
        <v>4.0099999999999997E-2</v>
      </c>
      <c r="K20" s="10">
        <v>7.2999999999999995E-2</v>
      </c>
      <c r="L20" s="10">
        <v>6.4999999999999997E-3</v>
      </c>
      <c r="M20" s="10">
        <v>0.03</v>
      </c>
      <c r="N20" s="10">
        <f t="shared" si="2"/>
        <v>2.0000000000000004E-2</v>
      </c>
      <c r="O20" s="10">
        <v>4.4999999999999998E-2</v>
      </c>
      <c r="P20" s="10">
        <v>0</v>
      </c>
      <c r="Q20" s="10">
        <f t="shared" si="3"/>
        <v>0.10150000000000001</v>
      </c>
      <c r="R20" s="10">
        <f t="shared" si="4"/>
        <v>5.6500000000000002E-2</v>
      </c>
      <c r="S20" s="10">
        <f t="shared" si="5"/>
        <v>0.26740000000000003</v>
      </c>
      <c r="T20" s="10">
        <f t="shared" si="6"/>
        <v>0.20699999999999999</v>
      </c>
      <c r="V20" s="11">
        <v>8.5000000000000006E-3</v>
      </c>
      <c r="W20" s="11">
        <v>4.7999999999999996E-3</v>
      </c>
      <c r="X20" s="11">
        <v>8.5000000000000006E-3</v>
      </c>
      <c r="Y20" s="11">
        <v>3.4500000000000003E-2</v>
      </c>
      <c r="Z20" s="11">
        <v>5.11E-2</v>
      </c>
      <c r="AA20" s="11">
        <v>6.4999999999999997E-3</v>
      </c>
      <c r="AB20" s="11">
        <v>0.03</v>
      </c>
      <c r="AC20" s="11">
        <v>0</v>
      </c>
      <c r="AD20" s="11">
        <v>4.4999999999999998E-2</v>
      </c>
      <c r="AE20" s="11">
        <v>0</v>
      </c>
      <c r="AF20" s="11">
        <f t="shared" si="7"/>
        <v>8.1499999999999989E-2</v>
      </c>
      <c r="AG20" s="11">
        <f t="shared" si="8"/>
        <v>3.6499999999999998E-2</v>
      </c>
      <c r="AH20" s="11">
        <f t="shared" si="9"/>
        <v>0.2092</v>
      </c>
      <c r="AI20" s="11">
        <f t="shared" si="10"/>
        <v>0.1527</v>
      </c>
    </row>
    <row r="21" spans="1:35">
      <c r="A21" s="2">
        <v>19</v>
      </c>
      <c r="B21" s="8" t="s">
        <v>79</v>
      </c>
      <c r="C21" s="9">
        <v>0.05</v>
      </c>
      <c r="D21" s="9">
        <v>0.4</v>
      </c>
      <c r="E21" s="9">
        <f t="shared" si="0"/>
        <v>2.0000000000000004E-2</v>
      </c>
      <c r="F21" s="3">
        <f t="shared" si="1"/>
        <v>2.0000000000000004</v>
      </c>
      <c r="G21" s="10">
        <v>5.5999999999999999E-3</v>
      </c>
      <c r="H21" s="10">
        <v>4.0000000000000001E-3</v>
      </c>
      <c r="I21" s="10">
        <v>1.11E-2</v>
      </c>
      <c r="J21" s="10">
        <v>4.0099999999999997E-2</v>
      </c>
      <c r="K21" s="10">
        <v>7.2999999999999995E-2</v>
      </c>
      <c r="L21" s="10">
        <v>6.4999999999999997E-3</v>
      </c>
      <c r="M21" s="10">
        <v>0.03</v>
      </c>
      <c r="N21" s="10">
        <f t="shared" si="2"/>
        <v>2.0000000000000004E-2</v>
      </c>
      <c r="O21" s="10">
        <v>4.4999999999999998E-2</v>
      </c>
      <c r="P21" s="10">
        <v>0</v>
      </c>
      <c r="Q21" s="10">
        <f t="shared" si="3"/>
        <v>0.10150000000000001</v>
      </c>
      <c r="R21" s="10">
        <f t="shared" si="4"/>
        <v>5.6500000000000002E-2</v>
      </c>
      <c r="S21" s="10">
        <f t="shared" si="5"/>
        <v>0.26740000000000003</v>
      </c>
      <c r="T21" s="10">
        <f t="shared" si="6"/>
        <v>0.20699999999999999</v>
      </c>
      <c r="V21" s="11">
        <v>8.5000000000000006E-3</v>
      </c>
      <c r="W21" s="11">
        <v>4.7999999999999996E-3</v>
      </c>
      <c r="X21" s="11">
        <v>8.5000000000000006E-3</v>
      </c>
      <c r="Y21" s="11">
        <v>3.4500000000000003E-2</v>
      </c>
      <c r="Z21" s="11">
        <v>5.11E-2</v>
      </c>
      <c r="AA21" s="11">
        <v>6.4999999999999997E-3</v>
      </c>
      <c r="AB21" s="11">
        <v>0.03</v>
      </c>
      <c r="AC21" s="11">
        <v>0</v>
      </c>
      <c r="AD21" s="11">
        <v>4.4999999999999998E-2</v>
      </c>
      <c r="AE21" s="11">
        <v>0</v>
      </c>
      <c r="AF21" s="11">
        <f t="shared" si="7"/>
        <v>8.1499999999999989E-2</v>
      </c>
      <c r="AG21" s="11">
        <f t="shared" si="8"/>
        <v>3.6499999999999998E-2</v>
      </c>
      <c r="AH21" s="11">
        <f t="shared" si="9"/>
        <v>0.2092</v>
      </c>
      <c r="AI21" s="11">
        <f t="shared" si="10"/>
        <v>0.1527</v>
      </c>
    </row>
    <row r="22" spans="1:35">
      <c r="A22" s="2">
        <v>20</v>
      </c>
      <c r="B22" s="8" t="s">
        <v>80</v>
      </c>
      <c r="C22" s="9">
        <v>0.05</v>
      </c>
      <c r="D22" s="9">
        <v>0.6</v>
      </c>
      <c r="E22" s="9">
        <f t="shared" si="0"/>
        <v>0.03</v>
      </c>
      <c r="F22" s="3">
        <f t="shared" si="1"/>
        <v>3</v>
      </c>
      <c r="G22" s="10">
        <v>5.5999999999999999E-3</v>
      </c>
      <c r="H22" s="10">
        <v>4.0000000000000001E-3</v>
      </c>
      <c r="I22" s="10">
        <v>1.11E-2</v>
      </c>
      <c r="J22" s="10">
        <v>4.0099999999999997E-2</v>
      </c>
      <c r="K22" s="10">
        <v>7.2999999999999995E-2</v>
      </c>
      <c r="L22" s="10">
        <v>6.4999999999999997E-3</v>
      </c>
      <c r="M22" s="10">
        <v>0.03</v>
      </c>
      <c r="N22" s="10">
        <f t="shared" si="2"/>
        <v>0.03</v>
      </c>
      <c r="O22" s="10">
        <v>4.4999999999999998E-2</v>
      </c>
      <c r="P22" s="10">
        <v>0</v>
      </c>
      <c r="Q22" s="10">
        <f t="shared" si="3"/>
        <v>0.1115</v>
      </c>
      <c r="R22" s="10">
        <f t="shared" si="4"/>
        <v>6.6500000000000004E-2</v>
      </c>
      <c r="S22" s="10">
        <f t="shared" si="5"/>
        <v>0.28170000000000001</v>
      </c>
      <c r="T22" s="10">
        <f t="shared" si="6"/>
        <v>0.21990000000000001</v>
      </c>
      <c r="V22" s="11">
        <v>8.5000000000000006E-3</v>
      </c>
      <c r="W22" s="11">
        <v>4.7999999999999996E-3</v>
      </c>
      <c r="X22" s="11">
        <v>8.5000000000000006E-3</v>
      </c>
      <c r="Y22" s="11">
        <v>3.4500000000000003E-2</v>
      </c>
      <c r="Z22" s="11">
        <v>5.11E-2</v>
      </c>
      <c r="AA22" s="11">
        <v>6.4999999999999997E-3</v>
      </c>
      <c r="AB22" s="11">
        <v>0.03</v>
      </c>
      <c r="AC22" s="11">
        <v>0</v>
      </c>
      <c r="AD22" s="11">
        <v>4.4999999999999998E-2</v>
      </c>
      <c r="AE22" s="11">
        <v>0</v>
      </c>
      <c r="AF22" s="11">
        <f t="shared" si="7"/>
        <v>8.1499999999999989E-2</v>
      </c>
      <c r="AG22" s="11">
        <f t="shared" si="8"/>
        <v>3.6499999999999998E-2</v>
      </c>
      <c r="AH22" s="11">
        <f t="shared" si="9"/>
        <v>0.2092</v>
      </c>
      <c r="AI22" s="11">
        <f t="shared" si="10"/>
        <v>0.1527</v>
      </c>
    </row>
    <row r="23" spans="1:35">
      <c r="A23" s="2">
        <v>21</v>
      </c>
      <c r="B23" s="8" t="s">
        <v>81</v>
      </c>
      <c r="C23" s="9">
        <v>0.05</v>
      </c>
      <c r="D23" s="9">
        <v>0.4</v>
      </c>
      <c r="E23" s="9">
        <f t="shared" si="0"/>
        <v>2.0000000000000004E-2</v>
      </c>
      <c r="F23" s="3">
        <f t="shared" si="1"/>
        <v>2.0000000000000004</v>
      </c>
      <c r="G23" s="10">
        <v>5.5999999999999999E-3</v>
      </c>
      <c r="H23" s="10">
        <v>4.0000000000000001E-3</v>
      </c>
      <c r="I23" s="10">
        <v>1.11E-2</v>
      </c>
      <c r="J23" s="10">
        <v>4.0099999999999997E-2</v>
      </c>
      <c r="K23" s="10">
        <v>7.2999999999999995E-2</v>
      </c>
      <c r="L23" s="10">
        <v>6.4999999999999997E-3</v>
      </c>
      <c r="M23" s="10">
        <v>0.03</v>
      </c>
      <c r="N23" s="10">
        <f t="shared" si="2"/>
        <v>2.0000000000000004E-2</v>
      </c>
      <c r="O23" s="10">
        <v>4.4999999999999998E-2</v>
      </c>
      <c r="P23" s="10">
        <v>0</v>
      </c>
      <c r="Q23" s="10">
        <f t="shared" si="3"/>
        <v>0.10150000000000001</v>
      </c>
      <c r="R23" s="10">
        <f t="shared" si="4"/>
        <v>5.6500000000000002E-2</v>
      </c>
      <c r="S23" s="10">
        <f t="shared" si="5"/>
        <v>0.26740000000000003</v>
      </c>
      <c r="T23" s="10">
        <f t="shared" si="6"/>
        <v>0.20699999999999999</v>
      </c>
      <c r="V23" s="11">
        <v>8.5000000000000006E-3</v>
      </c>
      <c r="W23" s="11">
        <v>4.7999999999999996E-3</v>
      </c>
      <c r="X23" s="11">
        <v>8.5000000000000006E-3</v>
      </c>
      <c r="Y23" s="11">
        <v>3.4500000000000003E-2</v>
      </c>
      <c r="Z23" s="11">
        <v>5.11E-2</v>
      </c>
      <c r="AA23" s="11">
        <v>6.4999999999999997E-3</v>
      </c>
      <c r="AB23" s="11">
        <v>0.03</v>
      </c>
      <c r="AC23" s="11">
        <v>0</v>
      </c>
      <c r="AD23" s="11">
        <v>4.4999999999999998E-2</v>
      </c>
      <c r="AE23" s="11">
        <v>0</v>
      </c>
      <c r="AF23" s="11">
        <f t="shared" si="7"/>
        <v>8.1499999999999989E-2</v>
      </c>
      <c r="AG23" s="11">
        <f t="shared" si="8"/>
        <v>3.6499999999999998E-2</v>
      </c>
      <c r="AH23" s="11">
        <f t="shared" si="9"/>
        <v>0.2092</v>
      </c>
      <c r="AI23" s="11">
        <f t="shared" si="10"/>
        <v>0.1527</v>
      </c>
    </row>
    <row r="24" spans="1:35">
      <c r="A24" s="2">
        <v>22</v>
      </c>
      <c r="B24" s="8" t="s">
        <v>82</v>
      </c>
      <c r="C24" s="9">
        <v>0.03</v>
      </c>
      <c r="D24" s="9">
        <v>0.6</v>
      </c>
      <c r="E24" s="9">
        <f t="shared" si="0"/>
        <v>1.7999999999999999E-2</v>
      </c>
      <c r="F24" s="3">
        <f t="shared" si="1"/>
        <v>1.7999999999999998</v>
      </c>
      <c r="G24" s="10">
        <v>5.5999999999999999E-3</v>
      </c>
      <c r="H24" s="10">
        <v>4.0000000000000001E-3</v>
      </c>
      <c r="I24" s="10">
        <v>1.11E-2</v>
      </c>
      <c r="J24" s="10">
        <v>4.0099999999999997E-2</v>
      </c>
      <c r="K24" s="10">
        <v>7.2999999999999995E-2</v>
      </c>
      <c r="L24" s="10">
        <v>6.4999999999999997E-3</v>
      </c>
      <c r="M24" s="10">
        <v>0.03</v>
      </c>
      <c r="N24" s="10">
        <f t="shared" si="2"/>
        <v>1.7999999999999999E-2</v>
      </c>
      <c r="O24" s="10">
        <v>4.4999999999999998E-2</v>
      </c>
      <c r="P24" s="10">
        <v>0</v>
      </c>
      <c r="Q24" s="10">
        <f t="shared" si="3"/>
        <v>9.9499999999999991E-2</v>
      </c>
      <c r="R24" s="10">
        <f t="shared" si="4"/>
        <v>5.4499999999999993E-2</v>
      </c>
      <c r="S24" s="10">
        <f t="shared" si="5"/>
        <v>0.2646</v>
      </c>
      <c r="T24" s="10">
        <f t="shared" si="6"/>
        <v>0.2044</v>
      </c>
      <c r="V24" s="11">
        <v>8.5000000000000006E-3</v>
      </c>
      <c r="W24" s="11">
        <v>4.7999999999999996E-3</v>
      </c>
      <c r="X24" s="11">
        <v>8.5000000000000006E-3</v>
      </c>
      <c r="Y24" s="11">
        <v>3.4500000000000003E-2</v>
      </c>
      <c r="Z24" s="11">
        <v>5.11E-2</v>
      </c>
      <c r="AA24" s="11">
        <v>6.4999999999999997E-3</v>
      </c>
      <c r="AB24" s="11">
        <v>0.03</v>
      </c>
      <c r="AC24" s="11">
        <v>0</v>
      </c>
      <c r="AD24" s="11">
        <v>4.4999999999999998E-2</v>
      </c>
      <c r="AE24" s="11">
        <v>0</v>
      </c>
      <c r="AF24" s="11">
        <f t="shared" si="7"/>
        <v>8.1499999999999989E-2</v>
      </c>
      <c r="AG24" s="11">
        <f t="shared" si="8"/>
        <v>3.6499999999999998E-2</v>
      </c>
      <c r="AH24" s="11">
        <f t="shared" si="9"/>
        <v>0.2092</v>
      </c>
      <c r="AI24" s="11">
        <f t="shared" si="10"/>
        <v>0.1527</v>
      </c>
    </row>
    <row r="25" spans="1:35">
      <c r="A25" s="2">
        <v>23</v>
      </c>
      <c r="B25" s="8" t="s">
        <v>83</v>
      </c>
      <c r="C25" s="9">
        <v>0.03</v>
      </c>
      <c r="D25" s="9">
        <v>0.5</v>
      </c>
      <c r="E25" s="9">
        <f t="shared" si="0"/>
        <v>1.4999999999999999E-2</v>
      </c>
      <c r="F25" s="3">
        <f t="shared" si="1"/>
        <v>1.5</v>
      </c>
      <c r="G25" s="10">
        <v>5.5999999999999999E-3</v>
      </c>
      <c r="H25" s="10">
        <v>4.0000000000000001E-3</v>
      </c>
      <c r="I25" s="10">
        <v>1.11E-2</v>
      </c>
      <c r="J25" s="10">
        <v>4.0099999999999997E-2</v>
      </c>
      <c r="K25" s="10">
        <v>7.2999999999999995E-2</v>
      </c>
      <c r="L25" s="10">
        <v>6.4999999999999997E-3</v>
      </c>
      <c r="M25" s="10">
        <v>0.03</v>
      </c>
      <c r="N25" s="10">
        <f t="shared" si="2"/>
        <v>1.4999999999999999E-2</v>
      </c>
      <c r="O25" s="10">
        <v>4.4999999999999998E-2</v>
      </c>
      <c r="P25" s="10">
        <v>0</v>
      </c>
      <c r="Q25" s="10">
        <f t="shared" si="3"/>
        <v>9.6500000000000002E-2</v>
      </c>
      <c r="R25" s="10">
        <f t="shared" si="4"/>
        <v>5.1499999999999997E-2</v>
      </c>
      <c r="S25" s="10">
        <f t="shared" si="5"/>
        <v>0.26040000000000002</v>
      </c>
      <c r="T25" s="10">
        <f t="shared" si="6"/>
        <v>0.2006</v>
      </c>
      <c r="V25" s="11">
        <v>8.5000000000000006E-3</v>
      </c>
      <c r="W25" s="11">
        <v>4.7999999999999996E-3</v>
      </c>
      <c r="X25" s="11">
        <v>8.5000000000000006E-3</v>
      </c>
      <c r="Y25" s="11">
        <v>3.4500000000000003E-2</v>
      </c>
      <c r="Z25" s="11">
        <v>5.11E-2</v>
      </c>
      <c r="AA25" s="11">
        <v>6.4999999999999997E-3</v>
      </c>
      <c r="AB25" s="11">
        <v>0.03</v>
      </c>
      <c r="AC25" s="11">
        <v>0</v>
      </c>
      <c r="AD25" s="11">
        <v>4.4999999999999998E-2</v>
      </c>
      <c r="AE25" s="11">
        <v>0</v>
      </c>
      <c r="AF25" s="11">
        <f t="shared" si="7"/>
        <v>8.1499999999999989E-2</v>
      </c>
      <c r="AG25" s="11">
        <f t="shared" si="8"/>
        <v>3.6499999999999998E-2</v>
      </c>
      <c r="AH25" s="11">
        <f t="shared" si="9"/>
        <v>0.2092</v>
      </c>
      <c r="AI25" s="11">
        <f t="shared" si="10"/>
        <v>0.1527</v>
      </c>
    </row>
    <row r="26" spans="1:35">
      <c r="A26" s="2">
        <v>24</v>
      </c>
      <c r="B26" s="8" t="s">
        <v>84</v>
      </c>
      <c r="C26" s="9">
        <v>0.05</v>
      </c>
      <c r="D26" s="9">
        <v>0.4</v>
      </c>
      <c r="E26" s="9">
        <f t="shared" si="0"/>
        <v>2.0000000000000004E-2</v>
      </c>
      <c r="F26" s="3">
        <f t="shared" si="1"/>
        <v>2.0000000000000004</v>
      </c>
      <c r="G26" s="10">
        <v>5.5999999999999999E-3</v>
      </c>
      <c r="H26" s="10">
        <v>4.0000000000000001E-3</v>
      </c>
      <c r="I26" s="10">
        <v>1.11E-2</v>
      </c>
      <c r="J26" s="10">
        <v>4.0099999999999997E-2</v>
      </c>
      <c r="K26" s="10">
        <v>7.2999999999999995E-2</v>
      </c>
      <c r="L26" s="10">
        <v>6.4999999999999997E-3</v>
      </c>
      <c r="M26" s="10">
        <v>0.03</v>
      </c>
      <c r="N26" s="10">
        <f t="shared" si="2"/>
        <v>2.0000000000000004E-2</v>
      </c>
      <c r="O26" s="10">
        <v>4.4999999999999998E-2</v>
      </c>
      <c r="P26" s="10">
        <v>0</v>
      </c>
      <c r="Q26" s="10">
        <f t="shared" si="3"/>
        <v>0.10150000000000001</v>
      </c>
      <c r="R26" s="10">
        <f t="shared" si="4"/>
        <v>5.6500000000000002E-2</v>
      </c>
      <c r="S26" s="10">
        <f t="shared" si="5"/>
        <v>0.26740000000000003</v>
      </c>
      <c r="T26" s="10">
        <f t="shared" si="6"/>
        <v>0.20699999999999999</v>
      </c>
      <c r="V26" s="11">
        <v>8.5000000000000006E-3</v>
      </c>
      <c r="W26" s="11">
        <v>4.7999999999999996E-3</v>
      </c>
      <c r="X26" s="11">
        <v>8.5000000000000006E-3</v>
      </c>
      <c r="Y26" s="11">
        <v>3.4500000000000003E-2</v>
      </c>
      <c r="Z26" s="11">
        <v>5.11E-2</v>
      </c>
      <c r="AA26" s="11">
        <v>6.4999999999999997E-3</v>
      </c>
      <c r="AB26" s="11">
        <v>0.03</v>
      </c>
      <c r="AC26" s="11">
        <v>0</v>
      </c>
      <c r="AD26" s="11">
        <v>4.4999999999999998E-2</v>
      </c>
      <c r="AE26" s="11">
        <v>0</v>
      </c>
      <c r="AF26" s="11">
        <f t="shared" si="7"/>
        <v>8.1499999999999989E-2</v>
      </c>
      <c r="AG26" s="11">
        <f t="shared" si="8"/>
        <v>3.6499999999999998E-2</v>
      </c>
      <c r="AH26" s="11">
        <f t="shared" si="9"/>
        <v>0.2092</v>
      </c>
      <c r="AI26" s="11">
        <f t="shared" si="10"/>
        <v>0.1527</v>
      </c>
    </row>
    <row r="27" spans="1:35">
      <c r="A27" s="2">
        <v>25</v>
      </c>
      <c r="B27" s="8" t="s">
        <v>85</v>
      </c>
      <c r="C27" s="9">
        <v>0.05</v>
      </c>
      <c r="D27" s="9">
        <v>0.4</v>
      </c>
      <c r="E27" s="9">
        <f t="shared" si="0"/>
        <v>2.0000000000000004E-2</v>
      </c>
      <c r="F27" s="3">
        <f t="shared" si="1"/>
        <v>2.0000000000000004</v>
      </c>
      <c r="G27" s="10">
        <v>5.5999999999999999E-3</v>
      </c>
      <c r="H27" s="10">
        <v>4.0000000000000001E-3</v>
      </c>
      <c r="I27" s="10">
        <v>1.11E-2</v>
      </c>
      <c r="J27" s="10">
        <v>4.0099999999999997E-2</v>
      </c>
      <c r="K27" s="10">
        <v>7.2999999999999995E-2</v>
      </c>
      <c r="L27" s="10">
        <v>6.4999999999999997E-3</v>
      </c>
      <c r="M27" s="10">
        <v>0.03</v>
      </c>
      <c r="N27" s="10">
        <f t="shared" si="2"/>
        <v>2.0000000000000004E-2</v>
      </c>
      <c r="O27" s="10">
        <v>4.4999999999999998E-2</v>
      </c>
      <c r="P27" s="10">
        <v>0</v>
      </c>
      <c r="Q27" s="10">
        <f t="shared" si="3"/>
        <v>0.10150000000000001</v>
      </c>
      <c r="R27" s="10">
        <f t="shared" si="4"/>
        <v>5.6500000000000002E-2</v>
      </c>
      <c r="S27" s="10">
        <f t="shared" si="5"/>
        <v>0.26740000000000003</v>
      </c>
      <c r="T27" s="10">
        <f t="shared" si="6"/>
        <v>0.20699999999999999</v>
      </c>
      <c r="V27" s="11">
        <v>8.5000000000000006E-3</v>
      </c>
      <c r="W27" s="11">
        <v>4.7999999999999996E-3</v>
      </c>
      <c r="X27" s="11">
        <v>8.5000000000000006E-3</v>
      </c>
      <c r="Y27" s="11">
        <v>3.4500000000000003E-2</v>
      </c>
      <c r="Z27" s="11">
        <v>5.11E-2</v>
      </c>
      <c r="AA27" s="11">
        <v>6.4999999999999997E-3</v>
      </c>
      <c r="AB27" s="11">
        <v>0.03</v>
      </c>
      <c r="AC27" s="11">
        <v>0</v>
      </c>
      <c r="AD27" s="11">
        <v>4.4999999999999998E-2</v>
      </c>
      <c r="AE27" s="11">
        <v>0</v>
      </c>
      <c r="AF27" s="11">
        <f t="shared" si="7"/>
        <v>8.1499999999999989E-2</v>
      </c>
      <c r="AG27" s="11">
        <f t="shared" si="8"/>
        <v>3.6499999999999998E-2</v>
      </c>
      <c r="AH27" s="11">
        <f t="shared" si="9"/>
        <v>0.2092</v>
      </c>
      <c r="AI27" s="11">
        <f t="shared" si="10"/>
        <v>0.1527</v>
      </c>
    </row>
    <row r="28" spans="1:35">
      <c r="A28" s="2">
        <v>26</v>
      </c>
      <c r="B28" s="8" t="s">
        <v>86</v>
      </c>
      <c r="C28" s="9">
        <v>0.05</v>
      </c>
      <c r="D28" s="9">
        <v>0.7</v>
      </c>
      <c r="E28" s="9">
        <f t="shared" si="0"/>
        <v>3.4999999999999996E-2</v>
      </c>
      <c r="F28" s="3">
        <f t="shared" si="1"/>
        <v>3.4999999999999996</v>
      </c>
      <c r="G28" s="10">
        <v>5.5999999999999999E-3</v>
      </c>
      <c r="H28" s="10">
        <v>4.0000000000000001E-3</v>
      </c>
      <c r="I28" s="10">
        <v>1.11E-2</v>
      </c>
      <c r="J28" s="10">
        <v>4.0099999999999997E-2</v>
      </c>
      <c r="K28" s="10">
        <v>7.2999999999999995E-2</v>
      </c>
      <c r="L28" s="10">
        <v>6.4999999999999997E-3</v>
      </c>
      <c r="M28" s="10">
        <v>0.03</v>
      </c>
      <c r="N28" s="10">
        <f t="shared" si="2"/>
        <v>3.4999999999999996E-2</v>
      </c>
      <c r="O28" s="10">
        <v>4.4999999999999998E-2</v>
      </c>
      <c r="P28" s="10">
        <v>0</v>
      </c>
      <c r="Q28" s="10">
        <f t="shared" si="3"/>
        <v>0.11649999999999999</v>
      </c>
      <c r="R28" s="10">
        <f t="shared" si="4"/>
        <v>7.1499999999999994E-2</v>
      </c>
      <c r="S28" s="10">
        <f t="shared" si="5"/>
        <v>0.28889999999999999</v>
      </c>
      <c r="T28" s="10">
        <f t="shared" si="6"/>
        <v>0.22650000000000001</v>
      </c>
      <c r="V28" s="11">
        <v>8.5000000000000006E-3</v>
      </c>
      <c r="W28" s="11">
        <v>4.7999999999999996E-3</v>
      </c>
      <c r="X28" s="11">
        <v>8.5000000000000006E-3</v>
      </c>
      <c r="Y28" s="11">
        <v>3.4500000000000003E-2</v>
      </c>
      <c r="Z28" s="11">
        <v>5.11E-2</v>
      </c>
      <c r="AA28" s="11">
        <v>6.4999999999999997E-3</v>
      </c>
      <c r="AB28" s="11">
        <v>0.03</v>
      </c>
      <c r="AC28" s="11">
        <v>0</v>
      </c>
      <c r="AD28" s="11">
        <v>4.4999999999999998E-2</v>
      </c>
      <c r="AE28" s="11">
        <v>0</v>
      </c>
      <c r="AF28" s="11">
        <f t="shared" si="7"/>
        <v>8.1499999999999989E-2</v>
      </c>
      <c r="AG28" s="11">
        <f t="shared" si="8"/>
        <v>3.6499999999999998E-2</v>
      </c>
      <c r="AH28" s="11">
        <f t="shared" si="9"/>
        <v>0.2092</v>
      </c>
      <c r="AI28" s="11">
        <f t="shared" si="10"/>
        <v>0.1527</v>
      </c>
    </row>
    <row r="29" spans="1:35">
      <c r="A29" s="2">
        <v>27</v>
      </c>
      <c r="B29" s="8" t="s">
        <v>87</v>
      </c>
      <c r="C29" s="9">
        <v>0.04</v>
      </c>
      <c r="D29" s="9">
        <v>0.4</v>
      </c>
      <c r="E29" s="9">
        <f t="shared" si="0"/>
        <v>1.6E-2</v>
      </c>
      <c r="F29" s="3">
        <f t="shared" si="1"/>
        <v>1.6</v>
      </c>
      <c r="G29" s="10">
        <v>5.5999999999999999E-3</v>
      </c>
      <c r="H29" s="10">
        <v>4.0000000000000001E-3</v>
      </c>
      <c r="I29" s="10">
        <v>1.11E-2</v>
      </c>
      <c r="J29" s="10">
        <v>4.0099999999999997E-2</v>
      </c>
      <c r="K29" s="10">
        <v>7.2999999999999995E-2</v>
      </c>
      <c r="L29" s="10">
        <v>6.4999999999999997E-3</v>
      </c>
      <c r="M29" s="10">
        <v>0.03</v>
      </c>
      <c r="N29" s="10">
        <f t="shared" si="2"/>
        <v>1.6E-2</v>
      </c>
      <c r="O29" s="10">
        <v>4.4999999999999998E-2</v>
      </c>
      <c r="P29" s="10">
        <v>0</v>
      </c>
      <c r="Q29" s="10">
        <f t="shared" si="3"/>
        <v>9.7500000000000003E-2</v>
      </c>
      <c r="R29" s="10">
        <f t="shared" si="4"/>
        <v>5.2499999999999998E-2</v>
      </c>
      <c r="S29" s="10">
        <f t="shared" si="5"/>
        <v>0.26179999999999998</v>
      </c>
      <c r="T29" s="10">
        <f t="shared" si="6"/>
        <v>0.2019</v>
      </c>
      <c r="V29" s="11">
        <v>8.5000000000000006E-3</v>
      </c>
      <c r="W29" s="11">
        <v>4.7999999999999996E-3</v>
      </c>
      <c r="X29" s="11">
        <v>8.5000000000000006E-3</v>
      </c>
      <c r="Y29" s="11">
        <v>3.4500000000000003E-2</v>
      </c>
      <c r="Z29" s="11">
        <v>5.11E-2</v>
      </c>
      <c r="AA29" s="11">
        <v>6.4999999999999997E-3</v>
      </c>
      <c r="AB29" s="11">
        <v>0.03</v>
      </c>
      <c r="AC29" s="11">
        <v>0</v>
      </c>
      <c r="AD29" s="11">
        <v>4.4999999999999998E-2</v>
      </c>
      <c r="AE29" s="11">
        <v>0</v>
      </c>
      <c r="AF29" s="11">
        <f t="shared" si="7"/>
        <v>8.1499999999999989E-2</v>
      </c>
      <c r="AG29" s="11">
        <f t="shared" si="8"/>
        <v>3.6499999999999998E-2</v>
      </c>
      <c r="AH29" s="11">
        <f t="shared" si="9"/>
        <v>0.2092</v>
      </c>
      <c r="AI29" s="11">
        <f t="shared" si="10"/>
        <v>0.1527</v>
      </c>
    </row>
    <row r="30" spans="1:35">
      <c r="A30" s="2">
        <v>28</v>
      </c>
      <c r="B30" s="8" t="s">
        <v>88</v>
      </c>
      <c r="C30" s="9">
        <v>0.05</v>
      </c>
      <c r="D30" s="9">
        <v>0.4</v>
      </c>
      <c r="E30" s="9">
        <f t="shared" si="0"/>
        <v>2.0000000000000004E-2</v>
      </c>
      <c r="F30" s="3">
        <f t="shared" si="1"/>
        <v>2.0000000000000004</v>
      </c>
      <c r="G30" s="10">
        <v>5.5999999999999999E-3</v>
      </c>
      <c r="H30" s="10">
        <v>4.0000000000000001E-3</v>
      </c>
      <c r="I30" s="10">
        <v>1.11E-2</v>
      </c>
      <c r="J30" s="10">
        <v>4.0099999999999997E-2</v>
      </c>
      <c r="K30" s="10">
        <v>7.2999999999999995E-2</v>
      </c>
      <c r="L30" s="10">
        <v>6.4999999999999997E-3</v>
      </c>
      <c r="M30" s="10">
        <v>0.03</v>
      </c>
      <c r="N30" s="10">
        <f t="shared" si="2"/>
        <v>2.0000000000000004E-2</v>
      </c>
      <c r="O30" s="10">
        <v>4.4999999999999998E-2</v>
      </c>
      <c r="P30" s="10">
        <v>0</v>
      </c>
      <c r="Q30" s="10">
        <f t="shared" si="3"/>
        <v>0.10150000000000001</v>
      </c>
      <c r="R30" s="10">
        <f t="shared" si="4"/>
        <v>5.6500000000000002E-2</v>
      </c>
      <c r="S30" s="10">
        <f t="shared" si="5"/>
        <v>0.26740000000000003</v>
      </c>
      <c r="T30" s="10">
        <f t="shared" si="6"/>
        <v>0.20699999999999999</v>
      </c>
      <c r="V30" s="11">
        <v>8.5000000000000006E-3</v>
      </c>
      <c r="W30" s="11">
        <v>4.7999999999999996E-3</v>
      </c>
      <c r="X30" s="11">
        <v>8.5000000000000006E-3</v>
      </c>
      <c r="Y30" s="11">
        <v>3.4500000000000003E-2</v>
      </c>
      <c r="Z30" s="11">
        <v>5.11E-2</v>
      </c>
      <c r="AA30" s="11">
        <v>6.4999999999999997E-3</v>
      </c>
      <c r="AB30" s="11">
        <v>0.03</v>
      </c>
      <c r="AC30" s="11">
        <v>0</v>
      </c>
      <c r="AD30" s="11">
        <v>4.4999999999999998E-2</v>
      </c>
      <c r="AE30" s="11">
        <v>0</v>
      </c>
      <c r="AF30" s="11">
        <f t="shared" si="7"/>
        <v>8.1499999999999989E-2</v>
      </c>
      <c r="AG30" s="11">
        <f t="shared" si="8"/>
        <v>3.6499999999999998E-2</v>
      </c>
      <c r="AH30" s="11">
        <f t="shared" si="9"/>
        <v>0.2092</v>
      </c>
      <c r="AI30" s="11">
        <f t="shared" si="10"/>
        <v>0.1527</v>
      </c>
    </row>
    <row r="31" spans="1:35">
      <c r="A31" s="2">
        <v>29</v>
      </c>
      <c r="B31" s="8" t="s">
        <v>89</v>
      </c>
      <c r="C31" s="9">
        <v>0.05</v>
      </c>
      <c r="D31" s="9">
        <v>0.4</v>
      </c>
      <c r="E31" s="9">
        <f t="shared" si="0"/>
        <v>2.0000000000000004E-2</v>
      </c>
      <c r="F31" s="3">
        <f t="shared" si="1"/>
        <v>2.0000000000000004</v>
      </c>
      <c r="G31" s="10">
        <v>5.5999999999999999E-3</v>
      </c>
      <c r="H31" s="10">
        <v>4.0000000000000001E-3</v>
      </c>
      <c r="I31" s="10">
        <v>1.11E-2</v>
      </c>
      <c r="J31" s="10">
        <v>4.0099999999999997E-2</v>
      </c>
      <c r="K31" s="10">
        <v>7.2999999999999995E-2</v>
      </c>
      <c r="L31" s="10">
        <v>6.4999999999999997E-3</v>
      </c>
      <c r="M31" s="10">
        <v>0.03</v>
      </c>
      <c r="N31" s="10">
        <f t="shared" si="2"/>
        <v>2.0000000000000004E-2</v>
      </c>
      <c r="O31" s="10">
        <v>4.4999999999999998E-2</v>
      </c>
      <c r="P31" s="10">
        <v>0</v>
      </c>
      <c r="Q31" s="10">
        <f t="shared" si="3"/>
        <v>0.10150000000000001</v>
      </c>
      <c r="R31" s="10">
        <f t="shared" si="4"/>
        <v>5.6500000000000002E-2</v>
      </c>
      <c r="S31" s="10">
        <f t="shared" si="5"/>
        <v>0.26740000000000003</v>
      </c>
      <c r="T31" s="10">
        <f t="shared" si="6"/>
        <v>0.20699999999999999</v>
      </c>
      <c r="V31" s="11">
        <v>8.5000000000000006E-3</v>
      </c>
      <c r="W31" s="11">
        <v>4.7999999999999996E-3</v>
      </c>
      <c r="X31" s="11">
        <v>8.5000000000000006E-3</v>
      </c>
      <c r="Y31" s="11">
        <v>3.4500000000000003E-2</v>
      </c>
      <c r="Z31" s="11">
        <v>5.11E-2</v>
      </c>
      <c r="AA31" s="11">
        <v>6.4999999999999997E-3</v>
      </c>
      <c r="AB31" s="11">
        <v>0.03</v>
      </c>
      <c r="AC31" s="11">
        <v>0</v>
      </c>
      <c r="AD31" s="11">
        <v>4.4999999999999998E-2</v>
      </c>
      <c r="AE31" s="11">
        <v>0</v>
      </c>
      <c r="AF31" s="11">
        <f t="shared" si="7"/>
        <v>8.1499999999999989E-2</v>
      </c>
      <c r="AG31" s="11">
        <f t="shared" si="8"/>
        <v>3.6499999999999998E-2</v>
      </c>
      <c r="AH31" s="11">
        <f t="shared" si="9"/>
        <v>0.2092</v>
      </c>
      <c r="AI31" s="11">
        <f t="shared" si="10"/>
        <v>0.1527</v>
      </c>
    </row>
    <row r="32" spans="1:35">
      <c r="A32" s="2">
        <v>30</v>
      </c>
      <c r="B32" s="8" t="s">
        <v>90</v>
      </c>
      <c r="C32" s="9">
        <v>0.05</v>
      </c>
      <c r="D32" s="9">
        <v>0.4</v>
      </c>
      <c r="E32" s="9">
        <f t="shared" si="0"/>
        <v>2.0000000000000004E-2</v>
      </c>
      <c r="F32" s="3">
        <f t="shared" si="1"/>
        <v>2.0000000000000004</v>
      </c>
      <c r="G32" s="10">
        <v>5.5999999999999999E-3</v>
      </c>
      <c r="H32" s="10">
        <v>4.0000000000000001E-3</v>
      </c>
      <c r="I32" s="10">
        <v>1.11E-2</v>
      </c>
      <c r="J32" s="10">
        <v>4.0099999999999997E-2</v>
      </c>
      <c r="K32" s="10">
        <v>7.2999999999999995E-2</v>
      </c>
      <c r="L32" s="10">
        <v>6.4999999999999997E-3</v>
      </c>
      <c r="M32" s="10">
        <v>0.03</v>
      </c>
      <c r="N32" s="10">
        <f t="shared" si="2"/>
        <v>2.0000000000000004E-2</v>
      </c>
      <c r="O32" s="10">
        <v>4.4999999999999998E-2</v>
      </c>
      <c r="P32" s="10">
        <v>0</v>
      </c>
      <c r="Q32" s="10">
        <f t="shared" si="3"/>
        <v>0.10150000000000001</v>
      </c>
      <c r="R32" s="10">
        <f t="shared" si="4"/>
        <v>5.6500000000000002E-2</v>
      </c>
      <c r="S32" s="10">
        <f t="shared" si="5"/>
        <v>0.26740000000000003</v>
      </c>
      <c r="T32" s="10">
        <f t="shared" si="6"/>
        <v>0.20699999999999999</v>
      </c>
      <c r="V32" s="11">
        <v>8.5000000000000006E-3</v>
      </c>
      <c r="W32" s="11">
        <v>4.7999999999999996E-3</v>
      </c>
      <c r="X32" s="11">
        <v>8.5000000000000006E-3</v>
      </c>
      <c r="Y32" s="11">
        <v>3.4500000000000003E-2</v>
      </c>
      <c r="Z32" s="11">
        <v>5.11E-2</v>
      </c>
      <c r="AA32" s="11">
        <v>6.4999999999999997E-3</v>
      </c>
      <c r="AB32" s="11">
        <v>0.03</v>
      </c>
      <c r="AC32" s="11">
        <v>0</v>
      </c>
      <c r="AD32" s="11">
        <v>4.4999999999999998E-2</v>
      </c>
      <c r="AE32" s="11">
        <v>0</v>
      </c>
      <c r="AF32" s="11">
        <f t="shared" si="7"/>
        <v>8.1499999999999989E-2</v>
      </c>
      <c r="AG32" s="11">
        <f t="shared" si="8"/>
        <v>3.6499999999999998E-2</v>
      </c>
      <c r="AH32" s="11">
        <f t="shared" si="9"/>
        <v>0.2092</v>
      </c>
      <c r="AI32" s="11">
        <f t="shared" si="10"/>
        <v>0.1527</v>
      </c>
    </row>
    <row r="33" spans="1:35">
      <c r="A33" s="2">
        <v>31</v>
      </c>
      <c r="B33" s="8" t="s">
        <v>91</v>
      </c>
      <c r="C33" s="9">
        <v>0.05</v>
      </c>
      <c r="D33" s="9">
        <v>0.4</v>
      </c>
      <c r="E33" s="9">
        <f t="shared" si="0"/>
        <v>2.0000000000000004E-2</v>
      </c>
      <c r="F33" s="3">
        <f t="shared" si="1"/>
        <v>2.0000000000000004</v>
      </c>
      <c r="G33" s="10">
        <v>5.5999999999999999E-3</v>
      </c>
      <c r="H33" s="10">
        <v>4.0000000000000001E-3</v>
      </c>
      <c r="I33" s="10">
        <v>1.11E-2</v>
      </c>
      <c r="J33" s="10">
        <v>4.0099999999999997E-2</v>
      </c>
      <c r="K33" s="10">
        <v>7.2999999999999995E-2</v>
      </c>
      <c r="L33" s="10">
        <v>6.4999999999999997E-3</v>
      </c>
      <c r="M33" s="10">
        <v>0.03</v>
      </c>
      <c r="N33" s="10">
        <f t="shared" si="2"/>
        <v>2.0000000000000004E-2</v>
      </c>
      <c r="O33" s="10">
        <v>4.4999999999999998E-2</v>
      </c>
      <c r="P33" s="10">
        <v>0</v>
      </c>
      <c r="Q33" s="10">
        <f t="shared" si="3"/>
        <v>0.10150000000000001</v>
      </c>
      <c r="R33" s="10">
        <f t="shared" si="4"/>
        <v>5.6500000000000002E-2</v>
      </c>
      <c r="S33" s="10">
        <f t="shared" si="5"/>
        <v>0.26740000000000003</v>
      </c>
      <c r="T33" s="10">
        <f t="shared" si="6"/>
        <v>0.20699999999999999</v>
      </c>
      <c r="V33" s="11">
        <v>8.5000000000000006E-3</v>
      </c>
      <c r="W33" s="11">
        <v>4.7999999999999996E-3</v>
      </c>
      <c r="X33" s="11">
        <v>8.5000000000000006E-3</v>
      </c>
      <c r="Y33" s="11">
        <v>3.4500000000000003E-2</v>
      </c>
      <c r="Z33" s="11">
        <v>5.11E-2</v>
      </c>
      <c r="AA33" s="11">
        <v>6.4999999999999997E-3</v>
      </c>
      <c r="AB33" s="11">
        <v>0.03</v>
      </c>
      <c r="AC33" s="11">
        <v>0</v>
      </c>
      <c r="AD33" s="11">
        <v>4.4999999999999998E-2</v>
      </c>
      <c r="AE33" s="11">
        <v>0</v>
      </c>
      <c r="AF33" s="11">
        <f t="shared" si="7"/>
        <v>8.1499999999999989E-2</v>
      </c>
      <c r="AG33" s="11">
        <f t="shared" si="8"/>
        <v>3.6499999999999998E-2</v>
      </c>
      <c r="AH33" s="11">
        <f t="shared" si="9"/>
        <v>0.2092</v>
      </c>
      <c r="AI33" s="11">
        <f t="shared" si="10"/>
        <v>0.1527</v>
      </c>
    </row>
    <row r="34" spans="1:35">
      <c r="A34" s="2">
        <v>32</v>
      </c>
      <c r="B34" s="8" t="s">
        <v>92</v>
      </c>
      <c r="C34" s="9">
        <v>0.05</v>
      </c>
      <c r="D34" s="9">
        <v>0.6</v>
      </c>
      <c r="E34" s="9">
        <f t="shared" si="0"/>
        <v>0.03</v>
      </c>
      <c r="F34" s="3">
        <f t="shared" si="1"/>
        <v>3</v>
      </c>
      <c r="G34" s="10">
        <v>5.5999999999999999E-3</v>
      </c>
      <c r="H34" s="10">
        <v>4.0000000000000001E-3</v>
      </c>
      <c r="I34" s="10">
        <v>1.11E-2</v>
      </c>
      <c r="J34" s="10">
        <v>4.0099999999999997E-2</v>
      </c>
      <c r="K34" s="10">
        <v>7.2999999999999995E-2</v>
      </c>
      <c r="L34" s="10">
        <v>6.4999999999999997E-3</v>
      </c>
      <c r="M34" s="10">
        <v>0.03</v>
      </c>
      <c r="N34" s="10">
        <f t="shared" si="2"/>
        <v>0.03</v>
      </c>
      <c r="O34" s="10">
        <v>4.4999999999999998E-2</v>
      </c>
      <c r="P34" s="10">
        <v>0</v>
      </c>
      <c r="Q34" s="10">
        <f t="shared" si="3"/>
        <v>0.1115</v>
      </c>
      <c r="R34" s="10">
        <f t="shared" si="4"/>
        <v>6.6500000000000004E-2</v>
      </c>
      <c r="S34" s="10">
        <f t="shared" si="5"/>
        <v>0.28170000000000001</v>
      </c>
      <c r="T34" s="10">
        <f t="shared" si="6"/>
        <v>0.21990000000000001</v>
      </c>
      <c r="V34" s="11">
        <v>8.5000000000000006E-3</v>
      </c>
      <c r="W34" s="11">
        <v>4.7999999999999996E-3</v>
      </c>
      <c r="X34" s="11">
        <v>8.5000000000000006E-3</v>
      </c>
      <c r="Y34" s="11">
        <v>3.4500000000000003E-2</v>
      </c>
      <c r="Z34" s="11">
        <v>5.11E-2</v>
      </c>
      <c r="AA34" s="11">
        <v>6.4999999999999997E-3</v>
      </c>
      <c r="AB34" s="11">
        <v>0.03</v>
      </c>
      <c r="AC34" s="11">
        <v>0</v>
      </c>
      <c r="AD34" s="11">
        <v>4.4999999999999998E-2</v>
      </c>
      <c r="AE34" s="11">
        <v>0</v>
      </c>
      <c r="AF34" s="11">
        <f t="shared" si="7"/>
        <v>8.1499999999999989E-2</v>
      </c>
      <c r="AG34" s="11">
        <f t="shared" si="8"/>
        <v>3.6499999999999998E-2</v>
      </c>
      <c r="AH34" s="11">
        <f t="shared" si="9"/>
        <v>0.2092</v>
      </c>
      <c r="AI34" s="11">
        <f t="shared" si="10"/>
        <v>0.1527</v>
      </c>
    </row>
    <row r="35" spans="1:35">
      <c r="A35" s="2">
        <v>33</v>
      </c>
      <c r="B35" s="8" t="s">
        <v>93</v>
      </c>
      <c r="C35" s="9">
        <v>0.03</v>
      </c>
      <c r="D35" s="9">
        <v>0.4</v>
      </c>
      <c r="E35" s="9">
        <f t="shared" si="0"/>
        <v>1.2E-2</v>
      </c>
      <c r="F35" s="3">
        <f t="shared" si="1"/>
        <v>1.2</v>
      </c>
      <c r="G35" s="10">
        <v>5.5999999999999999E-3</v>
      </c>
      <c r="H35" s="10">
        <v>4.0000000000000001E-3</v>
      </c>
      <c r="I35" s="10">
        <v>1.11E-2</v>
      </c>
      <c r="J35" s="10">
        <v>4.0099999999999997E-2</v>
      </c>
      <c r="K35" s="10">
        <v>7.2999999999999995E-2</v>
      </c>
      <c r="L35" s="10">
        <v>6.4999999999999997E-3</v>
      </c>
      <c r="M35" s="10">
        <v>0.03</v>
      </c>
      <c r="N35" s="10">
        <f t="shared" si="2"/>
        <v>1.2E-2</v>
      </c>
      <c r="O35" s="10">
        <v>4.4999999999999998E-2</v>
      </c>
      <c r="P35" s="10">
        <v>0</v>
      </c>
      <c r="Q35" s="10">
        <f t="shared" si="3"/>
        <v>9.35E-2</v>
      </c>
      <c r="R35" s="10">
        <f t="shared" si="4"/>
        <v>4.8500000000000001E-2</v>
      </c>
      <c r="S35" s="10">
        <f t="shared" si="5"/>
        <v>0.25619999999999998</v>
      </c>
      <c r="T35" s="10">
        <f t="shared" si="6"/>
        <v>0.1968</v>
      </c>
      <c r="V35" s="11">
        <v>8.5000000000000006E-3</v>
      </c>
      <c r="W35" s="11">
        <v>4.7999999999999996E-3</v>
      </c>
      <c r="X35" s="11">
        <v>8.5000000000000006E-3</v>
      </c>
      <c r="Y35" s="11">
        <v>3.4500000000000003E-2</v>
      </c>
      <c r="Z35" s="11">
        <v>5.11E-2</v>
      </c>
      <c r="AA35" s="11">
        <v>6.4999999999999997E-3</v>
      </c>
      <c r="AB35" s="11">
        <v>0.03</v>
      </c>
      <c r="AC35" s="11">
        <v>0</v>
      </c>
      <c r="AD35" s="11">
        <v>4.4999999999999998E-2</v>
      </c>
      <c r="AE35" s="11">
        <v>0</v>
      </c>
      <c r="AF35" s="11">
        <f t="shared" si="7"/>
        <v>8.1499999999999989E-2</v>
      </c>
      <c r="AG35" s="11">
        <f t="shared" si="8"/>
        <v>3.6499999999999998E-2</v>
      </c>
      <c r="AH35" s="11">
        <f t="shared" si="9"/>
        <v>0.2092</v>
      </c>
      <c r="AI35" s="11">
        <f t="shared" si="10"/>
        <v>0.1527</v>
      </c>
    </row>
    <row r="36" spans="1:35">
      <c r="A36" s="2">
        <v>34</v>
      </c>
      <c r="B36" s="8" t="s">
        <v>94</v>
      </c>
      <c r="C36" s="9">
        <v>0.03</v>
      </c>
      <c r="D36" s="9">
        <v>0.4</v>
      </c>
      <c r="E36" s="9">
        <f t="shared" si="0"/>
        <v>1.2E-2</v>
      </c>
      <c r="F36" s="3">
        <f t="shared" si="1"/>
        <v>1.2</v>
      </c>
      <c r="G36" s="10">
        <v>5.5999999999999999E-3</v>
      </c>
      <c r="H36" s="10">
        <v>4.0000000000000001E-3</v>
      </c>
      <c r="I36" s="10">
        <v>1.11E-2</v>
      </c>
      <c r="J36" s="10">
        <v>4.0099999999999997E-2</v>
      </c>
      <c r="K36" s="10">
        <v>7.2999999999999995E-2</v>
      </c>
      <c r="L36" s="10">
        <v>6.4999999999999997E-3</v>
      </c>
      <c r="M36" s="10">
        <v>0.03</v>
      </c>
      <c r="N36" s="10">
        <f t="shared" si="2"/>
        <v>1.2E-2</v>
      </c>
      <c r="O36" s="10">
        <v>4.4999999999999998E-2</v>
      </c>
      <c r="P36" s="10">
        <v>0</v>
      </c>
      <c r="Q36" s="10">
        <f t="shared" si="3"/>
        <v>9.35E-2</v>
      </c>
      <c r="R36" s="10">
        <f t="shared" si="4"/>
        <v>4.8500000000000001E-2</v>
      </c>
      <c r="S36" s="10">
        <f t="shared" si="5"/>
        <v>0.25619999999999998</v>
      </c>
      <c r="T36" s="10">
        <f t="shared" si="6"/>
        <v>0.1968</v>
      </c>
      <c r="V36" s="11">
        <v>8.5000000000000006E-3</v>
      </c>
      <c r="W36" s="11">
        <v>4.7999999999999996E-3</v>
      </c>
      <c r="X36" s="11">
        <v>8.5000000000000006E-3</v>
      </c>
      <c r="Y36" s="11">
        <v>3.4500000000000003E-2</v>
      </c>
      <c r="Z36" s="11">
        <v>5.11E-2</v>
      </c>
      <c r="AA36" s="11">
        <v>6.4999999999999997E-3</v>
      </c>
      <c r="AB36" s="11">
        <v>0.03</v>
      </c>
      <c r="AC36" s="11">
        <v>0</v>
      </c>
      <c r="AD36" s="11">
        <v>4.4999999999999998E-2</v>
      </c>
      <c r="AE36" s="11">
        <v>0</v>
      </c>
      <c r="AF36" s="11">
        <f t="shared" si="7"/>
        <v>8.1499999999999989E-2</v>
      </c>
      <c r="AG36" s="11">
        <f t="shared" si="8"/>
        <v>3.6499999999999998E-2</v>
      </c>
      <c r="AH36" s="11">
        <f t="shared" si="9"/>
        <v>0.2092</v>
      </c>
      <c r="AI36" s="11">
        <f t="shared" si="10"/>
        <v>0.1527</v>
      </c>
    </row>
    <row r="37" spans="1:35">
      <c r="A37" s="2">
        <v>35</v>
      </c>
      <c r="B37" s="8" t="s">
        <v>95</v>
      </c>
      <c r="C37" s="9">
        <v>0.05</v>
      </c>
      <c r="D37" s="9">
        <v>0.4</v>
      </c>
      <c r="E37" s="9">
        <f t="shared" si="0"/>
        <v>2.0000000000000004E-2</v>
      </c>
      <c r="F37" s="3">
        <f t="shared" si="1"/>
        <v>2.0000000000000004</v>
      </c>
      <c r="G37" s="10">
        <v>5.5999999999999999E-3</v>
      </c>
      <c r="H37" s="10">
        <v>4.0000000000000001E-3</v>
      </c>
      <c r="I37" s="10">
        <v>1.11E-2</v>
      </c>
      <c r="J37" s="10">
        <v>4.0099999999999997E-2</v>
      </c>
      <c r="K37" s="10">
        <v>7.2999999999999995E-2</v>
      </c>
      <c r="L37" s="10">
        <v>6.4999999999999997E-3</v>
      </c>
      <c r="M37" s="10">
        <v>0.03</v>
      </c>
      <c r="N37" s="10">
        <f t="shared" si="2"/>
        <v>2.0000000000000004E-2</v>
      </c>
      <c r="O37" s="10">
        <v>4.4999999999999998E-2</v>
      </c>
      <c r="P37" s="10">
        <v>0</v>
      </c>
      <c r="Q37" s="10">
        <f t="shared" si="3"/>
        <v>0.10150000000000001</v>
      </c>
      <c r="R37" s="10">
        <f t="shared" si="4"/>
        <v>5.6500000000000002E-2</v>
      </c>
      <c r="S37" s="10">
        <f t="shared" si="5"/>
        <v>0.26740000000000003</v>
      </c>
      <c r="T37" s="10">
        <f t="shared" si="6"/>
        <v>0.20699999999999999</v>
      </c>
      <c r="V37" s="11">
        <v>8.5000000000000006E-3</v>
      </c>
      <c r="W37" s="11">
        <v>4.7999999999999996E-3</v>
      </c>
      <c r="X37" s="11">
        <v>8.5000000000000006E-3</v>
      </c>
      <c r="Y37" s="11">
        <v>3.4500000000000003E-2</v>
      </c>
      <c r="Z37" s="11">
        <v>5.11E-2</v>
      </c>
      <c r="AA37" s="11">
        <v>6.4999999999999997E-3</v>
      </c>
      <c r="AB37" s="11">
        <v>0.03</v>
      </c>
      <c r="AC37" s="11">
        <v>0</v>
      </c>
      <c r="AD37" s="11">
        <v>4.4999999999999998E-2</v>
      </c>
      <c r="AE37" s="11">
        <v>0</v>
      </c>
      <c r="AF37" s="11">
        <f t="shared" si="7"/>
        <v>8.1499999999999989E-2</v>
      </c>
      <c r="AG37" s="11">
        <f t="shared" si="8"/>
        <v>3.6499999999999998E-2</v>
      </c>
      <c r="AH37" s="11">
        <f t="shared" si="9"/>
        <v>0.2092</v>
      </c>
      <c r="AI37" s="11">
        <f t="shared" si="10"/>
        <v>0.1527</v>
      </c>
    </row>
    <row r="38" spans="1:35">
      <c r="A38" s="2">
        <v>36</v>
      </c>
      <c r="B38" s="8" t="s">
        <v>96</v>
      </c>
      <c r="C38" s="9">
        <v>0.02</v>
      </c>
      <c r="D38" s="9">
        <v>0.4</v>
      </c>
      <c r="E38" s="9">
        <f t="shared" si="0"/>
        <v>8.0000000000000002E-3</v>
      </c>
      <c r="F38" s="3">
        <f t="shared" si="1"/>
        <v>0.8</v>
      </c>
      <c r="G38" s="10">
        <v>5.5999999999999999E-3</v>
      </c>
      <c r="H38" s="10">
        <v>4.0000000000000001E-3</v>
      </c>
      <c r="I38" s="10">
        <v>1.11E-2</v>
      </c>
      <c r="J38" s="10">
        <v>4.0099999999999997E-2</v>
      </c>
      <c r="K38" s="10">
        <v>7.2999999999999995E-2</v>
      </c>
      <c r="L38" s="10">
        <v>6.4999999999999997E-3</v>
      </c>
      <c r="M38" s="10">
        <v>0.03</v>
      </c>
      <c r="N38" s="10">
        <f t="shared" si="2"/>
        <v>8.0000000000000002E-3</v>
      </c>
      <c r="O38" s="10">
        <v>4.4999999999999998E-2</v>
      </c>
      <c r="P38" s="10">
        <v>0</v>
      </c>
      <c r="Q38" s="10">
        <f t="shared" si="3"/>
        <v>8.9499999999999996E-2</v>
      </c>
      <c r="R38" s="10">
        <f t="shared" si="4"/>
        <v>4.4499999999999998E-2</v>
      </c>
      <c r="S38" s="10">
        <f t="shared" si="5"/>
        <v>0.25069999999999998</v>
      </c>
      <c r="T38" s="10">
        <f t="shared" si="6"/>
        <v>0.1918</v>
      </c>
      <c r="V38" s="11">
        <v>8.5000000000000006E-3</v>
      </c>
      <c r="W38" s="11">
        <v>4.7999999999999996E-3</v>
      </c>
      <c r="X38" s="11">
        <v>8.5000000000000006E-3</v>
      </c>
      <c r="Y38" s="11">
        <v>3.4500000000000003E-2</v>
      </c>
      <c r="Z38" s="11">
        <v>5.11E-2</v>
      </c>
      <c r="AA38" s="11">
        <v>6.4999999999999997E-3</v>
      </c>
      <c r="AB38" s="11">
        <v>0.03</v>
      </c>
      <c r="AC38" s="11">
        <v>0</v>
      </c>
      <c r="AD38" s="11">
        <v>4.4999999999999998E-2</v>
      </c>
      <c r="AE38" s="11">
        <v>0</v>
      </c>
      <c r="AF38" s="11">
        <f t="shared" si="7"/>
        <v>8.1499999999999989E-2</v>
      </c>
      <c r="AG38" s="11">
        <f t="shared" si="8"/>
        <v>3.6499999999999998E-2</v>
      </c>
      <c r="AH38" s="11">
        <f t="shared" si="9"/>
        <v>0.2092</v>
      </c>
      <c r="AI38" s="11">
        <f t="shared" si="10"/>
        <v>0.1527</v>
      </c>
    </row>
    <row r="39" spans="1:35">
      <c r="A39" s="2">
        <v>37</v>
      </c>
      <c r="B39" s="8" t="s">
        <v>97</v>
      </c>
      <c r="C39" s="9">
        <v>0.05</v>
      </c>
      <c r="D39" s="9">
        <v>0.4</v>
      </c>
      <c r="E39" s="9">
        <f t="shared" si="0"/>
        <v>2.0000000000000004E-2</v>
      </c>
      <c r="F39" s="3">
        <f t="shared" si="1"/>
        <v>2.0000000000000004</v>
      </c>
      <c r="G39" s="10">
        <v>5.5999999999999999E-3</v>
      </c>
      <c r="H39" s="10">
        <v>4.0000000000000001E-3</v>
      </c>
      <c r="I39" s="10">
        <v>1.11E-2</v>
      </c>
      <c r="J39" s="10">
        <v>4.0099999999999997E-2</v>
      </c>
      <c r="K39" s="10">
        <v>7.2999999999999995E-2</v>
      </c>
      <c r="L39" s="10">
        <v>6.4999999999999997E-3</v>
      </c>
      <c r="M39" s="10">
        <v>0.03</v>
      </c>
      <c r="N39" s="10">
        <f t="shared" si="2"/>
        <v>2.0000000000000004E-2</v>
      </c>
      <c r="O39" s="10">
        <v>4.4999999999999998E-2</v>
      </c>
      <c r="P39" s="10">
        <v>0</v>
      </c>
      <c r="Q39" s="10">
        <f t="shared" si="3"/>
        <v>0.10150000000000001</v>
      </c>
      <c r="R39" s="10">
        <f t="shared" si="4"/>
        <v>5.6500000000000002E-2</v>
      </c>
      <c r="S39" s="10">
        <f t="shared" si="5"/>
        <v>0.26740000000000003</v>
      </c>
      <c r="T39" s="10">
        <f t="shared" si="6"/>
        <v>0.20699999999999999</v>
      </c>
      <c r="V39" s="11">
        <v>8.5000000000000006E-3</v>
      </c>
      <c r="W39" s="11">
        <v>4.7999999999999996E-3</v>
      </c>
      <c r="X39" s="11">
        <v>8.5000000000000006E-3</v>
      </c>
      <c r="Y39" s="11">
        <v>3.4500000000000003E-2</v>
      </c>
      <c r="Z39" s="11">
        <v>5.11E-2</v>
      </c>
      <c r="AA39" s="11">
        <v>6.4999999999999997E-3</v>
      </c>
      <c r="AB39" s="11">
        <v>0.03</v>
      </c>
      <c r="AC39" s="11">
        <v>0</v>
      </c>
      <c r="AD39" s="11">
        <v>4.4999999999999998E-2</v>
      </c>
      <c r="AE39" s="11">
        <v>0</v>
      </c>
      <c r="AF39" s="11">
        <f t="shared" si="7"/>
        <v>8.1499999999999989E-2</v>
      </c>
      <c r="AG39" s="11">
        <f t="shared" si="8"/>
        <v>3.6499999999999998E-2</v>
      </c>
      <c r="AH39" s="11">
        <f t="shared" si="9"/>
        <v>0.2092</v>
      </c>
      <c r="AI39" s="11">
        <f t="shared" si="10"/>
        <v>0.1527</v>
      </c>
    </row>
    <row r="40" spans="1:35">
      <c r="A40" s="2">
        <v>38</v>
      </c>
      <c r="B40" s="8" t="s">
        <v>98</v>
      </c>
      <c r="C40" s="9">
        <v>0.05</v>
      </c>
      <c r="D40" s="9">
        <v>0.4</v>
      </c>
      <c r="E40" s="9">
        <f t="shared" si="0"/>
        <v>2.0000000000000004E-2</v>
      </c>
      <c r="F40" s="3">
        <f t="shared" si="1"/>
        <v>2.0000000000000004</v>
      </c>
      <c r="G40" s="10">
        <v>5.5999999999999999E-3</v>
      </c>
      <c r="H40" s="10">
        <v>4.0000000000000001E-3</v>
      </c>
      <c r="I40" s="10">
        <v>1.11E-2</v>
      </c>
      <c r="J40" s="10">
        <v>4.0099999999999997E-2</v>
      </c>
      <c r="K40" s="10">
        <v>7.2999999999999995E-2</v>
      </c>
      <c r="L40" s="10">
        <v>6.4999999999999997E-3</v>
      </c>
      <c r="M40" s="10">
        <v>0.03</v>
      </c>
      <c r="N40" s="10">
        <f t="shared" si="2"/>
        <v>2.0000000000000004E-2</v>
      </c>
      <c r="O40" s="10">
        <v>4.4999999999999998E-2</v>
      </c>
      <c r="P40" s="10">
        <v>0</v>
      </c>
      <c r="Q40" s="10">
        <f t="shared" si="3"/>
        <v>0.10150000000000001</v>
      </c>
      <c r="R40" s="10">
        <f t="shared" si="4"/>
        <v>5.6500000000000002E-2</v>
      </c>
      <c r="S40" s="10">
        <f t="shared" si="5"/>
        <v>0.26740000000000003</v>
      </c>
      <c r="T40" s="10">
        <f t="shared" si="6"/>
        <v>0.20699999999999999</v>
      </c>
      <c r="V40" s="11">
        <v>8.5000000000000006E-3</v>
      </c>
      <c r="W40" s="11">
        <v>4.7999999999999996E-3</v>
      </c>
      <c r="X40" s="11">
        <v>8.5000000000000006E-3</v>
      </c>
      <c r="Y40" s="11">
        <v>3.4500000000000003E-2</v>
      </c>
      <c r="Z40" s="11">
        <v>5.11E-2</v>
      </c>
      <c r="AA40" s="11">
        <v>6.4999999999999997E-3</v>
      </c>
      <c r="AB40" s="11">
        <v>0.03</v>
      </c>
      <c r="AC40" s="11">
        <v>0</v>
      </c>
      <c r="AD40" s="11">
        <v>4.4999999999999998E-2</v>
      </c>
      <c r="AE40" s="11">
        <v>0</v>
      </c>
      <c r="AF40" s="11">
        <f t="shared" si="7"/>
        <v>8.1499999999999989E-2</v>
      </c>
      <c r="AG40" s="11">
        <f t="shared" si="8"/>
        <v>3.6499999999999998E-2</v>
      </c>
      <c r="AH40" s="11">
        <f t="shared" si="9"/>
        <v>0.2092</v>
      </c>
      <c r="AI40" s="11">
        <f t="shared" si="10"/>
        <v>0.1527</v>
      </c>
    </row>
    <row r="41" spans="1:35">
      <c r="A41" s="2">
        <v>39</v>
      </c>
      <c r="B41" s="8" t="s">
        <v>99</v>
      </c>
      <c r="C41" s="9">
        <v>0.05</v>
      </c>
      <c r="D41" s="9">
        <v>0.4</v>
      </c>
      <c r="E41" s="9">
        <f t="shared" si="0"/>
        <v>2.0000000000000004E-2</v>
      </c>
      <c r="F41" s="3">
        <f t="shared" si="1"/>
        <v>2.0000000000000004</v>
      </c>
      <c r="G41" s="10">
        <v>5.5999999999999999E-3</v>
      </c>
      <c r="H41" s="10">
        <v>4.0000000000000001E-3</v>
      </c>
      <c r="I41" s="10">
        <v>1.11E-2</v>
      </c>
      <c r="J41" s="10">
        <v>4.0099999999999997E-2</v>
      </c>
      <c r="K41" s="10">
        <v>7.2999999999999995E-2</v>
      </c>
      <c r="L41" s="10">
        <v>6.4999999999999997E-3</v>
      </c>
      <c r="M41" s="10">
        <v>0.03</v>
      </c>
      <c r="N41" s="10">
        <f t="shared" si="2"/>
        <v>2.0000000000000004E-2</v>
      </c>
      <c r="O41" s="10">
        <v>4.4999999999999998E-2</v>
      </c>
      <c r="P41" s="10">
        <v>0</v>
      </c>
      <c r="Q41" s="10">
        <f t="shared" si="3"/>
        <v>0.10150000000000001</v>
      </c>
      <c r="R41" s="10">
        <f t="shared" si="4"/>
        <v>5.6500000000000002E-2</v>
      </c>
      <c r="S41" s="10">
        <f t="shared" si="5"/>
        <v>0.26740000000000003</v>
      </c>
      <c r="T41" s="10">
        <f t="shared" si="6"/>
        <v>0.20699999999999999</v>
      </c>
      <c r="V41" s="11">
        <v>8.5000000000000006E-3</v>
      </c>
      <c r="W41" s="11">
        <v>4.7999999999999996E-3</v>
      </c>
      <c r="X41" s="11">
        <v>8.5000000000000006E-3</v>
      </c>
      <c r="Y41" s="11">
        <v>3.4500000000000003E-2</v>
      </c>
      <c r="Z41" s="11">
        <v>5.11E-2</v>
      </c>
      <c r="AA41" s="11">
        <v>6.4999999999999997E-3</v>
      </c>
      <c r="AB41" s="11">
        <v>0.03</v>
      </c>
      <c r="AC41" s="11">
        <v>0</v>
      </c>
      <c r="AD41" s="11">
        <v>4.4999999999999998E-2</v>
      </c>
      <c r="AE41" s="11">
        <v>0</v>
      </c>
      <c r="AF41" s="11">
        <f t="shared" si="7"/>
        <v>8.1499999999999989E-2</v>
      </c>
      <c r="AG41" s="11">
        <f t="shared" si="8"/>
        <v>3.6499999999999998E-2</v>
      </c>
      <c r="AH41" s="11">
        <f t="shared" si="9"/>
        <v>0.2092</v>
      </c>
      <c r="AI41" s="11">
        <f t="shared" si="10"/>
        <v>0.1527</v>
      </c>
    </row>
    <row r="42" spans="1:35">
      <c r="A42" s="2">
        <v>40</v>
      </c>
      <c r="B42" s="8" t="s">
        <v>100</v>
      </c>
      <c r="C42" s="9">
        <v>0.05</v>
      </c>
      <c r="D42" s="9">
        <v>0.4</v>
      </c>
      <c r="E42" s="9">
        <f t="shared" si="0"/>
        <v>2.0000000000000004E-2</v>
      </c>
      <c r="F42" s="3">
        <f t="shared" si="1"/>
        <v>2.0000000000000004</v>
      </c>
      <c r="G42" s="10">
        <v>5.5999999999999999E-3</v>
      </c>
      <c r="H42" s="10">
        <v>4.0000000000000001E-3</v>
      </c>
      <c r="I42" s="10">
        <v>1.11E-2</v>
      </c>
      <c r="J42" s="10">
        <v>4.0099999999999997E-2</v>
      </c>
      <c r="K42" s="10">
        <v>7.2999999999999995E-2</v>
      </c>
      <c r="L42" s="10">
        <v>6.4999999999999997E-3</v>
      </c>
      <c r="M42" s="10">
        <v>0.03</v>
      </c>
      <c r="N42" s="10">
        <f t="shared" si="2"/>
        <v>2.0000000000000004E-2</v>
      </c>
      <c r="O42" s="10">
        <v>4.4999999999999998E-2</v>
      </c>
      <c r="P42" s="10">
        <v>0</v>
      </c>
      <c r="Q42" s="10">
        <f t="shared" si="3"/>
        <v>0.10150000000000001</v>
      </c>
      <c r="R42" s="10">
        <f t="shared" si="4"/>
        <v>5.6500000000000002E-2</v>
      </c>
      <c r="S42" s="10">
        <f t="shared" si="5"/>
        <v>0.26740000000000003</v>
      </c>
      <c r="T42" s="10">
        <f t="shared" si="6"/>
        <v>0.20699999999999999</v>
      </c>
      <c r="V42" s="11">
        <v>8.5000000000000006E-3</v>
      </c>
      <c r="W42" s="11">
        <v>4.7999999999999996E-3</v>
      </c>
      <c r="X42" s="11">
        <v>8.5000000000000006E-3</v>
      </c>
      <c r="Y42" s="11">
        <v>3.4500000000000003E-2</v>
      </c>
      <c r="Z42" s="11">
        <v>5.11E-2</v>
      </c>
      <c r="AA42" s="11">
        <v>6.4999999999999997E-3</v>
      </c>
      <c r="AB42" s="11">
        <v>0.03</v>
      </c>
      <c r="AC42" s="11">
        <v>0</v>
      </c>
      <c r="AD42" s="11">
        <v>4.4999999999999998E-2</v>
      </c>
      <c r="AE42" s="11">
        <v>0</v>
      </c>
      <c r="AF42" s="11">
        <f t="shared" si="7"/>
        <v>8.1499999999999989E-2</v>
      </c>
      <c r="AG42" s="11">
        <f t="shared" si="8"/>
        <v>3.6499999999999998E-2</v>
      </c>
      <c r="AH42" s="11">
        <f t="shared" si="9"/>
        <v>0.2092</v>
      </c>
      <c r="AI42" s="11">
        <f t="shared" si="10"/>
        <v>0.1527</v>
      </c>
    </row>
    <row r="43" spans="1:35">
      <c r="A43" s="2">
        <v>41</v>
      </c>
      <c r="B43" s="8" t="s">
        <v>101</v>
      </c>
      <c r="C43" s="9">
        <v>0.05</v>
      </c>
      <c r="D43" s="9">
        <v>0.4</v>
      </c>
      <c r="E43" s="9">
        <f t="shared" si="0"/>
        <v>2.0000000000000004E-2</v>
      </c>
      <c r="F43" s="3">
        <f t="shared" si="1"/>
        <v>2.0000000000000004</v>
      </c>
      <c r="G43" s="10">
        <v>5.5999999999999999E-3</v>
      </c>
      <c r="H43" s="10">
        <v>4.0000000000000001E-3</v>
      </c>
      <c r="I43" s="10">
        <v>1.11E-2</v>
      </c>
      <c r="J43" s="10">
        <v>4.0099999999999997E-2</v>
      </c>
      <c r="K43" s="10">
        <v>7.2999999999999995E-2</v>
      </c>
      <c r="L43" s="10">
        <v>6.4999999999999997E-3</v>
      </c>
      <c r="M43" s="10">
        <v>0.03</v>
      </c>
      <c r="N43" s="10">
        <f t="shared" si="2"/>
        <v>2.0000000000000004E-2</v>
      </c>
      <c r="O43" s="10">
        <v>4.4999999999999998E-2</v>
      </c>
      <c r="P43" s="10">
        <v>0</v>
      </c>
      <c r="Q43" s="10">
        <f t="shared" si="3"/>
        <v>0.10150000000000001</v>
      </c>
      <c r="R43" s="10">
        <f t="shared" si="4"/>
        <v>5.6500000000000002E-2</v>
      </c>
      <c r="S43" s="10">
        <f t="shared" si="5"/>
        <v>0.26740000000000003</v>
      </c>
      <c r="T43" s="10">
        <f t="shared" si="6"/>
        <v>0.20699999999999999</v>
      </c>
      <c r="V43" s="11">
        <v>8.5000000000000006E-3</v>
      </c>
      <c r="W43" s="11">
        <v>4.7999999999999996E-3</v>
      </c>
      <c r="X43" s="11">
        <v>8.5000000000000006E-3</v>
      </c>
      <c r="Y43" s="11">
        <v>3.4500000000000003E-2</v>
      </c>
      <c r="Z43" s="11">
        <v>5.11E-2</v>
      </c>
      <c r="AA43" s="11">
        <v>6.4999999999999997E-3</v>
      </c>
      <c r="AB43" s="11">
        <v>0.03</v>
      </c>
      <c r="AC43" s="11">
        <v>0</v>
      </c>
      <c r="AD43" s="11">
        <v>4.4999999999999998E-2</v>
      </c>
      <c r="AE43" s="11">
        <v>0</v>
      </c>
      <c r="AF43" s="11">
        <f t="shared" si="7"/>
        <v>8.1499999999999989E-2</v>
      </c>
      <c r="AG43" s="11">
        <f t="shared" si="8"/>
        <v>3.6499999999999998E-2</v>
      </c>
      <c r="AH43" s="11">
        <f t="shared" si="9"/>
        <v>0.2092</v>
      </c>
      <c r="AI43" s="11">
        <f t="shared" si="10"/>
        <v>0.1527</v>
      </c>
    </row>
    <row r="44" spans="1:35">
      <c r="A44" s="2">
        <v>42</v>
      </c>
      <c r="B44" s="8" t="s">
        <v>102</v>
      </c>
      <c r="C44" s="9">
        <v>0.05</v>
      </c>
      <c r="D44" s="9">
        <v>0.4</v>
      </c>
      <c r="E44" s="9">
        <f t="shared" si="0"/>
        <v>2.0000000000000004E-2</v>
      </c>
      <c r="F44" s="3">
        <f t="shared" si="1"/>
        <v>2.0000000000000004</v>
      </c>
      <c r="G44" s="10">
        <v>5.5999999999999999E-3</v>
      </c>
      <c r="H44" s="10">
        <v>4.0000000000000001E-3</v>
      </c>
      <c r="I44" s="10">
        <v>1.11E-2</v>
      </c>
      <c r="J44" s="10">
        <v>4.0099999999999997E-2</v>
      </c>
      <c r="K44" s="10">
        <v>7.2999999999999995E-2</v>
      </c>
      <c r="L44" s="10">
        <v>6.4999999999999997E-3</v>
      </c>
      <c r="M44" s="10">
        <v>0.03</v>
      </c>
      <c r="N44" s="10">
        <f t="shared" si="2"/>
        <v>2.0000000000000004E-2</v>
      </c>
      <c r="O44" s="10">
        <v>4.4999999999999998E-2</v>
      </c>
      <c r="P44" s="10">
        <v>0</v>
      </c>
      <c r="Q44" s="10">
        <f t="shared" si="3"/>
        <v>0.10150000000000001</v>
      </c>
      <c r="R44" s="10">
        <f t="shared" si="4"/>
        <v>5.6500000000000002E-2</v>
      </c>
      <c r="S44" s="10">
        <f t="shared" si="5"/>
        <v>0.26740000000000003</v>
      </c>
      <c r="T44" s="10">
        <f t="shared" si="6"/>
        <v>0.20699999999999999</v>
      </c>
      <c r="V44" s="11">
        <v>8.5000000000000006E-3</v>
      </c>
      <c r="W44" s="11">
        <v>4.7999999999999996E-3</v>
      </c>
      <c r="X44" s="11">
        <v>8.5000000000000006E-3</v>
      </c>
      <c r="Y44" s="11">
        <v>3.4500000000000003E-2</v>
      </c>
      <c r="Z44" s="11">
        <v>5.11E-2</v>
      </c>
      <c r="AA44" s="11">
        <v>6.4999999999999997E-3</v>
      </c>
      <c r="AB44" s="11">
        <v>0.03</v>
      </c>
      <c r="AC44" s="11">
        <v>0</v>
      </c>
      <c r="AD44" s="11">
        <v>4.4999999999999998E-2</v>
      </c>
      <c r="AE44" s="11">
        <v>0</v>
      </c>
      <c r="AF44" s="11">
        <f t="shared" si="7"/>
        <v>8.1499999999999989E-2</v>
      </c>
      <c r="AG44" s="11">
        <f t="shared" si="8"/>
        <v>3.6499999999999998E-2</v>
      </c>
      <c r="AH44" s="11">
        <f t="shared" si="9"/>
        <v>0.2092</v>
      </c>
      <c r="AI44" s="11">
        <f t="shared" si="10"/>
        <v>0.1527</v>
      </c>
    </row>
    <row r="45" spans="1:35">
      <c r="A45" s="2">
        <v>43</v>
      </c>
      <c r="B45" s="8" t="s">
        <v>103</v>
      </c>
      <c r="C45" s="9">
        <v>0.03</v>
      </c>
      <c r="D45" s="9">
        <v>0.4</v>
      </c>
      <c r="E45" s="9">
        <f t="shared" si="0"/>
        <v>1.2E-2</v>
      </c>
      <c r="F45" s="3">
        <f t="shared" si="1"/>
        <v>1.2</v>
      </c>
      <c r="G45" s="10">
        <v>5.5999999999999999E-3</v>
      </c>
      <c r="H45" s="10">
        <v>4.0000000000000001E-3</v>
      </c>
      <c r="I45" s="10">
        <v>1.11E-2</v>
      </c>
      <c r="J45" s="10">
        <v>4.0099999999999997E-2</v>
      </c>
      <c r="K45" s="10">
        <v>7.2999999999999995E-2</v>
      </c>
      <c r="L45" s="10">
        <v>6.4999999999999997E-3</v>
      </c>
      <c r="M45" s="10">
        <v>0.03</v>
      </c>
      <c r="N45" s="10">
        <f t="shared" si="2"/>
        <v>1.2E-2</v>
      </c>
      <c r="O45" s="10">
        <v>4.4999999999999998E-2</v>
      </c>
      <c r="P45" s="10">
        <v>0</v>
      </c>
      <c r="Q45" s="10">
        <f t="shared" si="3"/>
        <v>9.35E-2</v>
      </c>
      <c r="R45" s="10">
        <f t="shared" si="4"/>
        <v>4.8500000000000001E-2</v>
      </c>
      <c r="S45" s="10">
        <f t="shared" si="5"/>
        <v>0.25619999999999998</v>
      </c>
      <c r="T45" s="10">
        <f t="shared" si="6"/>
        <v>0.1968</v>
      </c>
      <c r="V45" s="11">
        <v>8.5000000000000006E-3</v>
      </c>
      <c r="W45" s="11">
        <v>4.7999999999999996E-3</v>
      </c>
      <c r="X45" s="11">
        <v>8.5000000000000006E-3</v>
      </c>
      <c r="Y45" s="11">
        <v>3.4500000000000003E-2</v>
      </c>
      <c r="Z45" s="11">
        <v>5.11E-2</v>
      </c>
      <c r="AA45" s="11">
        <v>6.4999999999999997E-3</v>
      </c>
      <c r="AB45" s="11">
        <v>0.03</v>
      </c>
      <c r="AC45" s="11">
        <v>0</v>
      </c>
      <c r="AD45" s="11">
        <v>4.4999999999999998E-2</v>
      </c>
      <c r="AE45" s="11">
        <v>0</v>
      </c>
      <c r="AF45" s="11">
        <f t="shared" si="7"/>
        <v>8.1499999999999989E-2</v>
      </c>
      <c r="AG45" s="11">
        <f t="shared" si="8"/>
        <v>3.6499999999999998E-2</v>
      </c>
      <c r="AH45" s="11">
        <f t="shared" si="9"/>
        <v>0.2092</v>
      </c>
      <c r="AI45" s="11">
        <f t="shared" si="10"/>
        <v>0.1527</v>
      </c>
    </row>
    <row r="46" spans="1:35">
      <c r="A46" s="2">
        <v>44</v>
      </c>
      <c r="B46" s="8" t="s">
        <v>104</v>
      </c>
      <c r="C46" s="9">
        <v>0.05</v>
      </c>
      <c r="D46" s="9">
        <v>0.4</v>
      </c>
      <c r="E46" s="9">
        <f t="shared" si="0"/>
        <v>2.0000000000000004E-2</v>
      </c>
      <c r="F46" s="3">
        <f t="shared" si="1"/>
        <v>2.0000000000000004</v>
      </c>
      <c r="G46" s="10">
        <v>5.5999999999999999E-3</v>
      </c>
      <c r="H46" s="10">
        <v>4.0000000000000001E-3</v>
      </c>
      <c r="I46" s="10">
        <v>1.11E-2</v>
      </c>
      <c r="J46" s="10">
        <v>4.0099999999999997E-2</v>
      </c>
      <c r="K46" s="10">
        <v>7.2999999999999995E-2</v>
      </c>
      <c r="L46" s="10">
        <v>6.4999999999999997E-3</v>
      </c>
      <c r="M46" s="10">
        <v>0.03</v>
      </c>
      <c r="N46" s="10">
        <f t="shared" si="2"/>
        <v>2.0000000000000004E-2</v>
      </c>
      <c r="O46" s="10">
        <v>4.4999999999999998E-2</v>
      </c>
      <c r="P46" s="10">
        <v>0</v>
      </c>
      <c r="Q46" s="10">
        <f t="shared" si="3"/>
        <v>0.10150000000000001</v>
      </c>
      <c r="R46" s="10">
        <f t="shared" si="4"/>
        <v>5.6500000000000002E-2</v>
      </c>
      <c r="S46" s="10">
        <f t="shared" si="5"/>
        <v>0.26740000000000003</v>
      </c>
      <c r="T46" s="10">
        <f t="shared" si="6"/>
        <v>0.20699999999999999</v>
      </c>
      <c r="V46" s="11">
        <v>8.5000000000000006E-3</v>
      </c>
      <c r="W46" s="11">
        <v>4.7999999999999996E-3</v>
      </c>
      <c r="X46" s="11">
        <v>8.5000000000000006E-3</v>
      </c>
      <c r="Y46" s="11">
        <v>3.4500000000000003E-2</v>
      </c>
      <c r="Z46" s="11">
        <v>5.11E-2</v>
      </c>
      <c r="AA46" s="11">
        <v>6.4999999999999997E-3</v>
      </c>
      <c r="AB46" s="11">
        <v>0.03</v>
      </c>
      <c r="AC46" s="11">
        <v>0</v>
      </c>
      <c r="AD46" s="11">
        <v>4.4999999999999998E-2</v>
      </c>
      <c r="AE46" s="11">
        <v>0</v>
      </c>
      <c r="AF46" s="11">
        <f t="shared" si="7"/>
        <v>8.1499999999999989E-2</v>
      </c>
      <c r="AG46" s="11">
        <f t="shared" si="8"/>
        <v>3.6499999999999998E-2</v>
      </c>
      <c r="AH46" s="11">
        <f t="shared" si="9"/>
        <v>0.2092</v>
      </c>
      <c r="AI46" s="11">
        <f t="shared" si="10"/>
        <v>0.1527</v>
      </c>
    </row>
    <row r="47" spans="1:35">
      <c r="A47" s="2">
        <v>45</v>
      </c>
      <c r="B47" s="8" t="s">
        <v>105</v>
      </c>
      <c r="C47" s="9">
        <v>0.05</v>
      </c>
      <c r="D47" s="9">
        <v>0.4</v>
      </c>
      <c r="E47" s="9">
        <f t="shared" si="0"/>
        <v>2.0000000000000004E-2</v>
      </c>
      <c r="F47" s="3">
        <f t="shared" si="1"/>
        <v>2.0000000000000004</v>
      </c>
      <c r="G47" s="10">
        <v>5.5999999999999999E-3</v>
      </c>
      <c r="H47" s="10">
        <v>4.0000000000000001E-3</v>
      </c>
      <c r="I47" s="10">
        <v>1.11E-2</v>
      </c>
      <c r="J47" s="10">
        <v>4.0099999999999997E-2</v>
      </c>
      <c r="K47" s="10">
        <v>7.2999999999999995E-2</v>
      </c>
      <c r="L47" s="10">
        <v>6.4999999999999997E-3</v>
      </c>
      <c r="M47" s="10">
        <v>0.03</v>
      </c>
      <c r="N47" s="10">
        <f t="shared" si="2"/>
        <v>2.0000000000000004E-2</v>
      </c>
      <c r="O47" s="10">
        <v>4.4999999999999998E-2</v>
      </c>
      <c r="P47" s="10">
        <v>0</v>
      </c>
      <c r="Q47" s="10">
        <f t="shared" si="3"/>
        <v>0.10150000000000001</v>
      </c>
      <c r="R47" s="10">
        <f t="shared" si="4"/>
        <v>5.6500000000000002E-2</v>
      </c>
      <c r="S47" s="10">
        <f t="shared" si="5"/>
        <v>0.26740000000000003</v>
      </c>
      <c r="T47" s="10">
        <f t="shared" si="6"/>
        <v>0.20699999999999999</v>
      </c>
      <c r="V47" s="11">
        <v>8.5000000000000006E-3</v>
      </c>
      <c r="W47" s="11">
        <v>4.7999999999999996E-3</v>
      </c>
      <c r="X47" s="11">
        <v>8.5000000000000006E-3</v>
      </c>
      <c r="Y47" s="11">
        <v>3.4500000000000003E-2</v>
      </c>
      <c r="Z47" s="11">
        <v>5.11E-2</v>
      </c>
      <c r="AA47" s="11">
        <v>6.4999999999999997E-3</v>
      </c>
      <c r="AB47" s="11">
        <v>0.03</v>
      </c>
      <c r="AC47" s="11">
        <v>0</v>
      </c>
      <c r="AD47" s="11">
        <v>4.4999999999999998E-2</v>
      </c>
      <c r="AE47" s="11">
        <v>0</v>
      </c>
      <c r="AF47" s="11">
        <f t="shared" si="7"/>
        <v>8.1499999999999989E-2</v>
      </c>
      <c r="AG47" s="11">
        <f t="shared" si="8"/>
        <v>3.6499999999999998E-2</v>
      </c>
      <c r="AH47" s="11">
        <f t="shared" si="9"/>
        <v>0.2092</v>
      </c>
      <c r="AI47" s="11">
        <f t="shared" si="10"/>
        <v>0.1527</v>
      </c>
    </row>
    <row r="48" spans="1:35">
      <c r="A48" s="2">
        <v>46</v>
      </c>
      <c r="B48" s="8" t="s">
        <v>106</v>
      </c>
      <c r="C48" s="9">
        <v>0.05</v>
      </c>
      <c r="D48" s="9">
        <v>0.4</v>
      </c>
      <c r="E48" s="9">
        <f t="shared" si="0"/>
        <v>2.0000000000000004E-2</v>
      </c>
      <c r="F48" s="3">
        <f t="shared" si="1"/>
        <v>2.0000000000000004</v>
      </c>
      <c r="G48" s="10">
        <v>5.5999999999999999E-3</v>
      </c>
      <c r="H48" s="10">
        <v>4.0000000000000001E-3</v>
      </c>
      <c r="I48" s="10">
        <v>1.11E-2</v>
      </c>
      <c r="J48" s="10">
        <v>4.0099999999999997E-2</v>
      </c>
      <c r="K48" s="10">
        <v>7.2999999999999995E-2</v>
      </c>
      <c r="L48" s="10">
        <v>6.4999999999999997E-3</v>
      </c>
      <c r="M48" s="10">
        <v>0.03</v>
      </c>
      <c r="N48" s="10">
        <f t="shared" si="2"/>
        <v>2.0000000000000004E-2</v>
      </c>
      <c r="O48" s="10">
        <v>4.4999999999999998E-2</v>
      </c>
      <c r="P48" s="10">
        <v>0</v>
      </c>
      <c r="Q48" s="10">
        <f t="shared" si="3"/>
        <v>0.10150000000000001</v>
      </c>
      <c r="R48" s="10">
        <f t="shared" si="4"/>
        <v>5.6500000000000002E-2</v>
      </c>
      <c r="S48" s="10">
        <f t="shared" si="5"/>
        <v>0.26740000000000003</v>
      </c>
      <c r="T48" s="10">
        <f t="shared" si="6"/>
        <v>0.20699999999999999</v>
      </c>
      <c r="V48" s="11">
        <v>8.5000000000000006E-3</v>
      </c>
      <c r="W48" s="11">
        <v>4.7999999999999996E-3</v>
      </c>
      <c r="X48" s="11">
        <v>8.5000000000000006E-3</v>
      </c>
      <c r="Y48" s="11">
        <v>3.4500000000000003E-2</v>
      </c>
      <c r="Z48" s="11">
        <v>5.11E-2</v>
      </c>
      <c r="AA48" s="11">
        <v>6.4999999999999997E-3</v>
      </c>
      <c r="AB48" s="11">
        <v>0.03</v>
      </c>
      <c r="AC48" s="11">
        <v>0</v>
      </c>
      <c r="AD48" s="11">
        <v>4.4999999999999998E-2</v>
      </c>
      <c r="AE48" s="11">
        <v>0</v>
      </c>
      <c r="AF48" s="11">
        <f t="shared" si="7"/>
        <v>8.1499999999999989E-2</v>
      </c>
      <c r="AG48" s="11">
        <f t="shared" si="8"/>
        <v>3.6499999999999998E-2</v>
      </c>
      <c r="AH48" s="11">
        <f t="shared" si="9"/>
        <v>0.2092</v>
      </c>
      <c r="AI48" s="11">
        <f t="shared" si="10"/>
        <v>0.1527</v>
      </c>
    </row>
    <row r="49" spans="1:35">
      <c r="A49" s="2">
        <v>47</v>
      </c>
      <c r="B49" s="8" t="s">
        <v>107</v>
      </c>
      <c r="C49" s="9">
        <v>0.05</v>
      </c>
      <c r="D49" s="9">
        <v>0.4</v>
      </c>
      <c r="E49" s="9">
        <f t="shared" si="0"/>
        <v>2.0000000000000004E-2</v>
      </c>
      <c r="F49" s="3">
        <f t="shared" si="1"/>
        <v>2.0000000000000004</v>
      </c>
      <c r="G49" s="10">
        <v>5.5999999999999999E-3</v>
      </c>
      <c r="H49" s="10">
        <v>4.0000000000000001E-3</v>
      </c>
      <c r="I49" s="10">
        <v>1.11E-2</v>
      </c>
      <c r="J49" s="10">
        <v>4.0099999999999997E-2</v>
      </c>
      <c r="K49" s="10">
        <v>7.2999999999999995E-2</v>
      </c>
      <c r="L49" s="10">
        <v>6.4999999999999997E-3</v>
      </c>
      <c r="M49" s="10">
        <v>0.03</v>
      </c>
      <c r="N49" s="10">
        <f t="shared" si="2"/>
        <v>2.0000000000000004E-2</v>
      </c>
      <c r="O49" s="10">
        <v>4.4999999999999998E-2</v>
      </c>
      <c r="P49" s="10">
        <v>0</v>
      </c>
      <c r="Q49" s="10">
        <f t="shared" si="3"/>
        <v>0.10150000000000001</v>
      </c>
      <c r="R49" s="10">
        <f t="shared" si="4"/>
        <v>5.6500000000000002E-2</v>
      </c>
      <c r="S49" s="10">
        <f t="shared" si="5"/>
        <v>0.26740000000000003</v>
      </c>
      <c r="T49" s="10">
        <f t="shared" si="6"/>
        <v>0.20699999999999999</v>
      </c>
      <c r="V49" s="11">
        <v>8.5000000000000006E-3</v>
      </c>
      <c r="W49" s="11">
        <v>4.7999999999999996E-3</v>
      </c>
      <c r="X49" s="11">
        <v>8.5000000000000006E-3</v>
      </c>
      <c r="Y49" s="11">
        <v>3.4500000000000003E-2</v>
      </c>
      <c r="Z49" s="11">
        <v>5.11E-2</v>
      </c>
      <c r="AA49" s="11">
        <v>6.4999999999999997E-3</v>
      </c>
      <c r="AB49" s="11">
        <v>0.03</v>
      </c>
      <c r="AC49" s="11">
        <v>0</v>
      </c>
      <c r="AD49" s="11">
        <v>4.4999999999999998E-2</v>
      </c>
      <c r="AE49" s="11">
        <v>0</v>
      </c>
      <c r="AF49" s="11">
        <f t="shared" si="7"/>
        <v>8.1499999999999989E-2</v>
      </c>
      <c r="AG49" s="11">
        <f t="shared" si="8"/>
        <v>3.6499999999999998E-2</v>
      </c>
      <c r="AH49" s="11">
        <f t="shared" si="9"/>
        <v>0.2092</v>
      </c>
      <c r="AI49" s="11">
        <f t="shared" si="10"/>
        <v>0.1527</v>
      </c>
    </row>
    <row r="50" spans="1:35">
      <c r="A50" s="2">
        <v>48</v>
      </c>
      <c r="B50" s="8" t="s">
        <v>108</v>
      </c>
      <c r="C50" s="9">
        <v>0.05</v>
      </c>
      <c r="D50" s="9">
        <v>0.4</v>
      </c>
      <c r="E50" s="9">
        <f t="shared" si="0"/>
        <v>2.0000000000000004E-2</v>
      </c>
      <c r="F50" s="3">
        <f t="shared" si="1"/>
        <v>2.0000000000000004</v>
      </c>
      <c r="G50" s="10">
        <v>5.5999999999999999E-3</v>
      </c>
      <c r="H50" s="10">
        <v>4.0000000000000001E-3</v>
      </c>
      <c r="I50" s="10">
        <v>1.11E-2</v>
      </c>
      <c r="J50" s="10">
        <v>4.0099999999999997E-2</v>
      </c>
      <c r="K50" s="10">
        <v>7.2999999999999995E-2</v>
      </c>
      <c r="L50" s="10">
        <v>6.4999999999999997E-3</v>
      </c>
      <c r="M50" s="10">
        <v>0.03</v>
      </c>
      <c r="N50" s="10">
        <f t="shared" si="2"/>
        <v>2.0000000000000004E-2</v>
      </c>
      <c r="O50" s="10">
        <v>4.4999999999999998E-2</v>
      </c>
      <c r="P50" s="10">
        <v>0</v>
      </c>
      <c r="Q50" s="10">
        <f t="shared" si="3"/>
        <v>0.10150000000000001</v>
      </c>
      <c r="R50" s="10">
        <f t="shared" si="4"/>
        <v>5.6500000000000002E-2</v>
      </c>
      <c r="S50" s="10">
        <f t="shared" si="5"/>
        <v>0.26740000000000003</v>
      </c>
      <c r="T50" s="10">
        <f t="shared" si="6"/>
        <v>0.20699999999999999</v>
      </c>
      <c r="V50" s="11">
        <v>8.5000000000000006E-3</v>
      </c>
      <c r="W50" s="11">
        <v>4.7999999999999996E-3</v>
      </c>
      <c r="X50" s="11">
        <v>8.5000000000000006E-3</v>
      </c>
      <c r="Y50" s="11">
        <v>3.4500000000000003E-2</v>
      </c>
      <c r="Z50" s="11">
        <v>5.11E-2</v>
      </c>
      <c r="AA50" s="11">
        <v>6.4999999999999997E-3</v>
      </c>
      <c r="AB50" s="11">
        <v>0.03</v>
      </c>
      <c r="AC50" s="11">
        <v>0</v>
      </c>
      <c r="AD50" s="11">
        <v>4.4999999999999998E-2</v>
      </c>
      <c r="AE50" s="11">
        <v>0</v>
      </c>
      <c r="AF50" s="11">
        <f t="shared" si="7"/>
        <v>8.1499999999999989E-2</v>
      </c>
      <c r="AG50" s="11">
        <f t="shared" si="8"/>
        <v>3.6499999999999998E-2</v>
      </c>
      <c r="AH50" s="11">
        <f t="shared" si="9"/>
        <v>0.2092</v>
      </c>
      <c r="AI50" s="11">
        <f t="shared" si="10"/>
        <v>0.1527</v>
      </c>
    </row>
    <row r="51" spans="1:35">
      <c r="A51" s="2">
        <v>49</v>
      </c>
      <c r="B51" s="8" t="s">
        <v>109</v>
      </c>
      <c r="C51" s="9">
        <v>3.5000000000000003E-2</v>
      </c>
      <c r="D51" s="9">
        <v>0.4</v>
      </c>
      <c r="E51" s="9">
        <f t="shared" si="0"/>
        <v>1.4000000000000002E-2</v>
      </c>
      <c r="F51" s="3">
        <f t="shared" si="1"/>
        <v>1.4000000000000001</v>
      </c>
      <c r="G51" s="10">
        <v>5.5999999999999999E-3</v>
      </c>
      <c r="H51" s="10">
        <v>4.0000000000000001E-3</v>
      </c>
      <c r="I51" s="10">
        <v>1.11E-2</v>
      </c>
      <c r="J51" s="10">
        <v>4.0099999999999997E-2</v>
      </c>
      <c r="K51" s="10">
        <v>7.2999999999999995E-2</v>
      </c>
      <c r="L51" s="10">
        <v>6.4999999999999997E-3</v>
      </c>
      <c r="M51" s="10">
        <v>0.03</v>
      </c>
      <c r="N51" s="10">
        <f t="shared" si="2"/>
        <v>1.4000000000000002E-2</v>
      </c>
      <c r="O51" s="10">
        <v>4.4999999999999998E-2</v>
      </c>
      <c r="P51" s="10">
        <v>0</v>
      </c>
      <c r="Q51" s="10">
        <f t="shared" si="3"/>
        <v>9.5500000000000002E-2</v>
      </c>
      <c r="R51" s="10">
        <f t="shared" si="4"/>
        <v>5.0500000000000003E-2</v>
      </c>
      <c r="S51" s="10">
        <f t="shared" si="5"/>
        <v>0.25900000000000001</v>
      </c>
      <c r="T51" s="10">
        <f t="shared" si="6"/>
        <v>0.19939999999999999</v>
      </c>
      <c r="V51" s="11">
        <v>8.5000000000000006E-3</v>
      </c>
      <c r="W51" s="11">
        <v>4.7999999999999996E-3</v>
      </c>
      <c r="X51" s="11">
        <v>8.5000000000000006E-3</v>
      </c>
      <c r="Y51" s="11">
        <v>3.4500000000000003E-2</v>
      </c>
      <c r="Z51" s="11">
        <v>5.11E-2</v>
      </c>
      <c r="AA51" s="11">
        <v>6.4999999999999997E-3</v>
      </c>
      <c r="AB51" s="11">
        <v>0.03</v>
      </c>
      <c r="AC51" s="11">
        <v>0</v>
      </c>
      <c r="AD51" s="11">
        <v>4.4999999999999998E-2</v>
      </c>
      <c r="AE51" s="11">
        <v>0</v>
      </c>
      <c r="AF51" s="11">
        <f t="shared" si="7"/>
        <v>8.1499999999999989E-2</v>
      </c>
      <c r="AG51" s="11">
        <f t="shared" si="8"/>
        <v>3.6499999999999998E-2</v>
      </c>
      <c r="AH51" s="11">
        <f t="shared" si="9"/>
        <v>0.2092</v>
      </c>
      <c r="AI51" s="11">
        <f t="shared" si="10"/>
        <v>0.1527</v>
      </c>
    </row>
    <row r="52" spans="1:35">
      <c r="A52" s="2">
        <v>50</v>
      </c>
      <c r="B52" s="8" t="s">
        <v>110</v>
      </c>
      <c r="C52" s="9">
        <v>0.05</v>
      </c>
      <c r="D52" s="9">
        <v>0.4</v>
      </c>
      <c r="E52" s="9">
        <f t="shared" si="0"/>
        <v>2.0000000000000004E-2</v>
      </c>
      <c r="F52" s="3">
        <f t="shared" si="1"/>
        <v>2.0000000000000004</v>
      </c>
      <c r="G52" s="10">
        <v>5.5999999999999999E-3</v>
      </c>
      <c r="H52" s="10">
        <v>4.0000000000000001E-3</v>
      </c>
      <c r="I52" s="10">
        <v>1.11E-2</v>
      </c>
      <c r="J52" s="10">
        <v>4.0099999999999997E-2</v>
      </c>
      <c r="K52" s="10">
        <v>7.2999999999999995E-2</v>
      </c>
      <c r="L52" s="10">
        <v>6.4999999999999997E-3</v>
      </c>
      <c r="M52" s="10">
        <v>0.03</v>
      </c>
      <c r="N52" s="10">
        <f t="shared" si="2"/>
        <v>2.0000000000000004E-2</v>
      </c>
      <c r="O52" s="10">
        <v>4.4999999999999998E-2</v>
      </c>
      <c r="P52" s="10">
        <v>0</v>
      </c>
      <c r="Q52" s="10">
        <f t="shared" si="3"/>
        <v>0.10150000000000001</v>
      </c>
      <c r="R52" s="10">
        <f t="shared" si="4"/>
        <v>5.6500000000000002E-2</v>
      </c>
      <c r="S52" s="10">
        <f t="shared" si="5"/>
        <v>0.26740000000000003</v>
      </c>
      <c r="T52" s="10">
        <f t="shared" si="6"/>
        <v>0.20699999999999999</v>
      </c>
      <c r="V52" s="11">
        <v>8.5000000000000006E-3</v>
      </c>
      <c r="W52" s="11">
        <v>4.7999999999999996E-3</v>
      </c>
      <c r="X52" s="11">
        <v>8.5000000000000006E-3</v>
      </c>
      <c r="Y52" s="11">
        <v>3.4500000000000003E-2</v>
      </c>
      <c r="Z52" s="11">
        <v>5.11E-2</v>
      </c>
      <c r="AA52" s="11">
        <v>6.4999999999999997E-3</v>
      </c>
      <c r="AB52" s="11">
        <v>0.03</v>
      </c>
      <c r="AC52" s="11">
        <v>0</v>
      </c>
      <c r="AD52" s="11">
        <v>4.4999999999999998E-2</v>
      </c>
      <c r="AE52" s="11">
        <v>0</v>
      </c>
      <c r="AF52" s="11">
        <f t="shared" si="7"/>
        <v>8.1499999999999989E-2</v>
      </c>
      <c r="AG52" s="11">
        <f t="shared" si="8"/>
        <v>3.6499999999999998E-2</v>
      </c>
      <c r="AH52" s="11">
        <f t="shared" si="9"/>
        <v>0.2092</v>
      </c>
      <c r="AI52" s="11">
        <f t="shared" si="10"/>
        <v>0.1527</v>
      </c>
    </row>
    <row r="53" spans="1:35">
      <c r="A53" s="2">
        <v>51</v>
      </c>
      <c r="B53" s="8" t="s">
        <v>111</v>
      </c>
      <c r="C53" s="9">
        <v>0.05</v>
      </c>
      <c r="D53" s="9">
        <v>0.4</v>
      </c>
      <c r="E53" s="9">
        <f t="shared" si="0"/>
        <v>2.0000000000000004E-2</v>
      </c>
      <c r="F53" s="3">
        <f t="shared" si="1"/>
        <v>2.0000000000000004</v>
      </c>
      <c r="G53" s="10">
        <v>5.5999999999999999E-3</v>
      </c>
      <c r="H53" s="10">
        <v>4.0000000000000001E-3</v>
      </c>
      <c r="I53" s="10">
        <v>1.11E-2</v>
      </c>
      <c r="J53" s="10">
        <v>4.0099999999999997E-2</v>
      </c>
      <c r="K53" s="10">
        <v>7.2999999999999995E-2</v>
      </c>
      <c r="L53" s="10">
        <v>6.4999999999999997E-3</v>
      </c>
      <c r="M53" s="10">
        <v>0.03</v>
      </c>
      <c r="N53" s="10">
        <f t="shared" si="2"/>
        <v>2.0000000000000004E-2</v>
      </c>
      <c r="O53" s="10">
        <v>4.4999999999999998E-2</v>
      </c>
      <c r="P53" s="10">
        <v>0</v>
      </c>
      <c r="Q53" s="10">
        <f t="shared" si="3"/>
        <v>0.10150000000000001</v>
      </c>
      <c r="R53" s="10">
        <f t="shared" si="4"/>
        <v>5.6500000000000002E-2</v>
      </c>
      <c r="S53" s="10">
        <f t="shared" si="5"/>
        <v>0.26740000000000003</v>
      </c>
      <c r="T53" s="10">
        <f t="shared" si="6"/>
        <v>0.20699999999999999</v>
      </c>
      <c r="V53" s="11">
        <v>8.5000000000000006E-3</v>
      </c>
      <c r="W53" s="11">
        <v>4.7999999999999996E-3</v>
      </c>
      <c r="X53" s="11">
        <v>8.5000000000000006E-3</v>
      </c>
      <c r="Y53" s="11">
        <v>3.4500000000000003E-2</v>
      </c>
      <c r="Z53" s="11">
        <v>5.11E-2</v>
      </c>
      <c r="AA53" s="11">
        <v>6.4999999999999997E-3</v>
      </c>
      <c r="AB53" s="11">
        <v>0.03</v>
      </c>
      <c r="AC53" s="11">
        <v>0</v>
      </c>
      <c r="AD53" s="11">
        <v>4.4999999999999998E-2</v>
      </c>
      <c r="AE53" s="11">
        <v>0</v>
      </c>
      <c r="AF53" s="11">
        <f t="shared" si="7"/>
        <v>8.1499999999999989E-2</v>
      </c>
      <c r="AG53" s="11">
        <f t="shared" si="8"/>
        <v>3.6499999999999998E-2</v>
      </c>
      <c r="AH53" s="11">
        <f t="shared" si="9"/>
        <v>0.2092</v>
      </c>
      <c r="AI53" s="11">
        <f t="shared" si="10"/>
        <v>0.1527</v>
      </c>
    </row>
    <row r="54" spans="1:35">
      <c r="A54" s="2">
        <v>52</v>
      </c>
      <c r="B54" s="8" t="s">
        <v>112</v>
      </c>
      <c r="C54" s="9">
        <v>0.04</v>
      </c>
      <c r="D54" s="9">
        <v>0.4</v>
      </c>
      <c r="E54" s="9">
        <f t="shared" si="0"/>
        <v>1.6E-2</v>
      </c>
      <c r="F54" s="3">
        <f t="shared" si="1"/>
        <v>1.6</v>
      </c>
      <c r="G54" s="10">
        <v>5.5999999999999999E-3</v>
      </c>
      <c r="H54" s="10">
        <v>4.0000000000000001E-3</v>
      </c>
      <c r="I54" s="10">
        <v>1.11E-2</v>
      </c>
      <c r="J54" s="10">
        <v>4.0099999999999997E-2</v>
      </c>
      <c r="K54" s="10">
        <v>7.2999999999999995E-2</v>
      </c>
      <c r="L54" s="10">
        <v>6.4999999999999997E-3</v>
      </c>
      <c r="M54" s="10">
        <v>0.03</v>
      </c>
      <c r="N54" s="10">
        <f t="shared" si="2"/>
        <v>1.6E-2</v>
      </c>
      <c r="O54" s="10">
        <v>4.4999999999999998E-2</v>
      </c>
      <c r="P54" s="10">
        <v>0</v>
      </c>
      <c r="Q54" s="10">
        <f t="shared" si="3"/>
        <v>9.7500000000000003E-2</v>
      </c>
      <c r="R54" s="10">
        <f t="shared" si="4"/>
        <v>5.2499999999999998E-2</v>
      </c>
      <c r="S54" s="10">
        <f t="shared" si="5"/>
        <v>0.26179999999999998</v>
      </c>
      <c r="T54" s="10">
        <f t="shared" si="6"/>
        <v>0.2019</v>
      </c>
      <c r="V54" s="11">
        <v>8.5000000000000006E-3</v>
      </c>
      <c r="W54" s="11">
        <v>4.7999999999999996E-3</v>
      </c>
      <c r="X54" s="11">
        <v>8.5000000000000006E-3</v>
      </c>
      <c r="Y54" s="11">
        <v>3.4500000000000003E-2</v>
      </c>
      <c r="Z54" s="11">
        <v>5.11E-2</v>
      </c>
      <c r="AA54" s="11">
        <v>6.4999999999999997E-3</v>
      </c>
      <c r="AB54" s="11">
        <v>0.03</v>
      </c>
      <c r="AC54" s="11">
        <v>0</v>
      </c>
      <c r="AD54" s="11">
        <v>4.4999999999999998E-2</v>
      </c>
      <c r="AE54" s="11">
        <v>0</v>
      </c>
      <c r="AF54" s="11">
        <f t="shared" si="7"/>
        <v>8.1499999999999989E-2</v>
      </c>
      <c r="AG54" s="11">
        <f t="shared" si="8"/>
        <v>3.6499999999999998E-2</v>
      </c>
      <c r="AH54" s="11">
        <f t="shared" si="9"/>
        <v>0.2092</v>
      </c>
      <c r="AI54" s="11">
        <f t="shared" si="10"/>
        <v>0.1527</v>
      </c>
    </row>
    <row r="55" spans="1:35">
      <c r="A55" s="2">
        <v>53</v>
      </c>
      <c r="B55" s="8" t="s">
        <v>113</v>
      </c>
      <c r="C55" s="9">
        <v>0.05</v>
      </c>
      <c r="D55" s="9">
        <v>0.4</v>
      </c>
      <c r="E55" s="9">
        <f t="shared" si="0"/>
        <v>2.0000000000000004E-2</v>
      </c>
      <c r="F55" s="3">
        <f t="shared" si="1"/>
        <v>2.0000000000000004</v>
      </c>
      <c r="G55" s="10">
        <v>5.5999999999999999E-3</v>
      </c>
      <c r="H55" s="10">
        <v>4.0000000000000001E-3</v>
      </c>
      <c r="I55" s="10">
        <v>1.11E-2</v>
      </c>
      <c r="J55" s="10">
        <v>4.0099999999999997E-2</v>
      </c>
      <c r="K55" s="10">
        <v>7.2999999999999995E-2</v>
      </c>
      <c r="L55" s="10">
        <v>6.4999999999999997E-3</v>
      </c>
      <c r="M55" s="10">
        <v>0.03</v>
      </c>
      <c r="N55" s="10">
        <f t="shared" si="2"/>
        <v>2.0000000000000004E-2</v>
      </c>
      <c r="O55" s="10">
        <v>4.4999999999999998E-2</v>
      </c>
      <c r="P55" s="10">
        <v>0</v>
      </c>
      <c r="Q55" s="10">
        <f t="shared" si="3"/>
        <v>0.10150000000000001</v>
      </c>
      <c r="R55" s="10">
        <f t="shared" si="4"/>
        <v>5.6500000000000002E-2</v>
      </c>
      <c r="S55" s="10">
        <f t="shared" si="5"/>
        <v>0.26740000000000003</v>
      </c>
      <c r="T55" s="10">
        <f t="shared" si="6"/>
        <v>0.20699999999999999</v>
      </c>
      <c r="V55" s="11">
        <v>8.5000000000000006E-3</v>
      </c>
      <c r="W55" s="11">
        <v>4.7999999999999996E-3</v>
      </c>
      <c r="X55" s="11">
        <v>8.5000000000000006E-3</v>
      </c>
      <c r="Y55" s="11">
        <v>3.4500000000000003E-2</v>
      </c>
      <c r="Z55" s="11">
        <v>5.11E-2</v>
      </c>
      <c r="AA55" s="11">
        <v>6.4999999999999997E-3</v>
      </c>
      <c r="AB55" s="11">
        <v>0.03</v>
      </c>
      <c r="AC55" s="11">
        <v>0</v>
      </c>
      <c r="AD55" s="11">
        <v>4.4999999999999998E-2</v>
      </c>
      <c r="AE55" s="11">
        <v>0</v>
      </c>
      <c r="AF55" s="11">
        <f t="shared" si="7"/>
        <v>8.1499999999999989E-2</v>
      </c>
      <c r="AG55" s="11">
        <f t="shared" si="8"/>
        <v>3.6499999999999998E-2</v>
      </c>
      <c r="AH55" s="11">
        <f t="shared" si="9"/>
        <v>0.2092</v>
      </c>
      <c r="AI55" s="11">
        <f t="shared" si="10"/>
        <v>0.1527</v>
      </c>
    </row>
    <row r="56" spans="1:35">
      <c r="A56" s="2">
        <v>54</v>
      </c>
      <c r="B56" s="8" t="s">
        <v>114</v>
      </c>
      <c r="C56" s="9">
        <v>0.05</v>
      </c>
      <c r="D56" s="9">
        <v>0.4</v>
      </c>
      <c r="E56" s="9">
        <f t="shared" si="0"/>
        <v>2.0000000000000004E-2</v>
      </c>
      <c r="F56" s="3">
        <f t="shared" si="1"/>
        <v>2.0000000000000004</v>
      </c>
      <c r="G56" s="10">
        <v>5.5999999999999999E-3</v>
      </c>
      <c r="H56" s="10">
        <v>4.0000000000000001E-3</v>
      </c>
      <c r="I56" s="10">
        <v>1.11E-2</v>
      </c>
      <c r="J56" s="10">
        <v>4.0099999999999997E-2</v>
      </c>
      <c r="K56" s="10">
        <v>7.2999999999999995E-2</v>
      </c>
      <c r="L56" s="10">
        <v>6.4999999999999997E-3</v>
      </c>
      <c r="M56" s="10">
        <v>0.03</v>
      </c>
      <c r="N56" s="10">
        <f t="shared" si="2"/>
        <v>2.0000000000000004E-2</v>
      </c>
      <c r="O56" s="10">
        <v>4.4999999999999998E-2</v>
      </c>
      <c r="P56" s="10">
        <v>0</v>
      </c>
      <c r="Q56" s="10">
        <f t="shared" si="3"/>
        <v>0.10150000000000001</v>
      </c>
      <c r="R56" s="10">
        <f t="shared" si="4"/>
        <v>5.6500000000000002E-2</v>
      </c>
      <c r="S56" s="10">
        <f t="shared" si="5"/>
        <v>0.26740000000000003</v>
      </c>
      <c r="T56" s="10">
        <f t="shared" si="6"/>
        <v>0.20699999999999999</v>
      </c>
      <c r="V56" s="11">
        <v>8.5000000000000006E-3</v>
      </c>
      <c r="W56" s="11">
        <v>4.7999999999999996E-3</v>
      </c>
      <c r="X56" s="11">
        <v>8.5000000000000006E-3</v>
      </c>
      <c r="Y56" s="11">
        <v>3.4500000000000003E-2</v>
      </c>
      <c r="Z56" s="11">
        <v>5.11E-2</v>
      </c>
      <c r="AA56" s="11">
        <v>6.4999999999999997E-3</v>
      </c>
      <c r="AB56" s="11">
        <v>0.03</v>
      </c>
      <c r="AC56" s="11">
        <v>0</v>
      </c>
      <c r="AD56" s="11">
        <v>4.4999999999999998E-2</v>
      </c>
      <c r="AE56" s="11">
        <v>0</v>
      </c>
      <c r="AF56" s="11">
        <f t="shared" si="7"/>
        <v>8.1499999999999989E-2</v>
      </c>
      <c r="AG56" s="11">
        <f t="shared" si="8"/>
        <v>3.6499999999999998E-2</v>
      </c>
      <c r="AH56" s="11">
        <f t="shared" si="9"/>
        <v>0.2092</v>
      </c>
      <c r="AI56" s="11">
        <f t="shared" si="10"/>
        <v>0.1527</v>
      </c>
    </row>
    <row r="57" spans="1:35">
      <c r="A57" s="2">
        <v>55</v>
      </c>
      <c r="B57" s="8" t="s">
        <v>115</v>
      </c>
      <c r="C57" s="9">
        <v>0.05</v>
      </c>
      <c r="D57" s="9">
        <v>0.4</v>
      </c>
      <c r="E57" s="9">
        <f t="shared" si="0"/>
        <v>2.0000000000000004E-2</v>
      </c>
      <c r="F57" s="3">
        <f t="shared" si="1"/>
        <v>2.0000000000000004</v>
      </c>
      <c r="G57" s="10">
        <v>5.5999999999999999E-3</v>
      </c>
      <c r="H57" s="10">
        <v>4.0000000000000001E-3</v>
      </c>
      <c r="I57" s="10">
        <v>1.11E-2</v>
      </c>
      <c r="J57" s="10">
        <v>4.0099999999999997E-2</v>
      </c>
      <c r="K57" s="10">
        <v>7.2999999999999995E-2</v>
      </c>
      <c r="L57" s="10">
        <v>6.4999999999999997E-3</v>
      </c>
      <c r="M57" s="10">
        <v>0.03</v>
      </c>
      <c r="N57" s="10">
        <f t="shared" si="2"/>
        <v>2.0000000000000004E-2</v>
      </c>
      <c r="O57" s="10">
        <v>4.4999999999999998E-2</v>
      </c>
      <c r="P57" s="10">
        <v>0</v>
      </c>
      <c r="Q57" s="10">
        <f t="shared" si="3"/>
        <v>0.10150000000000001</v>
      </c>
      <c r="R57" s="10">
        <f t="shared" si="4"/>
        <v>5.6500000000000002E-2</v>
      </c>
      <c r="S57" s="10">
        <f t="shared" si="5"/>
        <v>0.26740000000000003</v>
      </c>
      <c r="T57" s="10">
        <f t="shared" si="6"/>
        <v>0.20699999999999999</v>
      </c>
      <c r="V57" s="11">
        <v>8.5000000000000006E-3</v>
      </c>
      <c r="W57" s="11">
        <v>4.7999999999999996E-3</v>
      </c>
      <c r="X57" s="11">
        <v>8.5000000000000006E-3</v>
      </c>
      <c r="Y57" s="11">
        <v>3.4500000000000003E-2</v>
      </c>
      <c r="Z57" s="11">
        <v>5.11E-2</v>
      </c>
      <c r="AA57" s="11">
        <v>6.4999999999999997E-3</v>
      </c>
      <c r="AB57" s="11">
        <v>0.03</v>
      </c>
      <c r="AC57" s="11">
        <v>0</v>
      </c>
      <c r="AD57" s="11">
        <v>4.4999999999999998E-2</v>
      </c>
      <c r="AE57" s="11">
        <v>0</v>
      </c>
      <c r="AF57" s="11">
        <f t="shared" si="7"/>
        <v>8.1499999999999989E-2</v>
      </c>
      <c r="AG57" s="11">
        <f t="shared" si="8"/>
        <v>3.6499999999999998E-2</v>
      </c>
      <c r="AH57" s="11">
        <f t="shared" si="9"/>
        <v>0.2092</v>
      </c>
      <c r="AI57" s="11">
        <f t="shared" si="10"/>
        <v>0.1527</v>
      </c>
    </row>
    <row r="58" spans="1:35">
      <c r="A58" s="2">
        <v>56</v>
      </c>
      <c r="B58" s="8" t="s">
        <v>116</v>
      </c>
      <c r="C58" s="9">
        <v>0.05</v>
      </c>
      <c r="D58" s="9">
        <v>0.4</v>
      </c>
      <c r="E58" s="9">
        <f t="shared" si="0"/>
        <v>2.0000000000000004E-2</v>
      </c>
      <c r="F58" s="3">
        <f t="shared" si="1"/>
        <v>2.0000000000000004</v>
      </c>
      <c r="G58" s="10">
        <v>5.5999999999999999E-3</v>
      </c>
      <c r="H58" s="10">
        <v>4.0000000000000001E-3</v>
      </c>
      <c r="I58" s="10">
        <v>1.11E-2</v>
      </c>
      <c r="J58" s="10">
        <v>4.0099999999999997E-2</v>
      </c>
      <c r="K58" s="10">
        <v>7.2999999999999995E-2</v>
      </c>
      <c r="L58" s="10">
        <v>6.4999999999999997E-3</v>
      </c>
      <c r="M58" s="10">
        <v>0.03</v>
      </c>
      <c r="N58" s="10">
        <f t="shared" si="2"/>
        <v>2.0000000000000004E-2</v>
      </c>
      <c r="O58" s="10">
        <v>4.4999999999999998E-2</v>
      </c>
      <c r="P58" s="10">
        <v>0</v>
      </c>
      <c r="Q58" s="10">
        <f t="shared" si="3"/>
        <v>0.10150000000000001</v>
      </c>
      <c r="R58" s="10">
        <f t="shared" si="4"/>
        <v>5.6500000000000002E-2</v>
      </c>
      <c r="S58" s="10">
        <f t="shared" si="5"/>
        <v>0.26740000000000003</v>
      </c>
      <c r="T58" s="10">
        <f t="shared" si="6"/>
        <v>0.20699999999999999</v>
      </c>
      <c r="V58" s="11">
        <v>8.5000000000000006E-3</v>
      </c>
      <c r="W58" s="11">
        <v>4.7999999999999996E-3</v>
      </c>
      <c r="X58" s="11">
        <v>8.5000000000000006E-3</v>
      </c>
      <c r="Y58" s="11">
        <v>3.4500000000000003E-2</v>
      </c>
      <c r="Z58" s="11">
        <v>5.11E-2</v>
      </c>
      <c r="AA58" s="11">
        <v>6.4999999999999997E-3</v>
      </c>
      <c r="AB58" s="11">
        <v>0.03</v>
      </c>
      <c r="AC58" s="11">
        <v>0</v>
      </c>
      <c r="AD58" s="11">
        <v>4.4999999999999998E-2</v>
      </c>
      <c r="AE58" s="11">
        <v>0</v>
      </c>
      <c r="AF58" s="11">
        <f t="shared" si="7"/>
        <v>8.1499999999999989E-2</v>
      </c>
      <c r="AG58" s="11">
        <f t="shared" si="8"/>
        <v>3.6499999999999998E-2</v>
      </c>
      <c r="AH58" s="11">
        <f t="shared" si="9"/>
        <v>0.2092</v>
      </c>
      <c r="AI58" s="11">
        <f t="shared" si="10"/>
        <v>0.1527</v>
      </c>
    </row>
    <row r="59" spans="1:35">
      <c r="A59" s="2">
        <v>57</v>
      </c>
      <c r="B59" s="8" t="s">
        <v>117</v>
      </c>
      <c r="C59" s="9">
        <v>0.04</v>
      </c>
      <c r="D59" s="9">
        <v>0.4</v>
      </c>
      <c r="E59" s="9">
        <f>C59*D59</f>
        <v>1.6E-2</v>
      </c>
      <c r="F59" s="3">
        <f t="shared" si="1"/>
        <v>1.6</v>
      </c>
      <c r="G59" s="10">
        <v>5.5999999999999999E-3</v>
      </c>
      <c r="H59" s="10">
        <v>4.0000000000000001E-3</v>
      </c>
      <c r="I59" s="10">
        <v>1.11E-2</v>
      </c>
      <c r="J59" s="10">
        <v>4.0099999999999997E-2</v>
      </c>
      <c r="K59" s="10">
        <v>7.2999999999999995E-2</v>
      </c>
      <c r="L59" s="10">
        <v>6.4999999999999997E-3</v>
      </c>
      <c r="M59" s="10">
        <v>0.03</v>
      </c>
      <c r="N59" s="10">
        <f t="shared" si="2"/>
        <v>1.6E-2</v>
      </c>
      <c r="O59" s="10">
        <v>4.4999999999999998E-2</v>
      </c>
      <c r="P59" s="10">
        <v>0</v>
      </c>
      <c r="Q59" s="10">
        <f t="shared" si="3"/>
        <v>9.7500000000000003E-2</v>
      </c>
      <c r="R59" s="10">
        <f t="shared" si="4"/>
        <v>5.2499999999999998E-2</v>
      </c>
      <c r="S59" s="10">
        <f t="shared" si="5"/>
        <v>0.26179999999999998</v>
      </c>
      <c r="T59" s="10">
        <f t="shared" si="6"/>
        <v>0.2019</v>
      </c>
      <c r="V59" s="11">
        <v>8.5000000000000006E-3</v>
      </c>
      <c r="W59" s="11">
        <v>4.7999999999999996E-3</v>
      </c>
      <c r="X59" s="11">
        <v>8.5000000000000006E-3</v>
      </c>
      <c r="Y59" s="11">
        <v>3.4500000000000003E-2</v>
      </c>
      <c r="Z59" s="11">
        <v>5.11E-2</v>
      </c>
      <c r="AA59" s="11">
        <v>6.4999999999999997E-3</v>
      </c>
      <c r="AB59" s="11">
        <v>0.03</v>
      </c>
      <c r="AC59" s="11">
        <v>0</v>
      </c>
      <c r="AD59" s="11">
        <v>4.4999999999999998E-2</v>
      </c>
      <c r="AE59" s="11">
        <v>0</v>
      </c>
      <c r="AF59" s="11">
        <f t="shared" si="7"/>
        <v>8.1499999999999989E-2</v>
      </c>
      <c r="AG59" s="11">
        <f t="shared" si="8"/>
        <v>3.6499999999999998E-2</v>
      </c>
      <c r="AH59" s="11">
        <f t="shared" si="9"/>
        <v>0.2092</v>
      </c>
      <c r="AI59" s="11">
        <f t="shared" si="10"/>
        <v>0.1527</v>
      </c>
    </row>
    <row r="60" spans="1:35">
      <c r="A60" s="2">
        <v>58</v>
      </c>
      <c r="B60" s="8" t="s">
        <v>118</v>
      </c>
      <c r="C60" s="9">
        <v>0.05</v>
      </c>
      <c r="D60" s="9">
        <v>0.4</v>
      </c>
      <c r="E60" s="9">
        <f t="shared" si="0"/>
        <v>2.0000000000000004E-2</v>
      </c>
      <c r="F60" s="3">
        <f t="shared" si="1"/>
        <v>2.0000000000000004</v>
      </c>
      <c r="G60" s="10">
        <v>5.5999999999999999E-3</v>
      </c>
      <c r="H60" s="10">
        <v>4.0000000000000001E-3</v>
      </c>
      <c r="I60" s="10">
        <v>1.11E-2</v>
      </c>
      <c r="J60" s="10">
        <v>4.0099999999999997E-2</v>
      </c>
      <c r="K60" s="10">
        <v>7.2999999999999995E-2</v>
      </c>
      <c r="L60" s="10">
        <v>6.4999999999999997E-3</v>
      </c>
      <c r="M60" s="10">
        <v>0.03</v>
      </c>
      <c r="N60" s="10">
        <f t="shared" si="2"/>
        <v>2.0000000000000004E-2</v>
      </c>
      <c r="O60" s="10">
        <v>4.4999999999999998E-2</v>
      </c>
      <c r="P60" s="10">
        <v>0</v>
      </c>
      <c r="Q60" s="10">
        <f t="shared" si="3"/>
        <v>0.10150000000000001</v>
      </c>
      <c r="R60" s="10">
        <f t="shared" si="4"/>
        <v>5.6500000000000002E-2</v>
      </c>
      <c r="S60" s="10">
        <f t="shared" si="5"/>
        <v>0.26740000000000003</v>
      </c>
      <c r="T60" s="10">
        <f t="shared" si="6"/>
        <v>0.20699999999999999</v>
      </c>
      <c r="V60" s="11">
        <v>8.5000000000000006E-3</v>
      </c>
      <c r="W60" s="11">
        <v>4.7999999999999996E-3</v>
      </c>
      <c r="X60" s="11">
        <v>8.5000000000000006E-3</v>
      </c>
      <c r="Y60" s="11">
        <v>3.4500000000000003E-2</v>
      </c>
      <c r="Z60" s="11">
        <v>5.11E-2</v>
      </c>
      <c r="AA60" s="11">
        <v>6.4999999999999997E-3</v>
      </c>
      <c r="AB60" s="11">
        <v>0.03</v>
      </c>
      <c r="AC60" s="11">
        <v>0</v>
      </c>
      <c r="AD60" s="11">
        <v>4.4999999999999998E-2</v>
      </c>
      <c r="AE60" s="11">
        <v>0</v>
      </c>
      <c r="AF60" s="11">
        <f t="shared" si="7"/>
        <v>8.1499999999999989E-2</v>
      </c>
      <c r="AG60" s="11">
        <f t="shared" si="8"/>
        <v>3.6499999999999998E-2</v>
      </c>
      <c r="AH60" s="11">
        <f t="shared" si="9"/>
        <v>0.2092</v>
      </c>
      <c r="AI60" s="11">
        <f t="shared" si="10"/>
        <v>0.1527</v>
      </c>
    </row>
    <row r="61" spans="1:35">
      <c r="A61" s="2">
        <v>59</v>
      </c>
      <c r="B61" s="8" t="s">
        <v>119</v>
      </c>
      <c r="C61" s="9">
        <v>0.05</v>
      </c>
      <c r="D61" s="9">
        <v>0.4</v>
      </c>
      <c r="E61" s="9">
        <f t="shared" si="0"/>
        <v>2.0000000000000004E-2</v>
      </c>
      <c r="F61" s="3">
        <f t="shared" si="1"/>
        <v>2.0000000000000004</v>
      </c>
      <c r="G61" s="10">
        <v>5.5999999999999999E-3</v>
      </c>
      <c r="H61" s="10">
        <v>4.0000000000000001E-3</v>
      </c>
      <c r="I61" s="10">
        <v>1.11E-2</v>
      </c>
      <c r="J61" s="10">
        <v>4.0099999999999997E-2</v>
      </c>
      <c r="K61" s="10">
        <v>7.2999999999999995E-2</v>
      </c>
      <c r="L61" s="10">
        <v>6.4999999999999997E-3</v>
      </c>
      <c r="M61" s="10">
        <v>0.03</v>
      </c>
      <c r="N61" s="10">
        <f t="shared" si="2"/>
        <v>2.0000000000000004E-2</v>
      </c>
      <c r="O61" s="10">
        <v>4.4999999999999998E-2</v>
      </c>
      <c r="P61" s="10">
        <v>0</v>
      </c>
      <c r="Q61" s="10">
        <f t="shared" si="3"/>
        <v>0.10150000000000001</v>
      </c>
      <c r="R61" s="10">
        <f t="shared" si="4"/>
        <v>5.6500000000000002E-2</v>
      </c>
      <c r="S61" s="10">
        <f t="shared" si="5"/>
        <v>0.26740000000000003</v>
      </c>
      <c r="T61" s="10">
        <f t="shared" si="6"/>
        <v>0.20699999999999999</v>
      </c>
      <c r="V61" s="11">
        <v>8.5000000000000006E-3</v>
      </c>
      <c r="W61" s="11">
        <v>4.7999999999999996E-3</v>
      </c>
      <c r="X61" s="11">
        <v>8.5000000000000006E-3</v>
      </c>
      <c r="Y61" s="11">
        <v>3.4500000000000003E-2</v>
      </c>
      <c r="Z61" s="11">
        <v>5.11E-2</v>
      </c>
      <c r="AA61" s="11">
        <v>6.4999999999999997E-3</v>
      </c>
      <c r="AB61" s="11">
        <v>0.03</v>
      </c>
      <c r="AC61" s="11">
        <v>0</v>
      </c>
      <c r="AD61" s="11">
        <v>4.4999999999999998E-2</v>
      </c>
      <c r="AE61" s="11">
        <v>0</v>
      </c>
      <c r="AF61" s="11">
        <f t="shared" si="7"/>
        <v>8.1499999999999989E-2</v>
      </c>
      <c r="AG61" s="11">
        <f t="shared" si="8"/>
        <v>3.6499999999999998E-2</v>
      </c>
      <c r="AH61" s="11">
        <f t="shared" si="9"/>
        <v>0.2092</v>
      </c>
      <c r="AI61" s="11">
        <f t="shared" si="10"/>
        <v>0.1527</v>
      </c>
    </row>
    <row r="62" spans="1:35">
      <c r="A62" s="2">
        <v>60</v>
      </c>
      <c r="B62" s="8" t="s">
        <v>120</v>
      </c>
      <c r="C62" s="9">
        <v>0.05</v>
      </c>
      <c r="D62" s="9">
        <v>0.4</v>
      </c>
      <c r="E62" s="9">
        <f t="shared" si="0"/>
        <v>2.0000000000000004E-2</v>
      </c>
      <c r="F62" s="3">
        <f t="shared" si="1"/>
        <v>2.0000000000000004</v>
      </c>
      <c r="G62" s="10">
        <v>5.5999999999999999E-3</v>
      </c>
      <c r="H62" s="10">
        <v>4.0000000000000001E-3</v>
      </c>
      <c r="I62" s="10">
        <v>1.11E-2</v>
      </c>
      <c r="J62" s="10">
        <v>4.0099999999999997E-2</v>
      </c>
      <c r="K62" s="10">
        <v>7.2999999999999995E-2</v>
      </c>
      <c r="L62" s="10">
        <v>6.4999999999999997E-3</v>
      </c>
      <c r="M62" s="10">
        <v>0.03</v>
      </c>
      <c r="N62" s="10">
        <f t="shared" si="2"/>
        <v>2.0000000000000004E-2</v>
      </c>
      <c r="O62" s="10">
        <v>4.4999999999999998E-2</v>
      </c>
      <c r="P62" s="10">
        <v>0</v>
      </c>
      <c r="Q62" s="10">
        <f t="shared" si="3"/>
        <v>0.10150000000000001</v>
      </c>
      <c r="R62" s="10">
        <f t="shared" si="4"/>
        <v>5.6500000000000002E-2</v>
      </c>
      <c r="S62" s="10">
        <f t="shared" si="5"/>
        <v>0.26740000000000003</v>
      </c>
      <c r="T62" s="10">
        <f t="shared" si="6"/>
        <v>0.20699999999999999</v>
      </c>
      <c r="V62" s="11">
        <v>8.5000000000000006E-3</v>
      </c>
      <c r="W62" s="11">
        <v>4.7999999999999996E-3</v>
      </c>
      <c r="X62" s="11">
        <v>8.5000000000000006E-3</v>
      </c>
      <c r="Y62" s="11">
        <v>3.4500000000000003E-2</v>
      </c>
      <c r="Z62" s="11">
        <v>5.11E-2</v>
      </c>
      <c r="AA62" s="11">
        <v>6.4999999999999997E-3</v>
      </c>
      <c r="AB62" s="11">
        <v>0.03</v>
      </c>
      <c r="AC62" s="11">
        <v>0</v>
      </c>
      <c r="AD62" s="11">
        <v>4.4999999999999998E-2</v>
      </c>
      <c r="AE62" s="11">
        <v>0</v>
      </c>
      <c r="AF62" s="11">
        <f t="shared" si="7"/>
        <v>8.1499999999999989E-2</v>
      </c>
      <c r="AG62" s="11">
        <f t="shared" si="8"/>
        <v>3.6499999999999998E-2</v>
      </c>
      <c r="AH62" s="11">
        <f t="shared" si="9"/>
        <v>0.2092</v>
      </c>
      <c r="AI62" s="11">
        <f t="shared" si="10"/>
        <v>0.1527</v>
      </c>
    </row>
    <row r="63" spans="1:35">
      <c r="A63" s="2">
        <v>61</v>
      </c>
      <c r="B63" s="8" t="s">
        <v>121</v>
      </c>
      <c r="C63" s="9">
        <v>0.05</v>
      </c>
      <c r="D63" s="9">
        <v>0.4</v>
      </c>
      <c r="E63" s="9">
        <f t="shared" si="0"/>
        <v>2.0000000000000004E-2</v>
      </c>
      <c r="F63" s="3">
        <f t="shared" si="1"/>
        <v>2.0000000000000004</v>
      </c>
      <c r="G63" s="10">
        <v>5.5999999999999999E-3</v>
      </c>
      <c r="H63" s="10">
        <v>4.0000000000000001E-3</v>
      </c>
      <c r="I63" s="10">
        <v>1.11E-2</v>
      </c>
      <c r="J63" s="10">
        <v>4.0099999999999997E-2</v>
      </c>
      <c r="K63" s="10">
        <v>7.2999999999999995E-2</v>
      </c>
      <c r="L63" s="10">
        <v>6.4999999999999997E-3</v>
      </c>
      <c r="M63" s="10">
        <v>0.03</v>
      </c>
      <c r="N63" s="10">
        <f t="shared" si="2"/>
        <v>2.0000000000000004E-2</v>
      </c>
      <c r="O63" s="10">
        <v>4.4999999999999998E-2</v>
      </c>
      <c r="P63" s="10">
        <v>0</v>
      </c>
      <c r="Q63" s="10">
        <f t="shared" si="3"/>
        <v>0.10150000000000001</v>
      </c>
      <c r="R63" s="10">
        <f t="shared" si="4"/>
        <v>5.6500000000000002E-2</v>
      </c>
      <c r="S63" s="10">
        <f t="shared" si="5"/>
        <v>0.26740000000000003</v>
      </c>
      <c r="T63" s="10">
        <f t="shared" si="6"/>
        <v>0.20699999999999999</v>
      </c>
      <c r="V63" s="11">
        <v>8.5000000000000006E-3</v>
      </c>
      <c r="W63" s="11">
        <v>4.7999999999999996E-3</v>
      </c>
      <c r="X63" s="11">
        <v>8.5000000000000006E-3</v>
      </c>
      <c r="Y63" s="11">
        <v>3.4500000000000003E-2</v>
      </c>
      <c r="Z63" s="11">
        <v>5.11E-2</v>
      </c>
      <c r="AA63" s="11">
        <v>6.4999999999999997E-3</v>
      </c>
      <c r="AB63" s="11">
        <v>0.03</v>
      </c>
      <c r="AC63" s="11">
        <v>0</v>
      </c>
      <c r="AD63" s="11">
        <v>4.4999999999999998E-2</v>
      </c>
      <c r="AE63" s="11">
        <v>0</v>
      </c>
      <c r="AF63" s="11">
        <f t="shared" si="7"/>
        <v>8.1499999999999989E-2</v>
      </c>
      <c r="AG63" s="11">
        <f t="shared" si="8"/>
        <v>3.6499999999999998E-2</v>
      </c>
      <c r="AH63" s="11">
        <f t="shared" si="9"/>
        <v>0.2092</v>
      </c>
      <c r="AI63" s="11">
        <f t="shared" si="10"/>
        <v>0.1527</v>
      </c>
    </row>
    <row r="64" spans="1:35">
      <c r="A64" s="2">
        <v>62</v>
      </c>
      <c r="B64" s="8" t="s">
        <v>122</v>
      </c>
      <c r="C64" s="9">
        <v>0.05</v>
      </c>
      <c r="D64" s="9">
        <v>0.4</v>
      </c>
      <c r="E64" s="9">
        <f t="shared" si="0"/>
        <v>2.0000000000000004E-2</v>
      </c>
      <c r="F64" s="3">
        <f t="shared" si="1"/>
        <v>2.0000000000000004</v>
      </c>
      <c r="G64" s="10">
        <v>5.5999999999999999E-3</v>
      </c>
      <c r="H64" s="10">
        <v>4.0000000000000001E-3</v>
      </c>
      <c r="I64" s="10">
        <v>1.11E-2</v>
      </c>
      <c r="J64" s="10">
        <v>4.0099999999999997E-2</v>
      </c>
      <c r="K64" s="10">
        <v>7.2999999999999995E-2</v>
      </c>
      <c r="L64" s="10">
        <v>6.4999999999999997E-3</v>
      </c>
      <c r="M64" s="10">
        <v>0.03</v>
      </c>
      <c r="N64" s="10">
        <f t="shared" si="2"/>
        <v>2.0000000000000004E-2</v>
      </c>
      <c r="O64" s="10">
        <v>4.4999999999999998E-2</v>
      </c>
      <c r="P64" s="10">
        <v>0</v>
      </c>
      <c r="Q64" s="10">
        <f t="shared" si="3"/>
        <v>0.10150000000000001</v>
      </c>
      <c r="R64" s="10">
        <f t="shared" si="4"/>
        <v>5.6500000000000002E-2</v>
      </c>
      <c r="S64" s="10">
        <f t="shared" si="5"/>
        <v>0.26740000000000003</v>
      </c>
      <c r="T64" s="10">
        <f t="shared" si="6"/>
        <v>0.20699999999999999</v>
      </c>
      <c r="V64" s="11">
        <v>8.5000000000000006E-3</v>
      </c>
      <c r="W64" s="11">
        <v>4.7999999999999996E-3</v>
      </c>
      <c r="X64" s="11">
        <v>8.5000000000000006E-3</v>
      </c>
      <c r="Y64" s="11">
        <v>3.4500000000000003E-2</v>
      </c>
      <c r="Z64" s="11">
        <v>5.11E-2</v>
      </c>
      <c r="AA64" s="11">
        <v>6.4999999999999997E-3</v>
      </c>
      <c r="AB64" s="11">
        <v>0.03</v>
      </c>
      <c r="AC64" s="11">
        <v>0</v>
      </c>
      <c r="AD64" s="11">
        <v>4.4999999999999998E-2</v>
      </c>
      <c r="AE64" s="11">
        <v>0</v>
      </c>
      <c r="AF64" s="11">
        <f t="shared" si="7"/>
        <v>8.1499999999999989E-2</v>
      </c>
      <c r="AG64" s="11">
        <f t="shared" si="8"/>
        <v>3.6499999999999998E-2</v>
      </c>
      <c r="AH64" s="11">
        <f t="shared" si="9"/>
        <v>0.2092</v>
      </c>
      <c r="AI64" s="11">
        <f t="shared" si="10"/>
        <v>0.1527</v>
      </c>
    </row>
    <row r="65" spans="1:35">
      <c r="A65" s="2">
        <v>63</v>
      </c>
      <c r="B65" s="8" t="s">
        <v>123</v>
      </c>
      <c r="C65" s="9">
        <v>0.05</v>
      </c>
      <c r="D65" s="9">
        <v>0.4</v>
      </c>
      <c r="E65" s="9">
        <f t="shared" si="0"/>
        <v>2.0000000000000004E-2</v>
      </c>
      <c r="F65" s="3">
        <f t="shared" si="1"/>
        <v>2.0000000000000004</v>
      </c>
      <c r="G65" s="10">
        <v>5.5999999999999999E-3</v>
      </c>
      <c r="H65" s="10">
        <v>4.0000000000000001E-3</v>
      </c>
      <c r="I65" s="10">
        <v>1.11E-2</v>
      </c>
      <c r="J65" s="10">
        <v>4.0099999999999997E-2</v>
      </c>
      <c r="K65" s="10">
        <v>7.2999999999999995E-2</v>
      </c>
      <c r="L65" s="10">
        <v>6.4999999999999997E-3</v>
      </c>
      <c r="M65" s="10">
        <v>0.03</v>
      </c>
      <c r="N65" s="10">
        <f t="shared" si="2"/>
        <v>2.0000000000000004E-2</v>
      </c>
      <c r="O65" s="10">
        <v>4.4999999999999998E-2</v>
      </c>
      <c r="P65" s="10">
        <v>0</v>
      </c>
      <c r="Q65" s="10">
        <f t="shared" si="3"/>
        <v>0.10150000000000001</v>
      </c>
      <c r="R65" s="10">
        <f t="shared" si="4"/>
        <v>5.6500000000000002E-2</v>
      </c>
      <c r="S65" s="10">
        <f t="shared" si="5"/>
        <v>0.26740000000000003</v>
      </c>
      <c r="T65" s="10">
        <f t="shared" si="6"/>
        <v>0.20699999999999999</v>
      </c>
      <c r="V65" s="11">
        <v>8.5000000000000006E-3</v>
      </c>
      <c r="W65" s="11">
        <v>4.7999999999999996E-3</v>
      </c>
      <c r="X65" s="11">
        <v>8.5000000000000006E-3</v>
      </c>
      <c r="Y65" s="11">
        <v>3.4500000000000003E-2</v>
      </c>
      <c r="Z65" s="11">
        <v>5.11E-2</v>
      </c>
      <c r="AA65" s="11">
        <v>6.4999999999999997E-3</v>
      </c>
      <c r="AB65" s="11">
        <v>0.03</v>
      </c>
      <c r="AC65" s="11">
        <v>0</v>
      </c>
      <c r="AD65" s="11">
        <v>4.4999999999999998E-2</v>
      </c>
      <c r="AE65" s="11">
        <v>0</v>
      </c>
      <c r="AF65" s="11">
        <f t="shared" si="7"/>
        <v>8.1499999999999989E-2</v>
      </c>
      <c r="AG65" s="11">
        <f t="shared" si="8"/>
        <v>3.6499999999999998E-2</v>
      </c>
      <c r="AH65" s="11">
        <f t="shared" si="9"/>
        <v>0.2092</v>
      </c>
      <c r="AI65" s="11">
        <f t="shared" si="10"/>
        <v>0.1527</v>
      </c>
    </row>
    <row r="66" spans="1:35">
      <c r="A66" s="2">
        <v>64</v>
      </c>
      <c r="B66" s="8" t="s">
        <v>124</v>
      </c>
      <c r="C66" s="9">
        <v>0.05</v>
      </c>
      <c r="D66" s="9">
        <v>0.4</v>
      </c>
      <c r="E66" s="9">
        <f t="shared" si="0"/>
        <v>2.0000000000000004E-2</v>
      </c>
      <c r="F66" s="3">
        <f t="shared" si="1"/>
        <v>2.0000000000000004</v>
      </c>
      <c r="G66" s="10">
        <v>5.5999999999999999E-3</v>
      </c>
      <c r="H66" s="10">
        <v>4.0000000000000001E-3</v>
      </c>
      <c r="I66" s="10">
        <v>1.11E-2</v>
      </c>
      <c r="J66" s="10">
        <v>4.0099999999999997E-2</v>
      </c>
      <c r="K66" s="10">
        <v>7.2999999999999995E-2</v>
      </c>
      <c r="L66" s="10">
        <v>6.4999999999999997E-3</v>
      </c>
      <c r="M66" s="10">
        <v>0.03</v>
      </c>
      <c r="N66" s="10">
        <f t="shared" si="2"/>
        <v>2.0000000000000004E-2</v>
      </c>
      <c r="O66" s="10">
        <v>4.4999999999999998E-2</v>
      </c>
      <c r="P66" s="10">
        <v>0</v>
      </c>
      <c r="Q66" s="10">
        <f t="shared" si="3"/>
        <v>0.10150000000000001</v>
      </c>
      <c r="R66" s="10">
        <f t="shared" si="4"/>
        <v>5.6500000000000002E-2</v>
      </c>
      <c r="S66" s="10">
        <f t="shared" si="5"/>
        <v>0.26740000000000003</v>
      </c>
      <c r="T66" s="10">
        <f t="shared" si="6"/>
        <v>0.20699999999999999</v>
      </c>
      <c r="V66" s="11">
        <v>8.5000000000000006E-3</v>
      </c>
      <c r="W66" s="11">
        <v>4.7999999999999996E-3</v>
      </c>
      <c r="X66" s="11">
        <v>8.5000000000000006E-3</v>
      </c>
      <c r="Y66" s="11">
        <v>3.4500000000000003E-2</v>
      </c>
      <c r="Z66" s="11">
        <v>5.11E-2</v>
      </c>
      <c r="AA66" s="11">
        <v>6.4999999999999997E-3</v>
      </c>
      <c r="AB66" s="11">
        <v>0.03</v>
      </c>
      <c r="AC66" s="11">
        <v>0</v>
      </c>
      <c r="AD66" s="11">
        <v>4.4999999999999998E-2</v>
      </c>
      <c r="AE66" s="11">
        <v>0</v>
      </c>
      <c r="AF66" s="11">
        <f t="shared" si="7"/>
        <v>8.1499999999999989E-2</v>
      </c>
      <c r="AG66" s="11">
        <f t="shared" si="8"/>
        <v>3.6499999999999998E-2</v>
      </c>
      <c r="AH66" s="11">
        <f t="shared" si="9"/>
        <v>0.2092</v>
      </c>
      <c r="AI66" s="11">
        <f t="shared" si="10"/>
        <v>0.1527</v>
      </c>
    </row>
    <row r="67" spans="1:35">
      <c r="A67" s="2">
        <v>65</v>
      </c>
      <c r="B67" s="8" t="s">
        <v>125</v>
      </c>
      <c r="C67" s="9">
        <v>0.05</v>
      </c>
      <c r="D67" s="9">
        <v>0.4</v>
      </c>
      <c r="E67" s="9">
        <f>C67*D67</f>
        <v>2.0000000000000004E-2</v>
      </c>
      <c r="F67" s="3">
        <f t="shared" si="1"/>
        <v>2.0000000000000004</v>
      </c>
      <c r="G67" s="10">
        <v>5.5999999999999999E-3</v>
      </c>
      <c r="H67" s="10">
        <v>4.0000000000000001E-3</v>
      </c>
      <c r="I67" s="10">
        <v>1.11E-2</v>
      </c>
      <c r="J67" s="10">
        <v>4.0099999999999997E-2</v>
      </c>
      <c r="K67" s="10">
        <v>7.2999999999999995E-2</v>
      </c>
      <c r="L67" s="10">
        <v>6.4999999999999997E-3</v>
      </c>
      <c r="M67" s="10">
        <v>0.03</v>
      </c>
      <c r="N67" s="10">
        <f t="shared" si="2"/>
        <v>2.0000000000000004E-2</v>
      </c>
      <c r="O67" s="10">
        <v>4.4999999999999998E-2</v>
      </c>
      <c r="P67" s="10">
        <v>0</v>
      </c>
      <c r="Q67" s="10">
        <f t="shared" si="3"/>
        <v>0.10150000000000001</v>
      </c>
      <c r="R67" s="10">
        <f t="shared" si="4"/>
        <v>5.6500000000000002E-2</v>
      </c>
      <c r="S67" s="10">
        <f t="shared" si="5"/>
        <v>0.26740000000000003</v>
      </c>
      <c r="T67" s="10">
        <f t="shared" si="6"/>
        <v>0.20699999999999999</v>
      </c>
      <c r="V67" s="11">
        <v>8.5000000000000006E-3</v>
      </c>
      <c r="W67" s="11">
        <v>4.7999999999999996E-3</v>
      </c>
      <c r="X67" s="11">
        <v>8.5000000000000006E-3</v>
      </c>
      <c r="Y67" s="11">
        <v>3.4500000000000003E-2</v>
      </c>
      <c r="Z67" s="11">
        <v>5.11E-2</v>
      </c>
      <c r="AA67" s="11">
        <v>6.4999999999999997E-3</v>
      </c>
      <c r="AB67" s="11">
        <v>0.03</v>
      </c>
      <c r="AC67" s="11">
        <v>0</v>
      </c>
      <c r="AD67" s="11">
        <v>4.4999999999999998E-2</v>
      </c>
      <c r="AE67" s="11">
        <v>0</v>
      </c>
      <c r="AF67" s="11">
        <f t="shared" si="7"/>
        <v>8.1499999999999989E-2</v>
      </c>
      <c r="AG67" s="11">
        <f t="shared" si="8"/>
        <v>3.6499999999999998E-2</v>
      </c>
      <c r="AH67" s="11">
        <f t="shared" si="9"/>
        <v>0.2092</v>
      </c>
      <c r="AI67" s="11">
        <f t="shared" si="10"/>
        <v>0.1527</v>
      </c>
    </row>
    <row r="68" spans="1:35">
      <c r="A68" s="2">
        <v>66</v>
      </c>
      <c r="B68" s="8" t="s">
        <v>126</v>
      </c>
      <c r="C68" s="9">
        <v>0.05</v>
      </c>
      <c r="D68" s="9">
        <v>0.4</v>
      </c>
      <c r="E68" s="9">
        <f>C68*D68</f>
        <v>2.0000000000000004E-2</v>
      </c>
      <c r="F68" s="3">
        <f t="shared" ref="F68:F81" si="11">E68*100</f>
        <v>2.0000000000000004</v>
      </c>
      <c r="G68" s="10">
        <v>5.5999999999999999E-3</v>
      </c>
      <c r="H68" s="10">
        <v>4.0000000000000001E-3</v>
      </c>
      <c r="I68" s="10">
        <v>1.11E-2</v>
      </c>
      <c r="J68" s="10">
        <v>4.0099999999999997E-2</v>
      </c>
      <c r="K68" s="10">
        <v>7.2999999999999995E-2</v>
      </c>
      <c r="L68" s="10">
        <v>6.4999999999999997E-3</v>
      </c>
      <c r="M68" s="10">
        <v>0.03</v>
      </c>
      <c r="N68" s="10">
        <f t="shared" ref="N68:N81" si="12">E68</f>
        <v>2.0000000000000004E-2</v>
      </c>
      <c r="O68" s="10">
        <v>4.4999999999999998E-2</v>
      </c>
      <c r="P68" s="10">
        <v>0</v>
      </c>
      <c r="Q68" s="10">
        <f t="shared" ref="Q68:Q81" si="13">SUM(L68:O68)</f>
        <v>0.10150000000000001</v>
      </c>
      <c r="R68" s="10">
        <f t="shared" ref="R68:R81" si="14">L68+M68+N68+P68</f>
        <v>5.6500000000000002E-2</v>
      </c>
      <c r="S68" s="10">
        <f t="shared" ref="S68:S81" si="15">TRUNC((((1+J68+G68+H68)*(1+I68)*(1+K68))/(1-Q68)-1),4)</f>
        <v>0.26740000000000003</v>
      </c>
      <c r="T68" s="10">
        <f t="shared" ref="T68:T81" si="16">TRUNC((((1+J68+G68+H68)*(1+I68)*(1+K68))/(1-R68)-1),4)</f>
        <v>0.20699999999999999</v>
      </c>
      <c r="V68" s="11">
        <v>8.5000000000000006E-3</v>
      </c>
      <c r="W68" s="11">
        <v>4.7999999999999996E-3</v>
      </c>
      <c r="X68" s="11">
        <v>8.5000000000000006E-3</v>
      </c>
      <c r="Y68" s="11">
        <v>3.4500000000000003E-2</v>
      </c>
      <c r="Z68" s="11">
        <v>5.11E-2</v>
      </c>
      <c r="AA68" s="11">
        <v>6.4999999999999997E-3</v>
      </c>
      <c r="AB68" s="11">
        <v>0.03</v>
      </c>
      <c r="AC68" s="11">
        <v>0</v>
      </c>
      <c r="AD68" s="11">
        <v>4.4999999999999998E-2</v>
      </c>
      <c r="AE68" s="11">
        <v>0</v>
      </c>
      <c r="AF68" s="11">
        <f t="shared" ref="AF68:AF81" si="17">SUM(AA68:AD68)</f>
        <v>8.1499999999999989E-2</v>
      </c>
      <c r="AG68" s="11">
        <f t="shared" ref="AG68:AG81" si="18">AA68+AB68+AC68+AE68</f>
        <v>3.6499999999999998E-2</v>
      </c>
      <c r="AH68" s="11">
        <f t="shared" ref="AH68:AH81" si="19">TRUNC((((1+Y68+V68+W68)*(1+X68)*(1+Z68))/(1-AF68)-1),4)</f>
        <v>0.2092</v>
      </c>
      <c r="AI68" s="11">
        <f t="shared" ref="AI68:AI81" si="20">TRUNC((((1+Y68+V68+W68)*(1+X68)*(1+Z68))/(1-AG68)-1),4)</f>
        <v>0.1527</v>
      </c>
    </row>
    <row r="69" spans="1:35">
      <c r="A69" s="2">
        <v>67</v>
      </c>
      <c r="B69" s="8" t="s">
        <v>127</v>
      </c>
      <c r="C69" s="9">
        <v>0.05</v>
      </c>
      <c r="D69" s="9">
        <v>0.4</v>
      </c>
      <c r="E69" s="9">
        <f t="shared" ref="E69:E81" si="21">C69*D69</f>
        <v>2.0000000000000004E-2</v>
      </c>
      <c r="F69" s="3">
        <f t="shared" si="11"/>
        <v>2.0000000000000004</v>
      </c>
      <c r="G69" s="10">
        <v>5.5999999999999999E-3</v>
      </c>
      <c r="H69" s="10">
        <v>4.0000000000000001E-3</v>
      </c>
      <c r="I69" s="10">
        <v>1.11E-2</v>
      </c>
      <c r="J69" s="10">
        <v>4.0099999999999997E-2</v>
      </c>
      <c r="K69" s="10">
        <v>7.2999999999999995E-2</v>
      </c>
      <c r="L69" s="10">
        <v>6.4999999999999997E-3</v>
      </c>
      <c r="M69" s="10">
        <v>0.03</v>
      </c>
      <c r="N69" s="10">
        <f t="shared" si="12"/>
        <v>2.0000000000000004E-2</v>
      </c>
      <c r="O69" s="10">
        <v>4.4999999999999998E-2</v>
      </c>
      <c r="P69" s="10">
        <v>0</v>
      </c>
      <c r="Q69" s="10">
        <f t="shared" si="13"/>
        <v>0.10150000000000001</v>
      </c>
      <c r="R69" s="10">
        <f t="shared" si="14"/>
        <v>5.6500000000000002E-2</v>
      </c>
      <c r="S69" s="10">
        <f t="shared" si="15"/>
        <v>0.26740000000000003</v>
      </c>
      <c r="T69" s="10">
        <f t="shared" si="16"/>
        <v>0.20699999999999999</v>
      </c>
      <c r="V69" s="11">
        <v>8.5000000000000006E-3</v>
      </c>
      <c r="W69" s="11">
        <v>4.7999999999999996E-3</v>
      </c>
      <c r="X69" s="11">
        <v>8.5000000000000006E-3</v>
      </c>
      <c r="Y69" s="11">
        <v>3.4500000000000003E-2</v>
      </c>
      <c r="Z69" s="11">
        <v>5.11E-2</v>
      </c>
      <c r="AA69" s="11">
        <v>6.4999999999999997E-3</v>
      </c>
      <c r="AB69" s="11">
        <v>0.03</v>
      </c>
      <c r="AC69" s="11">
        <v>0</v>
      </c>
      <c r="AD69" s="11">
        <v>4.4999999999999998E-2</v>
      </c>
      <c r="AE69" s="11">
        <v>0</v>
      </c>
      <c r="AF69" s="11">
        <f t="shared" si="17"/>
        <v>8.1499999999999989E-2</v>
      </c>
      <c r="AG69" s="11">
        <f t="shared" si="18"/>
        <v>3.6499999999999998E-2</v>
      </c>
      <c r="AH69" s="11">
        <f t="shared" si="19"/>
        <v>0.2092</v>
      </c>
      <c r="AI69" s="11">
        <f t="shared" si="20"/>
        <v>0.1527</v>
      </c>
    </row>
    <row r="70" spans="1:35">
      <c r="A70" s="2">
        <v>68</v>
      </c>
      <c r="B70" s="8" t="s">
        <v>128</v>
      </c>
      <c r="C70" s="9">
        <v>0.05</v>
      </c>
      <c r="D70" s="9">
        <v>0.4</v>
      </c>
      <c r="E70" s="9">
        <f t="shared" si="21"/>
        <v>2.0000000000000004E-2</v>
      </c>
      <c r="F70" s="3">
        <f t="shared" si="11"/>
        <v>2.0000000000000004</v>
      </c>
      <c r="G70" s="10">
        <v>5.5999999999999999E-3</v>
      </c>
      <c r="H70" s="10">
        <v>4.0000000000000001E-3</v>
      </c>
      <c r="I70" s="10">
        <v>1.11E-2</v>
      </c>
      <c r="J70" s="10">
        <v>4.0099999999999997E-2</v>
      </c>
      <c r="K70" s="10">
        <v>7.2999999999999995E-2</v>
      </c>
      <c r="L70" s="10">
        <v>6.4999999999999997E-3</v>
      </c>
      <c r="M70" s="10">
        <v>0.03</v>
      </c>
      <c r="N70" s="10">
        <f t="shared" si="12"/>
        <v>2.0000000000000004E-2</v>
      </c>
      <c r="O70" s="10">
        <v>4.4999999999999998E-2</v>
      </c>
      <c r="P70" s="10">
        <v>0</v>
      </c>
      <c r="Q70" s="10">
        <f t="shared" si="13"/>
        <v>0.10150000000000001</v>
      </c>
      <c r="R70" s="10">
        <f t="shared" si="14"/>
        <v>5.6500000000000002E-2</v>
      </c>
      <c r="S70" s="10">
        <f t="shared" si="15"/>
        <v>0.26740000000000003</v>
      </c>
      <c r="T70" s="10">
        <f t="shared" si="16"/>
        <v>0.20699999999999999</v>
      </c>
      <c r="V70" s="11">
        <v>8.5000000000000006E-3</v>
      </c>
      <c r="W70" s="11">
        <v>4.7999999999999996E-3</v>
      </c>
      <c r="X70" s="11">
        <v>8.5000000000000006E-3</v>
      </c>
      <c r="Y70" s="11">
        <v>3.4500000000000003E-2</v>
      </c>
      <c r="Z70" s="11">
        <v>5.11E-2</v>
      </c>
      <c r="AA70" s="11">
        <v>6.4999999999999997E-3</v>
      </c>
      <c r="AB70" s="11">
        <v>0.03</v>
      </c>
      <c r="AC70" s="11">
        <v>0</v>
      </c>
      <c r="AD70" s="11">
        <v>4.4999999999999998E-2</v>
      </c>
      <c r="AE70" s="11">
        <v>0</v>
      </c>
      <c r="AF70" s="11">
        <f t="shared" si="17"/>
        <v>8.1499999999999989E-2</v>
      </c>
      <c r="AG70" s="11">
        <f t="shared" si="18"/>
        <v>3.6499999999999998E-2</v>
      </c>
      <c r="AH70" s="11">
        <f t="shared" si="19"/>
        <v>0.2092</v>
      </c>
      <c r="AI70" s="11">
        <f t="shared" si="20"/>
        <v>0.1527</v>
      </c>
    </row>
    <row r="71" spans="1:35">
      <c r="A71" s="2">
        <v>69</v>
      </c>
      <c r="B71" s="8" t="s">
        <v>129</v>
      </c>
      <c r="C71" s="9">
        <v>0.05</v>
      </c>
      <c r="D71" s="9">
        <v>0.4</v>
      </c>
      <c r="E71" s="9">
        <f t="shared" si="21"/>
        <v>2.0000000000000004E-2</v>
      </c>
      <c r="F71" s="3">
        <f t="shared" si="11"/>
        <v>2.0000000000000004</v>
      </c>
      <c r="G71" s="10">
        <v>5.5999999999999999E-3</v>
      </c>
      <c r="H71" s="10">
        <v>4.0000000000000001E-3</v>
      </c>
      <c r="I71" s="10">
        <v>1.11E-2</v>
      </c>
      <c r="J71" s="10">
        <v>4.0099999999999997E-2</v>
      </c>
      <c r="K71" s="10">
        <v>7.2999999999999995E-2</v>
      </c>
      <c r="L71" s="10">
        <v>6.4999999999999997E-3</v>
      </c>
      <c r="M71" s="10">
        <v>0.03</v>
      </c>
      <c r="N71" s="10">
        <f t="shared" si="12"/>
        <v>2.0000000000000004E-2</v>
      </c>
      <c r="O71" s="10">
        <v>4.4999999999999998E-2</v>
      </c>
      <c r="P71" s="10">
        <v>0</v>
      </c>
      <c r="Q71" s="10">
        <f t="shared" si="13"/>
        <v>0.10150000000000001</v>
      </c>
      <c r="R71" s="10">
        <f t="shared" si="14"/>
        <v>5.6500000000000002E-2</v>
      </c>
      <c r="S71" s="10">
        <f t="shared" si="15"/>
        <v>0.26740000000000003</v>
      </c>
      <c r="T71" s="10">
        <f t="shared" si="16"/>
        <v>0.20699999999999999</v>
      </c>
      <c r="V71" s="11">
        <v>8.5000000000000006E-3</v>
      </c>
      <c r="W71" s="11">
        <v>4.7999999999999996E-3</v>
      </c>
      <c r="X71" s="11">
        <v>8.5000000000000006E-3</v>
      </c>
      <c r="Y71" s="11">
        <v>3.4500000000000003E-2</v>
      </c>
      <c r="Z71" s="11">
        <v>5.11E-2</v>
      </c>
      <c r="AA71" s="11">
        <v>6.4999999999999997E-3</v>
      </c>
      <c r="AB71" s="11">
        <v>0.03</v>
      </c>
      <c r="AC71" s="11">
        <v>0</v>
      </c>
      <c r="AD71" s="11">
        <v>4.4999999999999998E-2</v>
      </c>
      <c r="AE71" s="11">
        <v>0</v>
      </c>
      <c r="AF71" s="11">
        <f t="shared" si="17"/>
        <v>8.1499999999999989E-2</v>
      </c>
      <c r="AG71" s="11">
        <f t="shared" si="18"/>
        <v>3.6499999999999998E-2</v>
      </c>
      <c r="AH71" s="11">
        <f t="shared" si="19"/>
        <v>0.2092</v>
      </c>
      <c r="AI71" s="11">
        <f t="shared" si="20"/>
        <v>0.1527</v>
      </c>
    </row>
    <row r="72" spans="1:35">
      <c r="A72" s="2">
        <v>70</v>
      </c>
      <c r="B72" s="8" t="s">
        <v>130</v>
      </c>
      <c r="C72" s="9">
        <v>0.03</v>
      </c>
      <c r="D72" s="9">
        <v>0.4</v>
      </c>
      <c r="E72" s="9">
        <f t="shared" si="21"/>
        <v>1.2E-2</v>
      </c>
      <c r="F72" s="3">
        <f t="shared" si="11"/>
        <v>1.2</v>
      </c>
      <c r="G72" s="10">
        <v>5.5999999999999999E-3</v>
      </c>
      <c r="H72" s="10">
        <v>4.0000000000000001E-3</v>
      </c>
      <c r="I72" s="10">
        <v>1.11E-2</v>
      </c>
      <c r="J72" s="10">
        <v>4.0099999999999997E-2</v>
      </c>
      <c r="K72" s="10">
        <v>7.2999999999999995E-2</v>
      </c>
      <c r="L72" s="10">
        <v>6.4999999999999997E-3</v>
      </c>
      <c r="M72" s="10">
        <v>0.03</v>
      </c>
      <c r="N72" s="10">
        <f t="shared" si="12"/>
        <v>1.2E-2</v>
      </c>
      <c r="O72" s="10">
        <v>4.4999999999999998E-2</v>
      </c>
      <c r="P72" s="10">
        <v>0</v>
      </c>
      <c r="Q72" s="10">
        <f t="shared" si="13"/>
        <v>9.35E-2</v>
      </c>
      <c r="R72" s="10">
        <f t="shared" si="14"/>
        <v>4.8500000000000001E-2</v>
      </c>
      <c r="S72" s="10">
        <f t="shared" si="15"/>
        <v>0.25619999999999998</v>
      </c>
      <c r="T72" s="10">
        <f t="shared" si="16"/>
        <v>0.1968</v>
      </c>
      <c r="V72" s="11">
        <v>8.5000000000000006E-3</v>
      </c>
      <c r="W72" s="11">
        <v>4.7999999999999996E-3</v>
      </c>
      <c r="X72" s="11">
        <v>8.5000000000000006E-3</v>
      </c>
      <c r="Y72" s="11">
        <v>3.4500000000000003E-2</v>
      </c>
      <c r="Z72" s="11">
        <v>5.11E-2</v>
      </c>
      <c r="AA72" s="11">
        <v>6.4999999999999997E-3</v>
      </c>
      <c r="AB72" s="11">
        <v>0.03</v>
      </c>
      <c r="AC72" s="11">
        <v>0</v>
      </c>
      <c r="AD72" s="11">
        <v>4.4999999999999998E-2</v>
      </c>
      <c r="AE72" s="11">
        <v>0</v>
      </c>
      <c r="AF72" s="11">
        <f t="shared" si="17"/>
        <v>8.1499999999999989E-2</v>
      </c>
      <c r="AG72" s="11">
        <f t="shared" si="18"/>
        <v>3.6499999999999998E-2</v>
      </c>
      <c r="AH72" s="11">
        <f t="shared" si="19"/>
        <v>0.2092</v>
      </c>
      <c r="AI72" s="11">
        <f t="shared" si="20"/>
        <v>0.1527</v>
      </c>
    </row>
    <row r="73" spans="1:35">
      <c r="A73" s="2">
        <v>71</v>
      </c>
      <c r="B73" s="8" t="s">
        <v>131</v>
      </c>
      <c r="C73" s="9">
        <v>0.05</v>
      </c>
      <c r="D73" s="9">
        <v>0.4</v>
      </c>
      <c r="E73" s="9">
        <f t="shared" si="21"/>
        <v>2.0000000000000004E-2</v>
      </c>
      <c r="F73" s="3">
        <f t="shared" si="11"/>
        <v>2.0000000000000004</v>
      </c>
      <c r="G73" s="10">
        <v>5.5999999999999999E-3</v>
      </c>
      <c r="H73" s="10">
        <v>4.0000000000000001E-3</v>
      </c>
      <c r="I73" s="10">
        <v>1.11E-2</v>
      </c>
      <c r="J73" s="10">
        <v>4.0099999999999997E-2</v>
      </c>
      <c r="K73" s="10">
        <v>7.2999999999999995E-2</v>
      </c>
      <c r="L73" s="10">
        <v>6.4999999999999997E-3</v>
      </c>
      <c r="M73" s="10">
        <v>0.03</v>
      </c>
      <c r="N73" s="10">
        <f t="shared" si="12"/>
        <v>2.0000000000000004E-2</v>
      </c>
      <c r="O73" s="10">
        <v>4.4999999999999998E-2</v>
      </c>
      <c r="P73" s="10">
        <v>0</v>
      </c>
      <c r="Q73" s="10">
        <f t="shared" si="13"/>
        <v>0.10150000000000001</v>
      </c>
      <c r="R73" s="10">
        <f t="shared" si="14"/>
        <v>5.6500000000000002E-2</v>
      </c>
      <c r="S73" s="10">
        <f t="shared" si="15"/>
        <v>0.26740000000000003</v>
      </c>
      <c r="T73" s="10">
        <f t="shared" si="16"/>
        <v>0.20699999999999999</v>
      </c>
      <c r="V73" s="11">
        <v>8.5000000000000006E-3</v>
      </c>
      <c r="W73" s="11">
        <v>4.7999999999999996E-3</v>
      </c>
      <c r="X73" s="11">
        <v>8.5000000000000006E-3</v>
      </c>
      <c r="Y73" s="11">
        <v>3.4500000000000003E-2</v>
      </c>
      <c r="Z73" s="11">
        <v>5.11E-2</v>
      </c>
      <c r="AA73" s="11">
        <v>6.4999999999999997E-3</v>
      </c>
      <c r="AB73" s="11">
        <v>0.03</v>
      </c>
      <c r="AC73" s="11">
        <v>0</v>
      </c>
      <c r="AD73" s="11">
        <v>4.4999999999999998E-2</v>
      </c>
      <c r="AE73" s="11">
        <v>0</v>
      </c>
      <c r="AF73" s="11">
        <f t="shared" si="17"/>
        <v>8.1499999999999989E-2</v>
      </c>
      <c r="AG73" s="11">
        <f t="shared" si="18"/>
        <v>3.6499999999999998E-2</v>
      </c>
      <c r="AH73" s="11">
        <f t="shared" si="19"/>
        <v>0.2092</v>
      </c>
      <c r="AI73" s="11">
        <f t="shared" si="20"/>
        <v>0.1527</v>
      </c>
    </row>
    <row r="74" spans="1:35">
      <c r="A74" s="2">
        <v>72</v>
      </c>
      <c r="B74" s="8" t="s">
        <v>132</v>
      </c>
      <c r="C74" s="9">
        <v>0.05</v>
      </c>
      <c r="D74" s="9">
        <v>0.4</v>
      </c>
      <c r="E74" s="9">
        <f t="shared" si="21"/>
        <v>2.0000000000000004E-2</v>
      </c>
      <c r="F74" s="3">
        <f t="shared" si="11"/>
        <v>2.0000000000000004</v>
      </c>
      <c r="G74" s="10">
        <v>5.5999999999999999E-3</v>
      </c>
      <c r="H74" s="10">
        <v>4.0000000000000001E-3</v>
      </c>
      <c r="I74" s="10">
        <v>1.11E-2</v>
      </c>
      <c r="J74" s="10">
        <v>4.0099999999999997E-2</v>
      </c>
      <c r="K74" s="10">
        <v>7.2999999999999995E-2</v>
      </c>
      <c r="L74" s="10">
        <v>6.4999999999999997E-3</v>
      </c>
      <c r="M74" s="10">
        <v>0.03</v>
      </c>
      <c r="N74" s="10">
        <f t="shared" si="12"/>
        <v>2.0000000000000004E-2</v>
      </c>
      <c r="O74" s="10">
        <v>4.4999999999999998E-2</v>
      </c>
      <c r="P74" s="10">
        <v>0</v>
      </c>
      <c r="Q74" s="10">
        <f t="shared" si="13"/>
        <v>0.10150000000000001</v>
      </c>
      <c r="R74" s="10">
        <f t="shared" si="14"/>
        <v>5.6500000000000002E-2</v>
      </c>
      <c r="S74" s="10">
        <f t="shared" si="15"/>
        <v>0.26740000000000003</v>
      </c>
      <c r="T74" s="10">
        <f t="shared" si="16"/>
        <v>0.20699999999999999</v>
      </c>
      <c r="V74" s="11">
        <v>8.5000000000000006E-3</v>
      </c>
      <c r="W74" s="11">
        <v>4.7999999999999996E-3</v>
      </c>
      <c r="X74" s="11">
        <v>8.5000000000000006E-3</v>
      </c>
      <c r="Y74" s="11">
        <v>3.4500000000000003E-2</v>
      </c>
      <c r="Z74" s="11">
        <v>5.11E-2</v>
      </c>
      <c r="AA74" s="11">
        <v>6.4999999999999997E-3</v>
      </c>
      <c r="AB74" s="11">
        <v>0.03</v>
      </c>
      <c r="AC74" s="11">
        <v>0</v>
      </c>
      <c r="AD74" s="11">
        <v>4.4999999999999998E-2</v>
      </c>
      <c r="AE74" s="11">
        <v>0</v>
      </c>
      <c r="AF74" s="11">
        <f t="shared" si="17"/>
        <v>8.1499999999999989E-2</v>
      </c>
      <c r="AG74" s="11">
        <f t="shared" si="18"/>
        <v>3.6499999999999998E-2</v>
      </c>
      <c r="AH74" s="11">
        <f t="shared" si="19"/>
        <v>0.2092</v>
      </c>
      <c r="AI74" s="11">
        <f t="shared" si="20"/>
        <v>0.1527</v>
      </c>
    </row>
    <row r="75" spans="1:35">
      <c r="A75" s="2">
        <v>73</v>
      </c>
      <c r="B75" s="8" t="s">
        <v>133</v>
      </c>
      <c r="C75" s="9">
        <v>0.05</v>
      </c>
      <c r="D75" s="9">
        <v>0.4</v>
      </c>
      <c r="E75" s="9">
        <f t="shared" si="21"/>
        <v>2.0000000000000004E-2</v>
      </c>
      <c r="F75" s="3">
        <f t="shared" si="11"/>
        <v>2.0000000000000004</v>
      </c>
      <c r="G75" s="10">
        <v>5.5999999999999999E-3</v>
      </c>
      <c r="H75" s="10">
        <v>4.0000000000000001E-3</v>
      </c>
      <c r="I75" s="10">
        <v>1.11E-2</v>
      </c>
      <c r="J75" s="10">
        <v>4.0099999999999997E-2</v>
      </c>
      <c r="K75" s="10">
        <v>7.2999999999999995E-2</v>
      </c>
      <c r="L75" s="10">
        <v>6.4999999999999997E-3</v>
      </c>
      <c r="M75" s="10">
        <v>0.03</v>
      </c>
      <c r="N75" s="10">
        <f t="shared" si="12"/>
        <v>2.0000000000000004E-2</v>
      </c>
      <c r="O75" s="10">
        <v>4.4999999999999998E-2</v>
      </c>
      <c r="P75" s="10">
        <v>0</v>
      </c>
      <c r="Q75" s="10">
        <f t="shared" si="13"/>
        <v>0.10150000000000001</v>
      </c>
      <c r="R75" s="10">
        <f t="shared" si="14"/>
        <v>5.6500000000000002E-2</v>
      </c>
      <c r="S75" s="10">
        <f t="shared" si="15"/>
        <v>0.26740000000000003</v>
      </c>
      <c r="T75" s="10">
        <f t="shared" si="16"/>
        <v>0.20699999999999999</v>
      </c>
      <c r="V75" s="11">
        <v>8.5000000000000006E-3</v>
      </c>
      <c r="W75" s="11">
        <v>4.7999999999999996E-3</v>
      </c>
      <c r="X75" s="11">
        <v>8.5000000000000006E-3</v>
      </c>
      <c r="Y75" s="11">
        <v>3.4500000000000003E-2</v>
      </c>
      <c r="Z75" s="11">
        <v>5.11E-2</v>
      </c>
      <c r="AA75" s="11">
        <v>6.4999999999999997E-3</v>
      </c>
      <c r="AB75" s="11">
        <v>0.03</v>
      </c>
      <c r="AC75" s="11">
        <v>0</v>
      </c>
      <c r="AD75" s="11">
        <v>4.4999999999999998E-2</v>
      </c>
      <c r="AE75" s="11">
        <v>0</v>
      </c>
      <c r="AF75" s="11">
        <f t="shared" si="17"/>
        <v>8.1499999999999989E-2</v>
      </c>
      <c r="AG75" s="11">
        <f t="shared" si="18"/>
        <v>3.6499999999999998E-2</v>
      </c>
      <c r="AH75" s="11">
        <f t="shared" si="19"/>
        <v>0.2092</v>
      </c>
      <c r="AI75" s="11">
        <f t="shared" si="20"/>
        <v>0.1527</v>
      </c>
    </row>
    <row r="76" spans="1:35">
      <c r="A76" s="2">
        <v>74</v>
      </c>
      <c r="B76" s="8" t="s">
        <v>134</v>
      </c>
      <c r="C76" s="9">
        <v>0.05</v>
      </c>
      <c r="D76" s="9">
        <v>0.4</v>
      </c>
      <c r="E76" s="9">
        <f t="shared" si="21"/>
        <v>2.0000000000000004E-2</v>
      </c>
      <c r="F76" s="3">
        <f t="shared" si="11"/>
        <v>2.0000000000000004</v>
      </c>
      <c r="G76" s="10">
        <v>5.5999999999999999E-3</v>
      </c>
      <c r="H76" s="10">
        <v>4.0000000000000001E-3</v>
      </c>
      <c r="I76" s="10">
        <v>1.11E-2</v>
      </c>
      <c r="J76" s="10">
        <v>4.0099999999999997E-2</v>
      </c>
      <c r="K76" s="10">
        <v>7.2999999999999995E-2</v>
      </c>
      <c r="L76" s="10">
        <v>6.4999999999999997E-3</v>
      </c>
      <c r="M76" s="10">
        <v>0.03</v>
      </c>
      <c r="N76" s="10">
        <f t="shared" si="12"/>
        <v>2.0000000000000004E-2</v>
      </c>
      <c r="O76" s="10">
        <v>4.4999999999999998E-2</v>
      </c>
      <c r="P76" s="10">
        <v>0</v>
      </c>
      <c r="Q76" s="10">
        <f t="shared" si="13"/>
        <v>0.10150000000000001</v>
      </c>
      <c r="R76" s="10">
        <f t="shared" si="14"/>
        <v>5.6500000000000002E-2</v>
      </c>
      <c r="S76" s="10">
        <f t="shared" si="15"/>
        <v>0.26740000000000003</v>
      </c>
      <c r="T76" s="10">
        <f t="shared" si="16"/>
        <v>0.20699999999999999</v>
      </c>
      <c r="V76" s="11">
        <v>8.5000000000000006E-3</v>
      </c>
      <c r="W76" s="11">
        <v>4.7999999999999996E-3</v>
      </c>
      <c r="X76" s="11">
        <v>8.5000000000000006E-3</v>
      </c>
      <c r="Y76" s="11">
        <v>3.4500000000000003E-2</v>
      </c>
      <c r="Z76" s="11">
        <v>5.11E-2</v>
      </c>
      <c r="AA76" s="11">
        <v>6.4999999999999997E-3</v>
      </c>
      <c r="AB76" s="11">
        <v>0.03</v>
      </c>
      <c r="AC76" s="11">
        <v>0</v>
      </c>
      <c r="AD76" s="11">
        <v>4.4999999999999998E-2</v>
      </c>
      <c r="AE76" s="11">
        <v>0</v>
      </c>
      <c r="AF76" s="11">
        <f t="shared" si="17"/>
        <v>8.1499999999999989E-2</v>
      </c>
      <c r="AG76" s="11">
        <f t="shared" si="18"/>
        <v>3.6499999999999998E-2</v>
      </c>
      <c r="AH76" s="11">
        <f t="shared" si="19"/>
        <v>0.2092</v>
      </c>
      <c r="AI76" s="11">
        <f t="shared" si="20"/>
        <v>0.1527</v>
      </c>
    </row>
    <row r="77" spans="1:35">
      <c r="A77" s="2">
        <v>75</v>
      </c>
      <c r="B77" s="8" t="s">
        <v>135</v>
      </c>
      <c r="C77" s="9">
        <v>0.05</v>
      </c>
      <c r="D77" s="9">
        <v>0.4</v>
      </c>
      <c r="E77" s="9">
        <f t="shared" si="21"/>
        <v>2.0000000000000004E-2</v>
      </c>
      <c r="F77" s="3">
        <f t="shared" si="11"/>
        <v>2.0000000000000004</v>
      </c>
      <c r="G77" s="10">
        <v>5.5999999999999999E-3</v>
      </c>
      <c r="H77" s="10">
        <v>4.0000000000000001E-3</v>
      </c>
      <c r="I77" s="10">
        <v>1.11E-2</v>
      </c>
      <c r="J77" s="10">
        <v>4.0099999999999997E-2</v>
      </c>
      <c r="K77" s="10">
        <v>7.2999999999999995E-2</v>
      </c>
      <c r="L77" s="10">
        <v>6.4999999999999997E-3</v>
      </c>
      <c r="M77" s="10">
        <v>0.03</v>
      </c>
      <c r="N77" s="10">
        <f t="shared" si="12"/>
        <v>2.0000000000000004E-2</v>
      </c>
      <c r="O77" s="10">
        <v>4.4999999999999998E-2</v>
      </c>
      <c r="P77" s="10">
        <v>0</v>
      </c>
      <c r="Q77" s="10">
        <f t="shared" si="13"/>
        <v>0.10150000000000001</v>
      </c>
      <c r="R77" s="10">
        <f t="shared" si="14"/>
        <v>5.6500000000000002E-2</v>
      </c>
      <c r="S77" s="10">
        <f t="shared" si="15"/>
        <v>0.26740000000000003</v>
      </c>
      <c r="T77" s="10">
        <f t="shared" si="16"/>
        <v>0.20699999999999999</v>
      </c>
      <c r="V77" s="11">
        <v>8.5000000000000006E-3</v>
      </c>
      <c r="W77" s="11">
        <v>4.7999999999999996E-3</v>
      </c>
      <c r="X77" s="11">
        <v>8.5000000000000006E-3</v>
      </c>
      <c r="Y77" s="11">
        <v>3.4500000000000003E-2</v>
      </c>
      <c r="Z77" s="11">
        <v>5.11E-2</v>
      </c>
      <c r="AA77" s="11">
        <v>6.4999999999999997E-3</v>
      </c>
      <c r="AB77" s="11">
        <v>0.03</v>
      </c>
      <c r="AC77" s="11">
        <v>0</v>
      </c>
      <c r="AD77" s="11">
        <v>4.4999999999999998E-2</v>
      </c>
      <c r="AE77" s="11">
        <v>0</v>
      </c>
      <c r="AF77" s="11">
        <f t="shared" si="17"/>
        <v>8.1499999999999989E-2</v>
      </c>
      <c r="AG77" s="11">
        <f t="shared" si="18"/>
        <v>3.6499999999999998E-2</v>
      </c>
      <c r="AH77" s="11">
        <f t="shared" si="19"/>
        <v>0.2092</v>
      </c>
      <c r="AI77" s="11">
        <f t="shared" si="20"/>
        <v>0.1527</v>
      </c>
    </row>
    <row r="78" spans="1:35">
      <c r="A78" s="2">
        <v>76</v>
      </c>
      <c r="B78" s="8" t="s">
        <v>136</v>
      </c>
      <c r="C78" s="9">
        <v>0.02</v>
      </c>
      <c r="D78" s="9">
        <v>0.4</v>
      </c>
      <c r="E78" s="9">
        <f t="shared" si="21"/>
        <v>8.0000000000000002E-3</v>
      </c>
      <c r="F78" s="3">
        <f t="shared" si="11"/>
        <v>0.8</v>
      </c>
      <c r="G78" s="10">
        <v>5.5999999999999999E-3</v>
      </c>
      <c r="H78" s="10">
        <v>4.0000000000000001E-3</v>
      </c>
      <c r="I78" s="10">
        <v>1.11E-2</v>
      </c>
      <c r="J78" s="10">
        <v>4.0099999999999997E-2</v>
      </c>
      <c r="K78" s="10">
        <v>7.2999999999999995E-2</v>
      </c>
      <c r="L78" s="10">
        <v>6.4999999999999997E-3</v>
      </c>
      <c r="M78" s="10">
        <v>0.03</v>
      </c>
      <c r="N78" s="10">
        <f t="shared" si="12"/>
        <v>8.0000000000000002E-3</v>
      </c>
      <c r="O78" s="10">
        <v>4.4999999999999998E-2</v>
      </c>
      <c r="P78" s="10">
        <v>0</v>
      </c>
      <c r="Q78" s="10">
        <f t="shared" si="13"/>
        <v>8.9499999999999996E-2</v>
      </c>
      <c r="R78" s="10">
        <f t="shared" si="14"/>
        <v>4.4499999999999998E-2</v>
      </c>
      <c r="S78" s="10">
        <f t="shared" si="15"/>
        <v>0.25069999999999998</v>
      </c>
      <c r="T78" s="10">
        <f t="shared" si="16"/>
        <v>0.1918</v>
      </c>
      <c r="V78" s="11">
        <v>8.5000000000000006E-3</v>
      </c>
      <c r="W78" s="11">
        <v>4.7999999999999996E-3</v>
      </c>
      <c r="X78" s="11">
        <v>8.5000000000000006E-3</v>
      </c>
      <c r="Y78" s="11">
        <v>3.4500000000000003E-2</v>
      </c>
      <c r="Z78" s="11">
        <v>5.11E-2</v>
      </c>
      <c r="AA78" s="11">
        <v>6.4999999999999997E-3</v>
      </c>
      <c r="AB78" s="11">
        <v>0.03</v>
      </c>
      <c r="AC78" s="11">
        <v>0</v>
      </c>
      <c r="AD78" s="11">
        <v>4.4999999999999998E-2</v>
      </c>
      <c r="AE78" s="11">
        <v>0</v>
      </c>
      <c r="AF78" s="11">
        <f t="shared" si="17"/>
        <v>8.1499999999999989E-2</v>
      </c>
      <c r="AG78" s="11">
        <f t="shared" si="18"/>
        <v>3.6499999999999998E-2</v>
      </c>
      <c r="AH78" s="11">
        <f t="shared" si="19"/>
        <v>0.2092</v>
      </c>
      <c r="AI78" s="11">
        <f t="shared" si="20"/>
        <v>0.1527</v>
      </c>
    </row>
    <row r="79" spans="1:35">
      <c r="A79" s="2">
        <v>77</v>
      </c>
      <c r="B79" s="8" t="s">
        <v>137</v>
      </c>
      <c r="C79" s="9">
        <v>0.05</v>
      </c>
      <c r="D79" s="9">
        <v>0.4</v>
      </c>
      <c r="E79" s="9">
        <f t="shared" si="21"/>
        <v>2.0000000000000004E-2</v>
      </c>
      <c r="F79" s="3">
        <f t="shared" si="11"/>
        <v>2.0000000000000004</v>
      </c>
      <c r="G79" s="10">
        <v>5.5999999999999999E-3</v>
      </c>
      <c r="H79" s="10">
        <v>4.0000000000000001E-3</v>
      </c>
      <c r="I79" s="10">
        <v>1.11E-2</v>
      </c>
      <c r="J79" s="10">
        <v>4.0099999999999997E-2</v>
      </c>
      <c r="K79" s="10">
        <v>7.2999999999999995E-2</v>
      </c>
      <c r="L79" s="10">
        <v>6.4999999999999997E-3</v>
      </c>
      <c r="M79" s="10">
        <v>0.03</v>
      </c>
      <c r="N79" s="10">
        <f t="shared" si="12"/>
        <v>2.0000000000000004E-2</v>
      </c>
      <c r="O79" s="10">
        <v>4.4999999999999998E-2</v>
      </c>
      <c r="P79" s="10">
        <v>0</v>
      </c>
      <c r="Q79" s="10">
        <f t="shared" si="13"/>
        <v>0.10150000000000001</v>
      </c>
      <c r="R79" s="10">
        <f t="shared" si="14"/>
        <v>5.6500000000000002E-2</v>
      </c>
      <c r="S79" s="10">
        <f t="shared" si="15"/>
        <v>0.26740000000000003</v>
      </c>
      <c r="T79" s="10">
        <f t="shared" si="16"/>
        <v>0.20699999999999999</v>
      </c>
      <c r="V79" s="11">
        <v>8.5000000000000006E-3</v>
      </c>
      <c r="W79" s="11">
        <v>4.7999999999999996E-3</v>
      </c>
      <c r="X79" s="11">
        <v>8.5000000000000006E-3</v>
      </c>
      <c r="Y79" s="11">
        <v>3.4500000000000003E-2</v>
      </c>
      <c r="Z79" s="11">
        <v>5.11E-2</v>
      </c>
      <c r="AA79" s="11">
        <v>6.4999999999999997E-3</v>
      </c>
      <c r="AB79" s="11">
        <v>0.03</v>
      </c>
      <c r="AC79" s="11">
        <v>0</v>
      </c>
      <c r="AD79" s="11">
        <v>4.4999999999999998E-2</v>
      </c>
      <c r="AE79" s="11">
        <v>0</v>
      </c>
      <c r="AF79" s="11">
        <f t="shared" si="17"/>
        <v>8.1499999999999989E-2</v>
      </c>
      <c r="AG79" s="11">
        <f t="shared" si="18"/>
        <v>3.6499999999999998E-2</v>
      </c>
      <c r="AH79" s="11">
        <f t="shared" si="19"/>
        <v>0.2092</v>
      </c>
      <c r="AI79" s="11">
        <f t="shared" si="20"/>
        <v>0.1527</v>
      </c>
    </row>
    <row r="80" spans="1:35">
      <c r="A80" s="2">
        <v>78</v>
      </c>
      <c r="B80" s="8" t="s">
        <v>138</v>
      </c>
      <c r="C80" s="9">
        <v>0.05</v>
      </c>
      <c r="D80" s="9">
        <v>0.6</v>
      </c>
      <c r="E80" s="9">
        <f t="shared" si="21"/>
        <v>0.03</v>
      </c>
      <c r="F80" s="3">
        <f t="shared" si="11"/>
        <v>3</v>
      </c>
      <c r="G80" s="10">
        <v>5.5999999999999999E-3</v>
      </c>
      <c r="H80" s="10">
        <v>4.0000000000000001E-3</v>
      </c>
      <c r="I80" s="10">
        <v>1.11E-2</v>
      </c>
      <c r="J80" s="10">
        <v>4.0099999999999997E-2</v>
      </c>
      <c r="K80" s="10">
        <v>7.2999999999999995E-2</v>
      </c>
      <c r="L80" s="10">
        <v>6.4999999999999997E-3</v>
      </c>
      <c r="M80" s="10">
        <v>0.03</v>
      </c>
      <c r="N80" s="10">
        <f t="shared" si="12"/>
        <v>0.03</v>
      </c>
      <c r="O80" s="10">
        <v>4.4999999999999998E-2</v>
      </c>
      <c r="P80" s="10">
        <v>0</v>
      </c>
      <c r="Q80" s="10">
        <f t="shared" si="13"/>
        <v>0.1115</v>
      </c>
      <c r="R80" s="10">
        <f t="shared" si="14"/>
        <v>6.6500000000000004E-2</v>
      </c>
      <c r="S80" s="10">
        <f t="shared" si="15"/>
        <v>0.28170000000000001</v>
      </c>
      <c r="T80" s="10">
        <f t="shared" si="16"/>
        <v>0.21990000000000001</v>
      </c>
      <c r="V80" s="11">
        <v>8.5000000000000006E-3</v>
      </c>
      <c r="W80" s="11">
        <v>4.7999999999999996E-3</v>
      </c>
      <c r="X80" s="11">
        <v>8.5000000000000006E-3</v>
      </c>
      <c r="Y80" s="11">
        <v>3.4500000000000003E-2</v>
      </c>
      <c r="Z80" s="11">
        <v>5.11E-2</v>
      </c>
      <c r="AA80" s="11">
        <v>6.4999999999999997E-3</v>
      </c>
      <c r="AB80" s="11">
        <v>0.03</v>
      </c>
      <c r="AC80" s="11">
        <v>0</v>
      </c>
      <c r="AD80" s="11">
        <v>4.4999999999999998E-2</v>
      </c>
      <c r="AE80" s="11">
        <v>0</v>
      </c>
      <c r="AF80" s="11">
        <f t="shared" si="17"/>
        <v>8.1499999999999989E-2</v>
      </c>
      <c r="AG80" s="11">
        <f t="shared" si="18"/>
        <v>3.6499999999999998E-2</v>
      </c>
      <c r="AH80" s="11">
        <f t="shared" si="19"/>
        <v>0.2092</v>
      </c>
      <c r="AI80" s="11">
        <f t="shared" si="20"/>
        <v>0.1527</v>
      </c>
    </row>
    <row r="81" spans="1:35">
      <c r="A81" s="2">
        <v>79</v>
      </c>
      <c r="B81" s="8" t="s">
        <v>139</v>
      </c>
      <c r="C81" s="9">
        <v>0.05</v>
      </c>
      <c r="D81" s="9">
        <v>0.4</v>
      </c>
      <c r="E81" s="9">
        <f t="shared" si="21"/>
        <v>2.0000000000000004E-2</v>
      </c>
      <c r="F81" s="3">
        <f t="shared" si="11"/>
        <v>2.0000000000000004</v>
      </c>
      <c r="G81" s="10">
        <v>5.5999999999999999E-3</v>
      </c>
      <c r="H81" s="10">
        <v>4.0000000000000001E-3</v>
      </c>
      <c r="I81" s="10">
        <v>1.11E-2</v>
      </c>
      <c r="J81" s="10">
        <v>4.0099999999999997E-2</v>
      </c>
      <c r="K81" s="10">
        <v>7.2999999999999995E-2</v>
      </c>
      <c r="L81" s="10">
        <v>6.4999999999999997E-3</v>
      </c>
      <c r="M81" s="10">
        <v>0.03</v>
      </c>
      <c r="N81" s="10">
        <f t="shared" si="12"/>
        <v>2.0000000000000004E-2</v>
      </c>
      <c r="O81" s="10">
        <v>4.4999999999999998E-2</v>
      </c>
      <c r="P81" s="10">
        <v>0</v>
      </c>
      <c r="Q81" s="10">
        <f t="shared" si="13"/>
        <v>0.10150000000000001</v>
      </c>
      <c r="R81" s="10">
        <f t="shared" si="14"/>
        <v>5.6500000000000002E-2</v>
      </c>
      <c r="S81" s="10">
        <f t="shared" si="15"/>
        <v>0.26740000000000003</v>
      </c>
      <c r="T81" s="10">
        <f t="shared" si="16"/>
        <v>0.20699999999999999</v>
      </c>
      <c r="V81" s="11">
        <v>8.5000000000000006E-3</v>
      </c>
      <c r="W81" s="11">
        <v>4.7999999999999996E-3</v>
      </c>
      <c r="X81" s="11">
        <v>8.5000000000000006E-3</v>
      </c>
      <c r="Y81" s="11">
        <v>3.4500000000000003E-2</v>
      </c>
      <c r="Z81" s="11">
        <v>5.11E-2</v>
      </c>
      <c r="AA81" s="11">
        <v>6.4999999999999997E-3</v>
      </c>
      <c r="AB81" s="11">
        <v>0.03</v>
      </c>
      <c r="AC81" s="11">
        <v>0</v>
      </c>
      <c r="AD81" s="11">
        <v>4.4999999999999998E-2</v>
      </c>
      <c r="AE81" s="11">
        <v>0</v>
      </c>
      <c r="AF81" s="11">
        <f t="shared" si="17"/>
        <v>8.1499999999999989E-2</v>
      </c>
      <c r="AG81" s="11">
        <f t="shared" si="18"/>
        <v>3.6499999999999998E-2</v>
      </c>
      <c r="AH81" s="11">
        <f t="shared" si="19"/>
        <v>0.2092</v>
      </c>
      <c r="AI81" s="11">
        <f t="shared" si="20"/>
        <v>0.1527</v>
      </c>
    </row>
  </sheetData>
  <mergeCells count="2">
    <mergeCell ref="G1:T1"/>
    <mergeCell ref="V1:AI1"/>
  </mergeCells>
  <printOptions horizontalCentered="1"/>
  <pageMargins left="0.39370078740157477" right="0.39370078740157477" top="0.39370078740157477" bottom="0.39370078740157477" header="0.31496062000000002" footer="0.31496062000000002"/>
  <pageSetup scale="63" orientation="portrait" r:id="rId1"/>
  <headerFooter>
    <oddFooter>&amp;C&amp;"Arial"&amp;8Página &amp;P de &amp;N</oddFooter>
  </headerFooter>
</worksheet>
</file>

<file path=xl/worksheets/sheet15.xml><?xml version="1.0" encoding="utf-8"?>
<worksheet xmlns="http://schemas.openxmlformats.org/spreadsheetml/2006/main" xmlns:r="http://schemas.openxmlformats.org/officeDocument/2006/relationships">
  <dimension ref="A1:A2"/>
  <sheetViews>
    <sheetView workbookViewId="0"/>
  </sheetViews>
  <sheetFormatPr defaultRowHeight="15"/>
  <sheetData>
    <row r="1" spans="1:1">
      <c r="A1" t="s">
        <v>17865</v>
      </c>
    </row>
    <row r="2" spans="1:1">
      <c r="A2" t="s">
        <v>17866</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sheetPr>
    <pageSetUpPr fitToPage="1"/>
  </sheetPr>
  <dimension ref="A1:W129"/>
  <sheetViews>
    <sheetView showGridLines="0" topLeftCell="A46" zoomScale="75" zoomScaleNormal="75" zoomScaleSheetLayoutView="85" workbookViewId="0">
      <selection activeCell="A8" sqref="A8"/>
    </sheetView>
  </sheetViews>
  <sheetFormatPr defaultColWidth="9.140625" defaultRowHeight="32.25" customHeight="1"/>
  <cols>
    <col min="1" max="1" width="11.28515625" style="187" customWidth="1"/>
    <col min="2" max="2" width="9.140625" style="187" customWidth="1"/>
    <col min="3" max="3" width="8.5703125" style="233" customWidth="1"/>
    <col min="4" max="4" width="11.7109375" style="188" bestFit="1" customWidth="1"/>
    <col min="5" max="5" width="137.7109375" style="242" customWidth="1"/>
    <col min="6" max="6" width="7.85546875" style="187" customWidth="1"/>
    <col min="7" max="7" width="7.42578125" style="187" customWidth="1"/>
    <col min="8" max="8" width="12.42578125" style="236" customWidth="1"/>
    <col min="9" max="9" width="9.28515625" style="234" customWidth="1"/>
    <col min="10" max="10" width="8.7109375" style="234" customWidth="1"/>
    <col min="11" max="11" width="10.5703125" style="235" customWidth="1"/>
    <col min="12" max="12" width="11.42578125" style="235" customWidth="1"/>
    <col min="13" max="13" width="12.28515625" style="236" customWidth="1"/>
    <col min="14" max="14" width="10.85546875" style="236" customWidth="1"/>
    <col min="15" max="15" width="16.42578125" style="236" customWidth="1"/>
    <col min="16" max="16" width="15.28515625" style="236" customWidth="1"/>
    <col min="17" max="17" width="10.140625" style="187" hidden="1" customWidth="1"/>
    <col min="18" max="18" width="12.140625" style="187" hidden="1" customWidth="1"/>
    <col min="19" max="19" width="10.140625" style="188" hidden="1" customWidth="1"/>
    <col min="20" max="20" width="15.85546875" style="187" hidden="1" customWidth="1"/>
    <col min="21" max="21" width="14.42578125" style="187" hidden="1" customWidth="1"/>
    <col min="22" max="22" width="9.140625" style="187"/>
    <col min="23" max="23" width="12.140625" style="187" customWidth="1"/>
    <col min="24" max="24" width="10.7109375" style="187" customWidth="1"/>
    <col min="25" max="16384" width="9.140625" style="187"/>
  </cols>
  <sheetData>
    <row r="1" spans="1:21" ht="32.25" customHeight="1">
      <c r="A1" s="451"/>
      <c r="B1" s="610" t="s">
        <v>35078</v>
      </c>
      <c r="C1" s="610"/>
      <c r="D1" s="610"/>
      <c r="E1" s="610"/>
      <c r="F1" s="610"/>
      <c r="G1" s="610"/>
      <c r="H1" s="610"/>
      <c r="I1" s="610"/>
      <c r="J1" s="610"/>
      <c r="K1" s="610"/>
      <c r="L1" s="610"/>
      <c r="M1" s="610"/>
      <c r="N1" s="610"/>
      <c r="O1" s="610"/>
      <c r="P1" s="611"/>
    </row>
    <row r="2" spans="1:21" ht="32.25" customHeight="1">
      <c r="A2" s="452"/>
      <c r="B2" s="612" t="s">
        <v>35051</v>
      </c>
      <c r="C2" s="612"/>
      <c r="D2" s="612"/>
      <c r="E2" s="612"/>
      <c r="F2" s="453"/>
      <c r="G2" s="453"/>
      <c r="H2" s="454"/>
      <c r="I2" s="455"/>
      <c r="J2" s="455"/>
      <c r="K2" s="456"/>
      <c r="L2" s="456"/>
      <c r="M2" s="454"/>
      <c r="N2" s="454"/>
      <c r="O2" s="454"/>
      <c r="P2" s="457"/>
    </row>
    <row r="3" spans="1:21" ht="32.25" customHeight="1">
      <c r="A3" s="452"/>
      <c r="B3" s="612" t="s">
        <v>35079</v>
      </c>
      <c r="C3" s="612"/>
      <c r="D3" s="612"/>
      <c r="E3" s="612"/>
      <c r="F3" s="453"/>
      <c r="G3" s="453"/>
      <c r="H3" s="454"/>
      <c r="I3" s="455"/>
      <c r="J3" s="455"/>
      <c r="K3" s="456"/>
      <c r="L3" s="456"/>
      <c r="M3" s="454"/>
      <c r="N3" s="454"/>
      <c r="O3" s="454"/>
      <c r="P3" s="457"/>
    </row>
    <row r="4" spans="1:21" ht="32.25" customHeight="1">
      <c r="A4" s="452"/>
      <c r="B4" s="613" t="s">
        <v>31881</v>
      </c>
      <c r="C4" s="613"/>
      <c r="D4" s="613"/>
      <c r="E4" s="613"/>
      <c r="F4" s="453"/>
      <c r="G4" s="453"/>
      <c r="H4" s="454"/>
      <c r="I4" s="455"/>
      <c r="J4" s="455"/>
      <c r="K4" s="456"/>
      <c r="L4" s="456"/>
      <c r="M4" s="454"/>
      <c r="N4" s="454"/>
      <c r="O4" s="454"/>
      <c r="P4" s="457"/>
    </row>
    <row r="5" spans="1:21" ht="32.25" customHeight="1" thickBot="1">
      <c r="A5" s="458"/>
      <c r="B5" s="609" t="str">
        <f>'Municípios BDI Serviços'!B18</f>
        <v>Bonito</v>
      </c>
      <c r="C5" s="609"/>
      <c r="D5" s="609"/>
      <c r="E5" s="609"/>
      <c r="F5" s="459"/>
      <c r="G5" s="459"/>
      <c r="H5" s="460"/>
      <c r="I5" s="461"/>
      <c r="J5" s="461"/>
      <c r="K5" s="462"/>
      <c r="L5" s="462"/>
      <c r="M5" s="460"/>
      <c r="N5" s="460"/>
      <c r="O5" s="460"/>
      <c r="P5" s="463"/>
    </row>
    <row r="6" spans="1:21" ht="40.5" customHeight="1">
      <c r="A6" s="183"/>
      <c r="B6" s="183" t="s">
        <v>31889</v>
      </c>
      <c r="C6" s="189" t="s">
        <v>11</v>
      </c>
      <c r="D6" s="190" t="s">
        <v>0</v>
      </c>
      <c r="E6" s="240" t="s">
        <v>31890</v>
      </c>
      <c r="F6" s="183" t="s">
        <v>12</v>
      </c>
      <c r="G6" s="183" t="s">
        <v>13</v>
      </c>
      <c r="H6" s="186" t="s">
        <v>7907</v>
      </c>
      <c r="I6" s="184" t="s">
        <v>14</v>
      </c>
      <c r="J6" s="184" t="s">
        <v>15</v>
      </c>
      <c r="K6" s="185" t="s">
        <v>16</v>
      </c>
      <c r="L6" s="185" t="s">
        <v>17</v>
      </c>
      <c r="M6" s="186" t="s">
        <v>18</v>
      </c>
      <c r="N6" s="186" t="s">
        <v>19</v>
      </c>
      <c r="O6" s="186" t="s">
        <v>20</v>
      </c>
      <c r="P6" s="186" t="s">
        <v>21</v>
      </c>
      <c r="S6" s="188" t="s">
        <v>228</v>
      </c>
      <c r="T6" s="187" t="s">
        <v>229</v>
      </c>
    </row>
    <row r="7" spans="1:21" s="200" customFormat="1" ht="32.25" customHeight="1">
      <c r="A7" s="191"/>
      <c r="B7" s="192"/>
      <c r="C7" s="193" t="s">
        <v>22</v>
      </c>
      <c r="D7" s="194"/>
      <c r="E7" s="244" t="s">
        <v>23</v>
      </c>
      <c r="F7" s="195"/>
      <c r="G7" s="195"/>
      <c r="H7" s="199"/>
      <c r="I7" s="196"/>
      <c r="J7" s="196"/>
      <c r="K7" s="197"/>
      <c r="L7" s="197"/>
      <c r="M7" s="198" t="str">
        <f t="shared" ref="M7:M8" si="0">IF(D7="","",TRUNC(I7*(1+K7),2))</f>
        <v/>
      </c>
      <c r="N7" s="198" t="str">
        <f t="shared" ref="N7:N8" si="1">IF(D7="","",TRUNC(J7*(1+L7),2))</f>
        <v/>
      </c>
      <c r="O7" s="199"/>
      <c r="P7" s="199"/>
      <c r="S7" s="201"/>
    </row>
    <row r="8" spans="1:21" ht="32.25" customHeight="1">
      <c r="A8" s="202"/>
      <c r="B8" s="203" t="s">
        <v>17866</v>
      </c>
      <c r="C8" s="204" t="s">
        <v>24</v>
      </c>
      <c r="D8" s="205" t="s">
        <v>249</v>
      </c>
      <c r="E8" s="245" t="str">
        <f>IFERROR(VLOOKUP($D8,'serv SEM DES'!$A$2:$E$8635,3,FALSE),VLOOKUP($D8,'emm SEM DES'!$A$2:$E$9000,3,FALSE))</f>
        <v>Placa de obra em chapa de aço galvanizado (REF 74209/001 descontinuado em 01/01/2020)</v>
      </c>
      <c r="F8" s="206"/>
      <c r="G8" s="202" t="str">
        <f>IFERROR(VLOOKUP($D8,'serv SEM DES'!$A$2:$E$8635,4,FALSE),VLOOKUP($D8,'emm SEM DES'!$A$2:$E$9000,4,FALSE))</f>
        <v>m²</v>
      </c>
      <c r="H8" s="248">
        <v>8</v>
      </c>
      <c r="I8" s="207">
        <f>IFERROR(VLOOKUP($D8,'serv SEM DES'!$A$2:$E$8635,5,FALSE),VLOOKUP($D8,'emm SEM DES'!$A$2:$E$9000,5,FALSE))</f>
        <v>325.87</v>
      </c>
      <c r="J8" s="207">
        <f>IFERROR(VLOOKUP($D8,'serv COM DES'!$A$2:$E$8665,5,FALSE),VLOOKUP($D8,'emm COM DES'!$B$2:$F$9000,5,FALSE))</f>
        <v>320.27</v>
      </c>
      <c r="K8" s="208">
        <f>IF(B8="N",VLOOKUP($B$5,'Municípios BDI Serviços'!B:T,19,FALSE),VLOOKUP($B$5,'Municípios BDI Serviços'!B:AI,34,FALSE))</f>
        <v>0.20699999999999999</v>
      </c>
      <c r="L8" s="208">
        <f>IF(B8="N",VLOOKUP($B$5,'Municípios BDI Serviços'!B:T,18,FALSE),VLOOKUP($B$5,'Municípios BDI Serviços'!B:AI,33,FALSE))</f>
        <v>0.26740000000000003</v>
      </c>
      <c r="M8" s="209">
        <f t="shared" si="0"/>
        <v>393.32</v>
      </c>
      <c r="N8" s="209">
        <f t="shared" si="1"/>
        <v>405.91</v>
      </c>
      <c r="O8" s="209">
        <f t="shared" ref="O8" si="2">IF(H8="","",TRUNC(H8*M8,2))</f>
        <v>3146.56</v>
      </c>
      <c r="P8" s="209">
        <f t="shared" ref="P8" si="3">IF(H8="","",TRUNC(H8*N8,2))</f>
        <v>3247.28</v>
      </c>
      <c r="Q8" s="210" t="e">
        <f t="shared" ref="Q8:Q16" si="4">IF(O8="","",(O8/$O$117))</f>
        <v>#DIV/0!</v>
      </c>
      <c r="R8" s="210" t="e">
        <f t="shared" ref="R8:R16" si="5">IF(P8="","",(P8/$P$117))</f>
        <v>#DIV/0!</v>
      </c>
      <c r="S8" s="211" t="str">
        <f t="shared" ref="S8:S88" si="6">IF(F8&gt;0,TRUNC(H8/F8,3),"")</f>
        <v/>
      </c>
      <c r="T8" s="187" t="str">
        <f t="shared" ref="T8:T88" si="7">IF(S8="","",TRUNC(S8*F8,3))</f>
        <v/>
      </c>
      <c r="U8" s="187" t="str">
        <f t="shared" ref="U8:U88" si="8">IF(S8="","",IF(T8=H8,TRUE,FALSE))</f>
        <v/>
      </c>
    </row>
    <row r="9" spans="1:21" ht="32.25" hidden="1" customHeight="1">
      <c r="A9" s="203"/>
      <c r="B9" s="203" t="s">
        <v>17866</v>
      </c>
      <c r="C9" s="212" t="s">
        <v>166</v>
      </c>
      <c r="D9" s="292" t="s">
        <v>168</v>
      </c>
      <c r="E9" s="245" t="str">
        <f>IFERROR(VLOOKUP($D9,'serv SEM DES'!$A$2:$E$8635,3,FALSE),VLOOKUP($D9,'emm SEM DES'!$A$2:$E$9000,3,FALSE))</f>
        <v>LOCACAO DE CONTAINER 2,30  X  6,00 M, ALT. 2,50 M, COM 1 SANITARIO, PARA ESCRITORIO, COMPLETO, SEM DIVISORIAS INTERNAS</v>
      </c>
      <c r="F9" s="206"/>
      <c r="G9" s="202" t="str">
        <f>IFERROR(VLOOKUP($D9,'serv SEM DES'!$A$2:$E$8635,4,FALSE),VLOOKUP($D9,'emm SEM DES'!$A$2:$E$9000,4,FALSE))</f>
        <v xml:space="preserve">MES   </v>
      </c>
      <c r="H9" s="248"/>
      <c r="I9" s="207" t="str">
        <f>IFERROR(VLOOKUP($D9,'serv SEM DES'!$A$2:$E$8635,5,FALSE),VLOOKUP($D9,'emm SEM DES'!$A$2:$E$9000,5,FALSE))</f>
        <v>650,00</v>
      </c>
      <c r="J9" s="207" t="str">
        <f>'emm COM DES'!E2038</f>
        <v>650,00</v>
      </c>
      <c r="K9" s="208">
        <f>IF(B9="N",VLOOKUP($B$5,'Municípios BDI Serviços'!B:T,19,FALSE),VLOOKUP($B$5,'Municípios BDI Serviços'!B:AI,34,FALSE))</f>
        <v>0.20699999999999999</v>
      </c>
      <c r="L9" s="208">
        <f>IF(B9="N",VLOOKUP($B$5,'Municípios BDI Serviços'!B:T,18,FALSE),VLOOKUP($B$5,'Municípios BDI Serviços'!B:AI,33,FALSE))</f>
        <v>0.26740000000000003</v>
      </c>
      <c r="M9" s="209">
        <f t="shared" ref="M9:M13" si="9">IF(D9="","",TRUNC(I9*(1+K9),2))</f>
        <v>784.55</v>
      </c>
      <c r="N9" s="209">
        <f t="shared" ref="N9:N13" si="10">IF(D9="","",TRUNC(J9*(1+L9),2))</f>
        <v>823.81</v>
      </c>
      <c r="O9" s="209" t="str">
        <f t="shared" ref="O9:O13" si="11">IF(H9="","",TRUNC(H9*M9,2))</f>
        <v/>
      </c>
      <c r="P9" s="209" t="str">
        <f t="shared" ref="P9:P13" si="12">IF(H9="","",TRUNC(H9*N9,2))</f>
        <v/>
      </c>
      <c r="Q9" s="210" t="str">
        <f t="shared" si="4"/>
        <v/>
      </c>
      <c r="R9" s="210" t="str">
        <f t="shared" si="5"/>
        <v/>
      </c>
      <c r="S9" s="211"/>
    </row>
    <row r="10" spans="1:21" ht="32.25" hidden="1" customHeight="1">
      <c r="A10" s="203"/>
      <c r="B10" s="203" t="s">
        <v>17866</v>
      </c>
      <c r="C10" s="204" t="s">
        <v>25</v>
      </c>
      <c r="D10" s="213" t="s">
        <v>17859</v>
      </c>
      <c r="E10" s="245" t="str">
        <f>IFERROR(VLOOKUP($D10,'serv SEM DES'!$A$2:$E$8635,3,FALSE),VLOOKUP($D10,'emm SEM DES'!$A$2:$E$9000,3,FALSE))</f>
        <v>LOCACAO DE CONTAINER 2,30 X 4,30 M, ALT. 2,50 M, P/ SANITARIO, C/ 5 BACIAS, 1 LAVATORIO E 4 MICTORIOS</v>
      </c>
      <c r="F10" s="206"/>
      <c r="G10" s="202" t="str">
        <f>IFERROR(VLOOKUP($D10,'serv SEM DES'!$A$2:$E$8635,4,FALSE),VLOOKUP($D10,'emm SEM DES'!$A$2:$E$9000,4,FALSE))</f>
        <v xml:space="preserve">MES   </v>
      </c>
      <c r="H10" s="248"/>
      <c r="I10" s="207" t="str">
        <f>IFERROR(VLOOKUP($D10,'serv SEM DES'!$A$2:$E$8635,5,FALSE),VLOOKUP($D10,'emm SEM DES'!$A$2:$E$9000,5,FALSE))</f>
        <v>812,50</v>
      </c>
      <c r="J10" s="207" t="str">
        <f>'emm COM DES'!E2042</f>
        <v>812,50</v>
      </c>
      <c r="K10" s="208">
        <f>IF(B10="N",VLOOKUP($B$5,'Municípios BDI Serviços'!B:T,19,FALSE),VLOOKUP($B$5,'Municípios BDI Serviços'!B:AI,34,FALSE))</f>
        <v>0.20699999999999999</v>
      </c>
      <c r="L10" s="208">
        <f>IF(B10="N",VLOOKUP($B$5,'Municípios BDI Serviços'!B:T,18,FALSE),VLOOKUP($B$5,'Municípios BDI Serviços'!B:AI,33,FALSE))</f>
        <v>0.26740000000000003</v>
      </c>
      <c r="M10" s="209">
        <f t="shared" si="9"/>
        <v>980.68</v>
      </c>
      <c r="N10" s="209">
        <f t="shared" si="10"/>
        <v>1029.76</v>
      </c>
      <c r="O10" s="209" t="str">
        <f t="shared" si="11"/>
        <v/>
      </c>
      <c r="P10" s="209" t="str">
        <f t="shared" si="12"/>
        <v/>
      </c>
      <c r="Q10" s="210" t="str">
        <f t="shared" si="4"/>
        <v/>
      </c>
      <c r="R10" s="210" t="str">
        <f t="shared" si="5"/>
        <v/>
      </c>
      <c r="S10" s="211" t="str">
        <f t="shared" si="6"/>
        <v/>
      </c>
      <c r="T10" s="187" t="str">
        <f t="shared" si="7"/>
        <v/>
      </c>
      <c r="U10" s="187" t="str">
        <f t="shared" si="8"/>
        <v/>
      </c>
    </row>
    <row r="11" spans="1:21" ht="32.25" hidden="1" customHeight="1">
      <c r="A11" s="203"/>
      <c r="B11" s="203" t="s">
        <v>17866</v>
      </c>
      <c r="C11" s="204" t="s">
        <v>26</v>
      </c>
      <c r="D11" s="214" t="s">
        <v>17860</v>
      </c>
      <c r="E11" s="245" t="str">
        <f>IFERROR(VLOOKUP($D11,'serv SEM DES'!$A$2:$E$8635,3,FALSE),VLOOKUP($D11,'emm SEM DES'!$A$2:$E$9000,3,FALSE))</f>
        <v>LOCACAO DE CONTAINER 2,30  X  6,00 M, ALT. 2,50 M, PARA ESCRITORIO, SEM DIVISORIAS INTERNAS E SEM SANITARIO</v>
      </c>
      <c r="F11" s="206"/>
      <c r="G11" s="202" t="str">
        <f>IFERROR(VLOOKUP($D11,'serv SEM DES'!$A$2:$E$8635,4,FALSE),VLOOKUP($D11,'emm SEM DES'!$A$2:$E$9000,4,FALSE))</f>
        <v xml:space="preserve">MES   </v>
      </c>
      <c r="H11" s="248"/>
      <c r="I11" s="207" t="str">
        <f>IFERROR(VLOOKUP($D11,'serv SEM DES'!$A$2:$E$8635,5,FALSE),VLOOKUP($D11,'emm SEM DES'!$A$2:$E$9000,5,FALSE))</f>
        <v>507,81</v>
      </c>
      <c r="J11" s="207" t="str">
        <f>'emm COM DES'!E2039</f>
        <v>507,81</v>
      </c>
      <c r="K11" s="208">
        <f>IF(B11="N",VLOOKUP($B$5,'Municípios BDI Serviços'!B:T,19,FALSE),VLOOKUP($B$5,'Municípios BDI Serviços'!B:AI,34,FALSE))</f>
        <v>0.20699999999999999</v>
      </c>
      <c r="L11" s="208">
        <f>IF(B11="N",VLOOKUP($B$5,'Municípios BDI Serviços'!B:T,18,FALSE),VLOOKUP($B$5,'Municípios BDI Serviços'!B:AI,33,FALSE))</f>
        <v>0.26740000000000003</v>
      </c>
      <c r="M11" s="209">
        <f t="shared" si="9"/>
        <v>612.91999999999996</v>
      </c>
      <c r="N11" s="209">
        <f t="shared" si="10"/>
        <v>643.59</v>
      </c>
      <c r="O11" s="209" t="str">
        <f t="shared" si="11"/>
        <v/>
      </c>
      <c r="P11" s="209" t="str">
        <f t="shared" si="12"/>
        <v/>
      </c>
      <c r="Q11" s="210" t="str">
        <f t="shared" si="4"/>
        <v/>
      </c>
      <c r="R11" s="210" t="str">
        <f t="shared" si="5"/>
        <v/>
      </c>
      <c r="S11" s="211" t="str">
        <f t="shared" si="6"/>
        <v/>
      </c>
      <c r="T11" s="187" t="str">
        <f t="shared" si="7"/>
        <v/>
      </c>
      <c r="U11" s="187" t="str">
        <f t="shared" si="8"/>
        <v/>
      </c>
    </row>
    <row r="12" spans="1:21" ht="32.25" hidden="1" customHeight="1">
      <c r="A12" s="203"/>
      <c r="B12" s="203" t="s">
        <v>17866</v>
      </c>
      <c r="C12" s="212" t="s">
        <v>146</v>
      </c>
      <c r="D12" s="215" t="s">
        <v>190</v>
      </c>
      <c r="E12" s="245" t="str">
        <f>IFERROR(VLOOKUP($D12,'serv SEM DES'!$A$2:$E$8635,3,FALSE),VLOOKUP($D12,'emm SEM DES'!$A$2:$E$9000,3,FALSE))</f>
        <v>Sinalização de advertência de obra com placa (fundo laranja) sobre cavalete, conforme ABNT-NBR-7678</v>
      </c>
      <c r="F12" s="206"/>
      <c r="G12" s="202" t="str">
        <f>IFERROR(VLOOKUP($D12,'serv SEM DES'!$A$2:$E$8635,4,FALSE),VLOOKUP($D12,'emm SEM DES'!$A$2:$E$9000,4,FALSE))</f>
        <v>un</v>
      </c>
      <c r="H12" s="248"/>
      <c r="I12" s="207">
        <f>IFERROR(VLOOKUP($D12,'serv SEM DES'!$A$2:$E$8635,5,FALSE),VLOOKUP($D12,'emm SEM DES'!$A$2:$E$9000,5,FALSE))</f>
        <v>299.88</v>
      </c>
      <c r="J12" s="207">
        <f>IFERROR(VLOOKUP($D12,'serv COM DES'!$A$2:$E$8665,5,FALSE),VLOOKUP($D12,'emm COM DES'!$B$2:$F$9000,5,FALSE))</f>
        <v>295.17</v>
      </c>
      <c r="K12" s="208">
        <f>IF(B12="N",VLOOKUP($B$5,'Municípios BDI Serviços'!B:T,19,FALSE),VLOOKUP($B$5,'Municípios BDI Serviços'!B:AI,34,FALSE))</f>
        <v>0.20699999999999999</v>
      </c>
      <c r="L12" s="208">
        <f>IF(B12="N",VLOOKUP($B$5,'Municípios BDI Serviços'!B:T,18,FALSE),VLOOKUP($B$5,'Municípios BDI Serviços'!B:AI,33,FALSE))</f>
        <v>0.26740000000000003</v>
      </c>
      <c r="M12" s="209">
        <f t="shared" si="9"/>
        <v>361.95</v>
      </c>
      <c r="N12" s="209">
        <f t="shared" si="10"/>
        <v>374.09</v>
      </c>
      <c r="O12" s="209" t="str">
        <f t="shared" si="11"/>
        <v/>
      </c>
      <c r="P12" s="209" t="str">
        <f t="shared" si="12"/>
        <v/>
      </c>
      <c r="Q12" s="210" t="str">
        <f t="shared" si="4"/>
        <v/>
      </c>
      <c r="R12" s="210" t="str">
        <f t="shared" si="5"/>
        <v/>
      </c>
      <c r="S12" s="211" t="str">
        <f t="shared" ref="S12" si="13">IF(F12&gt;0,TRUNC(H12/F12,3),"")</f>
        <v/>
      </c>
      <c r="T12" s="187" t="str">
        <f t="shared" ref="T12" si="14">IF(S12="","",TRUNC(S12*F12,3))</f>
        <v/>
      </c>
      <c r="U12" s="187" t="str">
        <f t="shared" ref="U12" si="15">IF(S12="","",IF(T12=H12,TRUE,FALSE))</f>
        <v/>
      </c>
    </row>
    <row r="13" spans="1:21" ht="32.25" hidden="1" customHeight="1">
      <c r="A13" s="203"/>
      <c r="B13" s="203" t="s">
        <v>17866</v>
      </c>
      <c r="C13" s="204" t="s">
        <v>147</v>
      </c>
      <c r="D13" s="215" t="s">
        <v>169</v>
      </c>
      <c r="E13" s="245" t="str">
        <f>IFERROR(VLOOKUP($D13,'serv SEM DES'!$A$2:$E$8635,3,FALSE),VLOOKUP($D13,'emm SEM DES'!$A$2:$E$9000,3,FALSE))</f>
        <v>CONE DE SINALIZACAO EM PVC RIGIDO COM FAIXA REFLETIVA, H = 70 / 76 CM</v>
      </c>
      <c r="F13" s="206"/>
      <c r="G13" s="202" t="str">
        <f>IFERROR(VLOOKUP($D13,'serv SEM DES'!$A$2:$E$8635,4,FALSE),VLOOKUP($D13,'emm SEM DES'!$A$2:$E$9000,4,FALSE))</f>
        <v xml:space="preserve">UN    </v>
      </c>
      <c r="H13" s="248"/>
      <c r="I13" s="207" t="str">
        <f>IFERROR(VLOOKUP($D13,'serv SEM DES'!$A$2:$E$8635,5,FALSE),VLOOKUP($D13,'emm SEM DES'!$A$2:$E$9000,5,FALSE))</f>
        <v>44,90</v>
      </c>
      <c r="J13" s="207" t="str">
        <f>'emm COM DES'!E2584</f>
        <v>44,90</v>
      </c>
      <c r="K13" s="208">
        <f>IF(B13="N",VLOOKUP($B$5,'Municípios BDI Serviços'!B:T,19,FALSE),VLOOKUP($B$5,'Municípios BDI Serviços'!B:AI,34,FALSE))</f>
        <v>0.20699999999999999</v>
      </c>
      <c r="L13" s="208">
        <f>IF(B13="N",VLOOKUP($B$5,'Municípios BDI Serviços'!B:T,18,FALSE),VLOOKUP($B$5,'Municípios BDI Serviços'!B:AI,33,FALSE))</f>
        <v>0.26740000000000003</v>
      </c>
      <c r="M13" s="209">
        <f t="shared" si="9"/>
        <v>54.19</v>
      </c>
      <c r="N13" s="209">
        <f t="shared" si="10"/>
        <v>56.9</v>
      </c>
      <c r="O13" s="209" t="str">
        <f t="shared" si="11"/>
        <v/>
      </c>
      <c r="P13" s="209" t="str">
        <f t="shared" si="12"/>
        <v/>
      </c>
      <c r="Q13" s="210" t="str">
        <f t="shared" si="4"/>
        <v/>
      </c>
      <c r="R13" s="210" t="str">
        <f t="shared" si="5"/>
        <v/>
      </c>
      <c r="S13" s="211" t="str">
        <f t="shared" si="6"/>
        <v/>
      </c>
      <c r="T13" s="187" t="str">
        <f t="shared" si="7"/>
        <v/>
      </c>
      <c r="U13" s="187" t="str">
        <f t="shared" si="8"/>
        <v/>
      </c>
    </row>
    <row r="14" spans="1:21" ht="32.25" customHeight="1">
      <c r="A14" s="202"/>
      <c r="B14" s="203"/>
      <c r="C14" s="204"/>
      <c r="D14" s="216"/>
      <c r="E14" s="245"/>
      <c r="F14" s="202"/>
      <c r="G14" s="202"/>
      <c r="H14" s="249"/>
      <c r="I14" s="217"/>
      <c r="J14" s="217"/>
      <c r="K14" s="208"/>
      <c r="L14" s="208"/>
      <c r="M14" s="218" t="s">
        <v>28</v>
      </c>
      <c r="N14" s="219"/>
      <c r="O14" s="218">
        <f>SUM(O8:O13)</f>
        <v>3146.56</v>
      </c>
      <c r="P14" s="218">
        <f>SUM(P8:P13)</f>
        <v>3247.28</v>
      </c>
      <c r="Q14" s="210" t="e">
        <f t="shared" si="4"/>
        <v>#DIV/0!</v>
      </c>
      <c r="R14" s="210" t="e">
        <f t="shared" si="5"/>
        <v>#DIV/0!</v>
      </c>
      <c r="S14" s="211" t="str">
        <f t="shared" si="6"/>
        <v/>
      </c>
      <c r="T14" s="187" t="str">
        <f t="shared" si="7"/>
        <v/>
      </c>
      <c r="U14" s="187" t="str">
        <f t="shared" si="8"/>
        <v/>
      </c>
    </row>
    <row r="15" spans="1:21" s="200" customFormat="1" ht="32.25" customHeight="1">
      <c r="A15" s="191"/>
      <c r="B15" s="192"/>
      <c r="C15" s="193" t="s">
        <v>29</v>
      </c>
      <c r="D15" s="220" t="s">
        <v>27</v>
      </c>
      <c r="E15" s="244" t="s">
        <v>25960</v>
      </c>
      <c r="F15" s="191"/>
      <c r="G15" s="191" t="str">
        <f>IF(D15="","",(VLOOKUP(D15,[57]serv!$A$2:$D$5268,3,FALSE)))</f>
        <v/>
      </c>
      <c r="H15" s="250"/>
      <c r="I15" s="196" t="str">
        <f>IF(D15="","",VLOOKUP(D15,#REF!,4,FALSE))</f>
        <v/>
      </c>
      <c r="J15" s="196" t="str">
        <f>IF(D15="","",VLOOKUP(D15,#REF!,4,FALSE))</f>
        <v/>
      </c>
      <c r="K15" s="221"/>
      <c r="L15" s="221"/>
      <c r="M15" s="198" t="str">
        <f>IF(D15="","",TRUNC(I15*(1+K15),2))</f>
        <v/>
      </c>
      <c r="N15" s="198" t="str">
        <f>IF(D15="","",TRUNC(J15*(1+L15),2))</f>
        <v/>
      </c>
      <c r="O15" s="198" t="str">
        <f>IF(H15="","",TRUNC(H15*M15,2))</f>
        <v/>
      </c>
      <c r="P15" s="198" t="str">
        <f>IF(H15="","",TRUNC(H15*N15,2))</f>
        <v/>
      </c>
      <c r="Q15" s="210" t="str">
        <f t="shared" si="4"/>
        <v/>
      </c>
      <c r="R15" s="210" t="str">
        <f t="shared" si="5"/>
        <v/>
      </c>
      <c r="S15" s="211" t="str">
        <f t="shared" si="6"/>
        <v/>
      </c>
      <c r="T15" s="187" t="str">
        <f t="shared" si="7"/>
        <v/>
      </c>
      <c r="U15" s="187" t="str">
        <f t="shared" si="8"/>
        <v/>
      </c>
    </row>
    <row r="16" spans="1:21" ht="32.25" customHeight="1">
      <c r="A16" s="202"/>
      <c r="B16" s="203" t="s">
        <v>17866</v>
      </c>
      <c r="C16" s="212" t="s">
        <v>30</v>
      </c>
      <c r="D16" s="215" t="s">
        <v>7941</v>
      </c>
      <c r="E16" s="245" t="str">
        <f>IFERROR(VLOOKUP($D16,'serv SEM DES'!$A$2:$E$8635,3,FALSE),VLOOKUP($D16,'emm SEM DES'!$A$2:$E$9000,3,FALSE))</f>
        <v>PREPARO DE FUNDO DE VALA COM LARGURA MENOR QUE 1,5 M (ACERTO DO SOLO NATURAL). AF_08/2020</v>
      </c>
      <c r="F16" s="206"/>
      <c r="G16" s="202" t="str">
        <f>IFERROR(VLOOKUP($D16,'serv SEM DES'!$A$2:$E$8635,4,FALSE),VLOOKUP($D16,'emm SEM DES'!$A$2:$E$9000,4,FALSE))</f>
        <v>M2</v>
      </c>
      <c r="H16" s="248">
        <f>'MEMO DREN'!M44</f>
        <v>132.80000000000001</v>
      </c>
      <c r="I16" s="207" t="str">
        <f>IFERROR(VLOOKUP($D16,'serv SEM DES'!$A$2:$E$8635,5,FALSE),VLOOKUP($D16,'emm SEM DES'!$A$2:$E$9000,5,FALSE))</f>
        <v>5,20</v>
      </c>
      <c r="J16" s="207" t="str">
        <f>IFERROR(VLOOKUP($D16,'serv COM DES'!$A$2:$E$8665,5,FALSE),VLOOKUP($D16,'emm COM DES'!$B$2:$F$9000,5,FALSE))</f>
        <v>4,70</v>
      </c>
      <c r="K16" s="208">
        <f>IF(B16="N",VLOOKUP($B$5,'Municípios BDI Serviços'!B:T,19,FALSE),VLOOKUP($B$5,'Municípios BDI Serviços'!B:AI,34,FALSE))</f>
        <v>0.20699999999999999</v>
      </c>
      <c r="L16" s="208">
        <f>IF(B16="N",VLOOKUP($B$5,'Municípios BDI Serviços'!B:T,18,FALSE),VLOOKUP($B$5,'Municípios BDI Serviços'!B:AI,33,FALSE))</f>
        <v>0.26740000000000003</v>
      </c>
      <c r="M16" s="209">
        <f t="shared" ref="M16" si="16">IF(D16="","",TRUNC(I16*(1+K16),2))</f>
        <v>6.27</v>
      </c>
      <c r="N16" s="209">
        <f t="shared" ref="N16" si="17">IF(D16="","",TRUNC(J16*(1+L16),2))</f>
        <v>5.95</v>
      </c>
      <c r="O16" s="209">
        <f t="shared" ref="O16" si="18">IF(H16="","",TRUNC(H16*M16,2))</f>
        <v>832.65</v>
      </c>
      <c r="P16" s="209">
        <f t="shared" ref="P16" si="19">IF(H16="","",TRUNC(H16*N16,2))</f>
        <v>790.16</v>
      </c>
      <c r="Q16" s="210" t="e">
        <f t="shared" si="4"/>
        <v>#DIV/0!</v>
      </c>
      <c r="R16" s="210" t="e">
        <f t="shared" si="5"/>
        <v>#DIV/0!</v>
      </c>
      <c r="S16" s="211" t="str">
        <f t="shared" si="6"/>
        <v/>
      </c>
      <c r="T16" s="187" t="str">
        <f t="shared" si="7"/>
        <v/>
      </c>
      <c r="U16" s="187" t="str">
        <f t="shared" si="8"/>
        <v/>
      </c>
    </row>
    <row r="17" spans="1:21" ht="32.25" customHeight="1">
      <c r="A17" s="203"/>
      <c r="B17" s="203" t="s">
        <v>17866</v>
      </c>
      <c r="C17" s="212" t="s">
        <v>31</v>
      </c>
      <c r="D17" s="215" t="s">
        <v>7942</v>
      </c>
      <c r="E17" s="245" t="str">
        <f>IFERROR(VLOOKUP($D17,'serv SEM DES'!$A$2:$E$8635,3,FALSE),VLOOKUP($D17,'emm SEM DES'!$A$2:$E$9000,3,FALSE))</f>
        <v>PREPARO DE FUNDO DE VALA COM LARGURA MAIOR OU IGUAL A 1,5 M E MENOR QUE 2,5 M (ACERTO DO SOLO NATURAL). AF_08/2020</v>
      </c>
      <c r="F17" s="206"/>
      <c r="G17" s="202" t="str">
        <f>IFERROR(VLOOKUP($D17,'serv SEM DES'!$A$2:$E$8635,4,FALSE),VLOOKUP($D17,'emm SEM DES'!$A$2:$E$9000,4,FALSE))</f>
        <v>M2</v>
      </c>
      <c r="H17" s="248">
        <f>'MEMO DREN'!M45</f>
        <v>428.8</v>
      </c>
      <c r="I17" s="207" t="str">
        <f>IFERROR(VLOOKUP($D17,'serv SEM DES'!$A$2:$E$8635,5,FALSE),VLOOKUP($D17,'emm SEM DES'!$A$2:$E$9000,5,FALSE))</f>
        <v>2,57</v>
      </c>
      <c r="J17" s="207" t="str">
        <f>IFERROR(VLOOKUP($D17,'serv COM DES'!$A$2:$E$8665,5,FALSE),VLOOKUP($D17,'emm COM DES'!$B$2:$F$9000,5,FALSE))</f>
        <v>2,31</v>
      </c>
      <c r="K17" s="208">
        <f>IF(B17="N",VLOOKUP($B$5,'Municípios BDI Serviços'!B:T,19,FALSE),VLOOKUP($B$5,'Municípios BDI Serviços'!B:AI,34,FALSE))</f>
        <v>0.20699999999999999</v>
      </c>
      <c r="L17" s="208">
        <f>IF(B17="N",VLOOKUP($B$5,'Municípios BDI Serviços'!B:T,18,FALSE),VLOOKUP($B$5,'Municípios BDI Serviços'!B:AI,33,FALSE))</f>
        <v>0.26740000000000003</v>
      </c>
      <c r="M17" s="209">
        <f t="shared" ref="M17:M18" si="20">IF(D17="","",TRUNC(I17*(1+K17),2))</f>
        <v>3.1</v>
      </c>
      <c r="N17" s="209">
        <f t="shared" ref="N17:N18" si="21">IF(D17="","",TRUNC(J17*(1+L17),2))</f>
        <v>2.92</v>
      </c>
      <c r="O17" s="209">
        <f t="shared" ref="O17:O22" si="22">IF(H17="","",TRUNC(H17*M17,2))</f>
        <v>1329.28</v>
      </c>
      <c r="P17" s="209">
        <f t="shared" ref="P17:P22" si="23">IF(H17="","",TRUNC(H17*N17,2))</f>
        <v>1252.0899999999999</v>
      </c>
      <c r="Q17" s="210" t="e">
        <f>IF(O42="","",(O42/$O$117))</f>
        <v>#DIV/0!</v>
      </c>
      <c r="R17" s="210" t="e">
        <f>IF(P42="","",(P42/$P$117))</f>
        <v>#DIV/0!</v>
      </c>
      <c r="S17" s="211" t="str">
        <f t="shared" si="6"/>
        <v/>
      </c>
      <c r="T17" s="187" t="str">
        <f t="shared" si="7"/>
        <v/>
      </c>
      <c r="U17" s="187" t="str">
        <f t="shared" si="8"/>
        <v/>
      </c>
    </row>
    <row r="18" spans="1:21" ht="32.25" customHeight="1">
      <c r="A18" s="202"/>
      <c r="B18" s="203" t="s">
        <v>17866</v>
      </c>
      <c r="C18" s="212" t="s">
        <v>181</v>
      </c>
      <c r="D18" s="215" t="s">
        <v>3772</v>
      </c>
      <c r="E18" s="245" t="str">
        <f>IFERROR(VLOOKUP($D18,'serv SEM DES'!$A$2:$E$8635,3,FALSE),VLOOKUP($D18,'emm SEM DES'!$A$2:$E$9000,3,FALSE))</f>
        <v>REATERRO MECANIZADO DE VALA COM RETROESCAVADEIRA (CAPACIDADE DA CAÇAMBA DA RETRO: 0,26 M³ / POTÊNCIA: 88 HP), LARGURA DE 0,8 A 1,5 M, PROFUNDIDADE ATÉ 1,5 M, COM SOLO DE 1ª CATEGORIA EM LOCAIS COM BAIXO NÍVEL DE INTERFERÊNCIA. AF_04/2016</v>
      </c>
      <c r="F18" s="206"/>
      <c r="G18" s="202" t="str">
        <f>IFERROR(VLOOKUP($D18,'serv SEM DES'!$A$2:$E$8635,4,FALSE),VLOOKUP($D18,'emm SEM DES'!$A$2:$E$9000,4,FALSE))</f>
        <v>M3</v>
      </c>
      <c r="H18" s="248">
        <f>'MEMO DREN'!M52</f>
        <v>205.69507666063785</v>
      </c>
      <c r="I18" s="207" t="str">
        <f>IFERROR(VLOOKUP($D18,'serv SEM DES'!$A$2:$E$8635,5,FALSE),VLOOKUP($D18,'emm SEM DES'!$A$2:$E$9000,5,FALSE))</f>
        <v>17,25</v>
      </c>
      <c r="J18" s="207" t="str">
        <f>IFERROR(VLOOKUP($D18,'serv COM DES'!$A$2:$E$8665,5,FALSE),VLOOKUP($D18,'emm COM DES'!$B$2:$F$9000,5,FALSE))</f>
        <v>16,13</v>
      </c>
      <c r="K18" s="208">
        <f>IF(B18="N",VLOOKUP($B$5,'Municípios BDI Serviços'!B:T,19,FALSE),VLOOKUP($B$5,'Municípios BDI Serviços'!B:AI,34,FALSE))</f>
        <v>0.20699999999999999</v>
      </c>
      <c r="L18" s="208">
        <f>IF(B18="N",VLOOKUP($B$5,'Municípios BDI Serviços'!B:T,18,FALSE),VLOOKUP($B$5,'Municípios BDI Serviços'!B:AI,33,FALSE))</f>
        <v>0.26740000000000003</v>
      </c>
      <c r="M18" s="209">
        <f t="shared" si="20"/>
        <v>20.82</v>
      </c>
      <c r="N18" s="209">
        <f t="shared" si="21"/>
        <v>20.440000000000001</v>
      </c>
      <c r="O18" s="209">
        <f t="shared" si="22"/>
        <v>4282.57</v>
      </c>
      <c r="P18" s="209">
        <f t="shared" si="23"/>
        <v>4204.3999999999996</v>
      </c>
      <c r="Q18" s="210" t="e">
        <f>#N/A</f>
        <v>#N/A</v>
      </c>
      <c r="R18" s="210" t="e">
        <f>#N/A</f>
        <v>#N/A</v>
      </c>
      <c r="S18" s="211" t="str">
        <f t="shared" si="6"/>
        <v/>
      </c>
      <c r="T18" s="187" t="str">
        <f t="shared" si="7"/>
        <v/>
      </c>
      <c r="U18" s="187" t="str">
        <f t="shared" si="8"/>
        <v/>
      </c>
    </row>
    <row r="19" spans="1:21" ht="32.25" customHeight="1">
      <c r="A19" s="202"/>
      <c r="B19" s="203" t="s">
        <v>17866</v>
      </c>
      <c r="C19" s="212" t="s">
        <v>182</v>
      </c>
      <c r="D19" s="215" t="s">
        <v>3761</v>
      </c>
      <c r="E19" s="245" t="str">
        <f>IFERROR(VLOOKUP($D19,'serv SEM DES'!$A$2:$E$8635,3,FALSE),VLOOKUP($D19,'emm SEM DES'!$A$2:$E$9000,3,FALSE))</f>
        <v>REATERRO MECANIZADO DE VALA COM ESCAVADEIRA HIDRÁULICA (CAPACIDADE DA CAÇAMBA: 0,8 M³ / POTÊNCIA: 111 HP), LARGURA DE 1,5 A 2,5 M, PROFUNDIDADE ATÉ 1,5 M, COM SOLO DE 1ª CATEGORIA EM LOCAIS COM BAIXO NÍVEL DE INTERFERÊNCIA. AF_04/2016</v>
      </c>
      <c r="F19" s="206"/>
      <c r="G19" s="202" t="str">
        <f>IFERROR(VLOOKUP($D19,'serv SEM DES'!$A$2:$E$8635,4,FALSE),VLOOKUP($D19,'emm SEM DES'!$A$2:$E$9000,4,FALSE))</f>
        <v>M3</v>
      </c>
      <c r="H19" s="248">
        <f>'MEMO DREN'!M53</f>
        <v>66.132429197547026</v>
      </c>
      <c r="I19" s="207" t="str">
        <f>IFERROR(VLOOKUP($D19,'serv SEM DES'!$A$2:$E$8635,5,FALSE),VLOOKUP($D19,'emm SEM DES'!$A$2:$E$9000,5,FALSE))</f>
        <v>19,47</v>
      </c>
      <c r="J19" s="207" t="str">
        <f>IFERROR(VLOOKUP($D19,'serv COM DES'!$A$2:$E$8665,5,FALSE),VLOOKUP($D19,'emm COM DES'!$B$2:$F$9000,5,FALSE))</f>
        <v>18,61</v>
      </c>
      <c r="K19" s="208">
        <f>IF(B19="N",VLOOKUP($B$5,'Municípios BDI Serviços'!B:T,19,FALSE),VLOOKUP($B$5,'Municípios BDI Serviços'!B:AI,34,FALSE))</f>
        <v>0.20699999999999999</v>
      </c>
      <c r="L19" s="208">
        <f>IF(B19="N",VLOOKUP($B$5,'Municípios BDI Serviços'!B:T,18,FALSE),VLOOKUP($B$5,'Municípios BDI Serviços'!B:AI,33,FALSE))</f>
        <v>0.26740000000000003</v>
      </c>
      <c r="M19" s="209">
        <f>IF(D19="","",TRUNC(I19*(1+K19),2))</f>
        <v>23.5</v>
      </c>
      <c r="N19" s="209">
        <f>IF(D19="","",TRUNC(J19*(1+L19),2))</f>
        <v>23.58</v>
      </c>
      <c r="O19" s="209">
        <f t="shared" si="22"/>
        <v>1554.11</v>
      </c>
      <c r="P19" s="209">
        <f t="shared" si="23"/>
        <v>1559.4</v>
      </c>
      <c r="Q19" s="210" t="e">
        <f>IF(O18="","",(O18/$O$117))</f>
        <v>#DIV/0!</v>
      </c>
      <c r="R19" s="210" t="e">
        <f>IF(P18="","",(P18/$P$117))</f>
        <v>#DIV/0!</v>
      </c>
      <c r="S19" s="211" t="str">
        <f>IF(F18&gt;0,TRUNC(H18/F18,3),"")</f>
        <v/>
      </c>
      <c r="T19" s="187" t="str">
        <f>IF(S18="","",TRUNC(S18*F18,3))</f>
        <v/>
      </c>
      <c r="U19" s="187" t="str">
        <f>IF(S18="","",IF(T18=H18,TRUE,FALSE))</f>
        <v/>
      </c>
    </row>
    <row r="20" spans="1:21" ht="32.25" customHeight="1">
      <c r="A20" s="203"/>
      <c r="B20" s="203" t="s">
        <v>17866</v>
      </c>
      <c r="C20" s="212" t="s">
        <v>183</v>
      </c>
      <c r="D20" s="215" t="s">
        <v>3763</v>
      </c>
      <c r="E20" s="245" t="str">
        <f>IFERROR(VLOOKUP($D20,'serv SEM DES'!$A$2:$E$8635,3,FALSE),VLOOKUP($D20,'emm SEM DES'!$A$2:$E$9000,3,FALSE))</f>
        <v>REATERRO MECANIZADO DE VALA COM ESCAVADEIRA HIDRÁULICA (CAPACIDADE DA CAÇAMBA: 0,8 M³ / POTÊNCIA: 111 HP), LARGURA DE 1,5 A 2,5 M, PROFUNDIDADE DE 1,5 A 3,0 M, COM SOLO (SEM SUBSTITUIÇÃO) DE 1ª CATEGORIA EM LOCAIS COM BAIXO NÍVEL DE INTERFERÊNCIA. AF_04/2016</v>
      </c>
      <c r="F20" s="206"/>
      <c r="G20" s="202" t="str">
        <f>IFERROR(VLOOKUP($D20,'serv SEM DES'!$A$2:$E$8635,4,FALSE),VLOOKUP($D20,'emm SEM DES'!$A$2:$E$9000,4,FALSE))</f>
        <v>M3</v>
      </c>
      <c r="H20" s="248">
        <f>'MEMO DREN'!M56</f>
        <v>1742.4110079684333</v>
      </c>
      <c r="I20" s="207" t="str">
        <f>IFERROR(VLOOKUP($D20,'serv SEM DES'!$A$2:$E$8635,5,FALSE),VLOOKUP($D20,'emm SEM DES'!$A$2:$E$9000,5,FALSE))</f>
        <v>11,13</v>
      </c>
      <c r="J20" s="207" t="str">
        <f>IFERROR(VLOOKUP($D20,'serv COM DES'!$A$2:$E$8665,5,FALSE),VLOOKUP($D20,'emm COM DES'!$B$2:$F$9000,5,FALSE))</f>
        <v>10,75</v>
      </c>
      <c r="K20" s="208">
        <f>IF(B20="N",VLOOKUP($B$5,'Municípios BDI Serviços'!B:T,19,FALSE),VLOOKUP($B$5,'Municípios BDI Serviços'!B:AI,34,FALSE))</f>
        <v>0.20699999999999999</v>
      </c>
      <c r="L20" s="208">
        <f>IF(B20="N",VLOOKUP($B$5,'Municípios BDI Serviços'!B:T,18,FALSE),VLOOKUP($B$5,'Municípios BDI Serviços'!B:AI,33,FALSE))</f>
        <v>0.26740000000000003</v>
      </c>
      <c r="M20" s="209">
        <f>IF(D20="","",TRUNC(I20*(1+K20),2))</f>
        <v>13.43</v>
      </c>
      <c r="N20" s="209">
        <f>IF(D20="","",TRUNC(J20*(1+L20),2))</f>
        <v>13.62</v>
      </c>
      <c r="O20" s="209">
        <f t="shared" si="22"/>
        <v>23400.57</v>
      </c>
      <c r="P20" s="209">
        <f t="shared" si="23"/>
        <v>23731.63</v>
      </c>
      <c r="Q20" s="210"/>
      <c r="R20" s="210"/>
      <c r="S20" s="211"/>
    </row>
    <row r="21" spans="1:21" ht="32.25" hidden="1" customHeight="1">
      <c r="A21" s="203"/>
      <c r="B21" s="203" t="s">
        <v>17866</v>
      </c>
      <c r="C21" s="212" t="s">
        <v>184</v>
      </c>
      <c r="D21" s="215" t="s">
        <v>3765</v>
      </c>
      <c r="E21" s="245" t="str">
        <f>IFERROR(VLOOKUP($D21,'serv SEM DES'!$A$2:$E$8635,3,FALSE),VLOOKUP($D21,'emm SEM DES'!$A$2:$E$9000,3,FALSE))</f>
        <v>REATERRO MECANIZADO DE VALA COM ESCAVADEIRA HIDRÁULICA (CAPACIDADE DA CAÇAMBA: 0,8 M³ / POTÊNCIA: 111 HP), LARGURA DE 1,5 A 2,5 M, PROFUNDIDADE DE 3,0 A 4,5 M, COM SOLO (SEM SUBSTITUIÇÃO) DE 1ª CATEGORIA EM LOCAIS COM BAIXO NÍVEL DE INTERFERÊNCIA. AF_04/2016</v>
      </c>
      <c r="F21" s="206"/>
      <c r="G21" s="202" t="str">
        <f>IFERROR(VLOOKUP($D21,'serv SEM DES'!$A$2:$E$8635,4,FALSE),VLOOKUP($D21,'emm SEM DES'!$A$2:$E$9000,4,FALSE))</f>
        <v>M3</v>
      </c>
      <c r="H21" s="248">
        <f>'MEMO DREN'!M59</f>
        <v>0</v>
      </c>
      <c r="I21" s="207" t="str">
        <f>IFERROR(VLOOKUP($D21,'serv SEM DES'!$A$2:$E$8635,5,FALSE),VLOOKUP($D21,'emm SEM DES'!$A$2:$E$9000,5,FALSE))</f>
        <v>9,32</v>
      </c>
      <c r="J21" s="207" t="str">
        <f>IFERROR(VLOOKUP($D21,'serv COM DES'!$A$2:$E$8665,5,FALSE),VLOOKUP($D21,'emm COM DES'!$B$2:$F$9000,5,FALSE))</f>
        <v>9,03</v>
      </c>
      <c r="K21" s="208">
        <f>IF(B21="N",VLOOKUP($B$5,'Municípios BDI Serviços'!B:T,19,FALSE),VLOOKUP($B$5,'Municípios BDI Serviços'!B:AI,34,FALSE))</f>
        <v>0.20699999999999999</v>
      </c>
      <c r="L21" s="208">
        <f>IF(B21="N",VLOOKUP($B$5,'Municípios BDI Serviços'!B:T,18,FALSE),VLOOKUP($B$5,'Municípios BDI Serviços'!B:AI,33,FALSE))</f>
        <v>0.26740000000000003</v>
      </c>
      <c r="M21" s="209">
        <f>IF(D21="","",TRUNC(I21*(1+K21),2))</f>
        <v>11.24</v>
      </c>
      <c r="N21" s="209">
        <f>IF(D21="","",TRUNC(J21*(1+L21),2))</f>
        <v>11.44</v>
      </c>
      <c r="O21" s="209">
        <f t="shared" ref="O21" si="24">IF(H21="","",TRUNC(H21*M21,2))</f>
        <v>0</v>
      </c>
      <c r="P21" s="209">
        <f t="shared" ref="P21" si="25">IF(H21="","",TRUNC(H21*N21,2))</f>
        <v>0</v>
      </c>
      <c r="Q21" s="210"/>
      <c r="R21" s="210"/>
      <c r="S21" s="211"/>
    </row>
    <row r="22" spans="1:21" ht="32.25" customHeight="1">
      <c r="A22" s="202"/>
      <c r="B22" s="203" t="s">
        <v>17866</v>
      </c>
      <c r="C22" s="212" t="s">
        <v>185</v>
      </c>
      <c r="D22" s="222" t="s">
        <v>7036</v>
      </c>
      <c r="E22" s="245" t="str">
        <f>IFERROR(VLOOKUP($D22,'serv SEM DES'!$A$2:$E$8635,3,FALSE),VLOOKUP($D22,'emm SEM DES'!$A$2:$E$9000,3,FALSE))</f>
        <v>Escavação manual em solo-prof. até 1,50 m</v>
      </c>
      <c r="F22" s="206"/>
      <c r="G22" s="202" t="str">
        <f>IFERROR(VLOOKUP($D22,'serv SEM DES'!$A$2:$E$8635,4,FALSE),VLOOKUP($D22,'emm SEM DES'!$A$2:$E$9000,4,FALSE))</f>
        <v>m³</v>
      </c>
      <c r="H22" s="248">
        <f>'MEMO DREN'!M33</f>
        <v>230.63824764753522</v>
      </c>
      <c r="I22" s="207">
        <f>IFERROR(VLOOKUP($D22,'serv SEM DES'!$A$2:$E$8635,5,FALSE),VLOOKUP($D22,'emm SEM DES'!$A$2:$E$9000,5,FALSE))</f>
        <v>35.92</v>
      </c>
      <c r="J22" s="207">
        <f>IFERROR(VLOOKUP($D22,'serv COM DES'!$A$2:$E$8665,5,FALSE),VLOOKUP($D22,'emm COM DES'!$B$2:$F$9000,5,FALSE))</f>
        <v>32.6</v>
      </c>
      <c r="K22" s="208">
        <f>IF(B22="N",VLOOKUP($B$5,'Municípios BDI Serviços'!B:T,19,FALSE),VLOOKUP($B$5,'Municípios BDI Serviços'!B:AI,34,FALSE))</f>
        <v>0.20699999999999999</v>
      </c>
      <c r="L22" s="208">
        <f>IF(B22="N",VLOOKUP($B$5,'Municípios BDI Serviços'!B:T,18,FALSE),VLOOKUP($B$5,'Municípios BDI Serviços'!B:AI,33,FALSE))</f>
        <v>0.26740000000000003</v>
      </c>
      <c r="M22" s="209">
        <f>IF(D22="","",TRUNC(I22*(1+K22),2))</f>
        <v>43.35</v>
      </c>
      <c r="N22" s="209">
        <f>IF(D22="","",TRUNC(J22*(1+L22),2))</f>
        <v>41.31</v>
      </c>
      <c r="O22" s="209">
        <f t="shared" si="22"/>
        <v>9998.16</v>
      </c>
      <c r="P22" s="209">
        <f t="shared" si="23"/>
        <v>9527.66</v>
      </c>
      <c r="Q22" s="210" t="e">
        <f>IF(O19="","",(O19/$O$117))</f>
        <v>#DIV/0!</v>
      </c>
      <c r="R22" s="210" t="e">
        <f>IF(P19="","",(P19/$P$117))</f>
        <v>#DIV/0!</v>
      </c>
      <c r="S22" s="211" t="str">
        <f t="shared" si="6"/>
        <v/>
      </c>
      <c r="T22" s="187" t="str">
        <f t="shared" si="7"/>
        <v/>
      </c>
      <c r="U22" s="187" t="str">
        <f t="shared" si="8"/>
        <v/>
      </c>
    </row>
    <row r="23" spans="1:21" ht="32.25" customHeight="1">
      <c r="A23" s="203"/>
      <c r="B23" s="203" t="s">
        <v>17866</v>
      </c>
      <c r="C23" s="212" t="s">
        <v>186</v>
      </c>
      <c r="D23" s="222" t="s">
        <v>16792</v>
      </c>
      <c r="E23" s="245" t="str">
        <f>IFERROR(VLOOKUP($D23,'serv SEM DES'!$A$2:$E$8635,3,FALSE),VLOOKUP($D23,'emm SEM DES'!$A$2:$E$9000,3,FALSE))</f>
        <v>ESCAVAÇÃO MECANIZADA DE VALA COM PROF. ATÉ 1,5 M (MÉDIA MONTANTE E JUSANTE/UMA COMPOSIÇÃO POR TRECHO), ESCAVADEIRA (0,8 M3),LARG. MENOR QUE 1,5 M, EM SOLO DE 1A CATEGORIA, LOCAIS COM BAIXO NÍVEL DE INTERFERÊNCIA. AF_02/2021</v>
      </c>
      <c r="F23" s="206"/>
      <c r="G23" s="202" t="str">
        <f>IFERROR(VLOOKUP($D23,'serv SEM DES'!$A$2:$E$8635,4,FALSE),VLOOKUP($D23,'emm SEM DES'!$A$2:$E$9000,4,FALSE))</f>
        <v>M3</v>
      </c>
      <c r="H23" s="248">
        <f>'MEMO DREN'!M21</f>
        <v>236.23645920000007</v>
      </c>
      <c r="I23" s="207" t="str">
        <f>IFERROR(VLOOKUP($D23,'serv SEM DES'!$A$2:$E$8635,5,FALSE),VLOOKUP($D23,'emm SEM DES'!$A$2:$E$9000,5,FALSE))</f>
        <v>6,39</v>
      </c>
      <c r="J23" s="207" t="str">
        <f>IFERROR(VLOOKUP($D23,'serv COM DES'!$A$2:$E$8665,5,FALSE),VLOOKUP($D23,'emm COM DES'!$B$2:$F$9000,5,FALSE))</f>
        <v>6,19</v>
      </c>
      <c r="K23" s="208">
        <f>IF(B23="N",VLOOKUP($B$5,'Municípios BDI Serviços'!B:T,19,FALSE),VLOOKUP($B$5,'Municípios BDI Serviços'!B:AI,34,FALSE))</f>
        <v>0.20699999999999999</v>
      </c>
      <c r="L23" s="208">
        <f>IF(B23="N",VLOOKUP($B$5,'Municípios BDI Serviços'!B:T,18,FALSE),VLOOKUP($B$5,'Municípios BDI Serviços'!B:AI,33,FALSE))</f>
        <v>0.26740000000000003</v>
      </c>
      <c r="M23" s="209">
        <f t="shared" ref="M23:M43" si="26">IF(D23="","",TRUNC(I23*(1+K23),2))</f>
        <v>7.71</v>
      </c>
      <c r="N23" s="209">
        <f t="shared" ref="N23:N43" si="27">IF(D23="","",TRUNC(J23*(1+L23),2))</f>
        <v>7.84</v>
      </c>
      <c r="O23" s="209">
        <f t="shared" ref="O23:O43" si="28">IF(H23="","",TRUNC(H23*M23,2))</f>
        <v>1821.38</v>
      </c>
      <c r="P23" s="209">
        <f t="shared" ref="P23:P43" si="29">IF(H23="","",TRUNC(H23*N23,2))</f>
        <v>1852.09</v>
      </c>
      <c r="Q23" s="210" t="e">
        <f>IF(O22="","",(O22/$O$117))</f>
        <v>#DIV/0!</v>
      </c>
      <c r="R23" s="210" t="e">
        <f>IF(P22="","",(P22/$P$117))</f>
        <v>#DIV/0!</v>
      </c>
      <c r="S23" s="211"/>
    </row>
    <row r="24" spans="1:21" ht="32.25" customHeight="1">
      <c r="A24" s="202"/>
      <c r="B24" s="203" t="s">
        <v>17866</v>
      </c>
      <c r="C24" s="212" t="s">
        <v>223</v>
      </c>
      <c r="D24" s="222" t="s">
        <v>16804</v>
      </c>
      <c r="E24" s="245" t="str">
        <f>IFERROR(VLOOKUP($D24,'serv SEM DES'!$A$2:$E$8635,3,FALSE),VLOOKUP($D24,'emm SEM DES'!$A$2:$E$9000,3,FALSE))</f>
        <v>ESCAVAÇÃO MECANIZADA DE VALA COM PROF. ATÉ 1,5 M (MÉDIA MONTANTE E JUSANTE/UMA COMPOSIÇÃO POR TRECHO), ESCAVADEIRA (0,8 M3), LARG. DE 1,5 M A 2,5 M, EM SOLO MOLE, LOCAIS COM BAIXO NÍVEL DE INTERFERÊNCIA. AF_02/2021</v>
      </c>
      <c r="F24" s="206"/>
      <c r="G24" s="202" t="str">
        <f>IFERROR(VLOOKUP($D24,'serv SEM DES'!$A$2:$E$8635,4,FALSE),VLOOKUP($D24,'emm SEM DES'!$A$2:$E$9000,4,FALSE))</f>
        <v>M3</v>
      </c>
      <c r="H24" s="248">
        <f>'MEMO DREN'!M22</f>
        <v>68.298160000006519</v>
      </c>
      <c r="I24" s="207" t="str">
        <f>IFERROR(VLOOKUP($D24,'serv SEM DES'!$A$2:$E$8635,5,FALSE),VLOOKUP($D24,'emm SEM DES'!$A$2:$E$9000,5,FALSE))</f>
        <v>6,30</v>
      </c>
      <c r="J24" s="207" t="str">
        <f>IFERROR(VLOOKUP($D24,'serv COM DES'!$A$2:$E$8665,5,FALSE),VLOOKUP($D24,'emm COM DES'!$B$2:$F$9000,5,FALSE))</f>
        <v>6,12</v>
      </c>
      <c r="K24" s="208">
        <f>IF(B24="N",VLOOKUP($B$5,'Municípios BDI Serviços'!B:T,19,FALSE),VLOOKUP($B$5,'Municípios BDI Serviços'!B:AI,34,FALSE))</f>
        <v>0.20699999999999999</v>
      </c>
      <c r="L24" s="208">
        <f>IF(B24="N",VLOOKUP($B$5,'Municípios BDI Serviços'!B:T,18,FALSE),VLOOKUP($B$5,'Municípios BDI Serviços'!B:AI,33,FALSE))</f>
        <v>0.26740000000000003</v>
      </c>
      <c r="M24" s="209">
        <f t="shared" si="26"/>
        <v>7.6</v>
      </c>
      <c r="N24" s="209">
        <f t="shared" si="27"/>
        <v>7.75</v>
      </c>
      <c r="O24" s="209">
        <f t="shared" si="28"/>
        <v>519.05999999999995</v>
      </c>
      <c r="P24" s="209">
        <f t="shared" si="29"/>
        <v>529.30999999999995</v>
      </c>
      <c r="Q24" s="210" t="e">
        <f>IF(O21="","",(O21/$O$117))</f>
        <v>#DIV/0!</v>
      </c>
      <c r="R24" s="210" t="e">
        <f>IF(P21="","",(P21/$P$117))</f>
        <v>#DIV/0!</v>
      </c>
      <c r="S24" s="211" t="str">
        <f t="shared" ref="S24" si="30">IF(F24&gt;0,TRUNC(H24/F24,3),"")</f>
        <v/>
      </c>
      <c r="T24" s="187" t="str">
        <f t="shared" ref="T24" si="31">IF(S24="","",TRUNC(S24*F24,3))</f>
        <v/>
      </c>
      <c r="U24" s="187" t="str">
        <f t="shared" ref="U24" si="32">IF(S24="","",IF(T24=H24,TRUE,FALSE))</f>
        <v/>
      </c>
    </row>
    <row r="25" spans="1:21" ht="32.25" customHeight="1">
      <c r="A25" s="203"/>
      <c r="B25" s="203" t="s">
        <v>17866</v>
      </c>
      <c r="C25" s="212" t="s">
        <v>224</v>
      </c>
      <c r="D25" s="222" t="s">
        <v>16794</v>
      </c>
      <c r="E25" s="245" t="str">
        <f>IFERROR(VLOOKUP($D25,'serv SEM DES'!$A$2:$E$8635,3,FALSE),VLOOKUP($D25,'emm SEM DES'!$A$2:$E$9000,3,FALSE))</f>
        <v>ESCAVAÇÃO MECANIZADA DE VALA COM PROF. MAIOR QUE 1,5 M ATÉ 3,0 M (MÉDIA MONTANTE E JUSANTE/UMA COMPOSIÇÃO POR TRECHO),COM ESCAVADEIRA (1,2 M3),LARG. DE 1,5 M A 2,5 M, EM SOLO DE 1A CATEGORIA, LOCAIS COM BAIXO NÍVEL DE INTERFERÊNCIA. AF_02/2021</v>
      </c>
      <c r="F25" s="206"/>
      <c r="G25" s="202" t="str">
        <f>IFERROR(VLOOKUP($D25,'serv SEM DES'!$A$2:$E$8635,4,FALSE),VLOOKUP($D25,'emm SEM DES'!$A$2:$E$9000,4,FALSE))</f>
        <v>M3</v>
      </c>
      <c r="H25" s="248">
        <f>'MEMO DREN'!M25</f>
        <v>1561.7380740750737</v>
      </c>
      <c r="I25" s="207" t="str">
        <f>IFERROR(VLOOKUP($D25,'serv SEM DES'!$A$2:$E$8635,5,FALSE),VLOOKUP($D25,'emm SEM DES'!$A$2:$E$9000,5,FALSE))</f>
        <v>4,94</v>
      </c>
      <c r="J25" s="207" t="str">
        <f>IFERROR(VLOOKUP($D25,'serv COM DES'!$A$2:$E$8665,5,FALSE),VLOOKUP($D25,'emm COM DES'!$B$2:$F$9000,5,FALSE))</f>
        <v>4,81</v>
      </c>
      <c r="K25" s="208">
        <f>IF(B25="N",VLOOKUP($B$5,'Municípios BDI Serviços'!B:T,19,FALSE),VLOOKUP($B$5,'Municípios BDI Serviços'!B:AI,34,FALSE))</f>
        <v>0.20699999999999999</v>
      </c>
      <c r="L25" s="208">
        <f>IF(B25="N",VLOOKUP($B$5,'Municípios BDI Serviços'!B:T,18,FALSE),VLOOKUP($B$5,'Municípios BDI Serviços'!B:AI,33,FALSE))</f>
        <v>0.26740000000000003</v>
      </c>
      <c r="M25" s="209">
        <f t="shared" si="26"/>
        <v>5.96</v>
      </c>
      <c r="N25" s="209">
        <f t="shared" si="27"/>
        <v>6.09</v>
      </c>
      <c r="O25" s="209">
        <f t="shared" si="28"/>
        <v>9307.9500000000007</v>
      </c>
      <c r="P25" s="209">
        <f t="shared" si="29"/>
        <v>9510.98</v>
      </c>
      <c r="Q25" s="210" t="e">
        <f>IF(O24="","",(O24/$O$117))</f>
        <v>#DIV/0!</v>
      </c>
      <c r="R25" s="210" t="e">
        <f>IF(P24="","",(P24/$P$117))</f>
        <v>#DIV/0!</v>
      </c>
      <c r="S25" s="211"/>
    </row>
    <row r="26" spans="1:21" s="580" customFormat="1" ht="32.25" customHeight="1">
      <c r="A26" s="577"/>
      <c r="B26" s="583" t="s">
        <v>17866</v>
      </c>
      <c r="C26" s="584" t="s">
        <v>225</v>
      </c>
      <c r="D26" s="585" t="s">
        <v>7043</v>
      </c>
      <c r="E26" s="586" t="str">
        <f>IFERROR(VLOOKUP($D26,'serv SEM DES'!$A$2:$E$8635,3,FALSE),VLOOKUP($D26,'emm SEM DES'!$A$2:$E$9000,3,FALSE))</f>
        <v>Escavação de vala em rocha - 3ª categoria, profundidade de 2,0 a 4,0m, com uso de explosivos e perfuração mecânica.</v>
      </c>
      <c r="F26" s="587"/>
      <c r="G26" s="588" t="str">
        <f>IFERROR(VLOOKUP($D26,'serv SEM DES'!$A$2:$E$8635,4,FALSE),VLOOKUP($D26,'emm SEM DES'!$A$2:$E$9000,4,FALSE))</f>
        <v>m³</v>
      </c>
      <c r="H26" s="589">
        <f>'MEMO DREN'!$M$26</f>
        <v>440.10978320027175</v>
      </c>
      <c r="I26" s="590">
        <v>575.75</v>
      </c>
      <c r="J26" s="590">
        <v>532.61</v>
      </c>
      <c r="K26" s="591">
        <f>IF(B26="N",VLOOKUP($B$5,'Municípios BDI Serviços'!B:T,19,FALSE),VLOOKUP($B$5,'Municípios BDI Serviços'!B:AI,34,FALSE))</f>
        <v>0.20699999999999999</v>
      </c>
      <c r="L26" s="591">
        <f>IF(B26="N",VLOOKUP($B$5,'Municípios BDI Serviços'!B:T,18,FALSE),VLOOKUP($B$5,'Municípios BDI Serviços'!B:AI,33,FALSE))</f>
        <v>0.26740000000000003</v>
      </c>
      <c r="M26" s="592">
        <f t="shared" ref="M26" si="33">IF(D26="","",TRUNC(I26*(1+K26),2))</f>
        <v>694.93</v>
      </c>
      <c r="N26" s="592">
        <f t="shared" ref="N26" si="34">IF(D26="","",TRUNC(J26*(1+L26),2))</f>
        <v>675.02</v>
      </c>
      <c r="O26" s="592">
        <f t="shared" ref="O26" si="35">IF(H26="","",TRUNC(H26*M26,2))</f>
        <v>305845.49</v>
      </c>
      <c r="P26" s="592">
        <f t="shared" ref="P26" si="36">IF(H26="","",TRUNC(H26*N26,2))</f>
        <v>297082.90000000002</v>
      </c>
      <c r="Q26" s="578"/>
      <c r="R26" s="578"/>
      <c r="S26" s="579"/>
    </row>
    <row r="27" spans="1:21" ht="32.25" customHeight="1">
      <c r="A27" s="203"/>
      <c r="B27" s="203" t="s">
        <v>17866</v>
      </c>
      <c r="C27" s="212" t="s">
        <v>225</v>
      </c>
      <c r="D27" s="222" t="s">
        <v>16809</v>
      </c>
      <c r="E27" s="245" t="str">
        <f>IFERROR(VLOOKUP($D27,'serv SEM DES'!$A$2:$E$8635,3,FALSE),VLOOKUP($D27,'emm SEM DES'!$A$2:$E$9000,3,FALSE))</f>
        <v>ESCAVAÇÃO MECANIZADA DE VALA COM PROF. MAIOR QUE 3,0 M ATÉ 4,5 M (MÉDIA MONTANTE E JUSANTE/UMA COMPOSIÇÃO POR TRECHO), ESCAVADEIRA (1,2 M3), LARG. DE 1,5 M A 2,5 M, EM SOLO MOLE, LOCAIS COM BAIXO NÍVEL DE INTERFERÊNCIA. AF_02/2021</v>
      </c>
      <c r="F27" s="206"/>
      <c r="G27" s="202" t="str">
        <f>IFERROR(VLOOKUP($D27,'serv SEM DES'!$A$2:$E$8635,4,FALSE),VLOOKUP($D27,'emm SEM DES'!$A$2:$E$9000,4,FALSE))</f>
        <v>M3</v>
      </c>
      <c r="H27" s="248">
        <f>'MEMO DREN'!M29</f>
        <v>0</v>
      </c>
      <c r="I27" s="207" t="str">
        <f>IFERROR(VLOOKUP($D27,'serv SEM DES'!$A$2:$E$8635,5,FALSE),VLOOKUP($D27,'emm SEM DES'!$A$2:$E$9000,5,FALSE))</f>
        <v>5,27</v>
      </c>
      <c r="J27" s="207" t="str">
        <f>IFERROR(VLOOKUP($D27,'serv COM DES'!$A$2:$E$8665,5,FALSE),VLOOKUP($D27,'emm COM DES'!$B$2:$F$9000,5,FALSE))</f>
        <v>5,13</v>
      </c>
      <c r="K27" s="208">
        <f>IF(B27="N",VLOOKUP($B$5,'Municípios BDI Serviços'!B:T,19,FALSE),VLOOKUP($B$5,'Municípios BDI Serviços'!B:AI,34,FALSE))</f>
        <v>0.20699999999999999</v>
      </c>
      <c r="L27" s="208">
        <f>IF(B27="N",VLOOKUP($B$5,'Municípios BDI Serviços'!B:T,18,FALSE),VLOOKUP($B$5,'Municípios BDI Serviços'!B:AI,33,FALSE))</f>
        <v>0.26740000000000003</v>
      </c>
      <c r="M27" s="209">
        <f t="shared" si="26"/>
        <v>6.36</v>
      </c>
      <c r="N27" s="209">
        <f t="shared" si="27"/>
        <v>6.5</v>
      </c>
      <c r="O27" s="209">
        <f t="shared" si="28"/>
        <v>0</v>
      </c>
      <c r="P27" s="209">
        <f t="shared" si="29"/>
        <v>0</v>
      </c>
      <c r="Q27" s="210" t="e">
        <f>IF(O23="","",(O23/$O$117))</f>
        <v>#DIV/0!</v>
      </c>
      <c r="R27" s="210" t="e">
        <f>IF(P23="","",(P23/$P$117))</f>
        <v>#DIV/0!</v>
      </c>
      <c r="S27" s="211"/>
    </row>
    <row r="28" spans="1:21" ht="32.25" customHeight="1">
      <c r="A28" s="203"/>
      <c r="B28" s="203" t="s">
        <v>17866</v>
      </c>
      <c r="C28" s="212" t="s">
        <v>226</v>
      </c>
      <c r="D28" s="222" t="s">
        <v>7674</v>
      </c>
      <c r="E28" s="245" t="str">
        <f>IFERROR(VLOOKUP($D28,'serv SEM DES'!$A$2:$E$8635,3,FALSE),VLOOKUP($D28,'emm SEM DES'!$A$2:$E$9000,3,FALSE))</f>
        <v>CARGA, MANOBRA E DESCARGA DE SOLOS E MATERIAIS GRANULARES EM CAMINHÃO BASCULANTE 10 M³ - CARGA COM PÁ CARREGADEIRA (CAÇAMBA DE 1,7 A 2,8 M³ / 128 HP) E DESCARGA LIVRE (UNIDADE: M3). AF_07/2020</v>
      </c>
      <c r="F28" s="206"/>
      <c r="G28" s="202" t="str">
        <f>IFERROR(VLOOKUP($D28,'serv SEM DES'!$A$2:$E$8635,4,FALSE),VLOOKUP($D28,'emm SEM DES'!$A$2:$E$9000,4,FALSE))</f>
        <v>M3</v>
      </c>
      <c r="H28" s="248">
        <f>'MEMO DREN'!M37</f>
        <v>292.14396264873358</v>
      </c>
      <c r="I28" s="207" t="str">
        <f>IFERROR(VLOOKUP($D28,'serv SEM DES'!$A$2:$E$8635,5,FALSE),VLOOKUP($D28,'emm SEM DES'!$A$2:$E$9000,5,FALSE))</f>
        <v>6,94</v>
      </c>
      <c r="J28" s="207" t="str">
        <f>IFERROR(VLOOKUP($D28,'serv COM DES'!$A$2:$E$8665,5,FALSE),VLOOKUP($D28,'emm COM DES'!$B$2:$F$9000,5,FALSE))</f>
        <v>6,80</v>
      </c>
      <c r="K28" s="208">
        <f>IF(B28="N",VLOOKUP($B$5,'Municípios BDI Serviços'!B:T,19,FALSE),VLOOKUP($B$5,'Municípios BDI Serviços'!B:AI,34,FALSE))</f>
        <v>0.20699999999999999</v>
      </c>
      <c r="L28" s="208">
        <f>IF(B28="N",VLOOKUP($B$5,'Municípios BDI Serviços'!B:T,18,FALSE),VLOOKUP($B$5,'Municípios BDI Serviços'!B:AI,33,FALSE))</f>
        <v>0.26740000000000003</v>
      </c>
      <c r="M28" s="209">
        <f t="shared" ref="M28" si="37">IF(D28="","",TRUNC(I28*(1+K28),2))</f>
        <v>8.3699999999999992</v>
      </c>
      <c r="N28" s="209">
        <f t="shared" ref="N28" si="38">IF(D28="","",TRUNC(J28*(1+L28),2))</f>
        <v>8.61</v>
      </c>
      <c r="O28" s="209">
        <f t="shared" ref="O28" si="39">IF(H28="","",TRUNC(H28*M28,2))</f>
        <v>2445.2399999999998</v>
      </c>
      <c r="P28" s="209">
        <f t="shared" ref="P28" si="40">IF(H28="","",TRUNC(H28*N28,2))</f>
        <v>2515.35</v>
      </c>
      <c r="Q28" s="210" t="e">
        <f>IF(O25="","",(O25/$O$117))</f>
        <v>#DIV/0!</v>
      </c>
      <c r="R28" s="210" t="e">
        <f>IF(P25="","",(P25/$P$117))</f>
        <v>#DIV/0!</v>
      </c>
      <c r="S28" s="211"/>
    </row>
    <row r="29" spans="1:21" ht="32.25" customHeight="1">
      <c r="A29" s="203"/>
      <c r="B29" s="203" t="s">
        <v>17866</v>
      </c>
      <c r="C29" s="212" t="s">
        <v>17864</v>
      </c>
      <c r="D29" s="222" t="s">
        <v>215</v>
      </c>
      <c r="E29" s="245" t="str">
        <f>IFERROR(VLOOKUP($D29,'serv SEM DES'!$A$2:$E$8635,3,FALSE),VLOOKUP($D29,'emm SEM DES'!$A$2:$E$9000,3,FALSE))</f>
        <v>TRANSPORTE COM CAMINHÃO BASCULANTE DE 10 M³, EM VIA URBANA PAVIMENTADA, DMT ATÉ 30 KM (UNIDADE: M3XKM). AF_07/2020</v>
      </c>
      <c r="F29" s="206">
        <v>2</v>
      </c>
      <c r="G29" s="202" t="str">
        <f>IFERROR(VLOOKUP($D29,'serv SEM DES'!$A$2:$E$8635,4,FALSE),VLOOKUP($D29,'emm SEM DES'!$A$2:$E$9000,4,FALSE))</f>
        <v>M3XKM</v>
      </c>
      <c r="H29" s="248">
        <f>H28*F29</f>
        <v>584.28792529746715</v>
      </c>
      <c r="I29" s="207" t="str">
        <f>IFERROR(VLOOKUP($D29,'serv SEM DES'!$A$2:$E$8635,5,FALSE),VLOOKUP($D29,'emm SEM DES'!$A$2:$E$9000,5,FALSE))</f>
        <v>1,95</v>
      </c>
      <c r="J29" s="207" t="str">
        <f>IFERROR(VLOOKUP($D29,'serv COM DES'!$A$2:$E$8665,5,FALSE),VLOOKUP($D29,'emm COM DES'!$B$2:$F$9000,5,FALSE))</f>
        <v>1,92</v>
      </c>
      <c r="K29" s="208">
        <f>IF(B29="N",VLOOKUP($B$5,'Municípios BDI Serviços'!B:T,19,FALSE),VLOOKUP($B$5,'Municípios BDI Serviços'!B:AI,34,FALSE))</f>
        <v>0.20699999999999999</v>
      </c>
      <c r="L29" s="208">
        <f>IF(B29="N",VLOOKUP($B$5,'Municípios BDI Serviços'!B:T,18,FALSE),VLOOKUP($B$5,'Municípios BDI Serviços'!B:AI,33,FALSE))</f>
        <v>0.26740000000000003</v>
      </c>
      <c r="M29" s="209">
        <f t="shared" si="26"/>
        <v>2.35</v>
      </c>
      <c r="N29" s="209">
        <f t="shared" si="27"/>
        <v>2.4300000000000002</v>
      </c>
      <c r="O29" s="209">
        <f t="shared" si="28"/>
        <v>1373.07</v>
      </c>
      <c r="P29" s="209">
        <f t="shared" si="29"/>
        <v>1419.81</v>
      </c>
      <c r="Q29" s="210" t="e">
        <f>IF(O27="","",(O27/$O$117))</f>
        <v>#DIV/0!</v>
      </c>
      <c r="R29" s="210" t="e">
        <f>IF(P27="","",(P27/$P$117))</f>
        <v>#DIV/0!</v>
      </c>
      <c r="S29" s="211"/>
    </row>
    <row r="30" spans="1:21" ht="32.25" customHeight="1">
      <c r="A30" s="203"/>
      <c r="B30" s="203" t="s">
        <v>17866</v>
      </c>
      <c r="C30" s="212" t="s">
        <v>25957</v>
      </c>
      <c r="D30" s="222" t="s">
        <v>7914</v>
      </c>
      <c r="E30" s="245" t="str">
        <f>IFERROR(VLOOKUP($D30,'serv SEM DES'!$A$2:$E$8635,3,FALSE),VLOOKUP($D30,'emm SEM DES'!$A$2:$E$9000,3,FALSE))</f>
        <v>ESCORAMENTO DE VALA, TIPO PONTALETEAMENTO, COM PROFUNDIDADE DE 1,5 A 3,0 M, LARGURA MAIOR OU IGUAL A 1,5 M E MENOR QUE 2,5 M. AF_08/2020</v>
      </c>
      <c r="F30" s="206"/>
      <c r="G30" s="202" t="str">
        <f>IFERROR(VLOOKUP($D30,'serv SEM DES'!$A$2:$E$8635,4,FALSE),VLOOKUP($D30,'emm SEM DES'!$A$2:$E$9000,4,FALSE))</f>
        <v>M2</v>
      </c>
      <c r="H30" s="248">
        <f>'MEMO DREN'!M41</f>
        <v>1660.9290000000633</v>
      </c>
      <c r="I30" s="207" t="str">
        <f>IFERROR(VLOOKUP($D30,'serv SEM DES'!$A$2:$E$8635,5,FALSE),VLOOKUP($D30,'emm SEM DES'!$A$2:$E$9000,5,FALSE))</f>
        <v>22,79</v>
      </c>
      <c r="J30" s="207" t="str">
        <f>IFERROR(VLOOKUP($D30,'serv COM DES'!$A$2:$E$8665,5,FALSE),VLOOKUP($D30,'emm COM DES'!$B$2:$F$9000,5,FALSE))</f>
        <v>21,16</v>
      </c>
      <c r="K30" s="208">
        <f>IF(B30="N",VLOOKUP($B$5,'Municípios BDI Serviços'!B:T,19,FALSE),VLOOKUP($B$5,'Municípios BDI Serviços'!B:AI,34,FALSE))</f>
        <v>0.20699999999999999</v>
      </c>
      <c r="L30" s="208">
        <f>IF(B30="N",VLOOKUP($B$5,'Municípios BDI Serviços'!B:T,18,FALSE),VLOOKUP($B$5,'Municípios BDI Serviços'!B:AI,33,FALSE))</f>
        <v>0.26740000000000003</v>
      </c>
      <c r="M30" s="209">
        <f t="shared" si="26"/>
        <v>27.5</v>
      </c>
      <c r="N30" s="209">
        <f t="shared" si="27"/>
        <v>26.81</v>
      </c>
      <c r="O30" s="209">
        <f t="shared" si="28"/>
        <v>45675.54</v>
      </c>
      <c r="P30" s="209">
        <f t="shared" si="29"/>
        <v>44529.5</v>
      </c>
      <c r="Q30" s="210" t="e">
        <f t="shared" ref="Q30:Q35" si="41">IF(O29="","",(O29/$O$117))</f>
        <v>#DIV/0!</v>
      </c>
      <c r="R30" s="210" t="e">
        <f t="shared" ref="R30:R35" si="42">IF(P29="","",(P29/$P$117))</f>
        <v>#DIV/0!</v>
      </c>
      <c r="S30" s="211"/>
    </row>
    <row r="31" spans="1:21" ht="32.25" customHeight="1">
      <c r="A31" s="203"/>
      <c r="B31" s="203" t="s">
        <v>17866</v>
      </c>
      <c r="C31" s="212" t="s">
        <v>25958</v>
      </c>
      <c r="D31" s="222" t="s">
        <v>7916</v>
      </c>
      <c r="E31" s="245" t="str">
        <f>IFERROR(VLOOKUP($D31,'serv SEM DES'!$A$2:$E$8635,3,FALSE),VLOOKUP($D31,'emm SEM DES'!$A$2:$E$9000,3,FALSE))</f>
        <v>ESCORAMENTO DE VALA, TIPO PONTALETEAMENTO, COM PROFUNDIDADE DE 3,0 A 4,5 M, LARGURA MAIOR OU IGUAL A 1,5 M E MENOR QUE 2,5 M. AF_08/2020</v>
      </c>
      <c r="F31" s="206"/>
      <c r="G31" s="202" t="str">
        <f>IFERROR(VLOOKUP($D31,'serv SEM DES'!$A$2:$E$8635,4,FALSE),VLOOKUP($D31,'emm SEM DES'!$A$2:$E$9000,4,FALSE))</f>
        <v>M2</v>
      </c>
      <c r="H31" s="248">
        <f>'MEMO DREN'!M43</f>
        <v>0</v>
      </c>
      <c r="I31" s="207" t="str">
        <f>IFERROR(VLOOKUP($D31,'serv SEM DES'!$A$2:$E$8635,5,FALSE),VLOOKUP($D31,'emm SEM DES'!$A$2:$E$9000,5,FALSE))</f>
        <v>19,49</v>
      </c>
      <c r="J31" s="207" t="str">
        <f>IFERROR(VLOOKUP($D31,'serv COM DES'!$A$2:$E$8665,5,FALSE),VLOOKUP($D31,'emm COM DES'!$B$2:$F$9000,5,FALSE))</f>
        <v>18,19</v>
      </c>
      <c r="K31" s="208">
        <f>IF(B31="N",VLOOKUP($B$5,'Municípios BDI Serviços'!B:T,19,FALSE),VLOOKUP($B$5,'Municípios BDI Serviços'!B:AI,34,FALSE))</f>
        <v>0.20699999999999999</v>
      </c>
      <c r="L31" s="208">
        <f>IF(B31="N",VLOOKUP($B$5,'Municípios BDI Serviços'!B:T,18,FALSE),VLOOKUP($B$5,'Municípios BDI Serviços'!B:AI,33,FALSE))</f>
        <v>0.26740000000000003</v>
      </c>
      <c r="M31" s="209">
        <f t="shared" si="26"/>
        <v>23.52</v>
      </c>
      <c r="N31" s="209">
        <f t="shared" si="27"/>
        <v>23.05</v>
      </c>
      <c r="O31" s="209">
        <f t="shared" si="28"/>
        <v>0</v>
      </c>
      <c r="P31" s="209">
        <f t="shared" si="29"/>
        <v>0</v>
      </c>
      <c r="Q31" s="210" t="e">
        <f t="shared" si="41"/>
        <v>#DIV/0!</v>
      </c>
      <c r="R31" s="210" t="e">
        <f t="shared" si="42"/>
        <v>#DIV/0!</v>
      </c>
      <c r="S31" s="211"/>
    </row>
    <row r="32" spans="1:21" ht="32.25" customHeight="1">
      <c r="A32" s="203"/>
      <c r="B32" s="203" t="s">
        <v>17866</v>
      </c>
      <c r="C32" s="212" t="s">
        <v>25959</v>
      </c>
      <c r="D32" s="222" t="s">
        <v>2880</v>
      </c>
      <c r="E32" s="245" t="str">
        <f>IFERROR(VLOOKUP($D32,'serv SEM DES'!$A$2:$E$8635,3,FALSE),VLOOKUP($D32,'emm SEM DES'!$A$2:$E$9000,3,FALSE))</f>
        <v>TUBO DE CONCRETO PARA REDES COLETORAS DE ÁGUAS PLUVIAIS, DIÂMETRO DE 400 MM, JUNTA RÍGIDA, INSTALADO EM LOCAL COM BAIXO NÍVEL DE INTERFERÊNCIAS - FORNECIMENTO E ASSENTAMENTO. AF_12/2015</v>
      </c>
      <c r="F32" s="206"/>
      <c r="G32" s="202" t="str">
        <f>IFERROR(VLOOKUP($D32,'serv SEM DES'!$A$2:$E$8635,4,FALSE),VLOOKUP($D32,'emm SEM DES'!$A$2:$E$9000,4,FALSE))</f>
        <v>M</v>
      </c>
      <c r="H32" s="248">
        <f>'MEMO DREN'!K2</f>
        <v>166</v>
      </c>
      <c r="I32" s="207" t="str">
        <f>IFERROR(VLOOKUP($D32,'serv SEM DES'!$A$2:$E$8635,5,FALSE),VLOOKUP($D32,'emm SEM DES'!$A$2:$E$9000,5,FALSE))</f>
        <v>177,85</v>
      </c>
      <c r="J32" s="207" t="str">
        <f>IFERROR(VLOOKUP($D32,'serv COM DES'!$A$2:$E$8665,5,FALSE),VLOOKUP($D32,'emm COM DES'!$B$2:$F$9000,5,FALSE))</f>
        <v>174,90</v>
      </c>
      <c r="K32" s="208">
        <f>IF(B32="N",VLOOKUP($B$5,'Municípios BDI Serviços'!B:T,19,FALSE),VLOOKUP($B$5,'Municípios BDI Serviços'!B:AI,34,FALSE))</f>
        <v>0.20699999999999999</v>
      </c>
      <c r="L32" s="208">
        <f>IF(B32="N",VLOOKUP($B$5,'Municípios BDI Serviços'!B:T,18,FALSE),VLOOKUP($B$5,'Municípios BDI Serviços'!B:AI,33,FALSE))</f>
        <v>0.26740000000000003</v>
      </c>
      <c r="M32" s="209">
        <f t="shared" si="26"/>
        <v>214.66</v>
      </c>
      <c r="N32" s="209">
        <f t="shared" si="27"/>
        <v>221.66</v>
      </c>
      <c r="O32" s="209">
        <f t="shared" si="28"/>
        <v>35633.56</v>
      </c>
      <c r="P32" s="209">
        <f t="shared" si="29"/>
        <v>36795.56</v>
      </c>
      <c r="Q32" s="210" t="e">
        <f t="shared" si="41"/>
        <v>#DIV/0!</v>
      </c>
      <c r="R32" s="210" t="e">
        <f t="shared" si="42"/>
        <v>#DIV/0!</v>
      </c>
      <c r="S32" s="211"/>
    </row>
    <row r="33" spans="1:21" ht="32.25" customHeight="1">
      <c r="A33" s="203"/>
      <c r="B33" s="203" t="s">
        <v>17866</v>
      </c>
      <c r="C33" s="212" t="s">
        <v>31899</v>
      </c>
      <c r="D33" s="222" t="s">
        <v>2882</v>
      </c>
      <c r="E33" s="245" t="str">
        <f>IFERROR(VLOOKUP($D33,'serv SEM DES'!$A$2:$E$8635,3,FALSE),VLOOKUP($D33,'emm SEM DES'!$A$2:$E$9000,3,FALSE))</f>
        <v>TUBO DE CONCRETO PARA REDES COLETORAS DE ÁGUAS PLUVIAIS, DIÂMETRO DE 600 MM, JUNTA RÍGIDA, INSTALADO EM LOCAL COM BAIXO NÍVEL DE INTERFERÊNCIAS - FORNECIMENTO E ASSENTAMENTO. AF_12/2015</v>
      </c>
      <c r="F33" s="206"/>
      <c r="G33" s="202" t="str">
        <f>IFERROR(VLOOKUP($D33,'serv SEM DES'!$A$2:$E$8635,4,FALSE),VLOOKUP($D33,'emm SEM DES'!$A$2:$E$9000,4,FALSE))</f>
        <v>M</v>
      </c>
      <c r="H33" s="248">
        <f>'MEMO DREN'!O3</f>
        <v>155.5</v>
      </c>
      <c r="I33" s="207" t="str">
        <f>IFERROR(VLOOKUP($D33,'serv SEM DES'!$A$2:$E$8635,5,FALSE),VLOOKUP($D33,'emm SEM DES'!$A$2:$E$9000,5,FALSE))</f>
        <v>319,82</v>
      </c>
      <c r="J33" s="207" t="str">
        <f>IFERROR(VLOOKUP($D33,'serv COM DES'!$A$2:$E$8665,5,FALSE),VLOOKUP($D33,'emm COM DES'!$B$2:$F$9000,5,FALSE))</f>
        <v>315,60</v>
      </c>
      <c r="K33" s="208">
        <f>IF(B33="N",VLOOKUP($B$5,'Municípios BDI Serviços'!B:T,19,FALSE),VLOOKUP($B$5,'Municípios BDI Serviços'!B:AI,34,FALSE))</f>
        <v>0.20699999999999999</v>
      </c>
      <c r="L33" s="208">
        <f>IF(B33="N",VLOOKUP($B$5,'Municípios BDI Serviços'!B:T,18,FALSE),VLOOKUP($B$5,'Municípios BDI Serviços'!B:AI,33,FALSE))</f>
        <v>0.26740000000000003</v>
      </c>
      <c r="M33" s="209">
        <f t="shared" si="26"/>
        <v>386.02</v>
      </c>
      <c r="N33" s="209">
        <f t="shared" si="27"/>
        <v>399.99</v>
      </c>
      <c r="O33" s="209">
        <f t="shared" si="28"/>
        <v>60026.11</v>
      </c>
      <c r="P33" s="209">
        <f t="shared" si="29"/>
        <v>62198.44</v>
      </c>
      <c r="Q33" s="210" t="e">
        <f t="shared" si="41"/>
        <v>#DIV/0!</v>
      </c>
      <c r="R33" s="210" t="e">
        <f t="shared" si="42"/>
        <v>#DIV/0!</v>
      </c>
      <c r="S33" s="211"/>
    </row>
    <row r="34" spans="1:21" ht="32.25" customHeight="1">
      <c r="A34" s="203"/>
      <c r="B34" s="203" t="s">
        <v>17866</v>
      </c>
      <c r="C34" s="212" t="s">
        <v>31900</v>
      </c>
      <c r="D34" s="222" t="s">
        <v>2884</v>
      </c>
      <c r="E34" s="245" t="str">
        <f>IFERROR(VLOOKUP($D34,'serv SEM DES'!$A$2:$E$8635,3,FALSE),VLOOKUP($D34,'emm SEM DES'!$A$2:$E$9000,3,FALSE))</f>
        <v>TUBO DE CONCRETO PARA REDES COLETORAS DE ÁGUAS PLUVIAIS, DIÂMETRO DE 800 MM, JUNTA RÍGIDA, INSTALADO EM LOCAL COM BAIXO NÍVEL DE INTERFERÊNCIAS - FORNECIMENTO E ASSENTAMENTO. AF_12/2015</v>
      </c>
      <c r="F34" s="206"/>
      <c r="G34" s="202" t="str">
        <f>IFERROR(VLOOKUP($D34,'serv SEM DES'!$A$2:$E$8635,4,FALSE),VLOOKUP($D34,'emm SEM DES'!$A$2:$E$9000,4,FALSE))</f>
        <v>M</v>
      </c>
      <c r="H34" s="248">
        <f>'MEMO DREN'!O4</f>
        <v>268</v>
      </c>
      <c r="I34" s="207" t="str">
        <f>IFERROR(VLOOKUP($D34,'serv SEM DES'!$A$2:$E$8635,5,FALSE),VLOOKUP($D34,'emm SEM DES'!$A$2:$E$9000,5,FALSE))</f>
        <v>508,82</v>
      </c>
      <c r="J34" s="207" t="str">
        <f>IFERROR(VLOOKUP($D34,'serv COM DES'!$A$2:$E$8665,5,FALSE),VLOOKUP($D34,'emm COM DES'!$B$2:$F$9000,5,FALSE))</f>
        <v>503,25</v>
      </c>
      <c r="K34" s="208">
        <f>IF(B34="N",VLOOKUP($B$5,'Municípios BDI Serviços'!B:T,19,FALSE),VLOOKUP($B$5,'Municípios BDI Serviços'!B:AI,34,FALSE))</f>
        <v>0.20699999999999999</v>
      </c>
      <c r="L34" s="208">
        <f>IF(B34="N",VLOOKUP($B$5,'Municípios BDI Serviços'!B:T,18,FALSE),VLOOKUP($B$5,'Municípios BDI Serviços'!B:AI,33,FALSE))</f>
        <v>0.26740000000000003</v>
      </c>
      <c r="M34" s="209">
        <f t="shared" si="26"/>
        <v>614.14</v>
      </c>
      <c r="N34" s="209">
        <f t="shared" si="27"/>
        <v>637.80999999999995</v>
      </c>
      <c r="O34" s="209">
        <f t="shared" si="28"/>
        <v>164589.51999999999</v>
      </c>
      <c r="P34" s="209">
        <f t="shared" si="29"/>
        <v>170933.08</v>
      </c>
      <c r="Q34" s="210" t="e">
        <f t="shared" si="41"/>
        <v>#DIV/0!</v>
      </c>
      <c r="R34" s="210" t="e">
        <f t="shared" si="42"/>
        <v>#DIV/0!</v>
      </c>
      <c r="S34" s="211"/>
    </row>
    <row r="35" spans="1:21" ht="32.25" hidden="1" customHeight="1">
      <c r="A35" s="203"/>
      <c r="B35" s="203" t="s">
        <v>17866</v>
      </c>
      <c r="C35" s="212" t="s">
        <v>31901</v>
      </c>
      <c r="D35" s="222" t="s">
        <v>2886</v>
      </c>
      <c r="E35" s="245" t="str">
        <f>IFERROR(VLOOKUP($D35,'serv SEM DES'!$A$2:$E$8635,3,FALSE),VLOOKUP($D35,'emm SEM DES'!$A$2:$E$9000,3,FALSE))</f>
        <v>TUBO DE CONCRETO PARA REDES COLETORAS DE ÁGUAS PLUVIAIS, DIÂMETRO DE 1000 MM, JUNTA RÍGIDA, INSTALADO EM LOCAL COM BAIXO NÍVEL DE INTERFERÊNCIAS - FORNECIMENTO E ASSENTAMENTO. AF_12/2015</v>
      </c>
      <c r="F35" s="206"/>
      <c r="G35" s="202" t="str">
        <f>IFERROR(VLOOKUP($D35,'serv SEM DES'!$A$2:$E$8635,4,FALSE),VLOOKUP($D35,'emm SEM DES'!$A$2:$E$9000,4,FALSE))</f>
        <v>M</v>
      </c>
      <c r="H35" s="248">
        <f>'MEMO DREN'!O5</f>
        <v>0</v>
      </c>
      <c r="I35" s="207" t="str">
        <f>IFERROR(VLOOKUP($D35,'serv SEM DES'!$A$2:$E$8635,5,FALSE),VLOOKUP($D35,'emm SEM DES'!$A$2:$E$9000,5,FALSE))</f>
        <v>609,68</v>
      </c>
      <c r="J35" s="207" t="str">
        <f>IFERROR(VLOOKUP($D35,'serv COM DES'!$A$2:$E$8665,5,FALSE),VLOOKUP($D35,'emm COM DES'!$B$2:$F$9000,5,FALSE))</f>
        <v>602,64</v>
      </c>
      <c r="K35" s="208">
        <f>IF(B35="N",VLOOKUP($B$5,'Municípios BDI Serviços'!B:T,19,FALSE),VLOOKUP($B$5,'Municípios BDI Serviços'!B:AI,34,FALSE))</f>
        <v>0.20699999999999999</v>
      </c>
      <c r="L35" s="208">
        <f>IF(B35="N",VLOOKUP($B$5,'Municípios BDI Serviços'!B:T,18,FALSE),VLOOKUP($B$5,'Municípios BDI Serviços'!B:AI,33,FALSE))</f>
        <v>0.26740000000000003</v>
      </c>
      <c r="M35" s="209">
        <f t="shared" ref="M35:M36" si="43">IF(D35="","",TRUNC(I35*(1+K35),2))</f>
        <v>735.88</v>
      </c>
      <c r="N35" s="209">
        <f t="shared" ref="N35:N36" si="44">IF(D35="","",TRUNC(J35*(1+L35),2))</f>
        <v>763.78</v>
      </c>
      <c r="O35" s="209">
        <f t="shared" ref="O35:O36" si="45">IF(H35="","",TRUNC(H35*M35,2))</f>
        <v>0</v>
      </c>
      <c r="P35" s="209">
        <f t="shared" ref="P35:P36" si="46">IF(H35="","",TRUNC(H35*N35,2))</f>
        <v>0</v>
      </c>
      <c r="Q35" s="210" t="e">
        <f t="shared" si="41"/>
        <v>#DIV/0!</v>
      </c>
      <c r="R35" s="210" t="e">
        <f t="shared" si="42"/>
        <v>#DIV/0!</v>
      </c>
      <c r="S35" s="211"/>
    </row>
    <row r="36" spans="1:21" ht="32.25" hidden="1" customHeight="1">
      <c r="A36" s="203"/>
      <c r="B36" s="203" t="s">
        <v>17866</v>
      </c>
      <c r="C36" s="212" t="s">
        <v>31902</v>
      </c>
      <c r="D36" s="222" t="s">
        <v>3411</v>
      </c>
      <c r="E36" s="245" t="str">
        <f>IFERROR(VLOOKUP($D36,'serv SEM DES'!$A$2:$E$8635,3,FALSE),VLOOKUP($D36,'emm SEM DES'!$A$2:$E$9000,3,FALSE))</f>
        <v>TUBO DE CONCRETO PARA REDES COLETORAS DE ÁGUAS PLUVIAIS, DIÂMETRO DE 1500 MM, JUNTA RÍGIDA, INSTALADO EM LOCAL COM BAIXO NÍVEL DE INTERFERÊNCIAS - FORNECIMENTO E ASSENTAMENTO. AF_12/2015</v>
      </c>
      <c r="F36" s="206"/>
      <c r="G36" s="202" t="str">
        <f>IFERROR(VLOOKUP($D36,'serv SEM DES'!$A$2:$E$8635,4,FALSE),VLOOKUP($D36,'emm SEM DES'!$A$2:$E$9000,4,FALSE))</f>
        <v>M</v>
      </c>
      <c r="H36" s="248">
        <f>'MEMO DREN'!O8</f>
        <v>0</v>
      </c>
      <c r="I36" s="207" t="str">
        <f>IFERROR(VLOOKUP($D36,'serv SEM DES'!$A$2:$E$8635,5,FALSE),VLOOKUP($D36,'emm SEM DES'!$A$2:$E$9000,5,FALSE))</f>
        <v>1.257,99</v>
      </c>
      <c r="J36" s="207" t="str">
        <f>IFERROR(VLOOKUP($D36,'serv COM DES'!$A$2:$E$8665,5,FALSE),VLOOKUP($D36,'emm COM DES'!$B$2:$F$9000,5,FALSE))</f>
        <v>1.246,15</v>
      </c>
      <c r="K36" s="208">
        <f>IF(B36="N",VLOOKUP($B$5,'Municípios BDI Serviços'!B:T,19,FALSE),VLOOKUP($B$5,'Municípios BDI Serviços'!B:AI,34,FALSE))</f>
        <v>0.20699999999999999</v>
      </c>
      <c r="L36" s="208">
        <f>IF(B36="N",VLOOKUP($B$5,'Municípios BDI Serviços'!B:T,18,FALSE),VLOOKUP($B$5,'Municípios BDI Serviços'!B:AI,33,FALSE))</f>
        <v>0.26740000000000003</v>
      </c>
      <c r="M36" s="209">
        <f t="shared" si="43"/>
        <v>1518.39</v>
      </c>
      <c r="N36" s="209">
        <f t="shared" si="44"/>
        <v>1579.37</v>
      </c>
      <c r="O36" s="209">
        <f t="shared" si="45"/>
        <v>0</v>
      </c>
      <c r="P36" s="209">
        <f t="shared" si="46"/>
        <v>0</v>
      </c>
      <c r="Q36" s="210" t="e">
        <f>IF(O33="","",(O33/$O$117))</f>
        <v>#DIV/0!</v>
      </c>
      <c r="R36" s="210" t="e">
        <f>IF(P33="","",(P33/$P$117))</f>
        <v>#DIV/0!</v>
      </c>
      <c r="S36" s="211"/>
    </row>
    <row r="37" spans="1:21" ht="32.25" customHeight="1">
      <c r="A37" s="203"/>
      <c r="B37" s="203" t="s">
        <v>17866</v>
      </c>
      <c r="C37" s="212" t="s">
        <v>31903</v>
      </c>
      <c r="D37" s="222" t="s">
        <v>7656</v>
      </c>
      <c r="E37" s="245" t="str">
        <f>IFERROR(VLOOKUP($D37,'serv SEM DES'!$A$2:$E$8635,3,FALSE),VLOOKUP($D37,'emm SEM DES'!$A$2:$E$9000,3,FALSE))</f>
        <v>TRANSPORTE COM CAMINHÃO CARROCERIA COM GUINDAUTO (MUNCK),  MOMENTO MÁXIMO DE CARGA 11,7 TM, EM VIA URBANA PAVIMENTADA, DMT ATÉ 30KM (UNIDADE: TXKM). AF_07/2020</v>
      </c>
      <c r="F37" s="206">
        <v>30</v>
      </c>
      <c r="G37" s="202" t="str">
        <f>IFERROR(VLOOKUP($D37,'serv SEM DES'!$A$2:$E$8635,4,FALSE),VLOOKUP($D37,'emm SEM DES'!$A$2:$E$9000,4,FALSE))</f>
        <v>TXKM</v>
      </c>
      <c r="H37" s="248">
        <f>'MEMO DREN'!M63*Orçamento!F37</f>
        <v>7483.0050000000001</v>
      </c>
      <c r="I37" s="207" t="str">
        <f>IFERROR(VLOOKUP($D37,'serv SEM DES'!$A$2:$E$8635,5,FALSE),VLOOKUP($D37,'emm SEM DES'!$A$2:$E$9000,5,FALSE))</f>
        <v>2,13</v>
      </c>
      <c r="J37" s="207" t="str">
        <f>IFERROR(VLOOKUP($D37,'serv COM DES'!$A$2:$E$8665,5,FALSE),VLOOKUP($D37,'emm COM DES'!$B$2:$F$9000,5,FALSE))</f>
        <v>2,09</v>
      </c>
      <c r="K37" s="208">
        <f>IF(B37="N",VLOOKUP($B$5,'Municípios BDI Serviços'!B:T,19,FALSE),VLOOKUP($B$5,'Municípios BDI Serviços'!B:AI,34,FALSE))</f>
        <v>0.20699999999999999</v>
      </c>
      <c r="L37" s="208">
        <f>IF(B37="N",VLOOKUP($B$5,'Municípios BDI Serviços'!B:T,18,FALSE),VLOOKUP($B$5,'Municípios BDI Serviços'!B:AI,33,FALSE))</f>
        <v>0.26740000000000003</v>
      </c>
      <c r="M37" s="209">
        <f t="shared" si="26"/>
        <v>2.57</v>
      </c>
      <c r="N37" s="209">
        <f t="shared" si="27"/>
        <v>2.64</v>
      </c>
      <c r="O37" s="209">
        <f t="shared" si="28"/>
        <v>19231.32</v>
      </c>
      <c r="P37" s="209">
        <f t="shared" si="29"/>
        <v>19755.13</v>
      </c>
      <c r="Q37" s="210" t="e">
        <f>IF(O34="","",(O34/$O$117))</f>
        <v>#DIV/0!</v>
      </c>
      <c r="R37" s="210" t="e">
        <f>IF(P34="","",(P34/$P$117))</f>
        <v>#DIV/0!</v>
      </c>
      <c r="S37" s="211"/>
    </row>
    <row r="38" spans="1:21" ht="32.25" customHeight="1">
      <c r="A38" s="203"/>
      <c r="B38" s="203" t="s">
        <v>17866</v>
      </c>
      <c r="C38" s="212" t="s">
        <v>31904</v>
      </c>
      <c r="D38" s="222" t="s">
        <v>7657</v>
      </c>
      <c r="E38" s="245" t="str">
        <f>IFERROR(VLOOKUP($D38,'serv SEM DES'!$A$2:$E$8635,3,FALSE),VLOOKUP($D38,'emm SEM DES'!$A$2:$E$9000,3,FALSE))</f>
        <v>TRANSPORTE COM CAMINHÃO CARROCERIA COM GUINDAUTO (MUNCK),  MOMENTO MÁXIMO DE CARGA 11,7 TM, EM VIA URBANA PAVIMENTADA, ADICIONAL PARA DMT EXCEDENTE A 30 KM (UNIDADE: TXKM). AF_07/2020</v>
      </c>
      <c r="F38" s="206">
        <v>36</v>
      </c>
      <c r="G38" s="202" t="str">
        <f>IFERROR(VLOOKUP($D38,'serv SEM DES'!$A$2:$E$8635,4,FALSE),VLOOKUP($D38,'emm SEM DES'!$A$2:$E$9000,4,FALSE))</f>
        <v>TXKM</v>
      </c>
      <c r="H38" s="248">
        <f>'MEMO DREN'!M63*Orçamento!F38</f>
        <v>8979.6059999999998</v>
      </c>
      <c r="I38" s="207" t="str">
        <f>IFERROR(VLOOKUP($D38,'serv SEM DES'!$A$2:$E$8635,5,FALSE),VLOOKUP($D38,'emm SEM DES'!$A$2:$E$9000,5,FALSE))</f>
        <v>0,84</v>
      </c>
      <c r="J38" s="207" t="str">
        <f>IFERROR(VLOOKUP($D38,'serv COM DES'!$A$2:$E$8665,5,FALSE),VLOOKUP($D38,'emm COM DES'!$B$2:$F$9000,5,FALSE))</f>
        <v>0,83</v>
      </c>
      <c r="K38" s="208">
        <f>IF(B38="N",VLOOKUP($B$5,'Municípios BDI Serviços'!B:T,19,FALSE),VLOOKUP($B$5,'Municípios BDI Serviços'!B:AI,34,FALSE))</f>
        <v>0.20699999999999999</v>
      </c>
      <c r="L38" s="208">
        <f>IF(B38="N",VLOOKUP($B$5,'Municípios BDI Serviços'!B:T,18,FALSE),VLOOKUP($B$5,'Municípios BDI Serviços'!B:AI,33,FALSE))</f>
        <v>0.26740000000000003</v>
      </c>
      <c r="M38" s="209">
        <f t="shared" si="26"/>
        <v>1.01</v>
      </c>
      <c r="N38" s="209">
        <f t="shared" si="27"/>
        <v>1.05</v>
      </c>
      <c r="O38" s="209">
        <f t="shared" si="28"/>
        <v>9069.4</v>
      </c>
      <c r="P38" s="209">
        <f t="shared" si="29"/>
        <v>9428.58</v>
      </c>
      <c r="Q38" s="210" t="e">
        <f>IF(O37="","",(O37/$O$117))</f>
        <v>#DIV/0!</v>
      </c>
      <c r="R38" s="210" t="e">
        <f>IF(P37="","",(P37/$P$117))</f>
        <v>#DIV/0!</v>
      </c>
      <c r="S38" s="211"/>
    </row>
    <row r="39" spans="1:21" ht="32.25" customHeight="1">
      <c r="A39" s="203"/>
      <c r="B39" s="203" t="s">
        <v>17866</v>
      </c>
      <c r="C39" s="212" t="s">
        <v>31905</v>
      </c>
      <c r="D39" s="222" t="s">
        <v>6959</v>
      </c>
      <c r="E39" s="245" t="str">
        <f>IFERROR(VLOOKUP($D39,'serv SEM DES'!$A$2:$E$8635,3,FALSE),VLOOKUP($D39,'emm SEM DES'!$A$2:$E$9000,3,FALSE))</f>
        <v>BLS-Boca-de-lobo simples, em alv. de 1 vez em tij. com., ass. e rev. intern. c/ arg, de cim/areia 1:3, last. de conc. 1:4:8 c/ 10cm, conc. 15MPa p/ fix. da grelha em f°f° tipo pesada e calçam. ao redor c/ 10cm de esp., incl. forma, escav. e reat. apiloado</v>
      </c>
      <c r="F39" s="206"/>
      <c r="G39" s="202" t="str">
        <f>IFERROR(VLOOKUP($D39,'serv SEM DES'!$A$2:$E$8635,4,FALSE),VLOOKUP($D39,'emm SEM DES'!$A$2:$E$9000,4,FALSE))</f>
        <v>un</v>
      </c>
      <c r="H39" s="248">
        <f>'MEMO DREN'!M7</f>
        <v>8</v>
      </c>
      <c r="I39" s="207">
        <f>IFERROR(VLOOKUP($D39,'serv SEM DES'!$A$2:$E$8635,5,FALSE),VLOOKUP($D39,'emm SEM DES'!$A$2:$E$9000,5,FALSE))</f>
        <v>2883.89</v>
      </c>
      <c r="J39" s="207">
        <f>IFERROR(VLOOKUP($D39,'serv COM DES'!$A$2:$E$8665,5,FALSE),VLOOKUP($D39,'emm COM DES'!$B$2:$F$9000,5,FALSE))</f>
        <v>2792.59</v>
      </c>
      <c r="K39" s="208">
        <f>IF(B39="N",VLOOKUP($B$5,'Municípios BDI Serviços'!B:T,19,FALSE),VLOOKUP($B$5,'Municípios BDI Serviços'!B:AI,34,FALSE))</f>
        <v>0.20699999999999999</v>
      </c>
      <c r="L39" s="208">
        <f>IF(B39="N",VLOOKUP($B$5,'Municípios BDI Serviços'!B:T,18,FALSE),VLOOKUP($B$5,'Municípios BDI Serviços'!B:AI,33,FALSE))</f>
        <v>0.26740000000000003</v>
      </c>
      <c r="M39" s="209">
        <f t="shared" ref="M39" si="47">IF(D39="","",TRUNC(I39*(1+K39),2))</f>
        <v>3480.85</v>
      </c>
      <c r="N39" s="209">
        <f t="shared" ref="N39" si="48">IF(D39="","",TRUNC(J39*(1+L39),2))</f>
        <v>3539.32</v>
      </c>
      <c r="O39" s="209">
        <f t="shared" ref="O39" si="49">IF(H39="","",TRUNC(H39*M39,2))</f>
        <v>27846.799999999999</v>
      </c>
      <c r="P39" s="209">
        <f t="shared" ref="P39" si="50">IF(H39="","",TRUNC(H39*N39,2))</f>
        <v>28314.560000000001</v>
      </c>
      <c r="Q39" s="210"/>
      <c r="R39" s="210"/>
      <c r="S39" s="211"/>
    </row>
    <row r="40" spans="1:21" ht="32.25" customHeight="1">
      <c r="A40" s="203"/>
      <c r="B40" s="203" t="s">
        <v>17866</v>
      </c>
      <c r="C40" s="212" t="s">
        <v>31906</v>
      </c>
      <c r="D40" s="222" t="s">
        <v>6957</v>
      </c>
      <c r="E40" s="245" t="str">
        <f>IFERROR(VLOOKUP($D40,'serv SEM DES'!$A$2:$E$8635,3,FALSE),VLOOKUP($D40,'emm SEM DES'!$A$2:$E$9000,3,FALSE))</f>
        <v>BLD-Boca-de-lobo dupla, em alv. de 1 vez em tij. com., ass. e rev. intern. c/ arg. de cim/areia 1:3, last. de conc. 1:4:8 c/ 10cm, conc. 15MPa p/ fix. das grelhas em f°f° tipo pesada e calçam. ao redor c/ 10cm de esp., incl. forma, escav. e reat. apiloado</v>
      </c>
      <c r="F40" s="206"/>
      <c r="G40" s="202" t="str">
        <f>IFERROR(VLOOKUP($D40,'serv SEM DES'!$A$2:$E$8635,4,FALSE),VLOOKUP($D40,'emm SEM DES'!$A$2:$E$9000,4,FALSE))</f>
        <v>un</v>
      </c>
      <c r="H40" s="248">
        <f>'MEMO DREN'!M8</f>
        <v>0</v>
      </c>
      <c r="I40" s="207">
        <f>IFERROR(VLOOKUP($D40,'serv SEM DES'!$A$2:$E$8635,5,FALSE),VLOOKUP($D40,'emm SEM DES'!$A$2:$E$9000,5,FALSE))</f>
        <v>3842.46</v>
      </c>
      <c r="J40" s="207">
        <f>IFERROR(VLOOKUP($D40,'serv COM DES'!$A$2:$E$8665,5,FALSE),VLOOKUP($D40,'emm COM DES'!$B$2:$F$9000,5,FALSE))</f>
        <v>3736.3</v>
      </c>
      <c r="K40" s="208">
        <f>IF(B40="N",VLOOKUP($B$5,'Municípios BDI Serviços'!B:T,19,FALSE),VLOOKUP($B$5,'Municípios BDI Serviços'!B:AI,34,FALSE))</f>
        <v>0.20699999999999999</v>
      </c>
      <c r="L40" s="208">
        <f>IF(B40="N",VLOOKUP($B$5,'Municípios BDI Serviços'!B:T,18,FALSE),VLOOKUP($B$5,'Municípios BDI Serviços'!B:AI,33,FALSE))</f>
        <v>0.26740000000000003</v>
      </c>
      <c r="M40" s="209">
        <f t="shared" ref="M40" si="51">IF(D40="","",TRUNC(I40*(1+K40),2))</f>
        <v>4637.84</v>
      </c>
      <c r="N40" s="209">
        <f t="shared" ref="N40" si="52">IF(D40="","",TRUNC(J40*(1+L40),2))</f>
        <v>4735.38</v>
      </c>
      <c r="O40" s="209">
        <f t="shared" ref="O40" si="53">IF(H40="","",TRUNC(H40*M40,2))</f>
        <v>0</v>
      </c>
      <c r="P40" s="209">
        <f t="shared" ref="P40" si="54">IF(H40="","",TRUNC(H40*N40,2))</f>
        <v>0</v>
      </c>
      <c r="Q40" s="210"/>
      <c r="R40" s="210"/>
      <c r="S40" s="211"/>
    </row>
    <row r="41" spans="1:21" ht="48.75" customHeight="1">
      <c r="A41" s="203"/>
      <c r="B41" s="203" t="s">
        <v>17866</v>
      </c>
      <c r="C41" s="212" t="s">
        <v>35065</v>
      </c>
      <c r="D41" s="222" t="s">
        <v>199</v>
      </c>
      <c r="E41" s="245" t="str">
        <f>IFERROR(VLOOKUP($D41,'serv SEM DES'!$A$2:$E$8635,3,FALSE),VLOOKUP($D41,'emm SEM DES'!$A$2:$E$9000,3,FALSE))</f>
        <v>PV-1 - Poço-de-visita 2,32x2,32m, em alv. de bloco estrutural, rev. int. com argam.  1:3, lastro de brita 12cm, berço 18cm em conc. fck = 15 MPa, laje de 12cm em conc. armado fck = 20 MPa, incl. forma, escav. manual e reat. apiloado. Excl. pescoço e tampão</v>
      </c>
      <c r="F41" s="206"/>
      <c r="G41" s="202" t="str">
        <f>IFERROR(VLOOKUP($D41,'serv SEM DES'!$A$2:$E$8635,4,FALSE),VLOOKUP($D41,'emm SEM DES'!$A$2:$E$9000,4,FALSE))</f>
        <v>un</v>
      </c>
      <c r="H41" s="248">
        <f>'MEMO DREN'!M6</f>
        <v>6</v>
      </c>
      <c r="I41" s="207">
        <f>IFERROR(VLOOKUP($D41,'serv SEM DES'!$A$2:$E$8635,5,FALSE),VLOOKUP($D41,'emm SEM DES'!$A$2:$E$9000,5,FALSE))</f>
        <v>4945.74</v>
      </c>
      <c r="J41" s="207">
        <f>IFERROR(VLOOKUP($D41,'serv COM DES'!$A$2:$E$8665,5,FALSE),VLOOKUP($D41,'emm COM DES'!$B$2:$F$9000,5,FALSE))</f>
        <v>4766.22</v>
      </c>
      <c r="K41" s="208">
        <f>IF(B41="N",VLOOKUP($B$5,'Municípios BDI Serviços'!B:T,19,FALSE),VLOOKUP($B$5,'Municípios BDI Serviços'!B:AI,34,FALSE))</f>
        <v>0.20699999999999999</v>
      </c>
      <c r="L41" s="208">
        <f>IF(B41="N",VLOOKUP($B$5,'Municípios BDI Serviços'!B:T,18,FALSE),VLOOKUP($B$5,'Municípios BDI Serviços'!B:AI,33,FALSE))</f>
        <v>0.26740000000000003</v>
      </c>
      <c r="M41" s="209">
        <f t="shared" si="26"/>
        <v>5969.5</v>
      </c>
      <c r="N41" s="209">
        <f t="shared" si="27"/>
        <v>6040.7</v>
      </c>
      <c r="O41" s="209">
        <f t="shared" si="28"/>
        <v>35817</v>
      </c>
      <c r="P41" s="209">
        <f t="shared" si="29"/>
        <v>36244.199999999997</v>
      </c>
      <c r="Q41" s="210" t="e">
        <f>IF(O38="","",(O38/$O$117))</f>
        <v>#DIV/0!</v>
      </c>
      <c r="R41" s="210" t="e">
        <f>IF(P38="","",(P38/$P$117))</f>
        <v>#DIV/0!</v>
      </c>
      <c r="S41" s="211" t="str">
        <f t="shared" si="6"/>
        <v/>
      </c>
      <c r="T41" s="187" t="str">
        <f t="shared" si="7"/>
        <v/>
      </c>
      <c r="U41" s="187" t="str">
        <f t="shared" si="8"/>
        <v/>
      </c>
    </row>
    <row r="42" spans="1:21" ht="32.25" customHeight="1">
      <c r="A42" s="203"/>
      <c r="B42" s="203" t="s">
        <v>17866</v>
      </c>
      <c r="C42" s="212" t="s">
        <v>35071</v>
      </c>
      <c r="D42" s="222" t="s">
        <v>25961</v>
      </c>
      <c r="E42" s="245" t="str">
        <f>IFERROR(VLOOKUP($D42,'serv SEM DES'!$A$2:$E$8635,3,FALSE),VLOOKUP($D42,'emm SEM DES'!$A$2:$E$9000,3,FALSE))</f>
        <v>TAMPAO FOFO SIMPLES COM BASE, CLASSE B125 CARGA MAX 12,5 T, REDONDO TAMPA 600 MM, REDE PLUVIAL/ESGOTO</v>
      </c>
      <c r="F42" s="206"/>
      <c r="G42" s="202" t="str">
        <f>IFERROR(VLOOKUP($D42,'serv SEM DES'!$A$2:$E$8635,4,FALSE),VLOOKUP($D42,'emm SEM DES'!$A$2:$E$9000,4,FALSE))</f>
        <v xml:space="preserve">UN    </v>
      </c>
      <c r="H42" s="248">
        <f>H41</f>
        <v>6</v>
      </c>
      <c r="I42" s="207" t="str">
        <f>IFERROR(VLOOKUP($D42,'serv SEM DES'!$A$2:$E$8635,5,FALSE),VLOOKUP($D42,'emm SEM DES'!$A$2:$E$9000,5,FALSE))</f>
        <v>600,00</v>
      </c>
      <c r="J42" s="207" t="str">
        <f>'emm COM DES'!E1600</f>
        <v>600,00</v>
      </c>
      <c r="K42" s="208">
        <f>IF(B42="N",VLOOKUP($B$5,'Municípios BDI Serviços'!B:T,19,FALSE),VLOOKUP($B$5,'Municípios BDI Serviços'!B:AI,34,FALSE))</f>
        <v>0.20699999999999999</v>
      </c>
      <c r="L42" s="208">
        <f>IF(B42="N",VLOOKUP($B$5,'Municípios BDI Serviços'!B:T,18,FALSE),VLOOKUP($B$5,'Municípios BDI Serviços'!B:AI,33,FALSE))</f>
        <v>0.26740000000000003</v>
      </c>
      <c r="M42" s="209">
        <f t="shared" si="26"/>
        <v>724.2</v>
      </c>
      <c r="N42" s="209">
        <f t="shared" si="27"/>
        <v>760.44</v>
      </c>
      <c r="O42" s="209">
        <f t="shared" si="28"/>
        <v>4345.2</v>
      </c>
      <c r="P42" s="209">
        <f t="shared" si="29"/>
        <v>4562.6400000000003</v>
      </c>
      <c r="Q42" s="210" t="e">
        <f>IF(O41="","",(O41/$O$117))</f>
        <v>#DIV/0!</v>
      </c>
      <c r="R42" s="210" t="e">
        <f>IF(P41="","",(P41/$P$117))</f>
        <v>#DIV/0!</v>
      </c>
      <c r="S42" s="211" t="str">
        <f t="shared" si="6"/>
        <v/>
      </c>
      <c r="T42" s="187" t="str">
        <f t="shared" si="7"/>
        <v/>
      </c>
      <c r="U42" s="187" t="str">
        <f t="shared" si="8"/>
        <v/>
      </c>
    </row>
    <row r="43" spans="1:21" ht="32.25" customHeight="1">
      <c r="A43" s="203"/>
      <c r="B43" s="203" t="s">
        <v>17866</v>
      </c>
      <c r="C43" s="212" t="s">
        <v>35072</v>
      </c>
      <c r="D43" s="222" t="s">
        <v>5784</v>
      </c>
      <c r="E43" s="245" t="str">
        <f>IFERROR(VLOOKUP($D43,'serv SEM DES'!$A$2:$E$8635,3,FALSE),VLOOKUP($D43,'emm SEM DES'!$A$2:$E$9000,3,FALSE))</f>
        <v>CHAMINÉ CIRCULAR PARA POÇO DE VISITA PARA DRENAGEM, EM ALVENARIA COM TIJOLOS CERÂMICOS MACIÇOS, DIÂMETRO INTERNO = 0,6 M. AF_12/2020</v>
      </c>
      <c r="F43" s="206"/>
      <c r="G43" s="202" t="str">
        <f>IFERROR(VLOOKUP($D43,'serv SEM DES'!$A$2:$E$8635,4,FALSE),VLOOKUP($D43,'emm SEM DES'!$A$2:$E$9000,4,FALSE))</f>
        <v>M</v>
      </c>
      <c r="H43" s="248">
        <f>H42</f>
        <v>6</v>
      </c>
      <c r="I43" s="207" t="str">
        <f>IFERROR(VLOOKUP($D43,'serv SEM DES'!$A$2:$E$8635,5,FALSE),VLOOKUP($D43,'emm SEM DES'!$A$2:$E$9000,5,FALSE))</f>
        <v>826,72</v>
      </c>
      <c r="J43" s="207" t="str">
        <f>IFERROR(VLOOKUP($D43,'serv COM DES'!$A$2:$E$8665,5,FALSE),VLOOKUP($D43,'emm COM DES'!$B$2:$F$9000,5,FALSE))</f>
        <v>788,53</v>
      </c>
      <c r="K43" s="208">
        <f>IF(B43="N",VLOOKUP($B$5,'Municípios BDI Serviços'!B:T,19,FALSE),VLOOKUP($B$5,'Municípios BDI Serviços'!B:AI,34,FALSE))</f>
        <v>0.20699999999999999</v>
      </c>
      <c r="L43" s="208">
        <f>IF(B43="N",VLOOKUP($B$5,'Municípios BDI Serviços'!B:T,18,FALSE),VLOOKUP($B$5,'Municípios BDI Serviços'!B:AI,33,FALSE))</f>
        <v>0.26740000000000003</v>
      </c>
      <c r="M43" s="209">
        <f t="shared" si="26"/>
        <v>997.85</v>
      </c>
      <c r="N43" s="209">
        <f t="shared" si="27"/>
        <v>999.38</v>
      </c>
      <c r="O43" s="209">
        <f t="shared" si="28"/>
        <v>5987.1</v>
      </c>
      <c r="P43" s="209">
        <f t="shared" si="29"/>
        <v>5996.28</v>
      </c>
      <c r="Q43" s="210" t="e">
        <f>IF(O42="","",(O42/$O$117))</f>
        <v>#DIV/0!</v>
      </c>
      <c r="R43" s="210" t="e">
        <f>IF(P42="","",(P42/$P$117))</f>
        <v>#DIV/0!</v>
      </c>
      <c r="S43" s="211" t="str">
        <f t="shared" si="6"/>
        <v/>
      </c>
      <c r="T43" s="187" t="str">
        <f t="shared" si="7"/>
        <v/>
      </c>
      <c r="U43" s="187" t="str">
        <f t="shared" si="8"/>
        <v/>
      </c>
    </row>
    <row r="44" spans="1:21" ht="32.25" customHeight="1">
      <c r="A44" s="203"/>
      <c r="B44" s="203" t="s">
        <v>17866</v>
      </c>
      <c r="C44" s="212" t="s">
        <v>35073</v>
      </c>
      <c r="D44" s="222" t="s">
        <v>3975</v>
      </c>
      <c r="E44" s="245" t="str">
        <f>IFERROR(VLOOKUP($D44,'serv SEM DES'!$A$2:$E$8635,3,FALSE),VLOOKUP($D44,'emm SEM DES'!$A$2:$E$9000,3,FALSE))</f>
        <v>EXECUÇÃO DE SARJETÃO DE CONCRETO USINADO, MOLDADA  IN LOCO  EM TRECHO RETO, 100 CM BASE X 20 CM ALTURA. AF_06/2016</v>
      </c>
      <c r="F44" s="206"/>
      <c r="G44" s="202" t="str">
        <f>IFERROR(VLOOKUP($D44,'serv SEM DES'!$A$2:$E$8635,4,FALSE),VLOOKUP($D44,'emm SEM DES'!$A$2:$E$9000,4,FALSE))</f>
        <v>M</v>
      </c>
      <c r="H44" s="248">
        <f>13*8</f>
        <v>104</v>
      </c>
      <c r="I44" s="207" t="str">
        <f>IFERROR(VLOOKUP($D44,'serv SEM DES'!$A$2:$E$8635,5,FALSE),VLOOKUP($D44,'emm SEM DES'!$A$2:$E$9000,5,FALSE))</f>
        <v>145,04</v>
      </c>
      <c r="J44" s="207" t="str">
        <f>IFERROR(VLOOKUP($D44,'serv COM DES'!$A$2:$E$8665,5,FALSE),VLOOKUP($D44,'emm COM DES'!$B$2:$F$9000,5,FALSE))</f>
        <v>141,82</v>
      </c>
      <c r="K44" s="208">
        <f>IF(B44="N",VLOOKUP($B$5,'Municípios BDI Serviços'!B:T,19,FALSE),VLOOKUP($B$5,'Municípios BDI Serviços'!B:AI,34,FALSE))</f>
        <v>0.20699999999999999</v>
      </c>
      <c r="L44" s="208">
        <f>IF(B44="N",VLOOKUP($B$5,'Municípios BDI Serviços'!B:T,18,FALSE),VLOOKUP($B$5,'Municípios BDI Serviços'!B:AI,33,FALSE))</f>
        <v>0.26740000000000003</v>
      </c>
      <c r="M44" s="209">
        <f t="shared" ref="M44" si="55">IF(D44="","",TRUNC(I44*(1+K44),2))</f>
        <v>175.06</v>
      </c>
      <c r="N44" s="209">
        <f t="shared" ref="N44" si="56">IF(D44="","",TRUNC(J44*(1+L44),2))</f>
        <v>179.74</v>
      </c>
      <c r="O44" s="209">
        <f t="shared" ref="O44" si="57">IF(H44="","",TRUNC(H44*M44,2))</f>
        <v>18206.240000000002</v>
      </c>
      <c r="P44" s="209">
        <f t="shared" ref="P44" si="58">IF(H44="","",TRUNC(H44*N44,2))</f>
        <v>18692.96</v>
      </c>
      <c r="Q44" s="210" t="e">
        <f>IF(#REF!="","",(#REF!/$O$117))</f>
        <v>#REF!</v>
      </c>
      <c r="R44" s="210" t="e">
        <f>IF(#REF!="","",(#REF!/$P$117))</f>
        <v>#REF!</v>
      </c>
      <c r="S44" s="211" t="str">
        <f t="shared" si="6"/>
        <v/>
      </c>
      <c r="T44" s="187" t="str">
        <f t="shared" si="7"/>
        <v/>
      </c>
      <c r="U44" s="187" t="str">
        <f t="shared" si="8"/>
        <v/>
      </c>
    </row>
    <row r="45" spans="1:21" ht="32.25" customHeight="1">
      <c r="A45" s="203"/>
      <c r="B45" s="203" t="s">
        <v>17866</v>
      </c>
      <c r="C45" s="212" t="s">
        <v>35074</v>
      </c>
      <c r="D45" s="222" t="s">
        <v>6965</v>
      </c>
      <c r="E45" s="245" t="str">
        <f>IFERROR(VLOOKUP($D45,'serv SEM DES'!$A$2:$E$8635,3,FALSE),VLOOKUP($D45,'emm SEM DES'!$A$2:$E$9000,3,FALSE))</f>
        <v>Dissipador de energia hidráulica em concreto armado Tipo-01 vazão até 2m3/s</v>
      </c>
      <c r="F45" s="206"/>
      <c r="G45" s="202" t="str">
        <f>IFERROR(VLOOKUP($D45,'serv SEM DES'!$A$2:$E$8635,4,FALSE),VLOOKUP($D45,'emm SEM DES'!$A$2:$E$9000,4,FALSE))</f>
        <v>un</v>
      </c>
      <c r="H45" s="248">
        <v>1</v>
      </c>
      <c r="I45" s="207">
        <f>IFERROR(VLOOKUP($D45,'serv SEM DES'!$A$2:$E$8635,5,FALSE),VLOOKUP($D45,'emm SEM DES'!$A$2:$E$9000,5,FALSE))</f>
        <v>9971.06</v>
      </c>
      <c r="J45" s="207">
        <f>IFERROR(VLOOKUP($D45,'serv COM DES'!$A$2:$E$8665,5,FALSE),VLOOKUP($D45,'emm COM DES'!$B$2:$F$9000,5,FALSE))</f>
        <v>9579.09</v>
      </c>
      <c r="K45" s="208">
        <f>IF(B45="N",VLOOKUP($B$5,'Municípios BDI Serviços'!B:T,19,FALSE),VLOOKUP($B$5,'Municípios BDI Serviços'!B:AI,34,FALSE))</f>
        <v>0.20699999999999999</v>
      </c>
      <c r="L45" s="208">
        <f>IF(B45="N",VLOOKUP($B$5,'Municípios BDI Serviços'!B:T,18,FALSE),VLOOKUP($B$5,'Municípios BDI Serviços'!B:AI,33,FALSE))</f>
        <v>0.26740000000000003</v>
      </c>
      <c r="M45" s="209">
        <f t="shared" ref="M45" si="59">IF(D45="","",TRUNC(I45*(1+K45),2))</f>
        <v>12035.06</v>
      </c>
      <c r="N45" s="209">
        <f t="shared" ref="N45" si="60">IF(D45="","",TRUNC(J45*(1+L45),2))</f>
        <v>12140.53</v>
      </c>
      <c r="O45" s="209">
        <f t="shared" ref="O45" si="61">IF(H45="","",TRUNC(H45*M45,2))</f>
        <v>12035.06</v>
      </c>
      <c r="P45" s="209">
        <f t="shared" ref="P45" si="62">IF(H45="","",TRUNC(H45*N45,2))</f>
        <v>12140.53</v>
      </c>
      <c r="Q45" s="210"/>
      <c r="R45" s="210"/>
      <c r="S45" s="211"/>
    </row>
    <row r="46" spans="1:21" ht="32.25" customHeight="1">
      <c r="A46" s="203"/>
      <c r="B46" s="203" t="s">
        <v>17866</v>
      </c>
      <c r="C46" s="212" t="s">
        <v>35075</v>
      </c>
      <c r="D46" s="222" t="s">
        <v>7118</v>
      </c>
      <c r="E46" s="245" t="str">
        <f>IFERROR(VLOOKUP($D46,'serv SEM DES'!$A$2:$E$8635,3,FALSE),VLOOKUP($D46,'emm SEM DES'!$A$2:$E$9000,3,FALSE))</f>
        <v>Dreno longitudinal profundo para corte em solo - DPS 07. Ref. Cod. 2003569 DNIT/SICRO.</v>
      </c>
      <c r="F46" s="206"/>
      <c r="G46" s="202" t="str">
        <f>IFERROR(VLOOKUP($D46,'serv SEM DES'!$A$2:$E$8635,4,FALSE),VLOOKUP($D46,'emm SEM DES'!$A$2:$E$9000,4,FALSE))</f>
        <v>m</v>
      </c>
      <c r="H46" s="248">
        <v>200</v>
      </c>
      <c r="I46" s="207">
        <f>IFERROR(VLOOKUP($D46,'serv SEM DES'!$A$2:$E$8635,5,FALSE),VLOOKUP($D46,'emm SEM DES'!$A$2:$E$9000,5,FALSE))</f>
        <v>119.94</v>
      </c>
      <c r="J46" s="207">
        <f>IFERROR(VLOOKUP($D46,'serv COM DES'!$A$2:$E$8665,5,FALSE),VLOOKUP($D46,'emm COM DES'!$B$2:$F$9000,5,FALSE))</f>
        <v>117.83</v>
      </c>
      <c r="K46" s="208">
        <f>IF(B46="N",VLOOKUP($B$5,'Municípios BDI Serviços'!B:T,19,FALSE),VLOOKUP($B$5,'Municípios BDI Serviços'!B:AI,34,FALSE))</f>
        <v>0.20699999999999999</v>
      </c>
      <c r="L46" s="208">
        <f>IF(B46="N",VLOOKUP($B$5,'Municípios BDI Serviços'!B:T,18,FALSE),VLOOKUP($B$5,'Municípios BDI Serviços'!B:AI,33,FALSE))</f>
        <v>0.26740000000000003</v>
      </c>
      <c r="M46" s="209">
        <f t="shared" ref="M46" si="63">IF(D46="","",TRUNC(I46*(1+K46),2))</f>
        <v>144.76</v>
      </c>
      <c r="N46" s="209">
        <f t="shared" ref="N46" si="64">IF(D46="","",TRUNC(J46*(1+L46),2))</f>
        <v>149.33000000000001</v>
      </c>
      <c r="O46" s="209">
        <f t="shared" ref="O46" si="65">IF(H46="","",TRUNC(H46*M46,2))</f>
        <v>28952</v>
      </c>
      <c r="P46" s="209">
        <f t="shared" ref="P46" si="66">IF(H46="","",TRUNC(H46*N46,2))</f>
        <v>29866</v>
      </c>
      <c r="Q46" s="210"/>
      <c r="R46" s="210"/>
      <c r="S46" s="211"/>
    </row>
    <row r="47" spans="1:21" ht="32.25" customHeight="1">
      <c r="A47" s="202"/>
      <c r="B47" s="203"/>
      <c r="C47" s="204"/>
      <c r="D47" s="223"/>
      <c r="E47" s="246"/>
      <c r="F47" s="202"/>
      <c r="G47" s="202"/>
      <c r="H47" s="251"/>
      <c r="I47" s="217"/>
      <c r="J47" s="217"/>
      <c r="K47" s="208"/>
      <c r="L47" s="208"/>
      <c r="M47" s="218" t="s">
        <v>28</v>
      </c>
      <c r="N47" s="219"/>
      <c r="O47" s="218">
        <f>SUM(O16:O46)</f>
        <v>830124.37999999989</v>
      </c>
      <c r="P47" s="218">
        <f>SUM(P16:P46)</f>
        <v>833433.24</v>
      </c>
      <c r="Q47" s="210" t="e">
        <f>IF(O44="","",(O44/$O$117))</f>
        <v>#DIV/0!</v>
      </c>
      <c r="R47" s="210" t="e">
        <f>IF(P44="","",(P44/$P$117))</f>
        <v>#DIV/0!</v>
      </c>
      <c r="S47" s="211" t="str">
        <f t="shared" si="6"/>
        <v/>
      </c>
      <c r="T47" s="187" t="str">
        <f t="shared" si="7"/>
        <v/>
      </c>
      <c r="U47" s="187" t="str">
        <f t="shared" si="8"/>
        <v/>
      </c>
    </row>
    <row r="48" spans="1:21" ht="32.25" hidden="1" customHeight="1">
      <c r="A48" s="203"/>
      <c r="B48" s="192"/>
      <c r="C48" s="193" t="s">
        <v>34979</v>
      </c>
      <c r="D48" s="220" t="s">
        <v>27</v>
      </c>
      <c r="E48" s="244" t="s">
        <v>34992</v>
      </c>
      <c r="F48" s="191"/>
      <c r="G48" s="191"/>
      <c r="H48" s="250"/>
      <c r="I48" s="196"/>
      <c r="J48" s="196"/>
      <c r="K48" s="221"/>
      <c r="L48" s="221"/>
      <c r="M48" s="198"/>
      <c r="N48" s="198"/>
      <c r="O48" s="198"/>
      <c r="P48" s="198"/>
      <c r="Q48" s="210"/>
      <c r="R48" s="210"/>
      <c r="S48" s="211"/>
    </row>
    <row r="49" spans="1:21" ht="32.25" hidden="1" customHeight="1">
      <c r="A49" s="604" t="s">
        <v>34996</v>
      </c>
      <c r="B49" s="203" t="s">
        <v>17866</v>
      </c>
      <c r="C49" s="204" t="s">
        <v>34980</v>
      </c>
      <c r="D49" s="324" t="s">
        <v>25963</v>
      </c>
      <c r="E49" s="245" t="str">
        <f>IFERROR(VLOOKUP($D49,'serv SEM DES'!$A$2:$E$8635,3,FALSE),VLOOKUP($D49,'emm SEM DES'!$A$2:$E$9000,3,FALSE))</f>
        <v>Escavação mecânica de material 1­ª categoria, proveniente de corte do subleito (com motoniveladora 125 HP)</v>
      </c>
      <c r="F49" s="325"/>
      <c r="G49" s="202" t="str">
        <f>IFERROR(VLOOKUP($D49,'serv SEM DES'!$A$2:$E$8635,4,FALSE),VLOOKUP($D49,'emm SEM DES'!$A$2:$E$9000,4,FALSE))</f>
        <v>m³</v>
      </c>
      <c r="H49" s="326">
        <f>'MEMO PAV'!L18</f>
        <v>0</v>
      </c>
      <c r="I49" s="207">
        <f>IFERROR(VLOOKUP($D49,'serv SEM DES'!$A$2:$E$8635,5,FALSE),VLOOKUP($D49,'emm SEM DES'!$A$2:$E$9000,5,FALSE))</f>
        <v>1.83</v>
      </c>
      <c r="J49" s="207">
        <f>IFERROR(VLOOKUP($D49,'serv COM DES'!$A$2:$E$8665,5,FALSE),VLOOKUP($D49,'emm COM DES'!$B$2:$F$9000,5,FALSE))</f>
        <v>1.79</v>
      </c>
      <c r="K49" s="208">
        <f>IF(B49="N",VLOOKUP($B$5,'Municípios BDI Serviços'!B:T,19,FALSE),VLOOKUP($B$5,'Municípios BDI Serviços'!B:AI,34,FALSE))</f>
        <v>0.20699999999999999</v>
      </c>
      <c r="L49" s="208">
        <f>IF(B49="N",VLOOKUP($B$5,'Municípios BDI Serviços'!B:T,18,FALSE),VLOOKUP($B$5,'Municípios BDI Serviços'!B:AI,33,FALSE))</f>
        <v>0.26740000000000003</v>
      </c>
      <c r="M49" s="209">
        <f t="shared" ref="M49:M52" si="67">IF(D49="","",TRUNC(I49*(1+K49),2))</f>
        <v>2.2000000000000002</v>
      </c>
      <c r="N49" s="209">
        <f t="shared" ref="N49:N52" si="68">IF(D49="","",TRUNC(J49*(1+L49),2))</f>
        <v>2.2599999999999998</v>
      </c>
      <c r="O49" s="209">
        <f t="shared" ref="O49:O52" si="69">IF(H49="","",TRUNC(H49*M49,2))</f>
        <v>0</v>
      </c>
      <c r="P49" s="209">
        <f t="shared" ref="P49:P52" si="70">IF(H49="","",TRUNC(H49*N49,2))</f>
        <v>0</v>
      </c>
      <c r="Q49" s="210"/>
      <c r="R49" s="210"/>
      <c r="S49" s="211"/>
    </row>
    <row r="50" spans="1:21" ht="32.25" hidden="1" customHeight="1">
      <c r="A50" s="605"/>
      <c r="B50" s="203" t="s">
        <v>17866</v>
      </c>
      <c r="C50" s="204" t="s">
        <v>34981</v>
      </c>
      <c r="D50" s="324" t="s">
        <v>7673</v>
      </c>
      <c r="E50" s="245" t="str">
        <f>IFERROR(VLOOKUP($D50,'serv SEM DES'!$A$2:$E$8635,3,FALSE),VLOOKUP($D50,'emm SEM DES'!$A$2:$E$9000,3,FALSE))</f>
        <v>CARGA, MANOBRA E DESCARGA DE SOLOS E MATERIAIS GRANULARES EM CAMINHÃO BASCULANTE 6 M³ - CARGA COM PÁ CARREGADEIRA (CAÇAMBA DE 1,7 A 2,8 M³ / 128 HP) E DESCARGA LIVRE (UNIDADE: M3). AF_07/2020</v>
      </c>
      <c r="F50" s="325"/>
      <c r="G50" s="202" t="str">
        <f>IFERROR(VLOOKUP($D50,'serv SEM DES'!$A$2:$E$8635,4,FALSE),VLOOKUP($D50,'emm SEM DES'!$A$2:$E$9000,4,FALSE))</f>
        <v>M3</v>
      </c>
      <c r="H50" s="326">
        <f>H49*1.3</f>
        <v>0</v>
      </c>
      <c r="I50" s="207" t="str">
        <f>IFERROR(VLOOKUP($D50,'serv SEM DES'!$A$2:$E$8635,5,FALSE),VLOOKUP($D50,'emm SEM DES'!$A$2:$E$9000,5,FALSE))</f>
        <v>7,24</v>
      </c>
      <c r="J50" s="207" t="str">
        <f>IFERROR(VLOOKUP($D50,'serv COM DES'!$A$2:$E$8665,5,FALSE),VLOOKUP($D50,'emm COM DES'!$B$2:$F$9000,5,FALSE))</f>
        <v>7,06</v>
      </c>
      <c r="K50" s="208">
        <f>IF(B50="N",VLOOKUP($B$5,'Municípios BDI Serviços'!B:T,19,FALSE),VLOOKUP($B$5,'Municípios BDI Serviços'!B:AI,34,FALSE))</f>
        <v>0.20699999999999999</v>
      </c>
      <c r="L50" s="208">
        <f>IF(B50="N",VLOOKUP($B$5,'Municípios BDI Serviços'!B:T,18,FALSE),VLOOKUP($B$5,'Municípios BDI Serviços'!B:AI,33,FALSE))</f>
        <v>0.26740000000000003</v>
      </c>
      <c r="M50" s="209">
        <f t="shared" si="67"/>
        <v>8.73</v>
      </c>
      <c r="N50" s="209">
        <f t="shared" si="68"/>
        <v>8.94</v>
      </c>
      <c r="O50" s="209">
        <f t="shared" si="69"/>
        <v>0</v>
      </c>
      <c r="P50" s="209">
        <f t="shared" si="70"/>
        <v>0</v>
      </c>
      <c r="Q50" s="210"/>
      <c r="R50" s="210"/>
      <c r="S50" s="211"/>
    </row>
    <row r="51" spans="1:21" ht="32.25" hidden="1" customHeight="1" thickBot="1">
      <c r="A51" s="605"/>
      <c r="B51" s="327" t="s">
        <v>17866</v>
      </c>
      <c r="C51" s="204" t="s">
        <v>34982</v>
      </c>
      <c r="D51" s="328" t="s">
        <v>215</v>
      </c>
      <c r="E51" s="329" t="str">
        <f>IFERROR(VLOOKUP($D51,'serv SEM DES'!$A$2:$E$8635,3,FALSE),VLOOKUP($D51,'emm SEM DES'!$A$2:$E$9000,3,FALSE))</f>
        <v>TRANSPORTE COM CAMINHÃO BASCULANTE DE 10 M³, EM VIA URBANA PAVIMENTADA, DMT ATÉ 30 KM (UNIDADE: M3XKM). AF_07/2020</v>
      </c>
      <c r="F51" s="330">
        <v>3</v>
      </c>
      <c r="G51" s="327" t="str">
        <f>IFERROR(VLOOKUP($D51,'serv SEM DES'!$A$2:$E$8635,4,FALSE),VLOOKUP($D51,'emm SEM DES'!$A$2:$E$9000,4,FALSE))</f>
        <v>M3XKM</v>
      </c>
      <c r="H51" s="331">
        <f>H50*F51</f>
        <v>0</v>
      </c>
      <c r="I51" s="332" t="str">
        <f>IFERROR(VLOOKUP($D51,'serv SEM DES'!$A$2:$E$8635,5,FALSE),VLOOKUP($D51,'emm SEM DES'!$A$2:$E$9000,5,FALSE))</f>
        <v>1,95</v>
      </c>
      <c r="J51" s="332" t="str">
        <f>IFERROR(VLOOKUP($D51,'serv COM DES'!$A$2:$E$8665,5,FALSE),VLOOKUP($D51,'emm COM DES'!$B$2:$F$9000,5,FALSE))</f>
        <v>1,92</v>
      </c>
      <c r="K51" s="333">
        <f>IF(B51="N",VLOOKUP($B$5,'Municípios BDI Serviços'!B:T,19,FALSE),VLOOKUP($B$5,'Municípios BDI Serviços'!B:AI,34,FALSE))</f>
        <v>0.20699999999999999</v>
      </c>
      <c r="L51" s="333">
        <f>IF(B51="N",VLOOKUP($B$5,'Municípios BDI Serviços'!B:T,18,FALSE),VLOOKUP($B$5,'Municípios BDI Serviços'!B:AI,33,FALSE))</f>
        <v>0.26740000000000003</v>
      </c>
      <c r="M51" s="334">
        <f t="shared" si="67"/>
        <v>2.35</v>
      </c>
      <c r="N51" s="334">
        <f t="shared" si="68"/>
        <v>2.4300000000000002</v>
      </c>
      <c r="O51" s="334">
        <f t="shared" si="69"/>
        <v>0</v>
      </c>
      <c r="P51" s="334">
        <f t="shared" si="70"/>
        <v>0</v>
      </c>
      <c r="Q51" s="210"/>
      <c r="R51" s="210"/>
      <c r="S51" s="211"/>
    </row>
    <row r="52" spans="1:21" ht="32.25" hidden="1" customHeight="1">
      <c r="A52" s="606" t="s">
        <v>34997</v>
      </c>
      <c r="B52" s="357" t="s">
        <v>17866</v>
      </c>
      <c r="C52" s="204" t="s">
        <v>34983</v>
      </c>
      <c r="D52" s="358" t="s">
        <v>7728</v>
      </c>
      <c r="E52" s="359" t="str">
        <f>IFERROR(VLOOKUP($D52,'serv SEM DES'!$A$2:$E$8635,3,FALSE),VLOOKUP($D52,'emm SEM DES'!$A$2:$E$9000,3,FALSE))</f>
        <v>ESCAVAÇÃO HORIZONTAL, INCLUINDO CARGA E DESCARGA EM SOLO DE 1A CATEGORIA COM TRATOR DE ESTEIRAS (100HP/LÂMINA: 2,19M3). AF_07/2020</v>
      </c>
      <c r="F52" s="360"/>
      <c r="G52" s="357" t="str">
        <f>IFERROR(VLOOKUP($D52,'serv SEM DES'!$A$2:$E$8635,4,FALSE),VLOOKUP($D52,'emm SEM DES'!$A$2:$E$9000,4,FALSE))</f>
        <v>M3</v>
      </c>
      <c r="H52" s="361">
        <f>H49</f>
        <v>0</v>
      </c>
      <c r="I52" s="362" t="str">
        <f>IFERROR(VLOOKUP($D52,'serv SEM DES'!$A$2:$E$8635,5,FALSE),VLOOKUP($D52,'emm SEM DES'!$A$2:$E$9000,5,FALSE))</f>
        <v>12,28</v>
      </c>
      <c r="J52" s="362" t="str">
        <f>IFERROR(VLOOKUP($D52,'serv COM DES'!$A$2:$E$8665,5,FALSE),VLOOKUP($D52,'emm COM DES'!$B$2:$F$9000,5,FALSE))</f>
        <v>11,97</v>
      </c>
      <c r="K52" s="363">
        <f>IF(B52="N",VLOOKUP($B$5,'Municípios BDI Serviços'!B:T,19,FALSE),VLOOKUP($B$5,'Municípios BDI Serviços'!B:AI,34,FALSE))</f>
        <v>0.20699999999999999</v>
      </c>
      <c r="L52" s="363">
        <f>IF(B52="N",VLOOKUP($B$5,'Municípios BDI Serviços'!B:T,18,FALSE),VLOOKUP($B$5,'Municípios BDI Serviços'!B:AI,33,FALSE))</f>
        <v>0.26740000000000003</v>
      </c>
      <c r="M52" s="364">
        <f t="shared" si="67"/>
        <v>14.82</v>
      </c>
      <c r="N52" s="364">
        <f t="shared" si="68"/>
        <v>15.17</v>
      </c>
      <c r="O52" s="364">
        <f t="shared" si="69"/>
        <v>0</v>
      </c>
      <c r="P52" s="365">
        <f t="shared" si="70"/>
        <v>0</v>
      </c>
      <c r="Q52" s="210"/>
      <c r="R52" s="210"/>
      <c r="S52" s="211"/>
    </row>
    <row r="53" spans="1:21" ht="32.25" hidden="1" customHeight="1">
      <c r="A53" s="607"/>
      <c r="B53" s="366" t="s">
        <v>17866</v>
      </c>
      <c r="C53" s="204" t="s">
        <v>34984</v>
      </c>
      <c r="D53" s="367" t="s">
        <v>7673</v>
      </c>
      <c r="E53" s="368" t="str">
        <f>IFERROR(VLOOKUP($D53,'serv SEM DES'!$A$2:$E$8635,3,FALSE),VLOOKUP($D53,'emm SEM DES'!$A$2:$E$9000,3,FALSE))</f>
        <v>CARGA, MANOBRA E DESCARGA DE SOLOS E MATERIAIS GRANULARES EM CAMINHÃO BASCULANTE 6 M³ - CARGA COM PÁ CARREGADEIRA (CAÇAMBA DE 1,7 A 2,8 M³ / 128 HP) E DESCARGA LIVRE (UNIDADE: M3). AF_07/2020</v>
      </c>
      <c r="F53" s="369"/>
      <c r="G53" s="366" t="str">
        <f>IFERROR(VLOOKUP($D53,'serv SEM DES'!$A$2:$E$8635,4,FALSE),VLOOKUP($D53,'emm SEM DES'!$A$2:$E$9000,4,FALSE))</f>
        <v>M3</v>
      </c>
      <c r="H53" s="370">
        <f>H52*1.3</f>
        <v>0</v>
      </c>
      <c r="I53" s="371" t="str">
        <f>IFERROR(VLOOKUP($D53,'serv SEM DES'!$A$2:$E$8635,5,FALSE),VLOOKUP($D53,'emm SEM DES'!$A$2:$E$9000,5,FALSE))</f>
        <v>7,24</v>
      </c>
      <c r="J53" s="371" t="str">
        <f>IFERROR(VLOOKUP($D53,'serv COM DES'!$A$2:$E$8665,5,FALSE),VLOOKUP($D53,'emm COM DES'!$B$2:$F$9000,5,FALSE))</f>
        <v>7,06</v>
      </c>
      <c r="K53" s="372">
        <f>IF(B53="N",VLOOKUP($B$5,'Municípios BDI Serviços'!B:T,19,FALSE),VLOOKUP($B$5,'Municípios BDI Serviços'!B:AI,34,FALSE))</f>
        <v>0.20699999999999999</v>
      </c>
      <c r="L53" s="372">
        <f>IF(B53="N",VLOOKUP($B$5,'Municípios BDI Serviços'!B:T,18,FALSE),VLOOKUP($B$5,'Municípios BDI Serviços'!B:AI,33,FALSE))</f>
        <v>0.26740000000000003</v>
      </c>
      <c r="M53" s="373">
        <f t="shared" ref="M53:M55" si="71">IF(D53="","",TRUNC(I53*(1+K53),2))</f>
        <v>8.73</v>
      </c>
      <c r="N53" s="373">
        <f t="shared" ref="N53:N55" si="72">IF(D53="","",TRUNC(J53*(1+L53),2))</f>
        <v>8.94</v>
      </c>
      <c r="O53" s="373">
        <f t="shared" ref="O53:O55" si="73">IF(H53="","",TRUNC(H53*M53,2))</f>
        <v>0</v>
      </c>
      <c r="P53" s="374">
        <f t="shared" ref="P53:P55" si="74">IF(H53="","",TRUNC(H53*N53,2))</f>
        <v>0</v>
      </c>
      <c r="Q53" s="210"/>
      <c r="R53" s="210"/>
      <c r="S53" s="211"/>
    </row>
    <row r="54" spans="1:21" ht="32.25" hidden="1" customHeight="1">
      <c r="A54" s="607"/>
      <c r="B54" s="366" t="s">
        <v>17866</v>
      </c>
      <c r="C54" s="204" t="s">
        <v>34985</v>
      </c>
      <c r="D54" s="367" t="s">
        <v>215</v>
      </c>
      <c r="E54" s="368" t="str">
        <f>IFERROR(VLOOKUP($D54,'serv SEM DES'!$A$2:$E$8635,3,FALSE),VLOOKUP($D54,'emm SEM DES'!$A$2:$E$9000,3,FALSE))</f>
        <v>TRANSPORTE COM CAMINHÃO BASCULANTE DE 10 M³, EM VIA URBANA PAVIMENTADA, DMT ATÉ 30 KM (UNIDADE: M3XKM). AF_07/2020</v>
      </c>
      <c r="F54" s="369">
        <v>3</v>
      </c>
      <c r="G54" s="366" t="str">
        <f>IFERROR(VLOOKUP($D54,'serv SEM DES'!$A$2:$E$8635,4,FALSE),VLOOKUP($D54,'emm SEM DES'!$A$2:$E$9000,4,FALSE))</f>
        <v>M3XKM</v>
      </c>
      <c r="H54" s="370">
        <f>H53*F54</f>
        <v>0</v>
      </c>
      <c r="I54" s="371" t="str">
        <f>IFERROR(VLOOKUP($D54,'serv SEM DES'!$A$2:$E$8635,5,FALSE),VLOOKUP($D54,'emm SEM DES'!$A$2:$E$9000,5,FALSE))</f>
        <v>1,95</v>
      </c>
      <c r="J54" s="371" t="str">
        <f>IFERROR(VLOOKUP($D54,'serv COM DES'!$A$2:$E$8665,5,FALSE),VLOOKUP($D54,'emm COM DES'!$B$2:$F$9000,5,FALSE))</f>
        <v>1,92</v>
      </c>
      <c r="K54" s="372">
        <f>IF(B54="N",VLOOKUP($B$5,'Municípios BDI Serviços'!B:T,19,FALSE),VLOOKUP($B$5,'Municípios BDI Serviços'!B:AI,34,FALSE))</f>
        <v>0.20699999999999999</v>
      </c>
      <c r="L54" s="372">
        <f>IF(B54="N",VLOOKUP($B$5,'Municípios BDI Serviços'!B:T,18,FALSE),VLOOKUP($B$5,'Municípios BDI Serviços'!B:AI,33,FALSE))</f>
        <v>0.26740000000000003</v>
      </c>
      <c r="M54" s="373">
        <f t="shared" si="71"/>
        <v>2.35</v>
      </c>
      <c r="N54" s="373">
        <f t="shared" si="72"/>
        <v>2.4300000000000002</v>
      </c>
      <c r="O54" s="373">
        <f t="shared" si="73"/>
        <v>0</v>
      </c>
      <c r="P54" s="374">
        <f t="shared" si="74"/>
        <v>0</v>
      </c>
      <c r="Q54" s="210"/>
      <c r="R54" s="210"/>
      <c r="S54" s="211"/>
    </row>
    <row r="55" spans="1:21" ht="32.25" hidden="1" customHeight="1" thickBot="1">
      <c r="A55" s="608"/>
      <c r="B55" s="375" t="s">
        <v>17866</v>
      </c>
      <c r="C55" s="204" t="s">
        <v>34986</v>
      </c>
      <c r="D55" s="376" t="s">
        <v>4716</v>
      </c>
      <c r="E55" s="377" t="str">
        <f>IFERROR(VLOOKUP($D55,'serv SEM DES'!$A$2:$E$8635,3,FALSE),VLOOKUP($D55,'emm SEM DES'!$A$2:$E$9000,3,FALSE))</f>
        <v>EXECUÇÃO E COMPACTAÇÃO DE BASE E OU SUB BASE PARA PAVIMENTAÇÃO DE SOLOS DE COMPORTAMENTO LATERÍTICO (ARENOSO) - EXCLUSIVE SOLO, ESCAVAÇÃO, CARGA E TRANSPORTE. AF_11/2019</v>
      </c>
      <c r="F55" s="378"/>
      <c r="G55" s="375" t="str">
        <f>IFERROR(VLOOKUP($D55,'serv SEM DES'!$A$2:$E$8635,4,FALSE),VLOOKUP($D55,'emm SEM DES'!$A$2:$E$9000,4,FALSE))</f>
        <v>M3</v>
      </c>
      <c r="H55" s="379">
        <f>H53</f>
        <v>0</v>
      </c>
      <c r="I55" s="380" t="str">
        <f>IFERROR(VLOOKUP($D55,'serv SEM DES'!$A$2:$E$8635,5,FALSE),VLOOKUP($D55,'emm SEM DES'!$A$2:$E$9000,5,FALSE))</f>
        <v>9,74</v>
      </c>
      <c r="J55" s="380" t="str">
        <f>IFERROR(VLOOKUP($D55,'serv COM DES'!$A$2:$E$8665,5,FALSE),VLOOKUP($D55,'emm COM DES'!$B$2:$F$9000,5,FALSE))</f>
        <v>9,42</v>
      </c>
      <c r="K55" s="381">
        <f>IF(B55="N",VLOOKUP($B$5,'Municípios BDI Serviços'!B:T,19,FALSE),VLOOKUP($B$5,'Municípios BDI Serviços'!B:AI,34,FALSE))</f>
        <v>0.20699999999999999</v>
      </c>
      <c r="L55" s="381">
        <f>IF(B55="N",VLOOKUP($B$5,'Municípios BDI Serviços'!B:T,18,FALSE),VLOOKUP($B$5,'Municípios BDI Serviços'!B:AI,33,FALSE))</f>
        <v>0.26740000000000003</v>
      </c>
      <c r="M55" s="382">
        <f t="shared" si="71"/>
        <v>11.75</v>
      </c>
      <c r="N55" s="382">
        <f t="shared" si="72"/>
        <v>11.93</v>
      </c>
      <c r="O55" s="382">
        <f t="shared" si="73"/>
        <v>0</v>
      </c>
      <c r="P55" s="383">
        <f t="shared" si="74"/>
        <v>0</v>
      </c>
      <c r="Q55" s="210"/>
      <c r="R55" s="210"/>
      <c r="S55" s="211"/>
    </row>
    <row r="56" spans="1:21" ht="32.25" hidden="1" customHeight="1">
      <c r="A56" s="335"/>
      <c r="B56" s="335"/>
      <c r="C56" s="336"/>
      <c r="D56" s="216"/>
      <c r="E56" s="240"/>
      <c r="F56" s="335"/>
      <c r="G56" s="335"/>
      <c r="H56" s="384"/>
      <c r="I56" s="385"/>
      <c r="J56" s="385"/>
      <c r="K56" s="337"/>
      <c r="L56" s="337"/>
      <c r="M56" s="386" t="s">
        <v>28</v>
      </c>
      <c r="N56" s="219"/>
      <c r="O56" s="386">
        <f>SUM(O49:O55)</f>
        <v>0</v>
      </c>
      <c r="P56" s="386">
        <f>SUM(P49:P55)</f>
        <v>0</v>
      </c>
      <c r="Q56" s="210"/>
      <c r="R56" s="210"/>
      <c r="S56" s="211"/>
    </row>
    <row r="57" spans="1:21" ht="32.25" customHeight="1">
      <c r="A57" s="191"/>
      <c r="B57" s="192"/>
      <c r="C57" s="193" t="s">
        <v>142</v>
      </c>
      <c r="D57" s="220" t="s">
        <v>27</v>
      </c>
      <c r="E57" s="244" t="s">
        <v>25962</v>
      </c>
      <c r="F57" s="191"/>
      <c r="G57" s="191"/>
      <c r="H57" s="250"/>
      <c r="I57" s="196"/>
      <c r="J57" s="196"/>
      <c r="K57" s="221"/>
      <c r="L57" s="221"/>
      <c r="M57" s="198"/>
      <c r="N57" s="198"/>
      <c r="O57" s="198"/>
      <c r="P57" s="198"/>
      <c r="Q57" s="210" t="str">
        <f>IF(O57="","",(O57/$O$117))</f>
        <v/>
      </c>
      <c r="R57" s="210" t="str">
        <f>IF(P57="","",(P57/$P$117))</f>
        <v/>
      </c>
      <c r="S57" s="211" t="str">
        <f t="shared" si="6"/>
        <v/>
      </c>
      <c r="T57" s="187" t="str">
        <f t="shared" si="7"/>
        <v/>
      </c>
      <c r="U57" s="187" t="str">
        <f t="shared" si="8"/>
        <v/>
      </c>
    </row>
    <row r="58" spans="1:21" ht="32.25" customHeight="1">
      <c r="A58" s="601" t="s">
        <v>34994</v>
      </c>
      <c r="B58" s="515" t="s">
        <v>17866</v>
      </c>
      <c r="C58" s="389" t="s">
        <v>143</v>
      </c>
      <c r="D58" s="516" t="s">
        <v>25963</v>
      </c>
      <c r="E58" s="517" t="str">
        <f>IFERROR(VLOOKUP($D58,'serv SEM DES'!$A$2:$E$8635,3,FALSE),VLOOKUP($D58,'emm SEM DES'!$A$2:$E$9000,3,FALSE))</f>
        <v>Escavação mecânica de material 1­ª categoria, proveniente de corte do subleito (com motoniveladora 125 HP)</v>
      </c>
      <c r="F58" s="518"/>
      <c r="G58" s="519" t="str">
        <f>IFERROR(VLOOKUP($D58,'serv SEM DES'!$A$2:$E$8635,4,FALSE),VLOOKUP($D58,'emm SEM DES'!$A$2:$E$9000,4,FALSE))</f>
        <v>m³</v>
      </c>
      <c r="H58" s="520">
        <f>'MEMO PAV'!L20</f>
        <v>3636.4074000000001</v>
      </c>
      <c r="I58" s="521">
        <f>IFERROR(VLOOKUP($D58,'serv SEM DES'!$A$2:$E$8635,5,FALSE),VLOOKUP($D58,'emm SEM DES'!$A$2:$E$9000,5,FALSE))</f>
        <v>1.83</v>
      </c>
      <c r="J58" s="521">
        <f>IFERROR(VLOOKUP($D58,'serv COM DES'!$A$2:$E$8665,5,FALSE),VLOOKUP($D58,'emm COM DES'!$B$2:$F$9000,5,FALSE))</f>
        <v>1.79</v>
      </c>
      <c r="K58" s="522">
        <f>IF(B58="N",VLOOKUP($B$5,'Municípios BDI Serviços'!B:T,19,FALSE),VLOOKUP($B$5,'Municípios BDI Serviços'!B:AI,34,FALSE))</f>
        <v>0.20699999999999999</v>
      </c>
      <c r="L58" s="522">
        <f>IF(B58="N",VLOOKUP($B$5,'Municípios BDI Serviços'!B:T,18,FALSE),VLOOKUP($B$5,'Municípios BDI Serviços'!B:AI,33,FALSE))</f>
        <v>0.26740000000000003</v>
      </c>
      <c r="M58" s="523">
        <f t="shared" ref="M58:M83" si="75">IF(D58="","",TRUNC(I58*(1+K58),2))</f>
        <v>2.2000000000000002</v>
      </c>
      <c r="N58" s="523">
        <f t="shared" ref="N58:N83" si="76">IF(D58="","",TRUNC(J58*(1+L58),2))</f>
        <v>2.2599999999999998</v>
      </c>
      <c r="O58" s="523">
        <f t="shared" ref="O58:O83" si="77">IF(H58="","",TRUNC(H58*M58,2))</f>
        <v>8000.09</v>
      </c>
      <c r="P58" s="523">
        <f t="shared" ref="P58:P83" si="78">IF(H58="","",TRUNC(H58*N58,2))</f>
        <v>8218.2800000000007</v>
      </c>
      <c r="Q58" s="210" t="e">
        <f>IF(O58="","",(O58/$O$117))</f>
        <v>#DIV/0!</v>
      </c>
      <c r="R58" s="210" t="e">
        <f>IF(P58="","",(P58/$P$117))</f>
        <v>#DIV/0!</v>
      </c>
      <c r="S58" s="211" t="str">
        <f t="shared" si="6"/>
        <v/>
      </c>
      <c r="T58" s="226" t="s">
        <v>27</v>
      </c>
      <c r="U58" s="187" t="str">
        <f t="shared" si="8"/>
        <v/>
      </c>
    </row>
    <row r="59" spans="1:21" ht="32.25" customHeight="1">
      <c r="A59" s="602"/>
      <c r="B59" s="515" t="s">
        <v>17866</v>
      </c>
      <c r="C59" s="389" t="s">
        <v>144</v>
      </c>
      <c r="D59" s="516" t="s">
        <v>7673</v>
      </c>
      <c r="E59" s="517" t="str">
        <f>IFERROR(VLOOKUP($D59,'serv SEM DES'!$A$2:$E$8635,3,FALSE),VLOOKUP($D59,'emm SEM DES'!$A$2:$E$9000,3,FALSE))</f>
        <v>CARGA, MANOBRA E DESCARGA DE SOLOS E MATERIAIS GRANULARES EM CAMINHÃO BASCULANTE 6 M³ - CARGA COM PÁ CARREGADEIRA (CAÇAMBA DE 1,7 A 2,8 M³ / 128 HP) E DESCARGA LIVRE (UNIDADE: M3). AF_07/2020</v>
      </c>
      <c r="F59" s="518"/>
      <c r="G59" s="519" t="str">
        <f>IFERROR(VLOOKUP($D59,'serv SEM DES'!$A$2:$E$8635,4,FALSE),VLOOKUP($D59,'emm SEM DES'!$A$2:$E$9000,4,FALSE))</f>
        <v>M3</v>
      </c>
      <c r="H59" s="520">
        <f>'MEMO PAV'!L21</f>
        <v>4727.3296200000004</v>
      </c>
      <c r="I59" s="521" t="str">
        <f>IFERROR(VLOOKUP($D59,'serv SEM DES'!$A$2:$E$8635,5,FALSE),VLOOKUP($D59,'emm SEM DES'!$A$2:$E$9000,5,FALSE))</f>
        <v>7,24</v>
      </c>
      <c r="J59" s="521" t="str">
        <f>IFERROR(VLOOKUP($D59,'serv COM DES'!$A$2:$E$8665,5,FALSE),VLOOKUP($D59,'emm COM DES'!$B$2:$F$9000,5,FALSE))</f>
        <v>7,06</v>
      </c>
      <c r="K59" s="522">
        <f>IF(B59="N",VLOOKUP($B$5,'Municípios BDI Serviços'!B:T,19,FALSE),VLOOKUP($B$5,'Municípios BDI Serviços'!B:AI,34,FALSE))</f>
        <v>0.20699999999999999</v>
      </c>
      <c r="L59" s="522">
        <f>IF(B59="N",VLOOKUP($B$5,'Municípios BDI Serviços'!B:T,18,FALSE),VLOOKUP($B$5,'Municípios BDI Serviços'!B:AI,33,FALSE))</f>
        <v>0.26740000000000003</v>
      </c>
      <c r="M59" s="523">
        <f t="shared" si="75"/>
        <v>8.73</v>
      </c>
      <c r="N59" s="523">
        <f t="shared" si="76"/>
        <v>8.94</v>
      </c>
      <c r="O59" s="523">
        <f t="shared" si="77"/>
        <v>41269.58</v>
      </c>
      <c r="P59" s="523">
        <f t="shared" si="78"/>
        <v>42262.32</v>
      </c>
      <c r="Q59" s="210" t="e">
        <f>IF(O59="","",(O59/$O$117))</f>
        <v>#DIV/0!</v>
      </c>
      <c r="R59" s="210" t="e">
        <f>IF(P59="","",(P59/$P$117))</f>
        <v>#DIV/0!</v>
      </c>
      <c r="S59" s="211" t="str">
        <f t="shared" si="6"/>
        <v/>
      </c>
      <c r="T59" s="187" t="str">
        <f t="shared" si="7"/>
        <v/>
      </c>
      <c r="U59" s="187" t="str">
        <f t="shared" si="8"/>
        <v/>
      </c>
    </row>
    <row r="60" spans="1:21" ht="32.25" customHeight="1">
      <c r="A60" s="602"/>
      <c r="B60" s="515" t="s">
        <v>17866</v>
      </c>
      <c r="C60" s="389" t="s">
        <v>152</v>
      </c>
      <c r="D60" s="516" t="s">
        <v>215</v>
      </c>
      <c r="E60" s="517" t="str">
        <f>IFERROR(VLOOKUP($D60,'serv SEM DES'!$A$2:$E$8635,3,FALSE),VLOOKUP($D60,'emm SEM DES'!$A$2:$E$9000,3,FALSE))</f>
        <v>TRANSPORTE COM CAMINHÃO BASCULANTE DE 10 M³, EM VIA URBANA PAVIMENTADA, DMT ATÉ 30 KM (UNIDADE: M3XKM). AF_07/2020</v>
      </c>
      <c r="F60" s="206">
        <v>2</v>
      </c>
      <c r="G60" s="519" t="str">
        <f>IFERROR(VLOOKUP($D60,'serv SEM DES'!$A$2:$E$8635,4,FALSE),VLOOKUP($D60,'emm SEM DES'!$A$2:$E$9000,4,FALSE))</f>
        <v>M3XKM</v>
      </c>
      <c r="H60" s="520">
        <f>H59*F60</f>
        <v>9454.6592400000009</v>
      </c>
      <c r="I60" s="521" t="str">
        <f>IFERROR(VLOOKUP($D60,'serv SEM DES'!$A$2:$E$8635,5,FALSE),VLOOKUP($D60,'emm SEM DES'!$A$2:$E$9000,5,FALSE))</f>
        <v>1,95</v>
      </c>
      <c r="J60" s="521" t="str">
        <f>IFERROR(VLOOKUP($D60,'serv COM DES'!$A$2:$E$8665,5,FALSE),VLOOKUP($D60,'emm COM DES'!$B$2:$F$9000,5,FALSE))</f>
        <v>1,92</v>
      </c>
      <c r="K60" s="522">
        <f>IF(B60="N",VLOOKUP($B$5,'Municípios BDI Serviços'!B:T,19,FALSE),VLOOKUP($B$5,'Municípios BDI Serviços'!B:AI,34,FALSE))</f>
        <v>0.20699999999999999</v>
      </c>
      <c r="L60" s="522">
        <f>IF(B60="N",VLOOKUP($B$5,'Municípios BDI Serviços'!B:T,18,FALSE),VLOOKUP($B$5,'Municípios BDI Serviços'!B:AI,33,FALSE))</f>
        <v>0.26740000000000003</v>
      </c>
      <c r="M60" s="523">
        <f t="shared" si="75"/>
        <v>2.35</v>
      </c>
      <c r="N60" s="523">
        <f t="shared" si="76"/>
        <v>2.4300000000000002</v>
      </c>
      <c r="O60" s="523">
        <f t="shared" si="77"/>
        <v>22218.44</v>
      </c>
      <c r="P60" s="523">
        <f t="shared" si="78"/>
        <v>22974.82</v>
      </c>
      <c r="Q60" s="210" t="e">
        <f>IF(O60="","",(O60/$O$117))</f>
        <v>#DIV/0!</v>
      </c>
      <c r="R60" s="210" t="e">
        <f>IF(P60="","",(P60/$P$117))</f>
        <v>#DIV/0!</v>
      </c>
      <c r="S60" s="211">
        <f t="shared" si="6"/>
        <v>4727.3289999999997</v>
      </c>
      <c r="T60" s="187">
        <f t="shared" si="7"/>
        <v>9454.6579999999994</v>
      </c>
      <c r="U60" s="187" t="b">
        <f t="shared" si="8"/>
        <v>0</v>
      </c>
    </row>
    <row r="61" spans="1:21" ht="32.25" customHeight="1" thickBot="1">
      <c r="A61" s="602"/>
      <c r="B61" s="524" t="s">
        <v>17866</v>
      </c>
      <c r="C61" s="389" t="s">
        <v>153</v>
      </c>
      <c r="D61" s="525" t="s">
        <v>175</v>
      </c>
      <c r="E61" s="526" t="str">
        <f>IFERROR(VLOOKUP($D61,'serv SEM DES'!$A$2:$E$8635,3,FALSE),VLOOKUP($D61,'emm SEM DES'!$A$2:$E$9000,3,FALSE))</f>
        <v>ESPALHAMENTO DE MATERIAL COM TRATOR DE ESTEIRAS. AF_11/2019</v>
      </c>
      <c r="F61" s="527"/>
      <c r="G61" s="524" t="str">
        <f>IFERROR(VLOOKUP($D61,'serv SEM DES'!$A$2:$E$8635,4,FALSE),VLOOKUP($D61,'emm SEM DES'!$A$2:$E$9000,4,FALSE))</f>
        <v>M3</v>
      </c>
      <c r="H61" s="528">
        <f>'MEMO PAV'!L21</f>
        <v>4727.3296200000004</v>
      </c>
      <c r="I61" s="529" t="str">
        <f>IFERROR(VLOOKUP($D61,'serv SEM DES'!$A$2:$E$8635,5,FALSE),VLOOKUP($D61,'emm SEM DES'!$A$2:$E$9000,5,FALSE))</f>
        <v>1,23</v>
      </c>
      <c r="J61" s="529" t="str">
        <f>IFERROR(VLOOKUP($D61,'serv COM DES'!$A$2:$E$8665,5,FALSE),VLOOKUP($D61,'emm COM DES'!$B$2:$F$9000,5,FALSE))</f>
        <v>1,18</v>
      </c>
      <c r="K61" s="530">
        <f>IF(B61="N",VLOOKUP($B$5,'Municípios BDI Serviços'!B:T,19,FALSE),VLOOKUP($B$5,'Municípios BDI Serviços'!B:AI,34,FALSE))</f>
        <v>0.20699999999999999</v>
      </c>
      <c r="L61" s="530">
        <f>IF(B61="N",VLOOKUP($B$5,'Municípios BDI Serviços'!B:T,18,FALSE),VLOOKUP($B$5,'Municípios BDI Serviços'!B:AI,33,FALSE))</f>
        <v>0.26740000000000003</v>
      </c>
      <c r="M61" s="531">
        <f t="shared" si="75"/>
        <v>1.48</v>
      </c>
      <c r="N61" s="531">
        <f t="shared" si="76"/>
        <v>1.49</v>
      </c>
      <c r="O61" s="531">
        <f t="shared" si="77"/>
        <v>6996.44</v>
      </c>
      <c r="P61" s="531">
        <f t="shared" si="78"/>
        <v>7043.72</v>
      </c>
      <c r="Q61" s="210" t="e">
        <f>IF(O61="","",(O61/$O$117))</f>
        <v>#DIV/0!</v>
      </c>
      <c r="R61" s="210" t="e">
        <f>IF(P61="","",(P61/$P$117))</f>
        <v>#DIV/0!</v>
      </c>
      <c r="S61" s="211"/>
    </row>
    <row r="62" spans="1:21" ht="32.25" hidden="1" customHeight="1">
      <c r="A62" s="599" t="s">
        <v>34995</v>
      </c>
      <c r="B62" s="338" t="s">
        <v>17866</v>
      </c>
      <c r="C62" s="389" t="s">
        <v>34987</v>
      </c>
      <c r="D62" s="339" t="s">
        <v>176</v>
      </c>
      <c r="E62" s="340" t="str">
        <f>IFERROR(VLOOKUP($D62,'serv SEM DES'!$A$2:$E$8635,3,FALSE),VLOOKUP($D62,'emm SEM DES'!$A$2:$E$9000,3,FALSE))</f>
        <v>REGULARIZAÇÃO E COMPACTAÇÃO DE SUBLEITO DE SOLO  PREDOMINANTEMENTE ARGILOSO. AF_11/2019</v>
      </c>
      <c r="F62" s="341"/>
      <c r="G62" s="338" t="str">
        <f>IFERROR(VLOOKUP($D62,'serv SEM DES'!$A$2:$E$8635,4,FALSE),VLOOKUP($D62,'emm SEM DES'!$A$2:$E$9000,4,FALSE))</f>
        <v>M2</v>
      </c>
      <c r="H62" s="342"/>
      <c r="I62" s="343" t="str">
        <f>IFERROR(VLOOKUP($D62,'serv SEM DES'!$A$2:$E$8635,5,FALSE),VLOOKUP($D62,'emm SEM DES'!$A$2:$E$9000,5,FALSE))</f>
        <v>2,06</v>
      </c>
      <c r="J62" s="343" t="str">
        <f>IFERROR(VLOOKUP($D62,'serv COM DES'!$A$2:$E$8665,5,FALSE),VLOOKUP($D62,'emm COM DES'!$B$2:$F$9000,5,FALSE))</f>
        <v>1,95</v>
      </c>
      <c r="K62" s="344">
        <f>IF(B62="N",VLOOKUP($B$5,'Municípios BDI Serviços'!B:T,19,FALSE),VLOOKUP($B$5,'Municípios BDI Serviços'!B:AI,34,FALSE))</f>
        <v>0.20699999999999999</v>
      </c>
      <c r="L62" s="344">
        <f>IF(B62="N",VLOOKUP($B$5,'Municípios BDI Serviços'!B:T,18,FALSE),VLOOKUP($B$5,'Municípios BDI Serviços'!B:AI,33,FALSE))</f>
        <v>0.26740000000000003</v>
      </c>
      <c r="M62" s="345">
        <f t="shared" si="75"/>
        <v>2.48</v>
      </c>
      <c r="N62" s="345">
        <f t="shared" si="76"/>
        <v>2.4700000000000002</v>
      </c>
      <c r="O62" s="345" t="str">
        <f t="shared" si="77"/>
        <v/>
      </c>
      <c r="P62" s="346" t="str">
        <f t="shared" si="78"/>
        <v/>
      </c>
      <c r="Q62" s="210" t="e">
        <f>#N/A</f>
        <v>#N/A</v>
      </c>
      <c r="R62" s="210" t="e">
        <f>#N/A</f>
        <v>#N/A</v>
      </c>
      <c r="S62" s="211"/>
    </row>
    <row r="63" spans="1:21" ht="32.25" hidden="1" customHeight="1">
      <c r="A63" s="600"/>
      <c r="B63" s="203" t="s">
        <v>17866</v>
      </c>
      <c r="C63" s="389" t="s">
        <v>34988</v>
      </c>
      <c r="D63" s="324" t="s">
        <v>7728</v>
      </c>
      <c r="E63" s="247" t="str">
        <f>IFERROR(VLOOKUP($D63,'serv SEM DES'!$A$2:$E$8635,3,FALSE),VLOOKUP($D63,'emm SEM DES'!$A$2:$E$9000,3,FALSE))</f>
        <v>ESCAVAÇÃO HORIZONTAL, INCLUINDO CARGA E DESCARGA EM SOLO DE 1A CATEGORIA COM TRATOR DE ESTEIRAS (100HP/LÂMINA: 2,19M3). AF_07/2020</v>
      </c>
      <c r="F63" s="325"/>
      <c r="G63" s="203" t="str">
        <f>IFERROR(VLOOKUP($D63,'serv SEM DES'!$A$2:$E$8635,4,FALSE),VLOOKUP($D63,'emm SEM DES'!$A$2:$E$9000,4,FALSE))</f>
        <v>M3</v>
      </c>
      <c r="H63" s="326"/>
      <c r="I63" s="322" t="str">
        <f>IFERROR(VLOOKUP($D63,'serv SEM DES'!$A$2:$E$8635,5,FALSE),VLOOKUP($D63,'emm SEM DES'!$A$2:$E$9000,5,FALSE))</f>
        <v>12,28</v>
      </c>
      <c r="J63" s="322" t="str">
        <f>IFERROR(VLOOKUP($D63,'serv COM DES'!$A$2:$E$8665,5,FALSE),VLOOKUP($D63,'emm COM DES'!$B$2:$F$9000,5,FALSE))</f>
        <v>11,97</v>
      </c>
      <c r="K63" s="224">
        <f>IF(B63="N",VLOOKUP($B$5,'Municípios BDI Serviços'!B:T,19,FALSE),VLOOKUP($B$5,'Municípios BDI Serviços'!B:AI,34,FALSE))</f>
        <v>0.20699999999999999</v>
      </c>
      <c r="L63" s="224">
        <f>IF(B63="N",VLOOKUP($B$5,'Municípios BDI Serviços'!B:T,18,FALSE),VLOOKUP($B$5,'Municípios BDI Serviços'!B:AI,33,FALSE))</f>
        <v>0.26740000000000003</v>
      </c>
      <c r="M63" s="323">
        <f t="shared" si="75"/>
        <v>14.82</v>
      </c>
      <c r="N63" s="323">
        <f t="shared" si="76"/>
        <v>15.17</v>
      </c>
      <c r="O63" s="323" t="str">
        <f t="shared" si="77"/>
        <v/>
      </c>
      <c r="P63" s="347" t="str">
        <f t="shared" si="78"/>
        <v/>
      </c>
      <c r="Q63" s="210"/>
      <c r="R63" s="210"/>
      <c r="S63" s="211"/>
    </row>
    <row r="64" spans="1:21" ht="32.25" hidden="1" customHeight="1">
      <c r="A64" s="600"/>
      <c r="B64" s="203" t="s">
        <v>17866</v>
      </c>
      <c r="C64" s="389" t="s">
        <v>35006</v>
      </c>
      <c r="D64" s="324" t="s">
        <v>7673</v>
      </c>
      <c r="E64" s="247" t="str">
        <f>IFERROR(VLOOKUP($D64,'serv SEM DES'!$A$2:$E$8635,3,FALSE),VLOOKUP($D64,'emm SEM DES'!$A$2:$E$9000,3,FALSE))</f>
        <v>CARGA, MANOBRA E DESCARGA DE SOLOS E MATERIAIS GRANULARES EM CAMINHÃO BASCULANTE 6 M³ - CARGA COM PÁ CARREGADEIRA (CAÇAMBA DE 1,7 A 2,8 M³ / 128 HP) E DESCARGA LIVRE (UNIDADE: M3). AF_07/2020</v>
      </c>
      <c r="F64" s="325"/>
      <c r="G64" s="203" t="str">
        <f>IFERROR(VLOOKUP($D64,'serv SEM DES'!$A$2:$E$8635,4,FALSE),VLOOKUP($D64,'emm SEM DES'!$A$2:$E$9000,4,FALSE))</f>
        <v>M3</v>
      </c>
      <c r="H64" s="326"/>
      <c r="I64" s="322" t="str">
        <f>IFERROR(VLOOKUP($D64,'serv SEM DES'!$A$2:$E$8635,5,FALSE),VLOOKUP($D64,'emm SEM DES'!$A$2:$E$9000,5,FALSE))</f>
        <v>7,24</v>
      </c>
      <c r="J64" s="322" t="str">
        <f>IFERROR(VLOOKUP($D64,'serv COM DES'!$A$2:$E$8665,5,FALSE),VLOOKUP($D64,'emm COM DES'!$B$2:$F$9000,5,FALSE))</f>
        <v>7,06</v>
      </c>
      <c r="K64" s="224">
        <f>IF(B64="N",VLOOKUP($B$5,'Municípios BDI Serviços'!B:T,19,FALSE),VLOOKUP($B$5,'Municípios BDI Serviços'!B:AI,34,FALSE))</f>
        <v>0.20699999999999999</v>
      </c>
      <c r="L64" s="224">
        <f>IF(B64="N",VLOOKUP($B$5,'Municípios BDI Serviços'!B:T,18,FALSE),VLOOKUP($B$5,'Municípios BDI Serviços'!B:AI,33,FALSE))</f>
        <v>0.26740000000000003</v>
      </c>
      <c r="M64" s="323">
        <f t="shared" si="75"/>
        <v>8.73</v>
      </c>
      <c r="N64" s="323">
        <f t="shared" si="76"/>
        <v>8.94</v>
      </c>
      <c r="O64" s="323" t="str">
        <f t="shared" si="77"/>
        <v/>
      </c>
      <c r="P64" s="347" t="str">
        <f t="shared" si="78"/>
        <v/>
      </c>
      <c r="Q64" s="210"/>
      <c r="R64" s="210"/>
      <c r="S64" s="211"/>
    </row>
    <row r="65" spans="1:21" ht="32.25" hidden="1" customHeight="1">
      <c r="A65" s="600"/>
      <c r="B65" s="203" t="s">
        <v>17866</v>
      </c>
      <c r="C65" s="389" t="s">
        <v>35007</v>
      </c>
      <c r="D65" s="324" t="s">
        <v>215</v>
      </c>
      <c r="E65" s="247" t="str">
        <f>IFERROR(VLOOKUP($D65,'serv SEM DES'!$A$2:$E$8635,3,FALSE),VLOOKUP($D65,'emm SEM DES'!$A$2:$E$9000,3,FALSE))</f>
        <v>TRANSPORTE COM CAMINHÃO BASCULANTE DE 10 M³, EM VIA URBANA PAVIMENTADA, DMT ATÉ 30 KM (UNIDADE: M3XKM). AF_07/2020</v>
      </c>
      <c r="F65" s="325">
        <v>0</v>
      </c>
      <c r="G65" s="203" t="str">
        <f>IFERROR(VLOOKUP($D65,'serv SEM DES'!$A$2:$E$8635,4,FALSE),VLOOKUP($D65,'emm SEM DES'!$A$2:$E$9000,4,FALSE))</f>
        <v>M3XKM</v>
      </c>
      <c r="H65" s="326"/>
      <c r="I65" s="322" t="str">
        <f>IFERROR(VLOOKUP($D65,'serv SEM DES'!$A$2:$E$8635,5,FALSE),VLOOKUP($D65,'emm SEM DES'!$A$2:$E$9000,5,FALSE))</f>
        <v>1,95</v>
      </c>
      <c r="J65" s="322" t="str">
        <f>IFERROR(VLOOKUP($D65,'serv COM DES'!$A$2:$E$8665,5,FALSE),VLOOKUP($D65,'emm COM DES'!$B$2:$F$9000,5,FALSE))</f>
        <v>1,92</v>
      </c>
      <c r="K65" s="224">
        <f>IF(B65="N",VLOOKUP($B$5,'Municípios BDI Serviços'!B:T,19,FALSE),VLOOKUP($B$5,'Municípios BDI Serviços'!B:AI,34,FALSE))</f>
        <v>0.20699999999999999</v>
      </c>
      <c r="L65" s="224">
        <f>IF(B65="N",VLOOKUP($B$5,'Municípios BDI Serviços'!B:T,18,FALSE),VLOOKUP($B$5,'Municípios BDI Serviços'!B:AI,33,FALSE))</f>
        <v>0.26740000000000003</v>
      </c>
      <c r="M65" s="323">
        <f t="shared" si="75"/>
        <v>2.35</v>
      </c>
      <c r="N65" s="323">
        <f t="shared" si="76"/>
        <v>2.4300000000000002</v>
      </c>
      <c r="O65" s="323" t="str">
        <f t="shared" si="77"/>
        <v/>
      </c>
      <c r="P65" s="347" t="str">
        <f t="shared" si="78"/>
        <v/>
      </c>
      <c r="Q65" s="210"/>
      <c r="R65" s="210"/>
      <c r="S65" s="211"/>
    </row>
    <row r="66" spans="1:21" ht="32.25" hidden="1" customHeight="1" thickBot="1">
      <c r="A66" s="603"/>
      <c r="B66" s="348" t="s">
        <v>17866</v>
      </c>
      <c r="C66" s="389" t="s">
        <v>35008</v>
      </c>
      <c r="D66" s="349" t="s">
        <v>4716</v>
      </c>
      <c r="E66" s="350" t="str">
        <f>IFERROR(VLOOKUP($D66,'serv SEM DES'!$A$2:$E$8635,3,FALSE),VLOOKUP($D66,'emm SEM DES'!$A$2:$E$9000,3,FALSE))</f>
        <v>EXECUÇÃO E COMPACTAÇÃO DE BASE E OU SUB BASE PARA PAVIMENTAÇÃO DE SOLOS DE COMPORTAMENTO LATERÍTICO (ARENOSO) - EXCLUSIVE SOLO, ESCAVAÇÃO, CARGA E TRANSPORTE. AF_11/2019</v>
      </c>
      <c r="F66" s="351"/>
      <c r="G66" s="348" t="str">
        <f>IFERROR(VLOOKUP($D66,'serv SEM DES'!$A$2:$E$8635,4,FALSE),VLOOKUP($D66,'emm SEM DES'!$A$2:$E$9000,4,FALSE))</f>
        <v>M3</v>
      </c>
      <c r="H66" s="352"/>
      <c r="I66" s="353" t="str">
        <f>IFERROR(VLOOKUP($D66,'serv SEM DES'!$A$2:$E$8635,5,FALSE),VLOOKUP($D66,'emm SEM DES'!$A$2:$E$9000,5,FALSE))</f>
        <v>9,74</v>
      </c>
      <c r="J66" s="353" t="str">
        <f>IFERROR(VLOOKUP($D66,'serv COM DES'!$A$2:$E$8665,5,FALSE),VLOOKUP($D66,'emm COM DES'!$B$2:$F$9000,5,FALSE))</f>
        <v>9,42</v>
      </c>
      <c r="K66" s="354">
        <f>IF(B66="N",VLOOKUP($B$5,'Municípios BDI Serviços'!B:T,19,FALSE),VLOOKUP($B$5,'Municípios BDI Serviços'!B:AI,34,FALSE))</f>
        <v>0.20699999999999999</v>
      </c>
      <c r="L66" s="354">
        <f>IF(B66="N",VLOOKUP($B$5,'Municípios BDI Serviços'!B:T,18,FALSE),VLOOKUP($B$5,'Municípios BDI Serviços'!B:AI,33,FALSE))</f>
        <v>0.26740000000000003</v>
      </c>
      <c r="M66" s="355">
        <f t="shared" si="75"/>
        <v>11.75</v>
      </c>
      <c r="N66" s="355">
        <f t="shared" si="76"/>
        <v>11.93</v>
      </c>
      <c r="O66" s="355" t="str">
        <f t="shared" si="77"/>
        <v/>
      </c>
      <c r="P66" s="356" t="str">
        <f t="shared" si="78"/>
        <v/>
      </c>
      <c r="Q66" s="210"/>
      <c r="R66" s="210"/>
      <c r="S66" s="211"/>
    </row>
    <row r="67" spans="1:21" ht="32.25" customHeight="1">
      <c r="A67" s="599" t="s">
        <v>34993</v>
      </c>
      <c r="B67" s="338" t="s">
        <v>17866</v>
      </c>
      <c r="C67" s="389" t="s">
        <v>219</v>
      </c>
      <c r="D67" s="339" t="s">
        <v>8020</v>
      </c>
      <c r="E67" s="340" t="str">
        <f>IFERROR(VLOOKUP($D67,'serv SEM DES'!$A$2:$E$8635,3,FALSE),VLOOKUP($D67,'emm SEM DES'!$A$2:$E$9000,3,FALSE))</f>
        <v>Execução e compactação de base e ou sub base para pavimentação em cascalho melhorado com cimento (teor de 2%) - exclusive cascalho, escavação, carga e transporte. (base sinapi 96389)</v>
      </c>
      <c r="F67" s="341"/>
      <c r="G67" s="338" t="str">
        <f>IFERROR(VLOOKUP($D67,'serv SEM DES'!$A$2:$E$8635,4,FALSE),VLOOKUP($D67,'emm SEM DES'!$A$2:$E$9000,4,FALSE))</f>
        <v>m³</v>
      </c>
      <c r="H67" s="342">
        <f>'MEMO PAV'!L29</f>
        <v>1818.2037</v>
      </c>
      <c r="I67" s="343">
        <f>IFERROR(VLOOKUP($D67,'serv SEM DES'!$A$2:$E$8635,5,FALSE),VLOOKUP($D67,'emm SEM DES'!$A$2:$E$9000,5,FALSE))</f>
        <v>52.74</v>
      </c>
      <c r="J67" s="343">
        <f>IFERROR(VLOOKUP($D67,'serv COM DES'!$A$2:$E$8665,5,FALSE),VLOOKUP($D67,'emm COM DES'!$B$2:$F$9000,5,FALSE))</f>
        <v>52.23</v>
      </c>
      <c r="K67" s="344">
        <f>IF(B67="N",VLOOKUP($B$5,'Municípios BDI Serviços'!B:T,19,FALSE),VLOOKUP($B$5,'Municípios BDI Serviços'!B:AI,34,FALSE))</f>
        <v>0.20699999999999999</v>
      </c>
      <c r="L67" s="344">
        <f>IF(B67="N",VLOOKUP($B$5,'Municípios BDI Serviços'!B:T,18,FALSE),VLOOKUP($B$5,'Municípios BDI Serviços'!B:AI,33,FALSE))</f>
        <v>0.26740000000000003</v>
      </c>
      <c r="M67" s="345">
        <f t="shared" si="75"/>
        <v>63.65</v>
      </c>
      <c r="N67" s="345">
        <f t="shared" si="76"/>
        <v>66.19</v>
      </c>
      <c r="O67" s="345">
        <f t="shared" si="77"/>
        <v>115728.66</v>
      </c>
      <c r="P67" s="346">
        <f>IF(H67="","",TRUNC(H67*N67,2))</f>
        <v>120346.9</v>
      </c>
      <c r="Q67" s="210" t="e">
        <f t="shared" ref="Q67:Q96" si="79">IF(O67="","",(O67/$O$117))</f>
        <v>#DIV/0!</v>
      </c>
      <c r="R67" s="210" t="e">
        <f t="shared" ref="R67:R96" si="80">IF(P67="","",(P67/$P$117))</f>
        <v>#DIV/0!</v>
      </c>
      <c r="S67" s="211"/>
    </row>
    <row r="68" spans="1:21" ht="32.25" customHeight="1">
      <c r="A68" s="600"/>
      <c r="B68" s="203" t="s">
        <v>17866</v>
      </c>
      <c r="C68" s="389" t="s">
        <v>34998</v>
      </c>
      <c r="D68" s="324" t="s">
        <v>25964</v>
      </c>
      <c r="E68" s="247" t="str">
        <f>IFERROR(VLOOKUP($D68,'serv SEM DES'!$A$2:$E$8635,3,FALSE),VLOOKUP($D68,'emm SEM DES'!$A$2:$E$9000,3,FALSE))</f>
        <v>CASCALHO DE CAVA</v>
      </c>
      <c r="F68" s="325"/>
      <c r="G68" s="203" t="str">
        <f>IFERROR(VLOOKUP($D68,'serv SEM DES'!$A$2:$E$8635,4,FALSE),VLOOKUP($D68,'emm SEM DES'!$A$2:$E$9000,4,FALSE))</f>
        <v xml:space="preserve">M3    </v>
      </c>
      <c r="H68" s="326">
        <f>'MEMO PAV'!L29</f>
        <v>1818.2037</v>
      </c>
      <c r="I68" s="322" t="str">
        <f>IFERROR(VLOOKUP($D68,'serv SEM DES'!$A$2:$E$8635,5,FALSE),VLOOKUP($D68,'emm SEM DES'!$A$2:$E$9000,5,FALSE))</f>
        <v>38,10</v>
      </c>
      <c r="J68" s="322" t="str">
        <f>'emm COM DES'!E1407</f>
        <v>38,10</v>
      </c>
      <c r="K68" s="224">
        <f>IF(B68="N",VLOOKUP($B$5,'Municípios BDI Serviços'!B:T,19,FALSE),VLOOKUP($B$5,'Municípios BDI Serviços'!B:AI,34,FALSE))</f>
        <v>0.20699999999999999</v>
      </c>
      <c r="L68" s="224">
        <f>IF(B68="N",VLOOKUP($B$5,'Municípios BDI Serviços'!B:T,18,FALSE),VLOOKUP($B$5,'Municípios BDI Serviços'!B:AI,33,FALSE))</f>
        <v>0.26740000000000003</v>
      </c>
      <c r="M68" s="323">
        <f t="shared" si="75"/>
        <v>45.98</v>
      </c>
      <c r="N68" s="323">
        <f t="shared" si="76"/>
        <v>48.28</v>
      </c>
      <c r="O68" s="323">
        <f t="shared" si="77"/>
        <v>83601</v>
      </c>
      <c r="P68" s="347">
        <f t="shared" si="78"/>
        <v>87782.87</v>
      </c>
      <c r="Q68" s="210" t="e">
        <f t="shared" si="79"/>
        <v>#DIV/0!</v>
      </c>
      <c r="R68" s="210" t="e">
        <f t="shared" si="80"/>
        <v>#DIV/0!</v>
      </c>
      <c r="S68" s="211"/>
    </row>
    <row r="69" spans="1:21" ht="32.25" customHeight="1">
      <c r="A69" s="600"/>
      <c r="B69" s="203" t="s">
        <v>17866</v>
      </c>
      <c r="C69" s="389" t="s">
        <v>34999</v>
      </c>
      <c r="D69" s="324" t="s">
        <v>7728</v>
      </c>
      <c r="E69" s="247" t="str">
        <f>IFERROR(VLOOKUP($D69,'serv SEM DES'!$A$2:$E$8635,3,FALSE),VLOOKUP($D69,'emm SEM DES'!$A$2:$E$9000,3,FALSE))</f>
        <v>ESCAVAÇÃO HORIZONTAL, INCLUINDO CARGA E DESCARGA EM SOLO DE 1A CATEGORIA COM TRATOR DE ESTEIRAS (100HP/LÂMINA: 2,19M3). AF_07/2020</v>
      </c>
      <c r="F69" s="325"/>
      <c r="G69" s="203" t="str">
        <f>IFERROR(VLOOKUP($D69,'serv SEM DES'!$A$2:$E$8635,4,FALSE),VLOOKUP($D69,'emm SEM DES'!$A$2:$E$9000,4,FALSE))</f>
        <v>M3</v>
      </c>
      <c r="H69" s="326">
        <f>'MEMO PAV'!L29</f>
        <v>1818.2037</v>
      </c>
      <c r="I69" s="322" t="str">
        <f>IFERROR(VLOOKUP($D69,'serv SEM DES'!$A$2:$E$8635,5,FALSE),VLOOKUP($D69,'emm SEM DES'!$A$2:$E$9000,5,FALSE))</f>
        <v>12,28</v>
      </c>
      <c r="J69" s="322" t="str">
        <f>IFERROR(VLOOKUP($D69,'serv COM DES'!$A$2:$E$8665,5,FALSE),VLOOKUP($D69,'emm COM DES'!$B$2:$F$9000,5,FALSE))</f>
        <v>11,97</v>
      </c>
      <c r="K69" s="224">
        <f>IF(B69="N",VLOOKUP($B$5,'Municípios BDI Serviços'!B:T,19,FALSE),VLOOKUP($B$5,'Municípios BDI Serviços'!B:AI,34,FALSE))</f>
        <v>0.20699999999999999</v>
      </c>
      <c r="L69" s="224">
        <f>IF(B69="N",VLOOKUP($B$5,'Municípios BDI Serviços'!B:T,18,FALSE),VLOOKUP($B$5,'Municípios BDI Serviços'!B:AI,33,FALSE))</f>
        <v>0.26740000000000003</v>
      </c>
      <c r="M69" s="323">
        <f t="shared" si="75"/>
        <v>14.82</v>
      </c>
      <c r="N69" s="323">
        <f t="shared" si="76"/>
        <v>15.17</v>
      </c>
      <c r="O69" s="323">
        <f t="shared" si="77"/>
        <v>26945.77</v>
      </c>
      <c r="P69" s="347">
        <f t="shared" si="78"/>
        <v>27582.15</v>
      </c>
      <c r="Q69" s="210" t="e">
        <f t="shared" si="79"/>
        <v>#DIV/0!</v>
      </c>
      <c r="R69" s="210" t="e">
        <f t="shared" si="80"/>
        <v>#DIV/0!</v>
      </c>
      <c r="S69" s="211"/>
    </row>
    <row r="70" spans="1:21" ht="32.25" customHeight="1" thickBot="1">
      <c r="A70" s="600"/>
      <c r="B70" s="327" t="s">
        <v>17866</v>
      </c>
      <c r="C70" s="532" t="s">
        <v>220</v>
      </c>
      <c r="D70" s="328" t="s">
        <v>215</v>
      </c>
      <c r="E70" s="329" t="str">
        <f>IFERROR(VLOOKUP($D70,'serv SEM DES'!$A$2:$E$8635,3,FALSE),VLOOKUP($D70,'emm SEM DES'!$A$2:$E$9000,3,FALSE))</f>
        <v>TRANSPORTE COM CAMINHÃO BASCULANTE DE 10 M³, EM VIA URBANA PAVIMENTADA, DMT ATÉ 30 KM (UNIDADE: M3XKM). AF_07/2020</v>
      </c>
      <c r="F70" s="330">
        <v>6</v>
      </c>
      <c r="G70" s="327" t="str">
        <f>IFERROR(VLOOKUP($D70,'serv SEM DES'!$A$2:$E$8635,4,FALSE),VLOOKUP($D70,'emm SEM DES'!$A$2:$E$9000,4,FALSE))</f>
        <v>M3XKM</v>
      </c>
      <c r="H70" s="331">
        <f>'MEMO PAV'!L30*Orçamento!F70</f>
        <v>14181.988860000005</v>
      </c>
      <c r="I70" s="332" t="str">
        <f>IFERROR(VLOOKUP($D70,'serv SEM DES'!$A$2:$E$8635,5,FALSE),VLOOKUP($D70,'emm SEM DES'!$A$2:$E$9000,5,FALSE))</f>
        <v>1,95</v>
      </c>
      <c r="J70" s="332" t="str">
        <f>IFERROR(VLOOKUP($D70,'serv COM DES'!$A$2:$E$8665,5,FALSE),VLOOKUP($D70,'emm COM DES'!$B$2:$F$9000,5,FALSE))</f>
        <v>1,92</v>
      </c>
      <c r="K70" s="333">
        <f>IF(B70="N",VLOOKUP($B$5,'Municípios BDI Serviços'!B:T,19,FALSE),VLOOKUP($B$5,'Municípios BDI Serviços'!B:AI,34,FALSE))</f>
        <v>0.20699999999999999</v>
      </c>
      <c r="L70" s="333">
        <f>IF(B70="N",VLOOKUP($B$5,'Municípios BDI Serviços'!B:T,18,FALSE),VLOOKUP($B$5,'Municípios BDI Serviços'!B:AI,33,FALSE))</f>
        <v>0.26740000000000003</v>
      </c>
      <c r="M70" s="334">
        <f t="shared" si="75"/>
        <v>2.35</v>
      </c>
      <c r="N70" s="334">
        <f t="shared" si="76"/>
        <v>2.4300000000000002</v>
      </c>
      <c r="O70" s="334">
        <f t="shared" si="77"/>
        <v>33327.67</v>
      </c>
      <c r="P70" s="533">
        <f t="shared" si="78"/>
        <v>34462.230000000003</v>
      </c>
      <c r="Q70" s="210" t="e">
        <f t="shared" si="79"/>
        <v>#DIV/0!</v>
      </c>
      <c r="R70" s="210" t="e">
        <f t="shared" si="80"/>
        <v>#DIV/0!</v>
      </c>
      <c r="S70" s="211">
        <f t="shared" si="6"/>
        <v>2363.6640000000002</v>
      </c>
      <c r="T70" s="187">
        <f t="shared" si="7"/>
        <v>14181.984</v>
      </c>
      <c r="U70" s="187" t="b">
        <f t="shared" si="8"/>
        <v>0</v>
      </c>
    </row>
    <row r="71" spans="1:21" ht="32.25" customHeight="1">
      <c r="A71" s="596" t="s">
        <v>35066</v>
      </c>
      <c r="B71" s="534" t="s">
        <v>17866</v>
      </c>
      <c r="C71" s="535" t="s">
        <v>221</v>
      </c>
      <c r="D71" s="536" t="s">
        <v>157</v>
      </c>
      <c r="E71" s="537" t="str">
        <f>IFERROR(VLOOKUP($D71,'serv SEM DES'!$A$2:$E$8635,3,FALSE),VLOOKUP($D71,'emm SEM DES'!$A$2:$E$9000,3,FALSE))</f>
        <v>Execução de imprimação com emulsão asfáltica a base d'água.</v>
      </c>
      <c r="F71" s="538"/>
      <c r="G71" s="534" t="str">
        <f>IFERROR(VLOOKUP($D71,'serv SEM DES'!$A$2:$E$8635,4,FALSE),VLOOKUP($D71,'emm SEM DES'!$A$2:$E$9000,4,FALSE))</f>
        <v>m²</v>
      </c>
      <c r="H71" s="539">
        <f>'MEMO PAV'!L40</f>
        <v>10313.89</v>
      </c>
      <c r="I71" s="540">
        <f>IFERROR(VLOOKUP($D71,'serv SEM DES'!$A$2:$E$8635,5,FALSE),VLOOKUP($D71,'emm SEM DES'!$A$2:$E$9000,5,FALSE))</f>
        <v>6.14</v>
      </c>
      <c r="J71" s="540">
        <f>IFERROR(VLOOKUP($D71,'serv COM DES'!$A$2:$E$8665,5,FALSE),VLOOKUP($D71,'emm COM DES'!$B$2:$F$9000,5,FALSE))</f>
        <v>6.12</v>
      </c>
      <c r="K71" s="541">
        <f>IF(B71="N",VLOOKUP($B$5,'Municípios BDI Serviços'!B:T,19,FALSE),VLOOKUP($B$5,'Municípios BDI Serviços'!B:AI,34,FALSE))</f>
        <v>0.20699999999999999</v>
      </c>
      <c r="L71" s="541">
        <f>IF(B71="N",VLOOKUP($B$5,'Municípios BDI Serviços'!B:T,18,FALSE),VLOOKUP($B$5,'Municípios BDI Serviços'!B:AI,33,FALSE))</f>
        <v>0.26740000000000003</v>
      </c>
      <c r="M71" s="542">
        <f t="shared" si="75"/>
        <v>7.41</v>
      </c>
      <c r="N71" s="542">
        <f t="shared" si="76"/>
        <v>7.75</v>
      </c>
      <c r="O71" s="542">
        <f t="shared" si="77"/>
        <v>76425.919999999998</v>
      </c>
      <c r="P71" s="543">
        <f t="shared" si="78"/>
        <v>79932.639999999999</v>
      </c>
      <c r="Q71" s="210" t="e">
        <f t="shared" si="79"/>
        <v>#DIV/0!</v>
      </c>
      <c r="R71" s="210" t="e">
        <f t="shared" si="80"/>
        <v>#DIV/0!</v>
      </c>
      <c r="S71" s="211" t="str">
        <f t="shared" si="6"/>
        <v/>
      </c>
      <c r="T71" s="187" t="str">
        <f t="shared" si="7"/>
        <v/>
      </c>
      <c r="U71" s="187" t="str">
        <f t="shared" si="8"/>
        <v/>
      </c>
    </row>
    <row r="72" spans="1:21" ht="32.25" customHeight="1">
      <c r="A72" s="597"/>
      <c r="B72" s="544" t="s">
        <v>17866</v>
      </c>
      <c r="C72" s="545" t="s">
        <v>222</v>
      </c>
      <c r="D72" s="225" t="s">
        <v>16852</v>
      </c>
      <c r="E72" s="546" t="str">
        <f>IFERROR(VLOOKUP($D72,'serv SEM DES'!$A$2:$E$8635,3,FALSE),VLOOKUP($D72,'emm SEM DES'!$A$2:$E$9000,3,FALSE))</f>
        <v>TRANSPORTE COM CAMINHÃO TANQUE DE TRANSPORTE DE MATERIAL ASFÁLTICO DE 30000 L, EM VIA URBANA PAVIMENTADA, DMT ATÉ 30KM (UNIDADE: TXKM). AF_07/2020</v>
      </c>
      <c r="F72" s="547">
        <v>30</v>
      </c>
      <c r="G72" s="544" t="str">
        <f>IFERROR(VLOOKUP($D72,'serv SEM DES'!$A$2:$E$8635,4,FALSE),VLOOKUP($D72,'emm SEM DES'!$A$2:$E$9000,4,FALSE))</f>
        <v>TXKM</v>
      </c>
      <c r="H72" s="548">
        <f>'MEMO PAV'!L41*Orçamento!F72</f>
        <v>371.30004000000002</v>
      </c>
      <c r="I72" s="549" t="str">
        <f>IFERROR(VLOOKUP($D72,'serv SEM DES'!$A$2:$E$8635,5,FALSE),VLOOKUP($D72,'emm SEM DES'!$A$2:$E$9000,5,FALSE))</f>
        <v>1,18</v>
      </c>
      <c r="J72" s="549" t="str">
        <f>IFERROR(VLOOKUP($D72,'serv COM DES'!$A$2:$E$8665,5,FALSE),VLOOKUP($D72,'emm COM DES'!$B$2:$F$9000,5,FALSE))</f>
        <v>1,16</v>
      </c>
      <c r="K72" s="550">
        <f>IF(B72="N",VLOOKUP($B$5,'Municípios BDI Serviços'!B:T,19,FALSE),VLOOKUP($B$5,'Municípios BDI Serviços'!B:AI,34,FALSE))</f>
        <v>0.20699999999999999</v>
      </c>
      <c r="L72" s="550">
        <f>IF(B72="N",VLOOKUP($B$5,'Municípios BDI Serviços'!B:T,18,FALSE),VLOOKUP($B$5,'Municípios BDI Serviços'!B:AI,33,FALSE))</f>
        <v>0.26740000000000003</v>
      </c>
      <c r="M72" s="551">
        <f t="shared" ref="M72" si="81">IF(D72="","",TRUNC(I72*(1+K72),2))</f>
        <v>1.42</v>
      </c>
      <c r="N72" s="551">
        <f t="shared" ref="N72" si="82">IF(D72="","",TRUNC(J72*(1+L72),2))</f>
        <v>1.47</v>
      </c>
      <c r="O72" s="551">
        <f t="shared" ref="O72" si="83">IF(H72="","",TRUNC(H72*M72,2))</f>
        <v>527.24</v>
      </c>
      <c r="P72" s="552">
        <f t="shared" ref="P72" si="84">IF(H72="","",TRUNC(H72*N72,2))</f>
        <v>545.80999999999995</v>
      </c>
      <c r="Q72" s="210" t="e">
        <f t="shared" si="79"/>
        <v>#DIV/0!</v>
      </c>
      <c r="R72" s="210" t="e">
        <f t="shared" si="80"/>
        <v>#DIV/0!</v>
      </c>
      <c r="S72" s="211">
        <f t="shared" ref="S72" si="85">IF(F72&gt;0,TRUNC(H72/F72,3),"")</f>
        <v>12.375999999999999</v>
      </c>
      <c r="T72" s="187">
        <f t="shared" ref="T72" si="86">IF(S72="","",TRUNC(S72*F72,3))</f>
        <v>371.28</v>
      </c>
      <c r="U72" s="187" t="b">
        <f t="shared" ref="U72" si="87">IF(S72="","",IF(T72=H72,TRUE,FALSE))</f>
        <v>0</v>
      </c>
    </row>
    <row r="73" spans="1:21" ht="32.25" customHeight="1" thickBot="1">
      <c r="A73" s="598"/>
      <c r="B73" s="553" t="s">
        <v>17866</v>
      </c>
      <c r="C73" s="554" t="s">
        <v>17867</v>
      </c>
      <c r="D73" s="555" t="s">
        <v>16853</v>
      </c>
      <c r="E73" s="556" t="str">
        <f>IFERROR(VLOOKUP($D73,'serv SEM DES'!$A$2:$E$8635,3,FALSE),VLOOKUP($D73,'emm SEM DES'!$A$2:$E$9000,3,FALSE))</f>
        <v>TRANSPORTE COM CAMINHÃO TANQUE DE TRANSPORTE DE MATERIAL ASFÁLTICO DE 30000 L, EM VIA URBANA PAVIMENTADA, ADICIONAL PARA DMT EXCEDENTE A 30 KM (UNIDADE: TXKM). AF_07/2020</v>
      </c>
      <c r="F73" s="557">
        <f>297-F72</f>
        <v>267</v>
      </c>
      <c r="G73" s="553" t="str">
        <f>IFERROR(VLOOKUP($D73,'serv SEM DES'!$A$2:$E$8635,4,FALSE),VLOOKUP($D73,'emm SEM DES'!$A$2:$E$9000,4,FALSE))</f>
        <v>TXKM</v>
      </c>
      <c r="H73" s="558">
        <f>'MEMO PAV'!L41*Orçamento!F73</f>
        <v>3304.5703560000002</v>
      </c>
      <c r="I73" s="559" t="str">
        <f>IFERROR(VLOOKUP($D73,'serv SEM DES'!$A$2:$E$8635,5,FALSE),VLOOKUP($D73,'emm SEM DES'!$A$2:$E$9000,5,FALSE))</f>
        <v>0,46</v>
      </c>
      <c r="J73" s="559" t="str">
        <f>IFERROR(VLOOKUP($D73,'serv COM DES'!$A$2:$E$8665,5,FALSE),VLOOKUP($D73,'emm COM DES'!$B$2:$F$9000,5,FALSE))</f>
        <v>0,45</v>
      </c>
      <c r="K73" s="560">
        <f>IF(B73="N",VLOOKUP($B$5,'Municípios BDI Serviços'!B:T,19,FALSE),VLOOKUP($B$5,'Municípios BDI Serviços'!B:AI,34,FALSE))</f>
        <v>0.20699999999999999</v>
      </c>
      <c r="L73" s="560">
        <f>IF(B73="N",VLOOKUP($B$5,'Municípios BDI Serviços'!B:T,18,FALSE),VLOOKUP($B$5,'Municípios BDI Serviços'!B:AI,33,FALSE))</f>
        <v>0.26740000000000003</v>
      </c>
      <c r="M73" s="561">
        <f t="shared" si="75"/>
        <v>0.55000000000000004</v>
      </c>
      <c r="N73" s="561">
        <f t="shared" si="76"/>
        <v>0.56999999999999995</v>
      </c>
      <c r="O73" s="561">
        <f t="shared" si="77"/>
        <v>1817.51</v>
      </c>
      <c r="P73" s="562">
        <f t="shared" si="78"/>
        <v>1883.6</v>
      </c>
      <c r="Q73" s="210" t="e">
        <f t="shared" si="79"/>
        <v>#DIV/0!</v>
      </c>
      <c r="R73" s="210" t="e">
        <f t="shared" si="80"/>
        <v>#DIV/0!</v>
      </c>
      <c r="S73" s="211">
        <f t="shared" si="6"/>
        <v>12.375999999999999</v>
      </c>
      <c r="T73" s="187">
        <f t="shared" si="7"/>
        <v>3304.3919999999998</v>
      </c>
      <c r="U73" s="187" t="b">
        <f t="shared" si="8"/>
        <v>0</v>
      </c>
    </row>
    <row r="74" spans="1:21" ht="32.25" customHeight="1">
      <c r="A74" s="593" t="s">
        <v>35052</v>
      </c>
      <c r="B74" s="563" t="s">
        <v>17866</v>
      </c>
      <c r="C74" s="564" t="s">
        <v>35000</v>
      </c>
      <c r="D74" s="565" t="s">
        <v>7455</v>
      </c>
      <c r="E74" s="566" t="str">
        <f>IFERROR(VLOOKUP($D74,'serv SEM DES'!$A$2:$E$8635,3,FALSE),VLOOKUP($D74,'emm SEM DES'!$A$2:$E$9000,3,FALSE))</f>
        <v>Construção de pavimento com tratamento superficial duplo, com emulsão asfáltica RR-2C e capa selante.</v>
      </c>
      <c r="F74" s="567"/>
      <c r="G74" s="563" t="str">
        <f>IFERROR(VLOOKUP($D74,'serv SEM DES'!$A$2:$E$8635,4,FALSE),VLOOKUP($D74,'emm SEM DES'!$A$2:$E$9000,4,FALSE))</f>
        <v>m²</v>
      </c>
      <c r="H74" s="568">
        <f>'MEMO PAV'!L32</f>
        <v>10313.89</v>
      </c>
      <c r="I74" s="569">
        <f>IFERROR(VLOOKUP($D74,'serv SEM DES'!$A$2:$E$8635,5,FALSE),VLOOKUP($D74,'emm SEM DES'!$A$2:$E$9000,5,FALSE))</f>
        <v>19.87</v>
      </c>
      <c r="J74" s="569">
        <f>IFERROR(VLOOKUP($D74,'serv COM DES'!$A$2:$E$8665,5,FALSE),VLOOKUP($D74,'emm COM DES'!$B$2:$F$9000,5,FALSE))</f>
        <v>19.79</v>
      </c>
      <c r="K74" s="570">
        <f>IF(B74="N",VLOOKUP($B$5,'Municípios BDI Serviços'!B:T,19,FALSE),VLOOKUP($B$5,'Municípios BDI Serviços'!B:AI,34,FALSE))</f>
        <v>0.20699999999999999</v>
      </c>
      <c r="L74" s="570">
        <f>IF(B74="N",VLOOKUP($B$5,'Municípios BDI Serviços'!B:T,18,FALSE),VLOOKUP($B$5,'Municípios BDI Serviços'!B:AI,33,FALSE))</f>
        <v>0.26740000000000003</v>
      </c>
      <c r="M74" s="571">
        <f t="shared" si="75"/>
        <v>23.98</v>
      </c>
      <c r="N74" s="571">
        <f t="shared" si="76"/>
        <v>25.08</v>
      </c>
      <c r="O74" s="571">
        <f t="shared" si="77"/>
        <v>247327.08</v>
      </c>
      <c r="P74" s="571">
        <f t="shared" si="78"/>
        <v>258672.36</v>
      </c>
      <c r="Q74" s="210" t="e">
        <f t="shared" si="79"/>
        <v>#DIV/0!</v>
      </c>
      <c r="R74" s="210" t="e">
        <f t="shared" si="80"/>
        <v>#DIV/0!</v>
      </c>
      <c r="S74" s="211" t="str">
        <f t="shared" si="6"/>
        <v/>
      </c>
      <c r="T74" s="187" t="str">
        <f t="shared" si="7"/>
        <v/>
      </c>
      <c r="U74" s="187" t="str">
        <f t="shared" si="8"/>
        <v/>
      </c>
    </row>
    <row r="75" spans="1:21" ht="32.25" customHeight="1">
      <c r="A75" s="594"/>
      <c r="B75" s="544" t="s">
        <v>17866</v>
      </c>
      <c r="C75" s="572" t="s">
        <v>35001</v>
      </c>
      <c r="D75" s="225" t="s">
        <v>16852</v>
      </c>
      <c r="E75" s="573" t="str">
        <f>IFERROR(VLOOKUP($D75,'serv SEM DES'!$A$2:$E$8635,3,FALSE),VLOOKUP($D75,'emm SEM DES'!$A$2:$E$9000,3,FALSE))</f>
        <v>TRANSPORTE COM CAMINHÃO TANQUE DE TRANSPORTE DE MATERIAL ASFÁLTICO DE 30000 L, EM VIA URBANA PAVIMENTADA, DMT ATÉ 30KM (UNIDADE: TXKM). AF_07/2020</v>
      </c>
      <c r="F75" s="227">
        <v>30</v>
      </c>
      <c r="G75" s="227" t="str">
        <f>IFERROR(VLOOKUP($D75,'serv SEM DES'!$A$2:$E$8635,4,FALSE),VLOOKUP($D75,'emm SEM DES'!$A$2:$E$9000,4,FALSE))</f>
        <v>TXKM</v>
      </c>
      <c r="H75" s="548">
        <f>('MEMO PAV'!L33+'MEMO PAV'!L37)*Orçamento!F75</f>
        <v>742.60008000000005</v>
      </c>
      <c r="I75" s="574" t="str">
        <f>IFERROR(VLOOKUP($D75,'serv SEM DES'!$A$2:$E$8635,5,FALSE),VLOOKUP($D75,'emm SEM DES'!$A$2:$E$9000,5,FALSE))</f>
        <v>1,18</v>
      </c>
      <c r="J75" s="574" t="str">
        <f>IFERROR(VLOOKUP($D75,'serv COM DES'!$A$2:$E$8665,5,FALSE),VLOOKUP($D75,'emm COM DES'!$B$2:$F$9000,5,FALSE))</f>
        <v>1,16</v>
      </c>
      <c r="K75" s="575">
        <f>IF(B75="N",VLOOKUP($B$5,'Municípios BDI Serviços'!B:T,19,FALSE),VLOOKUP($B$5,'Municípios BDI Serviços'!B:AI,34,FALSE))</f>
        <v>0.20699999999999999</v>
      </c>
      <c r="L75" s="575">
        <f>IF(B75="N",VLOOKUP($B$5,'Municípios BDI Serviços'!B:T,18,FALSE),VLOOKUP($B$5,'Municípios BDI Serviços'!B:AI,33,FALSE))</f>
        <v>0.26740000000000003</v>
      </c>
      <c r="M75" s="576">
        <f t="shared" ref="M75" si="88">IF(D75="","",TRUNC(I75*(1+K75),2))</f>
        <v>1.42</v>
      </c>
      <c r="N75" s="576">
        <f t="shared" ref="N75" si="89">IF(D75="","",TRUNC(J75*(1+L75),2))</f>
        <v>1.47</v>
      </c>
      <c r="O75" s="576">
        <f t="shared" ref="O75" si="90">IF(H75="","",TRUNC(H75*M75,2))</f>
        <v>1054.49</v>
      </c>
      <c r="P75" s="576">
        <f t="shared" ref="P75" si="91">IF(H75="","",TRUNC(H75*N75,2))</f>
        <v>1091.6199999999999</v>
      </c>
      <c r="Q75" s="210" t="e">
        <f t="shared" si="79"/>
        <v>#DIV/0!</v>
      </c>
      <c r="R75" s="210" t="e">
        <f t="shared" si="80"/>
        <v>#DIV/0!</v>
      </c>
      <c r="S75" s="211">
        <f t="shared" ref="S75" si="92">IF(F75&gt;0,TRUNC(H75/F75,3),"")</f>
        <v>24.753</v>
      </c>
      <c r="T75" s="187">
        <f t="shared" ref="T75" si="93">IF(S75="","",TRUNC(S75*F75,3))</f>
        <v>742.59</v>
      </c>
      <c r="U75" s="187" t="b">
        <f t="shared" ref="U75" si="94">IF(S75="","",IF(T75=H75,TRUE,FALSE))</f>
        <v>0</v>
      </c>
    </row>
    <row r="76" spans="1:21" ht="32.25" customHeight="1">
      <c r="A76" s="594"/>
      <c r="B76" s="544" t="s">
        <v>17866</v>
      </c>
      <c r="C76" s="572" t="s">
        <v>35002</v>
      </c>
      <c r="D76" s="225" t="s">
        <v>16853</v>
      </c>
      <c r="E76" s="573" t="str">
        <f>IFERROR(VLOOKUP($D76,'serv SEM DES'!$A$2:$E$8635,3,FALSE),VLOOKUP($D76,'emm SEM DES'!$A$2:$E$9000,3,FALSE))</f>
        <v>TRANSPORTE COM CAMINHÃO TANQUE DE TRANSPORTE DE MATERIAL ASFÁLTICO DE 30000 L, EM VIA URBANA PAVIMENTADA, ADICIONAL PARA DMT EXCEDENTE A 30 KM (UNIDADE: TXKM). AF_07/2020</v>
      </c>
      <c r="F76" s="227">
        <f>297-F75</f>
        <v>267</v>
      </c>
      <c r="G76" s="227" t="str">
        <f>IFERROR(VLOOKUP($D76,'serv SEM DES'!$A$2:$E$8635,4,FALSE),VLOOKUP($D76,'emm SEM DES'!$A$2:$E$9000,4,FALSE))</f>
        <v>TXKM</v>
      </c>
      <c r="H76" s="548">
        <f>('MEMO PAV'!L33+'MEMO PAV'!L37)*Orçamento!F76</f>
        <v>6609.1407120000003</v>
      </c>
      <c r="I76" s="574" t="str">
        <f>IFERROR(VLOOKUP($D76,'serv SEM DES'!$A$2:$E$8635,5,FALSE),VLOOKUP($D76,'emm SEM DES'!$A$2:$E$9000,5,FALSE))</f>
        <v>0,46</v>
      </c>
      <c r="J76" s="574" t="str">
        <f>IFERROR(VLOOKUP($D76,'serv COM DES'!$A$2:$E$8665,5,FALSE),VLOOKUP($D76,'emm COM DES'!$B$2:$F$9000,5,FALSE))</f>
        <v>0,45</v>
      </c>
      <c r="K76" s="575">
        <f>IF(B76="N",VLOOKUP($B$5,'Municípios BDI Serviços'!B:T,19,FALSE),VLOOKUP($B$5,'Municípios BDI Serviços'!B:AI,34,FALSE))</f>
        <v>0.20699999999999999</v>
      </c>
      <c r="L76" s="575">
        <f>IF(B76="N",VLOOKUP($B$5,'Municípios BDI Serviços'!B:T,18,FALSE),VLOOKUP($B$5,'Municípios BDI Serviços'!B:AI,33,FALSE))</f>
        <v>0.26740000000000003</v>
      </c>
      <c r="M76" s="576">
        <f t="shared" si="75"/>
        <v>0.55000000000000004</v>
      </c>
      <c r="N76" s="576">
        <f t="shared" si="76"/>
        <v>0.56999999999999995</v>
      </c>
      <c r="O76" s="576">
        <f t="shared" si="77"/>
        <v>3635.02</v>
      </c>
      <c r="P76" s="576">
        <f t="shared" si="78"/>
        <v>3767.21</v>
      </c>
      <c r="Q76" s="210" t="e">
        <f t="shared" si="79"/>
        <v>#DIV/0!</v>
      </c>
      <c r="R76" s="210" t="e">
        <f t="shared" si="80"/>
        <v>#DIV/0!</v>
      </c>
      <c r="S76" s="211">
        <f t="shared" si="6"/>
        <v>24.753</v>
      </c>
      <c r="T76" s="187">
        <f t="shared" si="7"/>
        <v>6609.0510000000004</v>
      </c>
      <c r="U76" s="187" t="b">
        <f t="shared" si="8"/>
        <v>0</v>
      </c>
    </row>
    <row r="77" spans="1:21" ht="32.25" customHeight="1">
      <c r="A77" s="594"/>
      <c r="B77" s="544" t="s">
        <v>17866</v>
      </c>
      <c r="C77" s="572" t="s">
        <v>35003</v>
      </c>
      <c r="D77" s="225" t="s">
        <v>215</v>
      </c>
      <c r="E77" s="573" t="str">
        <f>IFERROR(VLOOKUP($D77,'serv SEM DES'!$A$2:$E$8635,3,FALSE),VLOOKUP($D77,'emm SEM DES'!$A$2:$E$9000,3,FALSE))</f>
        <v>TRANSPORTE COM CAMINHÃO BASCULANTE DE 10 M³, EM VIA URBANA PAVIMENTADA, DMT ATÉ 30 KM (UNIDADE: M3XKM). AF_07/2020</v>
      </c>
      <c r="F77" s="547">
        <v>7.2</v>
      </c>
      <c r="G77" s="227" t="str">
        <f>IFERROR(VLOOKUP($D77,'serv SEM DES'!$A$2:$E$8635,4,FALSE),VLOOKUP($D77,'emm SEM DES'!$A$2:$E$9000,4,FALSE))</f>
        <v>M3XKM</v>
      </c>
      <c r="H77" s="548">
        <f>('MEMO PAV'!L34+'MEMO PAV'!L38)*Orçamento!F77</f>
        <v>2205.5222376000002</v>
      </c>
      <c r="I77" s="574" t="str">
        <f>IFERROR(VLOOKUP($D77,'serv SEM DES'!$A$2:$E$8635,5,FALSE),VLOOKUP($D77,'emm SEM DES'!$A$2:$E$9000,5,FALSE))</f>
        <v>1,95</v>
      </c>
      <c r="J77" s="574" t="str">
        <f>IFERROR(VLOOKUP($D77,'serv COM DES'!$A$2:$E$8665,5,FALSE),VLOOKUP($D77,'emm COM DES'!$B$2:$F$9000,5,FALSE))</f>
        <v>1,92</v>
      </c>
      <c r="K77" s="575">
        <f>IF(B77="N",VLOOKUP($B$5,'Municípios BDI Serviços'!B:T,19,FALSE),VLOOKUP($B$5,'Municípios BDI Serviços'!B:AI,34,FALSE))</f>
        <v>0.20699999999999999</v>
      </c>
      <c r="L77" s="575">
        <f>IF(B77="N",VLOOKUP($B$5,'Municípios BDI Serviços'!B:T,18,FALSE),VLOOKUP($B$5,'Municípios BDI Serviços'!B:AI,33,FALSE))</f>
        <v>0.26740000000000003</v>
      </c>
      <c r="M77" s="576">
        <f t="shared" si="75"/>
        <v>2.35</v>
      </c>
      <c r="N77" s="576">
        <f t="shared" si="76"/>
        <v>2.4300000000000002</v>
      </c>
      <c r="O77" s="576">
        <f t="shared" si="77"/>
        <v>5182.97</v>
      </c>
      <c r="P77" s="576">
        <f t="shared" si="78"/>
        <v>5359.41</v>
      </c>
      <c r="Q77" s="210" t="e">
        <f t="shared" ref="Q77:Q78" si="95">IF(O77="","",(O77/$O$117))</f>
        <v>#DIV/0!</v>
      </c>
      <c r="R77" s="210" t="e">
        <f t="shared" ref="R77:R78" si="96">IF(P77="","",(P77/$P$117))</f>
        <v>#DIV/0!</v>
      </c>
      <c r="S77" s="211">
        <f t="shared" si="6"/>
        <v>306.322</v>
      </c>
      <c r="T77" s="187">
        <f t="shared" si="7"/>
        <v>2205.518</v>
      </c>
      <c r="U77" s="187" t="b">
        <f t="shared" si="8"/>
        <v>0</v>
      </c>
    </row>
    <row r="78" spans="1:21" ht="32.25" customHeight="1">
      <c r="A78" s="595"/>
      <c r="B78" s="544" t="s">
        <v>17866</v>
      </c>
      <c r="C78" s="572" t="s">
        <v>35004</v>
      </c>
      <c r="D78" s="225" t="s">
        <v>3850</v>
      </c>
      <c r="E78" s="573" t="str">
        <f>IFERROR(VLOOKUP($D78,'serv SEM DES'!$A$2:$E$8635,3,FALSE),VLOOKUP($D78,'emm SEM DES'!$A$2:$E$9000,3,FALSE))</f>
        <v>TRANSPORTE COM CAMINHÃO BASCULANTE DE 10 M³, EM VIA URBANA PAVIMENTADA, ADICIONAL PARA DMT EXCEDENTE A 30 KM (UNIDADE: M3XKM). AF_07/2020</v>
      </c>
      <c r="F78" s="547"/>
      <c r="G78" s="227" t="str">
        <f>IFERROR(VLOOKUP($D78,'serv SEM DES'!$A$2:$E$8635,4,FALSE),VLOOKUP($D78,'emm SEM DES'!$A$2:$E$9000,4,FALSE))</f>
        <v>M3XKM</v>
      </c>
      <c r="H78" s="548">
        <f>('MEMO PAV'!L34+'MEMO PAV'!L38)*Orçamento!F78</f>
        <v>0</v>
      </c>
      <c r="I78" s="574" t="str">
        <f>IFERROR(VLOOKUP($D78,'serv SEM DES'!$A$2:$E$8635,5,FALSE),VLOOKUP($D78,'emm SEM DES'!$A$2:$E$9000,5,FALSE))</f>
        <v>0,76</v>
      </c>
      <c r="J78" s="574" t="str">
        <f>IFERROR(VLOOKUP($D78,'serv COM DES'!$A$2:$E$8665,5,FALSE),VLOOKUP($D78,'emm COM DES'!$B$2:$F$9000,5,FALSE))</f>
        <v>0,76</v>
      </c>
      <c r="K78" s="575">
        <f>IF(B78="N",VLOOKUP($B$5,'Municípios BDI Serviços'!B:T,19,FALSE),VLOOKUP($B$5,'Municípios BDI Serviços'!B:AI,34,FALSE))</f>
        <v>0.20699999999999999</v>
      </c>
      <c r="L78" s="575">
        <f>IF(B78="N",VLOOKUP($B$5,'Municípios BDI Serviços'!B:T,18,FALSE),VLOOKUP($B$5,'Municípios BDI Serviços'!B:AI,33,FALSE))</f>
        <v>0.26740000000000003</v>
      </c>
      <c r="M78" s="576">
        <f t="shared" si="75"/>
        <v>0.91</v>
      </c>
      <c r="N78" s="576">
        <f t="shared" si="76"/>
        <v>0.96</v>
      </c>
      <c r="O78" s="576">
        <f t="shared" si="77"/>
        <v>0</v>
      </c>
      <c r="P78" s="576">
        <f t="shared" si="78"/>
        <v>0</v>
      </c>
      <c r="Q78" s="210" t="e">
        <f t="shared" si="95"/>
        <v>#DIV/0!</v>
      </c>
      <c r="R78" s="210" t="e">
        <f t="shared" si="96"/>
        <v>#DIV/0!</v>
      </c>
      <c r="S78" s="211" t="str">
        <f t="shared" si="6"/>
        <v/>
      </c>
      <c r="T78" s="187" t="str">
        <f t="shared" si="7"/>
        <v/>
      </c>
      <c r="U78" s="187" t="str">
        <f t="shared" si="8"/>
        <v/>
      </c>
    </row>
    <row r="79" spans="1:21" ht="32.25" customHeight="1">
      <c r="A79" s="203"/>
      <c r="B79" s="544" t="s">
        <v>17865</v>
      </c>
      <c r="C79" s="204" t="s">
        <v>35005</v>
      </c>
      <c r="D79" s="225" t="s">
        <v>25965</v>
      </c>
      <c r="E79" s="245" t="str">
        <f>IFERROR(VLOOKUP($D79,'serv SEM DES'!$A$2:$E$8635,3,FALSE),VLOOKUP($D79,'emm SEM DES'!$A$2:$E$9000,3,FALSE))</f>
        <v>Meio-fio com sarjeta, concreto fck=15 MPa, seção 615 cm², moldado no local, inclusive escavação e pintura a cal em uma demão</v>
      </c>
      <c r="F79" s="206"/>
      <c r="G79" s="202" t="str">
        <f>IFERROR(VLOOKUP($D79,'serv SEM DES'!$A$2:$E$8635,4,FALSE),VLOOKUP($D79,'emm SEM DES'!$A$2:$E$9000,4,FALSE))</f>
        <v>m</v>
      </c>
      <c r="H79" s="248">
        <f>'MEMO PAV'!L48</f>
        <v>3475.9</v>
      </c>
      <c r="I79" s="207">
        <f>IFERROR(VLOOKUP($D79,'serv SEM DES'!$A$2:$E$8635,5,FALSE),VLOOKUP($D79,'emm SEM DES'!$A$2:$E$9000,5,FALSE))</f>
        <v>40.49</v>
      </c>
      <c r="J79" s="207">
        <f>IFERROR(VLOOKUP($D79,'serv COM DES'!$A$2:$E$8665,5,FALSE),VLOOKUP($D79,'emm COM DES'!$B$2:$F$9000,5,FALSE))</f>
        <v>38.369999999999997</v>
      </c>
      <c r="K79" s="208">
        <f>IF(B79="N",VLOOKUP($B$5,'Municípios BDI Serviços'!B:T,19,FALSE),VLOOKUP($B$5,'Municípios BDI Serviços'!B:AI,34,FALSE))</f>
        <v>0.1527</v>
      </c>
      <c r="L79" s="208">
        <f>IF(B79="N",VLOOKUP($B$5,'Municípios BDI Serviços'!B:T,18,FALSE),VLOOKUP($B$5,'Municípios BDI Serviços'!B:AI,33,FALSE))</f>
        <v>0.2092</v>
      </c>
      <c r="M79" s="209">
        <f t="shared" si="75"/>
        <v>46.67</v>
      </c>
      <c r="N79" s="209">
        <f t="shared" si="76"/>
        <v>46.39</v>
      </c>
      <c r="O79" s="209">
        <f t="shared" si="77"/>
        <v>162220.25</v>
      </c>
      <c r="P79" s="209">
        <f t="shared" si="78"/>
        <v>161247</v>
      </c>
      <c r="Q79" s="210" t="e">
        <f t="shared" si="79"/>
        <v>#DIV/0!</v>
      </c>
      <c r="R79" s="210" t="e">
        <f t="shared" si="80"/>
        <v>#DIV/0!</v>
      </c>
      <c r="S79" s="211" t="s">
        <v>27</v>
      </c>
      <c r="T79" s="187" t="s">
        <v>27</v>
      </c>
      <c r="U79" s="187" t="s">
        <v>27</v>
      </c>
    </row>
    <row r="80" spans="1:21" ht="32.25" customHeight="1">
      <c r="A80" s="203"/>
      <c r="B80" s="544" t="s">
        <v>17865</v>
      </c>
      <c r="C80" s="204" t="s">
        <v>35009</v>
      </c>
      <c r="D80" s="225" t="s">
        <v>7340</v>
      </c>
      <c r="E80" s="245" t="str">
        <f>IFERROR(VLOOKUP($D80,'serv SEM DES'!$A$2:$E$8635,3,FALSE),VLOOKUP($D80,'emm SEM DES'!$A$2:$E$9000,3,FALSE))</f>
        <v>Meio-fio (guia), concreto fck = 15MPa, seção 285cm2, moldado no local, inclusive escavação e pintura a cal em uma demão</v>
      </c>
      <c r="F80" s="206"/>
      <c r="G80" s="202" t="str">
        <f>IFERROR(VLOOKUP($D80,'serv SEM DES'!$A$2:$E$8635,4,FALSE),VLOOKUP($D80,'emm SEM DES'!$A$2:$E$9000,4,FALSE))</f>
        <v>m</v>
      </c>
      <c r="H80" s="248">
        <f>'MEMO PAV'!L49</f>
        <v>0</v>
      </c>
      <c r="I80" s="207">
        <f>IFERROR(VLOOKUP($D80,'serv SEM DES'!$A$2:$E$8635,5,FALSE),VLOOKUP($D80,'emm SEM DES'!$A$2:$E$9000,5,FALSE))</f>
        <v>23.09</v>
      </c>
      <c r="J80" s="207">
        <f>IFERROR(VLOOKUP($D80,'serv COM DES'!$A$2:$E$8665,5,FALSE),VLOOKUP($D80,'emm COM DES'!$B$2:$F$9000,5,FALSE))</f>
        <v>21.99</v>
      </c>
      <c r="K80" s="208">
        <f>IF(B80="N",VLOOKUP($B$5,'Municípios BDI Serviços'!B:T,19,FALSE),VLOOKUP($B$5,'Municípios BDI Serviços'!B:AI,34,FALSE))</f>
        <v>0.1527</v>
      </c>
      <c r="L80" s="208">
        <f>IF(B80="N",VLOOKUP($B$5,'Municípios BDI Serviços'!B:T,18,FALSE),VLOOKUP($B$5,'Municípios BDI Serviços'!B:AI,33,FALSE))</f>
        <v>0.2092</v>
      </c>
      <c r="M80" s="209">
        <f t="shared" ref="M80" si="97">IF(D80="","",TRUNC(I80*(1+K80),2))</f>
        <v>26.61</v>
      </c>
      <c r="N80" s="209">
        <f t="shared" ref="N80" si="98">IF(D80="","",TRUNC(J80*(1+L80),2))</f>
        <v>26.59</v>
      </c>
      <c r="O80" s="209">
        <f t="shared" ref="O80" si="99">IF(H80="","",TRUNC(H80*M80,2))</f>
        <v>0</v>
      </c>
      <c r="P80" s="209">
        <f t="shared" ref="P80" si="100">IF(H80="","",TRUNC(H80*N80,2))</f>
        <v>0</v>
      </c>
      <c r="Q80" s="210" t="e">
        <f t="shared" si="79"/>
        <v>#DIV/0!</v>
      </c>
      <c r="R80" s="210" t="e">
        <f t="shared" si="80"/>
        <v>#DIV/0!</v>
      </c>
      <c r="S80" s="211" t="s">
        <v>27</v>
      </c>
      <c r="T80" s="187" t="s">
        <v>27</v>
      </c>
      <c r="U80" s="187" t="s">
        <v>27</v>
      </c>
    </row>
    <row r="81" spans="1:21" ht="32.25" customHeight="1">
      <c r="A81" s="203"/>
      <c r="B81" s="203" t="s">
        <v>17866</v>
      </c>
      <c r="C81" s="204" t="s">
        <v>35041</v>
      </c>
      <c r="D81" s="225" t="s">
        <v>25966</v>
      </c>
      <c r="E81" s="245" t="str">
        <f>IFERROR(VLOOKUP($D81,'serv SEM DES'!$A$2:$E$8635,3,FALSE),VLOOKUP($D81,'emm SEM DES'!$A$2:$E$9000,3,FALSE))</f>
        <v>Tento  (acabamento de limpa-rodas), concreto fck = 15 MPa, seção 330 cm², moldado no local, inclusive escavação</v>
      </c>
      <c r="F81" s="206"/>
      <c r="G81" s="202" t="str">
        <f>IFERROR(VLOOKUP($D81,'serv SEM DES'!$A$2:$E$8635,4,FALSE),VLOOKUP($D81,'emm SEM DES'!$A$2:$E$9000,4,FALSE))</f>
        <v>m</v>
      </c>
      <c r="H81" s="248">
        <f>'MEMO PAV'!L50</f>
        <v>35</v>
      </c>
      <c r="I81" s="207">
        <f>IFERROR(VLOOKUP($D81,'serv SEM DES'!$A$2:$E$8635,5,FALSE),VLOOKUP($D81,'emm SEM DES'!$A$2:$E$9000,5,FALSE))</f>
        <v>23.83</v>
      </c>
      <c r="J81" s="207">
        <f>IFERROR(VLOOKUP($D81,'serv COM DES'!$A$2:$E$8665,5,FALSE),VLOOKUP($D81,'emm COM DES'!$B$2:$F$9000,5,FALSE))</f>
        <v>22.77</v>
      </c>
      <c r="K81" s="208">
        <f>IF(B81="N",VLOOKUP($B$5,'Municípios BDI Serviços'!B:T,19,FALSE),VLOOKUP($B$5,'Municípios BDI Serviços'!B:AI,34,FALSE))</f>
        <v>0.20699999999999999</v>
      </c>
      <c r="L81" s="208">
        <f>IF(B81="N",VLOOKUP($B$5,'Municípios BDI Serviços'!B:T,18,FALSE),VLOOKUP($B$5,'Municípios BDI Serviços'!B:AI,33,FALSE))</f>
        <v>0.26740000000000003</v>
      </c>
      <c r="M81" s="209">
        <f t="shared" si="75"/>
        <v>28.76</v>
      </c>
      <c r="N81" s="209">
        <f t="shared" si="76"/>
        <v>28.85</v>
      </c>
      <c r="O81" s="209">
        <f t="shared" si="77"/>
        <v>1006.6</v>
      </c>
      <c r="P81" s="209">
        <f t="shared" si="78"/>
        <v>1009.75</v>
      </c>
      <c r="Q81" s="210" t="e">
        <f t="shared" si="79"/>
        <v>#DIV/0!</v>
      </c>
      <c r="R81" s="210" t="e">
        <f t="shared" si="80"/>
        <v>#DIV/0!</v>
      </c>
      <c r="S81" s="211" t="str">
        <f t="shared" si="6"/>
        <v/>
      </c>
      <c r="T81" s="187" t="str">
        <f t="shared" si="7"/>
        <v/>
      </c>
      <c r="U81" s="187" t="str">
        <f t="shared" si="8"/>
        <v/>
      </c>
    </row>
    <row r="82" spans="1:21" ht="32.25" customHeight="1">
      <c r="A82" s="203"/>
      <c r="B82" s="203" t="s">
        <v>17866</v>
      </c>
      <c r="C82" s="204" t="s">
        <v>35076</v>
      </c>
      <c r="D82" s="225" t="s">
        <v>215</v>
      </c>
      <c r="E82" s="245" t="str">
        <f>IFERROR(VLOOKUP($D82,'serv SEM DES'!$A$2:$E$8635,3,FALSE),VLOOKUP($D82,'emm SEM DES'!$A$2:$E$9000,3,FALSE))</f>
        <v>TRANSPORTE COM CAMINHÃO BASCULANTE DE 10 M³, EM VIA URBANA PAVIMENTADA, DMT ATÉ 30 KM (UNIDADE: M3XKM). AF_07/2020</v>
      </c>
      <c r="F82" s="206">
        <v>7.2</v>
      </c>
      <c r="G82" s="202" t="str">
        <f>IFERROR(VLOOKUP($D82,'serv SEM DES'!$A$2:$E$8635,4,FALSE),VLOOKUP($D82,'emm SEM DES'!$A$2:$E$9000,4,FALSE))</f>
        <v>M3XKM</v>
      </c>
      <c r="H82" s="248">
        <f>'MEMO PAV'!L51*Orçamento!F82</f>
        <v>1158.2999999999997</v>
      </c>
      <c r="I82" s="207" t="str">
        <f>IFERROR(VLOOKUP($D82,'serv SEM DES'!$A$2:$E$8635,5,FALSE),VLOOKUP($D82,'emm SEM DES'!$A$2:$E$9000,5,FALSE))</f>
        <v>1,95</v>
      </c>
      <c r="J82" s="207" t="str">
        <f>IFERROR(VLOOKUP($D82,'serv COM DES'!$A$2:$E$8665,5,FALSE),VLOOKUP($D82,'emm COM DES'!$B$2:$F$9000,5,FALSE))</f>
        <v>1,92</v>
      </c>
      <c r="K82" s="208">
        <f>IF(B82="N",VLOOKUP($B$5,'Municípios BDI Serviços'!B:T,19,FALSE),VLOOKUP($B$5,'Municípios BDI Serviços'!B:AI,34,FALSE))</f>
        <v>0.20699999999999999</v>
      </c>
      <c r="L82" s="208">
        <f>IF(B82="N",VLOOKUP($B$5,'Municípios BDI Serviços'!B:T,18,FALSE),VLOOKUP($B$5,'Municípios BDI Serviços'!B:AI,33,FALSE))</f>
        <v>0.26740000000000003</v>
      </c>
      <c r="M82" s="209">
        <f t="shared" ref="M82" si="101">IF(D82="","",TRUNC(I82*(1+K82),2))</f>
        <v>2.35</v>
      </c>
      <c r="N82" s="209">
        <f t="shared" ref="N82" si="102">IF(D82="","",TRUNC(J82*(1+L82),2))</f>
        <v>2.4300000000000002</v>
      </c>
      <c r="O82" s="209">
        <f t="shared" ref="O82" si="103">IF(H82="","",TRUNC(H82*M82,2))</f>
        <v>2722</v>
      </c>
      <c r="P82" s="209">
        <f t="shared" ref="P82" si="104">IF(H82="","",TRUNC(H82*N82,2))</f>
        <v>2814.66</v>
      </c>
      <c r="Q82" s="210" t="e">
        <f t="shared" si="79"/>
        <v>#DIV/0!</v>
      </c>
      <c r="R82" s="210" t="e">
        <f t="shared" si="80"/>
        <v>#DIV/0!</v>
      </c>
      <c r="S82" s="211">
        <f t="shared" ref="S82" si="105">IF(F82&gt;0,TRUNC(H82/F82,3),"")</f>
        <v>160.875</v>
      </c>
      <c r="T82" s="187">
        <f t="shared" ref="T82" si="106">IF(S82="","",TRUNC(S82*F82,3))</f>
        <v>1158.3</v>
      </c>
      <c r="U82" s="187" t="b">
        <f t="shared" ref="U82" si="107">IF(S82="","",IF(T82=H82,TRUE,FALSE))</f>
        <v>1</v>
      </c>
    </row>
    <row r="83" spans="1:21" ht="32.25" customHeight="1">
      <c r="A83" s="203"/>
      <c r="B83" s="203" t="s">
        <v>17866</v>
      </c>
      <c r="C83" s="204" t="s">
        <v>35077</v>
      </c>
      <c r="D83" s="225" t="s">
        <v>3850</v>
      </c>
      <c r="E83" s="245" t="str">
        <f>IFERROR(VLOOKUP($D83,'serv SEM DES'!$A$2:$E$8635,3,FALSE),VLOOKUP($D83,'emm SEM DES'!$A$2:$E$9000,3,FALSE))</f>
        <v>TRANSPORTE COM CAMINHÃO BASCULANTE DE 10 M³, EM VIA URBANA PAVIMENTADA, ADICIONAL PARA DMT EXCEDENTE A 30 KM (UNIDADE: M3XKM). AF_07/2020</v>
      </c>
      <c r="F83" s="206"/>
      <c r="G83" s="202" t="str">
        <f>IFERROR(VLOOKUP($D83,'serv SEM DES'!$A$2:$E$8635,4,FALSE),VLOOKUP($D83,'emm SEM DES'!$A$2:$E$9000,4,FALSE))</f>
        <v>M3XKM</v>
      </c>
      <c r="H83" s="248">
        <f>'MEMO PAV'!L51*Orçamento!F83</f>
        <v>0</v>
      </c>
      <c r="I83" s="207" t="str">
        <f>IFERROR(VLOOKUP($D83,'serv SEM DES'!$A$2:$E$8635,5,FALSE),VLOOKUP($D83,'emm SEM DES'!$A$2:$E$9000,5,FALSE))</f>
        <v>0,76</v>
      </c>
      <c r="J83" s="207" t="str">
        <f>IFERROR(VLOOKUP($D83,'serv COM DES'!$A$2:$E$8665,5,FALSE),VLOOKUP($D83,'emm COM DES'!$B$2:$F$9000,5,FALSE))</f>
        <v>0,76</v>
      </c>
      <c r="K83" s="208">
        <f>IF(B83="N",VLOOKUP($B$5,'Municípios BDI Serviços'!B:T,19,FALSE),VLOOKUP($B$5,'Municípios BDI Serviços'!B:AI,34,FALSE))</f>
        <v>0.20699999999999999</v>
      </c>
      <c r="L83" s="208">
        <f>IF(B83="N",VLOOKUP($B$5,'Municípios BDI Serviços'!B:T,18,FALSE),VLOOKUP($B$5,'Municípios BDI Serviços'!B:AI,33,FALSE))</f>
        <v>0.26740000000000003</v>
      </c>
      <c r="M83" s="209">
        <f t="shared" si="75"/>
        <v>0.91</v>
      </c>
      <c r="N83" s="209">
        <f t="shared" si="76"/>
        <v>0.96</v>
      </c>
      <c r="O83" s="209">
        <f t="shared" si="77"/>
        <v>0</v>
      </c>
      <c r="P83" s="209">
        <f t="shared" si="78"/>
        <v>0</v>
      </c>
      <c r="Q83" s="210" t="e">
        <f t="shared" si="79"/>
        <v>#DIV/0!</v>
      </c>
      <c r="R83" s="210" t="e">
        <f t="shared" si="80"/>
        <v>#DIV/0!</v>
      </c>
      <c r="S83" s="211" t="str">
        <f t="shared" si="6"/>
        <v/>
      </c>
      <c r="T83" s="187" t="str">
        <f t="shared" si="7"/>
        <v/>
      </c>
      <c r="U83" s="187" t="str">
        <f t="shared" si="8"/>
        <v/>
      </c>
    </row>
    <row r="84" spans="1:21" ht="32.25" customHeight="1">
      <c r="A84" s="202"/>
      <c r="B84" s="203"/>
      <c r="C84" s="204"/>
      <c r="D84" s="223"/>
      <c r="E84" s="245"/>
      <c r="F84" s="202"/>
      <c r="G84" s="202"/>
      <c r="H84" s="251"/>
      <c r="I84" s="217"/>
      <c r="J84" s="217"/>
      <c r="K84" s="208"/>
      <c r="L84" s="501"/>
      <c r="M84" s="218" t="s">
        <v>28</v>
      </c>
      <c r="N84" s="219"/>
      <c r="O84" s="218">
        <f>SUM(O58:O83)</f>
        <v>840006.73</v>
      </c>
      <c r="P84" s="218">
        <f>SUM(P58:P83)</f>
        <v>866997.35</v>
      </c>
      <c r="Q84" s="210" t="e">
        <f t="shared" si="79"/>
        <v>#DIV/0!</v>
      </c>
      <c r="R84" s="210" t="e">
        <f t="shared" si="80"/>
        <v>#DIV/0!</v>
      </c>
      <c r="S84" s="211" t="str">
        <f t="shared" si="6"/>
        <v/>
      </c>
      <c r="T84" s="187" t="str">
        <f t="shared" si="7"/>
        <v/>
      </c>
      <c r="U84" s="187" t="str">
        <f t="shared" si="8"/>
        <v/>
      </c>
    </row>
    <row r="85" spans="1:21" ht="32.25" hidden="1" customHeight="1">
      <c r="A85" s="191"/>
      <c r="B85" s="192"/>
      <c r="C85" s="193" t="s">
        <v>32</v>
      </c>
      <c r="D85" s="220" t="s">
        <v>27</v>
      </c>
      <c r="E85" s="244" t="s">
        <v>25967</v>
      </c>
      <c r="F85" s="191"/>
      <c r="G85" s="191" t="str">
        <f>IF(D84="","",(VLOOKUP(D84,#REF!,3,FALSE)))</f>
        <v/>
      </c>
      <c r="H85" s="252"/>
      <c r="I85" s="196" t="str">
        <f>IF(D84="","",VLOOKUP(D84,#REF!,4,FALSE))</f>
        <v/>
      </c>
      <c r="J85" s="196" t="str">
        <f>IF(D84="","",VLOOKUP(D84,#REF!,4,FALSE))</f>
        <v/>
      </c>
      <c r="K85" s="221"/>
      <c r="L85" s="221"/>
      <c r="M85" s="198" t="str">
        <f>IF(D85="","",TRUNC(I85*(1+K85),2))</f>
        <v/>
      </c>
      <c r="N85" s="198" t="str">
        <f>IF(D85="","",TRUNC(J85*(1+L85),2))</f>
        <v/>
      </c>
      <c r="O85" s="198" t="str">
        <f t="shared" ref="O85:O96" si="108">IF(H85="","",TRUNC(H85*M85,2))</f>
        <v/>
      </c>
      <c r="P85" s="198" t="str">
        <f t="shared" ref="P85:P96" si="109">IF(H85="","",TRUNC(H85*N85,2))</f>
        <v/>
      </c>
      <c r="Q85" s="210" t="str">
        <f t="shared" si="79"/>
        <v/>
      </c>
      <c r="R85" s="210" t="str">
        <f t="shared" si="80"/>
        <v/>
      </c>
      <c r="S85" s="211" t="str">
        <f t="shared" si="6"/>
        <v/>
      </c>
      <c r="T85" s="187" t="str">
        <f t="shared" si="7"/>
        <v/>
      </c>
      <c r="U85" s="187" t="str">
        <f t="shared" si="8"/>
        <v/>
      </c>
    </row>
    <row r="86" spans="1:21" ht="32.25" hidden="1" customHeight="1">
      <c r="A86" s="202"/>
      <c r="B86" s="203" t="s">
        <v>17866</v>
      </c>
      <c r="C86" s="204" t="s">
        <v>33</v>
      </c>
      <c r="D86" s="222" t="s">
        <v>7472</v>
      </c>
      <c r="E86" s="245" t="str">
        <f>IFERROR(VLOOKUP($D86,'serv SEM DES'!$A$2:$E$8635,3,FALSE),VLOOKUP($D86,'emm SEM DES'!$A$2:$E$9000,3,FALSE))</f>
        <v>Escavação, carga e transporte de material de 1ª categoria - DMT de 2000 a 2500 m - caminho de serviço em leito natural - com escavadeira e caminhão basculante de 14 m³. Refer. Cód. SICRO 5502119.</v>
      </c>
      <c r="F86" s="206"/>
      <c r="G86" s="202" t="str">
        <f>IFERROR(VLOOKUP($D86,'serv SEM DES'!$A$2:$E$8635,4,FALSE),VLOOKUP($D86,'emm SEM DES'!$A$2:$E$9000,4,FALSE))</f>
        <v>m³</v>
      </c>
      <c r="H86" s="248"/>
      <c r="I86" s="207">
        <f>IFERROR(VLOOKUP($D86,'serv SEM DES'!$A$2:$E$8635,5,FALSE),VLOOKUP($D86,'emm SEM DES'!$A$2:$E$9000,5,FALSE))</f>
        <v>4.46</v>
      </c>
      <c r="J86" s="207">
        <f>IFERROR(VLOOKUP($D86,'serv COM DES'!$A$2:$E$8665,5,FALSE),VLOOKUP($D86,'emm COM DES'!$B$2:$F$9000,5,FALSE))</f>
        <v>4.41</v>
      </c>
      <c r="K86" s="208">
        <f>IF(B86="N",VLOOKUP($B$5,'Municípios BDI Serviços'!B:T,19,FALSE),VLOOKUP($B$5,'Municípios BDI Serviços'!B:AI,34,FALSE))</f>
        <v>0.20699999999999999</v>
      </c>
      <c r="L86" s="208">
        <f>IF(B86="N",VLOOKUP($B$5,'Municípios BDI Serviços'!B:T,18,FALSE),VLOOKUP($B$5,'Municípios BDI Serviços'!B:AI,33,FALSE))</f>
        <v>0.26740000000000003</v>
      </c>
      <c r="M86" s="209">
        <f t="shared" ref="M86:M96" si="110">IF(D86="","",TRUNC(I86*(1+K86),2))</f>
        <v>5.38</v>
      </c>
      <c r="N86" s="209">
        <f t="shared" ref="N86:N96" si="111">IF(D86="","",TRUNC(J86*(1+L86),2))</f>
        <v>5.58</v>
      </c>
      <c r="O86" s="209" t="str">
        <f t="shared" si="108"/>
        <v/>
      </c>
      <c r="P86" s="209" t="str">
        <f t="shared" si="109"/>
        <v/>
      </c>
      <c r="Q86" s="210" t="str">
        <f t="shared" si="79"/>
        <v/>
      </c>
      <c r="R86" s="210" t="str">
        <f t="shared" si="80"/>
        <v/>
      </c>
      <c r="S86" s="211" t="str">
        <f t="shared" si="6"/>
        <v/>
      </c>
      <c r="T86" s="187" t="str">
        <f t="shared" si="7"/>
        <v/>
      </c>
      <c r="U86" s="187" t="str">
        <f t="shared" si="8"/>
        <v/>
      </c>
    </row>
    <row r="87" spans="1:21" ht="32.25" hidden="1" customHeight="1">
      <c r="A87" s="202"/>
      <c r="B87" s="203" t="s">
        <v>17866</v>
      </c>
      <c r="C87" s="204" t="s">
        <v>34</v>
      </c>
      <c r="D87" s="222" t="s">
        <v>8468</v>
      </c>
      <c r="E87" s="245" t="str">
        <f>IFERROR(VLOOKUP($D87,'serv SEM DES'!$A$2:$E$8635,3,FALSE),VLOOKUP($D87,'emm SEM DES'!$A$2:$E$9000,3,FALSE))</f>
        <v>Limpeza mecanizada de camada vegetal tipo gramínea, com miniescavadeira sobre esteira</v>
      </c>
      <c r="F87" s="206"/>
      <c r="G87" s="202" t="str">
        <f>IFERROR(VLOOKUP($D87,'serv SEM DES'!$A$2:$E$8635,4,FALSE),VLOOKUP($D87,'emm SEM DES'!$A$2:$E$9000,4,FALSE))</f>
        <v>m²</v>
      </c>
      <c r="H87" s="248"/>
      <c r="I87" s="207">
        <f>IFERROR(VLOOKUP($D87,'serv SEM DES'!$A$2:$E$8635,5,FALSE),VLOOKUP($D87,'emm SEM DES'!$A$2:$E$9000,5,FALSE))</f>
        <v>2.54</v>
      </c>
      <c r="J87" s="207">
        <f>IFERROR(VLOOKUP($D87,'serv COM DES'!$A$2:$E$8665,5,FALSE),VLOOKUP($D87,'emm COM DES'!$B$2:$F$9000,5,FALSE))</f>
        <v>2.44</v>
      </c>
      <c r="K87" s="208">
        <f>IF(B87="N",VLOOKUP($B$5,'Municípios BDI Serviços'!B:T,19,FALSE),VLOOKUP($B$5,'Municípios BDI Serviços'!B:AI,34,FALSE))</f>
        <v>0.20699999999999999</v>
      </c>
      <c r="L87" s="208">
        <f>IF(B87="N",VLOOKUP($B$5,'Municípios BDI Serviços'!B:T,18,FALSE),VLOOKUP($B$5,'Municípios BDI Serviços'!B:AI,33,FALSE))</f>
        <v>0.26740000000000003</v>
      </c>
      <c r="M87" s="209">
        <f t="shared" si="110"/>
        <v>3.06</v>
      </c>
      <c r="N87" s="209">
        <f t="shared" si="111"/>
        <v>3.09</v>
      </c>
      <c r="O87" s="209" t="str">
        <f t="shared" si="108"/>
        <v/>
      </c>
      <c r="P87" s="209" t="str">
        <f t="shared" si="109"/>
        <v/>
      </c>
      <c r="Q87" s="210" t="str">
        <f t="shared" si="79"/>
        <v/>
      </c>
      <c r="R87" s="210" t="str">
        <f t="shared" si="80"/>
        <v/>
      </c>
      <c r="S87" s="211" t="str">
        <f t="shared" si="6"/>
        <v/>
      </c>
      <c r="T87" s="187" t="str">
        <f t="shared" si="7"/>
        <v/>
      </c>
      <c r="U87" s="187" t="str">
        <f t="shared" si="8"/>
        <v/>
      </c>
    </row>
    <row r="88" spans="1:21" ht="32.25" hidden="1" customHeight="1">
      <c r="A88" s="203"/>
      <c r="B88" s="203" t="s">
        <v>17866</v>
      </c>
      <c r="C88" s="204" t="s">
        <v>35042</v>
      </c>
      <c r="D88" s="222" t="s">
        <v>7673</v>
      </c>
      <c r="E88" s="245" t="str">
        <f>IFERROR(VLOOKUP($D88,'serv SEM DES'!$A$2:$E$8635,3,FALSE),VLOOKUP($D88,'emm SEM DES'!$A$2:$E$9000,3,FALSE))</f>
        <v>CARGA, MANOBRA E DESCARGA DE SOLOS E MATERIAIS GRANULARES EM CAMINHÃO BASCULANTE 6 M³ - CARGA COM PÁ CARREGADEIRA (CAÇAMBA DE 1,7 A 2,8 M³ / 128 HP) E DESCARGA LIVRE (UNIDADE: M3). AF_07/2020</v>
      </c>
      <c r="F88" s="206"/>
      <c r="G88" s="202" t="str">
        <f>IFERROR(VLOOKUP($D88,'serv SEM DES'!$A$2:$E$8635,4,FALSE),VLOOKUP($D88,'emm SEM DES'!$A$2:$E$9000,4,FALSE))</f>
        <v>M3</v>
      </c>
      <c r="H88" s="248"/>
      <c r="I88" s="207" t="str">
        <f>IFERROR(VLOOKUP($D88,'serv SEM DES'!$A$2:$E$8635,5,FALSE),VLOOKUP($D88,'emm SEM DES'!$A$2:$E$9000,5,FALSE))</f>
        <v>7,24</v>
      </c>
      <c r="J88" s="207" t="str">
        <f>IFERROR(VLOOKUP($D88,'serv COM DES'!$A$2:$E$8665,5,FALSE),VLOOKUP($D88,'emm COM DES'!$B$2:$F$9000,5,FALSE))</f>
        <v>7,06</v>
      </c>
      <c r="K88" s="208">
        <f>IF(B88="N",VLOOKUP($B$5,'Municípios BDI Serviços'!B:T,19,FALSE),VLOOKUP($B$5,'Municípios BDI Serviços'!B:AI,34,FALSE))</f>
        <v>0.20699999999999999</v>
      </c>
      <c r="L88" s="208">
        <f>IF(B88="N",VLOOKUP($B$5,'Municípios BDI Serviços'!B:T,18,FALSE),VLOOKUP($B$5,'Municípios BDI Serviços'!B:AI,33,FALSE))</f>
        <v>0.26740000000000003</v>
      </c>
      <c r="M88" s="209">
        <f t="shared" si="110"/>
        <v>8.73</v>
      </c>
      <c r="N88" s="209">
        <f t="shared" si="111"/>
        <v>8.94</v>
      </c>
      <c r="O88" s="209" t="str">
        <f t="shared" si="108"/>
        <v/>
      </c>
      <c r="P88" s="209" t="str">
        <f t="shared" si="109"/>
        <v/>
      </c>
      <c r="Q88" s="210" t="str">
        <f t="shared" si="79"/>
        <v/>
      </c>
      <c r="R88" s="210" t="str">
        <f t="shared" si="80"/>
        <v/>
      </c>
      <c r="S88" s="211" t="str">
        <f t="shared" si="6"/>
        <v/>
      </c>
      <c r="T88" s="187" t="str">
        <f t="shared" si="7"/>
        <v/>
      </c>
      <c r="U88" s="187" t="str">
        <f t="shared" si="8"/>
        <v/>
      </c>
    </row>
    <row r="89" spans="1:21" ht="32.25" hidden="1" customHeight="1">
      <c r="A89" s="203"/>
      <c r="B89" s="203" t="s">
        <v>17866</v>
      </c>
      <c r="C89" s="204" t="s">
        <v>35043</v>
      </c>
      <c r="D89" s="225" t="s">
        <v>215</v>
      </c>
      <c r="E89" s="245" t="str">
        <f>IFERROR(VLOOKUP($D89,'serv SEM DES'!$A$2:$E$8635,3,FALSE),VLOOKUP($D89,'emm SEM DES'!$A$2:$E$9000,3,FALSE))</f>
        <v>TRANSPORTE COM CAMINHÃO BASCULANTE DE 10 M³, EM VIA URBANA PAVIMENTADA, DMT ATÉ 30 KM (UNIDADE: M3XKM). AF_07/2020</v>
      </c>
      <c r="F89" s="206">
        <v>2</v>
      </c>
      <c r="G89" s="202" t="str">
        <f>IFERROR(VLOOKUP($D89,'serv SEM DES'!$A$2:$E$8635,4,FALSE),VLOOKUP($D89,'emm SEM DES'!$A$2:$E$9000,4,FALSE))</f>
        <v>M3XKM</v>
      </c>
      <c r="H89" s="248"/>
      <c r="I89" s="207" t="str">
        <f>IFERROR(VLOOKUP($D89,'serv SEM DES'!$A$2:$E$8635,5,FALSE),VLOOKUP($D89,'emm SEM DES'!$A$2:$E$9000,5,FALSE))</f>
        <v>1,95</v>
      </c>
      <c r="J89" s="207" t="str">
        <f>IFERROR(VLOOKUP($D89,'serv COM DES'!$A$2:$E$8665,5,FALSE),VLOOKUP($D89,'emm COM DES'!$B$2:$F$9000,5,FALSE))</f>
        <v>1,92</v>
      </c>
      <c r="K89" s="208">
        <f>IF(B89="N",VLOOKUP($B$5,'Municípios BDI Serviços'!B:T,19,FALSE),VLOOKUP($B$5,'Municípios BDI Serviços'!B:AI,34,FALSE))</f>
        <v>0.20699999999999999</v>
      </c>
      <c r="L89" s="208">
        <f>IF(B89="N",VLOOKUP($B$5,'Municípios BDI Serviços'!B:T,18,FALSE),VLOOKUP($B$5,'Municípios BDI Serviços'!B:AI,33,FALSE))</f>
        <v>0.26740000000000003</v>
      </c>
      <c r="M89" s="209">
        <f t="shared" si="110"/>
        <v>2.35</v>
      </c>
      <c r="N89" s="209">
        <f t="shared" si="111"/>
        <v>2.4300000000000002</v>
      </c>
      <c r="O89" s="209" t="str">
        <f t="shared" si="108"/>
        <v/>
      </c>
      <c r="P89" s="209" t="str">
        <f t="shared" si="109"/>
        <v/>
      </c>
      <c r="Q89" s="210" t="str">
        <f t="shared" si="79"/>
        <v/>
      </c>
      <c r="R89" s="210" t="str">
        <f t="shared" si="80"/>
        <v/>
      </c>
      <c r="S89" s="211" t="e">
        <f>#N/A</f>
        <v>#N/A</v>
      </c>
      <c r="T89" s="187" t="e">
        <f>#N/A</f>
        <v>#N/A</v>
      </c>
      <c r="U89" s="187" t="e">
        <f>#N/A</f>
        <v>#N/A</v>
      </c>
    </row>
    <row r="90" spans="1:21" ht="32.25" hidden="1" customHeight="1">
      <c r="A90" s="202"/>
      <c r="B90" s="203" t="s">
        <v>17866</v>
      </c>
      <c r="C90" s="204" t="s">
        <v>35044</v>
      </c>
      <c r="D90" s="222" t="s">
        <v>5019</v>
      </c>
      <c r="E90" s="245" t="str">
        <f>IFERROR(VLOOKUP($D90,'serv SEM DES'!$A$2:$E$8635,3,FALSE),VLOOKUP($D90,'emm SEM DES'!$A$2:$E$9000,3,FALSE))</f>
        <v>REATERRO MANUAL APILOADO COM SOQUETE. AF_10/2017</v>
      </c>
      <c r="F90" s="206"/>
      <c r="G90" s="202" t="str">
        <f>IFERROR(VLOOKUP($D90,'serv SEM DES'!$A$2:$E$8635,4,FALSE),VLOOKUP($D90,'emm SEM DES'!$A$2:$E$9000,4,FALSE))</f>
        <v>M3</v>
      </c>
      <c r="H90" s="248"/>
      <c r="I90" s="207" t="str">
        <f>IFERROR(VLOOKUP($D90,'serv SEM DES'!$A$2:$E$8635,5,FALSE),VLOOKUP($D90,'emm SEM DES'!$A$2:$E$9000,5,FALSE))</f>
        <v>43,07</v>
      </c>
      <c r="J90" s="207" t="str">
        <f>IFERROR(VLOOKUP($D90,'serv COM DES'!$A$2:$E$8665,5,FALSE),VLOOKUP($D90,'emm COM DES'!$B$2:$F$9000,5,FALSE))</f>
        <v>39,09</v>
      </c>
      <c r="K90" s="208">
        <f>IF(B90="N",VLOOKUP($B$5,'Municípios BDI Serviços'!B:T,19,FALSE),VLOOKUP($B$5,'Municípios BDI Serviços'!B:AI,34,FALSE))</f>
        <v>0.20699999999999999</v>
      </c>
      <c r="L90" s="208">
        <f>IF(B90="N",VLOOKUP($B$5,'Municípios BDI Serviços'!B:T,18,FALSE),VLOOKUP($B$5,'Municípios BDI Serviços'!B:AI,33,FALSE))</f>
        <v>0.26740000000000003</v>
      </c>
      <c r="M90" s="209">
        <f t="shared" si="110"/>
        <v>51.98</v>
      </c>
      <c r="N90" s="209">
        <f t="shared" si="111"/>
        <v>49.54</v>
      </c>
      <c r="O90" s="209" t="str">
        <f t="shared" si="108"/>
        <v/>
      </c>
      <c r="P90" s="209" t="str">
        <f t="shared" si="109"/>
        <v/>
      </c>
      <c r="Q90" s="210" t="str">
        <f t="shared" si="79"/>
        <v/>
      </c>
      <c r="R90" s="210" t="str">
        <f t="shared" si="80"/>
        <v/>
      </c>
      <c r="S90" s="211"/>
    </row>
    <row r="91" spans="1:21" s="229" customFormat="1" ht="32.25" hidden="1" customHeight="1">
      <c r="A91" s="227"/>
      <c r="B91" s="203" t="s">
        <v>17866</v>
      </c>
      <c r="C91" s="204" t="s">
        <v>35045</v>
      </c>
      <c r="D91" s="222" t="s">
        <v>176</v>
      </c>
      <c r="E91" s="245" t="str">
        <f>IFERROR(VLOOKUP($D91,'serv SEM DES'!$A$2:$E$8635,3,FALSE),VLOOKUP($D91,'emm SEM DES'!$A$2:$E$9000,3,FALSE))</f>
        <v>REGULARIZAÇÃO E COMPACTAÇÃO DE SUBLEITO DE SOLO  PREDOMINANTEMENTE ARGILOSO. AF_11/2019</v>
      </c>
      <c r="F91" s="206"/>
      <c r="G91" s="202" t="str">
        <f>IFERROR(VLOOKUP($D91,'serv SEM DES'!$A$2:$E$8635,4,FALSE),VLOOKUP($D91,'emm SEM DES'!$A$2:$E$9000,4,FALSE))</f>
        <v>M2</v>
      </c>
      <c r="H91" s="248"/>
      <c r="I91" s="207" t="str">
        <f>IFERROR(VLOOKUP($D91,'serv SEM DES'!$A$2:$E$8635,5,FALSE),VLOOKUP($D91,'emm SEM DES'!$A$2:$E$9000,5,FALSE))</f>
        <v>2,06</v>
      </c>
      <c r="J91" s="207" t="str">
        <f>IFERROR(VLOOKUP($D91,'serv COM DES'!$A$2:$E$8665,5,FALSE),VLOOKUP($D91,'emm COM DES'!$B$2:$F$9000,5,FALSE))</f>
        <v>1,95</v>
      </c>
      <c r="K91" s="208">
        <f>IF(B91="N",VLOOKUP($B$5,'Municípios BDI Serviços'!B:T,19,FALSE),VLOOKUP($B$5,'Municípios BDI Serviços'!B:AI,34,FALSE))</f>
        <v>0.20699999999999999</v>
      </c>
      <c r="L91" s="208">
        <f>IF(B91="N",VLOOKUP($B$5,'Municípios BDI Serviços'!B:T,18,FALSE),VLOOKUP($B$5,'Municípios BDI Serviços'!B:AI,33,FALSE))</f>
        <v>0.26740000000000003</v>
      </c>
      <c r="M91" s="209">
        <f t="shared" si="110"/>
        <v>2.48</v>
      </c>
      <c r="N91" s="209">
        <f t="shared" si="111"/>
        <v>2.4700000000000002</v>
      </c>
      <c r="O91" s="209" t="str">
        <f t="shared" si="108"/>
        <v/>
      </c>
      <c r="P91" s="209" t="str">
        <f t="shared" si="109"/>
        <v/>
      </c>
      <c r="Q91" s="210" t="str">
        <f t="shared" si="79"/>
        <v/>
      </c>
      <c r="R91" s="210" t="str">
        <f t="shared" si="80"/>
        <v/>
      </c>
      <c r="S91" s="228"/>
    </row>
    <row r="92" spans="1:21" ht="32.25" hidden="1" customHeight="1">
      <c r="A92" s="202"/>
      <c r="B92" s="203" t="s">
        <v>17866</v>
      </c>
      <c r="C92" s="204" t="s">
        <v>35046</v>
      </c>
      <c r="D92" s="222" t="s">
        <v>5706</v>
      </c>
      <c r="E92" s="245" t="str">
        <f>IFERROR(VLOOKUP($D92,'serv SEM DES'!$A$2:$E$8635,3,FALSE),VLOOKUP($D92,'emm SEM DES'!$A$2:$E$9000,3,FALSE))</f>
        <v>LOCAÇÃO DE PAVIMENTAÇÃO. AF_10/2018</v>
      </c>
      <c r="F92" s="206"/>
      <c r="G92" s="202" t="str">
        <f>IFERROR(VLOOKUP($D92,'serv SEM DES'!$A$2:$E$8635,4,FALSE),VLOOKUP($D92,'emm SEM DES'!$A$2:$E$9000,4,FALSE))</f>
        <v>M</v>
      </c>
      <c r="H92" s="248"/>
      <c r="I92" s="207" t="str">
        <f>IFERROR(VLOOKUP($D92,'serv SEM DES'!$A$2:$E$8635,5,FALSE),VLOOKUP($D92,'emm SEM DES'!$A$2:$E$9000,5,FALSE))</f>
        <v>0,39</v>
      </c>
      <c r="J92" s="207" t="str">
        <f>IFERROR(VLOOKUP($D92,'serv COM DES'!$A$2:$E$8665,5,FALSE),VLOOKUP($D92,'emm COM DES'!$B$2:$F$9000,5,FALSE))</f>
        <v>0,35</v>
      </c>
      <c r="K92" s="208">
        <f>IF(B92="N",VLOOKUP($B$5,'Municípios BDI Serviços'!B:T,19,FALSE),VLOOKUP($B$5,'Municípios BDI Serviços'!B:AI,34,FALSE))</f>
        <v>0.20699999999999999</v>
      </c>
      <c r="L92" s="208">
        <f>IF(B92="N",VLOOKUP($B$5,'Municípios BDI Serviços'!B:T,18,FALSE),VLOOKUP($B$5,'Municípios BDI Serviços'!B:AI,33,FALSE))</f>
        <v>0.26740000000000003</v>
      </c>
      <c r="M92" s="209">
        <f t="shared" si="110"/>
        <v>0.47</v>
      </c>
      <c r="N92" s="209">
        <f t="shared" si="111"/>
        <v>0.44</v>
      </c>
      <c r="O92" s="209" t="str">
        <f t="shared" si="108"/>
        <v/>
      </c>
      <c r="P92" s="209" t="str">
        <f t="shared" si="109"/>
        <v/>
      </c>
      <c r="Q92" s="210" t="str">
        <f t="shared" si="79"/>
        <v/>
      </c>
      <c r="R92" s="210" t="str">
        <f t="shared" si="80"/>
        <v/>
      </c>
      <c r="S92" s="211" t="s">
        <v>27</v>
      </c>
      <c r="T92" s="187" t="s">
        <v>27</v>
      </c>
      <c r="U92" s="187" t="s">
        <v>27</v>
      </c>
    </row>
    <row r="93" spans="1:21" ht="32.25" hidden="1" customHeight="1">
      <c r="A93" s="202"/>
      <c r="B93" s="203" t="s">
        <v>17866</v>
      </c>
      <c r="C93" s="204" t="s">
        <v>35047</v>
      </c>
      <c r="D93" s="222" t="s">
        <v>4235</v>
      </c>
      <c r="E93" s="245" t="str">
        <f>IFERROR(VLOOKUP($D93,'serv SEM DES'!$A$2:$E$8635,3,FALSE),VLOOKUP($D93,'emm SEM DES'!$A$2:$E$9000,3,FALSE))</f>
        <v>EXECUÇÃO DE PASSEIO (CALÇADA) OU PISO DE CONCRETO COM CONCRETO MOLDADO IN LOCO, FEITO EM OBRA, ACABAMENTO CONVENCIONAL, NÃO ARMADO. AF_07/2016</v>
      </c>
      <c r="F93" s="206"/>
      <c r="G93" s="202" t="str">
        <f>IFERROR(VLOOKUP($D93,'serv SEM DES'!$A$2:$E$8635,4,FALSE),VLOOKUP($D93,'emm SEM DES'!$A$2:$E$9000,4,FALSE))</f>
        <v>M3</v>
      </c>
      <c r="H93" s="248"/>
      <c r="I93" s="207" t="str">
        <f>IFERROR(VLOOKUP($D93,'serv SEM DES'!$A$2:$E$8635,5,FALSE),VLOOKUP($D93,'emm SEM DES'!$A$2:$E$9000,5,FALSE))</f>
        <v>704,67</v>
      </c>
      <c r="J93" s="207" t="str">
        <f>IFERROR(VLOOKUP($D93,'serv COM DES'!$A$2:$E$8665,5,FALSE),VLOOKUP($D93,'emm COM DES'!$B$2:$F$9000,5,FALSE))</f>
        <v>678,95</v>
      </c>
      <c r="K93" s="208">
        <f>IF(B93="N",VLOOKUP($B$5,'Municípios BDI Serviços'!B:T,19,FALSE),VLOOKUP($B$5,'Municípios BDI Serviços'!B:AI,34,FALSE))</f>
        <v>0.20699999999999999</v>
      </c>
      <c r="L93" s="208">
        <f>IF(B93="N",VLOOKUP($B$5,'Municípios BDI Serviços'!B:T,18,FALSE),VLOOKUP($B$5,'Municípios BDI Serviços'!B:AI,33,FALSE))</f>
        <v>0.26740000000000003</v>
      </c>
      <c r="M93" s="209">
        <f t="shared" si="110"/>
        <v>850.53</v>
      </c>
      <c r="N93" s="209">
        <f t="shared" si="111"/>
        <v>860.5</v>
      </c>
      <c r="O93" s="209" t="str">
        <f t="shared" si="108"/>
        <v/>
      </c>
      <c r="P93" s="209" t="str">
        <f t="shared" si="109"/>
        <v/>
      </c>
      <c r="Q93" s="210" t="str">
        <f t="shared" si="79"/>
        <v/>
      </c>
      <c r="R93" s="210" t="str">
        <f t="shared" si="80"/>
        <v/>
      </c>
      <c r="S93" s="211" t="str">
        <f t="shared" ref="S93:S107" si="112">IF(F93&gt;0,TRUNC(H93/F93,3),"")</f>
        <v/>
      </c>
      <c r="T93" s="187" t="str">
        <f t="shared" ref="T93:T107" si="113">IF(S93="","",TRUNC(S93*F93,3))</f>
        <v/>
      </c>
      <c r="U93" s="187" t="str">
        <f t="shared" ref="U93:U107" si="114">IF(S93="","",IF(T93=H93,TRUE,FALSE))</f>
        <v/>
      </c>
    </row>
    <row r="94" spans="1:21" ht="32.25" hidden="1" customHeight="1">
      <c r="A94" s="203"/>
      <c r="B94" s="203" t="s">
        <v>17866</v>
      </c>
      <c r="C94" s="204" t="s">
        <v>35048</v>
      </c>
      <c r="D94" s="225" t="s">
        <v>215</v>
      </c>
      <c r="E94" s="245" t="str">
        <f>IFERROR(VLOOKUP($D94,'serv SEM DES'!$A$2:$E$8635,3,FALSE),VLOOKUP($D94,'emm SEM DES'!$A$2:$E$9000,3,FALSE))</f>
        <v>TRANSPORTE COM CAMINHÃO BASCULANTE DE 10 M³, EM VIA URBANA PAVIMENTADA, DMT ATÉ 30 KM (UNIDADE: M3XKM). AF_07/2020</v>
      </c>
      <c r="F94" s="206">
        <v>7.2</v>
      </c>
      <c r="G94" s="202" t="str">
        <f>IFERROR(VLOOKUP($D94,'serv SEM DES'!$A$2:$E$8635,4,FALSE),VLOOKUP($D94,'emm SEM DES'!$A$2:$E$9000,4,FALSE))</f>
        <v>M3XKM</v>
      </c>
      <c r="H94" s="248"/>
      <c r="I94" s="207" t="str">
        <f>IFERROR(VLOOKUP($D94,'serv SEM DES'!$A$2:$E$8635,5,FALSE),VLOOKUP($D94,'emm SEM DES'!$A$2:$E$9000,5,FALSE))</f>
        <v>1,95</v>
      </c>
      <c r="J94" s="207" t="str">
        <f>IFERROR(VLOOKUP($D94,'serv COM DES'!$A$2:$E$8665,5,FALSE),VLOOKUP($D94,'emm COM DES'!$B$2:$F$9000,5,FALSE))</f>
        <v>1,92</v>
      </c>
      <c r="K94" s="208">
        <f>IF(B94="N",VLOOKUP($B$5,'Municípios BDI Serviços'!B:T,19,FALSE),VLOOKUP($B$5,'Municípios BDI Serviços'!B:AI,34,FALSE))</f>
        <v>0.20699999999999999</v>
      </c>
      <c r="L94" s="208">
        <f>IF(B94="N",VLOOKUP($B$5,'Municípios BDI Serviços'!B:T,18,FALSE),VLOOKUP($B$5,'Municípios BDI Serviços'!B:AI,33,FALSE))</f>
        <v>0.26740000000000003</v>
      </c>
      <c r="M94" s="209">
        <f t="shared" si="110"/>
        <v>2.35</v>
      </c>
      <c r="N94" s="209">
        <f t="shared" si="111"/>
        <v>2.4300000000000002</v>
      </c>
      <c r="O94" s="209" t="str">
        <f t="shared" si="108"/>
        <v/>
      </c>
      <c r="P94" s="209" t="str">
        <f t="shared" si="109"/>
        <v/>
      </c>
      <c r="Q94" s="210" t="str">
        <f t="shared" si="79"/>
        <v/>
      </c>
      <c r="R94" s="210" t="str">
        <f t="shared" si="80"/>
        <v/>
      </c>
      <c r="S94" s="211">
        <f t="shared" si="112"/>
        <v>0</v>
      </c>
      <c r="T94" s="187">
        <f t="shared" si="113"/>
        <v>0</v>
      </c>
      <c r="U94" s="187" t="b">
        <f t="shared" si="114"/>
        <v>1</v>
      </c>
    </row>
    <row r="95" spans="1:21" ht="32.25" hidden="1" customHeight="1">
      <c r="A95" s="203"/>
      <c r="B95" s="203" t="s">
        <v>17866</v>
      </c>
      <c r="C95" s="204" t="s">
        <v>35049</v>
      </c>
      <c r="D95" s="225" t="s">
        <v>3850</v>
      </c>
      <c r="E95" s="245" t="str">
        <f>IFERROR(VLOOKUP($D95,'serv SEM DES'!$A$2:$E$8635,3,FALSE),VLOOKUP($D95,'emm SEM DES'!$A$2:$E$9000,3,FALSE))</f>
        <v>TRANSPORTE COM CAMINHÃO BASCULANTE DE 10 M³, EM VIA URBANA PAVIMENTADA, ADICIONAL PARA DMT EXCEDENTE A 30 KM (UNIDADE: M3XKM). AF_07/2020</v>
      </c>
      <c r="F95" s="206"/>
      <c r="G95" s="202" t="str">
        <f>IFERROR(VLOOKUP($D95,'serv SEM DES'!$A$2:$E$8635,4,FALSE),VLOOKUP($D95,'emm SEM DES'!$A$2:$E$9000,4,FALSE))</f>
        <v>M3XKM</v>
      </c>
      <c r="H95" s="248"/>
      <c r="I95" s="207" t="str">
        <f>IFERROR(VLOOKUP($D95,'serv SEM DES'!$A$2:$E$8635,5,FALSE),VLOOKUP($D95,'emm SEM DES'!$A$2:$E$9000,5,FALSE))</f>
        <v>0,76</v>
      </c>
      <c r="J95" s="207" t="str">
        <f>IFERROR(VLOOKUP($D95,'serv COM DES'!$A$2:$E$8665,5,FALSE),VLOOKUP($D95,'emm COM DES'!$B$2:$F$9000,5,FALSE))</f>
        <v>0,76</v>
      </c>
      <c r="K95" s="208">
        <f>IF(B95="N",VLOOKUP($B$5,'Municípios BDI Serviços'!B:T,19,FALSE),VLOOKUP($B$5,'Municípios BDI Serviços'!B:AI,34,FALSE))</f>
        <v>0.20699999999999999</v>
      </c>
      <c r="L95" s="208">
        <f>IF(B95="N",VLOOKUP($B$5,'Municípios BDI Serviços'!B:T,18,FALSE),VLOOKUP($B$5,'Municípios BDI Serviços'!B:AI,33,FALSE))</f>
        <v>0.26740000000000003</v>
      </c>
      <c r="M95" s="209">
        <f t="shared" si="110"/>
        <v>0.91</v>
      </c>
      <c r="N95" s="209">
        <f t="shared" si="111"/>
        <v>0.96</v>
      </c>
      <c r="O95" s="209" t="str">
        <f t="shared" si="108"/>
        <v/>
      </c>
      <c r="P95" s="209" t="str">
        <f t="shared" si="109"/>
        <v/>
      </c>
      <c r="Q95" s="210" t="str">
        <f t="shared" si="79"/>
        <v/>
      </c>
      <c r="R95" s="210" t="str">
        <f t="shared" si="80"/>
        <v/>
      </c>
      <c r="S95" s="211" t="str">
        <f t="shared" si="112"/>
        <v/>
      </c>
      <c r="T95" s="187" t="str">
        <f t="shared" si="113"/>
        <v/>
      </c>
      <c r="U95" s="187" t="str">
        <f t="shared" si="114"/>
        <v/>
      </c>
    </row>
    <row r="96" spans="1:21" ht="32.25" hidden="1" customHeight="1">
      <c r="A96" s="203"/>
      <c r="B96" s="203" t="s">
        <v>17866</v>
      </c>
      <c r="C96" s="204" t="s">
        <v>35050</v>
      </c>
      <c r="D96" s="222" t="s">
        <v>217</v>
      </c>
      <c r="E96" s="245" t="str">
        <f>IFERROR(VLOOKUP($D96,'serv SEM DES'!$A$2:$E$8635,3,FALSE),VLOOKUP($D96,'emm SEM DES'!$A$2:$E$9000,3,FALSE))</f>
        <v>Piso tátil direcional e de alerta com ladrilho hidráulico de 20x20x2,0 cm, em concreto simples fck = 35MPa (NBR 9050 e com o Decreto 5296), incluindo fornecimento e assentamento com argamassa ou cimento colante sobre coxim preparado no piso rústico</v>
      </c>
      <c r="F96" s="206"/>
      <c r="G96" s="202" t="str">
        <f>IFERROR(VLOOKUP($D96,'serv SEM DES'!$A$2:$E$8635,4,FALSE),VLOOKUP($D96,'emm SEM DES'!$A$2:$E$9000,4,FALSE))</f>
        <v>m</v>
      </c>
      <c r="H96" s="248"/>
      <c r="I96" s="207">
        <f>IFERROR(VLOOKUP($D96,'serv SEM DES'!$A$2:$E$8635,5,FALSE),VLOOKUP($D96,'emm SEM DES'!$A$2:$E$9000,5,FALSE))</f>
        <v>22.36</v>
      </c>
      <c r="J96" s="207">
        <f>IFERROR(VLOOKUP($D96,'serv COM DES'!$A$2:$E$8665,5,FALSE),VLOOKUP($D96,'emm COM DES'!$B$2:$F$9000,5,FALSE))</f>
        <v>21.67</v>
      </c>
      <c r="K96" s="208">
        <f>IF(B96="N",VLOOKUP($B$5,'Municípios BDI Serviços'!B:T,19,FALSE),VLOOKUP($B$5,'Municípios BDI Serviços'!B:AI,34,FALSE))</f>
        <v>0.20699999999999999</v>
      </c>
      <c r="L96" s="208">
        <f>IF(B96="N",VLOOKUP($B$5,'Municípios BDI Serviços'!B:T,18,FALSE),VLOOKUP($B$5,'Municípios BDI Serviços'!B:AI,33,FALSE))</f>
        <v>0.26740000000000003</v>
      </c>
      <c r="M96" s="209">
        <f t="shared" si="110"/>
        <v>26.98</v>
      </c>
      <c r="N96" s="209">
        <f t="shared" si="111"/>
        <v>27.46</v>
      </c>
      <c r="O96" s="209" t="str">
        <f t="shared" si="108"/>
        <v/>
      </c>
      <c r="P96" s="209" t="str">
        <f t="shared" si="109"/>
        <v/>
      </c>
      <c r="Q96" s="210" t="str">
        <f t="shared" si="79"/>
        <v/>
      </c>
      <c r="R96" s="210" t="str">
        <f t="shared" si="80"/>
        <v/>
      </c>
      <c r="S96" s="211" t="str">
        <f t="shared" si="112"/>
        <v/>
      </c>
      <c r="T96" s="187" t="str">
        <f t="shared" si="113"/>
        <v/>
      </c>
      <c r="U96" s="187" t="str">
        <f t="shared" si="114"/>
        <v/>
      </c>
    </row>
    <row r="97" spans="1:21" ht="32.25" hidden="1" customHeight="1">
      <c r="A97" s="203"/>
      <c r="B97" s="203" t="s">
        <v>17866</v>
      </c>
      <c r="C97" s="204" t="s">
        <v>35064</v>
      </c>
      <c r="D97" s="222" t="s">
        <v>214</v>
      </c>
      <c r="E97" s="245" t="str">
        <f>IFERROR(VLOOKUP($D97,'serv SEM DES'!$A$2:$E$8635,3,FALSE),VLOOKUP($D97,'emm SEM DES'!$A$2:$E$9000,3,FALSE))</f>
        <v>Tento  (acabamento de limpa-rodas), concreto fck = 15 MPa, seção 330 cm², moldado no local, inclusive escavação</v>
      </c>
      <c r="F97" s="206"/>
      <c r="G97" s="202" t="str">
        <f>IFERROR(VLOOKUP($D97,'serv SEM DES'!$A$2:$E$8635,4,FALSE),VLOOKUP($D97,'emm SEM DES'!$A$2:$E$9000,4,FALSE))</f>
        <v>m</v>
      </c>
      <c r="H97" s="248"/>
      <c r="I97" s="207">
        <f>IFERROR(VLOOKUP($D97,'serv SEM DES'!$A$2:$E$8635,5,FALSE),VLOOKUP($D97,'emm SEM DES'!$A$2:$E$9000,5,FALSE))</f>
        <v>23.83</v>
      </c>
      <c r="J97" s="207">
        <f>IFERROR(VLOOKUP($D97,'serv COM DES'!$A$2:$E$8665,5,FALSE),VLOOKUP($D97,'emm COM DES'!$B$2:$F$9000,5,FALSE))</f>
        <v>22.77</v>
      </c>
      <c r="K97" s="208">
        <f>IF(B97="N",VLOOKUP($B$5,'Municípios BDI Serviços'!B:T,19,FALSE),VLOOKUP($B$5,'Municípios BDI Serviços'!B:AI,34,FALSE))</f>
        <v>0.20699999999999999</v>
      </c>
      <c r="L97" s="208">
        <f>IF(B97="N",VLOOKUP($B$5,'Municípios BDI Serviços'!B:T,18,FALSE),VLOOKUP($B$5,'Municípios BDI Serviços'!B:AI,33,FALSE))</f>
        <v>0.26740000000000003</v>
      </c>
      <c r="M97" s="209">
        <f t="shared" ref="M97" si="115">IF(D97="","",TRUNC(I97*(1+K97),2))</f>
        <v>28.76</v>
      </c>
      <c r="N97" s="209">
        <f t="shared" ref="N97" si="116">IF(D97="","",TRUNC(J97*(1+L97),2))</f>
        <v>28.85</v>
      </c>
      <c r="O97" s="209" t="str">
        <f t="shared" ref="O97" si="117">IF(H97="","",TRUNC(H97*M97,2))</f>
        <v/>
      </c>
      <c r="P97" s="209" t="str">
        <f t="shared" ref="P97" si="118">IF(H97="","",TRUNC(H97*N97,2))</f>
        <v/>
      </c>
      <c r="Q97" s="210"/>
      <c r="R97" s="210"/>
      <c r="S97" s="211"/>
    </row>
    <row r="98" spans="1:21" ht="32.25" hidden="1" customHeight="1">
      <c r="A98" s="203"/>
      <c r="B98" s="203"/>
      <c r="C98" s="212"/>
      <c r="D98" s="230"/>
      <c r="E98" s="247"/>
      <c r="F98" s="206"/>
      <c r="G98" s="202"/>
      <c r="H98" s="248"/>
      <c r="I98" s="207"/>
      <c r="J98" s="207"/>
      <c r="K98" s="224"/>
      <c r="L98" s="224"/>
      <c r="M98" s="218" t="s">
        <v>28</v>
      </c>
      <c r="N98" s="219"/>
      <c r="O98" s="218">
        <f>SUM(O86:O97)</f>
        <v>0</v>
      </c>
      <c r="P98" s="218">
        <f>SUM(P86:P97)</f>
        <v>0</v>
      </c>
      <c r="Q98" s="210" t="e">
        <f t="shared" ref="Q98:Q107" si="119">IF(O98="","",(O98/$O$117))</f>
        <v>#DIV/0!</v>
      </c>
      <c r="R98" s="210" t="e">
        <f t="shared" ref="R98:R107" si="120">IF(P98="","",(P98/$P$117))</f>
        <v>#DIV/0!</v>
      </c>
      <c r="S98" s="211" t="str">
        <f t="shared" si="112"/>
        <v/>
      </c>
      <c r="T98" s="187" t="str">
        <f t="shared" si="113"/>
        <v/>
      </c>
      <c r="U98" s="187" t="str">
        <f t="shared" si="114"/>
        <v/>
      </c>
    </row>
    <row r="99" spans="1:21" ht="32.25" hidden="1" customHeight="1">
      <c r="A99" s="191"/>
      <c r="B99" s="192"/>
      <c r="C99" s="193" t="s">
        <v>35</v>
      </c>
      <c r="D99" s="220" t="s">
        <v>27</v>
      </c>
      <c r="E99" s="244" t="s">
        <v>150</v>
      </c>
      <c r="F99" s="191"/>
      <c r="G99" s="191" t="str">
        <f>IF(D98="","",(VLOOKUP(D98,#REF!,3,FALSE)))</f>
        <v/>
      </c>
      <c r="H99" s="252"/>
      <c r="I99" s="196" t="str">
        <f>IF(D98="","",VLOOKUP(D98,#REF!,4,FALSE))</f>
        <v/>
      </c>
      <c r="J99" s="196" t="str">
        <f>IF(D98="","",VLOOKUP(D98,#REF!,4,FALSE))</f>
        <v/>
      </c>
      <c r="K99" s="221"/>
      <c r="L99" s="221"/>
      <c r="M99" s="198" t="str">
        <f>IF(D98="","",TRUNC(I98*(1+K98),2))</f>
        <v/>
      </c>
      <c r="N99" s="198" t="str">
        <f>IF(D98="","",TRUNC(J98*(1+L98),2))</f>
        <v/>
      </c>
      <c r="O99" s="198" t="str">
        <f>IF(H98="","",TRUNC(H98*M98,2))</f>
        <v/>
      </c>
      <c r="P99" s="198" t="str">
        <f>IF(H98="","",TRUNC(H98*N98,2))</f>
        <v/>
      </c>
      <c r="Q99" s="210" t="str">
        <f t="shared" si="119"/>
        <v/>
      </c>
      <c r="R99" s="210" t="str">
        <f t="shared" si="120"/>
        <v/>
      </c>
      <c r="S99" s="211" t="str">
        <f t="shared" si="112"/>
        <v/>
      </c>
      <c r="T99" s="187" t="str">
        <f t="shared" si="113"/>
        <v/>
      </c>
      <c r="U99" s="187" t="str">
        <f t="shared" si="114"/>
        <v/>
      </c>
    </row>
    <row r="100" spans="1:21" ht="32.25" hidden="1" customHeight="1">
      <c r="A100" s="202"/>
      <c r="B100" s="203" t="s">
        <v>17866</v>
      </c>
      <c r="C100" s="204" t="s">
        <v>36</v>
      </c>
      <c r="D100" s="223" t="s">
        <v>17408</v>
      </c>
      <c r="E100" s="245" t="str">
        <f>IFERROR(VLOOKUP($D100,'serv SEM DES'!$A$2:$E$8635,3,FALSE),VLOOKUP($D100,'emm SEM DES'!$A$2:$E$9000,3,FALSE))</f>
        <v>PINTURA DE FAIXA DE PEDESTRE OU ZEBRADA TINTA RETRORREFLETIVA A BASE DE RESINA ACRÍLICA COM MICROESFERAS DE VIDRO, E = 30 CM, APLICAÇÃO MANUAL. AF_05/2021</v>
      </c>
      <c r="F100" s="206"/>
      <c r="G100" s="202" t="str">
        <f>IFERROR(VLOOKUP($D100,'serv SEM DES'!$A$2:$E$8635,4,FALSE),VLOOKUP($D100,'emm SEM DES'!$A$2:$E$9000,4,FALSE))</f>
        <v>M2</v>
      </c>
      <c r="H100" s="248"/>
      <c r="I100" s="207" t="str">
        <f>IFERROR(VLOOKUP($D100,'serv SEM DES'!$A$2:$E$8635,5,FALSE),VLOOKUP($D100,'emm SEM DES'!$A$2:$E$9000,5,FALSE))</f>
        <v>22,18</v>
      </c>
      <c r="J100" s="207" t="str">
        <f>IFERROR(VLOOKUP($D100,'serv COM DES'!$A$2:$E$8665,5,FALSE),VLOOKUP($D100,'emm COM DES'!$B$2:$F$9000,5,FALSE))</f>
        <v>21,13</v>
      </c>
      <c r="K100" s="208">
        <f>IF(B100="N",VLOOKUP($B$5,'Municípios BDI Serviços'!B:T,19,FALSE),VLOOKUP($B$5,'Municípios BDI Serviços'!B:AI,34,FALSE))</f>
        <v>0.20699999999999999</v>
      </c>
      <c r="L100" s="208">
        <f>IF(B100="N",VLOOKUP($B$5,'Municípios BDI Serviços'!B:T,18,FALSE),VLOOKUP($B$5,'Municípios BDI Serviços'!B:AI,33,FALSE))</f>
        <v>0.26740000000000003</v>
      </c>
      <c r="M100" s="209">
        <f t="shared" ref="M100:M105" si="121">IF(D100="","",TRUNC(I100*(1+K100),2))</f>
        <v>26.77</v>
      </c>
      <c r="N100" s="209">
        <f t="shared" ref="N100:N105" si="122">IF(D100="","",TRUNC(J100*(1+L100),2))</f>
        <v>26.78</v>
      </c>
      <c r="O100" s="209" t="str">
        <f t="shared" ref="O100:O105" si="123">IF(H100="","",TRUNC(H100*M100,2))</f>
        <v/>
      </c>
      <c r="P100" s="209" t="str">
        <f t="shared" ref="P100:P105" si="124">IF(H100="","",TRUNC(H100*N100,2))</f>
        <v/>
      </c>
      <c r="Q100" s="210" t="str">
        <f t="shared" si="119"/>
        <v/>
      </c>
      <c r="R100" s="210" t="str">
        <f t="shared" si="120"/>
        <v/>
      </c>
      <c r="S100" s="211" t="str">
        <f t="shared" si="112"/>
        <v/>
      </c>
      <c r="T100" s="187" t="str">
        <f t="shared" si="113"/>
        <v/>
      </c>
      <c r="U100" s="187" t="str">
        <f t="shared" si="114"/>
        <v/>
      </c>
    </row>
    <row r="101" spans="1:21" ht="32.25" hidden="1" customHeight="1">
      <c r="A101" s="202"/>
      <c r="B101" s="203" t="s">
        <v>17866</v>
      </c>
      <c r="C101" s="204" t="s">
        <v>155</v>
      </c>
      <c r="D101" s="223" t="s">
        <v>17410</v>
      </c>
      <c r="E101" s="245" t="str">
        <f>IFERROR(VLOOKUP($D101,'serv SEM DES'!$A$2:$E$8635,3,FALSE),VLOOKUP($D101,'emm SEM DES'!$A$2:$E$9000,3,FALSE))</f>
        <v>PINTURA DE EIXO VIÁRIO SOBRE ASFALTO COM TINTA RETRORREFLETIVA A BASE DE RESINA ACRÍLICA COM MICROESFERAS DE VIDRO, APLICAÇÃO MECÂNICA COM DEMARCADORA AUTOPROPELIDA. AF_05/2021</v>
      </c>
      <c r="F101" s="206"/>
      <c r="G101" s="202" t="str">
        <f>IFERROR(VLOOKUP($D101,'serv SEM DES'!$A$2:$E$8635,4,FALSE),VLOOKUP($D101,'emm SEM DES'!$A$2:$E$9000,4,FALSE))</f>
        <v>M</v>
      </c>
      <c r="H101" s="248"/>
      <c r="I101" s="207" t="str">
        <f>IFERROR(VLOOKUP($D101,'serv SEM DES'!$A$2:$E$8635,5,FALSE),VLOOKUP($D101,'emm SEM DES'!$A$2:$E$9000,5,FALSE))</f>
        <v>4,11</v>
      </c>
      <c r="J101" s="207" t="str">
        <f>IFERROR(VLOOKUP($D101,'serv COM DES'!$A$2:$E$8665,5,FALSE),VLOOKUP($D101,'emm COM DES'!$B$2:$F$9000,5,FALSE))</f>
        <v>3,92</v>
      </c>
      <c r="K101" s="208">
        <f>IF(B101="N",VLOOKUP($B$5,'Municípios BDI Serviços'!B:T,19,FALSE),VLOOKUP($B$5,'Municípios BDI Serviços'!B:AI,34,FALSE))</f>
        <v>0.20699999999999999</v>
      </c>
      <c r="L101" s="208">
        <f>IF(B101="N",VLOOKUP($B$5,'Municípios BDI Serviços'!B:T,18,FALSE),VLOOKUP($B$5,'Municípios BDI Serviços'!B:AI,33,FALSE))</f>
        <v>0.26740000000000003</v>
      </c>
      <c r="M101" s="209">
        <f t="shared" ref="M101" si="125">IF(D101="","",TRUNC(I101*(1+K101),2))</f>
        <v>4.96</v>
      </c>
      <c r="N101" s="209">
        <f t="shared" ref="N101" si="126">IF(D101="","",TRUNC(J101*(1+L101),2))</f>
        <v>4.96</v>
      </c>
      <c r="O101" s="209" t="str">
        <f t="shared" ref="O101" si="127">IF(H101="","",TRUNC(H101*M101,2))</f>
        <v/>
      </c>
      <c r="P101" s="209" t="str">
        <f t="shared" ref="P101" si="128">IF(H101="","",TRUNC(H101*N101,2))</f>
        <v/>
      </c>
      <c r="Q101" s="210" t="str">
        <f t="shared" si="119"/>
        <v/>
      </c>
      <c r="R101" s="210" t="str">
        <f t="shared" si="120"/>
        <v/>
      </c>
      <c r="S101" s="211" t="str">
        <f t="shared" ref="S101" si="129">IF(F101&gt;0,TRUNC(H101/F101,3),"")</f>
        <v/>
      </c>
      <c r="T101" s="187" t="str">
        <f t="shared" ref="T101" si="130">IF(S101="","",TRUNC(S101*F101,3))</f>
        <v/>
      </c>
      <c r="U101" s="187" t="str">
        <f t="shared" ref="U101" si="131">IF(S101="","",IF(T101=H101,TRUE,FALSE))</f>
        <v/>
      </c>
    </row>
    <row r="102" spans="1:21" ht="32.25" hidden="1" customHeight="1">
      <c r="A102" s="202"/>
      <c r="B102" s="203" t="s">
        <v>17866</v>
      </c>
      <c r="C102" s="204" t="s">
        <v>156</v>
      </c>
      <c r="D102" s="215" t="s">
        <v>17862</v>
      </c>
      <c r="E102" s="245" t="str">
        <f>IFERROR(VLOOKUP($D102,'serv SEM DES'!$A$2:$E$8635,3,FALSE),VLOOKUP($D102,'emm SEM DES'!$A$2:$E$9000,3,FALSE))</f>
        <v>Placa de sinalização vertical totalmente refletiva, fornecimento e instalação. Exclusive poste (suporte)</v>
      </c>
      <c r="F102" s="206"/>
      <c r="G102" s="202" t="str">
        <f>IFERROR(VLOOKUP($D102,'serv SEM DES'!$A$2:$E$8635,4,FALSE),VLOOKUP($D102,'emm SEM DES'!$A$2:$E$9000,4,FALSE))</f>
        <v>m²</v>
      </c>
      <c r="H102" s="248"/>
      <c r="I102" s="207">
        <f>IFERROR(VLOOKUP($D102,'serv SEM DES'!$A$2:$E$8635,5,FALSE),VLOOKUP($D102,'emm SEM DES'!$A$2:$E$9000,5,FALSE))</f>
        <v>534.85</v>
      </c>
      <c r="J102" s="207">
        <f>IFERROR(VLOOKUP($D102,'serv COM DES'!$A$2:$E$8665,5,FALSE),VLOOKUP($D102,'emm COM DES'!$B$2:$F$9000,5,FALSE))</f>
        <v>533.57000000000005</v>
      </c>
      <c r="K102" s="208">
        <f>IF(B102="N",VLOOKUP($B$5,'Municípios BDI Serviços'!B:T,19,FALSE),VLOOKUP($B$5,'Municípios BDI Serviços'!B:AI,34,FALSE))</f>
        <v>0.20699999999999999</v>
      </c>
      <c r="L102" s="208">
        <f>IF(B102="N",VLOOKUP($B$5,'Municípios BDI Serviços'!B:T,18,FALSE),VLOOKUP($B$5,'Municípios BDI Serviços'!B:AI,33,FALSE))</f>
        <v>0.26740000000000003</v>
      </c>
      <c r="M102" s="209">
        <f t="shared" si="121"/>
        <v>645.55999999999995</v>
      </c>
      <c r="N102" s="209">
        <f t="shared" si="122"/>
        <v>676.24</v>
      </c>
      <c r="O102" s="209" t="str">
        <f t="shared" si="123"/>
        <v/>
      </c>
      <c r="P102" s="209" t="str">
        <f t="shared" si="124"/>
        <v/>
      </c>
      <c r="Q102" s="210" t="str">
        <f t="shared" si="119"/>
        <v/>
      </c>
      <c r="R102" s="210" t="str">
        <f t="shared" si="120"/>
        <v/>
      </c>
      <c r="S102" s="211" t="s">
        <v>27</v>
      </c>
      <c r="T102" s="187" t="s">
        <v>27</v>
      </c>
      <c r="U102" s="187" t="s">
        <v>27</v>
      </c>
    </row>
    <row r="103" spans="1:21" ht="32.25" hidden="1" customHeight="1">
      <c r="A103" s="202"/>
      <c r="B103" s="203" t="s">
        <v>17866</v>
      </c>
      <c r="C103" s="204" t="s">
        <v>178</v>
      </c>
      <c r="D103" s="215" t="s">
        <v>17863</v>
      </c>
      <c r="E103" s="245" t="str">
        <f>IFERROR(VLOOKUP($D103,'serv SEM DES'!$A$2:$E$8635,3,FALSE),VLOOKUP($D103,'emm SEM DES'!$A$2:$E$9000,3,FALSE))</f>
        <v>Confecção suporte e travessa metálicos para fixação de placa de sinalização</v>
      </c>
      <c r="F103" s="206"/>
      <c r="G103" s="202" t="str">
        <f>IFERROR(VLOOKUP($D103,'serv SEM DES'!$A$2:$E$8635,4,FALSE),VLOOKUP($D103,'emm SEM DES'!$A$2:$E$9000,4,FALSE))</f>
        <v>un</v>
      </c>
      <c r="H103" s="248"/>
      <c r="I103" s="207">
        <f>IFERROR(VLOOKUP($D103,'serv SEM DES'!$A$2:$E$8635,5,FALSE),VLOOKUP($D103,'emm SEM DES'!$A$2:$E$9000,5,FALSE))</f>
        <v>72.28</v>
      </c>
      <c r="J103" s="207">
        <f>IFERROR(VLOOKUP($D103,'serv COM DES'!$A$2:$E$8665,5,FALSE),VLOOKUP($D103,'emm COM DES'!$B$2:$F$9000,5,FALSE))</f>
        <v>71.760000000000005</v>
      </c>
      <c r="K103" s="208">
        <f>IF(B103="N",VLOOKUP($B$5,'Municípios BDI Serviços'!B:T,19,FALSE),VLOOKUP($B$5,'Municípios BDI Serviços'!B:AI,34,FALSE))</f>
        <v>0.20699999999999999</v>
      </c>
      <c r="L103" s="208">
        <f>IF(B103="N",VLOOKUP($B$5,'Municípios BDI Serviços'!B:T,18,FALSE),VLOOKUP($B$5,'Municípios BDI Serviços'!B:AI,33,FALSE))</f>
        <v>0.26740000000000003</v>
      </c>
      <c r="M103" s="209">
        <f t="shared" si="121"/>
        <v>87.24</v>
      </c>
      <c r="N103" s="209">
        <f t="shared" si="122"/>
        <v>90.94</v>
      </c>
      <c r="O103" s="209" t="str">
        <f t="shared" si="123"/>
        <v/>
      </c>
      <c r="P103" s="209" t="str">
        <f t="shared" si="124"/>
        <v/>
      </c>
      <c r="Q103" s="210" t="str">
        <f t="shared" si="119"/>
        <v/>
      </c>
      <c r="R103" s="210" t="str">
        <f t="shared" si="120"/>
        <v/>
      </c>
      <c r="S103" s="211" t="str">
        <f t="shared" si="112"/>
        <v/>
      </c>
      <c r="T103" s="187" t="str">
        <f t="shared" si="113"/>
        <v/>
      </c>
      <c r="U103" s="187" t="str">
        <f t="shared" si="114"/>
        <v/>
      </c>
    </row>
    <row r="104" spans="1:21" ht="32.25" hidden="1" customHeight="1">
      <c r="A104" s="203"/>
      <c r="B104" s="203" t="s">
        <v>17866</v>
      </c>
      <c r="C104" s="204" t="s">
        <v>179</v>
      </c>
      <c r="D104" s="215" t="s">
        <v>7504</v>
      </c>
      <c r="E104" s="245" t="str">
        <f>IFERROR(VLOOKUP($D104,'serv SEM DES'!$A$2:$E$8635,3,FALSE),VLOOKUP($D104,'emm SEM DES'!$A$2:$E$9000,3,FALSE))</f>
        <v>Placa esmaltada para identificação de Rua, dimensões 45x25 cm (REF SINAPI 73916/002 desc em 01/01/2020)</v>
      </c>
      <c r="F104" s="206"/>
      <c r="G104" s="202" t="str">
        <f>IFERROR(VLOOKUP($D104,'serv SEM DES'!$A$2:$E$8635,4,FALSE),VLOOKUP($D104,'emm SEM DES'!$A$2:$E$9000,4,FALSE))</f>
        <v>un</v>
      </c>
      <c r="H104" s="248"/>
      <c r="I104" s="207">
        <f>IFERROR(VLOOKUP($D104,'serv SEM DES'!$A$2:$E$8635,5,FALSE),VLOOKUP($D104,'emm SEM DES'!$A$2:$E$9000,5,FALSE))</f>
        <v>81.91</v>
      </c>
      <c r="J104" s="207">
        <f>IFERROR(VLOOKUP($D104,'serv COM DES'!$A$2:$E$8665,5,FALSE),VLOOKUP($D104,'emm COM DES'!$B$2:$F$9000,5,FALSE))</f>
        <v>81.25</v>
      </c>
      <c r="K104" s="208">
        <f>IF(B104="N",VLOOKUP($B$5,'Municípios BDI Serviços'!B:T,19,FALSE),VLOOKUP($B$5,'Municípios BDI Serviços'!B:AI,34,FALSE))</f>
        <v>0.20699999999999999</v>
      </c>
      <c r="L104" s="208">
        <f>IF(B104="N",VLOOKUP($B$5,'Municípios BDI Serviços'!B:T,18,FALSE),VLOOKUP($B$5,'Municípios BDI Serviços'!B:AI,33,FALSE))</f>
        <v>0.26740000000000003</v>
      </c>
      <c r="M104" s="209">
        <f t="shared" ref="M104" si="132">IF(D104="","",TRUNC(I104*(1+K104),2))</f>
        <v>98.86</v>
      </c>
      <c r="N104" s="209">
        <f t="shared" ref="N104" si="133">IF(D104="","",TRUNC(J104*(1+L104),2))</f>
        <v>102.97</v>
      </c>
      <c r="O104" s="209" t="str">
        <f t="shared" ref="O104" si="134">IF(H104="","",TRUNC(H104*M104,2))</f>
        <v/>
      </c>
      <c r="P104" s="209" t="str">
        <f t="shared" ref="P104" si="135">IF(H104="","",TRUNC(H104*N104,2))</f>
        <v/>
      </c>
      <c r="Q104" s="210" t="str">
        <f t="shared" si="119"/>
        <v/>
      </c>
      <c r="R104" s="210" t="str">
        <f t="shared" si="120"/>
        <v/>
      </c>
      <c r="S104" s="211" t="str">
        <f t="shared" si="112"/>
        <v/>
      </c>
      <c r="T104" s="187" t="str">
        <f t="shared" si="113"/>
        <v/>
      </c>
      <c r="U104" s="187" t="str">
        <f t="shared" si="114"/>
        <v/>
      </c>
    </row>
    <row r="105" spans="1:21" ht="32.25" hidden="1" customHeight="1">
      <c r="A105" s="202"/>
      <c r="B105" s="203" t="s">
        <v>17866</v>
      </c>
      <c r="C105" s="204" t="s">
        <v>34989</v>
      </c>
      <c r="D105" s="215" t="s">
        <v>17863</v>
      </c>
      <c r="E105" s="245" t="str">
        <f>IFERROR(VLOOKUP($D105,'serv SEM DES'!$A$2:$E$8635,3,FALSE),VLOOKUP($D105,'emm SEM DES'!$A$2:$E$9000,3,FALSE))</f>
        <v>Confecção suporte e travessa metálicos para fixação de placa de sinalização</v>
      </c>
      <c r="F105" s="206"/>
      <c r="G105" s="202" t="str">
        <f>IFERROR(VLOOKUP($D105,'serv SEM DES'!$A$2:$E$8635,4,FALSE),VLOOKUP($D105,'emm SEM DES'!$A$2:$E$9000,4,FALSE))</f>
        <v>un</v>
      </c>
      <c r="H105" s="248"/>
      <c r="I105" s="207">
        <f>IFERROR(VLOOKUP($D105,'serv SEM DES'!$A$2:$E$8635,5,FALSE),VLOOKUP($D105,'emm SEM DES'!$A$2:$E$9000,5,FALSE))</f>
        <v>72.28</v>
      </c>
      <c r="J105" s="207">
        <f>IFERROR(VLOOKUP($D105,'serv COM DES'!$A$2:$E$8665,5,FALSE),VLOOKUP($D105,'emm COM DES'!$B$2:$F$9000,5,FALSE))</f>
        <v>71.760000000000005</v>
      </c>
      <c r="K105" s="208">
        <f>IF(B105="N",VLOOKUP($B$5,'Municípios BDI Serviços'!B:T,19,FALSE),VLOOKUP($B$5,'Municípios BDI Serviços'!B:AI,34,FALSE))</f>
        <v>0.20699999999999999</v>
      </c>
      <c r="L105" s="208">
        <f>IF(B105="N",VLOOKUP($B$5,'Municípios BDI Serviços'!B:T,18,FALSE),VLOOKUP($B$5,'Municípios BDI Serviços'!B:AI,33,FALSE))</f>
        <v>0.26740000000000003</v>
      </c>
      <c r="M105" s="209">
        <f t="shared" si="121"/>
        <v>87.24</v>
      </c>
      <c r="N105" s="209">
        <f t="shared" si="122"/>
        <v>90.94</v>
      </c>
      <c r="O105" s="209" t="str">
        <f t="shared" si="123"/>
        <v/>
      </c>
      <c r="P105" s="209" t="str">
        <f t="shared" si="124"/>
        <v/>
      </c>
      <c r="Q105" s="210" t="str">
        <f t="shared" si="119"/>
        <v/>
      </c>
      <c r="R105" s="210" t="str">
        <f t="shared" si="120"/>
        <v/>
      </c>
      <c r="S105" s="211" t="s">
        <v>27</v>
      </c>
      <c r="T105" s="187" t="s">
        <v>27</v>
      </c>
      <c r="U105" s="187" t="s">
        <v>27</v>
      </c>
    </row>
    <row r="106" spans="1:21" ht="32.25" hidden="1" customHeight="1">
      <c r="A106" s="202"/>
      <c r="B106" s="203"/>
      <c r="C106" s="204"/>
      <c r="D106" s="231" t="s">
        <v>27</v>
      </c>
      <c r="E106" s="245"/>
      <c r="F106" s="202"/>
      <c r="G106" s="202"/>
      <c r="H106" s="251"/>
      <c r="I106" s="217"/>
      <c r="J106" s="217"/>
      <c r="K106" s="208"/>
      <c r="L106" s="208"/>
      <c r="M106" s="218" t="s">
        <v>28</v>
      </c>
      <c r="N106" s="219"/>
      <c r="O106" s="218">
        <f>SUM(O100:O105)</f>
        <v>0</v>
      </c>
      <c r="P106" s="218">
        <f>SUM(P100:P105)</f>
        <v>0</v>
      </c>
      <c r="Q106" s="210" t="e">
        <f t="shared" si="119"/>
        <v>#DIV/0!</v>
      </c>
      <c r="R106" s="210" t="e">
        <f t="shared" si="120"/>
        <v>#DIV/0!</v>
      </c>
      <c r="S106" s="211" t="str">
        <f t="shared" si="112"/>
        <v/>
      </c>
      <c r="T106" s="187" t="str">
        <f t="shared" si="113"/>
        <v/>
      </c>
      <c r="U106" s="187" t="str">
        <f t="shared" si="114"/>
        <v/>
      </c>
    </row>
    <row r="107" spans="1:21" ht="32.25" hidden="1" customHeight="1">
      <c r="A107" s="191"/>
      <c r="B107" s="192"/>
      <c r="C107" s="193" t="s">
        <v>37</v>
      </c>
      <c r="D107" s="220" t="s">
        <v>27</v>
      </c>
      <c r="E107" s="244" t="s">
        <v>17861</v>
      </c>
      <c r="F107" s="191"/>
      <c r="G107" s="191" t="str">
        <f>IF(D106="","",(VLOOKUP(D106,#REF!,3,FALSE)))</f>
        <v/>
      </c>
      <c r="H107" s="252"/>
      <c r="I107" s="196" t="str">
        <f>IF(D106="","",VLOOKUP(D106,#REF!,4,FALSE))</f>
        <v/>
      </c>
      <c r="J107" s="196" t="str">
        <f>IF(D106="","",VLOOKUP(D106,#REF!,4,FALSE))</f>
        <v/>
      </c>
      <c r="K107" s="221"/>
      <c r="L107" s="221"/>
      <c r="M107" s="198" t="str">
        <f>IF(D106="","",TRUNC(I106*(1+K106),2))</f>
        <v/>
      </c>
      <c r="N107" s="198" t="str">
        <f>IF(D106="","",TRUNC(J106*(1+L106),2))</f>
        <v/>
      </c>
      <c r="O107" s="198" t="str">
        <f>IF(H106="","",TRUNC(H106*M106,2))</f>
        <v/>
      </c>
      <c r="P107" s="198" t="str">
        <f>IF(H106="","",TRUNC(H106*N106,2))</f>
        <v/>
      </c>
      <c r="Q107" s="210" t="str">
        <f t="shared" si="119"/>
        <v/>
      </c>
      <c r="R107" s="210" t="str">
        <f t="shared" si="120"/>
        <v/>
      </c>
      <c r="S107" s="211" t="str">
        <f t="shared" si="112"/>
        <v/>
      </c>
      <c r="T107" s="187" t="str">
        <f t="shared" si="113"/>
        <v/>
      </c>
      <c r="U107" s="187" t="str">
        <f t="shared" si="114"/>
        <v/>
      </c>
    </row>
    <row r="108" spans="1:21" ht="32.25" hidden="1" customHeight="1">
      <c r="A108" s="202"/>
      <c r="B108" s="203" t="s">
        <v>17866</v>
      </c>
      <c r="C108" s="204" t="s">
        <v>38</v>
      </c>
      <c r="D108" s="223" t="s">
        <v>8</v>
      </c>
      <c r="E108" s="245" t="str">
        <f>IFERROR(VLOOKUP($D108,'serv SEM DES'!$A$2:$E$8635,3,FALSE),VLOOKUP($D108,'emm SEM DES'!$A$2:$E$9000,3,FALSE))</f>
        <v>ENGENHEIRO CIVIL DE OBRA PLENO COM ENCARGOS COMPLEMENTARES</v>
      </c>
      <c r="F108" s="206"/>
      <c r="G108" s="202" t="str">
        <f>IFERROR(VLOOKUP($D108,'serv SEM DES'!$A$2:$E$8635,4,FALSE),VLOOKUP($D108,'emm SEM DES'!$A$2:$E$9000,4,FALSE))</f>
        <v>H</v>
      </c>
      <c r="H108" s="248"/>
      <c r="I108" s="207" t="str">
        <f>IFERROR(VLOOKUP($D108,'serv SEM DES'!$A$2:$E$8635,5,FALSE),VLOOKUP($D108,'emm SEM DES'!$A$2:$E$9000,5,FALSE))</f>
        <v>114,06</v>
      </c>
      <c r="J108" s="207" t="str">
        <f>IFERROR(VLOOKUP($D108,'serv COM DES'!$A$2:$E$8665,5,FALSE),VLOOKUP($D108,'emm COM DES'!$B$2:$F$9000,5,FALSE))</f>
        <v>98,49</v>
      </c>
      <c r="K108" s="208">
        <f>IF(B108="N",VLOOKUP($B$5,'Municípios BDI Serviços'!B:T,19,FALSE),VLOOKUP($B$5,'Municípios BDI Serviços'!B:AI,34,FALSE))</f>
        <v>0.20699999999999999</v>
      </c>
      <c r="L108" s="208">
        <f>IF(B108="N",VLOOKUP($B$5,'Municípios BDI Serviços'!B:T,18,FALSE),VLOOKUP($B$5,'Municípios BDI Serviços'!B:AI,33,FALSE))</f>
        <v>0.26740000000000003</v>
      </c>
      <c r="M108" s="209">
        <f t="shared" ref="M108:M116" si="136">IF(D108="","",TRUNC(I108*(1+K108),2))</f>
        <v>137.66999999999999</v>
      </c>
      <c r="N108" s="209">
        <f t="shared" ref="N108:N116" si="137">IF(D108="","",TRUNC(J108*(1+L108),2))</f>
        <v>124.82</v>
      </c>
      <c r="O108" s="209" t="str">
        <f t="shared" ref="O108:O116" si="138">IF(H108="","",TRUNC(H108*M108,2))</f>
        <v/>
      </c>
      <c r="P108" s="209" t="str">
        <f t="shared" ref="P108:P116" si="139">IF(H108="","",TRUNC(H108*N108,2))</f>
        <v/>
      </c>
      <c r="Q108" s="210" t="e">
        <f>#N/A</f>
        <v>#N/A</v>
      </c>
      <c r="R108" s="210" t="e">
        <f>#N/A</f>
        <v>#N/A</v>
      </c>
      <c r="S108" s="211" t="e">
        <f>#N/A</f>
        <v>#N/A</v>
      </c>
      <c r="T108" s="187" t="e">
        <f>#N/A</f>
        <v>#N/A</v>
      </c>
      <c r="U108" s="187" t="e">
        <f>#N/A</f>
        <v>#N/A</v>
      </c>
    </row>
    <row r="109" spans="1:21" ht="32.25" hidden="1" customHeight="1">
      <c r="A109" s="203"/>
      <c r="B109" s="203" t="s">
        <v>17866</v>
      </c>
      <c r="C109" s="204" t="s">
        <v>145</v>
      </c>
      <c r="D109" s="223" t="s">
        <v>18229</v>
      </c>
      <c r="E109" s="245" t="str">
        <f>IFERROR(VLOOKUP($D109,'serv SEM DES'!$A$2:$E$8635,3,FALSE),VLOOKUP($D109,'emm SEM DES'!$A$2:$E$9000,3,FALSE))</f>
        <v>Engenheiro de segurança do Trabalho (Ref Sicro P9864)</v>
      </c>
      <c r="F109" s="206"/>
      <c r="G109" s="202" t="str">
        <f>IFERROR(VLOOKUP($D109,'serv SEM DES'!$A$2:$E$8635,4,FALSE),VLOOKUP($D109,'emm SEM DES'!$A$2:$E$9000,4,FALSE))</f>
        <v>mês</v>
      </c>
      <c r="H109" s="248"/>
      <c r="I109" s="388">
        <f>IFERROR(VLOOKUP($D109,'serv SEM DES'!$A$2:$E$8635,5,FALSE),VLOOKUP($D109,'emm SEM DES'!$A$2:$E$9000,5,FALSE))</f>
        <v>18827.5</v>
      </c>
      <c r="J109" s="388">
        <f>'emm COM DES'!E5574</f>
        <v>16403.96</v>
      </c>
      <c r="K109" s="208">
        <f>IF(B109="N",VLOOKUP($B$5,'Municípios BDI Serviços'!B:T,19,FALSE),VLOOKUP($B$5,'Municípios BDI Serviços'!B:AI,34,FALSE))</f>
        <v>0.20699999999999999</v>
      </c>
      <c r="L109" s="208">
        <f>IF(B109="N",VLOOKUP($B$5,'Municípios BDI Serviços'!B:T,18,FALSE),VLOOKUP($B$5,'Municípios BDI Serviços'!B:AI,33,FALSE))</f>
        <v>0.26740000000000003</v>
      </c>
      <c r="M109" s="209">
        <f t="shared" ref="M109" si="140">IF(D109="","",TRUNC(I109*(1+K109),2))</f>
        <v>22724.79</v>
      </c>
      <c r="N109" s="209">
        <f t="shared" ref="N109" si="141">IF(D109="","",TRUNC(J109*(1+L109),2))</f>
        <v>20790.37</v>
      </c>
      <c r="O109" s="209" t="str">
        <f t="shared" ref="O109" si="142">IF(H109="","",TRUNC(H109*M109,2))</f>
        <v/>
      </c>
      <c r="P109" s="209" t="str">
        <f t="shared" ref="P109" si="143">IF(H109="","",TRUNC(H109*N109,2))</f>
        <v/>
      </c>
      <c r="Q109" s="210" t="str">
        <f t="shared" ref="Q109" si="144">IF(O109="","",(O109/$O$117))</f>
        <v/>
      </c>
      <c r="R109" s="210" t="str">
        <f t="shared" ref="R109" si="145">IF(P109="","",(P109/$P$117))</f>
        <v/>
      </c>
      <c r="S109" s="211" t="s">
        <v>27</v>
      </c>
      <c r="T109" s="187" t="str">
        <f>IF(S107="","",TRUNC(S107*F107,3))</f>
        <v/>
      </c>
      <c r="U109" s="187" t="str">
        <f>IF(S107="","",IF(T107=H107,TRUE,FALSE))</f>
        <v/>
      </c>
    </row>
    <row r="110" spans="1:21" ht="32.25" hidden="1" customHeight="1">
      <c r="A110" s="203"/>
      <c r="B110" s="203" t="s">
        <v>17866</v>
      </c>
      <c r="C110" s="204" t="s">
        <v>148</v>
      </c>
      <c r="D110" s="215" t="s">
        <v>2336</v>
      </c>
      <c r="E110" s="245" t="str">
        <f>IFERROR(VLOOKUP($D110,'serv SEM DES'!$A$2:$E$8635,3,FALSE),VLOOKUP($D110,'emm SEM DES'!$A$2:$E$9000,3,FALSE))</f>
        <v>MESTRE DE OBRAS COM ENCARGOS COMPLEMENTARES</v>
      </c>
      <c r="F110" s="206"/>
      <c r="G110" s="202" t="str">
        <f>IFERROR(VLOOKUP($D110,'serv SEM DES'!$A$2:$E$8635,4,FALSE),VLOOKUP($D110,'emm SEM DES'!$A$2:$E$9000,4,FALSE))</f>
        <v>H</v>
      </c>
      <c r="H110" s="248"/>
      <c r="I110" s="207" t="str">
        <f>IFERROR(VLOOKUP($D110,'serv SEM DES'!$A$2:$E$8635,5,FALSE),VLOOKUP($D110,'emm SEM DES'!$A$2:$E$9000,5,FALSE))</f>
        <v>35,00</v>
      </c>
      <c r="J110" s="207" t="str">
        <f>IFERROR(VLOOKUP($D110,'serv COM DES'!$A$2:$E$8665,5,FALSE),VLOOKUP($D110,'emm COM DES'!$B$2:$F$9000,5,FALSE))</f>
        <v>30,45</v>
      </c>
      <c r="K110" s="208">
        <f>IF(B110="N",VLOOKUP($B$5,'Municípios BDI Serviços'!B:T,19,FALSE),VLOOKUP($B$5,'Municípios BDI Serviços'!B:AI,34,FALSE))</f>
        <v>0.20699999999999999</v>
      </c>
      <c r="L110" s="208">
        <f>IF(B110="N",VLOOKUP($B$5,'Municípios BDI Serviços'!B:T,18,FALSE),VLOOKUP($B$5,'Municípios BDI Serviços'!B:AI,33,FALSE))</f>
        <v>0.26740000000000003</v>
      </c>
      <c r="M110" s="209">
        <f t="shared" si="136"/>
        <v>42.24</v>
      </c>
      <c r="N110" s="209">
        <f t="shared" si="137"/>
        <v>38.590000000000003</v>
      </c>
      <c r="O110" s="209" t="str">
        <f t="shared" si="138"/>
        <v/>
      </c>
      <c r="P110" s="209" t="str">
        <f t="shared" si="139"/>
        <v/>
      </c>
      <c r="Q110" s="210" t="str">
        <f t="shared" ref="Q110:Q117" si="146">IF(O110="","",(O110/$O$117))</f>
        <v/>
      </c>
      <c r="R110" s="210" t="str">
        <f t="shared" ref="R110:R117" si="147">IF(P110="","",(P110/$P$117))</f>
        <v/>
      </c>
      <c r="S110" s="211" t="s">
        <v>27</v>
      </c>
      <c r="T110" s="187" t="e">
        <f>IF(S108="","",TRUNC(S108*F108,3))</f>
        <v>#N/A</v>
      </c>
      <c r="U110" s="187" t="e">
        <f>IF(S108="","",IF(T108=H108,TRUE,FALSE))</f>
        <v>#N/A</v>
      </c>
    </row>
    <row r="111" spans="1:21" ht="32.25" hidden="1" customHeight="1">
      <c r="A111" s="202"/>
      <c r="B111" s="203" t="s">
        <v>17866</v>
      </c>
      <c r="C111" s="204" t="s">
        <v>149</v>
      </c>
      <c r="D111" s="215" t="s">
        <v>6</v>
      </c>
      <c r="E111" s="245" t="str">
        <f>IFERROR(VLOOKUP($D111,'serv SEM DES'!$A$2:$E$8635,3,FALSE),VLOOKUP($D111,'emm SEM DES'!$A$2:$E$9000,3,FALSE))</f>
        <v>VIGIA NOTURNO COM ENCARGOS COMPLEMENTARES</v>
      </c>
      <c r="F111" s="206"/>
      <c r="G111" s="202" t="str">
        <f>IFERROR(VLOOKUP($D111,'serv SEM DES'!$A$2:$E$8635,4,FALSE),VLOOKUP($D111,'emm SEM DES'!$A$2:$E$9000,4,FALSE))</f>
        <v>H</v>
      </c>
      <c r="H111" s="248"/>
      <c r="I111" s="207" t="str">
        <f>IFERROR(VLOOKUP($D111,'serv SEM DES'!$A$2:$E$8635,5,FALSE),VLOOKUP($D111,'emm SEM DES'!$A$2:$E$9000,5,FALSE))</f>
        <v>22,86</v>
      </c>
      <c r="J111" s="207" t="str">
        <f>IFERROR(VLOOKUP($D111,'serv COM DES'!$A$2:$E$8665,5,FALSE),VLOOKUP($D111,'emm COM DES'!$B$2:$F$9000,5,FALSE))</f>
        <v>20,52</v>
      </c>
      <c r="K111" s="208">
        <f>IF(B111="N",VLOOKUP($B$5,'Municípios BDI Serviços'!B:T,19,FALSE),VLOOKUP($B$5,'Municípios BDI Serviços'!B:AI,34,FALSE))</f>
        <v>0.20699999999999999</v>
      </c>
      <c r="L111" s="208">
        <f>IF(B111="N",VLOOKUP($B$5,'Municípios BDI Serviços'!B:T,18,FALSE),VLOOKUP($B$5,'Municípios BDI Serviços'!B:AI,33,FALSE))</f>
        <v>0.26740000000000003</v>
      </c>
      <c r="M111" s="209">
        <f t="shared" si="136"/>
        <v>27.59</v>
      </c>
      <c r="N111" s="209">
        <f t="shared" si="137"/>
        <v>26</v>
      </c>
      <c r="O111" s="209" t="str">
        <f t="shared" si="138"/>
        <v/>
      </c>
      <c r="P111" s="209" t="str">
        <f t="shared" si="139"/>
        <v/>
      </c>
      <c r="Q111" s="210" t="str">
        <f t="shared" si="146"/>
        <v/>
      </c>
      <c r="R111" s="210" t="str">
        <f t="shared" si="147"/>
        <v/>
      </c>
      <c r="S111" s="211" t="str">
        <f t="shared" ref="S111:S116" si="148">IF(F111&gt;0,TRUNC(H111/F111,3),"")</f>
        <v/>
      </c>
      <c r="T111" s="187" t="str">
        <f t="shared" ref="T111:T116" si="149">IF(S111="","",TRUNC(S111*F111,3))</f>
        <v/>
      </c>
      <c r="U111" s="187" t="str">
        <f t="shared" ref="U111:U116" si="150">IF(S111="","",IF(T111=H111,TRUE,FALSE))</f>
        <v/>
      </c>
    </row>
    <row r="112" spans="1:21" ht="32.25" hidden="1" customHeight="1">
      <c r="A112" s="203"/>
      <c r="B112" s="203" t="s">
        <v>17866</v>
      </c>
      <c r="C112" s="204" t="s">
        <v>151</v>
      </c>
      <c r="D112" s="215" t="s">
        <v>2326</v>
      </c>
      <c r="E112" s="245" t="str">
        <f>IFERROR(VLOOKUP($D112,'serv SEM DES'!$A$2:$E$8635,3,FALSE),VLOOKUP($D112,'emm SEM DES'!$A$2:$E$9000,3,FALSE))</f>
        <v>APONTADOR OU APROPRIADOR COM ENCARGOS COMPLEMENTARES</v>
      </c>
      <c r="F112" s="206"/>
      <c r="G112" s="202" t="str">
        <f>IFERROR(VLOOKUP($D112,'serv SEM DES'!$A$2:$E$8635,4,FALSE),VLOOKUP($D112,'emm SEM DES'!$A$2:$E$9000,4,FALSE))</f>
        <v>H</v>
      </c>
      <c r="H112" s="248"/>
      <c r="I112" s="207" t="str">
        <f>IFERROR(VLOOKUP($D112,'serv SEM DES'!$A$2:$E$8635,5,FALSE),VLOOKUP($D112,'emm SEM DES'!$A$2:$E$9000,5,FALSE))</f>
        <v>18,21</v>
      </c>
      <c r="J112" s="207" t="str">
        <f>IFERROR(VLOOKUP($D112,'serv COM DES'!$A$2:$E$8665,5,FALSE),VLOOKUP($D112,'emm COM DES'!$B$2:$F$9000,5,FALSE))</f>
        <v>15,91</v>
      </c>
      <c r="K112" s="208">
        <f>IF(B112="N",VLOOKUP($B$5,'Municípios BDI Serviços'!B:T,19,FALSE),VLOOKUP($B$5,'Municípios BDI Serviços'!B:AI,34,FALSE))</f>
        <v>0.20699999999999999</v>
      </c>
      <c r="L112" s="208">
        <f>IF(B112="N",VLOOKUP($B$5,'Municípios BDI Serviços'!B:T,18,FALSE),VLOOKUP($B$5,'Municípios BDI Serviços'!B:AI,33,FALSE))</f>
        <v>0.26740000000000003</v>
      </c>
      <c r="M112" s="209">
        <f t="shared" si="136"/>
        <v>21.97</v>
      </c>
      <c r="N112" s="209">
        <f t="shared" si="137"/>
        <v>20.16</v>
      </c>
      <c r="O112" s="209" t="str">
        <f t="shared" si="138"/>
        <v/>
      </c>
      <c r="P112" s="209" t="str">
        <f t="shared" si="139"/>
        <v/>
      </c>
      <c r="Q112" s="210" t="str">
        <f t="shared" si="146"/>
        <v/>
      </c>
      <c r="R112" s="210" t="str">
        <f t="shared" si="147"/>
        <v/>
      </c>
      <c r="S112" s="211" t="str">
        <f t="shared" si="148"/>
        <v/>
      </c>
      <c r="T112" s="187" t="str">
        <f t="shared" si="149"/>
        <v/>
      </c>
      <c r="U112" s="187" t="str">
        <f t="shared" si="150"/>
        <v/>
      </c>
    </row>
    <row r="113" spans="1:23" ht="32.25" hidden="1" customHeight="1">
      <c r="A113" s="203"/>
      <c r="B113" s="203" t="s">
        <v>17866</v>
      </c>
      <c r="C113" s="204" t="s">
        <v>154</v>
      </c>
      <c r="D113" s="215" t="s">
        <v>9</v>
      </c>
      <c r="E113" s="245" t="str">
        <f>IFERROR(VLOOKUP($D113,'serv SEM DES'!$A$2:$E$8635,3,FALSE),VLOOKUP($D113,'emm SEM DES'!$A$2:$E$9000,3,FALSE))</f>
        <v>TOPOGRAFO COM ENCARGOS COMPLEMENTARES</v>
      </c>
      <c r="F113" s="206"/>
      <c r="G113" s="202" t="str">
        <f>IFERROR(VLOOKUP($D113,'serv SEM DES'!$A$2:$E$8635,4,FALSE),VLOOKUP($D113,'emm SEM DES'!$A$2:$E$9000,4,FALSE))</f>
        <v>H</v>
      </c>
      <c r="H113" s="248"/>
      <c r="I113" s="207" t="str">
        <f>IFERROR(VLOOKUP($D113,'serv SEM DES'!$A$2:$E$8635,5,FALSE),VLOOKUP($D113,'emm SEM DES'!$A$2:$E$9000,5,FALSE))</f>
        <v>23,01</v>
      </c>
      <c r="J113" s="207" t="str">
        <f>IFERROR(VLOOKUP($D113,'serv COM DES'!$A$2:$E$8665,5,FALSE),VLOOKUP($D113,'emm COM DES'!$B$2:$F$9000,5,FALSE))</f>
        <v>20,04</v>
      </c>
      <c r="K113" s="208">
        <f>IF(B113="N",VLOOKUP($B$5,'Municípios BDI Serviços'!B:T,19,FALSE),VLOOKUP($B$5,'Municípios BDI Serviços'!B:AI,34,FALSE))</f>
        <v>0.20699999999999999</v>
      </c>
      <c r="L113" s="208">
        <f>IF(B113="N",VLOOKUP($B$5,'Municípios BDI Serviços'!B:T,18,FALSE),VLOOKUP($B$5,'Municípios BDI Serviços'!B:AI,33,FALSE))</f>
        <v>0.26740000000000003</v>
      </c>
      <c r="M113" s="209">
        <f t="shared" si="136"/>
        <v>27.77</v>
      </c>
      <c r="N113" s="209">
        <f t="shared" si="137"/>
        <v>25.39</v>
      </c>
      <c r="O113" s="209" t="str">
        <f t="shared" si="138"/>
        <v/>
      </c>
      <c r="P113" s="209" t="str">
        <f t="shared" si="139"/>
        <v/>
      </c>
      <c r="Q113" s="210" t="str">
        <f t="shared" si="146"/>
        <v/>
      </c>
      <c r="R113" s="210" t="str">
        <f t="shared" si="147"/>
        <v/>
      </c>
      <c r="S113" s="211" t="str">
        <f t="shared" si="148"/>
        <v/>
      </c>
      <c r="T113" s="187" t="str">
        <f t="shared" si="149"/>
        <v/>
      </c>
      <c r="U113" s="187" t="str">
        <f t="shared" si="150"/>
        <v/>
      </c>
    </row>
    <row r="114" spans="1:23" ht="32.25" hidden="1" customHeight="1">
      <c r="A114" s="203"/>
      <c r="B114" s="203" t="s">
        <v>17866</v>
      </c>
      <c r="C114" s="204" t="s">
        <v>187</v>
      </c>
      <c r="D114" s="215" t="s">
        <v>10</v>
      </c>
      <c r="E114" s="245" t="str">
        <f>IFERROR(VLOOKUP($D114,'serv SEM DES'!$A$2:$E$8635,3,FALSE),VLOOKUP($D114,'emm SEM DES'!$A$2:$E$9000,3,FALSE))</f>
        <v>AUXILIAR DE TOPÓGRAFO COM ENCARGOS COMPLEMENTARES</v>
      </c>
      <c r="F114" s="206"/>
      <c r="G114" s="202" t="str">
        <f>IFERROR(VLOOKUP($D114,'serv SEM DES'!$A$2:$E$8635,4,FALSE),VLOOKUP($D114,'emm SEM DES'!$A$2:$E$9000,4,FALSE))</f>
        <v>H</v>
      </c>
      <c r="H114" s="248"/>
      <c r="I114" s="207" t="str">
        <f>IFERROR(VLOOKUP($D114,'serv SEM DES'!$A$2:$E$8635,5,FALSE),VLOOKUP($D114,'emm SEM DES'!$A$2:$E$9000,5,FALSE))</f>
        <v>10,31</v>
      </c>
      <c r="J114" s="207" t="str">
        <f>IFERROR(VLOOKUP($D114,'serv COM DES'!$A$2:$E$8665,5,FALSE),VLOOKUP($D114,'emm COM DES'!$B$2:$F$9000,5,FALSE))</f>
        <v>9,11</v>
      </c>
      <c r="K114" s="208">
        <f>IF(B114="N",VLOOKUP($B$5,'Municípios BDI Serviços'!B:T,19,FALSE),VLOOKUP($B$5,'Municípios BDI Serviços'!B:AI,34,FALSE))</f>
        <v>0.20699999999999999</v>
      </c>
      <c r="L114" s="208">
        <f>IF(B114="N",VLOOKUP($B$5,'Municípios BDI Serviços'!B:T,18,FALSE),VLOOKUP($B$5,'Municípios BDI Serviços'!B:AI,33,FALSE))</f>
        <v>0.26740000000000003</v>
      </c>
      <c r="M114" s="209">
        <f t="shared" si="136"/>
        <v>12.44</v>
      </c>
      <c r="N114" s="209">
        <f t="shared" si="137"/>
        <v>11.54</v>
      </c>
      <c r="O114" s="209" t="str">
        <f t="shared" si="138"/>
        <v/>
      </c>
      <c r="P114" s="209" t="str">
        <f t="shared" si="139"/>
        <v/>
      </c>
      <c r="Q114" s="210" t="str">
        <f t="shared" si="146"/>
        <v/>
      </c>
      <c r="R114" s="210" t="str">
        <f t="shared" si="147"/>
        <v/>
      </c>
      <c r="S114" s="211" t="str">
        <f t="shared" si="148"/>
        <v/>
      </c>
      <c r="T114" s="187" t="str">
        <f t="shared" si="149"/>
        <v/>
      </c>
      <c r="U114" s="187" t="str">
        <f t="shared" si="150"/>
        <v/>
      </c>
    </row>
    <row r="115" spans="1:23" ht="32.25" hidden="1" customHeight="1">
      <c r="A115" s="203"/>
      <c r="B115" s="203" t="s">
        <v>17866</v>
      </c>
      <c r="C115" s="204" t="s">
        <v>25975</v>
      </c>
      <c r="D115" s="215" t="s">
        <v>140</v>
      </c>
      <c r="E115" s="245" t="str">
        <f>IFERROR(VLOOKUP($D115,'serv SEM DES'!$A$2:$E$8635,3,FALSE),VLOOKUP($D115,'emm SEM DES'!$A$2:$E$9000,3,FALSE))</f>
        <v>TÉCNICO DE LABORATÓRIO COM ENCARGOS COMPLEMENTARES</v>
      </c>
      <c r="F115" s="206"/>
      <c r="G115" s="202" t="str">
        <f>IFERROR(VLOOKUP($D115,'serv SEM DES'!$A$2:$E$8635,4,FALSE),VLOOKUP($D115,'emm SEM DES'!$A$2:$E$9000,4,FALSE))</f>
        <v>H</v>
      </c>
      <c r="H115" s="248"/>
      <c r="I115" s="207" t="str">
        <f>IFERROR(VLOOKUP($D115,'serv SEM DES'!$A$2:$E$8635,5,FALSE),VLOOKUP($D115,'emm SEM DES'!$A$2:$E$9000,5,FALSE))</f>
        <v>32,46</v>
      </c>
      <c r="J115" s="207" t="str">
        <f>IFERROR(VLOOKUP($D115,'serv COM DES'!$A$2:$E$8665,5,FALSE),VLOOKUP($D115,'emm COM DES'!$B$2:$F$9000,5,FALSE))</f>
        <v>28,19</v>
      </c>
      <c r="K115" s="208">
        <f>IF(B115="N",VLOOKUP($B$5,'Municípios BDI Serviços'!B:T,19,FALSE),VLOOKUP($B$5,'Municípios BDI Serviços'!B:AI,34,FALSE))</f>
        <v>0.20699999999999999</v>
      </c>
      <c r="L115" s="208">
        <f>IF(B115="N",VLOOKUP($B$5,'Municípios BDI Serviços'!B:T,18,FALSE),VLOOKUP($B$5,'Municípios BDI Serviços'!B:AI,33,FALSE))</f>
        <v>0.26740000000000003</v>
      </c>
      <c r="M115" s="209">
        <f t="shared" si="136"/>
        <v>39.17</v>
      </c>
      <c r="N115" s="209">
        <f t="shared" si="137"/>
        <v>35.72</v>
      </c>
      <c r="O115" s="209" t="str">
        <f t="shared" si="138"/>
        <v/>
      </c>
      <c r="P115" s="209" t="str">
        <f t="shared" si="139"/>
        <v/>
      </c>
      <c r="Q115" s="210" t="str">
        <f t="shared" si="146"/>
        <v/>
      </c>
      <c r="R115" s="210" t="str">
        <f t="shared" si="147"/>
        <v/>
      </c>
      <c r="S115" s="211" t="str">
        <f t="shared" si="148"/>
        <v/>
      </c>
      <c r="T115" s="187" t="str">
        <f t="shared" si="149"/>
        <v/>
      </c>
      <c r="U115" s="187" t="str">
        <f t="shared" si="150"/>
        <v/>
      </c>
    </row>
    <row r="116" spans="1:23" ht="32.25" hidden="1" customHeight="1">
      <c r="A116" s="203"/>
      <c r="B116" s="203" t="s">
        <v>17866</v>
      </c>
      <c r="C116" s="204" t="s">
        <v>34978</v>
      </c>
      <c r="D116" s="215" t="s">
        <v>1295</v>
      </c>
      <c r="E116" s="245" t="str">
        <f>IFERROR(VLOOKUP($D116,'serv SEM DES'!$A$2:$E$8635,3,FALSE),VLOOKUP($D116,'emm SEM DES'!$A$2:$E$9000,3,FALSE))</f>
        <v>AUXILIAR DE LABORATÓRIO COM ENCARGOS COMPLEMENTARES</v>
      </c>
      <c r="F116" s="206"/>
      <c r="G116" s="202" t="str">
        <f>IFERROR(VLOOKUP($D116,'serv SEM DES'!$A$2:$E$8635,4,FALSE),VLOOKUP($D116,'emm SEM DES'!$A$2:$E$9000,4,FALSE))</f>
        <v>H</v>
      </c>
      <c r="H116" s="248"/>
      <c r="I116" s="207" t="str">
        <f>IFERROR(VLOOKUP($D116,'serv SEM DES'!$A$2:$E$8635,5,FALSE),VLOOKUP($D116,'emm SEM DES'!$A$2:$E$9000,5,FALSE))</f>
        <v>26,28</v>
      </c>
      <c r="J116" s="207" t="str">
        <f>IFERROR(VLOOKUP($D116,'serv COM DES'!$A$2:$E$8665,5,FALSE),VLOOKUP($D116,'emm COM DES'!$B$2:$F$9000,5,FALSE))</f>
        <v>22,87</v>
      </c>
      <c r="K116" s="208">
        <f>IF(B116="N",VLOOKUP($B$5,'Municípios BDI Serviços'!B:T,19,FALSE),VLOOKUP($B$5,'Municípios BDI Serviços'!B:AI,34,FALSE))</f>
        <v>0.20699999999999999</v>
      </c>
      <c r="L116" s="208">
        <f>IF(B116="N",VLOOKUP($B$5,'Municípios BDI Serviços'!B:T,18,FALSE),VLOOKUP($B$5,'Municípios BDI Serviços'!B:AI,33,FALSE))</f>
        <v>0.26740000000000003</v>
      </c>
      <c r="M116" s="209">
        <f t="shared" si="136"/>
        <v>31.71</v>
      </c>
      <c r="N116" s="209">
        <f t="shared" si="137"/>
        <v>28.98</v>
      </c>
      <c r="O116" s="209" t="str">
        <f t="shared" si="138"/>
        <v/>
      </c>
      <c r="P116" s="209" t="str">
        <f t="shared" si="139"/>
        <v/>
      </c>
      <c r="Q116" s="210" t="str">
        <f t="shared" si="146"/>
        <v/>
      </c>
      <c r="R116" s="210" t="str">
        <f t="shared" si="147"/>
        <v/>
      </c>
      <c r="S116" s="211" t="str">
        <f t="shared" si="148"/>
        <v/>
      </c>
      <c r="T116" s="187" t="str">
        <f t="shared" si="149"/>
        <v/>
      </c>
      <c r="U116" s="187" t="str">
        <f t="shared" si="150"/>
        <v/>
      </c>
    </row>
    <row r="117" spans="1:23" ht="32.25" customHeight="1">
      <c r="A117" s="202"/>
      <c r="B117" s="203"/>
      <c r="C117" s="204"/>
      <c r="D117" s="231" t="s">
        <v>27</v>
      </c>
      <c r="E117" s="245"/>
      <c r="F117" s="202"/>
      <c r="G117" s="202"/>
      <c r="H117" s="251"/>
      <c r="I117" s="217"/>
      <c r="J117" s="217"/>
      <c r="K117" s="208"/>
      <c r="L117" s="208"/>
      <c r="M117" s="218" t="s">
        <v>28</v>
      </c>
      <c r="N117" s="219"/>
      <c r="O117" s="218">
        <f>SUM(O108:O116)</f>
        <v>0</v>
      </c>
      <c r="P117" s="218">
        <f>SUM(P108:P116)</f>
        <v>0</v>
      </c>
      <c r="Q117" s="210" t="e">
        <f t="shared" si="146"/>
        <v>#DIV/0!</v>
      </c>
      <c r="R117" s="210" t="e">
        <f t="shared" si="147"/>
        <v>#DIV/0!</v>
      </c>
      <c r="S117" s="211" t="e">
        <f>#N/A</f>
        <v>#N/A</v>
      </c>
      <c r="T117" s="187" t="e">
        <f>#N/A</f>
        <v>#N/A</v>
      </c>
      <c r="U117" s="187" t="e">
        <f>#N/A</f>
        <v>#N/A</v>
      </c>
    </row>
    <row r="118" spans="1:23" ht="32.25" customHeight="1">
      <c r="A118" s="191"/>
      <c r="B118" s="192"/>
      <c r="C118" s="232"/>
      <c r="D118" s="220"/>
      <c r="E118" s="241"/>
      <c r="F118" s="191"/>
      <c r="G118" s="191"/>
      <c r="H118" s="198"/>
      <c r="I118" s="196"/>
      <c r="J118" s="196"/>
      <c r="K118" s="221"/>
      <c r="L118" s="221"/>
      <c r="M118" s="199" t="s">
        <v>39</v>
      </c>
      <c r="N118" s="199"/>
      <c r="O118" s="199">
        <f>O117+O106+O98+O84+O56+O47+O14</f>
        <v>1673277.67</v>
      </c>
      <c r="P118" s="199">
        <f>P117+P106+P98+P84+P56+P47+P14</f>
        <v>1703677.8699999999</v>
      </c>
      <c r="Q118" s="210" t="e">
        <f>#N/A</f>
        <v>#N/A</v>
      </c>
      <c r="R118" s="210" t="e">
        <f>#N/A</f>
        <v>#N/A</v>
      </c>
      <c r="S118" s="211" t="s">
        <v>27</v>
      </c>
      <c r="T118" s="200"/>
      <c r="U118" s="200"/>
      <c r="W118" s="238"/>
    </row>
    <row r="119" spans="1:23" ht="32.25" customHeight="1">
      <c r="Q119" s="237"/>
      <c r="W119" s="238"/>
    </row>
    <row r="121" spans="1:23" ht="32.25" customHeight="1">
      <c r="Q121" s="238"/>
      <c r="R121" s="238"/>
    </row>
    <row r="122" spans="1:23" ht="32.25" customHeight="1">
      <c r="Q122" s="210"/>
      <c r="R122" s="210"/>
    </row>
    <row r="129" spans="13:15" ht="32.25" customHeight="1">
      <c r="M129" s="239"/>
      <c r="O129" s="239"/>
    </row>
  </sheetData>
  <sortState ref="A7:R109">
    <sortCondition ref="A7:A109"/>
  </sortState>
  <mergeCells count="12">
    <mergeCell ref="A49:A51"/>
    <mergeCell ref="A52:A55"/>
    <mergeCell ref="B5:E5"/>
    <mergeCell ref="B1:P1"/>
    <mergeCell ref="B2:E2"/>
    <mergeCell ref="B3:E3"/>
    <mergeCell ref="B4:E4"/>
    <mergeCell ref="A74:A78"/>
    <mergeCell ref="A71:A73"/>
    <mergeCell ref="A67:A70"/>
    <mergeCell ref="A58:A61"/>
    <mergeCell ref="A62:A66"/>
  </mergeCells>
  <phoneticPr fontId="73" type="noConversion"/>
  <conditionalFormatting sqref="Q102:R103 Q86:R88 Q79:R79 Q8:R11 Q69:R71 Q92:R93 Q105:R108 Q13:R15 Q18:R21 Q73:R74 Q81:R81 Q83:R84 Q57:R59 Q110:R117 Q38:R55 Q96:R99">
    <cfRule type="cellIs" dxfId="154" priority="398" operator="greaterThan">
      <formula>0.18</formula>
    </cfRule>
  </conditionalFormatting>
  <conditionalFormatting sqref="Q102:R103 Q86:R88 Q79:R79 Q8:R11 Q69:R71 Q92:R93 Q105:R108 Q13:R15 Q18:R21 Q73:R74 Q81:R81 Q83:R84 Q57:R59 Q110:R117 Q38:R55 Q96:R99">
    <cfRule type="cellIs" dxfId="153" priority="394" operator="greaterThan">
      <formula>0.18</formula>
    </cfRule>
    <cfRule type="cellIs" dxfId="152" priority="395" operator="greaterThan">
      <formula>0.18</formula>
    </cfRule>
  </conditionalFormatting>
  <conditionalFormatting sqref="Q12:R12">
    <cfRule type="cellIs" dxfId="151" priority="278" operator="greaterThan">
      <formula>0.18</formula>
    </cfRule>
  </conditionalFormatting>
  <conditionalFormatting sqref="Q12:R12">
    <cfRule type="cellIs" dxfId="150" priority="276" operator="greaterThan">
      <formula>0.18</formula>
    </cfRule>
    <cfRule type="cellIs" dxfId="149" priority="277" operator="greaterThan">
      <formula>0.18</formula>
    </cfRule>
  </conditionalFormatting>
  <conditionalFormatting sqref="Q91:R91">
    <cfRule type="cellIs" dxfId="148" priority="272" operator="greaterThan">
      <formula>0.18</formula>
    </cfRule>
  </conditionalFormatting>
  <conditionalFormatting sqref="Q91:R91">
    <cfRule type="cellIs" dxfId="147" priority="270" operator="greaterThan">
      <formula>0.18</formula>
    </cfRule>
    <cfRule type="cellIs" dxfId="146" priority="271" operator="greaterThan">
      <formula>0.18</formula>
    </cfRule>
  </conditionalFormatting>
  <conditionalFormatting sqref="Q100:R100">
    <cfRule type="cellIs" dxfId="145" priority="269" operator="greaterThan">
      <formula>0.18</formula>
    </cfRule>
  </conditionalFormatting>
  <conditionalFormatting sqref="Q100:R100">
    <cfRule type="cellIs" dxfId="144" priority="267" operator="greaterThan">
      <formula>0.18</formula>
    </cfRule>
    <cfRule type="cellIs" dxfId="143" priority="268" operator="greaterThan">
      <formula>0.18</formula>
    </cfRule>
  </conditionalFormatting>
  <conditionalFormatting sqref="Q104:R104">
    <cfRule type="cellIs" dxfId="142" priority="266" operator="greaterThan">
      <formula>0.18</formula>
    </cfRule>
  </conditionalFormatting>
  <conditionalFormatting sqref="Q104:R104">
    <cfRule type="cellIs" dxfId="141" priority="264" operator="greaterThan">
      <formula>0.18</formula>
    </cfRule>
    <cfRule type="cellIs" dxfId="140" priority="265" operator="greaterThan">
      <formula>0.18</formula>
    </cfRule>
  </conditionalFormatting>
  <conditionalFormatting sqref="Q85:R85">
    <cfRule type="cellIs" dxfId="139" priority="260" operator="greaterThan">
      <formula>0.18</formula>
    </cfRule>
  </conditionalFormatting>
  <conditionalFormatting sqref="Q85:R85">
    <cfRule type="cellIs" dxfId="138" priority="258" operator="greaterThan">
      <formula>0.18</formula>
    </cfRule>
    <cfRule type="cellIs" dxfId="137" priority="259" operator="greaterThan">
      <formula>0.18</formula>
    </cfRule>
  </conditionalFormatting>
  <conditionalFormatting sqref="Q76:R76">
    <cfRule type="cellIs" dxfId="136" priority="257" operator="greaterThan">
      <formula>0.18</formula>
    </cfRule>
  </conditionalFormatting>
  <conditionalFormatting sqref="Q76:R76">
    <cfRule type="cellIs" dxfId="135" priority="255" operator="greaterThan">
      <formula>0.18</formula>
    </cfRule>
    <cfRule type="cellIs" dxfId="134" priority="256" operator="greaterThan">
      <formula>0.18</formula>
    </cfRule>
  </conditionalFormatting>
  <conditionalFormatting sqref="B8 B29:B34 B99:B100 B102:B104 B67:B71 B37:B46 B16:B27">
    <cfRule type="cellIs" dxfId="133" priority="254" operator="equal">
      <formula>"S"</formula>
    </cfRule>
  </conditionalFormatting>
  <conditionalFormatting sqref="B9:B13">
    <cfRule type="cellIs" dxfId="132" priority="253" operator="equal">
      <formula>"S"</formula>
    </cfRule>
  </conditionalFormatting>
  <conditionalFormatting sqref="B57:B62 B73:B74 B76 B81">
    <cfRule type="cellIs" dxfId="131" priority="251" operator="equal">
      <formula>"S"</formula>
    </cfRule>
  </conditionalFormatting>
  <conditionalFormatting sqref="B85:B88">
    <cfRule type="cellIs" dxfId="130" priority="250" operator="equal">
      <formula>"S"</formula>
    </cfRule>
  </conditionalFormatting>
  <conditionalFormatting sqref="B92:B93">
    <cfRule type="cellIs" dxfId="129" priority="249" operator="equal">
      <formula>"S"</formula>
    </cfRule>
  </conditionalFormatting>
  <conditionalFormatting sqref="B107:B108 B110:B115">
    <cfRule type="cellIs" dxfId="128" priority="246" operator="equal">
      <formula>"S"</formula>
    </cfRule>
  </conditionalFormatting>
  <conditionalFormatting sqref="Q60:R60">
    <cfRule type="cellIs" dxfId="127" priority="218" operator="greaterThan">
      <formula>0.18</formula>
    </cfRule>
    <cfRule type="cellIs" dxfId="126" priority="219" operator="greaterThan">
      <formula>0.18</formula>
    </cfRule>
  </conditionalFormatting>
  <conditionalFormatting sqref="Q61:R61">
    <cfRule type="cellIs" dxfId="125" priority="217" operator="greaterThan">
      <formula>0.18</formula>
    </cfRule>
  </conditionalFormatting>
  <conditionalFormatting sqref="Q61:R61">
    <cfRule type="cellIs" dxfId="124" priority="215" operator="greaterThan">
      <formula>0.18</formula>
    </cfRule>
    <cfRule type="cellIs" dxfId="123" priority="216" operator="greaterThan">
      <formula>0.18</formula>
    </cfRule>
  </conditionalFormatting>
  <conditionalFormatting sqref="Q60:R60">
    <cfRule type="cellIs" dxfId="122" priority="220" operator="greaterThan">
      <formula>0.18</formula>
    </cfRule>
  </conditionalFormatting>
  <conditionalFormatting sqref="Q90:R90">
    <cfRule type="cellIs" dxfId="121" priority="200" operator="greaterThan">
      <formula>0.18</formula>
    </cfRule>
    <cfRule type="cellIs" dxfId="120" priority="201" operator="greaterThan">
      <formula>0.18</formula>
    </cfRule>
  </conditionalFormatting>
  <conditionalFormatting sqref="Q62:R62">
    <cfRule type="cellIs" dxfId="119" priority="214" operator="greaterThan">
      <formula>0.18</formula>
    </cfRule>
  </conditionalFormatting>
  <conditionalFormatting sqref="Q62:R62">
    <cfRule type="cellIs" dxfId="118" priority="212" operator="greaterThan">
      <formula>0.18</formula>
    </cfRule>
    <cfRule type="cellIs" dxfId="117" priority="213" operator="greaterThan">
      <formula>0.18</formula>
    </cfRule>
  </conditionalFormatting>
  <conditionalFormatting sqref="Q67:R67">
    <cfRule type="cellIs" dxfId="116" priority="211" operator="greaterThan">
      <formula>0.18</formula>
    </cfRule>
  </conditionalFormatting>
  <conditionalFormatting sqref="Q67:R67">
    <cfRule type="cellIs" dxfId="115" priority="209" operator="greaterThan">
      <formula>0.18</formula>
    </cfRule>
    <cfRule type="cellIs" dxfId="114" priority="210" operator="greaterThan">
      <formula>0.18</formula>
    </cfRule>
  </conditionalFormatting>
  <conditionalFormatting sqref="Q68:R68">
    <cfRule type="cellIs" dxfId="113" priority="208" operator="greaterThan">
      <formula>0.18</formula>
    </cfRule>
  </conditionalFormatting>
  <conditionalFormatting sqref="Q68:R68">
    <cfRule type="cellIs" dxfId="112" priority="206" operator="greaterThan">
      <formula>0.18</formula>
    </cfRule>
    <cfRule type="cellIs" dxfId="111" priority="207" operator="greaterThan">
      <formula>0.18</formula>
    </cfRule>
  </conditionalFormatting>
  <conditionalFormatting sqref="Q89:R89">
    <cfRule type="cellIs" dxfId="110" priority="205" operator="greaterThan">
      <formula>0.18</formula>
    </cfRule>
  </conditionalFormatting>
  <conditionalFormatting sqref="Q89:R89">
    <cfRule type="cellIs" dxfId="109" priority="203" operator="greaterThan">
      <formula>0.18</formula>
    </cfRule>
    <cfRule type="cellIs" dxfId="108" priority="204" operator="greaterThan">
      <formula>0.18</formula>
    </cfRule>
  </conditionalFormatting>
  <conditionalFormatting sqref="Q90:R90">
    <cfRule type="cellIs" dxfId="107" priority="202" operator="greaterThan">
      <formula>0.18</formula>
    </cfRule>
  </conditionalFormatting>
  <conditionalFormatting sqref="Q37:R37">
    <cfRule type="cellIs" dxfId="106" priority="167" operator="greaterThan">
      <formula>0.18</formula>
    </cfRule>
    <cfRule type="cellIs" dxfId="105" priority="168" operator="greaterThan">
      <formula>0.18</formula>
    </cfRule>
  </conditionalFormatting>
  <conditionalFormatting sqref="Q23:R23">
    <cfRule type="cellIs" dxfId="104" priority="199" operator="greaterThan">
      <formula>0.18</formula>
    </cfRule>
  </conditionalFormatting>
  <conditionalFormatting sqref="Q23:R23">
    <cfRule type="cellIs" dxfId="103" priority="197" operator="greaterThan">
      <formula>0.18</formula>
    </cfRule>
    <cfRule type="cellIs" dxfId="102" priority="198" operator="greaterThan">
      <formula>0.18</formula>
    </cfRule>
  </conditionalFormatting>
  <conditionalFormatting sqref="Q27:R27">
    <cfRule type="cellIs" dxfId="101" priority="196" operator="greaterThan">
      <formula>0.18</formula>
    </cfRule>
  </conditionalFormatting>
  <conditionalFormatting sqref="Q27:R27">
    <cfRule type="cellIs" dxfId="100" priority="194" operator="greaterThan">
      <formula>0.18</formula>
    </cfRule>
    <cfRule type="cellIs" dxfId="99" priority="195" operator="greaterThan">
      <formula>0.18</formula>
    </cfRule>
  </conditionalFormatting>
  <conditionalFormatting sqref="Q29:R29">
    <cfRule type="cellIs" dxfId="98" priority="193" operator="greaterThan">
      <formula>0.18</formula>
    </cfRule>
  </conditionalFormatting>
  <conditionalFormatting sqref="Q29:R29">
    <cfRule type="cellIs" dxfId="97" priority="191" operator="greaterThan">
      <formula>0.18</formula>
    </cfRule>
    <cfRule type="cellIs" dxfId="96" priority="192" operator="greaterThan">
      <formula>0.18</formula>
    </cfRule>
  </conditionalFormatting>
  <conditionalFormatting sqref="Q30:R30">
    <cfRule type="cellIs" dxfId="95" priority="190" operator="greaterThan">
      <formula>0.18</formula>
    </cfRule>
  </conditionalFormatting>
  <conditionalFormatting sqref="Q30:R30">
    <cfRule type="cellIs" dxfId="94" priority="188" operator="greaterThan">
      <formula>0.18</formula>
    </cfRule>
    <cfRule type="cellIs" dxfId="93" priority="189" operator="greaterThan">
      <formula>0.18</formula>
    </cfRule>
  </conditionalFormatting>
  <conditionalFormatting sqref="Q31:R31">
    <cfRule type="cellIs" dxfId="92" priority="187" operator="greaterThan">
      <formula>0.18</formula>
    </cfRule>
  </conditionalFormatting>
  <conditionalFormatting sqref="Q31:R31">
    <cfRule type="cellIs" dxfId="91" priority="185" operator="greaterThan">
      <formula>0.18</formula>
    </cfRule>
    <cfRule type="cellIs" dxfId="90" priority="186" operator="greaterThan">
      <formula>0.18</formula>
    </cfRule>
  </conditionalFormatting>
  <conditionalFormatting sqref="Q32:R32">
    <cfRule type="cellIs" dxfId="89" priority="184" operator="greaterThan">
      <formula>0.18</formula>
    </cfRule>
  </conditionalFormatting>
  <conditionalFormatting sqref="Q32:R32">
    <cfRule type="cellIs" dxfId="88" priority="182" operator="greaterThan">
      <formula>0.18</formula>
    </cfRule>
    <cfRule type="cellIs" dxfId="87" priority="183" operator="greaterThan">
      <formula>0.18</formula>
    </cfRule>
  </conditionalFormatting>
  <conditionalFormatting sqref="Q33:R33">
    <cfRule type="cellIs" dxfId="86" priority="181" operator="greaterThan">
      <formula>0.18</formula>
    </cfRule>
  </conditionalFormatting>
  <conditionalFormatting sqref="Q33:R33">
    <cfRule type="cellIs" dxfId="85" priority="179" operator="greaterThan">
      <formula>0.18</formula>
    </cfRule>
    <cfRule type="cellIs" dxfId="84" priority="180" operator="greaterThan">
      <formula>0.18</formula>
    </cfRule>
  </conditionalFormatting>
  <conditionalFormatting sqref="Q34:R34">
    <cfRule type="cellIs" dxfId="83" priority="172" operator="greaterThan">
      <formula>0.18</formula>
    </cfRule>
  </conditionalFormatting>
  <conditionalFormatting sqref="Q34:R34">
    <cfRule type="cellIs" dxfId="82" priority="170" operator="greaterThan">
      <formula>0.18</formula>
    </cfRule>
    <cfRule type="cellIs" dxfId="81" priority="171" operator="greaterThan">
      <formula>0.18</formula>
    </cfRule>
  </conditionalFormatting>
  <conditionalFormatting sqref="Q37:R37">
    <cfRule type="cellIs" dxfId="80" priority="169" operator="greaterThan">
      <formula>0.18</formula>
    </cfRule>
  </conditionalFormatting>
  <conditionalFormatting sqref="Q22:R22">
    <cfRule type="cellIs" dxfId="79" priority="166" operator="greaterThan">
      <formula>0.18</formula>
    </cfRule>
  </conditionalFormatting>
  <conditionalFormatting sqref="Q22:R22">
    <cfRule type="cellIs" dxfId="78" priority="164" operator="greaterThan">
      <formula>0.18</formula>
    </cfRule>
    <cfRule type="cellIs" dxfId="77" priority="165" operator="greaterThan">
      <formula>0.18</formula>
    </cfRule>
  </conditionalFormatting>
  <conditionalFormatting sqref="Q16:R17">
    <cfRule type="cellIs" dxfId="76" priority="163" operator="greaterThan">
      <formula>0.18</formula>
    </cfRule>
  </conditionalFormatting>
  <conditionalFormatting sqref="Q16:R17">
    <cfRule type="cellIs" dxfId="75" priority="161" operator="greaterThan">
      <formula>0.18</formula>
    </cfRule>
    <cfRule type="cellIs" dxfId="74" priority="162" operator="greaterThan">
      <formula>0.18</formula>
    </cfRule>
  </conditionalFormatting>
  <conditionalFormatting sqref="Q25:R26">
    <cfRule type="cellIs" dxfId="73" priority="158" operator="greaterThan">
      <formula>0.18</formula>
    </cfRule>
  </conditionalFormatting>
  <conditionalFormatting sqref="Q25:R26">
    <cfRule type="cellIs" dxfId="72" priority="156" operator="greaterThan">
      <formula>0.18</formula>
    </cfRule>
    <cfRule type="cellIs" dxfId="71" priority="157" operator="greaterThan">
      <formula>0.18</formula>
    </cfRule>
  </conditionalFormatting>
  <conditionalFormatting sqref="Q24:R24">
    <cfRule type="cellIs" dxfId="70" priority="155" operator="greaterThan">
      <formula>0.18</formula>
    </cfRule>
  </conditionalFormatting>
  <conditionalFormatting sqref="Q24:R24">
    <cfRule type="cellIs" dxfId="69" priority="153" operator="greaterThan">
      <formula>0.18</formula>
    </cfRule>
    <cfRule type="cellIs" dxfId="68" priority="154" operator="greaterThan">
      <formula>0.18</formula>
    </cfRule>
  </conditionalFormatting>
  <conditionalFormatting sqref="B28">
    <cfRule type="cellIs" dxfId="67" priority="152" operator="equal">
      <formula>"S"</formula>
    </cfRule>
  </conditionalFormatting>
  <conditionalFormatting sqref="Q28:R28">
    <cfRule type="cellIs" dxfId="66" priority="151" operator="greaterThan">
      <formula>0.18</formula>
    </cfRule>
  </conditionalFormatting>
  <conditionalFormatting sqref="Q28:R28">
    <cfRule type="cellIs" dxfId="65" priority="149" operator="greaterThan">
      <formula>0.18</formula>
    </cfRule>
    <cfRule type="cellIs" dxfId="64" priority="150" operator="greaterThan">
      <formula>0.18</formula>
    </cfRule>
  </conditionalFormatting>
  <conditionalFormatting sqref="B35">
    <cfRule type="cellIs" dxfId="63" priority="148" operator="equal">
      <formula>"S"</formula>
    </cfRule>
  </conditionalFormatting>
  <conditionalFormatting sqref="Q35:R35">
    <cfRule type="cellIs" dxfId="62" priority="147" operator="greaterThan">
      <formula>0.18</formula>
    </cfRule>
  </conditionalFormatting>
  <conditionalFormatting sqref="Q35:R35">
    <cfRule type="cellIs" dxfId="61" priority="145" operator="greaterThan">
      <formula>0.18</formula>
    </cfRule>
    <cfRule type="cellIs" dxfId="60" priority="146" operator="greaterThan">
      <formula>0.18</formula>
    </cfRule>
  </conditionalFormatting>
  <conditionalFormatting sqref="Q72:R72">
    <cfRule type="cellIs" dxfId="59" priority="144" operator="greaterThan">
      <formula>0.18</formula>
    </cfRule>
  </conditionalFormatting>
  <conditionalFormatting sqref="Q72:R72">
    <cfRule type="cellIs" dxfId="58" priority="142" operator="greaterThan">
      <formula>0.18</formula>
    </cfRule>
    <cfRule type="cellIs" dxfId="57" priority="143" operator="greaterThan">
      <formula>0.18</formula>
    </cfRule>
  </conditionalFormatting>
  <conditionalFormatting sqref="B72">
    <cfRule type="cellIs" dxfId="56" priority="141" operator="equal">
      <formula>"S"</formula>
    </cfRule>
  </conditionalFormatting>
  <conditionalFormatting sqref="Q75:R75">
    <cfRule type="cellIs" dxfId="55" priority="140" operator="greaterThan">
      <formula>0.18</formula>
    </cfRule>
  </conditionalFormatting>
  <conditionalFormatting sqref="Q75:R75">
    <cfRule type="cellIs" dxfId="54" priority="138" operator="greaterThan">
      <formula>0.18</formula>
    </cfRule>
    <cfRule type="cellIs" dxfId="53" priority="139" operator="greaterThan">
      <formula>0.18</formula>
    </cfRule>
  </conditionalFormatting>
  <conditionalFormatting sqref="B75">
    <cfRule type="cellIs" dxfId="52" priority="137" operator="equal">
      <formula>"S"</formula>
    </cfRule>
  </conditionalFormatting>
  <conditionalFormatting sqref="Q80:R80">
    <cfRule type="cellIs" dxfId="51" priority="136" operator="greaterThan">
      <formula>0.18</formula>
    </cfRule>
  </conditionalFormatting>
  <conditionalFormatting sqref="Q80:R80">
    <cfRule type="cellIs" dxfId="50" priority="134" operator="greaterThan">
      <formula>0.18</formula>
    </cfRule>
    <cfRule type="cellIs" dxfId="49" priority="135" operator="greaterThan">
      <formula>0.18</formula>
    </cfRule>
  </conditionalFormatting>
  <conditionalFormatting sqref="Q82:R82">
    <cfRule type="cellIs" dxfId="48" priority="132" operator="greaterThan">
      <formula>0.18</formula>
    </cfRule>
  </conditionalFormatting>
  <conditionalFormatting sqref="Q82:R82">
    <cfRule type="cellIs" dxfId="47" priority="130" operator="greaterThan">
      <formula>0.18</formula>
    </cfRule>
    <cfRule type="cellIs" dxfId="46" priority="131" operator="greaterThan">
      <formula>0.18</formula>
    </cfRule>
  </conditionalFormatting>
  <conditionalFormatting sqref="Q95:R95">
    <cfRule type="cellIs" dxfId="45" priority="125" operator="greaterThan">
      <formula>0.18</formula>
    </cfRule>
  </conditionalFormatting>
  <conditionalFormatting sqref="Q95:R95">
    <cfRule type="cellIs" dxfId="44" priority="123" operator="greaterThan">
      <formula>0.18</formula>
    </cfRule>
    <cfRule type="cellIs" dxfId="43" priority="124" operator="greaterThan">
      <formula>0.18</formula>
    </cfRule>
  </conditionalFormatting>
  <conditionalFormatting sqref="Q94:R94">
    <cfRule type="cellIs" dxfId="42" priority="122" operator="greaterThan">
      <formula>0.18</formula>
    </cfRule>
  </conditionalFormatting>
  <conditionalFormatting sqref="Q94:R94">
    <cfRule type="cellIs" dxfId="41" priority="120" operator="greaterThan">
      <formula>0.18</formula>
    </cfRule>
    <cfRule type="cellIs" dxfId="40" priority="121" operator="greaterThan">
      <formula>0.18</formula>
    </cfRule>
  </conditionalFormatting>
  <conditionalFormatting sqref="Q101:R101">
    <cfRule type="cellIs" dxfId="39" priority="119" operator="greaterThan">
      <formula>0.18</formula>
    </cfRule>
  </conditionalFormatting>
  <conditionalFormatting sqref="Q101:R101">
    <cfRule type="cellIs" dxfId="38" priority="117" operator="greaterThan">
      <formula>0.18</formula>
    </cfRule>
    <cfRule type="cellIs" dxfId="37" priority="118" operator="greaterThan">
      <formula>0.18</formula>
    </cfRule>
  </conditionalFormatting>
  <conditionalFormatting sqref="B101">
    <cfRule type="cellIs" dxfId="36" priority="116" operator="equal">
      <formula>"S"</formula>
    </cfRule>
  </conditionalFormatting>
  <conditionalFormatting sqref="B36">
    <cfRule type="cellIs" dxfId="35" priority="100" operator="equal">
      <formula>"S"</formula>
    </cfRule>
  </conditionalFormatting>
  <conditionalFormatting sqref="Q36:R36">
    <cfRule type="cellIs" dxfId="34" priority="97" operator="greaterThan">
      <formula>0.18</formula>
    </cfRule>
    <cfRule type="cellIs" dxfId="33" priority="98" operator="greaterThan">
      <formula>0.18</formula>
    </cfRule>
  </conditionalFormatting>
  <conditionalFormatting sqref="Q36:R36">
    <cfRule type="cellIs" dxfId="32" priority="99" operator="greaterThan">
      <formula>0.18</formula>
    </cfRule>
  </conditionalFormatting>
  <conditionalFormatting sqref="B48:B51">
    <cfRule type="cellIs" dxfId="31" priority="52" operator="equal">
      <formula>"S"</formula>
    </cfRule>
  </conditionalFormatting>
  <conditionalFormatting sqref="B52">
    <cfRule type="cellIs" dxfId="30" priority="51" operator="equal">
      <formula>"S"</formula>
    </cfRule>
  </conditionalFormatting>
  <conditionalFormatting sqref="B53">
    <cfRule type="cellIs" dxfId="29" priority="50" operator="equal">
      <formula>"S"</formula>
    </cfRule>
  </conditionalFormatting>
  <conditionalFormatting sqref="B54">
    <cfRule type="cellIs" dxfId="28" priority="49" operator="equal">
      <formula>"S"</formula>
    </cfRule>
  </conditionalFormatting>
  <conditionalFormatting sqref="B55">
    <cfRule type="cellIs" dxfId="27" priority="48" operator="equal">
      <formula>"S"</formula>
    </cfRule>
  </conditionalFormatting>
  <conditionalFormatting sqref="B63">
    <cfRule type="cellIs" dxfId="26" priority="39" operator="equal">
      <formula>"S"</formula>
    </cfRule>
  </conditionalFormatting>
  <conditionalFormatting sqref="B66">
    <cfRule type="cellIs" dxfId="25" priority="36" operator="equal">
      <formula>"S"</formula>
    </cfRule>
  </conditionalFormatting>
  <conditionalFormatting sqref="Q56:R56">
    <cfRule type="cellIs" dxfId="24" priority="45" operator="greaterThan">
      <formula>0.18</formula>
    </cfRule>
  </conditionalFormatting>
  <conditionalFormatting sqref="Q56:R56">
    <cfRule type="cellIs" dxfId="23" priority="43" operator="greaterThan">
      <formula>0.18</formula>
    </cfRule>
    <cfRule type="cellIs" dxfId="22" priority="44" operator="greaterThan">
      <formula>0.18</formula>
    </cfRule>
  </conditionalFormatting>
  <conditionalFormatting sqref="Q63:R66">
    <cfRule type="cellIs" dxfId="21" priority="42" operator="greaterThan">
      <formula>0.18</formula>
    </cfRule>
  </conditionalFormatting>
  <conditionalFormatting sqref="Q63:R66">
    <cfRule type="cellIs" dxfId="20" priority="40" operator="greaterThan">
      <formula>0.18</formula>
    </cfRule>
    <cfRule type="cellIs" dxfId="19" priority="41" operator="greaterThan">
      <formula>0.18</formula>
    </cfRule>
  </conditionalFormatting>
  <conditionalFormatting sqref="B64">
    <cfRule type="cellIs" dxfId="18" priority="38" operator="equal">
      <formula>"S"</formula>
    </cfRule>
  </conditionalFormatting>
  <conditionalFormatting sqref="B65">
    <cfRule type="cellIs" dxfId="17" priority="37" operator="equal">
      <formula>"S"</formula>
    </cfRule>
  </conditionalFormatting>
  <conditionalFormatting sqref="B109">
    <cfRule type="cellIs" dxfId="16" priority="11" operator="equal">
      <formula>"S"</formula>
    </cfRule>
  </conditionalFormatting>
  <conditionalFormatting sqref="Q109:R109">
    <cfRule type="cellIs" dxfId="15" priority="14" operator="greaterThan">
      <formula>0.18</formula>
    </cfRule>
  </conditionalFormatting>
  <conditionalFormatting sqref="Q109:R109">
    <cfRule type="cellIs" dxfId="14" priority="12" operator="greaterThan">
      <formula>0.18</formula>
    </cfRule>
    <cfRule type="cellIs" dxfId="13" priority="13" operator="greaterThan">
      <formula>0.18</formula>
    </cfRule>
  </conditionalFormatting>
  <conditionalFormatting sqref="Q78:R78">
    <cfRule type="cellIs" dxfId="12" priority="6" operator="greaterThan">
      <formula>0.18</formula>
    </cfRule>
  </conditionalFormatting>
  <conditionalFormatting sqref="Q78:R78">
    <cfRule type="cellIs" dxfId="11" priority="4" operator="greaterThan">
      <formula>0.18</formula>
    </cfRule>
    <cfRule type="cellIs" dxfId="10" priority="5" operator="greaterThan">
      <formula>0.18</formula>
    </cfRule>
  </conditionalFormatting>
  <conditionalFormatting sqref="Q77:R77">
    <cfRule type="cellIs" dxfId="9" priority="3" operator="greaterThan">
      <formula>0.18</formula>
    </cfRule>
  </conditionalFormatting>
  <conditionalFormatting sqref="Q77:R77">
    <cfRule type="cellIs" dxfId="8" priority="1" operator="greaterThan">
      <formula>0.18</formula>
    </cfRule>
    <cfRule type="cellIs" dxfId="7" priority="2" operator="greaterThan">
      <formula>0.18</formula>
    </cfRule>
  </conditionalFormatting>
  <printOptions horizontalCentered="1"/>
  <pageMargins left="3.937007874015748E-2" right="3.937007874015748E-2" top="0.15748031496062992" bottom="0.15748031496062992" header="0" footer="0.31496062992125984"/>
  <pageSetup paperSize="9" scale="48" fitToHeight="1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Planilha1!$A$1:$A$2</xm:f>
          </x14:formula1>
          <xm:sqref>B8:B13 B85:B88 B92:B93 B99:B104 B79:B81 B48:B55 B107:B115 B57:B76 B16:B46</xm:sqref>
        </x14:dataValidation>
      </x14:dataValidations>
    </ext>
  </extLst>
</worksheet>
</file>

<file path=xl/worksheets/sheet3.xml><?xml version="1.0" encoding="utf-8"?>
<worksheet xmlns="http://schemas.openxmlformats.org/spreadsheetml/2006/main" xmlns:r="http://schemas.openxmlformats.org/officeDocument/2006/relationships">
  <sheetPr>
    <pageSetUpPr fitToPage="1"/>
  </sheetPr>
  <dimension ref="A1:N31"/>
  <sheetViews>
    <sheetView showGridLines="0" view="pageBreakPreview" zoomScale="60" zoomScaleNormal="85" workbookViewId="0">
      <selection activeCell="D14" sqref="D14:D15"/>
    </sheetView>
  </sheetViews>
  <sheetFormatPr defaultColWidth="9.140625" defaultRowHeight="12.75"/>
  <cols>
    <col min="1" max="1" width="9.140625" style="93"/>
    <col min="2" max="2" width="48.42578125" style="93" customWidth="1"/>
    <col min="3" max="3" width="17.28515625" style="93" customWidth="1"/>
    <col min="4" max="4" width="17.5703125" style="93" bestFit="1" customWidth="1"/>
    <col min="5" max="8" width="21.42578125" style="93" customWidth="1"/>
    <col min="9" max="11" width="21.42578125" style="93" hidden="1" customWidth="1"/>
    <col min="12" max="12" width="18.140625" style="93" hidden="1" customWidth="1"/>
    <col min="13" max="13" width="21.140625" style="93" customWidth="1"/>
    <col min="14" max="262" width="9.140625" style="93"/>
    <col min="263" max="263" width="32.140625" style="93" customWidth="1"/>
    <col min="264" max="264" width="14.85546875" style="93" bestFit="1" customWidth="1"/>
    <col min="265" max="265" width="17.5703125" style="93" bestFit="1" customWidth="1"/>
    <col min="266" max="267" width="21.42578125" style="93" customWidth="1"/>
    <col min="268" max="268" width="18.140625" style="93" customWidth="1"/>
    <col min="269" max="269" width="21.140625" style="93" customWidth="1"/>
    <col min="270" max="518" width="9.140625" style="93"/>
    <col min="519" max="519" width="32.140625" style="93" customWidth="1"/>
    <col min="520" max="520" width="14.85546875" style="93" bestFit="1" customWidth="1"/>
    <col min="521" max="521" width="17.5703125" style="93" bestFit="1" customWidth="1"/>
    <col min="522" max="523" width="21.42578125" style="93" customWidth="1"/>
    <col min="524" max="524" width="18.140625" style="93" customWidth="1"/>
    <col min="525" max="525" width="21.140625" style="93" customWidth="1"/>
    <col min="526" max="774" width="9.140625" style="93"/>
    <col min="775" max="775" width="32.140625" style="93" customWidth="1"/>
    <col min="776" max="776" width="14.85546875" style="93" bestFit="1" customWidth="1"/>
    <col min="777" max="777" width="17.5703125" style="93" bestFit="1" customWidth="1"/>
    <col min="778" max="779" width="21.42578125" style="93" customWidth="1"/>
    <col min="780" max="780" width="18.140625" style="93" customWidth="1"/>
    <col min="781" max="781" width="21.140625" style="93" customWidth="1"/>
    <col min="782" max="1030" width="9.140625" style="93"/>
    <col min="1031" max="1031" width="32.140625" style="93" customWidth="1"/>
    <col min="1032" max="1032" width="14.85546875" style="93" bestFit="1" customWidth="1"/>
    <col min="1033" max="1033" width="17.5703125" style="93" bestFit="1" customWidth="1"/>
    <col min="1034" max="1035" width="21.42578125" style="93" customWidth="1"/>
    <col min="1036" max="1036" width="18.140625" style="93" customWidth="1"/>
    <col min="1037" max="1037" width="21.140625" style="93" customWidth="1"/>
    <col min="1038" max="1286" width="9.140625" style="93"/>
    <col min="1287" max="1287" width="32.140625" style="93" customWidth="1"/>
    <col min="1288" max="1288" width="14.85546875" style="93" bestFit="1" customWidth="1"/>
    <col min="1289" max="1289" width="17.5703125" style="93" bestFit="1" customWidth="1"/>
    <col min="1290" max="1291" width="21.42578125" style="93" customWidth="1"/>
    <col min="1292" max="1292" width="18.140625" style="93" customWidth="1"/>
    <col min="1293" max="1293" width="21.140625" style="93" customWidth="1"/>
    <col min="1294" max="1542" width="9.140625" style="93"/>
    <col min="1543" max="1543" width="32.140625" style="93" customWidth="1"/>
    <col min="1544" max="1544" width="14.85546875" style="93" bestFit="1" customWidth="1"/>
    <col min="1545" max="1545" width="17.5703125" style="93" bestFit="1" customWidth="1"/>
    <col min="1546" max="1547" width="21.42578125" style="93" customWidth="1"/>
    <col min="1548" max="1548" width="18.140625" style="93" customWidth="1"/>
    <col min="1549" max="1549" width="21.140625" style="93" customWidth="1"/>
    <col min="1550" max="1798" width="9.140625" style="93"/>
    <col min="1799" max="1799" width="32.140625" style="93" customWidth="1"/>
    <col min="1800" max="1800" width="14.85546875" style="93" bestFit="1" customWidth="1"/>
    <col min="1801" max="1801" width="17.5703125" style="93" bestFit="1" customWidth="1"/>
    <col min="1802" max="1803" width="21.42578125" style="93" customWidth="1"/>
    <col min="1804" max="1804" width="18.140625" style="93" customWidth="1"/>
    <col min="1805" max="1805" width="21.140625" style="93" customWidth="1"/>
    <col min="1806" max="2054" width="9.140625" style="93"/>
    <col min="2055" max="2055" width="32.140625" style="93" customWidth="1"/>
    <col min="2056" max="2056" width="14.85546875" style="93" bestFit="1" customWidth="1"/>
    <col min="2057" max="2057" width="17.5703125" style="93" bestFit="1" customWidth="1"/>
    <col min="2058" max="2059" width="21.42578125" style="93" customWidth="1"/>
    <col min="2060" max="2060" width="18.140625" style="93" customWidth="1"/>
    <col min="2061" max="2061" width="21.140625" style="93" customWidth="1"/>
    <col min="2062" max="2310" width="9.140625" style="93"/>
    <col min="2311" max="2311" width="32.140625" style="93" customWidth="1"/>
    <col min="2312" max="2312" width="14.85546875" style="93" bestFit="1" customWidth="1"/>
    <col min="2313" max="2313" width="17.5703125" style="93" bestFit="1" customWidth="1"/>
    <col min="2314" max="2315" width="21.42578125" style="93" customWidth="1"/>
    <col min="2316" max="2316" width="18.140625" style="93" customWidth="1"/>
    <col min="2317" max="2317" width="21.140625" style="93" customWidth="1"/>
    <col min="2318" max="2566" width="9.140625" style="93"/>
    <col min="2567" max="2567" width="32.140625" style="93" customWidth="1"/>
    <col min="2568" max="2568" width="14.85546875" style="93" bestFit="1" customWidth="1"/>
    <col min="2569" max="2569" width="17.5703125" style="93" bestFit="1" customWidth="1"/>
    <col min="2570" max="2571" width="21.42578125" style="93" customWidth="1"/>
    <col min="2572" max="2572" width="18.140625" style="93" customWidth="1"/>
    <col min="2573" max="2573" width="21.140625" style="93" customWidth="1"/>
    <col min="2574" max="2822" width="9.140625" style="93"/>
    <col min="2823" max="2823" width="32.140625" style="93" customWidth="1"/>
    <col min="2824" max="2824" width="14.85546875" style="93" bestFit="1" customWidth="1"/>
    <col min="2825" max="2825" width="17.5703125" style="93" bestFit="1" customWidth="1"/>
    <col min="2826" max="2827" width="21.42578125" style="93" customWidth="1"/>
    <col min="2828" max="2828" width="18.140625" style="93" customWidth="1"/>
    <col min="2829" max="2829" width="21.140625" style="93" customWidth="1"/>
    <col min="2830" max="3078" width="9.140625" style="93"/>
    <col min="3079" max="3079" width="32.140625" style="93" customWidth="1"/>
    <col min="3080" max="3080" width="14.85546875" style="93" bestFit="1" customWidth="1"/>
    <col min="3081" max="3081" width="17.5703125" style="93" bestFit="1" customWidth="1"/>
    <col min="3082" max="3083" width="21.42578125" style="93" customWidth="1"/>
    <col min="3084" max="3084" width="18.140625" style="93" customWidth="1"/>
    <col min="3085" max="3085" width="21.140625" style="93" customWidth="1"/>
    <col min="3086" max="3334" width="9.140625" style="93"/>
    <col min="3335" max="3335" width="32.140625" style="93" customWidth="1"/>
    <col min="3336" max="3336" width="14.85546875" style="93" bestFit="1" customWidth="1"/>
    <col min="3337" max="3337" width="17.5703125" style="93" bestFit="1" customWidth="1"/>
    <col min="3338" max="3339" width="21.42578125" style="93" customWidth="1"/>
    <col min="3340" max="3340" width="18.140625" style="93" customWidth="1"/>
    <col min="3341" max="3341" width="21.140625" style="93" customWidth="1"/>
    <col min="3342" max="3590" width="9.140625" style="93"/>
    <col min="3591" max="3591" width="32.140625" style="93" customWidth="1"/>
    <col min="3592" max="3592" width="14.85546875" style="93" bestFit="1" customWidth="1"/>
    <col min="3593" max="3593" width="17.5703125" style="93" bestFit="1" customWidth="1"/>
    <col min="3594" max="3595" width="21.42578125" style="93" customWidth="1"/>
    <col min="3596" max="3596" width="18.140625" style="93" customWidth="1"/>
    <col min="3597" max="3597" width="21.140625" style="93" customWidth="1"/>
    <col min="3598" max="3846" width="9.140625" style="93"/>
    <col min="3847" max="3847" width="32.140625" style="93" customWidth="1"/>
    <col min="3848" max="3848" width="14.85546875" style="93" bestFit="1" customWidth="1"/>
    <col min="3849" max="3849" width="17.5703125" style="93" bestFit="1" customWidth="1"/>
    <col min="3850" max="3851" width="21.42578125" style="93" customWidth="1"/>
    <col min="3852" max="3852" width="18.140625" style="93" customWidth="1"/>
    <col min="3853" max="3853" width="21.140625" style="93" customWidth="1"/>
    <col min="3854" max="4102" width="9.140625" style="93"/>
    <col min="4103" max="4103" width="32.140625" style="93" customWidth="1"/>
    <col min="4104" max="4104" width="14.85546875" style="93" bestFit="1" customWidth="1"/>
    <col min="4105" max="4105" width="17.5703125" style="93" bestFit="1" customWidth="1"/>
    <col min="4106" max="4107" width="21.42578125" style="93" customWidth="1"/>
    <col min="4108" max="4108" width="18.140625" style="93" customWidth="1"/>
    <col min="4109" max="4109" width="21.140625" style="93" customWidth="1"/>
    <col min="4110" max="4358" width="9.140625" style="93"/>
    <col min="4359" max="4359" width="32.140625" style="93" customWidth="1"/>
    <col min="4360" max="4360" width="14.85546875" style="93" bestFit="1" customWidth="1"/>
    <col min="4361" max="4361" width="17.5703125" style="93" bestFit="1" customWidth="1"/>
    <col min="4362" max="4363" width="21.42578125" style="93" customWidth="1"/>
    <col min="4364" max="4364" width="18.140625" style="93" customWidth="1"/>
    <col min="4365" max="4365" width="21.140625" style="93" customWidth="1"/>
    <col min="4366" max="4614" width="9.140625" style="93"/>
    <col min="4615" max="4615" width="32.140625" style="93" customWidth="1"/>
    <col min="4616" max="4616" width="14.85546875" style="93" bestFit="1" customWidth="1"/>
    <col min="4617" max="4617" width="17.5703125" style="93" bestFit="1" customWidth="1"/>
    <col min="4618" max="4619" width="21.42578125" style="93" customWidth="1"/>
    <col min="4620" max="4620" width="18.140625" style="93" customWidth="1"/>
    <col min="4621" max="4621" width="21.140625" style="93" customWidth="1"/>
    <col min="4622" max="4870" width="9.140625" style="93"/>
    <col min="4871" max="4871" width="32.140625" style="93" customWidth="1"/>
    <col min="4872" max="4872" width="14.85546875" style="93" bestFit="1" customWidth="1"/>
    <col min="4873" max="4873" width="17.5703125" style="93" bestFit="1" customWidth="1"/>
    <col min="4874" max="4875" width="21.42578125" style="93" customWidth="1"/>
    <col min="4876" max="4876" width="18.140625" style="93" customWidth="1"/>
    <col min="4877" max="4877" width="21.140625" style="93" customWidth="1"/>
    <col min="4878" max="5126" width="9.140625" style="93"/>
    <col min="5127" max="5127" width="32.140625" style="93" customWidth="1"/>
    <col min="5128" max="5128" width="14.85546875" style="93" bestFit="1" customWidth="1"/>
    <col min="5129" max="5129" width="17.5703125" style="93" bestFit="1" customWidth="1"/>
    <col min="5130" max="5131" width="21.42578125" style="93" customWidth="1"/>
    <col min="5132" max="5132" width="18.140625" style="93" customWidth="1"/>
    <col min="5133" max="5133" width="21.140625" style="93" customWidth="1"/>
    <col min="5134" max="5382" width="9.140625" style="93"/>
    <col min="5383" max="5383" width="32.140625" style="93" customWidth="1"/>
    <col min="5384" max="5384" width="14.85546875" style="93" bestFit="1" customWidth="1"/>
    <col min="5385" max="5385" width="17.5703125" style="93" bestFit="1" customWidth="1"/>
    <col min="5386" max="5387" width="21.42578125" style="93" customWidth="1"/>
    <col min="5388" max="5388" width="18.140625" style="93" customWidth="1"/>
    <col min="5389" max="5389" width="21.140625" style="93" customWidth="1"/>
    <col min="5390" max="5638" width="9.140625" style="93"/>
    <col min="5639" max="5639" width="32.140625" style="93" customWidth="1"/>
    <col min="5640" max="5640" width="14.85546875" style="93" bestFit="1" customWidth="1"/>
    <col min="5641" max="5641" width="17.5703125" style="93" bestFit="1" customWidth="1"/>
    <col min="5642" max="5643" width="21.42578125" style="93" customWidth="1"/>
    <col min="5644" max="5644" width="18.140625" style="93" customWidth="1"/>
    <col min="5645" max="5645" width="21.140625" style="93" customWidth="1"/>
    <col min="5646" max="5894" width="9.140625" style="93"/>
    <col min="5895" max="5895" width="32.140625" style="93" customWidth="1"/>
    <col min="5896" max="5896" width="14.85546875" style="93" bestFit="1" customWidth="1"/>
    <col min="5897" max="5897" width="17.5703125" style="93" bestFit="1" customWidth="1"/>
    <col min="5898" max="5899" width="21.42578125" style="93" customWidth="1"/>
    <col min="5900" max="5900" width="18.140625" style="93" customWidth="1"/>
    <col min="5901" max="5901" width="21.140625" style="93" customWidth="1"/>
    <col min="5902" max="6150" width="9.140625" style="93"/>
    <col min="6151" max="6151" width="32.140625" style="93" customWidth="1"/>
    <col min="6152" max="6152" width="14.85546875" style="93" bestFit="1" customWidth="1"/>
    <col min="6153" max="6153" width="17.5703125" style="93" bestFit="1" customWidth="1"/>
    <col min="6154" max="6155" width="21.42578125" style="93" customWidth="1"/>
    <col min="6156" max="6156" width="18.140625" style="93" customWidth="1"/>
    <col min="6157" max="6157" width="21.140625" style="93" customWidth="1"/>
    <col min="6158" max="6406" width="9.140625" style="93"/>
    <col min="6407" max="6407" width="32.140625" style="93" customWidth="1"/>
    <col min="6408" max="6408" width="14.85546875" style="93" bestFit="1" customWidth="1"/>
    <col min="6409" max="6409" width="17.5703125" style="93" bestFit="1" customWidth="1"/>
    <col min="6410" max="6411" width="21.42578125" style="93" customWidth="1"/>
    <col min="6412" max="6412" width="18.140625" style="93" customWidth="1"/>
    <col min="6413" max="6413" width="21.140625" style="93" customWidth="1"/>
    <col min="6414" max="6662" width="9.140625" style="93"/>
    <col min="6663" max="6663" width="32.140625" style="93" customWidth="1"/>
    <col min="6664" max="6664" width="14.85546875" style="93" bestFit="1" customWidth="1"/>
    <col min="6665" max="6665" width="17.5703125" style="93" bestFit="1" customWidth="1"/>
    <col min="6666" max="6667" width="21.42578125" style="93" customWidth="1"/>
    <col min="6668" max="6668" width="18.140625" style="93" customWidth="1"/>
    <col min="6669" max="6669" width="21.140625" style="93" customWidth="1"/>
    <col min="6670" max="6918" width="9.140625" style="93"/>
    <col min="6919" max="6919" width="32.140625" style="93" customWidth="1"/>
    <col min="6920" max="6920" width="14.85546875" style="93" bestFit="1" customWidth="1"/>
    <col min="6921" max="6921" width="17.5703125" style="93" bestFit="1" customWidth="1"/>
    <col min="6922" max="6923" width="21.42578125" style="93" customWidth="1"/>
    <col min="6924" max="6924" width="18.140625" style="93" customWidth="1"/>
    <col min="6925" max="6925" width="21.140625" style="93" customWidth="1"/>
    <col min="6926" max="7174" width="9.140625" style="93"/>
    <col min="7175" max="7175" width="32.140625" style="93" customWidth="1"/>
    <col min="7176" max="7176" width="14.85546875" style="93" bestFit="1" customWidth="1"/>
    <col min="7177" max="7177" width="17.5703125" style="93" bestFit="1" customWidth="1"/>
    <col min="7178" max="7179" width="21.42578125" style="93" customWidth="1"/>
    <col min="7180" max="7180" width="18.140625" style="93" customWidth="1"/>
    <col min="7181" max="7181" width="21.140625" style="93" customWidth="1"/>
    <col min="7182" max="7430" width="9.140625" style="93"/>
    <col min="7431" max="7431" width="32.140625" style="93" customWidth="1"/>
    <col min="7432" max="7432" width="14.85546875" style="93" bestFit="1" customWidth="1"/>
    <col min="7433" max="7433" width="17.5703125" style="93" bestFit="1" customWidth="1"/>
    <col min="7434" max="7435" width="21.42578125" style="93" customWidth="1"/>
    <col min="7436" max="7436" width="18.140625" style="93" customWidth="1"/>
    <col min="7437" max="7437" width="21.140625" style="93" customWidth="1"/>
    <col min="7438" max="7686" width="9.140625" style="93"/>
    <col min="7687" max="7687" width="32.140625" style="93" customWidth="1"/>
    <col min="7688" max="7688" width="14.85546875" style="93" bestFit="1" customWidth="1"/>
    <col min="7689" max="7689" width="17.5703125" style="93" bestFit="1" customWidth="1"/>
    <col min="7690" max="7691" width="21.42578125" style="93" customWidth="1"/>
    <col min="7692" max="7692" width="18.140625" style="93" customWidth="1"/>
    <col min="7693" max="7693" width="21.140625" style="93" customWidth="1"/>
    <col min="7694" max="7942" width="9.140625" style="93"/>
    <col min="7943" max="7943" width="32.140625" style="93" customWidth="1"/>
    <col min="7944" max="7944" width="14.85546875" style="93" bestFit="1" customWidth="1"/>
    <col min="7945" max="7945" width="17.5703125" style="93" bestFit="1" customWidth="1"/>
    <col min="7946" max="7947" width="21.42578125" style="93" customWidth="1"/>
    <col min="7948" max="7948" width="18.140625" style="93" customWidth="1"/>
    <col min="7949" max="7949" width="21.140625" style="93" customWidth="1"/>
    <col min="7950" max="8198" width="9.140625" style="93"/>
    <col min="8199" max="8199" width="32.140625" style="93" customWidth="1"/>
    <col min="8200" max="8200" width="14.85546875" style="93" bestFit="1" customWidth="1"/>
    <col min="8201" max="8201" width="17.5703125" style="93" bestFit="1" customWidth="1"/>
    <col min="8202" max="8203" width="21.42578125" style="93" customWidth="1"/>
    <col min="8204" max="8204" width="18.140625" style="93" customWidth="1"/>
    <col min="8205" max="8205" width="21.140625" style="93" customWidth="1"/>
    <col min="8206" max="8454" width="9.140625" style="93"/>
    <col min="8455" max="8455" width="32.140625" style="93" customWidth="1"/>
    <col min="8456" max="8456" width="14.85546875" style="93" bestFit="1" customWidth="1"/>
    <col min="8457" max="8457" width="17.5703125" style="93" bestFit="1" customWidth="1"/>
    <col min="8458" max="8459" width="21.42578125" style="93" customWidth="1"/>
    <col min="8460" max="8460" width="18.140625" style="93" customWidth="1"/>
    <col min="8461" max="8461" width="21.140625" style="93" customWidth="1"/>
    <col min="8462" max="8710" width="9.140625" style="93"/>
    <col min="8711" max="8711" width="32.140625" style="93" customWidth="1"/>
    <col min="8712" max="8712" width="14.85546875" style="93" bestFit="1" customWidth="1"/>
    <col min="8713" max="8713" width="17.5703125" style="93" bestFit="1" customWidth="1"/>
    <col min="8714" max="8715" width="21.42578125" style="93" customWidth="1"/>
    <col min="8716" max="8716" width="18.140625" style="93" customWidth="1"/>
    <col min="8717" max="8717" width="21.140625" style="93" customWidth="1"/>
    <col min="8718" max="8966" width="9.140625" style="93"/>
    <col min="8967" max="8967" width="32.140625" style="93" customWidth="1"/>
    <col min="8968" max="8968" width="14.85546875" style="93" bestFit="1" customWidth="1"/>
    <col min="8969" max="8969" width="17.5703125" style="93" bestFit="1" customWidth="1"/>
    <col min="8970" max="8971" width="21.42578125" style="93" customWidth="1"/>
    <col min="8972" max="8972" width="18.140625" style="93" customWidth="1"/>
    <col min="8973" max="8973" width="21.140625" style="93" customWidth="1"/>
    <col min="8974" max="9222" width="9.140625" style="93"/>
    <col min="9223" max="9223" width="32.140625" style="93" customWidth="1"/>
    <col min="9224" max="9224" width="14.85546875" style="93" bestFit="1" customWidth="1"/>
    <col min="9225" max="9225" width="17.5703125" style="93" bestFit="1" customWidth="1"/>
    <col min="9226" max="9227" width="21.42578125" style="93" customWidth="1"/>
    <col min="9228" max="9228" width="18.140625" style="93" customWidth="1"/>
    <col min="9229" max="9229" width="21.140625" style="93" customWidth="1"/>
    <col min="9230" max="9478" width="9.140625" style="93"/>
    <col min="9479" max="9479" width="32.140625" style="93" customWidth="1"/>
    <col min="9480" max="9480" width="14.85546875" style="93" bestFit="1" customWidth="1"/>
    <col min="9481" max="9481" width="17.5703125" style="93" bestFit="1" customWidth="1"/>
    <col min="9482" max="9483" width="21.42578125" style="93" customWidth="1"/>
    <col min="9484" max="9484" width="18.140625" style="93" customWidth="1"/>
    <col min="9485" max="9485" width="21.140625" style="93" customWidth="1"/>
    <col min="9486" max="9734" width="9.140625" style="93"/>
    <col min="9735" max="9735" width="32.140625" style="93" customWidth="1"/>
    <col min="9736" max="9736" width="14.85546875" style="93" bestFit="1" customWidth="1"/>
    <col min="9737" max="9737" width="17.5703125" style="93" bestFit="1" customWidth="1"/>
    <col min="9738" max="9739" width="21.42578125" style="93" customWidth="1"/>
    <col min="9740" max="9740" width="18.140625" style="93" customWidth="1"/>
    <col min="9741" max="9741" width="21.140625" style="93" customWidth="1"/>
    <col min="9742" max="9990" width="9.140625" style="93"/>
    <col min="9991" max="9991" width="32.140625" style="93" customWidth="1"/>
    <col min="9992" max="9992" width="14.85546875" style="93" bestFit="1" customWidth="1"/>
    <col min="9993" max="9993" width="17.5703125" style="93" bestFit="1" customWidth="1"/>
    <col min="9994" max="9995" width="21.42578125" style="93" customWidth="1"/>
    <col min="9996" max="9996" width="18.140625" style="93" customWidth="1"/>
    <col min="9997" max="9997" width="21.140625" style="93" customWidth="1"/>
    <col min="9998" max="10246" width="9.140625" style="93"/>
    <col min="10247" max="10247" width="32.140625" style="93" customWidth="1"/>
    <col min="10248" max="10248" width="14.85546875" style="93" bestFit="1" customWidth="1"/>
    <col min="10249" max="10249" width="17.5703125" style="93" bestFit="1" customWidth="1"/>
    <col min="10250" max="10251" width="21.42578125" style="93" customWidth="1"/>
    <col min="10252" max="10252" width="18.140625" style="93" customWidth="1"/>
    <col min="10253" max="10253" width="21.140625" style="93" customWidth="1"/>
    <col min="10254" max="10502" width="9.140625" style="93"/>
    <col min="10503" max="10503" width="32.140625" style="93" customWidth="1"/>
    <col min="10504" max="10504" width="14.85546875" style="93" bestFit="1" customWidth="1"/>
    <col min="10505" max="10505" width="17.5703125" style="93" bestFit="1" customWidth="1"/>
    <col min="10506" max="10507" width="21.42578125" style="93" customWidth="1"/>
    <col min="10508" max="10508" width="18.140625" style="93" customWidth="1"/>
    <col min="10509" max="10509" width="21.140625" style="93" customWidth="1"/>
    <col min="10510" max="10758" width="9.140625" style="93"/>
    <col min="10759" max="10759" width="32.140625" style="93" customWidth="1"/>
    <col min="10760" max="10760" width="14.85546875" style="93" bestFit="1" customWidth="1"/>
    <col min="10761" max="10761" width="17.5703125" style="93" bestFit="1" customWidth="1"/>
    <col min="10762" max="10763" width="21.42578125" style="93" customWidth="1"/>
    <col min="10764" max="10764" width="18.140625" style="93" customWidth="1"/>
    <col min="10765" max="10765" width="21.140625" style="93" customWidth="1"/>
    <col min="10766" max="11014" width="9.140625" style="93"/>
    <col min="11015" max="11015" width="32.140625" style="93" customWidth="1"/>
    <col min="11016" max="11016" width="14.85546875" style="93" bestFit="1" customWidth="1"/>
    <col min="11017" max="11017" width="17.5703125" style="93" bestFit="1" customWidth="1"/>
    <col min="11018" max="11019" width="21.42578125" style="93" customWidth="1"/>
    <col min="11020" max="11020" width="18.140625" style="93" customWidth="1"/>
    <col min="11021" max="11021" width="21.140625" style="93" customWidth="1"/>
    <col min="11022" max="11270" width="9.140625" style="93"/>
    <col min="11271" max="11271" width="32.140625" style="93" customWidth="1"/>
    <col min="11272" max="11272" width="14.85546875" style="93" bestFit="1" customWidth="1"/>
    <col min="11273" max="11273" width="17.5703125" style="93" bestFit="1" customWidth="1"/>
    <col min="11274" max="11275" width="21.42578125" style="93" customWidth="1"/>
    <col min="11276" max="11276" width="18.140625" style="93" customWidth="1"/>
    <col min="11277" max="11277" width="21.140625" style="93" customWidth="1"/>
    <col min="11278" max="11526" width="9.140625" style="93"/>
    <col min="11527" max="11527" width="32.140625" style="93" customWidth="1"/>
    <col min="11528" max="11528" width="14.85546875" style="93" bestFit="1" customWidth="1"/>
    <col min="11529" max="11529" width="17.5703125" style="93" bestFit="1" customWidth="1"/>
    <col min="11530" max="11531" width="21.42578125" style="93" customWidth="1"/>
    <col min="11532" max="11532" width="18.140625" style="93" customWidth="1"/>
    <col min="11533" max="11533" width="21.140625" style="93" customWidth="1"/>
    <col min="11534" max="11782" width="9.140625" style="93"/>
    <col min="11783" max="11783" width="32.140625" style="93" customWidth="1"/>
    <col min="11784" max="11784" width="14.85546875" style="93" bestFit="1" customWidth="1"/>
    <col min="11785" max="11785" width="17.5703125" style="93" bestFit="1" customWidth="1"/>
    <col min="11786" max="11787" width="21.42578125" style="93" customWidth="1"/>
    <col min="11788" max="11788" width="18.140625" style="93" customWidth="1"/>
    <col min="11789" max="11789" width="21.140625" style="93" customWidth="1"/>
    <col min="11790" max="12038" width="9.140625" style="93"/>
    <col min="12039" max="12039" width="32.140625" style="93" customWidth="1"/>
    <col min="12040" max="12040" width="14.85546875" style="93" bestFit="1" customWidth="1"/>
    <col min="12041" max="12041" width="17.5703125" style="93" bestFit="1" customWidth="1"/>
    <col min="12042" max="12043" width="21.42578125" style="93" customWidth="1"/>
    <col min="12044" max="12044" width="18.140625" style="93" customWidth="1"/>
    <col min="12045" max="12045" width="21.140625" style="93" customWidth="1"/>
    <col min="12046" max="12294" width="9.140625" style="93"/>
    <col min="12295" max="12295" width="32.140625" style="93" customWidth="1"/>
    <col min="12296" max="12296" width="14.85546875" style="93" bestFit="1" customWidth="1"/>
    <col min="12297" max="12297" width="17.5703125" style="93" bestFit="1" customWidth="1"/>
    <col min="12298" max="12299" width="21.42578125" style="93" customWidth="1"/>
    <col min="12300" max="12300" width="18.140625" style="93" customWidth="1"/>
    <col min="12301" max="12301" width="21.140625" style="93" customWidth="1"/>
    <col min="12302" max="12550" width="9.140625" style="93"/>
    <col min="12551" max="12551" width="32.140625" style="93" customWidth="1"/>
    <col min="12552" max="12552" width="14.85546875" style="93" bestFit="1" customWidth="1"/>
    <col min="12553" max="12553" width="17.5703125" style="93" bestFit="1" customWidth="1"/>
    <col min="12554" max="12555" width="21.42578125" style="93" customWidth="1"/>
    <col min="12556" max="12556" width="18.140625" style="93" customWidth="1"/>
    <col min="12557" max="12557" width="21.140625" style="93" customWidth="1"/>
    <col min="12558" max="12806" width="9.140625" style="93"/>
    <col min="12807" max="12807" width="32.140625" style="93" customWidth="1"/>
    <col min="12808" max="12808" width="14.85546875" style="93" bestFit="1" customWidth="1"/>
    <col min="12809" max="12809" width="17.5703125" style="93" bestFit="1" customWidth="1"/>
    <col min="12810" max="12811" width="21.42578125" style="93" customWidth="1"/>
    <col min="12812" max="12812" width="18.140625" style="93" customWidth="1"/>
    <col min="12813" max="12813" width="21.140625" style="93" customWidth="1"/>
    <col min="12814" max="13062" width="9.140625" style="93"/>
    <col min="13063" max="13063" width="32.140625" style="93" customWidth="1"/>
    <col min="13064" max="13064" width="14.85546875" style="93" bestFit="1" customWidth="1"/>
    <col min="13065" max="13065" width="17.5703125" style="93" bestFit="1" customWidth="1"/>
    <col min="13066" max="13067" width="21.42578125" style="93" customWidth="1"/>
    <col min="13068" max="13068" width="18.140625" style="93" customWidth="1"/>
    <col min="13069" max="13069" width="21.140625" style="93" customWidth="1"/>
    <col min="13070" max="13318" width="9.140625" style="93"/>
    <col min="13319" max="13319" width="32.140625" style="93" customWidth="1"/>
    <col min="13320" max="13320" width="14.85546875" style="93" bestFit="1" customWidth="1"/>
    <col min="13321" max="13321" width="17.5703125" style="93" bestFit="1" customWidth="1"/>
    <col min="13322" max="13323" width="21.42578125" style="93" customWidth="1"/>
    <col min="13324" max="13324" width="18.140625" style="93" customWidth="1"/>
    <col min="13325" max="13325" width="21.140625" style="93" customWidth="1"/>
    <col min="13326" max="13574" width="9.140625" style="93"/>
    <col min="13575" max="13575" width="32.140625" style="93" customWidth="1"/>
    <col min="13576" max="13576" width="14.85546875" style="93" bestFit="1" customWidth="1"/>
    <col min="13577" max="13577" width="17.5703125" style="93" bestFit="1" customWidth="1"/>
    <col min="13578" max="13579" width="21.42578125" style="93" customWidth="1"/>
    <col min="13580" max="13580" width="18.140625" style="93" customWidth="1"/>
    <col min="13581" max="13581" width="21.140625" style="93" customWidth="1"/>
    <col min="13582" max="13830" width="9.140625" style="93"/>
    <col min="13831" max="13831" width="32.140625" style="93" customWidth="1"/>
    <col min="13832" max="13832" width="14.85546875" style="93" bestFit="1" customWidth="1"/>
    <col min="13833" max="13833" width="17.5703125" style="93" bestFit="1" customWidth="1"/>
    <col min="13834" max="13835" width="21.42578125" style="93" customWidth="1"/>
    <col min="13836" max="13836" width="18.140625" style="93" customWidth="1"/>
    <col min="13837" max="13837" width="21.140625" style="93" customWidth="1"/>
    <col min="13838" max="14086" width="9.140625" style="93"/>
    <col min="14087" max="14087" width="32.140625" style="93" customWidth="1"/>
    <col min="14088" max="14088" width="14.85546875" style="93" bestFit="1" customWidth="1"/>
    <col min="14089" max="14089" width="17.5703125" style="93" bestFit="1" customWidth="1"/>
    <col min="14090" max="14091" width="21.42578125" style="93" customWidth="1"/>
    <col min="14092" max="14092" width="18.140625" style="93" customWidth="1"/>
    <col min="14093" max="14093" width="21.140625" style="93" customWidth="1"/>
    <col min="14094" max="14342" width="9.140625" style="93"/>
    <col min="14343" max="14343" width="32.140625" style="93" customWidth="1"/>
    <col min="14344" max="14344" width="14.85546875" style="93" bestFit="1" customWidth="1"/>
    <col min="14345" max="14345" width="17.5703125" style="93" bestFit="1" customWidth="1"/>
    <col min="14346" max="14347" width="21.42578125" style="93" customWidth="1"/>
    <col min="14348" max="14348" width="18.140625" style="93" customWidth="1"/>
    <col min="14349" max="14349" width="21.140625" style="93" customWidth="1"/>
    <col min="14350" max="14598" width="9.140625" style="93"/>
    <col min="14599" max="14599" width="32.140625" style="93" customWidth="1"/>
    <col min="14600" max="14600" width="14.85546875" style="93" bestFit="1" customWidth="1"/>
    <col min="14601" max="14601" width="17.5703125" style="93" bestFit="1" customWidth="1"/>
    <col min="14602" max="14603" width="21.42578125" style="93" customWidth="1"/>
    <col min="14604" max="14604" width="18.140625" style="93" customWidth="1"/>
    <col min="14605" max="14605" width="21.140625" style="93" customWidth="1"/>
    <col min="14606" max="14854" width="9.140625" style="93"/>
    <col min="14855" max="14855" width="32.140625" style="93" customWidth="1"/>
    <col min="14856" max="14856" width="14.85546875" style="93" bestFit="1" customWidth="1"/>
    <col min="14857" max="14857" width="17.5703125" style="93" bestFit="1" customWidth="1"/>
    <col min="14858" max="14859" width="21.42578125" style="93" customWidth="1"/>
    <col min="14860" max="14860" width="18.140625" style="93" customWidth="1"/>
    <col min="14861" max="14861" width="21.140625" style="93" customWidth="1"/>
    <col min="14862" max="15110" width="9.140625" style="93"/>
    <col min="15111" max="15111" width="32.140625" style="93" customWidth="1"/>
    <col min="15112" max="15112" width="14.85546875" style="93" bestFit="1" customWidth="1"/>
    <col min="15113" max="15113" width="17.5703125" style="93" bestFit="1" customWidth="1"/>
    <col min="15114" max="15115" width="21.42578125" style="93" customWidth="1"/>
    <col min="15116" max="15116" width="18.140625" style="93" customWidth="1"/>
    <col min="15117" max="15117" width="21.140625" style="93" customWidth="1"/>
    <col min="15118" max="15366" width="9.140625" style="93"/>
    <col min="15367" max="15367" width="32.140625" style="93" customWidth="1"/>
    <col min="15368" max="15368" width="14.85546875" style="93" bestFit="1" customWidth="1"/>
    <col min="15369" max="15369" width="17.5703125" style="93" bestFit="1" customWidth="1"/>
    <col min="15370" max="15371" width="21.42578125" style="93" customWidth="1"/>
    <col min="15372" max="15372" width="18.140625" style="93" customWidth="1"/>
    <col min="15373" max="15373" width="21.140625" style="93" customWidth="1"/>
    <col min="15374" max="15622" width="9.140625" style="93"/>
    <col min="15623" max="15623" width="32.140625" style="93" customWidth="1"/>
    <col min="15624" max="15624" width="14.85546875" style="93" bestFit="1" customWidth="1"/>
    <col min="15625" max="15625" width="17.5703125" style="93" bestFit="1" customWidth="1"/>
    <col min="15626" max="15627" width="21.42578125" style="93" customWidth="1"/>
    <col min="15628" max="15628" width="18.140625" style="93" customWidth="1"/>
    <col min="15629" max="15629" width="21.140625" style="93" customWidth="1"/>
    <col min="15630" max="15878" width="9.140625" style="93"/>
    <col min="15879" max="15879" width="32.140625" style="93" customWidth="1"/>
    <col min="15880" max="15880" width="14.85546875" style="93" bestFit="1" customWidth="1"/>
    <col min="15881" max="15881" width="17.5703125" style="93" bestFit="1" customWidth="1"/>
    <col min="15882" max="15883" width="21.42578125" style="93" customWidth="1"/>
    <col min="15884" max="15884" width="18.140625" style="93" customWidth="1"/>
    <col min="15885" max="15885" width="21.140625" style="93" customWidth="1"/>
    <col min="15886" max="16134" width="9.140625" style="93"/>
    <col min="16135" max="16135" width="32.140625" style="93" customWidth="1"/>
    <col min="16136" max="16136" width="14.85546875" style="93" bestFit="1" customWidth="1"/>
    <col min="16137" max="16137" width="17.5703125" style="93" bestFit="1" customWidth="1"/>
    <col min="16138" max="16139" width="21.42578125" style="93" customWidth="1"/>
    <col min="16140" max="16140" width="18.140625" style="93" customWidth="1"/>
    <col min="16141" max="16141" width="21.140625" style="93" customWidth="1"/>
    <col min="16142" max="16384" width="9.140625" style="93"/>
  </cols>
  <sheetData>
    <row r="1" spans="1:14" ht="14.25">
      <c r="A1" s="614" t="s">
        <v>25934</v>
      </c>
      <c r="B1" s="614"/>
      <c r="C1" s="614"/>
      <c r="D1" s="614"/>
      <c r="E1" s="614"/>
      <c r="F1" s="614"/>
      <c r="G1" s="614"/>
      <c r="H1" s="614"/>
      <c r="I1" s="614"/>
      <c r="J1" s="614"/>
      <c r="K1" s="614"/>
      <c r="L1" s="614"/>
      <c r="M1" s="614"/>
      <c r="N1" s="92"/>
    </row>
    <row r="2" spans="1:14" ht="14.25">
      <c r="A2" s="94" t="s">
        <v>35067</v>
      </c>
      <c r="B2" s="94"/>
      <c r="C2" s="94"/>
      <c r="D2" s="94"/>
      <c r="E2" s="94"/>
      <c r="F2" s="94"/>
      <c r="G2" s="94"/>
      <c r="H2" s="94"/>
      <c r="I2" s="94"/>
      <c r="J2" s="94"/>
      <c r="K2" s="94"/>
      <c r="L2" s="94"/>
      <c r="M2" s="94"/>
      <c r="N2" s="92"/>
    </row>
    <row r="3" spans="1:14" ht="14.25">
      <c r="A3" s="94" t="s">
        <v>35068</v>
      </c>
      <c r="B3" s="94"/>
      <c r="C3" s="94"/>
      <c r="D3" s="94"/>
      <c r="E3" s="94"/>
      <c r="F3" s="94"/>
      <c r="G3" s="94"/>
      <c r="H3" s="94"/>
      <c r="I3" s="94"/>
      <c r="J3" s="94"/>
      <c r="K3" s="94"/>
      <c r="L3" s="94"/>
      <c r="M3" s="94"/>
      <c r="N3" s="92"/>
    </row>
    <row r="4" spans="1:14" ht="14.25">
      <c r="A4" s="95" t="str">
        <f>Orçamento!B3</f>
        <v>Local: Diversas Vias Urbanas do Bairro Bom Viver I e II</v>
      </c>
      <c r="B4" s="94"/>
      <c r="C4" s="94"/>
      <c r="D4" s="94"/>
      <c r="E4" s="94"/>
      <c r="F4" s="94"/>
      <c r="G4" s="94"/>
      <c r="H4" s="94"/>
      <c r="I4" s="94"/>
      <c r="J4" s="94"/>
      <c r="K4" s="94"/>
      <c r="L4" s="94"/>
      <c r="M4" s="94"/>
      <c r="N4" s="92"/>
    </row>
    <row r="5" spans="1:14" ht="14.25">
      <c r="A5" s="615" t="s">
        <v>25935</v>
      </c>
      <c r="B5" s="615"/>
      <c r="C5" s="615"/>
      <c r="D5" s="615"/>
      <c r="E5" s="615"/>
      <c r="F5" s="615"/>
      <c r="G5" s="615"/>
      <c r="H5" s="615"/>
      <c r="I5" s="615"/>
      <c r="J5" s="615"/>
      <c r="K5" s="615"/>
      <c r="L5" s="615"/>
      <c r="M5" s="615"/>
      <c r="N5" s="96"/>
    </row>
    <row r="6" spans="1:14" ht="15">
      <c r="A6" s="616"/>
      <c r="B6" s="616"/>
      <c r="C6" s="97"/>
      <c r="D6" s="97"/>
      <c r="E6" s="97"/>
      <c r="F6" s="97"/>
      <c r="G6" s="97"/>
      <c r="H6" s="97"/>
      <c r="I6" s="97"/>
      <c r="J6" s="97"/>
      <c r="K6" s="97"/>
      <c r="L6" s="97"/>
      <c r="M6" s="97"/>
    </row>
    <row r="7" spans="1:14" ht="19.5" thickBot="1">
      <c r="A7" s="617" t="s">
        <v>25936</v>
      </c>
      <c r="B7" s="617"/>
      <c r="C7" s="617"/>
      <c r="D7" s="617"/>
      <c r="E7" s="617"/>
      <c r="F7" s="617"/>
      <c r="G7" s="617"/>
      <c r="H7" s="617"/>
      <c r="I7" s="617"/>
      <c r="J7" s="617"/>
      <c r="K7" s="617"/>
      <c r="L7" s="617"/>
      <c r="M7" s="617"/>
    </row>
    <row r="8" spans="1:14" ht="15">
      <c r="A8" s="618" t="s">
        <v>25937</v>
      </c>
      <c r="B8" s="620" t="s">
        <v>25938</v>
      </c>
      <c r="C8" s="464" t="s">
        <v>25939</v>
      </c>
      <c r="D8" s="622" t="s">
        <v>163</v>
      </c>
      <c r="E8" s="624" t="s">
        <v>25940</v>
      </c>
      <c r="F8" s="625"/>
      <c r="G8" s="625"/>
      <c r="H8" s="625"/>
      <c r="I8" s="625"/>
      <c r="J8" s="625"/>
      <c r="K8" s="625"/>
      <c r="L8" s="626"/>
      <c r="M8" s="627" t="s">
        <v>39</v>
      </c>
    </row>
    <row r="9" spans="1:14" ht="15.75" thickBot="1">
      <c r="A9" s="619"/>
      <c r="B9" s="621"/>
      <c r="C9" s="465" t="s">
        <v>25941</v>
      </c>
      <c r="D9" s="623"/>
      <c r="E9" s="465" t="s">
        <v>25942</v>
      </c>
      <c r="F9" s="465" t="s">
        <v>25943</v>
      </c>
      <c r="G9" s="465" t="s">
        <v>25944</v>
      </c>
      <c r="H9" s="465" t="s">
        <v>25945</v>
      </c>
      <c r="I9" s="465" t="s">
        <v>25946</v>
      </c>
      <c r="J9" s="465" t="s">
        <v>25947</v>
      </c>
      <c r="K9" s="465" t="s">
        <v>25948</v>
      </c>
      <c r="L9" s="465" t="s">
        <v>25949</v>
      </c>
      <c r="M9" s="628"/>
    </row>
    <row r="10" spans="1:14" ht="13.5" thickBot="1">
      <c r="A10" s="629" t="str">
        <f>[58]Orçamento!A92</f>
        <v>1.0</v>
      </c>
      <c r="B10" s="630" t="str">
        <f>'[59]Orçamento - AGESUL'!D5</f>
        <v>SERVIÇOS PRELIMINARES</v>
      </c>
      <c r="C10" s="631">
        <f>Orçamento!O14</f>
        <v>3146.56</v>
      </c>
      <c r="D10" s="632">
        <f>C10/C22</f>
        <v>1.8804768965810677E-3</v>
      </c>
      <c r="E10" s="114">
        <v>1</v>
      </c>
      <c r="F10" s="114"/>
      <c r="G10" s="114"/>
      <c r="H10" s="114"/>
      <c r="I10" s="114"/>
      <c r="J10" s="114"/>
      <c r="K10" s="114"/>
      <c r="L10" s="114"/>
      <c r="M10" s="115">
        <f>SUM(E10:L10)</f>
        <v>1</v>
      </c>
    </row>
    <row r="11" spans="1:14" ht="13.5" thickBot="1">
      <c r="A11" s="629"/>
      <c r="B11" s="630"/>
      <c r="C11" s="631"/>
      <c r="D11" s="632"/>
      <c r="E11" s="98">
        <f>$C$10*E10</f>
        <v>3146.56</v>
      </c>
      <c r="F11" s="98"/>
      <c r="G11" s="98"/>
      <c r="H11" s="98"/>
      <c r="I11" s="98"/>
      <c r="J11" s="98"/>
      <c r="K11" s="99"/>
      <c r="L11" s="99"/>
      <c r="M11" s="99">
        <f>SUM(E11:L11)</f>
        <v>3146.56</v>
      </c>
    </row>
    <row r="12" spans="1:14" ht="13.5" thickBot="1">
      <c r="A12" s="633" t="s">
        <v>25950</v>
      </c>
      <c r="B12" s="635" t="str">
        <f>Orçamento!E15</f>
        <v>DRENAGEM DE ÁGUAS PLUVIAIS</v>
      </c>
      <c r="C12" s="631">
        <f>Orçamento!O47</f>
        <v>830124.37999999989</v>
      </c>
      <c r="D12" s="637">
        <f>C12/C22</f>
        <v>0.49610676989432362</v>
      </c>
      <c r="E12" s="114">
        <v>0.25</v>
      </c>
      <c r="F12" s="114">
        <v>0.25</v>
      </c>
      <c r="G12" s="114">
        <v>0.25</v>
      </c>
      <c r="H12" s="114">
        <v>0.25</v>
      </c>
      <c r="I12" s="114"/>
      <c r="J12" s="114"/>
      <c r="K12" s="114"/>
      <c r="L12" s="114"/>
      <c r="M12" s="116">
        <f t="shared" ref="M12:M20" si="0">SUM(E12:L12)</f>
        <v>1</v>
      </c>
    </row>
    <row r="13" spans="1:14" ht="22.5" customHeight="1" thickBot="1">
      <c r="A13" s="634"/>
      <c r="B13" s="636"/>
      <c r="C13" s="631"/>
      <c r="D13" s="638"/>
      <c r="E13" s="98">
        <f t="shared" ref="E13:H13" si="1">$C$12*E12</f>
        <v>207531.09499999997</v>
      </c>
      <c r="F13" s="98">
        <f t="shared" si="1"/>
        <v>207531.09499999997</v>
      </c>
      <c r="G13" s="98">
        <f t="shared" si="1"/>
        <v>207531.09499999997</v>
      </c>
      <c r="H13" s="98">
        <f t="shared" si="1"/>
        <v>207531.09499999997</v>
      </c>
      <c r="I13" s="98"/>
      <c r="J13" s="98"/>
      <c r="K13" s="98"/>
      <c r="L13" s="98"/>
      <c r="M13" s="99">
        <f>SUM(E13:L13)</f>
        <v>830124.37999999989</v>
      </c>
    </row>
    <row r="14" spans="1:14" ht="13.5" thickBot="1">
      <c r="A14" s="633" t="s">
        <v>25951</v>
      </c>
      <c r="B14" s="640" t="str">
        <f>'[59]Orçamento - AGESUL'!D40</f>
        <v>IMPLANTAÇÃO DE PAVIMENTO - TERRAPLENAGEM E PAVIMENTAÇÃO ASFÁLTICA</v>
      </c>
      <c r="C14" s="631">
        <f>Orçamento!O84</f>
        <v>840006.73</v>
      </c>
      <c r="D14" s="637">
        <f>C14/C22</f>
        <v>0.50201275320909533</v>
      </c>
      <c r="E14" s="114">
        <v>0.25</v>
      </c>
      <c r="F14" s="114">
        <v>0.25</v>
      </c>
      <c r="G14" s="114">
        <v>0.25</v>
      </c>
      <c r="H14" s="114">
        <v>0.25</v>
      </c>
      <c r="I14" s="114"/>
      <c r="J14" s="114"/>
      <c r="K14" s="114"/>
      <c r="L14" s="114"/>
      <c r="M14" s="116">
        <f t="shared" si="0"/>
        <v>1</v>
      </c>
    </row>
    <row r="15" spans="1:14" ht="28.5" customHeight="1" thickBot="1">
      <c r="A15" s="639"/>
      <c r="B15" s="641"/>
      <c r="C15" s="631"/>
      <c r="D15" s="638"/>
      <c r="E15" s="98">
        <f t="shared" ref="E15:H15" si="2">$C$14*E14</f>
        <v>210001.6825</v>
      </c>
      <c r="F15" s="98">
        <f t="shared" si="2"/>
        <v>210001.6825</v>
      </c>
      <c r="G15" s="98">
        <f t="shared" si="2"/>
        <v>210001.6825</v>
      </c>
      <c r="H15" s="98">
        <f t="shared" si="2"/>
        <v>210001.6825</v>
      </c>
      <c r="I15" s="98"/>
      <c r="J15" s="98"/>
      <c r="K15" s="98"/>
      <c r="L15" s="98"/>
      <c r="M15" s="99">
        <f>SUM(E15:L15)</f>
        <v>840006.73</v>
      </c>
    </row>
    <row r="16" spans="1:14" ht="13.5" thickBot="1">
      <c r="A16" s="642" t="s">
        <v>25952</v>
      </c>
      <c r="B16" s="635" t="str">
        <f>'[59]Orçamento - AGESUL'!D58</f>
        <v>PASSEIO COM ACESSIBILIDADE</v>
      </c>
      <c r="C16" s="631">
        <f>Orçamento!O98</f>
        <v>0</v>
      </c>
      <c r="D16" s="637">
        <f>C16/C22</f>
        <v>0</v>
      </c>
      <c r="E16" s="114"/>
      <c r="F16" s="114"/>
      <c r="G16" s="114">
        <v>0.5</v>
      </c>
      <c r="H16" s="114">
        <v>0.5</v>
      </c>
      <c r="I16" s="114"/>
      <c r="J16" s="114"/>
      <c r="K16" s="114"/>
      <c r="L16" s="114"/>
      <c r="M16" s="116">
        <f>SUM(E16:L16)</f>
        <v>1</v>
      </c>
    </row>
    <row r="17" spans="1:13" ht="13.5" thickBot="1">
      <c r="A17" s="634"/>
      <c r="B17" s="636"/>
      <c r="C17" s="631"/>
      <c r="D17" s="643"/>
      <c r="E17" s="98"/>
      <c r="F17" s="98"/>
      <c r="G17" s="98">
        <f t="shared" ref="G17:H17" si="3">$C$16*G16</f>
        <v>0</v>
      </c>
      <c r="H17" s="98">
        <f t="shared" si="3"/>
        <v>0</v>
      </c>
      <c r="I17" s="98"/>
      <c r="J17" s="98"/>
      <c r="K17" s="98"/>
      <c r="L17" s="98"/>
      <c r="M17" s="99">
        <f>SUM(E17:L17)</f>
        <v>0</v>
      </c>
    </row>
    <row r="18" spans="1:13" ht="13.5" thickBot="1">
      <c r="A18" s="633" t="s">
        <v>25953</v>
      </c>
      <c r="B18" s="635" t="str">
        <f>'[59]Orçamento - AGESUL'!D70</f>
        <v>SINALIZAÇÃO VIÁRIA</v>
      </c>
      <c r="C18" s="631">
        <f>Orçamento!O106</f>
        <v>0</v>
      </c>
      <c r="D18" s="645">
        <f>C18/C22</f>
        <v>0</v>
      </c>
      <c r="E18" s="114"/>
      <c r="F18" s="114"/>
      <c r="G18" s="114">
        <v>0.25</v>
      </c>
      <c r="H18" s="114">
        <v>0.75</v>
      </c>
      <c r="I18" s="114"/>
      <c r="J18" s="114"/>
      <c r="K18" s="114"/>
      <c r="L18" s="117"/>
      <c r="M18" s="116">
        <f t="shared" si="0"/>
        <v>1</v>
      </c>
    </row>
    <row r="19" spans="1:13" ht="13.5" thickBot="1">
      <c r="A19" s="634"/>
      <c r="B19" s="636"/>
      <c r="C19" s="631"/>
      <c r="D19" s="646"/>
      <c r="E19" s="98"/>
      <c r="F19" s="98"/>
      <c r="G19" s="98">
        <f>$C$18*G18</f>
        <v>0</v>
      </c>
      <c r="H19" s="98">
        <f t="shared" ref="H19" si="4">$C$18*H18</f>
        <v>0</v>
      </c>
      <c r="I19" s="98"/>
      <c r="J19" s="98"/>
      <c r="K19" s="98"/>
      <c r="L19" s="98"/>
      <c r="M19" s="99">
        <f>SUM(E19:L19)</f>
        <v>0</v>
      </c>
    </row>
    <row r="20" spans="1:13" ht="13.5" thickBot="1">
      <c r="A20" s="633" t="s">
        <v>25954</v>
      </c>
      <c r="B20" s="635" t="str">
        <f>'[59]Orçamento - AGESUL'!D76</f>
        <v>ADMINISTRAÇÃO LOCAL DO CANTEIRO DA OBRA</v>
      </c>
      <c r="C20" s="631">
        <f>Orçamento!O117</f>
        <v>0</v>
      </c>
      <c r="D20" s="645">
        <f>C20/C22</f>
        <v>0</v>
      </c>
      <c r="E20" s="114">
        <v>0.25</v>
      </c>
      <c r="F20" s="114">
        <v>0.25</v>
      </c>
      <c r="G20" s="114">
        <v>0.25</v>
      </c>
      <c r="H20" s="114">
        <v>0.25</v>
      </c>
      <c r="I20" s="114"/>
      <c r="J20" s="114"/>
      <c r="K20" s="114"/>
      <c r="L20" s="118"/>
      <c r="M20" s="116">
        <f t="shared" si="0"/>
        <v>1</v>
      </c>
    </row>
    <row r="21" spans="1:13" ht="13.5" thickBot="1">
      <c r="A21" s="634"/>
      <c r="B21" s="636"/>
      <c r="C21" s="631"/>
      <c r="D21" s="646"/>
      <c r="E21" s="99">
        <f>$C$20*E20</f>
        <v>0</v>
      </c>
      <c r="F21" s="99">
        <f t="shared" ref="F21:H21" si="5">$C$20*F20</f>
        <v>0</v>
      </c>
      <c r="G21" s="99">
        <f t="shared" si="5"/>
        <v>0</v>
      </c>
      <c r="H21" s="99">
        <f t="shared" si="5"/>
        <v>0</v>
      </c>
      <c r="I21" s="99"/>
      <c r="J21" s="99"/>
      <c r="K21" s="98"/>
      <c r="L21" s="98"/>
      <c r="M21" s="99">
        <f>SUM(E21:H21)</f>
        <v>0</v>
      </c>
    </row>
    <row r="22" spans="1:13" ht="15.75" thickBot="1">
      <c r="A22" s="647" t="s">
        <v>25955</v>
      </c>
      <c r="B22" s="647"/>
      <c r="C22" s="100">
        <f>SUM(C10:C21)</f>
        <v>1673277.67</v>
      </c>
      <c r="D22" s="101">
        <f>SUM(D10:D21)</f>
        <v>1</v>
      </c>
      <c r="E22" s="102">
        <f>SUM(E11,E13,E15,E17,E19,E21)</f>
        <v>420679.33749999997</v>
      </c>
      <c r="F22" s="102">
        <f>SUM(F11,F13,F15,F17,F19,F21)</f>
        <v>417532.77749999997</v>
      </c>
      <c r="G22" s="102">
        <f t="shared" ref="G22:H22" si="6">SUM(G11,G13,G15,G17,G19,G21)</f>
        <v>417532.77749999997</v>
      </c>
      <c r="H22" s="102">
        <f t="shared" si="6"/>
        <v>417532.77749999997</v>
      </c>
      <c r="I22" s="102"/>
      <c r="J22" s="102"/>
      <c r="K22" s="102"/>
      <c r="L22" s="102"/>
      <c r="M22" s="103">
        <f>SUM(E22:H22)</f>
        <v>1673277.67</v>
      </c>
    </row>
    <row r="23" spans="1:13" ht="15.75" thickBot="1">
      <c r="A23" s="644" t="s">
        <v>25956</v>
      </c>
      <c r="B23" s="644"/>
      <c r="C23" s="104"/>
      <c r="D23" s="105">
        <v>1</v>
      </c>
      <c r="E23" s="106">
        <f>E22</f>
        <v>420679.33749999997</v>
      </c>
      <c r="F23" s="106">
        <f t="shared" ref="F23:H23" si="7">E23+F22</f>
        <v>838212.11499999999</v>
      </c>
      <c r="G23" s="106">
        <f t="shared" si="7"/>
        <v>1255744.8925000001</v>
      </c>
      <c r="H23" s="106">
        <f t="shared" si="7"/>
        <v>1673277.67</v>
      </c>
      <c r="I23" s="106"/>
      <c r="J23" s="106"/>
      <c r="K23" s="106"/>
      <c r="L23" s="106"/>
      <c r="M23" s="106"/>
    </row>
    <row r="24" spans="1:13" ht="13.5" thickTop="1"/>
    <row r="26" spans="1:13">
      <c r="C26" s="107"/>
      <c r="D26" s="108"/>
    </row>
    <row r="27" spans="1:13">
      <c r="E27" s="107"/>
      <c r="F27" s="107"/>
      <c r="G27" s="107"/>
      <c r="H27" s="107"/>
      <c r="I27" s="107"/>
      <c r="J27" s="107"/>
      <c r="K27" s="107"/>
      <c r="L27" s="107"/>
    </row>
    <row r="28" spans="1:13">
      <c r="K28" s="107"/>
    </row>
    <row r="30" spans="1:13">
      <c r="C30" s="107"/>
    </row>
    <row r="31" spans="1:13">
      <c r="C31" s="107"/>
    </row>
  </sheetData>
  <mergeCells count="35">
    <mergeCell ref="A23:B23"/>
    <mergeCell ref="A18:A19"/>
    <mergeCell ref="B18:B19"/>
    <mergeCell ref="C18:C19"/>
    <mergeCell ref="D18:D19"/>
    <mergeCell ref="A20:A21"/>
    <mergeCell ref="B20:B21"/>
    <mergeCell ref="C20:C21"/>
    <mergeCell ref="D20:D21"/>
    <mergeCell ref="A22:B22"/>
    <mergeCell ref="A14:A15"/>
    <mergeCell ref="B14:B15"/>
    <mergeCell ref="C14:C15"/>
    <mergeCell ref="D14:D15"/>
    <mergeCell ref="A16:A17"/>
    <mergeCell ref="B16:B17"/>
    <mergeCell ref="C16:C17"/>
    <mergeCell ref="D16:D17"/>
    <mergeCell ref="A10:A11"/>
    <mergeCell ref="B10:B11"/>
    <mergeCell ref="C10:C11"/>
    <mergeCell ref="D10:D11"/>
    <mergeCell ref="A12:A13"/>
    <mergeCell ref="B12:B13"/>
    <mergeCell ref="C12:C13"/>
    <mergeCell ref="D12:D13"/>
    <mergeCell ref="A1:M1"/>
    <mergeCell ref="A5:M5"/>
    <mergeCell ref="A6:B6"/>
    <mergeCell ref="A7:M7"/>
    <mergeCell ref="A8:A9"/>
    <mergeCell ref="B8:B9"/>
    <mergeCell ref="D8:D9"/>
    <mergeCell ref="E8:L8"/>
    <mergeCell ref="M8:M9"/>
  </mergeCells>
  <pageMargins left="0.511811024" right="0.511811024" top="0.78740157499999996" bottom="0.78740157499999996" header="0.31496062000000002" footer="0.31496062000000002"/>
  <pageSetup paperSize="9" scale="65" orientation="landscape" horizontalDpi="1200" verticalDpi="1200" r:id="rId1"/>
</worksheet>
</file>

<file path=xl/worksheets/sheet4.xml><?xml version="1.0" encoding="utf-8"?>
<worksheet xmlns="http://schemas.openxmlformats.org/spreadsheetml/2006/main" xmlns:r="http://schemas.openxmlformats.org/officeDocument/2006/relationships">
  <sheetPr>
    <tabColor rgb="FFFF0000"/>
    <pageSetUpPr fitToPage="1"/>
  </sheetPr>
  <dimension ref="A2:AL28"/>
  <sheetViews>
    <sheetView showGridLines="0" showZeros="0" view="pageBreakPreview" zoomScale="55" zoomScaleNormal="55" zoomScaleSheetLayoutView="55" zoomScalePageLayoutView="70" workbookViewId="0">
      <selection activeCell="B26" sqref="B26:G26"/>
    </sheetView>
  </sheetViews>
  <sheetFormatPr defaultColWidth="10.42578125" defaultRowHeight="29.45" customHeight="1"/>
  <cols>
    <col min="1" max="1" width="14.85546875" style="425" customWidth="1"/>
    <col min="2" max="2" width="13.140625" style="426" bestFit="1" customWidth="1"/>
    <col min="3" max="4" width="19.85546875" style="425" customWidth="1"/>
    <col min="5" max="7" width="15.5703125" style="425" customWidth="1"/>
    <col min="8" max="8" width="15.5703125" style="426" customWidth="1"/>
    <col min="9" max="9" width="15.5703125" style="427" customWidth="1"/>
    <col min="10" max="18" width="15.5703125" style="425" customWidth="1"/>
    <col min="19" max="19" width="15.5703125" style="426" customWidth="1"/>
    <col min="20" max="27" width="15.5703125" style="425" customWidth="1"/>
    <col min="28" max="16384" width="10.42578125" style="425"/>
  </cols>
  <sheetData>
    <row r="2" spans="1:38" s="393" customFormat="1" ht="15.75">
      <c r="B2" s="394" t="s">
        <v>35010</v>
      </c>
      <c r="C2" s="395" t="str">
        <f>Orçamento!B3</f>
        <v>Local: Diversas Vias Urbanas do Bairro Bom Viver I e II</v>
      </c>
      <c r="D2" s="395"/>
      <c r="Q2" s="396"/>
      <c r="R2" s="397"/>
      <c r="S2" s="397"/>
      <c r="T2" s="398"/>
      <c r="Z2" s="399"/>
      <c r="AE2" s="398"/>
      <c r="AH2" s="398"/>
      <c r="AI2" s="398"/>
    </row>
    <row r="3" spans="1:38" s="393" customFormat="1" ht="15.75">
      <c r="B3" s="394" t="s">
        <v>35011</v>
      </c>
      <c r="C3" s="400" t="str">
        <f>Orçamento!B2</f>
        <v>Município: BONITO - (MS)</v>
      </c>
      <c r="Q3" s="396"/>
      <c r="R3" s="397"/>
      <c r="S3" s="397"/>
      <c r="T3" s="398"/>
      <c r="Z3" s="399"/>
      <c r="AE3" s="398"/>
      <c r="AH3" s="398"/>
      <c r="AI3" s="398"/>
    </row>
    <row r="4" spans="1:38" s="396" customFormat="1" ht="16.5" customHeight="1">
      <c r="B4" s="401"/>
      <c r="C4" s="401"/>
      <c r="D4" s="402"/>
      <c r="E4" s="402"/>
      <c r="J4" s="396" t="s">
        <v>35012</v>
      </c>
      <c r="L4" s="403"/>
      <c r="N4" s="404">
        <v>5</v>
      </c>
      <c r="U4" s="397"/>
      <c r="V4" s="397"/>
      <c r="W4" s="397"/>
      <c r="X4" s="397"/>
      <c r="AC4" s="405"/>
      <c r="AH4" s="397"/>
      <c r="AK4" s="397"/>
      <c r="AL4" s="397"/>
    </row>
    <row r="5" spans="1:38" s="406" customFormat="1" ht="13.5" thickBot="1">
      <c r="D5" s="407"/>
      <c r="E5" s="407"/>
      <c r="I5" s="396"/>
      <c r="J5" s="396" t="s">
        <v>35013</v>
      </c>
      <c r="K5" s="396"/>
      <c r="L5" s="396"/>
      <c r="M5" s="396"/>
      <c r="N5" s="403" t="s">
        <v>35014</v>
      </c>
      <c r="O5" s="396"/>
      <c r="P5" s="408"/>
      <c r="Q5" s="408"/>
      <c r="R5" s="408"/>
      <c r="S5" s="408"/>
      <c r="T5" s="408"/>
      <c r="U5" s="407"/>
      <c r="V5" s="407"/>
      <c r="W5" s="407"/>
      <c r="X5" s="407"/>
      <c r="AC5" s="409"/>
      <c r="AE5" s="410"/>
      <c r="AH5" s="407"/>
      <c r="AK5" s="407"/>
      <c r="AL5" s="407"/>
    </row>
    <row r="6" spans="1:38" s="406" customFormat="1" ht="51" customHeight="1" thickBot="1">
      <c r="B6" s="648" t="s">
        <v>35015</v>
      </c>
      <c r="C6" s="649"/>
      <c r="D6" s="649"/>
      <c r="E6" s="650"/>
      <c r="F6" s="411"/>
      <c r="G6" s="411"/>
      <c r="H6" s="411"/>
      <c r="I6" s="396"/>
      <c r="J6" s="651" t="s">
        <v>35016</v>
      </c>
      <c r="K6" s="651"/>
      <c r="L6" s="651"/>
      <c r="M6" s="651"/>
      <c r="N6" s="652" t="s">
        <v>35017</v>
      </c>
      <c r="O6" s="652"/>
      <c r="U6" s="407"/>
      <c r="V6" s="407"/>
      <c r="W6" s="407"/>
      <c r="X6" s="407"/>
      <c r="AC6" s="409"/>
      <c r="AE6" s="410"/>
      <c r="AH6" s="407"/>
      <c r="AK6" s="407"/>
      <c r="AL6" s="407"/>
    </row>
    <row r="7" spans="1:38" s="406" customFormat="1" ht="17.25" customHeight="1">
      <c r="B7" s="412" t="s">
        <v>35018</v>
      </c>
      <c r="C7" s="413">
        <v>1527.36</v>
      </c>
      <c r="D7" s="414" t="s">
        <v>35019</v>
      </c>
      <c r="E7" s="415" t="s">
        <v>35020</v>
      </c>
      <c r="F7" s="396"/>
      <c r="G7" s="396"/>
      <c r="H7" s="396"/>
      <c r="I7" s="396"/>
      <c r="J7" s="396" t="s">
        <v>35021</v>
      </c>
      <c r="K7" s="396"/>
      <c r="L7" s="396"/>
      <c r="M7" s="396"/>
      <c r="N7" s="403"/>
      <c r="U7" s="407"/>
      <c r="V7" s="407"/>
      <c r="W7" s="407"/>
      <c r="X7" s="407"/>
      <c r="AC7" s="409"/>
      <c r="AE7" s="416"/>
      <c r="AH7" s="407"/>
      <c r="AK7" s="407"/>
      <c r="AL7" s="407"/>
    </row>
    <row r="8" spans="1:38" s="406" customFormat="1" ht="18" customHeight="1">
      <c r="B8" s="417" t="s">
        <v>35022</v>
      </c>
      <c r="C8" s="418">
        <v>0.17799999999999999</v>
      </c>
      <c r="D8" s="419">
        <v>6</v>
      </c>
      <c r="E8" s="420">
        <v>13</v>
      </c>
      <c r="F8" s="396"/>
      <c r="G8" s="396"/>
      <c r="H8" s="396"/>
      <c r="I8" s="396"/>
      <c r="J8" s="396" t="s">
        <v>35023</v>
      </c>
      <c r="K8" s="396"/>
      <c r="L8" s="396"/>
      <c r="M8" s="396"/>
      <c r="N8" s="396" t="s">
        <v>35024</v>
      </c>
      <c r="U8" s="407"/>
      <c r="V8" s="407"/>
      <c r="W8" s="407"/>
      <c r="X8" s="407"/>
      <c r="AC8" s="409"/>
      <c r="AH8" s="407"/>
      <c r="AK8" s="407"/>
      <c r="AL8" s="407"/>
    </row>
    <row r="9" spans="1:38" s="406" customFormat="1" ht="17.25" customHeight="1" thickBot="1">
      <c r="B9" s="421" t="s">
        <v>35025</v>
      </c>
      <c r="C9" s="422">
        <v>5</v>
      </c>
      <c r="D9" s="423" t="s">
        <v>35026</v>
      </c>
      <c r="E9" s="424">
        <v>0.82699999999999996</v>
      </c>
      <c r="F9" s="396"/>
      <c r="G9" s="396"/>
      <c r="H9" s="396"/>
      <c r="I9" s="396"/>
      <c r="J9" s="396" t="s">
        <v>35027</v>
      </c>
      <c r="K9" s="396"/>
      <c r="L9" s="396"/>
      <c r="M9" s="396"/>
      <c r="N9" s="403" t="s">
        <v>35028</v>
      </c>
      <c r="U9" s="407"/>
      <c r="V9" s="407"/>
      <c r="W9" s="407"/>
      <c r="X9" s="407"/>
      <c r="AC9" s="409"/>
      <c r="AH9" s="407"/>
      <c r="AK9" s="407"/>
      <c r="AL9" s="407"/>
    </row>
    <row r="10" spans="1:38" ht="29.45" customHeight="1" thickBot="1"/>
    <row r="11" spans="1:38" ht="29.45" customHeight="1" thickBot="1">
      <c r="A11" s="653" t="s">
        <v>35029</v>
      </c>
      <c r="B11" s="654"/>
      <c r="C11" s="654"/>
      <c r="D11" s="654"/>
      <c r="E11" s="654"/>
      <c r="F11" s="654"/>
      <c r="G11" s="654"/>
      <c r="H11" s="654"/>
      <c r="I11" s="654"/>
      <c r="J11" s="654"/>
      <c r="K11" s="654"/>
      <c r="L11" s="654"/>
      <c r="M11" s="654"/>
      <c r="N11" s="654"/>
      <c r="O11" s="654"/>
      <c r="P11" s="654"/>
      <c r="Q11" s="654"/>
      <c r="R11" s="654"/>
      <c r="S11" s="654"/>
      <c r="T11" s="654"/>
      <c r="U11" s="654"/>
      <c r="V11" s="654"/>
      <c r="W11" s="654"/>
      <c r="X11" s="654"/>
      <c r="Y11" s="654"/>
      <c r="Z11" s="654"/>
      <c r="AA11" s="655"/>
    </row>
    <row r="12" spans="1:38" ht="29.45" customHeight="1">
      <c r="A12" s="656" t="s">
        <v>25765</v>
      </c>
      <c r="B12" s="657" t="s">
        <v>25766</v>
      </c>
      <c r="C12" s="657" t="s">
        <v>35030</v>
      </c>
      <c r="D12" s="658"/>
      <c r="E12" s="657" t="s">
        <v>25767</v>
      </c>
      <c r="F12" s="657" t="s">
        <v>25768</v>
      </c>
      <c r="G12" s="657" t="s">
        <v>25769</v>
      </c>
      <c r="H12" s="659" t="s">
        <v>25770</v>
      </c>
      <c r="I12" s="661" t="s">
        <v>25771</v>
      </c>
      <c r="J12" s="657" t="s">
        <v>7907</v>
      </c>
      <c r="K12" s="657" t="s">
        <v>25772</v>
      </c>
      <c r="L12" s="657" t="s">
        <v>25773</v>
      </c>
      <c r="M12" s="657" t="s">
        <v>25774</v>
      </c>
      <c r="N12" s="657" t="s">
        <v>25775</v>
      </c>
      <c r="O12" s="663" t="s">
        <v>25776</v>
      </c>
      <c r="P12" s="664"/>
      <c r="Q12" s="664"/>
      <c r="R12" s="664"/>
      <c r="S12" s="665" t="s">
        <v>25777</v>
      </c>
      <c r="T12" s="657" t="s">
        <v>25777</v>
      </c>
      <c r="U12" s="657" t="s">
        <v>25778</v>
      </c>
      <c r="V12" s="657" t="s">
        <v>25779</v>
      </c>
      <c r="W12" s="668" t="s">
        <v>35031</v>
      </c>
      <c r="X12" s="668" t="s">
        <v>35032</v>
      </c>
      <c r="Y12" s="657" t="s">
        <v>25780</v>
      </c>
      <c r="Z12" s="657" t="s">
        <v>25781</v>
      </c>
      <c r="AA12" s="667" t="s">
        <v>25782</v>
      </c>
    </row>
    <row r="13" spans="1:38" ht="29.45" customHeight="1">
      <c r="A13" s="656"/>
      <c r="B13" s="657"/>
      <c r="C13" s="428" t="s">
        <v>35033</v>
      </c>
      <c r="D13" s="428" t="s">
        <v>35034</v>
      </c>
      <c r="E13" s="658"/>
      <c r="F13" s="658"/>
      <c r="G13" s="658"/>
      <c r="H13" s="660"/>
      <c r="I13" s="662"/>
      <c r="J13" s="658"/>
      <c r="K13" s="657"/>
      <c r="L13" s="657"/>
      <c r="M13" s="657"/>
      <c r="N13" s="658"/>
      <c r="O13" s="429" t="s">
        <v>25783</v>
      </c>
      <c r="P13" s="429" t="s">
        <v>25784</v>
      </c>
      <c r="Q13" s="429" t="s">
        <v>25785</v>
      </c>
      <c r="R13" s="429" t="s">
        <v>25786</v>
      </c>
      <c r="S13" s="666"/>
      <c r="T13" s="658"/>
      <c r="U13" s="658"/>
      <c r="V13" s="658"/>
      <c r="W13" s="669"/>
      <c r="X13" s="669"/>
      <c r="Y13" s="657"/>
      <c r="Z13" s="657"/>
      <c r="AA13" s="667"/>
    </row>
    <row r="14" spans="1:38" ht="29.45" customHeight="1">
      <c r="A14" s="430"/>
      <c r="B14" s="431" t="s">
        <v>2</v>
      </c>
      <c r="C14" s="428" t="s">
        <v>7869</v>
      </c>
      <c r="D14" s="428" t="s">
        <v>7869</v>
      </c>
      <c r="E14" s="428" t="s">
        <v>25787</v>
      </c>
      <c r="F14" s="428" t="s">
        <v>25788</v>
      </c>
      <c r="G14" s="428" t="s">
        <v>25789</v>
      </c>
      <c r="H14" s="432" t="s">
        <v>25790</v>
      </c>
      <c r="I14" s="433" t="s">
        <v>2</v>
      </c>
      <c r="J14" s="428"/>
      <c r="K14" s="428"/>
      <c r="L14" s="428"/>
      <c r="M14" s="428"/>
      <c r="N14" s="428" t="s">
        <v>35037</v>
      </c>
      <c r="O14" s="490" t="s">
        <v>2</v>
      </c>
      <c r="P14" s="490" t="s">
        <v>2</v>
      </c>
      <c r="Q14" s="429" t="s">
        <v>2</v>
      </c>
      <c r="R14" s="429" t="s">
        <v>2</v>
      </c>
      <c r="S14" s="431" t="s">
        <v>163</v>
      </c>
      <c r="T14" s="428" t="s">
        <v>35035</v>
      </c>
      <c r="U14" s="428" t="s">
        <v>25791</v>
      </c>
      <c r="V14" s="428" t="s">
        <v>25792</v>
      </c>
      <c r="W14" s="428" t="s">
        <v>2</v>
      </c>
      <c r="X14" s="428" t="s">
        <v>2</v>
      </c>
      <c r="Y14" s="428" t="s">
        <v>2</v>
      </c>
      <c r="Z14" s="428" t="s">
        <v>163</v>
      </c>
      <c r="AA14" s="434" t="s">
        <v>2</v>
      </c>
    </row>
    <row r="15" spans="1:38" ht="26.25" customHeight="1">
      <c r="A15" s="440" t="s">
        <v>31882</v>
      </c>
      <c r="B15" s="441">
        <v>51.5</v>
      </c>
      <c r="C15" s="442">
        <v>2.1800000000000002</v>
      </c>
      <c r="D15" s="435">
        <f>C15</f>
        <v>2.1800000000000002</v>
      </c>
      <c r="E15" s="442">
        <v>10</v>
      </c>
      <c r="F15" s="435">
        <v>5</v>
      </c>
      <c r="G15" s="442">
        <f t="shared" ref="G15:G16" si="0">$C$7*POWER(F15,$C$8)/(POWER((E15+$E$8),($E$9)))</f>
        <v>152.12799907501096</v>
      </c>
      <c r="H15" s="443">
        <f t="shared" ref="H15:H16" si="1">0.1195*D15*POWER(G15,(4/3))*POWER(E15,(1/3))*D15^-0.15</f>
        <v>405.50990080454955</v>
      </c>
      <c r="I15" s="436">
        <v>0.6</v>
      </c>
      <c r="J15" s="442">
        <v>1</v>
      </c>
      <c r="K15" s="442">
        <f t="shared" ref="K15:K16" si="2">(H15/(1000*J15))*0.014/((POWER(I15,2.667)*POWER(T15,0.5)))</f>
        <v>0.21139940986030048</v>
      </c>
      <c r="L15" s="444">
        <f>LOOKUP(ROUND(K15,3),[60]HD!$A$1:$A$91,[60]HD!$B$1:$B$91)</f>
        <v>0.60000000000000031</v>
      </c>
      <c r="M15" s="442">
        <f>LOOKUP(ROUND(K15,3),[60]HD!$A$1:$A$91,[60]HD!$C$1:$C$91)</f>
        <v>0.27760000000000001</v>
      </c>
      <c r="N15" s="488">
        <f t="shared" ref="N15:N16" si="3">L15*I15</f>
        <v>0.36000000000000015</v>
      </c>
      <c r="O15" s="514">
        <v>309.23700000000002</v>
      </c>
      <c r="P15" s="514">
        <v>308.67599999999999</v>
      </c>
      <c r="Q15" s="489">
        <f>O15-Y15</f>
        <v>307.517</v>
      </c>
      <c r="R15" s="437">
        <f t="shared" ref="R15:R16" si="4">Q15-T15*B15</f>
        <v>306.95049999999998</v>
      </c>
      <c r="S15" s="445">
        <f t="shared" ref="S15:S16" si="5">T15*100</f>
        <v>1.0999999999999999</v>
      </c>
      <c r="T15" s="438">
        <v>1.0999999999999999E-2</v>
      </c>
      <c r="U15" s="442">
        <f t="shared" ref="U15:U16" si="6">71.43*POWER((M15*I15),(2/3))*POWER(T15,0.5)</f>
        <v>2.2679012174438213</v>
      </c>
      <c r="V15" s="444">
        <f t="shared" ref="V15:V16" si="7">B15/U15/60</f>
        <v>0.37847033492083537</v>
      </c>
      <c r="W15" s="446">
        <f t="shared" ref="W15:X16" si="8">O15-Q15</f>
        <v>1.7200000000000273</v>
      </c>
      <c r="X15" s="446">
        <f t="shared" si="8"/>
        <v>1.7255000000000109</v>
      </c>
      <c r="Y15" s="447">
        <f t="shared" ref="Y15:Y16" si="9">1+I15*1.2</f>
        <v>1.72</v>
      </c>
      <c r="Z15" s="448">
        <f t="shared" ref="Z15:Z16" si="10">POWER((H15/J15/1000*0.014/0.335/POWER(I15,2.667)),2)</f>
        <v>4.3803681477577773E-3</v>
      </c>
      <c r="AA15" s="449">
        <f t="shared" ref="AA15:AA16" si="11">B15*J15</f>
        <v>51.5</v>
      </c>
      <c r="AB15" s="439"/>
    </row>
    <row r="16" spans="1:38" ht="26.25" customHeight="1">
      <c r="A16" s="440" t="s">
        <v>31883</v>
      </c>
      <c r="B16" s="441">
        <v>52.5</v>
      </c>
      <c r="C16" s="442">
        <v>1.18</v>
      </c>
      <c r="D16" s="442">
        <f>C16+D15</f>
        <v>3.3600000000000003</v>
      </c>
      <c r="E16" s="442">
        <f t="shared" ref="E16:E17" si="12">E15+V15</f>
        <v>10.378470334920836</v>
      </c>
      <c r="F16" s="435">
        <v>5</v>
      </c>
      <c r="G16" s="442">
        <f t="shared" si="0"/>
        <v>150.08841305732921</v>
      </c>
      <c r="H16" s="443">
        <f t="shared" si="1"/>
        <v>582.45667684156138</v>
      </c>
      <c r="I16" s="436">
        <v>0.6</v>
      </c>
      <c r="J16" s="442">
        <v>1</v>
      </c>
      <c r="K16" s="442">
        <f t="shared" si="2"/>
        <v>0.33569202527501246</v>
      </c>
      <c r="L16" s="444">
        <f>LOOKUP(ROUND(K16,3),[60]HD!$A$1:$A$91,[60]HD!$B$1:$B$91)</f>
        <v>0.91000000000000059</v>
      </c>
      <c r="M16" s="442">
        <f>LOOKUP(ROUND(K16,3),[60]HD!$A$1:$A$91,[60]HD!$C$1:$C$91)</f>
        <v>0.29630000000000001</v>
      </c>
      <c r="N16" s="488">
        <f t="shared" si="3"/>
        <v>0.54600000000000037</v>
      </c>
      <c r="O16" s="514">
        <f t="shared" ref="O16:O20" si="13">P15</f>
        <v>308.67599999999999</v>
      </c>
      <c r="P16" s="514">
        <v>308.09100000000001</v>
      </c>
      <c r="Q16" s="489">
        <f t="shared" ref="Q16:Q20" si="14">IF(I16-I15=0,R15-0.1,R15-I16+I15)</f>
        <v>306.85049999999995</v>
      </c>
      <c r="R16" s="437">
        <f t="shared" si="4"/>
        <v>306.37799999999993</v>
      </c>
      <c r="S16" s="445">
        <f t="shared" si="5"/>
        <v>0.89999999999999991</v>
      </c>
      <c r="T16" s="438">
        <v>8.9999999999999993E-3</v>
      </c>
      <c r="U16" s="442">
        <f t="shared" si="6"/>
        <v>2.1425148434522177</v>
      </c>
      <c r="V16" s="444">
        <f t="shared" si="7"/>
        <v>0.40839857080762126</v>
      </c>
      <c r="W16" s="446">
        <f t="shared" si="8"/>
        <v>1.8255000000000337</v>
      </c>
      <c r="X16" s="446">
        <f t="shared" si="8"/>
        <v>1.7130000000000791</v>
      </c>
      <c r="Y16" s="447">
        <f t="shared" si="9"/>
        <v>1.72</v>
      </c>
      <c r="Z16" s="448">
        <f t="shared" si="10"/>
        <v>9.037221853411952E-3</v>
      </c>
      <c r="AA16" s="449">
        <f t="shared" si="11"/>
        <v>52.5</v>
      </c>
      <c r="AB16" s="439"/>
    </row>
    <row r="17" spans="1:27" ht="29.45" customHeight="1">
      <c r="A17" s="440" t="s">
        <v>31884</v>
      </c>
      <c r="B17" s="441">
        <v>51.5</v>
      </c>
      <c r="C17" s="442">
        <v>1.18</v>
      </c>
      <c r="D17" s="442">
        <f t="shared" ref="D17:D20" si="15">C17+D16</f>
        <v>4.54</v>
      </c>
      <c r="E17" s="442">
        <f t="shared" si="12"/>
        <v>10.786868905728458</v>
      </c>
      <c r="F17" s="435">
        <v>5</v>
      </c>
      <c r="G17" s="442">
        <f t="shared" ref="G17:G20" si="16">$C$7*POWER(F17,$C$8)/(POWER((E17+$E$8),($E$9)))</f>
        <v>147.95414739558026</v>
      </c>
      <c r="H17" s="443">
        <f t="shared" ref="H17:H20" si="17">0.1195*D17*POWER(G17,(4/3))*POWER(E17,(1/3))*D17^-0.15</f>
        <v>747.59554605159678</v>
      </c>
      <c r="I17" s="436">
        <v>0.6</v>
      </c>
      <c r="J17" s="442">
        <v>1</v>
      </c>
      <c r="K17" s="442">
        <f t="shared" ref="K17:K20" si="18">(H17/(1000*J17))*0.014/((POWER(I17,2.667)*POWER(T17,0.5)))</f>
        <v>0.64630179269686394</v>
      </c>
      <c r="L17" s="444">
        <f>LOOKUP(ROUND(K17,3),[60]HD!$A$1:$A$91,[60]HD!$B$1:$B$91)</f>
        <v>0.91000000000000059</v>
      </c>
      <c r="M17" s="442">
        <f>LOOKUP(ROUND(K17,3),[60]HD!$A$1:$A$91,[60]HD!$C$1:$C$91)</f>
        <v>0.29630000000000001</v>
      </c>
      <c r="N17" s="488">
        <f t="shared" ref="N17:N20" si="19">L17*I17</f>
        <v>0.54600000000000037</v>
      </c>
      <c r="O17" s="514">
        <f t="shared" si="13"/>
        <v>308.09100000000001</v>
      </c>
      <c r="P17" s="514">
        <v>307.89800000000002</v>
      </c>
      <c r="Q17" s="489">
        <f t="shared" si="14"/>
        <v>306.27799999999991</v>
      </c>
      <c r="R17" s="437">
        <f t="shared" ref="R17:R20" si="20">Q17-T17*B17</f>
        <v>306.07199999999989</v>
      </c>
      <c r="S17" s="445">
        <f t="shared" ref="S17:S20" si="21">T17*100</f>
        <v>0.4</v>
      </c>
      <c r="T17" s="438">
        <v>4.0000000000000001E-3</v>
      </c>
      <c r="U17" s="442">
        <f t="shared" ref="U17:U20" si="22">71.43*POWER((M17*I17),(2/3))*POWER(T17,0.5)</f>
        <v>1.428343228968145</v>
      </c>
      <c r="V17" s="444">
        <f t="shared" ref="V17:V20" si="23">B17/U17/60</f>
        <v>0.60092932561692836</v>
      </c>
      <c r="W17" s="446">
        <f t="shared" ref="W17:W20" si="24">O17-Q17</f>
        <v>1.8130000000001019</v>
      </c>
      <c r="X17" s="446">
        <f t="shared" ref="X17:X20" si="25">P17-R17</f>
        <v>1.8260000000001355</v>
      </c>
      <c r="Y17" s="447">
        <f t="shared" ref="Y17:Y20" si="26">1+I17*1.2</f>
        <v>1.72</v>
      </c>
      <c r="Z17" s="448">
        <f t="shared" ref="Z17:Z20" si="27">POWER((H17/J17/1000*0.014/0.335/POWER(I17,2.667)),2)</f>
        <v>1.4888162432369977E-2</v>
      </c>
      <c r="AA17" s="449">
        <f t="shared" ref="AA17:AA20" si="28">B17*J17</f>
        <v>51.5</v>
      </c>
    </row>
    <row r="18" spans="1:27" ht="29.45" customHeight="1">
      <c r="A18" s="440" t="s">
        <v>31885</v>
      </c>
      <c r="B18" s="441">
        <v>120</v>
      </c>
      <c r="C18" s="442">
        <v>1.3</v>
      </c>
      <c r="D18" s="442">
        <f t="shared" si="15"/>
        <v>5.84</v>
      </c>
      <c r="E18" s="442">
        <f t="shared" ref="E18" si="29">E17+V17</f>
        <v>11.387798231345386</v>
      </c>
      <c r="F18" s="435">
        <v>5</v>
      </c>
      <c r="G18" s="442">
        <f t="shared" si="16"/>
        <v>144.93268528360173</v>
      </c>
      <c r="H18" s="443">
        <f t="shared" si="17"/>
        <v>917.319301413939</v>
      </c>
      <c r="I18" s="436">
        <v>0.8</v>
      </c>
      <c r="J18" s="442">
        <v>1</v>
      </c>
      <c r="K18" s="442">
        <f t="shared" si="18"/>
        <v>0.24546315798253018</v>
      </c>
      <c r="L18" s="444">
        <f>LOOKUP(ROUND(K18,3),[60]HD!$A$1:$A$91,[60]HD!$B$1:$B$91)</f>
        <v>0.66000000000000036</v>
      </c>
      <c r="M18" s="442">
        <f>LOOKUP(ROUND(K18,3),[60]HD!$A$1:$A$91,[60]HD!$C$1:$C$91)</f>
        <v>0.28989999999999999</v>
      </c>
      <c r="N18" s="488">
        <f t="shared" si="19"/>
        <v>0.52800000000000036</v>
      </c>
      <c r="O18" s="514">
        <f t="shared" si="13"/>
        <v>307.89800000000002</v>
      </c>
      <c r="P18" s="514">
        <v>306.84199999999998</v>
      </c>
      <c r="Q18" s="489">
        <f t="shared" si="14"/>
        <v>305.8719999999999</v>
      </c>
      <c r="R18" s="437">
        <f t="shared" si="20"/>
        <v>304.79199999999992</v>
      </c>
      <c r="S18" s="445">
        <f t="shared" si="21"/>
        <v>0.89999999999999991</v>
      </c>
      <c r="T18" s="438">
        <v>8.9999999999999993E-3</v>
      </c>
      <c r="U18" s="442">
        <f t="shared" si="22"/>
        <v>2.5579617128454242</v>
      </c>
      <c r="V18" s="444">
        <f t="shared" si="23"/>
        <v>0.78187253153810543</v>
      </c>
      <c r="W18" s="446">
        <f t="shared" si="24"/>
        <v>2.0260000000001241</v>
      </c>
      <c r="X18" s="446">
        <f t="shared" si="25"/>
        <v>2.0500000000000682</v>
      </c>
      <c r="Y18" s="447">
        <f t="shared" si="26"/>
        <v>1.96</v>
      </c>
      <c r="Z18" s="448">
        <f t="shared" si="27"/>
        <v>4.831984471738107E-3</v>
      </c>
      <c r="AA18" s="449">
        <f t="shared" si="28"/>
        <v>120</v>
      </c>
    </row>
    <row r="19" spans="1:27" ht="29.45" customHeight="1">
      <c r="A19" s="440" t="s">
        <v>31886</v>
      </c>
      <c r="B19" s="441">
        <v>120</v>
      </c>
      <c r="C19" s="442">
        <v>0</v>
      </c>
      <c r="D19" s="442">
        <f t="shared" si="15"/>
        <v>5.84</v>
      </c>
      <c r="E19" s="442">
        <v>11.387798231345386</v>
      </c>
      <c r="F19" s="435">
        <v>5</v>
      </c>
      <c r="G19" s="442">
        <f t="shared" si="16"/>
        <v>144.93268528360173</v>
      </c>
      <c r="H19" s="443">
        <f t="shared" si="17"/>
        <v>917.319301413939</v>
      </c>
      <c r="I19" s="436">
        <v>0.8</v>
      </c>
      <c r="J19" s="442">
        <v>1</v>
      </c>
      <c r="K19" s="442">
        <f t="shared" si="18"/>
        <v>0.16069335739683549</v>
      </c>
      <c r="L19" s="444">
        <f>LOOKUP(ROUND(K19,3),[60]HD!$A$1:$A$91,[60]HD!$B$1:$B$91)</f>
        <v>0.50000000000000022</v>
      </c>
      <c r="M19" s="442">
        <f>LOOKUP(ROUND(K19,3),[60]HD!$A$1:$A$91,[60]HD!$C$1:$C$91)</f>
        <v>0.25</v>
      </c>
      <c r="N19" s="488">
        <f t="shared" si="19"/>
        <v>0.40000000000000019</v>
      </c>
      <c r="O19" s="514">
        <f t="shared" si="13"/>
        <v>306.84199999999998</v>
      </c>
      <c r="P19" s="514">
        <v>304.2</v>
      </c>
      <c r="Q19" s="489">
        <f t="shared" si="14"/>
        <v>304.69199999999989</v>
      </c>
      <c r="R19" s="437">
        <f t="shared" si="20"/>
        <v>302.17199999999991</v>
      </c>
      <c r="S19" s="445">
        <f t="shared" si="21"/>
        <v>2.1</v>
      </c>
      <c r="T19" s="438">
        <v>2.1000000000000001E-2</v>
      </c>
      <c r="U19" s="442">
        <f t="shared" si="22"/>
        <v>3.5400573240467668</v>
      </c>
      <c r="V19" s="444">
        <f t="shared" si="23"/>
        <v>0.5649626028410546</v>
      </c>
      <c r="W19" s="446">
        <f t="shared" si="24"/>
        <v>2.1500000000000909</v>
      </c>
      <c r="X19" s="446">
        <f t="shared" si="25"/>
        <v>2.0280000000000769</v>
      </c>
      <c r="Y19" s="447">
        <f t="shared" si="26"/>
        <v>1.96</v>
      </c>
      <c r="Z19" s="448">
        <f t="shared" si="27"/>
        <v>4.831984471738107E-3</v>
      </c>
      <c r="AA19" s="449">
        <f t="shared" si="28"/>
        <v>120</v>
      </c>
    </row>
    <row r="20" spans="1:27" ht="29.45" customHeight="1">
      <c r="A20" s="440" t="s">
        <v>35036</v>
      </c>
      <c r="B20" s="441">
        <v>28</v>
      </c>
      <c r="C20" s="442">
        <v>0</v>
      </c>
      <c r="D20" s="442">
        <f t="shared" si="15"/>
        <v>5.84</v>
      </c>
      <c r="E20" s="442">
        <v>11.387798231345386</v>
      </c>
      <c r="F20" s="435">
        <v>5</v>
      </c>
      <c r="G20" s="442">
        <f t="shared" si="16"/>
        <v>144.93268528360173</v>
      </c>
      <c r="H20" s="443">
        <f t="shared" si="17"/>
        <v>917.319301413939</v>
      </c>
      <c r="I20" s="436">
        <v>0.8</v>
      </c>
      <c r="J20" s="442">
        <v>1</v>
      </c>
      <c r="K20" s="442">
        <f t="shared" si="18"/>
        <v>0.73638947394759058</v>
      </c>
      <c r="L20" s="444">
        <f>LOOKUP(ROUND(K20,3),[60]HD!$A$1:$A$91,[60]HD!$B$1:$B$91)</f>
        <v>0.91000000000000059</v>
      </c>
      <c r="M20" s="442">
        <f>LOOKUP(ROUND(K20,3),[60]HD!$A$1:$A$91,[60]HD!$C$1:$C$91)</f>
        <v>0.29630000000000001</v>
      </c>
      <c r="N20" s="488">
        <f t="shared" si="19"/>
        <v>0.72800000000000054</v>
      </c>
      <c r="O20" s="514">
        <f t="shared" si="13"/>
        <v>304.2</v>
      </c>
      <c r="P20" s="514">
        <f>O20-2</f>
        <v>302.2</v>
      </c>
      <c r="Q20" s="489">
        <f t="shared" si="14"/>
        <v>302.07199999999989</v>
      </c>
      <c r="R20" s="437">
        <f t="shared" si="20"/>
        <v>302.04399999999987</v>
      </c>
      <c r="S20" s="445">
        <f t="shared" si="21"/>
        <v>0.1</v>
      </c>
      <c r="T20" s="438">
        <v>1E-3</v>
      </c>
      <c r="U20" s="442">
        <f t="shared" si="22"/>
        <v>0.865157298330123</v>
      </c>
      <c r="V20" s="444">
        <f t="shared" si="23"/>
        <v>0.53940094774372227</v>
      </c>
      <c r="W20" s="446">
        <f t="shared" si="24"/>
        <v>2.1280000000000996</v>
      </c>
      <c r="X20" s="446">
        <f t="shared" si="25"/>
        <v>0.1560000000001196</v>
      </c>
      <c r="Y20" s="447">
        <f t="shared" si="26"/>
        <v>1.96</v>
      </c>
      <c r="Z20" s="448">
        <f t="shared" si="27"/>
        <v>4.831984471738107E-3</v>
      </c>
      <c r="AA20" s="449">
        <f t="shared" si="28"/>
        <v>28</v>
      </c>
    </row>
    <row r="23" spans="1:27" ht="29.45" customHeight="1">
      <c r="A23" s="425">
        <v>1.7255000000000109</v>
      </c>
      <c r="B23" s="512">
        <v>51.5</v>
      </c>
      <c r="C23" s="512">
        <v>52.5</v>
      </c>
      <c r="D23" s="512">
        <v>51.5</v>
      </c>
      <c r="E23" s="512">
        <v>120</v>
      </c>
      <c r="F23" s="512">
        <v>120</v>
      </c>
      <c r="G23" s="512">
        <v>28</v>
      </c>
      <c r="H23" s="513"/>
    </row>
    <row r="24" spans="1:27" ht="29.45" customHeight="1">
      <c r="A24" s="425">
        <v>1.7130000000000791</v>
      </c>
      <c r="B24" s="513">
        <v>600</v>
      </c>
      <c r="C24" s="512">
        <v>600</v>
      </c>
      <c r="D24" s="512">
        <v>600</v>
      </c>
      <c r="E24" s="512">
        <v>800</v>
      </c>
      <c r="F24" s="512">
        <v>800</v>
      </c>
      <c r="G24" s="512">
        <v>800</v>
      </c>
      <c r="H24" s="513"/>
    </row>
    <row r="25" spans="1:27" ht="29.45" customHeight="1">
      <c r="A25" s="425">
        <v>1.8260000000001355</v>
      </c>
      <c r="B25" s="512">
        <v>1.7200000000000273</v>
      </c>
      <c r="C25" s="512">
        <v>1.8255000000000337</v>
      </c>
      <c r="D25" s="512">
        <v>1.8130000000001019</v>
      </c>
      <c r="E25" s="512">
        <v>2.0260000000001241</v>
      </c>
      <c r="F25" s="512">
        <v>2.1500000000000909</v>
      </c>
      <c r="G25" s="512">
        <v>2.1280000000000996</v>
      </c>
    </row>
    <row r="26" spans="1:27" ht="29.45" customHeight="1">
      <c r="A26" s="425">
        <v>2.0500000000000682</v>
      </c>
      <c r="B26" s="512" t="s">
        <v>17865</v>
      </c>
      <c r="C26" s="512">
        <v>1.7130000000000791</v>
      </c>
      <c r="D26" s="512">
        <v>1.8260000000001355</v>
      </c>
      <c r="E26" s="512">
        <v>2.0500000000000682</v>
      </c>
      <c r="F26" s="512">
        <v>2.0280000000000769</v>
      </c>
      <c r="G26" s="512">
        <v>0.1560000000001196</v>
      </c>
    </row>
    <row r="27" spans="1:27" ht="29.45" customHeight="1">
      <c r="A27" s="425">
        <v>2.0280000000000769</v>
      </c>
    </row>
    <row r="28" spans="1:27" ht="29.45" customHeight="1">
      <c r="A28" s="425">
        <v>0.1560000000001196</v>
      </c>
    </row>
  </sheetData>
  <mergeCells count="27">
    <mergeCell ref="AA12:AA13"/>
    <mergeCell ref="U12:U13"/>
    <mergeCell ref="W12:W13"/>
    <mergeCell ref="X12:X13"/>
    <mergeCell ref="Y12:Y13"/>
    <mergeCell ref="Z12:Z13"/>
    <mergeCell ref="M12:M13"/>
    <mergeCell ref="N12:N13"/>
    <mergeCell ref="O12:R12"/>
    <mergeCell ref="S12:S13"/>
    <mergeCell ref="T12:T13"/>
    <mergeCell ref="B6:E6"/>
    <mergeCell ref="J6:M6"/>
    <mergeCell ref="N6:O6"/>
    <mergeCell ref="A11:AA11"/>
    <mergeCell ref="A12:A13"/>
    <mergeCell ref="B12:B13"/>
    <mergeCell ref="C12:D12"/>
    <mergeCell ref="E12:E13"/>
    <mergeCell ref="F12:F13"/>
    <mergeCell ref="G12:G13"/>
    <mergeCell ref="V12:V13"/>
    <mergeCell ref="H12:H13"/>
    <mergeCell ref="I12:I13"/>
    <mergeCell ref="J12:J13"/>
    <mergeCell ref="K12:K13"/>
    <mergeCell ref="L12:L13"/>
  </mergeCells>
  <printOptions horizontalCentered="1"/>
  <pageMargins left="0" right="0" top="0.18547619047619049" bottom="0.98425196850393704" header="0.51181102362204722" footer="0.51181102362204722"/>
  <pageSetup paperSize="9" scale="34" orientation="landscape" horizontalDpi="360" verticalDpi="360" r:id="rId1"/>
  <headerFooter alignWithMargins="0"/>
  <colBreaks count="1" manualBreakCount="1">
    <brk id="14" min="1" max="27" man="1"/>
  </colBreaks>
</worksheet>
</file>

<file path=xl/worksheets/sheet5.xml><?xml version="1.0" encoding="utf-8"?>
<worksheet xmlns="http://schemas.openxmlformats.org/spreadsheetml/2006/main" xmlns:r="http://schemas.openxmlformats.org/officeDocument/2006/relationships">
  <sheetPr>
    <pageSetUpPr fitToPage="1"/>
  </sheetPr>
  <dimension ref="A1:T65"/>
  <sheetViews>
    <sheetView showGridLines="0" tabSelected="1" view="pageBreakPreview" topLeftCell="B31" zoomScaleNormal="85" zoomScaleSheetLayoutView="100" workbookViewId="0">
      <selection activeCell="E27" sqref="E27"/>
    </sheetView>
  </sheetViews>
  <sheetFormatPr defaultColWidth="9" defaultRowHeight="14.25"/>
  <cols>
    <col min="1" max="1" width="5.42578125" style="45" customWidth="1"/>
    <col min="2" max="2" width="14.28515625" style="58" customWidth="1"/>
    <col min="3" max="3" width="30.7109375" style="58" customWidth="1"/>
    <col min="4" max="4" width="5.7109375" style="59" customWidth="1"/>
    <col min="5" max="10" width="11.85546875" style="59" customWidth="1"/>
    <col min="11" max="12" width="11.7109375" style="45" customWidth="1"/>
    <col min="13" max="13" width="13.5703125" style="60" customWidth="1"/>
    <col min="14" max="14" width="12.28515625" style="45" customWidth="1"/>
    <col min="15" max="15" width="12.7109375" style="45" customWidth="1"/>
    <col min="16" max="19" width="10.7109375" style="45" customWidth="1"/>
    <col min="20" max="20" width="15.7109375" style="45" customWidth="1"/>
    <col min="21" max="16384" width="9" style="45"/>
  </cols>
  <sheetData>
    <row r="1" spans="1:20" s="43" customFormat="1" ht="39.75" thickTop="1" thickBot="1">
      <c r="A1" s="670" t="s">
        <v>25794</v>
      </c>
      <c r="B1" s="673" t="s">
        <v>25795</v>
      </c>
      <c r="C1" s="674"/>
      <c r="D1" s="320" t="s">
        <v>25796</v>
      </c>
      <c r="E1" s="299" t="s">
        <v>31882</v>
      </c>
      <c r="F1" s="299" t="s">
        <v>31883</v>
      </c>
      <c r="G1" s="299" t="s">
        <v>31884</v>
      </c>
      <c r="H1" s="299" t="s">
        <v>31885</v>
      </c>
      <c r="I1" s="299" t="s">
        <v>31886</v>
      </c>
      <c r="J1" s="299" t="s">
        <v>35036</v>
      </c>
      <c r="K1" s="297" t="s">
        <v>25797</v>
      </c>
      <c r="L1" s="318" t="s">
        <v>25969</v>
      </c>
      <c r="M1" s="258" t="s">
        <v>39</v>
      </c>
      <c r="N1" s="253" t="s">
        <v>25798</v>
      </c>
      <c r="O1" s="42" t="s">
        <v>25799</v>
      </c>
      <c r="P1" s="43" t="s">
        <v>25800</v>
      </c>
      <c r="Q1" s="43" t="s">
        <v>25801</v>
      </c>
    </row>
    <row r="2" spans="1:20" ht="31.9" customHeight="1" thickTop="1" thickBot="1">
      <c r="A2" s="671"/>
      <c r="B2" s="675" t="s">
        <v>25802</v>
      </c>
      <c r="C2" s="676"/>
      <c r="D2" s="172" t="s">
        <v>2</v>
      </c>
      <c r="E2" s="298">
        <v>51.5</v>
      </c>
      <c r="F2" s="298">
        <v>52.5</v>
      </c>
      <c r="G2" s="298">
        <v>51.5</v>
      </c>
      <c r="H2" s="298">
        <v>120</v>
      </c>
      <c r="I2" s="298">
        <v>120</v>
      </c>
      <c r="J2" s="298">
        <v>28</v>
      </c>
      <c r="K2" s="304">
        <v>166</v>
      </c>
      <c r="L2" s="305"/>
      <c r="M2" s="316">
        <f>SUM(E2:K2)</f>
        <v>589.5</v>
      </c>
      <c r="N2" s="44">
        <v>400</v>
      </c>
      <c r="P2" s="44">
        <v>400</v>
      </c>
      <c r="Q2" s="46">
        <v>0.158</v>
      </c>
      <c r="R2" s="45">
        <f>Q2*O2</f>
        <v>0</v>
      </c>
      <c r="S2" s="45">
        <v>23.4</v>
      </c>
    </row>
    <row r="3" spans="1:20" s="44" customFormat="1" ht="15">
      <c r="A3" s="671"/>
      <c r="B3" s="677" t="s">
        <v>25803</v>
      </c>
      <c r="C3" s="47" t="s">
        <v>25804</v>
      </c>
      <c r="D3" s="173" t="s">
        <v>25805</v>
      </c>
      <c r="E3" s="302">
        <v>1</v>
      </c>
      <c r="F3" s="302">
        <v>1</v>
      </c>
      <c r="G3" s="302">
        <v>1</v>
      </c>
      <c r="H3" s="302">
        <v>1</v>
      </c>
      <c r="I3" s="302">
        <v>1</v>
      </c>
      <c r="J3" s="302">
        <v>1</v>
      </c>
      <c r="K3" s="301">
        <v>1</v>
      </c>
      <c r="L3" s="314"/>
      <c r="M3" s="255" t="s">
        <v>25806</v>
      </c>
      <c r="N3" s="45">
        <v>600</v>
      </c>
      <c r="O3" s="45">
        <f>E2+F2+G2</f>
        <v>155.5</v>
      </c>
      <c r="P3" s="44">
        <v>500</v>
      </c>
      <c r="Q3" s="46">
        <v>0.2495</v>
      </c>
      <c r="R3" s="45">
        <f t="shared" ref="R3:R8" si="0">Q3*O3</f>
        <v>38.797249999999998</v>
      </c>
      <c r="S3" s="44">
        <v>26.6</v>
      </c>
    </row>
    <row r="4" spans="1:20" ht="15">
      <c r="A4" s="671"/>
      <c r="B4" s="678"/>
      <c r="C4" s="48" t="s">
        <v>25807</v>
      </c>
      <c r="D4" s="174" t="s">
        <v>25808</v>
      </c>
      <c r="E4" s="302">
        <v>600</v>
      </c>
      <c r="F4" s="301">
        <v>600</v>
      </c>
      <c r="G4" s="301">
        <v>600</v>
      </c>
      <c r="H4" s="301">
        <v>800</v>
      </c>
      <c r="I4" s="301">
        <v>800</v>
      </c>
      <c r="J4" s="301">
        <v>800</v>
      </c>
      <c r="K4" s="301">
        <v>400</v>
      </c>
      <c r="L4" s="314"/>
      <c r="M4" s="255" t="s">
        <v>25806</v>
      </c>
      <c r="N4" s="45">
        <v>800</v>
      </c>
      <c r="O4" s="45">
        <f>H2+I2+J2</f>
        <v>268</v>
      </c>
      <c r="P4" s="44">
        <v>600</v>
      </c>
      <c r="Q4" s="46">
        <v>0.34100000000000003</v>
      </c>
      <c r="R4" s="45">
        <f t="shared" si="0"/>
        <v>91.388000000000005</v>
      </c>
      <c r="S4" s="45">
        <v>12</v>
      </c>
    </row>
    <row r="5" spans="1:20" ht="23.25" customHeight="1" thickBot="1">
      <c r="A5" s="671"/>
      <c r="B5" s="678"/>
      <c r="C5" s="49" t="s">
        <v>25809</v>
      </c>
      <c r="D5" s="175" t="s">
        <v>25806</v>
      </c>
      <c r="E5" s="309" t="s">
        <v>31887</v>
      </c>
      <c r="F5" s="306" t="s">
        <v>31887</v>
      </c>
      <c r="G5" s="306" t="s">
        <v>31887</v>
      </c>
      <c r="H5" s="306" t="s">
        <v>31887</v>
      </c>
      <c r="I5" s="306" t="s">
        <v>31887</v>
      </c>
      <c r="J5" s="306" t="s">
        <v>31887</v>
      </c>
      <c r="K5" s="306" t="s">
        <v>25810</v>
      </c>
      <c r="L5" s="294"/>
      <c r="M5" s="256"/>
      <c r="N5" s="45">
        <v>1000</v>
      </c>
      <c r="P5" s="44">
        <v>700</v>
      </c>
      <c r="Q5" s="46">
        <v>0.48799999999999999</v>
      </c>
      <c r="R5" s="45">
        <f t="shared" si="0"/>
        <v>0</v>
      </c>
      <c r="S5" s="45">
        <v>30</v>
      </c>
    </row>
    <row r="6" spans="1:20" ht="13.9" customHeight="1">
      <c r="A6" s="671"/>
      <c r="B6" s="678"/>
      <c r="C6" s="49" t="s">
        <v>25968</v>
      </c>
      <c r="D6" s="109" t="s">
        <v>25971</v>
      </c>
      <c r="E6" s="309">
        <v>1</v>
      </c>
      <c r="F6" s="306">
        <v>1</v>
      </c>
      <c r="G6" s="306">
        <v>1</v>
      </c>
      <c r="H6" s="306">
        <v>1</v>
      </c>
      <c r="I6" s="306">
        <v>1</v>
      </c>
      <c r="J6" s="306">
        <v>1</v>
      </c>
      <c r="K6" s="306"/>
      <c r="L6" s="294">
        <f>TRUNC((1.74*0.579*M6+1.023*1.05*M6+0.64*0.729*M6),2)</f>
        <v>15.28</v>
      </c>
      <c r="M6" s="254">
        <f>SUM(E6:K6)</f>
        <v>6</v>
      </c>
      <c r="P6" s="44"/>
      <c r="Q6" s="46"/>
      <c r="R6" s="45">
        <f t="shared" si="0"/>
        <v>0</v>
      </c>
      <c r="S6" s="45">
        <v>35.5</v>
      </c>
    </row>
    <row r="7" spans="1:20" ht="15">
      <c r="A7" s="671"/>
      <c r="B7" s="678"/>
      <c r="C7" s="50" t="s">
        <v>25811</v>
      </c>
      <c r="D7" s="109" t="s">
        <v>25971</v>
      </c>
      <c r="E7" s="309">
        <v>2</v>
      </c>
      <c r="F7" s="309">
        <v>2</v>
      </c>
      <c r="G7" s="309">
        <v>2</v>
      </c>
      <c r="H7" s="309">
        <v>2</v>
      </c>
      <c r="I7" s="306"/>
      <c r="J7" s="306"/>
      <c r="K7" s="306"/>
      <c r="L7" s="294"/>
      <c r="M7" s="254">
        <f>SUM(E7:K7)</f>
        <v>8</v>
      </c>
      <c r="N7" s="45">
        <v>1200</v>
      </c>
      <c r="P7" s="44">
        <v>800</v>
      </c>
      <c r="Q7" s="46">
        <v>0.63500000000000001</v>
      </c>
      <c r="R7" s="45">
        <f t="shared" si="0"/>
        <v>0</v>
      </c>
      <c r="S7" s="45">
        <v>31.7</v>
      </c>
    </row>
    <row r="8" spans="1:20" ht="15">
      <c r="A8" s="671"/>
      <c r="B8" s="678"/>
      <c r="C8" s="50" t="s">
        <v>25812</v>
      </c>
      <c r="D8" s="109" t="s">
        <v>25971</v>
      </c>
      <c r="E8" s="309"/>
      <c r="F8" s="309"/>
      <c r="G8" s="309"/>
      <c r="H8" s="309"/>
      <c r="I8" s="306"/>
      <c r="J8" s="306"/>
      <c r="K8" s="306"/>
      <c r="L8" s="294"/>
      <c r="M8" s="254">
        <f>SUM(E8:K8)</f>
        <v>0</v>
      </c>
      <c r="N8" s="45">
        <v>1500</v>
      </c>
      <c r="P8" s="44">
        <v>900</v>
      </c>
      <c r="Q8" s="46">
        <v>0.75849999999999995</v>
      </c>
      <c r="R8" s="45">
        <f t="shared" si="0"/>
        <v>0</v>
      </c>
      <c r="S8" s="45">
        <v>62.7</v>
      </c>
    </row>
    <row r="9" spans="1:20" ht="15">
      <c r="A9" s="671"/>
      <c r="B9" s="678"/>
      <c r="C9" s="51" t="s">
        <v>25813</v>
      </c>
      <c r="D9" s="109" t="s">
        <v>25971</v>
      </c>
      <c r="E9" s="309">
        <v>2</v>
      </c>
      <c r="F9" s="309">
        <v>2</v>
      </c>
      <c r="G9" s="309">
        <v>2</v>
      </c>
      <c r="H9" s="309">
        <v>2</v>
      </c>
      <c r="I9" s="306"/>
      <c r="J9" s="306"/>
      <c r="K9" s="306"/>
      <c r="L9" s="294"/>
      <c r="M9" s="254">
        <f>SUM(E9:K9)</f>
        <v>8</v>
      </c>
      <c r="P9" s="44">
        <v>1000</v>
      </c>
      <c r="Q9" s="46">
        <v>0.88200000000000001</v>
      </c>
    </row>
    <row r="10" spans="1:20" ht="15">
      <c r="A10" s="671"/>
      <c r="B10" s="678"/>
      <c r="C10" s="50" t="s">
        <v>25814</v>
      </c>
      <c r="D10" s="109" t="s">
        <v>25970</v>
      </c>
      <c r="E10" s="309">
        <f t="shared" ref="E10:F10" si="1">TRUNC((E7*0.729*0.587+E8*1.27*0.585+E9*1.815*0.587),2)</f>
        <v>2.98</v>
      </c>
      <c r="F10" s="306">
        <f t="shared" si="1"/>
        <v>2.98</v>
      </c>
      <c r="G10" s="306">
        <f>TRUNC((G7*0.729*0.587+G8*1.27*0.585+G9*1.815*0.587),2)</f>
        <v>2.98</v>
      </c>
      <c r="H10" s="306">
        <f>TRUNC((H7*0.729*0.587+H8*1.27*0.585+H9*1.815*0.587),2)</f>
        <v>2.98</v>
      </c>
      <c r="I10" s="306">
        <f t="shared" ref="I10:J10" si="2">TRUNC((I7*0.729*0.587+I8*1.27*0.585+I9*1.815*0.587),2)</f>
        <v>0</v>
      </c>
      <c r="J10" s="306">
        <f t="shared" si="2"/>
        <v>0</v>
      </c>
      <c r="K10" s="306"/>
      <c r="L10" s="294"/>
      <c r="M10" s="254">
        <f>SUM(E10:K10)+L6</f>
        <v>27.2</v>
      </c>
      <c r="P10" s="44">
        <v>1200</v>
      </c>
      <c r="Q10" s="46">
        <v>1.286</v>
      </c>
    </row>
    <row r="11" spans="1:20" ht="15.75" thickBot="1">
      <c r="A11" s="671"/>
      <c r="B11" s="679"/>
      <c r="C11" s="52" t="s">
        <v>25815</v>
      </c>
      <c r="D11" s="109" t="s">
        <v>25970</v>
      </c>
      <c r="E11" s="309"/>
      <c r="F11" s="306"/>
      <c r="G11" s="306"/>
      <c r="H11" s="306"/>
      <c r="I11" s="306"/>
      <c r="J11" s="306"/>
      <c r="K11" s="306"/>
      <c r="L11" s="294"/>
      <c r="M11" s="254">
        <f>SUM(E11:K11)+L7</f>
        <v>0</v>
      </c>
      <c r="P11" s="44">
        <v>1500</v>
      </c>
      <c r="Q11" s="46">
        <v>2.0089999999999999</v>
      </c>
    </row>
    <row r="12" spans="1:20" ht="15">
      <c r="A12" s="671"/>
      <c r="B12" s="680" t="s">
        <v>25816</v>
      </c>
      <c r="C12" s="53" t="s">
        <v>25817</v>
      </c>
      <c r="D12" s="176" t="s">
        <v>2</v>
      </c>
      <c r="E12" s="298">
        <v>1.7200000000000273</v>
      </c>
      <c r="F12" s="304">
        <v>1.8255000000000337</v>
      </c>
      <c r="G12" s="304">
        <v>1.8130000000001019</v>
      </c>
      <c r="H12" s="304">
        <v>2.0260000000001241</v>
      </c>
      <c r="I12" s="304">
        <v>2.1500000000000909</v>
      </c>
      <c r="J12" s="304">
        <v>2.1280000000000996</v>
      </c>
      <c r="K12" s="304">
        <v>1</v>
      </c>
      <c r="L12" s="305"/>
      <c r="M12" s="254" t="s">
        <v>25806</v>
      </c>
      <c r="P12" s="44"/>
      <c r="Q12" s="46"/>
    </row>
    <row r="13" spans="1:20" ht="30.75" customHeight="1" thickBot="1">
      <c r="A13" s="671"/>
      <c r="B13" s="681"/>
      <c r="C13" s="49" t="s">
        <v>25793</v>
      </c>
      <c r="D13" s="109" t="s">
        <v>2</v>
      </c>
      <c r="E13" s="298">
        <v>1.7255000000000109</v>
      </c>
      <c r="F13" s="304">
        <v>1.7130000000000791</v>
      </c>
      <c r="G13" s="304">
        <v>1.8260000000001355</v>
      </c>
      <c r="H13" s="304">
        <v>2.0500000000000682</v>
      </c>
      <c r="I13" s="304">
        <v>2.0280000000000769</v>
      </c>
      <c r="J13" s="304">
        <v>0.1560000000001196</v>
      </c>
      <c r="K13" s="304">
        <v>1.5</v>
      </c>
      <c r="L13" s="305"/>
      <c r="M13" s="254" t="s">
        <v>25806</v>
      </c>
      <c r="P13" s="44"/>
      <c r="Q13" s="46"/>
    </row>
    <row r="14" spans="1:20" ht="30.75" customHeight="1" thickBot="1">
      <c r="A14" s="671"/>
      <c r="B14" s="682" t="s">
        <v>25818</v>
      </c>
      <c r="C14" s="683"/>
      <c r="D14" s="177" t="s">
        <v>2</v>
      </c>
      <c r="E14" s="298"/>
      <c r="F14" s="304"/>
      <c r="G14" s="304"/>
      <c r="H14" s="304"/>
      <c r="I14" s="304"/>
      <c r="J14" s="304"/>
      <c r="K14" s="304"/>
      <c r="L14" s="305"/>
      <c r="M14" s="254" t="s">
        <v>25806</v>
      </c>
      <c r="P14" s="44">
        <f>Q7*O4</f>
        <v>170.18</v>
      </c>
      <c r="Q14" s="46"/>
    </row>
    <row r="15" spans="1:20" ht="19.149999999999999" customHeight="1" thickBot="1">
      <c r="A15" s="671"/>
      <c r="B15" s="684" t="s">
        <v>25819</v>
      </c>
      <c r="C15" s="685"/>
      <c r="D15" s="178" t="s">
        <v>25806</v>
      </c>
      <c r="E15" s="321">
        <v>5</v>
      </c>
      <c r="F15" s="310">
        <v>5</v>
      </c>
      <c r="G15" s="310">
        <v>5</v>
      </c>
      <c r="H15" s="310">
        <v>5</v>
      </c>
      <c r="I15" s="310">
        <v>5</v>
      </c>
      <c r="J15" s="310">
        <v>5</v>
      </c>
      <c r="K15" s="310">
        <v>5</v>
      </c>
      <c r="L15" s="308"/>
      <c r="M15" s="254" t="s">
        <v>25806</v>
      </c>
      <c r="P15" s="44"/>
      <c r="Q15" s="46"/>
    </row>
    <row r="16" spans="1:20" ht="24" customHeight="1">
      <c r="A16" s="671"/>
      <c r="B16" s="686" t="s">
        <v>25820</v>
      </c>
      <c r="C16" s="54" t="s">
        <v>25821</v>
      </c>
      <c r="D16" s="173" t="s">
        <v>2</v>
      </c>
      <c r="E16" s="307">
        <f t="shared" ref="E16:H16" si="3">AVERAGE(E12:E13)</f>
        <v>1.7227500000000191</v>
      </c>
      <c r="F16" s="312">
        <f t="shared" si="3"/>
        <v>1.7692500000000564</v>
      </c>
      <c r="G16" s="312">
        <f t="shared" si="3"/>
        <v>1.8195000000001187</v>
      </c>
      <c r="H16" s="312">
        <f t="shared" si="3"/>
        <v>2.0380000000000962</v>
      </c>
      <c r="I16" s="312">
        <f>AVERAGE(I12:I13)</f>
        <v>2.0890000000000839</v>
      </c>
      <c r="J16" s="312">
        <f>AVERAGE(J12:J13)</f>
        <v>1.1420000000001096</v>
      </c>
      <c r="K16" s="312">
        <f>AVERAGE(K12:K13)</f>
        <v>1.25</v>
      </c>
      <c r="L16" s="311"/>
      <c r="M16" s="254" t="s">
        <v>25806</v>
      </c>
      <c r="N16" s="45">
        <f>N17*1000</f>
        <v>600</v>
      </c>
      <c r="O16" s="45">
        <f t="shared" ref="O16:T16" si="4">O17*1000</f>
        <v>800</v>
      </c>
      <c r="P16" s="45">
        <f t="shared" si="4"/>
        <v>800</v>
      </c>
      <c r="Q16" s="45">
        <f t="shared" si="4"/>
        <v>800</v>
      </c>
      <c r="R16" s="45">
        <f t="shared" si="4"/>
        <v>600</v>
      </c>
      <c r="S16" s="45">
        <f t="shared" si="4"/>
        <v>600</v>
      </c>
      <c r="T16" s="45">
        <f t="shared" si="4"/>
        <v>600</v>
      </c>
    </row>
    <row r="17" spans="1:20" ht="24" customHeight="1" thickBot="1">
      <c r="A17" s="671"/>
      <c r="B17" s="687"/>
      <c r="C17" s="55" t="s">
        <v>25822</v>
      </c>
      <c r="D17" s="179" t="s">
        <v>2</v>
      </c>
      <c r="E17" s="307">
        <f t="shared" ref="E17:J17" si="5">E16+E14+0.21*E4/1000</f>
        <v>1.848750000000019</v>
      </c>
      <c r="F17" s="312">
        <f t="shared" si="5"/>
        <v>1.8952500000000563</v>
      </c>
      <c r="G17" s="312">
        <f t="shared" si="5"/>
        <v>1.9455000000001186</v>
      </c>
      <c r="H17" s="312">
        <f t="shared" si="5"/>
        <v>2.2060000000000963</v>
      </c>
      <c r="I17" s="312">
        <f t="shared" si="5"/>
        <v>2.2570000000000841</v>
      </c>
      <c r="J17" s="312">
        <f t="shared" si="5"/>
        <v>1.3100000000001095</v>
      </c>
      <c r="K17" s="312">
        <f>K16+K14+0.21*K4/1000</f>
        <v>1.3340000000000001</v>
      </c>
      <c r="L17" s="311"/>
      <c r="M17" s="254" t="s">
        <v>25806</v>
      </c>
      <c r="N17" s="45">
        <v>0.6</v>
      </c>
      <c r="O17" s="45">
        <v>0.8</v>
      </c>
      <c r="P17" s="45">
        <v>0.8</v>
      </c>
      <c r="Q17" s="45">
        <v>0.8</v>
      </c>
      <c r="R17" s="45">
        <v>0.6</v>
      </c>
      <c r="S17" s="45">
        <v>0.6</v>
      </c>
      <c r="T17" s="45">
        <v>0.6</v>
      </c>
    </row>
    <row r="18" spans="1:20" ht="15">
      <c r="A18" s="671"/>
      <c r="B18" s="677" t="s">
        <v>25823</v>
      </c>
      <c r="C18" s="56" t="s">
        <v>25824</v>
      </c>
      <c r="D18" s="176" t="s">
        <v>2</v>
      </c>
      <c r="E18" s="319">
        <f>IF(E3&gt;1,E3*1.49*E4/1000+((E3-1)+2)*0.5,2*E4/1000)</f>
        <v>1.2</v>
      </c>
      <c r="F18" s="312">
        <f t="shared" ref="F18:J18" si="6">IF(F3&gt;1,F3*1.49*F4/1000+((F3-1)+2)*0.5,2*F4/1000)</f>
        <v>1.2</v>
      </c>
      <c r="G18" s="312">
        <f t="shared" si="6"/>
        <v>1.2</v>
      </c>
      <c r="H18" s="312">
        <f t="shared" si="6"/>
        <v>1.6</v>
      </c>
      <c r="I18" s="312">
        <f t="shared" si="6"/>
        <v>1.6</v>
      </c>
      <c r="J18" s="312">
        <f t="shared" si="6"/>
        <v>1.6</v>
      </c>
      <c r="K18" s="312">
        <f t="shared" ref="K18" si="7">IF(K3&gt;1,K3*1.49*K4/1000+((K3-1)+2)*0.5,2*K4/1000)</f>
        <v>0.8</v>
      </c>
      <c r="L18" s="311"/>
      <c r="M18" s="254" t="s">
        <v>25806</v>
      </c>
      <c r="N18" s="45">
        <v>0.6</v>
      </c>
    </row>
    <row r="19" spans="1:20" ht="15.75" thickBot="1">
      <c r="A19" s="671"/>
      <c r="B19" s="679"/>
      <c r="C19" s="57" t="s">
        <v>25825</v>
      </c>
      <c r="D19" s="179" t="s">
        <v>2</v>
      </c>
      <c r="E19" s="319">
        <f t="shared" ref="E19:K19" si="8">E18+2*(1/E15)*E17</f>
        <v>1.9395000000000076</v>
      </c>
      <c r="F19" s="312">
        <f t="shared" si="8"/>
        <v>1.9581000000000226</v>
      </c>
      <c r="G19" s="312">
        <f t="shared" si="8"/>
        <v>1.9782000000000475</v>
      </c>
      <c r="H19" s="312">
        <f t="shared" si="8"/>
        <v>2.4824000000000388</v>
      </c>
      <c r="I19" s="312">
        <f t="shared" si="8"/>
        <v>2.5028000000000339</v>
      </c>
      <c r="J19" s="312">
        <f t="shared" si="8"/>
        <v>2.1240000000000441</v>
      </c>
      <c r="K19" s="312">
        <f t="shared" si="8"/>
        <v>1.3336000000000001</v>
      </c>
      <c r="L19" s="311"/>
      <c r="M19" s="254" t="s">
        <v>25806</v>
      </c>
      <c r="N19" s="45">
        <v>0.8</v>
      </c>
    </row>
    <row r="20" spans="1:20" ht="22.5">
      <c r="A20" s="671"/>
      <c r="B20" s="677" t="s">
        <v>35080</v>
      </c>
      <c r="C20" s="48" t="s">
        <v>25826</v>
      </c>
      <c r="D20" s="180" t="s">
        <v>4</v>
      </c>
      <c r="E20" s="319" t="str">
        <f>IF(AND(E17&lt;=1.5,E19&lt;=0.8),(E19+E18)*E17/2*E2,"")</f>
        <v/>
      </c>
      <c r="F20" s="312" t="str">
        <f t="shared" ref="F20:J20" si="9">IF(AND(F17&lt;=1.5,F19&lt;=0.8),(F19+F18)*F17/2*F2,"")</f>
        <v/>
      </c>
      <c r="G20" s="312" t="str">
        <f t="shared" si="9"/>
        <v/>
      </c>
      <c r="H20" s="312" t="str">
        <f t="shared" si="9"/>
        <v/>
      </c>
      <c r="I20" s="312" t="str">
        <f t="shared" si="9"/>
        <v/>
      </c>
      <c r="J20" s="312" t="str">
        <f t="shared" si="9"/>
        <v/>
      </c>
      <c r="K20" s="312" t="str">
        <f t="shared" ref="K20" si="10">IF(AND(K17&lt;=1.5,K19&lt;=0.8),(K19+K18)*K17/2*K2,"")</f>
        <v/>
      </c>
      <c r="L20" s="311"/>
      <c r="M20" s="254">
        <f t="shared" ref="M20:M48" si="11">SUM(E20:K20)</f>
        <v>0</v>
      </c>
      <c r="N20" s="45">
        <v>0.8</v>
      </c>
    </row>
    <row r="21" spans="1:20" ht="34.5" customHeight="1">
      <c r="A21" s="671"/>
      <c r="B21" s="678"/>
      <c r="C21" s="48" t="s">
        <v>25827</v>
      </c>
      <c r="D21" s="174" t="s">
        <v>4</v>
      </c>
      <c r="E21" s="319" t="str">
        <f>IF(AND(E17&lt;=1.5,E19&gt;0.8,E19&lt;=1.5),(E19+E18)*E17/2*E2,"")</f>
        <v/>
      </c>
      <c r="F21" s="312" t="str">
        <f t="shared" ref="F21:J21" si="12">IF(AND(F17&lt;=1.5,F19&gt;0.8,F19&lt;=1.5),(F19+F18)*F17/2*F2,"")</f>
        <v/>
      </c>
      <c r="G21" s="312" t="str">
        <f t="shared" si="12"/>
        <v/>
      </c>
      <c r="H21" s="312" t="str">
        <f t="shared" si="12"/>
        <v/>
      </c>
      <c r="I21" s="312" t="str">
        <f t="shared" si="12"/>
        <v/>
      </c>
      <c r="J21" s="312" t="str">
        <f t="shared" si="12"/>
        <v/>
      </c>
      <c r="K21" s="312">
        <f t="shared" ref="K21" si="13">IF(AND(K17&lt;=1.5,K19&gt;0.8,K19&lt;=1.5),(K19+K18)*K17/2*K2,"")</f>
        <v>236.23645920000007</v>
      </c>
      <c r="L21" s="311"/>
      <c r="M21" s="254">
        <f t="shared" si="11"/>
        <v>236.23645920000007</v>
      </c>
      <c r="N21" s="45">
        <v>0.8</v>
      </c>
    </row>
    <row r="22" spans="1:20" ht="34.5" customHeight="1">
      <c r="A22" s="671"/>
      <c r="B22" s="678"/>
      <c r="C22" s="48" t="s">
        <v>25828</v>
      </c>
      <c r="D22" s="174" t="s">
        <v>4</v>
      </c>
      <c r="E22" s="319" t="str">
        <f>IF(AND(E17&lt;=1.5,E19&gt;1.5),(E19+E18)*E17/2*E2,"")</f>
        <v/>
      </c>
      <c r="F22" s="312" t="str">
        <f t="shared" ref="F22:J22" si="14">IF(AND(F17&lt;=1.5,F19&gt;1.5),(F19+F18)*F17/2*F2,"")</f>
        <v/>
      </c>
      <c r="G22" s="312" t="str">
        <f t="shared" si="14"/>
        <v/>
      </c>
      <c r="H22" s="312" t="str">
        <f t="shared" si="14"/>
        <v/>
      </c>
      <c r="I22" s="312" t="str">
        <f t="shared" si="14"/>
        <v/>
      </c>
      <c r="J22" s="312">
        <f t="shared" si="14"/>
        <v>68.298160000006519</v>
      </c>
      <c r="K22" s="312" t="str">
        <f t="shared" ref="K22" si="15">IF(AND(K17&lt;=1.5,K19&gt;1.5),(K19+K18)*K17/2*K2,"")</f>
        <v/>
      </c>
      <c r="L22" s="311"/>
      <c r="M22" s="254">
        <f t="shared" si="11"/>
        <v>68.298160000006519</v>
      </c>
      <c r="N22" s="45">
        <v>0.6</v>
      </c>
    </row>
    <row r="23" spans="1:20" ht="34.5" customHeight="1">
      <c r="A23" s="671"/>
      <c r="B23" s="678"/>
      <c r="C23" s="48" t="s">
        <v>25829</v>
      </c>
      <c r="D23" s="174" t="s">
        <v>4</v>
      </c>
      <c r="E23" s="319" t="str">
        <f>IF(AND(E17&gt;1.5,E17&lt;=3,E19&lt;=0.8),(E19+E18)*E17/2*E2,"")</f>
        <v/>
      </c>
      <c r="F23" s="312" t="str">
        <f t="shared" ref="F23:J23" si="16">IF(AND(F17&gt;1.5,F17&lt;=3,F19&lt;=0.8),(F19+F18)*F17/2*F2,"")</f>
        <v/>
      </c>
      <c r="G23" s="312" t="str">
        <f t="shared" si="16"/>
        <v/>
      </c>
      <c r="H23" s="312" t="str">
        <f t="shared" si="16"/>
        <v/>
      </c>
      <c r="I23" s="312" t="str">
        <f t="shared" si="16"/>
        <v/>
      </c>
      <c r="J23" s="312" t="str">
        <f t="shared" si="16"/>
        <v/>
      </c>
      <c r="K23" s="312" t="str">
        <f t="shared" ref="K23" si="17">IF(AND(K17&gt;1.5,K17&lt;=3,K19&lt;=0.8),(K19+K18)*K17/2*K2,"")</f>
        <v/>
      </c>
      <c r="L23" s="311"/>
      <c r="M23" s="254">
        <f t="shared" si="11"/>
        <v>0</v>
      </c>
      <c r="N23" s="45">
        <v>0.6</v>
      </c>
    </row>
    <row r="24" spans="1:20" ht="34.5" customHeight="1">
      <c r="A24" s="671"/>
      <c r="B24" s="678"/>
      <c r="C24" s="48" t="s">
        <v>25830</v>
      </c>
      <c r="D24" s="174" t="s">
        <v>4</v>
      </c>
      <c r="E24" s="319" t="str">
        <f>IF(AND(E17&gt;1.5,E17&lt;=3,E19&gt;0.8,E19&lt;=1.5),(E19+E18)*E17/2*E2,"")</f>
        <v/>
      </c>
      <c r="F24" s="312" t="str">
        <f t="shared" ref="F24:J24" si="18">IF(AND(F17&gt;1.5,F17&lt;=3,F19&gt;0.8,F19&lt;=1.5),(F19+F18)*F17/2*F2,"")</f>
        <v/>
      </c>
      <c r="G24" s="312" t="str">
        <f t="shared" si="18"/>
        <v/>
      </c>
      <c r="H24" s="312" t="str">
        <f t="shared" si="18"/>
        <v/>
      </c>
      <c r="I24" s="312" t="str">
        <f t="shared" si="18"/>
        <v/>
      </c>
      <c r="J24" s="312" t="str">
        <f t="shared" si="18"/>
        <v/>
      </c>
      <c r="K24" s="312" t="str">
        <f t="shared" ref="K24" si="19">IF(AND(K17&gt;1.5,K17&lt;=3,K19&gt;0.8,K19&lt;=1.5),(K19+K18)*K17/2*K2,"")</f>
        <v/>
      </c>
      <c r="L24" s="311"/>
      <c r="M24" s="254">
        <f t="shared" si="11"/>
        <v>0</v>
      </c>
      <c r="N24" s="45">
        <v>0.6</v>
      </c>
    </row>
    <row r="25" spans="1:20" ht="34.5" customHeight="1">
      <c r="A25" s="671"/>
      <c r="B25" s="678"/>
      <c r="C25" s="48" t="s">
        <v>25831</v>
      </c>
      <c r="D25" s="174" t="s">
        <v>4</v>
      </c>
      <c r="E25" s="319">
        <f>IF(AND(E17&gt;1.5,E17&lt;=3,E19&gt;1.5),(E19+E18)*E17/2*E2,"")</f>
        <v>149.4568785937519</v>
      </c>
      <c r="F25" s="312">
        <f t="shared" ref="F25:J25" si="20">IF(AND(F17&gt;1.5,F17&lt;=3,F19&gt;1.5),(F19+F18)*F17/2*F2,"")</f>
        <v>157.11646190625578</v>
      </c>
      <c r="G25" s="312">
        <f t="shared" si="20"/>
        <v>159.21709357501209</v>
      </c>
      <c r="H25" s="312">
        <f t="shared" si="20"/>
        <v>540.34646400002873</v>
      </c>
      <c r="I25" s="312">
        <f t="shared" si="20"/>
        <v>555.60117600002525</v>
      </c>
      <c r="J25" s="312" t="str">
        <f t="shared" si="20"/>
        <v/>
      </c>
      <c r="K25" s="312" t="str">
        <f t="shared" ref="K25" si="21">IF(AND(K17&gt;1.5,K17&lt;=3,K19&gt;1.5),(K19+K18)*K17/2*K2,"")</f>
        <v/>
      </c>
      <c r="L25" s="311"/>
      <c r="M25" s="254">
        <f t="shared" si="11"/>
        <v>1561.7380740750737</v>
      </c>
    </row>
    <row r="26" spans="1:20" ht="46.5" customHeight="1">
      <c r="A26" s="671"/>
      <c r="B26" s="678"/>
      <c r="C26" s="771" t="s">
        <v>35081</v>
      </c>
      <c r="D26" s="581" t="s">
        <v>4</v>
      </c>
      <c r="E26" s="312">
        <f t="shared" ref="E26" si="22">E25*$O$26</f>
        <v>40.353357220313015</v>
      </c>
      <c r="F26" s="312">
        <f t="shared" ref="F26" si="23">F25*$O$26</f>
        <v>42.421444714689066</v>
      </c>
      <c r="G26" s="312">
        <f t="shared" ref="G26" si="24">G25*$O$26</f>
        <v>42.988615265253266</v>
      </c>
      <c r="H26" s="312">
        <f t="shared" ref="H26:I26" si="25">H25*$O$26</f>
        <v>145.89354528000777</v>
      </c>
      <c r="I26" s="312">
        <f t="shared" si="25"/>
        <v>150.01231752000683</v>
      </c>
      <c r="J26" s="312">
        <f>J22*$O$26</f>
        <v>18.440503200001761</v>
      </c>
      <c r="K26" s="312"/>
      <c r="L26" s="311"/>
      <c r="M26" s="254">
        <f t="shared" ref="M26" si="26">SUM(E26:K26)</f>
        <v>440.10978320027175</v>
      </c>
      <c r="O26" s="582">
        <v>0.27</v>
      </c>
    </row>
    <row r="27" spans="1:20" ht="34.5" customHeight="1">
      <c r="A27" s="671"/>
      <c r="B27" s="678"/>
      <c r="C27" s="48" t="s">
        <v>25832</v>
      </c>
      <c r="D27" s="174" t="s">
        <v>4</v>
      </c>
      <c r="E27" s="319"/>
      <c r="F27" s="312" t="str">
        <f t="shared" ref="F27:J27" si="27">IF(AND(F17&gt;3,F17&lt;=4.5,F19&lt;=0.8),(F19+F18)*F17/2*F2,"")</f>
        <v/>
      </c>
      <c r="G27" s="312" t="str">
        <f t="shared" si="27"/>
        <v/>
      </c>
      <c r="H27" s="312" t="str">
        <f t="shared" si="27"/>
        <v/>
      </c>
      <c r="I27" s="312" t="str">
        <f t="shared" si="27"/>
        <v/>
      </c>
      <c r="J27" s="312" t="str">
        <f t="shared" si="27"/>
        <v/>
      </c>
      <c r="K27" s="312" t="str">
        <f t="shared" ref="K27" si="28">IF(AND(K17&gt;3,K17&lt;=4.5,K19&lt;=0.8),(K19+K18)*K17/2*K2,"")</f>
        <v/>
      </c>
      <c r="L27" s="311"/>
      <c r="M27" s="254">
        <f t="shared" si="11"/>
        <v>0</v>
      </c>
    </row>
    <row r="28" spans="1:20" ht="34.5" customHeight="1">
      <c r="A28" s="671"/>
      <c r="B28" s="678"/>
      <c r="C28" s="48" t="s">
        <v>25833</v>
      </c>
      <c r="D28" s="174" t="s">
        <v>4</v>
      </c>
      <c r="E28" s="319" t="str">
        <f>IF(AND(E17&gt;3,E17&lt;=4.5,E19&gt;0.8,E19&lt;=1.5),(E19+E18)*E17/2*E2,"")</f>
        <v/>
      </c>
      <c r="F28" s="312" t="str">
        <f t="shared" ref="F28:J28" si="29">IF(AND(F17&gt;3,F17&lt;=4.5,F19&gt;0.8,F19&lt;=1.5),(F19+F18)*F17/2*F2,"")</f>
        <v/>
      </c>
      <c r="G28" s="312" t="str">
        <f t="shared" si="29"/>
        <v/>
      </c>
      <c r="H28" s="312" t="str">
        <f t="shared" si="29"/>
        <v/>
      </c>
      <c r="I28" s="312" t="str">
        <f t="shared" si="29"/>
        <v/>
      </c>
      <c r="J28" s="312" t="str">
        <f t="shared" si="29"/>
        <v/>
      </c>
      <c r="K28" s="312" t="str">
        <f t="shared" ref="K28" si="30">IF(AND(K17&gt;3,K17&lt;=4.5,K19&gt;0.8,K19&lt;=1.5),(K19+K18)*K17/2*K2,"")</f>
        <v/>
      </c>
      <c r="L28" s="311"/>
      <c r="M28" s="254">
        <f t="shared" si="11"/>
        <v>0</v>
      </c>
    </row>
    <row r="29" spans="1:20" ht="34.5" customHeight="1">
      <c r="A29" s="671"/>
      <c r="B29" s="678"/>
      <c r="C29" s="48" t="s">
        <v>25834</v>
      </c>
      <c r="D29" s="174" t="s">
        <v>4</v>
      </c>
      <c r="E29" s="319" t="str">
        <f>IF(AND(E17&gt;3,E17&lt;=4.5,E19&gt;1.5),(E19+E18)*E17/2*E2,"")</f>
        <v/>
      </c>
      <c r="F29" s="312" t="str">
        <f t="shared" ref="F29:J29" si="31">IF(AND(F17&gt;3,F17&lt;=4.5,F19&gt;1.5),(F19+F18)*F17/2*F2,"")</f>
        <v/>
      </c>
      <c r="G29" s="312" t="str">
        <f t="shared" si="31"/>
        <v/>
      </c>
      <c r="H29" s="312" t="str">
        <f t="shared" si="31"/>
        <v/>
      </c>
      <c r="I29" s="312" t="str">
        <f t="shared" si="31"/>
        <v/>
      </c>
      <c r="J29" s="312" t="str">
        <f t="shared" si="31"/>
        <v/>
      </c>
      <c r="K29" s="312" t="str">
        <f t="shared" ref="K29" si="32">IF(AND(K17&gt;3,K17&lt;=4.5,K19&gt;1.5),(K19+K18)*K17/2*K2,"")</f>
        <v/>
      </c>
      <c r="L29" s="311"/>
      <c r="M29" s="254">
        <f t="shared" si="11"/>
        <v>0</v>
      </c>
    </row>
    <row r="30" spans="1:20" ht="34.5" customHeight="1">
      <c r="A30" s="671"/>
      <c r="B30" s="678"/>
      <c r="C30" s="48" t="s">
        <v>25835</v>
      </c>
      <c r="D30" s="174" t="s">
        <v>4</v>
      </c>
      <c r="E30" s="319" t="str">
        <f t="shared" ref="E30" si="33">IF(AND(E17&gt;4.5,E19&lt;=0.8),(E19+E18)*E17/2*E7,"")</f>
        <v/>
      </c>
      <c r="F30" s="312" t="str">
        <f t="shared" ref="F30:J30" si="34">IF(AND(F17&gt;4.5,F19&lt;=0.8),(F19+F18)*F17/2*F7,"")</f>
        <v/>
      </c>
      <c r="G30" s="312" t="str">
        <f t="shared" si="34"/>
        <v/>
      </c>
      <c r="H30" s="312" t="str">
        <f t="shared" si="34"/>
        <v/>
      </c>
      <c r="I30" s="312" t="str">
        <f t="shared" si="34"/>
        <v/>
      </c>
      <c r="J30" s="312" t="str">
        <f t="shared" si="34"/>
        <v/>
      </c>
      <c r="K30" s="312" t="str">
        <f t="shared" ref="K30" si="35">IF(AND(K17&gt;4.5,K19&lt;=0.8),(K19+K18)*K17/2*K7,"")</f>
        <v/>
      </c>
      <c r="L30" s="311"/>
      <c r="M30" s="254">
        <f t="shared" si="11"/>
        <v>0</v>
      </c>
    </row>
    <row r="31" spans="1:20" ht="34.5" customHeight="1">
      <c r="A31" s="671"/>
      <c r="B31" s="678"/>
      <c r="C31" s="48" t="s">
        <v>25836</v>
      </c>
      <c r="D31" s="181" t="s">
        <v>4</v>
      </c>
      <c r="E31" s="319" t="str">
        <f t="shared" ref="E31" si="36">IF(AND(E17&gt;4.5,E19&gt;0.8,E19&lt;=1.5),(E19+E18)*E17/2*E7,"")</f>
        <v/>
      </c>
      <c r="F31" s="312" t="str">
        <f t="shared" ref="F31:J31" si="37">IF(AND(F17&gt;4.5,F19&gt;0.8,F19&lt;=1.5),(F19+F18)*F17/2*F7,"")</f>
        <v/>
      </c>
      <c r="G31" s="312" t="str">
        <f t="shared" si="37"/>
        <v/>
      </c>
      <c r="H31" s="312" t="str">
        <f t="shared" si="37"/>
        <v/>
      </c>
      <c r="I31" s="312" t="str">
        <f t="shared" si="37"/>
        <v/>
      </c>
      <c r="J31" s="312" t="str">
        <f t="shared" si="37"/>
        <v/>
      </c>
      <c r="K31" s="312" t="str">
        <f t="shared" ref="K31" si="38">IF(AND(K17&gt;4.5,K19&gt;0.8,K19&lt;=1.5),(K19+K18)*K17/2*K7,"")</f>
        <v/>
      </c>
      <c r="L31" s="311"/>
      <c r="M31" s="254">
        <f t="shared" si="11"/>
        <v>0</v>
      </c>
    </row>
    <row r="32" spans="1:20" ht="34.5" customHeight="1" thickBot="1">
      <c r="A32" s="671"/>
      <c r="B32" s="678"/>
      <c r="C32" s="49" t="s">
        <v>25837</v>
      </c>
      <c r="D32" s="109" t="s">
        <v>4</v>
      </c>
      <c r="E32" s="319" t="str">
        <f t="shared" ref="E32" si="39">IF(AND(E17&gt;4.5,E19&gt;1.5),(E19+E18)*E17/2*E7,"")</f>
        <v/>
      </c>
      <c r="F32" s="312" t="str">
        <f t="shared" ref="F32:J32" si="40">IF(AND(F17&gt;4.5,F19&gt;1.5),(F19+F18)*F17/2*F7,"")</f>
        <v/>
      </c>
      <c r="G32" s="312" t="str">
        <f t="shared" si="40"/>
        <v/>
      </c>
      <c r="H32" s="312" t="str">
        <f t="shared" si="40"/>
        <v/>
      </c>
      <c r="I32" s="312" t="str">
        <f t="shared" si="40"/>
        <v/>
      </c>
      <c r="J32" s="312" t="str">
        <f t="shared" si="40"/>
        <v/>
      </c>
      <c r="K32" s="312" t="str">
        <f t="shared" ref="K32" si="41">IF(AND(K17&gt;4.5,K19&gt;1.5),(K19+K18)*K17/2*K7,"")</f>
        <v/>
      </c>
      <c r="L32" s="311"/>
      <c r="M32" s="254">
        <f t="shared" si="11"/>
        <v>0</v>
      </c>
    </row>
    <row r="33" spans="1:13" ht="26.45" customHeight="1" thickBot="1">
      <c r="A33" s="671"/>
      <c r="B33" s="682" t="s">
        <v>25838</v>
      </c>
      <c r="C33" s="683"/>
      <c r="D33" s="177" t="s">
        <v>4</v>
      </c>
      <c r="E33" s="307">
        <f>0.1*SUM(E20:E32)</f>
        <v>18.981023581406493</v>
      </c>
      <c r="F33" s="312">
        <f t="shared" ref="F33:H33" si="42">0.1*SUM(F20:F32)</f>
        <v>19.953790662094487</v>
      </c>
      <c r="G33" s="312">
        <f t="shared" si="42"/>
        <v>20.220570884026536</v>
      </c>
      <c r="H33" s="312">
        <f t="shared" si="42"/>
        <v>68.624000928003653</v>
      </c>
      <c r="I33" s="312">
        <f t="shared" ref="I33:J33" si="43">0.1*SUM(I20:I32)</f>
        <v>70.561349352003205</v>
      </c>
      <c r="J33" s="312">
        <f t="shared" si="43"/>
        <v>8.6738663200008279</v>
      </c>
      <c r="K33" s="312">
        <f>0.1*SUM(K20:K32)</f>
        <v>23.623645920000008</v>
      </c>
      <c r="L33" s="311"/>
      <c r="M33" s="254">
        <f t="shared" si="11"/>
        <v>230.63824764753522</v>
      </c>
    </row>
    <row r="34" spans="1:13" ht="28.5" customHeight="1">
      <c r="A34" s="671"/>
      <c r="B34" s="677" t="s">
        <v>25839</v>
      </c>
      <c r="C34" s="56" t="s">
        <v>25840</v>
      </c>
      <c r="D34" s="176" t="s">
        <v>4</v>
      </c>
      <c r="E34" s="307">
        <f>PI()*(E4/1000*1.21)^2/4*E2</f>
        <v>21.319172902099982</v>
      </c>
      <c r="F34" s="312">
        <f t="shared" ref="F34:J34" si="44">PI()*(F4/1000*1.21)^2/4*F2</f>
        <v>21.733137424470854</v>
      </c>
      <c r="G34" s="312">
        <f t="shared" si="44"/>
        <v>21.319172902099982</v>
      </c>
      <c r="H34" s="312">
        <f t="shared" si="44"/>
        <v>88.312431439119663</v>
      </c>
      <c r="I34" s="312">
        <f t="shared" si="44"/>
        <v>88.312431439119663</v>
      </c>
      <c r="J34" s="312">
        <f t="shared" si="44"/>
        <v>20.606234002461257</v>
      </c>
      <c r="K34" s="312">
        <f>PI()*(K4/1000*1.21)^2/4*K2</f>
        <v>30.541382539362218</v>
      </c>
      <c r="L34" s="311"/>
      <c r="M34" s="254">
        <f t="shared" si="11"/>
        <v>292.14396264873358</v>
      </c>
    </row>
    <row r="35" spans="1:13" ht="15">
      <c r="A35" s="671"/>
      <c r="B35" s="678"/>
      <c r="C35" s="48" t="s">
        <v>25841</v>
      </c>
      <c r="D35" s="174" t="s">
        <v>163</v>
      </c>
      <c r="E35" s="296">
        <v>0</v>
      </c>
      <c r="F35" s="317">
        <v>0</v>
      </c>
      <c r="G35" s="317">
        <v>0</v>
      </c>
      <c r="H35" s="317">
        <v>0</v>
      </c>
      <c r="I35" s="317">
        <v>0</v>
      </c>
      <c r="J35" s="317">
        <v>0</v>
      </c>
      <c r="K35" s="300">
        <v>0</v>
      </c>
      <c r="L35" s="313"/>
      <c r="M35" s="254">
        <f t="shared" si="11"/>
        <v>0</v>
      </c>
    </row>
    <row r="36" spans="1:13" ht="15">
      <c r="A36" s="671"/>
      <c r="B36" s="678"/>
      <c r="C36" s="48" t="s">
        <v>25842</v>
      </c>
      <c r="D36" s="174" t="s">
        <v>4</v>
      </c>
      <c r="E36" s="307">
        <f t="shared" ref="E36:H36" si="45">E35*SUM(E20:E32)</f>
        <v>0</v>
      </c>
      <c r="F36" s="312">
        <f t="shared" si="45"/>
        <v>0</v>
      </c>
      <c r="G36" s="312">
        <f t="shared" si="45"/>
        <v>0</v>
      </c>
      <c r="H36" s="312">
        <f t="shared" si="45"/>
        <v>0</v>
      </c>
      <c r="I36" s="312">
        <f t="shared" ref="I36:J36" si="46">I35*SUM(I20:I32)</f>
        <v>0</v>
      </c>
      <c r="J36" s="312">
        <f t="shared" si="46"/>
        <v>0</v>
      </c>
      <c r="K36" s="312">
        <f>K35*SUM(K20:K32)</f>
        <v>0</v>
      </c>
      <c r="L36" s="311"/>
      <c r="M36" s="254">
        <f t="shared" si="11"/>
        <v>0</v>
      </c>
    </row>
    <row r="37" spans="1:13" ht="15.75" thickBot="1">
      <c r="A37" s="671"/>
      <c r="B37" s="679"/>
      <c r="C37" s="57" t="s">
        <v>39</v>
      </c>
      <c r="D37" s="175" t="s">
        <v>4</v>
      </c>
      <c r="E37" s="307">
        <f>MAX(E36,E34)</f>
        <v>21.319172902099982</v>
      </c>
      <c r="F37" s="312">
        <f t="shared" ref="F37:J37" si="47">MAX(F36,F34)</f>
        <v>21.733137424470854</v>
      </c>
      <c r="G37" s="312">
        <f t="shared" si="47"/>
        <v>21.319172902099982</v>
      </c>
      <c r="H37" s="312">
        <f t="shared" si="47"/>
        <v>88.312431439119663</v>
      </c>
      <c r="I37" s="312">
        <f t="shared" si="47"/>
        <v>88.312431439119663</v>
      </c>
      <c r="J37" s="312">
        <f t="shared" si="47"/>
        <v>20.606234002461257</v>
      </c>
      <c r="K37" s="312">
        <f>MAX(K36,K34)</f>
        <v>30.541382539362218</v>
      </c>
      <c r="L37" s="311"/>
      <c r="M37" s="254">
        <f t="shared" si="11"/>
        <v>292.14396264873358</v>
      </c>
    </row>
    <row r="38" spans="1:13" ht="22.5" customHeight="1">
      <c r="A38" s="671"/>
      <c r="B38" s="677" t="s">
        <v>25843</v>
      </c>
      <c r="C38" s="56" t="s">
        <v>25844</v>
      </c>
      <c r="D38" s="176" t="s">
        <v>3</v>
      </c>
      <c r="E38" s="319"/>
      <c r="F38" s="312"/>
      <c r="G38" s="312"/>
      <c r="H38" s="312"/>
      <c r="I38" s="312"/>
      <c r="J38" s="312"/>
      <c r="K38" s="312"/>
      <c r="L38" s="311"/>
      <c r="M38" s="254">
        <f t="shared" si="11"/>
        <v>0</v>
      </c>
    </row>
    <row r="39" spans="1:13" ht="22.5" customHeight="1">
      <c r="A39" s="671"/>
      <c r="B39" s="678"/>
      <c r="C39" s="48" t="s">
        <v>25828</v>
      </c>
      <c r="D39" s="174" t="s">
        <v>3</v>
      </c>
      <c r="E39" s="319" t="str">
        <f>IF(AND(E17&lt;=1.5,E19&gt;1.5),2*E17*E2,"")</f>
        <v/>
      </c>
      <c r="F39" s="312" t="str">
        <f t="shared" ref="F39:J39" si="48">IF(AND(F17&lt;=1.5,F19&gt;1.5),2*F17*F2,"")</f>
        <v/>
      </c>
      <c r="G39" s="312" t="str">
        <f t="shared" si="48"/>
        <v/>
      </c>
      <c r="H39" s="312" t="str">
        <f t="shared" si="48"/>
        <v/>
      </c>
      <c r="I39" s="312" t="str">
        <f t="shared" si="48"/>
        <v/>
      </c>
      <c r="J39" s="312">
        <f t="shared" si="48"/>
        <v>73.360000000006139</v>
      </c>
      <c r="K39" s="312" t="str">
        <f t="shared" ref="K39" si="49">IF(AND(K17&lt;=1.5,K19&gt;1.5),2*K17*K2,"")</f>
        <v/>
      </c>
      <c r="L39" s="311"/>
      <c r="M39" s="254">
        <f t="shared" si="11"/>
        <v>73.360000000006139</v>
      </c>
    </row>
    <row r="40" spans="1:13" ht="22.5" customHeight="1">
      <c r="A40" s="671"/>
      <c r="B40" s="678"/>
      <c r="C40" s="48" t="s">
        <v>25845</v>
      </c>
      <c r="D40" s="174" t="s">
        <v>3</v>
      </c>
      <c r="E40" s="319" t="str">
        <f>(IF(AND(E17&gt;1.5,E17&lt;=3,E19&lt;=1.5),2*E17*E2,""))</f>
        <v/>
      </c>
      <c r="F40" s="312" t="str">
        <f t="shared" ref="F40:J40" si="50">(IF(AND(F17&gt;1.5,F17&lt;=3,F19&lt;=1.5),2*F17*F2,""))</f>
        <v/>
      </c>
      <c r="G40" s="312" t="str">
        <f t="shared" si="50"/>
        <v/>
      </c>
      <c r="H40" s="312" t="str">
        <f t="shared" si="50"/>
        <v/>
      </c>
      <c r="I40" s="312" t="str">
        <f t="shared" si="50"/>
        <v/>
      </c>
      <c r="J40" s="312" t="str">
        <f t="shared" si="50"/>
        <v/>
      </c>
      <c r="K40" s="312" t="str">
        <f t="shared" ref="K40" si="51">(IF(AND(K17&gt;1.5,K17&lt;=3,K19&lt;=1.5),2*K17*K2,""))</f>
        <v/>
      </c>
      <c r="L40" s="311"/>
      <c r="M40" s="254">
        <f t="shared" si="11"/>
        <v>0</v>
      </c>
    </row>
    <row r="41" spans="1:13" ht="22.5" customHeight="1">
      <c r="A41" s="671"/>
      <c r="B41" s="678"/>
      <c r="C41" s="48" t="s">
        <v>25831</v>
      </c>
      <c r="D41" s="174" t="s">
        <v>3</v>
      </c>
      <c r="E41" s="319">
        <f>IF(AND(E17&gt;1.5,E17&lt;=3,E19&gt;1.5),2*E17*E2,"")</f>
        <v>190.42125000000195</v>
      </c>
      <c r="F41" s="312">
        <f t="shared" ref="F41:J41" si="52">IF(AND(F17&gt;1.5,F17&lt;=3,F19&gt;1.5),2*F17*F2,"")</f>
        <v>199.00125000000591</v>
      </c>
      <c r="G41" s="312">
        <f t="shared" si="52"/>
        <v>200.38650000001221</v>
      </c>
      <c r="H41" s="312">
        <f t="shared" si="52"/>
        <v>529.44000000002313</v>
      </c>
      <c r="I41" s="312">
        <f t="shared" si="52"/>
        <v>541.68000000002019</v>
      </c>
      <c r="J41" s="312" t="str">
        <f t="shared" si="52"/>
        <v/>
      </c>
      <c r="K41" s="312" t="str">
        <f t="shared" ref="K41" si="53">IF(AND(K17&gt;1.5,K17&lt;=3,K19&gt;1.5),2*K17*K2,"")</f>
        <v/>
      </c>
      <c r="L41" s="311"/>
      <c r="M41" s="254">
        <f t="shared" si="11"/>
        <v>1660.9290000000633</v>
      </c>
    </row>
    <row r="42" spans="1:13" ht="22.5" customHeight="1">
      <c r="A42" s="671"/>
      <c r="B42" s="678"/>
      <c r="C42" s="48" t="s">
        <v>25846</v>
      </c>
      <c r="D42" s="174" t="s">
        <v>3</v>
      </c>
      <c r="E42" s="319" t="str">
        <f>IF(AND(E17&gt;3,E19&lt;=1.5),2*E17*E2,"")</f>
        <v/>
      </c>
      <c r="F42" s="312" t="str">
        <f t="shared" ref="F42:J42" si="54">IF(AND(F17&gt;3,F19&lt;=1.5),2*F17*F2,"")</f>
        <v/>
      </c>
      <c r="G42" s="312" t="str">
        <f t="shared" si="54"/>
        <v/>
      </c>
      <c r="H42" s="312" t="str">
        <f t="shared" si="54"/>
        <v/>
      </c>
      <c r="I42" s="312" t="str">
        <f t="shared" si="54"/>
        <v/>
      </c>
      <c r="J42" s="312" t="str">
        <f t="shared" si="54"/>
        <v/>
      </c>
      <c r="K42" s="312" t="str">
        <f t="shared" ref="K42" si="55">IF(AND(K17&gt;3,K19&lt;=1.5),2*K17*K2,"")</f>
        <v/>
      </c>
      <c r="L42" s="311"/>
      <c r="M42" s="254">
        <f t="shared" si="11"/>
        <v>0</v>
      </c>
    </row>
    <row r="43" spans="1:13" ht="22.5" customHeight="1" thickBot="1">
      <c r="A43" s="671"/>
      <c r="B43" s="679"/>
      <c r="C43" s="57" t="s">
        <v>25834</v>
      </c>
      <c r="D43" s="175" t="s">
        <v>3</v>
      </c>
      <c r="E43" s="319" t="str">
        <f>IF(AND(E17&gt;3,E19&gt;1.5),2*E17*E2,"")</f>
        <v/>
      </c>
      <c r="F43" s="312" t="str">
        <f t="shared" ref="F43:J43" si="56">IF(AND(F17&gt;3,F19&gt;1.5),2*F17*F2,"")</f>
        <v/>
      </c>
      <c r="G43" s="312" t="str">
        <f t="shared" si="56"/>
        <v/>
      </c>
      <c r="H43" s="312" t="str">
        <f t="shared" si="56"/>
        <v/>
      </c>
      <c r="I43" s="312" t="str">
        <f t="shared" si="56"/>
        <v/>
      </c>
      <c r="J43" s="312" t="str">
        <f t="shared" si="56"/>
        <v/>
      </c>
      <c r="K43" s="312" t="str">
        <f t="shared" ref="K43" si="57">IF(AND(K17&gt;3,K19&gt;1.5),2*K17*K2,"")</f>
        <v/>
      </c>
      <c r="L43" s="311"/>
      <c r="M43" s="254">
        <f t="shared" si="11"/>
        <v>0</v>
      </c>
    </row>
    <row r="44" spans="1:13" ht="26.25" customHeight="1">
      <c r="A44" s="671"/>
      <c r="B44" s="677" t="s">
        <v>25847</v>
      </c>
      <c r="C44" s="56" t="s">
        <v>25848</v>
      </c>
      <c r="D44" s="176" t="s">
        <v>3</v>
      </c>
      <c r="E44" s="307"/>
      <c r="F44" s="312"/>
      <c r="G44" s="312"/>
      <c r="H44" s="312"/>
      <c r="I44" s="312"/>
      <c r="J44" s="312"/>
      <c r="K44" s="312">
        <f>IF(K14&lt;&gt;0,"",IF(K18&lt;1.5,K18*K2,""))</f>
        <v>132.80000000000001</v>
      </c>
      <c r="L44" s="295"/>
      <c r="M44" s="254">
        <f t="shared" si="11"/>
        <v>132.80000000000001</v>
      </c>
    </row>
    <row r="45" spans="1:13" ht="27.75" customHeight="1" thickBot="1">
      <c r="A45" s="671"/>
      <c r="B45" s="679"/>
      <c r="C45" s="57" t="s">
        <v>25849</v>
      </c>
      <c r="D45" s="175" t="s">
        <v>3</v>
      </c>
      <c r="E45" s="307" t="str">
        <f>IF(E14&lt;&gt;0,"",IF(E18&gt;=1.5,E18*E2,""))</f>
        <v/>
      </c>
      <c r="F45" s="312" t="str">
        <f>IF(F14&lt;&gt;0,"",IF(F18&gt;=1.5,F18*F2,""))</f>
        <v/>
      </c>
      <c r="G45" s="312" t="str">
        <f>IF(G14&lt;&gt;0,"",IF(G18&gt;=1.5,G18*G2,""))</f>
        <v/>
      </c>
      <c r="H45" s="312">
        <f>IF(H14&lt;&gt;0,"",IF(H18&gt;=1.5,H18*H2,""))</f>
        <v>192</v>
      </c>
      <c r="I45" s="312">
        <f t="shared" ref="I45:J45" si="58">IF(I14&lt;&gt;0,"",IF(I18&gt;=1.5,I18*I2,""))</f>
        <v>192</v>
      </c>
      <c r="J45" s="312">
        <f t="shared" si="58"/>
        <v>44.800000000000004</v>
      </c>
      <c r="K45" s="312" t="str">
        <f>IF(K14&lt;&gt;0,"",IF(K18&gt;=1.5,K18*K2,""))</f>
        <v/>
      </c>
      <c r="L45" s="311"/>
      <c r="M45" s="254">
        <f t="shared" si="11"/>
        <v>428.8</v>
      </c>
    </row>
    <row r="46" spans="1:13" ht="15">
      <c r="A46" s="671"/>
      <c r="B46" s="677" t="s">
        <v>25850</v>
      </c>
      <c r="C46" s="56" t="s">
        <v>25851</v>
      </c>
      <c r="D46" s="176" t="s">
        <v>25806</v>
      </c>
      <c r="E46" s="309" t="s">
        <v>25852</v>
      </c>
      <c r="F46" s="306" t="s">
        <v>25852</v>
      </c>
      <c r="G46" s="306" t="s">
        <v>25852</v>
      </c>
      <c r="H46" s="306" t="s">
        <v>25852</v>
      </c>
      <c r="I46" s="306" t="s">
        <v>25852</v>
      </c>
      <c r="J46" s="306" t="s">
        <v>25852</v>
      </c>
      <c r="K46" s="306" t="s">
        <v>25852</v>
      </c>
      <c r="L46" s="294"/>
      <c r="M46" s="254">
        <f t="shared" si="11"/>
        <v>0</v>
      </c>
    </row>
    <row r="47" spans="1:13" ht="30" customHeight="1">
      <c r="A47" s="671"/>
      <c r="B47" s="678"/>
      <c r="C47" s="48" t="s">
        <v>25853</v>
      </c>
      <c r="D47" s="174" t="s">
        <v>4</v>
      </c>
      <c r="E47" s="307" t="str">
        <f t="shared" ref="E47:H47" si="59">IF(E14=0,"",IF(E18&lt;1.5,E14*E18*E2,""))</f>
        <v/>
      </c>
      <c r="F47" s="312" t="str">
        <f t="shared" si="59"/>
        <v/>
      </c>
      <c r="G47" s="312" t="str">
        <f t="shared" si="59"/>
        <v/>
      </c>
      <c r="H47" s="312" t="str">
        <f t="shared" si="59"/>
        <v/>
      </c>
      <c r="I47" s="312" t="str">
        <f>IF(I14=0,"",IF(I18&lt;1.5,I14*I18*I2,""))</f>
        <v/>
      </c>
      <c r="J47" s="312" t="str">
        <f>IF(J14=0,"",IF(J18&lt;1.5,J14*J18*J2,""))</f>
        <v/>
      </c>
      <c r="K47" s="312">
        <v>0</v>
      </c>
      <c r="L47" s="311"/>
      <c r="M47" s="254">
        <f t="shared" si="11"/>
        <v>0</v>
      </c>
    </row>
    <row r="48" spans="1:13" ht="30" customHeight="1">
      <c r="A48" s="671"/>
      <c r="B48" s="678"/>
      <c r="C48" s="48" t="s">
        <v>25854</v>
      </c>
      <c r="D48" s="174" t="s">
        <v>4</v>
      </c>
      <c r="E48" s="307" t="str">
        <f>IF(E14=0,"",IF(E18&gt;=1.5,E14*E18*E2,""))</f>
        <v/>
      </c>
      <c r="F48" s="312" t="str">
        <f t="shared" ref="F48:J48" si="60">IF(F14=0,"",IF(F18&gt;=1.5,F14*F18*F2,""))</f>
        <v/>
      </c>
      <c r="G48" s="312" t="str">
        <f t="shared" si="60"/>
        <v/>
      </c>
      <c r="H48" s="312" t="str">
        <f t="shared" si="60"/>
        <v/>
      </c>
      <c r="I48" s="312" t="str">
        <f t="shared" si="60"/>
        <v/>
      </c>
      <c r="J48" s="312" t="str">
        <f t="shared" si="60"/>
        <v/>
      </c>
      <c r="K48" s="312" t="str">
        <f>IF(K14=0,"",IF(K18&gt;=1.5,K14*K18*K2,""))</f>
        <v/>
      </c>
      <c r="L48" s="311"/>
      <c r="M48" s="254">
        <f t="shared" si="11"/>
        <v>0</v>
      </c>
    </row>
    <row r="49" spans="1:13" ht="30" customHeight="1">
      <c r="A49" s="671"/>
      <c r="B49" s="678"/>
      <c r="C49" s="49" t="s">
        <v>25855</v>
      </c>
      <c r="D49" s="182" t="s">
        <v>163</v>
      </c>
      <c r="E49" s="321">
        <v>30</v>
      </c>
      <c r="F49" s="310">
        <v>30</v>
      </c>
      <c r="G49" s="310">
        <v>30</v>
      </c>
      <c r="H49" s="310">
        <v>30</v>
      </c>
      <c r="I49" s="310">
        <v>30</v>
      </c>
      <c r="J49" s="310">
        <v>30</v>
      </c>
      <c r="K49" s="310">
        <v>30</v>
      </c>
      <c r="L49" s="308"/>
      <c r="M49" s="254"/>
    </row>
    <row r="50" spans="1:13" ht="15.75" thickBot="1">
      <c r="A50" s="671"/>
      <c r="B50" s="679"/>
      <c r="C50" s="57" t="s">
        <v>25856</v>
      </c>
      <c r="D50" s="175" t="s">
        <v>4</v>
      </c>
      <c r="E50" s="307">
        <f>SUM(E47:E48)*(1+E49/100)</f>
        <v>0</v>
      </c>
      <c r="F50" s="312">
        <f t="shared" ref="F50:H50" si="61">SUM(F47:F48)*(1+F49/100)</f>
        <v>0</v>
      </c>
      <c r="G50" s="312">
        <f t="shared" si="61"/>
        <v>0</v>
      </c>
      <c r="H50" s="312">
        <f t="shared" si="61"/>
        <v>0</v>
      </c>
      <c r="I50" s="312">
        <f t="shared" ref="I50:J50" si="62">SUM(I47:I48)*(1+I49/100)</f>
        <v>0</v>
      </c>
      <c r="J50" s="312">
        <f t="shared" si="62"/>
        <v>0</v>
      </c>
      <c r="K50" s="312">
        <f>SUM(K47:K48)*(1+K49/100)</f>
        <v>0</v>
      </c>
      <c r="L50" s="311"/>
      <c r="M50" s="254">
        <f t="shared" ref="M50:M63" si="63">SUM(E50:K50)</f>
        <v>0</v>
      </c>
    </row>
    <row r="51" spans="1:13" ht="22.5">
      <c r="A51" s="671"/>
      <c r="B51" s="677" t="s">
        <v>25857</v>
      </c>
      <c r="C51" s="56" t="s">
        <v>25826</v>
      </c>
      <c r="D51" s="176" t="s">
        <v>4</v>
      </c>
      <c r="E51" s="307" t="str">
        <f>IF(AND(E17&lt;=1.5,E19&lt;=0.8),SUM(E20:E32)-E34,"")</f>
        <v/>
      </c>
      <c r="F51" s="312" t="str">
        <f t="shared" ref="F51:H51" si="64">IF(AND(F17&lt;=1.5,F19&lt;=0.8),SUM(F20:F32)-F34,"")</f>
        <v/>
      </c>
      <c r="G51" s="312" t="str">
        <f t="shared" si="64"/>
        <v/>
      </c>
      <c r="H51" s="312" t="str">
        <f t="shared" si="64"/>
        <v/>
      </c>
      <c r="I51" s="312" t="str">
        <f t="shared" ref="I51:J51" si="65">IF(AND(I17&lt;=1.5,I19&lt;=0.8),SUM(I20:I32)-I34,"")</f>
        <v/>
      </c>
      <c r="J51" s="312" t="str">
        <f t="shared" si="65"/>
        <v/>
      </c>
      <c r="K51" s="312" t="str">
        <f>IF(AND(K17&lt;=1.5,K19&lt;=0.8),SUM(K20:K32)-K34,"")</f>
        <v/>
      </c>
      <c r="L51" s="311"/>
      <c r="M51" s="254">
        <f t="shared" si="63"/>
        <v>0</v>
      </c>
    </row>
    <row r="52" spans="1:13" ht="25.5" customHeight="1">
      <c r="A52" s="671"/>
      <c r="B52" s="678"/>
      <c r="C52" s="48" t="s">
        <v>25827</v>
      </c>
      <c r="D52" s="174" t="s">
        <v>4</v>
      </c>
      <c r="E52" s="307" t="str">
        <f>IF(AND(E17&lt;=1.5,E19&gt;0.8,E19&lt;=1.5),SUM(E20:E32)-E34,"")</f>
        <v/>
      </c>
      <c r="F52" s="312" t="str">
        <f t="shared" ref="F52:H52" si="66">IF(AND(F17&lt;=1.5,F19&gt;0.8,F19&lt;=1.5),SUM(F20:F32)-F34,"")</f>
        <v/>
      </c>
      <c r="G52" s="312" t="str">
        <f t="shared" si="66"/>
        <v/>
      </c>
      <c r="H52" s="312" t="str">
        <f t="shared" si="66"/>
        <v/>
      </c>
      <c r="I52" s="312" t="str">
        <f t="shared" ref="I52:J52" si="67">IF(AND(I17&lt;=1.5,I19&gt;0.8,I19&lt;=1.5),SUM(I20:I32)-I34,"")</f>
        <v/>
      </c>
      <c r="J52" s="312" t="str">
        <f t="shared" si="67"/>
        <v/>
      </c>
      <c r="K52" s="312">
        <f>IF(AND(K17&lt;=1.5,K19&gt;0.8,K19&lt;=1.5),SUM(K20:K32)-K34,"")</f>
        <v>205.69507666063785</v>
      </c>
      <c r="L52" s="311"/>
      <c r="M52" s="254">
        <f t="shared" si="63"/>
        <v>205.69507666063785</v>
      </c>
    </row>
    <row r="53" spans="1:13" ht="25.5" customHeight="1">
      <c r="A53" s="671"/>
      <c r="B53" s="678"/>
      <c r="C53" s="48" t="s">
        <v>25828</v>
      </c>
      <c r="D53" s="174" t="s">
        <v>4</v>
      </c>
      <c r="E53" s="307" t="str">
        <f>IF(AND(E17&lt;=1.5,E19&gt;1.5),SUM(E20:E32)-E34,"")</f>
        <v/>
      </c>
      <c r="F53" s="312" t="str">
        <f t="shared" ref="F53:H53" si="68">IF(AND(F17&lt;=1.5,F19&gt;1.5),SUM(F20:F32)-F34,"")</f>
        <v/>
      </c>
      <c r="G53" s="312" t="str">
        <f t="shared" si="68"/>
        <v/>
      </c>
      <c r="H53" s="312" t="str">
        <f t="shared" si="68"/>
        <v/>
      </c>
      <c r="I53" s="312" t="str">
        <f t="shared" ref="I53:J53" si="69">IF(AND(I17&lt;=1.5,I19&gt;1.5),SUM(I20:I32)-I34,"")</f>
        <v/>
      </c>
      <c r="J53" s="312">
        <f t="shared" si="69"/>
        <v>66.132429197547026</v>
      </c>
      <c r="K53" s="312" t="str">
        <f>IF(AND(K17&lt;=1.5,K19&gt;1.5),SUM(K20:K32)-K34,"")</f>
        <v/>
      </c>
      <c r="L53" s="311"/>
      <c r="M53" s="254">
        <f t="shared" si="63"/>
        <v>66.132429197547026</v>
      </c>
    </row>
    <row r="54" spans="1:13" ht="25.5" customHeight="1">
      <c r="A54" s="671"/>
      <c r="B54" s="678"/>
      <c r="C54" s="48" t="s">
        <v>25829</v>
      </c>
      <c r="D54" s="174" t="s">
        <v>4</v>
      </c>
      <c r="E54" s="307" t="str">
        <f>IF(AND(E17&gt;1.5,E17&lt;=3,E19&lt;=0.8),SUM(E20:E32)-E34,"")</f>
        <v/>
      </c>
      <c r="F54" s="312" t="str">
        <f t="shared" ref="F54:H54" si="70">IF(AND(F17&gt;1.5,F17&lt;=3,F19&lt;=0.8),SUM(F20:F32)-F34,"")</f>
        <v/>
      </c>
      <c r="G54" s="312" t="str">
        <f t="shared" si="70"/>
        <v/>
      </c>
      <c r="H54" s="312" t="str">
        <f t="shared" si="70"/>
        <v/>
      </c>
      <c r="I54" s="312" t="str">
        <f t="shared" ref="I54:J54" si="71">IF(AND(I17&gt;1.5,I17&lt;=3,I19&lt;=0.8),SUM(I20:I32)-I34,"")</f>
        <v/>
      </c>
      <c r="J54" s="312" t="str">
        <f t="shared" si="71"/>
        <v/>
      </c>
      <c r="K54" s="312" t="str">
        <f>IF(AND(K17&gt;1.5,K17&lt;=3,K19&lt;=0.8),SUM(K20:K32)-K34,"")</f>
        <v/>
      </c>
      <c r="L54" s="311"/>
      <c r="M54" s="254">
        <f t="shared" si="63"/>
        <v>0</v>
      </c>
    </row>
    <row r="55" spans="1:13" ht="25.5" customHeight="1">
      <c r="A55" s="671"/>
      <c r="B55" s="678"/>
      <c r="C55" s="48" t="s">
        <v>25830</v>
      </c>
      <c r="D55" s="174" t="s">
        <v>4</v>
      </c>
      <c r="E55" s="307" t="str">
        <f>IF(AND(E17&gt;1.5,E17&lt;=3,E19&gt;0.8,E19&lt;=1.5),SUM(E20:E32)-E34,"")</f>
        <v/>
      </c>
      <c r="F55" s="312" t="str">
        <f t="shared" ref="F55:H55" si="72">IF(AND(F17&gt;1.5,F17&lt;=3,F19&gt;0.8,F19&lt;=1.5),SUM(F20:F32)-F34,"")</f>
        <v/>
      </c>
      <c r="G55" s="312" t="str">
        <f t="shared" si="72"/>
        <v/>
      </c>
      <c r="H55" s="312" t="str">
        <f t="shared" si="72"/>
        <v/>
      </c>
      <c r="I55" s="312" t="str">
        <f t="shared" ref="I55:J55" si="73">IF(AND(I17&gt;1.5,I17&lt;=3,I19&gt;0.8,I19&lt;=1.5),SUM(I20:I32)-I34,"")</f>
        <v/>
      </c>
      <c r="J55" s="312" t="str">
        <f t="shared" si="73"/>
        <v/>
      </c>
      <c r="K55" s="312" t="str">
        <f>IF(AND(K17&gt;1.5,K17&lt;=3,K19&gt;0.8,K19&lt;=1.5),SUM(K20:K32)-K34,"")</f>
        <v/>
      </c>
      <c r="L55" s="311"/>
      <c r="M55" s="254">
        <f t="shared" si="63"/>
        <v>0</v>
      </c>
    </row>
    <row r="56" spans="1:13" ht="25.5" customHeight="1">
      <c r="A56" s="671"/>
      <c r="B56" s="678"/>
      <c r="C56" s="48" t="s">
        <v>25831</v>
      </c>
      <c r="D56" s="174" t="s">
        <v>4</v>
      </c>
      <c r="E56" s="307">
        <f t="shared" ref="E56:H56" si="74">IF(AND(E17&gt;1.5,E17&lt;=3,E19&gt;1.5),SUM(E20:E32)-E34,"")</f>
        <v>168.49106291196495</v>
      </c>
      <c r="F56" s="312">
        <f t="shared" si="74"/>
        <v>177.80476919647401</v>
      </c>
      <c r="G56" s="312">
        <f t="shared" si="74"/>
        <v>180.88653593816537</v>
      </c>
      <c r="H56" s="312">
        <f t="shared" si="74"/>
        <v>597.9275778409168</v>
      </c>
      <c r="I56" s="312">
        <f t="shared" ref="I56:J56" si="75">IF(AND(I17&gt;1.5,I17&lt;=3,I19&gt;1.5),SUM(I20:I32)-I34,"")</f>
        <v>617.3010620809124</v>
      </c>
      <c r="J56" s="312" t="str">
        <f t="shared" si="75"/>
        <v/>
      </c>
      <c r="K56" s="312" t="str">
        <f>IF(AND(K17&gt;1.5,K17&lt;=3,K19&gt;1.5),SUM(K20:K32)-K34,"")</f>
        <v/>
      </c>
      <c r="L56" s="311"/>
      <c r="M56" s="254">
        <f t="shared" si="63"/>
        <v>1742.4110079684333</v>
      </c>
    </row>
    <row r="57" spans="1:13" ht="25.5" customHeight="1">
      <c r="A57" s="671"/>
      <c r="B57" s="678"/>
      <c r="C57" s="48" t="s">
        <v>25832</v>
      </c>
      <c r="D57" s="174" t="s">
        <v>4</v>
      </c>
      <c r="E57" s="307" t="str">
        <f>IF(AND(E17&gt;3,E17&lt;=4.5,E19&lt;=0.8),SUM(E20:E32)-E34,"")</f>
        <v/>
      </c>
      <c r="F57" s="312" t="str">
        <f t="shared" ref="F57:H57" si="76">IF(AND(F17&gt;3,F17&lt;=4.5,F19&lt;=0.8),SUM(F20:F32)-F34,"")</f>
        <v/>
      </c>
      <c r="G57" s="312" t="str">
        <f t="shared" si="76"/>
        <v/>
      </c>
      <c r="H57" s="312" t="str">
        <f t="shared" si="76"/>
        <v/>
      </c>
      <c r="I57" s="312" t="str">
        <f t="shared" ref="I57:J57" si="77">IF(AND(I17&gt;3,I17&lt;=4.5,I19&lt;=0.8),SUM(I20:I32)-I34,"")</f>
        <v/>
      </c>
      <c r="J57" s="312" t="str">
        <f t="shared" si="77"/>
        <v/>
      </c>
      <c r="K57" s="312" t="str">
        <f>IF(AND(K17&gt;3,K17&lt;=4.5,K19&lt;=0.8),SUM(K20:K32)-K34,"")</f>
        <v/>
      </c>
      <c r="L57" s="311"/>
      <c r="M57" s="254">
        <f t="shared" si="63"/>
        <v>0</v>
      </c>
    </row>
    <row r="58" spans="1:13" ht="25.5" customHeight="1">
      <c r="A58" s="671"/>
      <c r="B58" s="678"/>
      <c r="C58" s="48" t="s">
        <v>25833</v>
      </c>
      <c r="D58" s="174" t="s">
        <v>4</v>
      </c>
      <c r="E58" s="307" t="str">
        <f>IF(AND(E17&gt;3,E17&lt;=4.5,E19&gt;0.8,E19&lt;=1.5),SUM(E20:E32)-E34,"")</f>
        <v/>
      </c>
      <c r="F58" s="312" t="str">
        <f t="shared" ref="F58:H58" si="78">IF(AND(F17&gt;3,F17&lt;=4.5,F19&gt;0.8,F19&lt;=1.5),SUM(F20:F32)-F34,"")</f>
        <v/>
      </c>
      <c r="G58" s="312" t="str">
        <f t="shared" si="78"/>
        <v/>
      </c>
      <c r="H58" s="312" t="str">
        <f t="shared" si="78"/>
        <v/>
      </c>
      <c r="I58" s="312" t="str">
        <f t="shared" ref="I58:J58" si="79">IF(AND(I17&gt;3,I17&lt;=4.5,I19&gt;0.8,I19&lt;=1.5),SUM(I20:I32)-I34,"")</f>
        <v/>
      </c>
      <c r="J58" s="312" t="str">
        <f t="shared" si="79"/>
        <v/>
      </c>
      <c r="K58" s="312" t="str">
        <f>IF(AND(K17&gt;3,K17&lt;=4.5,K19&gt;0.8,K19&lt;=1.5),SUM(K20:K32)-K34,"")</f>
        <v/>
      </c>
      <c r="L58" s="311"/>
      <c r="M58" s="254">
        <f t="shared" si="63"/>
        <v>0</v>
      </c>
    </row>
    <row r="59" spans="1:13" ht="25.5" customHeight="1">
      <c r="A59" s="671"/>
      <c r="B59" s="678"/>
      <c r="C59" s="48" t="s">
        <v>25834</v>
      </c>
      <c r="D59" s="174" t="s">
        <v>4</v>
      </c>
      <c r="E59" s="307" t="str">
        <f>IF(AND(E17&gt;3,E17&lt;=4.5,E19&gt;1.5),SUM(E20:E32)-E34,"")</f>
        <v/>
      </c>
      <c r="F59" s="312" t="str">
        <f t="shared" ref="F59:H59" si="80">IF(AND(F17&gt;3,F17&lt;=4.5,F19&gt;1.5),SUM(F20:F32)-F34,"")</f>
        <v/>
      </c>
      <c r="G59" s="312" t="str">
        <f t="shared" si="80"/>
        <v/>
      </c>
      <c r="H59" s="312" t="str">
        <f t="shared" si="80"/>
        <v/>
      </c>
      <c r="I59" s="312" t="str">
        <f t="shared" ref="I59:J59" si="81">IF(AND(I17&gt;3,I17&lt;=4.5,I19&gt;1.5),SUM(I20:I32)-I34,"")</f>
        <v/>
      </c>
      <c r="J59" s="312" t="str">
        <f t="shared" si="81"/>
        <v/>
      </c>
      <c r="K59" s="312" t="str">
        <f>IF(AND(K17&gt;3,K17&lt;=4.5,K19&gt;1.5),SUM(K20:K32)-K34,"")</f>
        <v/>
      </c>
      <c r="L59" s="311"/>
      <c r="M59" s="254">
        <f t="shared" si="63"/>
        <v>0</v>
      </c>
    </row>
    <row r="60" spans="1:13" ht="25.5" customHeight="1">
      <c r="A60" s="671"/>
      <c r="B60" s="678"/>
      <c r="C60" s="48" t="s">
        <v>25835</v>
      </c>
      <c r="D60" s="174" t="s">
        <v>4</v>
      </c>
      <c r="E60" s="307" t="str">
        <f>IF(AND(E17&gt;4.5,E19&lt;=0.8),SUM(E20:E32)-E34,"")</f>
        <v/>
      </c>
      <c r="F60" s="312" t="str">
        <f t="shared" ref="F60:H60" si="82">IF(AND(F17&gt;4.5,F19&lt;=0.8),SUM(F20:F32)-F34,"")</f>
        <v/>
      </c>
      <c r="G60" s="312" t="str">
        <f t="shared" si="82"/>
        <v/>
      </c>
      <c r="H60" s="312" t="str">
        <f t="shared" si="82"/>
        <v/>
      </c>
      <c r="I60" s="312" t="str">
        <f t="shared" ref="I60:J60" si="83">IF(AND(I17&gt;4.5,I19&lt;=0.8),SUM(I20:I32)-I34,"")</f>
        <v/>
      </c>
      <c r="J60" s="312" t="str">
        <f t="shared" si="83"/>
        <v/>
      </c>
      <c r="K60" s="312" t="str">
        <f>IF(AND(K17&gt;4.5,K19&lt;=0.8),SUM(K20:K32)-K34,"")</f>
        <v/>
      </c>
      <c r="L60" s="311"/>
      <c r="M60" s="254">
        <f t="shared" si="63"/>
        <v>0</v>
      </c>
    </row>
    <row r="61" spans="1:13" ht="25.5" customHeight="1">
      <c r="A61" s="671"/>
      <c r="B61" s="678"/>
      <c r="C61" s="48" t="s">
        <v>25836</v>
      </c>
      <c r="D61" s="174" t="s">
        <v>4</v>
      </c>
      <c r="E61" s="307" t="str">
        <f>IF(AND(E17&gt;4.5,E19&gt;0.8,E19&lt;=1.5),SUM(E20:E32)-E34,"")</f>
        <v/>
      </c>
      <c r="F61" s="312" t="str">
        <f t="shared" ref="F61:H61" si="84">IF(AND(F17&gt;4.5,F19&gt;0.8,F19&lt;=1.5),SUM(F20:F32)-F34,"")</f>
        <v/>
      </c>
      <c r="G61" s="312" t="str">
        <f t="shared" si="84"/>
        <v/>
      </c>
      <c r="H61" s="312" t="str">
        <f t="shared" si="84"/>
        <v/>
      </c>
      <c r="I61" s="312" t="str">
        <f t="shared" ref="I61:J61" si="85">IF(AND(I17&gt;4.5,I19&gt;0.8,I19&lt;=1.5),SUM(I20:I32)-I34,"")</f>
        <v/>
      </c>
      <c r="J61" s="312" t="str">
        <f t="shared" si="85"/>
        <v/>
      </c>
      <c r="K61" s="312" t="str">
        <f>IF(AND(K17&gt;4.5,K19&gt;0.8,K19&lt;=1.5),SUM(K20:K32)-K34,"")</f>
        <v/>
      </c>
      <c r="L61" s="311"/>
      <c r="M61" s="254">
        <f t="shared" si="63"/>
        <v>0</v>
      </c>
    </row>
    <row r="62" spans="1:13" ht="25.5" customHeight="1" thickBot="1">
      <c r="A62" s="671"/>
      <c r="B62" s="679"/>
      <c r="C62" s="57" t="s">
        <v>25837</v>
      </c>
      <c r="D62" s="175" t="s">
        <v>4</v>
      </c>
      <c r="E62" s="307" t="str">
        <f>IF(AND(E17&gt;4.5,E19&gt;1.5),SUM(E20:E32)-E34,"")</f>
        <v/>
      </c>
      <c r="F62" s="312" t="str">
        <f t="shared" ref="F62:H62" si="86">IF(AND(F17&gt;4.5,F19&gt;1.5),SUM(F20:F32)-F34,"")</f>
        <v/>
      </c>
      <c r="G62" s="312" t="str">
        <f t="shared" si="86"/>
        <v/>
      </c>
      <c r="H62" s="312" t="str">
        <f t="shared" si="86"/>
        <v/>
      </c>
      <c r="I62" s="312" t="str">
        <f t="shared" ref="I62:J62" si="87">IF(AND(I17&gt;4.5,I19&gt;1.5),SUM(I20:I32)-I34,"")</f>
        <v/>
      </c>
      <c r="J62" s="312" t="str">
        <f t="shared" si="87"/>
        <v/>
      </c>
      <c r="K62" s="312" t="str">
        <f>IF(AND(K17&gt;4.5,K19&gt;1.5),SUM(K20:K32)-K34,"")</f>
        <v/>
      </c>
      <c r="L62" s="311"/>
      <c r="M62" s="254">
        <f t="shared" si="63"/>
        <v>0</v>
      </c>
    </row>
    <row r="63" spans="1:13" ht="15.75" thickBot="1">
      <c r="A63" s="671"/>
      <c r="B63" s="682" t="s">
        <v>25858</v>
      </c>
      <c r="C63" s="683"/>
      <c r="D63" s="177" t="s">
        <v>14979</v>
      </c>
      <c r="E63" s="307">
        <f t="shared" ref="E63:K63" si="88">VLOOKUP(E4,$P$2:$Q$16,2,FALSE)*E2*E3</f>
        <v>17.561500000000002</v>
      </c>
      <c r="F63" s="312">
        <f t="shared" si="88"/>
        <v>17.9025</v>
      </c>
      <c r="G63" s="312">
        <f t="shared" si="88"/>
        <v>17.561500000000002</v>
      </c>
      <c r="H63" s="312">
        <f t="shared" si="88"/>
        <v>76.2</v>
      </c>
      <c r="I63" s="312">
        <f t="shared" si="88"/>
        <v>76.2</v>
      </c>
      <c r="J63" s="312">
        <f t="shared" si="88"/>
        <v>17.78</v>
      </c>
      <c r="K63" s="312">
        <f t="shared" si="88"/>
        <v>26.228000000000002</v>
      </c>
      <c r="L63" s="311"/>
      <c r="M63" s="254">
        <f t="shared" si="63"/>
        <v>249.43350000000001</v>
      </c>
    </row>
    <row r="64" spans="1:13" ht="15.75" thickBot="1">
      <c r="A64" s="672"/>
      <c r="B64" s="679" t="s">
        <v>25859</v>
      </c>
      <c r="C64" s="688"/>
      <c r="D64" s="179" t="s">
        <v>25806</v>
      </c>
      <c r="E64" s="315"/>
      <c r="F64" s="293"/>
      <c r="G64" s="293"/>
      <c r="H64" s="293"/>
      <c r="I64" s="293"/>
      <c r="J64" s="293"/>
      <c r="K64" s="293"/>
      <c r="L64" s="303"/>
      <c r="M64" s="257" t="s">
        <v>25806</v>
      </c>
    </row>
    <row r="65" ht="15" thickTop="1"/>
  </sheetData>
  <mergeCells count="18">
    <mergeCell ref="B46:B50"/>
    <mergeCell ref="B51:B62"/>
    <mergeCell ref="A1:A64"/>
    <mergeCell ref="B1:C1"/>
    <mergeCell ref="B2:C2"/>
    <mergeCell ref="B3:B11"/>
    <mergeCell ref="B12:B13"/>
    <mergeCell ref="B14:C14"/>
    <mergeCell ref="B15:C15"/>
    <mergeCell ref="B16:B17"/>
    <mergeCell ref="B18:B19"/>
    <mergeCell ref="B20:B32"/>
    <mergeCell ref="B63:C63"/>
    <mergeCell ref="B64:C64"/>
    <mergeCell ref="B33:C33"/>
    <mergeCell ref="B34:B37"/>
    <mergeCell ref="B38:B43"/>
    <mergeCell ref="B44:B45"/>
  </mergeCells>
  <phoneticPr fontId="73" type="noConversion"/>
  <conditionalFormatting sqref="K16:L16">
    <cfRule type="expression" dxfId="6" priority="55">
      <formula>K18&gt;3.5</formula>
    </cfRule>
  </conditionalFormatting>
  <conditionalFormatting sqref="E16">
    <cfRule type="expression" dxfId="5" priority="54">
      <formula>E18&gt;3.5</formula>
    </cfRule>
  </conditionalFormatting>
  <conditionalFormatting sqref="F16">
    <cfRule type="expression" dxfId="4" priority="5">
      <formula>F18&gt;3.5</formula>
    </cfRule>
  </conditionalFormatting>
  <conditionalFormatting sqref="G16">
    <cfRule type="expression" dxfId="3" priority="4">
      <formula>G18&gt;3.5</formula>
    </cfRule>
  </conditionalFormatting>
  <conditionalFormatting sqref="H16">
    <cfRule type="expression" dxfId="2" priority="3">
      <formula>H18&gt;3.5</formula>
    </cfRule>
  </conditionalFormatting>
  <conditionalFormatting sqref="J16">
    <cfRule type="expression" dxfId="1" priority="2">
      <formula>J18&gt;3.5</formula>
    </cfRule>
  </conditionalFormatting>
  <conditionalFormatting sqref="I16">
    <cfRule type="expression" dxfId="0" priority="1">
      <formula>I18&gt;3.5</formula>
    </cfRule>
  </conditionalFormatting>
  <pageMargins left="0.511811024" right="0.511811024" top="0.78740157499999996" bottom="0.78740157499999996" header="0.31496062000000002" footer="0.31496062000000002"/>
  <pageSetup paperSize="9" scale="56" fitToHeight="0" orientation="portrait" horizontalDpi="1200" verticalDpi="1200" r:id="rId1"/>
</worksheet>
</file>

<file path=xl/worksheets/sheet6.xml><?xml version="1.0" encoding="utf-8"?>
<worksheet xmlns="http://schemas.openxmlformats.org/spreadsheetml/2006/main" xmlns:r="http://schemas.openxmlformats.org/officeDocument/2006/relationships">
  <sheetPr>
    <pageSetUpPr fitToPage="1"/>
  </sheetPr>
  <dimension ref="A1:R99"/>
  <sheetViews>
    <sheetView showGridLines="0" topLeftCell="A78" workbookViewId="0">
      <selection activeCell="L68" sqref="L68"/>
    </sheetView>
  </sheetViews>
  <sheetFormatPr defaultColWidth="9" defaultRowHeight="12.75"/>
  <cols>
    <col min="1" max="1" width="9.28515625" style="61" customWidth="1"/>
    <col min="2" max="2" width="15.7109375" style="62" customWidth="1"/>
    <col min="3" max="3" width="31.5703125" style="62" customWidth="1"/>
    <col min="4" max="6" width="17.7109375" style="61" customWidth="1"/>
    <col min="7" max="8" width="17.5703125" style="61" customWidth="1"/>
    <col min="9" max="9" width="17.7109375" style="61" customWidth="1"/>
    <col min="10" max="11" width="17.5703125" style="61" customWidth="1"/>
    <col min="12" max="12" width="18.85546875" style="63" customWidth="1"/>
    <col min="13" max="13" width="11" style="61" hidden="1" customWidth="1"/>
    <col min="14" max="14" width="14.28515625" style="61" hidden="1" customWidth="1"/>
    <col min="15" max="16" width="11.5703125" style="61" hidden="1" customWidth="1"/>
    <col min="17" max="17" width="15.28515625" style="61" customWidth="1"/>
    <col min="18" max="249" width="9" style="61"/>
    <col min="250" max="250" width="9.28515625" style="61" customWidth="1"/>
    <col min="251" max="251" width="15.7109375" style="61" customWidth="1"/>
    <col min="252" max="252" width="29.28515625" style="61" customWidth="1"/>
    <col min="253" max="259" width="15.140625" style="61" customWidth="1"/>
    <col min="260" max="260" width="18.42578125" style="61" bestFit="1" customWidth="1"/>
    <col min="261" max="261" width="14.7109375" style="61" customWidth="1"/>
    <col min="262" max="262" width="11" style="61" customWidth="1"/>
    <col min="263" max="263" width="14.28515625" style="61" bestFit="1" customWidth="1"/>
    <col min="264" max="264" width="10.42578125" style="61" bestFit="1" customWidth="1"/>
    <col min="265" max="505" width="9" style="61"/>
    <col min="506" max="506" width="9.28515625" style="61" customWidth="1"/>
    <col min="507" max="507" width="15.7109375" style="61" customWidth="1"/>
    <col min="508" max="508" width="29.28515625" style="61" customWidth="1"/>
    <col min="509" max="515" width="15.140625" style="61" customWidth="1"/>
    <col min="516" max="516" width="18.42578125" style="61" bestFit="1" customWidth="1"/>
    <col min="517" max="517" width="14.7109375" style="61" customWidth="1"/>
    <col min="518" max="518" width="11" style="61" customWidth="1"/>
    <col min="519" max="519" width="14.28515625" style="61" bestFit="1" customWidth="1"/>
    <col min="520" max="520" width="10.42578125" style="61" bestFit="1" customWidth="1"/>
    <col min="521" max="761" width="9" style="61"/>
    <col min="762" max="762" width="9.28515625" style="61" customWidth="1"/>
    <col min="763" max="763" width="15.7109375" style="61" customWidth="1"/>
    <col min="764" max="764" width="29.28515625" style="61" customWidth="1"/>
    <col min="765" max="771" width="15.140625" style="61" customWidth="1"/>
    <col min="772" max="772" width="18.42578125" style="61" bestFit="1" customWidth="1"/>
    <col min="773" max="773" width="14.7109375" style="61" customWidth="1"/>
    <col min="774" max="774" width="11" style="61" customWidth="1"/>
    <col min="775" max="775" width="14.28515625" style="61" bestFit="1" customWidth="1"/>
    <col min="776" max="776" width="10.42578125" style="61" bestFit="1" customWidth="1"/>
    <col min="777" max="1017" width="9" style="61"/>
    <col min="1018" max="1018" width="9.28515625" style="61" customWidth="1"/>
    <col min="1019" max="1019" width="15.7109375" style="61" customWidth="1"/>
    <col min="1020" max="1020" width="29.28515625" style="61" customWidth="1"/>
    <col min="1021" max="1027" width="15.140625" style="61" customWidth="1"/>
    <col min="1028" max="1028" width="18.42578125" style="61" bestFit="1" customWidth="1"/>
    <col min="1029" max="1029" width="14.7109375" style="61" customWidth="1"/>
    <col min="1030" max="1030" width="11" style="61" customWidth="1"/>
    <col min="1031" max="1031" width="14.28515625" style="61" bestFit="1" customWidth="1"/>
    <col min="1032" max="1032" width="10.42578125" style="61" bestFit="1" customWidth="1"/>
    <col min="1033" max="1273" width="9" style="61"/>
    <col min="1274" max="1274" width="9.28515625" style="61" customWidth="1"/>
    <col min="1275" max="1275" width="15.7109375" style="61" customWidth="1"/>
    <col min="1276" max="1276" width="29.28515625" style="61" customWidth="1"/>
    <col min="1277" max="1283" width="15.140625" style="61" customWidth="1"/>
    <col min="1284" max="1284" width="18.42578125" style="61" bestFit="1" customWidth="1"/>
    <col min="1285" max="1285" width="14.7109375" style="61" customWidth="1"/>
    <col min="1286" max="1286" width="11" style="61" customWidth="1"/>
    <col min="1287" max="1287" width="14.28515625" style="61" bestFit="1" customWidth="1"/>
    <col min="1288" max="1288" width="10.42578125" style="61" bestFit="1" customWidth="1"/>
    <col min="1289" max="1529" width="9" style="61"/>
    <col min="1530" max="1530" width="9.28515625" style="61" customWidth="1"/>
    <col min="1531" max="1531" width="15.7109375" style="61" customWidth="1"/>
    <col min="1532" max="1532" width="29.28515625" style="61" customWidth="1"/>
    <col min="1533" max="1539" width="15.140625" style="61" customWidth="1"/>
    <col min="1540" max="1540" width="18.42578125" style="61" bestFit="1" customWidth="1"/>
    <col min="1541" max="1541" width="14.7109375" style="61" customWidth="1"/>
    <col min="1542" max="1542" width="11" style="61" customWidth="1"/>
    <col min="1543" max="1543" width="14.28515625" style="61" bestFit="1" customWidth="1"/>
    <col min="1544" max="1544" width="10.42578125" style="61" bestFit="1" customWidth="1"/>
    <col min="1545" max="1785" width="9" style="61"/>
    <col min="1786" max="1786" width="9.28515625" style="61" customWidth="1"/>
    <col min="1787" max="1787" width="15.7109375" style="61" customWidth="1"/>
    <col min="1788" max="1788" width="29.28515625" style="61" customWidth="1"/>
    <col min="1789" max="1795" width="15.140625" style="61" customWidth="1"/>
    <col min="1796" max="1796" width="18.42578125" style="61" bestFit="1" customWidth="1"/>
    <col min="1797" max="1797" width="14.7109375" style="61" customWidth="1"/>
    <col min="1798" max="1798" width="11" style="61" customWidth="1"/>
    <col min="1799" max="1799" width="14.28515625" style="61" bestFit="1" customWidth="1"/>
    <col min="1800" max="1800" width="10.42578125" style="61" bestFit="1" customWidth="1"/>
    <col min="1801" max="2041" width="9" style="61"/>
    <col min="2042" max="2042" width="9.28515625" style="61" customWidth="1"/>
    <col min="2043" max="2043" width="15.7109375" style="61" customWidth="1"/>
    <col min="2044" max="2044" width="29.28515625" style="61" customWidth="1"/>
    <col min="2045" max="2051" width="15.140625" style="61" customWidth="1"/>
    <col min="2052" max="2052" width="18.42578125" style="61" bestFit="1" customWidth="1"/>
    <col min="2053" max="2053" width="14.7109375" style="61" customWidth="1"/>
    <col min="2054" max="2054" width="11" style="61" customWidth="1"/>
    <col min="2055" max="2055" width="14.28515625" style="61" bestFit="1" customWidth="1"/>
    <col min="2056" max="2056" width="10.42578125" style="61" bestFit="1" customWidth="1"/>
    <col min="2057" max="2297" width="9" style="61"/>
    <col min="2298" max="2298" width="9.28515625" style="61" customWidth="1"/>
    <col min="2299" max="2299" width="15.7109375" style="61" customWidth="1"/>
    <col min="2300" max="2300" width="29.28515625" style="61" customWidth="1"/>
    <col min="2301" max="2307" width="15.140625" style="61" customWidth="1"/>
    <col min="2308" max="2308" width="18.42578125" style="61" bestFit="1" customWidth="1"/>
    <col min="2309" max="2309" width="14.7109375" style="61" customWidth="1"/>
    <col min="2310" max="2310" width="11" style="61" customWidth="1"/>
    <col min="2311" max="2311" width="14.28515625" style="61" bestFit="1" customWidth="1"/>
    <col min="2312" max="2312" width="10.42578125" style="61" bestFit="1" customWidth="1"/>
    <col min="2313" max="2553" width="9" style="61"/>
    <col min="2554" max="2554" width="9.28515625" style="61" customWidth="1"/>
    <col min="2555" max="2555" width="15.7109375" style="61" customWidth="1"/>
    <col min="2556" max="2556" width="29.28515625" style="61" customWidth="1"/>
    <col min="2557" max="2563" width="15.140625" style="61" customWidth="1"/>
    <col min="2564" max="2564" width="18.42578125" style="61" bestFit="1" customWidth="1"/>
    <col min="2565" max="2565" width="14.7109375" style="61" customWidth="1"/>
    <col min="2566" max="2566" width="11" style="61" customWidth="1"/>
    <col min="2567" max="2567" width="14.28515625" style="61" bestFit="1" customWidth="1"/>
    <col min="2568" max="2568" width="10.42578125" style="61" bestFit="1" customWidth="1"/>
    <col min="2569" max="2809" width="9" style="61"/>
    <col min="2810" max="2810" width="9.28515625" style="61" customWidth="1"/>
    <col min="2811" max="2811" width="15.7109375" style="61" customWidth="1"/>
    <col min="2812" max="2812" width="29.28515625" style="61" customWidth="1"/>
    <col min="2813" max="2819" width="15.140625" style="61" customWidth="1"/>
    <col min="2820" max="2820" width="18.42578125" style="61" bestFit="1" customWidth="1"/>
    <col min="2821" max="2821" width="14.7109375" style="61" customWidth="1"/>
    <col min="2822" max="2822" width="11" style="61" customWidth="1"/>
    <col min="2823" max="2823" width="14.28515625" style="61" bestFit="1" customWidth="1"/>
    <col min="2824" max="2824" width="10.42578125" style="61" bestFit="1" customWidth="1"/>
    <col min="2825" max="3065" width="9" style="61"/>
    <col min="3066" max="3066" width="9.28515625" style="61" customWidth="1"/>
    <col min="3067" max="3067" width="15.7109375" style="61" customWidth="1"/>
    <col min="3068" max="3068" width="29.28515625" style="61" customWidth="1"/>
    <col min="3069" max="3075" width="15.140625" style="61" customWidth="1"/>
    <col min="3076" max="3076" width="18.42578125" style="61" bestFit="1" customWidth="1"/>
    <col min="3077" max="3077" width="14.7109375" style="61" customWidth="1"/>
    <col min="3078" max="3078" width="11" style="61" customWidth="1"/>
    <col min="3079" max="3079" width="14.28515625" style="61" bestFit="1" customWidth="1"/>
    <col min="3080" max="3080" width="10.42578125" style="61" bestFit="1" customWidth="1"/>
    <col min="3081" max="3321" width="9" style="61"/>
    <col min="3322" max="3322" width="9.28515625" style="61" customWidth="1"/>
    <col min="3323" max="3323" width="15.7109375" style="61" customWidth="1"/>
    <col min="3324" max="3324" width="29.28515625" style="61" customWidth="1"/>
    <col min="3325" max="3331" width="15.140625" style="61" customWidth="1"/>
    <col min="3332" max="3332" width="18.42578125" style="61" bestFit="1" customWidth="1"/>
    <col min="3333" max="3333" width="14.7109375" style="61" customWidth="1"/>
    <col min="3334" max="3334" width="11" style="61" customWidth="1"/>
    <col min="3335" max="3335" width="14.28515625" style="61" bestFit="1" customWidth="1"/>
    <col min="3336" max="3336" width="10.42578125" style="61" bestFit="1" customWidth="1"/>
    <col min="3337" max="3577" width="9" style="61"/>
    <col min="3578" max="3578" width="9.28515625" style="61" customWidth="1"/>
    <col min="3579" max="3579" width="15.7109375" style="61" customWidth="1"/>
    <col min="3580" max="3580" width="29.28515625" style="61" customWidth="1"/>
    <col min="3581" max="3587" width="15.140625" style="61" customWidth="1"/>
    <col min="3588" max="3588" width="18.42578125" style="61" bestFit="1" customWidth="1"/>
    <col min="3589" max="3589" width="14.7109375" style="61" customWidth="1"/>
    <col min="3590" max="3590" width="11" style="61" customWidth="1"/>
    <col min="3591" max="3591" width="14.28515625" style="61" bestFit="1" customWidth="1"/>
    <col min="3592" max="3592" width="10.42578125" style="61" bestFit="1" customWidth="1"/>
    <col min="3593" max="3833" width="9" style="61"/>
    <col min="3834" max="3834" width="9.28515625" style="61" customWidth="1"/>
    <col min="3835" max="3835" width="15.7109375" style="61" customWidth="1"/>
    <col min="3836" max="3836" width="29.28515625" style="61" customWidth="1"/>
    <col min="3837" max="3843" width="15.140625" style="61" customWidth="1"/>
    <col min="3844" max="3844" width="18.42578125" style="61" bestFit="1" customWidth="1"/>
    <col min="3845" max="3845" width="14.7109375" style="61" customWidth="1"/>
    <col min="3846" max="3846" width="11" style="61" customWidth="1"/>
    <col min="3847" max="3847" width="14.28515625" style="61" bestFit="1" customWidth="1"/>
    <col min="3848" max="3848" width="10.42578125" style="61" bestFit="1" customWidth="1"/>
    <col min="3849" max="4089" width="9" style="61"/>
    <col min="4090" max="4090" width="9.28515625" style="61" customWidth="1"/>
    <col min="4091" max="4091" width="15.7109375" style="61" customWidth="1"/>
    <col min="4092" max="4092" width="29.28515625" style="61" customWidth="1"/>
    <col min="4093" max="4099" width="15.140625" style="61" customWidth="1"/>
    <col min="4100" max="4100" width="18.42578125" style="61" bestFit="1" customWidth="1"/>
    <col min="4101" max="4101" width="14.7109375" style="61" customWidth="1"/>
    <col min="4102" max="4102" width="11" style="61" customWidth="1"/>
    <col min="4103" max="4103" width="14.28515625" style="61" bestFit="1" customWidth="1"/>
    <col min="4104" max="4104" width="10.42578125" style="61" bestFit="1" customWidth="1"/>
    <col min="4105" max="4345" width="9" style="61"/>
    <col min="4346" max="4346" width="9.28515625" style="61" customWidth="1"/>
    <col min="4347" max="4347" width="15.7109375" style="61" customWidth="1"/>
    <col min="4348" max="4348" width="29.28515625" style="61" customWidth="1"/>
    <col min="4349" max="4355" width="15.140625" style="61" customWidth="1"/>
    <col min="4356" max="4356" width="18.42578125" style="61" bestFit="1" customWidth="1"/>
    <col min="4357" max="4357" width="14.7109375" style="61" customWidth="1"/>
    <col min="4358" max="4358" width="11" style="61" customWidth="1"/>
    <col min="4359" max="4359" width="14.28515625" style="61" bestFit="1" customWidth="1"/>
    <col min="4360" max="4360" width="10.42578125" style="61" bestFit="1" customWidth="1"/>
    <col min="4361" max="4601" width="9" style="61"/>
    <col min="4602" max="4602" width="9.28515625" style="61" customWidth="1"/>
    <col min="4603" max="4603" width="15.7109375" style="61" customWidth="1"/>
    <col min="4604" max="4604" width="29.28515625" style="61" customWidth="1"/>
    <col min="4605" max="4611" width="15.140625" style="61" customWidth="1"/>
    <col min="4612" max="4612" width="18.42578125" style="61" bestFit="1" customWidth="1"/>
    <col min="4613" max="4613" width="14.7109375" style="61" customWidth="1"/>
    <col min="4614" max="4614" width="11" style="61" customWidth="1"/>
    <col min="4615" max="4615" width="14.28515625" style="61" bestFit="1" customWidth="1"/>
    <col min="4616" max="4616" width="10.42578125" style="61" bestFit="1" customWidth="1"/>
    <col min="4617" max="4857" width="9" style="61"/>
    <col min="4858" max="4858" width="9.28515625" style="61" customWidth="1"/>
    <col min="4859" max="4859" width="15.7109375" style="61" customWidth="1"/>
    <col min="4860" max="4860" width="29.28515625" style="61" customWidth="1"/>
    <col min="4861" max="4867" width="15.140625" style="61" customWidth="1"/>
    <col min="4868" max="4868" width="18.42578125" style="61" bestFit="1" customWidth="1"/>
    <col min="4869" max="4869" width="14.7109375" style="61" customWidth="1"/>
    <col min="4870" max="4870" width="11" style="61" customWidth="1"/>
    <col min="4871" max="4871" width="14.28515625" style="61" bestFit="1" customWidth="1"/>
    <col min="4872" max="4872" width="10.42578125" style="61" bestFit="1" customWidth="1"/>
    <col min="4873" max="5113" width="9" style="61"/>
    <col min="5114" max="5114" width="9.28515625" style="61" customWidth="1"/>
    <col min="5115" max="5115" width="15.7109375" style="61" customWidth="1"/>
    <col min="5116" max="5116" width="29.28515625" style="61" customWidth="1"/>
    <col min="5117" max="5123" width="15.140625" style="61" customWidth="1"/>
    <col min="5124" max="5124" width="18.42578125" style="61" bestFit="1" customWidth="1"/>
    <col min="5125" max="5125" width="14.7109375" style="61" customWidth="1"/>
    <col min="5126" max="5126" width="11" style="61" customWidth="1"/>
    <col min="5127" max="5127" width="14.28515625" style="61" bestFit="1" customWidth="1"/>
    <col min="5128" max="5128" width="10.42578125" style="61" bestFit="1" customWidth="1"/>
    <col min="5129" max="5369" width="9" style="61"/>
    <col min="5370" max="5370" width="9.28515625" style="61" customWidth="1"/>
    <col min="5371" max="5371" width="15.7109375" style="61" customWidth="1"/>
    <col min="5372" max="5372" width="29.28515625" style="61" customWidth="1"/>
    <col min="5373" max="5379" width="15.140625" style="61" customWidth="1"/>
    <col min="5380" max="5380" width="18.42578125" style="61" bestFit="1" customWidth="1"/>
    <col min="5381" max="5381" width="14.7109375" style="61" customWidth="1"/>
    <col min="5382" max="5382" width="11" style="61" customWidth="1"/>
    <col min="5383" max="5383" width="14.28515625" style="61" bestFit="1" customWidth="1"/>
    <col min="5384" max="5384" width="10.42578125" style="61" bestFit="1" customWidth="1"/>
    <col min="5385" max="5625" width="9" style="61"/>
    <col min="5626" max="5626" width="9.28515625" style="61" customWidth="1"/>
    <col min="5627" max="5627" width="15.7109375" style="61" customWidth="1"/>
    <col min="5628" max="5628" width="29.28515625" style="61" customWidth="1"/>
    <col min="5629" max="5635" width="15.140625" style="61" customWidth="1"/>
    <col min="5636" max="5636" width="18.42578125" style="61" bestFit="1" customWidth="1"/>
    <col min="5637" max="5637" width="14.7109375" style="61" customWidth="1"/>
    <col min="5638" max="5638" width="11" style="61" customWidth="1"/>
    <col min="5639" max="5639" width="14.28515625" style="61" bestFit="1" customWidth="1"/>
    <col min="5640" max="5640" width="10.42578125" style="61" bestFit="1" customWidth="1"/>
    <col min="5641" max="5881" width="9" style="61"/>
    <col min="5882" max="5882" width="9.28515625" style="61" customWidth="1"/>
    <col min="5883" max="5883" width="15.7109375" style="61" customWidth="1"/>
    <col min="5884" max="5884" width="29.28515625" style="61" customWidth="1"/>
    <col min="5885" max="5891" width="15.140625" style="61" customWidth="1"/>
    <col min="5892" max="5892" width="18.42578125" style="61" bestFit="1" customWidth="1"/>
    <col min="5893" max="5893" width="14.7109375" style="61" customWidth="1"/>
    <col min="5894" max="5894" width="11" style="61" customWidth="1"/>
    <col min="5895" max="5895" width="14.28515625" style="61" bestFit="1" customWidth="1"/>
    <col min="5896" max="5896" width="10.42578125" style="61" bestFit="1" customWidth="1"/>
    <col min="5897" max="6137" width="9" style="61"/>
    <col min="6138" max="6138" width="9.28515625" style="61" customWidth="1"/>
    <col min="6139" max="6139" width="15.7109375" style="61" customWidth="1"/>
    <col min="6140" max="6140" width="29.28515625" style="61" customWidth="1"/>
    <col min="6141" max="6147" width="15.140625" style="61" customWidth="1"/>
    <col min="6148" max="6148" width="18.42578125" style="61" bestFit="1" customWidth="1"/>
    <col min="6149" max="6149" width="14.7109375" style="61" customWidth="1"/>
    <col min="6150" max="6150" width="11" style="61" customWidth="1"/>
    <col min="6151" max="6151" width="14.28515625" style="61" bestFit="1" customWidth="1"/>
    <col min="6152" max="6152" width="10.42578125" style="61" bestFit="1" customWidth="1"/>
    <col min="6153" max="6393" width="9" style="61"/>
    <col min="6394" max="6394" width="9.28515625" style="61" customWidth="1"/>
    <col min="6395" max="6395" width="15.7109375" style="61" customWidth="1"/>
    <col min="6396" max="6396" width="29.28515625" style="61" customWidth="1"/>
    <col min="6397" max="6403" width="15.140625" style="61" customWidth="1"/>
    <col min="6404" max="6404" width="18.42578125" style="61" bestFit="1" customWidth="1"/>
    <col min="6405" max="6405" width="14.7109375" style="61" customWidth="1"/>
    <col min="6406" max="6406" width="11" style="61" customWidth="1"/>
    <col min="6407" max="6407" width="14.28515625" style="61" bestFit="1" customWidth="1"/>
    <col min="6408" max="6408" width="10.42578125" style="61" bestFit="1" customWidth="1"/>
    <col min="6409" max="6649" width="9" style="61"/>
    <col min="6650" max="6650" width="9.28515625" style="61" customWidth="1"/>
    <col min="6651" max="6651" width="15.7109375" style="61" customWidth="1"/>
    <col min="6652" max="6652" width="29.28515625" style="61" customWidth="1"/>
    <col min="6653" max="6659" width="15.140625" style="61" customWidth="1"/>
    <col min="6660" max="6660" width="18.42578125" style="61" bestFit="1" customWidth="1"/>
    <col min="6661" max="6661" width="14.7109375" style="61" customWidth="1"/>
    <col min="6662" max="6662" width="11" style="61" customWidth="1"/>
    <col min="6663" max="6663" width="14.28515625" style="61" bestFit="1" customWidth="1"/>
    <col min="6664" max="6664" width="10.42578125" style="61" bestFit="1" customWidth="1"/>
    <col min="6665" max="6905" width="9" style="61"/>
    <col min="6906" max="6906" width="9.28515625" style="61" customWidth="1"/>
    <col min="6907" max="6907" width="15.7109375" style="61" customWidth="1"/>
    <col min="6908" max="6908" width="29.28515625" style="61" customWidth="1"/>
    <col min="6909" max="6915" width="15.140625" style="61" customWidth="1"/>
    <col min="6916" max="6916" width="18.42578125" style="61" bestFit="1" customWidth="1"/>
    <col min="6917" max="6917" width="14.7109375" style="61" customWidth="1"/>
    <col min="6918" max="6918" width="11" style="61" customWidth="1"/>
    <col min="6919" max="6919" width="14.28515625" style="61" bestFit="1" customWidth="1"/>
    <col min="6920" max="6920" width="10.42578125" style="61" bestFit="1" customWidth="1"/>
    <col min="6921" max="7161" width="9" style="61"/>
    <col min="7162" max="7162" width="9.28515625" style="61" customWidth="1"/>
    <col min="7163" max="7163" width="15.7109375" style="61" customWidth="1"/>
    <col min="7164" max="7164" width="29.28515625" style="61" customWidth="1"/>
    <col min="7165" max="7171" width="15.140625" style="61" customWidth="1"/>
    <col min="7172" max="7172" width="18.42578125" style="61" bestFit="1" customWidth="1"/>
    <col min="7173" max="7173" width="14.7109375" style="61" customWidth="1"/>
    <col min="7174" max="7174" width="11" style="61" customWidth="1"/>
    <col min="7175" max="7175" width="14.28515625" style="61" bestFit="1" customWidth="1"/>
    <col min="7176" max="7176" width="10.42578125" style="61" bestFit="1" customWidth="1"/>
    <col min="7177" max="7417" width="9" style="61"/>
    <col min="7418" max="7418" width="9.28515625" style="61" customWidth="1"/>
    <col min="7419" max="7419" width="15.7109375" style="61" customWidth="1"/>
    <col min="7420" max="7420" width="29.28515625" style="61" customWidth="1"/>
    <col min="7421" max="7427" width="15.140625" style="61" customWidth="1"/>
    <col min="7428" max="7428" width="18.42578125" style="61" bestFit="1" customWidth="1"/>
    <col min="7429" max="7429" width="14.7109375" style="61" customWidth="1"/>
    <col min="7430" max="7430" width="11" style="61" customWidth="1"/>
    <col min="7431" max="7431" width="14.28515625" style="61" bestFit="1" customWidth="1"/>
    <col min="7432" max="7432" width="10.42578125" style="61" bestFit="1" customWidth="1"/>
    <col min="7433" max="7673" width="9" style="61"/>
    <col min="7674" max="7674" width="9.28515625" style="61" customWidth="1"/>
    <col min="7675" max="7675" width="15.7109375" style="61" customWidth="1"/>
    <col min="7676" max="7676" width="29.28515625" style="61" customWidth="1"/>
    <col min="7677" max="7683" width="15.140625" style="61" customWidth="1"/>
    <col min="7684" max="7684" width="18.42578125" style="61" bestFit="1" customWidth="1"/>
    <col min="7685" max="7685" width="14.7109375" style="61" customWidth="1"/>
    <col min="7686" max="7686" width="11" style="61" customWidth="1"/>
    <col min="7687" max="7687" width="14.28515625" style="61" bestFit="1" customWidth="1"/>
    <col min="7688" max="7688" width="10.42578125" style="61" bestFit="1" customWidth="1"/>
    <col min="7689" max="7929" width="9" style="61"/>
    <col min="7930" max="7930" width="9.28515625" style="61" customWidth="1"/>
    <col min="7931" max="7931" width="15.7109375" style="61" customWidth="1"/>
    <col min="7932" max="7932" width="29.28515625" style="61" customWidth="1"/>
    <col min="7933" max="7939" width="15.140625" style="61" customWidth="1"/>
    <col min="7940" max="7940" width="18.42578125" style="61" bestFit="1" customWidth="1"/>
    <col min="7941" max="7941" width="14.7109375" style="61" customWidth="1"/>
    <col min="7942" max="7942" width="11" style="61" customWidth="1"/>
    <col min="7943" max="7943" width="14.28515625" style="61" bestFit="1" customWidth="1"/>
    <col min="7944" max="7944" width="10.42578125" style="61" bestFit="1" customWidth="1"/>
    <col min="7945" max="8185" width="9" style="61"/>
    <col min="8186" max="8186" width="9.28515625" style="61" customWidth="1"/>
    <col min="8187" max="8187" width="15.7109375" style="61" customWidth="1"/>
    <col min="8188" max="8188" width="29.28515625" style="61" customWidth="1"/>
    <col min="8189" max="8195" width="15.140625" style="61" customWidth="1"/>
    <col min="8196" max="8196" width="18.42578125" style="61" bestFit="1" customWidth="1"/>
    <col min="8197" max="8197" width="14.7109375" style="61" customWidth="1"/>
    <col min="8198" max="8198" width="11" style="61" customWidth="1"/>
    <col min="8199" max="8199" width="14.28515625" style="61" bestFit="1" customWidth="1"/>
    <col min="8200" max="8200" width="10.42578125" style="61" bestFit="1" customWidth="1"/>
    <col min="8201" max="8441" width="9" style="61"/>
    <col min="8442" max="8442" width="9.28515625" style="61" customWidth="1"/>
    <col min="8443" max="8443" width="15.7109375" style="61" customWidth="1"/>
    <col min="8444" max="8444" width="29.28515625" style="61" customWidth="1"/>
    <col min="8445" max="8451" width="15.140625" style="61" customWidth="1"/>
    <col min="8452" max="8452" width="18.42578125" style="61" bestFit="1" customWidth="1"/>
    <col min="8453" max="8453" width="14.7109375" style="61" customWidth="1"/>
    <col min="8454" max="8454" width="11" style="61" customWidth="1"/>
    <col min="8455" max="8455" width="14.28515625" style="61" bestFit="1" customWidth="1"/>
    <col min="8456" max="8456" width="10.42578125" style="61" bestFit="1" customWidth="1"/>
    <col min="8457" max="8697" width="9" style="61"/>
    <col min="8698" max="8698" width="9.28515625" style="61" customWidth="1"/>
    <col min="8699" max="8699" width="15.7109375" style="61" customWidth="1"/>
    <col min="8700" max="8700" width="29.28515625" style="61" customWidth="1"/>
    <col min="8701" max="8707" width="15.140625" style="61" customWidth="1"/>
    <col min="8708" max="8708" width="18.42578125" style="61" bestFit="1" customWidth="1"/>
    <col min="8709" max="8709" width="14.7109375" style="61" customWidth="1"/>
    <col min="8710" max="8710" width="11" style="61" customWidth="1"/>
    <col min="8711" max="8711" width="14.28515625" style="61" bestFit="1" customWidth="1"/>
    <col min="8712" max="8712" width="10.42578125" style="61" bestFit="1" customWidth="1"/>
    <col min="8713" max="8953" width="9" style="61"/>
    <col min="8954" max="8954" width="9.28515625" style="61" customWidth="1"/>
    <col min="8955" max="8955" width="15.7109375" style="61" customWidth="1"/>
    <col min="8956" max="8956" width="29.28515625" style="61" customWidth="1"/>
    <col min="8957" max="8963" width="15.140625" style="61" customWidth="1"/>
    <col min="8964" max="8964" width="18.42578125" style="61" bestFit="1" customWidth="1"/>
    <col min="8965" max="8965" width="14.7109375" style="61" customWidth="1"/>
    <col min="8966" max="8966" width="11" style="61" customWidth="1"/>
    <col min="8967" max="8967" width="14.28515625" style="61" bestFit="1" customWidth="1"/>
    <col min="8968" max="8968" width="10.42578125" style="61" bestFit="1" customWidth="1"/>
    <col min="8969" max="9209" width="9" style="61"/>
    <col min="9210" max="9210" width="9.28515625" style="61" customWidth="1"/>
    <col min="9211" max="9211" width="15.7109375" style="61" customWidth="1"/>
    <col min="9212" max="9212" width="29.28515625" style="61" customWidth="1"/>
    <col min="9213" max="9219" width="15.140625" style="61" customWidth="1"/>
    <col min="9220" max="9220" width="18.42578125" style="61" bestFit="1" customWidth="1"/>
    <col min="9221" max="9221" width="14.7109375" style="61" customWidth="1"/>
    <col min="9222" max="9222" width="11" style="61" customWidth="1"/>
    <col min="9223" max="9223" width="14.28515625" style="61" bestFit="1" customWidth="1"/>
    <col min="9224" max="9224" width="10.42578125" style="61" bestFit="1" customWidth="1"/>
    <col min="9225" max="9465" width="9" style="61"/>
    <col min="9466" max="9466" width="9.28515625" style="61" customWidth="1"/>
    <col min="9467" max="9467" width="15.7109375" style="61" customWidth="1"/>
    <col min="9468" max="9468" width="29.28515625" style="61" customWidth="1"/>
    <col min="9469" max="9475" width="15.140625" style="61" customWidth="1"/>
    <col min="9476" max="9476" width="18.42578125" style="61" bestFit="1" customWidth="1"/>
    <col min="9477" max="9477" width="14.7109375" style="61" customWidth="1"/>
    <col min="9478" max="9478" width="11" style="61" customWidth="1"/>
    <col min="9479" max="9479" width="14.28515625" style="61" bestFit="1" customWidth="1"/>
    <col min="9480" max="9480" width="10.42578125" style="61" bestFit="1" customWidth="1"/>
    <col min="9481" max="9721" width="9" style="61"/>
    <col min="9722" max="9722" width="9.28515625" style="61" customWidth="1"/>
    <col min="9723" max="9723" width="15.7109375" style="61" customWidth="1"/>
    <col min="9724" max="9724" width="29.28515625" style="61" customWidth="1"/>
    <col min="9725" max="9731" width="15.140625" style="61" customWidth="1"/>
    <col min="9732" max="9732" width="18.42578125" style="61" bestFit="1" customWidth="1"/>
    <col min="9733" max="9733" width="14.7109375" style="61" customWidth="1"/>
    <col min="9734" max="9734" width="11" style="61" customWidth="1"/>
    <col min="9735" max="9735" width="14.28515625" style="61" bestFit="1" customWidth="1"/>
    <col min="9736" max="9736" width="10.42578125" style="61" bestFit="1" customWidth="1"/>
    <col min="9737" max="9977" width="9" style="61"/>
    <col min="9978" max="9978" width="9.28515625" style="61" customWidth="1"/>
    <col min="9979" max="9979" width="15.7109375" style="61" customWidth="1"/>
    <col min="9980" max="9980" width="29.28515625" style="61" customWidth="1"/>
    <col min="9981" max="9987" width="15.140625" style="61" customWidth="1"/>
    <col min="9988" max="9988" width="18.42578125" style="61" bestFit="1" customWidth="1"/>
    <col min="9989" max="9989" width="14.7109375" style="61" customWidth="1"/>
    <col min="9990" max="9990" width="11" style="61" customWidth="1"/>
    <col min="9991" max="9991" width="14.28515625" style="61" bestFit="1" customWidth="1"/>
    <col min="9992" max="9992" width="10.42578125" style="61" bestFit="1" customWidth="1"/>
    <col min="9993" max="10233" width="9" style="61"/>
    <col min="10234" max="10234" width="9.28515625" style="61" customWidth="1"/>
    <col min="10235" max="10235" width="15.7109375" style="61" customWidth="1"/>
    <col min="10236" max="10236" width="29.28515625" style="61" customWidth="1"/>
    <col min="10237" max="10243" width="15.140625" style="61" customWidth="1"/>
    <col min="10244" max="10244" width="18.42578125" style="61" bestFit="1" customWidth="1"/>
    <col min="10245" max="10245" width="14.7109375" style="61" customWidth="1"/>
    <col min="10246" max="10246" width="11" style="61" customWidth="1"/>
    <col min="10247" max="10247" width="14.28515625" style="61" bestFit="1" customWidth="1"/>
    <col min="10248" max="10248" width="10.42578125" style="61" bestFit="1" customWidth="1"/>
    <col min="10249" max="10489" width="9" style="61"/>
    <col min="10490" max="10490" width="9.28515625" style="61" customWidth="1"/>
    <col min="10491" max="10491" width="15.7109375" style="61" customWidth="1"/>
    <col min="10492" max="10492" width="29.28515625" style="61" customWidth="1"/>
    <col min="10493" max="10499" width="15.140625" style="61" customWidth="1"/>
    <col min="10500" max="10500" width="18.42578125" style="61" bestFit="1" customWidth="1"/>
    <col min="10501" max="10501" width="14.7109375" style="61" customWidth="1"/>
    <col min="10502" max="10502" width="11" style="61" customWidth="1"/>
    <col min="10503" max="10503" width="14.28515625" style="61" bestFit="1" customWidth="1"/>
    <col min="10504" max="10504" width="10.42578125" style="61" bestFit="1" customWidth="1"/>
    <col min="10505" max="10745" width="9" style="61"/>
    <col min="10746" max="10746" width="9.28515625" style="61" customWidth="1"/>
    <col min="10747" max="10747" width="15.7109375" style="61" customWidth="1"/>
    <col min="10748" max="10748" width="29.28515625" style="61" customWidth="1"/>
    <col min="10749" max="10755" width="15.140625" style="61" customWidth="1"/>
    <col min="10756" max="10756" width="18.42578125" style="61" bestFit="1" customWidth="1"/>
    <col min="10757" max="10757" width="14.7109375" style="61" customWidth="1"/>
    <col min="10758" max="10758" width="11" style="61" customWidth="1"/>
    <col min="10759" max="10759" width="14.28515625" style="61" bestFit="1" customWidth="1"/>
    <col min="10760" max="10760" width="10.42578125" style="61" bestFit="1" customWidth="1"/>
    <col min="10761" max="11001" width="9" style="61"/>
    <col min="11002" max="11002" width="9.28515625" style="61" customWidth="1"/>
    <col min="11003" max="11003" width="15.7109375" style="61" customWidth="1"/>
    <col min="11004" max="11004" width="29.28515625" style="61" customWidth="1"/>
    <col min="11005" max="11011" width="15.140625" style="61" customWidth="1"/>
    <col min="11012" max="11012" width="18.42578125" style="61" bestFit="1" customWidth="1"/>
    <col min="11013" max="11013" width="14.7109375" style="61" customWidth="1"/>
    <col min="11014" max="11014" width="11" style="61" customWidth="1"/>
    <col min="11015" max="11015" width="14.28515625" style="61" bestFit="1" customWidth="1"/>
    <col min="11016" max="11016" width="10.42578125" style="61" bestFit="1" customWidth="1"/>
    <col min="11017" max="11257" width="9" style="61"/>
    <col min="11258" max="11258" width="9.28515625" style="61" customWidth="1"/>
    <col min="11259" max="11259" width="15.7109375" style="61" customWidth="1"/>
    <col min="11260" max="11260" width="29.28515625" style="61" customWidth="1"/>
    <col min="11261" max="11267" width="15.140625" style="61" customWidth="1"/>
    <col min="11268" max="11268" width="18.42578125" style="61" bestFit="1" customWidth="1"/>
    <col min="11269" max="11269" width="14.7109375" style="61" customWidth="1"/>
    <col min="11270" max="11270" width="11" style="61" customWidth="1"/>
    <col min="11271" max="11271" width="14.28515625" style="61" bestFit="1" customWidth="1"/>
    <col min="11272" max="11272" width="10.42578125" style="61" bestFit="1" customWidth="1"/>
    <col min="11273" max="11513" width="9" style="61"/>
    <col min="11514" max="11514" width="9.28515625" style="61" customWidth="1"/>
    <col min="11515" max="11515" width="15.7109375" style="61" customWidth="1"/>
    <col min="11516" max="11516" width="29.28515625" style="61" customWidth="1"/>
    <col min="11517" max="11523" width="15.140625" style="61" customWidth="1"/>
    <col min="11524" max="11524" width="18.42578125" style="61" bestFit="1" customWidth="1"/>
    <col min="11525" max="11525" width="14.7109375" style="61" customWidth="1"/>
    <col min="11526" max="11526" width="11" style="61" customWidth="1"/>
    <col min="11527" max="11527" width="14.28515625" style="61" bestFit="1" customWidth="1"/>
    <col min="11528" max="11528" width="10.42578125" style="61" bestFit="1" customWidth="1"/>
    <col min="11529" max="11769" width="9" style="61"/>
    <col min="11770" max="11770" width="9.28515625" style="61" customWidth="1"/>
    <col min="11771" max="11771" width="15.7109375" style="61" customWidth="1"/>
    <col min="11772" max="11772" width="29.28515625" style="61" customWidth="1"/>
    <col min="11773" max="11779" width="15.140625" style="61" customWidth="1"/>
    <col min="11780" max="11780" width="18.42578125" style="61" bestFit="1" customWidth="1"/>
    <col min="11781" max="11781" width="14.7109375" style="61" customWidth="1"/>
    <col min="11782" max="11782" width="11" style="61" customWidth="1"/>
    <col min="11783" max="11783" width="14.28515625" style="61" bestFit="1" customWidth="1"/>
    <col min="11784" max="11784" width="10.42578125" style="61" bestFit="1" customWidth="1"/>
    <col min="11785" max="12025" width="9" style="61"/>
    <col min="12026" max="12026" width="9.28515625" style="61" customWidth="1"/>
    <col min="12027" max="12027" width="15.7109375" style="61" customWidth="1"/>
    <col min="12028" max="12028" width="29.28515625" style="61" customWidth="1"/>
    <col min="12029" max="12035" width="15.140625" style="61" customWidth="1"/>
    <col min="12036" max="12036" width="18.42578125" style="61" bestFit="1" customWidth="1"/>
    <col min="12037" max="12037" width="14.7109375" style="61" customWidth="1"/>
    <col min="12038" max="12038" width="11" style="61" customWidth="1"/>
    <col min="12039" max="12039" width="14.28515625" style="61" bestFit="1" customWidth="1"/>
    <col min="12040" max="12040" width="10.42578125" style="61" bestFit="1" customWidth="1"/>
    <col min="12041" max="12281" width="9" style="61"/>
    <col min="12282" max="12282" width="9.28515625" style="61" customWidth="1"/>
    <col min="12283" max="12283" width="15.7109375" style="61" customWidth="1"/>
    <col min="12284" max="12284" width="29.28515625" style="61" customWidth="1"/>
    <col min="12285" max="12291" width="15.140625" style="61" customWidth="1"/>
    <col min="12292" max="12292" width="18.42578125" style="61" bestFit="1" customWidth="1"/>
    <col min="12293" max="12293" width="14.7109375" style="61" customWidth="1"/>
    <col min="12294" max="12294" width="11" style="61" customWidth="1"/>
    <col min="12295" max="12295" width="14.28515625" style="61" bestFit="1" customWidth="1"/>
    <col min="12296" max="12296" width="10.42578125" style="61" bestFit="1" customWidth="1"/>
    <col min="12297" max="12537" width="9" style="61"/>
    <col min="12538" max="12538" width="9.28515625" style="61" customWidth="1"/>
    <col min="12539" max="12539" width="15.7109375" style="61" customWidth="1"/>
    <col min="12540" max="12540" width="29.28515625" style="61" customWidth="1"/>
    <col min="12541" max="12547" width="15.140625" style="61" customWidth="1"/>
    <col min="12548" max="12548" width="18.42578125" style="61" bestFit="1" customWidth="1"/>
    <col min="12549" max="12549" width="14.7109375" style="61" customWidth="1"/>
    <col min="12550" max="12550" width="11" style="61" customWidth="1"/>
    <col min="12551" max="12551" width="14.28515625" style="61" bestFit="1" customWidth="1"/>
    <col min="12552" max="12552" width="10.42578125" style="61" bestFit="1" customWidth="1"/>
    <col min="12553" max="12793" width="9" style="61"/>
    <col min="12794" max="12794" width="9.28515625" style="61" customWidth="1"/>
    <col min="12795" max="12795" width="15.7109375" style="61" customWidth="1"/>
    <col min="12796" max="12796" width="29.28515625" style="61" customWidth="1"/>
    <col min="12797" max="12803" width="15.140625" style="61" customWidth="1"/>
    <col min="12804" max="12804" width="18.42578125" style="61" bestFit="1" customWidth="1"/>
    <col min="12805" max="12805" width="14.7109375" style="61" customWidth="1"/>
    <col min="12806" max="12806" width="11" style="61" customWidth="1"/>
    <col min="12807" max="12807" width="14.28515625" style="61" bestFit="1" customWidth="1"/>
    <col min="12808" max="12808" width="10.42578125" style="61" bestFit="1" customWidth="1"/>
    <col min="12809" max="13049" width="9" style="61"/>
    <col min="13050" max="13050" width="9.28515625" style="61" customWidth="1"/>
    <col min="13051" max="13051" width="15.7109375" style="61" customWidth="1"/>
    <col min="13052" max="13052" width="29.28515625" style="61" customWidth="1"/>
    <col min="13053" max="13059" width="15.140625" style="61" customWidth="1"/>
    <col min="13060" max="13060" width="18.42578125" style="61" bestFit="1" customWidth="1"/>
    <col min="13061" max="13061" width="14.7109375" style="61" customWidth="1"/>
    <col min="13062" max="13062" width="11" style="61" customWidth="1"/>
    <col min="13063" max="13063" width="14.28515625" style="61" bestFit="1" customWidth="1"/>
    <col min="13064" max="13064" width="10.42578125" style="61" bestFit="1" customWidth="1"/>
    <col min="13065" max="13305" width="9" style="61"/>
    <col min="13306" max="13306" width="9.28515625" style="61" customWidth="1"/>
    <col min="13307" max="13307" width="15.7109375" style="61" customWidth="1"/>
    <col min="13308" max="13308" width="29.28515625" style="61" customWidth="1"/>
    <col min="13309" max="13315" width="15.140625" style="61" customWidth="1"/>
    <col min="13316" max="13316" width="18.42578125" style="61" bestFit="1" customWidth="1"/>
    <col min="13317" max="13317" width="14.7109375" style="61" customWidth="1"/>
    <col min="13318" max="13318" width="11" style="61" customWidth="1"/>
    <col min="13319" max="13319" width="14.28515625" style="61" bestFit="1" customWidth="1"/>
    <col min="13320" max="13320" width="10.42578125" style="61" bestFit="1" customWidth="1"/>
    <col min="13321" max="13561" width="9" style="61"/>
    <col min="13562" max="13562" width="9.28515625" style="61" customWidth="1"/>
    <col min="13563" max="13563" width="15.7109375" style="61" customWidth="1"/>
    <col min="13564" max="13564" width="29.28515625" style="61" customWidth="1"/>
    <col min="13565" max="13571" width="15.140625" style="61" customWidth="1"/>
    <col min="13572" max="13572" width="18.42578125" style="61" bestFit="1" customWidth="1"/>
    <col min="13573" max="13573" width="14.7109375" style="61" customWidth="1"/>
    <col min="13574" max="13574" width="11" style="61" customWidth="1"/>
    <col min="13575" max="13575" width="14.28515625" style="61" bestFit="1" customWidth="1"/>
    <col min="13576" max="13576" width="10.42578125" style="61" bestFit="1" customWidth="1"/>
    <col min="13577" max="13817" width="9" style="61"/>
    <col min="13818" max="13818" width="9.28515625" style="61" customWidth="1"/>
    <col min="13819" max="13819" width="15.7109375" style="61" customWidth="1"/>
    <col min="13820" max="13820" width="29.28515625" style="61" customWidth="1"/>
    <col min="13821" max="13827" width="15.140625" style="61" customWidth="1"/>
    <col min="13828" max="13828" width="18.42578125" style="61" bestFit="1" customWidth="1"/>
    <col min="13829" max="13829" width="14.7109375" style="61" customWidth="1"/>
    <col min="13830" max="13830" width="11" style="61" customWidth="1"/>
    <col min="13831" max="13831" width="14.28515625" style="61" bestFit="1" customWidth="1"/>
    <col min="13832" max="13832" width="10.42578125" style="61" bestFit="1" customWidth="1"/>
    <col min="13833" max="14073" width="9" style="61"/>
    <col min="14074" max="14074" width="9.28515625" style="61" customWidth="1"/>
    <col min="14075" max="14075" width="15.7109375" style="61" customWidth="1"/>
    <col min="14076" max="14076" width="29.28515625" style="61" customWidth="1"/>
    <col min="14077" max="14083" width="15.140625" style="61" customWidth="1"/>
    <col min="14084" max="14084" width="18.42578125" style="61" bestFit="1" customWidth="1"/>
    <col min="14085" max="14085" width="14.7109375" style="61" customWidth="1"/>
    <col min="14086" max="14086" width="11" style="61" customWidth="1"/>
    <col min="14087" max="14087" width="14.28515625" style="61" bestFit="1" customWidth="1"/>
    <col min="14088" max="14088" width="10.42578125" style="61" bestFit="1" customWidth="1"/>
    <col min="14089" max="14329" width="9" style="61"/>
    <col min="14330" max="14330" width="9.28515625" style="61" customWidth="1"/>
    <col min="14331" max="14331" width="15.7109375" style="61" customWidth="1"/>
    <col min="14332" max="14332" width="29.28515625" style="61" customWidth="1"/>
    <col min="14333" max="14339" width="15.140625" style="61" customWidth="1"/>
    <col min="14340" max="14340" width="18.42578125" style="61" bestFit="1" customWidth="1"/>
    <col min="14341" max="14341" width="14.7109375" style="61" customWidth="1"/>
    <col min="14342" max="14342" width="11" style="61" customWidth="1"/>
    <col min="14343" max="14343" width="14.28515625" style="61" bestFit="1" customWidth="1"/>
    <col min="14344" max="14344" width="10.42578125" style="61" bestFit="1" customWidth="1"/>
    <col min="14345" max="14585" width="9" style="61"/>
    <col min="14586" max="14586" width="9.28515625" style="61" customWidth="1"/>
    <col min="14587" max="14587" width="15.7109375" style="61" customWidth="1"/>
    <col min="14588" max="14588" width="29.28515625" style="61" customWidth="1"/>
    <col min="14589" max="14595" width="15.140625" style="61" customWidth="1"/>
    <col min="14596" max="14596" width="18.42578125" style="61" bestFit="1" customWidth="1"/>
    <col min="14597" max="14597" width="14.7109375" style="61" customWidth="1"/>
    <col min="14598" max="14598" width="11" style="61" customWidth="1"/>
    <col min="14599" max="14599" width="14.28515625" style="61" bestFit="1" customWidth="1"/>
    <col min="14600" max="14600" width="10.42578125" style="61" bestFit="1" customWidth="1"/>
    <col min="14601" max="14841" width="9" style="61"/>
    <col min="14842" max="14842" width="9.28515625" style="61" customWidth="1"/>
    <col min="14843" max="14843" width="15.7109375" style="61" customWidth="1"/>
    <col min="14844" max="14844" width="29.28515625" style="61" customWidth="1"/>
    <col min="14845" max="14851" width="15.140625" style="61" customWidth="1"/>
    <col min="14852" max="14852" width="18.42578125" style="61" bestFit="1" customWidth="1"/>
    <col min="14853" max="14853" width="14.7109375" style="61" customWidth="1"/>
    <col min="14854" max="14854" width="11" style="61" customWidth="1"/>
    <col min="14855" max="14855" width="14.28515625" style="61" bestFit="1" customWidth="1"/>
    <col min="14856" max="14856" width="10.42578125" style="61" bestFit="1" customWidth="1"/>
    <col min="14857" max="15097" width="9" style="61"/>
    <col min="15098" max="15098" width="9.28515625" style="61" customWidth="1"/>
    <col min="15099" max="15099" width="15.7109375" style="61" customWidth="1"/>
    <col min="15100" max="15100" width="29.28515625" style="61" customWidth="1"/>
    <col min="15101" max="15107" width="15.140625" style="61" customWidth="1"/>
    <col min="15108" max="15108" width="18.42578125" style="61" bestFit="1" customWidth="1"/>
    <col min="15109" max="15109" width="14.7109375" style="61" customWidth="1"/>
    <col min="15110" max="15110" width="11" style="61" customWidth="1"/>
    <col min="15111" max="15111" width="14.28515625" style="61" bestFit="1" customWidth="1"/>
    <col min="15112" max="15112" width="10.42578125" style="61" bestFit="1" customWidth="1"/>
    <col min="15113" max="15353" width="9" style="61"/>
    <col min="15354" max="15354" width="9.28515625" style="61" customWidth="1"/>
    <col min="15355" max="15355" width="15.7109375" style="61" customWidth="1"/>
    <col min="15356" max="15356" width="29.28515625" style="61" customWidth="1"/>
    <col min="15357" max="15363" width="15.140625" style="61" customWidth="1"/>
    <col min="15364" max="15364" width="18.42578125" style="61" bestFit="1" customWidth="1"/>
    <col min="15365" max="15365" width="14.7109375" style="61" customWidth="1"/>
    <col min="15366" max="15366" width="11" style="61" customWidth="1"/>
    <col min="15367" max="15367" width="14.28515625" style="61" bestFit="1" customWidth="1"/>
    <col min="15368" max="15368" width="10.42578125" style="61" bestFit="1" customWidth="1"/>
    <col min="15369" max="15609" width="9" style="61"/>
    <col min="15610" max="15610" width="9.28515625" style="61" customWidth="1"/>
    <col min="15611" max="15611" width="15.7109375" style="61" customWidth="1"/>
    <col min="15612" max="15612" width="29.28515625" style="61" customWidth="1"/>
    <col min="15613" max="15619" width="15.140625" style="61" customWidth="1"/>
    <col min="15620" max="15620" width="18.42578125" style="61" bestFit="1" customWidth="1"/>
    <col min="15621" max="15621" width="14.7109375" style="61" customWidth="1"/>
    <col min="15622" max="15622" width="11" style="61" customWidth="1"/>
    <col min="15623" max="15623" width="14.28515625" style="61" bestFit="1" customWidth="1"/>
    <col min="15624" max="15624" width="10.42578125" style="61" bestFit="1" customWidth="1"/>
    <col min="15625" max="15865" width="9" style="61"/>
    <col min="15866" max="15866" width="9.28515625" style="61" customWidth="1"/>
    <col min="15867" max="15867" width="15.7109375" style="61" customWidth="1"/>
    <col min="15868" max="15868" width="29.28515625" style="61" customWidth="1"/>
    <col min="15869" max="15875" width="15.140625" style="61" customWidth="1"/>
    <col min="15876" max="15876" width="18.42578125" style="61" bestFit="1" customWidth="1"/>
    <col min="15877" max="15877" width="14.7109375" style="61" customWidth="1"/>
    <col min="15878" max="15878" width="11" style="61" customWidth="1"/>
    <col min="15879" max="15879" width="14.28515625" style="61" bestFit="1" customWidth="1"/>
    <col min="15880" max="15880" width="10.42578125" style="61" bestFit="1" customWidth="1"/>
    <col min="15881" max="16121" width="9" style="61"/>
    <col min="16122" max="16122" width="9.28515625" style="61" customWidth="1"/>
    <col min="16123" max="16123" width="15.7109375" style="61" customWidth="1"/>
    <col min="16124" max="16124" width="29.28515625" style="61" customWidth="1"/>
    <col min="16125" max="16131" width="15.140625" style="61" customWidth="1"/>
    <col min="16132" max="16132" width="18.42578125" style="61" bestFit="1" customWidth="1"/>
    <col min="16133" max="16133" width="14.7109375" style="61" customWidth="1"/>
    <col min="16134" max="16134" width="11" style="61" customWidth="1"/>
    <col min="16135" max="16135" width="14.28515625" style="61" bestFit="1" customWidth="1"/>
    <col min="16136" max="16136" width="10.42578125" style="61" bestFit="1" customWidth="1"/>
    <col min="16137" max="16384" width="9" style="61"/>
  </cols>
  <sheetData>
    <row r="1" spans="1:18" ht="14.25" customHeight="1" thickBot="1"/>
    <row r="2" spans="1:18" ht="13.9" customHeight="1">
      <c r="A2" s="690" t="s">
        <v>25860</v>
      </c>
      <c r="B2" s="691" t="s">
        <v>25861</v>
      </c>
      <c r="C2" s="692"/>
      <c r="D2" s="695" t="s">
        <v>35056</v>
      </c>
      <c r="E2" s="695" t="s">
        <v>35057</v>
      </c>
      <c r="F2" s="695" t="s">
        <v>35058</v>
      </c>
      <c r="G2" s="695" t="s">
        <v>35059</v>
      </c>
      <c r="H2" s="718" t="s">
        <v>35060</v>
      </c>
      <c r="I2" s="695" t="s">
        <v>35061</v>
      </c>
      <c r="J2" s="695" t="s">
        <v>35062</v>
      </c>
      <c r="K2" s="718" t="s">
        <v>35063</v>
      </c>
      <c r="L2" s="713" t="s">
        <v>25974</v>
      </c>
      <c r="M2" s="710"/>
      <c r="Q2" s="689" t="s">
        <v>25973</v>
      </c>
    </row>
    <row r="3" spans="1:18" s="64" customFormat="1" ht="39.75" customHeight="1" thickBot="1">
      <c r="A3" s="690"/>
      <c r="B3" s="693"/>
      <c r="C3" s="694"/>
      <c r="D3" s="696"/>
      <c r="E3" s="696"/>
      <c r="F3" s="696"/>
      <c r="G3" s="696"/>
      <c r="H3" s="719"/>
      <c r="I3" s="696"/>
      <c r="J3" s="696"/>
      <c r="K3" s="719"/>
      <c r="L3" s="714"/>
      <c r="M3" s="710"/>
      <c r="Q3" s="689"/>
    </row>
    <row r="4" spans="1:18" ht="26.45" customHeight="1">
      <c r="A4" s="690"/>
      <c r="B4" s="711" t="s">
        <v>25862</v>
      </c>
      <c r="C4" s="712"/>
      <c r="D4" s="503">
        <f>14*20+3.88</f>
        <v>283.88</v>
      </c>
      <c r="E4" s="503">
        <f>14*20+5.07</f>
        <v>285.07</v>
      </c>
      <c r="F4" s="503">
        <f>14*20+5.08</f>
        <v>285.08</v>
      </c>
      <c r="G4" s="503">
        <f>14*20+4.47</f>
        <v>284.47000000000003</v>
      </c>
      <c r="H4" s="503">
        <f>4*20+14.73</f>
        <v>94.73</v>
      </c>
      <c r="I4" s="503">
        <f>10*20+8.69-7</f>
        <v>201.69</v>
      </c>
      <c r="J4" s="503">
        <f>11*20+13.48-3.5</f>
        <v>229.98</v>
      </c>
      <c r="K4" s="503">
        <f>3*20+16.55-3.5</f>
        <v>73.05</v>
      </c>
      <c r="L4" s="484">
        <f>SUM(D4:K4)</f>
        <v>1737.95</v>
      </c>
      <c r="O4" s="61" t="s">
        <v>25863</v>
      </c>
      <c r="Q4" s="110"/>
    </row>
    <row r="5" spans="1:18" s="62" customFormat="1" ht="24" customHeight="1">
      <c r="A5" s="690"/>
      <c r="B5" s="697" t="s">
        <v>25864</v>
      </c>
      <c r="C5" s="698"/>
      <c r="D5" s="491" t="s">
        <v>25865</v>
      </c>
      <c r="E5" s="491" t="s">
        <v>25865</v>
      </c>
      <c r="F5" s="491" t="s">
        <v>25865</v>
      </c>
      <c r="G5" s="491" t="s">
        <v>25865</v>
      </c>
      <c r="H5" s="491" t="s">
        <v>25865</v>
      </c>
      <c r="I5" s="491" t="s">
        <v>25865</v>
      </c>
      <c r="J5" s="491" t="s">
        <v>25865</v>
      </c>
      <c r="K5" s="491" t="s">
        <v>25865</v>
      </c>
      <c r="L5" s="486" t="s">
        <v>25806</v>
      </c>
      <c r="O5" s="61" t="s">
        <v>25865</v>
      </c>
      <c r="Q5" s="111"/>
    </row>
    <row r="6" spans="1:18" s="62" customFormat="1" ht="12" customHeight="1">
      <c r="A6" s="690"/>
      <c r="B6" s="697" t="s">
        <v>25866</v>
      </c>
      <c r="C6" s="698"/>
      <c r="D6" s="503">
        <v>5.9</v>
      </c>
      <c r="E6" s="503">
        <v>5.9</v>
      </c>
      <c r="F6" s="503">
        <v>5.9</v>
      </c>
      <c r="G6" s="503">
        <v>5.9</v>
      </c>
      <c r="H6" s="503">
        <v>5.9</v>
      </c>
      <c r="I6" s="503">
        <v>5.9</v>
      </c>
      <c r="J6" s="503">
        <v>5.9</v>
      </c>
      <c r="K6" s="503">
        <v>5.9</v>
      </c>
      <c r="L6" s="486" t="s">
        <v>25806</v>
      </c>
      <c r="Q6" s="111"/>
    </row>
    <row r="7" spans="1:18" s="62" customFormat="1" ht="19.5" customHeight="1">
      <c r="A7" s="690"/>
      <c r="B7" s="697" t="s">
        <v>25867</v>
      </c>
      <c r="C7" s="698"/>
      <c r="D7" s="505"/>
      <c r="E7" s="505"/>
      <c r="F7" s="505"/>
      <c r="G7" s="505"/>
      <c r="H7" s="505"/>
      <c r="I7" s="505">
        <v>15</v>
      </c>
      <c r="J7" s="505">
        <v>14</v>
      </c>
      <c r="K7" s="505">
        <v>2</v>
      </c>
      <c r="L7" s="487">
        <f>SUM(D7:K7)</f>
        <v>31</v>
      </c>
      <c r="Q7" s="111"/>
    </row>
    <row r="8" spans="1:18" s="62" customFormat="1" ht="13.15" customHeight="1">
      <c r="A8" s="690"/>
      <c r="B8" s="697" t="s">
        <v>25868</v>
      </c>
      <c r="C8" s="698"/>
      <c r="D8" s="505"/>
      <c r="E8" s="505"/>
      <c r="F8" s="505"/>
      <c r="G8" s="505"/>
      <c r="H8" s="505"/>
      <c r="I8" s="505"/>
      <c r="J8" s="505"/>
      <c r="K8" s="505"/>
      <c r="L8" s="487"/>
      <c r="Q8" s="111"/>
      <c r="R8" s="62">
        <f>800008/8</f>
        <v>100001</v>
      </c>
    </row>
    <row r="9" spans="1:18" s="62" customFormat="1" ht="13.15" customHeight="1">
      <c r="A9" s="690"/>
      <c r="B9" s="697" t="s">
        <v>25869</v>
      </c>
      <c r="C9" s="698"/>
      <c r="D9" s="505"/>
      <c r="E9" s="505"/>
      <c r="F9" s="505"/>
      <c r="G9" s="505"/>
      <c r="H9" s="505"/>
      <c r="I9" s="505">
        <v>3</v>
      </c>
      <c r="J9" s="505">
        <v>3</v>
      </c>
      <c r="K9" s="505">
        <v>3</v>
      </c>
      <c r="L9" s="487"/>
      <c r="Q9" s="111"/>
    </row>
    <row r="10" spans="1:18" s="62" customFormat="1" ht="13.15" customHeight="1">
      <c r="A10" s="690"/>
      <c r="B10" s="697" t="s">
        <v>25870</v>
      </c>
      <c r="C10" s="698"/>
      <c r="D10" s="503"/>
      <c r="E10" s="503"/>
      <c r="F10" s="503"/>
      <c r="G10" s="503"/>
      <c r="H10" s="503"/>
      <c r="I10" s="503"/>
      <c r="J10" s="503"/>
      <c r="K10" s="503"/>
      <c r="L10" s="487"/>
      <c r="Q10" s="111"/>
    </row>
    <row r="11" spans="1:18" s="62" customFormat="1" ht="13.15" customHeight="1">
      <c r="A11" s="690"/>
      <c r="B11" s="699" t="s">
        <v>25871</v>
      </c>
      <c r="C11" s="700"/>
      <c r="D11" s="494">
        <f>0.05375*2*D9*2*D9</f>
        <v>0</v>
      </c>
      <c r="E11" s="494">
        <f t="shared" ref="E11:J11" si="0">0.05375*2*E9*2*E9</f>
        <v>0</v>
      </c>
      <c r="F11" s="494">
        <f t="shared" ref="F11:H11" si="1">0.05375*2*F9*2*F9</f>
        <v>0</v>
      </c>
      <c r="G11" s="494">
        <f t="shared" si="1"/>
        <v>0</v>
      </c>
      <c r="H11" s="494">
        <f t="shared" si="1"/>
        <v>0</v>
      </c>
      <c r="I11" s="494">
        <f t="shared" si="0"/>
        <v>1.9350000000000001</v>
      </c>
      <c r="J11" s="494">
        <f t="shared" si="0"/>
        <v>1.9350000000000001</v>
      </c>
      <c r="K11" s="494">
        <f t="shared" ref="K11" si="2">0.05375*2*K9*2*K9</f>
        <v>1.9350000000000001</v>
      </c>
      <c r="L11" s="486" t="s">
        <v>25806</v>
      </c>
      <c r="Q11" s="111"/>
    </row>
    <row r="12" spans="1:18" s="62" customFormat="1" ht="13.15" customHeight="1">
      <c r="A12" s="690"/>
      <c r="B12" s="699" t="s">
        <v>25872</v>
      </c>
      <c r="C12" s="700"/>
      <c r="D12" s="497"/>
      <c r="E12" s="497"/>
      <c r="F12" s="497"/>
      <c r="G12" s="497"/>
      <c r="H12" s="497"/>
      <c r="I12" s="497"/>
      <c r="J12" s="497"/>
      <c r="K12" s="497"/>
      <c r="L12" s="486"/>
      <c r="Q12" s="111"/>
    </row>
    <row r="13" spans="1:18" ht="15" customHeight="1" thickBot="1">
      <c r="A13" s="690"/>
      <c r="B13" s="699" t="s">
        <v>25873</v>
      </c>
      <c r="C13" s="703"/>
      <c r="D13" s="493">
        <f>D7*D11+D12*D10</f>
        <v>0</v>
      </c>
      <c r="E13" s="493">
        <f>E7*E11+E12*E10</f>
        <v>0</v>
      </c>
      <c r="F13" s="493">
        <f>F7*F11+F12*F10</f>
        <v>0</v>
      </c>
      <c r="G13" s="493">
        <f>G7*G11</f>
        <v>0</v>
      </c>
      <c r="H13" s="493">
        <f>H7*H11</f>
        <v>0</v>
      </c>
      <c r="I13" s="493">
        <f>I7*I11+I12*I10</f>
        <v>29.025000000000002</v>
      </c>
      <c r="J13" s="493">
        <f>J7*J11</f>
        <v>27.09</v>
      </c>
      <c r="K13" s="493">
        <f>K7*K11</f>
        <v>3.87</v>
      </c>
      <c r="L13" s="484">
        <f>SUM(D13:K13)</f>
        <v>59.984999999999999</v>
      </c>
      <c r="Q13" s="110"/>
    </row>
    <row r="14" spans="1:18" ht="14.45" customHeight="1">
      <c r="A14" s="690"/>
      <c r="B14" s="706" t="s">
        <v>25874</v>
      </c>
      <c r="C14" s="466" t="s">
        <v>25875</v>
      </c>
      <c r="D14" s="493">
        <f t="shared" ref="D14:J14" si="3">IF(D5="SIMPLES",D6+0.52+0.22,D6+0.52*2)</f>
        <v>6.94</v>
      </c>
      <c r="E14" s="493">
        <f t="shared" si="3"/>
        <v>6.94</v>
      </c>
      <c r="F14" s="493">
        <f t="shared" ref="F14:H14" si="4">IF(F5="SIMPLES",F6+0.52+0.22,F6+0.52*2)</f>
        <v>6.94</v>
      </c>
      <c r="G14" s="493">
        <f t="shared" si="4"/>
        <v>6.94</v>
      </c>
      <c r="H14" s="493">
        <f t="shared" si="4"/>
        <v>6.94</v>
      </c>
      <c r="I14" s="493">
        <f t="shared" si="3"/>
        <v>6.94</v>
      </c>
      <c r="J14" s="493">
        <f t="shared" si="3"/>
        <v>6.94</v>
      </c>
      <c r="K14" s="493">
        <f t="shared" ref="K14" si="5">IF(K5="SIMPLES",K6+0.52+0.22,K6+0.52*2)</f>
        <v>6.94</v>
      </c>
      <c r="L14" s="486" t="s">
        <v>25806</v>
      </c>
      <c r="Q14" s="110"/>
    </row>
    <row r="15" spans="1:18" ht="14.45" customHeight="1" thickBot="1">
      <c r="A15" s="690"/>
      <c r="B15" s="707"/>
      <c r="C15" s="467" t="s">
        <v>25876</v>
      </c>
      <c r="D15" s="493">
        <f t="shared" ref="D15:J15" si="6">D14*D4+D13</f>
        <v>1970.1272000000001</v>
      </c>
      <c r="E15" s="493">
        <f t="shared" si="6"/>
        <v>1978.3858</v>
      </c>
      <c r="F15" s="493">
        <f t="shared" ref="F15:H15" si="7">F14*F4+F13</f>
        <v>1978.4552000000001</v>
      </c>
      <c r="G15" s="493">
        <f t="shared" si="7"/>
        <v>1974.2218000000003</v>
      </c>
      <c r="H15" s="493">
        <f t="shared" si="7"/>
        <v>657.42620000000011</v>
      </c>
      <c r="I15" s="493">
        <f t="shared" si="6"/>
        <v>1428.7536000000002</v>
      </c>
      <c r="J15" s="493">
        <f t="shared" si="6"/>
        <v>1623.1512</v>
      </c>
      <c r="K15" s="493">
        <f t="shared" ref="K15" si="8">K14*K4+K13</f>
        <v>510.83699999999999</v>
      </c>
      <c r="L15" s="484">
        <f>SUM(D15:K15)</f>
        <v>12121.358</v>
      </c>
      <c r="N15" s="61">
        <f>L15*0.15</f>
        <v>1818.2037</v>
      </c>
      <c r="Q15" s="110"/>
    </row>
    <row r="16" spans="1:18" ht="14.45" customHeight="1">
      <c r="A16" s="690"/>
      <c r="B16" s="715" t="s">
        <v>34991</v>
      </c>
      <c r="C16" s="468" t="s">
        <v>25851</v>
      </c>
      <c r="D16" s="504" t="s">
        <v>34990</v>
      </c>
      <c r="E16" s="504" t="s">
        <v>34990</v>
      </c>
      <c r="F16" s="504" t="s">
        <v>34990</v>
      </c>
      <c r="G16" s="504" t="s">
        <v>34990</v>
      </c>
      <c r="H16" s="504" t="s">
        <v>34990</v>
      </c>
      <c r="I16" s="504" t="s">
        <v>34990</v>
      </c>
      <c r="J16" s="504" t="s">
        <v>34990</v>
      </c>
      <c r="K16" s="504" t="s">
        <v>34990</v>
      </c>
      <c r="L16" s="484"/>
      <c r="Q16" s="110"/>
    </row>
    <row r="17" spans="1:17" ht="14.45" customHeight="1">
      <c r="A17" s="690"/>
      <c r="B17" s="716"/>
      <c r="C17" s="469" t="s">
        <v>25876</v>
      </c>
      <c r="D17" s="504"/>
      <c r="E17" s="504"/>
      <c r="F17" s="504"/>
      <c r="G17" s="504"/>
      <c r="H17" s="504"/>
      <c r="I17" s="504"/>
      <c r="J17" s="504"/>
      <c r="K17" s="504"/>
      <c r="L17" s="484"/>
      <c r="Q17" s="110"/>
    </row>
    <row r="18" spans="1:17" ht="20.25" customHeight="1" thickBot="1">
      <c r="A18" s="690"/>
      <c r="B18" s="717"/>
      <c r="C18" s="470" t="s">
        <v>25885</v>
      </c>
      <c r="D18" s="504">
        <f>D17*0.5</f>
        <v>0</v>
      </c>
      <c r="E18" s="504">
        <f t="shared" ref="E18:J18" si="9">E17*0.5</f>
        <v>0</v>
      </c>
      <c r="F18" s="504">
        <f t="shared" ref="F18:H18" si="10">F17*0.5</f>
        <v>0</v>
      </c>
      <c r="G18" s="504">
        <f t="shared" si="10"/>
        <v>0</v>
      </c>
      <c r="H18" s="504">
        <f t="shared" si="10"/>
        <v>0</v>
      </c>
      <c r="I18" s="504">
        <f t="shared" si="9"/>
        <v>0</v>
      </c>
      <c r="J18" s="504">
        <f t="shared" si="9"/>
        <v>0</v>
      </c>
      <c r="K18" s="504">
        <f t="shared" ref="K18" si="11">K17*0.5</f>
        <v>0</v>
      </c>
      <c r="L18" s="484">
        <f>SUM(D18:K18)</f>
        <v>0</v>
      </c>
      <c r="Q18" s="110"/>
    </row>
    <row r="19" spans="1:17" ht="14.45" customHeight="1">
      <c r="A19" s="690"/>
      <c r="B19" s="708" t="s">
        <v>31894</v>
      </c>
      <c r="C19" s="471" t="s">
        <v>25877</v>
      </c>
      <c r="D19" s="502">
        <v>0.3</v>
      </c>
      <c r="E19" s="502">
        <v>0.3</v>
      </c>
      <c r="F19" s="502">
        <v>0.3</v>
      </c>
      <c r="G19" s="502">
        <v>0.3</v>
      </c>
      <c r="H19" s="502">
        <v>0.3</v>
      </c>
      <c r="I19" s="502">
        <v>0.3</v>
      </c>
      <c r="J19" s="502">
        <v>0.3</v>
      </c>
      <c r="K19" s="502">
        <v>0.3</v>
      </c>
      <c r="L19" s="484"/>
      <c r="N19" s="61">
        <f>N15/2</f>
        <v>909.10185000000001</v>
      </c>
      <c r="Q19" s="110"/>
    </row>
    <row r="20" spans="1:17">
      <c r="A20" s="690"/>
      <c r="B20" s="708"/>
      <c r="C20" s="472" t="s">
        <v>31891</v>
      </c>
      <c r="D20" s="493">
        <f>D15*D19</f>
        <v>591.03816000000006</v>
      </c>
      <c r="E20" s="493">
        <f t="shared" ref="E20:K20" si="12">E15*E19</f>
        <v>593.51573999999994</v>
      </c>
      <c r="F20" s="493">
        <f t="shared" si="12"/>
        <v>593.53656000000001</v>
      </c>
      <c r="G20" s="493">
        <f t="shared" si="12"/>
        <v>592.26654000000008</v>
      </c>
      <c r="H20" s="493">
        <f t="shared" si="12"/>
        <v>197.22786000000002</v>
      </c>
      <c r="I20" s="493">
        <f t="shared" si="12"/>
        <v>428.62608000000006</v>
      </c>
      <c r="J20" s="493">
        <f t="shared" si="12"/>
        <v>486.94535999999999</v>
      </c>
      <c r="K20" s="493">
        <f t="shared" si="12"/>
        <v>153.25109999999998</v>
      </c>
      <c r="L20" s="484">
        <f>SUM(D20:K20)</f>
        <v>3636.4074000000001</v>
      </c>
      <c r="N20" s="67"/>
      <c r="Q20" s="110"/>
    </row>
    <row r="21" spans="1:17" ht="15" customHeight="1">
      <c r="A21" s="690"/>
      <c r="B21" s="709"/>
      <c r="C21" s="473" t="s">
        <v>25878</v>
      </c>
      <c r="D21" s="493">
        <f t="shared" ref="D21:J21" si="13">D20*1.3</f>
        <v>768.3496080000001</v>
      </c>
      <c r="E21" s="493">
        <f t="shared" si="13"/>
        <v>771.57046199999991</v>
      </c>
      <c r="F21" s="493">
        <f t="shared" ref="F21:H21" si="14">F20*1.3</f>
        <v>771.59752800000001</v>
      </c>
      <c r="G21" s="493">
        <f t="shared" si="14"/>
        <v>769.94650200000012</v>
      </c>
      <c r="H21" s="493">
        <f t="shared" si="14"/>
        <v>256.39621800000003</v>
      </c>
      <c r="I21" s="493">
        <f t="shared" si="13"/>
        <v>557.21390400000007</v>
      </c>
      <c r="J21" s="493">
        <f t="shared" si="13"/>
        <v>633.02896799999996</v>
      </c>
      <c r="K21" s="493">
        <f t="shared" ref="K21" si="15">K20*1.3</f>
        <v>199.22642999999999</v>
      </c>
      <c r="L21" s="484">
        <f>SUM(D21:K21)</f>
        <v>4727.3296200000004</v>
      </c>
      <c r="Q21" s="110"/>
    </row>
    <row r="22" spans="1:17" ht="15" customHeight="1">
      <c r="A22" s="690"/>
      <c r="B22" s="725" t="s">
        <v>31895</v>
      </c>
      <c r="C22" s="474" t="s">
        <v>31892</v>
      </c>
      <c r="D22" s="493"/>
      <c r="E22" s="493"/>
      <c r="F22" s="493"/>
      <c r="G22" s="493"/>
      <c r="H22" s="493"/>
      <c r="I22" s="493"/>
      <c r="J22" s="493">
        <v>14.13</v>
      </c>
      <c r="K22" s="493"/>
      <c r="L22" s="484">
        <f>SUM(D22:K22)</f>
        <v>14.13</v>
      </c>
      <c r="Q22" s="110"/>
    </row>
    <row r="23" spans="1:17" ht="15" customHeight="1">
      <c r="A23" s="690"/>
      <c r="B23" s="726"/>
      <c r="C23" s="474" t="s">
        <v>31893</v>
      </c>
      <c r="D23" s="496">
        <v>0.3</v>
      </c>
      <c r="E23" s="496">
        <v>0.3</v>
      </c>
      <c r="F23" s="496">
        <v>0.3</v>
      </c>
      <c r="G23" s="496">
        <v>0.3</v>
      </c>
      <c r="H23" s="496">
        <v>0.3</v>
      </c>
      <c r="I23" s="496">
        <v>0.3</v>
      </c>
      <c r="J23" s="496">
        <v>0.3</v>
      </c>
      <c r="K23" s="496">
        <v>0.3</v>
      </c>
      <c r="L23" s="484"/>
      <c r="Q23" s="110"/>
    </row>
    <row r="24" spans="1:17" ht="25.5" customHeight="1">
      <c r="A24" s="690"/>
      <c r="B24" s="727"/>
      <c r="C24" s="474" t="s">
        <v>31896</v>
      </c>
      <c r="D24" s="493">
        <f>D22*(1+D23)</f>
        <v>0</v>
      </c>
      <c r="E24" s="493">
        <f>E22*(1+E23)</f>
        <v>0</v>
      </c>
      <c r="F24" s="493">
        <f>F22*(1+F23)</f>
        <v>0</v>
      </c>
      <c r="G24" s="493">
        <f t="shared" ref="G24:H24" si="16">G22*(1+G23)</f>
        <v>0</v>
      </c>
      <c r="H24" s="493">
        <f t="shared" si="16"/>
        <v>0</v>
      </c>
      <c r="I24" s="493">
        <f>I22*(1+I23)</f>
        <v>0</v>
      </c>
      <c r="J24" s="493">
        <f t="shared" ref="J24" si="17">J22*(1+J23)</f>
        <v>18.369000000000003</v>
      </c>
      <c r="K24" s="493">
        <f t="shared" ref="K24" si="18">K22*(1+K23)</f>
        <v>0</v>
      </c>
      <c r="L24" s="484">
        <f>SUM(D24:K24)</f>
        <v>18.369000000000003</v>
      </c>
      <c r="Q24" s="110"/>
    </row>
    <row r="25" spans="1:17" ht="14.45" customHeight="1">
      <c r="A25" s="690"/>
      <c r="B25" s="707" t="s">
        <v>25880</v>
      </c>
      <c r="C25" s="475" t="s">
        <v>25851</v>
      </c>
      <c r="D25" s="511" t="s">
        <v>25879</v>
      </c>
      <c r="E25" s="511" t="s">
        <v>25879</v>
      </c>
      <c r="F25" s="511" t="s">
        <v>25879</v>
      </c>
      <c r="G25" s="511" t="s">
        <v>25879</v>
      </c>
      <c r="H25" s="511" t="s">
        <v>25879</v>
      </c>
      <c r="I25" s="511" t="s">
        <v>25879</v>
      </c>
      <c r="J25" s="511" t="s">
        <v>25879</v>
      </c>
      <c r="K25" s="511" t="s">
        <v>25879</v>
      </c>
      <c r="L25" s="486" t="s">
        <v>25806</v>
      </c>
      <c r="Q25" s="110"/>
    </row>
    <row r="26" spans="1:17" ht="14.45" customHeight="1">
      <c r="A26" s="690"/>
      <c r="B26" s="702"/>
      <c r="C26" s="476" t="s">
        <v>25881</v>
      </c>
      <c r="D26" s="511">
        <v>15</v>
      </c>
      <c r="E26" s="511">
        <v>15</v>
      </c>
      <c r="F26" s="511">
        <v>15</v>
      </c>
      <c r="G26" s="511">
        <v>15</v>
      </c>
      <c r="H26" s="511">
        <v>15</v>
      </c>
      <c r="I26" s="511">
        <v>15</v>
      </c>
      <c r="J26" s="511">
        <v>15</v>
      </c>
      <c r="K26" s="511">
        <v>15</v>
      </c>
      <c r="L26" s="486" t="s">
        <v>25806</v>
      </c>
      <c r="Q26" s="110"/>
    </row>
    <row r="27" spans="1:17" ht="14.45" customHeight="1">
      <c r="A27" s="690"/>
      <c r="B27" s="702"/>
      <c r="C27" s="477" t="s">
        <v>25882</v>
      </c>
      <c r="D27" s="511">
        <v>0.3</v>
      </c>
      <c r="E27" s="511">
        <v>0.3</v>
      </c>
      <c r="F27" s="511">
        <v>0.3</v>
      </c>
      <c r="G27" s="511">
        <v>0.3</v>
      </c>
      <c r="H27" s="511">
        <v>0.3</v>
      </c>
      <c r="I27" s="511">
        <v>0.3</v>
      </c>
      <c r="J27" s="511">
        <v>0.3</v>
      </c>
      <c r="K27" s="511">
        <v>0.3</v>
      </c>
      <c r="L27" s="486" t="s">
        <v>25806</v>
      </c>
      <c r="Q27" s="110"/>
    </row>
    <row r="28" spans="1:17" ht="14.45" customHeight="1">
      <c r="A28" s="690"/>
      <c r="B28" s="702"/>
      <c r="C28" s="476" t="s">
        <v>25875</v>
      </c>
      <c r="D28" s="493">
        <f>D14</f>
        <v>6.94</v>
      </c>
      <c r="E28" s="493">
        <f t="shared" ref="E28:J28" si="19">E14</f>
        <v>6.94</v>
      </c>
      <c r="F28" s="493">
        <f t="shared" ref="F28:H28" si="20">F14</f>
        <v>6.94</v>
      </c>
      <c r="G28" s="493">
        <f t="shared" si="20"/>
        <v>6.94</v>
      </c>
      <c r="H28" s="493">
        <f t="shared" si="20"/>
        <v>6.94</v>
      </c>
      <c r="I28" s="493">
        <f t="shared" si="19"/>
        <v>6.94</v>
      </c>
      <c r="J28" s="493">
        <f t="shared" si="19"/>
        <v>6.94</v>
      </c>
      <c r="K28" s="493">
        <f t="shared" ref="K28" si="21">K14</f>
        <v>6.94</v>
      </c>
      <c r="L28" s="486" t="s">
        <v>25806</v>
      </c>
      <c r="O28" s="61" t="s">
        <v>25883</v>
      </c>
      <c r="P28" s="61" t="s">
        <v>25884</v>
      </c>
      <c r="Q28" s="110"/>
    </row>
    <row r="29" spans="1:17" ht="14.45" customHeight="1">
      <c r="A29" s="690"/>
      <c r="B29" s="702"/>
      <c r="C29" s="476" t="s">
        <v>25885</v>
      </c>
      <c r="D29" s="493">
        <f>D4*D28*D26/100+D13*D26/100</f>
        <v>295.51908000000003</v>
      </c>
      <c r="E29" s="493">
        <f t="shared" ref="E29:J29" si="22">E4*E28*E26/100+E13*E26/100</f>
        <v>296.75787000000003</v>
      </c>
      <c r="F29" s="493">
        <f t="shared" ref="F29:H29" si="23">F4*F28*F26/100+F13*F26/100</f>
        <v>296.76828</v>
      </c>
      <c r="G29" s="493">
        <f t="shared" si="23"/>
        <v>296.13327000000004</v>
      </c>
      <c r="H29" s="493">
        <f t="shared" si="23"/>
        <v>98.613930000000025</v>
      </c>
      <c r="I29" s="493">
        <f t="shared" si="22"/>
        <v>214.31304000000003</v>
      </c>
      <c r="J29" s="493">
        <f t="shared" si="22"/>
        <v>243.47268000000003</v>
      </c>
      <c r="K29" s="493">
        <f t="shared" ref="K29" si="24">K4*K28*K26/100+K13*K26/100</f>
        <v>76.625550000000004</v>
      </c>
      <c r="L29" s="484">
        <f>SUM(D29:K29)</f>
        <v>1818.2037</v>
      </c>
      <c r="O29" s="69">
        <f>L29*0.74</f>
        <v>1345.470738</v>
      </c>
      <c r="P29" s="69">
        <f>L29*0.74</f>
        <v>1345.470738</v>
      </c>
      <c r="Q29" s="112"/>
    </row>
    <row r="30" spans="1:17" ht="12.75" customHeight="1" thickBot="1">
      <c r="A30" s="690"/>
      <c r="B30" s="702"/>
      <c r="C30" s="477" t="s">
        <v>25886</v>
      </c>
      <c r="D30" s="493">
        <f>D29*(1+D27)</f>
        <v>384.17480400000005</v>
      </c>
      <c r="E30" s="493">
        <f t="shared" ref="E30:J30" si="25">E29*(1+E27)</f>
        <v>385.78523100000007</v>
      </c>
      <c r="F30" s="493">
        <f t="shared" ref="F30:H30" si="26">F29*(1+F27)</f>
        <v>385.79876400000001</v>
      </c>
      <c r="G30" s="493">
        <f t="shared" si="26"/>
        <v>384.97325100000006</v>
      </c>
      <c r="H30" s="493">
        <f t="shared" si="26"/>
        <v>128.19810900000004</v>
      </c>
      <c r="I30" s="493">
        <f t="shared" si="25"/>
        <v>278.60695200000004</v>
      </c>
      <c r="J30" s="493">
        <f t="shared" si="25"/>
        <v>316.51448400000004</v>
      </c>
      <c r="K30" s="493">
        <f t="shared" ref="K30" si="27">K29*(1+K27)</f>
        <v>99.613215000000011</v>
      </c>
      <c r="L30" s="484">
        <f>SUM(D30:K30)</f>
        <v>2363.6648100000007</v>
      </c>
      <c r="M30" s="61">
        <f>L30*5</f>
        <v>11818.324050000003</v>
      </c>
      <c r="O30" s="69">
        <f>L30/2</f>
        <v>1181.8324050000003</v>
      </c>
      <c r="P30" s="69">
        <f>L30/2</f>
        <v>1181.8324050000003</v>
      </c>
      <c r="Q30" s="110"/>
    </row>
    <row r="31" spans="1:17" ht="12.75" customHeight="1">
      <c r="A31" s="690"/>
      <c r="B31" s="728" t="s">
        <v>35052</v>
      </c>
      <c r="C31" s="506" t="s">
        <v>25875</v>
      </c>
      <c r="D31" s="500">
        <f>D6</f>
        <v>5.9</v>
      </c>
      <c r="E31" s="500">
        <f t="shared" ref="E31:K31" si="28">E6</f>
        <v>5.9</v>
      </c>
      <c r="F31" s="500">
        <f t="shared" si="28"/>
        <v>5.9</v>
      </c>
      <c r="G31" s="500">
        <f t="shared" si="28"/>
        <v>5.9</v>
      </c>
      <c r="H31" s="500">
        <f t="shared" si="28"/>
        <v>5.9</v>
      </c>
      <c r="I31" s="500">
        <f t="shared" si="28"/>
        <v>5.9</v>
      </c>
      <c r="J31" s="500">
        <f t="shared" si="28"/>
        <v>5.9</v>
      </c>
      <c r="K31" s="500">
        <f t="shared" si="28"/>
        <v>5.9</v>
      </c>
      <c r="L31" s="484"/>
      <c r="O31" s="69"/>
      <c r="P31" s="69"/>
      <c r="Q31" s="110"/>
    </row>
    <row r="32" spans="1:17" ht="12.75" customHeight="1">
      <c r="A32" s="690"/>
      <c r="B32" s="729"/>
      <c r="C32" s="507" t="s">
        <v>25888</v>
      </c>
      <c r="D32" s="500">
        <f>D40</f>
        <v>1674.8920000000001</v>
      </c>
      <c r="E32" s="500">
        <f t="shared" ref="E32:K32" si="29">E40</f>
        <v>1681.913</v>
      </c>
      <c r="F32" s="500">
        <f t="shared" si="29"/>
        <v>1681.972</v>
      </c>
      <c r="G32" s="500">
        <f t="shared" si="29"/>
        <v>1678.3730000000003</v>
      </c>
      <c r="H32" s="500">
        <f t="shared" si="29"/>
        <v>558.90700000000004</v>
      </c>
      <c r="I32" s="500">
        <f t="shared" si="29"/>
        <v>1218.9960000000001</v>
      </c>
      <c r="J32" s="500">
        <f t="shared" si="29"/>
        <v>1383.972</v>
      </c>
      <c r="K32" s="500">
        <f t="shared" si="29"/>
        <v>434.86500000000001</v>
      </c>
      <c r="L32" s="484">
        <f>SUM(D32:K32)</f>
        <v>10313.89</v>
      </c>
      <c r="O32" s="69"/>
      <c r="P32" s="69"/>
      <c r="Q32" s="110"/>
    </row>
    <row r="33" spans="1:18" ht="12.75" customHeight="1">
      <c r="A33" s="690"/>
      <c r="B33" s="729"/>
      <c r="C33" s="508" t="s">
        <v>35053</v>
      </c>
      <c r="D33" s="500">
        <f>D32*0.0012</f>
        <v>2.0098704000000001</v>
      </c>
      <c r="E33" s="500">
        <f t="shared" ref="E33:K33" si="30">E32*0.0012</f>
        <v>2.0182955999999996</v>
      </c>
      <c r="F33" s="500">
        <f t="shared" si="30"/>
        <v>2.0183663999999997</v>
      </c>
      <c r="G33" s="500">
        <f t="shared" si="30"/>
        <v>2.0140476</v>
      </c>
      <c r="H33" s="500">
        <f t="shared" si="30"/>
        <v>0.67068839999999996</v>
      </c>
      <c r="I33" s="500">
        <f t="shared" si="30"/>
        <v>1.4627952</v>
      </c>
      <c r="J33" s="500">
        <f t="shared" si="30"/>
        <v>1.6607663999999998</v>
      </c>
      <c r="K33" s="500">
        <f t="shared" si="30"/>
        <v>0.52183799999999991</v>
      </c>
      <c r="L33" s="484">
        <f>SUM(D33:K33)</f>
        <v>12.376668</v>
      </c>
      <c r="O33" s="69"/>
      <c r="P33" s="69"/>
      <c r="Q33" s="110"/>
    </row>
    <row r="34" spans="1:18" ht="12.75" customHeight="1" thickBot="1">
      <c r="A34" s="690"/>
      <c r="B34" s="730"/>
      <c r="C34" s="495" t="s">
        <v>35054</v>
      </c>
      <c r="D34" s="500">
        <f>0.0225*D32</f>
        <v>37.685070000000003</v>
      </c>
      <c r="E34" s="500">
        <f t="shared" ref="E34:K34" si="31">0.0225*E32</f>
        <v>37.843042499999996</v>
      </c>
      <c r="F34" s="500">
        <f t="shared" si="31"/>
        <v>37.844369999999998</v>
      </c>
      <c r="G34" s="500">
        <f t="shared" si="31"/>
        <v>37.763392500000002</v>
      </c>
      <c r="H34" s="500">
        <f t="shared" si="31"/>
        <v>12.575407500000001</v>
      </c>
      <c r="I34" s="500">
        <f t="shared" si="31"/>
        <v>27.427410000000002</v>
      </c>
      <c r="J34" s="500">
        <f t="shared" si="31"/>
        <v>31.13937</v>
      </c>
      <c r="K34" s="500">
        <f t="shared" si="31"/>
        <v>9.7844625000000001</v>
      </c>
      <c r="L34" s="484">
        <f>SUM(D34:K34)</f>
        <v>232.06252500000002</v>
      </c>
      <c r="O34" s="69"/>
      <c r="P34" s="69"/>
      <c r="Q34" s="110"/>
    </row>
    <row r="35" spans="1:18" ht="12.75" customHeight="1">
      <c r="A35" s="690"/>
      <c r="B35" s="731" t="s">
        <v>35055</v>
      </c>
      <c r="C35" s="510" t="s">
        <v>25875</v>
      </c>
      <c r="D35" s="498">
        <f>D31</f>
        <v>5.9</v>
      </c>
      <c r="E35" s="498">
        <f t="shared" ref="E35:K35" si="32">E31</f>
        <v>5.9</v>
      </c>
      <c r="F35" s="498">
        <f t="shared" si="32"/>
        <v>5.9</v>
      </c>
      <c r="G35" s="498">
        <f t="shared" si="32"/>
        <v>5.9</v>
      </c>
      <c r="H35" s="498">
        <f t="shared" si="32"/>
        <v>5.9</v>
      </c>
      <c r="I35" s="498">
        <f t="shared" si="32"/>
        <v>5.9</v>
      </c>
      <c r="J35" s="498">
        <f t="shared" si="32"/>
        <v>5.9</v>
      </c>
      <c r="K35" s="498">
        <f t="shared" si="32"/>
        <v>5.9</v>
      </c>
      <c r="L35" s="484"/>
      <c r="O35" s="69"/>
      <c r="P35" s="69"/>
      <c r="Q35" s="110"/>
    </row>
    <row r="36" spans="1:18" ht="12.75" customHeight="1">
      <c r="A36" s="690"/>
      <c r="B36" s="731"/>
      <c r="C36" s="509" t="s">
        <v>25888</v>
      </c>
      <c r="D36" s="498">
        <f>D32</f>
        <v>1674.8920000000001</v>
      </c>
      <c r="E36" s="498">
        <f t="shared" ref="E36:K36" si="33">E32</f>
        <v>1681.913</v>
      </c>
      <c r="F36" s="498">
        <f t="shared" si="33"/>
        <v>1681.972</v>
      </c>
      <c r="G36" s="498">
        <f t="shared" si="33"/>
        <v>1678.3730000000003</v>
      </c>
      <c r="H36" s="498">
        <f t="shared" si="33"/>
        <v>558.90700000000004</v>
      </c>
      <c r="I36" s="498">
        <f t="shared" si="33"/>
        <v>1218.9960000000001</v>
      </c>
      <c r="J36" s="498">
        <f t="shared" si="33"/>
        <v>1383.972</v>
      </c>
      <c r="K36" s="498">
        <f t="shared" si="33"/>
        <v>434.86500000000001</v>
      </c>
      <c r="L36" s="484"/>
      <c r="O36" s="69"/>
      <c r="P36" s="69"/>
      <c r="Q36" s="110"/>
    </row>
    <row r="37" spans="1:18" ht="12.75" customHeight="1">
      <c r="A37" s="690"/>
      <c r="B37" s="731"/>
      <c r="C37" s="510" t="s">
        <v>35053</v>
      </c>
      <c r="D37" s="498">
        <f>D36*0.0012</f>
        <v>2.0098704000000001</v>
      </c>
      <c r="E37" s="498">
        <f t="shared" ref="E37:K37" si="34">E36*0.0012</f>
        <v>2.0182955999999996</v>
      </c>
      <c r="F37" s="498">
        <f t="shared" si="34"/>
        <v>2.0183663999999997</v>
      </c>
      <c r="G37" s="498">
        <f t="shared" si="34"/>
        <v>2.0140476</v>
      </c>
      <c r="H37" s="498">
        <f t="shared" si="34"/>
        <v>0.67068839999999996</v>
      </c>
      <c r="I37" s="498">
        <f t="shared" si="34"/>
        <v>1.4627952</v>
      </c>
      <c r="J37" s="498">
        <f t="shared" si="34"/>
        <v>1.6607663999999998</v>
      </c>
      <c r="K37" s="498">
        <f t="shared" si="34"/>
        <v>0.52183799999999991</v>
      </c>
      <c r="L37" s="484">
        <f t="shared" ref="L37:L38" si="35">SUM(D37:K37)</f>
        <v>12.376668</v>
      </c>
      <c r="O37" s="69"/>
      <c r="P37" s="69"/>
      <c r="Q37" s="110"/>
    </row>
    <row r="38" spans="1:18" ht="12.75" customHeight="1" thickBot="1">
      <c r="A38" s="690"/>
      <c r="B38" s="732"/>
      <c r="C38" s="510" t="s">
        <v>35054</v>
      </c>
      <c r="D38" s="498">
        <f>0.0072*D36</f>
        <v>12.059222399999999</v>
      </c>
      <c r="E38" s="498">
        <f t="shared" ref="E38:K38" si="36">0.0072*E36</f>
        <v>12.1097736</v>
      </c>
      <c r="F38" s="498">
        <f t="shared" si="36"/>
        <v>12.1101984</v>
      </c>
      <c r="G38" s="498">
        <f t="shared" si="36"/>
        <v>12.084285600000001</v>
      </c>
      <c r="H38" s="498">
        <f t="shared" si="36"/>
        <v>4.0241303999999998</v>
      </c>
      <c r="I38" s="498">
        <f t="shared" si="36"/>
        <v>8.7767712000000007</v>
      </c>
      <c r="J38" s="498">
        <f t="shared" si="36"/>
        <v>9.9645983999999999</v>
      </c>
      <c r="K38" s="498">
        <f t="shared" si="36"/>
        <v>3.1310280000000001</v>
      </c>
      <c r="L38" s="484">
        <f t="shared" si="35"/>
        <v>74.260007999999999</v>
      </c>
      <c r="O38" s="69"/>
      <c r="P38" s="69"/>
      <c r="Q38" s="110"/>
    </row>
    <row r="39" spans="1:18" ht="14.45" customHeight="1">
      <c r="A39" s="690"/>
      <c r="B39" s="720" t="s">
        <v>25887</v>
      </c>
      <c r="C39" s="478" t="s">
        <v>25875</v>
      </c>
      <c r="D39" s="493">
        <f t="shared" ref="D39:J39" si="37">D6</f>
        <v>5.9</v>
      </c>
      <c r="E39" s="493">
        <f t="shared" si="37"/>
        <v>5.9</v>
      </c>
      <c r="F39" s="493">
        <f t="shared" ref="F39:H39" si="38">F6</f>
        <v>5.9</v>
      </c>
      <c r="G39" s="493">
        <f t="shared" si="38"/>
        <v>5.9</v>
      </c>
      <c r="H39" s="493">
        <f t="shared" si="38"/>
        <v>5.9</v>
      </c>
      <c r="I39" s="493">
        <f t="shared" si="37"/>
        <v>5.9</v>
      </c>
      <c r="J39" s="493">
        <f t="shared" si="37"/>
        <v>5.9</v>
      </c>
      <c r="K39" s="493">
        <f t="shared" ref="K39" si="39">K6</f>
        <v>5.9</v>
      </c>
      <c r="L39" s="486" t="s">
        <v>25806</v>
      </c>
      <c r="Q39" s="110"/>
    </row>
    <row r="40" spans="1:18" ht="14.45" customHeight="1">
      <c r="A40" s="690"/>
      <c r="B40" s="721"/>
      <c r="C40" s="476" t="s">
        <v>25888</v>
      </c>
      <c r="D40" s="493">
        <f t="shared" ref="D40:K40" si="40">D4*D39+D13</f>
        <v>1674.8920000000001</v>
      </c>
      <c r="E40" s="493">
        <f t="shared" si="40"/>
        <v>1681.913</v>
      </c>
      <c r="F40" s="493">
        <f t="shared" si="40"/>
        <v>1681.972</v>
      </c>
      <c r="G40" s="493">
        <f t="shared" si="40"/>
        <v>1678.3730000000003</v>
      </c>
      <c r="H40" s="493">
        <f t="shared" si="40"/>
        <v>558.90700000000004</v>
      </c>
      <c r="I40" s="493">
        <f t="shared" si="40"/>
        <v>1218.9960000000001</v>
      </c>
      <c r="J40" s="493">
        <f t="shared" si="40"/>
        <v>1383.972</v>
      </c>
      <c r="K40" s="493">
        <f t="shared" si="40"/>
        <v>434.86500000000001</v>
      </c>
      <c r="L40" s="484">
        <f>SUM(D40:K40)</f>
        <v>10313.89</v>
      </c>
      <c r="N40" s="61">
        <v>1127.8699999999999</v>
      </c>
      <c r="Q40" s="110"/>
    </row>
    <row r="41" spans="1:18" ht="18" customHeight="1" thickBot="1">
      <c r="A41" s="690"/>
      <c r="B41" s="722"/>
      <c r="C41" s="479" t="s">
        <v>25889</v>
      </c>
      <c r="D41" s="492">
        <f t="shared" ref="D41:J41" si="41">0.0012*D40</f>
        <v>2.0098704000000001</v>
      </c>
      <c r="E41" s="492">
        <f t="shared" si="41"/>
        <v>2.0182955999999996</v>
      </c>
      <c r="F41" s="492">
        <f t="shared" ref="F41:H41" si="42">0.0012*F40</f>
        <v>2.0183663999999997</v>
      </c>
      <c r="G41" s="492">
        <f t="shared" si="42"/>
        <v>2.0140476</v>
      </c>
      <c r="H41" s="492">
        <f t="shared" si="42"/>
        <v>0.67068839999999996</v>
      </c>
      <c r="I41" s="492">
        <f t="shared" si="41"/>
        <v>1.4627952</v>
      </c>
      <c r="J41" s="492">
        <f t="shared" si="41"/>
        <v>1.6607663999999998</v>
      </c>
      <c r="K41" s="492">
        <f t="shared" ref="K41" si="43">0.0012*K40</f>
        <v>0.52183799999999991</v>
      </c>
      <c r="L41" s="484">
        <f>SUM(D41:K41)</f>
        <v>12.376668</v>
      </c>
      <c r="M41" s="61">
        <f>L41*300</f>
        <v>3713.0004000000004</v>
      </c>
      <c r="N41" s="61">
        <v>1575.74</v>
      </c>
      <c r="Q41" s="110"/>
    </row>
    <row r="42" spans="1:18" ht="17.45" customHeight="1">
      <c r="A42" s="690"/>
      <c r="B42" s="701" t="s">
        <v>25890</v>
      </c>
      <c r="C42" s="480" t="s">
        <v>25875</v>
      </c>
      <c r="D42" s="493"/>
      <c r="E42" s="493"/>
      <c r="F42" s="493"/>
      <c r="G42" s="493"/>
      <c r="H42" s="493"/>
      <c r="I42" s="493"/>
      <c r="J42" s="493"/>
      <c r="K42" s="493"/>
      <c r="L42" s="486"/>
      <c r="N42" s="61">
        <v>887.74</v>
      </c>
      <c r="Q42" s="110"/>
    </row>
    <row r="43" spans="1:18" ht="14.45" customHeight="1">
      <c r="A43" s="690"/>
      <c r="B43" s="702"/>
      <c r="C43" s="476" t="s">
        <v>25888</v>
      </c>
      <c r="D43" s="493"/>
      <c r="E43" s="493"/>
      <c r="F43" s="493"/>
      <c r="G43" s="493"/>
      <c r="H43" s="493"/>
      <c r="I43" s="493"/>
      <c r="J43" s="493"/>
      <c r="K43" s="493"/>
      <c r="L43" s="484"/>
      <c r="N43" s="61">
        <v>1061.07</v>
      </c>
      <c r="Q43" s="110"/>
    </row>
    <row r="44" spans="1:18" ht="14.45" customHeight="1" thickBot="1">
      <c r="A44" s="690"/>
      <c r="B44" s="702"/>
      <c r="C44" s="476" t="s">
        <v>31897</v>
      </c>
      <c r="D44" s="493"/>
      <c r="E44" s="493"/>
      <c r="F44" s="493"/>
      <c r="G44" s="493"/>
      <c r="H44" s="493"/>
      <c r="I44" s="493"/>
      <c r="J44" s="493"/>
      <c r="K44" s="493"/>
      <c r="L44" s="484"/>
      <c r="M44" s="61">
        <f>L44*300</f>
        <v>0</v>
      </c>
      <c r="N44" s="61">
        <v>1061.67</v>
      </c>
      <c r="Q44" s="113"/>
    </row>
    <row r="45" spans="1:18" ht="14.45" hidden="1" customHeight="1">
      <c r="A45" s="690"/>
      <c r="B45" s="702"/>
      <c r="C45" s="477"/>
      <c r="D45" s="493"/>
      <c r="E45" s="493"/>
      <c r="F45" s="493"/>
      <c r="G45" s="493"/>
      <c r="H45" s="493"/>
      <c r="I45" s="493"/>
      <c r="J45" s="493"/>
      <c r="K45" s="493"/>
      <c r="L45" s="484"/>
      <c r="Q45" s="113"/>
    </row>
    <row r="46" spans="1:18" ht="14.45" hidden="1" customHeight="1">
      <c r="A46" s="690"/>
      <c r="B46" s="702"/>
      <c r="C46" s="477"/>
      <c r="D46" s="493"/>
      <c r="E46" s="493"/>
      <c r="F46" s="493"/>
      <c r="G46" s="493"/>
      <c r="H46" s="493"/>
      <c r="I46" s="493"/>
      <c r="J46" s="493"/>
      <c r="K46" s="493"/>
      <c r="L46" s="484"/>
      <c r="Q46" s="113"/>
    </row>
    <row r="47" spans="1:18" ht="15" hidden="1" customHeight="1" thickBot="1">
      <c r="A47" s="690"/>
      <c r="B47" s="723"/>
      <c r="C47" s="477"/>
      <c r="D47" s="497"/>
      <c r="E47" s="497"/>
      <c r="F47" s="497"/>
      <c r="G47" s="497"/>
      <c r="H47" s="497"/>
      <c r="I47" s="497"/>
      <c r="J47" s="497"/>
      <c r="K47" s="497"/>
      <c r="L47" s="484">
        <f>SUM(D47:K47)</f>
        <v>0</v>
      </c>
      <c r="M47" s="61">
        <f>L47*300</f>
        <v>0</v>
      </c>
      <c r="N47" s="61">
        <v>80</v>
      </c>
      <c r="Q47" s="110"/>
    </row>
    <row r="48" spans="1:18" ht="14.45" customHeight="1">
      <c r="A48" s="690"/>
      <c r="B48" s="701" t="s">
        <v>25891</v>
      </c>
      <c r="C48" s="476" t="s">
        <v>25892</v>
      </c>
      <c r="D48" s="497">
        <f>D4*2</f>
        <v>567.76</v>
      </c>
      <c r="E48" s="497">
        <f t="shared" ref="E48:K48" si="44">E4*2</f>
        <v>570.14</v>
      </c>
      <c r="F48" s="497">
        <f t="shared" si="44"/>
        <v>570.16</v>
      </c>
      <c r="G48" s="497">
        <f t="shared" si="44"/>
        <v>568.94000000000005</v>
      </c>
      <c r="H48" s="497">
        <f t="shared" si="44"/>
        <v>189.46</v>
      </c>
      <c r="I48" s="497">
        <f t="shared" si="44"/>
        <v>403.38</v>
      </c>
      <c r="J48" s="497">
        <f t="shared" si="44"/>
        <v>459.96</v>
      </c>
      <c r="K48" s="497">
        <f t="shared" si="44"/>
        <v>146.1</v>
      </c>
      <c r="L48" s="484">
        <f>SUM(D48:K48)</f>
        <v>3475.9</v>
      </c>
      <c r="N48" s="61">
        <v>80</v>
      </c>
      <c r="O48" s="67">
        <f>[61]Indicadores!$E$51+[61]Indicadores!$E$52+[61]Indicadores!$E$53+[61]Indicadores!$E$54+[61]Indicadores!$E$61+[61]Indicadores!$E$62+[61]Indicadores!$E$63</f>
        <v>1284.3100000000002</v>
      </c>
      <c r="P48" s="61">
        <v>524.78</v>
      </c>
      <c r="Q48" s="110"/>
      <c r="R48" s="67"/>
    </row>
    <row r="49" spans="1:17" ht="14.45" customHeight="1">
      <c r="A49" s="690"/>
      <c r="B49" s="702"/>
      <c r="C49" s="476" t="s">
        <v>25893</v>
      </c>
      <c r="D49" s="493"/>
      <c r="E49" s="493"/>
      <c r="F49" s="493"/>
      <c r="G49" s="493"/>
      <c r="H49" s="493"/>
      <c r="I49" s="493"/>
      <c r="J49" s="493"/>
      <c r="K49" s="493"/>
      <c r="L49" s="484">
        <f>SUM(D49:K49)</f>
        <v>0</v>
      </c>
      <c r="N49" s="61">
        <f>SUM(N40:N48)</f>
        <v>5874.0899999999992</v>
      </c>
      <c r="Q49" s="110"/>
    </row>
    <row r="50" spans="1:17" ht="14.45" customHeight="1">
      <c r="A50" s="690"/>
      <c r="B50" s="702"/>
      <c r="C50" s="476" t="s">
        <v>25894</v>
      </c>
      <c r="D50" s="493">
        <v>7</v>
      </c>
      <c r="E50" s="493">
        <v>7</v>
      </c>
      <c r="F50" s="493">
        <v>7</v>
      </c>
      <c r="G50" s="493">
        <v>7</v>
      </c>
      <c r="H50" s="493"/>
      <c r="I50" s="493"/>
      <c r="J50" s="493"/>
      <c r="K50" s="493">
        <v>7</v>
      </c>
      <c r="L50" s="484">
        <f>SUM(D50:K50)</f>
        <v>35</v>
      </c>
      <c r="N50" s="61">
        <v>5874.09</v>
      </c>
      <c r="Q50" s="110"/>
    </row>
    <row r="51" spans="1:17" ht="23.25" customHeight="1">
      <c r="A51" s="690"/>
      <c r="B51" s="68"/>
      <c r="C51" s="476" t="s">
        <v>25972</v>
      </c>
      <c r="D51" s="497">
        <f>TRUNC((0.035424*D48+0.019008*D50),2)*1.3</f>
        <v>26.311999999999998</v>
      </c>
      <c r="E51" s="497">
        <f>TRUNC((0.035424*E48+0.019008*E50),2)*1.3</f>
        <v>26.416</v>
      </c>
      <c r="F51" s="497">
        <f t="shared" ref="F51:H51" si="45">TRUNC((0.035424*F48+0.019008*F50),2)*1.3</f>
        <v>26.428999999999998</v>
      </c>
      <c r="G51" s="497">
        <f t="shared" si="45"/>
        <v>26.364000000000001</v>
      </c>
      <c r="H51" s="497">
        <f t="shared" si="45"/>
        <v>8.7230000000000008</v>
      </c>
      <c r="I51" s="497">
        <f t="shared" ref="I51:J51" si="46">TRUNC((0.035424*I48+0.019008*I50),2)*1.3</f>
        <v>18.564</v>
      </c>
      <c r="J51" s="497">
        <f t="shared" si="46"/>
        <v>21.177</v>
      </c>
      <c r="K51" s="497">
        <f t="shared" ref="K51" si="47">TRUNC((0.035424*K48+0.019008*K50),2)*1.3</f>
        <v>6.89</v>
      </c>
      <c r="L51" s="484">
        <f>SUM(D51:K51)</f>
        <v>160.87499999999997</v>
      </c>
      <c r="Q51" s="110"/>
    </row>
    <row r="52" spans="1:17" ht="21.6" customHeight="1">
      <c r="A52" s="690"/>
      <c r="B52" s="706" t="s">
        <v>25895</v>
      </c>
      <c r="C52" s="476" t="s">
        <v>25896</v>
      </c>
      <c r="D52" s="499" t="s">
        <v>35038</v>
      </c>
      <c r="E52" s="499" t="s">
        <v>35038</v>
      </c>
      <c r="F52" s="499" t="s">
        <v>35038</v>
      </c>
      <c r="G52" s="499" t="s">
        <v>35038</v>
      </c>
      <c r="H52" s="499" t="s">
        <v>35038</v>
      </c>
      <c r="I52" s="499" t="s">
        <v>35038</v>
      </c>
      <c r="J52" s="499" t="s">
        <v>35038</v>
      </c>
      <c r="K52" s="499" t="s">
        <v>35038</v>
      </c>
      <c r="L52" s="484"/>
      <c r="M52" s="61">
        <f>L52*0.07</f>
        <v>0</v>
      </c>
      <c r="O52" s="67"/>
      <c r="Q52" s="110"/>
    </row>
    <row r="53" spans="1:17" ht="14.45" customHeight="1">
      <c r="A53" s="690"/>
      <c r="B53" s="706"/>
      <c r="C53" s="476" t="s">
        <v>25897</v>
      </c>
      <c r="D53" s="450"/>
      <c r="E53" s="450"/>
      <c r="F53" s="450"/>
      <c r="G53" s="450"/>
      <c r="H53" s="450"/>
      <c r="I53" s="450"/>
      <c r="J53" s="450"/>
      <c r="K53" s="450"/>
      <c r="L53" s="484"/>
      <c r="Q53" s="110"/>
    </row>
    <row r="54" spans="1:17" ht="14.45" customHeight="1">
      <c r="A54" s="690"/>
      <c r="B54" s="706"/>
      <c r="C54" s="476" t="s">
        <v>25898</v>
      </c>
      <c r="D54" s="450"/>
      <c r="E54" s="450"/>
      <c r="F54" s="450"/>
      <c r="G54" s="450"/>
      <c r="H54" s="450"/>
      <c r="I54" s="450"/>
      <c r="J54" s="450"/>
      <c r="K54" s="450"/>
      <c r="L54" s="484">
        <f>L52</f>
        <v>0</v>
      </c>
      <c r="Q54" s="110"/>
    </row>
    <row r="55" spans="1:17" ht="34.5" customHeight="1">
      <c r="A55" s="690"/>
      <c r="B55" s="706"/>
      <c r="C55" s="476" t="s">
        <v>25899</v>
      </c>
      <c r="D55" s="450"/>
      <c r="E55" s="450"/>
      <c r="F55" s="450"/>
      <c r="G55" s="450"/>
      <c r="H55" s="450"/>
      <c r="I55" s="450"/>
      <c r="J55" s="450"/>
      <c r="K55" s="450"/>
      <c r="L55" s="484">
        <f>L54*0.1</f>
        <v>0</v>
      </c>
      <c r="Q55" s="110"/>
    </row>
    <row r="56" spans="1:17" ht="14.45" customHeight="1">
      <c r="A56" s="690"/>
      <c r="B56" s="706"/>
      <c r="C56" s="476" t="s">
        <v>25900</v>
      </c>
      <c r="D56" s="450"/>
      <c r="E56" s="450"/>
      <c r="F56" s="450"/>
      <c r="G56" s="450"/>
      <c r="H56" s="450"/>
      <c r="I56" s="450"/>
      <c r="J56" s="450"/>
      <c r="K56" s="450"/>
      <c r="L56" s="484">
        <f>SUM(D56:K56)+L55*0.3</f>
        <v>0</v>
      </c>
      <c r="Q56" s="110"/>
    </row>
    <row r="57" spans="1:17" ht="14.45" customHeight="1">
      <c r="A57" s="690"/>
      <c r="B57" s="706"/>
      <c r="C57" s="476" t="s">
        <v>25901</v>
      </c>
      <c r="D57" s="450"/>
      <c r="E57" s="450"/>
      <c r="F57" s="450"/>
      <c r="G57" s="450"/>
      <c r="H57" s="450"/>
      <c r="I57" s="450"/>
      <c r="J57" s="450"/>
      <c r="K57" s="450"/>
      <c r="L57" s="484">
        <f>L52*0.15</f>
        <v>0</v>
      </c>
      <c r="Q57" s="110"/>
    </row>
    <row r="58" spans="1:17" ht="24.75" customHeight="1">
      <c r="A58" s="690"/>
      <c r="B58" s="706"/>
      <c r="C58" s="476" t="s">
        <v>25902</v>
      </c>
      <c r="D58" s="450"/>
      <c r="E58" s="450"/>
      <c r="F58" s="450"/>
      <c r="G58" s="450"/>
      <c r="H58" s="450"/>
      <c r="I58" s="450"/>
      <c r="J58" s="450"/>
      <c r="K58" s="450"/>
      <c r="L58" s="484">
        <f>L54*0.15</f>
        <v>0</v>
      </c>
      <c r="Q58" s="110"/>
    </row>
    <row r="59" spans="1:17" ht="22.5">
      <c r="A59" s="690"/>
      <c r="B59" s="706"/>
      <c r="C59" s="476" t="s">
        <v>25903</v>
      </c>
      <c r="D59" s="450"/>
      <c r="E59" s="450"/>
      <c r="F59" s="450"/>
      <c r="G59" s="450"/>
      <c r="H59" s="450"/>
      <c r="I59" s="450"/>
      <c r="J59" s="450"/>
      <c r="K59" s="450"/>
      <c r="L59" s="484">
        <f>TRUNC(0.0714*0.591*L52,2)</f>
        <v>0</v>
      </c>
      <c r="Q59" s="110"/>
    </row>
    <row r="60" spans="1:17" ht="12" customHeight="1">
      <c r="A60" s="690"/>
      <c r="B60" s="706"/>
      <c r="C60" s="476" t="s">
        <v>25904</v>
      </c>
      <c r="D60" s="450"/>
      <c r="E60" s="450"/>
      <c r="F60" s="450"/>
      <c r="G60" s="450"/>
      <c r="H60" s="450"/>
      <c r="I60" s="450"/>
      <c r="J60" s="450"/>
      <c r="K60" s="450"/>
      <c r="L60" s="484">
        <f>L54</f>
        <v>0</v>
      </c>
      <c r="M60" s="61">
        <v>569</v>
      </c>
      <c r="N60" s="67"/>
      <c r="Q60" s="110"/>
    </row>
    <row r="61" spans="1:17" ht="4.9000000000000004" hidden="1" customHeight="1">
      <c r="A61" s="690"/>
      <c r="B61" s="706"/>
      <c r="C61" s="476" t="s">
        <v>25905</v>
      </c>
      <c r="D61" s="483"/>
      <c r="E61" s="483"/>
      <c r="F61" s="483"/>
      <c r="G61" s="483"/>
      <c r="H61" s="483"/>
      <c r="I61" s="483"/>
      <c r="J61" s="483"/>
      <c r="K61" s="483"/>
      <c r="L61" s="484">
        <f t="shared" ref="L61:L66" si="48">SUM(D61:K61)</f>
        <v>0</v>
      </c>
      <c r="Q61" s="110"/>
    </row>
    <row r="62" spans="1:17" ht="13.9" hidden="1" customHeight="1">
      <c r="A62" s="690"/>
      <c r="B62" s="706"/>
      <c r="C62" s="476" t="s">
        <v>25906</v>
      </c>
      <c r="D62" s="485"/>
      <c r="E62" s="485"/>
      <c r="F62" s="485"/>
      <c r="G62" s="485"/>
      <c r="H62" s="485"/>
      <c r="I62" s="485"/>
      <c r="J62" s="485"/>
      <c r="K62" s="485"/>
      <c r="L62" s="484">
        <f t="shared" si="48"/>
        <v>0</v>
      </c>
      <c r="Q62" s="110"/>
    </row>
    <row r="63" spans="1:17" ht="13.15" hidden="1" customHeight="1">
      <c r="A63" s="690"/>
      <c r="B63" s="706"/>
      <c r="C63" s="481" t="s">
        <v>25907</v>
      </c>
      <c r="D63" s="450"/>
      <c r="E63" s="450"/>
      <c r="F63" s="450"/>
      <c r="G63" s="450"/>
      <c r="H63" s="450"/>
      <c r="I63" s="450"/>
      <c r="J63" s="450"/>
      <c r="K63" s="450"/>
      <c r="L63" s="484">
        <f t="shared" si="48"/>
        <v>0</v>
      </c>
      <c r="Q63" s="110"/>
    </row>
    <row r="64" spans="1:17" ht="20.45" hidden="1" customHeight="1">
      <c r="A64" s="690"/>
      <c r="B64" s="706"/>
      <c r="C64" s="481" t="s">
        <v>25908</v>
      </c>
      <c r="D64" s="450"/>
      <c r="E64" s="450"/>
      <c r="F64" s="450"/>
      <c r="G64" s="450"/>
      <c r="H64" s="450"/>
      <c r="I64" s="450"/>
      <c r="J64" s="450"/>
      <c r="K64" s="450"/>
      <c r="L64" s="484">
        <f t="shared" si="48"/>
        <v>0</v>
      </c>
      <c r="Q64" s="110"/>
    </row>
    <row r="65" spans="1:17" ht="13.15" hidden="1" customHeight="1">
      <c r="A65" s="690"/>
      <c r="B65" s="706"/>
      <c r="C65" s="481" t="s">
        <v>25909</v>
      </c>
      <c r="D65" s="450"/>
      <c r="E65" s="450"/>
      <c r="F65" s="450"/>
      <c r="G65" s="450"/>
      <c r="H65" s="450"/>
      <c r="I65" s="450"/>
      <c r="J65" s="450"/>
      <c r="K65" s="450"/>
      <c r="L65" s="484">
        <f t="shared" si="48"/>
        <v>0</v>
      </c>
      <c r="Q65" s="110"/>
    </row>
    <row r="66" spans="1:17" ht="13.9" hidden="1" customHeight="1">
      <c r="A66" s="690"/>
      <c r="B66" s="706"/>
      <c r="C66" s="481" t="s">
        <v>25910</v>
      </c>
      <c r="D66" s="450"/>
      <c r="E66" s="450"/>
      <c r="F66" s="450"/>
      <c r="G66" s="450"/>
      <c r="H66" s="450"/>
      <c r="I66" s="450"/>
      <c r="J66" s="450"/>
      <c r="K66" s="450"/>
      <c r="L66" s="484">
        <f t="shared" si="48"/>
        <v>0</v>
      </c>
      <c r="Q66" s="110"/>
    </row>
    <row r="67" spans="1:17" ht="22.5">
      <c r="A67" s="690"/>
      <c r="B67" s="706"/>
      <c r="C67" s="476" t="s">
        <v>25899</v>
      </c>
      <c r="D67" s="450"/>
      <c r="E67" s="450"/>
      <c r="F67" s="450"/>
      <c r="G67" s="450"/>
      <c r="H67" s="450"/>
      <c r="I67" s="450"/>
      <c r="J67" s="450"/>
      <c r="K67" s="450"/>
      <c r="L67" s="484">
        <f t="shared" ref="L67" si="49">L60*0.1*1.3</f>
        <v>0</v>
      </c>
      <c r="M67" s="61">
        <f>569*0.1</f>
        <v>56.900000000000006</v>
      </c>
      <c r="Q67" s="110"/>
    </row>
    <row r="68" spans="1:17" ht="14.45" customHeight="1" thickBot="1">
      <c r="A68" s="690"/>
      <c r="B68" s="724"/>
      <c r="C68" s="479" t="s">
        <v>25911</v>
      </c>
      <c r="D68" s="450"/>
      <c r="E68" s="450"/>
      <c r="F68" s="450"/>
      <c r="G68" s="450"/>
      <c r="H68" s="450"/>
      <c r="I68" s="450"/>
      <c r="J68" s="450"/>
      <c r="K68" s="450"/>
      <c r="L68" s="484"/>
      <c r="Q68" s="110"/>
    </row>
    <row r="69" spans="1:17" ht="0.75" customHeight="1" thickBot="1">
      <c r="A69" s="690"/>
      <c r="B69" s="735" t="s">
        <v>25912</v>
      </c>
      <c r="C69" s="119" t="s">
        <v>25913</v>
      </c>
      <c r="D69" s="482"/>
      <c r="E69" s="482"/>
      <c r="F69" s="482"/>
      <c r="G69" s="482"/>
      <c r="H69" s="482"/>
      <c r="I69" s="482"/>
      <c r="J69" s="482"/>
      <c r="K69" s="482"/>
      <c r="L69" s="243">
        <f>SUM(D69:K69)</f>
        <v>0</v>
      </c>
      <c r="Q69" s="110"/>
    </row>
    <row r="70" spans="1:17" ht="13.15" hidden="1" customHeight="1">
      <c r="A70" s="690"/>
      <c r="B70" s="735"/>
      <c r="C70" s="66" t="s">
        <v>25914</v>
      </c>
      <c r="D70" s="70"/>
      <c r="E70" s="70"/>
      <c r="F70" s="70"/>
      <c r="G70" s="70"/>
      <c r="H70" s="70"/>
      <c r="I70" s="70"/>
      <c r="J70" s="70"/>
      <c r="K70" s="70"/>
      <c r="L70" s="65"/>
      <c r="Q70" s="110"/>
    </row>
    <row r="71" spans="1:17" ht="13.15" hidden="1" customHeight="1">
      <c r="A71" s="690"/>
      <c r="B71" s="735"/>
      <c r="C71" s="66" t="s">
        <v>25915</v>
      </c>
      <c r="D71" s="70"/>
      <c r="E71" s="70"/>
      <c r="F71" s="70"/>
      <c r="G71" s="70"/>
      <c r="H71" s="70"/>
      <c r="I71" s="70"/>
      <c r="J71" s="70"/>
      <c r="K71" s="70"/>
      <c r="L71" s="65"/>
      <c r="Q71" s="110"/>
    </row>
    <row r="72" spans="1:17" ht="13.15" hidden="1" customHeight="1">
      <c r="A72" s="690"/>
      <c r="B72" s="735"/>
      <c r="C72" s="66" t="s">
        <v>25916</v>
      </c>
      <c r="D72" s="70"/>
      <c r="E72" s="70"/>
      <c r="F72" s="70"/>
      <c r="G72" s="70"/>
      <c r="H72" s="70"/>
      <c r="I72" s="70"/>
      <c r="J72" s="70"/>
      <c r="K72" s="70"/>
      <c r="L72" s="65"/>
      <c r="Q72" s="110"/>
    </row>
    <row r="73" spans="1:17" ht="13.15" hidden="1" customHeight="1">
      <c r="A73" s="690"/>
      <c r="B73" s="735"/>
      <c r="C73" s="66" t="s">
        <v>25917</v>
      </c>
      <c r="D73" s="70"/>
      <c r="E73" s="70"/>
      <c r="F73" s="70"/>
      <c r="G73" s="70"/>
      <c r="H73" s="70"/>
      <c r="I73" s="70"/>
      <c r="J73" s="70"/>
      <c r="K73" s="70"/>
      <c r="L73" s="65"/>
      <c r="Q73" s="110"/>
    </row>
    <row r="74" spans="1:17" ht="13.15" hidden="1" customHeight="1">
      <c r="A74" s="690"/>
      <c r="B74" s="735"/>
      <c r="C74" s="66" t="s">
        <v>25918</v>
      </c>
      <c r="D74" s="70"/>
      <c r="E74" s="70"/>
      <c r="F74" s="70"/>
      <c r="G74" s="70"/>
      <c r="H74" s="70"/>
      <c r="I74" s="70"/>
      <c r="J74" s="70"/>
      <c r="K74" s="70"/>
      <c r="L74" s="65"/>
      <c r="Q74" s="110"/>
    </row>
    <row r="75" spans="1:17" ht="13.15" hidden="1" customHeight="1">
      <c r="A75" s="690"/>
      <c r="B75" s="735"/>
      <c r="C75" s="66" t="s">
        <v>25919</v>
      </c>
      <c r="D75" s="70"/>
      <c r="E75" s="70"/>
      <c r="F75" s="70"/>
      <c r="G75" s="70"/>
      <c r="H75" s="70"/>
      <c r="I75" s="70"/>
      <c r="J75" s="70"/>
      <c r="K75" s="70"/>
      <c r="L75" s="65"/>
      <c r="Q75" s="110"/>
    </row>
    <row r="76" spans="1:17" ht="13.15" hidden="1" customHeight="1">
      <c r="A76" s="690"/>
      <c r="B76" s="736"/>
      <c r="C76" s="61"/>
      <c r="D76" s="70"/>
      <c r="E76" s="70"/>
      <c r="F76" s="70"/>
      <c r="G76" s="70"/>
      <c r="H76" s="70"/>
      <c r="I76" s="70"/>
      <c r="J76" s="70"/>
      <c r="K76" s="70"/>
      <c r="L76" s="65"/>
      <c r="Q76" s="110"/>
    </row>
    <row r="77" spans="1:17" s="62" customFormat="1" ht="13.9" hidden="1" customHeight="1" thickBot="1">
      <c r="A77" s="690"/>
      <c r="B77" s="71" t="s">
        <v>25920</v>
      </c>
      <c r="C77" s="72"/>
      <c r="D77" s="73"/>
      <c r="E77" s="73"/>
      <c r="F77" s="73"/>
      <c r="G77" s="73"/>
      <c r="H77" s="73"/>
      <c r="I77" s="73"/>
      <c r="J77" s="73"/>
      <c r="K77" s="73"/>
      <c r="L77" s="65"/>
      <c r="Q77" s="111"/>
    </row>
    <row r="78" spans="1:17" ht="19.149999999999999" customHeight="1" thickTop="1">
      <c r="A78" s="690"/>
      <c r="B78" s="737" t="s">
        <v>25921</v>
      </c>
      <c r="C78" s="74" t="s">
        <v>25922</v>
      </c>
      <c r="D78" s="739" t="s">
        <v>25923</v>
      </c>
      <c r="E78" s="740"/>
      <c r="F78" s="740"/>
      <c r="G78" s="740"/>
      <c r="H78" s="740"/>
      <c r="I78" s="740"/>
      <c r="J78" s="740"/>
      <c r="K78" s="740"/>
      <c r="L78" s="75"/>
      <c r="Q78" s="110"/>
    </row>
    <row r="79" spans="1:17" ht="13.15" hidden="1" customHeight="1">
      <c r="A79" s="690"/>
      <c r="B79" s="738"/>
      <c r="C79" s="76"/>
      <c r="D79" s="77"/>
      <c r="E79" s="78"/>
      <c r="F79" s="78"/>
      <c r="G79" s="78"/>
      <c r="H79" s="78"/>
      <c r="I79" s="78"/>
      <c r="J79" s="78"/>
      <c r="K79" s="78"/>
      <c r="L79" s="79"/>
      <c r="Q79" s="110"/>
    </row>
    <row r="80" spans="1:17" ht="13.15" hidden="1" customHeight="1" thickBot="1">
      <c r="A80" s="690"/>
      <c r="B80" s="738"/>
      <c r="C80" s="741" t="s">
        <v>25871</v>
      </c>
      <c r="D80" s="742"/>
      <c r="E80" s="80"/>
      <c r="F80" s="80"/>
      <c r="G80" s="80"/>
      <c r="H80" s="80"/>
      <c r="I80" s="80"/>
      <c r="J80" s="80"/>
      <c r="K80" s="80"/>
      <c r="L80" s="79"/>
      <c r="Q80" s="110"/>
    </row>
    <row r="81" spans="1:17" ht="13.9" hidden="1" customHeight="1">
      <c r="A81" s="690"/>
      <c r="B81" s="738"/>
      <c r="C81" s="741" t="s">
        <v>25872</v>
      </c>
      <c r="D81" s="742"/>
      <c r="E81" s="80"/>
      <c r="F81" s="80"/>
      <c r="G81" s="80"/>
      <c r="H81" s="80"/>
      <c r="I81" s="80"/>
      <c r="J81" s="80"/>
      <c r="K81" s="80"/>
      <c r="L81" s="79"/>
      <c r="Q81" s="110"/>
    </row>
    <row r="82" spans="1:17" ht="13.15" hidden="1" customHeight="1">
      <c r="A82" s="690"/>
      <c r="B82" s="738"/>
      <c r="C82" s="81"/>
      <c r="D82" s="82"/>
      <c r="E82" s="83"/>
      <c r="F82" s="83"/>
      <c r="G82" s="83"/>
      <c r="H82" s="83"/>
      <c r="I82" s="83"/>
      <c r="J82" s="83"/>
      <c r="K82" s="83"/>
      <c r="L82" s="84"/>
      <c r="Q82" s="110"/>
    </row>
    <row r="83" spans="1:17" ht="13.15" hidden="1" customHeight="1">
      <c r="A83" s="690"/>
      <c r="B83" s="738"/>
      <c r="C83" s="741" t="s">
        <v>25892</v>
      </c>
      <c r="D83" s="742"/>
      <c r="E83" s="80"/>
      <c r="F83" s="80"/>
      <c r="G83" s="80"/>
      <c r="H83" s="80"/>
      <c r="I83" s="80"/>
      <c r="J83" s="80"/>
      <c r="K83" s="80"/>
      <c r="L83" s="84"/>
      <c r="Q83" s="110"/>
    </row>
    <row r="84" spans="1:17" ht="13.9" hidden="1" customHeight="1">
      <c r="A84" s="690"/>
      <c r="B84" s="738"/>
      <c r="C84" s="741" t="s">
        <v>25893</v>
      </c>
      <c r="D84" s="742"/>
      <c r="E84" s="80"/>
      <c r="F84" s="80"/>
      <c r="G84" s="80"/>
      <c r="H84" s="80"/>
      <c r="I84" s="80"/>
      <c r="J84" s="80"/>
      <c r="K84" s="80"/>
      <c r="L84" s="84"/>
      <c r="Q84" s="110"/>
    </row>
    <row r="85" spans="1:17" ht="13.15" hidden="1" customHeight="1">
      <c r="A85" s="690"/>
      <c r="B85" s="738"/>
      <c r="C85" s="85"/>
      <c r="D85" s="86"/>
      <c r="E85" s="83"/>
      <c r="F85" s="83"/>
      <c r="G85" s="83"/>
      <c r="H85" s="83"/>
      <c r="I85" s="83"/>
      <c r="J85" s="83"/>
      <c r="K85" s="83"/>
      <c r="L85" s="84"/>
      <c r="Q85" s="110"/>
    </row>
    <row r="86" spans="1:17" ht="13.15" hidden="1" customHeight="1">
      <c r="A86" s="690"/>
      <c r="B86" s="738"/>
      <c r="C86" s="741" t="s">
        <v>25924</v>
      </c>
      <c r="D86" s="742"/>
      <c r="E86" s="80"/>
      <c r="F86" s="80"/>
      <c r="G86" s="80"/>
      <c r="H86" s="80"/>
      <c r="I86" s="80"/>
      <c r="J86" s="80"/>
      <c r="K86" s="80"/>
      <c r="L86" s="84"/>
      <c r="Q86" s="110"/>
    </row>
    <row r="87" spans="1:17" ht="13.9" hidden="1" customHeight="1">
      <c r="A87" s="690"/>
      <c r="B87" s="738"/>
      <c r="C87" s="741"/>
      <c r="D87" s="742"/>
      <c r="E87" s="80"/>
      <c r="F87" s="80"/>
      <c r="G87" s="80"/>
      <c r="H87" s="80"/>
      <c r="I87" s="80"/>
      <c r="J87" s="80"/>
      <c r="K87" s="80"/>
      <c r="L87" s="84"/>
      <c r="Q87" s="110"/>
    </row>
    <row r="88" spans="1:17" ht="13.15" hidden="1" customHeight="1">
      <c r="A88" s="690"/>
      <c r="B88" s="738"/>
      <c r="C88" s="87"/>
      <c r="D88" s="86"/>
      <c r="E88" s="83"/>
      <c r="F88" s="83"/>
      <c r="G88" s="83"/>
      <c r="H88" s="83"/>
      <c r="I88" s="83"/>
      <c r="J88" s="83"/>
      <c r="K88" s="83"/>
      <c r="L88" s="84"/>
      <c r="Q88" s="110"/>
    </row>
    <row r="89" spans="1:17" ht="13.15" hidden="1" customHeight="1">
      <c r="A89" s="690"/>
      <c r="B89" s="738"/>
      <c r="C89" s="741" t="s">
        <v>25925</v>
      </c>
      <c r="D89" s="742"/>
      <c r="E89" s="80"/>
      <c r="F89" s="80"/>
      <c r="G89" s="80"/>
      <c r="H89" s="80"/>
      <c r="I89" s="80"/>
      <c r="J89" s="80"/>
      <c r="K89" s="80"/>
      <c r="L89" s="84"/>
      <c r="Q89" s="110"/>
    </row>
    <row r="90" spans="1:17" ht="13.9" hidden="1" customHeight="1">
      <c r="A90" s="690"/>
      <c r="B90" s="738"/>
      <c r="C90" s="741"/>
      <c r="D90" s="742"/>
      <c r="E90" s="80"/>
      <c r="F90" s="80"/>
      <c r="G90" s="80"/>
      <c r="H90" s="80"/>
      <c r="I90" s="80"/>
      <c r="J90" s="80"/>
      <c r="K90" s="80"/>
      <c r="L90" s="84"/>
      <c r="Q90" s="110"/>
    </row>
    <row r="91" spans="1:17" ht="13.15" hidden="1" customHeight="1">
      <c r="A91" s="690"/>
      <c r="B91" s="738"/>
      <c r="C91" s="81"/>
      <c r="D91" s="88"/>
      <c r="E91" s="80"/>
      <c r="F91" s="80"/>
      <c r="G91" s="80"/>
      <c r="H91" s="80"/>
      <c r="I91" s="80"/>
      <c r="J91" s="80"/>
      <c r="K91" s="80"/>
      <c r="L91" s="84"/>
      <c r="Q91" s="110"/>
    </row>
    <row r="92" spans="1:17" ht="13.15" hidden="1" customHeight="1">
      <c r="A92" s="690"/>
      <c r="B92" s="738"/>
      <c r="C92" s="741" t="s">
        <v>25926</v>
      </c>
      <c r="D92" s="742"/>
      <c r="E92" s="80"/>
      <c r="F92" s="80"/>
      <c r="G92" s="80"/>
      <c r="H92" s="80"/>
      <c r="I92" s="80"/>
      <c r="J92" s="80"/>
      <c r="K92" s="80"/>
      <c r="L92" s="84"/>
      <c r="Q92" s="110"/>
    </row>
    <row r="93" spans="1:17" ht="13.9" hidden="1" customHeight="1">
      <c r="A93" s="690"/>
      <c r="B93" s="738"/>
      <c r="C93" s="741"/>
      <c r="D93" s="742"/>
      <c r="E93" s="80"/>
      <c r="F93" s="80"/>
      <c r="G93" s="80"/>
      <c r="H93" s="80"/>
      <c r="I93" s="80"/>
      <c r="J93" s="80"/>
      <c r="K93" s="80"/>
      <c r="L93" s="84"/>
      <c r="Q93" s="110"/>
    </row>
    <row r="94" spans="1:17" ht="13.15" hidden="1" customHeight="1">
      <c r="A94" s="690"/>
      <c r="B94" s="738"/>
      <c r="C94" s="76"/>
      <c r="D94" s="77"/>
      <c r="E94" s="78"/>
      <c r="F94" s="78"/>
      <c r="G94" s="78"/>
      <c r="H94" s="78"/>
      <c r="I94" s="78"/>
      <c r="J94" s="78"/>
      <c r="K94" s="78"/>
      <c r="L94" s="79"/>
      <c r="Q94" s="110"/>
    </row>
    <row r="95" spans="1:17" ht="14.45" customHeight="1">
      <c r="A95" s="690"/>
      <c r="B95" s="738"/>
      <c r="C95" s="89" t="s">
        <v>25927</v>
      </c>
      <c r="D95" s="704" t="s">
        <v>25923</v>
      </c>
      <c r="E95" s="705"/>
      <c r="F95" s="705"/>
      <c r="G95" s="705"/>
      <c r="H95" s="705"/>
      <c r="I95" s="705"/>
      <c r="J95" s="705"/>
      <c r="K95" s="705"/>
      <c r="L95" s="79"/>
      <c r="Q95" s="110"/>
    </row>
    <row r="96" spans="1:17" ht="14.45" customHeight="1">
      <c r="A96" s="690"/>
      <c r="B96" s="738"/>
      <c r="C96" s="89" t="s">
        <v>25928</v>
      </c>
      <c r="D96" s="704" t="s">
        <v>25929</v>
      </c>
      <c r="E96" s="705"/>
      <c r="F96" s="705"/>
      <c r="G96" s="705"/>
      <c r="H96" s="705"/>
      <c r="I96" s="705"/>
      <c r="J96" s="705"/>
      <c r="K96" s="705"/>
      <c r="L96" s="79"/>
      <c r="Q96" s="110"/>
    </row>
    <row r="97" spans="1:17" ht="14.45" customHeight="1">
      <c r="A97" s="690"/>
      <c r="B97" s="738"/>
      <c r="C97" s="89" t="s">
        <v>25930</v>
      </c>
      <c r="D97" s="704" t="s">
        <v>25929</v>
      </c>
      <c r="E97" s="705"/>
      <c r="F97" s="705"/>
      <c r="G97" s="705"/>
      <c r="H97" s="705"/>
      <c r="I97" s="705"/>
      <c r="J97" s="705"/>
      <c r="K97" s="705"/>
      <c r="L97" s="79"/>
      <c r="Q97" s="110"/>
    </row>
    <row r="98" spans="1:17" ht="24" customHeight="1">
      <c r="A98" s="690"/>
      <c r="B98" s="738"/>
      <c r="C98" s="89" t="s">
        <v>25931</v>
      </c>
      <c r="D98" s="704" t="s">
        <v>25932</v>
      </c>
      <c r="E98" s="705"/>
      <c r="F98" s="705"/>
      <c r="G98" s="705"/>
      <c r="H98" s="705"/>
      <c r="I98" s="705"/>
      <c r="J98" s="705"/>
      <c r="K98" s="705"/>
      <c r="L98" s="79"/>
      <c r="Q98" s="110"/>
    </row>
    <row r="99" spans="1:17" ht="30" customHeight="1" thickBot="1">
      <c r="A99" s="690"/>
      <c r="B99" s="738"/>
      <c r="C99" s="90" t="s">
        <v>25933</v>
      </c>
      <c r="D99" s="733" t="s">
        <v>25932</v>
      </c>
      <c r="E99" s="734"/>
      <c r="F99" s="734"/>
      <c r="G99" s="734"/>
      <c r="H99" s="734"/>
      <c r="I99" s="734"/>
      <c r="J99" s="734"/>
      <c r="K99" s="734"/>
      <c r="L99" s="91"/>
      <c r="Q99" s="110"/>
    </row>
  </sheetData>
  <mergeCells count="49">
    <mergeCell ref="D98:K98"/>
    <mergeCell ref="D99:K99"/>
    <mergeCell ref="B69:B76"/>
    <mergeCell ref="B78:B99"/>
    <mergeCell ref="D78:K78"/>
    <mergeCell ref="C80:D80"/>
    <mergeCell ref="C81:D81"/>
    <mergeCell ref="C83:D83"/>
    <mergeCell ref="C84:D84"/>
    <mergeCell ref="C86:D87"/>
    <mergeCell ref="C89:D90"/>
    <mergeCell ref="C92:D93"/>
    <mergeCell ref="D97:K97"/>
    <mergeCell ref="D95:K95"/>
    <mergeCell ref="B39:B41"/>
    <mergeCell ref="B42:B47"/>
    <mergeCell ref="B52:B68"/>
    <mergeCell ref="B22:B24"/>
    <mergeCell ref="B25:B30"/>
    <mergeCell ref="B31:B34"/>
    <mergeCell ref="B35:B38"/>
    <mergeCell ref="B19:B21"/>
    <mergeCell ref="M2:M3"/>
    <mergeCell ref="B4:C4"/>
    <mergeCell ref="B5:C5"/>
    <mergeCell ref="B6:C6"/>
    <mergeCell ref="B7:C7"/>
    <mergeCell ref="L2:L3"/>
    <mergeCell ref="B16:B18"/>
    <mergeCell ref="K2:K3"/>
    <mergeCell ref="F2:F3"/>
    <mergeCell ref="G2:G3"/>
    <mergeCell ref="H2:H3"/>
    <mergeCell ref="Q2:Q3"/>
    <mergeCell ref="A2:A99"/>
    <mergeCell ref="B2:C3"/>
    <mergeCell ref="D2:D3"/>
    <mergeCell ref="E2:E3"/>
    <mergeCell ref="I2:I3"/>
    <mergeCell ref="J2:J3"/>
    <mergeCell ref="B9:C9"/>
    <mergeCell ref="B10:C10"/>
    <mergeCell ref="B11:C11"/>
    <mergeCell ref="B12:C12"/>
    <mergeCell ref="B48:B50"/>
    <mergeCell ref="B8:C8"/>
    <mergeCell ref="B13:C13"/>
    <mergeCell ref="D96:K96"/>
    <mergeCell ref="B14:B15"/>
  </mergeCells>
  <dataValidations count="1">
    <dataValidation type="list" allowBlank="1" showInputMessage="1" showErrorMessage="1" sqref="IS5:IZ5 WVE983078:WVL983078 WLI983078:WLP983078 WBM983078:WBT983078 VRQ983078:VRX983078 VHU983078:VIB983078 UXY983078:UYF983078 UOC983078:UOJ983078 UEG983078:UEN983078 TUK983078:TUR983078 TKO983078:TKV983078 TAS983078:TAZ983078 SQW983078:SRD983078 SHA983078:SHH983078 RXE983078:RXL983078 RNI983078:RNP983078 RDM983078:RDT983078 QTQ983078:QTX983078 QJU983078:QKB983078 PZY983078:QAF983078 PQC983078:PQJ983078 PGG983078:PGN983078 OWK983078:OWR983078 OMO983078:OMV983078 OCS983078:OCZ983078 NSW983078:NTD983078 NJA983078:NJH983078 MZE983078:MZL983078 MPI983078:MPP983078 MFM983078:MFT983078 LVQ983078:LVX983078 LLU983078:LMB983078 LBY983078:LCF983078 KSC983078:KSJ983078 KIG983078:KIN983078 JYK983078:JYR983078 JOO983078:JOV983078 JES983078:JEZ983078 IUW983078:IVD983078 ILA983078:ILH983078 IBE983078:IBL983078 HRI983078:HRP983078 HHM983078:HHT983078 GXQ983078:GXX983078 GNU983078:GOB983078 GDY983078:GEF983078 FUC983078:FUJ983078 FKG983078:FKN983078 FAK983078:FAR983078 EQO983078:EQV983078 EGS983078:EGZ983078 DWW983078:DXD983078 DNA983078:DNH983078 DDE983078:DDL983078 CTI983078:CTP983078 CJM983078:CJT983078 BZQ983078:BZX983078 BPU983078:BQB983078 BFY983078:BGF983078 AWC983078:AWJ983078 AMG983078:AMN983078 ACK983078:ACR983078 SO983078:SV983078 IS983078:IZ983078 WVE917542:WVL917542 WLI917542:WLP917542 WBM917542:WBT917542 VRQ917542:VRX917542 VHU917542:VIB917542 UXY917542:UYF917542 UOC917542:UOJ917542 UEG917542:UEN917542 TUK917542:TUR917542 TKO917542:TKV917542 TAS917542:TAZ917542 SQW917542:SRD917542 SHA917542:SHH917542 RXE917542:RXL917542 RNI917542:RNP917542 RDM917542:RDT917542 QTQ917542:QTX917542 QJU917542:QKB917542 PZY917542:QAF917542 PQC917542:PQJ917542 PGG917542:PGN917542 OWK917542:OWR917542 OMO917542:OMV917542 OCS917542:OCZ917542 NSW917542:NTD917542 NJA917542:NJH917542 MZE917542:MZL917542 MPI917542:MPP917542 MFM917542:MFT917542 LVQ917542:LVX917542 LLU917542:LMB917542 LBY917542:LCF917542 KSC917542:KSJ917542 KIG917542:KIN917542 JYK917542:JYR917542 JOO917542:JOV917542 JES917542:JEZ917542 IUW917542:IVD917542 ILA917542:ILH917542 IBE917542:IBL917542 HRI917542:HRP917542 HHM917542:HHT917542 GXQ917542:GXX917542 GNU917542:GOB917542 GDY917542:GEF917542 FUC917542:FUJ917542 FKG917542:FKN917542 FAK917542:FAR917542 EQO917542:EQV917542 EGS917542:EGZ917542 DWW917542:DXD917542 DNA917542:DNH917542 DDE917542:DDL917542 CTI917542:CTP917542 CJM917542:CJT917542 BZQ917542:BZX917542 BPU917542:BQB917542 BFY917542:BGF917542 AWC917542:AWJ917542 AMG917542:AMN917542 ACK917542:ACR917542 SO917542:SV917542 IS917542:IZ917542 WVE852006:WVL852006 WLI852006:WLP852006 WBM852006:WBT852006 VRQ852006:VRX852006 VHU852006:VIB852006 UXY852006:UYF852006 UOC852006:UOJ852006 UEG852006:UEN852006 TUK852006:TUR852006 TKO852006:TKV852006 TAS852006:TAZ852006 SQW852006:SRD852006 SHA852006:SHH852006 RXE852006:RXL852006 RNI852006:RNP852006 RDM852006:RDT852006 QTQ852006:QTX852006 QJU852006:QKB852006 PZY852006:QAF852006 PQC852006:PQJ852006 PGG852006:PGN852006 OWK852006:OWR852006 OMO852006:OMV852006 OCS852006:OCZ852006 NSW852006:NTD852006 NJA852006:NJH852006 MZE852006:MZL852006 MPI852006:MPP852006 MFM852006:MFT852006 LVQ852006:LVX852006 LLU852006:LMB852006 LBY852006:LCF852006 KSC852006:KSJ852006 KIG852006:KIN852006 JYK852006:JYR852006 JOO852006:JOV852006 JES852006:JEZ852006 IUW852006:IVD852006 ILA852006:ILH852006 IBE852006:IBL852006 HRI852006:HRP852006 HHM852006:HHT852006 GXQ852006:GXX852006 GNU852006:GOB852006 GDY852006:GEF852006 FUC852006:FUJ852006 FKG852006:FKN852006 FAK852006:FAR852006 EQO852006:EQV852006 EGS852006:EGZ852006 DWW852006:DXD852006 DNA852006:DNH852006 DDE852006:DDL852006 CTI852006:CTP852006 CJM852006:CJT852006 BZQ852006:BZX852006 BPU852006:BQB852006 BFY852006:BGF852006 AWC852006:AWJ852006 AMG852006:AMN852006 ACK852006:ACR852006 SO852006:SV852006 IS852006:IZ852006 WVE786470:WVL786470 WLI786470:WLP786470 WBM786470:WBT786470 VRQ786470:VRX786470 VHU786470:VIB786470 UXY786470:UYF786470 UOC786470:UOJ786470 UEG786470:UEN786470 TUK786470:TUR786470 TKO786470:TKV786470 TAS786470:TAZ786470 SQW786470:SRD786470 SHA786470:SHH786470 RXE786470:RXL786470 RNI786470:RNP786470 RDM786470:RDT786470 QTQ786470:QTX786470 QJU786470:QKB786470 PZY786470:QAF786470 PQC786470:PQJ786470 PGG786470:PGN786470 OWK786470:OWR786470 OMO786470:OMV786470 OCS786470:OCZ786470 NSW786470:NTD786470 NJA786470:NJH786470 MZE786470:MZL786470 MPI786470:MPP786470 MFM786470:MFT786470 LVQ786470:LVX786470 LLU786470:LMB786470 LBY786470:LCF786470 KSC786470:KSJ786470 KIG786470:KIN786470 JYK786470:JYR786470 JOO786470:JOV786470 JES786470:JEZ786470 IUW786470:IVD786470 ILA786470:ILH786470 IBE786470:IBL786470 HRI786470:HRP786470 HHM786470:HHT786470 GXQ786470:GXX786470 GNU786470:GOB786470 GDY786470:GEF786470 FUC786470:FUJ786470 FKG786470:FKN786470 FAK786470:FAR786470 EQO786470:EQV786470 EGS786470:EGZ786470 DWW786470:DXD786470 DNA786470:DNH786470 DDE786470:DDL786470 CTI786470:CTP786470 CJM786470:CJT786470 BZQ786470:BZX786470 BPU786470:BQB786470 BFY786470:BGF786470 AWC786470:AWJ786470 AMG786470:AMN786470 ACK786470:ACR786470 SO786470:SV786470 IS786470:IZ786470 WVE720934:WVL720934 WLI720934:WLP720934 WBM720934:WBT720934 VRQ720934:VRX720934 VHU720934:VIB720934 UXY720934:UYF720934 UOC720934:UOJ720934 UEG720934:UEN720934 TUK720934:TUR720934 TKO720934:TKV720934 TAS720934:TAZ720934 SQW720934:SRD720934 SHA720934:SHH720934 RXE720934:RXL720934 RNI720934:RNP720934 RDM720934:RDT720934 QTQ720934:QTX720934 QJU720934:QKB720934 PZY720934:QAF720934 PQC720934:PQJ720934 PGG720934:PGN720934 OWK720934:OWR720934 OMO720934:OMV720934 OCS720934:OCZ720934 NSW720934:NTD720934 NJA720934:NJH720934 MZE720934:MZL720934 MPI720934:MPP720934 MFM720934:MFT720934 LVQ720934:LVX720934 LLU720934:LMB720934 LBY720934:LCF720934 KSC720934:KSJ720934 KIG720934:KIN720934 JYK720934:JYR720934 JOO720934:JOV720934 JES720934:JEZ720934 IUW720934:IVD720934 ILA720934:ILH720934 IBE720934:IBL720934 HRI720934:HRP720934 HHM720934:HHT720934 GXQ720934:GXX720934 GNU720934:GOB720934 GDY720934:GEF720934 FUC720934:FUJ720934 FKG720934:FKN720934 FAK720934:FAR720934 EQO720934:EQV720934 EGS720934:EGZ720934 DWW720934:DXD720934 DNA720934:DNH720934 DDE720934:DDL720934 CTI720934:CTP720934 CJM720934:CJT720934 BZQ720934:BZX720934 BPU720934:BQB720934 BFY720934:BGF720934 AWC720934:AWJ720934 AMG720934:AMN720934 ACK720934:ACR720934 SO720934:SV720934 IS720934:IZ720934 WVE655398:WVL655398 WLI655398:WLP655398 WBM655398:WBT655398 VRQ655398:VRX655398 VHU655398:VIB655398 UXY655398:UYF655398 UOC655398:UOJ655398 UEG655398:UEN655398 TUK655398:TUR655398 TKO655398:TKV655398 TAS655398:TAZ655398 SQW655398:SRD655398 SHA655398:SHH655398 RXE655398:RXL655398 RNI655398:RNP655398 RDM655398:RDT655398 QTQ655398:QTX655398 QJU655398:QKB655398 PZY655398:QAF655398 PQC655398:PQJ655398 PGG655398:PGN655398 OWK655398:OWR655398 OMO655398:OMV655398 OCS655398:OCZ655398 NSW655398:NTD655398 NJA655398:NJH655398 MZE655398:MZL655398 MPI655398:MPP655398 MFM655398:MFT655398 LVQ655398:LVX655398 LLU655398:LMB655398 LBY655398:LCF655398 KSC655398:KSJ655398 KIG655398:KIN655398 JYK655398:JYR655398 JOO655398:JOV655398 JES655398:JEZ655398 IUW655398:IVD655398 ILA655398:ILH655398 IBE655398:IBL655398 HRI655398:HRP655398 HHM655398:HHT655398 GXQ655398:GXX655398 GNU655398:GOB655398 GDY655398:GEF655398 FUC655398:FUJ655398 FKG655398:FKN655398 FAK655398:FAR655398 EQO655398:EQV655398 EGS655398:EGZ655398 DWW655398:DXD655398 DNA655398:DNH655398 DDE655398:DDL655398 CTI655398:CTP655398 CJM655398:CJT655398 BZQ655398:BZX655398 BPU655398:BQB655398 BFY655398:BGF655398 AWC655398:AWJ655398 AMG655398:AMN655398 ACK655398:ACR655398 SO655398:SV655398 IS655398:IZ655398 WVE589862:WVL589862 WLI589862:WLP589862 WBM589862:WBT589862 VRQ589862:VRX589862 VHU589862:VIB589862 UXY589862:UYF589862 UOC589862:UOJ589862 UEG589862:UEN589862 TUK589862:TUR589862 TKO589862:TKV589862 TAS589862:TAZ589862 SQW589862:SRD589862 SHA589862:SHH589862 RXE589862:RXL589862 RNI589862:RNP589862 RDM589862:RDT589862 QTQ589862:QTX589862 QJU589862:QKB589862 PZY589862:QAF589862 PQC589862:PQJ589862 PGG589862:PGN589862 OWK589862:OWR589862 OMO589862:OMV589862 OCS589862:OCZ589862 NSW589862:NTD589862 NJA589862:NJH589862 MZE589862:MZL589862 MPI589862:MPP589862 MFM589862:MFT589862 LVQ589862:LVX589862 LLU589862:LMB589862 LBY589862:LCF589862 KSC589862:KSJ589862 KIG589862:KIN589862 JYK589862:JYR589862 JOO589862:JOV589862 JES589862:JEZ589862 IUW589862:IVD589862 ILA589862:ILH589862 IBE589862:IBL589862 HRI589862:HRP589862 HHM589862:HHT589862 GXQ589862:GXX589862 GNU589862:GOB589862 GDY589862:GEF589862 FUC589862:FUJ589862 FKG589862:FKN589862 FAK589862:FAR589862 EQO589862:EQV589862 EGS589862:EGZ589862 DWW589862:DXD589862 DNA589862:DNH589862 DDE589862:DDL589862 CTI589862:CTP589862 CJM589862:CJT589862 BZQ589862:BZX589862 BPU589862:BQB589862 BFY589862:BGF589862 AWC589862:AWJ589862 AMG589862:AMN589862 ACK589862:ACR589862 SO589862:SV589862 IS589862:IZ589862 WVE524326:WVL524326 WLI524326:WLP524326 WBM524326:WBT524326 VRQ524326:VRX524326 VHU524326:VIB524326 UXY524326:UYF524326 UOC524326:UOJ524326 UEG524326:UEN524326 TUK524326:TUR524326 TKO524326:TKV524326 TAS524326:TAZ524326 SQW524326:SRD524326 SHA524326:SHH524326 RXE524326:RXL524326 RNI524326:RNP524326 RDM524326:RDT524326 QTQ524326:QTX524326 QJU524326:QKB524326 PZY524326:QAF524326 PQC524326:PQJ524326 PGG524326:PGN524326 OWK524326:OWR524326 OMO524326:OMV524326 OCS524326:OCZ524326 NSW524326:NTD524326 NJA524326:NJH524326 MZE524326:MZL524326 MPI524326:MPP524326 MFM524326:MFT524326 LVQ524326:LVX524326 LLU524326:LMB524326 LBY524326:LCF524326 KSC524326:KSJ524326 KIG524326:KIN524326 JYK524326:JYR524326 JOO524326:JOV524326 JES524326:JEZ524326 IUW524326:IVD524326 ILA524326:ILH524326 IBE524326:IBL524326 HRI524326:HRP524326 HHM524326:HHT524326 GXQ524326:GXX524326 GNU524326:GOB524326 GDY524326:GEF524326 FUC524326:FUJ524326 FKG524326:FKN524326 FAK524326:FAR524326 EQO524326:EQV524326 EGS524326:EGZ524326 DWW524326:DXD524326 DNA524326:DNH524326 DDE524326:DDL524326 CTI524326:CTP524326 CJM524326:CJT524326 BZQ524326:BZX524326 BPU524326:BQB524326 BFY524326:BGF524326 AWC524326:AWJ524326 AMG524326:AMN524326 ACK524326:ACR524326 SO524326:SV524326 IS524326:IZ524326 WVE458790:WVL458790 WLI458790:WLP458790 WBM458790:WBT458790 VRQ458790:VRX458790 VHU458790:VIB458790 UXY458790:UYF458790 UOC458790:UOJ458790 UEG458790:UEN458790 TUK458790:TUR458790 TKO458790:TKV458790 TAS458790:TAZ458790 SQW458790:SRD458790 SHA458790:SHH458790 RXE458790:RXL458790 RNI458790:RNP458790 RDM458790:RDT458790 QTQ458790:QTX458790 QJU458790:QKB458790 PZY458790:QAF458790 PQC458790:PQJ458790 PGG458790:PGN458790 OWK458790:OWR458790 OMO458790:OMV458790 OCS458790:OCZ458790 NSW458790:NTD458790 NJA458790:NJH458790 MZE458790:MZL458790 MPI458790:MPP458790 MFM458790:MFT458790 LVQ458790:LVX458790 LLU458790:LMB458790 LBY458790:LCF458790 KSC458790:KSJ458790 KIG458790:KIN458790 JYK458790:JYR458790 JOO458790:JOV458790 JES458790:JEZ458790 IUW458790:IVD458790 ILA458790:ILH458790 IBE458790:IBL458790 HRI458790:HRP458790 HHM458790:HHT458790 GXQ458790:GXX458790 GNU458790:GOB458790 GDY458790:GEF458790 FUC458790:FUJ458790 FKG458790:FKN458790 FAK458790:FAR458790 EQO458790:EQV458790 EGS458790:EGZ458790 DWW458790:DXD458790 DNA458790:DNH458790 DDE458790:DDL458790 CTI458790:CTP458790 CJM458790:CJT458790 BZQ458790:BZX458790 BPU458790:BQB458790 BFY458790:BGF458790 AWC458790:AWJ458790 AMG458790:AMN458790 ACK458790:ACR458790 SO458790:SV458790 IS458790:IZ458790 WVE393254:WVL393254 WLI393254:WLP393254 WBM393254:WBT393254 VRQ393254:VRX393254 VHU393254:VIB393254 UXY393254:UYF393254 UOC393254:UOJ393254 UEG393254:UEN393254 TUK393254:TUR393254 TKO393254:TKV393254 TAS393254:TAZ393254 SQW393254:SRD393254 SHA393254:SHH393254 RXE393254:RXL393254 RNI393254:RNP393254 RDM393254:RDT393254 QTQ393254:QTX393254 QJU393254:QKB393254 PZY393254:QAF393254 PQC393254:PQJ393254 PGG393254:PGN393254 OWK393254:OWR393254 OMO393254:OMV393254 OCS393254:OCZ393254 NSW393254:NTD393254 NJA393254:NJH393254 MZE393254:MZL393254 MPI393254:MPP393254 MFM393254:MFT393254 LVQ393254:LVX393254 LLU393254:LMB393254 LBY393254:LCF393254 KSC393254:KSJ393254 KIG393254:KIN393254 JYK393254:JYR393254 JOO393254:JOV393254 JES393254:JEZ393254 IUW393254:IVD393254 ILA393254:ILH393254 IBE393254:IBL393254 HRI393254:HRP393254 HHM393254:HHT393254 GXQ393254:GXX393254 GNU393254:GOB393254 GDY393254:GEF393254 FUC393254:FUJ393254 FKG393254:FKN393254 FAK393254:FAR393254 EQO393254:EQV393254 EGS393254:EGZ393254 DWW393254:DXD393254 DNA393254:DNH393254 DDE393254:DDL393254 CTI393254:CTP393254 CJM393254:CJT393254 BZQ393254:BZX393254 BPU393254:BQB393254 BFY393254:BGF393254 AWC393254:AWJ393254 AMG393254:AMN393254 ACK393254:ACR393254 SO393254:SV393254 IS393254:IZ393254 WVE327718:WVL327718 WLI327718:WLP327718 WBM327718:WBT327718 VRQ327718:VRX327718 VHU327718:VIB327718 UXY327718:UYF327718 UOC327718:UOJ327718 UEG327718:UEN327718 TUK327718:TUR327718 TKO327718:TKV327718 TAS327718:TAZ327718 SQW327718:SRD327718 SHA327718:SHH327718 RXE327718:RXL327718 RNI327718:RNP327718 RDM327718:RDT327718 QTQ327718:QTX327718 QJU327718:QKB327718 PZY327718:QAF327718 PQC327718:PQJ327718 PGG327718:PGN327718 OWK327718:OWR327718 OMO327718:OMV327718 OCS327718:OCZ327718 NSW327718:NTD327718 NJA327718:NJH327718 MZE327718:MZL327718 MPI327718:MPP327718 MFM327718:MFT327718 LVQ327718:LVX327718 LLU327718:LMB327718 LBY327718:LCF327718 KSC327718:KSJ327718 KIG327718:KIN327718 JYK327718:JYR327718 JOO327718:JOV327718 JES327718:JEZ327718 IUW327718:IVD327718 ILA327718:ILH327718 IBE327718:IBL327718 HRI327718:HRP327718 HHM327718:HHT327718 GXQ327718:GXX327718 GNU327718:GOB327718 GDY327718:GEF327718 FUC327718:FUJ327718 FKG327718:FKN327718 FAK327718:FAR327718 EQO327718:EQV327718 EGS327718:EGZ327718 DWW327718:DXD327718 DNA327718:DNH327718 DDE327718:DDL327718 CTI327718:CTP327718 CJM327718:CJT327718 BZQ327718:BZX327718 BPU327718:BQB327718 BFY327718:BGF327718 AWC327718:AWJ327718 AMG327718:AMN327718 ACK327718:ACR327718 SO327718:SV327718 IS327718:IZ327718 WVE262182:WVL262182 WLI262182:WLP262182 WBM262182:WBT262182 VRQ262182:VRX262182 VHU262182:VIB262182 UXY262182:UYF262182 UOC262182:UOJ262182 UEG262182:UEN262182 TUK262182:TUR262182 TKO262182:TKV262182 TAS262182:TAZ262182 SQW262182:SRD262182 SHA262182:SHH262182 RXE262182:RXL262182 RNI262182:RNP262182 RDM262182:RDT262182 QTQ262182:QTX262182 QJU262182:QKB262182 PZY262182:QAF262182 PQC262182:PQJ262182 PGG262182:PGN262182 OWK262182:OWR262182 OMO262182:OMV262182 OCS262182:OCZ262182 NSW262182:NTD262182 NJA262182:NJH262182 MZE262182:MZL262182 MPI262182:MPP262182 MFM262182:MFT262182 LVQ262182:LVX262182 LLU262182:LMB262182 LBY262182:LCF262182 KSC262182:KSJ262182 KIG262182:KIN262182 JYK262182:JYR262182 JOO262182:JOV262182 JES262182:JEZ262182 IUW262182:IVD262182 ILA262182:ILH262182 IBE262182:IBL262182 HRI262182:HRP262182 HHM262182:HHT262182 GXQ262182:GXX262182 GNU262182:GOB262182 GDY262182:GEF262182 FUC262182:FUJ262182 FKG262182:FKN262182 FAK262182:FAR262182 EQO262182:EQV262182 EGS262182:EGZ262182 DWW262182:DXD262182 DNA262182:DNH262182 DDE262182:DDL262182 CTI262182:CTP262182 CJM262182:CJT262182 BZQ262182:BZX262182 BPU262182:BQB262182 BFY262182:BGF262182 AWC262182:AWJ262182 AMG262182:AMN262182 ACK262182:ACR262182 SO262182:SV262182 IS262182:IZ262182 WVE196646:WVL196646 WLI196646:WLP196646 WBM196646:WBT196646 VRQ196646:VRX196646 VHU196646:VIB196646 UXY196646:UYF196646 UOC196646:UOJ196646 UEG196646:UEN196646 TUK196646:TUR196646 TKO196646:TKV196646 TAS196646:TAZ196646 SQW196646:SRD196646 SHA196646:SHH196646 RXE196646:RXL196646 RNI196646:RNP196646 RDM196646:RDT196646 QTQ196646:QTX196646 QJU196646:QKB196646 PZY196646:QAF196646 PQC196646:PQJ196646 PGG196646:PGN196646 OWK196646:OWR196646 OMO196646:OMV196646 OCS196646:OCZ196646 NSW196646:NTD196646 NJA196646:NJH196646 MZE196646:MZL196646 MPI196646:MPP196646 MFM196646:MFT196646 LVQ196646:LVX196646 LLU196646:LMB196646 LBY196646:LCF196646 KSC196646:KSJ196646 KIG196646:KIN196646 JYK196646:JYR196646 JOO196646:JOV196646 JES196646:JEZ196646 IUW196646:IVD196646 ILA196646:ILH196646 IBE196646:IBL196646 HRI196646:HRP196646 HHM196646:HHT196646 GXQ196646:GXX196646 GNU196646:GOB196646 GDY196646:GEF196646 FUC196646:FUJ196646 FKG196646:FKN196646 FAK196646:FAR196646 EQO196646:EQV196646 EGS196646:EGZ196646 DWW196646:DXD196646 DNA196646:DNH196646 DDE196646:DDL196646 CTI196646:CTP196646 CJM196646:CJT196646 BZQ196646:BZX196646 BPU196646:BQB196646 BFY196646:BGF196646 AWC196646:AWJ196646 AMG196646:AMN196646 ACK196646:ACR196646 SO196646:SV196646 IS196646:IZ196646 WVE131110:WVL131110 WLI131110:WLP131110 WBM131110:WBT131110 VRQ131110:VRX131110 VHU131110:VIB131110 UXY131110:UYF131110 UOC131110:UOJ131110 UEG131110:UEN131110 TUK131110:TUR131110 TKO131110:TKV131110 TAS131110:TAZ131110 SQW131110:SRD131110 SHA131110:SHH131110 RXE131110:RXL131110 RNI131110:RNP131110 RDM131110:RDT131110 QTQ131110:QTX131110 QJU131110:QKB131110 PZY131110:QAF131110 PQC131110:PQJ131110 PGG131110:PGN131110 OWK131110:OWR131110 OMO131110:OMV131110 OCS131110:OCZ131110 NSW131110:NTD131110 NJA131110:NJH131110 MZE131110:MZL131110 MPI131110:MPP131110 MFM131110:MFT131110 LVQ131110:LVX131110 LLU131110:LMB131110 LBY131110:LCF131110 KSC131110:KSJ131110 KIG131110:KIN131110 JYK131110:JYR131110 JOO131110:JOV131110 JES131110:JEZ131110 IUW131110:IVD131110 ILA131110:ILH131110 IBE131110:IBL131110 HRI131110:HRP131110 HHM131110:HHT131110 GXQ131110:GXX131110 GNU131110:GOB131110 GDY131110:GEF131110 FUC131110:FUJ131110 FKG131110:FKN131110 FAK131110:FAR131110 EQO131110:EQV131110 EGS131110:EGZ131110 DWW131110:DXD131110 DNA131110:DNH131110 DDE131110:DDL131110 CTI131110:CTP131110 CJM131110:CJT131110 BZQ131110:BZX131110 BPU131110:BQB131110 BFY131110:BGF131110 AWC131110:AWJ131110 AMG131110:AMN131110 ACK131110:ACR131110 SO131110:SV131110 IS131110:IZ131110 WVE65574:WVL65574 WLI65574:WLP65574 WBM65574:WBT65574 VRQ65574:VRX65574 VHU65574:VIB65574 UXY65574:UYF65574 UOC65574:UOJ65574 UEG65574:UEN65574 TUK65574:TUR65574 TKO65574:TKV65574 TAS65574:TAZ65574 SQW65574:SRD65574 SHA65574:SHH65574 RXE65574:RXL65574 RNI65574:RNP65574 RDM65574:RDT65574 QTQ65574:QTX65574 QJU65574:QKB65574 PZY65574:QAF65574 PQC65574:PQJ65574 PGG65574:PGN65574 OWK65574:OWR65574 OMO65574:OMV65574 OCS65574:OCZ65574 NSW65574:NTD65574 NJA65574:NJH65574 MZE65574:MZL65574 MPI65574:MPP65574 MFM65574:MFT65574 LVQ65574:LVX65574 LLU65574:LMB65574 LBY65574:LCF65574 KSC65574:KSJ65574 KIG65574:KIN65574 JYK65574:JYR65574 JOO65574:JOV65574 JES65574:JEZ65574 IUW65574:IVD65574 ILA65574:ILH65574 IBE65574:IBL65574 HRI65574:HRP65574 HHM65574:HHT65574 GXQ65574:GXX65574 GNU65574:GOB65574 GDY65574:GEF65574 FUC65574:FUJ65574 FKG65574:FKN65574 FAK65574:FAR65574 EQO65574:EQV65574 EGS65574:EGZ65574 DWW65574:DXD65574 DNA65574:DNH65574 DDE65574:DDL65574 CTI65574:CTP65574 CJM65574:CJT65574 BZQ65574:BZX65574 BPU65574:BQB65574 BFY65574:BGF65574 AWC65574:AWJ65574 AMG65574:AMN65574 ACK65574:ACR65574 SO65574:SV65574 IS65574:IZ65574 WVE5:WVL5 WLI5:WLP5 WBM5:WBT5 VRQ5:VRX5 VHU5:VIB5 UXY5:UYF5 UOC5:UOJ5 UEG5:UEN5 TUK5:TUR5 TKO5:TKV5 TAS5:TAZ5 SQW5:SRD5 SHA5:SHH5 RXE5:RXL5 RNI5:RNP5 RDM5:RDT5 QTQ5:QTX5 QJU5:QKB5 PZY5:QAF5 PQC5:PQJ5 PGG5:PGN5 OWK5:OWR5 OMO5:OMV5 OCS5:OCZ5 NSW5:NTD5 NJA5:NJH5 MZE5:MZL5 MPI5:MPP5 MFM5:MFT5 LVQ5:LVX5 LLU5:LMB5 LBY5:LCF5 KSC5:KSJ5 KIG5:KIN5 JYK5:JYR5 JOO5:JOV5 JES5:JEZ5 IUW5:IVD5 ILA5:ILH5 IBE5:IBL5 HRI5:HRP5 HHM5:HHT5 GXQ5:GXX5 GNU5:GOB5 GDY5:GEF5 FUC5:FUJ5 FKG5:FKN5 FAK5:FAR5 EQO5:EQV5 EGS5:EGZ5 DWW5:DXD5 DNA5:DNH5 DDE5:DDL5 CTI5:CTP5 CJM5:CJT5 BZQ5:BZX5 BPU5:BQB5 BFY5:BGF5 AWC5:AWJ5 AMG5:AMN5 ACK5:ACR5 SO5:SV5 D65574:K65574 D131110:K131110 D196646:K196646 D262182:K262182 D327718:K327718 D393254:K393254 D458790:K458790 D524326:K524326 D589862:K589862 D655398:K655398 D720934:K720934 D786470:K786470 D852006:K852006 D917542:K917542 D983078:K983078 D5:K5">
      <formula1>$O$4:$O$5</formula1>
    </dataValidation>
  </dataValidations>
  <pageMargins left="0.511811024" right="0.511811024" top="0.78740157499999996" bottom="0.78740157499999996" header="0.31496062000000002" footer="0.31496062000000002"/>
  <pageSetup paperSize="9" scale="57" fitToHeight="0" orientation="landscape" horizontalDpi="1200" verticalDpi="1200" r:id="rId1"/>
</worksheet>
</file>

<file path=xl/worksheets/sheet7.xml><?xml version="1.0" encoding="utf-8"?>
<worksheet xmlns="http://schemas.openxmlformats.org/spreadsheetml/2006/main" xmlns:r="http://schemas.openxmlformats.org/officeDocument/2006/relationships">
  <sheetPr>
    <tabColor rgb="FF00B050"/>
  </sheetPr>
  <dimension ref="A1:I5592"/>
  <sheetViews>
    <sheetView workbookViewId="0">
      <selection activeCell="B5553" sqref="B5553"/>
    </sheetView>
  </sheetViews>
  <sheetFormatPr defaultRowHeight="15"/>
  <cols>
    <col min="2" max="2" width="11.7109375" customWidth="1"/>
    <col min="3" max="3" width="152.28515625" style="120" customWidth="1"/>
    <col min="4" max="4" width="9.140625" style="41" bestFit="1"/>
    <col min="5" max="5" width="12.5703125" customWidth="1"/>
    <col min="6" max="6" width="13.140625" customWidth="1"/>
    <col min="7" max="7" width="16.85546875" customWidth="1"/>
    <col min="8" max="8" width="13.140625" bestFit="1" customWidth="1"/>
  </cols>
  <sheetData>
    <row r="1" spans="1:5">
      <c r="B1" t="s">
        <v>25976</v>
      </c>
      <c r="C1" s="120" t="s">
        <v>25977</v>
      </c>
      <c r="D1" s="41" t="s">
        <v>8213</v>
      </c>
      <c r="E1" t="s">
        <v>19059</v>
      </c>
    </row>
    <row r="2" spans="1:5">
      <c r="A2" t="str">
        <f>IF(ISERROR(SEARCH("/",B2)=6),TRIM(CLEAN(B2)),IF(SEARCH("/",B2)=6,IF(LEN(TRIM(CLEAN(B2)))=7,LEFT(TRIM(CLEAN(B2)),6)&amp;"00"&amp;RIGHT(TRIM(CLEAN(B2)),1),LEFT(TRIM(CLEAN(B2)),6)&amp;"0"&amp;RIGHT(TRIM(CLEAN(B2)),2)),TRIM(CLEAN(B2))))</f>
        <v>1</v>
      </c>
      <c r="B2">
        <v>1</v>
      </c>
      <c r="C2" s="120" t="s">
        <v>19128</v>
      </c>
      <c r="D2" s="41" t="s">
        <v>8506</v>
      </c>
      <c r="E2" s="40" t="s">
        <v>25978</v>
      </c>
    </row>
    <row r="3" spans="1:5">
      <c r="A3" t="str">
        <f t="shared" ref="A3:A66" si="0">IF(ISERROR(SEARCH("/",B3)=6),TRIM(CLEAN(B3)),IF(SEARCH("/",B3)=6,IF(LEN(TRIM(CLEAN(B3)))=7,LEFT(TRIM(CLEAN(B3)),6)&amp;"00"&amp;RIGHT(TRIM(CLEAN(B3)),1),LEFT(TRIM(CLEAN(B3)),6)&amp;"0"&amp;RIGHT(TRIM(CLEAN(B3)),2)),TRIM(CLEAN(B3))))</f>
        <v>2</v>
      </c>
      <c r="B3">
        <v>2</v>
      </c>
      <c r="C3" s="120" t="s">
        <v>22673</v>
      </c>
      <c r="D3" s="41" t="s">
        <v>8591</v>
      </c>
      <c r="E3" s="40" t="s">
        <v>8873</v>
      </c>
    </row>
    <row r="4" spans="1:5">
      <c r="A4" t="str">
        <f t="shared" si="0"/>
        <v>3</v>
      </c>
      <c r="B4">
        <v>3</v>
      </c>
      <c r="C4" s="120" t="s">
        <v>19129</v>
      </c>
      <c r="D4" s="41" t="s">
        <v>8498</v>
      </c>
      <c r="E4" s="40" t="s">
        <v>25037</v>
      </c>
    </row>
    <row r="5" spans="1:5">
      <c r="A5" t="str">
        <f t="shared" si="0"/>
        <v>10</v>
      </c>
      <c r="B5">
        <v>10</v>
      </c>
      <c r="C5" s="120" t="s">
        <v>19516</v>
      </c>
      <c r="D5" s="41" t="s">
        <v>8502</v>
      </c>
      <c r="E5" s="40" t="s">
        <v>9265</v>
      </c>
    </row>
    <row r="6" spans="1:5">
      <c r="A6" t="str">
        <f t="shared" si="0"/>
        <v>12</v>
      </c>
      <c r="B6">
        <v>12</v>
      </c>
      <c r="C6" s="120" t="s">
        <v>21262</v>
      </c>
      <c r="D6" s="41" t="s">
        <v>8502</v>
      </c>
      <c r="E6" s="40" t="s">
        <v>13614</v>
      </c>
    </row>
    <row r="7" spans="1:5">
      <c r="A7" t="str">
        <f t="shared" si="0"/>
        <v>13</v>
      </c>
      <c r="B7">
        <v>13</v>
      </c>
      <c r="C7" s="120" t="s">
        <v>21312</v>
      </c>
      <c r="D7" s="41" t="s">
        <v>8506</v>
      </c>
      <c r="E7" s="40" t="s">
        <v>15578</v>
      </c>
    </row>
    <row r="8" spans="1:5">
      <c r="A8" t="str">
        <f t="shared" si="0"/>
        <v>32</v>
      </c>
      <c r="B8">
        <v>32</v>
      </c>
      <c r="C8" s="120" t="s">
        <v>19143</v>
      </c>
      <c r="D8" s="41" t="s">
        <v>8506</v>
      </c>
      <c r="E8" s="40" t="s">
        <v>8655</v>
      </c>
    </row>
    <row r="9" spans="1:5">
      <c r="A9" t="str">
        <f t="shared" si="0"/>
        <v>33</v>
      </c>
      <c r="B9">
        <v>33</v>
      </c>
      <c r="C9" s="120" t="s">
        <v>19144</v>
      </c>
      <c r="D9" s="41" t="s">
        <v>8506</v>
      </c>
      <c r="E9" s="40" t="s">
        <v>16479</v>
      </c>
    </row>
    <row r="10" spans="1:5">
      <c r="A10" t="str">
        <f t="shared" si="0"/>
        <v>34</v>
      </c>
      <c r="B10">
        <v>34</v>
      </c>
      <c r="C10" s="120" t="s">
        <v>19138</v>
      </c>
      <c r="D10" s="41" t="s">
        <v>8506</v>
      </c>
      <c r="E10" s="40" t="s">
        <v>9456</v>
      </c>
    </row>
    <row r="11" spans="1:5">
      <c r="A11" t="str">
        <f t="shared" si="0"/>
        <v>43</v>
      </c>
      <c r="B11">
        <v>43</v>
      </c>
      <c r="C11" s="120" t="s">
        <v>19232</v>
      </c>
      <c r="D11" s="41" t="s">
        <v>8502</v>
      </c>
      <c r="E11" s="40" t="s">
        <v>25979</v>
      </c>
    </row>
    <row r="12" spans="1:5">
      <c r="A12" t="str">
        <f t="shared" si="0"/>
        <v>46</v>
      </c>
      <c r="B12">
        <v>46</v>
      </c>
      <c r="C12" s="120" t="s">
        <v>19224</v>
      </c>
      <c r="D12" s="41" t="s">
        <v>8502</v>
      </c>
      <c r="E12" s="40" t="s">
        <v>25980</v>
      </c>
    </row>
    <row r="13" spans="1:5">
      <c r="A13" t="str">
        <f t="shared" si="0"/>
        <v>47</v>
      </c>
      <c r="B13">
        <v>47</v>
      </c>
      <c r="C13" s="120" t="s">
        <v>19229</v>
      </c>
      <c r="D13" s="41" t="s">
        <v>8502</v>
      </c>
      <c r="E13" s="40" t="s">
        <v>18622</v>
      </c>
    </row>
    <row r="14" spans="1:5">
      <c r="A14" t="str">
        <f t="shared" si="0"/>
        <v>48</v>
      </c>
      <c r="B14">
        <v>48</v>
      </c>
      <c r="C14" s="120" t="s">
        <v>19230</v>
      </c>
      <c r="D14" s="41" t="s">
        <v>8502</v>
      </c>
      <c r="E14" s="40" t="s">
        <v>9030</v>
      </c>
    </row>
    <row r="15" spans="1:5">
      <c r="A15" t="str">
        <f t="shared" si="0"/>
        <v>50</v>
      </c>
      <c r="B15">
        <v>50</v>
      </c>
      <c r="C15" s="120" t="s">
        <v>19228</v>
      </c>
      <c r="D15" s="41" t="s">
        <v>8502</v>
      </c>
      <c r="E15" s="40" t="s">
        <v>24877</v>
      </c>
    </row>
    <row r="16" spans="1:5">
      <c r="A16" t="str">
        <f t="shared" si="0"/>
        <v>51</v>
      </c>
      <c r="B16">
        <v>51</v>
      </c>
      <c r="C16" s="120" t="s">
        <v>19226</v>
      </c>
      <c r="D16" s="41" t="s">
        <v>8502</v>
      </c>
      <c r="E16" s="40" t="s">
        <v>25981</v>
      </c>
    </row>
    <row r="17" spans="1:5">
      <c r="A17" t="str">
        <f t="shared" si="0"/>
        <v>52</v>
      </c>
      <c r="B17">
        <v>52</v>
      </c>
      <c r="C17" s="120" t="s">
        <v>19231</v>
      </c>
      <c r="D17" s="41" t="s">
        <v>8502</v>
      </c>
      <c r="E17" s="40" t="s">
        <v>13384</v>
      </c>
    </row>
    <row r="18" spans="1:5">
      <c r="A18" t="str">
        <f t="shared" si="0"/>
        <v>55</v>
      </c>
      <c r="B18">
        <v>55</v>
      </c>
      <c r="C18" s="120" t="s">
        <v>19158</v>
      </c>
      <c r="D18" s="41" t="s">
        <v>8502</v>
      </c>
      <c r="E18" s="40" t="s">
        <v>10307</v>
      </c>
    </row>
    <row r="19" spans="1:5">
      <c r="A19" t="str">
        <f t="shared" si="0"/>
        <v>60</v>
      </c>
      <c r="B19">
        <v>60</v>
      </c>
      <c r="C19" s="120" t="s">
        <v>19214</v>
      </c>
      <c r="D19" s="41" t="s">
        <v>8502</v>
      </c>
      <c r="E19" s="40" t="s">
        <v>10323</v>
      </c>
    </row>
    <row r="20" spans="1:5">
      <c r="A20" t="str">
        <f t="shared" si="0"/>
        <v>61</v>
      </c>
      <c r="B20">
        <v>61</v>
      </c>
      <c r="C20" s="120" t="s">
        <v>19159</v>
      </c>
      <c r="D20" s="41" t="s">
        <v>8502</v>
      </c>
      <c r="E20" s="40" t="s">
        <v>9139</v>
      </c>
    </row>
    <row r="21" spans="1:5">
      <c r="A21" t="str">
        <f t="shared" si="0"/>
        <v>62</v>
      </c>
      <c r="B21">
        <v>62</v>
      </c>
      <c r="C21" s="120" t="s">
        <v>19161</v>
      </c>
      <c r="D21" s="41" t="s">
        <v>8502</v>
      </c>
      <c r="E21" s="40" t="s">
        <v>8860</v>
      </c>
    </row>
    <row r="22" spans="1:5">
      <c r="A22" t="str">
        <f t="shared" si="0"/>
        <v>64</v>
      </c>
      <c r="B22">
        <v>64</v>
      </c>
      <c r="C22" s="120" t="s">
        <v>24425</v>
      </c>
      <c r="D22" s="41" t="s">
        <v>8502</v>
      </c>
      <c r="E22" s="40" t="s">
        <v>8588</v>
      </c>
    </row>
    <row r="23" spans="1:5">
      <c r="A23" t="str">
        <f t="shared" si="0"/>
        <v>65</v>
      </c>
      <c r="B23">
        <v>65</v>
      </c>
      <c r="C23" s="120" t="s">
        <v>19170</v>
      </c>
      <c r="D23" s="41" t="s">
        <v>8502</v>
      </c>
      <c r="E23" s="40" t="s">
        <v>9390</v>
      </c>
    </row>
    <row r="24" spans="1:5">
      <c r="A24" t="str">
        <f t="shared" si="0"/>
        <v>66</v>
      </c>
      <c r="B24">
        <v>66</v>
      </c>
      <c r="C24" s="120" t="s">
        <v>19194</v>
      </c>
      <c r="D24" s="41" t="s">
        <v>8502</v>
      </c>
      <c r="E24" s="40" t="s">
        <v>12232</v>
      </c>
    </row>
    <row r="25" spans="1:5">
      <c r="A25" t="str">
        <f t="shared" si="0"/>
        <v>67</v>
      </c>
      <c r="B25">
        <v>67</v>
      </c>
      <c r="C25" s="120" t="s">
        <v>19164</v>
      </c>
      <c r="D25" s="41" t="s">
        <v>8502</v>
      </c>
      <c r="E25" s="40" t="s">
        <v>9297</v>
      </c>
    </row>
    <row r="26" spans="1:5">
      <c r="A26" t="str">
        <f t="shared" si="0"/>
        <v>68</v>
      </c>
      <c r="B26">
        <v>68</v>
      </c>
      <c r="C26" s="120" t="s">
        <v>19191</v>
      </c>
      <c r="D26" s="41" t="s">
        <v>8502</v>
      </c>
      <c r="E26" s="40" t="s">
        <v>16678</v>
      </c>
    </row>
    <row r="27" spans="1:5">
      <c r="A27" t="str">
        <f t="shared" si="0"/>
        <v>69</v>
      </c>
      <c r="B27">
        <v>69</v>
      </c>
      <c r="C27" s="120" t="s">
        <v>19195</v>
      </c>
      <c r="D27" s="41" t="s">
        <v>8502</v>
      </c>
      <c r="E27" s="40" t="s">
        <v>19196</v>
      </c>
    </row>
    <row r="28" spans="1:5">
      <c r="A28" t="str">
        <f t="shared" si="0"/>
        <v>70</v>
      </c>
      <c r="B28">
        <v>70</v>
      </c>
      <c r="C28" s="120" t="s">
        <v>19217</v>
      </c>
      <c r="D28" s="41" t="s">
        <v>8502</v>
      </c>
      <c r="E28" s="40" t="s">
        <v>18381</v>
      </c>
    </row>
    <row r="29" spans="1:5">
      <c r="A29" t="str">
        <f t="shared" si="0"/>
        <v>71</v>
      </c>
      <c r="B29">
        <v>71</v>
      </c>
      <c r="C29" s="120" t="s">
        <v>19165</v>
      </c>
      <c r="D29" s="41" t="s">
        <v>8502</v>
      </c>
      <c r="E29" s="40" t="s">
        <v>19166</v>
      </c>
    </row>
    <row r="30" spans="1:5">
      <c r="A30" t="str">
        <f t="shared" si="0"/>
        <v>72</v>
      </c>
      <c r="B30">
        <v>72</v>
      </c>
      <c r="C30" s="120" t="s">
        <v>19215</v>
      </c>
      <c r="D30" s="41" t="s">
        <v>8502</v>
      </c>
      <c r="E30" s="40" t="s">
        <v>19216</v>
      </c>
    </row>
    <row r="31" spans="1:5">
      <c r="A31" t="str">
        <f t="shared" si="0"/>
        <v>73</v>
      </c>
      <c r="B31">
        <v>73</v>
      </c>
      <c r="C31" s="120" t="s">
        <v>19167</v>
      </c>
      <c r="D31" s="41" t="s">
        <v>8502</v>
      </c>
      <c r="E31" s="40" t="s">
        <v>9313</v>
      </c>
    </row>
    <row r="32" spans="1:5">
      <c r="A32" t="str">
        <f t="shared" si="0"/>
        <v>74</v>
      </c>
      <c r="B32">
        <v>74</v>
      </c>
      <c r="C32" s="120" t="s">
        <v>19199</v>
      </c>
      <c r="D32" s="41" t="s">
        <v>8502</v>
      </c>
      <c r="E32" s="40" t="s">
        <v>19200</v>
      </c>
    </row>
    <row r="33" spans="1:5">
      <c r="A33" t="str">
        <f t="shared" si="0"/>
        <v>75</v>
      </c>
      <c r="B33">
        <v>75</v>
      </c>
      <c r="C33" s="120" t="s">
        <v>19189</v>
      </c>
      <c r="D33" s="41" t="s">
        <v>8502</v>
      </c>
      <c r="E33" s="40" t="s">
        <v>17995</v>
      </c>
    </row>
    <row r="34" spans="1:5">
      <c r="A34" t="str">
        <f t="shared" si="0"/>
        <v>76</v>
      </c>
      <c r="B34">
        <v>76</v>
      </c>
      <c r="C34" s="120" t="s">
        <v>19163</v>
      </c>
      <c r="D34" s="41" t="s">
        <v>8502</v>
      </c>
      <c r="E34" s="40" t="s">
        <v>9987</v>
      </c>
    </row>
    <row r="35" spans="1:5">
      <c r="A35" t="str">
        <f t="shared" si="0"/>
        <v>77</v>
      </c>
      <c r="B35">
        <v>77</v>
      </c>
      <c r="C35" s="120" t="s">
        <v>19162</v>
      </c>
      <c r="D35" s="41" t="s">
        <v>8502</v>
      </c>
      <c r="E35" s="40" t="s">
        <v>9281</v>
      </c>
    </row>
    <row r="36" spans="1:5">
      <c r="A36" t="str">
        <f t="shared" si="0"/>
        <v>81</v>
      </c>
      <c r="B36">
        <v>81</v>
      </c>
      <c r="C36" s="120" t="s">
        <v>19208</v>
      </c>
      <c r="D36" s="41" t="s">
        <v>8502</v>
      </c>
      <c r="E36" s="40" t="s">
        <v>19209</v>
      </c>
    </row>
    <row r="37" spans="1:5">
      <c r="A37" t="str">
        <f t="shared" si="0"/>
        <v>82</v>
      </c>
      <c r="B37">
        <v>82</v>
      </c>
      <c r="C37" s="120" t="s">
        <v>19210</v>
      </c>
      <c r="D37" s="41" t="s">
        <v>8502</v>
      </c>
      <c r="E37" s="40" t="s">
        <v>19211</v>
      </c>
    </row>
    <row r="38" spans="1:5">
      <c r="A38" t="str">
        <f t="shared" si="0"/>
        <v>83</v>
      </c>
      <c r="B38">
        <v>83</v>
      </c>
      <c r="C38" s="120" t="s">
        <v>19197</v>
      </c>
      <c r="D38" s="41" t="s">
        <v>8502</v>
      </c>
      <c r="E38" s="40" t="s">
        <v>19198</v>
      </c>
    </row>
    <row r="39" spans="1:5">
      <c r="A39" t="str">
        <f t="shared" si="0"/>
        <v>84</v>
      </c>
      <c r="B39">
        <v>84</v>
      </c>
      <c r="C39" s="120" t="s">
        <v>19219</v>
      </c>
      <c r="D39" s="41" t="s">
        <v>8502</v>
      </c>
      <c r="E39" s="40" t="s">
        <v>8647</v>
      </c>
    </row>
    <row r="40" spans="1:5">
      <c r="A40" t="str">
        <f t="shared" si="0"/>
        <v>85</v>
      </c>
      <c r="B40">
        <v>85</v>
      </c>
      <c r="C40" s="120" t="s">
        <v>19218</v>
      </c>
      <c r="D40" s="41" t="s">
        <v>8502</v>
      </c>
      <c r="E40" s="40" t="s">
        <v>17532</v>
      </c>
    </row>
    <row r="41" spans="1:5">
      <c r="A41" t="str">
        <f t="shared" si="0"/>
        <v>86</v>
      </c>
      <c r="B41">
        <v>86</v>
      </c>
      <c r="C41" s="120" t="s">
        <v>19192</v>
      </c>
      <c r="D41" s="41" t="s">
        <v>8502</v>
      </c>
      <c r="E41" s="40" t="s">
        <v>19193</v>
      </c>
    </row>
    <row r="42" spans="1:5">
      <c r="A42" t="str">
        <f t="shared" si="0"/>
        <v>87</v>
      </c>
      <c r="B42">
        <v>87</v>
      </c>
      <c r="C42" s="120" t="s">
        <v>19203</v>
      </c>
      <c r="D42" s="41" t="s">
        <v>8502</v>
      </c>
      <c r="E42" s="40" t="s">
        <v>16408</v>
      </c>
    </row>
    <row r="43" spans="1:5">
      <c r="A43" t="str">
        <f t="shared" si="0"/>
        <v>88</v>
      </c>
      <c r="B43">
        <v>88</v>
      </c>
      <c r="C43" s="120" t="s">
        <v>19204</v>
      </c>
      <c r="D43" s="41" t="s">
        <v>8502</v>
      </c>
      <c r="E43" s="40" t="s">
        <v>19205</v>
      </c>
    </row>
    <row r="44" spans="1:5">
      <c r="A44" t="str">
        <f t="shared" si="0"/>
        <v>89</v>
      </c>
      <c r="B44">
        <v>89</v>
      </c>
      <c r="C44" s="120" t="s">
        <v>19206</v>
      </c>
      <c r="D44" s="41" t="s">
        <v>8502</v>
      </c>
      <c r="E44" s="40" t="s">
        <v>16875</v>
      </c>
    </row>
    <row r="45" spans="1:5">
      <c r="A45" t="str">
        <f t="shared" si="0"/>
        <v>90</v>
      </c>
      <c r="B45">
        <v>90</v>
      </c>
      <c r="C45" s="120" t="s">
        <v>19207</v>
      </c>
      <c r="D45" s="41" t="s">
        <v>8502</v>
      </c>
      <c r="E45" s="40" t="s">
        <v>18980</v>
      </c>
    </row>
    <row r="46" spans="1:5">
      <c r="A46" t="str">
        <f t="shared" si="0"/>
        <v>95</v>
      </c>
      <c r="B46">
        <v>95</v>
      </c>
      <c r="C46" s="120" t="s">
        <v>19181</v>
      </c>
      <c r="D46" s="41" t="s">
        <v>8502</v>
      </c>
      <c r="E46" s="40" t="s">
        <v>19182</v>
      </c>
    </row>
    <row r="47" spans="1:5">
      <c r="A47" t="str">
        <f t="shared" si="0"/>
        <v>96</v>
      </c>
      <c r="B47">
        <v>96</v>
      </c>
      <c r="C47" s="120" t="s">
        <v>19183</v>
      </c>
      <c r="D47" s="41" t="s">
        <v>8502</v>
      </c>
      <c r="E47" s="40" t="s">
        <v>9183</v>
      </c>
    </row>
    <row r="48" spans="1:5">
      <c r="A48" t="str">
        <f t="shared" si="0"/>
        <v>97</v>
      </c>
      <c r="B48">
        <v>97</v>
      </c>
      <c r="C48" s="120" t="s">
        <v>19184</v>
      </c>
      <c r="D48" s="41" t="s">
        <v>8502</v>
      </c>
      <c r="E48" s="40" t="s">
        <v>18719</v>
      </c>
    </row>
    <row r="49" spans="1:5">
      <c r="A49" t="str">
        <f t="shared" si="0"/>
        <v>98</v>
      </c>
      <c r="B49">
        <v>98</v>
      </c>
      <c r="C49" s="120" t="s">
        <v>19185</v>
      </c>
      <c r="D49" s="41" t="s">
        <v>8502</v>
      </c>
      <c r="E49" s="40" t="s">
        <v>19186</v>
      </c>
    </row>
    <row r="50" spans="1:5">
      <c r="A50" t="str">
        <f t="shared" si="0"/>
        <v>99</v>
      </c>
      <c r="B50">
        <v>99</v>
      </c>
      <c r="C50" s="120" t="s">
        <v>19187</v>
      </c>
      <c r="D50" s="41" t="s">
        <v>8502</v>
      </c>
      <c r="E50" s="40" t="s">
        <v>17169</v>
      </c>
    </row>
    <row r="51" spans="1:5">
      <c r="A51" t="str">
        <f t="shared" si="0"/>
        <v>100</v>
      </c>
      <c r="B51">
        <v>100</v>
      </c>
      <c r="C51" s="120" t="s">
        <v>19188</v>
      </c>
      <c r="D51" s="41" t="s">
        <v>8502</v>
      </c>
      <c r="E51" s="40" t="s">
        <v>17551</v>
      </c>
    </row>
    <row r="52" spans="1:5">
      <c r="A52" t="str">
        <f t="shared" si="0"/>
        <v>102</v>
      </c>
      <c r="B52">
        <v>102</v>
      </c>
      <c r="C52" s="120" t="s">
        <v>19179</v>
      </c>
      <c r="D52" s="41" t="s">
        <v>8502</v>
      </c>
      <c r="E52" s="40" t="s">
        <v>19180</v>
      </c>
    </row>
    <row r="53" spans="1:5">
      <c r="A53" t="str">
        <f t="shared" si="0"/>
        <v>103</v>
      </c>
      <c r="B53">
        <v>103</v>
      </c>
      <c r="C53" s="120" t="s">
        <v>19168</v>
      </c>
      <c r="D53" s="41" t="s">
        <v>8502</v>
      </c>
      <c r="E53" s="40" t="s">
        <v>17601</v>
      </c>
    </row>
    <row r="54" spans="1:5">
      <c r="A54" t="str">
        <f t="shared" si="0"/>
        <v>104</v>
      </c>
      <c r="B54">
        <v>104</v>
      </c>
      <c r="C54" s="120" t="s">
        <v>19178</v>
      </c>
      <c r="D54" s="41" t="s">
        <v>8502</v>
      </c>
      <c r="E54" s="40" t="s">
        <v>13985</v>
      </c>
    </row>
    <row r="55" spans="1:5">
      <c r="A55" t="str">
        <f t="shared" si="0"/>
        <v>105</v>
      </c>
      <c r="B55">
        <v>105</v>
      </c>
      <c r="C55" s="120" t="s">
        <v>19212</v>
      </c>
      <c r="D55" s="41" t="s">
        <v>8502</v>
      </c>
      <c r="E55" s="40" t="s">
        <v>19213</v>
      </c>
    </row>
    <row r="56" spans="1:5">
      <c r="A56" t="str">
        <f t="shared" si="0"/>
        <v>106</v>
      </c>
      <c r="B56">
        <v>106</v>
      </c>
      <c r="C56" s="120" t="s">
        <v>19201</v>
      </c>
      <c r="D56" s="41" t="s">
        <v>8502</v>
      </c>
      <c r="E56" s="40" t="s">
        <v>19202</v>
      </c>
    </row>
    <row r="57" spans="1:5">
      <c r="A57" t="str">
        <f t="shared" si="0"/>
        <v>107</v>
      </c>
      <c r="B57">
        <v>107</v>
      </c>
      <c r="C57" s="120" t="s">
        <v>19169</v>
      </c>
      <c r="D57" s="41" t="s">
        <v>8502</v>
      </c>
      <c r="E57" s="40" t="s">
        <v>8830</v>
      </c>
    </row>
    <row r="58" spans="1:5">
      <c r="A58" t="str">
        <f t="shared" si="0"/>
        <v>108</v>
      </c>
      <c r="B58">
        <v>108</v>
      </c>
      <c r="C58" s="120" t="s">
        <v>19171</v>
      </c>
      <c r="D58" s="41" t="s">
        <v>8502</v>
      </c>
      <c r="E58" s="40" t="s">
        <v>8672</v>
      </c>
    </row>
    <row r="59" spans="1:5">
      <c r="A59" t="str">
        <f t="shared" si="0"/>
        <v>109</v>
      </c>
      <c r="B59">
        <v>109</v>
      </c>
      <c r="C59" s="120" t="s">
        <v>19173</v>
      </c>
      <c r="D59" s="41" t="s">
        <v>8502</v>
      </c>
      <c r="E59" s="40" t="s">
        <v>9093</v>
      </c>
    </row>
    <row r="60" spans="1:5">
      <c r="A60" t="str">
        <f t="shared" si="0"/>
        <v>110</v>
      </c>
      <c r="B60">
        <v>110</v>
      </c>
      <c r="C60" s="120" t="s">
        <v>19172</v>
      </c>
      <c r="D60" s="41" t="s">
        <v>8502</v>
      </c>
      <c r="E60" s="40" t="s">
        <v>18049</v>
      </c>
    </row>
    <row r="61" spans="1:5">
      <c r="A61" t="str">
        <f t="shared" si="0"/>
        <v>111</v>
      </c>
      <c r="B61">
        <v>111</v>
      </c>
      <c r="C61" s="120" t="s">
        <v>19174</v>
      </c>
      <c r="D61" s="41" t="s">
        <v>8502</v>
      </c>
      <c r="E61" s="40" t="s">
        <v>19175</v>
      </c>
    </row>
    <row r="62" spans="1:5">
      <c r="A62" t="str">
        <f t="shared" si="0"/>
        <v>112</v>
      </c>
      <c r="B62">
        <v>112</v>
      </c>
      <c r="C62" s="120" t="s">
        <v>19176</v>
      </c>
      <c r="D62" s="41" t="s">
        <v>8502</v>
      </c>
      <c r="E62" s="40" t="s">
        <v>8616</v>
      </c>
    </row>
    <row r="63" spans="1:5">
      <c r="A63" t="str">
        <f t="shared" si="0"/>
        <v>113</v>
      </c>
      <c r="B63">
        <v>113</v>
      </c>
      <c r="C63" s="120" t="s">
        <v>19177</v>
      </c>
      <c r="D63" s="41" t="s">
        <v>8502</v>
      </c>
      <c r="E63" s="40" t="s">
        <v>17357</v>
      </c>
    </row>
    <row r="64" spans="1:5">
      <c r="A64" t="str">
        <f t="shared" si="0"/>
        <v>114</v>
      </c>
      <c r="B64">
        <v>114</v>
      </c>
      <c r="C64" s="120" t="s">
        <v>19190</v>
      </c>
      <c r="D64" s="41" t="s">
        <v>8502</v>
      </c>
      <c r="E64" s="40" t="s">
        <v>18029</v>
      </c>
    </row>
    <row r="65" spans="1:5">
      <c r="A65" t="str">
        <f t="shared" si="0"/>
        <v>118</v>
      </c>
      <c r="B65">
        <v>118</v>
      </c>
      <c r="C65" s="120" t="s">
        <v>22770</v>
      </c>
      <c r="D65" s="41" t="s">
        <v>8502</v>
      </c>
      <c r="E65" s="40" t="s">
        <v>22771</v>
      </c>
    </row>
    <row r="66" spans="1:5">
      <c r="A66" t="str">
        <f t="shared" si="0"/>
        <v>119</v>
      </c>
      <c r="B66">
        <v>119</v>
      </c>
      <c r="C66" s="120" t="s">
        <v>19241</v>
      </c>
      <c r="D66" s="41" t="s">
        <v>8502</v>
      </c>
      <c r="E66" s="40" t="s">
        <v>8552</v>
      </c>
    </row>
    <row r="67" spans="1:5">
      <c r="A67" t="str">
        <f t="shared" ref="A67:A130" si="1">IF(ISERROR(SEARCH("/",B67)=6),TRIM(CLEAN(B67)),IF(SEARCH("/",B67)=6,IF(LEN(TRIM(CLEAN(B67)))=7,LEFT(TRIM(CLEAN(B67)),6)&amp;"00"&amp;RIGHT(TRIM(CLEAN(B67)),1),LEFT(TRIM(CLEAN(B67)),6)&amp;"0"&amp;RIGHT(TRIM(CLEAN(B67)),2)),TRIM(CLEAN(B67))))</f>
        <v>122</v>
      </c>
      <c r="B67">
        <v>122</v>
      </c>
      <c r="C67" s="120" t="s">
        <v>19242</v>
      </c>
      <c r="D67" s="41" t="s">
        <v>8502</v>
      </c>
      <c r="E67" s="40" t="s">
        <v>19243</v>
      </c>
    </row>
    <row r="68" spans="1:5">
      <c r="A68" t="str">
        <f t="shared" si="1"/>
        <v>123</v>
      </c>
      <c r="B68">
        <v>123</v>
      </c>
      <c r="C68" s="120" t="s">
        <v>19247</v>
      </c>
      <c r="D68" s="41" t="s">
        <v>8498</v>
      </c>
      <c r="E68" s="40" t="s">
        <v>8784</v>
      </c>
    </row>
    <row r="69" spans="1:5">
      <c r="A69" t="str">
        <f t="shared" si="1"/>
        <v>124</v>
      </c>
      <c r="B69">
        <v>124</v>
      </c>
      <c r="C69" s="120" t="s">
        <v>19245</v>
      </c>
      <c r="D69" s="41" t="s">
        <v>8498</v>
      </c>
      <c r="E69" s="40" t="s">
        <v>13631</v>
      </c>
    </row>
    <row r="70" spans="1:5">
      <c r="A70" t="str">
        <f t="shared" si="1"/>
        <v>127</v>
      </c>
      <c r="B70">
        <v>127</v>
      </c>
      <c r="C70" s="120" t="s">
        <v>19248</v>
      </c>
      <c r="D70" s="41" t="s">
        <v>8498</v>
      </c>
      <c r="E70" s="40" t="s">
        <v>9479</v>
      </c>
    </row>
    <row r="71" spans="1:5">
      <c r="A71" t="str">
        <f t="shared" si="1"/>
        <v>130</v>
      </c>
      <c r="B71">
        <v>130</v>
      </c>
      <c r="C71" s="120" t="s">
        <v>19432</v>
      </c>
      <c r="D71" s="41" t="s">
        <v>8506</v>
      </c>
      <c r="E71" s="40" t="s">
        <v>8800</v>
      </c>
    </row>
    <row r="72" spans="1:5">
      <c r="A72" t="str">
        <f t="shared" si="1"/>
        <v>131</v>
      </c>
      <c r="B72">
        <v>131</v>
      </c>
      <c r="C72" s="120" t="s">
        <v>19238</v>
      </c>
      <c r="D72" s="41" t="s">
        <v>8506</v>
      </c>
      <c r="E72" s="40" t="s">
        <v>8964</v>
      </c>
    </row>
    <row r="73" spans="1:5">
      <c r="A73" t="str">
        <f t="shared" si="1"/>
        <v>132</v>
      </c>
      <c r="B73">
        <v>132</v>
      </c>
      <c r="C73" s="120" t="s">
        <v>19252</v>
      </c>
      <c r="D73" s="41" t="s">
        <v>8498</v>
      </c>
      <c r="E73" s="40" t="s">
        <v>8581</v>
      </c>
    </row>
    <row r="74" spans="1:5">
      <c r="A74" t="str">
        <f t="shared" si="1"/>
        <v>133</v>
      </c>
      <c r="B74">
        <v>133</v>
      </c>
      <c r="C74" s="120" t="s">
        <v>19250</v>
      </c>
      <c r="D74" s="41" t="s">
        <v>8498</v>
      </c>
      <c r="E74" s="40" t="s">
        <v>8580</v>
      </c>
    </row>
    <row r="75" spans="1:5">
      <c r="A75" t="str">
        <f t="shared" si="1"/>
        <v>134</v>
      </c>
      <c r="B75">
        <v>134</v>
      </c>
      <c r="C75" s="120" t="s">
        <v>21574</v>
      </c>
      <c r="D75" s="41" t="s">
        <v>8506</v>
      </c>
      <c r="E75" s="40" t="s">
        <v>8538</v>
      </c>
    </row>
    <row r="76" spans="1:5">
      <c r="A76" t="str">
        <f t="shared" si="1"/>
        <v>135</v>
      </c>
      <c r="B76">
        <v>135</v>
      </c>
      <c r="C76" s="120" t="s">
        <v>19433</v>
      </c>
      <c r="D76" s="41" t="s">
        <v>8506</v>
      </c>
      <c r="E76" s="40" t="s">
        <v>9037</v>
      </c>
    </row>
    <row r="77" spans="1:5">
      <c r="A77" t="str">
        <f t="shared" si="1"/>
        <v>140</v>
      </c>
      <c r="B77">
        <v>140</v>
      </c>
      <c r="C77" s="120" t="s">
        <v>21643</v>
      </c>
      <c r="D77" s="41" t="s">
        <v>8506</v>
      </c>
      <c r="E77" s="40" t="s">
        <v>9459</v>
      </c>
    </row>
    <row r="78" spans="1:5">
      <c r="A78" t="str">
        <f t="shared" si="1"/>
        <v>142</v>
      </c>
      <c r="B78">
        <v>142</v>
      </c>
      <c r="C78" s="120" t="s">
        <v>23351</v>
      </c>
      <c r="D78" s="41" t="s">
        <v>9405</v>
      </c>
      <c r="E78" s="40" t="s">
        <v>25982</v>
      </c>
    </row>
    <row r="79" spans="1:5">
      <c r="A79" t="str">
        <f t="shared" si="1"/>
        <v>151</v>
      </c>
      <c r="B79">
        <v>151</v>
      </c>
      <c r="C79" s="120" t="s">
        <v>25983</v>
      </c>
      <c r="D79" s="41" t="s">
        <v>8498</v>
      </c>
      <c r="E79" s="40" t="s">
        <v>17635</v>
      </c>
    </row>
    <row r="80" spans="1:5">
      <c r="A80" t="str">
        <f t="shared" si="1"/>
        <v>153</v>
      </c>
      <c r="B80">
        <v>153</v>
      </c>
      <c r="C80" s="120" t="s">
        <v>23283</v>
      </c>
      <c r="D80" s="41" t="s">
        <v>8498</v>
      </c>
      <c r="E80" s="40" t="s">
        <v>25984</v>
      </c>
    </row>
    <row r="81" spans="1:5">
      <c r="A81" t="str">
        <f t="shared" si="1"/>
        <v>154</v>
      </c>
      <c r="B81">
        <v>154</v>
      </c>
      <c r="C81" s="120" t="s">
        <v>23908</v>
      </c>
      <c r="D81" s="41" t="s">
        <v>8498</v>
      </c>
      <c r="E81" s="40" t="s">
        <v>17545</v>
      </c>
    </row>
    <row r="82" spans="1:5">
      <c r="A82" t="str">
        <f t="shared" si="1"/>
        <v>156</v>
      </c>
      <c r="B82">
        <v>156</v>
      </c>
      <c r="C82" s="120" t="s">
        <v>19237</v>
      </c>
      <c r="D82" s="41" t="s">
        <v>8506</v>
      </c>
      <c r="E82" s="40" t="s">
        <v>17012</v>
      </c>
    </row>
    <row r="83" spans="1:5">
      <c r="A83" t="str">
        <f t="shared" si="1"/>
        <v>157</v>
      </c>
      <c r="B83">
        <v>157</v>
      </c>
      <c r="C83" s="120" t="s">
        <v>19236</v>
      </c>
      <c r="D83" s="41" t="s">
        <v>8506</v>
      </c>
      <c r="E83" s="40" t="s">
        <v>25425</v>
      </c>
    </row>
    <row r="84" spans="1:5" ht="30">
      <c r="A84" t="str">
        <f t="shared" si="1"/>
        <v>181</v>
      </c>
      <c r="B84">
        <v>181</v>
      </c>
      <c r="C84" s="120" t="s">
        <v>19581</v>
      </c>
      <c r="D84" s="41" t="s">
        <v>8669</v>
      </c>
      <c r="E84" s="40" t="s">
        <v>25985</v>
      </c>
    </row>
    <row r="85" spans="1:5" ht="30">
      <c r="A85" t="str">
        <f t="shared" si="1"/>
        <v>183</v>
      </c>
      <c r="B85">
        <v>183</v>
      </c>
      <c r="C85" s="120" t="s">
        <v>19579</v>
      </c>
      <c r="D85" s="41" t="s">
        <v>8669</v>
      </c>
      <c r="E85" s="40" t="s">
        <v>25330</v>
      </c>
    </row>
    <row r="86" spans="1:5" ht="30">
      <c r="A86" t="str">
        <f t="shared" si="1"/>
        <v>184</v>
      </c>
      <c r="B86">
        <v>184</v>
      </c>
      <c r="C86" s="120" t="s">
        <v>19580</v>
      </c>
      <c r="D86" s="41" t="s">
        <v>8669</v>
      </c>
      <c r="E86" s="40" t="s">
        <v>25986</v>
      </c>
    </row>
    <row r="87" spans="1:5">
      <c r="A87" t="str">
        <f t="shared" si="1"/>
        <v>242</v>
      </c>
      <c r="B87">
        <v>242</v>
      </c>
      <c r="C87" s="120" t="s">
        <v>19272</v>
      </c>
      <c r="D87" s="41" t="s">
        <v>8504</v>
      </c>
      <c r="E87" s="40" t="s">
        <v>18606</v>
      </c>
    </row>
    <row r="88" spans="1:5">
      <c r="A88" t="str">
        <f t="shared" si="1"/>
        <v>244</v>
      </c>
      <c r="B88">
        <v>244</v>
      </c>
      <c r="C88" s="120" t="s">
        <v>19502</v>
      </c>
      <c r="D88" s="41" t="s">
        <v>8504</v>
      </c>
      <c r="E88" s="40" t="s">
        <v>17735</v>
      </c>
    </row>
    <row r="89" spans="1:5">
      <c r="A89" t="str">
        <f t="shared" si="1"/>
        <v>245</v>
      </c>
      <c r="B89">
        <v>245</v>
      </c>
      <c r="C89" s="120" t="s">
        <v>19494</v>
      </c>
      <c r="D89" s="41" t="s">
        <v>8504</v>
      </c>
      <c r="E89" s="40" t="s">
        <v>23097</v>
      </c>
    </row>
    <row r="90" spans="1:5">
      <c r="A90" t="str">
        <f t="shared" si="1"/>
        <v>246</v>
      </c>
      <c r="B90">
        <v>246</v>
      </c>
      <c r="C90" s="120" t="s">
        <v>19490</v>
      </c>
      <c r="D90" s="41" t="s">
        <v>8504</v>
      </c>
      <c r="E90" s="40" t="s">
        <v>25987</v>
      </c>
    </row>
    <row r="91" spans="1:5">
      <c r="A91" t="str">
        <f t="shared" si="1"/>
        <v>247</v>
      </c>
      <c r="B91">
        <v>247</v>
      </c>
      <c r="C91" s="120" t="s">
        <v>19263</v>
      </c>
      <c r="D91" s="41" t="s">
        <v>8504</v>
      </c>
      <c r="E91" s="40" t="s">
        <v>16385</v>
      </c>
    </row>
    <row r="92" spans="1:5">
      <c r="A92" t="str">
        <f t="shared" si="1"/>
        <v>248</v>
      </c>
      <c r="B92">
        <v>248</v>
      </c>
      <c r="C92" s="120" t="s">
        <v>19266</v>
      </c>
      <c r="D92" s="41" t="s">
        <v>8504</v>
      </c>
      <c r="E92" s="40" t="s">
        <v>25033</v>
      </c>
    </row>
    <row r="93" spans="1:5">
      <c r="A93" t="str">
        <f t="shared" si="1"/>
        <v>251</v>
      </c>
      <c r="B93">
        <v>251</v>
      </c>
      <c r="C93" s="120" t="s">
        <v>19496</v>
      </c>
      <c r="D93" s="41" t="s">
        <v>8504</v>
      </c>
      <c r="E93" s="40" t="s">
        <v>17495</v>
      </c>
    </row>
    <row r="94" spans="1:5">
      <c r="A94" t="str">
        <f t="shared" si="1"/>
        <v>252</v>
      </c>
      <c r="B94">
        <v>252</v>
      </c>
      <c r="C94" s="120" t="s">
        <v>19270</v>
      </c>
      <c r="D94" s="41" t="s">
        <v>8504</v>
      </c>
      <c r="E94" s="40" t="s">
        <v>25988</v>
      </c>
    </row>
    <row r="95" spans="1:5">
      <c r="A95" t="str">
        <f t="shared" si="1"/>
        <v>253</v>
      </c>
      <c r="B95">
        <v>253</v>
      </c>
      <c r="C95" s="120" t="s">
        <v>19289</v>
      </c>
      <c r="D95" s="41" t="s">
        <v>8504</v>
      </c>
      <c r="E95" s="40" t="s">
        <v>17691</v>
      </c>
    </row>
    <row r="96" spans="1:5">
      <c r="A96" t="str">
        <f t="shared" si="1"/>
        <v>296</v>
      </c>
      <c r="B96">
        <v>296</v>
      </c>
      <c r="C96" s="120" t="s">
        <v>25989</v>
      </c>
      <c r="D96" s="41" t="s">
        <v>8502</v>
      </c>
      <c r="E96" s="40" t="s">
        <v>8866</v>
      </c>
    </row>
    <row r="97" spans="1:5">
      <c r="A97" t="str">
        <f t="shared" si="1"/>
        <v>297</v>
      </c>
      <c r="B97">
        <v>297</v>
      </c>
      <c r="C97" s="120" t="s">
        <v>25990</v>
      </c>
      <c r="D97" s="41" t="s">
        <v>8502</v>
      </c>
      <c r="E97" s="40" t="s">
        <v>18115</v>
      </c>
    </row>
    <row r="98" spans="1:5">
      <c r="A98" t="str">
        <f t="shared" si="1"/>
        <v>298</v>
      </c>
      <c r="B98">
        <v>298</v>
      </c>
      <c r="C98" s="120" t="s">
        <v>25991</v>
      </c>
      <c r="D98" s="41" t="s">
        <v>8502</v>
      </c>
      <c r="E98" s="40" t="s">
        <v>8683</v>
      </c>
    </row>
    <row r="99" spans="1:5">
      <c r="A99" t="str">
        <f t="shared" si="1"/>
        <v>299</v>
      </c>
      <c r="B99">
        <v>299</v>
      </c>
      <c r="C99" s="120" t="s">
        <v>25992</v>
      </c>
      <c r="D99" s="41" t="s">
        <v>8502</v>
      </c>
      <c r="E99" s="40" t="s">
        <v>8716</v>
      </c>
    </row>
    <row r="100" spans="1:5">
      <c r="A100" t="str">
        <f t="shared" si="1"/>
        <v>300</v>
      </c>
      <c r="B100">
        <v>300</v>
      </c>
      <c r="C100" s="120" t="s">
        <v>19296</v>
      </c>
      <c r="D100" s="41" t="s">
        <v>8502</v>
      </c>
      <c r="E100" s="40" t="s">
        <v>16405</v>
      </c>
    </row>
    <row r="101" spans="1:5">
      <c r="A101" t="str">
        <f t="shared" si="1"/>
        <v>301</v>
      </c>
      <c r="B101">
        <v>301</v>
      </c>
      <c r="C101" s="120" t="s">
        <v>19295</v>
      </c>
      <c r="D101" s="41" t="s">
        <v>8502</v>
      </c>
      <c r="E101" s="40" t="s">
        <v>8800</v>
      </c>
    </row>
    <row r="102" spans="1:5">
      <c r="A102" t="str">
        <f t="shared" si="1"/>
        <v>303</v>
      </c>
      <c r="B102">
        <v>303</v>
      </c>
      <c r="C102" s="120" t="s">
        <v>19302</v>
      </c>
      <c r="D102" s="41" t="s">
        <v>8502</v>
      </c>
      <c r="E102" s="40" t="s">
        <v>10754</v>
      </c>
    </row>
    <row r="103" spans="1:5">
      <c r="A103" t="str">
        <f t="shared" si="1"/>
        <v>305</v>
      </c>
      <c r="B103">
        <v>305</v>
      </c>
      <c r="C103" s="120" t="s">
        <v>19303</v>
      </c>
      <c r="D103" s="41" t="s">
        <v>8502</v>
      </c>
      <c r="E103" s="40" t="s">
        <v>25993</v>
      </c>
    </row>
    <row r="104" spans="1:5">
      <c r="A104" t="str">
        <f t="shared" si="1"/>
        <v>306</v>
      </c>
      <c r="B104">
        <v>306</v>
      </c>
      <c r="C104" s="120" t="s">
        <v>19304</v>
      </c>
      <c r="D104" s="41" t="s">
        <v>8502</v>
      </c>
      <c r="E104" s="40" t="s">
        <v>17761</v>
      </c>
    </row>
    <row r="105" spans="1:5">
      <c r="A105" t="str">
        <f t="shared" si="1"/>
        <v>307</v>
      </c>
      <c r="B105">
        <v>307</v>
      </c>
      <c r="C105" s="120" t="s">
        <v>19305</v>
      </c>
      <c r="D105" s="41" t="s">
        <v>8502</v>
      </c>
      <c r="E105" s="40" t="s">
        <v>17648</v>
      </c>
    </row>
    <row r="106" spans="1:5">
      <c r="A106" t="str">
        <f t="shared" si="1"/>
        <v>308</v>
      </c>
      <c r="B106">
        <v>308</v>
      </c>
      <c r="C106" s="120" t="s">
        <v>19313</v>
      </c>
      <c r="D106" s="41" t="s">
        <v>8502</v>
      </c>
      <c r="E106" s="40" t="s">
        <v>25994</v>
      </c>
    </row>
    <row r="107" spans="1:5">
      <c r="A107" t="str">
        <f t="shared" si="1"/>
        <v>309</v>
      </c>
      <c r="B107">
        <v>309</v>
      </c>
      <c r="C107" s="120" t="s">
        <v>19307</v>
      </c>
      <c r="D107" s="41" t="s">
        <v>8502</v>
      </c>
      <c r="E107" s="40" t="s">
        <v>25995</v>
      </c>
    </row>
    <row r="108" spans="1:5">
      <c r="A108" t="str">
        <f t="shared" si="1"/>
        <v>310</v>
      </c>
      <c r="B108">
        <v>310</v>
      </c>
      <c r="C108" s="120" t="s">
        <v>19308</v>
      </c>
      <c r="D108" s="41" t="s">
        <v>8502</v>
      </c>
      <c r="E108" s="40" t="s">
        <v>25996</v>
      </c>
    </row>
    <row r="109" spans="1:5">
      <c r="A109" t="str">
        <f t="shared" si="1"/>
        <v>311</v>
      </c>
      <c r="B109">
        <v>311</v>
      </c>
      <c r="C109" s="120" t="s">
        <v>19298</v>
      </c>
      <c r="D109" s="41" t="s">
        <v>8502</v>
      </c>
      <c r="E109" s="40" t="s">
        <v>17617</v>
      </c>
    </row>
    <row r="110" spans="1:5">
      <c r="A110" t="str">
        <f t="shared" si="1"/>
        <v>318</v>
      </c>
      <c r="B110">
        <v>318</v>
      </c>
      <c r="C110" s="120" t="s">
        <v>19299</v>
      </c>
      <c r="D110" s="41" t="s">
        <v>8502</v>
      </c>
      <c r="E110" s="40" t="s">
        <v>18834</v>
      </c>
    </row>
    <row r="111" spans="1:5">
      <c r="A111" t="str">
        <f t="shared" si="1"/>
        <v>319</v>
      </c>
      <c r="B111">
        <v>319</v>
      </c>
      <c r="C111" s="120" t="s">
        <v>19300</v>
      </c>
      <c r="D111" s="41" t="s">
        <v>8502</v>
      </c>
      <c r="E111" s="40" t="s">
        <v>9288</v>
      </c>
    </row>
    <row r="112" spans="1:5">
      <c r="A112" t="str">
        <f t="shared" si="1"/>
        <v>325</v>
      </c>
      <c r="B112">
        <v>325</v>
      </c>
      <c r="C112" s="120" t="s">
        <v>19310</v>
      </c>
      <c r="D112" s="41" t="s">
        <v>8502</v>
      </c>
      <c r="E112" s="40" t="s">
        <v>17065</v>
      </c>
    </row>
    <row r="113" spans="1:5">
      <c r="A113" t="str">
        <f t="shared" si="1"/>
        <v>328</v>
      </c>
      <c r="B113">
        <v>328</v>
      </c>
      <c r="C113" s="120" t="s">
        <v>19309</v>
      </c>
      <c r="D113" s="41" t="s">
        <v>8502</v>
      </c>
      <c r="E113" s="40" t="s">
        <v>9337</v>
      </c>
    </row>
    <row r="114" spans="1:5">
      <c r="A114" t="str">
        <f t="shared" si="1"/>
        <v>329</v>
      </c>
      <c r="B114">
        <v>329</v>
      </c>
      <c r="C114" s="120" t="s">
        <v>19312</v>
      </c>
      <c r="D114" s="41" t="s">
        <v>8502</v>
      </c>
      <c r="E114" s="40" t="s">
        <v>16636</v>
      </c>
    </row>
    <row r="115" spans="1:5">
      <c r="A115" t="str">
        <f t="shared" si="1"/>
        <v>339</v>
      </c>
      <c r="B115">
        <v>339</v>
      </c>
      <c r="C115" s="120" t="s">
        <v>19407</v>
      </c>
      <c r="D115" s="41" t="s">
        <v>8510</v>
      </c>
      <c r="E115" s="40" t="s">
        <v>9031</v>
      </c>
    </row>
    <row r="116" spans="1:5">
      <c r="A116" t="str">
        <f t="shared" si="1"/>
        <v>340</v>
      </c>
      <c r="B116">
        <v>340</v>
      </c>
      <c r="C116" s="120" t="s">
        <v>19408</v>
      </c>
      <c r="D116" s="41" t="s">
        <v>8510</v>
      </c>
      <c r="E116" s="40" t="s">
        <v>8746</v>
      </c>
    </row>
    <row r="117" spans="1:5">
      <c r="A117" t="str">
        <f t="shared" si="1"/>
        <v>344</v>
      </c>
      <c r="B117">
        <v>344</v>
      </c>
      <c r="C117" s="120" t="s">
        <v>19410</v>
      </c>
      <c r="D117" s="41" t="s">
        <v>8506</v>
      </c>
      <c r="E117" s="40" t="s">
        <v>17000</v>
      </c>
    </row>
    <row r="118" spans="1:5">
      <c r="A118" t="str">
        <f t="shared" si="1"/>
        <v>345</v>
      </c>
      <c r="B118">
        <v>345</v>
      </c>
      <c r="C118" s="120" t="s">
        <v>19412</v>
      </c>
      <c r="D118" s="41" t="s">
        <v>8506</v>
      </c>
      <c r="E118" s="40" t="s">
        <v>25542</v>
      </c>
    </row>
    <row r="119" spans="1:5">
      <c r="A119" t="str">
        <f t="shared" si="1"/>
        <v>346</v>
      </c>
      <c r="B119">
        <v>346</v>
      </c>
      <c r="C119" s="120" t="s">
        <v>19404</v>
      </c>
      <c r="D119" s="41" t="s">
        <v>8506</v>
      </c>
      <c r="E119" s="40" t="s">
        <v>8710</v>
      </c>
    </row>
    <row r="120" spans="1:5">
      <c r="A120" t="str">
        <f t="shared" si="1"/>
        <v>358</v>
      </c>
      <c r="B120">
        <v>358</v>
      </c>
      <c r="C120" s="120" t="s">
        <v>22574</v>
      </c>
      <c r="D120" s="41" t="s">
        <v>8502</v>
      </c>
      <c r="E120" s="40" t="s">
        <v>25997</v>
      </c>
    </row>
    <row r="121" spans="1:5">
      <c r="A121" t="str">
        <f t="shared" si="1"/>
        <v>359</v>
      </c>
      <c r="B121">
        <v>359</v>
      </c>
      <c r="C121" s="120" t="s">
        <v>22576</v>
      </c>
      <c r="D121" s="41" t="s">
        <v>8502</v>
      </c>
      <c r="E121" s="40" t="s">
        <v>25998</v>
      </c>
    </row>
    <row r="122" spans="1:5">
      <c r="A122" t="str">
        <f t="shared" si="1"/>
        <v>360</v>
      </c>
      <c r="B122">
        <v>360</v>
      </c>
      <c r="C122" s="120" t="s">
        <v>22578</v>
      </c>
      <c r="D122" s="41" t="s">
        <v>8502</v>
      </c>
      <c r="E122" s="40" t="s">
        <v>9293</v>
      </c>
    </row>
    <row r="123" spans="1:5">
      <c r="A123" t="str">
        <f t="shared" si="1"/>
        <v>365</v>
      </c>
      <c r="B123">
        <v>365</v>
      </c>
      <c r="C123" s="120" t="s">
        <v>22571</v>
      </c>
      <c r="D123" s="41" t="s">
        <v>8502</v>
      </c>
      <c r="E123" s="40" t="s">
        <v>18933</v>
      </c>
    </row>
    <row r="124" spans="1:5">
      <c r="A124" t="str">
        <f t="shared" si="1"/>
        <v>366</v>
      </c>
      <c r="B124">
        <v>366</v>
      </c>
      <c r="C124" s="120" t="s">
        <v>19417</v>
      </c>
      <c r="D124" s="41" t="s">
        <v>8591</v>
      </c>
      <c r="E124" s="40" t="s">
        <v>25999</v>
      </c>
    </row>
    <row r="125" spans="1:5">
      <c r="A125" t="str">
        <f t="shared" si="1"/>
        <v>367</v>
      </c>
      <c r="B125">
        <v>367</v>
      </c>
      <c r="C125" s="120" t="s">
        <v>19419</v>
      </c>
      <c r="D125" s="41" t="s">
        <v>8591</v>
      </c>
      <c r="E125" s="40" t="s">
        <v>26000</v>
      </c>
    </row>
    <row r="126" spans="1:5">
      <c r="A126" t="str">
        <f t="shared" si="1"/>
        <v>368</v>
      </c>
      <c r="B126">
        <v>368</v>
      </c>
      <c r="C126" s="120" t="s">
        <v>19421</v>
      </c>
      <c r="D126" s="41" t="s">
        <v>8591</v>
      </c>
      <c r="E126" s="40" t="s">
        <v>26001</v>
      </c>
    </row>
    <row r="127" spans="1:5">
      <c r="A127" t="str">
        <f t="shared" si="1"/>
        <v>370</v>
      </c>
      <c r="B127">
        <v>370</v>
      </c>
      <c r="C127" s="120" t="s">
        <v>19420</v>
      </c>
      <c r="D127" s="41" t="s">
        <v>8591</v>
      </c>
      <c r="E127" s="40" t="s">
        <v>17956</v>
      </c>
    </row>
    <row r="128" spans="1:5">
      <c r="A128" t="str">
        <f t="shared" si="1"/>
        <v>371</v>
      </c>
      <c r="B128">
        <v>371</v>
      </c>
      <c r="C128" s="120" t="s">
        <v>19427</v>
      </c>
      <c r="D128" s="41" t="s">
        <v>8506</v>
      </c>
      <c r="E128" s="40" t="s">
        <v>9240</v>
      </c>
    </row>
    <row r="129" spans="1:5">
      <c r="A129" t="str">
        <f t="shared" si="1"/>
        <v>377</v>
      </c>
      <c r="B129">
        <v>377</v>
      </c>
      <c r="C129" s="120" t="s">
        <v>19483</v>
      </c>
      <c r="D129" s="41" t="s">
        <v>8502</v>
      </c>
      <c r="E129" s="40" t="s">
        <v>26002</v>
      </c>
    </row>
    <row r="130" spans="1:5">
      <c r="A130" t="str">
        <f t="shared" si="1"/>
        <v>378</v>
      </c>
      <c r="B130">
        <v>378</v>
      </c>
      <c r="C130" s="120" t="s">
        <v>19454</v>
      </c>
      <c r="D130" s="41" t="s">
        <v>8504</v>
      </c>
      <c r="E130" s="40" t="s">
        <v>11457</v>
      </c>
    </row>
    <row r="131" spans="1:5">
      <c r="A131" t="str">
        <f t="shared" ref="A131:A194" si="2">IF(ISERROR(SEARCH("/",B131)=6),TRIM(CLEAN(B131)),IF(SEARCH("/",B131)=6,IF(LEN(TRIM(CLEAN(B131)))=7,LEFT(TRIM(CLEAN(B131)),6)&amp;"00"&amp;RIGHT(TRIM(CLEAN(B131)),1),LEFT(TRIM(CLEAN(B131)),6)&amp;"0"&amp;RIGHT(TRIM(CLEAN(B131)),2)),TRIM(CLEAN(B131))))</f>
        <v>379</v>
      </c>
      <c r="B131">
        <v>379</v>
      </c>
      <c r="C131" s="120" t="s">
        <v>19476</v>
      </c>
      <c r="D131" s="41" t="s">
        <v>8502</v>
      </c>
      <c r="E131" s="40" t="s">
        <v>8590</v>
      </c>
    </row>
    <row r="132" spans="1:5">
      <c r="A132" t="str">
        <f t="shared" si="2"/>
        <v>390</v>
      </c>
      <c r="B132">
        <v>390</v>
      </c>
      <c r="C132" s="120" t="s">
        <v>23431</v>
      </c>
      <c r="D132" s="41" t="s">
        <v>8502</v>
      </c>
      <c r="E132" s="40" t="s">
        <v>26003</v>
      </c>
    </row>
    <row r="133" spans="1:5">
      <c r="A133" t="str">
        <f t="shared" si="2"/>
        <v>392</v>
      </c>
      <c r="B133">
        <v>392</v>
      </c>
      <c r="C133" s="120" t="s">
        <v>19093</v>
      </c>
      <c r="D133" s="41" t="s">
        <v>8502</v>
      </c>
      <c r="E133" s="40" t="s">
        <v>16500</v>
      </c>
    </row>
    <row r="134" spans="1:5">
      <c r="A134" t="str">
        <f t="shared" si="2"/>
        <v>393</v>
      </c>
      <c r="B134">
        <v>393</v>
      </c>
      <c r="C134" s="120" t="s">
        <v>19095</v>
      </c>
      <c r="D134" s="41" t="s">
        <v>8502</v>
      </c>
      <c r="E134" s="40" t="s">
        <v>8916</v>
      </c>
    </row>
    <row r="135" spans="1:5">
      <c r="A135" t="str">
        <f t="shared" si="2"/>
        <v>394</v>
      </c>
      <c r="B135">
        <v>394</v>
      </c>
      <c r="C135" s="120" t="s">
        <v>19089</v>
      </c>
      <c r="D135" s="41" t="s">
        <v>8502</v>
      </c>
      <c r="E135" s="40" t="s">
        <v>17010</v>
      </c>
    </row>
    <row r="136" spans="1:5">
      <c r="A136" t="str">
        <f t="shared" si="2"/>
        <v>395</v>
      </c>
      <c r="B136">
        <v>395</v>
      </c>
      <c r="C136" s="120" t="s">
        <v>19091</v>
      </c>
      <c r="D136" s="41" t="s">
        <v>8502</v>
      </c>
      <c r="E136" s="40" t="s">
        <v>8602</v>
      </c>
    </row>
    <row r="137" spans="1:5">
      <c r="A137" t="str">
        <f t="shared" si="2"/>
        <v>396</v>
      </c>
      <c r="B137">
        <v>396</v>
      </c>
      <c r="C137" s="120" t="s">
        <v>19100</v>
      </c>
      <c r="D137" s="41" t="s">
        <v>8502</v>
      </c>
      <c r="E137" s="40" t="s">
        <v>8621</v>
      </c>
    </row>
    <row r="138" spans="1:5">
      <c r="A138" t="str">
        <f t="shared" si="2"/>
        <v>397</v>
      </c>
      <c r="B138">
        <v>397</v>
      </c>
      <c r="C138" s="120" t="s">
        <v>19097</v>
      </c>
      <c r="D138" s="41" t="s">
        <v>8502</v>
      </c>
      <c r="E138" s="40" t="s">
        <v>9413</v>
      </c>
    </row>
    <row r="139" spans="1:5">
      <c r="A139" t="str">
        <f t="shared" si="2"/>
        <v>398</v>
      </c>
      <c r="B139">
        <v>398</v>
      </c>
      <c r="C139" s="120" t="s">
        <v>19106</v>
      </c>
      <c r="D139" s="41" t="s">
        <v>8502</v>
      </c>
      <c r="E139" s="40" t="s">
        <v>10264</v>
      </c>
    </row>
    <row r="140" spans="1:5">
      <c r="A140" t="str">
        <f t="shared" si="2"/>
        <v>399</v>
      </c>
      <c r="B140">
        <v>399</v>
      </c>
      <c r="C140" s="120" t="s">
        <v>19108</v>
      </c>
      <c r="D140" s="41" t="s">
        <v>8502</v>
      </c>
      <c r="E140" s="40" t="s">
        <v>20983</v>
      </c>
    </row>
    <row r="141" spans="1:5">
      <c r="A141" t="str">
        <f t="shared" si="2"/>
        <v>400</v>
      </c>
      <c r="B141">
        <v>400</v>
      </c>
      <c r="C141" s="120" t="s">
        <v>19103</v>
      </c>
      <c r="D141" s="41" t="s">
        <v>8502</v>
      </c>
      <c r="E141" s="40" t="s">
        <v>18026</v>
      </c>
    </row>
    <row r="142" spans="1:5">
      <c r="A142" t="str">
        <f t="shared" si="2"/>
        <v>402</v>
      </c>
      <c r="B142">
        <v>402</v>
      </c>
      <c r="C142" s="120" t="s">
        <v>21533</v>
      </c>
      <c r="D142" s="41" t="s">
        <v>8502</v>
      </c>
      <c r="E142" s="40" t="s">
        <v>9109</v>
      </c>
    </row>
    <row r="143" spans="1:5">
      <c r="A143" t="str">
        <f t="shared" si="2"/>
        <v>404</v>
      </c>
      <c r="B143">
        <v>404</v>
      </c>
      <c r="C143" s="120" t="s">
        <v>21445</v>
      </c>
      <c r="D143" s="41" t="s">
        <v>8510</v>
      </c>
      <c r="E143" s="40" t="s">
        <v>8618</v>
      </c>
    </row>
    <row r="144" spans="1:5">
      <c r="A144" t="str">
        <f t="shared" si="2"/>
        <v>406</v>
      </c>
      <c r="B144">
        <v>406</v>
      </c>
      <c r="C144" s="120" t="s">
        <v>21434</v>
      </c>
      <c r="D144" s="41" t="s">
        <v>8502</v>
      </c>
      <c r="E144" s="40" t="s">
        <v>18203</v>
      </c>
    </row>
    <row r="145" spans="1:5">
      <c r="A145" t="str">
        <f t="shared" si="2"/>
        <v>407</v>
      </c>
      <c r="B145">
        <v>407</v>
      </c>
      <c r="C145" s="120" t="s">
        <v>21440</v>
      </c>
      <c r="D145" s="41" t="s">
        <v>8506</v>
      </c>
      <c r="E145" s="40" t="s">
        <v>26004</v>
      </c>
    </row>
    <row r="146" spans="1:5">
      <c r="A146" t="str">
        <f t="shared" si="2"/>
        <v>408</v>
      </c>
      <c r="B146">
        <v>408</v>
      </c>
      <c r="C146" s="120" t="s">
        <v>19087</v>
      </c>
      <c r="D146" s="41" t="s">
        <v>8502</v>
      </c>
      <c r="E146" s="40" t="s">
        <v>8638</v>
      </c>
    </row>
    <row r="147" spans="1:5">
      <c r="A147" t="str">
        <f t="shared" si="2"/>
        <v>410</v>
      </c>
      <c r="B147">
        <v>410</v>
      </c>
      <c r="C147" s="120" t="s">
        <v>19085</v>
      </c>
      <c r="D147" s="41" t="s">
        <v>8502</v>
      </c>
      <c r="E147" s="40" t="s">
        <v>8707</v>
      </c>
    </row>
    <row r="148" spans="1:5">
      <c r="A148" t="str">
        <f t="shared" si="2"/>
        <v>411</v>
      </c>
      <c r="B148">
        <v>411</v>
      </c>
      <c r="C148" s="120" t="s">
        <v>19086</v>
      </c>
      <c r="D148" s="41" t="s">
        <v>8502</v>
      </c>
      <c r="E148" s="40" t="s">
        <v>10587</v>
      </c>
    </row>
    <row r="149" spans="1:5">
      <c r="A149" t="str">
        <f t="shared" si="2"/>
        <v>412</v>
      </c>
      <c r="B149">
        <v>412</v>
      </c>
      <c r="C149" s="120" t="s">
        <v>19083</v>
      </c>
      <c r="D149" s="41" t="s">
        <v>8502</v>
      </c>
      <c r="E149" s="40" t="s">
        <v>8566</v>
      </c>
    </row>
    <row r="150" spans="1:5">
      <c r="A150" t="str">
        <f t="shared" si="2"/>
        <v>414</v>
      </c>
      <c r="B150">
        <v>414</v>
      </c>
      <c r="C150" s="120" t="s">
        <v>19084</v>
      </c>
      <c r="D150" s="41" t="s">
        <v>8502</v>
      </c>
      <c r="E150" s="40" t="s">
        <v>10550</v>
      </c>
    </row>
    <row r="151" spans="1:5">
      <c r="A151" t="str">
        <f t="shared" si="2"/>
        <v>415</v>
      </c>
      <c r="B151">
        <v>415</v>
      </c>
      <c r="C151" s="120" t="s">
        <v>21559</v>
      </c>
      <c r="D151" s="41" t="s">
        <v>8502</v>
      </c>
      <c r="E151" s="40" t="s">
        <v>13097</v>
      </c>
    </row>
    <row r="152" spans="1:5">
      <c r="A152" t="str">
        <f t="shared" si="2"/>
        <v>416</v>
      </c>
      <c r="B152">
        <v>416</v>
      </c>
      <c r="C152" s="120" t="s">
        <v>21560</v>
      </c>
      <c r="D152" s="41" t="s">
        <v>8502</v>
      </c>
      <c r="E152" s="40" t="s">
        <v>17703</v>
      </c>
    </row>
    <row r="153" spans="1:5">
      <c r="A153" t="str">
        <f t="shared" si="2"/>
        <v>417</v>
      </c>
      <c r="B153">
        <v>417</v>
      </c>
      <c r="C153" s="120" t="s">
        <v>19275</v>
      </c>
      <c r="D153" s="41" t="s">
        <v>8502</v>
      </c>
      <c r="E153" s="40" t="s">
        <v>8605</v>
      </c>
    </row>
    <row r="154" spans="1:5">
      <c r="A154" t="str">
        <f t="shared" si="2"/>
        <v>420</v>
      </c>
      <c r="B154">
        <v>420</v>
      </c>
      <c r="C154" s="120" t="s">
        <v>20390</v>
      </c>
      <c r="D154" s="41" t="s">
        <v>8502</v>
      </c>
      <c r="E154" s="40" t="s">
        <v>26005</v>
      </c>
    </row>
    <row r="155" spans="1:5">
      <c r="A155" t="str">
        <f t="shared" si="2"/>
        <v>421</v>
      </c>
      <c r="B155">
        <v>421</v>
      </c>
      <c r="C155" s="120" t="s">
        <v>22996</v>
      </c>
      <c r="D155" s="41" t="s">
        <v>8502</v>
      </c>
      <c r="E155" s="40" t="s">
        <v>13509</v>
      </c>
    </row>
    <row r="156" spans="1:5">
      <c r="A156" t="str">
        <f t="shared" si="2"/>
        <v>425</v>
      </c>
      <c r="B156">
        <v>425</v>
      </c>
      <c r="C156" s="120" t="s">
        <v>21561</v>
      </c>
      <c r="D156" s="41" t="s">
        <v>8502</v>
      </c>
      <c r="E156" s="40" t="s">
        <v>16844</v>
      </c>
    </row>
    <row r="157" spans="1:5">
      <c r="A157" t="str">
        <f t="shared" si="2"/>
        <v>426</v>
      </c>
      <c r="B157">
        <v>426</v>
      </c>
      <c r="C157" s="120" t="s">
        <v>21562</v>
      </c>
      <c r="D157" s="41" t="s">
        <v>8502</v>
      </c>
      <c r="E157" s="40" t="s">
        <v>26006</v>
      </c>
    </row>
    <row r="158" spans="1:5">
      <c r="A158" t="str">
        <f t="shared" si="2"/>
        <v>427</v>
      </c>
      <c r="B158">
        <v>427</v>
      </c>
      <c r="C158" s="120" t="s">
        <v>19274</v>
      </c>
      <c r="D158" s="41" t="s">
        <v>8502</v>
      </c>
      <c r="E158" s="40" t="s">
        <v>9078</v>
      </c>
    </row>
    <row r="159" spans="1:5">
      <c r="A159" t="str">
        <f t="shared" si="2"/>
        <v>428</v>
      </c>
      <c r="B159">
        <v>428</v>
      </c>
      <c r="C159" s="120" t="s">
        <v>22734</v>
      </c>
      <c r="D159" s="41" t="s">
        <v>8502</v>
      </c>
      <c r="E159" s="40" t="s">
        <v>15893</v>
      </c>
    </row>
    <row r="160" spans="1:5">
      <c r="A160" t="str">
        <f t="shared" si="2"/>
        <v>429</v>
      </c>
      <c r="B160">
        <v>429</v>
      </c>
      <c r="C160" s="120" t="s">
        <v>22729</v>
      </c>
      <c r="D160" s="41" t="s">
        <v>8502</v>
      </c>
      <c r="E160" s="40" t="s">
        <v>8977</v>
      </c>
    </row>
    <row r="161" spans="1:5">
      <c r="A161" t="str">
        <f t="shared" si="2"/>
        <v>430</v>
      </c>
      <c r="B161">
        <v>430</v>
      </c>
      <c r="C161" s="120" t="s">
        <v>22725</v>
      </c>
      <c r="D161" s="41" t="s">
        <v>8502</v>
      </c>
      <c r="E161" s="40" t="s">
        <v>9163</v>
      </c>
    </row>
    <row r="162" spans="1:5">
      <c r="A162" t="str">
        <f t="shared" si="2"/>
        <v>431</v>
      </c>
      <c r="B162">
        <v>431</v>
      </c>
      <c r="C162" s="120" t="s">
        <v>22727</v>
      </c>
      <c r="D162" s="41" t="s">
        <v>8502</v>
      </c>
      <c r="E162" s="40" t="s">
        <v>9092</v>
      </c>
    </row>
    <row r="163" spans="1:5">
      <c r="A163" t="str">
        <f t="shared" si="2"/>
        <v>432</v>
      </c>
      <c r="B163">
        <v>432</v>
      </c>
      <c r="C163" s="120" t="s">
        <v>22728</v>
      </c>
      <c r="D163" s="41" t="s">
        <v>8502</v>
      </c>
      <c r="E163" s="40" t="s">
        <v>12947</v>
      </c>
    </row>
    <row r="164" spans="1:5">
      <c r="A164" t="str">
        <f t="shared" si="2"/>
        <v>433</v>
      </c>
      <c r="B164">
        <v>433</v>
      </c>
      <c r="C164" s="120" t="s">
        <v>22731</v>
      </c>
      <c r="D164" s="41" t="s">
        <v>8502</v>
      </c>
      <c r="E164" s="40" t="s">
        <v>9152</v>
      </c>
    </row>
    <row r="165" spans="1:5">
      <c r="A165" t="str">
        <f t="shared" si="2"/>
        <v>436</v>
      </c>
      <c r="B165">
        <v>436</v>
      </c>
      <c r="C165" s="120" t="s">
        <v>22719</v>
      </c>
      <c r="D165" s="41" t="s">
        <v>8502</v>
      </c>
      <c r="E165" s="40" t="s">
        <v>8561</v>
      </c>
    </row>
    <row r="166" spans="1:5">
      <c r="A166" t="str">
        <f t="shared" si="2"/>
        <v>437</v>
      </c>
      <c r="B166">
        <v>437</v>
      </c>
      <c r="C166" s="120" t="s">
        <v>22732</v>
      </c>
      <c r="D166" s="41" t="s">
        <v>8502</v>
      </c>
      <c r="E166" s="40" t="s">
        <v>9425</v>
      </c>
    </row>
    <row r="167" spans="1:5">
      <c r="A167" t="str">
        <f t="shared" si="2"/>
        <v>439</v>
      </c>
      <c r="B167">
        <v>439</v>
      </c>
      <c r="C167" s="120" t="s">
        <v>22730</v>
      </c>
      <c r="D167" s="41" t="s">
        <v>8502</v>
      </c>
      <c r="E167" s="40" t="s">
        <v>18006</v>
      </c>
    </row>
    <row r="168" spans="1:5">
      <c r="A168" t="str">
        <f t="shared" si="2"/>
        <v>441</v>
      </c>
      <c r="B168">
        <v>441</v>
      </c>
      <c r="C168" s="120" t="s">
        <v>22726</v>
      </c>
      <c r="D168" s="41" t="s">
        <v>8502</v>
      </c>
      <c r="E168" s="40" t="s">
        <v>12602</v>
      </c>
    </row>
    <row r="169" spans="1:5">
      <c r="A169" t="str">
        <f t="shared" si="2"/>
        <v>442</v>
      </c>
      <c r="B169">
        <v>442</v>
      </c>
      <c r="C169" s="120" t="s">
        <v>22720</v>
      </c>
      <c r="D169" s="41" t="s">
        <v>8502</v>
      </c>
      <c r="E169" s="40" t="s">
        <v>10011</v>
      </c>
    </row>
    <row r="170" spans="1:5">
      <c r="A170" t="str">
        <f t="shared" si="2"/>
        <v>444</v>
      </c>
      <c r="B170">
        <v>444</v>
      </c>
      <c r="C170" s="120" t="s">
        <v>22881</v>
      </c>
      <c r="D170" s="41" t="s">
        <v>8502</v>
      </c>
      <c r="E170" s="40" t="s">
        <v>19152</v>
      </c>
    </row>
    <row r="171" spans="1:5">
      <c r="A171" t="str">
        <f t="shared" si="2"/>
        <v>445</v>
      </c>
      <c r="B171">
        <v>445</v>
      </c>
      <c r="C171" s="120" t="s">
        <v>22883</v>
      </c>
      <c r="D171" s="41" t="s">
        <v>8502</v>
      </c>
      <c r="E171" s="40" t="s">
        <v>17015</v>
      </c>
    </row>
    <row r="172" spans="1:5">
      <c r="A172" t="str">
        <f t="shared" si="2"/>
        <v>509</v>
      </c>
      <c r="B172">
        <v>509</v>
      </c>
      <c r="C172" s="120" t="s">
        <v>19479</v>
      </c>
      <c r="D172" s="41" t="s">
        <v>8506</v>
      </c>
      <c r="E172" s="40" t="s">
        <v>9502</v>
      </c>
    </row>
    <row r="173" spans="1:5">
      <c r="A173" t="str">
        <f t="shared" si="2"/>
        <v>510</v>
      </c>
      <c r="B173">
        <v>510</v>
      </c>
      <c r="C173" s="120" t="s">
        <v>19477</v>
      </c>
      <c r="D173" s="41" t="s">
        <v>8506</v>
      </c>
      <c r="E173" s="40" t="s">
        <v>8950</v>
      </c>
    </row>
    <row r="174" spans="1:5">
      <c r="A174" t="str">
        <f t="shared" si="2"/>
        <v>511</v>
      </c>
      <c r="B174">
        <v>511</v>
      </c>
      <c r="C174" s="120" t="s">
        <v>23105</v>
      </c>
      <c r="D174" s="41" t="s">
        <v>8498</v>
      </c>
      <c r="E174" s="40" t="s">
        <v>8855</v>
      </c>
    </row>
    <row r="175" spans="1:5">
      <c r="A175" t="str">
        <f t="shared" si="2"/>
        <v>516</v>
      </c>
      <c r="B175">
        <v>516</v>
      </c>
      <c r="C175" s="120" t="s">
        <v>19478</v>
      </c>
      <c r="D175" s="41" t="s">
        <v>8506</v>
      </c>
      <c r="E175" s="40" t="s">
        <v>8755</v>
      </c>
    </row>
    <row r="176" spans="1:5">
      <c r="A176" t="str">
        <f t="shared" si="2"/>
        <v>517</v>
      </c>
      <c r="B176">
        <v>517</v>
      </c>
      <c r="C176" s="120" t="s">
        <v>21184</v>
      </c>
      <c r="D176" s="41" t="s">
        <v>8498</v>
      </c>
      <c r="E176" s="40" t="s">
        <v>16392</v>
      </c>
    </row>
    <row r="177" spans="1:5">
      <c r="A177" t="str">
        <f t="shared" si="2"/>
        <v>532</v>
      </c>
      <c r="B177">
        <v>532</v>
      </c>
      <c r="C177" s="120" t="s">
        <v>19504</v>
      </c>
      <c r="D177" s="41" t="s">
        <v>8504</v>
      </c>
      <c r="E177" s="40" t="s">
        <v>16724</v>
      </c>
    </row>
    <row r="178" spans="1:5">
      <c r="A178" t="str">
        <f t="shared" si="2"/>
        <v>533</v>
      </c>
      <c r="B178">
        <v>533</v>
      </c>
      <c r="C178" s="120" t="s">
        <v>23279</v>
      </c>
      <c r="D178" s="41" t="s">
        <v>8500</v>
      </c>
      <c r="E178" s="40" t="s">
        <v>24302</v>
      </c>
    </row>
    <row r="179" spans="1:5">
      <c r="A179" t="str">
        <f t="shared" si="2"/>
        <v>536</v>
      </c>
      <c r="B179">
        <v>536</v>
      </c>
      <c r="C179" s="120" t="s">
        <v>23282</v>
      </c>
      <c r="D179" s="41" t="s">
        <v>8500</v>
      </c>
      <c r="E179" s="40" t="s">
        <v>26007</v>
      </c>
    </row>
    <row r="180" spans="1:5">
      <c r="A180" t="str">
        <f t="shared" si="2"/>
        <v>540</v>
      </c>
      <c r="B180">
        <v>540</v>
      </c>
      <c r="C180" s="120" t="s">
        <v>19523</v>
      </c>
      <c r="D180" s="41" t="s">
        <v>8502</v>
      </c>
      <c r="E180" s="40" t="s">
        <v>19524</v>
      </c>
    </row>
    <row r="181" spans="1:5">
      <c r="A181" t="str">
        <f t="shared" si="2"/>
        <v>541</v>
      </c>
      <c r="B181">
        <v>541</v>
      </c>
      <c r="C181" s="120" t="s">
        <v>19519</v>
      </c>
      <c r="D181" s="41" t="s">
        <v>8502</v>
      </c>
      <c r="E181" s="40" t="s">
        <v>19520</v>
      </c>
    </row>
    <row r="182" spans="1:5">
      <c r="A182" t="str">
        <f t="shared" si="2"/>
        <v>542</v>
      </c>
      <c r="B182">
        <v>542</v>
      </c>
      <c r="C182" s="120" t="s">
        <v>19521</v>
      </c>
      <c r="D182" s="41" t="s">
        <v>8502</v>
      </c>
      <c r="E182" s="40" t="s">
        <v>19522</v>
      </c>
    </row>
    <row r="183" spans="1:5">
      <c r="A183" t="str">
        <f t="shared" si="2"/>
        <v>546</v>
      </c>
      <c r="B183">
        <v>546</v>
      </c>
      <c r="C183" s="120" t="s">
        <v>19556</v>
      </c>
      <c r="D183" s="41" t="s">
        <v>8506</v>
      </c>
      <c r="E183" s="40" t="s">
        <v>8900</v>
      </c>
    </row>
    <row r="184" spans="1:5">
      <c r="A184" t="str">
        <f t="shared" si="2"/>
        <v>547</v>
      </c>
      <c r="B184">
        <v>547</v>
      </c>
      <c r="C184" s="120" t="s">
        <v>19570</v>
      </c>
      <c r="D184" s="41" t="s">
        <v>8510</v>
      </c>
      <c r="E184" s="40" t="s">
        <v>19735</v>
      </c>
    </row>
    <row r="185" spans="1:5">
      <c r="A185" t="str">
        <f t="shared" si="2"/>
        <v>549</v>
      </c>
      <c r="B185">
        <v>549</v>
      </c>
      <c r="C185" s="120" t="s">
        <v>19565</v>
      </c>
      <c r="D185" s="41" t="s">
        <v>8510</v>
      </c>
      <c r="E185" s="40" t="s">
        <v>26008</v>
      </c>
    </row>
    <row r="186" spans="1:5">
      <c r="A186" t="str">
        <f t="shared" si="2"/>
        <v>551</v>
      </c>
      <c r="B186">
        <v>551</v>
      </c>
      <c r="C186" s="120" t="s">
        <v>19566</v>
      </c>
      <c r="D186" s="41" t="s">
        <v>8510</v>
      </c>
      <c r="E186" s="40" t="s">
        <v>26009</v>
      </c>
    </row>
    <row r="187" spans="1:5">
      <c r="A187" t="str">
        <f t="shared" si="2"/>
        <v>552</v>
      </c>
      <c r="B187">
        <v>552</v>
      </c>
      <c r="C187" s="120" t="s">
        <v>19563</v>
      </c>
      <c r="D187" s="41" t="s">
        <v>8510</v>
      </c>
      <c r="E187" s="40" t="s">
        <v>8875</v>
      </c>
    </row>
    <row r="188" spans="1:5">
      <c r="A188" t="str">
        <f t="shared" si="2"/>
        <v>555</v>
      </c>
      <c r="B188">
        <v>555</v>
      </c>
      <c r="C188" s="120" t="s">
        <v>19560</v>
      </c>
      <c r="D188" s="41" t="s">
        <v>8510</v>
      </c>
      <c r="E188" s="40" t="s">
        <v>9299</v>
      </c>
    </row>
    <row r="189" spans="1:5">
      <c r="A189" t="str">
        <f t="shared" si="2"/>
        <v>557</v>
      </c>
      <c r="B189">
        <v>557</v>
      </c>
      <c r="C189" s="120" t="s">
        <v>19561</v>
      </c>
      <c r="D189" s="41" t="s">
        <v>8510</v>
      </c>
      <c r="E189" s="40" t="s">
        <v>26001</v>
      </c>
    </row>
    <row r="190" spans="1:5">
      <c r="A190" t="str">
        <f t="shared" si="2"/>
        <v>559</v>
      </c>
      <c r="B190">
        <v>559</v>
      </c>
      <c r="C190" s="120" t="s">
        <v>19567</v>
      </c>
      <c r="D190" s="41" t="s">
        <v>8510</v>
      </c>
      <c r="E190" s="40" t="s">
        <v>25762</v>
      </c>
    </row>
    <row r="191" spans="1:5">
      <c r="A191" t="str">
        <f t="shared" si="2"/>
        <v>560</v>
      </c>
      <c r="B191">
        <v>560</v>
      </c>
      <c r="C191" s="120" t="s">
        <v>19569</v>
      </c>
      <c r="D191" s="41" t="s">
        <v>8510</v>
      </c>
      <c r="E191" s="40" t="s">
        <v>16681</v>
      </c>
    </row>
    <row r="192" spans="1:5">
      <c r="A192" t="str">
        <f t="shared" si="2"/>
        <v>563</v>
      </c>
      <c r="B192">
        <v>563</v>
      </c>
      <c r="C192" s="120" t="s">
        <v>19564</v>
      </c>
      <c r="D192" s="41" t="s">
        <v>8510</v>
      </c>
      <c r="E192" s="40" t="s">
        <v>26010</v>
      </c>
    </row>
    <row r="193" spans="1:5">
      <c r="A193" t="str">
        <f t="shared" si="2"/>
        <v>565</v>
      </c>
      <c r="B193">
        <v>565</v>
      </c>
      <c r="C193" s="120" t="s">
        <v>19558</v>
      </c>
      <c r="D193" s="41" t="s">
        <v>8510</v>
      </c>
      <c r="E193" s="40" t="s">
        <v>26011</v>
      </c>
    </row>
    <row r="194" spans="1:5">
      <c r="A194" t="str">
        <f t="shared" si="2"/>
        <v>566</v>
      </c>
      <c r="B194">
        <v>566</v>
      </c>
      <c r="C194" s="120" t="s">
        <v>19557</v>
      </c>
      <c r="D194" s="41" t="s">
        <v>8510</v>
      </c>
      <c r="E194" s="40" t="s">
        <v>13265</v>
      </c>
    </row>
    <row r="195" spans="1:5">
      <c r="A195" t="str">
        <f t="shared" ref="A195:A258" si="3">IF(ISERROR(SEARCH("/",B195)=6),TRIM(CLEAN(B195)),IF(SEARCH("/",B195)=6,IF(LEN(TRIM(CLEAN(B195)))=7,LEFT(TRIM(CLEAN(B195)),6)&amp;"00"&amp;RIGHT(TRIM(CLEAN(B195)),1),LEFT(TRIM(CLEAN(B195)),6)&amp;"0"&amp;RIGHT(TRIM(CLEAN(B195)),2)),TRIM(CLEAN(B195))))</f>
        <v>567</v>
      </c>
      <c r="B195">
        <v>567</v>
      </c>
      <c r="C195" s="120" t="s">
        <v>20183</v>
      </c>
      <c r="D195" s="41" t="s">
        <v>8510</v>
      </c>
      <c r="E195" s="40" t="s">
        <v>9914</v>
      </c>
    </row>
    <row r="196" spans="1:5">
      <c r="A196" t="str">
        <f t="shared" si="3"/>
        <v>568</v>
      </c>
      <c r="B196">
        <v>568</v>
      </c>
      <c r="C196" s="120" t="s">
        <v>20186</v>
      </c>
      <c r="D196" s="41" t="s">
        <v>8510</v>
      </c>
      <c r="E196" s="40" t="s">
        <v>26012</v>
      </c>
    </row>
    <row r="197" spans="1:5">
      <c r="A197" t="str">
        <f t="shared" si="3"/>
        <v>574</v>
      </c>
      <c r="B197">
        <v>574</v>
      </c>
      <c r="C197" s="120" t="s">
        <v>20185</v>
      </c>
      <c r="D197" s="41" t="s">
        <v>8510</v>
      </c>
      <c r="E197" s="40" t="s">
        <v>9450</v>
      </c>
    </row>
    <row r="198" spans="1:5">
      <c r="A198" t="str">
        <f t="shared" si="3"/>
        <v>583</v>
      </c>
      <c r="B198">
        <v>583</v>
      </c>
      <c r="C198" s="120" t="s">
        <v>19292</v>
      </c>
      <c r="D198" s="41" t="s">
        <v>8506</v>
      </c>
      <c r="E198" s="40" t="s">
        <v>26013</v>
      </c>
    </row>
    <row r="199" spans="1:5">
      <c r="A199" t="str">
        <f t="shared" si="3"/>
        <v>584</v>
      </c>
      <c r="B199">
        <v>584</v>
      </c>
      <c r="C199" s="120" t="s">
        <v>20197</v>
      </c>
      <c r="D199" s="41" t="s">
        <v>8510</v>
      </c>
      <c r="E199" s="40" t="s">
        <v>18938</v>
      </c>
    </row>
    <row r="200" spans="1:5">
      <c r="A200" t="str">
        <f t="shared" si="3"/>
        <v>585</v>
      </c>
      <c r="B200">
        <v>585</v>
      </c>
      <c r="C200" s="120" t="s">
        <v>20187</v>
      </c>
      <c r="D200" s="41" t="s">
        <v>8506</v>
      </c>
      <c r="E200" s="40" t="s">
        <v>18268</v>
      </c>
    </row>
    <row r="201" spans="1:5">
      <c r="A201" t="str">
        <f t="shared" si="3"/>
        <v>586</v>
      </c>
      <c r="B201">
        <v>586</v>
      </c>
      <c r="C201" s="120" t="s">
        <v>20192</v>
      </c>
      <c r="D201" s="41" t="s">
        <v>8510</v>
      </c>
      <c r="E201" s="40" t="s">
        <v>20347</v>
      </c>
    </row>
    <row r="202" spans="1:5">
      <c r="A202" t="str">
        <f t="shared" si="3"/>
        <v>587</v>
      </c>
      <c r="B202">
        <v>587</v>
      </c>
      <c r="C202" s="120" t="s">
        <v>20189</v>
      </c>
      <c r="D202" s="41" t="s">
        <v>8506</v>
      </c>
      <c r="E202" s="40" t="s">
        <v>18978</v>
      </c>
    </row>
    <row r="203" spans="1:5">
      <c r="A203" t="str">
        <f t="shared" si="3"/>
        <v>588</v>
      </c>
      <c r="B203">
        <v>588</v>
      </c>
      <c r="C203" s="120" t="s">
        <v>20194</v>
      </c>
      <c r="D203" s="41" t="s">
        <v>8510</v>
      </c>
      <c r="E203" s="40" t="s">
        <v>26014</v>
      </c>
    </row>
    <row r="204" spans="1:5">
      <c r="A204" t="str">
        <f t="shared" si="3"/>
        <v>589</v>
      </c>
      <c r="B204">
        <v>589</v>
      </c>
      <c r="C204" s="120" t="s">
        <v>20196</v>
      </c>
      <c r="D204" s="41" t="s">
        <v>8510</v>
      </c>
      <c r="E204" s="40" t="s">
        <v>26015</v>
      </c>
    </row>
    <row r="205" spans="1:5">
      <c r="A205" t="str">
        <f t="shared" si="3"/>
        <v>590</v>
      </c>
      <c r="B205">
        <v>590</v>
      </c>
      <c r="C205" s="120" t="s">
        <v>20190</v>
      </c>
      <c r="D205" s="41" t="s">
        <v>8506</v>
      </c>
      <c r="E205" s="40" t="s">
        <v>26016</v>
      </c>
    </row>
    <row r="206" spans="1:5">
      <c r="A206" t="str">
        <f t="shared" si="3"/>
        <v>591</v>
      </c>
      <c r="B206">
        <v>591</v>
      </c>
      <c r="C206" s="120" t="s">
        <v>20193</v>
      </c>
      <c r="D206" s="41" t="s">
        <v>8506</v>
      </c>
      <c r="E206" s="40" t="s">
        <v>18268</v>
      </c>
    </row>
    <row r="207" spans="1:5">
      <c r="A207" t="str">
        <f t="shared" si="3"/>
        <v>592</v>
      </c>
      <c r="B207">
        <v>592</v>
      </c>
      <c r="C207" s="120" t="s">
        <v>20191</v>
      </c>
      <c r="D207" s="41" t="s">
        <v>8506</v>
      </c>
      <c r="E207" s="40" t="s">
        <v>18978</v>
      </c>
    </row>
    <row r="208" spans="1:5" ht="30">
      <c r="A208" t="str">
        <f t="shared" si="3"/>
        <v>599</v>
      </c>
      <c r="B208">
        <v>599</v>
      </c>
      <c r="C208" s="120" t="s">
        <v>26017</v>
      </c>
      <c r="D208" s="41" t="s">
        <v>8500</v>
      </c>
      <c r="E208" s="40" t="s">
        <v>26018</v>
      </c>
    </row>
    <row r="209" spans="1:5" ht="30">
      <c r="A209" t="str">
        <f t="shared" si="3"/>
        <v>606</v>
      </c>
      <c r="B209">
        <v>606</v>
      </c>
      <c r="C209" s="120" t="s">
        <v>19068</v>
      </c>
      <c r="D209" s="41" t="s">
        <v>8500</v>
      </c>
      <c r="E209" s="40" t="s">
        <v>26019</v>
      </c>
    </row>
    <row r="210" spans="1:5">
      <c r="A210" t="str">
        <f t="shared" si="3"/>
        <v>615</v>
      </c>
      <c r="B210">
        <v>615</v>
      </c>
      <c r="C210" s="120" t="s">
        <v>19067</v>
      </c>
      <c r="D210" s="41" t="s">
        <v>8500</v>
      </c>
      <c r="E210" s="40" t="s">
        <v>26020</v>
      </c>
    </row>
    <row r="211" spans="1:5" ht="30">
      <c r="A211" t="str">
        <f t="shared" si="3"/>
        <v>626</v>
      </c>
      <c r="B211">
        <v>626</v>
      </c>
      <c r="C211" s="120" t="s">
        <v>22398</v>
      </c>
      <c r="D211" s="41" t="s">
        <v>8506</v>
      </c>
      <c r="E211" s="40" t="s">
        <v>18090</v>
      </c>
    </row>
    <row r="212" spans="1:5">
      <c r="A212" t="str">
        <f t="shared" si="3"/>
        <v>647</v>
      </c>
      <c r="B212">
        <v>647</v>
      </c>
      <c r="C212" s="120" t="s">
        <v>19590</v>
      </c>
      <c r="D212" s="41" t="s">
        <v>8504</v>
      </c>
      <c r="E212" s="40" t="s">
        <v>16421</v>
      </c>
    </row>
    <row r="213" spans="1:5">
      <c r="A213" t="str">
        <f t="shared" si="3"/>
        <v>650</v>
      </c>
      <c r="B213">
        <v>650</v>
      </c>
      <c r="C213" s="120" t="s">
        <v>19633</v>
      </c>
      <c r="D213" s="41" t="s">
        <v>8502</v>
      </c>
      <c r="E213" s="40" t="s">
        <v>18256</v>
      </c>
    </row>
    <row r="214" spans="1:5">
      <c r="A214" t="str">
        <f t="shared" si="3"/>
        <v>651</v>
      </c>
      <c r="B214">
        <v>651</v>
      </c>
      <c r="C214" s="120" t="s">
        <v>19631</v>
      </c>
      <c r="D214" s="41" t="s">
        <v>8502</v>
      </c>
      <c r="E214" s="40" t="s">
        <v>16626</v>
      </c>
    </row>
    <row r="215" spans="1:5">
      <c r="A215" t="str">
        <f t="shared" si="3"/>
        <v>652</v>
      </c>
      <c r="B215">
        <v>652</v>
      </c>
      <c r="C215" s="120" t="s">
        <v>19630</v>
      </c>
      <c r="D215" s="41" t="s">
        <v>8500</v>
      </c>
      <c r="E215" s="40" t="s">
        <v>26021</v>
      </c>
    </row>
    <row r="216" spans="1:5">
      <c r="A216" t="str">
        <f t="shared" si="3"/>
        <v>654</v>
      </c>
      <c r="B216">
        <v>654</v>
      </c>
      <c r="C216" s="120" t="s">
        <v>19632</v>
      </c>
      <c r="D216" s="41" t="s">
        <v>8502</v>
      </c>
      <c r="E216" s="40" t="s">
        <v>8826</v>
      </c>
    </row>
    <row r="217" spans="1:5">
      <c r="A217" t="str">
        <f t="shared" si="3"/>
        <v>658</v>
      </c>
      <c r="B217">
        <v>658</v>
      </c>
      <c r="C217" s="120" t="s">
        <v>20178</v>
      </c>
      <c r="D217" s="41" t="s">
        <v>8502</v>
      </c>
      <c r="E217" s="40" t="s">
        <v>8808</v>
      </c>
    </row>
    <row r="218" spans="1:5">
      <c r="A218" t="str">
        <f t="shared" si="3"/>
        <v>659</v>
      </c>
      <c r="B218">
        <v>659</v>
      </c>
      <c r="C218" s="120" t="s">
        <v>20176</v>
      </c>
      <c r="D218" s="41" t="s">
        <v>8502</v>
      </c>
      <c r="E218" s="40" t="s">
        <v>11835</v>
      </c>
    </row>
    <row r="219" spans="1:5">
      <c r="A219" t="str">
        <f t="shared" si="3"/>
        <v>660</v>
      </c>
      <c r="B219">
        <v>660</v>
      </c>
      <c r="C219" s="120" t="s">
        <v>20177</v>
      </c>
      <c r="D219" s="41" t="s">
        <v>8502</v>
      </c>
      <c r="E219" s="40" t="s">
        <v>8542</v>
      </c>
    </row>
    <row r="220" spans="1:5">
      <c r="A220" t="str">
        <f t="shared" si="3"/>
        <v>665</v>
      </c>
      <c r="B220">
        <v>665</v>
      </c>
      <c r="C220" s="120" t="s">
        <v>21119</v>
      </c>
      <c r="D220" s="41" t="s">
        <v>8502</v>
      </c>
      <c r="E220" s="40" t="s">
        <v>26022</v>
      </c>
    </row>
    <row r="221" spans="1:5">
      <c r="A221" t="str">
        <f t="shared" si="3"/>
        <v>666</v>
      </c>
      <c r="B221">
        <v>666</v>
      </c>
      <c r="C221" s="120" t="s">
        <v>21118</v>
      </c>
      <c r="D221" s="41" t="s">
        <v>8502</v>
      </c>
      <c r="E221" s="40" t="s">
        <v>16427</v>
      </c>
    </row>
    <row r="222" spans="1:5">
      <c r="A222" t="str">
        <f t="shared" si="3"/>
        <v>668</v>
      </c>
      <c r="B222">
        <v>668</v>
      </c>
      <c r="C222" s="120" t="s">
        <v>21116</v>
      </c>
      <c r="D222" s="41" t="s">
        <v>8502</v>
      </c>
      <c r="E222" s="40" t="s">
        <v>9384</v>
      </c>
    </row>
    <row r="223" spans="1:5">
      <c r="A223" t="str">
        <f t="shared" si="3"/>
        <v>672</v>
      </c>
      <c r="B223">
        <v>672</v>
      </c>
      <c r="C223" s="120" t="s">
        <v>21115</v>
      </c>
      <c r="D223" s="41" t="s">
        <v>8502</v>
      </c>
      <c r="E223" s="40" t="s">
        <v>8849</v>
      </c>
    </row>
    <row r="224" spans="1:5">
      <c r="A224" t="str">
        <f t="shared" si="3"/>
        <v>674</v>
      </c>
      <c r="B224">
        <v>674</v>
      </c>
      <c r="C224" s="120" t="s">
        <v>19628</v>
      </c>
      <c r="D224" s="41" t="s">
        <v>8500</v>
      </c>
      <c r="E224" s="40" t="s">
        <v>26023</v>
      </c>
    </row>
    <row r="225" spans="1:5">
      <c r="A225" t="str">
        <f t="shared" si="3"/>
        <v>679</v>
      </c>
      <c r="B225">
        <v>679</v>
      </c>
      <c r="C225" s="120" t="s">
        <v>19654</v>
      </c>
      <c r="D225" s="41" t="s">
        <v>8500</v>
      </c>
      <c r="E225" s="40" t="s">
        <v>25587</v>
      </c>
    </row>
    <row r="226" spans="1:5">
      <c r="A226" t="str">
        <f t="shared" si="3"/>
        <v>695</v>
      </c>
      <c r="B226">
        <v>695</v>
      </c>
      <c r="C226" s="120" t="s">
        <v>19653</v>
      </c>
      <c r="D226" s="41" t="s">
        <v>8500</v>
      </c>
      <c r="E226" s="40" t="s">
        <v>26024</v>
      </c>
    </row>
    <row r="227" spans="1:5">
      <c r="A227" t="str">
        <f t="shared" si="3"/>
        <v>709</v>
      </c>
      <c r="B227">
        <v>709</v>
      </c>
      <c r="C227" s="120" t="s">
        <v>19621</v>
      </c>
      <c r="D227" s="41" t="s">
        <v>8500</v>
      </c>
      <c r="E227" s="40" t="s">
        <v>26025</v>
      </c>
    </row>
    <row r="228" spans="1:5">
      <c r="A228" t="str">
        <f t="shared" si="3"/>
        <v>711</v>
      </c>
      <c r="B228">
        <v>711</v>
      </c>
      <c r="C228" s="120" t="s">
        <v>19655</v>
      </c>
      <c r="D228" s="41" t="s">
        <v>8500</v>
      </c>
      <c r="E228" s="40" t="s">
        <v>26026</v>
      </c>
    </row>
    <row r="229" spans="1:5">
      <c r="A229" t="str">
        <f t="shared" si="3"/>
        <v>712</v>
      </c>
      <c r="B229">
        <v>712</v>
      </c>
      <c r="C229" s="120" t="s">
        <v>19657</v>
      </c>
      <c r="D229" s="41" t="s">
        <v>8500</v>
      </c>
      <c r="E229" s="40" t="s">
        <v>26027</v>
      </c>
    </row>
    <row r="230" spans="1:5">
      <c r="A230" t="str">
        <f t="shared" si="3"/>
        <v>715</v>
      </c>
      <c r="B230">
        <v>715</v>
      </c>
      <c r="C230" s="120" t="s">
        <v>19592</v>
      </c>
      <c r="D230" s="41" t="s">
        <v>8502</v>
      </c>
      <c r="E230" s="40" t="s">
        <v>26028</v>
      </c>
    </row>
    <row r="231" spans="1:5">
      <c r="A231" t="str">
        <f t="shared" si="3"/>
        <v>716</v>
      </c>
      <c r="B231">
        <v>716</v>
      </c>
      <c r="C231" s="120" t="s">
        <v>19593</v>
      </c>
      <c r="D231" s="41" t="s">
        <v>8502</v>
      </c>
      <c r="E231" s="40" t="s">
        <v>16687</v>
      </c>
    </row>
    <row r="232" spans="1:5">
      <c r="A232" t="str">
        <f t="shared" si="3"/>
        <v>718</v>
      </c>
      <c r="B232">
        <v>718</v>
      </c>
      <c r="C232" s="120" t="s">
        <v>19634</v>
      </c>
      <c r="D232" s="41" t="s">
        <v>8502</v>
      </c>
      <c r="E232" s="40" t="s">
        <v>18050</v>
      </c>
    </row>
    <row r="233" spans="1:5" ht="30">
      <c r="A233" t="str">
        <f t="shared" si="3"/>
        <v>723</v>
      </c>
      <c r="B233">
        <v>723</v>
      </c>
      <c r="C233" s="120" t="s">
        <v>22537</v>
      </c>
      <c r="D233" s="41" t="s">
        <v>8502</v>
      </c>
      <c r="E233" s="40" t="s">
        <v>26029</v>
      </c>
    </row>
    <row r="234" spans="1:5" ht="30">
      <c r="A234" t="str">
        <f t="shared" si="3"/>
        <v>729</v>
      </c>
      <c r="B234">
        <v>729</v>
      </c>
      <c r="C234" s="120" t="s">
        <v>19663</v>
      </c>
      <c r="D234" s="41" t="s">
        <v>8502</v>
      </c>
      <c r="E234" s="40" t="s">
        <v>26030</v>
      </c>
    </row>
    <row r="235" spans="1:5">
      <c r="A235" t="str">
        <f t="shared" si="3"/>
        <v>730</v>
      </c>
      <c r="B235">
        <v>730</v>
      </c>
      <c r="C235" s="120" t="s">
        <v>22536</v>
      </c>
      <c r="D235" s="41" t="s">
        <v>8502</v>
      </c>
      <c r="E235" s="40" t="s">
        <v>26031</v>
      </c>
    </row>
    <row r="236" spans="1:5">
      <c r="A236" t="str">
        <f t="shared" si="3"/>
        <v>731</v>
      </c>
      <c r="B236">
        <v>731</v>
      </c>
      <c r="C236" s="120" t="s">
        <v>19665</v>
      </c>
      <c r="D236" s="41" t="s">
        <v>8502</v>
      </c>
      <c r="E236" s="40" t="s">
        <v>26032</v>
      </c>
    </row>
    <row r="237" spans="1:5" ht="30">
      <c r="A237" t="str">
        <f t="shared" si="3"/>
        <v>732</v>
      </c>
      <c r="B237">
        <v>732</v>
      </c>
      <c r="C237" s="120" t="s">
        <v>19668</v>
      </c>
      <c r="D237" s="41" t="s">
        <v>8502</v>
      </c>
      <c r="E237" s="40" t="s">
        <v>26033</v>
      </c>
    </row>
    <row r="238" spans="1:5" ht="30">
      <c r="A238" t="str">
        <f t="shared" si="3"/>
        <v>733</v>
      </c>
      <c r="B238">
        <v>733</v>
      </c>
      <c r="C238" s="120" t="s">
        <v>19667</v>
      </c>
      <c r="D238" s="41" t="s">
        <v>8502</v>
      </c>
      <c r="E238" s="40" t="s">
        <v>26034</v>
      </c>
    </row>
    <row r="239" spans="1:5" ht="30">
      <c r="A239" t="str">
        <f t="shared" si="3"/>
        <v>734</v>
      </c>
      <c r="B239">
        <v>734</v>
      </c>
      <c r="C239" s="120" t="s">
        <v>19672</v>
      </c>
      <c r="D239" s="41" t="s">
        <v>8502</v>
      </c>
      <c r="E239" s="40" t="s">
        <v>26035</v>
      </c>
    </row>
    <row r="240" spans="1:5" ht="30">
      <c r="A240" t="str">
        <f t="shared" si="3"/>
        <v>735</v>
      </c>
      <c r="B240">
        <v>735</v>
      </c>
      <c r="C240" s="120" t="s">
        <v>19661</v>
      </c>
      <c r="D240" s="41" t="s">
        <v>8502</v>
      </c>
      <c r="E240" s="40" t="s">
        <v>26036</v>
      </c>
    </row>
    <row r="241" spans="1:5" ht="30">
      <c r="A241" t="str">
        <f t="shared" si="3"/>
        <v>736</v>
      </c>
      <c r="B241">
        <v>736</v>
      </c>
      <c r="C241" s="120" t="s">
        <v>19662</v>
      </c>
      <c r="D241" s="41" t="s">
        <v>8502</v>
      </c>
      <c r="E241" s="40" t="s">
        <v>26037</v>
      </c>
    </row>
    <row r="242" spans="1:5" ht="30">
      <c r="A242" t="str">
        <f t="shared" si="3"/>
        <v>737</v>
      </c>
      <c r="B242">
        <v>737</v>
      </c>
      <c r="C242" s="120" t="s">
        <v>19669</v>
      </c>
      <c r="D242" s="41" t="s">
        <v>8502</v>
      </c>
      <c r="E242" s="40" t="s">
        <v>26038</v>
      </c>
    </row>
    <row r="243" spans="1:5" ht="30">
      <c r="A243" t="str">
        <f t="shared" si="3"/>
        <v>738</v>
      </c>
      <c r="B243">
        <v>738</v>
      </c>
      <c r="C243" s="120" t="s">
        <v>19670</v>
      </c>
      <c r="D243" s="41" t="s">
        <v>8502</v>
      </c>
      <c r="E243" s="40" t="s">
        <v>26039</v>
      </c>
    </row>
    <row r="244" spans="1:5" ht="30">
      <c r="A244" t="str">
        <f t="shared" si="3"/>
        <v>740</v>
      </c>
      <c r="B244">
        <v>740</v>
      </c>
      <c r="C244" s="120" t="s">
        <v>19671</v>
      </c>
      <c r="D244" s="41" t="s">
        <v>8502</v>
      </c>
      <c r="E244" s="40" t="s">
        <v>26040</v>
      </c>
    </row>
    <row r="245" spans="1:5" ht="30">
      <c r="A245" t="str">
        <f t="shared" si="3"/>
        <v>743</v>
      </c>
      <c r="B245">
        <v>743</v>
      </c>
      <c r="C245" s="120" t="s">
        <v>22036</v>
      </c>
      <c r="D245" s="41" t="s">
        <v>8504</v>
      </c>
      <c r="E245" s="40" t="s">
        <v>10742</v>
      </c>
    </row>
    <row r="246" spans="1:5" ht="30">
      <c r="A246" t="str">
        <f t="shared" si="3"/>
        <v>746</v>
      </c>
      <c r="B246">
        <v>746</v>
      </c>
      <c r="C246" s="120" t="s">
        <v>21999</v>
      </c>
      <c r="D246" s="41" t="s">
        <v>8502</v>
      </c>
      <c r="E246" s="40" t="s">
        <v>26041</v>
      </c>
    </row>
    <row r="247" spans="1:5" ht="30">
      <c r="A247" t="str">
        <f t="shared" si="3"/>
        <v>749</v>
      </c>
      <c r="B247">
        <v>749</v>
      </c>
      <c r="C247" s="120" t="s">
        <v>19680</v>
      </c>
      <c r="D247" s="41" t="s">
        <v>8502</v>
      </c>
      <c r="E247" s="40" t="s">
        <v>26042</v>
      </c>
    </row>
    <row r="248" spans="1:5" ht="30">
      <c r="A248" t="str">
        <f t="shared" si="3"/>
        <v>750</v>
      </c>
      <c r="B248">
        <v>750</v>
      </c>
      <c r="C248" s="120" t="s">
        <v>19678</v>
      </c>
      <c r="D248" s="41" t="s">
        <v>8502</v>
      </c>
      <c r="E248" s="40" t="s">
        <v>26043</v>
      </c>
    </row>
    <row r="249" spans="1:5" ht="30">
      <c r="A249" t="str">
        <f t="shared" si="3"/>
        <v>751</v>
      </c>
      <c r="B249">
        <v>751</v>
      </c>
      <c r="C249" s="120" t="s">
        <v>19687</v>
      </c>
      <c r="D249" s="41" t="s">
        <v>8502</v>
      </c>
      <c r="E249" s="40" t="s">
        <v>26044</v>
      </c>
    </row>
    <row r="250" spans="1:5" ht="30">
      <c r="A250" t="str">
        <f t="shared" si="3"/>
        <v>754</v>
      </c>
      <c r="B250">
        <v>754</v>
      </c>
      <c r="C250" s="120" t="s">
        <v>19688</v>
      </c>
      <c r="D250" s="41" t="s">
        <v>8502</v>
      </c>
      <c r="E250" s="40" t="s">
        <v>26045</v>
      </c>
    </row>
    <row r="251" spans="1:5" ht="30">
      <c r="A251" t="str">
        <f t="shared" si="3"/>
        <v>755</v>
      </c>
      <c r="B251">
        <v>755</v>
      </c>
      <c r="C251" s="120" t="s">
        <v>19679</v>
      </c>
      <c r="D251" s="41" t="s">
        <v>8502</v>
      </c>
      <c r="E251" s="40" t="s">
        <v>26046</v>
      </c>
    </row>
    <row r="252" spans="1:5" ht="30">
      <c r="A252" t="str">
        <f t="shared" si="3"/>
        <v>756</v>
      </c>
      <c r="B252">
        <v>756</v>
      </c>
      <c r="C252" s="120" t="s">
        <v>19681</v>
      </c>
      <c r="D252" s="41" t="s">
        <v>8502</v>
      </c>
      <c r="E252" s="40" t="s">
        <v>26047</v>
      </c>
    </row>
    <row r="253" spans="1:5" ht="30">
      <c r="A253" t="str">
        <f t="shared" si="3"/>
        <v>757</v>
      </c>
      <c r="B253">
        <v>757</v>
      </c>
      <c r="C253" s="120" t="s">
        <v>19682</v>
      </c>
      <c r="D253" s="41" t="s">
        <v>8502</v>
      </c>
      <c r="E253" s="40" t="s">
        <v>26048</v>
      </c>
    </row>
    <row r="254" spans="1:5" ht="30">
      <c r="A254" t="str">
        <f t="shared" si="3"/>
        <v>759</v>
      </c>
      <c r="B254">
        <v>759</v>
      </c>
      <c r="C254" s="120" t="s">
        <v>19676</v>
      </c>
      <c r="D254" s="41" t="s">
        <v>8502</v>
      </c>
      <c r="E254" s="40" t="s">
        <v>26049</v>
      </c>
    </row>
    <row r="255" spans="1:5" ht="30">
      <c r="A255" t="str">
        <f t="shared" si="3"/>
        <v>760</v>
      </c>
      <c r="B255">
        <v>760</v>
      </c>
      <c r="C255" s="120" t="s">
        <v>19686</v>
      </c>
      <c r="D255" s="41" t="s">
        <v>8502</v>
      </c>
      <c r="E255" s="40" t="s">
        <v>26050</v>
      </c>
    </row>
    <row r="256" spans="1:5" ht="30">
      <c r="A256" t="str">
        <f t="shared" si="3"/>
        <v>761</v>
      </c>
      <c r="B256">
        <v>761</v>
      </c>
      <c r="C256" s="120" t="s">
        <v>19677</v>
      </c>
      <c r="D256" s="41" t="s">
        <v>8502</v>
      </c>
      <c r="E256" s="40" t="s">
        <v>26051</v>
      </c>
    </row>
    <row r="257" spans="1:5">
      <c r="A257" t="str">
        <f t="shared" si="3"/>
        <v>764</v>
      </c>
      <c r="B257">
        <v>764</v>
      </c>
      <c r="C257" s="120" t="s">
        <v>19722</v>
      </c>
      <c r="D257" s="41" t="s">
        <v>8502</v>
      </c>
      <c r="E257" s="40" t="s">
        <v>13877</v>
      </c>
    </row>
    <row r="258" spans="1:5">
      <c r="A258" t="str">
        <f t="shared" si="3"/>
        <v>765</v>
      </c>
      <c r="B258">
        <v>765</v>
      </c>
      <c r="C258" s="120" t="s">
        <v>19723</v>
      </c>
      <c r="D258" s="41" t="s">
        <v>8502</v>
      </c>
      <c r="E258" s="40" t="s">
        <v>13877</v>
      </c>
    </row>
    <row r="259" spans="1:5">
      <c r="A259" t="str">
        <f t="shared" ref="A259:A322" si="4">IF(ISERROR(SEARCH("/",B259)=6),TRIM(CLEAN(B259)),IF(SEARCH("/",B259)=6,IF(LEN(TRIM(CLEAN(B259)))=7,LEFT(TRIM(CLEAN(B259)),6)&amp;"00"&amp;RIGHT(TRIM(CLEAN(B259)),1),LEFT(TRIM(CLEAN(B259)),6)&amp;"0"&amp;RIGHT(TRIM(CLEAN(B259)),2)),TRIM(CLEAN(B259))))</f>
        <v>766</v>
      </c>
      <c r="B259">
        <v>766</v>
      </c>
      <c r="C259" s="120" t="s">
        <v>19714</v>
      </c>
      <c r="D259" s="41" t="s">
        <v>8502</v>
      </c>
      <c r="E259" s="40" t="s">
        <v>16351</v>
      </c>
    </row>
    <row r="260" spans="1:5">
      <c r="A260" t="str">
        <f t="shared" si="4"/>
        <v>767</v>
      </c>
      <c r="B260">
        <v>767</v>
      </c>
      <c r="C260" s="120" t="s">
        <v>19716</v>
      </c>
      <c r="D260" s="41" t="s">
        <v>8502</v>
      </c>
      <c r="E260" s="40" t="s">
        <v>16351</v>
      </c>
    </row>
    <row r="261" spans="1:5">
      <c r="A261" t="str">
        <f t="shared" si="4"/>
        <v>768</v>
      </c>
      <c r="B261">
        <v>768</v>
      </c>
      <c r="C261" s="120" t="s">
        <v>19717</v>
      </c>
      <c r="D261" s="41" t="s">
        <v>8502</v>
      </c>
      <c r="E261" s="40" t="s">
        <v>9442</v>
      </c>
    </row>
    <row r="262" spans="1:5">
      <c r="A262" t="str">
        <f t="shared" si="4"/>
        <v>769</v>
      </c>
      <c r="B262">
        <v>769</v>
      </c>
      <c r="C262" s="120" t="s">
        <v>19719</v>
      </c>
      <c r="D262" s="41" t="s">
        <v>8502</v>
      </c>
      <c r="E262" s="40" t="s">
        <v>9442</v>
      </c>
    </row>
    <row r="263" spans="1:5">
      <c r="A263" t="str">
        <f t="shared" si="4"/>
        <v>770</v>
      </c>
      <c r="B263">
        <v>770</v>
      </c>
      <c r="C263" s="120" t="s">
        <v>19720</v>
      </c>
      <c r="D263" s="41" t="s">
        <v>8502</v>
      </c>
      <c r="E263" s="40" t="s">
        <v>8933</v>
      </c>
    </row>
    <row r="264" spans="1:5">
      <c r="A264" t="str">
        <f t="shared" si="4"/>
        <v>771</v>
      </c>
      <c r="B264">
        <v>771</v>
      </c>
      <c r="C264" s="120" t="s">
        <v>19730</v>
      </c>
      <c r="D264" s="41" t="s">
        <v>8502</v>
      </c>
      <c r="E264" s="40" t="s">
        <v>16448</v>
      </c>
    </row>
    <row r="265" spans="1:5">
      <c r="A265" t="str">
        <f t="shared" si="4"/>
        <v>772</v>
      </c>
      <c r="B265">
        <v>772</v>
      </c>
      <c r="C265" s="120" t="s">
        <v>19729</v>
      </c>
      <c r="D265" s="41" t="s">
        <v>8502</v>
      </c>
      <c r="E265" s="40" t="s">
        <v>16448</v>
      </c>
    </row>
    <row r="266" spans="1:5">
      <c r="A266" t="str">
        <f t="shared" si="4"/>
        <v>773</v>
      </c>
      <c r="B266">
        <v>773</v>
      </c>
      <c r="C266" s="120" t="s">
        <v>19726</v>
      </c>
      <c r="D266" s="41" t="s">
        <v>8502</v>
      </c>
      <c r="E266" s="40" t="s">
        <v>26052</v>
      </c>
    </row>
    <row r="267" spans="1:5">
      <c r="A267" t="str">
        <f t="shared" si="4"/>
        <v>774</v>
      </c>
      <c r="B267">
        <v>774</v>
      </c>
      <c r="C267" s="120" t="s">
        <v>19725</v>
      </c>
      <c r="D267" s="41" t="s">
        <v>8502</v>
      </c>
      <c r="E267" s="40" t="s">
        <v>26052</v>
      </c>
    </row>
    <row r="268" spans="1:5">
      <c r="A268" t="str">
        <f t="shared" si="4"/>
        <v>775</v>
      </c>
      <c r="B268">
        <v>775</v>
      </c>
      <c r="C268" s="120" t="s">
        <v>19727</v>
      </c>
      <c r="D268" s="41" t="s">
        <v>8502</v>
      </c>
      <c r="E268" s="40" t="s">
        <v>26052</v>
      </c>
    </row>
    <row r="269" spans="1:5">
      <c r="A269" t="str">
        <f t="shared" si="4"/>
        <v>776</v>
      </c>
      <c r="B269">
        <v>776</v>
      </c>
      <c r="C269" s="120" t="s">
        <v>19732</v>
      </c>
      <c r="D269" s="41" t="s">
        <v>8502</v>
      </c>
      <c r="E269" s="40" t="s">
        <v>25067</v>
      </c>
    </row>
    <row r="270" spans="1:5">
      <c r="A270" t="str">
        <f t="shared" si="4"/>
        <v>777</v>
      </c>
      <c r="B270">
        <v>777</v>
      </c>
      <c r="C270" s="120" t="s">
        <v>19733</v>
      </c>
      <c r="D270" s="41" t="s">
        <v>8502</v>
      </c>
      <c r="E270" s="40" t="s">
        <v>25313</v>
      </c>
    </row>
    <row r="271" spans="1:5">
      <c r="A271" t="str">
        <f t="shared" si="4"/>
        <v>778</v>
      </c>
      <c r="B271">
        <v>778</v>
      </c>
      <c r="C271" s="120" t="s">
        <v>19736</v>
      </c>
      <c r="D271" s="41" t="s">
        <v>8502</v>
      </c>
      <c r="E271" s="40" t="s">
        <v>25067</v>
      </c>
    </row>
    <row r="272" spans="1:5">
      <c r="A272" t="str">
        <f t="shared" si="4"/>
        <v>779</v>
      </c>
      <c r="B272">
        <v>779</v>
      </c>
      <c r="C272" s="120" t="s">
        <v>19731</v>
      </c>
      <c r="D272" s="41" t="s">
        <v>8502</v>
      </c>
      <c r="E272" s="40" t="s">
        <v>17627</v>
      </c>
    </row>
    <row r="273" spans="1:5">
      <c r="A273" t="str">
        <f t="shared" si="4"/>
        <v>780</v>
      </c>
      <c r="B273">
        <v>780</v>
      </c>
      <c r="C273" s="120" t="s">
        <v>19734</v>
      </c>
      <c r="D273" s="41" t="s">
        <v>8502</v>
      </c>
      <c r="E273" s="40" t="s">
        <v>21357</v>
      </c>
    </row>
    <row r="274" spans="1:5">
      <c r="A274" t="str">
        <f t="shared" si="4"/>
        <v>781</v>
      </c>
      <c r="B274">
        <v>781</v>
      </c>
      <c r="C274" s="120" t="s">
        <v>19737</v>
      </c>
      <c r="D274" s="41" t="s">
        <v>8502</v>
      </c>
      <c r="E274" s="40" t="s">
        <v>24821</v>
      </c>
    </row>
    <row r="275" spans="1:5">
      <c r="A275" t="str">
        <f t="shared" si="4"/>
        <v>782</v>
      </c>
      <c r="B275">
        <v>782</v>
      </c>
      <c r="C275" s="120" t="s">
        <v>19740</v>
      </c>
      <c r="D275" s="41" t="s">
        <v>8502</v>
      </c>
      <c r="E275" s="40" t="s">
        <v>24821</v>
      </c>
    </row>
    <row r="276" spans="1:5">
      <c r="A276" t="str">
        <f t="shared" si="4"/>
        <v>783</v>
      </c>
      <c r="B276">
        <v>783</v>
      </c>
      <c r="C276" s="120" t="s">
        <v>19741</v>
      </c>
      <c r="D276" s="41" t="s">
        <v>8502</v>
      </c>
      <c r="E276" s="40" t="s">
        <v>26053</v>
      </c>
    </row>
    <row r="277" spans="1:5">
      <c r="A277" t="str">
        <f t="shared" si="4"/>
        <v>784</v>
      </c>
      <c r="B277">
        <v>784</v>
      </c>
      <c r="C277" s="120" t="s">
        <v>19743</v>
      </c>
      <c r="D277" s="41" t="s">
        <v>8502</v>
      </c>
      <c r="E277" s="40" t="s">
        <v>26054</v>
      </c>
    </row>
    <row r="278" spans="1:5">
      <c r="A278" t="str">
        <f t="shared" si="4"/>
        <v>785</v>
      </c>
      <c r="B278">
        <v>785</v>
      </c>
      <c r="C278" s="120" t="s">
        <v>19742</v>
      </c>
      <c r="D278" s="41" t="s">
        <v>8502</v>
      </c>
      <c r="E278" s="40" t="s">
        <v>26055</v>
      </c>
    </row>
    <row r="279" spans="1:5">
      <c r="A279" t="str">
        <f t="shared" si="4"/>
        <v>786</v>
      </c>
      <c r="B279">
        <v>786</v>
      </c>
      <c r="C279" s="120" t="s">
        <v>19739</v>
      </c>
      <c r="D279" s="41" t="s">
        <v>8502</v>
      </c>
      <c r="E279" s="40" t="s">
        <v>24821</v>
      </c>
    </row>
    <row r="280" spans="1:5">
      <c r="A280" t="str">
        <f t="shared" si="4"/>
        <v>787</v>
      </c>
      <c r="B280">
        <v>787</v>
      </c>
      <c r="C280" s="120" t="s">
        <v>19724</v>
      </c>
      <c r="D280" s="41" t="s">
        <v>8502</v>
      </c>
      <c r="E280" s="40" t="s">
        <v>26052</v>
      </c>
    </row>
    <row r="281" spans="1:5">
      <c r="A281" t="str">
        <f t="shared" si="4"/>
        <v>788</v>
      </c>
      <c r="B281">
        <v>788</v>
      </c>
      <c r="C281" s="120" t="s">
        <v>19728</v>
      </c>
      <c r="D281" s="41" t="s">
        <v>8502</v>
      </c>
      <c r="E281" s="40" t="s">
        <v>16448</v>
      </c>
    </row>
    <row r="282" spans="1:5">
      <c r="A282" t="str">
        <f t="shared" si="4"/>
        <v>789</v>
      </c>
      <c r="B282">
        <v>789</v>
      </c>
      <c r="C282" s="120" t="s">
        <v>19718</v>
      </c>
      <c r="D282" s="41" t="s">
        <v>8502</v>
      </c>
      <c r="E282" s="40" t="s">
        <v>8909</v>
      </c>
    </row>
    <row r="283" spans="1:5">
      <c r="A283" t="str">
        <f t="shared" si="4"/>
        <v>790</v>
      </c>
      <c r="B283">
        <v>790</v>
      </c>
      <c r="C283" s="120" t="s">
        <v>19713</v>
      </c>
      <c r="D283" s="41" t="s">
        <v>8502</v>
      </c>
      <c r="E283" s="40" t="s">
        <v>16351</v>
      </c>
    </row>
    <row r="284" spans="1:5">
      <c r="A284" t="str">
        <f t="shared" si="4"/>
        <v>791</v>
      </c>
      <c r="B284">
        <v>791</v>
      </c>
      <c r="C284" s="120" t="s">
        <v>19715</v>
      </c>
      <c r="D284" s="41" t="s">
        <v>8502</v>
      </c>
      <c r="E284" s="40" t="s">
        <v>16351</v>
      </c>
    </row>
    <row r="285" spans="1:5">
      <c r="A285" t="str">
        <f t="shared" si="4"/>
        <v>792</v>
      </c>
      <c r="B285">
        <v>792</v>
      </c>
      <c r="C285" s="120" t="s">
        <v>19802</v>
      </c>
      <c r="D285" s="41" t="s">
        <v>8502</v>
      </c>
      <c r="E285" s="40" t="s">
        <v>9255</v>
      </c>
    </row>
    <row r="286" spans="1:5">
      <c r="A286" t="str">
        <f t="shared" si="4"/>
        <v>793</v>
      </c>
      <c r="B286">
        <v>793</v>
      </c>
      <c r="C286" s="120" t="s">
        <v>19804</v>
      </c>
      <c r="D286" s="41" t="s">
        <v>8502</v>
      </c>
      <c r="E286" s="40" t="s">
        <v>8806</v>
      </c>
    </row>
    <row r="287" spans="1:5">
      <c r="A287" t="str">
        <f t="shared" si="4"/>
        <v>794</v>
      </c>
      <c r="B287">
        <v>794</v>
      </c>
      <c r="C287" s="120" t="s">
        <v>19806</v>
      </c>
      <c r="D287" s="41" t="s">
        <v>8502</v>
      </c>
      <c r="E287" s="40" t="s">
        <v>8985</v>
      </c>
    </row>
    <row r="288" spans="1:5">
      <c r="A288" t="str">
        <f t="shared" si="4"/>
        <v>796</v>
      </c>
      <c r="B288">
        <v>796</v>
      </c>
      <c r="C288" s="120" t="s">
        <v>19800</v>
      </c>
      <c r="D288" s="41" t="s">
        <v>8502</v>
      </c>
      <c r="E288" s="40" t="s">
        <v>18006</v>
      </c>
    </row>
    <row r="289" spans="1:5">
      <c r="A289" t="str">
        <f t="shared" si="4"/>
        <v>797</v>
      </c>
      <c r="B289">
        <v>797</v>
      </c>
      <c r="C289" s="120" t="s">
        <v>19798</v>
      </c>
      <c r="D289" s="41" t="s">
        <v>8502</v>
      </c>
      <c r="E289" s="40" t="s">
        <v>8894</v>
      </c>
    </row>
    <row r="290" spans="1:5">
      <c r="A290" t="str">
        <f t="shared" si="4"/>
        <v>798</v>
      </c>
      <c r="B290">
        <v>798</v>
      </c>
      <c r="C290" s="120" t="s">
        <v>19799</v>
      </c>
      <c r="D290" s="41" t="s">
        <v>8502</v>
      </c>
      <c r="E290" s="40" t="s">
        <v>8825</v>
      </c>
    </row>
    <row r="291" spans="1:5">
      <c r="A291" t="str">
        <f t="shared" si="4"/>
        <v>799</v>
      </c>
      <c r="B291">
        <v>799</v>
      </c>
      <c r="C291" s="120" t="s">
        <v>19801</v>
      </c>
      <c r="D291" s="41" t="s">
        <v>8502</v>
      </c>
      <c r="E291" s="40" t="s">
        <v>8749</v>
      </c>
    </row>
    <row r="292" spans="1:5">
      <c r="A292" t="str">
        <f t="shared" si="4"/>
        <v>801</v>
      </c>
      <c r="B292">
        <v>801</v>
      </c>
      <c r="C292" s="120" t="s">
        <v>19805</v>
      </c>
      <c r="D292" s="41" t="s">
        <v>8502</v>
      </c>
      <c r="E292" s="40" t="s">
        <v>8885</v>
      </c>
    </row>
    <row r="293" spans="1:5">
      <c r="A293" t="str">
        <f t="shared" si="4"/>
        <v>802</v>
      </c>
      <c r="B293">
        <v>802</v>
      </c>
      <c r="C293" s="120" t="s">
        <v>19807</v>
      </c>
      <c r="D293" s="41" t="s">
        <v>8502</v>
      </c>
      <c r="E293" s="40" t="s">
        <v>17051</v>
      </c>
    </row>
    <row r="294" spans="1:5">
      <c r="A294" t="str">
        <f t="shared" si="4"/>
        <v>803</v>
      </c>
      <c r="B294">
        <v>803</v>
      </c>
      <c r="C294" s="120" t="s">
        <v>19808</v>
      </c>
      <c r="D294" s="41" t="s">
        <v>8502</v>
      </c>
      <c r="E294" s="40" t="s">
        <v>17519</v>
      </c>
    </row>
    <row r="295" spans="1:5">
      <c r="A295" t="str">
        <f t="shared" si="4"/>
        <v>804</v>
      </c>
      <c r="B295">
        <v>804</v>
      </c>
      <c r="C295" s="120" t="s">
        <v>19803</v>
      </c>
      <c r="D295" s="41" t="s">
        <v>8502</v>
      </c>
      <c r="E295" s="40" t="s">
        <v>13133</v>
      </c>
    </row>
    <row r="296" spans="1:5">
      <c r="A296" t="str">
        <f t="shared" si="4"/>
        <v>812</v>
      </c>
      <c r="B296">
        <v>812</v>
      </c>
      <c r="C296" s="120" t="s">
        <v>19748</v>
      </c>
      <c r="D296" s="41" t="s">
        <v>8502</v>
      </c>
      <c r="E296" s="40" t="s">
        <v>9521</v>
      </c>
    </row>
    <row r="297" spans="1:5">
      <c r="A297" t="str">
        <f t="shared" si="4"/>
        <v>813</v>
      </c>
      <c r="B297">
        <v>813</v>
      </c>
      <c r="C297" s="120" t="s">
        <v>19760</v>
      </c>
      <c r="D297" s="41" t="s">
        <v>8502</v>
      </c>
      <c r="E297" s="40" t="s">
        <v>8913</v>
      </c>
    </row>
    <row r="298" spans="1:5">
      <c r="A298" t="str">
        <f t="shared" si="4"/>
        <v>814</v>
      </c>
      <c r="B298">
        <v>814</v>
      </c>
      <c r="C298" s="120" t="s">
        <v>19763</v>
      </c>
      <c r="D298" s="41" t="s">
        <v>8502</v>
      </c>
      <c r="E298" s="40" t="s">
        <v>17616</v>
      </c>
    </row>
    <row r="299" spans="1:5">
      <c r="A299" t="str">
        <f t="shared" si="4"/>
        <v>815</v>
      </c>
      <c r="B299">
        <v>815</v>
      </c>
      <c r="C299" s="120" t="s">
        <v>19764</v>
      </c>
      <c r="D299" s="41" t="s">
        <v>8502</v>
      </c>
      <c r="E299" s="40" t="s">
        <v>17590</v>
      </c>
    </row>
    <row r="300" spans="1:5">
      <c r="A300" t="str">
        <f t="shared" si="4"/>
        <v>816</v>
      </c>
      <c r="B300">
        <v>816</v>
      </c>
      <c r="C300" s="120" t="s">
        <v>19762</v>
      </c>
      <c r="D300" s="41" t="s">
        <v>8502</v>
      </c>
      <c r="E300" s="40" t="s">
        <v>12652</v>
      </c>
    </row>
    <row r="301" spans="1:5">
      <c r="A301" t="str">
        <f t="shared" si="4"/>
        <v>817</v>
      </c>
      <c r="B301">
        <v>817</v>
      </c>
      <c r="C301" s="120" t="s">
        <v>19767</v>
      </c>
      <c r="D301" s="41" t="s">
        <v>8502</v>
      </c>
      <c r="E301" s="40" t="s">
        <v>17569</v>
      </c>
    </row>
    <row r="302" spans="1:5">
      <c r="A302" t="str">
        <f t="shared" si="4"/>
        <v>818</v>
      </c>
      <c r="B302">
        <v>818</v>
      </c>
      <c r="C302" s="120" t="s">
        <v>19750</v>
      </c>
      <c r="D302" s="41" t="s">
        <v>8502</v>
      </c>
      <c r="E302" s="40" t="s">
        <v>8887</v>
      </c>
    </row>
    <row r="303" spans="1:5">
      <c r="A303" t="str">
        <f t="shared" si="4"/>
        <v>819</v>
      </c>
      <c r="B303">
        <v>819</v>
      </c>
      <c r="C303" s="120" t="s">
        <v>19749</v>
      </c>
      <c r="D303" s="41" t="s">
        <v>8502</v>
      </c>
      <c r="E303" s="40" t="s">
        <v>9241</v>
      </c>
    </row>
    <row r="304" spans="1:5">
      <c r="A304" t="str">
        <f t="shared" si="4"/>
        <v>820</v>
      </c>
      <c r="B304">
        <v>820</v>
      </c>
      <c r="C304" s="120" t="s">
        <v>19761</v>
      </c>
      <c r="D304" s="41" t="s">
        <v>8502</v>
      </c>
      <c r="E304" s="40" t="s">
        <v>18887</v>
      </c>
    </row>
    <row r="305" spans="1:5">
      <c r="A305" t="str">
        <f t="shared" si="4"/>
        <v>821</v>
      </c>
      <c r="B305">
        <v>821</v>
      </c>
      <c r="C305" s="120" t="s">
        <v>19766</v>
      </c>
      <c r="D305" s="41" t="s">
        <v>8502</v>
      </c>
      <c r="E305" s="40" t="s">
        <v>18882</v>
      </c>
    </row>
    <row r="306" spans="1:5">
      <c r="A306" t="str">
        <f t="shared" si="4"/>
        <v>822</v>
      </c>
      <c r="B306">
        <v>822</v>
      </c>
      <c r="C306" s="120" t="s">
        <v>19765</v>
      </c>
      <c r="D306" s="41" t="s">
        <v>8502</v>
      </c>
      <c r="E306" s="40" t="s">
        <v>16950</v>
      </c>
    </row>
    <row r="307" spans="1:5">
      <c r="A307" t="str">
        <f t="shared" si="4"/>
        <v>823</v>
      </c>
      <c r="B307">
        <v>823</v>
      </c>
      <c r="C307" s="120" t="s">
        <v>19751</v>
      </c>
      <c r="D307" s="41" t="s">
        <v>8502</v>
      </c>
      <c r="E307" s="40" t="s">
        <v>18089</v>
      </c>
    </row>
    <row r="308" spans="1:5">
      <c r="A308" t="str">
        <f t="shared" si="4"/>
        <v>825</v>
      </c>
      <c r="B308">
        <v>825</v>
      </c>
      <c r="C308" s="120" t="s">
        <v>19759</v>
      </c>
      <c r="D308" s="41" t="s">
        <v>8502</v>
      </c>
      <c r="E308" s="40" t="s">
        <v>17040</v>
      </c>
    </row>
    <row r="309" spans="1:5">
      <c r="A309" t="str">
        <f t="shared" si="4"/>
        <v>826</v>
      </c>
      <c r="B309">
        <v>826</v>
      </c>
      <c r="C309" s="120" t="s">
        <v>19753</v>
      </c>
      <c r="D309" s="41" t="s">
        <v>8502</v>
      </c>
      <c r="E309" s="40" t="s">
        <v>19754</v>
      </c>
    </row>
    <row r="310" spans="1:5">
      <c r="A310" t="str">
        <f t="shared" si="4"/>
        <v>827</v>
      </c>
      <c r="B310">
        <v>827</v>
      </c>
      <c r="C310" s="120" t="s">
        <v>19755</v>
      </c>
      <c r="D310" s="41" t="s">
        <v>8502</v>
      </c>
      <c r="E310" s="40" t="s">
        <v>18735</v>
      </c>
    </row>
    <row r="311" spans="1:5">
      <c r="A311" t="str">
        <f t="shared" si="4"/>
        <v>828</v>
      </c>
      <c r="B311">
        <v>828</v>
      </c>
      <c r="C311" s="120" t="s">
        <v>19746</v>
      </c>
      <c r="D311" s="41" t="s">
        <v>8502</v>
      </c>
      <c r="E311" s="40" t="s">
        <v>8705</v>
      </c>
    </row>
    <row r="312" spans="1:5">
      <c r="A312" t="str">
        <f t="shared" si="4"/>
        <v>829</v>
      </c>
      <c r="B312">
        <v>829</v>
      </c>
      <c r="C312" s="120" t="s">
        <v>19747</v>
      </c>
      <c r="D312" s="41" t="s">
        <v>8502</v>
      </c>
      <c r="E312" s="40" t="s">
        <v>8815</v>
      </c>
    </row>
    <row r="313" spans="1:5">
      <c r="A313" t="str">
        <f t="shared" si="4"/>
        <v>830</v>
      </c>
      <c r="B313">
        <v>830</v>
      </c>
      <c r="C313" s="120" t="s">
        <v>19752</v>
      </c>
      <c r="D313" s="41" t="s">
        <v>8502</v>
      </c>
      <c r="E313" s="40" t="s">
        <v>9116</v>
      </c>
    </row>
    <row r="314" spans="1:5">
      <c r="A314" t="str">
        <f t="shared" si="4"/>
        <v>831</v>
      </c>
      <c r="B314">
        <v>831</v>
      </c>
      <c r="C314" s="120" t="s">
        <v>19744</v>
      </c>
      <c r="D314" s="41" t="s">
        <v>8502</v>
      </c>
      <c r="E314" s="40" t="s">
        <v>19745</v>
      </c>
    </row>
    <row r="315" spans="1:5">
      <c r="A315" t="str">
        <f t="shared" si="4"/>
        <v>832</v>
      </c>
      <c r="B315">
        <v>832</v>
      </c>
      <c r="C315" s="120" t="s">
        <v>19756</v>
      </c>
      <c r="D315" s="41" t="s">
        <v>8502</v>
      </c>
      <c r="E315" s="40" t="s">
        <v>10754</v>
      </c>
    </row>
    <row r="316" spans="1:5">
      <c r="A316" t="str">
        <f t="shared" si="4"/>
        <v>833</v>
      </c>
      <c r="B316">
        <v>833</v>
      </c>
      <c r="C316" s="120" t="s">
        <v>19757</v>
      </c>
      <c r="D316" s="41" t="s">
        <v>8502</v>
      </c>
      <c r="E316" s="40" t="s">
        <v>9093</v>
      </c>
    </row>
    <row r="317" spans="1:5">
      <c r="A317" t="str">
        <f t="shared" si="4"/>
        <v>834</v>
      </c>
      <c r="B317">
        <v>834</v>
      </c>
      <c r="C317" s="120" t="s">
        <v>19758</v>
      </c>
      <c r="D317" s="41" t="s">
        <v>8502</v>
      </c>
      <c r="E317" s="40" t="s">
        <v>9059</v>
      </c>
    </row>
    <row r="318" spans="1:5">
      <c r="A318" t="str">
        <f t="shared" si="4"/>
        <v>841</v>
      </c>
      <c r="B318">
        <v>841</v>
      </c>
      <c r="C318" s="120" t="s">
        <v>19847</v>
      </c>
      <c r="D318" s="41" t="s">
        <v>8506</v>
      </c>
      <c r="E318" s="40" t="s">
        <v>26056</v>
      </c>
    </row>
    <row r="319" spans="1:5">
      <c r="A319" t="str">
        <f t="shared" si="4"/>
        <v>842</v>
      </c>
      <c r="B319">
        <v>842</v>
      </c>
      <c r="C319" s="120" t="s">
        <v>19851</v>
      </c>
      <c r="D319" s="41" t="s">
        <v>8506</v>
      </c>
      <c r="E319" s="40" t="s">
        <v>26057</v>
      </c>
    </row>
    <row r="320" spans="1:5">
      <c r="A320" t="str">
        <f t="shared" si="4"/>
        <v>857</v>
      </c>
      <c r="B320">
        <v>857</v>
      </c>
      <c r="C320" s="120" t="s">
        <v>19855</v>
      </c>
      <c r="D320" s="41" t="s">
        <v>8510</v>
      </c>
      <c r="E320" s="40" t="s">
        <v>26011</v>
      </c>
    </row>
    <row r="321" spans="1:5">
      <c r="A321" t="str">
        <f t="shared" si="4"/>
        <v>862</v>
      </c>
      <c r="B321">
        <v>862</v>
      </c>
      <c r="C321" s="120" t="s">
        <v>19852</v>
      </c>
      <c r="D321" s="41" t="s">
        <v>8510</v>
      </c>
      <c r="E321" s="40" t="s">
        <v>10374</v>
      </c>
    </row>
    <row r="322" spans="1:5">
      <c r="A322" t="str">
        <f t="shared" si="4"/>
        <v>863</v>
      </c>
      <c r="B322">
        <v>863</v>
      </c>
      <c r="C322" s="120" t="s">
        <v>19860</v>
      </c>
      <c r="D322" s="41" t="s">
        <v>8510</v>
      </c>
      <c r="E322" s="40" t="s">
        <v>14947</v>
      </c>
    </row>
    <row r="323" spans="1:5">
      <c r="A323" t="str">
        <f t="shared" ref="A323:A386" si="5">IF(ISERROR(SEARCH("/",B323)=6),TRIM(CLEAN(B323)),IF(SEARCH("/",B323)=6,IF(LEN(TRIM(CLEAN(B323)))=7,LEFT(TRIM(CLEAN(B323)),6)&amp;"00"&amp;RIGHT(TRIM(CLEAN(B323)),1),LEFT(TRIM(CLEAN(B323)),6)&amp;"0"&amp;RIGHT(TRIM(CLEAN(B323)),2)),TRIM(CLEAN(B323))))</f>
        <v>864</v>
      </c>
      <c r="B323">
        <v>864</v>
      </c>
      <c r="C323" s="120" t="s">
        <v>19864</v>
      </c>
      <c r="D323" s="41" t="s">
        <v>8510</v>
      </c>
      <c r="E323" s="40" t="s">
        <v>19738</v>
      </c>
    </row>
    <row r="324" spans="1:5">
      <c r="A324" t="str">
        <f t="shared" si="5"/>
        <v>865</v>
      </c>
      <c r="B324">
        <v>865</v>
      </c>
      <c r="C324" s="120" t="s">
        <v>19865</v>
      </c>
      <c r="D324" s="41" t="s">
        <v>8510</v>
      </c>
      <c r="E324" s="40" t="s">
        <v>16850</v>
      </c>
    </row>
    <row r="325" spans="1:5">
      <c r="A325" t="str">
        <f t="shared" si="5"/>
        <v>866</v>
      </c>
      <c r="B325">
        <v>866</v>
      </c>
      <c r="C325" s="120" t="s">
        <v>19853</v>
      </c>
      <c r="D325" s="41" t="s">
        <v>8510</v>
      </c>
      <c r="E325" s="40" t="s">
        <v>26058</v>
      </c>
    </row>
    <row r="326" spans="1:5">
      <c r="A326" t="str">
        <f t="shared" si="5"/>
        <v>867</v>
      </c>
      <c r="B326">
        <v>867</v>
      </c>
      <c r="C326" s="120" t="s">
        <v>19862</v>
      </c>
      <c r="D326" s="41" t="s">
        <v>8510</v>
      </c>
      <c r="E326" s="40" t="s">
        <v>24034</v>
      </c>
    </row>
    <row r="327" spans="1:5">
      <c r="A327" t="str">
        <f t="shared" si="5"/>
        <v>868</v>
      </c>
      <c r="B327">
        <v>868</v>
      </c>
      <c r="C327" s="120" t="s">
        <v>19857</v>
      </c>
      <c r="D327" s="41" t="s">
        <v>8510</v>
      </c>
      <c r="E327" s="40" t="s">
        <v>8659</v>
      </c>
    </row>
    <row r="328" spans="1:5">
      <c r="A328" t="str">
        <f t="shared" si="5"/>
        <v>870</v>
      </c>
      <c r="B328">
        <v>870</v>
      </c>
      <c r="C328" s="120" t="s">
        <v>19859</v>
      </c>
      <c r="D328" s="41" t="s">
        <v>8510</v>
      </c>
      <c r="E328" s="40" t="s">
        <v>26059</v>
      </c>
    </row>
    <row r="329" spans="1:5" ht="30">
      <c r="A329" t="str">
        <f t="shared" si="5"/>
        <v>873</v>
      </c>
      <c r="B329">
        <v>873</v>
      </c>
      <c r="C329" s="120" t="s">
        <v>19936</v>
      </c>
      <c r="D329" s="41" t="s">
        <v>8510</v>
      </c>
      <c r="E329" s="40" t="s">
        <v>26060</v>
      </c>
    </row>
    <row r="330" spans="1:5" ht="30">
      <c r="A330" t="str">
        <f t="shared" si="5"/>
        <v>874</v>
      </c>
      <c r="B330">
        <v>874</v>
      </c>
      <c r="C330" s="120" t="s">
        <v>19938</v>
      </c>
      <c r="D330" s="41" t="s">
        <v>8510</v>
      </c>
      <c r="E330" s="40" t="s">
        <v>26061</v>
      </c>
    </row>
    <row r="331" spans="1:5" ht="30">
      <c r="A331" t="str">
        <f t="shared" si="5"/>
        <v>875</v>
      </c>
      <c r="B331">
        <v>875</v>
      </c>
      <c r="C331" s="120" t="s">
        <v>19939</v>
      </c>
      <c r="D331" s="41" t="s">
        <v>8510</v>
      </c>
      <c r="E331" s="40" t="s">
        <v>26062</v>
      </c>
    </row>
    <row r="332" spans="1:5" ht="30">
      <c r="A332" t="str">
        <f t="shared" si="5"/>
        <v>876</v>
      </c>
      <c r="B332">
        <v>876</v>
      </c>
      <c r="C332" s="120" t="s">
        <v>19930</v>
      </c>
      <c r="D332" s="41" t="s">
        <v>8510</v>
      </c>
      <c r="E332" s="40" t="s">
        <v>26063</v>
      </c>
    </row>
    <row r="333" spans="1:5" ht="30">
      <c r="A333" t="str">
        <f t="shared" si="5"/>
        <v>877</v>
      </c>
      <c r="B333">
        <v>877</v>
      </c>
      <c r="C333" s="120" t="s">
        <v>19931</v>
      </c>
      <c r="D333" s="41" t="s">
        <v>8510</v>
      </c>
      <c r="E333" s="40" t="s">
        <v>26064</v>
      </c>
    </row>
    <row r="334" spans="1:5" ht="30">
      <c r="A334" t="str">
        <f t="shared" si="5"/>
        <v>878</v>
      </c>
      <c r="B334">
        <v>878</v>
      </c>
      <c r="C334" s="120" t="s">
        <v>19933</v>
      </c>
      <c r="D334" s="41" t="s">
        <v>8510</v>
      </c>
      <c r="E334" s="40" t="s">
        <v>26065</v>
      </c>
    </row>
    <row r="335" spans="1:5" ht="30">
      <c r="A335" t="str">
        <f t="shared" si="5"/>
        <v>879</v>
      </c>
      <c r="B335">
        <v>879</v>
      </c>
      <c r="C335" s="120" t="s">
        <v>19934</v>
      </c>
      <c r="D335" s="41" t="s">
        <v>8510</v>
      </c>
      <c r="E335" s="40" t="s">
        <v>26066</v>
      </c>
    </row>
    <row r="336" spans="1:5" ht="30">
      <c r="A336" t="str">
        <f t="shared" si="5"/>
        <v>880</v>
      </c>
      <c r="B336">
        <v>880</v>
      </c>
      <c r="C336" s="120" t="s">
        <v>19935</v>
      </c>
      <c r="D336" s="41" t="s">
        <v>8510</v>
      </c>
      <c r="E336" s="40" t="s">
        <v>26067</v>
      </c>
    </row>
    <row r="337" spans="1:5" ht="30">
      <c r="A337" t="str">
        <f t="shared" si="5"/>
        <v>881</v>
      </c>
      <c r="B337">
        <v>881</v>
      </c>
      <c r="C337" s="120" t="s">
        <v>19937</v>
      </c>
      <c r="D337" s="41" t="s">
        <v>8510</v>
      </c>
      <c r="E337" s="40" t="s">
        <v>26068</v>
      </c>
    </row>
    <row r="338" spans="1:5" ht="30">
      <c r="A338" t="str">
        <f t="shared" si="5"/>
        <v>882</v>
      </c>
      <c r="B338">
        <v>882</v>
      </c>
      <c r="C338" s="120" t="s">
        <v>19932</v>
      </c>
      <c r="D338" s="41" t="s">
        <v>8510</v>
      </c>
      <c r="E338" s="40" t="s">
        <v>26069</v>
      </c>
    </row>
    <row r="339" spans="1:5">
      <c r="A339" t="str">
        <f t="shared" si="5"/>
        <v>891</v>
      </c>
      <c r="B339">
        <v>891</v>
      </c>
      <c r="C339" s="120" t="s">
        <v>19863</v>
      </c>
      <c r="D339" s="41" t="s">
        <v>8510</v>
      </c>
      <c r="E339" s="40" t="s">
        <v>26070</v>
      </c>
    </row>
    <row r="340" spans="1:5">
      <c r="A340" t="str">
        <f t="shared" si="5"/>
        <v>892</v>
      </c>
      <c r="B340">
        <v>892</v>
      </c>
      <c r="C340" s="120" t="s">
        <v>19854</v>
      </c>
      <c r="D340" s="41" t="s">
        <v>8510</v>
      </c>
      <c r="E340" s="40" t="s">
        <v>26071</v>
      </c>
    </row>
    <row r="341" spans="1:5">
      <c r="A341" t="str">
        <f t="shared" si="5"/>
        <v>901</v>
      </c>
      <c r="B341">
        <v>901</v>
      </c>
      <c r="C341" s="120" t="s">
        <v>19874</v>
      </c>
      <c r="D341" s="41" t="s">
        <v>8510</v>
      </c>
      <c r="E341" s="40" t="s">
        <v>18599</v>
      </c>
    </row>
    <row r="342" spans="1:5">
      <c r="A342" t="str">
        <f t="shared" si="5"/>
        <v>902</v>
      </c>
      <c r="B342">
        <v>902</v>
      </c>
      <c r="C342" s="120" t="s">
        <v>19882</v>
      </c>
      <c r="D342" s="41" t="s">
        <v>8510</v>
      </c>
      <c r="E342" s="40" t="s">
        <v>26072</v>
      </c>
    </row>
    <row r="343" spans="1:5">
      <c r="A343" t="str">
        <f t="shared" si="5"/>
        <v>903</v>
      </c>
      <c r="B343">
        <v>903</v>
      </c>
      <c r="C343" s="120" t="s">
        <v>19885</v>
      </c>
      <c r="D343" s="41" t="s">
        <v>8510</v>
      </c>
      <c r="E343" s="40" t="s">
        <v>26073</v>
      </c>
    </row>
    <row r="344" spans="1:5">
      <c r="A344" t="str">
        <f t="shared" si="5"/>
        <v>911</v>
      </c>
      <c r="B344">
        <v>911</v>
      </c>
      <c r="C344" s="120" t="s">
        <v>19870</v>
      </c>
      <c r="D344" s="41" t="s">
        <v>8510</v>
      </c>
      <c r="E344" s="40" t="s">
        <v>19209</v>
      </c>
    </row>
    <row r="345" spans="1:5">
      <c r="A345" t="str">
        <f t="shared" si="5"/>
        <v>912</v>
      </c>
      <c r="B345">
        <v>912</v>
      </c>
      <c r="C345" s="120" t="s">
        <v>19877</v>
      </c>
      <c r="D345" s="41" t="s">
        <v>8510</v>
      </c>
      <c r="E345" s="40" t="s">
        <v>26074</v>
      </c>
    </row>
    <row r="346" spans="1:5">
      <c r="A346" t="str">
        <f t="shared" si="5"/>
        <v>913</v>
      </c>
      <c r="B346">
        <v>913</v>
      </c>
      <c r="C346" s="120" t="s">
        <v>19884</v>
      </c>
      <c r="D346" s="41" t="s">
        <v>8510</v>
      </c>
      <c r="E346" s="40" t="s">
        <v>26075</v>
      </c>
    </row>
    <row r="347" spans="1:5">
      <c r="A347" t="str">
        <f t="shared" si="5"/>
        <v>914</v>
      </c>
      <c r="B347">
        <v>914</v>
      </c>
      <c r="C347" s="120" t="s">
        <v>19888</v>
      </c>
      <c r="D347" s="41" t="s">
        <v>8510</v>
      </c>
      <c r="E347" s="40" t="s">
        <v>26076</v>
      </c>
    </row>
    <row r="348" spans="1:5">
      <c r="A348" t="str">
        <f t="shared" si="5"/>
        <v>925</v>
      </c>
      <c r="B348">
        <v>925</v>
      </c>
      <c r="C348" s="120" t="s">
        <v>19872</v>
      </c>
      <c r="D348" s="41" t="s">
        <v>8510</v>
      </c>
      <c r="E348" s="40" t="s">
        <v>26077</v>
      </c>
    </row>
    <row r="349" spans="1:5">
      <c r="A349" t="str">
        <f t="shared" si="5"/>
        <v>926</v>
      </c>
      <c r="B349">
        <v>926</v>
      </c>
      <c r="C349" s="120" t="s">
        <v>19876</v>
      </c>
      <c r="D349" s="41" t="s">
        <v>8510</v>
      </c>
      <c r="E349" s="40" t="s">
        <v>26078</v>
      </c>
    </row>
    <row r="350" spans="1:5">
      <c r="A350" t="str">
        <f t="shared" si="5"/>
        <v>927</v>
      </c>
      <c r="B350">
        <v>927</v>
      </c>
      <c r="C350" s="120" t="s">
        <v>19883</v>
      </c>
      <c r="D350" s="41" t="s">
        <v>8510</v>
      </c>
      <c r="E350" s="40" t="s">
        <v>26079</v>
      </c>
    </row>
    <row r="351" spans="1:5">
      <c r="A351" t="str">
        <f t="shared" si="5"/>
        <v>935</v>
      </c>
      <c r="B351">
        <v>935</v>
      </c>
      <c r="C351" s="120" t="s">
        <v>21432</v>
      </c>
      <c r="D351" s="41" t="s">
        <v>8510</v>
      </c>
      <c r="E351" s="40" t="s">
        <v>14350</v>
      </c>
    </row>
    <row r="352" spans="1:5">
      <c r="A352" t="str">
        <f t="shared" si="5"/>
        <v>936</v>
      </c>
      <c r="B352">
        <v>936</v>
      </c>
      <c r="C352" s="120" t="s">
        <v>21431</v>
      </c>
      <c r="D352" s="41" t="s">
        <v>8510</v>
      </c>
      <c r="E352" s="40" t="s">
        <v>10769</v>
      </c>
    </row>
    <row r="353" spans="1:5">
      <c r="A353" t="str">
        <f t="shared" si="5"/>
        <v>937</v>
      </c>
      <c r="B353">
        <v>937</v>
      </c>
      <c r="C353" s="120" t="s">
        <v>21427</v>
      </c>
      <c r="D353" s="41" t="s">
        <v>8510</v>
      </c>
      <c r="E353" s="40" t="s">
        <v>26080</v>
      </c>
    </row>
    <row r="354" spans="1:5">
      <c r="A354" t="str">
        <f t="shared" si="5"/>
        <v>938</v>
      </c>
      <c r="B354">
        <v>938</v>
      </c>
      <c r="C354" s="120" t="s">
        <v>21426</v>
      </c>
      <c r="D354" s="41" t="s">
        <v>8510</v>
      </c>
      <c r="E354" s="40" t="s">
        <v>8767</v>
      </c>
    </row>
    <row r="355" spans="1:5">
      <c r="A355" t="str">
        <f t="shared" si="5"/>
        <v>939</v>
      </c>
      <c r="B355">
        <v>939</v>
      </c>
      <c r="C355" s="120" t="s">
        <v>21428</v>
      </c>
      <c r="D355" s="41" t="s">
        <v>8510</v>
      </c>
      <c r="E355" s="40" t="s">
        <v>8634</v>
      </c>
    </row>
    <row r="356" spans="1:5">
      <c r="A356" t="str">
        <f t="shared" si="5"/>
        <v>940</v>
      </c>
      <c r="B356">
        <v>940</v>
      </c>
      <c r="C356" s="120" t="s">
        <v>21430</v>
      </c>
      <c r="D356" s="41" t="s">
        <v>8510</v>
      </c>
      <c r="E356" s="40" t="s">
        <v>19518</v>
      </c>
    </row>
    <row r="357" spans="1:5">
      <c r="A357" t="str">
        <f t="shared" si="5"/>
        <v>944</v>
      </c>
      <c r="B357">
        <v>944</v>
      </c>
      <c r="C357" s="120" t="s">
        <v>21429</v>
      </c>
      <c r="D357" s="41" t="s">
        <v>8510</v>
      </c>
      <c r="E357" s="40" t="s">
        <v>8781</v>
      </c>
    </row>
    <row r="358" spans="1:5">
      <c r="A358" t="str">
        <f t="shared" si="5"/>
        <v>945</v>
      </c>
      <c r="B358">
        <v>945</v>
      </c>
      <c r="C358" s="120" t="s">
        <v>19887</v>
      </c>
      <c r="D358" s="41" t="s">
        <v>8510</v>
      </c>
      <c r="E358" s="40" t="s">
        <v>26081</v>
      </c>
    </row>
    <row r="359" spans="1:5">
      <c r="A359" t="str">
        <f t="shared" si="5"/>
        <v>946</v>
      </c>
      <c r="B359">
        <v>946</v>
      </c>
      <c r="C359" s="120" t="s">
        <v>19880</v>
      </c>
      <c r="D359" s="41" t="s">
        <v>8510</v>
      </c>
      <c r="E359" s="40" t="s">
        <v>26082</v>
      </c>
    </row>
    <row r="360" spans="1:5">
      <c r="A360" t="str">
        <f t="shared" si="5"/>
        <v>947</v>
      </c>
      <c r="B360">
        <v>947</v>
      </c>
      <c r="C360" s="120" t="s">
        <v>19869</v>
      </c>
      <c r="D360" s="41" t="s">
        <v>8510</v>
      </c>
      <c r="E360" s="40" t="s">
        <v>17549</v>
      </c>
    </row>
    <row r="361" spans="1:5">
      <c r="A361" t="str">
        <f t="shared" si="5"/>
        <v>948</v>
      </c>
      <c r="B361">
        <v>948</v>
      </c>
      <c r="C361" s="120" t="s">
        <v>19868</v>
      </c>
      <c r="D361" s="41" t="s">
        <v>8510</v>
      </c>
      <c r="E361" s="40" t="s">
        <v>26083</v>
      </c>
    </row>
    <row r="362" spans="1:5">
      <c r="A362" t="str">
        <f t="shared" si="5"/>
        <v>953</v>
      </c>
      <c r="B362">
        <v>953</v>
      </c>
      <c r="C362" s="120" t="s">
        <v>19881</v>
      </c>
      <c r="D362" s="41" t="s">
        <v>8510</v>
      </c>
      <c r="E362" s="40" t="s">
        <v>26084</v>
      </c>
    </row>
    <row r="363" spans="1:5">
      <c r="A363" t="str">
        <f t="shared" si="5"/>
        <v>954</v>
      </c>
      <c r="B363">
        <v>954</v>
      </c>
      <c r="C363" s="120" t="s">
        <v>19873</v>
      </c>
      <c r="D363" s="41" t="s">
        <v>8510</v>
      </c>
      <c r="E363" s="40" t="s">
        <v>26085</v>
      </c>
    </row>
    <row r="364" spans="1:5">
      <c r="A364" t="str">
        <f t="shared" si="5"/>
        <v>955</v>
      </c>
      <c r="B364">
        <v>955</v>
      </c>
      <c r="C364" s="120" t="s">
        <v>19878</v>
      </c>
      <c r="D364" s="41" t="s">
        <v>8510</v>
      </c>
      <c r="E364" s="40" t="s">
        <v>25695</v>
      </c>
    </row>
    <row r="365" spans="1:5" ht="30">
      <c r="A365" t="str">
        <f t="shared" si="5"/>
        <v>977</v>
      </c>
      <c r="B365">
        <v>977</v>
      </c>
      <c r="C365" s="120" t="s">
        <v>19908</v>
      </c>
      <c r="D365" s="41" t="s">
        <v>8510</v>
      </c>
      <c r="E365" s="40" t="s">
        <v>26086</v>
      </c>
    </row>
    <row r="366" spans="1:5">
      <c r="A366" t="str">
        <f t="shared" si="5"/>
        <v>979</v>
      </c>
      <c r="B366">
        <v>979</v>
      </c>
      <c r="C366" s="120" t="s">
        <v>19918</v>
      </c>
      <c r="D366" s="41" t="s">
        <v>8510</v>
      </c>
      <c r="E366" s="40" t="s">
        <v>26087</v>
      </c>
    </row>
    <row r="367" spans="1:5">
      <c r="A367" t="str">
        <f t="shared" si="5"/>
        <v>980</v>
      </c>
      <c r="B367">
        <v>980</v>
      </c>
      <c r="C367" s="120" t="s">
        <v>19914</v>
      </c>
      <c r="D367" s="41" t="s">
        <v>8510</v>
      </c>
      <c r="E367" s="40" t="s">
        <v>8860</v>
      </c>
    </row>
    <row r="368" spans="1:5">
      <c r="A368" t="str">
        <f t="shared" si="5"/>
        <v>981</v>
      </c>
      <c r="B368">
        <v>981</v>
      </c>
      <c r="C368" s="120" t="s">
        <v>19925</v>
      </c>
      <c r="D368" s="41" t="s">
        <v>8510</v>
      </c>
      <c r="E368" s="40" t="s">
        <v>10232</v>
      </c>
    </row>
    <row r="369" spans="1:5">
      <c r="A369" t="str">
        <f t="shared" si="5"/>
        <v>982</v>
      </c>
      <c r="B369">
        <v>982</v>
      </c>
      <c r="C369" s="120" t="s">
        <v>19927</v>
      </c>
      <c r="D369" s="41" t="s">
        <v>8510</v>
      </c>
      <c r="E369" s="40" t="s">
        <v>8709</v>
      </c>
    </row>
    <row r="370" spans="1:5">
      <c r="A370" t="str">
        <f t="shared" si="5"/>
        <v>983</v>
      </c>
      <c r="B370">
        <v>983</v>
      </c>
      <c r="C370" s="120" t="s">
        <v>19940</v>
      </c>
      <c r="D370" s="41" t="s">
        <v>8510</v>
      </c>
      <c r="E370" s="40" t="s">
        <v>15692</v>
      </c>
    </row>
    <row r="371" spans="1:5">
      <c r="A371" t="str">
        <f t="shared" si="5"/>
        <v>984</v>
      </c>
      <c r="B371">
        <v>984</v>
      </c>
      <c r="C371" s="120" t="s">
        <v>19945</v>
      </c>
      <c r="D371" s="41" t="s">
        <v>8510</v>
      </c>
      <c r="E371" s="40" t="s">
        <v>8608</v>
      </c>
    </row>
    <row r="372" spans="1:5">
      <c r="A372" t="str">
        <f t="shared" si="5"/>
        <v>985</v>
      </c>
      <c r="B372">
        <v>985</v>
      </c>
      <c r="C372" s="120" t="s">
        <v>19941</v>
      </c>
      <c r="D372" s="41" t="s">
        <v>8510</v>
      </c>
      <c r="E372" s="40" t="s">
        <v>8984</v>
      </c>
    </row>
    <row r="373" spans="1:5">
      <c r="A373" t="str">
        <f t="shared" si="5"/>
        <v>986</v>
      </c>
      <c r="B373">
        <v>986</v>
      </c>
      <c r="C373" s="120" t="s">
        <v>19947</v>
      </c>
      <c r="D373" s="41" t="s">
        <v>8510</v>
      </c>
      <c r="E373" s="40" t="s">
        <v>25575</v>
      </c>
    </row>
    <row r="374" spans="1:5">
      <c r="A374" t="str">
        <f t="shared" si="5"/>
        <v>987</v>
      </c>
      <c r="B374">
        <v>987</v>
      </c>
      <c r="C374" s="120" t="s">
        <v>19949</v>
      </c>
      <c r="D374" s="41" t="s">
        <v>8510</v>
      </c>
      <c r="E374" s="40" t="s">
        <v>17733</v>
      </c>
    </row>
    <row r="375" spans="1:5">
      <c r="A375" t="str">
        <f t="shared" si="5"/>
        <v>988</v>
      </c>
      <c r="B375">
        <v>988</v>
      </c>
      <c r="C375" s="120" t="s">
        <v>19955</v>
      </c>
      <c r="D375" s="41" t="s">
        <v>8510</v>
      </c>
      <c r="E375" s="40" t="s">
        <v>26088</v>
      </c>
    </row>
    <row r="376" spans="1:5">
      <c r="A376" t="str">
        <f t="shared" si="5"/>
        <v>989</v>
      </c>
      <c r="B376">
        <v>989</v>
      </c>
      <c r="C376" s="120" t="s">
        <v>19956</v>
      </c>
      <c r="D376" s="41" t="s">
        <v>8510</v>
      </c>
      <c r="E376" s="40" t="s">
        <v>26089</v>
      </c>
    </row>
    <row r="377" spans="1:5">
      <c r="A377" t="str">
        <f t="shared" si="5"/>
        <v>990</v>
      </c>
      <c r="B377">
        <v>990</v>
      </c>
      <c r="C377" s="120" t="s">
        <v>19942</v>
      </c>
      <c r="D377" s="41" t="s">
        <v>8510</v>
      </c>
      <c r="E377" s="40" t="s">
        <v>26090</v>
      </c>
    </row>
    <row r="378" spans="1:5">
      <c r="A378" t="str">
        <f t="shared" si="5"/>
        <v>991</v>
      </c>
      <c r="B378">
        <v>991</v>
      </c>
      <c r="C378" s="120" t="s">
        <v>19946</v>
      </c>
      <c r="D378" s="41" t="s">
        <v>8510</v>
      </c>
      <c r="E378" s="40" t="s">
        <v>26091</v>
      </c>
    </row>
    <row r="379" spans="1:5">
      <c r="A379" t="str">
        <f t="shared" si="5"/>
        <v>992</v>
      </c>
      <c r="B379">
        <v>992</v>
      </c>
      <c r="C379" s="120" t="s">
        <v>19951</v>
      </c>
      <c r="D379" s="41" t="s">
        <v>8510</v>
      </c>
      <c r="E379" s="40" t="s">
        <v>26092</v>
      </c>
    </row>
    <row r="380" spans="1:5" ht="30">
      <c r="A380" t="str">
        <f t="shared" si="5"/>
        <v>993</v>
      </c>
      <c r="B380">
        <v>993</v>
      </c>
      <c r="C380" s="120" t="s">
        <v>19890</v>
      </c>
      <c r="D380" s="41" t="s">
        <v>8510</v>
      </c>
      <c r="E380" s="40" t="s">
        <v>8614</v>
      </c>
    </row>
    <row r="381" spans="1:5" ht="30">
      <c r="A381" t="str">
        <f t="shared" si="5"/>
        <v>994</v>
      </c>
      <c r="B381">
        <v>994</v>
      </c>
      <c r="C381" s="120" t="s">
        <v>19907</v>
      </c>
      <c r="D381" s="41" t="s">
        <v>8510</v>
      </c>
      <c r="E381" s="40" t="s">
        <v>9296</v>
      </c>
    </row>
    <row r="382" spans="1:5" ht="30">
      <c r="A382" t="str">
        <f t="shared" si="5"/>
        <v>995</v>
      </c>
      <c r="B382">
        <v>995</v>
      </c>
      <c r="C382" s="120" t="s">
        <v>19894</v>
      </c>
      <c r="D382" s="41" t="s">
        <v>8510</v>
      </c>
      <c r="E382" s="40" t="s">
        <v>12788</v>
      </c>
    </row>
    <row r="383" spans="1:5" ht="30">
      <c r="A383" t="str">
        <f t="shared" si="5"/>
        <v>996</v>
      </c>
      <c r="B383">
        <v>996</v>
      </c>
      <c r="C383" s="120" t="s">
        <v>19898</v>
      </c>
      <c r="D383" s="41" t="s">
        <v>8510</v>
      </c>
      <c r="E383" s="40" t="s">
        <v>17958</v>
      </c>
    </row>
    <row r="384" spans="1:5" ht="30">
      <c r="A384" t="str">
        <f t="shared" si="5"/>
        <v>998</v>
      </c>
      <c r="B384">
        <v>998</v>
      </c>
      <c r="C384" s="120" t="s">
        <v>19909</v>
      </c>
      <c r="D384" s="41" t="s">
        <v>8510</v>
      </c>
      <c r="E384" s="40" t="s">
        <v>25568</v>
      </c>
    </row>
    <row r="385" spans="1:5" ht="30">
      <c r="A385" t="str">
        <f t="shared" si="5"/>
        <v>999</v>
      </c>
      <c r="B385">
        <v>999</v>
      </c>
      <c r="C385" s="120" t="s">
        <v>19893</v>
      </c>
      <c r="D385" s="41" t="s">
        <v>8510</v>
      </c>
      <c r="E385" s="40" t="s">
        <v>26093</v>
      </c>
    </row>
    <row r="386" spans="1:5" ht="30">
      <c r="A386" t="str">
        <f t="shared" si="5"/>
        <v>1000</v>
      </c>
      <c r="B386">
        <v>1000</v>
      </c>
      <c r="C386" s="120" t="s">
        <v>19895</v>
      </c>
      <c r="D386" s="41" t="s">
        <v>8510</v>
      </c>
      <c r="E386" s="40" t="s">
        <v>25466</v>
      </c>
    </row>
    <row r="387" spans="1:5" ht="30">
      <c r="A387" t="str">
        <f t="shared" ref="A387:A450" si="6">IF(ISERROR(SEARCH("/",B387)=6),TRIM(CLEAN(B387)),IF(SEARCH("/",B387)=6,IF(LEN(TRIM(CLEAN(B387)))=7,LEFT(TRIM(CLEAN(B387)),6)&amp;"00"&amp;RIGHT(TRIM(CLEAN(B387)),1),LEFT(TRIM(CLEAN(B387)),6)&amp;"0"&amp;RIGHT(TRIM(CLEAN(B387)),2)),TRIM(CLEAN(B387))))</f>
        <v>1001</v>
      </c>
      <c r="B387">
        <v>1001</v>
      </c>
      <c r="C387" s="120" t="s">
        <v>19899</v>
      </c>
      <c r="D387" s="41" t="s">
        <v>8510</v>
      </c>
      <c r="E387" s="40" t="s">
        <v>26094</v>
      </c>
    </row>
    <row r="388" spans="1:5">
      <c r="A388" t="str">
        <f t="shared" si="6"/>
        <v>1003</v>
      </c>
      <c r="B388">
        <v>1003</v>
      </c>
      <c r="C388" s="120" t="s">
        <v>19950</v>
      </c>
      <c r="D388" s="41" t="s">
        <v>8510</v>
      </c>
      <c r="E388" s="40" t="s">
        <v>10420</v>
      </c>
    </row>
    <row r="389" spans="1:5">
      <c r="A389" t="str">
        <f t="shared" si="6"/>
        <v>1005</v>
      </c>
      <c r="B389">
        <v>1005</v>
      </c>
      <c r="C389" s="120" t="s">
        <v>19944</v>
      </c>
      <c r="D389" s="41" t="s">
        <v>8510</v>
      </c>
      <c r="E389" s="40" t="s">
        <v>26095</v>
      </c>
    </row>
    <row r="390" spans="1:5">
      <c r="A390" t="str">
        <f t="shared" si="6"/>
        <v>1006</v>
      </c>
      <c r="B390">
        <v>1006</v>
      </c>
      <c r="C390" s="120" t="s">
        <v>19867</v>
      </c>
      <c r="D390" s="41" t="s">
        <v>8510</v>
      </c>
      <c r="E390" s="40" t="s">
        <v>26096</v>
      </c>
    </row>
    <row r="391" spans="1:5">
      <c r="A391" t="str">
        <f t="shared" si="6"/>
        <v>1007</v>
      </c>
      <c r="B391">
        <v>1007</v>
      </c>
      <c r="C391" s="120" t="s">
        <v>19952</v>
      </c>
      <c r="D391" s="41" t="s">
        <v>8510</v>
      </c>
      <c r="E391" s="40" t="s">
        <v>26097</v>
      </c>
    </row>
    <row r="392" spans="1:5">
      <c r="A392" t="str">
        <f t="shared" si="6"/>
        <v>1008</v>
      </c>
      <c r="B392">
        <v>1008</v>
      </c>
      <c r="C392" s="120" t="s">
        <v>19954</v>
      </c>
      <c r="D392" s="41" t="s">
        <v>8510</v>
      </c>
      <c r="E392" s="40" t="s">
        <v>17660</v>
      </c>
    </row>
    <row r="393" spans="1:5">
      <c r="A393" t="str">
        <f t="shared" si="6"/>
        <v>1011</v>
      </c>
      <c r="B393">
        <v>1011</v>
      </c>
      <c r="C393" s="120" t="s">
        <v>19911</v>
      </c>
      <c r="D393" s="41" t="s">
        <v>8510</v>
      </c>
      <c r="E393" s="40" t="s">
        <v>8590</v>
      </c>
    </row>
    <row r="394" spans="1:5">
      <c r="A394" t="str">
        <f t="shared" si="6"/>
        <v>1013</v>
      </c>
      <c r="B394">
        <v>1013</v>
      </c>
      <c r="C394" s="120" t="s">
        <v>19913</v>
      </c>
      <c r="D394" s="41" t="s">
        <v>8510</v>
      </c>
      <c r="E394" s="40" t="s">
        <v>8916</v>
      </c>
    </row>
    <row r="395" spans="1:5">
      <c r="A395" t="str">
        <f t="shared" si="6"/>
        <v>1014</v>
      </c>
      <c r="B395">
        <v>1014</v>
      </c>
      <c r="C395" s="120" t="s">
        <v>19921</v>
      </c>
      <c r="D395" s="41" t="s">
        <v>8510</v>
      </c>
      <c r="E395" s="40" t="s">
        <v>8601</v>
      </c>
    </row>
    <row r="396" spans="1:5" ht="30">
      <c r="A396" t="str">
        <f t="shared" si="6"/>
        <v>1015</v>
      </c>
      <c r="B396">
        <v>1015</v>
      </c>
      <c r="C396" s="120" t="s">
        <v>19897</v>
      </c>
      <c r="D396" s="41" t="s">
        <v>8510</v>
      </c>
      <c r="E396" s="40" t="s">
        <v>26098</v>
      </c>
    </row>
    <row r="397" spans="1:5" ht="30">
      <c r="A397" t="str">
        <f t="shared" si="6"/>
        <v>1017</v>
      </c>
      <c r="B397">
        <v>1017</v>
      </c>
      <c r="C397" s="120" t="s">
        <v>19892</v>
      </c>
      <c r="D397" s="41" t="s">
        <v>8510</v>
      </c>
      <c r="E397" s="40" t="s">
        <v>26099</v>
      </c>
    </row>
    <row r="398" spans="1:5" ht="30">
      <c r="A398" t="str">
        <f t="shared" si="6"/>
        <v>1018</v>
      </c>
      <c r="B398">
        <v>1018</v>
      </c>
      <c r="C398" s="120" t="s">
        <v>19904</v>
      </c>
      <c r="D398" s="41" t="s">
        <v>8510</v>
      </c>
      <c r="E398" s="40" t="s">
        <v>26100</v>
      </c>
    </row>
    <row r="399" spans="1:5" ht="30">
      <c r="A399" t="str">
        <f t="shared" si="6"/>
        <v>1019</v>
      </c>
      <c r="B399">
        <v>1019</v>
      </c>
      <c r="C399" s="120" t="s">
        <v>19900</v>
      </c>
      <c r="D399" s="41" t="s">
        <v>8510</v>
      </c>
      <c r="E399" s="40" t="s">
        <v>16731</v>
      </c>
    </row>
    <row r="400" spans="1:5" ht="30">
      <c r="A400" t="str">
        <f t="shared" si="6"/>
        <v>1020</v>
      </c>
      <c r="B400">
        <v>1020</v>
      </c>
      <c r="C400" s="120" t="s">
        <v>19891</v>
      </c>
      <c r="D400" s="41" t="s">
        <v>8510</v>
      </c>
      <c r="E400" s="40" t="s">
        <v>8509</v>
      </c>
    </row>
    <row r="401" spans="1:5" ht="30">
      <c r="A401" t="str">
        <f t="shared" si="6"/>
        <v>1021</v>
      </c>
      <c r="B401">
        <v>1021</v>
      </c>
      <c r="C401" s="120" t="s">
        <v>19902</v>
      </c>
      <c r="D401" s="41" t="s">
        <v>8510</v>
      </c>
      <c r="E401" s="40" t="s">
        <v>10394</v>
      </c>
    </row>
    <row r="402" spans="1:5" ht="30">
      <c r="A402" t="str">
        <f t="shared" si="6"/>
        <v>1022</v>
      </c>
      <c r="B402">
        <v>1022</v>
      </c>
      <c r="C402" s="120" t="s">
        <v>19896</v>
      </c>
      <c r="D402" s="41" t="s">
        <v>8510</v>
      </c>
      <c r="E402" s="40" t="s">
        <v>8800</v>
      </c>
    </row>
    <row r="403" spans="1:5">
      <c r="A403" t="str">
        <f t="shared" si="6"/>
        <v>1024</v>
      </c>
      <c r="B403">
        <v>1024</v>
      </c>
      <c r="C403" s="120" t="s">
        <v>19948</v>
      </c>
      <c r="D403" s="41" t="s">
        <v>8510</v>
      </c>
      <c r="E403" s="40" t="s">
        <v>26101</v>
      </c>
    </row>
    <row r="404" spans="1:5">
      <c r="A404" t="str">
        <f t="shared" si="6"/>
        <v>1030</v>
      </c>
      <c r="B404">
        <v>1030</v>
      </c>
      <c r="C404" s="120" t="s">
        <v>20051</v>
      </c>
      <c r="D404" s="41" t="s">
        <v>8502</v>
      </c>
      <c r="E404" s="40" t="s">
        <v>17094</v>
      </c>
    </row>
    <row r="405" spans="1:5">
      <c r="A405" t="str">
        <f t="shared" si="6"/>
        <v>1031</v>
      </c>
      <c r="B405">
        <v>1031</v>
      </c>
      <c r="C405" s="120" t="s">
        <v>24243</v>
      </c>
      <c r="D405" s="41" t="s">
        <v>8502</v>
      </c>
      <c r="E405" s="40" t="s">
        <v>10294</v>
      </c>
    </row>
    <row r="406" spans="1:5" ht="30">
      <c r="A406" t="str">
        <f t="shared" si="6"/>
        <v>1049</v>
      </c>
      <c r="B406">
        <v>1049</v>
      </c>
      <c r="C406" s="120" t="s">
        <v>19828</v>
      </c>
      <c r="D406" s="41" t="s">
        <v>8502</v>
      </c>
      <c r="E406" s="40" t="s">
        <v>9429</v>
      </c>
    </row>
    <row r="407" spans="1:5" ht="30">
      <c r="A407" t="str">
        <f t="shared" si="6"/>
        <v>1050</v>
      </c>
      <c r="B407">
        <v>1050</v>
      </c>
      <c r="C407" s="120" t="s">
        <v>19831</v>
      </c>
      <c r="D407" s="41" t="s">
        <v>8502</v>
      </c>
      <c r="E407" s="40" t="s">
        <v>9132</v>
      </c>
    </row>
    <row r="408" spans="1:5" ht="30">
      <c r="A408" t="str">
        <f t="shared" si="6"/>
        <v>1051</v>
      </c>
      <c r="B408">
        <v>1051</v>
      </c>
      <c r="C408" s="120" t="s">
        <v>19837</v>
      </c>
      <c r="D408" s="41" t="s">
        <v>8502</v>
      </c>
      <c r="E408" s="40" t="s">
        <v>24814</v>
      </c>
    </row>
    <row r="409" spans="1:5">
      <c r="A409" t="str">
        <f t="shared" si="6"/>
        <v>1062</v>
      </c>
      <c r="B409">
        <v>1062</v>
      </c>
      <c r="C409" s="120" t="s">
        <v>20103</v>
      </c>
      <c r="D409" s="41" t="s">
        <v>8502</v>
      </c>
      <c r="E409" s="40" t="s">
        <v>26102</v>
      </c>
    </row>
    <row r="410" spans="1:5">
      <c r="A410" t="str">
        <f t="shared" si="6"/>
        <v>1068</v>
      </c>
      <c r="B410">
        <v>1068</v>
      </c>
      <c r="C410" s="120" t="s">
        <v>20110</v>
      </c>
      <c r="D410" s="41" t="s">
        <v>8502</v>
      </c>
      <c r="E410" s="40" t="s">
        <v>26103</v>
      </c>
    </row>
    <row r="411" spans="1:5">
      <c r="A411" t="str">
        <f t="shared" si="6"/>
        <v>1079</v>
      </c>
      <c r="B411">
        <v>1079</v>
      </c>
      <c r="C411" s="120" t="s">
        <v>23187</v>
      </c>
      <c r="D411" s="41" t="s">
        <v>8502</v>
      </c>
      <c r="E411" s="40" t="s">
        <v>26104</v>
      </c>
    </row>
    <row r="412" spans="1:5">
      <c r="A412" t="str">
        <f t="shared" si="6"/>
        <v>1082</v>
      </c>
      <c r="B412">
        <v>1082</v>
      </c>
      <c r="C412" s="120" t="s">
        <v>23190</v>
      </c>
      <c r="D412" s="41" t="s">
        <v>8502</v>
      </c>
      <c r="E412" s="40" t="s">
        <v>26105</v>
      </c>
    </row>
    <row r="413" spans="1:5">
      <c r="A413" t="str">
        <f t="shared" si="6"/>
        <v>1086</v>
      </c>
      <c r="B413">
        <v>1086</v>
      </c>
      <c r="C413" s="120" t="s">
        <v>23186</v>
      </c>
      <c r="D413" s="41" t="s">
        <v>8502</v>
      </c>
      <c r="E413" s="40" t="s">
        <v>16863</v>
      </c>
    </row>
    <row r="414" spans="1:5">
      <c r="A414" t="str">
        <f t="shared" si="6"/>
        <v>1087</v>
      </c>
      <c r="B414">
        <v>1087</v>
      </c>
      <c r="C414" s="120" t="s">
        <v>23184</v>
      </c>
      <c r="D414" s="41" t="s">
        <v>8502</v>
      </c>
      <c r="E414" s="40" t="s">
        <v>17652</v>
      </c>
    </row>
    <row r="415" spans="1:5">
      <c r="A415" t="str">
        <f t="shared" si="6"/>
        <v>1088</v>
      </c>
      <c r="B415">
        <v>1088</v>
      </c>
      <c r="C415" s="120" t="s">
        <v>23183</v>
      </c>
      <c r="D415" s="41" t="s">
        <v>8502</v>
      </c>
      <c r="E415" s="40" t="s">
        <v>21565</v>
      </c>
    </row>
    <row r="416" spans="1:5">
      <c r="A416" t="str">
        <f t="shared" si="6"/>
        <v>1090</v>
      </c>
      <c r="B416">
        <v>1090</v>
      </c>
      <c r="C416" s="120" t="s">
        <v>19449</v>
      </c>
      <c r="D416" s="41" t="s">
        <v>8502</v>
      </c>
      <c r="E416" s="40" t="s">
        <v>25122</v>
      </c>
    </row>
    <row r="417" spans="1:5">
      <c r="A417" t="str">
        <f t="shared" si="6"/>
        <v>1091</v>
      </c>
      <c r="B417">
        <v>1091</v>
      </c>
      <c r="C417" s="120" t="s">
        <v>19441</v>
      </c>
      <c r="D417" s="41" t="s">
        <v>8502</v>
      </c>
      <c r="E417" s="40" t="s">
        <v>16115</v>
      </c>
    </row>
    <row r="418" spans="1:5">
      <c r="A418" t="str">
        <f t="shared" si="6"/>
        <v>1092</v>
      </c>
      <c r="B418">
        <v>1092</v>
      </c>
      <c r="C418" s="120" t="s">
        <v>19446</v>
      </c>
      <c r="D418" s="41" t="s">
        <v>8502</v>
      </c>
      <c r="E418" s="40" t="s">
        <v>17725</v>
      </c>
    </row>
    <row r="419" spans="1:5">
      <c r="A419" t="str">
        <f t="shared" si="6"/>
        <v>1093</v>
      </c>
      <c r="B419">
        <v>1093</v>
      </c>
      <c r="C419" s="120" t="s">
        <v>19447</v>
      </c>
      <c r="D419" s="41" t="s">
        <v>8502</v>
      </c>
      <c r="E419" s="40" t="s">
        <v>16944</v>
      </c>
    </row>
    <row r="420" spans="1:5">
      <c r="A420" t="str">
        <f t="shared" si="6"/>
        <v>1094</v>
      </c>
      <c r="B420">
        <v>1094</v>
      </c>
      <c r="C420" s="120" t="s">
        <v>19443</v>
      </c>
      <c r="D420" s="41" t="s">
        <v>8502</v>
      </c>
      <c r="E420" s="40" t="s">
        <v>17690</v>
      </c>
    </row>
    <row r="421" spans="1:5">
      <c r="A421" t="str">
        <f t="shared" si="6"/>
        <v>1095</v>
      </c>
      <c r="B421">
        <v>1095</v>
      </c>
      <c r="C421" s="120" t="s">
        <v>19444</v>
      </c>
      <c r="D421" s="41" t="s">
        <v>8502</v>
      </c>
      <c r="E421" s="40" t="s">
        <v>26106</v>
      </c>
    </row>
    <row r="422" spans="1:5">
      <c r="A422" t="str">
        <f t="shared" si="6"/>
        <v>1096</v>
      </c>
      <c r="B422">
        <v>1096</v>
      </c>
      <c r="C422" s="120" t="s">
        <v>19451</v>
      </c>
      <c r="D422" s="41" t="s">
        <v>8502</v>
      </c>
      <c r="E422" s="40" t="s">
        <v>26107</v>
      </c>
    </row>
    <row r="423" spans="1:5">
      <c r="A423" t="str">
        <f t="shared" si="6"/>
        <v>1097</v>
      </c>
      <c r="B423">
        <v>1097</v>
      </c>
      <c r="C423" s="120" t="s">
        <v>19452</v>
      </c>
      <c r="D423" s="41" t="s">
        <v>8502</v>
      </c>
      <c r="E423" s="40" t="s">
        <v>21730</v>
      </c>
    </row>
    <row r="424" spans="1:5" ht="30">
      <c r="A424" t="str">
        <f t="shared" si="6"/>
        <v>1098</v>
      </c>
      <c r="B424">
        <v>1098</v>
      </c>
      <c r="C424" s="120" t="s">
        <v>19835</v>
      </c>
      <c r="D424" s="41" t="s">
        <v>8502</v>
      </c>
      <c r="E424" s="40" t="s">
        <v>9412</v>
      </c>
    </row>
    <row r="425" spans="1:5" ht="30">
      <c r="A425" t="str">
        <f t="shared" si="6"/>
        <v>1099</v>
      </c>
      <c r="B425">
        <v>1099</v>
      </c>
      <c r="C425" s="120" t="s">
        <v>19829</v>
      </c>
      <c r="D425" s="41" t="s">
        <v>8502</v>
      </c>
      <c r="E425" s="40" t="s">
        <v>9198</v>
      </c>
    </row>
    <row r="426" spans="1:5" ht="30">
      <c r="A426" t="str">
        <f t="shared" si="6"/>
        <v>1100</v>
      </c>
      <c r="B426">
        <v>1100</v>
      </c>
      <c r="C426" s="120" t="s">
        <v>19833</v>
      </c>
      <c r="D426" s="41" t="s">
        <v>8502</v>
      </c>
      <c r="E426" s="40" t="s">
        <v>11456</v>
      </c>
    </row>
    <row r="427" spans="1:5" ht="30">
      <c r="A427" t="str">
        <f t="shared" si="6"/>
        <v>1101</v>
      </c>
      <c r="B427">
        <v>1101</v>
      </c>
      <c r="C427" s="120" t="s">
        <v>19832</v>
      </c>
      <c r="D427" s="41" t="s">
        <v>8502</v>
      </c>
      <c r="E427" s="40" t="s">
        <v>16370</v>
      </c>
    </row>
    <row r="428" spans="1:5" ht="30">
      <c r="A428" t="str">
        <f t="shared" si="6"/>
        <v>1102</v>
      </c>
      <c r="B428">
        <v>1102</v>
      </c>
      <c r="C428" s="120" t="s">
        <v>19836</v>
      </c>
      <c r="D428" s="41" t="s">
        <v>8502</v>
      </c>
      <c r="E428" s="40" t="s">
        <v>26108</v>
      </c>
    </row>
    <row r="429" spans="1:5">
      <c r="A429" t="str">
        <f t="shared" si="6"/>
        <v>1106</v>
      </c>
      <c r="B429">
        <v>1106</v>
      </c>
      <c r="C429" s="120" t="s">
        <v>20123</v>
      </c>
      <c r="D429" s="41" t="s">
        <v>8506</v>
      </c>
      <c r="E429" s="40" t="s">
        <v>8630</v>
      </c>
    </row>
    <row r="430" spans="1:5">
      <c r="A430" t="str">
        <f t="shared" si="6"/>
        <v>1107</v>
      </c>
      <c r="B430">
        <v>1107</v>
      </c>
      <c r="C430" s="120" t="s">
        <v>20125</v>
      </c>
      <c r="D430" s="41" t="s">
        <v>8506</v>
      </c>
      <c r="E430" s="40" t="s">
        <v>10008</v>
      </c>
    </row>
    <row r="431" spans="1:5">
      <c r="A431" t="str">
        <f t="shared" si="6"/>
        <v>1108</v>
      </c>
      <c r="B431">
        <v>1108</v>
      </c>
      <c r="C431" s="120" t="s">
        <v>20128</v>
      </c>
      <c r="D431" s="41" t="s">
        <v>8510</v>
      </c>
      <c r="E431" s="40" t="s">
        <v>26109</v>
      </c>
    </row>
    <row r="432" spans="1:5">
      <c r="A432" t="str">
        <f t="shared" si="6"/>
        <v>1109</v>
      </c>
      <c r="B432">
        <v>1109</v>
      </c>
      <c r="C432" s="120" t="s">
        <v>20138</v>
      </c>
      <c r="D432" s="41" t="s">
        <v>8510</v>
      </c>
      <c r="E432" s="40" t="s">
        <v>26109</v>
      </c>
    </row>
    <row r="433" spans="1:5">
      <c r="A433" t="str">
        <f t="shared" si="6"/>
        <v>1110</v>
      </c>
      <c r="B433">
        <v>1110</v>
      </c>
      <c r="C433" s="120" t="s">
        <v>20132</v>
      </c>
      <c r="D433" s="41" t="s">
        <v>8510</v>
      </c>
      <c r="E433" s="40" t="s">
        <v>25026</v>
      </c>
    </row>
    <row r="434" spans="1:5">
      <c r="A434" t="str">
        <f t="shared" si="6"/>
        <v>1113</v>
      </c>
      <c r="B434">
        <v>1113</v>
      </c>
      <c r="C434" s="120" t="s">
        <v>23322</v>
      </c>
      <c r="D434" s="41" t="s">
        <v>8510</v>
      </c>
      <c r="E434" s="40" t="s">
        <v>26109</v>
      </c>
    </row>
    <row r="435" spans="1:5">
      <c r="A435" t="str">
        <f t="shared" si="6"/>
        <v>1114</v>
      </c>
      <c r="B435">
        <v>1114</v>
      </c>
      <c r="C435" s="120" t="s">
        <v>23323</v>
      </c>
      <c r="D435" s="41" t="s">
        <v>8510</v>
      </c>
      <c r="E435" s="40" t="s">
        <v>25026</v>
      </c>
    </row>
    <row r="436" spans="1:5">
      <c r="A436" t="str">
        <f t="shared" si="6"/>
        <v>1115</v>
      </c>
      <c r="B436">
        <v>1115</v>
      </c>
      <c r="C436" s="120" t="s">
        <v>23321</v>
      </c>
      <c r="D436" s="41" t="s">
        <v>8510</v>
      </c>
      <c r="E436" s="40" t="s">
        <v>17030</v>
      </c>
    </row>
    <row r="437" spans="1:5">
      <c r="A437" t="str">
        <f t="shared" si="6"/>
        <v>1116</v>
      </c>
      <c r="B437">
        <v>1116</v>
      </c>
      <c r="C437" s="120" t="s">
        <v>23319</v>
      </c>
      <c r="D437" s="41" t="s">
        <v>8510</v>
      </c>
      <c r="E437" s="40" t="s">
        <v>25377</v>
      </c>
    </row>
    <row r="438" spans="1:5">
      <c r="A438" t="str">
        <f t="shared" si="6"/>
        <v>1117</v>
      </c>
      <c r="B438">
        <v>1117</v>
      </c>
      <c r="C438" s="120" t="s">
        <v>20129</v>
      </c>
      <c r="D438" s="41" t="s">
        <v>8510</v>
      </c>
      <c r="E438" s="40" t="s">
        <v>25099</v>
      </c>
    </row>
    <row r="439" spans="1:5">
      <c r="A439" t="str">
        <f t="shared" si="6"/>
        <v>1118</v>
      </c>
      <c r="B439">
        <v>1118</v>
      </c>
      <c r="C439" s="120" t="s">
        <v>20131</v>
      </c>
      <c r="D439" s="41" t="s">
        <v>8510</v>
      </c>
      <c r="E439" s="40" t="s">
        <v>25026</v>
      </c>
    </row>
    <row r="440" spans="1:5">
      <c r="A440" t="str">
        <f t="shared" si="6"/>
        <v>1119</v>
      </c>
      <c r="B440">
        <v>1119</v>
      </c>
      <c r="C440" s="120" t="s">
        <v>20139</v>
      </c>
      <c r="D440" s="41" t="s">
        <v>8510</v>
      </c>
      <c r="E440" s="40" t="s">
        <v>26110</v>
      </c>
    </row>
    <row r="441" spans="1:5">
      <c r="A441" t="str">
        <f t="shared" si="6"/>
        <v>1159</v>
      </c>
      <c r="B441">
        <v>1159</v>
      </c>
      <c r="C441" s="120" t="s">
        <v>20168</v>
      </c>
      <c r="D441" s="41" t="s">
        <v>8502</v>
      </c>
      <c r="E441" s="40" t="s">
        <v>26111</v>
      </c>
    </row>
    <row r="442" spans="1:5">
      <c r="A442" t="str">
        <f t="shared" si="6"/>
        <v>1162</v>
      </c>
      <c r="B442">
        <v>1162</v>
      </c>
      <c r="C442" s="120" t="s">
        <v>20200</v>
      </c>
      <c r="D442" s="41" t="s">
        <v>8502</v>
      </c>
      <c r="E442" s="40" t="s">
        <v>9439</v>
      </c>
    </row>
    <row r="443" spans="1:5">
      <c r="A443" t="str">
        <f t="shared" si="6"/>
        <v>1163</v>
      </c>
      <c r="B443">
        <v>1163</v>
      </c>
      <c r="C443" s="120" t="s">
        <v>20207</v>
      </c>
      <c r="D443" s="41" t="s">
        <v>8502</v>
      </c>
      <c r="E443" s="40" t="s">
        <v>25095</v>
      </c>
    </row>
    <row r="444" spans="1:5">
      <c r="A444" t="str">
        <f t="shared" si="6"/>
        <v>1164</v>
      </c>
      <c r="B444">
        <v>1164</v>
      </c>
      <c r="C444" s="120" t="s">
        <v>20199</v>
      </c>
      <c r="D444" s="41" t="s">
        <v>8502</v>
      </c>
      <c r="E444" s="40" t="s">
        <v>14484</v>
      </c>
    </row>
    <row r="445" spans="1:5">
      <c r="A445" t="str">
        <f t="shared" si="6"/>
        <v>1165</v>
      </c>
      <c r="B445">
        <v>1165</v>
      </c>
      <c r="C445" s="120" t="s">
        <v>20198</v>
      </c>
      <c r="D445" s="41" t="s">
        <v>8502</v>
      </c>
      <c r="E445" s="40" t="s">
        <v>9367</v>
      </c>
    </row>
    <row r="446" spans="1:5">
      <c r="A446" t="str">
        <f t="shared" si="6"/>
        <v>1166</v>
      </c>
      <c r="B446">
        <v>1166</v>
      </c>
      <c r="C446" s="120" t="s">
        <v>20206</v>
      </c>
      <c r="D446" s="41" t="s">
        <v>8502</v>
      </c>
      <c r="E446" s="40" t="s">
        <v>18732</v>
      </c>
    </row>
    <row r="447" spans="1:5">
      <c r="A447" t="str">
        <f t="shared" si="6"/>
        <v>1167</v>
      </c>
      <c r="B447">
        <v>1167</v>
      </c>
      <c r="C447" s="120" t="s">
        <v>20210</v>
      </c>
      <c r="D447" s="41" t="s">
        <v>8502</v>
      </c>
      <c r="E447" s="40" t="s">
        <v>26112</v>
      </c>
    </row>
    <row r="448" spans="1:5">
      <c r="A448" t="str">
        <f t="shared" si="6"/>
        <v>1168</v>
      </c>
      <c r="B448">
        <v>1168</v>
      </c>
      <c r="C448" s="120" t="s">
        <v>20209</v>
      </c>
      <c r="D448" s="41" t="s">
        <v>8502</v>
      </c>
      <c r="E448" s="40" t="s">
        <v>25511</v>
      </c>
    </row>
    <row r="449" spans="1:5">
      <c r="A449" t="str">
        <f t="shared" si="6"/>
        <v>1169</v>
      </c>
      <c r="B449">
        <v>1169</v>
      </c>
      <c r="C449" s="120" t="s">
        <v>20204</v>
      </c>
      <c r="D449" s="41" t="s">
        <v>8502</v>
      </c>
      <c r="E449" s="40" t="s">
        <v>26113</v>
      </c>
    </row>
    <row r="450" spans="1:5">
      <c r="A450" t="str">
        <f t="shared" si="6"/>
        <v>1170</v>
      </c>
      <c r="B450">
        <v>1170</v>
      </c>
      <c r="C450" s="120" t="s">
        <v>20203</v>
      </c>
      <c r="D450" s="41" t="s">
        <v>8502</v>
      </c>
      <c r="E450" s="40" t="s">
        <v>9089</v>
      </c>
    </row>
    <row r="451" spans="1:5">
      <c r="A451" t="str">
        <f t="shared" ref="A451:A514" si="7">IF(ISERROR(SEARCH("/",B451)=6),TRIM(CLEAN(B451)),IF(SEARCH("/",B451)=6,IF(LEN(TRIM(CLEAN(B451)))=7,LEFT(TRIM(CLEAN(B451)),6)&amp;"00"&amp;RIGHT(TRIM(CLEAN(B451)),1),LEFT(TRIM(CLEAN(B451)),6)&amp;"0"&amp;RIGHT(TRIM(CLEAN(B451)),2)),TRIM(CLEAN(B451))))</f>
        <v>1183</v>
      </c>
      <c r="B451">
        <v>1183</v>
      </c>
      <c r="C451" s="120" t="s">
        <v>20242</v>
      </c>
      <c r="D451" s="41" t="s">
        <v>8502</v>
      </c>
      <c r="E451" s="40" t="s">
        <v>17972</v>
      </c>
    </row>
    <row r="452" spans="1:5">
      <c r="A452" t="str">
        <f t="shared" si="7"/>
        <v>1184</v>
      </c>
      <c r="B452">
        <v>1184</v>
      </c>
      <c r="C452" s="120" t="s">
        <v>20228</v>
      </c>
      <c r="D452" s="41" t="s">
        <v>8502</v>
      </c>
      <c r="E452" s="40" t="s">
        <v>20229</v>
      </c>
    </row>
    <row r="453" spans="1:5">
      <c r="A453" t="str">
        <f t="shared" si="7"/>
        <v>1185</v>
      </c>
      <c r="B453">
        <v>1185</v>
      </c>
      <c r="C453" s="120" t="s">
        <v>20231</v>
      </c>
      <c r="D453" s="41" t="s">
        <v>8502</v>
      </c>
      <c r="E453" s="40" t="s">
        <v>9498</v>
      </c>
    </row>
    <row r="454" spans="1:5">
      <c r="A454" t="str">
        <f t="shared" si="7"/>
        <v>1188</v>
      </c>
      <c r="B454">
        <v>1188</v>
      </c>
      <c r="C454" s="120" t="s">
        <v>20217</v>
      </c>
      <c r="D454" s="41" t="s">
        <v>8502</v>
      </c>
      <c r="E454" s="40" t="s">
        <v>18996</v>
      </c>
    </row>
    <row r="455" spans="1:5">
      <c r="A455" t="str">
        <f t="shared" si="7"/>
        <v>1189</v>
      </c>
      <c r="B455">
        <v>1189</v>
      </c>
      <c r="C455" s="120" t="s">
        <v>20232</v>
      </c>
      <c r="D455" s="41" t="s">
        <v>8502</v>
      </c>
      <c r="E455" s="40" t="s">
        <v>8713</v>
      </c>
    </row>
    <row r="456" spans="1:5">
      <c r="A456" t="str">
        <f t="shared" si="7"/>
        <v>1191</v>
      </c>
      <c r="B456">
        <v>1191</v>
      </c>
      <c r="C456" s="120" t="s">
        <v>20230</v>
      </c>
      <c r="D456" s="41" t="s">
        <v>8502</v>
      </c>
      <c r="E456" s="40" t="s">
        <v>8526</v>
      </c>
    </row>
    <row r="457" spans="1:5">
      <c r="A457" t="str">
        <f t="shared" si="7"/>
        <v>1193</v>
      </c>
      <c r="B457">
        <v>1193</v>
      </c>
      <c r="C457" s="120" t="s">
        <v>20233</v>
      </c>
      <c r="D457" s="41" t="s">
        <v>8502</v>
      </c>
      <c r="E457" s="40" t="s">
        <v>8958</v>
      </c>
    </row>
    <row r="458" spans="1:5">
      <c r="A458" t="str">
        <f t="shared" si="7"/>
        <v>1194</v>
      </c>
      <c r="B458">
        <v>1194</v>
      </c>
      <c r="C458" s="120" t="s">
        <v>20234</v>
      </c>
      <c r="D458" s="41" t="s">
        <v>8502</v>
      </c>
      <c r="E458" s="40" t="s">
        <v>9011</v>
      </c>
    </row>
    <row r="459" spans="1:5">
      <c r="A459" t="str">
        <f t="shared" si="7"/>
        <v>1195</v>
      </c>
      <c r="B459">
        <v>1195</v>
      </c>
      <c r="C459" s="120" t="s">
        <v>20235</v>
      </c>
      <c r="D459" s="41" t="s">
        <v>8502</v>
      </c>
      <c r="E459" s="40" t="s">
        <v>8797</v>
      </c>
    </row>
    <row r="460" spans="1:5">
      <c r="A460" t="str">
        <f t="shared" si="7"/>
        <v>1197</v>
      </c>
      <c r="B460">
        <v>1197</v>
      </c>
      <c r="C460" s="120" t="s">
        <v>20215</v>
      </c>
      <c r="D460" s="41" t="s">
        <v>8502</v>
      </c>
      <c r="E460" s="40" t="s">
        <v>8772</v>
      </c>
    </row>
    <row r="461" spans="1:5">
      <c r="A461" t="str">
        <f t="shared" si="7"/>
        <v>1198</v>
      </c>
      <c r="B461">
        <v>1198</v>
      </c>
      <c r="C461" s="120" t="s">
        <v>20219</v>
      </c>
      <c r="D461" s="41" t="s">
        <v>8502</v>
      </c>
      <c r="E461" s="40" t="s">
        <v>19098</v>
      </c>
    </row>
    <row r="462" spans="1:5">
      <c r="A462" t="str">
        <f t="shared" si="7"/>
        <v>1199</v>
      </c>
      <c r="B462">
        <v>1199</v>
      </c>
      <c r="C462" s="120" t="s">
        <v>20220</v>
      </c>
      <c r="D462" s="41" t="s">
        <v>8502</v>
      </c>
      <c r="E462" s="40" t="s">
        <v>17709</v>
      </c>
    </row>
    <row r="463" spans="1:5">
      <c r="A463" t="str">
        <f t="shared" si="7"/>
        <v>1200</v>
      </c>
      <c r="B463">
        <v>1200</v>
      </c>
      <c r="C463" s="120" t="s">
        <v>20225</v>
      </c>
      <c r="D463" s="41" t="s">
        <v>8502</v>
      </c>
      <c r="E463" s="40" t="s">
        <v>12045</v>
      </c>
    </row>
    <row r="464" spans="1:5">
      <c r="A464" t="str">
        <f t="shared" si="7"/>
        <v>1202</v>
      </c>
      <c r="B464">
        <v>1202</v>
      </c>
      <c r="C464" s="120" t="s">
        <v>20216</v>
      </c>
      <c r="D464" s="41" t="s">
        <v>8502</v>
      </c>
      <c r="E464" s="40" t="s">
        <v>8931</v>
      </c>
    </row>
    <row r="465" spans="1:5">
      <c r="A465" t="str">
        <f t="shared" si="7"/>
        <v>1203</v>
      </c>
      <c r="B465">
        <v>1203</v>
      </c>
      <c r="C465" s="120" t="s">
        <v>20214</v>
      </c>
      <c r="D465" s="41" t="s">
        <v>8502</v>
      </c>
      <c r="E465" s="40" t="s">
        <v>9248</v>
      </c>
    </row>
    <row r="466" spans="1:5">
      <c r="A466" t="str">
        <f t="shared" si="7"/>
        <v>1204</v>
      </c>
      <c r="B466">
        <v>1204</v>
      </c>
      <c r="C466" s="120" t="s">
        <v>20236</v>
      </c>
      <c r="D466" s="41" t="s">
        <v>8502</v>
      </c>
      <c r="E466" s="40" t="s">
        <v>20237</v>
      </c>
    </row>
    <row r="467" spans="1:5">
      <c r="A467" t="str">
        <f t="shared" si="7"/>
        <v>1205</v>
      </c>
      <c r="B467">
        <v>1205</v>
      </c>
      <c r="C467" s="120" t="s">
        <v>20238</v>
      </c>
      <c r="D467" s="41" t="s">
        <v>8502</v>
      </c>
      <c r="E467" s="40" t="s">
        <v>20239</v>
      </c>
    </row>
    <row r="468" spans="1:5">
      <c r="A468" t="str">
        <f t="shared" si="7"/>
        <v>1206</v>
      </c>
      <c r="B468">
        <v>1206</v>
      </c>
      <c r="C468" s="120" t="s">
        <v>20241</v>
      </c>
      <c r="D468" s="41" t="s">
        <v>8502</v>
      </c>
      <c r="E468" s="40" t="s">
        <v>8653</v>
      </c>
    </row>
    <row r="469" spans="1:5">
      <c r="A469" t="str">
        <f t="shared" si="7"/>
        <v>1207</v>
      </c>
      <c r="B469">
        <v>1207</v>
      </c>
      <c r="C469" s="120" t="s">
        <v>20240</v>
      </c>
      <c r="D469" s="41" t="s">
        <v>8502</v>
      </c>
      <c r="E469" s="40" t="s">
        <v>17083</v>
      </c>
    </row>
    <row r="470" spans="1:5">
      <c r="A470" t="str">
        <f t="shared" si="7"/>
        <v>1210</v>
      </c>
      <c r="B470">
        <v>1210</v>
      </c>
      <c r="C470" s="120" t="s">
        <v>20213</v>
      </c>
      <c r="D470" s="41" t="s">
        <v>8502</v>
      </c>
      <c r="E470" s="40" t="s">
        <v>9096</v>
      </c>
    </row>
    <row r="471" spans="1:5">
      <c r="A471" t="str">
        <f t="shared" si="7"/>
        <v>1211</v>
      </c>
      <c r="B471">
        <v>1211</v>
      </c>
      <c r="C471" s="120" t="s">
        <v>20218</v>
      </c>
      <c r="D471" s="41" t="s">
        <v>8502</v>
      </c>
      <c r="E471" s="40" t="s">
        <v>8558</v>
      </c>
    </row>
    <row r="472" spans="1:5">
      <c r="A472" t="str">
        <f t="shared" si="7"/>
        <v>1213</v>
      </c>
      <c r="B472">
        <v>1213</v>
      </c>
      <c r="C472" s="120" t="s">
        <v>20270</v>
      </c>
      <c r="D472" s="41" t="s">
        <v>8504</v>
      </c>
      <c r="E472" s="40" t="s">
        <v>11457</v>
      </c>
    </row>
    <row r="473" spans="1:5">
      <c r="A473" t="str">
        <f t="shared" si="7"/>
        <v>1214</v>
      </c>
      <c r="B473">
        <v>1214</v>
      </c>
      <c r="C473" s="120" t="s">
        <v>20268</v>
      </c>
      <c r="D473" s="41" t="s">
        <v>8504</v>
      </c>
      <c r="E473" s="40" t="s">
        <v>17087</v>
      </c>
    </row>
    <row r="474" spans="1:5">
      <c r="A474" t="str">
        <f t="shared" si="7"/>
        <v>1287</v>
      </c>
      <c r="B474">
        <v>1287</v>
      </c>
      <c r="C474" s="120" t="s">
        <v>22898</v>
      </c>
      <c r="D474" s="41" t="s">
        <v>8500</v>
      </c>
      <c r="E474" s="40" t="s">
        <v>26005</v>
      </c>
    </row>
    <row r="475" spans="1:5">
      <c r="A475" t="str">
        <f t="shared" si="7"/>
        <v>1292</v>
      </c>
      <c r="B475">
        <v>1292</v>
      </c>
      <c r="C475" s="120" t="s">
        <v>22897</v>
      </c>
      <c r="D475" s="41" t="s">
        <v>8500</v>
      </c>
      <c r="E475" s="40" t="s">
        <v>16662</v>
      </c>
    </row>
    <row r="476" spans="1:5">
      <c r="A476" t="str">
        <f t="shared" si="7"/>
        <v>1297</v>
      </c>
      <c r="B476">
        <v>1297</v>
      </c>
      <c r="C476" s="120" t="s">
        <v>22899</v>
      </c>
      <c r="D476" s="41" t="s">
        <v>8500</v>
      </c>
      <c r="E476" s="40" t="s">
        <v>26114</v>
      </c>
    </row>
    <row r="477" spans="1:5">
      <c r="A477" t="str">
        <f t="shared" si="7"/>
        <v>1318</v>
      </c>
      <c r="B477">
        <v>1318</v>
      </c>
      <c r="C477" s="120" t="s">
        <v>20309</v>
      </c>
      <c r="D477" s="41" t="s">
        <v>8506</v>
      </c>
      <c r="E477" s="40" t="s">
        <v>9238</v>
      </c>
    </row>
    <row r="478" spans="1:5">
      <c r="A478" t="str">
        <f t="shared" si="7"/>
        <v>1319</v>
      </c>
      <c r="B478">
        <v>1319</v>
      </c>
      <c r="C478" s="120" t="s">
        <v>20312</v>
      </c>
      <c r="D478" s="41" t="s">
        <v>8506</v>
      </c>
      <c r="E478" s="40" t="s">
        <v>9511</v>
      </c>
    </row>
    <row r="479" spans="1:5">
      <c r="A479" t="str">
        <f t="shared" si="7"/>
        <v>1321</v>
      </c>
      <c r="B479">
        <v>1321</v>
      </c>
      <c r="C479" s="120" t="s">
        <v>20308</v>
      </c>
      <c r="D479" s="41" t="s">
        <v>8506</v>
      </c>
      <c r="E479" s="40" t="s">
        <v>18921</v>
      </c>
    </row>
    <row r="480" spans="1:5">
      <c r="A480" t="str">
        <f t="shared" si="7"/>
        <v>1322</v>
      </c>
      <c r="B480">
        <v>1322</v>
      </c>
      <c r="C480" s="120" t="s">
        <v>20310</v>
      </c>
      <c r="D480" s="41" t="s">
        <v>8506</v>
      </c>
      <c r="E480" s="40" t="s">
        <v>15576</v>
      </c>
    </row>
    <row r="481" spans="1:5">
      <c r="A481" t="str">
        <f t="shared" si="7"/>
        <v>1323</v>
      </c>
      <c r="B481">
        <v>1323</v>
      </c>
      <c r="C481" s="120" t="s">
        <v>20311</v>
      </c>
      <c r="D481" s="41" t="s">
        <v>8506</v>
      </c>
      <c r="E481" s="40" t="s">
        <v>15576</v>
      </c>
    </row>
    <row r="482" spans="1:5">
      <c r="A482" t="str">
        <f t="shared" si="7"/>
        <v>1325</v>
      </c>
      <c r="B482">
        <v>1325</v>
      </c>
      <c r="C482" s="120" t="s">
        <v>20304</v>
      </c>
      <c r="D482" s="41" t="s">
        <v>8506</v>
      </c>
      <c r="E482" s="40" t="s">
        <v>8876</v>
      </c>
    </row>
    <row r="483" spans="1:5">
      <c r="A483" t="str">
        <f t="shared" si="7"/>
        <v>1327</v>
      </c>
      <c r="B483">
        <v>1327</v>
      </c>
      <c r="C483" s="120" t="s">
        <v>20305</v>
      </c>
      <c r="D483" s="41" t="s">
        <v>8506</v>
      </c>
      <c r="E483" s="40" t="s">
        <v>26115</v>
      </c>
    </row>
    <row r="484" spans="1:5">
      <c r="A484" t="str">
        <f t="shared" si="7"/>
        <v>1328</v>
      </c>
      <c r="B484">
        <v>1328</v>
      </c>
      <c r="C484" s="120" t="s">
        <v>20307</v>
      </c>
      <c r="D484" s="41" t="s">
        <v>8506</v>
      </c>
      <c r="E484" s="40" t="s">
        <v>8859</v>
      </c>
    </row>
    <row r="485" spans="1:5">
      <c r="A485" t="str">
        <f t="shared" si="7"/>
        <v>1330</v>
      </c>
      <c r="B485">
        <v>1330</v>
      </c>
      <c r="C485" s="120" t="s">
        <v>20325</v>
      </c>
      <c r="D485" s="41" t="s">
        <v>8506</v>
      </c>
      <c r="E485" s="40" t="s">
        <v>8950</v>
      </c>
    </row>
    <row r="486" spans="1:5">
      <c r="A486" t="str">
        <f t="shared" si="7"/>
        <v>1332</v>
      </c>
      <c r="B486">
        <v>1332</v>
      </c>
      <c r="C486" s="120" t="s">
        <v>20327</v>
      </c>
      <c r="D486" s="41" t="s">
        <v>8506</v>
      </c>
      <c r="E486" s="40" t="s">
        <v>10802</v>
      </c>
    </row>
    <row r="487" spans="1:5">
      <c r="A487" t="str">
        <f t="shared" si="7"/>
        <v>1333</v>
      </c>
      <c r="B487">
        <v>1333</v>
      </c>
      <c r="C487" s="120" t="s">
        <v>20324</v>
      </c>
      <c r="D487" s="41" t="s">
        <v>8506</v>
      </c>
      <c r="E487" s="40" t="s">
        <v>9230</v>
      </c>
    </row>
    <row r="488" spans="1:5">
      <c r="A488" t="str">
        <f t="shared" si="7"/>
        <v>1334</v>
      </c>
      <c r="B488">
        <v>1334</v>
      </c>
      <c r="C488" s="120" t="s">
        <v>20328</v>
      </c>
      <c r="D488" s="41" t="s">
        <v>8506</v>
      </c>
      <c r="E488" s="40" t="s">
        <v>16383</v>
      </c>
    </row>
    <row r="489" spans="1:5">
      <c r="A489" t="str">
        <f t="shared" si="7"/>
        <v>1335</v>
      </c>
      <c r="B489">
        <v>1335</v>
      </c>
      <c r="C489" s="120" t="s">
        <v>20329</v>
      </c>
      <c r="D489" s="41" t="s">
        <v>8506</v>
      </c>
      <c r="E489" s="40" t="s">
        <v>17631</v>
      </c>
    </row>
    <row r="490" spans="1:5">
      <c r="A490" t="str">
        <f t="shared" si="7"/>
        <v>1337</v>
      </c>
      <c r="B490">
        <v>1337</v>
      </c>
      <c r="C490" s="120" t="s">
        <v>20331</v>
      </c>
      <c r="D490" s="41" t="s">
        <v>8506</v>
      </c>
      <c r="E490" s="40" t="s">
        <v>9101</v>
      </c>
    </row>
    <row r="491" spans="1:5">
      <c r="A491" t="str">
        <f t="shared" si="7"/>
        <v>1338</v>
      </c>
      <c r="B491">
        <v>1338</v>
      </c>
      <c r="C491" s="120" t="s">
        <v>20332</v>
      </c>
      <c r="D491" s="41" t="s">
        <v>8500</v>
      </c>
      <c r="E491" s="40" t="s">
        <v>17181</v>
      </c>
    </row>
    <row r="492" spans="1:5">
      <c r="A492" t="str">
        <f t="shared" si="7"/>
        <v>1339</v>
      </c>
      <c r="B492">
        <v>1339</v>
      </c>
      <c r="C492" s="120" t="s">
        <v>20394</v>
      </c>
      <c r="D492" s="41" t="s">
        <v>8506</v>
      </c>
      <c r="E492" s="40" t="s">
        <v>16697</v>
      </c>
    </row>
    <row r="493" spans="1:5">
      <c r="A493" t="str">
        <f t="shared" si="7"/>
        <v>1340</v>
      </c>
      <c r="B493">
        <v>1340</v>
      </c>
      <c r="C493" s="120" t="s">
        <v>20333</v>
      </c>
      <c r="D493" s="41" t="s">
        <v>8500</v>
      </c>
      <c r="E493" s="40" t="s">
        <v>16649</v>
      </c>
    </row>
    <row r="494" spans="1:5">
      <c r="A494" t="str">
        <f t="shared" si="7"/>
        <v>1341</v>
      </c>
      <c r="B494">
        <v>1341</v>
      </c>
      <c r="C494" s="120" t="s">
        <v>20334</v>
      </c>
      <c r="D494" s="41" t="s">
        <v>8500</v>
      </c>
      <c r="E494" s="40" t="s">
        <v>18249</v>
      </c>
    </row>
    <row r="495" spans="1:5">
      <c r="A495" t="str">
        <f t="shared" si="7"/>
        <v>1345</v>
      </c>
      <c r="B495">
        <v>1345</v>
      </c>
      <c r="C495" s="120" t="s">
        <v>26116</v>
      </c>
      <c r="D495" s="41" t="s">
        <v>8500</v>
      </c>
      <c r="E495" s="40" t="s">
        <v>26117</v>
      </c>
    </row>
    <row r="496" spans="1:5">
      <c r="A496" t="str">
        <f t="shared" si="7"/>
        <v>1346</v>
      </c>
      <c r="B496">
        <v>1346</v>
      </c>
      <c r="C496" s="120" t="s">
        <v>26118</v>
      </c>
      <c r="D496" s="41" t="s">
        <v>8500</v>
      </c>
      <c r="E496" s="40" t="s">
        <v>9041</v>
      </c>
    </row>
    <row r="497" spans="1:5">
      <c r="A497" t="str">
        <f t="shared" si="7"/>
        <v>1347</v>
      </c>
      <c r="B497">
        <v>1347</v>
      </c>
      <c r="C497" s="120" t="s">
        <v>26119</v>
      </c>
      <c r="D497" s="41" t="s">
        <v>8500</v>
      </c>
      <c r="E497" s="40" t="s">
        <v>24779</v>
      </c>
    </row>
    <row r="498" spans="1:5">
      <c r="A498" t="str">
        <f t="shared" si="7"/>
        <v>1355</v>
      </c>
      <c r="B498">
        <v>1355</v>
      </c>
      <c r="C498" s="120" t="s">
        <v>26120</v>
      </c>
      <c r="D498" s="41" t="s">
        <v>8500</v>
      </c>
      <c r="E498" s="40" t="s">
        <v>8939</v>
      </c>
    </row>
    <row r="499" spans="1:5">
      <c r="A499" t="str">
        <f t="shared" si="7"/>
        <v>1358</v>
      </c>
      <c r="B499">
        <v>1358</v>
      </c>
      <c r="C499" s="120" t="s">
        <v>26121</v>
      </c>
      <c r="D499" s="41" t="s">
        <v>8500</v>
      </c>
      <c r="E499" s="40" t="s">
        <v>26122</v>
      </c>
    </row>
    <row r="500" spans="1:5">
      <c r="A500" t="str">
        <f t="shared" si="7"/>
        <v>1360</v>
      </c>
      <c r="B500">
        <v>1360</v>
      </c>
      <c r="C500" s="120" t="s">
        <v>26123</v>
      </c>
      <c r="D500" s="41" t="s">
        <v>8500</v>
      </c>
      <c r="E500" s="40" t="s">
        <v>25401</v>
      </c>
    </row>
    <row r="501" spans="1:5">
      <c r="A501" t="str">
        <f t="shared" si="7"/>
        <v>1367</v>
      </c>
      <c r="B501">
        <v>1367</v>
      </c>
      <c r="C501" s="120" t="s">
        <v>20382</v>
      </c>
      <c r="D501" s="41" t="s">
        <v>8502</v>
      </c>
      <c r="E501" s="40" t="s">
        <v>26124</v>
      </c>
    </row>
    <row r="502" spans="1:5">
      <c r="A502" t="str">
        <f t="shared" si="7"/>
        <v>1368</v>
      </c>
      <c r="B502">
        <v>1368</v>
      </c>
      <c r="C502" s="120" t="s">
        <v>20381</v>
      </c>
      <c r="D502" s="41" t="s">
        <v>8502</v>
      </c>
      <c r="E502" s="40" t="s">
        <v>18007</v>
      </c>
    </row>
    <row r="503" spans="1:5">
      <c r="A503" t="str">
        <f t="shared" si="7"/>
        <v>1370</v>
      </c>
      <c r="B503">
        <v>1370</v>
      </c>
      <c r="C503" s="120" t="s">
        <v>21109</v>
      </c>
      <c r="D503" s="41" t="s">
        <v>8502</v>
      </c>
      <c r="E503" s="40" t="s">
        <v>26125</v>
      </c>
    </row>
    <row r="504" spans="1:5">
      <c r="A504" t="str">
        <f t="shared" si="7"/>
        <v>1375</v>
      </c>
      <c r="B504">
        <v>1375</v>
      </c>
      <c r="C504" s="120" t="s">
        <v>20386</v>
      </c>
      <c r="D504" s="41" t="s">
        <v>8506</v>
      </c>
      <c r="E504" s="40" t="s">
        <v>18920</v>
      </c>
    </row>
    <row r="505" spans="1:5">
      <c r="A505" t="str">
        <f t="shared" si="7"/>
        <v>1379</v>
      </c>
      <c r="B505">
        <v>1379</v>
      </c>
      <c r="C505" s="120" t="s">
        <v>20387</v>
      </c>
      <c r="D505" s="41" t="s">
        <v>8506</v>
      </c>
      <c r="E505" s="40" t="s">
        <v>9045</v>
      </c>
    </row>
    <row r="506" spans="1:5">
      <c r="A506" t="str">
        <f t="shared" si="7"/>
        <v>1380</v>
      </c>
      <c r="B506">
        <v>1380</v>
      </c>
      <c r="C506" s="120" t="s">
        <v>20385</v>
      </c>
      <c r="D506" s="41" t="s">
        <v>8506</v>
      </c>
      <c r="E506" s="40" t="s">
        <v>10340</v>
      </c>
    </row>
    <row r="507" spans="1:5">
      <c r="A507" t="str">
        <f t="shared" si="7"/>
        <v>1381</v>
      </c>
      <c r="B507">
        <v>1381</v>
      </c>
      <c r="C507" s="120" t="s">
        <v>19423</v>
      </c>
      <c r="D507" s="41" t="s">
        <v>8506</v>
      </c>
      <c r="E507" s="40" t="s">
        <v>8522</v>
      </c>
    </row>
    <row r="508" spans="1:5">
      <c r="A508" t="str">
        <f t="shared" si="7"/>
        <v>1402</v>
      </c>
      <c r="B508">
        <v>1402</v>
      </c>
      <c r="C508" s="120" t="s">
        <v>20402</v>
      </c>
      <c r="D508" s="41" t="s">
        <v>8502</v>
      </c>
      <c r="E508" s="40" t="s">
        <v>11719</v>
      </c>
    </row>
    <row r="509" spans="1:5">
      <c r="A509" t="str">
        <f t="shared" si="7"/>
        <v>1404</v>
      </c>
      <c r="B509">
        <v>1404</v>
      </c>
      <c r="C509" s="120" t="s">
        <v>20411</v>
      </c>
      <c r="D509" s="41" t="s">
        <v>8502</v>
      </c>
      <c r="E509" s="40" t="s">
        <v>26126</v>
      </c>
    </row>
    <row r="510" spans="1:5">
      <c r="A510" t="str">
        <f t="shared" si="7"/>
        <v>1406</v>
      </c>
      <c r="B510">
        <v>1406</v>
      </c>
      <c r="C510" s="120" t="s">
        <v>20409</v>
      </c>
      <c r="D510" s="41" t="s">
        <v>8502</v>
      </c>
      <c r="E510" s="40" t="s">
        <v>9494</v>
      </c>
    </row>
    <row r="511" spans="1:5">
      <c r="A511" t="str">
        <f t="shared" si="7"/>
        <v>1407</v>
      </c>
      <c r="B511">
        <v>1407</v>
      </c>
      <c r="C511" s="120" t="s">
        <v>20410</v>
      </c>
      <c r="D511" s="41" t="s">
        <v>8502</v>
      </c>
      <c r="E511" s="40" t="s">
        <v>17513</v>
      </c>
    </row>
    <row r="512" spans="1:5">
      <c r="A512" t="str">
        <f t="shared" si="7"/>
        <v>1411</v>
      </c>
      <c r="B512">
        <v>1411</v>
      </c>
      <c r="C512" s="120" t="s">
        <v>20408</v>
      </c>
      <c r="D512" s="41" t="s">
        <v>8502</v>
      </c>
      <c r="E512" s="40" t="s">
        <v>25010</v>
      </c>
    </row>
    <row r="513" spans="1:5">
      <c r="A513" t="str">
        <f t="shared" si="7"/>
        <v>1412</v>
      </c>
      <c r="B513">
        <v>1412</v>
      </c>
      <c r="C513" s="120" t="s">
        <v>20407</v>
      </c>
      <c r="D513" s="41" t="s">
        <v>8502</v>
      </c>
      <c r="E513" s="40" t="s">
        <v>12192</v>
      </c>
    </row>
    <row r="514" spans="1:5">
      <c r="A514" t="str">
        <f t="shared" si="7"/>
        <v>1413</v>
      </c>
      <c r="B514">
        <v>1413</v>
      </c>
      <c r="C514" s="120" t="s">
        <v>20406</v>
      </c>
      <c r="D514" s="41" t="s">
        <v>8502</v>
      </c>
      <c r="E514" s="40" t="s">
        <v>8628</v>
      </c>
    </row>
    <row r="515" spans="1:5">
      <c r="A515" t="str">
        <f t="shared" ref="A515:A578" si="8">IF(ISERROR(SEARCH("/",B515)=6),TRIM(CLEAN(B515)),IF(SEARCH("/",B515)=6,IF(LEN(TRIM(CLEAN(B515)))=7,LEFT(TRIM(CLEAN(B515)),6)&amp;"00"&amp;RIGHT(TRIM(CLEAN(B515)),1),LEFT(TRIM(CLEAN(B515)),6)&amp;"0"&amp;RIGHT(TRIM(CLEAN(B515)),2)),TRIM(CLEAN(B515))))</f>
        <v>1414</v>
      </c>
      <c r="B515">
        <v>1414</v>
      </c>
      <c r="C515" s="120" t="s">
        <v>20405</v>
      </c>
      <c r="D515" s="41" t="s">
        <v>8502</v>
      </c>
      <c r="E515" s="40" t="s">
        <v>26127</v>
      </c>
    </row>
    <row r="516" spans="1:5">
      <c r="A516" t="str">
        <f t="shared" si="8"/>
        <v>1419</v>
      </c>
      <c r="B516">
        <v>1419</v>
      </c>
      <c r="C516" s="120" t="s">
        <v>20404</v>
      </c>
      <c r="D516" s="41" t="s">
        <v>8502</v>
      </c>
      <c r="E516" s="40" t="s">
        <v>26128</v>
      </c>
    </row>
    <row r="517" spans="1:5">
      <c r="A517" t="str">
        <f t="shared" si="8"/>
        <v>1420</v>
      </c>
      <c r="B517">
        <v>1420</v>
      </c>
      <c r="C517" s="120" t="s">
        <v>20403</v>
      </c>
      <c r="D517" s="41" t="s">
        <v>8502</v>
      </c>
      <c r="E517" s="40" t="s">
        <v>18024</v>
      </c>
    </row>
    <row r="518" spans="1:5">
      <c r="A518" t="str">
        <f t="shared" si="8"/>
        <v>1427</v>
      </c>
      <c r="B518">
        <v>1427</v>
      </c>
      <c r="C518" s="120" t="s">
        <v>20401</v>
      </c>
      <c r="D518" s="41" t="s">
        <v>8502</v>
      </c>
      <c r="E518" s="40" t="s">
        <v>16948</v>
      </c>
    </row>
    <row r="519" spans="1:5" ht="30">
      <c r="A519" t="str">
        <f t="shared" si="8"/>
        <v>1442</v>
      </c>
      <c r="B519">
        <v>1442</v>
      </c>
      <c r="C519" s="120" t="s">
        <v>20414</v>
      </c>
      <c r="D519" s="41" t="s">
        <v>8502</v>
      </c>
      <c r="E519" s="40" t="s">
        <v>26129</v>
      </c>
    </row>
    <row r="520" spans="1:5">
      <c r="A520" t="str">
        <f t="shared" si="8"/>
        <v>1518</v>
      </c>
      <c r="B520">
        <v>1518</v>
      </c>
      <c r="C520" s="120" t="s">
        <v>20435</v>
      </c>
      <c r="D520" s="41" t="s">
        <v>8836</v>
      </c>
      <c r="E520" s="40" t="s">
        <v>17994</v>
      </c>
    </row>
    <row r="521" spans="1:5">
      <c r="A521" t="str">
        <f t="shared" si="8"/>
        <v>1523</v>
      </c>
      <c r="B521">
        <v>1523</v>
      </c>
      <c r="C521" s="120" t="s">
        <v>20459</v>
      </c>
      <c r="D521" s="41" t="s">
        <v>8591</v>
      </c>
      <c r="E521" s="40" t="s">
        <v>26130</v>
      </c>
    </row>
    <row r="522" spans="1:5">
      <c r="A522" t="str">
        <f t="shared" si="8"/>
        <v>1524</v>
      </c>
      <c r="B522">
        <v>1524</v>
      </c>
      <c r="C522" s="120" t="s">
        <v>20438</v>
      </c>
      <c r="D522" s="41" t="s">
        <v>8591</v>
      </c>
      <c r="E522" s="40" t="s">
        <v>26131</v>
      </c>
    </row>
    <row r="523" spans="1:5">
      <c r="A523" t="str">
        <f t="shared" si="8"/>
        <v>1525</v>
      </c>
      <c r="B523">
        <v>1525</v>
      </c>
      <c r="C523" s="120" t="s">
        <v>20447</v>
      </c>
      <c r="D523" s="41" t="s">
        <v>8591</v>
      </c>
      <c r="E523" s="40" t="s">
        <v>25333</v>
      </c>
    </row>
    <row r="524" spans="1:5">
      <c r="A524" t="str">
        <f t="shared" si="8"/>
        <v>1527</v>
      </c>
      <c r="B524">
        <v>1527</v>
      </c>
      <c r="C524" s="120" t="s">
        <v>20443</v>
      </c>
      <c r="D524" s="41" t="s">
        <v>8591</v>
      </c>
      <c r="E524" s="40" t="s">
        <v>26132</v>
      </c>
    </row>
    <row r="525" spans="1:5">
      <c r="A525" t="str">
        <f t="shared" si="8"/>
        <v>1535</v>
      </c>
      <c r="B525">
        <v>1535</v>
      </c>
      <c r="C525" s="120" t="s">
        <v>23889</v>
      </c>
      <c r="D525" s="41" t="s">
        <v>8502</v>
      </c>
      <c r="E525" s="40" t="s">
        <v>8747</v>
      </c>
    </row>
    <row r="526" spans="1:5">
      <c r="A526" t="str">
        <f t="shared" si="8"/>
        <v>1539</v>
      </c>
      <c r="B526">
        <v>1539</v>
      </c>
      <c r="C526" s="120" t="s">
        <v>20568</v>
      </c>
      <c r="D526" s="41" t="s">
        <v>8502</v>
      </c>
      <c r="E526" s="40" t="s">
        <v>8927</v>
      </c>
    </row>
    <row r="527" spans="1:5">
      <c r="A527" t="str">
        <f t="shared" si="8"/>
        <v>1542</v>
      </c>
      <c r="B527">
        <v>1542</v>
      </c>
      <c r="C527" s="120" t="s">
        <v>23894</v>
      </c>
      <c r="D527" s="41" t="s">
        <v>8502</v>
      </c>
      <c r="E527" s="40" t="s">
        <v>9160</v>
      </c>
    </row>
    <row r="528" spans="1:5">
      <c r="A528" t="str">
        <f t="shared" si="8"/>
        <v>1543</v>
      </c>
      <c r="B528">
        <v>1543</v>
      </c>
      <c r="C528" s="120" t="s">
        <v>23877</v>
      </c>
      <c r="D528" s="41" t="s">
        <v>8502</v>
      </c>
      <c r="E528" s="40" t="s">
        <v>16949</v>
      </c>
    </row>
    <row r="529" spans="1:5">
      <c r="A529" t="str">
        <f t="shared" si="8"/>
        <v>1545</v>
      </c>
      <c r="B529">
        <v>1545</v>
      </c>
      <c r="C529" s="120" t="s">
        <v>23887</v>
      </c>
      <c r="D529" s="41" t="s">
        <v>8502</v>
      </c>
      <c r="E529" s="40" t="s">
        <v>26133</v>
      </c>
    </row>
    <row r="530" spans="1:5">
      <c r="A530" t="str">
        <f t="shared" si="8"/>
        <v>1546</v>
      </c>
      <c r="B530">
        <v>1546</v>
      </c>
      <c r="C530" s="120" t="s">
        <v>23891</v>
      </c>
      <c r="D530" s="41" t="s">
        <v>8502</v>
      </c>
      <c r="E530" s="40" t="s">
        <v>26134</v>
      </c>
    </row>
    <row r="531" spans="1:5">
      <c r="A531" t="str">
        <f t="shared" si="8"/>
        <v>1547</v>
      </c>
      <c r="B531">
        <v>1547</v>
      </c>
      <c r="C531" s="120" t="s">
        <v>23875</v>
      </c>
      <c r="D531" s="41" t="s">
        <v>8502</v>
      </c>
      <c r="E531" s="40" t="s">
        <v>26135</v>
      </c>
    </row>
    <row r="532" spans="1:5">
      <c r="A532" t="str">
        <f t="shared" si="8"/>
        <v>1550</v>
      </c>
      <c r="B532">
        <v>1550</v>
      </c>
      <c r="C532" s="120" t="s">
        <v>20570</v>
      </c>
      <c r="D532" s="41" t="s">
        <v>8502</v>
      </c>
      <c r="E532" s="40" t="s">
        <v>8980</v>
      </c>
    </row>
    <row r="533" spans="1:5">
      <c r="A533" t="str">
        <f t="shared" si="8"/>
        <v>1562</v>
      </c>
      <c r="B533">
        <v>1562</v>
      </c>
      <c r="C533" s="120" t="s">
        <v>20562</v>
      </c>
      <c r="D533" s="41" t="s">
        <v>8502</v>
      </c>
      <c r="E533" s="40" t="s">
        <v>16506</v>
      </c>
    </row>
    <row r="534" spans="1:5">
      <c r="A534" t="str">
        <f t="shared" si="8"/>
        <v>1563</v>
      </c>
      <c r="B534">
        <v>1563</v>
      </c>
      <c r="C534" s="120" t="s">
        <v>20563</v>
      </c>
      <c r="D534" s="41" t="s">
        <v>8502</v>
      </c>
      <c r="E534" s="40" t="s">
        <v>25097</v>
      </c>
    </row>
    <row r="535" spans="1:5">
      <c r="A535" t="str">
        <f t="shared" si="8"/>
        <v>1564</v>
      </c>
      <c r="B535">
        <v>1564</v>
      </c>
      <c r="C535" s="120" t="s">
        <v>21566</v>
      </c>
      <c r="D535" s="41" t="s">
        <v>8502</v>
      </c>
      <c r="E535" s="40" t="s">
        <v>26136</v>
      </c>
    </row>
    <row r="536" spans="1:5">
      <c r="A536" t="str">
        <f t="shared" si="8"/>
        <v>1570</v>
      </c>
      <c r="B536">
        <v>1570</v>
      </c>
      <c r="C536" s="120" t="s">
        <v>23863</v>
      </c>
      <c r="D536" s="41" t="s">
        <v>8502</v>
      </c>
      <c r="E536" s="40" t="s">
        <v>8736</v>
      </c>
    </row>
    <row r="537" spans="1:5">
      <c r="A537" t="str">
        <f t="shared" si="8"/>
        <v>1571</v>
      </c>
      <c r="B537">
        <v>1571</v>
      </c>
      <c r="C537" s="120" t="s">
        <v>23866</v>
      </c>
      <c r="D537" s="41" t="s">
        <v>8502</v>
      </c>
      <c r="E537" s="40" t="s">
        <v>8815</v>
      </c>
    </row>
    <row r="538" spans="1:5">
      <c r="A538" t="str">
        <f t="shared" si="8"/>
        <v>1573</v>
      </c>
      <c r="B538">
        <v>1573</v>
      </c>
      <c r="C538" s="120" t="s">
        <v>23868</v>
      </c>
      <c r="D538" s="41" t="s">
        <v>8502</v>
      </c>
      <c r="E538" s="40" t="s">
        <v>8526</v>
      </c>
    </row>
    <row r="539" spans="1:5">
      <c r="A539" t="str">
        <f t="shared" si="8"/>
        <v>1574</v>
      </c>
      <c r="B539">
        <v>1574</v>
      </c>
      <c r="C539" s="120" t="s">
        <v>23860</v>
      </c>
      <c r="D539" s="41" t="s">
        <v>8502</v>
      </c>
      <c r="E539" s="40" t="s">
        <v>8610</v>
      </c>
    </row>
    <row r="540" spans="1:5">
      <c r="A540" t="str">
        <f t="shared" si="8"/>
        <v>1575</v>
      </c>
      <c r="B540">
        <v>1575</v>
      </c>
      <c r="C540" s="120" t="s">
        <v>23862</v>
      </c>
      <c r="D540" s="41" t="s">
        <v>8502</v>
      </c>
      <c r="E540" s="40" t="s">
        <v>8743</v>
      </c>
    </row>
    <row r="541" spans="1:5">
      <c r="A541" t="str">
        <f t="shared" si="8"/>
        <v>1576</v>
      </c>
      <c r="B541">
        <v>1576</v>
      </c>
      <c r="C541" s="120" t="s">
        <v>23864</v>
      </c>
      <c r="D541" s="41" t="s">
        <v>8502</v>
      </c>
      <c r="E541" s="40" t="s">
        <v>16359</v>
      </c>
    </row>
    <row r="542" spans="1:5">
      <c r="A542" t="str">
        <f t="shared" si="8"/>
        <v>1577</v>
      </c>
      <c r="B542">
        <v>1577</v>
      </c>
      <c r="C542" s="120" t="s">
        <v>23865</v>
      </c>
      <c r="D542" s="41" t="s">
        <v>8502</v>
      </c>
      <c r="E542" s="40" t="s">
        <v>10513</v>
      </c>
    </row>
    <row r="543" spans="1:5">
      <c r="A543" t="str">
        <f t="shared" si="8"/>
        <v>1578</v>
      </c>
      <c r="B543">
        <v>1578</v>
      </c>
      <c r="C543" s="120" t="s">
        <v>23867</v>
      </c>
      <c r="D543" s="41" t="s">
        <v>8502</v>
      </c>
      <c r="E543" s="40" t="s">
        <v>9243</v>
      </c>
    </row>
    <row r="544" spans="1:5">
      <c r="A544" t="str">
        <f t="shared" si="8"/>
        <v>1579</v>
      </c>
      <c r="B544">
        <v>1579</v>
      </c>
      <c r="C544" s="120" t="s">
        <v>23869</v>
      </c>
      <c r="D544" s="41" t="s">
        <v>8502</v>
      </c>
      <c r="E544" s="40" t="s">
        <v>26137</v>
      </c>
    </row>
    <row r="545" spans="1:5">
      <c r="A545" t="str">
        <f t="shared" si="8"/>
        <v>1580</v>
      </c>
      <c r="B545">
        <v>1580</v>
      </c>
      <c r="C545" s="120" t="s">
        <v>23870</v>
      </c>
      <c r="D545" s="41" t="s">
        <v>8502</v>
      </c>
      <c r="E545" s="40" t="s">
        <v>8850</v>
      </c>
    </row>
    <row r="546" spans="1:5">
      <c r="A546" t="str">
        <f t="shared" si="8"/>
        <v>1581</v>
      </c>
      <c r="B546">
        <v>1581</v>
      </c>
      <c r="C546" s="120" t="s">
        <v>23861</v>
      </c>
      <c r="D546" s="41" t="s">
        <v>8502</v>
      </c>
      <c r="E546" s="40" t="s">
        <v>26138</v>
      </c>
    </row>
    <row r="547" spans="1:5">
      <c r="A547" t="str">
        <f t="shared" si="8"/>
        <v>1585</v>
      </c>
      <c r="B547">
        <v>1585</v>
      </c>
      <c r="C547" s="120" t="s">
        <v>23878</v>
      </c>
      <c r="D547" s="41" t="s">
        <v>8502</v>
      </c>
      <c r="E547" s="40" t="s">
        <v>9243</v>
      </c>
    </row>
    <row r="548" spans="1:5">
      <c r="A548" t="str">
        <f t="shared" si="8"/>
        <v>1586</v>
      </c>
      <c r="B548">
        <v>1586</v>
      </c>
      <c r="C548" s="120" t="s">
        <v>23883</v>
      </c>
      <c r="D548" s="41" t="s">
        <v>8502</v>
      </c>
      <c r="E548" s="40" t="s">
        <v>8882</v>
      </c>
    </row>
    <row r="549" spans="1:5">
      <c r="A549" t="str">
        <f t="shared" si="8"/>
        <v>1587</v>
      </c>
      <c r="B549">
        <v>1587</v>
      </c>
      <c r="C549" s="120" t="s">
        <v>23886</v>
      </c>
      <c r="D549" s="41" t="s">
        <v>8502</v>
      </c>
      <c r="E549" s="40" t="s">
        <v>9177</v>
      </c>
    </row>
    <row r="550" spans="1:5">
      <c r="A550" t="str">
        <f t="shared" si="8"/>
        <v>1588</v>
      </c>
      <c r="B550">
        <v>1588</v>
      </c>
      <c r="C550" s="120" t="s">
        <v>23888</v>
      </c>
      <c r="D550" s="41" t="s">
        <v>8502</v>
      </c>
      <c r="E550" s="40" t="s">
        <v>9016</v>
      </c>
    </row>
    <row r="551" spans="1:5">
      <c r="A551" t="str">
        <f t="shared" si="8"/>
        <v>1589</v>
      </c>
      <c r="B551">
        <v>1589</v>
      </c>
      <c r="C551" s="120" t="s">
        <v>23890</v>
      </c>
      <c r="D551" s="41" t="s">
        <v>8502</v>
      </c>
      <c r="E551" s="40" t="s">
        <v>11703</v>
      </c>
    </row>
    <row r="552" spans="1:5">
      <c r="A552" t="str">
        <f t="shared" si="8"/>
        <v>1590</v>
      </c>
      <c r="B552">
        <v>1590</v>
      </c>
      <c r="C552" s="120" t="s">
        <v>23893</v>
      </c>
      <c r="D552" s="41" t="s">
        <v>8502</v>
      </c>
      <c r="E552" s="40" t="s">
        <v>16400</v>
      </c>
    </row>
    <row r="553" spans="1:5">
      <c r="A553" t="str">
        <f t="shared" si="8"/>
        <v>1591</v>
      </c>
      <c r="B553">
        <v>1591</v>
      </c>
      <c r="C553" s="120" t="s">
        <v>23874</v>
      </c>
      <c r="D553" s="41" t="s">
        <v>8502</v>
      </c>
      <c r="E553" s="40" t="s">
        <v>18629</v>
      </c>
    </row>
    <row r="554" spans="1:5">
      <c r="A554" t="str">
        <f t="shared" si="8"/>
        <v>1593</v>
      </c>
      <c r="B554">
        <v>1593</v>
      </c>
      <c r="C554" s="120" t="s">
        <v>23879</v>
      </c>
      <c r="D554" s="41" t="s">
        <v>8502</v>
      </c>
      <c r="E554" s="40" t="s">
        <v>26022</v>
      </c>
    </row>
    <row r="555" spans="1:5">
      <c r="A555" t="str">
        <f t="shared" si="8"/>
        <v>1594</v>
      </c>
      <c r="B555">
        <v>1594</v>
      </c>
      <c r="C555" s="120" t="s">
        <v>23882</v>
      </c>
      <c r="D555" s="41" t="s">
        <v>8502</v>
      </c>
      <c r="E555" s="40" t="s">
        <v>16697</v>
      </c>
    </row>
    <row r="556" spans="1:5">
      <c r="A556" t="str">
        <f t="shared" si="8"/>
        <v>1597</v>
      </c>
      <c r="B556">
        <v>1597</v>
      </c>
      <c r="C556" s="120" t="s">
        <v>20555</v>
      </c>
      <c r="D556" s="41" t="s">
        <v>8502</v>
      </c>
      <c r="E556" s="40" t="s">
        <v>9174</v>
      </c>
    </row>
    <row r="557" spans="1:5">
      <c r="A557" t="str">
        <f t="shared" si="8"/>
        <v>1598</v>
      </c>
      <c r="B557">
        <v>1598</v>
      </c>
      <c r="C557" s="120" t="s">
        <v>20551</v>
      </c>
      <c r="D557" s="41" t="s">
        <v>8502</v>
      </c>
      <c r="E557" s="40" t="s">
        <v>26139</v>
      </c>
    </row>
    <row r="558" spans="1:5">
      <c r="A558" t="str">
        <f t="shared" si="8"/>
        <v>1599</v>
      </c>
      <c r="B558">
        <v>1599</v>
      </c>
      <c r="C558" s="120" t="s">
        <v>20554</v>
      </c>
      <c r="D558" s="41" t="s">
        <v>8502</v>
      </c>
      <c r="E558" s="40" t="s">
        <v>13206</v>
      </c>
    </row>
    <row r="559" spans="1:5">
      <c r="A559" t="str">
        <f t="shared" si="8"/>
        <v>1600</v>
      </c>
      <c r="B559">
        <v>1600</v>
      </c>
      <c r="C559" s="120" t="s">
        <v>20552</v>
      </c>
      <c r="D559" s="41" t="s">
        <v>8502</v>
      </c>
      <c r="E559" s="40" t="s">
        <v>18732</v>
      </c>
    </row>
    <row r="560" spans="1:5">
      <c r="A560" t="str">
        <f t="shared" si="8"/>
        <v>1601</v>
      </c>
      <c r="B560">
        <v>1601</v>
      </c>
      <c r="C560" s="120" t="s">
        <v>20550</v>
      </c>
      <c r="D560" s="41" t="s">
        <v>8502</v>
      </c>
      <c r="E560" s="40" t="s">
        <v>24812</v>
      </c>
    </row>
    <row r="561" spans="1:5">
      <c r="A561" t="str">
        <f t="shared" si="8"/>
        <v>1602</v>
      </c>
      <c r="B561">
        <v>1602</v>
      </c>
      <c r="C561" s="120" t="s">
        <v>20549</v>
      </c>
      <c r="D561" s="41" t="s">
        <v>8502</v>
      </c>
      <c r="E561" s="40" t="s">
        <v>18391</v>
      </c>
    </row>
    <row r="562" spans="1:5">
      <c r="A562" t="str">
        <f t="shared" si="8"/>
        <v>1603</v>
      </c>
      <c r="B562">
        <v>1603</v>
      </c>
      <c r="C562" s="120" t="s">
        <v>20553</v>
      </c>
      <c r="D562" s="41" t="s">
        <v>8502</v>
      </c>
      <c r="E562" s="40" t="s">
        <v>26140</v>
      </c>
    </row>
    <row r="563" spans="1:5">
      <c r="A563" t="str">
        <f t="shared" si="8"/>
        <v>1607</v>
      </c>
      <c r="B563">
        <v>1607</v>
      </c>
      <c r="C563" s="120" t="s">
        <v>20624</v>
      </c>
      <c r="D563" s="41" t="s">
        <v>8930</v>
      </c>
      <c r="E563" s="40" t="s">
        <v>9999</v>
      </c>
    </row>
    <row r="564" spans="1:5">
      <c r="A564" t="str">
        <f t="shared" si="8"/>
        <v>1612</v>
      </c>
      <c r="B564">
        <v>1612</v>
      </c>
      <c r="C564" s="120" t="s">
        <v>20649</v>
      </c>
      <c r="D564" s="41" t="s">
        <v>8502</v>
      </c>
      <c r="E564" s="40" t="s">
        <v>18744</v>
      </c>
    </row>
    <row r="565" spans="1:5">
      <c r="A565" t="str">
        <f t="shared" si="8"/>
        <v>1613</v>
      </c>
      <c r="B565">
        <v>1613</v>
      </c>
      <c r="C565" s="120" t="s">
        <v>20633</v>
      </c>
      <c r="D565" s="41" t="s">
        <v>8502</v>
      </c>
      <c r="E565" s="40" t="s">
        <v>26141</v>
      </c>
    </row>
    <row r="566" spans="1:5">
      <c r="A566" t="str">
        <f t="shared" si="8"/>
        <v>1614</v>
      </c>
      <c r="B566">
        <v>1614</v>
      </c>
      <c r="C566" s="120" t="s">
        <v>20644</v>
      </c>
      <c r="D566" s="41" t="s">
        <v>8502</v>
      </c>
      <c r="E566" s="40" t="s">
        <v>26142</v>
      </c>
    </row>
    <row r="567" spans="1:5">
      <c r="A567" t="str">
        <f t="shared" si="8"/>
        <v>1615</v>
      </c>
      <c r="B567">
        <v>1615</v>
      </c>
      <c r="C567" s="120" t="s">
        <v>20648</v>
      </c>
      <c r="D567" s="41" t="s">
        <v>8502</v>
      </c>
      <c r="E567" s="40" t="s">
        <v>26143</v>
      </c>
    </row>
    <row r="568" spans="1:5">
      <c r="A568" t="str">
        <f t="shared" si="8"/>
        <v>1616</v>
      </c>
      <c r="B568">
        <v>1616</v>
      </c>
      <c r="C568" s="120" t="s">
        <v>20643</v>
      </c>
      <c r="D568" s="41" t="s">
        <v>8502</v>
      </c>
      <c r="E568" s="40" t="s">
        <v>26144</v>
      </c>
    </row>
    <row r="569" spans="1:5">
      <c r="A569" t="str">
        <f t="shared" si="8"/>
        <v>1617</v>
      </c>
      <c r="B569">
        <v>1617</v>
      </c>
      <c r="C569" s="120" t="s">
        <v>20645</v>
      </c>
      <c r="D569" s="41" t="s">
        <v>8502</v>
      </c>
      <c r="E569" s="40" t="s">
        <v>26145</v>
      </c>
    </row>
    <row r="570" spans="1:5">
      <c r="A570" t="str">
        <f t="shared" si="8"/>
        <v>1618</v>
      </c>
      <c r="B570">
        <v>1618</v>
      </c>
      <c r="C570" s="120" t="s">
        <v>20650</v>
      </c>
      <c r="D570" s="41" t="s">
        <v>8502</v>
      </c>
      <c r="E570" s="40" t="s">
        <v>26146</v>
      </c>
    </row>
    <row r="571" spans="1:5">
      <c r="A571" t="str">
        <f t="shared" si="8"/>
        <v>1619</v>
      </c>
      <c r="B571">
        <v>1619</v>
      </c>
      <c r="C571" s="120" t="s">
        <v>20641</v>
      </c>
      <c r="D571" s="41" t="s">
        <v>8502</v>
      </c>
      <c r="E571" s="40" t="s">
        <v>26147</v>
      </c>
    </row>
    <row r="572" spans="1:5">
      <c r="A572" t="str">
        <f t="shared" si="8"/>
        <v>1620</v>
      </c>
      <c r="B572">
        <v>1620</v>
      </c>
      <c r="C572" s="120" t="s">
        <v>20637</v>
      </c>
      <c r="D572" s="41" t="s">
        <v>8502</v>
      </c>
      <c r="E572" s="40" t="s">
        <v>26148</v>
      </c>
    </row>
    <row r="573" spans="1:5">
      <c r="A573" t="str">
        <f t="shared" si="8"/>
        <v>1621</v>
      </c>
      <c r="B573">
        <v>1621</v>
      </c>
      <c r="C573" s="120" t="s">
        <v>20646</v>
      </c>
      <c r="D573" s="41" t="s">
        <v>8502</v>
      </c>
      <c r="E573" s="40" t="s">
        <v>26149</v>
      </c>
    </row>
    <row r="574" spans="1:5">
      <c r="A574" t="str">
        <f t="shared" si="8"/>
        <v>1622</v>
      </c>
      <c r="B574">
        <v>1622</v>
      </c>
      <c r="C574" s="120" t="s">
        <v>20636</v>
      </c>
      <c r="D574" s="41" t="s">
        <v>8502</v>
      </c>
      <c r="E574" s="40" t="s">
        <v>26150</v>
      </c>
    </row>
    <row r="575" spans="1:5">
      <c r="A575" t="str">
        <f t="shared" si="8"/>
        <v>1623</v>
      </c>
      <c r="B575">
        <v>1623</v>
      </c>
      <c r="C575" s="120" t="s">
        <v>20640</v>
      </c>
      <c r="D575" s="41" t="s">
        <v>8502</v>
      </c>
      <c r="E575" s="40" t="s">
        <v>26151</v>
      </c>
    </row>
    <row r="576" spans="1:5">
      <c r="A576" t="str">
        <f t="shared" si="8"/>
        <v>1624</v>
      </c>
      <c r="B576">
        <v>1624</v>
      </c>
      <c r="C576" s="120" t="s">
        <v>20647</v>
      </c>
      <c r="D576" s="41" t="s">
        <v>8502</v>
      </c>
      <c r="E576" s="40" t="s">
        <v>26152</v>
      </c>
    </row>
    <row r="577" spans="1:5">
      <c r="A577" t="str">
        <f t="shared" si="8"/>
        <v>1625</v>
      </c>
      <c r="B577">
        <v>1625</v>
      </c>
      <c r="C577" s="120" t="s">
        <v>20635</v>
      </c>
      <c r="D577" s="41" t="s">
        <v>8502</v>
      </c>
      <c r="E577" s="40" t="s">
        <v>18901</v>
      </c>
    </row>
    <row r="578" spans="1:5">
      <c r="A578" t="str">
        <f t="shared" si="8"/>
        <v>1626</v>
      </c>
      <c r="B578">
        <v>1626</v>
      </c>
      <c r="C578" s="120" t="s">
        <v>20634</v>
      </c>
      <c r="D578" s="41" t="s">
        <v>8502</v>
      </c>
      <c r="E578" s="40" t="s">
        <v>26153</v>
      </c>
    </row>
    <row r="579" spans="1:5">
      <c r="A579" t="str">
        <f t="shared" ref="A579:A642" si="9">IF(ISERROR(SEARCH("/",B579)=6),TRIM(CLEAN(B579)),IF(SEARCH("/",B579)=6,IF(LEN(TRIM(CLEAN(B579)))=7,LEFT(TRIM(CLEAN(B579)),6)&amp;"00"&amp;RIGHT(TRIM(CLEAN(B579)),1),LEFT(TRIM(CLEAN(B579)),6)&amp;"0"&amp;RIGHT(TRIM(CLEAN(B579)),2)),TRIM(CLEAN(B579))))</f>
        <v>1627</v>
      </c>
      <c r="B579">
        <v>1627</v>
      </c>
      <c r="C579" s="120" t="s">
        <v>20639</v>
      </c>
      <c r="D579" s="41" t="s">
        <v>8502</v>
      </c>
      <c r="E579" s="40" t="s">
        <v>26154</v>
      </c>
    </row>
    <row r="580" spans="1:5">
      <c r="A580" t="str">
        <f t="shared" si="9"/>
        <v>1629</v>
      </c>
      <c r="B580">
        <v>1629</v>
      </c>
      <c r="C580" s="120" t="s">
        <v>20638</v>
      </c>
      <c r="D580" s="41" t="s">
        <v>8502</v>
      </c>
      <c r="E580" s="40" t="s">
        <v>26155</v>
      </c>
    </row>
    <row r="581" spans="1:5">
      <c r="A581" t="str">
        <f t="shared" si="9"/>
        <v>1630</v>
      </c>
      <c r="B581">
        <v>1630</v>
      </c>
      <c r="C581" s="120" t="s">
        <v>20642</v>
      </c>
      <c r="D581" s="41" t="s">
        <v>8502</v>
      </c>
      <c r="E581" s="40" t="s">
        <v>26156</v>
      </c>
    </row>
    <row r="582" spans="1:5">
      <c r="A582" t="str">
        <f t="shared" si="9"/>
        <v>1631</v>
      </c>
      <c r="B582">
        <v>1631</v>
      </c>
      <c r="C582" s="120" t="s">
        <v>20247</v>
      </c>
      <c r="D582" s="41" t="s">
        <v>8502</v>
      </c>
      <c r="E582" s="40" t="s">
        <v>26157</v>
      </c>
    </row>
    <row r="583" spans="1:5">
      <c r="A583" t="str">
        <f t="shared" si="9"/>
        <v>1633</v>
      </c>
      <c r="B583">
        <v>1633</v>
      </c>
      <c r="C583" s="120" t="s">
        <v>20248</v>
      </c>
      <c r="D583" s="41" t="s">
        <v>8502</v>
      </c>
      <c r="E583" s="40" t="s">
        <v>26158</v>
      </c>
    </row>
    <row r="584" spans="1:5">
      <c r="A584" t="str">
        <f t="shared" si="9"/>
        <v>1634</v>
      </c>
      <c r="B584">
        <v>1634</v>
      </c>
      <c r="C584" s="120" t="s">
        <v>20662</v>
      </c>
      <c r="D584" s="41" t="s">
        <v>8510</v>
      </c>
      <c r="E584" s="40" t="s">
        <v>8860</v>
      </c>
    </row>
    <row r="585" spans="1:5">
      <c r="A585" t="str">
        <f t="shared" si="9"/>
        <v>1647</v>
      </c>
      <c r="B585">
        <v>1647</v>
      </c>
      <c r="C585" s="120" t="s">
        <v>20739</v>
      </c>
      <c r="D585" s="41" t="s">
        <v>8502</v>
      </c>
      <c r="E585" s="40" t="s">
        <v>9364</v>
      </c>
    </row>
    <row r="586" spans="1:5">
      <c r="A586" t="str">
        <f t="shared" si="9"/>
        <v>1648</v>
      </c>
      <c r="B586">
        <v>1648</v>
      </c>
      <c r="C586" s="120" t="s">
        <v>20740</v>
      </c>
      <c r="D586" s="41" t="s">
        <v>8502</v>
      </c>
      <c r="E586" s="40" t="s">
        <v>17174</v>
      </c>
    </row>
    <row r="587" spans="1:5">
      <c r="A587" t="str">
        <f t="shared" si="9"/>
        <v>1649</v>
      </c>
      <c r="B587">
        <v>1649</v>
      </c>
      <c r="C587" s="120" t="s">
        <v>20737</v>
      </c>
      <c r="D587" s="41" t="s">
        <v>8502</v>
      </c>
      <c r="E587" s="40" t="s">
        <v>26159</v>
      </c>
    </row>
    <row r="588" spans="1:5">
      <c r="A588" t="str">
        <f t="shared" si="9"/>
        <v>1650</v>
      </c>
      <c r="B588">
        <v>1650</v>
      </c>
      <c r="C588" s="120" t="s">
        <v>20743</v>
      </c>
      <c r="D588" s="41" t="s">
        <v>8502</v>
      </c>
      <c r="E588" s="40" t="s">
        <v>25717</v>
      </c>
    </row>
    <row r="589" spans="1:5">
      <c r="A589" t="str">
        <f t="shared" si="9"/>
        <v>1651</v>
      </c>
      <c r="B589">
        <v>1651</v>
      </c>
      <c r="C589" s="120" t="s">
        <v>20742</v>
      </c>
      <c r="D589" s="41" t="s">
        <v>8502</v>
      </c>
      <c r="E589" s="40" t="s">
        <v>26160</v>
      </c>
    </row>
    <row r="590" spans="1:5">
      <c r="A590" t="str">
        <f t="shared" si="9"/>
        <v>1652</v>
      </c>
      <c r="B590">
        <v>1652</v>
      </c>
      <c r="C590" s="120" t="s">
        <v>20745</v>
      </c>
      <c r="D590" s="41" t="s">
        <v>8502</v>
      </c>
      <c r="E590" s="40" t="s">
        <v>26161</v>
      </c>
    </row>
    <row r="591" spans="1:5">
      <c r="A591" t="str">
        <f t="shared" si="9"/>
        <v>1653</v>
      </c>
      <c r="B591">
        <v>1653</v>
      </c>
      <c r="C591" s="120" t="s">
        <v>20738</v>
      </c>
      <c r="D591" s="41" t="s">
        <v>8502</v>
      </c>
      <c r="E591" s="40" t="s">
        <v>18710</v>
      </c>
    </row>
    <row r="592" spans="1:5">
      <c r="A592" t="str">
        <f t="shared" si="9"/>
        <v>1654</v>
      </c>
      <c r="B592">
        <v>1654</v>
      </c>
      <c r="C592" s="120" t="s">
        <v>20744</v>
      </c>
      <c r="D592" s="41" t="s">
        <v>8502</v>
      </c>
      <c r="E592" s="40" t="s">
        <v>26162</v>
      </c>
    </row>
    <row r="593" spans="1:5">
      <c r="A593" t="str">
        <f t="shared" si="9"/>
        <v>1743</v>
      </c>
      <c r="B593">
        <v>1743</v>
      </c>
      <c r="C593" s="120" t="s">
        <v>20751</v>
      </c>
      <c r="D593" s="41" t="s">
        <v>8502</v>
      </c>
      <c r="E593" s="40" t="s">
        <v>26163</v>
      </c>
    </row>
    <row r="594" spans="1:5">
      <c r="A594" t="str">
        <f t="shared" si="9"/>
        <v>1744</v>
      </c>
      <c r="B594">
        <v>1744</v>
      </c>
      <c r="C594" s="120" t="s">
        <v>20750</v>
      </c>
      <c r="D594" s="41" t="s">
        <v>8502</v>
      </c>
      <c r="E594" s="40" t="s">
        <v>25753</v>
      </c>
    </row>
    <row r="595" spans="1:5">
      <c r="A595" t="str">
        <f t="shared" si="9"/>
        <v>1745</v>
      </c>
      <c r="B595">
        <v>1745</v>
      </c>
      <c r="C595" s="120" t="s">
        <v>19531</v>
      </c>
      <c r="D595" s="41" t="s">
        <v>8502</v>
      </c>
      <c r="E595" s="40" t="s">
        <v>26164</v>
      </c>
    </row>
    <row r="596" spans="1:5">
      <c r="A596" t="str">
        <f t="shared" si="9"/>
        <v>1746</v>
      </c>
      <c r="B596">
        <v>1746</v>
      </c>
      <c r="C596" s="120" t="s">
        <v>19527</v>
      </c>
      <c r="D596" s="41" t="s">
        <v>8502</v>
      </c>
      <c r="E596" s="40" t="s">
        <v>26165</v>
      </c>
    </row>
    <row r="597" spans="1:5">
      <c r="A597" t="str">
        <f t="shared" si="9"/>
        <v>1747</v>
      </c>
      <c r="B597">
        <v>1747</v>
      </c>
      <c r="C597" s="120" t="s">
        <v>20748</v>
      </c>
      <c r="D597" s="41" t="s">
        <v>8502</v>
      </c>
      <c r="E597" s="40" t="s">
        <v>26166</v>
      </c>
    </row>
    <row r="598" spans="1:5">
      <c r="A598" t="str">
        <f t="shared" si="9"/>
        <v>1748</v>
      </c>
      <c r="B598">
        <v>1748</v>
      </c>
      <c r="C598" s="120" t="s">
        <v>19528</v>
      </c>
      <c r="D598" s="41" t="s">
        <v>8502</v>
      </c>
      <c r="E598" s="40" t="s">
        <v>26167</v>
      </c>
    </row>
    <row r="599" spans="1:5">
      <c r="A599" t="str">
        <f t="shared" si="9"/>
        <v>1749</v>
      </c>
      <c r="B599">
        <v>1749</v>
      </c>
      <c r="C599" s="120" t="s">
        <v>19529</v>
      </c>
      <c r="D599" s="41" t="s">
        <v>8502</v>
      </c>
      <c r="E599" s="40" t="s">
        <v>26168</v>
      </c>
    </row>
    <row r="600" spans="1:5">
      <c r="A600" t="str">
        <f t="shared" si="9"/>
        <v>1750</v>
      </c>
      <c r="B600">
        <v>1750</v>
      </c>
      <c r="C600" s="120" t="s">
        <v>19532</v>
      </c>
      <c r="D600" s="41" t="s">
        <v>8502</v>
      </c>
      <c r="E600" s="40" t="s">
        <v>26169</v>
      </c>
    </row>
    <row r="601" spans="1:5">
      <c r="A601" t="str">
        <f t="shared" si="9"/>
        <v>1775</v>
      </c>
      <c r="B601">
        <v>1775</v>
      </c>
      <c r="C601" s="120" t="s">
        <v>20888</v>
      </c>
      <c r="D601" s="41" t="s">
        <v>8502</v>
      </c>
      <c r="E601" s="40" t="s">
        <v>23176</v>
      </c>
    </row>
    <row r="602" spans="1:5">
      <c r="A602" t="str">
        <f t="shared" si="9"/>
        <v>1776</v>
      </c>
      <c r="B602">
        <v>1776</v>
      </c>
      <c r="C602" s="120" t="s">
        <v>20889</v>
      </c>
      <c r="D602" s="41" t="s">
        <v>8502</v>
      </c>
      <c r="E602" s="40" t="s">
        <v>25510</v>
      </c>
    </row>
    <row r="603" spans="1:5">
      <c r="A603" t="str">
        <f t="shared" si="9"/>
        <v>1777</v>
      </c>
      <c r="B603">
        <v>1777</v>
      </c>
      <c r="C603" s="120" t="s">
        <v>20886</v>
      </c>
      <c r="D603" s="41" t="s">
        <v>8502</v>
      </c>
      <c r="E603" s="40" t="s">
        <v>18392</v>
      </c>
    </row>
    <row r="604" spans="1:5">
      <c r="A604" t="str">
        <f t="shared" si="9"/>
        <v>1778</v>
      </c>
      <c r="B604">
        <v>1778</v>
      </c>
      <c r="C604" s="120" t="s">
        <v>20890</v>
      </c>
      <c r="D604" s="41" t="s">
        <v>8502</v>
      </c>
      <c r="E604" s="40" t="s">
        <v>26170</v>
      </c>
    </row>
    <row r="605" spans="1:5">
      <c r="A605" t="str">
        <f t="shared" si="9"/>
        <v>1779</v>
      </c>
      <c r="B605">
        <v>1779</v>
      </c>
      <c r="C605" s="120" t="s">
        <v>20893</v>
      </c>
      <c r="D605" s="41" t="s">
        <v>8502</v>
      </c>
      <c r="E605" s="40" t="s">
        <v>26171</v>
      </c>
    </row>
    <row r="606" spans="1:5">
      <c r="A606" t="str">
        <f t="shared" si="9"/>
        <v>1780</v>
      </c>
      <c r="B606">
        <v>1780</v>
      </c>
      <c r="C606" s="120" t="s">
        <v>20894</v>
      </c>
      <c r="D606" s="41" t="s">
        <v>8502</v>
      </c>
      <c r="E606" s="40" t="s">
        <v>26172</v>
      </c>
    </row>
    <row r="607" spans="1:5">
      <c r="A607" t="str">
        <f t="shared" si="9"/>
        <v>1781</v>
      </c>
      <c r="B607">
        <v>1781</v>
      </c>
      <c r="C607" s="120" t="s">
        <v>20900</v>
      </c>
      <c r="D607" s="41" t="s">
        <v>8502</v>
      </c>
      <c r="E607" s="40" t="s">
        <v>9166</v>
      </c>
    </row>
    <row r="608" spans="1:5">
      <c r="A608" t="str">
        <f t="shared" si="9"/>
        <v>1782</v>
      </c>
      <c r="B608">
        <v>1782</v>
      </c>
      <c r="C608" s="120" t="s">
        <v>20897</v>
      </c>
      <c r="D608" s="41" t="s">
        <v>8502</v>
      </c>
      <c r="E608" s="40" t="s">
        <v>16740</v>
      </c>
    </row>
    <row r="609" spans="1:5">
      <c r="A609" t="str">
        <f t="shared" si="9"/>
        <v>1783</v>
      </c>
      <c r="B609">
        <v>1783</v>
      </c>
      <c r="C609" s="120" t="s">
        <v>20895</v>
      </c>
      <c r="D609" s="41" t="s">
        <v>8502</v>
      </c>
      <c r="E609" s="40" t="s">
        <v>16453</v>
      </c>
    </row>
    <row r="610" spans="1:5">
      <c r="A610" t="str">
        <f t="shared" si="9"/>
        <v>1784</v>
      </c>
      <c r="B610">
        <v>1784</v>
      </c>
      <c r="C610" s="120" t="s">
        <v>20901</v>
      </c>
      <c r="D610" s="41" t="s">
        <v>8502</v>
      </c>
      <c r="E610" s="40" t="s">
        <v>26173</v>
      </c>
    </row>
    <row r="611" spans="1:5">
      <c r="A611" t="str">
        <f t="shared" si="9"/>
        <v>1786</v>
      </c>
      <c r="B611">
        <v>1786</v>
      </c>
      <c r="C611" s="120" t="s">
        <v>20924</v>
      </c>
      <c r="D611" s="41" t="s">
        <v>8502</v>
      </c>
      <c r="E611" s="40" t="s">
        <v>8847</v>
      </c>
    </row>
    <row r="612" spans="1:5">
      <c r="A612" t="str">
        <f t="shared" si="9"/>
        <v>1787</v>
      </c>
      <c r="B612">
        <v>1787</v>
      </c>
      <c r="C612" s="120" t="s">
        <v>20925</v>
      </c>
      <c r="D612" s="41" t="s">
        <v>8502</v>
      </c>
      <c r="E612" s="40" t="s">
        <v>20558</v>
      </c>
    </row>
    <row r="613" spans="1:5">
      <c r="A613" t="str">
        <f t="shared" si="9"/>
        <v>1788</v>
      </c>
      <c r="B613">
        <v>1788</v>
      </c>
      <c r="C613" s="120" t="s">
        <v>20922</v>
      </c>
      <c r="D613" s="41" t="s">
        <v>8502</v>
      </c>
      <c r="E613" s="40" t="s">
        <v>16649</v>
      </c>
    </row>
    <row r="614" spans="1:5">
      <c r="A614" t="str">
        <f t="shared" si="9"/>
        <v>1789</v>
      </c>
      <c r="B614">
        <v>1789</v>
      </c>
      <c r="C614" s="120" t="s">
        <v>20921</v>
      </c>
      <c r="D614" s="41" t="s">
        <v>8502</v>
      </c>
      <c r="E614" s="40" t="s">
        <v>26174</v>
      </c>
    </row>
    <row r="615" spans="1:5">
      <c r="A615" t="str">
        <f t="shared" si="9"/>
        <v>1790</v>
      </c>
      <c r="B615">
        <v>1790</v>
      </c>
      <c r="C615" s="120" t="s">
        <v>20928</v>
      </c>
      <c r="D615" s="41" t="s">
        <v>8502</v>
      </c>
      <c r="E615" s="40" t="s">
        <v>26175</v>
      </c>
    </row>
    <row r="616" spans="1:5">
      <c r="A616" t="str">
        <f t="shared" si="9"/>
        <v>1791</v>
      </c>
      <c r="B616">
        <v>1791</v>
      </c>
      <c r="C616" s="120" t="s">
        <v>20927</v>
      </c>
      <c r="D616" s="41" t="s">
        <v>8502</v>
      </c>
      <c r="E616" s="40" t="s">
        <v>26176</v>
      </c>
    </row>
    <row r="617" spans="1:5">
      <c r="A617" t="str">
        <f t="shared" si="9"/>
        <v>1792</v>
      </c>
      <c r="B617">
        <v>1792</v>
      </c>
      <c r="C617" s="120" t="s">
        <v>20930</v>
      </c>
      <c r="D617" s="41" t="s">
        <v>8502</v>
      </c>
      <c r="E617" s="40" t="s">
        <v>25422</v>
      </c>
    </row>
    <row r="618" spans="1:5">
      <c r="A618" t="str">
        <f t="shared" si="9"/>
        <v>1793</v>
      </c>
      <c r="B618">
        <v>1793</v>
      </c>
      <c r="C618" s="120" t="s">
        <v>20931</v>
      </c>
      <c r="D618" s="41" t="s">
        <v>8502</v>
      </c>
      <c r="E618" s="40" t="s">
        <v>26177</v>
      </c>
    </row>
    <row r="619" spans="1:5">
      <c r="A619" t="str">
        <f t="shared" si="9"/>
        <v>1794</v>
      </c>
      <c r="B619">
        <v>1794</v>
      </c>
      <c r="C619" s="120" t="s">
        <v>20946</v>
      </c>
      <c r="D619" s="41" t="s">
        <v>8502</v>
      </c>
      <c r="E619" s="40" t="s">
        <v>15016</v>
      </c>
    </row>
    <row r="620" spans="1:5">
      <c r="A620" t="str">
        <f t="shared" si="9"/>
        <v>1795</v>
      </c>
      <c r="B620">
        <v>1795</v>
      </c>
      <c r="C620" s="120" t="s">
        <v>20950</v>
      </c>
      <c r="D620" s="41" t="s">
        <v>8502</v>
      </c>
      <c r="E620" s="40" t="s">
        <v>10342</v>
      </c>
    </row>
    <row r="621" spans="1:5">
      <c r="A621" t="str">
        <f t="shared" si="9"/>
        <v>1796</v>
      </c>
      <c r="B621">
        <v>1796</v>
      </c>
      <c r="C621" s="120" t="s">
        <v>20944</v>
      </c>
      <c r="D621" s="41" t="s">
        <v>8502</v>
      </c>
      <c r="E621" s="40" t="s">
        <v>26178</v>
      </c>
    </row>
    <row r="622" spans="1:5">
      <c r="A622" t="str">
        <f t="shared" si="9"/>
        <v>1797</v>
      </c>
      <c r="B622">
        <v>1797</v>
      </c>
      <c r="C622" s="120" t="s">
        <v>20943</v>
      </c>
      <c r="D622" s="41" t="s">
        <v>8502</v>
      </c>
      <c r="E622" s="40" t="s">
        <v>19016</v>
      </c>
    </row>
    <row r="623" spans="1:5">
      <c r="A623" t="str">
        <f t="shared" si="9"/>
        <v>1798</v>
      </c>
      <c r="B623">
        <v>1798</v>
      </c>
      <c r="C623" s="120" t="s">
        <v>20949</v>
      </c>
      <c r="D623" s="41" t="s">
        <v>8502</v>
      </c>
      <c r="E623" s="40" t="s">
        <v>25273</v>
      </c>
    </row>
    <row r="624" spans="1:5">
      <c r="A624" t="str">
        <f t="shared" si="9"/>
        <v>1799</v>
      </c>
      <c r="B624">
        <v>1799</v>
      </c>
      <c r="C624" s="120" t="s">
        <v>20951</v>
      </c>
      <c r="D624" s="41" t="s">
        <v>8502</v>
      </c>
      <c r="E624" s="40" t="s">
        <v>26179</v>
      </c>
    </row>
    <row r="625" spans="1:5">
      <c r="A625" t="str">
        <f t="shared" si="9"/>
        <v>1800</v>
      </c>
      <c r="B625">
        <v>1800</v>
      </c>
      <c r="C625" s="120" t="s">
        <v>20952</v>
      </c>
      <c r="D625" s="41" t="s">
        <v>8502</v>
      </c>
      <c r="E625" s="40" t="s">
        <v>26180</v>
      </c>
    </row>
    <row r="626" spans="1:5">
      <c r="A626" t="str">
        <f t="shared" si="9"/>
        <v>1802</v>
      </c>
      <c r="B626">
        <v>1802</v>
      </c>
      <c r="C626" s="120" t="s">
        <v>20953</v>
      </c>
      <c r="D626" s="41" t="s">
        <v>8502</v>
      </c>
      <c r="E626" s="40" t="s">
        <v>26181</v>
      </c>
    </row>
    <row r="627" spans="1:5">
      <c r="A627" t="str">
        <f t="shared" si="9"/>
        <v>1803</v>
      </c>
      <c r="B627">
        <v>1803</v>
      </c>
      <c r="C627" s="120" t="s">
        <v>20935</v>
      </c>
      <c r="D627" s="41" t="s">
        <v>8502</v>
      </c>
      <c r="E627" s="40" t="s">
        <v>9511</v>
      </c>
    </row>
    <row r="628" spans="1:5">
      <c r="A628" t="str">
        <f t="shared" si="9"/>
        <v>1804</v>
      </c>
      <c r="B628">
        <v>1804</v>
      </c>
      <c r="C628" s="120" t="s">
        <v>20940</v>
      </c>
      <c r="D628" s="41" t="s">
        <v>8502</v>
      </c>
      <c r="E628" s="40" t="s">
        <v>9448</v>
      </c>
    </row>
    <row r="629" spans="1:5">
      <c r="A629" t="str">
        <f t="shared" si="9"/>
        <v>1805</v>
      </c>
      <c r="B629">
        <v>1805</v>
      </c>
      <c r="C629" s="120" t="s">
        <v>20936</v>
      </c>
      <c r="D629" s="41" t="s">
        <v>8502</v>
      </c>
      <c r="E629" s="40" t="s">
        <v>26182</v>
      </c>
    </row>
    <row r="630" spans="1:5">
      <c r="A630" t="str">
        <f t="shared" si="9"/>
        <v>1806</v>
      </c>
      <c r="B630">
        <v>1806</v>
      </c>
      <c r="C630" s="120" t="s">
        <v>20938</v>
      </c>
      <c r="D630" s="41" t="s">
        <v>8502</v>
      </c>
      <c r="E630" s="40" t="s">
        <v>21046</v>
      </c>
    </row>
    <row r="631" spans="1:5">
      <c r="A631" t="str">
        <f t="shared" si="9"/>
        <v>1807</v>
      </c>
      <c r="B631">
        <v>1807</v>
      </c>
      <c r="C631" s="120" t="s">
        <v>20941</v>
      </c>
      <c r="D631" s="41" t="s">
        <v>8502</v>
      </c>
      <c r="E631" s="40" t="s">
        <v>26183</v>
      </c>
    </row>
    <row r="632" spans="1:5">
      <c r="A632" t="str">
        <f t="shared" si="9"/>
        <v>1808</v>
      </c>
      <c r="B632">
        <v>1808</v>
      </c>
      <c r="C632" s="120" t="s">
        <v>20942</v>
      </c>
      <c r="D632" s="41" t="s">
        <v>8502</v>
      </c>
      <c r="E632" s="40" t="s">
        <v>26184</v>
      </c>
    </row>
    <row r="633" spans="1:5">
      <c r="A633" t="str">
        <f t="shared" si="9"/>
        <v>1809</v>
      </c>
      <c r="B633">
        <v>1809</v>
      </c>
      <c r="C633" s="120" t="s">
        <v>20932</v>
      </c>
      <c r="D633" s="41" t="s">
        <v>8502</v>
      </c>
      <c r="E633" s="40" t="s">
        <v>21954</v>
      </c>
    </row>
    <row r="634" spans="1:5">
      <c r="A634" t="str">
        <f t="shared" si="9"/>
        <v>1810</v>
      </c>
      <c r="B634">
        <v>1810</v>
      </c>
      <c r="C634" s="120" t="s">
        <v>20902</v>
      </c>
      <c r="D634" s="41" t="s">
        <v>8502</v>
      </c>
      <c r="E634" s="40" t="s">
        <v>26185</v>
      </c>
    </row>
    <row r="635" spans="1:5">
      <c r="A635" t="str">
        <f t="shared" si="9"/>
        <v>1811</v>
      </c>
      <c r="B635">
        <v>1811</v>
      </c>
      <c r="C635" s="120" t="s">
        <v>20903</v>
      </c>
      <c r="D635" s="41" t="s">
        <v>8502</v>
      </c>
      <c r="E635" s="40" t="s">
        <v>17563</v>
      </c>
    </row>
    <row r="636" spans="1:5">
      <c r="A636" t="str">
        <f t="shared" si="9"/>
        <v>1812</v>
      </c>
      <c r="B636">
        <v>1812</v>
      </c>
      <c r="C636" s="120" t="s">
        <v>20904</v>
      </c>
      <c r="D636" s="41" t="s">
        <v>8502</v>
      </c>
      <c r="E636" s="40" t="s">
        <v>25467</v>
      </c>
    </row>
    <row r="637" spans="1:5">
      <c r="A637" t="str">
        <f t="shared" si="9"/>
        <v>1813</v>
      </c>
      <c r="B637">
        <v>1813</v>
      </c>
      <c r="C637" s="120" t="s">
        <v>20929</v>
      </c>
      <c r="D637" s="41" t="s">
        <v>8502</v>
      </c>
      <c r="E637" s="40" t="s">
        <v>14911</v>
      </c>
    </row>
    <row r="638" spans="1:5">
      <c r="A638" t="str">
        <f t="shared" si="9"/>
        <v>1814</v>
      </c>
      <c r="B638">
        <v>1814</v>
      </c>
      <c r="C638" s="120" t="s">
        <v>20934</v>
      </c>
      <c r="D638" s="41" t="s">
        <v>8502</v>
      </c>
      <c r="E638" s="40" t="s">
        <v>18977</v>
      </c>
    </row>
    <row r="639" spans="1:5">
      <c r="A639" t="str">
        <f t="shared" si="9"/>
        <v>1815</v>
      </c>
      <c r="B639">
        <v>1815</v>
      </c>
      <c r="C639" s="120" t="s">
        <v>20948</v>
      </c>
      <c r="D639" s="41" t="s">
        <v>8502</v>
      </c>
      <c r="E639" s="40" t="s">
        <v>26186</v>
      </c>
    </row>
    <row r="640" spans="1:5">
      <c r="A640" t="str">
        <f t="shared" si="9"/>
        <v>1816</v>
      </c>
      <c r="B640">
        <v>1816</v>
      </c>
      <c r="C640" s="120" t="s">
        <v>20947</v>
      </c>
      <c r="D640" s="41" t="s">
        <v>8502</v>
      </c>
      <c r="E640" s="40" t="s">
        <v>26187</v>
      </c>
    </row>
    <row r="641" spans="1:5">
      <c r="A641" t="str">
        <f t="shared" si="9"/>
        <v>1817</v>
      </c>
      <c r="B641">
        <v>1817</v>
      </c>
      <c r="C641" s="120" t="s">
        <v>20898</v>
      </c>
      <c r="D641" s="41" t="s">
        <v>8502</v>
      </c>
      <c r="E641" s="40" t="s">
        <v>8861</v>
      </c>
    </row>
    <row r="642" spans="1:5">
      <c r="A642" t="str">
        <f t="shared" si="9"/>
        <v>1818</v>
      </c>
      <c r="B642">
        <v>1818</v>
      </c>
      <c r="C642" s="120" t="s">
        <v>20891</v>
      </c>
      <c r="D642" s="41" t="s">
        <v>8502</v>
      </c>
      <c r="E642" s="40" t="s">
        <v>26188</v>
      </c>
    </row>
    <row r="643" spans="1:5">
      <c r="A643" t="str">
        <f t="shared" ref="A643:A706" si="10">IF(ISERROR(SEARCH("/",B643)=6),TRIM(CLEAN(B643)),IF(SEARCH("/",B643)=6,IF(LEN(TRIM(CLEAN(B643)))=7,LEFT(TRIM(CLEAN(B643)),6)&amp;"00"&amp;RIGHT(TRIM(CLEAN(B643)),1),LEFT(TRIM(CLEAN(B643)),6)&amp;"0"&amp;RIGHT(TRIM(CLEAN(B643)),2)),TRIM(CLEAN(B643))))</f>
        <v>1819</v>
      </c>
      <c r="B643">
        <v>1819</v>
      </c>
      <c r="C643" s="120" t="s">
        <v>20887</v>
      </c>
      <c r="D643" s="41" t="s">
        <v>8502</v>
      </c>
      <c r="E643" s="40" t="s">
        <v>25749</v>
      </c>
    </row>
    <row r="644" spans="1:5">
      <c r="A644" t="str">
        <f t="shared" si="10"/>
        <v>1820</v>
      </c>
      <c r="B644">
        <v>1820</v>
      </c>
      <c r="C644" s="120" t="s">
        <v>20892</v>
      </c>
      <c r="D644" s="41" t="s">
        <v>8502</v>
      </c>
      <c r="E644" s="40" t="s">
        <v>18029</v>
      </c>
    </row>
    <row r="645" spans="1:5">
      <c r="A645" t="str">
        <f t="shared" si="10"/>
        <v>1821</v>
      </c>
      <c r="B645">
        <v>1821</v>
      </c>
      <c r="C645" s="120" t="s">
        <v>20937</v>
      </c>
      <c r="D645" s="41" t="s">
        <v>8502</v>
      </c>
      <c r="E645" s="40" t="s">
        <v>26189</v>
      </c>
    </row>
    <row r="646" spans="1:5">
      <c r="A646" t="str">
        <f t="shared" si="10"/>
        <v>1823</v>
      </c>
      <c r="B646">
        <v>1823</v>
      </c>
      <c r="C646" s="120" t="s">
        <v>20837</v>
      </c>
      <c r="D646" s="41" t="s">
        <v>8502</v>
      </c>
      <c r="E646" s="40" t="s">
        <v>26190</v>
      </c>
    </row>
    <row r="647" spans="1:5">
      <c r="A647" t="str">
        <f t="shared" si="10"/>
        <v>1824</v>
      </c>
      <c r="B647">
        <v>1824</v>
      </c>
      <c r="C647" s="120" t="s">
        <v>20843</v>
      </c>
      <c r="D647" s="41" t="s">
        <v>8502</v>
      </c>
      <c r="E647" s="40" t="s">
        <v>26191</v>
      </c>
    </row>
    <row r="648" spans="1:5">
      <c r="A648" t="str">
        <f t="shared" si="10"/>
        <v>1825</v>
      </c>
      <c r="B648">
        <v>1825</v>
      </c>
      <c r="C648" s="120" t="s">
        <v>20840</v>
      </c>
      <c r="D648" s="41" t="s">
        <v>8502</v>
      </c>
      <c r="E648" s="40" t="s">
        <v>26192</v>
      </c>
    </row>
    <row r="649" spans="1:5">
      <c r="A649" t="str">
        <f t="shared" si="10"/>
        <v>1827</v>
      </c>
      <c r="B649">
        <v>1827</v>
      </c>
      <c r="C649" s="120" t="s">
        <v>20838</v>
      </c>
      <c r="D649" s="41" t="s">
        <v>8502</v>
      </c>
      <c r="E649" s="40" t="s">
        <v>26193</v>
      </c>
    </row>
    <row r="650" spans="1:5">
      <c r="A650" t="str">
        <f t="shared" si="10"/>
        <v>1828</v>
      </c>
      <c r="B650">
        <v>1828</v>
      </c>
      <c r="C650" s="120" t="s">
        <v>20841</v>
      </c>
      <c r="D650" s="41" t="s">
        <v>8502</v>
      </c>
      <c r="E650" s="40" t="s">
        <v>26194</v>
      </c>
    </row>
    <row r="651" spans="1:5">
      <c r="A651" t="str">
        <f t="shared" si="10"/>
        <v>1831</v>
      </c>
      <c r="B651">
        <v>1831</v>
      </c>
      <c r="C651" s="120" t="s">
        <v>20839</v>
      </c>
      <c r="D651" s="41" t="s">
        <v>8502</v>
      </c>
      <c r="E651" s="40" t="s">
        <v>18546</v>
      </c>
    </row>
    <row r="652" spans="1:5">
      <c r="A652" t="str">
        <f t="shared" si="10"/>
        <v>1835</v>
      </c>
      <c r="B652">
        <v>1835</v>
      </c>
      <c r="C652" s="120" t="s">
        <v>20836</v>
      </c>
      <c r="D652" s="41" t="s">
        <v>8502</v>
      </c>
      <c r="E652" s="40" t="s">
        <v>17730</v>
      </c>
    </row>
    <row r="653" spans="1:5">
      <c r="A653" t="str">
        <f t="shared" si="10"/>
        <v>1839</v>
      </c>
      <c r="B653">
        <v>1839</v>
      </c>
      <c r="C653" s="120" t="s">
        <v>20835</v>
      </c>
      <c r="D653" s="41" t="s">
        <v>8502</v>
      </c>
      <c r="E653" s="40" t="s">
        <v>26195</v>
      </c>
    </row>
    <row r="654" spans="1:5">
      <c r="A654" t="str">
        <f t="shared" si="10"/>
        <v>1844</v>
      </c>
      <c r="B654">
        <v>1844</v>
      </c>
      <c r="C654" s="120" t="s">
        <v>20809</v>
      </c>
      <c r="D654" s="41" t="s">
        <v>8502</v>
      </c>
      <c r="E654" s="40" t="s">
        <v>23751</v>
      </c>
    </row>
    <row r="655" spans="1:5">
      <c r="A655" t="str">
        <f t="shared" si="10"/>
        <v>1845</v>
      </c>
      <c r="B655">
        <v>1845</v>
      </c>
      <c r="C655" s="120" t="s">
        <v>20842</v>
      </c>
      <c r="D655" s="41" t="s">
        <v>8502</v>
      </c>
      <c r="E655" s="40" t="s">
        <v>16943</v>
      </c>
    </row>
    <row r="656" spans="1:5">
      <c r="A656" t="str">
        <f t="shared" si="10"/>
        <v>1858</v>
      </c>
      <c r="B656">
        <v>1858</v>
      </c>
      <c r="C656" s="120" t="s">
        <v>20807</v>
      </c>
      <c r="D656" s="41" t="s">
        <v>8502</v>
      </c>
      <c r="E656" s="40" t="s">
        <v>26196</v>
      </c>
    </row>
    <row r="657" spans="1:5">
      <c r="A657" t="str">
        <f t="shared" si="10"/>
        <v>1863</v>
      </c>
      <c r="B657">
        <v>1863</v>
      </c>
      <c r="C657" s="120" t="s">
        <v>20811</v>
      </c>
      <c r="D657" s="41" t="s">
        <v>8502</v>
      </c>
      <c r="E657" s="40" t="s">
        <v>26197</v>
      </c>
    </row>
    <row r="658" spans="1:5">
      <c r="A658" t="str">
        <f t="shared" si="10"/>
        <v>1865</v>
      </c>
      <c r="B658">
        <v>1865</v>
      </c>
      <c r="C658" s="120" t="s">
        <v>20813</v>
      </c>
      <c r="D658" s="41" t="s">
        <v>8502</v>
      </c>
      <c r="E658" s="40" t="s">
        <v>26198</v>
      </c>
    </row>
    <row r="659" spans="1:5">
      <c r="A659" t="str">
        <f t="shared" si="10"/>
        <v>1870</v>
      </c>
      <c r="B659">
        <v>1870</v>
      </c>
      <c r="C659" s="120" t="s">
        <v>20973</v>
      </c>
      <c r="D659" s="41" t="s">
        <v>8502</v>
      </c>
      <c r="E659" s="40" t="s">
        <v>12052</v>
      </c>
    </row>
    <row r="660" spans="1:5">
      <c r="A660" t="str">
        <f t="shared" si="10"/>
        <v>1871</v>
      </c>
      <c r="B660">
        <v>1871</v>
      </c>
      <c r="C660" s="120" t="s">
        <v>20106</v>
      </c>
      <c r="D660" s="41" t="s">
        <v>8502</v>
      </c>
      <c r="E660" s="40" t="s">
        <v>16394</v>
      </c>
    </row>
    <row r="661" spans="1:5">
      <c r="A661" t="str">
        <f t="shared" si="10"/>
        <v>1872</v>
      </c>
      <c r="B661">
        <v>1872</v>
      </c>
      <c r="C661" s="120" t="s">
        <v>20098</v>
      </c>
      <c r="D661" s="41" t="s">
        <v>8502</v>
      </c>
      <c r="E661" s="40" t="s">
        <v>9086</v>
      </c>
    </row>
    <row r="662" spans="1:5">
      <c r="A662" t="str">
        <f t="shared" si="10"/>
        <v>1873</v>
      </c>
      <c r="B662">
        <v>1873</v>
      </c>
      <c r="C662" s="120" t="s">
        <v>20099</v>
      </c>
      <c r="D662" s="41" t="s">
        <v>8502</v>
      </c>
      <c r="E662" s="40" t="s">
        <v>8805</v>
      </c>
    </row>
    <row r="663" spans="1:5">
      <c r="A663" t="str">
        <f t="shared" si="10"/>
        <v>1874</v>
      </c>
      <c r="B663">
        <v>1874</v>
      </c>
      <c r="C663" s="120" t="s">
        <v>20972</v>
      </c>
      <c r="D663" s="41" t="s">
        <v>8502</v>
      </c>
      <c r="E663" s="40" t="s">
        <v>17627</v>
      </c>
    </row>
    <row r="664" spans="1:5">
      <c r="A664" t="str">
        <f t="shared" si="10"/>
        <v>1875</v>
      </c>
      <c r="B664">
        <v>1875</v>
      </c>
      <c r="C664" s="120" t="s">
        <v>20971</v>
      </c>
      <c r="D664" s="41" t="s">
        <v>8502</v>
      </c>
      <c r="E664" s="40" t="s">
        <v>11928</v>
      </c>
    </row>
    <row r="665" spans="1:5">
      <c r="A665" t="str">
        <f t="shared" si="10"/>
        <v>1876</v>
      </c>
      <c r="B665">
        <v>1876</v>
      </c>
      <c r="C665" s="120" t="s">
        <v>20976</v>
      </c>
      <c r="D665" s="41" t="s">
        <v>8502</v>
      </c>
      <c r="E665" s="40" t="s">
        <v>11668</v>
      </c>
    </row>
    <row r="666" spans="1:5">
      <c r="A666" t="str">
        <f t="shared" si="10"/>
        <v>1877</v>
      </c>
      <c r="B666">
        <v>1877</v>
      </c>
      <c r="C666" s="120" t="s">
        <v>20978</v>
      </c>
      <c r="D666" s="41" t="s">
        <v>8502</v>
      </c>
      <c r="E666" s="40" t="s">
        <v>22216</v>
      </c>
    </row>
    <row r="667" spans="1:5">
      <c r="A667" t="str">
        <f t="shared" si="10"/>
        <v>1878</v>
      </c>
      <c r="B667">
        <v>1878</v>
      </c>
      <c r="C667" s="120" t="s">
        <v>20979</v>
      </c>
      <c r="D667" s="41" t="s">
        <v>8502</v>
      </c>
      <c r="E667" s="40" t="s">
        <v>26199</v>
      </c>
    </row>
    <row r="668" spans="1:5">
      <c r="A668" t="str">
        <f t="shared" si="10"/>
        <v>1879</v>
      </c>
      <c r="B668">
        <v>1879</v>
      </c>
      <c r="C668" s="120" t="s">
        <v>20977</v>
      </c>
      <c r="D668" s="41" t="s">
        <v>8502</v>
      </c>
      <c r="E668" s="40" t="s">
        <v>24799</v>
      </c>
    </row>
    <row r="669" spans="1:5">
      <c r="A669" t="str">
        <f t="shared" si="10"/>
        <v>1880</v>
      </c>
      <c r="B669">
        <v>1880</v>
      </c>
      <c r="C669" s="120" t="s">
        <v>20861</v>
      </c>
      <c r="D669" s="41" t="s">
        <v>8502</v>
      </c>
      <c r="E669" s="40" t="s">
        <v>10190</v>
      </c>
    </row>
    <row r="670" spans="1:5">
      <c r="A670" t="str">
        <f t="shared" si="10"/>
        <v>1884</v>
      </c>
      <c r="B670">
        <v>1884</v>
      </c>
      <c r="C670" s="120" t="s">
        <v>20974</v>
      </c>
      <c r="D670" s="41" t="s">
        <v>8502</v>
      </c>
      <c r="E670" s="40" t="s">
        <v>18037</v>
      </c>
    </row>
    <row r="671" spans="1:5">
      <c r="A671" t="str">
        <f t="shared" si="10"/>
        <v>1887</v>
      </c>
      <c r="B671">
        <v>1887</v>
      </c>
      <c r="C671" s="120" t="s">
        <v>20975</v>
      </c>
      <c r="D671" s="41" t="s">
        <v>8502</v>
      </c>
      <c r="E671" s="40" t="s">
        <v>18882</v>
      </c>
    </row>
    <row r="672" spans="1:5">
      <c r="A672" t="str">
        <f t="shared" si="10"/>
        <v>1891</v>
      </c>
      <c r="B672">
        <v>1891</v>
      </c>
      <c r="C672" s="120" t="s">
        <v>22251</v>
      </c>
      <c r="D672" s="41" t="s">
        <v>8502</v>
      </c>
      <c r="E672" s="40" t="s">
        <v>9073</v>
      </c>
    </row>
    <row r="673" spans="1:5">
      <c r="A673" t="str">
        <f t="shared" si="10"/>
        <v>1892</v>
      </c>
      <c r="B673">
        <v>1892</v>
      </c>
      <c r="C673" s="120" t="s">
        <v>22248</v>
      </c>
      <c r="D673" s="41" t="s">
        <v>8502</v>
      </c>
      <c r="E673" s="40" t="s">
        <v>9233</v>
      </c>
    </row>
    <row r="674" spans="1:5">
      <c r="A674" t="str">
        <f t="shared" si="10"/>
        <v>1893</v>
      </c>
      <c r="B674">
        <v>1893</v>
      </c>
      <c r="C674" s="120" t="s">
        <v>22245</v>
      </c>
      <c r="D674" s="41" t="s">
        <v>8502</v>
      </c>
      <c r="E674" s="40" t="s">
        <v>13004</v>
      </c>
    </row>
    <row r="675" spans="1:5">
      <c r="A675" t="str">
        <f t="shared" si="10"/>
        <v>1894</v>
      </c>
      <c r="B675">
        <v>1894</v>
      </c>
      <c r="C675" s="120" t="s">
        <v>22250</v>
      </c>
      <c r="D675" s="41" t="s">
        <v>8502</v>
      </c>
      <c r="E675" s="40" t="s">
        <v>9173</v>
      </c>
    </row>
    <row r="676" spans="1:5">
      <c r="A676" t="str">
        <f t="shared" si="10"/>
        <v>1895</v>
      </c>
      <c r="B676">
        <v>1895</v>
      </c>
      <c r="C676" s="120" t="s">
        <v>22253</v>
      </c>
      <c r="D676" s="41" t="s">
        <v>8502</v>
      </c>
      <c r="E676" s="40" t="s">
        <v>24622</v>
      </c>
    </row>
    <row r="677" spans="1:5">
      <c r="A677" t="str">
        <f t="shared" si="10"/>
        <v>1896</v>
      </c>
      <c r="B677">
        <v>1896</v>
      </c>
      <c r="C677" s="120" t="s">
        <v>22252</v>
      </c>
      <c r="D677" s="41" t="s">
        <v>8502</v>
      </c>
      <c r="E677" s="40" t="s">
        <v>14532</v>
      </c>
    </row>
    <row r="678" spans="1:5">
      <c r="A678" t="str">
        <f t="shared" si="10"/>
        <v>1899</v>
      </c>
      <c r="B678">
        <v>1899</v>
      </c>
      <c r="C678" s="120" t="s">
        <v>22177</v>
      </c>
      <c r="D678" s="41" t="s">
        <v>8502</v>
      </c>
      <c r="E678" s="40" t="s">
        <v>8563</v>
      </c>
    </row>
    <row r="679" spans="1:5">
      <c r="A679" t="str">
        <f t="shared" si="10"/>
        <v>1900</v>
      </c>
      <c r="B679">
        <v>1900</v>
      </c>
      <c r="C679" s="120" t="s">
        <v>22178</v>
      </c>
      <c r="D679" s="41" t="s">
        <v>8502</v>
      </c>
      <c r="E679" s="40" t="s">
        <v>9144</v>
      </c>
    </row>
    <row r="680" spans="1:5">
      <c r="A680" t="str">
        <f t="shared" si="10"/>
        <v>1901</v>
      </c>
      <c r="B680">
        <v>1901</v>
      </c>
      <c r="C680" s="120" t="s">
        <v>22247</v>
      </c>
      <c r="D680" s="41" t="s">
        <v>8502</v>
      </c>
      <c r="E680" s="40" t="s">
        <v>10500</v>
      </c>
    </row>
    <row r="681" spans="1:5">
      <c r="A681" t="str">
        <f t="shared" si="10"/>
        <v>1902</v>
      </c>
      <c r="B681">
        <v>1902</v>
      </c>
      <c r="C681" s="120" t="s">
        <v>22246</v>
      </c>
      <c r="D681" s="41" t="s">
        <v>8502</v>
      </c>
      <c r="E681" s="40" t="s">
        <v>18115</v>
      </c>
    </row>
    <row r="682" spans="1:5">
      <c r="A682" t="str">
        <f t="shared" si="10"/>
        <v>1904</v>
      </c>
      <c r="B682">
        <v>1904</v>
      </c>
      <c r="C682" s="120" t="s">
        <v>22176</v>
      </c>
      <c r="D682" s="41" t="s">
        <v>8502</v>
      </c>
      <c r="E682" s="40" t="s">
        <v>8630</v>
      </c>
    </row>
    <row r="683" spans="1:5">
      <c r="A683" t="str">
        <f t="shared" si="10"/>
        <v>1907</v>
      </c>
      <c r="B683">
        <v>1907</v>
      </c>
      <c r="C683" s="120" t="s">
        <v>22249</v>
      </c>
      <c r="D683" s="41" t="s">
        <v>8502</v>
      </c>
      <c r="E683" s="40" t="s">
        <v>19175</v>
      </c>
    </row>
    <row r="684" spans="1:5">
      <c r="A684" t="str">
        <f t="shared" si="10"/>
        <v>1922</v>
      </c>
      <c r="B684">
        <v>1922</v>
      </c>
      <c r="C684" s="120" t="s">
        <v>20778</v>
      </c>
      <c r="D684" s="41" t="s">
        <v>8502</v>
      </c>
      <c r="E684" s="40" t="s">
        <v>16910</v>
      </c>
    </row>
    <row r="685" spans="1:5">
      <c r="A685" t="str">
        <f t="shared" si="10"/>
        <v>1923</v>
      </c>
      <c r="B685">
        <v>1923</v>
      </c>
      <c r="C685" s="120" t="s">
        <v>20773</v>
      </c>
      <c r="D685" s="41" t="s">
        <v>8502</v>
      </c>
      <c r="E685" s="40" t="s">
        <v>8948</v>
      </c>
    </row>
    <row r="686" spans="1:5">
      <c r="A686" t="str">
        <f t="shared" si="10"/>
        <v>1924</v>
      </c>
      <c r="B686">
        <v>1924</v>
      </c>
      <c r="C686" s="120" t="s">
        <v>20776</v>
      </c>
      <c r="D686" s="41" t="s">
        <v>8502</v>
      </c>
      <c r="E686" s="40" t="s">
        <v>20777</v>
      </c>
    </row>
    <row r="687" spans="1:5">
      <c r="A687" t="str">
        <f t="shared" si="10"/>
        <v>1925</v>
      </c>
      <c r="B687">
        <v>1925</v>
      </c>
      <c r="C687" s="120" t="s">
        <v>20790</v>
      </c>
      <c r="D687" s="41" t="s">
        <v>8502</v>
      </c>
      <c r="E687" s="40" t="s">
        <v>20791</v>
      </c>
    </row>
    <row r="688" spans="1:5">
      <c r="A688" t="str">
        <f t="shared" si="10"/>
        <v>1926</v>
      </c>
      <c r="B688">
        <v>1926</v>
      </c>
      <c r="C688" s="120" t="s">
        <v>20771</v>
      </c>
      <c r="D688" s="41" t="s">
        <v>8502</v>
      </c>
      <c r="E688" s="40" t="s">
        <v>8678</v>
      </c>
    </row>
    <row r="689" spans="1:5">
      <c r="A689" t="str">
        <f t="shared" si="10"/>
        <v>1927</v>
      </c>
      <c r="B689">
        <v>1927</v>
      </c>
      <c r="C689" s="120" t="s">
        <v>20772</v>
      </c>
      <c r="D689" s="41" t="s">
        <v>8502</v>
      </c>
      <c r="E689" s="40" t="s">
        <v>8681</v>
      </c>
    </row>
    <row r="690" spans="1:5">
      <c r="A690" t="str">
        <f t="shared" si="10"/>
        <v>1929</v>
      </c>
      <c r="B690">
        <v>1929</v>
      </c>
      <c r="C690" s="120" t="s">
        <v>20774</v>
      </c>
      <c r="D690" s="41" t="s">
        <v>8502</v>
      </c>
      <c r="E690" s="40" t="s">
        <v>8559</v>
      </c>
    </row>
    <row r="691" spans="1:5">
      <c r="A691" t="str">
        <f t="shared" si="10"/>
        <v>1930</v>
      </c>
      <c r="B691">
        <v>1930</v>
      </c>
      <c r="C691" s="120" t="s">
        <v>20775</v>
      </c>
      <c r="D691" s="41" t="s">
        <v>8502</v>
      </c>
      <c r="E691" s="40" t="s">
        <v>17291</v>
      </c>
    </row>
    <row r="692" spans="1:5">
      <c r="A692" t="str">
        <f t="shared" si="10"/>
        <v>1932</v>
      </c>
      <c r="B692">
        <v>1932</v>
      </c>
      <c r="C692" s="120" t="s">
        <v>20816</v>
      </c>
      <c r="D692" s="41" t="s">
        <v>8502</v>
      </c>
      <c r="E692" s="40" t="s">
        <v>16383</v>
      </c>
    </row>
    <row r="693" spans="1:5">
      <c r="A693" t="str">
        <f t="shared" si="10"/>
        <v>1933</v>
      </c>
      <c r="B693">
        <v>1933</v>
      </c>
      <c r="C693" s="120" t="s">
        <v>20817</v>
      </c>
      <c r="D693" s="41" t="s">
        <v>8502</v>
      </c>
      <c r="E693" s="40" t="s">
        <v>9339</v>
      </c>
    </row>
    <row r="694" spans="1:5">
      <c r="A694" t="str">
        <f t="shared" si="10"/>
        <v>1937</v>
      </c>
      <c r="B694">
        <v>1937</v>
      </c>
      <c r="C694" s="120" t="s">
        <v>20847</v>
      </c>
      <c r="D694" s="41" t="s">
        <v>8502</v>
      </c>
      <c r="E694" s="40" t="s">
        <v>16381</v>
      </c>
    </row>
    <row r="695" spans="1:5">
      <c r="A695" t="str">
        <f t="shared" si="10"/>
        <v>1938</v>
      </c>
      <c r="B695">
        <v>1938</v>
      </c>
      <c r="C695" s="120" t="s">
        <v>20850</v>
      </c>
      <c r="D695" s="41" t="s">
        <v>8502</v>
      </c>
      <c r="E695" s="40" t="s">
        <v>18887</v>
      </c>
    </row>
    <row r="696" spans="1:5">
      <c r="A696" t="str">
        <f t="shared" si="10"/>
        <v>1939</v>
      </c>
      <c r="B696">
        <v>1939</v>
      </c>
      <c r="C696" s="120" t="s">
        <v>20848</v>
      </c>
      <c r="D696" s="41" t="s">
        <v>8502</v>
      </c>
      <c r="E696" s="40" t="s">
        <v>18053</v>
      </c>
    </row>
    <row r="697" spans="1:5">
      <c r="A697" t="str">
        <f t="shared" si="10"/>
        <v>1940</v>
      </c>
      <c r="B697">
        <v>1940</v>
      </c>
      <c r="C697" s="120" t="s">
        <v>20845</v>
      </c>
      <c r="D697" s="41" t="s">
        <v>8502</v>
      </c>
      <c r="E697" s="40" t="s">
        <v>20846</v>
      </c>
    </row>
    <row r="698" spans="1:5">
      <c r="A698" t="str">
        <f t="shared" si="10"/>
        <v>1941</v>
      </c>
      <c r="B698">
        <v>1941</v>
      </c>
      <c r="C698" s="120" t="s">
        <v>20844</v>
      </c>
      <c r="D698" s="41" t="s">
        <v>8502</v>
      </c>
      <c r="E698" s="40" t="s">
        <v>18568</v>
      </c>
    </row>
    <row r="699" spans="1:5">
      <c r="A699" t="str">
        <f t="shared" si="10"/>
        <v>1942</v>
      </c>
      <c r="B699">
        <v>1942</v>
      </c>
      <c r="C699" s="120" t="s">
        <v>20849</v>
      </c>
      <c r="D699" s="41" t="s">
        <v>8502</v>
      </c>
      <c r="E699" s="40" t="s">
        <v>18211</v>
      </c>
    </row>
    <row r="700" spans="1:5">
      <c r="A700" t="str">
        <f t="shared" si="10"/>
        <v>1951</v>
      </c>
      <c r="B700">
        <v>1951</v>
      </c>
      <c r="C700" s="120" t="s">
        <v>20818</v>
      </c>
      <c r="D700" s="41" t="s">
        <v>8502</v>
      </c>
      <c r="E700" s="40" t="s">
        <v>13940</v>
      </c>
    </row>
    <row r="701" spans="1:5">
      <c r="A701" t="str">
        <f t="shared" si="10"/>
        <v>1952</v>
      </c>
      <c r="B701">
        <v>1952</v>
      </c>
      <c r="C701" s="120" t="s">
        <v>20820</v>
      </c>
      <c r="D701" s="41" t="s">
        <v>8502</v>
      </c>
      <c r="E701" s="40" t="s">
        <v>20821</v>
      </c>
    </row>
    <row r="702" spans="1:5">
      <c r="A702" t="str">
        <f t="shared" si="10"/>
        <v>1953</v>
      </c>
      <c r="B702">
        <v>1953</v>
      </c>
      <c r="C702" s="120" t="s">
        <v>20779</v>
      </c>
      <c r="D702" s="41" t="s">
        <v>8502</v>
      </c>
      <c r="E702" s="40" t="s">
        <v>20780</v>
      </c>
    </row>
    <row r="703" spans="1:5">
      <c r="A703" t="str">
        <f t="shared" si="10"/>
        <v>1954</v>
      </c>
      <c r="B703">
        <v>1954</v>
      </c>
      <c r="C703" s="120" t="s">
        <v>20769</v>
      </c>
      <c r="D703" s="41" t="s">
        <v>8502</v>
      </c>
      <c r="E703" s="40" t="s">
        <v>20770</v>
      </c>
    </row>
    <row r="704" spans="1:5">
      <c r="A704" t="str">
        <f t="shared" si="10"/>
        <v>1955</v>
      </c>
      <c r="B704">
        <v>1955</v>
      </c>
      <c r="C704" s="120" t="s">
        <v>20783</v>
      </c>
      <c r="D704" s="41" t="s">
        <v>8502</v>
      </c>
      <c r="E704" s="40" t="s">
        <v>8560</v>
      </c>
    </row>
    <row r="705" spans="1:5">
      <c r="A705" t="str">
        <f t="shared" si="10"/>
        <v>1956</v>
      </c>
      <c r="B705">
        <v>1956</v>
      </c>
      <c r="C705" s="120" t="s">
        <v>20784</v>
      </c>
      <c r="D705" s="41" t="s">
        <v>8502</v>
      </c>
      <c r="E705" s="40" t="s">
        <v>20785</v>
      </c>
    </row>
    <row r="706" spans="1:5">
      <c r="A706" t="str">
        <f t="shared" si="10"/>
        <v>1957</v>
      </c>
      <c r="B706">
        <v>1957</v>
      </c>
      <c r="C706" s="120" t="s">
        <v>20786</v>
      </c>
      <c r="D706" s="41" t="s">
        <v>8502</v>
      </c>
      <c r="E706" s="40" t="s">
        <v>8846</v>
      </c>
    </row>
    <row r="707" spans="1:5">
      <c r="A707" t="str">
        <f t="shared" ref="A707:A770" si="11">IF(ISERROR(SEARCH("/",B707)=6),TRIM(CLEAN(B707)),IF(SEARCH("/",B707)=6,IF(LEN(TRIM(CLEAN(B707)))=7,LEFT(TRIM(CLEAN(B707)),6)&amp;"00"&amp;RIGHT(TRIM(CLEAN(B707)),1),LEFT(TRIM(CLEAN(B707)),6)&amp;"0"&amp;RIGHT(TRIM(CLEAN(B707)),2)),TRIM(CLEAN(B707))))</f>
        <v>1958</v>
      </c>
      <c r="B707">
        <v>1958</v>
      </c>
      <c r="C707" s="120" t="s">
        <v>20787</v>
      </c>
      <c r="D707" s="41" t="s">
        <v>8502</v>
      </c>
      <c r="E707" s="40" t="s">
        <v>17740</v>
      </c>
    </row>
    <row r="708" spans="1:5">
      <c r="A708" t="str">
        <f t="shared" si="11"/>
        <v>1959</v>
      </c>
      <c r="B708">
        <v>1959</v>
      </c>
      <c r="C708" s="120" t="s">
        <v>20788</v>
      </c>
      <c r="D708" s="41" t="s">
        <v>8502</v>
      </c>
      <c r="E708" s="40" t="s">
        <v>20789</v>
      </c>
    </row>
    <row r="709" spans="1:5">
      <c r="A709" t="str">
        <f t="shared" si="11"/>
        <v>1960</v>
      </c>
      <c r="B709">
        <v>1960</v>
      </c>
      <c r="C709" s="120" t="s">
        <v>20792</v>
      </c>
      <c r="D709" s="41" t="s">
        <v>8502</v>
      </c>
      <c r="E709" s="40" t="s">
        <v>18728</v>
      </c>
    </row>
    <row r="710" spans="1:5">
      <c r="A710" t="str">
        <f t="shared" si="11"/>
        <v>1961</v>
      </c>
      <c r="B710">
        <v>1961</v>
      </c>
      <c r="C710" s="120" t="s">
        <v>20793</v>
      </c>
      <c r="D710" s="41" t="s">
        <v>8502</v>
      </c>
      <c r="E710" s="40" t="s">
        <v>20794</v>
      </c>
    </row>
    <row r="711" spans="1:5">
      <c r="A711" t="str">
        <f t="shared" si="11"/>
        <v>1962</v>
      </c>
      <c r="B711">
        <v>1962</v>
      </c>
      <c r="C711" s="120" t="s">
        <v>20781</v>
      </c>
      <c r="D711" s="41" t="s">
        <v>8502</v>
      </c>
      <c r="E711" s="40" t="s">
        <v>20782</v>
      </c>
    </row>
    <row r="712" spans="1:5">
      <c r="A712" t="str">
        <f t="shared" si="11"/>
        <v>1964</v>
      </c>
      <c r="B712">
        <v>1964</v>
      </c>
      <c r="C712" s="120" t="s">
        <v>20859</v>
      </c>
      <c r="D712" s="41" t="s">
        <v>8502</v>
      </c>
      <c r="E712" s="40" t="s">
        <v>20860</v>
      </c>
    </row>
    <row r="713" spans="1:5">
      <c r="A713" t="str">
        <f t="shared" si="11"/>
        <v>1965</v>
      </c>
      <c r="B713">
        <v>1965</v>
      </c>
      <c r="C713" s="120" t="s">
        <v>20826</v>
      </c>
      <c r="D713" s="41" t="s">
        <v>8502</v>
      </c>
      <c r="E713" s="40" t="s">
        <v>20827</v>
      </c>
    </row>
    <row r="714" spans="1:5">
      <c r="A714" t="str">
        <f t="shared" si="11"/>
        <v>1966</v>
      </c>
      <c r="B714">
        <v>1966</v>
      </c>
      <c r="C714" s="120" t="s">
        <v>20819</v>
      </c>
      <c r="D714" s="41" t="s">
        <v>8502</v>
      </c>
      <c r="E714" s="40" t="s">
        <v>17996</v>
      </c>
    </row>
    <row r="715" spans="1:5">
      <c r="A715" t="str">
        <f t="shared" si="11"/>
        <v>1967</v>
      </c>
      <c r="B715">
        <v>1967</v>
      </c>
      <c r="C715" s="120" t="s">
        <v>20832</v>
      </c>
      <c r="D715" s="41" t="s">
        <v>8502</v>
      </c>
      <c r="E715" s="40" t="s">
        <v>9422</v>
      </c>
    </row>
    <row r="716" spans="1:5">
      <c r="A716" t="str">
        <f t="shared" si="11"/>
        <v>1968</v>
      </c>
      <c r="B716">
        <v>1968</v>
      </c>
      <c r="C716" s="120" t="s">
        <v>20833</v>
      </c>
      <c r="D716" s="41" t="s">
        <v>8502</v>
      </c>
      <c r="E716" s="40" t="s">
        <v>16361</v>
      </c>
    </row>
    <row r="717" spans="1:5">
      <c r="A717" t="str">
        <f t="shared" si="11"/>
        <v>1969</v>
      </c>
      <c r="B717">
        <v>1969</v>
      </c>
      <c r="C717" s="120" t="s">
        <v>20834</v>
      </c>
      <c r="D717" s="41" t="s">
        <v>8502</v>
      </c>
      <c r="E717" s="40" t="s">
        <v>19010</v>
      </c>
    </row>
    <row r="718" spans="1:5">
      <c r="A718" t="str">
        <f t="shared" si="11"/>
        <v>1970</v>
      </c>
      <c r="B718">
        <v>1970</v>
      </c>
      <c r="C718" s="120" t="s">
        <v>20830</v>
      </c>
      <c r="D718" s="41" t="s">
        <v>8502</v>
      </c>
      <c r="E718" s="40" t="s">
        <v>20831</v>
      </c>
    </row>
    <row r="719" spans="1:5">
      <c r="A719" t="str">
        <f t="shared" si="11"/>
        <v>2350</v>
      </c>
      <c r="B719">
        <v>2350</v>
      </c>
      <c r="C719" s="120" t="s">
        <v>19492</v>
      </c>
      <c r="D719" s="41" t="s">
        <v>8504</v>
      </c>
      <c r="E719" s="40" t="s">
        <v>10345</v>
      </c>
    </row>
    <row r="720" spans="1:5">
      <c r="A720" t="str">
        <f t="shared" si="11"/>
        <v>2354</v>
      </c>
      <c r="B720">
        <v>2354</v>
      </c>
      <c r="C720" s="120" t="s">
        <v>22012</v>
      </c>
      <c r="D720" s="41" t="s">
        <v>8504</v>
      </c>
      <c r="E720" s="40" t="s">
        <v>13146</v>
      </c>
    </row>
    <row r="721" spans="1:5">
      <c r="A721" t="str">
        <f t="shared" si="11"/>
        <v>2355</v>
      </c>
      <c r="B721">
        <v>2355</v>
      </c>
      <c r="C721" s="120" t="s">
        <v>20995</v>
      </c>
      <c r="D721" s="41" t="s">
        <v>8504</v>
      </c>
      <c r="E721" s="40" t="s">
        <v>25627</v>
      </c>
    </row>
    <row r="722" spans="1:5">
      <c r="A722" t="str">
        <f t="shared" si="11"/>
        <v>2357</v>
      </c>
      <c r="B722">
        <v>2357</v>
      </c>
      <c r="C722" s="120" t="s">
        <v>20993</v>
      </c>
      <c r="D722" s="41" t="s">
        <v>8504</v>
      </c>
      <c r="E722" s="40" t="s">
        <v>18641</v>
      </c>
    </row>
    <row r="723" spans="1:5">
      <c r="A723" t="str">
        <f t="shared" si="11"/>
        <v>2358</v>
      </c>
      <c r="B723">
        <v>2358</v>
      </c>
      <c r="C723" s="120" t="s">
        <v>20997</v>
      </c>
      <c r="D723" s="41" t="s">
        <v>8504</v>
      </c>
      <c r="E723" s="40" t="s">
        <v>9172</v>
      </c>
    </row>
    <row r="724" spans="1:5">
      <c r="A724" t="str">
        <f t="shared" si="11"/>
        <v>2359</v>
      </c>
      <c r="B724">
        <v>2359</v>
      </c>
      <c r="C724" s="120" t="s">
        <v>20999</v>
      </c>
      <c r="D724" s="41" t="s">
        <v>8504</v>
      </c>
      <c r="E724" s="40" t="s">
        <v>24771</v>
      </c>
    </row>
    <row r="725" spans="1:5">
      <c r="A725" t="str">
        <f t="shared" si="11"/>
        <v>2370</v>
      </c>
      <c r="B725">
        <v>2370</v>
      </c>
      <c r="C725" s="120" t="s">
        <v>21038</v>
      </c>
      <c r="D725" s="41" t="s">
        <v>8502</v>
      </c>
      <c r="E725" s="40" t="s">
        <v>8900</v>
      </c>
    </row>
    <row r="726" spans="1:5">
      <c r="A726" t="str">
        <f t="shared" si="11"/>
        <v>2373</v>
      </c>
      <c r="B726">
        <v>2373</v>
      </c>
      <c r="C726" s="120" t="s">
        <v>21041</v>
      </c>
      <c r="D726" s="41" t="s">
        <v>8502</v>
      </c>
      <c r="E726" s="40" t="s">
        <v>26200</v>
      </c>
    </row>
    <row r="727" spans="1:5">
      <c r="A727" t="str">
        <f t="shared" si="11"/>
        <v>2374</v>
      </c>
      <c r="B727">
        <v>2374</v>
      </c>
      <c r="C727" s="120" t="s">
        <v>21017</v>
      </c>
      <c r="D727" s="41" t="s">
        <v>8502</v>
      </c>
      <c r="E727" s="40" t="s">
        <v>26201</v>
      </c>
    </row>
    <row r="728" spans="1:5">
      <c r="A728" t="str">
        <f t="shared" si="11"/>
        <v>2376</v>
      </c>
      <c r="B728">
        <v>2376</v>
      </c>
      <c r="C728" s="120" t="s">
        <v>21024</v>
      </c>
      <c r="D728" s="41" t="s">
        <v>8502</v>
      </c>
      <c r="E728" s="40" t="s">
        <v>26202</v>
      </c>
    </row>
    <row r="729" spans="1:5">
      <c r="A729" t="str">
        <f t="shared" si="11"/>
        <v>2377</v>
      </c>
      <c r="B729">
        <v>2377</v>
      </c>
      <c r="C729" s="120" t="s">
        <v>21018</v>
      </c>
      <c r="D729" s="41" t="s">
        <v>8502</v>
      </c>
      <c r="E729" s="40" t="s">
        <v>26203</v>
      </c>
    </row>
    <row r="730" spans="1:5">
      <c r="A730" t="str">
        <f t="shared" si="11"/>
        <v>2378</v>
      </c>
      <c r="B730">
        <v>2378</v>
      </c>
      <c r="C730" s="120" t="s">
        <v>21022</v>
      </c>
      <c r="D730" s="41" t="s">
        <v>8502</v>
      </c>
      <c r="E730" s="40" t="s">
        <v>26204</v>
      </c>
    </row>
    <row r="731" spans="1:5">
      <c r="A731" t="str">
        <f t="shared" si="11"/>
        <v>2379</v>
      </c>
      <c r="B731">
        <v>2379</v>
      </c>
      <c r="C731" s="120" t="s">
        <v>21023</v>
      </c>
      <c r="D731" s="41" t="s">
        <v>8502</v>
      </c>
      <c r="E731" s="40" t="s">
        <v>26204</v>
      </c>
    </row>
    <row r="732" spans="1:5">
      <c r="A732" t="str">
        <f t="shared" si="11"/>
        <v>2386</v>
      </c>
      <c r="B732">
        <v>2386</v>
      </c>
      <c r="C732" s="120" t="s">
        <v>21039</v>
      </c>
      <c r="D732" s="41" t="s">
        <v>8502</v>
      </c>
      <c r="E732" s="40" t="s">
        <v>9381</v>
      </c>
    </row>
    <row r="733" spans="1:5">
      <c r="A733" t="str">
        <f t="shared" si="11"/>
        <v>2388</v>
      </c>
      <c r="B733">
        <v>2388</v>
      </c>
      <c r="C733" s="120" t="s">
        <v>21035</v>
      </c>
      <c r="D733" s="41" t="s">
        <v>8502</v>
      </c>
      <c r="E733" s="40" t="s">
        <v>26205</v>
      </c>
    </row>
    <row r="734" spans="1:5">
      <c r="A734" t="str">
        <f t="shared" si="11"/>
        <v>2391</v>
      </c>
      <c r="B734">
        <v>2391</v>
      </c>
      <c r="C734" s="120" t="s">
        <v>21016</v>
      </c>
      <c r="D734" s="41" t="s">
        <v>8502</v>
      </c>
      <c r="E734" s="40" t="s">
        <v>26206</v>
      </c>
    </row>
    <row r="735" spans="1:5">
      <c r="A735" t="str">
        <f t="shared" si="11"/>
        <v>2392</v>
      </c>
      <c r="B735">
        <v>2392</v>
      </c>
      <c r="C735" s="120" t="s">
        <v>21040</v>
      </c>
      <c r="D735" s="41" t="s">
        <v>8502</v>
      </c>
      <c r="E735" s="40" t="s">
        <v>26207</v>
      </c>
    </row>
    <row r="736" spans="1:5">
      <c r="A736" t="str">
        <f t="shared" si="11"/>
        <v>2393</v>
      </c>
      <c r="B736">
        <v>2393</v>
      </c>
      <c r="C736" s="120" t="s">
        <v>21019</v>
      </c>
      <c r="D736" s="41" t="s">
        <v>8502</v>
      </c>
      <c r="E736" s="40" t="s">
        <v>26208</v>
      </c>
    </row>
    <row r="737" spans="1:5">
      <c r="A737" t="str">
        <f t="shared" si="11"/>
        <v>2394</v>
      </c>
      <c r="B737">
        <v>2394</v>
      </c>
      <c r="C737" s="120" t="s">
        <v>21025</v>
      </c>
      <c r="D737" s="41" t="s">
        <v>8502</v>
      </c>
      <c r="E737" s="40" t="s">
        <v>26209</v>
      </c>
    </row>
    <row r="738" spans="1:5">
      <c r="A738" t="str">
        <f t="shared" si="11"/>
        <v>2401</v>
      </c>
      <c r="B738">
        <v>2401</v>
      </c>
      <c r="C738" s="120" t="s">
        <v>21083</v>
      </c>
      <c r="D738" s="41" t="s">
        <v>8502</v>
      </c>
      <c r="E738" s="40" t="s">
        <v>26210</v>
      </c>
    </row>
    <row r="739" spans="1:5">
      <c r="A739" t="str">
        <f t="shared" si="11"/>
        <v>2418</v>
      </c>
      <c r="B739">
        <v>2418</v>
      </c>
      <c r="C739" s="120" t="s">
        <v>19062</v>
      </c>
      <c r="D739" s="41" t="s">
        <v>8502</v>
      </c>
      <c r="E739" s="40" t="s">
        <v>9504</v>
      </c>
    </row>
    <row r="740" spans="1:5">
      <c r="A740" t="str">
        <f t="shared" si="11"/>
        <v>2420</v>
      </c>
      <c r="B740">
        <v>2420</v>
      </c>
      <c r="C740" s="120" t="s">
        <v>21101</v>
      </c>
      <c r="D740" s="41" t="s">
        <v>8502</v>
      </c>
      <c r="E740" s="40" t="s">
        <v>16996</v>
      </c>
    </row>
    <row r="741" spans="1:5">
      <c r="A741" t="str">
        <f t="shared" si="11"/>
        <v>2432</v>
      </c>
      <c r="B741">
        <v>2432</v>
      </c>
      <c r="C741" s="120" t="s">
        <v>21099</v>
      </c>
      <c r="D741" s="41" t="s">
        <v>8502</v>
      </c>
      <c r="E741" s="40" t="s">
        <v>8571</v>
      </c>
    </row>
    <row r="742" spans="1:5">
      <c r="A742" t="str">
        <f t="shared" si="11"/>
        <v>2433</v>
      </c>
      <c r="B742">
        <v>2433</v>
      </c>
      <c r="C742" s="120" t="s">
        <v>21100</v>
      </c>
      <c r="D742" s="41" t="s">
        <v>8502</v>
      </c>
      <c r="E742" s="40" t="s">
        <v>16476</v>
      </c>
    </row>
    <row r="743" spans="1:5">
      <c r="A743" t="str">
        <f t="shared" si="11"/>
        <v>2436</v>
      </c>
      <c r="B743">
        <v>2436</v>
      </c>
      <c r="C743" s="120" t="s">
        <v>21124</v>
      </c>
      <c r="D743" s="41" t="s">
        <v>8504</v>
      </c>
      <c r="E743" s="40" t="s">
        <v>9381</v>
      </c>
    </row>
    <row r="744" spans="1:5">
      <c r="A744" t="str">
        <f t="shared" si="11"/>
        <v>2437</v>
      </c>
      <c r="B744">
        <v>2437</v>
      </c>
      <c r="C744" s="120" t="s">
        <v>22533</v>
      </c>
      <c r="D744" s="41" t="s">
        <v>8504</v>
      </c>
      <c r="E744" s="40" t="s">
        <v>8990</v>
      </c>
    </row>
    <row r="745" spans="1:5">
      <c r="A745" t="str">
        <f t="shared" si="11"/>
        <v>2438</v>
      </c>
      <c r="B745">
        <v>2438</v>
      </c>
      <c r="C745" s="120" t="s">
        <v>21179</v>
      </c>
      <c r="D745" s="41" t="s">
        <v>8504</v>
      </c>
      <c r="E745" s="40" t="s">
        <v>21129</v>
      </c>
    </row>
    <row r="746" spans="1:5">
      <c r="A746" t="str">
        <f t="shared" si="11"/>
        <v>2439</v>
      </c>
      <c r="B746">
        <v>2439</v>
      </c>
      <c r="C746" s="120" t="s">
        <v>21126</v>
      </c>
      <c r="D746" s="41" t="s">
        <v>8504</v>
      </c>
      <c r="E746" s="40" t="s">
        <v>22016</v>
      </c>
    </row>
    <row r="747" spans="1:5">
      <c r="A747" t="str">
        <f t="shared" si="11"/>
        <v>2442</v>
      </c>
      <c r="B747">
        <v>2442</v>
      </c>
      <c r="C747" s="120" t="s">
        <v>21178</v>
      </c>
      <c r="D747" s="41" t="s">
        <v>8510</v>
      </c>
      <c r="E747" s="40" t="s">
        <v>26211</v>
      </c>
    </row>
    <row r="748" spans="1:5">
      <c r="A748" t="str">
        <f t="shared" si="11"/>
        <v>2446</v>
      </c>
      <c r="B748">
        <v>2446</v>
      </c>
      <c r="C748" s="120" t="s">
        <v>21177</v>
      </c>
      <c r="D748" s="41" t="s">
        <v>8510</v>
      </c>
      <c r="E748" s="40" t="s">
        <v>8823</v>
      </c>
    </row>
    <row r="749" spans="1:5">
      <c r="A749" t="str">
        <f t="shared" si="11"/>
        <v>2483</v>
      </c>
      <c r="B749">
        <v>2483</v>
      </c>
      <c r="C749" s="120" t="s">
        <v>20580</v>
      </c>
      <c r="D749" s="41" t="s">
        <v>8502</v>
      </c>
      <c r="E749" s="40" t="s">
        <v>8788</v>
      </c>
    </row>
    <row r="750" spans="1:5">
      <c r="A750" t="str">
        <f t="shared" si="11"/>
        <v>2484</v>
      </c>
      <c r="B750">
        <v>2484</v>
      </c>
      <c r="C750" s="120" t="s">
        <v>20584</v>
      </c>
      <c r="D750" s="41" t="s">
        <v>8502</v>
      </c>
      <c r="E750" s="40" t="s">
        <v>26212</v>
      </c>
    </row>
    <row r="751" spans="1:5">
      <c r="A751" t="str">
        <f t="shared" si="11"/>
        <v>2485</v>
      </c>
      <c r="B751">
        <v>2485</v>
      </c>
      <c r="C751" s="120" t="s">
        <v>20585</v>
      </c>
      <c r="D751" s="41" t="s">
        <v>8502</v>
      </c>
      <c r="E751" s="40" t="s">
        <v>26213</v>
      </c>
    </row>
    <row r="752" spans="1:5">
      <c r="A752" t="str">
        <f t="shared" si="11"/>
        <v>2487</v>
      </c>
      <c r="B752">
        <v>2487</v>
      </c>
      <c r="C752" s="120" t="s">
        <v>20579</v>
      </c>
      <c r="D752" s="41" t="s">
        <v>8502</v>
      </c>
      <c r="E752" s="40" t="s">
        <v>9256</v>
      </c>
    </row>
    <row r="753" spans="1:5">
      <c r="A753" t="str">
        <f t="shared" si="11"/>
        <v>2488</v>
      </c>
      <c r="B753">
        <v>2488</v>
      </c>
      <c r="C753" s="120" t="s">
        <v>20583</v>
      </c>
      <c r="D753" s="41" t="s">
        <v>8502</v>
      </c>
      <c r="E753" s="40" t="s">
        <v>8745</v>
      </c>
    </row>
    <row r="754" spans="1:5">
      <c r="A754" t="str">
        <f t="shared" si="11"/>
        <v>2489</v>
      </c>
      <c r="B754">
        <v>2489</v>
      </c>
      <c r="C754" s="120" t="s">
        <v>20582</v>
      </c>
      <c r="D754" s="41" t="s">
        <v>8502</v>
      </c>
      <c r="E754" s="40" t="s">
        <v>9124</v>
      </c>
    </row>
    <row r="755" spans="1:5">
      <c r="A755" t="str">
        <f t="shared" si="11"/>
        <v>2500</v>
      </c>
      <c r="B755">
        <v>2500</v>
      </c>
      <c r="C755" s="120" t="s">
        <v>21157</v>
      </c>
      <c r="D755" s="41" t="s">
        <v>8510</v>
      </c>
      <c r="E755" s="40" t="s">
        <v>26214</v>
      </c>
    </row>
    <row r="756" spans="1:5">
      <c r="A756" t="str">
        <f t="shared" si="11"/>
        <v>2501</v>
      </c>
      <c r="B756">
        <v>2501</v>
      </c>
      <c r="C756" s="120" t="s">
        <v>21154</v>
      </c>
      <c r="D756" s="41" t="s">
        <v>8510</v>
      </c>
      <c r="E756" s="40" t="s">
        <v>9345</v>
      </c>
    </row>
    <row r="757" spans="1:5">
      <c r="A757" t="str">
        <f t="shared" si="11"/>
        <v>2502</v>
      </c>
      <c r="B757">
        <v>2502</v>
      </c>
      <c r="C757" s="120" t="s">
        <v>21155</v>
      </c>
      <c r="D757" s="41" t="s">
        <v>8510</v>
      </c>
      <c r="E757" s="40" t="s">
        <v>16376</v>
      </c>
    </row>
    <row r="758" spans="1:5">
      <c r="A758" t="str">
        <f t="shared" si="11"/>
        <v>2503</v>
      </c>
      <c r="B758">
        <v>2503</v>
      </c>
      <c r="C758" s="120" t="s">
        <v>21156</v>
      </c>
      <c r="D758" s="41" t="s">
        <v>8510</v>
      </c>
      <c r="E758" s="40" t="s">
        <v>26215</v>
      </c>
    </row>
    <row r="759" spans="1:5">
      <c r="A759" t="str">
        <f t="shared" si="11"/>
        <v>2504</v>
      </c>
      <c r="B759">
        <v>2504</v>
      </c>
      <c r="C759" s="120" t="s">
        <v>21153</v>
      </c>
      <c r="D759" s="41" t="s">
        <v>8510</v>
      </c>
      <c r="E759" s="40" t="s">
        <v>10749</v>
      </c>
    </row>
    <row r="760" spans="1:5">
      <c r="A760" t="str">
        <f t="shared" si="11"/>
        <v>2505</v>
      </c>
      <c r="B760">
        <v>2505</v>
      </c>
      <c r="C760" s="120" t="s">
        <v>21158</v>
      </c>
      <c r="D760" s="41" t="s">
        <v>8510</v>
      </c>
      <c r="E760" s="40" t="s">
        <v>26216</v>
      </c>
    </row>
    <row r="761" spans="1:5">
      <c r="A761" t="str">
        <f t="shared" si="11"/>
        <v>2510</v>
      </c>
      <c r="B761">
        <v>2510</v>
      </c>
      <c r="C761" s="120" t="s">
        <v>23270</v>
      </c>
      <c r="D761" s="41" t="s">
        <v>8502</v>
      </c>
      <c r="E761" s="40" t="s">
        <v>26217</v>
      </c>
    </row>
    <row r="762" spans="1:5">
      <c r="A762" t="str">
        <f t="shared" si="11"/>
        <v>2512</v>
      </c>
      <c r="B762">
        <v>2512</v>
      </c>
      <c r="C762" s="120" t="s">
        <v>19696</v>
      </c>
      <c r="D762" s="41" t="s">
        <v>8502</v>
      </c>
      <c r="E762" s="40" t="s">
        <v>18143</v>
      </c>
    </row>
    <row r="763" spans="1:5">
      <c r="A763" t="str">
        <f t="shared" si="11"/>
        <v>2515</v>
      </c>
      <c r="B763">
        <v>2515</v>
      </c>
      <c r="C763" s="120" t="s">
        <v>20546</v>
      </c>
      <c r="D763" s="41" t="s">
        <v>8502</v>
      </c>
      <c r="E763" s="40" t="s">
        <v>16937</v>
      </c>
    </row>
    <row r="764" spans="1:5">
      <c r="A764" t="str">
        <f t="shared" si="11"/>
        <v>2516</v>
      </c>
      <c r="B764">
        <v>2516</v>
      </c>
      <c r="C764" s="120" t="s">
        <v>20541</v>
      </c>
      <c r="D764" s="41" t="s">
        <v>8502</v>
      </c>
      <c r="E764" s="40" t="s">
        <v>9035</v>
      </c>
    </row>
    <row r="765" spans="1:5">
      <c r="A765" t="str">
        <f t="shared" si="11"/>
        <v>2517</v>
      </c>
      <c r="B765">
        <v>2517</v>
      </c>
      <c r="C765" s="120" t="s">
        <v>20538</v>
      </c>
      <c r="D765" s="41" t="s">
        <v>8502</v>
      </c>
      <c r="E765" s="40" t="s">
        <v>17425</v>
      </c>
    </row>
    <row r="766" spans="1:5">
      <c r="A766" t="str">
        <f t="shared" si="11"/>
        <v>2518</v>
      </c>
      <c r="B766">
        <v>2518</v>
      </c>
      <c r="C766" s="120" t="s">
        <v>20542</v>
      </c>
      <c r="D766" s="41" t="s">
        <v>8502</v>
      </c>
      <c r="E766" s="40" t="s">
        <v>24621</v>
      </c>
    </row>
    <row r="767" spans="1:5">
      <c r="A767" t="str">
        <f t="shared" si="11"/>
        <v>2519</v>
      </c>
      <c r="B767">
        <v>2519</v>
      </c>
      <c r="C767" s="120" t="s">
        <v>20547</v>
      </c>
      <c r="D767" s="41" t="s">
        <v>8502</v>
      </c>
      <c r="E767" s="40" t="s">
        <v>26218</v>
      </c>
    </row>
    <row r="768" spans="1:5">
      <c r="A768" t="str">
        <f t="shared" si="11"/>
        <v>2520</v>
      </c>
      <c r="B768">
        <v>2520</v>
      </c>
      <c r="C768" s="120" t="s">
        <v>20548</v>
      </c>
      <c r="D768" s="41" t="s">
        <v>8502</v>
      </c>
      <c r="E768" s="40" t="s">
        <v>25011</v>
      </c>
    </row>
    <row r="769" spans="1:5">
      <c r="A769" t="str">
        <f t="shared" si="11"/>
        <v>2521</v>
      </c>
      <c r="B769">
        <v>2521</v>
      </c>
      <c r="C769" s="120" t="s">
        <v>20544</v>
      </c>
      <c r="D769" s="41" t="s">
        <v>8502</v>
      </c>
      <c r="E769" s="40" t="s">
        <v>26219</v>
      </c>
    </row>
    <row r="770" spans="1:5">
      <c r="A770" t="str">
        <f t="shared" si="11"/>
        <v>2522</v>
      </c>
      <c r="B770">
        <v>2522</v>
      </c>
      <c r="C770" s="120" t="s">
        <v>20539</v>
      </c>
      <c r="D770" s="41" t="s">
        <v>8502</v>
      </c>
      <c r="E770" s="40" t="s">
        <v>9400</v>
      </c>
    </row>
    <row r="771" spans="1:5">
      <c r="A771" t="str">
        <f t="shared" ref="A771:A834" si="12">IF(ISERROR(SEARCH("/",B771)=6),TRIM(CLEAN(B771)),IF(SEARCH("/",B771)=6,IF(LEN(TRIM(CLEAN(B771)))=7,LEFT(TRIM(CLEAN(B771)),6)&amp;"00"&amp;RIGHT(TRIM(CLEAN(B771)),1),LEFT(TRIM(CLEAN(B771)),6)&amp;"0"&amp;RIGHT(TRIM(CLEAN(B771)),2)),TRIM(CLEAN(B771))))</f>
        <v>2526</v>
      </c>
      <c r="B771">
        <v>2526</v>
      </c>
      <c r="C771" s="120" t="s">
        <v>20578</v>
      </c>
      <c r="D771" s="41" t="s">
        <v>8502</v>
      </c>
      <c r="E771" s="40" t="s">
        <v>16367</v>
      </c>
    </row>
    <row r="772" spans="1:5">
      <c r="A772" t="str">
        <f t="shared" si="12"/>
        <v>2527</v>
      </c>
      <c r="B772">
        <v>2527</v>
      </c>
      <c r="C772" s="120" t="s">
        <v>20577</v>
      </c>
      <c r="D772" s="41" t="s">
        <v>8502</v>
      </c>
      <c r="E772" s="40" t="s">
        <v>8765</v>
      </c>
    </row>
    <row r="773" spans="1:5">
      <c r="A773" t="str">
        <f t="shared" si="12"/>
        <v>2528</v>
      </c>
      <c r="B773">
        <v>2528</v>
      </c>
      <c r="C773" s="120" t="s">
        <v>20581</v>
      </c>
      <c r="D773" s="41" t="s">
        <v>8502</v>
      </c>
      <c r="E773" s="40" t="s">
        <v>16965</v>
      </c>
    </row>
    <row r="774" spans="1:5">
      <c r="A774" t="str">
        <f t="shared" si="12"/>
        <v>2548</v>
      </c>
      <c r="B774">
        <v>2548</v>
      </c>
      <c r="C774" s="120" t="s">
        <v>20540</v>
      </c>
      <c r="D774" s="41" t="s">
        <v>8502</v>
      </c>
      <c r="E774" s="40" t="s">
        <v>9354</v>
      </c>
    </row>
    <row r="775" spans="1:5">
      <c r="A775" t="str">
        <f t="shared" si="12"/>
        <v>2555</v>
      </c>
      <c r="B775">
        <v>2555</v>
      </c>
      <c r="C775" s="120" t="s">
        <v>20066</v>
      </c>
      <c r="D775" s="41" t="s">
        <v>8502</v>
      </c>
      <c r="E775" s="40" t="s">
        <v>8529</v>
      </c>
    </row>
    <row r="776" spans="1:5">
      <c r="A776" t="str">
        <f t="shared" si="12"/>
        <v>2556</v>
      </c>
      <c r="B776">
        <v>2556</v>
      </c>
      <c r="C776" s="120" t="s">
        <v>20067</v>
      </c>
      <c r="D776" s="41" t="s">
        <v>8502</v>
      </c>
      <c r="E776" s="40" t="s">
        <v>18062</v>
      </c>
    </row>
    <row r="777" spans="1:5">
      <c r="A777" t="str">
        <f t="shared" si="12"/>
        <v>2557</v>
      </c>
      <c r="B777">
        <v>2557</v>
      </c>
      <c r="C777" s="120" t="s">
        <v>20068</v>
      </c>
      <c r="D777" s="41" t="s">
        <v>8502</v>
      </c>
      <c r="E777" s="40" t="s">
        <v>9115</v>
      </c>
    </row>
    <row r="778" spans="1:5">
      <c r="A778" t="str">
        <f t="shared" si="12"/>
        <v>2558</v>
      </c>
      <c r="B778">
        <v>2558</v>
      </c>
      <c r="C778" s="120" t="s">
        <v>20464</v>
      </c>
      <c r="D778" s="41" t="s">
        <v>8502</v>
      </c>
      <c r="E778" s="40" t="s">
        <v>16996</v>
      </c>
    </row>
    <row r="779" spans="1:5">
      <c r="A779" t="str">
        <f t="shared" si="12"/>
        <v>2559</v>
      </c>
      <c r="B779">
        <v>2559</v>
      </c>
      <c r="C779" s="120" t="s">
        <v>20466</v>
      </c>
      <c r="D779" s="41" t="s">
        <v>8502</v>
      </c>
      <c r="E779" s="40" t="s">
        <v>9496</v>
      </c>
    </row>
    <row r="780" spans="1:5">
      <c r="A780" t="str">
        <f t="shared" si="12"/>
        <v>2560</v>
      </c>
      <c r="B780">
        <v>2560</v>
      </c>
      <c r="C780" s="120" t="s">
        <v>20465</v>
      </c>
      <c r="D780" s="41" t="s">
        <v>8502</v>
      </c>
      <c r="E780" s="40" t="s">
        <v>8599</v>
      </c>
    </row>
    <row r="781" spans="1:5">
      <c r="A781" t="str">
        <f t="shared" si="12"/>
        <v>2565</v>
      </c>
      <c r="B781">
        <v>2565</v>
      </c>
      <c r="C781" s="120" t="s">
        <v>20474</v>
      </c>
      <c r="D781" s="41" t="s">
        <v>8502</v>
      </c>
      <c r="E781" s="40" t="s">
        <v>16398</v>
      </c>
    </row>
    <row r="782" spans="1:5">
      <c r="A782" t="str">
        <f t="shared" si="12"/>
        <v>2566</v>
      </c>
      <c r="B782">
        <v>2566</v>
      </c>
      <c r="C782" s="120" t="s">
        <v>20468</v>
      </c>
      <c r="D782" s="41" t="s">
        <v>8502</v>
      </c>
      <c r="E782" s="40" t="s">
        <v>16761</v>
      </c>
    </row>
    <row r="783" spans="1:5">
      <c r="A783" t="str">
        <f t="shared" si="12"/>
        <v>2567</v>
      </c>
      <c r="B783">
        <v>2567</v>
      </c>
      <c r="C783" s="120" t="s">
        <v>20472</v>
      </c>
      <c r="D783" s="41" t="s">
        <v>8502</v>
      </c>
      <c r="E783" s="40" t="s">
        <v>9342</v>
      </c>
    </row>
    <row r="784" spans="1:5">
      <c r="A784" t="str">
        <f t="shared" si="12"/>
        <v>2568</v>
      </c>
      <c r="B784">
        <v>2568</v>
      </c>
      <c r="C784" s="120" t="s">
        <v>20475</v>
      </c>
      <c r="D784" s="41" t="s">
        <v>8502</v>
      </c>
      <c r="E784" s="40" t="s">
        <v>19011</v>
      </c>
    </row>
    <row r="785" spans="1:5">
      <c r="A785" t="str">
        <f t="shared" si="12"/>
        <v>2569</v>
      </c>
      <c r="B785">
        <v>2569</v>
      </c>
      <c r="C785" s="120" t="s">
        <v>20480</v>
      </c>
      <c r="D785" s="41" t="s">
        <v>8502</v>
      </c>
      <c r="E785" s="40" t="s">
        <v>9229</v>
      </c>
    </row>
    <row r="786" spans="1:5">
      <c r="A786" t="str">
        <f t="shared" si="12"/>
        <v>2570</v>
      </c>
      <c r="B786">
        <v>2570</v>
      </c>
      <c r="C786" s="120" t="s">
        <v>20481</v>
      </c>
      <c r="D786" s="41" t="s">
        <v>8502</v>
      </c>
      <c r="E786" s="40" t="s">
        <v>9481</v>
      </c>
    </row>
    <row r="787" spans="1:5">
      <c r="A787" t="str">
        <f t="shared" si="12"/>
        <v>2571</v>
      </c>
      <c r="B787">
        <v>2571</v>
      </c>
      <c r="C787" s="120" t="s">
        <v>20482</v>
      </c>
      <c r="D787" s="41" t="s">
        <v>8502</v>
      </c>
      <c r="E787" s="40" t="s">
        <v>17948</v>
      </c>
    </row>
    <row r="788" spans="1:5">
      <c r="A788" t="str">
        <f t="shared" si="12"/>
        <v>2572</v>
      </c>
      <c r="B788">
        <v>2572</v>
      </c>
      <c r="C788" s="120" t="s">
        <v>20485</v>
      </c>
      <c r="D788" s="41" t="s">
        <v>8502</v>
      </c>
      <c r="E788" s="40" t="s">
        <v>26220</v>
      </c>
    </row>
    <row r="789" spans="1:5">
      <c r="A789" t="str">
        <f t="shared" si="12"/>
        <v>2573</v>
      </c>
      <c r="B789">
        <v>2573</v>
      </c>
      <c r="C789" s="120" t="s">
        <v>20490</v>
      </c>
      <c r="D789" s="41" t="s">
        <v>8502</v>
      </c>
      <c r="E789" s="40" t="s">
        <v>8989</v>
      </c>
    </row>
    <row r="790" spans="1:5">
      <c r="A790" t="str">
        <f t="shared" si="12"/>
        <v>2574</v>
      </c>
      <c r="B790">
        <v>2574</v>
      </c>
      <c r="C790" s="120" t="s">
        <v>20493</v>
      </c>
      <c r="D790" s="41" t="s">
        <v>8502</v>
      </c>
      <c r="E790" s="40" t="s">
        <v>14443</v>
      </c>
    </row>
    <row r="791" spans="1:5">
      <c r="A791" t="str">
        <f t="shared" si="12"/>
        <v>2575</v>
      </c>
      <c r="B791">
        <v>2575</v>
      </c>
      <c r="C791" s="120" t="s">
        <v>20489</v>
      </c>
      <c r="D791" s="41" t="s">
        <v>8502</v>
      </c>
      <c r="E791" s="40" t="s">
        <v>9386</v>
      </c>
    </row>
    <row r="792" spans="1:5">
      <c r="A792" t="str">
        <f t="shared" si="12"/>
        <v>2576</v>
      </c>
      <c r="B792">
        <v>2576</v>
      </c>
      <c r="C792" s="120" t="s">
        <v>20487</v>
      </c>
      <c r="D792" s="41" t="s">
        <v>8502</v>
      </c>
      <c r="E792" s="40" t="s">
        <v>26221</v>
      </c>
    </row>
    <row r="793" spans="1:5">
      <c r="A793" t="str">
        <f t="shared" si="12"/>
        <v>2577</v>
      </c>
      <c r="B793">
        <v>2577</v>
      </c>
      <c r="C793" s="120" t="s">
        <v>20492</v>
      </c>
      <c r="D793" s="41" t="s">
        <v>8502</v>
      </c>
      <c r="E793" s="40" t="s">
        <v>17658</v>
      </c>
    </row>
    <row r="794" spans="1:5">
      <c r="A794" t="str">
        <f t="shared" si="12"/>
        <v>2578</v>
      </c>
      <c r="B794">
        <v>2578</v>
      </c>
      <c r="C794" s="120" t="s">
        <v>20494</v>
      </c>
      <c r="D794" s="41" t="s">
        <v>8502</v>
      </c>
      <c r="E794" s="40" t="s">
        <v>26222</v>
      </c>
    </row>
    <row r="795" spans="1:5">
      <c r="A795" t="str">
        <f t="shared" si="12"/>
        <v>2579</v>
      </c>
      <c r="B795">
        <v>2579</v>
      </c>
      <c r="C795" s="120" t="s">
        <v>20499</v>
      </c>
      <c r="D795" s="41" t="s">
        <v>8502</v>
      </c>
      <c r="E795" s="40" t="s">
        <v>16071</v>
      </c>
    </row>
    <row r="796" spans="1:5">
      <c r="A796" t="str">
        <f t="shared" si="12"/>
        <v>2580</v>
      </c>
      <c r="B796">
        <v>2580</v>
      </c>
      <c r="C796" s="120" t="s">
        <v>20502</v>
      </c>
      <c r="D796" s="41" t="s">
        <v>8502</v>
      </c>
      <c r="E796" s="40" t="s">
        <v>9347</v>
      </c>
    </row>
    <row r="797" spans="1:5">
      <c r="A797" t="str">
        <f t="shared" si="12"/>
        <v>2581</v>
      </c>
      <c r="B797">
        <v>2581</v>
      </c>
      <c r="C797" s="120" t="s">
        <v>20500</v>
      </c>
      <c r="D797" s="41" t="s">
        <v>8502</v>
      </c>
      <c r="E797" s="40" t="s">
        <v>24944</v>
      </c>
    </row>
    <row r="798" spans="1:5">
      <c r="A798" t="str">
        <f t="shared" si="12"/>
        <v>2582</v>
      </c>
      <c r="B798">
        <v>2582</v>
      </c>
      <c r="C798" s="120" t="s">
        <v>20497</v>
      </c>
      <c r="D798" s="41" t="s">
        <v>8502</v>
      </c>
      <c r="E798" s="40" t="s">
        <v>18939</v>
      </c>
    </row>
    <row r="799" spans="1:5">
      <c r="A799" t="str">
        <f t="shared" si="12"/>
        <v>2583</v>
      </c>
      <c r="B799">
        <v>2583</v>
      </c>
      <c r="C799" s="120" t="s">
        <v>20503</v>
      </c>
      <c r="D799" s="41" t="s">
        <v>8502</v>
      </c>
      <c r="E799" s="40" t="s">
        <v>26223</v>
      </c>
    </row>
    <row r="800" spans="1:5">
      <c r="A800" t="str">
        <f t="shared" si="12"/>
        <v>2584</v>
      </c>
      <c r="B800">
        <v>2584</v>
      </c>
      <c r="C800" s="120" t="s">
        <v>20504</v>
      </c>
      <c r="D800" s="41" t="s">
        <v>8502</v>
      </c>
      <c r="E800" s="40" t="s">
        <v>26224</v>
      </c>
    </row>
    <row r="801" spans="1:5">
      <c r="A801" t="str">
        <f t="shared" si="12"/>
        <v>2585</v>
      </c>
      <c r="B801">
        <v>2585</v>
      </c>
      <c r="C801" s="120" t="s">
        <v>20495</v>
      </c>
      <c r="D801" s="41" t="s">
        <v>8502</v>
      </c>
      <c r="E801" s="40" t="s">
        <v>26225</v>
      </c>
    </row>
    <row r="802" spans="1:5">
      <c r="A802" t="str">
        <f t="shared" si="12"/>
        <v>2586</v>
      </c>
      <c r="B802">
        <v>2586</v>
      </c>
      <c r="C802" s="120" t="s">
        <v>20491</v>
      </c>
      <c r="D802" s="41" t="s">
        <v>8502</v>
      </c>
      <c r="E802" s="40" t="s">
        <v>26226</v>
      </c>
    </row>
    <row r="803" spans="1:5">
      <c r="A803" t="str">
        <f t="shared" si="12"/>
        <v>2587</v>
      </c>
      <c r="B803">
        <v>2587</v>
      </c>
      <c r="C803" s="120" t="s">
        <v>20477</v>
      </c>
      <c r="D803" s="41" t="s">
        <v>8502</v>
      </c>
      <c r="E803" s="40" t="s">
        <v>16380</v>
      </c>
    </row>
    <row r="804" spans="1:5">
      <c r="A804" t="str">
        <f t="shared" si="12"/>
        <v>2588</v>
      </c>
      <c r="B804">
        <v>2588</v>
      </c>
      <c r="C804" s="120" t="s">
        <v>20479</v>
      </c>
      <c r="D804" s="41" t="s">
        <v>8502</v>
      </c>
      <c r="E804" s="40" t="s">
        <v>9369</v>
      </c>
    </row>
    <row r="805" spans="1:5">
      <c r="A805" t="str">
        <f t="shared" si="12"/>
        <v>2589</v>
      </c>
      <c r="B805">
        <v>2589</v>
      </c>
      <c r="C805" s="120" t="s">
        <v>20469</v>
      </c>
      <c r="D805" s="41" t="s">
        <v>8502</v>
      </c>
      <c r="E805" s="40" t="s">
        <v>9181</v>
      </c>
    </row>
    <row r="806" spans="1:5">
      <c r="A806" t="str">
        <f t="shared" si="12"/>
        <v>2590</v>
      </c>
      <c r="B806">
        <v>2590</v>
      </c>
      <c r="C806" s="120" t="s">
        <v>20471</v>
      </c>
      <c r="D806" s="41" t="s">
        <v>8502</v>
      </c>
      <c r="E806" s="40" t="s">
        <v>9308</v>
      </c>
    </row>
    <row r="807" spans="1:5">
      <c r="A807" t="str">
        <f t="shared" si="12"/>
        <v>2591</v>
      </c>
      <c r="B807">
        <v>2591</v>
      </c>
      <c r="C807" s="120" t="s">
        <v>20470</v>
      </c>
      <c r="D807" s="41" t="s">
        <v>8502</v>
      </c>
      <c r="E807" s="40" t="s">
        <v>9418</v>
      </c>
    </row>
    <row r="808" spans="1:5">
      <c r="A808" t="str">
        <f t="shared" si="12"/>
        <v>2592</v>
      </c>
      <c r="B808">
        <v>2592</v>
      </c>
      <c r="C808" s="120" t="s">
        <v>20467</v>
      </c>
      <c r="D808" s="41" t="s">
        <v>8502</v>
      </c>
      <c r="E808" s="40" t="s">
        <v>26227</v>
      </c>
    </row>
    <row r="809" spans="1:5">
      <c r="A809" t="str">
        <f t="shared" si="12"/>
        <v>2593</v>
      </c>
      <c r="B809">
        <v>2593</v>
      </c>
      <c r="C809" s="120" t="s">
        <v>20484</v>
      </c>
      <c r="D809" s="41" t="s">
        <v>8502</v>
      </c>
      <c r="E809" s="40" t="s">
        <v>8927</v>
      </c>
    </row>
    <row r="810" spans="1:5">
      <c r="A810" t="str">
        <f t="shared" si="12"/>
        <v>2594</v>
      </c>
      <c r="B810">
        <v>2594</v>
      </c>
      <c r="C810" s="120" t="s">
        <v>20476</v>
      </c>
      <c r="D810" s="41" t="s">
        <v>8502</v>
      </c>
      <c r="E810" s="40" t="s">
        <v>17553</v>
      </c>
    </row>
    <row r="811" spans="1:5">
      <c r="A811" t="str">
        <f t="shared" si="12"/>
        <v>2595</v>
      </c>
      <c r="B811">
        <v>2595</v>
      </c>
      <c r="C811" s="120" t="s">
        <v>20486</v>
      </c>
      <c r="D811" s="41" t="s">
        <v>8502</v>
      </c>
      <c r="E811" s="40" t="s">
        <v>22686</v>
      </c>
    </row>
    <row r="812" spans="1:5">
      <c r="A812" t="str">
        <f t="shared" si="12"/>
        <v>2596</v>
      </c>
      <c r="B812">
        <v>2596</v>
      </c>
      <c r="C812" s="120" t="s">
        <v>20501</v>
      </c>
      <c r="D812" s="41" t="s">
        <v>8502</v>
      </c>
      <c r="E812" s="40" t="s">
        <v>26228</v>
      </c>
    </row>
    <row r="813" spans="1:5">
      <c r="A813" t="str">
        <f t="shared" si="12"/>
        <v>2597</v>
      </c>
      <c r="B813">
        <v>2597</v>
      </c>
      <c r="C813" s="120" t="s">
        <v>20498</v>
      </c>
      <c r="D813" s="41" t="s">
        <v>8502</v>
      </c>
      <c r="E813" s="40" t="s">
        <v>11546</v>
      </c>
    </row>
    <row r="814" spans="1:5">
      <c r="A814" t="str">
        <f t="shared" si="12"/>
        <v>2609</v>
      </c>
      <c r="B814">
        <v>2609</v>
      </c>
      <c r="C814" s="120" t="s">
        <v>20917</v>
      </c>
      <c r="D814" s="41" t="s">
        <v>8502</v>
      </c>
      <c r="E814" s="40" t="s">
        <v>10038</v>
      </c>
    </row>
    <row r="815" spans="1:5">
      <c r="A815" t="str">
        <f t="shared" si="12"/>
        <v>2611</v>
      </c>
      <c r="B815">
        <v>2611</v>
      </c>
      <c r="C815" s="120" t="s">
        <v>20919</v>
      </c>
      <c r="D815" s="41" t="s">
        <v>8502</v>
      </c>
      <c r="E815" s="40" t="s">
        <v>10591</v>
      </c>
    </row>
    <row r="816" spans="1:5">
      <c r="A816" t="str">
        <f t="shared" si="12"/>
        <v>2616</v>
      </c>
      <c r="B816">
        <v>2616</v>
      </c>
      <c r="C816" s="120" t="s">
        <v>20981</v>
      </c>
      <c r="D816" s="41" t="s">
        <v>8502</v>
      </c>
      <c r="E816" s="40" t="s">
        <v>16394</v>
      </c>
    </row>
    <row r="817" spans="1:5">
      <c r="A817" t="str">
        <f t="shared" si="12"/>
        <v>2617</v>
      </c>
      <c r="B817">
        <v>2617</v>
      </c>
      <c r="C817" s="120" t="s">
        <v>20984</v>
      </c>
      <c r="D817" s="41" t="s">
        <v>8502</v>
      </c>
      <c r="E817" s="40" t="s">
        <v>17968</v>
      </c>
    </row>
    <row r="818" spans="1:5">
      <c r="A818" t="str">
        <f t="shared" si="12"/>
        <v>2618</v>
      </c>
      <c r="B818">
        <v>2618</v>
      </c>
      <c r="C818" s="120" t="s">
        <v>20985</v>
      </c>
      <c r="D818" s="41" t="s">
        <v>8502</v>
      </c>
      <c r="E818" s="40" t="s">
        <v>26229</v>
      </c>
    </row>
    <row r="819" spans="1:5">
      <c r="A819" t="str">
        <f t="shared" si="12"/>
        <v>2619</v>
      </c>
      <c r="B819">
        <v>2619</v>
      </c>
      <c r="C819" s="120" t="s">
        <v>20988</v>
      </c>
      <c r="D819" s="41" t="s">
        <v>8502</v>
      </c>
      <c r="E819" s="40" t="s">
        <v>26230</v>
      </c>
    </row>
    <row r="820" spans="1:5">
      <c r="A820" t="str">
        <f t="shared" si="12"/>
        <v>2620</v>
      </c>
      <c r="B820">
        <v>2620</v>
      </c>
      <c r="C820" s="120" t="s">
        <v>20989</v>
      </c>
      <c r="D820" s="41" t="s">
        <v>8502</v>
      </c>
      <c r="E820" s="40" t="s">
        <v>26231</v>
      </c>
    </row>
    <row r="821" spans="1:5">
      <c r="A821" t="str">
        <f t="shared" si="12"/>
        <v>2621</v>
      </c>
      <c r="B821">
        <v>2621</v>
      </c>
      <c r="C821" s="120" t="s">
        <v>20980</v>
      </c>
      <c r="D821" s="41" t="s">
        <v>8502</v>
      </c>
      <c r="E821" s="40" t="s">
        <v>26232</v>
      </c>
    </row>
    <row r="822" spans="1:5">
      <c r="A822" t="str">
        <f t="shared" si="12"/>
        <v>2622</v>
      </c>
      <c r="B822">
        <v>2622</v>
      </c>
      <c r="C822" s="120" t="s">
        <v>20864</v>
      </c>
      <c r="D822" s="41" t="s">
        <v>8502</v>
      </c>
      <c r="E822" s="40" t="s">
        <v>16502</v>
      </c>
    </row>
    <row r="823" spans="1:5">
      <c r="A823" t="str">
        <f t="shared" si="12"/>
        <v>2623</v>
      </c>
      <c r="B823">
        <v>2623</v>
      </c>
      <c r="C823" s="120" t="s">
        <v>20865</v>
      </c>
      <c r="D823" s="41" t="s">
        <v>8502</v>
      </c>
      <c r="E823" s="40" t="s">
        <v>9433</v>
      </c>
    </row>
    <row r="824" spans="1:5">
      <c r="A824" t="str">
        <f t="shared" si="12"/>
        <v>2624</v>
      </c>
      <c r="B824">
        <v>2624</v>
      </c>
      <c r="C824" s="120" t="s">
        <v>20866</v>
      </c>
      <c r="D824" s="41" t="s">
        <v>8502</v>
      </c>
      <c r="E824" s="40" t="s">
        <v>8758</v>
      </c>
    </row>
    <row r="825" spans="1:5">
      <c r="A825" t="str">
        <f t="shared" si="12"/>
        <v>2625</v>
      </c>
      <c r="B825">
        <v>2625</v>
      </c>
      <c r="C825" s="120" t="s">
        <v>20867</v>
      </c>
      <c r="D825" s="41" t="s">
        <v>8502</v>
      </c>
      <c r="E825" s="40" t="s">
        <v>16890</v>
      </c>
    </row>
    <row r="826" spans="1:5">
      <c r="A826" t="str">
        <f t="shared" si="12"/>
        <v>2626</v>
      </c>
      <c r="B826">
        <v>2626</v>
      </c>
      <c r="C826" s="120" t="s">
        <v>20868</v>
      </c>
      <c r="D826" s="41" t="s">
        <v>8502</v>
      </c>
      <c r="E826" s="40" t="s">
        <v>9277</v>
      </c>
    </row>
    <row r="827" spans="1:5">
      <c r="A827" t="str">
        <f t="shared" si="12"/>
        <v>2627</v>
      </c>
      <c r="B827">
        <v>2627</v>
      </c>
      <c r="C827" s="120" t="s">
        <v>20870</v>
      </c>
      <c r="D827" s="41" t="s">
        <v>8502</v>
      </c>
      <c r="E827" s="40" t="s">
        <v>26233</v>
      </c>
    </row>
    <row r="828" spans="1:5">
      <c r="A828" t="str">
        <f t="shared" si="12"/>
        <v>2628</v>
      </c>
      <c r="B828">
        <v>2628</v>
      </c>
      <c r="C828" s="120" t="s">
        <v>20863</v>
      </c>
      <c r="D828" s="41" t="s">
        <v>8502</v>
      </c>
      <c r="E828" s="40" t="s">
        <v>26234</v>
      </c>
    </row>
    <row r="829" spans="1:5">
      <c r="A829" t="str">
        <f t="shared" si="12"/>
        <v>2629</v>
      </c>
      <c r="B829">
        <v>2629</v>
      </c>
      <c r="C829" s="120" t="s">
        <v>20872</v>
      </c>
      <c r="D829" s="41" t="s">
        <v>8502</v>
      </c>
      <c r="E829" s="40" t="s">
        <v>18952</v>
      </c>
    </row>
    <row r="830" spans="1:5">
      <c r="A830" t="str">
        <f t="shared" si="12"/>
        <v>2630</v>
      </c>
      <c r="B830">
        <v>2630</v>
      </c>
      <c r="C830" s="120" t="s">
        <v>20869</v>
      </c>
      <c r="D830" s="41" t="s">
        <v>8502</v>
      </c>
      <c r="E830" s="40" t="s">
        <v>26235</v>
      </c>
    </row>
    <row r="831" spans="1:5">
      <c r="A831" t="str">
        <f t="shared" si="12"/>
        <v>2631</v>
      </c>
      <c r="B831">
        <v>2631</v>
      </c>
      <c r="C831" s="120" t="s">
        <v>20987</v>
      </c>
      <c r="D831" s="41" t="s">
        <v>8502</v>
      </c>
      <c r="E831" s="40" t="s">
        <v>18210</v>
      </c>
    </row>
    <row r="832" spans="1:5">
      <c r="A832" t="str">
        <f t="shared" si="12"/>
        <v>2632</v>
      </c>
      <c r="B832">
        <v>2632</v>
      </c>
      <c r="C832" s="120" t="s">
        <v>20986</v>
      </c>
      <c r="D832" s="41" t="s">
        <v>8502</v>
      </c>
      <c r="E832" s="40" t="s">
        <v>10082</v>
      </c>
    </row>
    <row r="833" spans="1:5">
      <c r="A833" t="str">
        <f t="shared" si="12"/>
        <v>2633</v>
      </c>
      <c r="B833">
        <v>2633</v>
      </c>
      <c r="C833" s="120" t="s">
        <v>20982</v>
      </c>
      <c r="D833" s="41" t="s">
        <v>8502</v>
      </c>
      <c r="E833" s="40" t="s">
        <v>9158</v>
      </c>
    </row>
    <row r="834" spans="1:5">
      <c r="A834" t="str">
        <f t="shared" si="12"/>
        <v>2634</v>
      </c>
      <c r="B834">
        <v>2634</v>
      </c>
      <c r="C834" s="120" t="s">
        <v>20918</v>
      </c>
      <c r="D834" s="41" t="s">
        <v>8502</v>
      </c>
      <c r="E834" s="40" t="s">
        <v>9197</v>
      </c>
    </row>
    <row r="835" spans="1:5">
      <c r="A835" t="str">
        <f t="shared" ref="A835:A898" si="13">IF(ISERROR(SEARCH("/",B835)=6),TRIM(CLEAN(B835)),IF(SEARCH("/",B835)=6,IF(LEN(TRIM(CLEAN(B835)))=7,LEFT(TRIM(CLEAN(B835)),6)&amp;"00"&amp;RIGHT(TRIM(CLEAN(B835)),1),LEFT(TRIM(CLEAN(B835)),6)&amp;"0"&amp;RIGHT(TRIM(CLEAN(B835)),2)),TRIM(CLEAN(B835))))</f>
        <v>2636</v>
      </c>
      <c r="B835">
        <v>2636</v>
      </c>
      <c r="C835" s="120" t="s">
        <v>22256</v>
      </c>
      <c r="D835" s="41" t="s">
        <v>8502</v>
      </c>
      <c r="E835" s="40" t="s">
        <v>18127</v>
      </c>
    </row>
    <row r="836" spans="1:5">
      <c r="A836" t="str">
        <f t="shared" si="13"/>
        <v>2637</v>
      </c>
      <c r="B836">
        <v>2637</v>
      </c>
      <c r="C836" s="120" t="s">
        <v>22257</v>
      </c>
      <c r="D836" s="41" t="s">
        <v>8502</v>
      </c>
      <c r="E836" s="40" t="s">
        <v>18292</v>
      </c>
    </row>
    <row r="837" spans="1:5">
      <c r="A837" t="str">
        <f t="shared" si="13"/>
        <v>2638</v>
      </c>
      <c r="B837">
        <v>2638</v>
      </c>
      <c r="C837" s="120" t="s">
        <v>22258</v>
      </c>
      <c r="D837" s="41" t="s">
        <v>8502</v>
      </c>
      <c r="E837" s="40" t="s">
        <v>8601</v>
      </c>
    </row>
    <row r="838" spans="1:5">
      <c r="A838" t="str">
        <f t="shared" si="13"/>
        <v>2639</v>
      </c>
      <c r="B838">
        <v>2639</v>
      </c>
      <c r="C838" s="120" t="s">
        <v>22259</v>
      </c>
      <c r="D838" s="41" t="s">
        <v>8502</v>
      </c>
      <c r="E838" s="40" t="s">
        <v>8682</v>
      </c>
    </row>
    <row r="839" spans="1:5">
      <c r="A839" t="str">
        <f t="shared" si="13"/>
        <v>2640</v>
      </c>
      <c r="B839">
        <v>2640</v>
      </c>
      <c r="C839" s="120" t="s">
        <v>22262</v>
      </c>
      <c r="D839" s="41" t="s">
        <v>8502</v>
      </c>
      <c r="E839" s="40" t="s">
        <v>8903</v>
      </c>
    </row>
    <row r="840" spans="1:5">
      <c r="A840" t="str">
        <f t="shared" si="13"/>
        <v>2641</v>
      </c>
      <c r="B840">
        <v>2641</v>
      </c>
      <c r="C840" s="120" t="s">
        <v>22255</v>
      </c>
      <c r="D840" s="41" t="s">
        <v>8502</v>
      </c>
      <c r="E840" s="40" t="s">
        <v>26236</v>
      </c>
    </row>
    <row r="841" spans="1:5">
      <c r="A841" t="str">
        <f t="shared" si="13"/>
        <v>2642</v>
      </c>
      <c r="B841">
        <v>2642</v>
      </c>
      <c r="C841" s="120" t="s">
        <v>22263</v>
      </c>
      <c r="D841" s="41" t="s">
        <v>8502</v>
      </c>
      <c r="E841" s="40" t="s">
        <v>16776</v>
      </c>
    </row>
    <row r="842" spans="1:5">
      <c r="A842" t="str">
        <f t="shared" si="13"/>
        <v>2643</v>
      </c>
      <c r="B842">
        <v>2643</v>
      </c>
      <c r="C842" s="120" t="s">
        <v>22261</v>
      </c>
      <c r="D842" s="41" t="s">
        <v>8502</v>
      </c>
      <c r="E842" s="40" t="s">
        <v>18194</v>
      </c>
    </row>
    <row r="843" spans="1:5">
      <c r="A843" t="str">
        <f t="shared" si="13"/>
        <v>2644</v>
      </c>
      <c r="B843">
        <v>2644</v>
      </c>
      <c r="C843" s="120" t="s">
        <v>22260</v>
      </c>
      <c r="D843" s="41" t="s">
        <v>8502</v>
      </c>
      <c r="E843" s="40" t="s">
        <v>8747</v>
      </c>
    </row>
    <row r="844" spans="1:5">
      <c r="A844" t="str">
        <f t="shared" si="13"/>
        <v>2662</v>
      </c>
      <c r="B844">
        <v>2662</v>
      </c>
      <c r="C844" s="120" t="s">
        <v>23480</v>
      </c>
      <c r="D844" s="41" t="s">
        <v>8502</v>
      </c>
      <c r="E844" s="40" t="s">
        <v>9299</v>
      </c>
    </row>
    <row r="845" spans="1:5">
      <c r="A845" t="str">
        <f t="shared" si="13"/>
        <v>2664</v>
      </c>
      <c r="B845">
        <v>2664</v>
      </c>
      <c r="C845" s="120" t="s">
        <v>23479</v>
      </c>
      <c r="D845" s="41" t="s">
        <v>8502</v>
      </c>
      <c r="E845" s="40" t="s">
        <v>9009</v>
      </c>
    </row>
    <row r="846" spans="1:5">
      <c r="A846" t="str">
        <f t="shared" si="13"/>
        <v>2666</v>
      </c>
      <c r="B846">
        <v>2666</v>
      </c>
      <c r="C846" s="120" t="s">
        <v>23477</v>
      </c>
      <c r="D846" s="41" t="s">
        <v>8502</v>
      </c>
      <c r="E846" s="40" t="s">
        <v>17043</v>
      </c>
    </row>
    <row r="847" spans="1:5">
      <c r="A847" t="str">
        <f t="shared" si="13"/>
        <v>2668</v>
      </c>
      <c r="B847">
        <v>2668</v>
      </c>
      <c r="C847" s="120" t="s">
        <v>23478</v>
      </c>
      <c r="D847" s="41" t="s">
        <v>8502</v>
      </c>
      <c r="E847" s="40" t="s">
        <v>9422</v>
      </c>
    </row>
    <row r="848" spans="1:5">
      <c r="A848" t="str">
        <f t="shared" si="13"/>
        <v>2673</v>
      </c>
      <c r="B848">
        <v>2673</v>
      </c>
      <c r="C848" s="120" t="s">
        <v>21137</v>
      </c>
      <c r="D848" s="41" t="s">
        <v>8510</v>
      </c>
      <c r="E848" s="40" t="s">
        <v>8933</v>
      </c>
    </row>
    <row r="849" spans="1:5">
      <c r="A849" t="str">
        <f t="shared" si="13"/>
        <v>2674</v>
      </c>
      <c r="B849">
        <v>2674</v>
      </c>
      <c r="C849" s="120" t="s">
        <v>21142</v>
      </c>
      <c r="D849" s="41" t="s">
        <v>8510</v>
      </c>
      <c r="E849" s="40" t="s">
        <v>18666</v>
      </c>
    </row>
    <row r="850" spans="1:5">
      <c r="A850" t="str">
        <f t="shared" si="13"/>
        <v>2675</v>
      </c>
      <c r="B850">
        <v>2675</v>
      </c>
      <c r="C850" s="120" t="s">
        <v>21148</v>
      </c>
      <c r="D850" s="41" t="s">
        <v>8510</v>
      </c>
      <c r="E850" s="40" t="s">
        <v>9756</v>
      </c>
    </row>
    <row r="851" spans="1:5">
      <c r="A851" t="str">
        <f t="shared" si="13"/>
        <v>2676</v>
      </c>
      <c r="B851">
        <v>2676</v>
      </c>
      <c r="C851" s="120" t="s">
        <v>21144</v>
      </c>
      <c r="D851" s="41" t="s">
        <v>8510</v>
      </c>
      <c r="E851" s="40" t="s">
        <v>9154</v>
      </c>
    </row>
    <row r="852" spans="1:5">
      <c r="A852" t="str">
        <f t="shared" si="13"/>
        <v>2678</v>
      </c>
      <c r="B852">
        <v>2678</v>
      </c>
      <c r="C852" s="120" t="s">
        <v>21145</v>
      </c>
      <c r="D852" s="41" t="s">
        <v>8510</v>
      </c>
      <c r="E852" s="40" t="s">
        <v>8698</v>
      </c>
    </row>
    <row r="853" spans="1:5">
      <c r="A853" t="str">
        <f t="shared" si="13"/>
        <v>2679</v>
      </c>
      <c r="B853">
        <v>2679</v>
      </c>
      <c r="C853" s="120" t="s">
        <v>21146</v>
      </c>
      <c r="D853" s="41" t="s">
        <v>8510</v>
      </c>
      <c r="E853" s="40" t="s">
        <v>9033</v>
      </c>
    </row>
    <row r="854" spans="1:5">
      <c r="A854" t="str">
        <f t="shared" si="13"/>
        <v>2680</v>
      </c>
      <c r="B854">
        <v>2680</v>
      </c>
      <c r="C854" s="120" t="s">
        <v>21134</v>
      </c>
      <c r="D854" s="41" t="s">
        <v>8510</v>
      </c>
      <c r="E854" s="40" t="s">
        <v>26003</v>
      </c>
    </row>
    <row r="855" spans="1:5">
      <c r="A855" t="str">
        <f t="shared" si="13"/>
        <v>2681</v>
      </c>
      <c r="B855">
        <v>2681</v>
      </c>
      <c r="C855" s="120" t="s">
        <v>21138</v>
      </c>
      <c r="D855" s="41" t="s">
        <v>8510</v>
      </c>
      <c r="E855" s="40" t="s">
        <v>8904</v>
      </c>
    </row>
    <row r="856" spans="1:5">
      <c r="A856" t="str">
        <f t="shared" si="13"/>
        <v>2682</v>
      </c>
      <c r="B856">
        <v>2682</v>
      </c>
      <c r="C856" s="120" t="s">
        <v>21139</v>
      </c>
      <c r="D856" s="41" t="s">
        <v>8510</v>
      </c>
      <c r="E856" s="40" t="s">
        <v>18899</v>
      </c>
    </row>
    <row r="857" spans="1:5">
      <c r="A857" t="str">
        <f t="shared" si="13"/>
        <v>2683</v>
      </c>
      <c r="B857">
        <v>2683</v>
      </c>
      <c r="C857" s="120" t="s">
        <v>21143</v>
      </c>
      <c r="D857" s="41" t="s">
        <v>8510</v>
      </c>
      <c r="E857" s="40" t="s">
        <v>26237</v>
      </c>
    </row>
    <row r="858" spans="1:5">
      <c r="A858" t="str">
        <f t="shared" si="13"/>
        <v>2684</v>
      </c>
      <c r="B858">
        <v>2684</v>
      </c>
      <c r="C858" s="120" t="s">
        <v>21135</v>
      </c>
      <c r="D858" s="41" t="s">
        <v>8510</v>
      </c>
      <c r="E858" s="40" t="s">
        <v>17737</v>
      </c>
    </row>
    <row r="859" spans="1:5">
      <c r="A859" t="str">
        <f t="shared" si="13"/>
        <v>2685</v>
      </c>
      <c r="B859">
        <v>2685</v>
      </c>
      <c r="C859" s="120" t="s">
        <v>21133</v>
      </c>
      <c r="D859" s="41" t="s">
        <v>8510</v>
      </c>
      <c r="E859" s="40" t="s">
        <v>8927</v>
      </c>
    </row>
    <row r="860" spans="1:5">
      <c r="A860" t="str">
        <f t="shared" si="13"/>
        <v>2686</v>
      </c>
      <c r="B860">
        <v>2686</v>
      </c>
      <c r="C860" s="120" t="s">
        <v>21141</v>
      </c>
      <c r="D860" s="41" t="s">
        <v>8510</v>
      </c>
      <c r="E860" s="40" t="s">
        <v>24393</v>
      </c>
    </row>
    <row r="861" spans="1:5">
      <c r="A861" t="str">
        <f t="shared" si="13"/>
        <v>2687</v>
      </c>
      <c r="B861">
        <v>2687</v>
      </c>
      <c r="C861" s="120" t="s">
        <v>21167</v>
      </c>
      <c r="D861" s="41" t="s">
        <v>8510</v>
      </c>
      <c r="E861" s="40" t="s">
        <v>8831</v>
      </c>
    </row>
    <row r="862" spans="1:5">
      <c r="A862" t="str">
        <f t="shared" si="13"/>
        <v>2688</v>
      </c>
      <c r="B862">
        <v>2688</v>
      </c>
      <c r="C862" s="120" t="s">
        <v>21169</v>
      </c>
      <c r="D862" s="41" t="s">
        <v>8510</v>
      </c>
      <c r="E862" s="40" t="s">
        <v>23659</v>
      </c>
    </row>
    <row r="863" spans="1:5">
      <c r="A863" t="str">
        <f t="shared" si="13"/>
        <v>2689</v>
      </c>
      <c r="B863">
        <v>2689</v>
      </c>
      <c r="C863" s="120" t="s">
        <v>21168</v>
      </c>
      <c r="D863" s="41" t="s">
        <v>8510</v>
      </c>
      <c r="E863" s="40" t="s">
        <v>10641</v>
      </c>
    </row>
    <row r="864" spans="1:5">
      <c r="A864" t="str">
        <f t="shared" si="13"/>
        <v>2690</v>
      </c>
      <c r="B864">
        <v>2690</v>
      </c>
      <c r="C864" s="120" t="s">
        <v>21170</v>
      </c>
      <c r="D864" s="41" t="s">
        <v>8510</v>
      </c>
      <c r="E864" s="40" t="s">
        <v>8993</v>
      </c>
    </row>
    <row r="865" spans="1:5">
      <c r="A865" t="str">
        <f t="shared" si="13"/>
        <v>2692</v>
      </c>
      <c r="B865">
        <v>2692</v>
      </c>
      <c r="C865" s="120" t="s">
        <v>21004</v>
      </c>
      <c r="D865" s="41" t="s">
        <v>8498</v>
      </c>
      <c r="E865" s="40" t="s">
        <v>26238</v>
      </c>
    </row>
    <row r="866" spans="1:5">
      <c r="A866" t="str">
        <f t="shared" si="13"/>
        <v>2696</v>
      </c>
      <c r="B866">
        <v>2696</v>
      </c>
      <c r="C866" s="120" t="s">
        <v>21193</v>
      </c>
      <c r="D866" s="41" t="s">
        <v>8504</v>
      </c>
      <c r="E866" s="40" t="s">
        <v>11457</v>
      </c>
    </row>
    <row r="867" spans="1:5">
      <c r="A867" t="str">
        <f t="shared" si="13"/>
        <v>2701</v>
      </c>
      <c r="B867">
        <v>2701</v>
      </c>
      <c r="C867" s="120" t="s">
        <v>21645</v>
      </c>
      <c r="D867" s="41" t="s">
        <v>8504</v>
      </c>
      <c r="E867" s="40" t="s">
        <v>9015</v>
      </c>
    </row>
    <row r="868" spans="1:5">
      <c r="A868" t="str">
        <f t="shared" si="13"/>
        <v>2705</v>
      </c>
      <c r="B868">
        <v>2705</v>
      </c>
      <c r="C868" s="120" t="s">
        <v>21198</v>
      </c>
      <c r="D868" s="41" t="s">
        <v>9040</v>
      </c>
      <c r="E868" s="40" t="s">
        <v>8638</v>
      </c>
    </row>
    <row r="869" spans="1:5">
      <c r="A869" t="str">
        <f t="shared" si="13"/>
        <v>2706</v>
      </c>
      <c r="B869">
        <v>2706</v>
      </c>
      <c r="C869" s="120" t="s">
        <v>21204</v>
      </c>
      <c r="D869" s="41" t="s">
        <v>8504</v>
      </c>
      <c r="E869" s="40" t="s">
        <v>26239</v>
      </c>
    </row>
    <row r="870" spans="1:5">
      <c r="A870" t="str">
        <f t="shared" si="13"/>
        <v>2707</v>
      </c>
      <c r="B870">
        <v>2707</v>
      </c>
      <c r="C870" s="120" t="s">
        <v>21207</v>
      </c>
      <c r="D870" s="41" t="s">
        <v>8504</v>
      </c>
      <c r="E870" s="40" t="s">
        <v>26240</v>
      </c>
    </row>
    <row r="871" spans="1:5">
      <c r="A871" t="str">
        <f t="shared" si="13"/>
        <v>2708</v>
      </c>
      <c r="B871">
        <v>2708</v>
      </c>
      <c r="C871" s="120" t="s">
        <v>21209</v>
      </c>
      <c r="D871" s="41" t="s">
        <v>8504</v>
      </c>
      <c r="E871" s="40" t="s">
        <v>26241</v>
      </c>
    </row>
    <row r="872" spans="1:5">
      <c r="A872" t="str">
        <f t="shared" si="13"/>
        <v>2710</v>
      </c>
      <c r="B872">
        <v>2710</v>
      </c>
      <c r="C872" s="120" t="s">
        <v>23195</v>
      </c>
      <c r="D872" s="41" t="s">
        <v>8502</v>
      </c>
      <c r="E872" s="40" t="s">
        <v>8919</v>
      </c>
    </row>
    <row r="873" spans="1:5">
      <c r="A873" t="str">
        <f t="shared" si="13"/>
        <v>2711</v>
      </c>
      <c r="B873">
        <v>2711</v>
      </c>
      <c r="C873" s="120" t="s">
        <v>20274</v>
      </c>
      <c r="D873" s="41" t="s">
        <v>8502</v>
      </c>
      <c r="E873" s="40" t="s">
        <v>26242</v>
      </c>
    </row>
    <row r="874" spans="1:5">
      <c r="A874" t="str">
        <f t="shared" si="13"/>
        <v>2723</v>
      </c>
      <c r="B874">
        <v>2723</v>
      </c>
      <c r="C874" s="120" t="s">
        <v>21256</v>
      </c>
      <c r="D874" s="41" t="s">
        <v>8502</v>
      </c>
      <c r="E874" s="40" t="s">
        <v>26243</v>
      </c>
    </row>
    <row r="875" spans="1:5">
      <c r="A875" t="str">
        <f t="shared" si="13"/>
        <v>2729</v>
      </c>
      <c r="B875">
        <v>2729</v>
      </c>
      <c r="C875" s="120" t="s">
        <v>20020</v>
      </c>
      <c r="D875" s="41" t="s">
        <v>8502</v>
      </c>
      <c r="E875" s="40" t="s">
        <v>26244</v>
      </c>
    </row>
    <row r="876" spans="1:5">
      <c r="A876" t="str">
        <f t="shared" si="13"/>
        <v>2731</v>
      </c>
      <c r="B876">
        <v>2731</v>
      </c>
      <c r="C876" s="120" t="s">
        <v>23063</v>
      </c>
      <c r="D876" s="41" t="s">
        <v>8510</v>
      </c>
      <c r="E876" s="40" t="s">
        <v>26245</v>
      </c>
    </row>
    <row r="877" spans="1:5">
      <c r="A877" t="str">
        <f t="shared" si="13"/>
        <v>2745</v>
      </c>
      <c r="B877">
        <v>2745</v>
      </c>
      <c r="C877" s="120" t="s">
        <v>22993</v>
      </c>
      <c r="D877" s="41" t="s">
        <v>8510</v>
      </c>
      <c r="E877" s="40" t="s">
        <v>8692</v>
      </c>
    </row>
    <row r="878" spans="1:5">
      <c r="A878" t="str">
        <f t="shared" si="13"/>
        <v>2747</v>
      </c>
      <c r="B878">
        <v>2747</v>
      </c>
      <c r="C878" s="120" t="s">
        <v>22567</v>
      </c>
      <c r="D878" s="41" t="s">
        <v>8510</v>
      </c>
      <c r="E878" s="40" t="s">
        <v>18601</v>
      </c>
    </row>
    <row r="879" spans="1:5">
      <c r="A879" t="str">
        <f t="shared" si="13"/>
        <v>2759</v>
      </c>
      <c r="B879">
        <v>2759</v>
      </c>
      <c r="C879" s="120" t="s">
        <v>21294</v>
      </c>
      <c r="D879" s="41" t="s">
        <v>8502</v>
      </c>
      <c r="E879" s="40" t="s">
        <v>26246</v>
      </c>
    </row>
    <row r="880" spans="1:5">
      <c r="A880" t="str">
        <f t="shared" si="13"/>
        <v>2762</v>
      </c>
      <c r="B880">
        <v>2762</v>
      </c>
      <c r="C880" s="120" t="s">
        <v>21314</v>
      </c>
      <c r="D880" s="41" t="s">
        <v>8510</v>
      </c>
      <c r="E880" s="40" t="s">
        <v>9119</v>
      </c>
    </row>
    <row r="881" spans="1:5">
      <c r="A881" t="str">
        <f t="shared" si="13"/>
        <v>2788</v>
      </c>
      <c r="B881">
        <v>2788</v>
      </c>
      <c r="C881" s="120" t="s">
        <v>22353</v>
      </c>
      <c r="D881" s="41" t="s">
        <v>8510</v>
      </c>
      <c r="E881" s="40" t="s">
        <v>26247</v>
      </c>
    </row>
    <row r="882" spans="1:5">
      <c r="A882" t="str">
        <f t="shared" si="13"/>
        <v>2794</v>
      </c>
      <c r="B882">
        <v>2794</v>
      </c>
      <c r="C882" s="120" t="s">
        <v>22351</v>
      </c>
      <c r="D882" s="41" t="s">
        <v>8510</v>
      </c>
      <c r="E882" s="40" t="s">
        <v>26248</v>
      </c>
    </row>
    <row r="883" spans="1:5">
      <c r="A883" t="str">
        <f t="shared" si="13"/>
        <v>3068</v>
      </c>
      <c r="B883">
        <v>3068</v>
      </c>
      <c r="C883" s="120" t="s">
        <v>21329</v>
      </c>
      <c r="D883" s="41" t="s">
        <v>8502</v>
      </c>
      <c r="E883" s="40" t="s">
        <v>18724</v>
      </c>
    </row>
    <row r="884" spans="1:5">
      <c r="A884" t="str">
        <f t="shared" si="13"/>
        <v>3072</v>
      </c>
      <c r="B884">
        <v>3072</v>
      </c>
      <c r="C884" s="120" t="s">
        <v>21332</v>
      </c>
      <c r="D884" s="41" t="s">
        <v>8502</v>
      </c>
      <c r="E884" s="40" t="s">
        <v>25327</v>
      </c>
    </row>
    <row r="885" spans="1:5">
      <c r="A885" t="str">
        <f t="shared" si="13"/>
        <v>3073</v>
      </c>
      <c r="B885">
        <v>3073</v>
      </c>
      <c r="C885" s="120" t="s">
        <v>21328</v>
      </c>
      <c r="D885" s="41" t="s">
        <v>8502</v>
      </c>
      <c r="E885" s="40" t="s">
        <v>26249</v>
      </c>
    </row>
    <row r="886" spans="1:5">
      <c r="A886" t="str">
        <f t="shared" si="13"/>
        <v>3074</v>
      </c>
      <c r="B886">
        <v>3074</v>
      </c>
      <c r="C886" s="120" t="s">
        <v>21330</v>
      </c>
      <c r="D886" s="41" t="s">
        <v>8502</v>
      </c>
      <c r="E886" s="40" t="s">
        <v>26250</v>
      </c>
    </row>
    <row r="887" spans="1:5">
      <c r="A887" t="str">
        <f t="shared" si="13"/>
        <v>3075</v>
      </c>
      <c r="B887">
        <v>3075</v>
      </c>
      <c r="C887" s="120" t="s">
        <v>21333</v>
      </c>
      <c r="D887" s="41" t="s">
        <v>8502</v>
      </c>
      <c r="E887" s="40" t="s">
        <v>26251</v>
      </c>
    </row>
    <row r="888" spans="1:5">
      <c r="A888" t="str">
        <f t="shared" si="13"/>
        <v>3076</v>
      </c>
      <c r="B888">
        <v>3076</v>
      </c>
      <c r="C888" s="120" t="s">
        <v>21331</v>
      </c>
      <c r="D888" s="41" t="s">
        <v>8502</v>
      </c>
      <c r="E888" s="40" t="s">
        <v>26252</v>
      </c>
    </row>
    <row r="889" spans="1:5" ht="30">
      <c r="A889" t="str">
        <f t="shared" si="13"/>
        <v>3080</v>
      </c>
      <c r="B889">
        <v>3080</v>
      </c>
      <c r="C889" s="120" t="s">
        <v>21353</v>
      </c>
      <c r="D889" s="41" t="s">
        <v>8930</v>
      </c>
      <c r="E889" s="40" t="s">
        <v>26253</v>
      </c>
    </row>
    <row r="890" spans="1:5" ht="30">
      <c r="A890" t="str">
        <f t="shared" si="13"/>
        <v>3081</v>
      </c>
      <c r="B890">
        <v>3081</v>
      </c>
      <c r="C890" s="120" t="s">
        <v>21355</v>
      </c>
      <c r="D890" s="41" t="s">
        <v>8930</v>
      </c>
      <c r="E890" s="40" t="s">
        <v>26254</v>
      </c>
    </row>
    <row r="891" spans="1:5" ht="30">
      <c r="A891" t="str">
        <f t="shared" si="13"/>
        <v>3090</v>
      </c>
      <c r="B891">
        <v>3090</v>
      </c>
      <c r="C891" s="120" t="s">
        <v>21356</v>
      </c>
      <c r="D891" s="41" t="s">
        <v>8930</v>
      </c>
      <c r="E891" s="40" t="s">
        <v>26255</v>
      </c>
    </row>
    <row r="892" spans="1:5" ht="30">
      <c r="A892" t="str">
        <f t="shared" si="13"/>
        <v>3093</v>
      </c>
      <c r="B892">
        <v>3093</v>
      </c>
      <c r="C892" s="120" t="s">
        <v>21367</v>
      </c>
      <c r="D892" s="41" t="s">
        <v>8930</v>
      </c>
      <c r="E892" s="40" t="s">
        <v>17602</v>
      </c>
    </row>
    <row r="893" spans="1:5" ht="30">
      <c r="A893" t="str">
        <f t="shared" si="13"/>
        <v>3097</v>
      </c>
      <c r="B893">
        <v>3097</v>
      </c>
      <c r="C893" s="120" t="s">
        <v>21361</v>
      </c>
      <c r="D893" s="41" t="s">
        <v>8930</v>
      </c>
      <c r="E893" s="40" t="s">
        <v>26256</v>
      </c>
    </row>
    <row r="894" spans="1:5" ht="30">
      <c r="A894" t="str">
        <f t="shared" si="13"/>
        <v>3099</v>
      </c>
      <c r="B894">
        <v>3099</v>
      </c>
      <c r="C894" s="120" t="s">
        <v>21362</v>
      </c>
      <c r="D894" s="41" t="s">
        <v>8930</v>
      </c>
      <c r="E894" s="40" t="s">
        <v>17602</v>
      </c>
    </row>
    <row r="895" spans="1:5" ht="30">
      <c r="A895" t="str">
        <f t="shared" si="13"/>
        <v>3103</v>
      </c>
      <c r="B895">
        <v>3103</v>
      </c>
      <c r="C895" s="120" t="s">
        <v>21359</v>
      </c>
      <c r="D895" s="41" t="s">
        <v>8502</v>
      </c>
      <c r="E895" s="40" t="s">
        <v>26257</v>
      </c>
    </row>
    <row r="896" spans="1:5" ht="30">
      <c r="A896" t="str">
        <f t="shared" si="13"/>
        <v>3104</v>
      </c>
      <c r="B896">
        <v>3104</v>
      </c>
      <c r="C896" s="120" t="s">
        <v>20623</v>
      </c>
      <c r="D896" s="41" t="s">
        <v>8930</v>
      </c>
      <c r="E896" s="40" t="s">
        <v>26258</v>
      </c>
    </row>
    <row r="897" spans="1:5" ht="30">
      <c r="A897" t="str">
        <f t="shared" si="13"/>
        <v>3105</v>
      </c>
      <c r="B897">
        <v>3105</v>
      </c>
      <c r="C897" s="120" t="s">
        <v>21372</v>
      </c>
      <c r="D897" s="41" t="s">
        <v>8502</v>
      </c>
      <c r="E897" s="40" t="s">
        <v>26259</v>
      </c>
    </row>
    <row r="898" spans="1:5" ht="30">
      <c r="A898" t="str">
        <f t="shared" si="13"/>
        <v>3106</v>
      </c>
      <c r="B898">
        <v>3106</v>
      </c>
      <c r="C898" s="120" t="s">
        <v>21413</v>
      </c>
      <c r="D898" s="41" t="s">
        <v>8502</v>
      </c>
      <c r="E898" s="40" t="s">
        <v>8895</v>
      </c>
    </row>
    <row r="899" spans="1:5" ht="30">
      <c r="A899" t="str">
        <f t="shared" ref="A899:A962" si="14">IF(ISERROR(SEARCH("/",B899)=6),TRIM(CLEAN(B899)),IF(SEARCH("/",B899)=6,IF(LEN(TRIM(CLEAN(B899)))=7,LEFT(TRIM(CLEAN(B899)),6)&amp;"00"&amp;RIGHT(TRIM(CLEAN(B899)),1),LEFT(TRIM(CLEAN(B899)),6)&amp;"0"&amp;RIGHT(TRIM(CLEAN(B899)),2)),TRIM(CLEAN(B899))))</f>
        <v>3107</v>
      </c>
      <c r="B899">
        <v>3107</v>
      </c>
      <c r="C899" s="120" t="s">
        <v>21408</v>
      </c>
      <c r="D899" s="41" t="s">
        <v>8502</v>
      </c>
      <c r="E899" s="40" t="s">
        <v>17675</v>
      </c>
    </row>
    <row r="900" spans="1:5" ht="30">
      <c r="A900" t="str">
        <f t="shared" si="14"/>
        <v>3108</v>
      </c>
      <c r="B900">
        <v>3108</v>
      </c>
      <c r="C900" s="120" t="s">
        <v>21371</v>
      </c>
      <c r="D900" s="41" t="s">
        <v>8502</v>
      </c>
      <c r="E900" s="40" t="s">
        <v>26260</v>
      </c>
    </row>
    <row r="901" spans="1:5" ht="30">
      <c r="A901" t="str">
        <f t="shared" si="14"/>
        <v>3119</v>
      </c>
      <c r="B901">
        <v>3119</v>
      </c>
      <c r="C901" s="120" t="s">
        <v>21401</v>
      </c>
      <c r="D901" s="41" t="s">
        <v>8502</v>
      </c>
      <c r="E901" s="40" t="s">
        <v>14352</v>
      </c>
    </row>
    <row r="902" spans="1:5" ht="30">
      <c r="A902" t="str">
        <f t="shared" si="14"/>
        <v>3120</v>
      </c>
      <c r="B902">
        <v>3120</v>
      </c>
      <c r="C902" s="120" t="s">
        <v>21404</v>
      </c>
      <c r="D902" s="41" t="s">
        <v>8502</v>
      </c>
      <c r="E902" s="40" t="s">
        <v>17633</v>
      </c>
    </row>
    <row r="903" spans="1:5" ht="30">
      <c r="A903" t="str">
        <f t="shared" si="14"/>
        <v>3121</v>
      </c>
      <c r="B903">
        <v>3121</v>
      </c>
      <c r="C903" s="120" t="s">
        <v>21403</v>
      </c>
      <c r="D903" s="41" t="s">
        <v>8502</v>
      </c>
      <c r="E903" s="40" t="s">
        <v>16957</v>
      </c>
    </row>
    <row r="904" spans="1:5" ht="30">
      <c r="A904" t="str">
        <f t="shared" si="14"/>
        <v>3122</v>
      </c>
      <c r="B904">
        <v>3122</v>
      </c>
      <c r="C904" s="120" t="s">
        <v>21402</v>
      </c>
      <c r="D904" s="41" t="s">
        <v>8502</v>
      </c>
      <c r="E904" s="40" t="s">
        <v>18666</v>
      </c>
    </row>
    <row r="905" spans="1:5">
      <c r="A905" t="str">
        <f t="shared" si="14"/>
        <v>3123</v>
      </c>
      <c r="B905">
        <v>3123</v>
      </c>
      <c r="C905" s="120" t="s">
        <v>21414</v>
      </c>
      <c r="D905" s="41" t="s">
        <v>8506</v>
      </c>
      <c r="E905" s="40" t="s">
        <v>16417</v>
      </c>
    </row>
    <row r="906" spans="1:5">
      <c r="A906" t="str">
        <f t="shared" si="14"/>
        <v>3143</v>
      </c>
      <c r="B906">
        <v>3143</v>
      </c>
      <c r="C906" s="120" t="s">
        <v>21451</v>
      </c>
      <c r="D906" s="41" t="s">
        <v>8502</v>
      </c>
      <c r="E906" s="40" t="s">
        <v>11689</v>
      </c>
    </row>
    <row r="907" spans="1:5">
      <c r="A907" t="str">
        <f t="shared" si="14"/>
        <v>3146</v>
      </c>
      <c r="B907">
        <v>3146</v>
      </c>
      <c r="C907" s="120" t="s">
        <v>21450</v>
      </c>
      <c r="D907" s="41" t="s">
        <v>8502</v>
      </c>
      <c r="E907" s="40" t="s">
        <v>11927</v>
      </c>
    </row>
    <row r="908" spans="1:5">
      <c r="A908" t="str">
        <f t="shared" si="14"/>
        <v>3148</v>
      </c>
      <c r="B908">
        <v>3148</v>
      </c>
      <c r="C908" s="120" t="s">
        <v>21452</v>
      </c>
      <c r="D908" s="41" t="s">
        <v>8502</v>
      </c>
      <c r="E908" s="40" t="s">
        <v>18153</v>
      </c>
    </row>
    <row r="909" spans="1:5">
      <c r="A909" t="str">
        <f t="shared" si="14"/>
        <v>3251</v>
      </c>
      <c r="B909">
        <v>3251</v>
      </c>
      <c r="C909" s="120" t="s">
        <v>21463</v>
      </c>
      <c r="D909" s="41" t="s">
        <v>8502</v>
      </c>
      <c r="E909" s="40" t="s">
        <v>11922</v>
      </c>
    </row>
    <row r="910" spans="1:5">
      <c r="A910" t="str">
        <f t="shared" si="14"/>
        <v>3254</v>
      </c>
      <c r="B910">
        <v>3254</v>
      </c>
      <c r="C910" s="120" t="s">
        <v>21459</v>
      </c>
      <c r="D910" s="41" t="s">
        <v>8502</v>
      </c>
      <c r="E910" s="40" t="s">
        <v>21460</v>
      </c>
    </row>
    <row r="911" spans="1:5">
      <c r="A911" t="str">
        <f t="shared" si="14"/>
        <v>3255</v>
      </c>
      <c r="B911">
        <v>3255</v>
      </c>
      <c r="C911" s="120" t="s">
        <v>21457</v>
      </c>
      <c r="D911" s="41" t="s">
        <v>8502</v>
      </c>
      <c r="E911" s="40" t="s">
        <v>21458</v>
      </c>
    </row>
    <row r="912" spans="1:5">
      <c r="A912" t="str">
        <f t="shared" si="14"/>
        <v>3256</v>
      </c>
      <c r="B912">
        <v>3256</v>
      </c>
      <c r="C912" s="120" t="s">
        <v>21464</v>
      </c>
      <c r="D912" s="41" t="s">
        <v>8502</v>
      </c>
      <c r="E912" s="40" t="s">
        <v>10744</v>
      </c>
    </row>
    <row r="913" spans="1:5">
      <c r="A913" t="str">
        <f t="shared" si="14"/>
        <v>3258</v>
      </c>
      <c r="B913">
        <v>3258</v>
      </c>
      <c r="C913" s="120" t="s">
        <v>21462</v>
      </c>
      <c r="D913" s="41" t="s">
        <v>8502</v>
      </c>
      <c r="E913" s="40" t="s">
        <v>8508</v>
      </c>
    </row>
    <row r="914" spans="1:5">
      <c r="A914" t="str">
        <f t="shared" si="14"/>
        <v>3259</v>
      </c>
      <c r="B914">
        <v>3259</v>
      </c>
      <c r="C914" s="120" t="s">
        <v>21461</v>
      </c>
      <c r="D914" s="41" t="s">
        <v>8502</v>
      </c>
      <c r="E914" s="40" t="s">
        <v>17639</v>
      </c>
    </row>
    <row r="915" spans="1:5">
      <c r="A915" t="str">
        <f t="shared" si="14"/>
        <v>3260</v>
      </c>
      <c r="B915">
        <v>3260</v>
      </c>
      <c r="C915" s="120" t="s">
        <v>21466</v>
      </c>
      <c r="D915" s="41" t="s">
        <v>8502</v>
      </c>
      <c r="E915" s="40" t="s">
        <v>21467</v>
      </c>
    </row>
    <row r="916" spans="1:5">
      <c r="A916" t="str">
        <f t="shared" si="14"/>
        <v>3261</v>
      </c>
      <c r="B916">
        <v>3261</v>
      </c>
      <c r="C916" s="120" t="s">
        <v>21465</v>
      </c>
      <c r="D916" s="41" t="s">
        <v>8502</v>
      </c>
      <c r="E916" s="40" t="s">
        <v>18213</v>
      </c>
    </row>
    <row r="917" spans="1:5">
      <c r="A917" t="str">
        <f t="shared" si="14"/>
        <v>3262</v>
      </c>
      <c r="B917">
        <v>3262</v>
      </c>
      <c r="C917" s="120" t="s">
        <v>21470</v>
      </c>
      <c r="D917" s="41" t="s">
        <v>8502</v>
      </c>
      <c r="E917" s="40" t="s">
        <v>16431</v>
      </c>
    </row>
    <row r="918" spans="1:5">
      <c r="A918" t="str">
        <f t="shared" si="14"/>
        <v>3263</v>
      </c>
      <c r="B918">
        <v>3263</v>
      </c>
      <c r="C918" s="120" t="s">
        <v>21474</v>
      </c>
      <c r="D918" s="41" t="s">
        <v>8502</v>
      </c>
      <c r="E918" s="40" t="s">
        <v>16675</v>
      </c>
    </row>
    <row r="919" spans="1:5">
      <c r="A919" t="str">
        <f t="shared" si="14"/>
        <v>3264</v>
      </c>
      <c r="B919">
        <v>3264</v>
      </c>
      <c r="C919" s="120" t="s">
        <v>21471</v>
      </c>
      <c r="D919" s="41" t="s">
        <v>8502</v>
      </c>
      <c r="E919" s="40" t="s">
        <v>17696</v>
      </c>
    </row>
    <row r="920" spans="1:5">
      <c r="A920" t="str">
        <f t="shared" si="14"/>
        <v>3265</v>
      </c>
      <c r="B920">
        <v>3265</v>
      </c>
      <c r="C920" s="120" t="s">
        <v>21469</v>
      </c>
      <c r="D920" s="41" t="s">
        <v>8502</v>
      </c>
      <c r="E920" s="40" t="s">
        <v>26261</v>
      </c>
    </row>
    <row r="921" spans="1:5">
      <c r="A921" t="str">
        <f t="shared" si="14"/>
        <v>3266</v>
      </c>
      <c r="B921">
        <v>3266</v>
      </c>
      <c r="C921" s="120" t="s">
        <v>21473</v>
      </c>
      <c r="D921" s="41" t="s">
        <v>8502</v>
      </c>
      <c r="E921" s="40" t="s">
        <v>26262</v>
      </c>
    </row>
    <row r="922" spans="1:5">
      <c r="A922" t="str">
        <f t="shared" si="14"/>
        <v>3267</v>
      </c>
      <c r="B922">
        <v>3267</v>
      </c>
      <c r="C922" s="120" t="s">
        <v>21472</v>
      </c>
      <c r="D922" s="41" t="s">
        <v>8502</v>
      </c>
      <c r="E922" s="40" t="s">
        <v>26263</v>
      </c>
    </row>
    <row r="923" spans="1:5">
      <c r="A923" t="str">
        <f t="shared" si="14"/>
        <v>3268</v>
      </c>
      <c r="B923">
        <v>3268</v>
      </c>
      <c r="C923" s="120" t="s">
        <v>21475</v>
      </c>
      <c r="D923" s="41" t="s">
        <v>8502</v>
      </c>
      <c r="E923" s="40" t="s">
        <v>26264</v>
      </c>
    </row>
    <row r="924" spans="1:5">
      <c r="A924" t="str">
        <f t="shared" si="14"/>
        <v>3270</v>
      </c>
      <c r="B924">
        <v>3270</v>
      </c>
      <c r="C924" s="120" t="s">
        <v>21477</v>
      </c>
      <c r="D924" s="41" t="s">
        <v>8502</v>
      </c>
      <c r="E924" s="40" t="s">
        <v>26265</v>
      </c>
    </row>
    <row r="925" spans="1:5">
      <c r="A925" t="str">
        <f t="shared" si="14"/>
        <v>3271</v>
      </c>
      <c r="B925">
        <v>3271</v>
      </c>
      <c r="C925" s="120" t="s">
        <v>21476</v>
      </c>
      <c r="D925" s="41" t="s">
        <v>8502</v>
      </c>
      <c r="E925" s="40" t="s">
        <v>26266</v>
      </c>
    </row>
    <row r="926" spans="1:5">
      <c r="A926" t="str">
        <f t="shared" si="14"/>
        <v>3272</v>
      </c>
      <c r="B926">
        <v>3272</v>
      </c>
      <c r="C926" s="120" t="s">
        <v>21468</v>
      </c>
      <c r="D926" s="41" t="s">
        <v>8502</v>
      </c>
      <c r="E926" s="40" t="s">
        <v>18142</v>
      </c>
    </row>
    <row r="927" spans="1:5">
      <c r="A927" t="str">
        <f t="shared" si="14"/>
        <v>3275</v>
      </c>
      <c r="B927">
        <v>3275</v>
      </c>
      <c r="C927" s="120" t="s">
        <v>21478</v>
      </c>
      <c r="D927" s="41" t="s">
        <v>8500</v>
      </c>
      <c r="E927" s="40" t="s">
        <v>26267</v>
      </c>
    </row>
    <row r="928" spans="1:5">
      <c r="A928" t="str">
        <f t="shared" si="14"/>
        <v>3283</v>
      </c>
      <c r="B928">
        <v>3283</v>
      </c>
      <c r="C928" s="120" t="s">
        <v>21485</v>
      </c>
      <c r="D928" s="41" t="s">
        <v>8500</v>
      </c>
      <c r="E928" s="40" t="s">
        <v>17548</v>
      </c>
    </row>
    <row r="929" spans="1:5">
      <c r="A929" t="str">
        <f t="shared" si="14"/>
        <v>3286</v>
      </c>
      <c r="B929">
        <v>3286</v>
      </c>
      <c r="C929" s="120" t="s">
        <v>21483</v>
      </c>
      <c r="D929" s="41" t="s">
        <v>8500</v>
      </c>
      <c r="E929" s="40" t="s">
        <v>26268</v>
      </c>
    </row>
    <row r="930" spans="1:5">
      <c r="A930" t="str">
        <f t="shared" si="14"/>
        <v>3287</v>
      </c>
      <c r="B930">
        <v>3287</v>
      </c>
      <c r="C930" s="120" t="s">
        <v>21484</v>
      </c>
      <c r="D930" s="41" t="s">
        <v>8500</v>
      </c>
      <c r="E930" s="40" t="s">
        <v>16895</v>
      </c>
    </row>
    <row r="931" spans="1:5">
      <c r="A931" t="str">
        <f t="shared" si="14"/>
        <v>3288</v>
      </c>
      <c r="B931">
        <v>3288</v>
      </c>
      <c r="C931" s="120" t="s">
        <v>22449</v>
      </c>
      <c r="D931" s="41" t="s">
        <v>8510</v>
      </c>
      <c r="E931" s="40" t="s">
        <v>17661</v>
      </c>
    </row>
    <row r="932" spans="1:5">
      <c r="A932" t="str">
        <f t="shared" si="14"/>
        <v>3292</v>
      </c>
      <c r="B932">
        <v>3292</v>
      </c>
      <c r="C932" s="120" t="s">
        <v>21506</v>
      </c>
      <c r="D932" s="41" t="s">
        <v>8502</v>
      </c>
      <c r="E932" s="40" t="s">
        <v>8727</v>
      </c>
    </row>
    <row r="933" spans="1:5">
      <c r="A933" t="str">
        <f t="shared" si="14"/>
        <v>3294</v>
      </c>
      <c r="B933">
        <v>3294</v>
      </c>
      <c r="C933" s="120" t="s">
        <v>21505</v>
      </c>
      <c r="D933" s="41" t="s">
        <v>8502</v>
      </c>
      <c r="E933" s="40" t="s">
        <v>16379</v>
      </c>
    </row>
    <row r="934" spans="1:5">
      <c r="A934" t="str">
        <f t="shared" si="14"/>
        <v>3295</v>
      </c>
      <c r="B934">
        <v>3295</v>
      </c>
      <c r="C934" s="120" t="s">
        <v>21502</v>
      </c>
      <c r="D934" s="41" t="s">
        <v>8502</v>
      </c>
      <c r="E934" s="40" t="s">
        <v>9508</v>
      </c>
    </row>
    <row r="935" spans="1:5">
      <c r="A935" t="str">
        <f t="shared" si="14"/>
        <v>3297</v>
      </c>
      <c r="B935">
        <v>3297</v>
      </c>
      <c r="C935" s="120" t="s">
        <v>21504</v>
      </c>
      <c r="D935" s="41" t="s">
        <v>8502</v>
      </c>
      <c r="E935" s="40" t="s">
        <v>9268</v>
      </c>
    </row>
    <row r="936" spans="1:5">
      <c r="A936" t="str">
        <f t="shared" si="14"/>
        <v>3298</v>
      </c>
      <c r="B936">
        <v>3298</v>
      </c>
      <c r="C936" s="120" t="s">
        <v>21507</v>
      </c>
      <c r="D936" s="41" t="s">
        <v>8502</v>
      </c>
      <c r="E936" s="40" t="s">
        <v>18737</v>
      </c>
    </row>
    <row r="937" spans="1:5">
      <c r="A937" t="str">
        <f t="shared" si="14"/>
        <v>3302</v>
      </c>
      <c r="B937">
        <v>3302</v>
      </c>
      <c r="C937" s="120" t="s">
        <v>21503</v>
      </c>
      <c r="D937" s="41" t="s">
        <v>8502</v>
      </c>
      <c r="E937" s="40" t="s">
        <v>8755</v>
      </c>
    </row>
    <row r="938" spans="1:5">
      <c r="A938" t="str">
        <f t="shared" si="14"/>
        <v>3309</v>
      </c>
      <c r="B938">
        <v>3309</v>
      </c>
      <c r="C938" s="120" t="s">
        <v>21521</v>
      </c>
      <c r="D938" s="41" t="s">
        <v>8591</v>
      </c>
      <c r="E938" s="40" t="s">
        <v>26269</v>
      </c>
    </row>
    <row r="939" spans="1:5">
      <c r="A939" t="str">
        <f t="shared" si="14"/>
        <v>3311</v>
      </c>
      <c r="B939">
        <v>3311</v>
      </c>
      <c r="C939" s="120" t="s">
        <v>21516</v>
      </c>
      <c r="D939" s="41" t="s">
        <v>8591</v>
      </c>
      <c r="E939" s="40" t="s">
        <v>26270</v>
      </c>
    </row>
    <row r="940" spans="1:5">
      <c r="A940" t="str">
        <f t="shared" si="14"/>
        <v>3312</v>
      </c>
      <c r="B940">
        <v>3312</v>
      </c>
      <c r="C940" s="120" t="s">
        <v>19406</v>
      </c>
      <c r="D940" s="41" t="s">
        <v>8506</v>
      </c>
      <c r="E940" s="40" t="s">
        <v>26114</v>
      </c>
    </row>
    <row r="941" spans="1:5">
      <c r="A941" t="str">
        <f t="shared" si="14"/>
        <v>3313</v>
      </c>
      <c r="B941">
        <v>3313</v>
      </c>
      <c r="C941" s="120" t="s">
        <v>19415</v>
      </c>
      <c r="D941" s="41" t="s">
        <v>8506</v>
      </c>
      <c r="E941" s="40" t="s">
        <v>26271</v>
      </c>
    </row>
    <row r="942" spans="1:5">
      <c r="A942" t="str">
        <f t="shared" si="14"/>
        <v>3314</v>
      </c>
      <c r="B942">
        <v>3314</v>
      </c>
      <c r="C942" s="120" t="s">
        <v>21519</v>
      </c>
      <c r="D942" s="41" t="s">
        <v>8591</v>
      </c>
      <c r="E942" s="40" t="s">
        <v>26272</v>
      </c>
    </row>
    <row r="943" spans="1:5">
      <c r="A943" t="str">
        <f t="shared" si="14"/>
        <v>3315</v>
      </c>
      <c r="B943">
        <v>3315</v>
      </c>
      <c r="C943" s="120" t="s">
        <v>21547</v>
      </c>
      <c r="D943" s="41" t="s">
        <v>8506</v>
      </c>
      <c r="E943" s="40" t="s">
        <v>8809</v>
      </c>
    </row>
    <row r="944" spans="1:5">
      <c r="A944" t="str">
        <f t="shared" si="14"/>
        <v>3318</v>
      </c>
      <c r="B944">
        <v>3318</v>
      </c>
      <c r="C944" s="120" t="s">
        <v>21552</v>
      </c>
      <c r="D944" s="41" t="s">
        <v>8502</v>
      </c>
      <c r="E944" s="40" t="s">
        <v>26273</v>
      </c>
    </row>
    <row r="945" spans="1:5">
      <c r="A945" t="str">
        <f t="shared" si="14"/>
        <v>3322</v>
      </c>
      <c r="B945">
        <v>3322</v>
      </c>
      <c r="C945" s="120" t="s">
        <v>21554</v>
      </c>
      <c r="D945" s="41" t="s">
        <v>8500</v>
      </c>
      <c r="E945" s="40" t="s">
        <v>9332</v>
      </c>
    </row>
    <row r="946" spans="1:5">
      <c r="A946" t="str">
        <f t="shared" si="14"/>
        <v>3324</v>
      </c>
      <c r="B946">
        <v>3324</v>
      </c>
      <c r="C946" s="120" t="s">
        <v>21553</v>
      </c>
      <c r="D946" s="41" t="s">
        <v>8500</v>
      </c>
      <c r="E946" s="40" t="s">
        <v>10290</v>
      </c>
    </row>
    <row r="947" spans="1:5">
      <c r="A947" t="str">
        <f t="shared" si="14"/>
        <v>3346</v>
      </c>
      <c r="B947">
        <v>3346</v>
      </c>
      <c r="C947" s="120" t="s">
        <v>22046</v>
      </c>
      <c r="D947" s="41" t="s">
        <v>8504</v>
      </c>
      <c r="E947" s="40" t="s">
        <v>9357</v>
      </c>
    </row>
    <row r="948" spans="1:5">
      <c r="A948" t="str">
        <f t="shared" si="14"/>
        <v>3348</v>
      </c>
      <c r="B948">
        <v>3348</v>
      </c>
      <c r="C948" s="120" t="s">
        <v>22047</v>
      </c>
      <c r="D948" s="41" t="s">
        <v>8504</v>
      </c>
      <c r="E948" s="40" t="s">
        <v>26274</v>
      </c>
    </row>
    <row r="949" spans="1:5" ht="30">
      <c r="A949" t="str">
        <f t="shared" si="14"/>
        <v>3363</v>
      </c>
      <c r="B949">
        <v>3363</v>
      </c>
      <c r="C949" s="120" t="s">
        <v>21612</v>
      </c>
      <c r="D949" s="41" t="s">
        <v>8502</v>
      </c>
      <c r="E949" s="40" t="s">
        <v>18083</v>
      </c>
    </row>
    <row r="950" spans="1:5" ht="30">
      <c r="A950" t="str">
        <f t="shared" si="14"/>
        <v>3365</v>
      </c>
      <c r="B950">
        <v>3365</v>
      </c>
      <c r="C950" s="120" t="s">
        <v>21613</v>
      </c>
      <c r="D950" s="41" t="s">
        <v>8502</v>
      </c>
      <c r="E950" s="40" t="s">
        <v>18084</v>
      </c>
    </row>
    <row r="951" spans="1:5" ht="30">
      <c r="A951" t="str">
        <f t="shared" si="14"/>
        <v>3378</v>
      </c>
      <c r="B951">
        <v>3378</v>
      </c>
      <c r="C951" s="120" t="s">
        <v>19064</v>
      </c>
      <c r="D951" s="41" t="s">
        <v>8502</v>
      </c>
      <c r="E951" s="40" t="s">
        <v>26275</v>
      </c>
    </row>
    <row r="952" spans="1:5" ht="30">
      <c r="A952" t="str">
        <f t="shared" si="14"/>
        <v>3379</v>
      </c>
      <c r="B952">
        <v>3379</v>
      </c>
      <c r="C952" s="120" t="s">
        <v>19066</v>
      </c>
      <c r="D952" s="41" t="s">
        <v>8502</v>
      </c>
      <c r="E952" s="40" t="s">
        <v>26276</v>
      </c>
    </row>
    <row r="953" spans="1:5" ht="30">
      <c r="A953" t="str">
        <f t="shared" si="14"/>
        <v>3380</v>
      </c>
      <c r="B953">
        <v>3380</v>
      </c>
      <c r="C953" s="120" t="s">
        <v>19065</v>
      </c>
      <c r="D953" s="41" t="s">
        <v>8502</v>
      </c>
      <c r="E953" s="40" t="s">
        <v>26277</v>
      </c>
    </row>
    <row r="954" spans="1:5">
      <c r="A954" t="str">
        <f t="shared" si="14"/>
        <v>3384</v>
      </c>
      <c r="B954">
        <v>3384</v>
      </c>
      <c r="C954" s="120" t="s">
        <v>23424</v>
      </c>
      <c r="D954" s="41" t="s">
        <v>8502</v>
      </c>
      <c r="E954" s="40" t="s">
        <v>26278</v>
      </c>
    </row>
    <row r="955" spans="1:5">
      <c r="A955" t="str">
        <f t="shared" si="14"/>
        <v>3389</v>
      </c>
      <c r="B955">
        <v>3389</v>
      </c>
      <c r="C955" s="120" t="s">
        <v>21639</v>
      </c>
      <c r="D955" s="41" t="s">
        <v>8502</v>
      </c>
      <c r="E955" s="40" t="s">
        <v>11755</v>
      </c>
    </row>
    <row r="956" spans="1:5">
      <c r="A956" t="str">
        <f t="shared" si="14"/>
        <v>3390</v>
      </c>
      <c r="B956">
        <v>3390</v>
      </c>
      <c r="C956" s="120" t="s">
        <v>21640</v>
      </c>
      <c r="D956" s="41" t="s">
        <v>8502</v>
      </c>
      <c r="E956" s="40" t="s">
        <v>8727</v>
      </c>
    </row>
    <row r="957" spans="1:5">
      <c r="A957" t="str">
        <f t="shared" si="14"/>
        <v>3391</v>
      </c>
      <c r="B957">
        <v>3391</v>
      </c>
      <c r="C957" s="120" t="s">
        <v>21638</v>
      </c>
      <c r="D957" s="41" t="s">
        <v>8502</v>
      </c>
      <c r="E957" s="40" t="s">
        <v>9474</v>
      </c>
    </row>
    <row r="958" spans="1:5">
      <c r="A958" t="str">
        <f t="shared" si="14"/>
        <v>3393</v>
      </c>
      <c r="B958">
        <v>3393</v>
      </c>
      <c r="C958" s="120" t="s">
        <v>21672</v>
      </c>
      <c r="D958" s="41" t="s">
        <v>8502</v>
      </c>
      <c r="E958" s="40" t="s">
        <v>26279</v>
      </c>
    </row>
    <row r="959" spans="1:5">
      <c r="A959" t="str">
        <f t="shared" si="14"/>
        <v>3394</v>
      </c>
      <c r="B959">
        <v>3394</v>
      </c>
      <c r="C959" s="120" t="s">
        <v>21671</v>
      </c>
      <c r="D959" s="41" t="s">
        <v>8502</v>
      </c>
      <c r="E959" s="40" t="s">
        <v>26280</v>
      </c>
    </row>
    <row r="960" spans="1:5">
      <c r="A960" t="str">
        <f t="shared" si="14"/>
        <v>3395</v>
      </c>
      <c r="B960">
        <v>3395</v>
      </c>
      <c r="C960" s="120" t="s">
        <v>21674</v>
      </c>
      <c r="D960" s="41" t="s">
        <v>8502</v>
      </c>
      <c r="E960" s="40" t="s">
        <v>26281</v>
      </c>
    </row>
    <row r="961" spans="1:5">
      <c r="A961" t="str">
        <f t="shared" si="14"/>
        <v>3396</v>
      </c>
      <c r="B961">
        <v>3396</v>
      </c>
      <c r="C961" s="120" t="s">
        <v>23426</v>
      </c>
      <c r="D961" s="41" t="s">
        <v>8502</v>
      </c>
      <c r="E961" s="40" t="s">
        <v>8996</v>
      </c>
    </row>
    <row r="962" spans="1:5">
      <c r="A962" t="str">
        <f t="shared" si="14"/>
        <v>3398</v>
      </c>
      <c r="B962">
        <v>3398</v>
      </c>
      <c r="C962" s="120" t="s">
        <v>21676</v>
      </c>
      <c r="D962" s="41" t="s">
        <v>8502</v>
      </c>
      <c r="E962" s="40" t="s">
        <v>10214</v>
      </c>
    </row>
    <row r="963" spans="1:5">
      <c r="A963" t="str">
        <f t="shared" ref="A963:A1026" si="15">IF(ISERROR(SEARCH("/",B963)=6),TRIM(CLEAN(B963)),IF(SEARCH("/",B963)=6,IF(LEN(TRIM(CLEAN(B963)))=7,LEFT(TRIM(CLEAN(B963)),6)&amp;"00"&amp;RIGHT(TRIM(CLEAN(B963)),1),LEFT(TRIM(CLEAN(B963)),6)&amp;"0"&amp;RIGHT(TRIM(CLEAN(B963)),2)),TRIM(CLEAN(B963))))</f>
        <v>3405</v>
      </c>
      <c r="B963">
        <v>3405</v>
      </c>
      <c r="C963" s="120" t="s">
        <v>21670</v>
      </c>
      <c r="D963" s="41" t="s">
        <v>8502</v>
      </c>
      <c r="E963" s="40" t="s">
        <v>17509</v>
      </c>
    </row>
    <row r="964" spans="1:5">
      <c r="A964" t="str">
        <f t="shared" si="15"/>
        <v>3406</v>
      </c>
      <c r="B964">
        <v>3406</v>
      </c>
      <c r="C964" s="120" t="s">
        <v>21673</v>
      </c>
      <c r="D964" s="41" t="s">
        <v>8502</v>
      </c>
      <c r="E964" s="40" t="s">
        <v>23100</v>
      </c>
    </row>
    <row r="965" spans="1:5">
      <c r="A965" t="str">
        <f t="shared" si="15"/>
        <v>3408</v>
      </c>
      <c r="B965">
        <v>3408</v>
      </c>
      <c r="C965" s="120" t="s">
        <v>22989</v>
      </c>
      <c r="D965" s="41" t="s">
        <v>8500</v>
      </c>
      <c r="E965" s="40" t="s">
        <v>14365</v>
      </c>
    </row>
    <row r="966" spans="1:5">
      <c r="A966" t="str">
        <f t="shared" si="15"/>
        <v>3409</v>
      </c>
      <c r="B966">
        <v>3409</v>
      </c>
      <c r="C966" s="120" t="s">
        <v>22990</v>
      </c>
      <c r="D966" s="41" t="s">
        <v>8500</v>
      </c>
      <c r="E966" s="40" t="s">
        <v>23229</v>
      </c>
    </row>
    <row r="967" spans="1:5">
      <c r="A967" t="str">
        <f t="shared" si="15"/>
        <v>3410</v>
      </c>
      <c r="B967">
        <v>3410</v>
      </c>
      <c r="C967" s="120" t="s">
        <v>19234</v>
      </c>
      <c r="D967" s="41" t="s">
        <v>8506</v>
      </c>
      <c r="E967" s="40" t="s">
        <v>14164</v>
      </c>
    </row>
    <row r="968" spans="1:5">
      <c r="A968" t="str">
        <f t="shared" si="15"/>
        <v>3411</v>
      </c>
      <c r="B968">
        <v>3411</v>
      </c>
      <c r="C968" s="120" t="s">
        <v>22986</v>
      </c>
      <c r="D968" s="41" t="s">
        <v>8506</v>
      </c>
      <c r="E968" s="40" t="s">
        <v>26282</v>
      </c>
    </row>
    <row r="969" spans="1:5">
      <c r="A969" t="str">
        <f t="shared" si="15"/>
        <v>3412</v>
      </c>
      <c r="B969">
        <v>3412</v>
      </c>
      <c r="C969" s="120" t="s">
        <v>22680</v>
      </c>
      <c r="D969" s="41" t="s">
        <v>8500</v>
      </c>
      <c r="E969" s="40" t="s">
        <v>26283</v>
      </c>
    </row>
    <row r="970" spans="1:5">
      <c r="A970" t="str">
        <f t="shared" si="15"/>
        <v>3413</v>
      </c>
      <c r="B970">
        <v>3413</v>
      </c>
      <c r="C970" s="120" t="s">
        <v>22681</v>
      </c>
      <c r="D970" s="41" t="s">
        <v>8500</v>
      </c>
      <c r="E970" s="40" t="s">
        <v>17556</v>
      </c>
    </row>
    <row r="971" spans="1:5" ht="30">
      <c r="A971" t="str">
        <f t="shared" si="15"/>
        <v>3421</v>
      </c>
      <c r="B971">
        <v>3421</v>
      </c>
      <c r="C971" s="120" t="s">
        <v>21685</v>
      </c>
      <c r="D971" s="41" t="s">
        <v>8500</v>
      </c>
      <c r="E971" s="40" t="s">
        <v>26284</v>
      </c>
    </row>
    <row r="972" spans="1:5" ht="30">
      <c r="A972" t="str">
        <f t="shared" si="15"/>
        <v>3423</v>
      </c>
      <c r="B972">
        <v>3423</v>
      </c>
      <c r="C972" s="120" t="s">
        <v>21686</v>
      </c>
      <c r="D972" s="41" t="s">
        <v>8500</v>
      </c>
      <c r="E972" s="40" t="s">
        <v>26285</v>
      </c>
    </row>
    <row r="973" spans="1:5" ht="30">
      <c r="A973" t="str">
        <f t="shared" si="15"/>
        <v>3428</v>
      </c>
      <c r="B973">
        <v>3428</v>
      </c>
      <c r="C973" s="120" t="s">
        <v>21680</v>
      </c>
      <c r="D973" s="41" t="s">
        <v>8500</v>
      </c>
      <c r="E973" s="40" t="s">
        <v>26286</v>
      </c>
    </row>
    <row r="974" spans="1:5" ht="30">
      <c r="A974" t="str">
        <f t="shared" si="15"/>
        <v>3429</v>
      </c>
      <c r="B974">
        <v>3429</v>
      </c>
      <c r="C974" s="120" t="s">
        <v>21681</v>
      </c>
      <c r="D974" s="41" t="s">
        <v>8500</v>
      </c>
      <c r="E974" s="40" t="s">
        <v>26287</v>
      </c>
    </row>
    <row r="975" spans="1:5" ht="30">
      <c r="A975" t="str">
        <f t="shared" si="15"/>
        <v>3437</v>
      </c>
      <c r="B975">
        <v>3437</v>
      </c>
      <c r="C975" s="120" t="s">
        <v>21678</v>
      </c>
      <c r="D975" s="41" t="s">
        <v>8500</v>
      </c>
      <c r="E975" s="40" t="s">
        <v>26288</v>
      </c>
    </row>
    <row r="976" spans="1:5">
      <c r="A976" t="str">
        <f t="shared" si="15"/>
        <v>3441</v>
      </c>
      <c r="B976">
        <v>3441</v>
      </c>
      <c r="C976" s="120" t="s">
        <v>20689</v>
      </c>
      <c r="D976" s="41" t="s">
        <v>8502</v>
      </c>
      <c r="E976" s="40" t="s">
        <v>13813</v>
      </c>
    </row>
    <row r="977" spans="1:5">
      <c r="A977" t="str">
        <f t="shared" si="15"/>
        <v>3442</v>
      </c>
      <c r="B977">
        <v>3442</v>
      </c>
      <c r="C977" s="120" t="s">
        <v>20694</v>
      </c>
      <c r="D977" s="41" t="s">
        <v>8502</v>
      </c>
      <c r="E977" s="40" t="s">
        <v>8550</v>
      </c>
    </row>
    <row r="978" spans="1:5">
      <c r="A978" t="str">
        <f t="shared" si="15"/>
        <v>3443</v>
      </c>
      <c r="B978">
        <v>3443</v>
      </c>
      <c r="C978" s="120" t="s">
        <v>20705</v>
      </c>
      <c r="D978" s="41" t="s">
        <v>8502</v>
      </c>
      <c r="E978" s="40" t="s">
        <v>12812</v>
      </c>
    </row>
    <row r="979" spans="1:5">
      <c r="A979" t="str">
        <f t="shared" si="15"/>
        <v>3444</v>
      </c>
      <c r="B979">
        <v>3444</v>
      </c>
      <c r="C979" s="120" t="s">
        <v>20690</v>
      </c>
      <c r="D979" s="41" t="s">
        <v>8502</v>
      </c>
      <c r="E979" s="40" t="s">
        <v>16347</v>
      </c>
    </row>
    <row r="980" spans="1:5">
      <c r="A980" t="str">
        <f t="shared" si="15"/>
        <v>3445</v>
      </c>
      <c r="B980">
        <v>3445</v>
      </c>
      <c r="C980" s="120" t="s">
        <v>20688</v>
      </c>
      <c r="D980" s="41" t="s">
        <v>8502</v>
      </c>
      <c r="E980" s="40" t="s">
        <v>26289</v>
      </c>
    </row>
    <row r="981" spans="1:5">
      <c r="A981" t="str">
        <f t="shared" si="15"/>
        <v>3446</v>
      </c>
      <c r="B981">
        <v>3446</v>
      </c>
      <c r="C981" s="120" t="s">
        <v>20687</v>
      </c>
      <c r="D981" s="41" t="s">
        <v>8502</v>
      </c>
      <c r="E981" s="40" t="s">
        <v>26290</v>
      </c>
    </row>
    <row r="982" spans="1:5">
      <c r="A982" t="str">
        <f t="shared" si="15"/>
        <v>3447</v>
      </c>
      <c r="B982">
        <v>3447</v>
      </c>
      <c r="C982" s="120" t="s">
        <v>20693</v>
      </c>
      <c r="D982" s="41" t="s">
        <v>8502</v>
      </c>
      <c r="E982" s="40" t="s">
        <v>26291</v>
      </c>
    </row>
    <row r="983" spans="1:5">
      <c r="A983" t="str">
        <f t="shared" si="15"/>
        <v>3448</v>
      </c>
      <c r="B983">
        <v>3448</v>
      </c>
      <c r="C983" s="120" t="s">
        <v>20695</v>
      </c>
      <c r="D983" s="41" t="s">
        <v>8502</v>
      </c>
      <c r="E983" s="40" t="s">
        <v>24991</v>
      </c>
    </row>
    <row r="984" spans="1:5">
      <c r="A984" t="str">
        <f t="shared" si="15"/>
        <v>3449</v>
      </c>
      <c r="B984">
        <v>3449</v>
      </c>
      <c r="C984" s="120" t="s">
        <v>20696</v>
      </c>
      <c r="D984" s="41" t="s">
        <v>8502</v>
      </c>
      <c r="E984" s="40" t="s">
        <v>19886</v>
      </c>
    </row>
    <row r="985" spans="1:5">
      <c r="A985" t="str">
        <f t="shared" si="15"/>
        <v>3450</v>
      </c>
      <c r="B985">
        <v>3450</v>
      </c>
      <c r="C985" s="120" t="s">
        <v>20704</v>
      </c>
      <c r="D985" s="41" t="s">
        <v>8502</v>
      </c>
      <c r="E985" s="40" t="s">
        <v>8536</v>
      </c>
    </row>
    <row r="986" spans="1:5">
      <c r="A986" t="str">
        <f t="shared" si="15"/>
        <v>3451</v>
      </c>
      <c r="B986">
        <v>3451</v>
      </c>
      <c r="C986" s="120" t="s">
        <v>20708</v>
      </c>
      <c r="D986" s="41" t="s">
        <v>8502</v>
      </c>
      <c r="E986" s="40" t="s">
        <v>8985</v>
      </c>
    </row>
    <row r="987" spans="1:5">
      <c r="A987" t="str">
        <f t="shared" si="15"/>
        <v>3452</v>
      </c>
      <c r="B987">
        <v>3452</v>
      </c>
      <c r="C987" s="120" t="s">
        <v>20707</v>
      </c>
      <c r="D987" s="41" t="s">
        <v>8502</v>
      </c>
      <c r="E987" s="40" t="s">
        <v>26292</v>
      </c>
    </row>
    <row r="988" spans="1:5">
      <c r="A988" t="str">
        <f t="shared" si="15"/>
        <v>3453</v>
      </c>
      <c r="B988">
        <v>3453</v>
      </c>
      <c r="C988" s="120" t="s">
        <v>20706</v>
      </c>
      <c r="D988" s="41" t="s">
        <v>8502</v>
      </c>
      <c r="E988" s="40" t="s">
        <v>26293</v>
      </c>
    </row>
    <row r="989" spans="1:5">
      <c r="A989" t="str">
        <f t="shared" si="15"/>
        <v>3454</v>
      </c>
      <c r="B989">
        <v>3454</v>
      </c>
      <c r="C989" s="120" t="s">
        <v>20709</v>
      </c>
      <c r="D989" s="41" t="s">
        <v>8502</v>
      </c>
      <c r="E989" s="40" t="s">
        <v>26294</v>
      </c>
    </row>
    <row r="990" spans="1:5">
      <c r="A990" t="str">
        <f t="shared" si="15"/>
        <v>3455</v>
      </c>
      <c r="B990">
        <v>3455</v>
      </c>
      <c r="C990" s="120" t="s">
        <v>20714</v>
      </c>
      <c r="D990" s="41" t="s">
        <v>8502</v>
      </c>
      <c r="E990" s="40" t="s">
        <v>8586</v>
      </c>
    </row>
    <row r="991" spans="1:5">
      <c r="A991" t="str">
        <f t="shared" si="15"/>
        <v>3456</v>
      </c>
      <c r="B991">
        <v>3456</v>
      </c>
      <c r="C991" s="120" t="s">
        <v>20718</v>
      </c>
      <c r="D991" s="41" t="s">
        <v>8502</v>
      </c>
      <c r="E991" s="40" t="s">
        <v>12831</v>
      </c>
    </row>
    <row r="992" spans="1:5">
      <c r="A992" t="str">
        <f t="shared" si="15"/>
        <v>3457</v>
      </c>
      <c r="B992">
        <v>3457</v>
      </c>
      <c r="C992" s="120" t="s">
        <v>20712</v>
      </c>
      <c r="D992" s="41" t="s">
        <v>8502</v>
      </c>
      <c r="E992" s="40" t="s">
        <v>18575</v>
      </c>
    </row>
    <row r="993" spans="1:5">
      <c r="A993" t="str">
        <f t="shared" si="15"/>
        <v>3458</v>
      </c>
      <c r="B993">
        <v>3458</v>
      </c>
      <c r="C993" s="120" t="s">
        <v>20711</v>
      </c>
      <c r="D993" s="41" t="s">
        <v>8502</v>
      </c>
      <c r="E993" s="40" t="s">
        <v>13926</v>
      </c>
    </row>
    <row r="994" spans="1:5">
      <c r="A994" t="str">
        <f t="shared" si="15"/>
        <v>3459</v>
      </c>
      <c r="B994">
        <v>3459</v>
      </c>
      <c r="C994" s="120" t="s">
        <v>20719</v>
      </c>
      <c r="D994" s="41" t="s">
        <v>8502</v>
      </c>
      <c r="E994" s="40" t="s">
        <v>26295</v>
      </c>
    </row>
    <row r="995" spans="1:5">
      <c r="A995" t="str">
        <f t="shared" si="15"/>
        <v>3460</v>
      </c>
      <c r="B995">
        <v>3460</v>
      </c>
      <c r="C995" s="120" t="s">
        <v>20721</v>
      </c>
      <c r="D995" s="41" t="s">
        <v>8502</v>
      </c>
      <c r="E995" s="40" t="s">
        <v>26296</v>
      </c>
    </row>
    <row r="996" spans="1:5">
      <c r="A996" t="str">
        <f t="shared" si="15"/>
        <v>3461</v>
      </c>
      <c r="B996">
        <v>3461</v>
      </c>
      <c r="C996" s="120" t="s">
        <v>20722</v>
      </c>
      <c r="D996" s="41" t="s">
        <v>8502</v>
      </c>
      <c r="E996" s="40" t="s">
        <v>26297</v>
      </c>
    </row>
    <row r="997" spans="1:5">
      <c r="A997" t="str">
        <f t="shared" si="15"/>
        <v>3462</v>
      </c>
      <c r="B997">
        <v>3462</v>
      </c>
      <c r="C997" s="120" t="s">
        <v>20686</v>
      </c>
      <c r="D997" s="41" t="s">
        <v>8502</v>
      </c>
      <c r="E997" s="40" t="s">
        <v>9756</v>
      </c>
    </row>
    <row r="998" spans="1:5">
      <c r="A998" t="str">
        <f t="shared" si="15"/>
        <v>3463</v>
      </c>
      <c r="B998">
        <v>3463</v>
      </c>
      <c r="C998" s="120" t="s">
        <v>20681</v>
      </c>
      <c r="D998" s="41" t="s">
        <v>8502</v>
      </c>
      <c r="E998" s="40" t="s">
        <v>18741</v>
      </c>
    </row>
    <row r="999" spans="1:5">
      <c r="A999" t="str">
        <f t="shared" si="15"/>
        <v>3464</v>
      </c>
      <c r="B999">
        <v>3464</v>
      </c>
      <c r="C999" s="120" t="s">
        <v>20682</v>
      </c>
      <c r="D999" s="41" t="s">
        <v>8502</v>
      </c>
      <c r="E999" s="40" t="s">
        <v>18741</v>
      </c>
    </row>
    <row r="1000" spans="1:5">
      <c r="A1000" t="str">
        <f t="shared" si="15"/>
        <v>3465</v>
      </c>
      <c r="B1000">
        <v>3465</v>
      </c>
      <c r="C1000" s="120" t="s">
        <v>20679</v>
      </c>
      <c r="D1000" s="41" t="s">
        <v>8502</v>
      </c>
      <c r="E1000" s="40" t="s">
        <v>25050</v>
      </c>
    </row>
    <row r="1001" spans="1:5">
      <c r="A1001" t="str">
        <f t="shared" si="15"/>
        <v>3466</v>
      </c>
      <c r="B1001">
        <v>3466</v>
      </c>
      <c r="C1001" s="120" t="s">
        <v>20683</v>
      </c>
      <c r="D1001" s="41" t="s">
        <v>8502</v>
      </c>
      <c r="E1001" s="40" t="s">
        <v>26298</v>
      </c>
    </row>
    <row r="1002" spans="1:5">
      <c r="A1002" t="str">
        <f t="shared" si="15"/>
        <v>3467</v>
      </c>
      <c r="B1002">
        <v>3467</v>
      </c>
      <c r="C1002" s="120" t="s">
        <v>20685</v>
      </c>
      <c r="D1002" s="41" t="s">
        <v>8502</v>
      </c>
      <c r="E1002" s="40" t="s">
        <v>26299</v>
      </c>
    </row>
    <row r="1003" spans="1:5">
      <c r="A1003" t="str">
        <f t="shared" si="15"/>
        <v>3468</v>
      </c>
      <c r="B1003">
        <v>3468</v>
      </c>
      <c r="C1003" s="120" t="s">
        <v>20678</v>
      </c>
      <c r="D1003" s="41" t="s">
        <v>8502</v>
      </c>
      <c r="E1003" s="40" t="s">
        <v>19405</v>
      </c>
    </row>
    <row r="1004" spans="1:5">
      <c r="A1004" t="str">
        <f t="shared" si="15"/>
        <v>3469</v>
      </c>
      <c r="B1004">
        <v>3469</v>
      </c>
      <c r="C1004" s="120" t="s">
        <v>20720</v>
      </c>
      <c r="D1004" s="41" t="s">
        <v>8502</v>
      </c>
      <c r="E1004" s="40" t="s">
        <v>26300</v>
      </c>
    </row>
    <row r="1005" spans="1:5">
      <c r="A1005" t="str">
        <f t="shared" si="15"/>
        <v>3470</v>
      </c>
      <c r="B1005">
        <v>3470</v>
      </c>
      <c r="C1005" s="120" t="s">
        <v>20716</v>
      </c>
      <c r="D1005" s="41" t="s">
        <v>8502</v>
      </c>
      <c r="E1005" s="40" t="s">
        <v>25725</v>
      </c>
    </row>
    <row r="1006" spans="1:5">
      <c r="A1006" t="str">
        <f t="shared" si="15"/>
        <v>3471</v>
      </c>
      <c r="B1006">
        <v>3471</v>
      </c>
      <c r="C1006" s="120" t="s">
        <v>20717</v>
      </c>
      <c r="D1006" s="41" t="s">
        <v>8502</v>
      </c>
      <c r="E1006" s="40" t="s">
        <v>24813</v>
      </c>
    </row>
    <row r="1007" spans="1:5">
      <c r="A1007" t="str">
        <f t="shared" si="15"/>
        <v>3472</v>
      </c>
      <c r="B1007">
        <v>3472</v>
      </c>
      <c r="C1007" s="120" t="s">
        <v>20715</v>
      </c>
      <c r="D1007" s="41" t="s">
        <v>8502</v>
      </c>
      <c r="E1007" s="40" t="s">
        <v>9456</v>
      </c>
    </row>
    <row r="1008" spans="1:5">
      <c r="A1008" t="str">
        <f t="shared" si="15"/>
        <v>3473</v>
      </c>
      <c r="B1008">
        <v>3473</v>
      </c>
      <c r="C1008" s="120" t="s">
        <v>20702</v>
      </c>
      <c r="D1008" s="41" t="s">
        <v>8502</v>
      </c>
      <c r="E1008" s="40" t="s">
        <v>16884</v>
      </c>
    </row>
    <row r="1009" spans="1:5">
      <c r="A1009" t="str">
        <f t="shared" si="15"/>
        <v>3474</v>
      </c>
      <c r="B1009">
        <v>3474</v>
      </c>
      <c r="C1009" s="120" t="s">
        <v>20703</v>
      </c>
      <c r="D1009" s="41" t="s">
        <v>8502</v>
      </c>
      <c r="E1009" s="40" t="s">
        <v>9213</v>
      </c>
    </row>
    <row r="1010" spans="1:5">
      <c r="A1010" t="str">
        <f t="shared" si="15"/>
        <v>3475</v>
      </c>
      <c r="B1010">
        <v>3475</v>
      </c>
      <c r="C1010" s="120" t="s">
        <v>21738</v>
      </c>
      <c r="D1010" s="41" t="s">
        <v>8502</v>
      </c>
      <c r="E1010" s="40" t="s">
        <v>9060</v>
      </c>
    </row>
    <row r="1011" spans="1:5">
      <c r="A1011" t="str">
        <f t="shared" si="15"/>
        <v>3477</v>
      </c>
      <c r="B1011">
        <v>3477</v>
      </c>
      <c r="C1011" s="120" t="s">
        <v>21843</v>
      </c>
      <c r="D1011" s="41" t="s">
        <v>8502</v>
      </c>
      <c r="E1011" s="40" t="s">
        <v>21844</v>
      </c>
    </row>
    <row r="1012" spans="1:5">
      <c r="A1012" t="str">
        <f t="shared" si="15"/>
        <v>3478</v>
      </c>
      <c r="B1012">
        <v>3478</v>
      </c>
      <c r="C1012" s="120" t="s">
        <v>21845</v>
      </c>
      <c r="D1012" s="41" t="s">
        <v>8502</v>
      </c>
      <c r="E1012" s="40" t="s">
        <v>18580</v>
      </c>
    </row>
    <row r="1013" spans="1:5">
      <c r="A1013" t="str">
        <f t="shared" si="15"/>
        <v>3481</v>
      </c>
      <c r="B1013">
        <v>3481</v>
      </c>
      <c r="C1013" s="120" t="s">
        <v>21776</v>
      </c>
      <c r="D1013" s="41" t="s">
        <v>8502</v>
      </c>
      <c r="E1013" s="40" t="s">
        <v>9472</v>
      </c>
    </row>
    <row r="1014" spans="1:5">
      <c r="A1014" t="str">
        <f t="shared" si="15"/>
        <v>3482</v>
      </c>
      <c r="B1014">
        <v>3482</v>
      </c>
      <c r="C1014" s="120" t="s">
        <v>21742</v>
      </c>
      <c r="D1014" s="41" t="s">
        <v>8502</v>
      </c>
      <c r="E1014" s="40" t="s">
        <v>8754</v>
      </c>
    </row>
    <row r="1015" spans="1:5">
      <c r="A1015" t="str">
        <f t="shared" si="15"/>
        <v>3485</v>
      </c>
      <c r="B1015">
        <v>3485</v>
      </c>
      <c r="C1015" s="120" t="s">
        <v>21739</v>
      </c>
      <c r="D1015" s="41" t="s">
        <v>8502</v>
      </c>
      <c r="E1015" s="40" t="s">
        <v>16366</v>
      </c>
    </row>
    <row r="1016" spans="1:5">
      <c r="A1016" t="str">
        <f t="shared" si="15"/>
        <v>3489</v>
      </c>
      <c r="B1016">
        <v>3489</v>
      </c>
      <c r="C1016" s="120" t="s">
        <v>21821</v>
      </c>
      <c r="D1016" s="41" t="s">
        <v>8502</v>
      </c>
      <c r="E1016" s="40" t="s">
        <v>21822</v>
      </c>
    </row>
    <row r="1017" spans="1:5">
      <c r="A1017" t="str">
        <f t="shared" si="15"/>
        <v>3491</v>
      </c>
      <c r="B1017">
        <v>3491</v>
      </c>
      <c r="C1017" s="120" t="s">
        <v>21772</v>
      </c>
      <c r="D1017" s="41" t="s">
        <v>8502</v>
      </c>
      <c r="E1017" s="40" t="s">
        <v>9165</v>
      </c>
    </row>
    <row r="1018" spans="1:5">
      <c r="A1018" t="str">
        <f t="shared" si="15"/>
        <v>3492</v>
      </c>
      <c r="B1018">
        <v>3492</v>
      </c>
      <c r="C1018" s="120" t="s">
        <v>21771</v>
      </c>
      <c r="D1018" s="41" t="s">
        <v>8502</v>
      </c>
      <c r="E1018" s="40" t="s">
        <v>18114</v>
      </c>
    </row>
    <row r="1019" spans="1:5">
      <c r="A1019" t="str">
        <f t="shared" si="15"/>
        <v>3493</v>
      </c>
      <c r="B1019">
        <v>3493</v>
      </c>
      <c r="C1019" s="120" t="s">
        <v>21773</v>
      </c>
      <c r="D1019" s="41" t="s">
        <v>8502</v>
      </c>
      <c r="E1019" s="40" t="s">
        <v>17611</v>
      </c>
    </row>
    <row r="1020" spans="1:5">
      <c r="A1020" t="str">
        <f t="shared" si="15"/>
        <v>3496</v>
      </c>
      <c r="B1020">
        <v>3496</v>
      </c>
      <c r="C1020" s="120" t="s">
        <v>21710</v>
      </c>
      <c r="D1020" s="41" t="s">
        <v>8502</v>
      </c>
      <c r="E1020" s="40" t="s">
        <v>18066</v>
      </c>
    </row>
    <row r="1021" spans="1:5">
      <c r="A1021" t="str">
        <f t="shared" si="15"/>
        <v>3497</v>
      </c>
      <c r="B1021">
        <v>3497</v>
      </c>
      <c r="C1021" s="120" t="s">
        <v>21708</v>
      </c>
      <c r="D1021" s="41" t="s">
        <v>8502</v>
      </c>
      <c r="E1021" s="40" t="s">
        <v>9419</v>
      </c>
    </row>
    <row r="1022" spans="1:5">
      <c r="A1022" t="str">
        <f t="shared" si="15"/>
        <v>3498</v>
      </c>
      <c r="B1022">
        <v>3498</v>
      </c>
      <c r="C1022" s="120" t="s">
        <v>21709</v>
      </c>
      <c r="D1022" s="41" t="s">
        <v>8502</v>
      </c>
      <c r="E1022" s="40" t="s">
        <v>8663</v>
      </c>
    </row>
    <row r="1023" spans="1:5">
      <c r="A1023" t="str">
        <f t="shared" si="15"/>
        <v>3499</v>
      </c>
      <c r="B1023">
        <v>3499</v>
      </c>
      <c r="C1023" s="120" t="s">
        <v>21838</v>
      </c>
      <c r="D1023" s="41" t="s">
        <v>8502</v>
      </c>
      <c r="E1023" s="40" t="s">
        <v>9256</v>
      </c>
    </row>
    <row r="1024" spans="1:5">
      <c r="A1024" t="str">
        <f t="shared" si="15"/>
        <v>3500</v>
      </c>
      <c r="B1024">
        <v>3500</v>
      </c>
      <c r="C1024" s="120" t="s">
        <v>21839</v>
      </c>
      <c r="D1024" s="41" t="s">
        <v>8502</v>
      </c>
      <c r="E1024" s="40" t="s">
        <v>8772</v>
      </c>
    </row>
    <row r="1025" spans="1:5">
      <c r="A1025" t="str">
        <f t="shared" si="15"/>
        <v>3501</v>
      </c>
      <c r="B1025">
        <v>3501</v>
      </c>
      <c r="C1025" s="120" t="s">
        <v>21840</v>
      </c>
      <c r="D1025" s="41" t="s">
        <v>8502</v>
      </c>
      <c r="E1025" s="40" t="s">
        <v>9429</v>
      </c>
    </row>
    <row r="1026" spans="1:5">
      <c r="A1026" t="str">
        <f t="shared" si="15"/>
        <v>3502</v>
      </c>
      <c r="B1026">
        <v>3502</v>
      </c>
      <c r="C1026" s="120" t="s">
        <v>21841</v>
      </c>
      <c r="D1026" s="41" t="s">
        <v>8502</v>
      </c>
      <c r="E1026" s="40" t="s">
        <v>8910</v>
      </c>
    </row>
    <row r="1027" spans="1:5">
      <c r="A1027" t="str">
        <f t="shared" ref="A1027:A1090" si="16">IF(ISERROR(SEARCH("/",B1027)=6),TRIM(CLEAN(B1027)),IF(SEARCH("/",B1027)=6,IF(LEN(TRIM(CLEAN(B1027)))=7,LEFT(TRIM(CLEAN(B1027)),6)&amp;"00"&amp;RIGHT(TRIM(CLEAN(B1027)),1),LEFT(TRIM(CLEAN(B1027)),6)&amp;"0"&amp;RIGHT(TRIM(CLEAN(B1027)),2)),TRIM(CLEAN(B1027))))</f>
        <v>3503</v>
      </c>
      <c r="B1027">
        <v>3503</v>
      </c>
      <c r="C1027" s="120" t="s">
        <v>21842</v>
      </c>
      <c r="D1027" s="41" t="s">
        <v>8502</v>
      </c>
      <c r="E1027" s="40" t="s">
        <v>17617</v>
      </c>
    </row>
    <row r="1028" spans="1:5">
      <c r="A1028" t="str">
        <f t="shared" si="16"/>
        <v>3505</v>
      </c>
      <c r="B1028">
        <v>3505</v>
      </c>
      <c r="C1028" s="120" t="s">
        <v>21743</v>
      </c>
      <c r="D1028" s="41" t="s">
        <v>8502</v>
      </c>
      <c r="E1028" s="40" t="s">
        <v>8749</v>
      </c>
    </row>
    <row r="1029" spans="1:5">
      <c r="A1029" t="str">
        <f t="shared" si="16"/>
        <v>3508</v>
      </c>
      <c r="B1029">
        <v>3508</v>
      </c>
      <c r="C1029" s="120" t="s">
        <v>21778</v>
      </c>
      <c r="D1029" s="41" t="s">
        <v>8502</v>
      </c>
      <c r="E1029" s="40" t="s">
        <v>19225</v>
      </c>
    </row>
    <row r="1030" spans="1:5">
      <c r="A1030" t="str">
        <f t="shared" si="16"/>
        <v>3509</v>
      </c>
      <c r="B1030">
        <v>3509</v>
      </c>
      <c r="C1030" s="120" t="s">
        <v>21760</v>
      </c>
      <c r="D1030" s="41" t="s">
        <v>8502</v>
      </c>
      <c r="E1030" s="40" t="s">
        <v>13053</v>
      </c>
    </row>
    <row r="1031" spans="1:5">
      <c r="A1031" t="str">
        <f t="shared" si="16"/>
        <v>3510</v>
      </c>
      <c r="B1031">
        <v>3510</v>
      </c>
      <c r="C1031" s="120" t="s">
        <v>21777</v>
      </c>
      <c r="D1031" s="41" t="s">
        <v>8502</v>
      </c>
      <c r="E1031" s="40" t="s">
        <v>9191</v>
      </c>
    </row>
    <row r="1032" spans="1:5">
      <c r="A1032" t="str">
        <f t="shared" si="16"/>
        <v>3511</v>
      </c>
      <c r="B1032">
        <v>3511</v>
      </c>
      <c r="C1032" s="120" t="s">
        <v>21848</v>
      </c>
      <c r="D1032" s="41" t="s">
        <v>8502</v>
      </c>
      <c r="E1032" s="40" t="s">
        <v>21849</v>
      </c>
    </row>
    <row r="1033" spans="1:5">
      <c r="A1033" t="str">
        <f t="shared" si="16"/>
        <v>3512</v>
      </c>
      <c r="B1033">
        <v>3512</v>
      </c>
      <c r="C1033" s="120" t="s">
        <v>21836</v>
      </c>
      <c r="D1033" s="41" t="s">
        <v>8502</v>
      </c>
      <c r="E1033" s="40" t="s">
        <v>21837</v>
      </c>
    </row>
    <row r="1034" spans="1:5">
      <c r="A1034" t="str">
        <f t="shared" si="16"/>
        <v>3513</v>
      </c>
      <c r="B1034">
        <v>3513</v>
      </c>
      <c r="C1034" s="120" t="s">
        <v>21770</v>
      </c>
      <c r="D1034" s="41" t="s">
        <v>8502</v>
      </c>
      <c r="E1034" s="40" t="s">
        <v>18594</v>
      </c>
    </row>
    <row r="1035" spans="1:5">
      <c r="A1035" t="str">
        <f t="shared" si="16"/>
        <v>3515</v>
      </c>
      <c r="B1035">
        <v>3515</v>
      </c>
      <c r="C1035" s="120" t="s">
        <v>21746</v>
      </c>
      <c r="D1035" s="41" t="s">
        <v>8502</v>
      </c>
      <c r="E1035" s="40" t="s">
        <v>8980</v>
      </c>
    </row>
    <row r="1036" spans="1:5">
      <c r="A1036" t="str">
        <f t="shared" si="16"/>
        <v>3516</v>
      </c>
      <c r="B1036">
        <v>3516</v>
      </c>
      <c r="C1036" s="120" t="s">
        <v>21744</v>
      </c>
      <c r="D1036" s="41" t="s">
        <v>8502</v>
      </c>
      <c r="E1036" s="40" t="s">
        <v>9085</v>
      </c>
    </row>
    <row r="1037" spans="1:5">
      <c r="A1037" t="str">
        <f t="shared" si="16"/>
        <v>3517</v>
      </c>
      <c r="B1037">
        <v>3517</v>
      </c>
      <c r="C1037" s="120" t="s">
        <v>21745</v>
      </c>
      <c r="D1037" s="41" t="s">
        <v>8502</v>
      </c>
      <c r="E1037" s="40" t="s">
        <v>11927</v>
      </c>
    </row>
    <row r="1038" spans="1:5">
      <c r="A1038" t="str">
        <f t="shared" si="16"/>
        <v>3518</v>
      </c>
      <c r="B1038">
        <v>3518</v>
      </c>
      <c r="C1038" s="120" t="s">
        <v>21754</v>
      </c>
      <c r="D1038" s="41" t="s">
        <v>8502</v>
      </c>
      <c r="E1038" s="40" t="s">
        <v>9131</v>
      </c>
    </row>
    <row r="1039" spans="1:5">
      <c r="A1039" t="str">
        <f t="shared" si="16"/>
        <v>3519</v>
      </c>
      <c r="B1039">
        <v>3519</v>
      </c>
      <c r="C1039" s="120" t="s">
        <v>21755</v>
      </c>
      <c r="D1039" s="41" t="s">
        <v>8502</v>
      </c>
      <c r="E1039" s="40" t="s">
        <v>11764</v>
      </c>
    </row>
    <row r="1040" spans="1:5">
      <c r="A1040" t="str">
        <f t="shared" si="16"/>
        <v>3520</v>
      </c>
      <c r="B1040">
        <v>3520</v>
      </c>
      <c r="C1040" s="120" t="s">
        <v>21756</v>
      </c>
      <c r="D1040" s="41" t="s">
        <v>8502</v>
      </c>
      <c r="E1040" s="40" t="s">
        <v>11689</v>
      </c>
    </row>
    <row r="1041" spans="1:5">
      <c r="A1041" t="str">
        <f t="shared" si="16"/>
        <v>3521</v>
      </c>
      <c r="B1041">
        <v>3521</v>
      </c>
      <c r="C1041" s="120" t="s">
        <v>21733</v>
      </c>
      <c r="D1041" s="41" t="s">
        <v>8502</v>
      </c>
      <c r="E1041" s="40" t="s">
        <v>18178</v>
      </c>
    </row>
    <row r="1042" spans="1:5">
      <c r="A1042" t="str">
        <f t="shared" si="16"/>
        <v>3522</v>
      </c>
      <c r="B1042">
        <v>3522</v>
      </c>
      <c r="C1042" s="120" t="s">
        <v>21735</v>
      </c>
      <c r="D1042" s="41" t="s">
        <v>8502</v>
      </c>
      <c r="E1042" s="40" t="s">
        <v>17627</v>
      </c>
    </row>
    <row r="1043" spans="1:5">
      <c r="A1043" t="str">
        <f t="shared" si="16"/>
        <v>3524</v>
      </c>
      <c r="B1043">
        <v>3524</v>
      </c>
      <c r="C1043" s="120" t="s">
        <v>21748</v>
      </c>
      <c r="D1043" s="41" t="s">
        <v>8502</v>
      </c>
      <c r="E1043" s="40" t="s">
        <v>8968</v>
      </c>
    </row>
    <row r="1044" spans="1:5">
      <c r="A1044" t="str">
        <f t="shared" si="16"/>
        <v>3525</v>
      </c>
      <c r="B1044">
        <v>3525</v>
      </c>
      <c r="C1044" s="120" t="s">
        <v>21846</v>
      </c>
      <c r="D1044" s="41" t="s">
        <v>8502</v>
      </c>
      <c r="E1044" s="40" t="s">
        <v>21847</v>
      </c>
    </row>
    <row r="1045" spans="1:5">
      <c r="A1045" t="str">
        <f t="shared" si="16"/>
        <v>3526</v>
      </c>
      <c r="B1045">
        <v>3526</v>
      </c>
      <c r="C1045" s="120" t="s">
        <v>21759</v>
      </c>
      <c r="D1045" s="41" t="s">
        <v>8502</v>
      </c>
      <c r="E1045" s="40" t="s">
        <v>15765</v>
      </c>
    </row>
    <row r="1046" spans="1:5">
      <c r="A1046" t="str">
        <f t="shared" si="16"/>
        <v>3527</v>
      </c>
      <c r="B1046">
        <v>3527</v>
      </c>
      <c r="C1046" s="120" t="s">
        <v>21736</v>
      </c>
      <c r="D1046" s="41" t="s">
        <v>8502</v>
      </c>
      <c r="E1046" s="40" t="s">
        <v>16506</v>
      </c>
    </row>
    <row r="1047" spans="1:5">
      <c r="A1047" t="str">
        <f t="shared" si="16"/>
        <v>3528</v>
      </c>
      <c r="B1047">
        <v>3528</v>
      </c>
      <c r="C1047" s="120" t="s">
        <v>21750</v>
      </c>
      <c r="D1047" s="41" t="s">
        <v>8502</v>
      </c>
      <c r="E1047" s="40" t="s">
        <v>11757</v>
      </c>
    </row>
    <row r="1048" spans="1:5">
      <c r="A1048" t="str">
        <f t="shared" si="16"/>
        <v>3529</v>
      </c>
      <c r="B1048">
        <v>3529</v>
      </c>
      <c r="C1048" s="120" t="s">
        <v>21764</v>
      </c>
      <c r="D1048" s="41" t="s">
        <v>8502</v>
      </c>
      <c r="E1048" s="40" t="s">
        <v>8618</v>
      </c>
    </row>
    <row r="1049" spans="1:5">
      <c r="A1049" t="str">
        <f t="shared" si="16"/>
        <v>3530</v>
      </c>
      <c r="B1049">
        <v>3530</v>
      </c>
      <c r="C1049" s="120" t="s">
        <v>21761</v>
      </c>
      <c r="D1049" s="41" t="s">
        <v>8502</v>
      </c>
      <c r="E1049" s="40" t="s">
        <v>21762</v>
      </c>
    </row>
    <row r="1050" spans="1:5">
      <c r="A1050" t="str">
        <f t="shared" si="16"/>
        <v>3531</v>
      </c>
      <c r="B1050">
        <v>3531</v>
      </c>
      <c r="C1050" s="120" t="s">
        <v>21734</v>
      </c>
      <c r="D1050" s="41" t="s">
        <v>8502</v>
      </c>
      <c r="E1050" s="40" t="s">
        <v>8523</v>
      </c>
    </row>
    <row r="1051" spans="1:5">
      <c r="A1051" t="str">
        <f t="shared" si="16"/>
        <v>3532</v>
      </c>
      <c r="B1051">
        <v>3532</v>
      </c>
      <c r="C1051" s="120" t="s">
        <v>21749</v>
      </c>
      <c r="D1051" s="41" t="s">
        <v>8502</v>
      </c>
      <c r="E1051" s="40" t="s">
        <v>13920</v>
      </c>
    </row>
    <row r="1052" spans="1:5">
      <c r="A1052" t="str">
        <f t="shared" si="16"/>
        <v>3533</v>
      </c>
      <c r="B1052">
        <v>3533</v>
      </c>
      <c r="C1052" s="120" t="s">
        <v>21706</v>
      </c>
      <c r="D1052" s="41" t="s">
        <v>8502</v>
      </c>
      <c r="E1052" s="40" t="s">
        <v>8569</v>
      </c>
    </row>
    <row r="1053" spans="1:5">
      <c r="A1053" t="str">
        <f t="shared" si="16"/>
        <v>3534</v>
      </c>
      <c r="B1053">
        <v>3534</v>
      </c>
      <c r="C1053" s="120" t="s">
        <v>21740</v>
      </c>
      <c r="D1053" s="41" t="s">
        <v>8502</v>
      </c>
      <c r="E1053" s="40" t="s">
        <v>16426</v>
      </c>
    </row>
    <row r="1054" spans="1:5">
      <c r="A1054" t="str">
        <f t="shared" si="16"/>
        <v>3535</v>
      </c>
      <c r="B1054">
        <v>3535</v>
      </c>
      <c r="C1054" s="120" t="s">
        <v>21766</v>
      </c>
      <c r="D1054" s="41" t="s">
        <v>8502</v>
      </c>
      <c r="E1054" s="40" t="s">
        <v>9079</v>
      </c>
    </row>
    <row r="1055" spans="1:5">
      <c r="A1055" t="str">
        <f t="shared" si="16"/>
        <v>3536</v>
      </c>
      <c r="B1055">
        <v>3536</v>
      </c>
      <c r="C1055" s="120" t="s">
        <v>21765</v>
      </c>
      <c r="D1055" s="41" t="s">
        <v>8502</v>
      </c>
      <c r="E1055" s="40" t="s">
        <v>9148</v>
      </c>
    </row>
    <row r="1056" spans="1:5">
      <c r="A1056" t="str">
        <f t="shared" si="16"/>
        <v>3538</v>
      </c>
      <c r="B1056">
        <v>3538</v>
      </c>
      <c r="C1056" s="120" t="s">
        <v>21707</v>
      </c>
      <c r="D1056" s="41" t="s">
        <v>8502</v>
      </c>
      <c r="E1056" s="40" t="s">
        <v>8534</v>
      </c>
    </row>
    <row r="1057" spans="1:5">
      <c r="A1057" t="str">
        <f t="shared" si="16"/>
        <v>3539</v>
      </c>
      <c r="B1057">
        <v>3539</v>
      </c>
      <c r="C1057" s="120" t="s">
        <v>21768</v>
      </c>
      <c r="D1057" s="41" t="s">
        <v>8502</v>
      </c>
      <c r="E1057" s="40" t="s">
        <v>21769</v>
      </c>
    </row>
    <row r="1058" spans="1:5">
      <c r="A1058" t="str">
        <f t="shared" si="16"/>
        <v>3540</v>
      </c>
      <c r="B1058">
        <v>3540</v>
      </c>
      <c r="C1058" s="120" t="s">
        <v>21767</v>
      </c>
      <c r="D1058" s="41" t="s">
        <v>8502</v>
      </c>
      <c r="E1058" s="40" t="s">
        <v>13235</v>
      </c>
    </row>
    <row r="1059" spans="1:5">
      <c r="A1059" t="str">
        <f t="shared" si="16"/>
        <v>3542</v>
      </c>
      <c r="B1059">
        <v>3542</v>
      </c>
      <c r="C1059" s="120" t="s">
        <v>21763</v>
      </c>
      <c r="D1059" s="41" t="s">
        <v>8502</v>
      </c>
      <c r="E1059" s="40" t="s">
        <v>9045</v>
      </c>
    </row>
    <row r="1060" spans="1:5">
      <c r="A1060" t="str">
        <f t="shared" si="16"/>
        <v>3543</v>
      </c>
      <c r="B1060">
        <v>3543</v>
      </c>
      <c r="C1060" s="120" t="s">
        <v>21741</v>
      </c>
      <c r="D1060" s="41" t="s">
        <v>8502</v>
      </c>
      <c r="E1060" s="40" t="s">
        <v>10754</v>
      </c>
    </row>
    <row r="1061" spans="1:5">
      <c r="A1061" t="str">
        <f t="shared" si="16"/>
        <v>3585</v>
      </c>
      <c r="B1061">
        <v>3585</v>
      </c>
      <c r="C1061" s="120" t="s">
        <v>23719</v>
      </c>
      <c r="D1061" s="41" t="s">
        <v>8502</v>
      </c>
      <c r="E1061" s="40" t="s">
        <v>9312</v>
      </c>
    </row>
    <row r="1062" spans="1:5">
      <c r="A1062" t="str">
        <f t="shared" si="16"/>
        <v>3586</v>
      </c>
      <c r="B1062">
        <v>3586</v>
      </c>
      <c r="C1062" s="120" t="s">
        <v>23723</v>
      </c>
      <c r="D1062" s="41" t="s">
        <v>8502</v>
      </c>
      <c r="E1062" s="40" t="s">
        <v>9161</v>
      </c>
    </row>
    <row r="1063" spans="1:5">
      <c r="A1063" t="str">
        <f t="shared" si="16"/>
        <v>3587</v>
      </c>
      <c r="B1063">
        <v>3587</v>
      </c>
      <c r="C1063" s="120" t="s">
        <v>23720</v>
      </c>
      <c r="D1063" s="41" t="s">
        <v>8502</v>
      </c>
      <c r="E1063" s="40" t="s">
        <v>24258</v>
      </c>
    </row>
    <row r="1064" spans="1:5">
      <c r="A1064" t="str">
        <f t="shared" si="16"/>
        <v>3588</v>
      </c>
      <c r="B1064">
        <v>3588</v>
      </c>
      <c r="C1064" s="120" t="s">
        <v>23718</v>
      </c>
      <c r="D1064" s="41" t="s">
        <v>8502</v>
      </c>
      <c r="E1064" s="40" t="s">
        <v>26301</v>
      </c>
    </row>
    <row r="1065" spans="1:5">
      <c r="A1065" t="str">
        <f t="shared" si="16"/>
        <v>3589</v>
      </c>
      <c r="B1065">
        <v>3589</v>
      </c>
      <c r="C1065" s="120" t="s">
        <v>23722</v>
      </c>
      <c r="D1065" s="41" t="s">
        <v>8502</v>
      </c>
      <c r="E1065" s="40" t="s">
        <v>25996</v>
      </c>
    </row>
    <row r="1066" spans="1:5">
      <c r="A1066" t="str">
        <f t="shared" si="16"/>
        <v>3590</v>
      </c>
      <c r="B1066">
        <v>3590</v>
      </c>
      <c r="C1066" s="120" t="s">
        <v>23721</v>
      </c>
      <c r="D1066" s="41" t="s">
        <v>8502</v>
      </c>
      <c r="E1066" s="40" t="s">
        <v>26302</v>
      </c>
    </row>
    <row r="1067" spans="1:5">
      <c r="A1067" t="str">
        <f t="shared" si="16"/>
        <v>3591</v>
      </c>
      <c r="B1067">
        <v>3591</v>
      </c>
      <c r="C1067" s="120" t="s">
        <v>23725</v>
      </c>
      <c r="D1067" s="41" t="s">
        <v>8502</v>
      </c>
      <c r="E1067" s="40" t="s">
        <v>26303</v>
      </c>
    </row>
    <row r="1068" spans="1:5">
      <c r="A1068" t="str">
        <f t="shared" si="16"/>
        <v>3592</v>
      </c>
      <c r="B1068">
        <v>3592</v>
      </c>
      <c r="C1068" s="120" t="s">
        <v>23724</v>
      </c>
      <c r="D1068" s="41" t="s">
        <v>8502</v>
      </c>
      <c r="E1068" s="40" t="s">
        <v>26304</v>
      </c>
    </row>
    <row r="1069" spans="1:5">
      <c r="A1069" t="str">
        <f t="shared" si="16"/>
        <v>3593</v>
      </c>
      <c r="B1069">
        <v>3593</v>
      </c>
      <c r="C1069" s="120" t="s">
        <v>23717</v>
      </c>
      <c r="D1069" s="41" t="s">
        <v>8502</v>
      </c>
      <c r="E1069" s="40" t="s">
        <v>26305</v>
      </c>
    </row>
    <row r="1070" spans="1:5">
      <c r="A1070" t="str">
        <f t="shared" si="16"/>
        <v>3649</v>
      </c>
      <c r="B1070">
        <v>3649</v>
      </c>
      <c r="C1070" s="120" t="s">
        <v>21897</v>
      </c>
      <c r="D1070" s="41" t="s">
        <v>8502</v>
      </c>
      <c r="E1070" s="40" t="s">
        <v>26306</v>
      </c>
    </row>
    <row r="1071" spans="1:5">
      <c r="A1071" t="str">
        <f t="shared" si="16"/>
        <v>3653</v>
      </c>
      <c r="B1071">
        <v>3653</v>
      </c>
      <c r="C1071" s="120" t="s">
        <v>21895</v>
      </c>
      <c r="D1071" s="41" t="s">
        <v>8502</v>
      </c>
      <c r="E1071" s="40" t="s">
        <v>26307</v>
      </c>
    </row>
    <row r="1072" spans="1:5">
      <c r="A1072" t="str">
        <f t="shared" si="16"/>
        <v>3654</v>
      </c>
      <c r="B1072">
        <v>3654</v>
      </c>
      <c r="C1072" s="120" t="s">
        <v>21872</v>
      </c>
      <c r="D1072" s="41" t="s">
        <v>8502</v>
      </c>
      <c r="E1072" s="40" t="s">
        <v>17692</v>
      </c>
    </row>
    <row r="1073" spans="1:5">
      <c r="A1073" t="str">
        <f t="shared" si="16"/>
        <v>3656</v>
      </c>
      <c r="B1073">
        <v>3656</v>
      </c>
      <c r="C1073" s="120" t="s">
        <v>21868</v>
      </c>
      <c r="D1073" s="41" t="s">
        <v>8502</v>
      </c>
      <c r="E1073" s="40" t="s">
        <v>21869</v>
      </c>
    </row>
    <row r="1074" spans="1:5">
      <c r="A1074" t="str">
        <f t="shared" si="16"/>
        <v>3657</v>
      </c>
      <c r="B1074">
        <v>3657</v>
      </c>
      <c r="C1074" s="120" t="s">
        <v>21874</v>
      </c>
      <c r="D1074" s="41" t="s">
        <v>8502</v>
      </c>
      <c r="E1074" s="40" t="s">
        <v>9356</v>
      </c>
    </row>
    <row r="1075" spans="1:5">
      <c r="A1075" t="str">
        <f t="shared" si="16"/>
        <v>3658</v>
      </c>
      <c r="B1075">
        <v>3658</v>
      </c>
      <c r="C1075" s="120" t="s">
        <v>21891</v>
      </c>
      <c r="D1075" s="41" t="s">
        <v>8502</v>
      </c>
      <c r="E1075" s="40" t="s">
        <v>18159</v>
      </c>
    </row>
    <row r="1076" spans="1:5">
      <c r="A1076" t="str">
        <f t="shared" si="16"/>
        <v>3659</v>
      </c>
      <c r="B1076">
        <v>3659</v>
      </c>
      <c r="C1076" s="120" t="s">
        <v>21887</v>
      </c>
      <c r="D1076" s="41" t="s">
        <v>8502</v>
      </c>
      <c r="E1076" s="40" t="s">
        <v>10127</v>
      </c>
    </row>
    <row r="1077" spans="1:5">
      <c r="A1077" t="str">
        <f t="shared" si="16"/>
        <v>3660</v>
      </c>
      <c r="B1077">
        <v>3660</v>
      </c>
      <c r="C1077" s="120" t="s">
        <v>21888</v>
      </c>
      <c r="D1077" s="41" t="s">
        <v>8502</v>
      </c>
      <c r="E1077" s="40" t="s">
        <v>10663</v>
      </c>
    </row>
    <row r="1078" spans="1:5">
      <c r="A1078" t="str">
        <f t="shared" si="16"/>
        <v>3661</v>
      </c>
      <c r="B1078">
        <v>3661</v>
      </c>
      <c r="C1078" s="120" t="s">
        <v>21890</v>
      </c>
      <c r="D1078" s="41" t="s">
        <v>8502</v>
      </c>
      <c r="E1078" s="40" t="s">
        <v>9503</v>
      </c>
    </row>
    <row r="1079" spans="1:5">
      <c r="A1079" t="str">
        <f t="shared" si="16"/>
        <v>3662</v>
      </c>
      <c r="B1079">
        <v>3662</v>
      </c>
      <c r="C1079" s="120" t="s">
        <v>21889</v>
      </c>
      <c r="D1079" s="41" t="s">
        <v>8502</v>
      </c>
      <c r="E1079" s="40" t="s">
        <v>18053</v>
      </c>
    </row>
    <row r="1080" spans="1:5">
      <c r="A1080" t="str">
        <f t="shared" si="16"/>
        <v>3664</v>
      </c>
      <c r="B1080">
        <v>3664</v>
      </c>
      <c r="C1080" s="120" t="s">
        <v>21873</v>
      </c>
      <c r="D1080" s="41" t="s">
        <v>8502</v>
      </c>
      <c r="E1080" s="40" t="s">
        <v>17036</v>
      </c>
    </row>
    <row r="1081" spans="1:5">
      <c r="A1081" t="str">
        <f t="shared" si="16"/>
        <v>3666</v>
      </c>
      <c r="B1081">
        <v>3666</v>
      </c>
      <c r="C1081" s="120" t="s">
        <v>21893</v>
      </c>
      <c r="D1081" s="41" t="s">
        <v>8502</v>
      </c>
      <c r="E1081" s="40" t="s">
        <v>16457</v>
      </c>
    </row>
    <row r="1082" spans="1:5">
      <c r="A1082" t="str">
        <f t="shared" si="16"/>
        <v>3668</v>
      </c>
      <c r="B1082">
        <v>3668</v>
      </c>
      <c r="C1082" s="120" t="s">
        <v>21867</v>
      </c>
      <c r="D1082" s="41" t="s">
        <v>8502</v>
      </c>
      <c r="E1082" s="40" t="s">
        <v>18731</v>
      </c>
    </row>
    <row r="1083" spans="1:5">
      <c r="A1083" t="str">
        <f t="shared" si="16"/>
        <v>3669</v>
      </c>
      <c r="B1083">
        <v>3669</v>
      </c>
      <c r="C1083" s="120" t="s">
        <v>21863</v>
      </c>
      <c r="D1083" s="41" t="s">
        <v>8502</v>
      </c>
      <c r="E1083" s="40" t="s">
        <v>9130</v>
      </c>
    </row>
    <row r="1084" spans="1:5">
      <c r="A1084" t="str">
        <f t="shared" si="16"/>
        <v>3670</v>
      </c>
      <c r="B1084">
        <v>3670</v>
      </c>
      <c r="C1084" s="120" t="s">
        <v>21892</v>
      </c>
      <c r="D1084" s="41" t="s">
        <v>8502</v>
      </c>
      <c r="E1084" s="40" t="s">
        <v>17491</v>
      </c>
    </row>
    <row r="1085" spans="1:5">
      <c r="A1085" t="str">
        <f t="shared" si="16"/>
        <v>3671</v>
      </c>
      <c r="B1085">
        <v>3671</v>
      </c>
      <c r="C1085" s="120" t="s">
        <v>21915</v>
      </c>
      <c r="D1085" s="41" t="s">
        <v>8510</v>
      </c>
      <c r="E1085" s="40" t="s">
        <v>8830</v>
      </c>
    </row>
    <row r="1086" spans="1:5">
      <c r="A1086" t="str">
        <f t="shared" si="16"/>
        <v>3672</v>
      </c>
      <c r="B1086">
        <v>3672</v>
      </c>
      <c r="C1086" s="120" t="s">
        <v>21914</v>
      </c>
      <c r="D1086" s="41" t="s">
        <v>8510</v>
      </c>
      <c r="E1086" s="40" t="s">
        <v>16501</v>
      </c>
    </row>
    <row r="1087" spans="1:5">
      <c r="A1087" t="str">
        <f t="shared" si="16"/>
        <v>3673</v>
      </c>
      <c r="B1087">
        <v>3673</v>
      </c>
      <c r="C1087" s="120" t="s">
        <v>21916</v>
      </c>
      <c r="D1087" s="41" t="s">
        <v>8510</v>
      </c>
      <c r="E1087" s="40" t="s">
        <v>9282</v>
      </c>
    </row>
    <row r="1088" spans="1:5">
      <c r="A1088" t="str">
        <f t="shared" si="16"/>
        <v>3674</v>
      </c>
      <c r="B1088">
        <v>3674</v>
      </c>
      <c r="C1088" s="120" t="s">
        <v>21908</v>
      </c>
      <c r="D1088" s="41" t="s">
        <v>8510</v>
      </c>
      <c r="E1088" s="40" t="s">
        <v>18726</v>
      </c>
    </row>
    <row r="1089" spans="1:5">
      <c r="A1089" t="str">
        <f t="shared" si="16"/>
        <v>3676</v>
      </c>
      <c r="B1089">
        <v>3676</v>
      </c>
      <c r="C1089" s="120" t="s">
        <v>21910</v>
      </c>
      <c r="D1089" s="41" t="s">
        <v>8510</v>
      </c>
      <c r="E1089" s="40" t="s">
        <v>21911</v>
      </c>
    </row>
    <row r="1090" spans="1:5" ht="30">
      <c r="A1090" t="str">
        <f t="shared" si="16"/>
        <v>3678</v>
      </c>
      <c r="B1090">
        <v>3678</v>
      </c>
      <c r="C1090" s="120" t="s">
        <v>22841</v>
      </c>
      <c r="D1090" s="41" t="s">
        <v>8510</v>
      </c>
      <c r="E1090" s="40" t="s">
        <v>17747</v>
      </c>
    </row>
    <row r="1091" spans="1:5">
      <c r="A1091" t="str">
        <f t="shared" ref="A1091:A1154" si="17">IF(ISERROR(SEARCH("/",B1091)=6),TRIM(CLEAN(B1091)),IF(SEARCH("/",B1091)=6,IF(LEN(TRIM(CLEAN(B1091)))=7,LEFT(TRIM(CLEAN(B1091)),6)&amp;"00"&amp;RIGHT(TRIM(CLEAN(B1091)),1),LEFT(TRIM(CLEAN(B1091)),6)&amp;"0"&amp;RIGHT(TRIM(CLEAN(B1091)),2)),TRIM(CLEAN(B1091))))</f>
        <v>3679</v>
      </c>
      <c r="B1091">
        <v>3679</v>
      </c>
      <c r="C1091" s="120" t="s">
        <v>21912</v>
      </c>
      <c r="D1091" s="41" t="s">
        <v>8510</v>
      </c>
      <c r="E1091" s="40" t="s">
        <v>21913</v>
      </c>
    </row>
    <row r="1092" spans="1:5">
      <c r="A1092" t="str">
        <f t="shared" si="17"/>
        <v>3681</v>
      </c>
      <c r="B1092">
        <v>3681</v>
      </c>
      <c r="C1092" s="120" t="s">
        <v>21909</v>
      </c>
      <c r="D1092" s="41" t="s">
        <v>8510</v>
      </c>
      <c r="E1092" s="40" t="s">
        <v>16765</v>
      </c>
    </row>
    <row r="1093" spans="1:5">
      <c r="A1093" t="str">
        <f t="shared" si="17"/>
        <v>3729</v>
      </c>
      <c r="B1093">
        <v>3729</v>
      </c>
      <c r="C1093" s="120" t="s">
        <v>21918</v>
      </c>
      <c r="D1093" s="41" t="s">
        <v>8502</v>
      </c>
      <c r="E1093" s="40" t="s">
        <v>21919</v>
      </c>
    </row>
    <row r="1094" spans="1:5">
      <c r="A1094" t="str">
        <f t="shared" si="17"/>
        <v>3731</v>
      </c>
      <c r="B1094">
        <v>3731</v>
      </c>
      <c r="C1094" s="120" t="s">
        <v>21950</v>
      </c>
      <c r="D1094" s="41" t="s">
        <v>8500</v>
      </c>
      <c r="E1094" s="40" t="s">
        <v>24628</v>
      </c>
    </row>
    <row r="1095" spans="1:5">
      <c r="A1095" t="str">
        <f t="shared" si="17"/>
        <v>3733</v>
      </c>
      <c r="B1095">
        <v>3733</v>
      </c>
      <c r="C1095" s="120" t="s">
        <v>21949</v>
      </c>
      <c r="D1095" s="41" t="s">
        <v>8500</v>
      </c>
      <c r="E1095" s="40" t="s">
        <v>26308</v>
      </c>
    </row>
    <row r="1096" spans="1:5">
      <c r="A1096" t="str">
        <f t="shared" si="17"/>
        <v>3736</v>
      </c>
      <c r="B1096">
        <v>3736</v>
      </c>
      <c r="C1096" s="120" t="s">
        <v>21955</v>
      </c>
      <c r="D1096" s="41" t="s">
        <v>8500</v>
      </c>
      <c r="E1096" s="40" t="s">
        <v>18548</v>
      </c>
    </row>
    <row r="1097" spans="1:5">
      <c r="A1097" t="str">
        <f t="shared" si="17"/>
        <v>3737</v>
      </c>
      <c r="B1097">
        <v>3737</v>
      </c>
      <c r="C1097" s="120" t="s">
        <v>21964</v>
      </c>
      <c r="D1097" s="41" t="s">
        <v>8500</v>
      </c>
      <c r="E1097" s="40" t="s">
        <v>26309</v>
      </c>
    </row>
    <row r="1098" spans="1:5">
      <c r="A1098" t="str">
        <f t="shared" si="17"/>
        <v>3738</v>
      </c>
      <c r="B1098">
        <v>3738</v>
      </c>
      <c r="C1098" s="120" t="s">
        <v>21965</v>
      </c>
      <c r="D1098" s="41" t="s">
        <v>8500</v>
      </c>
      <c r="E1098" s="40" t="s">
        <v>26310</v>
      </c>
    </row>
    <row r="1099" spans="1:5">
      <c r="A1099" t="str">
        <f t="shared" si="17"/>
        <v>3739</v>
      </c>
      <c r="B1099">
        <v>3739</v>
      </c>
      <c r="C1099" s="120" t="s">
        <v>21963</v>
      </c>
      <c r="D1099" s="41" t="s">
        <v>8500</v>
      </c>
      <c r="E1099" s="40" t="s">
        <v>17975</v>
      </c>
    </row>
    <row r="1100" spans="1:5">
      <c r="A1100" t="str">
        <f t="shared" si="17"/>
        <v>3741</v>
      </c>
      <c r="B1100">
        <v>3741</v>
      </c>
      <c r="C1100" s="120" t="s">
        <v>21956</v>
      </c>
      <c r="D1100" s="41" t="s">
        <v>8500</v>
      </c>
      <c r="E1100" s="40" t="s">
        <v>16955</v>
      </c>
    </row>
    <row r="1101" spans="1:5">
      <c r="A1101" t="str">
        <f t="shared" si="17"/>
        <v>3742</v>
      </c>
      <c r="B1101">
        <v>3742</v>
      </c>
      <c r="C1101" s="120" t="s">
        <v>21969</v>
      </c>
      <c r="D1101" s="41" t="s">
        <v>8500</v>
      </c>
      <c r="E1101" s="40" t="s">
        <v>20077</v>
      </c>
    </row>
    <row r="1102" spans="1:5">
      <c r="A1102" t="str">
        <f t="shared" si="17"/>
        <v>3743</v>
      </c>
      <c r="B1102">
        <v>3743</v>
      </c>
      <c r="C1102" s="120" t="s">
        <v>21960</v>
      </c>
      <c r="D1102" s="41" t="s">
        <v>8500</v>
      </c>
      <c r="E1102" s="40" t="s">
        <v>18011</v>
      </c>
    </row>
    <row r="1103" spans="1:5">
      <c r="A1103" t="str">
        <f t="shared" si="17"/>
        <v>3744</v>
      </c>
      <c r="B1103">
        <v>3744</v>
      </c>
      <c r="C1103" s="120" t="s">
        <v>21961</v>
      </c>
      <c r="D1103" s="41" t="s">
        <v>8500</v>
      </c>
      <c r="E1103" s="40" t="s">
        <v>26311</v>
      </c>
    </row>
    <row r="1104" spans="1:5">
      <c r="A1104" t="str">
        <f t="shared" si="17"/>
        <v>3745</v>
      </c>
      <c r="B1104">
        <v>3745</v>
      </c>
      <c r="C1104" s="120" t="s">
        <v>21958</v>
      </c>
      <c r="D1104" s="41" t="s">
        <v>8500</v>
      </c>
      <c r="E1104" s="40" t="s">
        <v>26312</v>
      </c>
    </row>
    <row r="1105" spans="1:5">
      <c r="A1105" t="str">
        <f t="shared" si="17"/>
        <v>3746</v>
      </c>
      <c r="B1105">
        <v>3746</v>
      </c>
      <c r="C1105" s="120" t="s">
        <v>21970</v>
      </c>
      <c r="D1105" s="41" t="s">
        <v>8500</v>
      </c>
      <c r="E1105" s="40" t="s">
        <v>25719</v>
      </c>
    </row>
    <row r="1106" spans="1:5">
      <c r="A1106" t="str">
        <f t="shared" si="17"/>
        <v>3747</v>
      </c>
      <c r="B1106">
        <v>3747</v>
      </c>
      <c r="C1106" s="120" t="s">
        <v>21966</v>
      </c>
      <c r="D1106" s="41" t="s">
        <v>8500</v>
      </c>
      <c r="E1106" s="40" t="s">
        <v>26311</v>
      </c>
    </row>
    <row r="1107" spans="1:5">
      <c r="A1107" t="str">
        <f t="shared" si="17"/>
        <v>3749</v>
      </c>
      <c r="B1107">
        <v>3749</v>
      </c>
      <c r="C1107" s="120" t="s">
        <v>21995</v>
      </c>
      <c r="D1107" s="41" t="s">
        <v>8502</v>
      </c>
      <c r="E1107" s="40" t="s">
        <v>9203</v>
      </c>
    </row>
    <row r="1108" spans="1:5">
      <c r="A1108" t="str">
        <f t="shared" si="17"/>
        <v>3750</v>
      </c>
      <c r="B1108">
        <v>3750</v>
      </c>
      <c r="C1108" s="120" t="s">
        <v>21974</v>
      </c>
      <c r="D1108" s="41" t="s">
        <v>8502</v>
      </c>
      <c r="E1108" s="40" t="s">
        <v>9191</v>
      </c>
    </row>
    <row r="1109" spans="1:5">
      <c r="A1109" t="str">
        <f t="shared" si="17"/>
        <v>3751</v>
      </c>
      <c r="B1109">
        <v>3751</v>
      </c>
      <c r="C1109" s="120" t="s">
        <v>21996</v>
      </c>
      <c r="D1109" s="41" t="s">
        <v>8502</v>
      </c>
      <c r="E1109" s="40" t="s">
        <v>9204</v>
      </c>
    </row>
    <row r="1110" spans="1:5">
      <c r="A1110" t="str">
        <f t="shared" si="17"/>
        <v>3752</v>
      </c>
      <c r="B1110">
        <v>3752</v>
      </c>
      <c r="C1110" s="120" t="s">
        <v>21998</v>
      </c>
      <c r="D1110" s="41" t="s">
        <v>8502</v>
      </c>
      <c r="E1110" s="40" t="s">
        <v>8576</v>
      </c>
    </row>
    <row r="1111" spans="1:5">
      <c r="A1111" t="str">
        <f t="shared" si="17"/>
        <v>3753</v>
      </c>
      <c r="B1111">
        <v>3753</v>
      </c>
      <c r="C1111" s="120" t="s">
        <v>21982</v>
      </c>
      <c r="D1111" s="41" t="s">
        <v>8502</v>
      </c>
      <c r="E1111" s="40" t="s">
        <v>9196</v>
      </c>
    </row>
    <row r="1112" spans="1:5">
      <c r="A1112" t="str">
        <f t="shared" si="17"/>
        <v>3755</v>
      </c>
      <c r="B1112">
        <v>3755</v>
      </c>
      <c r="C1112" s="120" t="s">
        <v>21973</v>
      </c>
      <c r="D1112" s="41" t="s">
        <v>8502</v>
      </c>
      <c r="E1112" s="40" t="s">
        <v>9190</v>
      </c>
    </row>
    <row r="1113" spans="1:5">
      <c r="A1113" t="str">
        <f t="shared" si="17"/>
        <v>3756</v>
      </c>
      <c r="B1113">
        <v>3756</v>
      </c>
      <c r="C1113" s="120" t="s">
        <v>21975</v>
      </c>
      <c r="D1113" s="41" t="s">
        <v>8502</v>
      </c>
      <c r="E1113" s="40" t="s">
        <v>8939</v>
      </c>
    </row>
    <row r="1114" spans="1:5">
      <c r="A1114" t="str">
        <f t="shared" si="17"/>
        <v>3757</v>
      </c>
      <c r="B1114">
        <v>3757</v>
      </c>
      <c r="C1114" s="120" t="s">
        <v>21992</v>
      </c>
      <c r="D1114" s="41" t="s">
        <v>8502</v>
      </c>
      <c r="E1114" s="40" t="s">
        <v>9201</v>
      </c>
    </row>
    <row r="1115" spans="1:5">
      <c r="A1115" t="str">
        <f t="shared" si="17"/>
        <v>3758</v>
      </c>
      <c r="B1115">
        <v>3758</v>
      </c>
      <c r="C1115" s="120" t="s">
        <v>21993</v>
      </c>
      <c r="D1115" s="41" t="s">
        <v>8502</v>
      </c>
      <c r="E1115" s="40" t="s">
        <v>9202</v>
      </c>
    </row>
    <row r="1116" spans="1:5">
      <c r="A1116" t="str">
        <f t="shared" si="17"/>
        <v>3767</v>
      </c>
      <c r="B1116">
        <v>3767</v>
      </c>
      <c r="C1116" s="120" t="s">
        <v>26313</v>
      </c>
      <c r="D1116" s="41" t="s">
        <v>8502</v>
      </c>
      <c r="E1116" s="40" t="s">
        <v>9256</v>
      </c>
    </row>
    <row r="1117" spans="1:5">
      <c r="A1117" t="str">
        <f t="shared" si="17"/>
        <v>3768</v>
      </c>
      <c r="B1117">
        <v>3768</v>
      </c>
      <c r="C1117" s="120" t="s">
        <v>22025</v>
      </c>
      <c r="D1117" s="41" t="s">
        <v>8502</v>
      </c>
      <c r="E1117" s="40" t="s">
        <v>10232</v>
      </c>
    </row>
    <row r="1118" spans="1:5">
      <c r="A1118" t="str">
        <f t="shared" si="17"/>
        <v>3777</v>
      </c>
      <c r="B1118">
        <v>3777</v>
      </c>
      <c r="C1118" s="120" t="s">
        <v>22055</v>
      </c>
      <c r="D1118" s="41" t="s">
        <v>8500</v>
      </c>
      <c r="E1118" s="40" t="s">
        <v>8639</v>
      </c>
    </row>
    <row r="1119" spans="1:5">
      <c r="A1119" t="str">
        <f t="shared" si="17"/>
        <v>3780</v>
      </c>
      <c r="B1119">
        <v>3780</v>
      </c>
      <c r="C1119" s="120" t="s">
        <v>22076</v>
      </c>
      <c r="D1119" s="41" t="s">
        <v>8502</v>
      </c>
      <c r="E1119" s="40" t="s">
        <v>26314</v>
      </c>
    </row>
    <row r="1120" spans="1:5">
      <c r="A1120" t="str">
        <f t="shared" si="17"/>
        <v>3788</v>
      </c>
      <c r="B1120">
        <v>3788</v>
      </c>
      <c r="C1120" s="120" t="s">
        <v>22074</v>
      </c>
      <c r="D1120" s="41" t="s">
        <v>8502</v>
      </c>
      <c r="E1120" s="40" t="s">
        <v>25268</v>
      </c>
    </row>
    <row r="1121" spans="1:5">
      <c r="A1121" t="str">
        <f t="shared" si="17"/>
        <v>3798</v>
      </c>
      <c r="B1121">
        <v>3798</v>
      </c>
      <c r="C1121" s="120" t="s">
        <v>22056</v>
      </c>
      <c r="D1121" s="41" t="s">
        <v>8502</v>
      </c>
      <c r="E1121" s="40" t="s">
        <v>26315</v>
      </c>
    </row>
    <row r="1122" spans="1:5">
      <c r="A1122" t="str">
        <f t="shared" si="17"/>
        <v>3799</v>
      </c>
      <c r="B1122">
        <v>3799</v>
      </c>
      <c r="C1122" s="120" t="s">
        <v>22081</v>
      </c>
      <c r="D1122" s="41" t="s">
        <v>8502</v>
      </c>
      <c r="E1122" s="40" t="s">
        <v>26316</v>
      </c>
    </row>
    <row r="1123" spans="1:5">
      <c r="A1123" t="str">
        <f t="shared" si="17"/>
        <v>3803</v>
      </c>
      <c r="B1123">
        <v>3803</v>
      </c>
      <c r="C1123" s="120" t="s">
        <v>22093</v>
      </c>
      <c r="D1123" s="41" t="s">
        <v>8502</v>
      </c>
      <c r="E1123" s="40" t="s">
        <v>26317</v>
      </c>
    </row>
    <row r="1124" spans="1:5">
      <c r="A1124" t="str">
        <f t="shared" si="17"/>
        <v>3811</v>
      </c>
      <c r="B1124">
        <v>3811</v>
      </c>
      <c r="C1124" s="120" t="s">
        <v>22079</v>
      </c>
      <c r="D1124" s="41" t="s">
        <v>8502</v>
      </c>
      <c r="E1124" s="40" t="s">
        <v>25322</v>
      </c>
    </row>
    <row r="1125" spans="1:5">
      <c r="A1125" t="str">
        <f t="shared" si="17"/>
        <v>3825</v>
      </c>
      <c r="B1125">
        <v>3825</v>
      </c>
      <c r="C1125" s="120" t="s">
        <v>22153</v>
      </c>
      <c r="D1125" s="41" t="s">
        <v>8502</v>
      </c>
      <c r="E1125" s="40" t="s">
        <v>8777</v>
      </c>
    </row>
    <row r="1126" spans="1:5">
      <c r="A1126" t="str">
        <f t="shared" si="17"/>
        <v>3826</v>
      </c>
      <c r="B1126">
        <v>3826</v>
      </c>
      <c r="C1126" s="120" t="s">
        <v>22151</v>
      </c>
      <c r="D1126" s="41" t="s">
        <v>8502</v>
      </c>
      <c r="E1126" s="40" t="s">
        <v>17007</v>
      </c>
    </row>
    <row r="1127" spans="1:5">
      <c r="A1127" t="str">
        <f t="shared" si="17"/>
        <v>3827</v>
      </c>
      <c r="B1127">
        <v>3827</v>
      </c>
      <c r="C1127" s="120" t="s">
        <v>22154</v>
      </c>
      <c r="D1127" s="41" t="s">
        <v>8502</v>
      </c>
      <c r="E1127" s="40" t="s">
        <v>17658</v>
      </c>
    </row>
    <row r="1128" spans="1:5">
      <c r="A1128" t="str">
        <f t="shared" si="17"/>
        <v>3830</v>
      </c>
      <c r="B1128">
        <v>3830</v>
      </c>
      <c r="C1128" s="120" t="s">
        <v>22143</v>
      </c>
      <c r="D1128" s="41" t="s">
        <v>8502</v>
      </c>
      <c r="E1128" s="40" t="s">
        <v>26318</v>
      </c>
    </row>
    <row r="1129" spans="1:5">
      <c r="A1129" t="str">
        <f t="shared" si="17"/>
        <v>3831</v>
      </c>
      <c r="B1129">
        <v>3831</v>
      </c>
      <c r="C1129" s="120" t="s">
        <v>22145</v>
      </c>
      <c r="D1129" s="41" t="s">
        <v>8502</v>
      </c>
      <c r="E1129" s="40" t="s">
        <v>26319</v>
      </c>
    </row>
    <row r="1130" spans="1:5">
      <c r="A1130" t="str">
        <f t="shared" si="17"/>
        <v>3833</v>
      </c>
      <c r="B1130">
        <v>3833</v>
      </c>
      <c r="C1130" s="120" t="s">
        <v>22138</v>
      </c>
      <c r="D1130" s="41" t="s">
        <v>8502</v>
      </c>
      <c r="E1130" s="40" t="s">
        <v>26320</v>
      </c>
    </row>
    <row r="1131" spans="1:5">
      <c r="A1131" t="str">
        <f t="shared" si="17"/>
        <v>3835</v>
      </c>
      <c r="B1131">
        <v>3835</v>
      </c>
      <c r="C1131" s="120" t="s">
        <v>22140</v>
      </c>
      <c r="D1131" s="41" t="s">
        <v>8502</v>
      </c>
      <c r="E1131" s="40" t="s">
        <v>17008</v>
      </c>
    </row>
    <row r="1132" spans="1:5">
      <c r="A1132" t="str">
        <f t="shared" si="17"/>
        <v>3836</v>
      </c>
      <c r="B1132">
        <v>3836</v>
      </c>
      <c r="C1132" s="120" t="s">
        <v>22142</v>
      </c>
      <c r="D1132" s="41" t="s">
        <v>8502</v>
      </c>
      <c r="E1132" s="40" t="s">
        <v>26321</v>
      </c>
    </row>
    <row r="1133" spans="1:5">
      <c r="A1133" t="str">
        <f t="shared" si="17"/>
        <v>3837</v>
      </c>
      <c r="B1133">
        <v>3837</v>
      </c>
      <c r="C1133" s="120" t="s">
        <v>22312</v>
      </c>
      <c r="D1133" s="41" t="s">
        <v>8502</v>
      </c>
      <c r="E1133" s="40" t="s">
        <v>26322</v>
      </c>
    </row>
    <row r="1134" spans="1:5">
      <c r="A1134" t="str">
        <f t="shared" si="17"/>
        <v>3838</v>
      </c>
      <c r="B1134">
        <v>3838</v>
      </c>
      <c r="C1134" s="120" t="s">
        <v>22121</v>
      </c>
      <c r="D1134" s="41" t="s">
        <v>8502</v>
      </c>
      <c r="E1134" s="40" t="s">
        <v>18590</v>
      </c>
    </row>
    <row r="1135" spans="1:5">
      <c r="A1135" t="str">
        <f t="shared" si="17"/>
        <v>3839</v>
      </c>
      <c r="B1135">
        <v>3839</v>
      </c>
      <c r="C1135" s="120" t="s">
        <v>22124</v>
      </c>
      <c r="D1135" s="41" t="s">
        <v>8502</v>
      </c>
      <c r="E1135" s="40" t="s">
        <v>26323</v>
      </c>
    </row>
    <row r="1136" spans="1:5">
      <c r="A1136" t="str">
        <f t="shared" si="17"/>
        <v>3840</v>
      </c>
      <c r="B1136">
        <v>3840</v>
      </c>
      <c r="C1136" s="120" t="s">
        <v>22120</v>
      </c>
      <c r="D1136" s="41" t="s">
        <v>8502</v>
      </c>
      <c r="E1136" s="40" t="s">
        <v>26324</v>
      </c>
    </row>
    <row r="1137" spans="1:5">
      <c r="A1137" t="str">
        <f t="shared" si="17"/>
        <v>3843</v>
      </c>
      <c r="B1137">
        <v>3843</v>
      </c>
      <c r="C1137" s="120" t="s">
        <v>22125</v>
      </c>
      <c r="D1137" s="41" t="s">
        <v>8502</v>
      </c>
      <c r="E1137" s="40" t="s">
        <v>26325</v>
      </c>
    </row>
    <row r="1138" spans="1:5">
      <c r="A1138" t="str">
        <f t="shared" si="17"/>
        <v>3844</v>
      </c>
      <c r="B1138">
        <v>3844</v>
      </c>
      <c r="C1138" s="120" t="s">
        <v>22123</v>
      </c>
      <c r="D1138" s="41" t="s">
        <v>8502</v>
      </c>
      <c r="E1138" s="40" t="s">
        <v>26326</v>
      </c>
    </row>
    <row r="1139" spans="1:5">
      <c r="A1139" t="str">
        <f t="shared" si="17"/>
        <v>3845</v>
      </c>
      <c r="B1139">
        <v>3845</v>
      </c>
      <c r="C1139" s="120" t="s">
        <v>22313</v>
      </c>
      <c r="D1139" s="41" t="s">
        <v>8502</v>
      </c>
      <c r="E1139" s="40" t="s">
        <v>26327</v>
      </c>
    </row>
    <row r="1140" spans="1:5">
      <c r="A1140" t="str">
        <f t="shared" si="17"/>
        <v>3846</v>
      </c>
      <c r="B1140">
        <v>3846</v>
      </c>
      <c r="C1140" s="120" t="s">
        <v>22127</v>
      </c>
      <c r="D1140" s="41" t="s">
        <v>8502</v>
      </c>
      <c r="E1140" s="40" t="s">
        <v>22128</v>
      </c>
    </row>
    <row r="1141" spans="1:5">
      <c r="A1141" t="str">
        <f t="shared" si="17"/>
        <v>3847</v>
      </c>
      <c r="B1141">
        <v>3847</v>
      </c>
      <c r="C1141" s="120" t="s">
        <v>22134</v>
      </c>
      <c r="D1141" s="41" t="s">
        <v>8502</v>
      </c>
      <c r="E1141" s="40" t="s">
        <v>22135</v>
      </c>
    </row>
    <row r="1142" spans="1:5">
      <c r="A1142" t="str">
        <f t="shared" si="17"/>
        <v>3848</v>
      </c>
      <c r="B1142">
        <v>3848</v>
      </c>
      <c r="C1142" s="120" t="s">
        <v>22161</v>
      </c>
      <c r="D1142" s="41" t="s">
        <v>8502</v>
      </c>
      <c r="E1142" s="40" t="s">
        <v>11893</v>
      </c>
    </row>
    <row r="1143" spans="1:5">
      <c r="A1143" t="str">
        <f t="shared" si="17"/>
        <v>3850</v>
      </c>
      <c r="B1143">
        <v>3850</v>
      </c>
      <c r="C1143" s="120" t="s">
        <v>22227</v>
      </c>
      <c r="D1143" s="41" t="s">
        <v>8502</v>
      </c>
      <c r="E1143" s="40" t="s">
        <v>9384</v>
      </c>
    </row>
    <row r="1144" spans="1:5">
      <c r="A1144" t="str">
        <f t="shared" si="17"/>
        <v>3854</v>
      </c>
      <c r="B1144">
        <v>3854</v>
      </c>
      <c r="C1144" s="120" t="s">
        <v>22131</v>
      </c>
      <c r="D1144" s="41" t="s">
        <v>8502</v>
      </c>
      <c r="E1144" s="40" t="s">
        <v>16430</v>
      </c>
    </row>
    <row r="1145" spans="1:5">
      <c r="A1145" t="str">
        <f t="shared" si="17"/>
        <v>3855</v>
      </c>
      <c r="B1145">
        <v>3855</v>
      </c>
      <c r="C1145" s="120" t="s">
        <v>22326</v>
      </c>
      <c r="D1145" s="41" t="s">
        <v>8502</v>
      </c>
      <c r="E1145" s="40" t="s">
        <v>9871</v>
      </c>
    </row>
    <row r="1146" spans="1:5">
      <c r="A1146" t="str">
        <f t="shared" si="17"/>
        <v>3856</v>
      </c>
      <c r="B1146">
        <v>3856</v>
      </c>
      <c r="C1146" s="120" t="s">
        <v>22331</v>
      </c>
      <c r="D1146" s="41" t="s">
        <v>8502</v>
      </c>
      <c r="E1146" s="40" t="s">
        <v>16659</v>
      </c>
    </row>
    <row r="1147" spans="1:5">
      <c r="A1147" t="str">
        <f t="shared" si="17"/>
        <v>3859</v>
      </c>
      <c r="B1147">
        <v>3859</v>
      </c>
      <c r="C1147" s="120" t="s">
        <v>22330</v>
      </c>
      <c r="D1147" s="41" t="s">
        <v>8502</v>
      </c>
      <c r="E1147" s="40" t="s">
        <v>9318</v>
      </c>
    </row>
    <row r="1148" spans="1:5">
      <c r="A1148" t="str">
        <f t="shared" si="17"/>
        <v>3860</v>
      </c>
      <c r="B1148">
        <v>3860</v>
      </c>
      <c r="C1148" s="120" t="s">
        <v>22333</v>
      </c>
      <c r="D1148" s="41" t="s">
        <v>8502</v>
      </c>
      <c r="E1148" s="40" t="s">
        <v>18194</v>
      </c>
    </row>
    <row r="1149" spans="1:5">
      <c r="A1149" t="str">
        <f t="shared" si="17"/>
        <v>3861</v>
      </c>
      <c r="B1149">
        <v>3861</v>
      </c>
      <c r="C1149" s="120" t="s">
        <v>22292</v>
      </c>
      <c r="D1149" s="41" t="s">
        <v>8502</v>
      </c>
      <c r="E1149" s="40" t="s">
        <v>9117</v>
      </c>
    </row>
    <row r="1150" spans="1:5">
      <c r="A1150" t="str">
        <f t="shared" si="17"/>
        <v>3862</v>
      </c>
      <c r="B1150">
        <v>3862</v>
      </c>
      <c r="C1150" s="120" t="s">
        <v>22295</v>
      </c>
      <c r="D1150" s="41" t="s">
        <v>8502</v>
      </c>
      <c r="E1150" s="40" t="s">
        <v>15050</v>
      </c>
    </row>
    <row r="1151" spans="1:5">
      <c r="A1151" t="str">
        <f t="shared" si="17"/>
        <v>3863</v>
      </c>
      <c r="B1151">
        <v>3863</v>
      </c>
      <c r="C1151" s="120" t="s">
        <v>22296</v>
      </c>
      <c r="D1151" s="41" t="s">
        <v>8502</v>
      </c>
      <c r="E1151" s="40" t="s">
        <v>9572</v>
      </c>
    </row>
    <row r="1152" spans="1:5">
      <c r="A1152" t="str">
        <f t="shared" si="17"/>
        <v>3864</v>
      </c>
      <c r="B1152">
        <v>3864</v>
      </c>
      <c r="C1152" s="120" t="s">
        <v>22297</v>
      </c>
      <c r="D1152" s="41" t="s">
        <v>8502</v>
      </c>
      <c r="E1152" s="40" t="s">
        <v>16898</v>
      </c>
    </row>
    <row r="1153" spans="1:5">
      <c r="A1153" t="str">
        <f t="shared" si="17"/>
        <v>3865</v>
      </c>
      <c r="B1153">
        <v>3865</v>
      </c>
      <c r="C1153" s="120" t="s">
        <v>22298</v>
      </c>
      <c r="D1153" s="41" t="s">
        <v>8502</v>
      </c>
      <c r="E1153" s="40" t="s">
        <v>22299</v>
      </c>
    </row>
    <row r="1154" spans="1:5">
      <c r="A1154" t="str">
        <f t="shared" si="17"/>
        <v>3866</v>
      </c>
      <c r="B1154">
        <v>3866</v>
      </c>
      <c r="C1154" s="120" t="s">
        <v>22300</v>
      </c>
      <c r="D1154" s="41" t="s">
        <v>8502</v>
      </c>
      <c r="E1154" s="40" t="s">
        <v>22301</v>
      </c>
    </row>
    <row r="1155" spans="1:5">
      <c r="A1155" t="str">
        <f t="shared" ref="A1155:A1218" si="18">IF(ISERROR(SEARCH("/",B1155)=6),TRIM(CLEAN(B1155)),IF(SEARCH("/",B1155)=6,IF(LEN(TRIM(CLEAN(B1155)))=7,LEFT(TRIM(CLEAN(B1155)),6)&amp;"00"&amp;RIGHT(TRIM(CLEAN(B1155)),1),LEFT(TRIM(CLEAN(B1155)),6)&amp;"0"&amp;RIGHT(TRIM(CLEAN(B1155)),2)),TRIM(CLEAN(B1155))))</f>
        <v>3867</v>
      </c>
      <c r="B1155">
        <v>3867</v>
      </c>
      <c r="C1155" s="120" t="s">
        <v>22290</v>
      </c>
      <c r="D1155" s="41" t="s">
        <v>8502</v>
      </c>
      <c r="E1155" s="40" t="s">
        <v>22291</v>
      </c>
    </row>
    <row r="1156" spans="1:5">
      <c r="A1156" t="str">
        <f t="shared" si="18"/>
        <v>3868</v>
      </c>
      <c r="B1156">
        <v>3868</v>
      </c>
      <c r="C1156" s="120" t="s">
        <v>22224</v>
      </c>
      <c r="D1156" s="41" t="s">
        <v>8502</v>
      </c>
      <c r="E1156" s="40" t="s">
        <v>18292</v>
      </c>
    </row>
    <row r="1157" spans="1:5">
      <c r="A1157" t="str">
        <f t="shared" si="18"/>
        <v>3869</v>
      </c>
      <c r="B1157">
        <v>3869</v>
      </c>
      <c r="C1157" s="120" t="s">
        <v>22225</v>
      </c>
      <c r="D1157" s="41" t="s">
        <v>8502</v>
      </c>
      <c r="E1157" s="40" t="s">
        <v>9159</v>
      </c>
    </row>
    <row r="1158" spans="1:5">
      <c r="A1158" t="str">
        <f t="shared" si="18"/>
        <v>3870</v>
      </c>
      <c r="B1158">
        <v>3870</v>
      </c>
      <c r="C1158" s="120" t="s">
        <v>22328</v>
      </c>
      <c r="D1158" s="41" t="s">
        <v>8502</v>
      </c>
      <c r="E1158" s="40" t="s">
        <v>8944</v>
      </c>
    </row>
    <row r="1159" spans="1:5">
      <c r="A1159" t="str">
        <f t="shared" si="18"/>
        <v>3871</v>
      </c>
      <c r="B1159">
        <v>3871</v>
      </c>
      <c r="C1159" s="120" t="s">
        <v>22335</v>
      </c>
      <c r="D1159" s="41" t="s">
        <v>8502</v>
      </c>
      <c r="E1159" s="40" t="s">
        <v>16995</v>
      </c>
    </row>
    <row r="1160" spans="1:5">
      <c r="A1160" t="str">
        <f t="shared" si="18"/>
        <v>3872</v>
      </c>
      <c r="B1160">
        <v>3872</v>
      </c>
      <c r="C1160" s="120" t="s">
        <v>22226</v>
      </c>
      <c r="D1160" s="41" t="s">
        <v>8502</v>
      </c>
      <c r="E1160" s="40" t="s">
        <v>9461</v>
      </c>
    </row>
    <row r="1161" spans="1:5">
      <c r="A1161" t="str">
        <f t="shared" si="18"/>
        <v>3873</v>
      </c>
      <c r="B1161">
        <v>3873</v>
      </c>
      <c r="C1161" s="120" t="s">
        <v>22132</v>
      </c>
      <c r="D1161" s="41" t="s">
        <v>8502</v>
      </c>
      <c r="E1161" s="40" t="s">
        <v>16512</v>
      </c>
    </row>
    <row r="1162" spans="1:5">
      <c r="A1162" t="str">
        <f t="shared" si="18"/>
        <v>3874</v>
      </c>
      <c r="B1162">
        <v>3874</v>
      </c>
      <c r="C1162" s="120" t="s">
        <v>22327</v>
      </c>
      <c r="D1162" s="41" t="s">
        <v>8502</v>
      </c>
      <c r="E1162" s="40" t="s">
        <v>8975</v>
      </c>
    </row>
    <row r="1163" spans="1:5">
      <c r="A1163" t="str">
        <f t="shared" si="18"/>
        <v>3875</v>
      </c>
      <c r="B1163">
        <v>3875</v>
      </c>
      <c r="C1163" s="120" t="s">
        <v>22323</v>
      </c>
      <c r="D1163" s="41" t="s">
        <v>8502</v>
      </c>
      <c r="E1163" s="40" t="s">
        <v>17682</v>
      </c>
    </row>
    <row r="1164" spans="1:5">
      <c r="A1164" t="str">
        <f t="shared" si="18"/>
        <v>3876</v>
      </c>
      <c r="B1164">
        <v>3876</v>
      </c>
      <c r="C1164" s="120" t="s">
        <v>22310</v>
      </c>
      <c r="D1164" s="41" t="s">
        <v>8502</v>
      </c>
      <c r="E1164" s="40" t="s">
        <v>16454</v>
      </c>
    </row>
    <row r="1165" spans="1:5">
      <c r="A1165" t="str">
        <f t="shared" si="18"/>
        <v>3877</v>
      </c>
      <c r="B1165">
        <v>3877</v>
      </c>
      <c r="C1165" s="120" t="s">
        <v>22304</v>
      </c>
      <c r="D1165" s="41" t="s">
        <v>8502</v>
      </c>
      <c r="E1165" s="40" t="s">
        <v>8883</v>
      </c>
    </row>
    <row r="1166" spans="1:5">
      <c r="A1166" t="str">
        <f t="shared" si="18"/>
        <v>3878</v>
      </c>
      <c r="B1166">
        <v>3878</v>
      </c>
      <c r="C1166" s="120" t="s">
        <v>22303</v>
      </c>
      <c r="D1166" s="41" t="s">
        <v>8502</v>
      </c>
      <c r="E1166" s="40" t="s">
        <v>17286</v>
      </c>
    </row>
    <row r="1167" spans="1:5">
      <c r="A1167" t="str">
        <f t="shared" si="18"/>
        <v>3879</v>
      </c>
      <c r="B1167">
        <v>3879</v>
      </c>
      <c r="C1167" s="120" t="s">
        <v>22305</v>
      </c>
      <c r="D1167" s="41" t="s">
        <v>8502</v>
      </c>
      <c r="E1167" s="40" t="s">
        <v>16684</v>
      </c>
    </row>
    <row r="1168" spans="1:5">
      <c r="A1168" t="str">
        <f t="shared" si="18"/>
        <v>3880</v>
      </c>
      <c r="B1168">
        <v>3880</v>
      </c>
      <c r="C1168" s="120" t="s">
        <v>22306</v>
      </c>
      <c r="D1168" s="41" t="s">
        <v>8502</v>
      </c>
      <c r="E1168" s="40" t="s">
        <v>22307</v>
      </c>
    </row>
    <row r="1169" spans="1:5">
      <c r="A1169" t="str">
        <f t="shared" si="18"/>
        <v>3883</v>
      </c>
      <c r="B1169">
        <v>3883</v>
      </c>
      <c r="C1169" s="120" t="s">
        <v>22309</v>
      </c>
      <c r="D1169" s="41" t="s">
        <v>8502</v>
      </c>
      <c r="E1169" s="40" t="s">
        <v>8602</v>
      </c>
    </row>
    <row r="1170" spans="1:5">
      <c r="A1170" t="str">
        <f t="shared" si="18"/>
        <v>3884</v>
      </c>
      <c r="B1170">
        <v>3884</v>
      </c>
      <c r="C1170" s="120" t="s">
        <v>22311</v>
      </c>
      <c r="D1170" s="41" t="s">
        <v>8502</v>
      </c>
      <c r="E1170" s="40" t="s">
        <v>8677</v>
      </c>
    </row>
    <row r="1171" spans="1:5">
      <c r="A1171" t="str">
        <f t="shared" si="18"/>
        <v>3886</v>
      </c>
      <c r="B1171">
        <v>3886</v>
      </c>
      <c r="C1171" s="120" t="s">
        <v>22129</v>
      </c>
      <c r="D1171" s="41" t="s">
        <v>8502</v>
      </c>
      <c r="E1171" s="40" t="s">
        <v>22130</v>
      </c>
    </row>
    <row r="1172" spans="1:5">
      <c r="A1172" t="str">
        <f t="shared" si="18"/>
        <v>3889</v>
      </c>
      <c r="B1172">
        <v>3889</v>
      </c>
      <c r="C1172" s="120" t="s">
        <v>22223</v>
      </c>
      <c r="D1172" s="41" t="s">
        <v>8502</v>
      </c>
      <c r="E1172" s="40" t="s">
        <v>17055</v>
      </c>
    </row>
    <row r="1173" spans="1:5">
      <c r="A1173" t="str">
        <f t="shared" si="18"/>
        <v>3893</v>
      </c>
      <c r="B1173">
        <v>3893</v>
      </c>
      <c r="C1173" s="120" t="s">
        <v>22159</v>
      </c>
      <c r="D1173" s="41" t="s">
        <v>8502</v>
      </c>
      <c r="E1173" s="40" t="s">
        <v>22160</v>
      </c>
    </row>
    <row r="1174" spans="1:5">
      <c r="A1174" t="str">
        <f t="shared" si="18"/>
        <v>3895</v>
      </c>
      <c r="B1174">
        <v>3895</v>
      </c>
      <c r="C1174" s="120" t="s">
        <v>22162</v>
      </c>
      <c r="D1174" s="41" t="s">
        <v>8502</v>
      </c>
      <c r="E1174" s="40" t="s">
        <v>16768</v>
      </c>
    </row>
    <row r="1175" spans="1:5">
      <c r="A1175" t="str">
        <f t="shared" si="18"/>
        <v>3897</v>
      </c>
      <c r="B1175">
        <v>3897</v>
      </c>
      <c r="C1175" s="120" t="s">
        <v>22322</v>
      </c>
      <c r="D1175" s="41" t="s">
        <v>8502</v>
      </c>
      <c r="E1175" s="40" t="s">
        <v>8696</v>
      </c>
    </row>
    <row r="1176" spans="1:5">
      <c r="A1176" t="str">
        <f t="shared" si="18"/>
        <v>3898</v>
      </c>
      <c r="B1176">
        <v>3898</v>
      </c>
      <c r="C1176" s="120" t="s">
        <v>22324</v>
      </c>
      <c r="D1176" s="41" t="s">
        <v>8502</v>
      </c>
      <c r="E1176" s="40" t="s">
        <v>22325</v>
      </c>
    </row>
    <row r="1177" spans="1:5">
      <c r="A1177" t="str">
        <f t="shared" si="18"/>
        <v>3899</v>
      </c>
      <c r="B1177">
        <v>3899</v>
      </c>
      <c r="C1177" s="120" t="s">
        <v>22320</v>
      </c>
      <c r="D1177" s="41" t="s">
        <v>8502</v>
      </c>
      <c r="E1177" s="40" t="s">
        <v>9035</v>
      </c>
    </row>
    <row r="1178" spans="1:5">
      <c r="A1178" t="str">
        <f t="shared" si="18"/>
        <v>3900</v>
      </c>
      <c r="B1178">
        <v>3900</v>
      </c>
      <c r="C1178" s="120" t="s">
        <v>22126</v>
      </c>
      <c r="D1178" s="41" t="s">
        <v>8502</v>
      </c>
      <c r="E1178" s="40" t="s">
        <v>16843</v>
      </c>
    </row>
    <row r="1179" spans="1:5">
      <c r="A1179" t="str">
        <f t="shared" si="18"/>
        <v>3902</v>
      </c>
      <c r="B1179">
        <v>3902</v>
      </c>
      <c r="C1179" s="120" t="s">
        <v>22302</v>
      </c>
      <c r="D1179" s="41" t="s">
        <v>8502</v>
      </c>
      <c r="E1179" s="40" t="s">
        <v>18067</v>
      </c>
    </row>
    <row r="1180" spans="1:5">
      <c r="A1180" t="str">
        <f t="shared" si="18"/>
        <v>3903</v>
      </c>
      <c r="B1180">
        <v>3903</v>
      </c>
      <c r="C1180" s="120" t="s">
        <v>22294</v>
      </c>
      <c r="D1180" s="41" t="s">
        <v>8502</v>
      </c>
      <c r="E1180" s="40" t="s">
        <v>12052</v>
      </c>
    </row>
    <row r="1181" spans="1:5">
      <c r="A1181" t="str">
        <f t="shared" si="18"/>
        <v>3904</v>
      </c>
      <c r="B1181">
        <v>3904</v>
      </c>
      <c r="C1181" s="120" t="s">
        <v>22293</v>
      </c>
      <c r="D1181" s="41" t="s">
        <v>8502</v>
      </c>
      <c r="E1181" s="40" t="s">
        <v>16976</v>
      </c>
    </row>
    <row r="1182" spans="1:5">
      <c r="A1182" t="str">
        <f t="shared" si="18"/>
        <v>3905</v>
      </c>
      <c r="B1182">
        <v>3905</v>
      </c>
      <c r="C1182" s="120" t="s">
        <v>22334</v>
      </c>
      <c r="D1182" s="41" t="s">
        <v>8502</v>
      </c>
      <c r="E1182" s="40" t="s">
        <v>12025</v>
      </c>
    </row>
    <row r="1183" spans="1:5">
      <c r="A1183" t="str">
        <f t="shared" si="18"/>
        <v>3906</v>
      </c>
      <c r="B1183">
        <v>3906</v>
      </c>
      <c r="C1183" s="120" t="s">
        <v>22332</v>
      </c>
      <c r="D1183" s="41" t="s">
        <v>8502</v>
      </c>
      <c r="E1183" s="40" t="s">
        <v>8697</v>
      </c>
    </row>
    <row r="1184" spans="1:5">
      <c r="A1184" t="str">
        <f t="shared" si="18"/>
        <v>3907</v>
      </c>
      <c r="B1184">
        <v>3907</v>
      </c>
      <c r="C1184" s="120" t="s">
        <v>22222</v>
      </c>
      <c r="D1184" s="41" t="s">
        <v>8502</v>
      </c>
      <c r="E1184" s="40" t="s">
        <v>9429</v>
      </c>
    </row>
    <row r="1185" spans="1:5">
      <c r="A1185" t="str">
        <f t="shared" si="18"/>
        <v>3908</v>
      </c>
      <c r="B1185">
        <v>3908</v>
      </c>
      <c r="C1185" s="120" t="s">
        <v>22166</v>
      </c>
      <c r="D1185" s="41" t="s">
        <v>8502</v>
      </c>
      <c r="E1185" s="40" t="s">
        <v>10011</v>
      </c>
    </row>
    <row r="1186" spans="1:5">
      <c r="A1186" t="str">
        <f t="shared" si="18"/>
        <v>3909</v>
      </c>
      <c r="B1186">
        <v>3909</v>
      </c>
      <c r="C1186" s="120" t="s">
        <v>22171</v>
      </c>
      <c r="D1186" s="41" t="s">
        <v>8502</v>
      </c>
      <c r="E1186" s="40" t="s">
        <v>8581</v>
      </c>
    </row>
    <row r="1187" spans="1:5">
      <c r="A1187" t="str">
        <f t="shared" si="18"/>
        <v>3910</v>
      </c>
      <c r="B1187">
        <v>3910</v>
      </c>
      <c r="C1187" s="120" t="s">
        <v>22167</v>
      </c>
      <c r="D1187" s="41" t="s">
        <v>8502</v>
      </c>
      <c r="E1187" s="40" t="s">
        <v>13415</v>
      </c>
    </row>
    <row r="1188" spans="1:5">
      <c r="A1188" t="str">
        <f t="shared" si="18"/>
        <v>3911</v>
      </c>
      <c r="B1188">
        <v>3911</v>
      </c>
      <c r="C1188" s="120" t="s">
        <v>22165</v>
      </c>
      <c r="D1188" s="41" t="s">
        <v>8502</v>
      </c>
      <c r="E1188" s="40" t="s">
        <v>8859</v>
      </c>
    </row>
    <row r="1189" spans="1:5">
      <c r="A1189" t="str">
        <f t="shared" si="18"/>
        <v>3912</v>
      </c>
      <c r="B1189">
        <v>3912</v>
      </c>
      <c r="C1189" s="120" t="s">
        <v>22170</v>
      </c>
      <c r="D1189" s="41" t="s">
        <v>8502</v>
      </c>
      <c r="E1189" s="40" t="s">
        <v>23327</v>
      </c>
    </row>
    <row r="1190" spans="1:5">
      <c r="A1190" t="str">
        <f t="shared" si="18"/>
        <v>3913</v>
      </c>
      <c r="B1190">
        <v>3913</v>
      </c>
      <c r="C1190" s="120" t="s">
        <v>22168</v>
      </c>
      <c r="D1190" s="41" t="s">
        <v>8502</v>
      </c>
      <c r="E1190" s="40" t="s">
        <v>26328</v>
      </c>
    </row>
    <row r="1191" spans="1:5">
      <c r="A1191" t="str">
        <f t="shared" si="18"/>
        <v>3914</v>
      </c>
      <c r="B1191">
        <v>3914</v>
      </c>
      <c r="C1191" s="120" t="s">
        <v>22172</v>
      </c>
      <c r="D1191" s="41" t="s">
        <v>8502</v>
      </c>
      <c r="E1191" s="40" t="s">
        <v>26329</v>
      </c>
    </row>
    <row r="1192" spans="1:5">
      <c r="A1192" t="str">
        <f t="shared" si="18"/>
        <v>3915</v>
      </c>
      <c r="B1192">
        <v>3915</v>
      </c>
      <c r="C1192" s="120" t="s">
        <v>22173</v>
      </c>
      <c r="D1192" s="41" t="s">
        <v>8502</v>
      </c>
      <c r="E1192" s="40" t="s">
        <v>26330</v>
      </c>
    </row>
    <row r="1193" spans="1:5">
      <c r="A1193" t="str">
        <f t="shared" si="18"/>
        <v>3916</v>
      </c>
      <c r="B1193">
        <v>3916</v>
      </c>
      <c r="C1193" s="120" t="s">
        <v>22174</v>
      </c>
      <c r="D1193" s="41" t="s">
        <v>8502</v>
      </c>
      <c r="E1193" s="40" t="s">
        <v>26331</v>
      </c>
    </row>
    <row r="1194" spans="1:5">
      <c r="A1194" t="str">
        <f t="shared" si="18"/>
        <v>3917</v>
      </c>
      <c r="B1194">
        <v>3917</v>
      </c>
      <c r="C1194" s="120" t="s">
        <v>22175</v>
      </c>
      <c r="D1194" s="41" t="s">
        <v>8502</v>
      </c>
      <c r="E1194" s="40" t="s">
        <v>26332</v>
      </c>
    </row>
    <row r="1195" spans="1:5">
      <c r="A1195" t="str">
        <f t="shared" si="18"/>
        <v>3919</v>
      </c>
      <c r="B1195">
        <v>3919</v>
      </c>
      <c r="C1195" s="120" t="s">
        <v>22192</v>
      </c>
      <c r="D1195" s="41" t="s">
        <v>8502</v>
      </c>
      <c r="E1195" s="40" t="s">
        <v>26333</v>
      </c>
    </row>
    <row r="1196" spans="1:5">
      <c r="A1196" t="str">
        <f t="shared" si="18"/>
        <v>3920</v>
      </c>
      <c r="B1196">
        <v>3920</v>
      </c>
      <c r="C1196" s="120" t="s">
        <v>22190</v>
      </c>
      <c r="D1196" s="41" t="s">
        <v>8502</v>
      </c>
      <c r="E1196" s="40" t="s">
        <v>15039</v>
      </c>
    </row>
    <row r="1197" spans="1:5">
      <c r="A1197" t="str">
        <f t="shared" si="18"/>
        <v>3921</v>
      </c>
      <c r="B1197">
        <v>3921</v>
      </c>
      <c r="C1197" s="120" t="s">
        <v>22189</v>
      </c>
      <c r="D1197" s="41" t="s">
        <v>8502</v>
      </c>
      <c r="E1197" s="40" t="s">
        <v>9251</v>
      </c>
    </row>
    <row r="1198" spans="1:5">
      <c r="A1198" t="str">
        <f t="shared" si="18"/>
        <v>3922</v>
      </c>
      <c r="B1198">
        <v>3922</v>
      </c>
      <c r="C1198" s="120" t="s">
        <v>22185</v>
      </c>
      <c r="D1198" s="41" t="s">
        <v>8502</v>
      </c>
      <c r="E1198" s="40" t="s">
        <v>9269</v>
      </c>
    </row>
    <row r="1199" spans="1:5">
      <c r="A1199" t="str">
        <f t="shared" si="18"/>
        <v>3923</v>
      </c>
      <c r="B1199">
        <v>3923</v>
      </c>
      <c r="C1199" s="120" t="s">
        <v>22187</v>
      </c>
      <c r="D1199" s="41" t="s">
        <v>8502</v>
      </c>
      <c r="E1199" s="40" t="s">
        <v>17590</v>
      </c>
    </row>
    <row r="1200" spans="1:5">
      <c r="A1200" t="str">
        <f t="shared" si="18"/>
        <v>3924</v>
      </c>
      <c r="B1200">
        <v>3924</v>
      </c>
      <c r="C1200" s="120" t="s">
        <v>22186</v>
      </c>
      <c r="D1200" s="41" t="s">
        <v>8502</v>
      </c>
      <c r="E1200" s="40" t="s">
        <v>17590</v>
      </c>
    </row>
    <row r="1201" spans="1:5">
      <c r="A1201" t="str">
        <f t="shared" si="18"/>
        <v>3925</v>
      </c>
      <c r="B1201">
        <v>3925</v>
      </c>
      <c r="C1201" s="120" t="s">
        <v>22197</v>
      </c>
      <c r="D1201" s="41" t="s">
        <v>8502</v>
      </c>
      <c r="E1201" s="40" t="s">
        <v>25613</v>
      </c>
    </row>
    <row r="1202" spans="1:5">
      <c r="A1202" t="str">
        <f t="shared" si="18"/>
        <v>3926</v>
      </c>
      <c r="B1202">
        <v>3926</v>
      </c>
      <c r="C1202" s="120" t="s">
        <v>22195</v>
      </c>
      <c r="D1202" s="41" t="s">
        <v>8502</v>
      </c>
      <c r="E1202" s="40" t="s">
        <v>25613</v>
      </c>
    </row>
    <row r="1203" spans="1:5">
      <c r="A1203" t="str">
        <f t="shared" si="18"/>
        <v>3927</v>
      </c>
      <c r="B1203">
        <v>3927</v>
      </c>
      <c r="C1203" s="120" t="s">
        <v>22193</v>
      </c>
      <c r="D1203" s="41" t="s">
        <v>8502</v>
      </c>
      <c r="E1203" s="40" t="s">
        <v>24922</v>
      </c>
    </row>
    <row r="1204" spans="1:5">
      <c r="A1204" t="str">
        <f t="shared" si="18"/>
        <v>3928</v>
      </c>
      <c r="B1204">
        <v>3928</v>
      </c>
      <c r="C1204" s="120" t="s">
        <v>22194</v>
      </c>
      <c r="D1204" s="41" t="s">
        <v>8502</v>
      </c>
      <c r="E1204" s="40" t="s">
        <v>24922</v>
      </c>
    </row>
    <row r="1205" spans="1:5">
      <c r="A1205" t="str">
        <f t="shared" si="18"/>
        <v>3929</v>
      </c>
      <c r="B1205">
        <v>3929</v>
      </c>
      <c r="C1205" s="120" t="s">
        <v>22199</v>
      </c>
      <c r="D1205" s="41" t="s">
        <v>8502</v>
      </c>
      <c r="E1205" s="40" t="s">
        <v>26334</v>
      </c>
    </row>
    <row r="1206" spans="1:5">
      <c r="A1206" t="str">
        <f t="shared" si="18"/>
        <v>3930</v>
      </c>
      <c r="B1206">
        <v>3930</v>
      </c>
      <c r="C1206" s="120" t="s">
        <v>22201</v>
      </c>
      <c r="D1206" s="41" t="s">
        <v>8502</v>
      </c>
      <c r="E1206" s="40" t="s">
        <v>26334</v>
      </c>
    </row>
    <row r="1207" spans="1:5">
      <c r="A1207" t="str">
        <f t="shared" si="18"/>
        <v>3931</v>
      </c>
      <c r="B1207">
        <v>3931</v>
      </c>
      <c r="C1207" s="120" t="s">
        <v>22200</v>
      </c>
      <c r="D1207" s="41" t="s">
        <v>8502</v>
      </c>
      <c r="E1207" s="40" t="s">
        <v>26334</v>
      </c>
    </row>
    <row r="1208" spans="1:5">
      <c r="A1208" t="str">
        <f t="shared" si="18"/>
        <v>3932</v>
      </c>
      <c r="B1208">
        <v>3932</v>
      </c>
      <c r="C1208" s="120" t="s">
        <v>22202</v>
      </c>
      <c r="D1208" s="41" t="s">
        <v>8502</v>
      </c>
      <c r="E1208" s="40" t="s">
        <v>26335</v>
      </c>
    </row>
    <row r="1209" spans="1:5">
      <c r="A1209" t="str">
        <f t="shared" si="18"/>
        <v>3933</v>
      </c>
      <c r="B1209">
        <v>3933</v>
      </c>
      <c r="C1209" s="120" t="s">
        <v>22203</v>
      </c>
      <c r="D1209" s="41" t="s">
        <v>8502</v>
      </c>
      <c r="E1209" s="40" t="s">
        <v>26335</v>
      </c>
    </row>
    <row r="1210" spans="1:5">
      <c r="A1210" t="str">
        <f t="shared" si="18"/>
        <v>3934</v>
      </c>
      <c r="B1210">
        <v>3934</v>
      </c>
      <c r="C1210" s="120" t="s">
        <v>22204</v>
      </c>
      <c r="D1210" s="41" t="s">
        <v>8502</v>
      </c>
      <c r="E1210" s="40" t="s">
        <v>26335</v>
      </c>
    </row>
    <row r="1211" spans="1:5">
      <c r="A1211" t="str">
        <f t="shared" si="18"/>
        <v>3935</v>
      </c>
      <c r="B1211">
        <v>3935</v>
      </c>
      <c r="C1211" s="120" t="s">
        <v>22196</v>
      </c>
      <c r="D1211" s="41" t="s">
        <v>8502</v>
      </c>
      <c r="E1211" s="40" t="s">
        <v>25613</v>
      </c>
    </row>
    <row r="1212" spans="1:5">
      <c r="A1212" t="str">
        <f t="shared" si="18"/>
        <v>3936</v>
      </c>
      <c r="B1212">
        <v>3936</v>
      </c>
      <c r="C1212" s="120" t="s">
        <v>22184</v>
      </c>
      <c r="D1212" s="41" t="s">
        <v>8502</v>
      </c>
      <c r="E1212" s="40" t="s">
        <v>17590</v>
      </c>
    </row>
    <row r="1213" spans="1:5">
      <c r="A1213" t="str">
        <f t="shared" si="18"/>
        <v>3937</v>
      </c>
      <c r="B1213">
        <v>3937</v>
      </c>
      <c r="C1213" s="120" t="s">
        <v>22188</v>
      </c>
      <c r="D1213" s="41" t="s">
        <v>8502</v>
      </c>
      <c r="E1213" s="40" t="s">
        <v>15039</v>
      </c>
    </row>
    <row r="1214" spans="1:5">
      <c r="A1214" t="str">
        <f t="shared" si="18"/>
        <v>3938</v>
      </c>
      <c r="B1214">
        <v>3938</v>
      </c>
      <c r="C1214" s="120" t="s">
        <v>22191</v>
      </c>
      <c r="D1214" s="41" t="s">
        <v>8502</v>
      </c>
      <c r="E1214" s="40" t="s">
        <v>11439</v>
      </c>
    </row>
    <row r="1215" spans="1:5">
      <c r="A1215" t="str">
        <f t="shared" si="18"/>
        <v>3939</v>
      </c>
      <c r="B1215">
        <v>3939</v>
      </c>
      <c r="C1215" s="120" t="s">
        <v>22164</v>
      </c>
      <c r="D1215" s="41" t="s">
        <v>8502</v>
      </c>
      <c r="E1215" s="40" t="s">
        <v>18134</v>
      </c>
    </row>
    <row r="1216" spans="1:5">
      <c r="A1216" t="str">
        <f t="shared" si="18"/>
        <v>3990</v>
      </c>
      <c r="B1216">
        <v>3990</v>
      </c>
      <c r="C1216" s="120" t="s">
        <v>23438</v>
      </c>
      <c r="D1216" s="41" t="s">
        <v>8510</v>
      </c>
      <c r="E1216" s="40" t="s">
        <v>17580</v>
      </c>
    </row>
    <row r="1217" spans="1:5">
      <c r="A1217" t="str">
        <f t="shared" si="18"/>
        <v>3992</v>
      </c>
      <c r="B1217">
        <v>3992</v>
      </c>
      <c r="C1217" s="120" t="s">
        <v>23439</v>
      </c>
      <c r="D1217" s="41" t="s">
        <v>8510</v>
      </c>
      <c r="E1217" s="40" t="s">
        <v>17098</v>
      </c>
    </row>
    <row r="1218" spans="1:5">
      <c r="A1218" t="str">
        <f t="shared" si="18"/>
        <v>3993</v>
      </c>
      <c r="B1218">
        <v>3993</v>
      </c>
      <c r="C1218" s="120" t="s">
        <v>23437</v>
      </c>
      <c r="D1218" s="41" t="s">
        <v>8500</v>
      </c>
      <c r="E1218" s="40" t="s">
        <v>26336</v>
      </c>
    </row>
    <row r="1219" spans="1:5">
      <c r="A1219" t="str">
        <f t="shared" ref="A1219:A1282" si="19">IF(ISERROR(SEARCH("/",B1219)=6),TRIM(CLEAN(B1219)),IF(SEARCH("/",B1219)=6,IF(LEN(TRIM(CLEAN(B1219)))=7,LEFT(TRIM(CLEAN(B1219)),6)&amp;"00"&amp;RIGHT(TRIM(CLEAN(B1219)),1),LEFT(TRIM(CLEAN(B1219)),6)&amp;"0"&amp;RIGHT(TRIM(CLEAN(B1219)),2)),TRIM(CLEAN(B1219))))</f>
        <v>4006</v>
      </c>
      <c r="B1219">
        <v>4006</v>
      </c>
      <c r="C1219" s="120" t="s">
        <v>22354</v>
      </c>
      <c r="D1219" s="41" t="s">
        <v>8591</v>
      </c>
      <c r="E1219" s="40" t="s">
        <v>26337</v>
      </c>
    </row>
    <row r="1220" spans="1:5">
      <c r="A1220" t="str">
        <f t="shared" si="19"/>
        <v>4011</v>
      </c>
      <c r="B1220">
        <v>4011</v>
      </c>
      <c r="C1220" s="120" t="s">
        <v>21538</v>
      </c>
      <c r="D1220" s="41" t="s">
        <v>8500</v>
      </c>
      <c r="E1220" s="40" t="s">
        <v>16428</v>
      </c>
    </row>
    <row r="1221" spans="1:5">
      <c r="A1221" t="str">
        <f t="shared" si="19"/>
        <v>4012</v>
      </c>
      <c r="B1221">
        <v>4012</v>
      </c>
      <c r="C1221" s="120" t="s">
        <v>21541</v>
      </c>
      <c r="D1221" s="41" t="s">
        <v>8500</v>
      </c>
      <c r="E1221" s="40" t="s">
        <v>17937</v>
      </c>
    </row>
    <row r="1222" spans="1:5">
      <c r="A1222" t="str">
        <f t="shared" si="19"/>
        <v>4013</v>
      </c>
      <c r="B1222">
        <v>4013</v>
      </c>
      <c r="C1222" s="120" t="s">
        <v>21537</v>
      </c>
      <c r="D1222" s="41" t="s">
        <v>8500</v>
      </c>
      <c r="E1222" s="40" t="s">
        <v>11930</v>
      </c>
    </row>
    <row r="1223" spans="1:5">
      <c r="A1223" t="str">
        <f t="shared" si="19"/>
        <v>4014</v>
      </c>
      <c r="B1223">
        <v>4014</v>
      </c>
      <c r="C1223" s="120" t="s">
        <v>22388</v>
      </c>
      <c r="D1223" s="41" t="s">
        <v>8500</v>
      </c>
      <c r="E1223" s="40" t="s">
        <v>18279</v>
      </c>
    </row>
    <row r="1224" spans="1:5">
      <c r="A1224" t="str">
        <f t="shared" si="19"/>
        <v>4015</v>
      </c>
      <c r="B1224">
        <v>4015</v>
      </c>
      <c r="C1224" s="120" t="s">
        <v>22390</v>
      </c>
      <c r="D1224" s="41" t="s">
        <v>8500</v>
      </c>
      <c r="E1224" s="40" t="s">
        <v>24777</v>
      </c>
    </row>
    <row r="1225" spans="1:5">
      <c r="A1225" t="str">
        <f t="shared" si="19"/>
        <v>4016</v>
      </c>
      <c r="B1225">
        <v>4016</v>
      </c>
      <c r="C1225" s="120" t="s">
        <v>22392</v>
      </c>
      <c r="D1225" s="41" t="s">
        <v>8500</v>
      </c>
      <c r="E1225" s="40" t="s">
        <v>26338</v>
      </c>
    </row>
    <row r="1226" spans="1:5">
      <c r="A1226" t="str">
        <f t="shared" si="19"/>
        <v>4017</v>
      </c>
      <c r="B1226">
        <v>4017</v>
      </c>
      <c r="C1226" s="120" t="s">
        <v>22391</v>
      </c>
      <c r="D1226" s="41" t="s">
        <v>8500</v>
      </c>
      <c r="E1226" s="40" t="s">
        <v>25117</v>
      </c>
    </row>
    <row r="1227" spans="1:5">
      <c r="A1227" t="str">
        <f t="shared" si="19"/>
        <v>4018</v>
      </c>
      <c r="B1227">
        <v>4018</v>
      </c>
      <c r="C1227" s="120" t="s">
        <v>21543</v>
      </c>
      <c r="D1227" s="41" t="s">
        <v>8500</v>
      </c>
      <c r="E1227" s="40" t="s">
        <v>22240</v>
      </c>
    </row>
    <row r="1228" spans="1:5">
      <c r="A1228" t="str">
        <f t="shared" si="19"/>
        <v>4019</v>
      </c>
      <c r="B1228">
        <v>4019</v>
      </c>
      <c r="C1228" s="120" t="s">
        <v>21540</v>
      </c>
      <c r="D1228" s="41" t="s">
        <v>8500</v>
      </c>
      <c r="E1228" s="40" t="s">
        <v>26339</v>
      </c>
    </row>
    <row r="1229" spans="1:5">
      <c r="A1229" t="str">
        <f t="shared" si="19"/>
        <v>4020</v>
      </c>
      <c r="B1229">
        <v>4020</v>
      </c>
      <c r="C1229" s="120" t="s">
        <v>21542</v>
      </c>
      <c r="D1229" s="41" t="s">
        <v>8500</v>
      </c>
      <c r="E1229" s="40" t="s">
        <v>9425</v>
      </c>
    </row>
    <row r="1230" spans="1:5">
      <c r="A1230" t="str">
        <f t="shared" si="19"/>
        <v>4021</v>
      </c>
      <c r="B1230">
        <v>4021</v>
      </c>
      <c r="C1230" s="120" t="s">
        <v>21539</v>
      </c>
      <c r="D1230" s="41" t="s">
        <v>8500</v>
      </c>
      <c r="E1230" s="40" t="s">
        <v>16478</v>
      </c>
    </row>
    <row r="1231" spans="1:5">
      <c r="A1231" t="str">
        <f t="shared" si="19"/>
        <v>4030</v>
      </c>
      <c r="B1231">
        <v>4030</v>
      </c>
      <c r="C1231" s="120" t="s">
        <v>24560</v>
      </c>
      <c r="D1231" s="41" t="s">
        <v>8500</v>
      </c>
      <c r="E1231" s="40" t="s">
        <v>9155</v>
      </c>
    </row>
    <row r="1232" spans="1:5">
      <c r="A1232" t="str">
        <f t="shared" si="19"/>
        <v>4031</v>
      </c>
      <c r="B1232">
        <v>4031</v>
      </c>
      <c r="C1232" s="120" t="s">
        <v>24559</v>
      </c>
      <c r="D1232" s="41" t="s">
        <v>8500</v>
      </c>
      <c r="E1232" s="40" t="s">
        <v>19414</v>
      </c>
    </row>
    <row r="1233" spans="1:5">
      <c r="A1233" t="str">
        <f t="shared" si="19"/>
        <v>4047</v>
      </c>
      <c r="B1233">
        <v>4047</v>
      </c>
      <c r="C1233" s="120" t="s">
        <v>19070</v>
      </c>
      <c r="D1233" s="41" t="s">
        <v>8505</v>
      </c>
      <c r="E1233" s="40" t="s">
        <v>24612</v>
      </c>
    </row>
    <row r="1234" spans="1:5">
      <c r="A1234" t="str">
        <f t="shared" si="19"/>
        <v>4049</v>
      </c>
      <c r="B1234">
        <v>4049</v>
      </c>
      <c r="C1234" s="120" t="s">
        <v>22429</v>
      </c>
      <c r="D1234" s="41" t="s">
        <v>8498</v>
      </c>
      <c r="E1234" s="40" t="s">
        <v>26340</v>
      </c>
    </row>
    <row r="1235" spans="1:5">
      <c r="A1235" t="str">
        <f t="shared" si="19"/>
        <v>4053</v>
      </c>
      <c r="B1235">
        <v>4053</v>
      </c>
      <c r="C1235" s="120" t="s">
        <v>19074</v>
      </c>
      <c r="D1235" s="41" t="s">
        <v>8505</v>
      </c>
      <c r="E1235" s="40" t="s">
        <v>18257</v>
      </c>
    </row>
    <row r="1236" spans="1:5">
      <c r="A1236" t="str">
        <f t="shared" si="19"/>
        <v>4056</v>
      </c>
      <c r="B1236">
        <v>4056</v>
      </c>
      <c r="C1236" s="120" t="s">
        <v>19076</v>
      </c>
      <c r="D1236" s="41" t="s">
        <v>8505</v>
      </c>
      <c r="E1236" s="40" t="s">
        <v>18912</v>
      </c>
    </row>
    <row r="1237" spans="1:5">
      <c r="A1237" t="str">
        <f t="shared" si="19"/>
        <v>4058</v>
      </c>
      <c r="B1237">
        <v>4058</v>
      </c>
      <c r="C1237" s="120" t="s">
        <v>22444</v>
      </c>
      <c r="D1237" s="41" t="s">
        <v>8504</v>
      </c>
      <c r="E1237" s="40" t="s">
        <v>26341</v>
      </c>
    </row>
    <row r="1238" spans="1:5">
      <c r="A1238" t="str">
        <f t="shared" si="19"/>
        <v>4059</v>
      </c>
      <c r="B1238">
        <v>4059</v>
      </c>
      <c r="C1238" s="120" t="s">
        <v>22475</v>
      </c>
      <c r="D1238" s="41" t="s">
        <v>8510</v>
      </c>
      <c r="E1238" s="40" t="s">
        <v>8807</v>
      </c>
    </row>
    <row r="1239" spans="1:5">
      <c r="A1239" t="str">
        <f t="shared" si="19"/>
        <v>4061</v>
      </c>
      <c r="B1239">
        <v>4061</v>
      </c>
      <c r="C1239" s="120" t="s">
        <v>22477</v>
      </c>
      <c r="D1239" s="41" t="s">
        <v>8502</v>
      </c>
      <c r="E1239" s="40" t="s">
        <v>25047</v>
      </c>
    </row>
    <row r="1240" spans="1:5">
      <c r="A1240" t="str">
        <f t="shared" si="19"/>
        <v>4062</v>
      </c>
      <c r="B1240">
        <v>4062</v>
      </c>
      <c r="C1240" s="120" t="s">
        <v>22476</v>
      </c>
      <c r="D1240" s="41" t="s">
        <v>8502</v>
      </c>
      <c r="E1240" s="40" t="s">
        <v>8807</v>
      </c>
    </row>
    <row r="1241" spans="1:5">
      <c r="A1241" t="str">
        <f t="shared" si="19"/>
        <v>4069</v>
      </c>
      <c r="B1241">
        <v>4069</v>
      </c>
      <c r="C1241" s="120" t="s">
        <v>22483</v>
      </c>
      <c r="D1241" s="41" t="s">
        <v>8504</v>
      </c>
      <c r="E1241" s="40" t="s">
        <v>20257</v>
      </c>
    </row>
    <row r="1242" spans="1:5">
      <c r="A1242" t="str">
        <f t="shared" si="19"/>
        <v>4083</v>
      </c>
      <c r="B1242">
        <v>4083</v>
      </c>
      <c r="C1242" s="120" t="s">
        <v>21195</v>
      </c>
      <c r="D1242" s="41" t="s">
        <v>8504</v>
      </c>
      <c r="E1242" s="40" t="s">
        <v>26342</v>
      </c>
    </row>
    <row r="1243" spans="1:5" ht="30">
      <c r="A1243" t="str">
        <f t="shared" si="19"/>
        <v>4084</v>
      </c>
      <c r="B1243">
        <v>4084</v>
      </c>
      <c r="C1243" s="120" t="s">
        <v>22035</v>
      </c>
      <c r="D1243" s="41" t="s">
        <v>8504</v>
      </c>
      <c r="E1243" s="40" t="s">
        <v>10742</v>
      </c>
    </row>
    <row r="1244" spans="1:5" ht="30">
      <c r="A1244" t="str">
        <f t="shared" si="19"/>
        <v>4085</v>
      </c>
      <c r="B1244">
        <v>4085</v>
      </c>
      <c r="C1244" s="120" t="s">
        <v>22039</v>
      </c>
      <c r="D1244" s="41" t="s">
        <v>8504</v>
      </c>
      <c r="E1244" s="40" t="s">
        <v>9037</v>
      </c>
    </row>
    <row r="1245" spans="1:5">
      <c r="A1245" t="str">
        <f t="shared" si="19"/>
        <v>4090</v>
      </c>
      <c r="B1245">
        <v>4090</v>
      </c>
      <c r="C1245" s="120" t="s">
        <v>22540</v>
      </c>
      <c r="D1245" s="41" t="s">
        <v>8502</v>
      </c>
      <c r="E1245" s="40" t="s">
        <v>26343</v>
      </c>
    </row>
    <row r="1246" spans="1:5">
      <c r="A1246" t="str">
        <f t="shared" si="19"/>
        <v>4093</v>
      </c>
      <c r="B1246">
        <v>4093</v>
      </c>
      <c r="C1246" s="120" t="s">
        <v>22547</v>
      </c>
      <c r="D1246" s="41" t="s">
        <v>8504</v>
      </c>
      <c r="E1246" s="40" t="s">
        <v>9172</v>
      </c>
    </row>
    <row r="1247" spans="1:5">
      <c r="A1247" t="str">
        <f t="shared" si="19"/>
        <v>4094</v>
      </c>
      <c r="B1247">
        <v>4094</v>
      </c>
      <c r="C1247" s="120" t="s">
        <v>22552</v>
      </c>
      <c r="D1247" s="41" t="s">
        <v>8504</v>
      </c>
      <c r="E1247" s="40" t="s">
        <v>9480</v>
      </c>
    </row>
    <row r="1248" spans="1:5">
      <c r="A1248" t="str">
        <f t="shared" si="19"/>
        <v>4095</v>
      </c>
      <c r="B1248">
        <v>4095</v>
      </c>
      <c r="C1248" s="120" t="s">
        <v>22554</v>
      </c>
      <c r="D1248" s="41" t="s">
        <v>8504</v>
      </c>
      <c r="E1248" s="40" t="s">
        <v>26344</v>
      </c>
    </row>
    <row r="1249" spans="1:5">
      <c r="A1249" t="str">
        <f t="shared" si="19"/>
        <v>4096</v>
      </c>
      <c r="B1249">
        <v>4096</v>
      </c>
      <c r="C1249" s="120" t="s">
        <v>22558</v>
      </c>
      <c r="D1249" s="41" t="s">
        <v>8504</v>
      </c>
      <c r="E1249" s="40" t="s">
        <v>14596</v>
      </c>
    </row>
    <row r="1250" spans="1:5">
      <c r="A1250" t="str">
        <f t="shared" si="19"/>
        <v>4097</v>
      </c>
      <c r="B1250">
        <v>4097</v>
      </c>
      <c r="C1250" s="120" t="s">
        <v>22556</v>
      </c>
      <c r="D1250" s="41" t="s">
        <v>8504</v>
      </c>
      <c r="E1250" s="40" t="s">
        <v>23588</v>
      </c>
    </row>
    <row r="1251" spans="1:5">
      <c r="A1251" t="str">
        <f t="shared" si="19"/>
        <v>4102</v>
      </c>
      <c r="B1251">
        <v>4102</v>
      </c>
      <c r="C1251" s="120" t="s">
        <v>22565</v>
      </c>
      <c r="D1251" s="41" t="s">
        <v>8502</v>
      </c>
      <c r="E1251" s="40" t="s">
        <v>26345</v>
      </c>
    </row>
    <row r="1252" spans="1:5">
      <c r="A1252" t="str">
        <f t="shared" si="19"/>
        <v>4107</v>
      </c>
      <c r="B1252">
        <v>4107</v>
      </c>
      <c r="C1252" s="120" t="s">
        <v>22564</v>
      </c>
      <c r="D1252" s="41" t="s">
        <v>8502</v>
      </c>
      <c r="E1252" s="40" t="s">
        <v>18055</v>
      </c>
    </row>
    <row r="1253" spans="1:5">
      <c r="A1253" t="str">
        <f t="shared" si="19"/>
        <v>4111</v>
      </c>
      <c r="B1253">
        <v>4111</v>
      </c>
      <c r="C1253" s="120" t="s">
        <v>21260</v>
      </c>
      <c r="D1253" s="41" t="s">
        <v>8502</v>
      </c>
      <c r="E1253" s="40" t="s">
        <v>26346</v>
      </c>
    </row>
    <row r="1254" spans="1:5">
      <c r="A1254" t="str">
        <f t="shared" si="19"/>
        <v>4114</v>
      </c>
      <c r="B1254">
        <v>4114</v>
      </c>
      <c r="C1254" s="120" t="s">
        <v>22560</v>
      </c>
      <c r="D1254" s="41" t="s">
        <v>8502</v>
      </c>
      <c r="E1254" s="40" t="s">
        <v>26347</v>
      </c>
    </row>
    <row r="1255" spans="1:5">
      <c r="A1255" t="str">
        <f t="shared" si="19"/>
        <v>4115</v>
      </c>
      <c r="B1255">
        <v>4115</v>
      </c>
      <c r="C1255" s="120" t="s">
        <v>22349</v>
      </c>
      <c r="D1255" s="41" t="s">
        <v>8510</v>
      </c>
      <c r="E1255" s="40" t="s">
        <v>16458</v>
      </c>
    </row>
    <row r="1256" spans="1:5">
      <c r="A1256" t="str">
        <f t="shared" si="19"/>
        <v>4119</v>
      </c>
      <c r="B1256">
        <v>4119</v>
      </c>
      <c r="C1256" s="120" t="s">
        <v>22350</v>
      </c>
      <c r="D1256" s="41" t="s">
        <v>8510</v>
      </c>
      <c r="E1256" s="40" t="s">
        <v>17991</v>
      </c>
    </row>
    <row r="1257" spans="1:5">
      <c r="A1257" t="str">
        <f t="shared" si="19"/>
        <v>4177</v>
      </c>
      <c r="B1257">
        <v>4177</v>
      </c>
      <c r="C1257" s="120" t="s">
        <v>22588</v>
      </c>
      <c r="D1257" s="41" t="s">
        <v>8502</v>
      </c>
      <c r="E1257" s="40" t="s">
        <v>8546</v>
      </c>
    </row>
    <row r="1258" spans="1:5">
      <c r="A1258" t="str">
        <f t="shared" si="19"/>
        <v>4178</v>
      </c>
      <c r="B1258">
        <v>4178</v>
      </c>
      <c r="C1258" s="120" t="s">
        <v>22593</v>
      </c>
      <c r="D1258" s="41" t="s">
        <v>8502</v>
      </c>
      <c r="E1258" s="40" t="s">
        <v>9133</v>
      </c>
    </row>
    <row r="1259" spans="1:5">
      <c r="A1259" t="str">
        <f t="shared" si="19"/>
        <v>4179</v>
      </c>
      <c r="B1259">
        <v>4179</v>
      </c>
      <c r="C1259" s="120" t="s">
        <v>22589</v>
      </c>
      <c r="D1259" s="41" t="s">
        <v>8502</v>
      </c>
      <c r="E1259" s="40" t="s">
        <v>16650</v>
      </c>
    </row>
    <row r="1260" spans="1:5">
      <c r="A1260" t="str">
        <f t="shared" si="19"/>
        <v>4180</v>
      </c>
      <c r="B1260">
        <v>4180</v>
      </c>
      <c r="C1260" s="120" t="s">
        <v>22587</v>
      </c>
      <c r="D1260" s="41" t="s">
        <v>8502</v>
      </c>
      <c r="E1260" s="40" t="s">
        <v>9347</v>
      </c>
    </row>
    <row r="1261" spans="1:5">
      <c r="A1261" t="str">
        <f t="shared" si="19"/>
        <v>4181</v>
      </c>
      <c r="B1261">
        <v>4181</v>
      </c>
      <c r="C1261" s="120" t="s">
        <v>22592</v>
      </c>
      <c r="D1261" s="41" t="s">
        <v>8502</v>
      </c>
      <c r="E1261" s="40" t="s">
        <v>17673</v>
      </c>
    </row>
    <row r="1262" spans="1:5">
      <c r="A1262" t="str">
        <f t="shared" si="19"/>
        <v>4182</v>
      </c>
      <c r="B1262">
        <v>4182</v>
      </c>
      <c r="C1262" s="120" t="s">
        <v>22594</v>
      </c>
      <c r="D1262" s="41" t="s">
        <v>8502</v>
      </c>
      <c r="E1262" s="40" t="s">
        <v>25703</v>
      </c>
    </row>
    <row r="1263" spans="1:5">
      <c r="A1263" t="str">
        <f t="shared" si="19"/>
        <v>4183</v>
      </c>
      <c r="B1263">
        <v>4183</v>
      </c>
      <c r="C1263" s="120" t="s">
        <v>22595</v>
      </c>
      <c r="D1263" s="41" t="s">
        <v>8502</v>
      </c>
      <c r="E1263" s="40" t="s">
        <v>26348</v>
      </c>
    </row>
    <row r="1264" spans="1:5">
      <c r="A1264" t="str">
        <f t="shared" si="19"/>
        <v>4184</v>
      </c>
      <c r="B1264">
        <v>4184</v>
      </c>
      <c r="C1264" s="120" t="s">
        <v>22596</v>
      </c>
      <c r="D1264" s="41" t="s">
        <v>8502</v>
      </c>
      <c r="E1264" s="40" t="s">
        <v>26349</v>
      </c>
    </row>
    <row r="1265" spans="1:5">
      <c r="A1265" t="str">
        <f t="shared" si="19"/>
        <v>4185</v>
      </c>
      <c r="B1265">
        <v>4185</v>
      </c>
      <c r="C1265" s="120" t="s">
        <v>22597</v>
      </c>
      <c r="D1265" s="41" t="s">
        <v>8502</v>
      </c>
      <c r="E1265" s="40" t="s">
        <v>26350</v>
      </c>
    </row>
    <row r="1266" spans="1:5">
      <c r="A1266" t="str">
        <f t="shared" si="19"/>
        <v>4186</v>
      </c>
      <c r="B1266">
        <v>4186</v>
      </c>
      <c r="C1266" s="120" t="s">
        <v>22604</v>
      </c>
      <c r="D1266" s="41" t="s">
        <v>8502</v>
      </c>
      <c r="E1266" s="40" t="s">
        <v>16462</v>
      </c>
    </row>
    <row r="1267" spans="1:5">
      <c r="A1267" t="str">
        <f t="shared" si="19"/>
        <v>4187</v>
      </c>
      <c r="B1267">
        <v>4187</v>
      </c>
      <c r="C1267" s="120" t="s">
        <v>22612</v>
      </c>
      <c r="D1267" s="41" t="s">
        <v>8502</v>
      </c>
      <c r="E1267" s="40" t="s">
        <v>9429</v>
      </c>
    </row>
    <row r="1268" spans="1:5">
      <c r="A1268" t="str">
        <f t="shared" si="19"/>
        <v>4188</v>
      </c>
      <c r="B1268">
        <v>4188</v>
      </c>
      <c r="C1268" s="120" t="s">
        <v>22605</v>
      </c>
      <c r="D1268" s="41" t="s">
        <v>8502</v>
      </c>
      <c r="E1268" s="40" t="s">
        <v>8771</v>
      </c>
    </row>
    <row r="1269" spans="1:5">
      <c r="A1269" t="str">
        <f t="shared" si="19"/>
        <v>4189</v>
      </c>
      <c r="B1269">
        <v>4189</v>
      </c>
      <c r="C1269" s="120" t="s">
        <v>22606</v>
      </c>
      <c r="D1269" s="41" t="s">
        <v>8502</v>
      </c>
      <c r="E1269" s="40" t="s">
        <v>8771</v>
      </c>
    </row>
    <row r="1270" spans="1:5">
      <c r="A1270" t="str">
        <f t="shared" si="19"/>
        <v>4190</v>
      </c>
      <c r="B1270">
        <v>4190</v>
      </c>
      <c r="C1270" s="120" t="s">
        <v>22603</v>
      </c>
      <c r="D1270" s="41" t="s">
        <v>8502</v>
      </c>
      <c r="E1270" s="40" t="s">
        <v>8905</v>
      </c>
    </row>
    <row r="1271" spans="1:5">
      <c r="A1271" t="str">
        <f t="shared" si="19"/>
        <v>4191</v>
      </c>
      <c r="B1271">
        <v>4191</v>
      </c>
      <c r="C1271" s="120" t="s">
        <v>22600</v>
      </c>
      <c r="D1271" s="41" t="s">
        <v>8502</v>
      </c>
      <c r="E1271" s="40" t="s">
        <v>9001</v>
      </c>
    </row>
    <row r="1272" spans="1:5">
      <c r="A1272" t="str">
        <f t="shared" si="19"/>
        <v>4192</v>
      </c>
      <c r="B1272">
        <v>4192</v>
      </c>
      <c r="C1272" s="120" t="s">
        <v>22599</v>
      </c>
      <c r="D1272" s="41" t="s">
        <v>8502</v>
      </c>
      <c r="E1272" s="40" t="s">
        <v>9001</v>
      </c>
    </row>
    <row r="1273" spans="1:5">
      <c r="A1273" t="str">
        <f t="shared" si="19"/>
        <v>4193</v>
      </c>
      <c r="B1273">
        <v>4193</v>
      </c>
      <c r="C1273" s="120" t="s">
        <v>22610</v>
      </c>
      <c r="D1273" s="41" t="s">
        <v>8502</v>
      </c>
      <c r="E1273" s="40" t="s">
        <v>18295</v>
      </c>
    </row>
    <row r="1274" spans="1:5">
      <c r="A1274" t="str">
        <f t="shared" si="19"/>
        <v>4194</v>
      </c>
      <c r="B1274">
        <v>4194</v>
      </c>
      <c r="C1274" s="120" t="s">
        <v>22608</v>
      </c>
      <c r="D1274" s="41" t="s">
        <v>8502</v>
      </c>
      <c r="E1274" s="40" t="s">
        <v>18295</v>
      </c>
    </row>
    <row r="1275" spans="1:5">
      <c r="A1275" t="str">
        <f t="shared" si="19"/>
        <v>4197</v>
      </c>
      <c r="B1275">
        <v>4197</v>
      </c>
      <c r="C1275" s="120" t="s">
        <v>22607</v>
      </c>
      <c r="D1275" s="41" t="s">
        <v>8502</v>
      </c>
      <c r="E1275" s="40" t="s">
        <v>26351</v>
      </c>
    </row>
    <row r="1276" spans="1:5">
      <c r="A1276" t="str">
        <f t="shared" si="19"/>
        <v>4202</v>
      </c>
      <c r="B1276">
        <v>4202</v>
      </c>
      <c r="C1276" s="120" t="s">
        <v>22613</v>
      </c>
      <c r="D1276" s="41" t="s">
        <v>8502</v>
      </c>
      <c r="E1276" s="40" t="s">
        <v>26245</v>
      </c>
    </row>
    <row r="1277" spans="1:5">
      <c r="A1277" t="str">
        <f t="shared" si="19"/>
        <v>4203</v>
      </c>
      <c r="B1277">
        <v>4203</v>
      </c>
      <c r="C1277" s="120" t="s">
        <v>22614</v>
      </c>
      <c r="D1277" s="41" t="s">
        <v>8502</v>
      </c>
      <c r="E1277" s="40" t="s">
        <v>26352</v>
      </c>
    </row>
    <row r="1278" spans="1:5">
      <c r="A1278" t="str">
        <f t="shared" si="19"/>
        <v>4204</v>
      </c>
      <c r="B1278">
        <v>4204</v>
      </c>
      <c r="C1278" s="120" t="s">
        <v>22611</v>
      </c>
      <c r="D1278" s="41" t="s">
        <v>8502</v>
      </c>
      <c r="E1278" s="40" t="s">
        <v>18295</v>
      </c>
    </row>
    <row r="1279" spans="1:5">
      <c r="A1279" t="str">
        <f t="shared" si="19"/>
        <v>4205</v>
      </c>
      <c r="B1279">
        <v>4205</v>
      </c>
      <c r="C1279" s="120" t="s">
        <v>22598</v>
      </c>
      <c r="D1279" s="41" t="s">
        <v>8502</v>
      </c>
      <c r="E1279" s="40" t="s">
        <v>9001</v>
      </c>
    </row>
    <row r="1280" spans="1:5">
      <c r="A1280" t="str">
        <f t="shared" si="19"/>
        <v>4206</v>
      </c>
      <c r="B1280">
        <v>4206</v>
      </c>
      <c r="C1280" s="120" t="s">
        <v>22602</v>
      </c>
      <c r="D1280" s="41" t="s">
        <v>8502</v>
      </c>
      <c r="E1280" s="40" t="s">
        <v>8905</v>
      </c>
    </row>
    <row r="1281" spans="1:5">
      <c r="A1281" t="str">
        <f t="shared" si="19"/>
        <v>4207</v>
      </c>
      <c r="B1281">
        <v>4207</v>
      </c>
      <c r="C1281" s="120" t="s">
        <v>22601</v>
      </c>
      <c r="D1281" s="41" t="s">
        <v>8502</v>
      </c>
      <c r="E1281" s="40" t="s">
        <v>16671</v>
      </c>
    </row>
    <row r="1282" spans="1:5">
      <c r="A1282" t="str">
        <f t="shared" si="19"/>
        <v>4208</v>
      </c>
      <c r="B1282">
        <v>4208</v>
      </c>
      <c r="C1282" s="120" t="s">
        <v>22590</v>
      </c>
      <c r="D1282" s="41" t="s">
        <v>8502</v>
      </c>
      <c r="E1282" s="40" t="s">
        <v>26353</v>
      </c>
    </row>
    <row r="1283" spans="1:5">
      <c r="A1283" t="str">
        <f t="shared" ref="A1283:A1346" si="20">IF(ISERROR(SEARCH("/",B1283)=6),TRIM(CLEAN(B1283)),IF(SEARCH("/",B1283)=6,IF(LEN(TRIM(CLEAN(B1283)))=7,LEFT(TRIM(CLEAN(B1283)),6)&amp;"00"&amp;RIGHT(TRIM(CLEAN(B1283)),1),LEFT(TRIM(CLEAN(B1283)),6)&amp;"0"&amp;RIGHT(TRIM(CLEAN(B1283)),2)),TRIM(CLEAN(B1283))))</f>
        <v>4209</v>
      </c>
      <c r="B1283">
        <v>4209</v>
      </c>
      <c r="C1283" s="120" t="s">
        <v>22586</v>
      </c>
      <c r="D1283" s="41" t="s">
        <v>8502</v>
      </c>
      <c r="E1283" s="40" t="s">
        <v>8834</v>
      </c>
    </row>
    <row r="1284" spans="1:5">
      <c r="A1284" t="str">
        <f t="shared" si="20"/>
        <v>4210</v>
      </c>
      <c r="B1284">
        <v>4210</v>
      </c>
      <c r="C1284" s="120" t="s">
        <v>22582</v>
      </c>
      <c r="D1284" s="41" t="s">
        <v>8502</v>
      </c>
      <c r="E1284" s="40" t="s">
        <v>17981</v>
      </c>
    </row>
    <row r="1285" spans="1:5">
      <c r="A1285" t="str">
        <f t="shared" si="20"/>
        <v>4211</v>
      </c>
      <c r="B1285">
        <v>4211</v>
      </c>
      <c r="C1285" s="120" t="s">
        <v>22585</v>
      </c>
      <c r="D1285" s="41" t="s">
        <v>8502</v>
      </c>
      <c r="E1285" s="40" t="s">
        <v>16499</v>
      </c>
    </row>
    <row r="1286" spans="1:5">
      <c r="A1286" t="str">
        <f t="shared" si="20"/>
        <v>4212</v>
      </c>
      <c r="B1286">
        <v>4212</v>
      </c>
      <c r="C1286" s="120" t="s">
        <v>22583</v>
      </c>
      <c r="D1286" s="41" t="s">
        <v>8502</v>
      </c>
      <c r="E1286" s="40" t="s">
        <v>9420</v>
      </c>
    </row>
    <row r="1287" spans="1:5">
      <c r="A1287" t="str">
        <f t="shared" si="20"/>
        <v>4213</v>
      </c>
      <c r="B1287">
        <v>4213</v>
      </c>
      <c r="C1287" s="120" t="s">
        <v>22584</v>
      </c>
      <c r="D1287" s="41" t="s">
        <v>8502</v>
      </c>
      <c r="E1287" s="40" t="s">
        <v>14046</v>
      </c>
    </row>
    <row r="1288" spans="1:5">
      <c r="A1288" t="str">
        <f t="shared" si="20"/>
        <v>4214</v>
      </c>
      <c r="B1288">
        <v>4214</v>
      </c>
      <c r="C1288" s="120" t="s">
        <v>22580</v>
      </c>
      <c r="D1288" s="41" t="s">
        <v>8502</v>
      </c>
      <c r="E1288" s="40" t="s">
        <v>8799</v>
      </c>
    </row>
    <row r="1289" spans="1:5">
      <c r="A1289" t="str">
        <f t="shared" si="20"/>
        <v>4215</v>
      </c>
      <c r="B1289">
        <v>4215</v>
      </c>
      <c r="C1289" s="120" t="s">
        <v>22581</v>
      </c>
      <c r="D1289" s="41" t="s">
        <v>8502</v>
      </c>
      <c r="E1289" s="40" t="s">
        <v>17704</v>
      </c>
    </row>
    <row r="1290" spans="1:5">
      <c r="A1290" t="str">
        <f t="shared" si="20"/>
        <v>4221</v>
      </c>
      <c r="B1290">
        <v>4221</v>
      </c>
      <c r="C1290" s="120" t="s">
        <v>22636</v>
      </c>
      <c r="D1290" s="41" t="s">
        <v>8498</v>
      </c>
      <c r="E1290" s="40" t="s">
        <v>8936</v>
      </c>
    </row>
    <row r="1291" spans="1:5">
      <c r="A1291" t="str">
        <f t="shared" si="20"/>
        <v>4222</v>
      </c>
      <c r="B1291">
        <v>4222</v>
      </c>
      <c r="C1291" s="120" t="s">
        <v>21535</v>
      </c>
      <c r="D1291" s="41" t="s">
        <v>8498</v>
      </c>
      <c r="E1291" s="40" t="s">
        <v>26354</v>
      </c>
    </row>
    <row r="1292" spans="1:5">
      <c r="A1292" t="str">
        <f t="shared" si="20"/>
        <v>4223</v>
      </c>
      <c r="B1292">
        <v>4223</v>
      </c>
      <c r="C1292" s="120" t="s">
        <v>21316</v>
      </c>
      <c r="D1292" s="41" t="s">
        <v>8498</v>
      </c>
      <c r="E1292" s="40" t="s">
        <v>19518</v>
      </c>
    </row>
    <row r="1293" spans="1:5">
      <c r="A1293" t="str">
        <f t="shared" si="20"/>
        <v>4226</v>
      </c>
      <c r="B1293">
        <v>4226</v>
      </c>
      <c r="C1293" s="120" t="s">
        <v>21534</v>
      </c>
      <c r="D1293" s="41" t="s">
        <v>8506</v>
      </c>
      <c r="E1293" s="40" t="s">
        <v>22325</v>
      </c>
    </row>
    <row r="1294" spans="1:5">
      <c r="A1294" t="str">
        <f t="shared" si="20"/>
        <v>4227</v>
      </c>
      <c r="B1294">
        <v>4227</v>
      </c>
      <c r="C1294" s="120" t="s">
        <v>22637</v>
      </c>
      <c r="D1294" s="41" t="s">
        <v>8498</v>
      </c>
      <c r="E1294" s="40" t="s">
        <v>26355</v>
      </c>
    </row>
    <row r="1295" spans="1:5">
      <c r="A1295" t="str">
        <f t="shared" si="20"/>
        <v>4229</v>
      </c>
      <c r="B1295">
        <v>4229</v>
      </c>
      <c r="C1295" s="120" t="s">
        <v>21575</v>
      </c>
      <c r="D1295" s="41" t="s">
        <v>8506</v>
      </c>
      <c r="E1295" s="40" t="s">
        <v>25552</v>
      </c>
    </row>
    <row r="1296" spans="1:5">
      <c r="A1296" t="str">
        <f t="shared" si="20"/>
        <v>4230</v>
      </c>
      <c r="B1296">
        <v>4230</v>
      </c>
      <c r="C1296" s="120" t="s">
        <v>22656</v>
      </c>
      <c r="D1296" s="41" t="s">
        <v>8504</v>
      </c>
      <c r="E1296" s="40" t="s">
        <v>26344</v>
      </c>
    </row>
    <row r="1297" spans="1:5">
      <c r="A1297" t="str">
        <f t="shared" si="20"/>
        <v>4233</v>
      </c>
      <c r="B1297">
        <v>4233</v>
      </c>
      <c r="C1297" s="120" t="s">
        <v>22671</v>
      </c>
      <c r="D1297" s="41" t="s">
        <v>8504</v>
      </c>
      <c r="E1297" s="40" t="s">
        <v>9172</v>
      </c>
    </row>
    <row r="1298" spans="1:5">
      <c r="A1298" t="str">
        <f t="shared" si="20"/>
        <v>4234</v>
      </c>
      <c r="B1298">
        <v>4234</v>
      </c>
      <c r="C1298" s="120" t="s">
        <v>22648</v>
      </c>
      <c r="D1298" s="41" t="s">
        <v>8504</v>
      </c>
      <c r="E1298" s="40" t="s">
        <v>12264</v>
      </c>
    </row>
    <row r="1299" spans="1:5">
      <c r="A1299" t="str">
        <f t="shared" si="20"/>
        <v>4235</v>
      </c>
      <c r="B1299">
        <v>4235</v>
      </c>
      <c r="C1299" s="120" t="s">
        <v>20292</v>
      </c>
      <c r="D1299" s="41" t="s">
        <v>8504</v>
      </c>
      <c r="E1299" s="40" t="s">
        <v>13249</v>
      </c>
    </row>
    <row r="1300" spans="1:5">
      <c r="A1300" t="str">
        <f t="shared" si="20"/>
        <v>4237</v>
      </c>
      <c r="B1300">
        <v>4237</v>
      </c>
      <c r="C1300" s="120" t="s">
        <v>22669</v>
      </c>
      <c r="D1300" s="41" t="s">
        <v>8504</v>
      </c>
      <c r="E1300" s="40" t="s">
        <v>26344</v>
      </c>
    </row>
    <row r="1301" spans="1:5">
      <c r="A1301" t="str">
        <f t="shared" si="20"/>
        <v>4238</v>
      </c>
      <c r="B1301">
        <v>4238</v>
      </c>
      <c r="C1301" s="120" t="s">
        <v>22667</v>
      </c>
      <c r="D1301" s="41" t="s">
        <v>8504</v>
      </c>
      <c r="E1301" s="40" t="s">
        <v>26356</v>
      </c>
    </row>
    <row r="1302" spans="1:5">
      <c r="A1302" t="str">
        <f t="shared" si="20"/>
        <v>4239</v>
      </c>
      <c r="B1302">
        <v>4239</v>
      </c>
      <c r="C1302" s="120" t="s">
        <v>22662</v>
      </c>
      <c r="D1302" s="41" t="s">
        <v>8504</v>
      </c>
      <c r="E1302" s="40" t="s">
        <v>18616</v>
      </c>
    </row>
    <row r="1303" spans="1:5">
      <c r="A1303" t="str">
        <f t="shared" si="20"/>
        <v>4240</v>
      </c>
      <c r="B1303">
        <v>4240</v>
      </c>
      <c r="C1303" s="120" t="s">
        <v>22660</v>
      </c>
      <c r="D1303" s="41" t="s">
        <v>8504</v>
      </c>
      <c r="E1303" s="40" t="s">
        <v>9500</v>
      </c>
    </row>
    <row r="1304" spans="1:5">
      <c r="A1304" t="str">
        <f t="shared" si="20"/>
        <v>4243</v>
      </c>
      <c r="B1304">
        <v>4243</v>
      </c>
      <c r="C1304" s="120" t="s">
        <v>22641</v>
      </c>
      <c r="D1304" s="41" t="s">
        <v>8504</v>
      </c>
      <c r="E1304" s="40" t="s">
        <v>16410</v>
      </c>
    </row>
    <row r="1305" spans="1:5">
      <c r="A1305" t="str">
        <f t="shared" si="20"/>
        <v>4244</v>
      </c>
      <c r="B1305">
        <v>4244</v>
      </c>
      <c r="C1305" s="120" t="s">
        <v>22347</v>
      </c>
      <c r="D1305" s="41" t="s">
        <v>8504</v>
      </c>
      <c r="E1305" s="40" t="s">
        <v>17533</v>
      </c>
    </row>
    <row r="1306" spans="1:5">
      <c r="A1306" t="str">
        <f t="shared" si="20"/>
        <v>4248</v>
      </c>
      <c r="B1306">
        <v>4248</v>
      </c>
      <c r="C1306" s="120" t="s">
        <v>22664</v>
      </c>
      <c r="D1306" s="41" t="s">
        <v>8504</v>
      </c>
      <c r="E1306" s="40" t="s">
        <v>26344</v>
      </c>
    </row>
    <row r="1307" spans="1:5">
      <c r="A1307" t="str">
        <f t="shared" si="20"/>
        <v>4250</v>
      </c>
      <c r="B1307">
        <v>4250</v>
      </c>
      <c r="C1307" s="120" t="s">
        <v>22645</v>
      </c>
      <c r="D1307" s="41" t="s">
        <v>8504</v>
      </c>
      <c r="E1307" s="40" t="s">
        <v>16450</v>
      </c>
    </row>
    <row r="1308" spans="1:5">
      <c r="A1308" t="str">
        <f t="shared" si="20"/>
        <v>4251</v>
      </c>
      <c r="B1308">
        <v>4251</v>
      </c>
      <c r="C1308" s="120" t="s">
        <v>22654</v>
      </c>
      <c r="D1308" s="41" t="s">
        <v>8504</v>
      </c>
      <c r="E1308" s="40" t="s">
        <v>17427</v>
      </c>
    </row>
    <row r="1309" spans="1:5">
      <c r="A1309" t="str">
        <f t="shared" si="20"/>
        <v>4252</v>
      </c>
      <c r="B1309">
        <v>4252</v>
      </c>
      <c r="C1309" s="120" t="s">
        <v>22639</v>
      </c>
      <c r="D1309" s="41" t="s">
        <v>8504</v>
      </c>
      <c r="E1309" s="40" t="s">
        <v>16495</v>
      </c>
    </row>
    <row r="1310" spans="1:5">
      <c r="A1310" t="str">
        <f t="shared" si="20"/>
        <v>4253</v>
      </c>
      <c r="B1310">
        <v>4253</v>
      </c>
      <c r="C1310" s="120" t="s">
        <v>22650</v>
      </c>
      <c r="D1310" s="41" t="s">
        <v>8504</v>
      </c>
      <c r="E1310" s="40" t="s">
        <v>16960</v>
      </c>
    </row>
    <row r="1311" spans="1:5">
      <c r="A1311" t="str">
        <f t="shared" si="20"/>
        <v>4254</v>
      </c>
      <c r="B1311">
        <v>4254</v>
      </c>
      <c r="C1311" s="120" t="s">
        <v>22652</v>
      </c>
      <c r="D1311" s="41" t="s">
        <v>8504</v>
      </c>
      <c r="E1311" s="40" t="s">
        <v>9015</v>
      </c>
    </row>
    <row r="1312" spans="1:5">
      <c r="A1312" t="str">
        <f t="shared" si="20"/>
        <v>4257</v>
      </c>
      <c r="B1312">
        <v>4257</v>
      </c>
      <c r="C1312" s="120" t="s">
        <v>22658</v>
      </c>
      <c r="D1312" s="41" t="s">
        <v>8504</v>
      </c>
      <c r="E1312" s="40" t="s">
        <v>24798</v>
      </c>
    </row>
    <row r="1313" spans="1:5">
      <c r="A1313" t="str">
        <f t="shared" si="20"/>
        <v>4262</v>
      </c>
      <c r="B1313">
        <v>4262</v>
      </c>
      <c r="C1313" s="120" t="s">
        <v>22675</v>
      </c>
      <c r="D1313" s="41" t="s">
        <v>8502</v>
      </c>
      <c r="E1313" s="40" t="s">
        <v>26357</v>
      </c>
    </row>
    <row r="1314" spans="1:5">
      <c r="A1314" t="str">
        <f t="shared" si="20"/>
        <v>4263</v>
      </c>
      <c r="B1314">
        <v>4263</v>
      </c>
      <c r="C1314" s="120" t="s">
        <v>22676</v>
      </c>
      <c r="D1314" s="41" t="s">
        <v>8502</v>
      </c>
      <c r="E1314" s="40" t="s">
        <v>26358</v>
      </c>
    </row>
    <row r="1315" spans="1:5">
      <c r="A1315" t="str">
        <f t="shared" si="20"/>
        <v>4273</v>
      </c>
      <c r="B1315">
        <v>4273</v>
      </c>
      <c r="C1315" s="120" t="s">
        <v>22694</v>
      </c>
      <c r="D1315" s="41" t="s">
        <v>8502</v>
      </c>
      <c r="E1315" s="40" t="s">
        <v>26359</v>
      </c>
    </row>
    <row r="1316" spans="1:5">
      <c r="A1316" t="str">
        <f t="shared" si="20"/>
        <v>4274</v>
      </c>
      <c r="B1316">
        <v>4274</v>
      </c>
      <c r="C1316" s="120" t="s">
        <v>22695</v>
      </c>
      <c r="D1316" s="41" t="s">
        <v>8502</v>
      </c>
      <c r="E1316" s="40" t="s">
        <v>26360</v>
      </c>
    </row>
    <row r="1317" spans="1:5">
      <c r="A1317" t="str">
        <f t="shared" si="20"/>
        <v>4276</v>
      </c>
      <c r="B1317">
        <v>4276</v>
      </c>
      <c r="C1317" s="120" t="s">
        <v>22693</v>
      </c>
      <c r="D1317" s="41" t="s">
        <v>8502</v>
      </c>
      <c r="E1317" s="40" t="s">
        <v>26361</v>
      </c>
    </row>
    <row r="1318" spans="1:5">
      <c r="A1318" t="str">
        <f t="shared" si="20"/>
        <v>4299</v>
      </c>
      <c r="B1318">
        <v>4299</v>
      </c>
      <c r="C1318" s="120" t="s">
        <v>22744</v>
      </c>
      <c r="D1318" s="41" t="s">
        <v>8502</v>
      </c>
      <c r="E1318" s="40" t="s">
        <v>8819</v>
      </c>
    </row>
    <row r="1319" spans="1:5">
      <c r="A1319" t="str">
        <f t="shared" si="20"/>
        <v>4300</v>
      </c>
      <c r="B1319">
        <v>4300</v>
      </c>
      <c r="C1319" s="120" t="s">
        <v>22750</v>
      </c>
      <c r="D1319" s="41" t="s">
        <v>8502</v>
      </c>
      <c r="E1319" s="40" t="s">
        <v>8671</v>
      </c>
    </row>
    <row r="1320" spans="1:5">
      <c r="A1320" t="str">
        <f t="shared" si="20"/>
        <v>4301</v>
      </c>
      <c r="B1320">
        <v>4301</v>
      </c>
      <c r="C1320" s="120" t="s">
        <v>22751</v>
      </c>
      <c r="D1320" s="41" t="s">
        <v>8502</v>
      </c>
      <c r="E1320" s="40" t="s">
        <v>9088</v>
      </c>
    </row>
    <row r="1321" spans="1:5">
      <c r="A1321" t="str">
        <f t="shared" si="20"/>
        <v>4302</v>
      </c>
      <c r="B1321">
        <v>4302</v>
      </c>
      <c r="C1321" s="120" t="s">
        <v>22749</v>
      </c>
      <c r="D1321" s="41" t="s">
        <v>8502</v>
      </c>
      <c r="E1321" s="40" t="s">
        <v>8960</v>
      </c>
    </row>
    <row r="1322" spans="1:5">
      <c r="A1322" t="str">
        <f t="shared" si="20"/>
        <v>4304</v>
      </c>
      <c r="B1322">
        <v>4304</v>
      </c>
      <c r="C1322" s="120" t="s">
        <v>22745</v>
      </c>
      <c r="D1322" s="41" t="s">
        <v>8502</v>
      </c>
      <c r="E1322" s="40" t="s">
        <v>9233</v>
      </c>
    </row>
    <row r="1323" spans="1:5">
      <c r="A1323" t="str">
        <f t="shared" si="20"/>
        <v>4305</v>
      </c>
      <c r="B1323">
        <v>4305</v>
      </c>
      <c r="C1323" s="120" t="s">
        <v>22746</v>
      </c>
      <c r="D1323" s="41" t="s">
        <v>8502</v>
      </c>
      <c r="E1323" s="40" t="s">
        <v>15583</v>
      </c>
    </row>
    <row r="1324" spans="1:5">
      <c r="A1324" t="str">
        <f t="shared" si="20"/>
        <v>4306</v>
      </c>
      <c r="B1324">
        <v>4306</v>
      </c>
      <c r="C1324" s="120" t="s">
        <v>22747</v>
      </c>
      <c r="D1324" s="41" t="s">
        <v>8502</v>
      </c>
      <c r="E1324" s="40" t="s">
        <v>17010</v>
      </c>
    </row>
    <row r="1325" spans="1:5">
      <c r="A1325" t="str">
        <f t="shared" si="20"/>
        <v>4307</v>
      </c>
      <c r="B1325">
        <v>4307</v>
      </c>
      <c r="C1325" s="120" t="s">
        <v>22950</v>
      </c>
      <c r="D1325" s="41" t="s">
        <v>8502</v>
      </c>
      <c r="E1325" s="40" t="s">
        <v>26362</v>
      </c>
    </row>
    <row r="1326" spans="1:5">
      <c r="A1326" t="str">
        <f t="shared" si="20"/>
        <v>4308</v>
      </c>
      <c r="B1326">
        <v>4308</v>
      </c>
      <c r="C1326" s="120" t="s">
        <v>22748</v>
      </c>
      <c r="D1326" s="41" t="s">
        <v>8502</v>
      </c>
      <c r="E1326" s="40" t="s">
        <v>9198</v>
      </c>
    </row>
    <row r="1327" spans="1:5">
      <c r="A1327" t="str">
        <f t="shared" si="20"/>
        <v>4309</v>
      </c>
      <c r="B1327">
        <v>4309</v>
      </c>
      <c r="C1327" s="120" t="s">
        <v>22949</v>
      </c>
      <c r="D1327" s="41" t="s">
        <v>8502</v>
      </c>
      <c r="E1327" s="40" t="s">
        <v>12961</v>
      </c>
    </row>
    <row r="1328" spans="1:5">
      <c r="A1328" t="str">
        <f t="shared" si="20"/>
        <v>4310</v>
      </c>
      <c r="B1328">
        <v>4310</v>
      </c>
      <c r="C1328" s="120" t="s">
        <v>21453</v>
      </c>
      <c r="D1328" s="41" t="s">
        <v>8502</v>
      </c>
      <c r="E1328" s="40" t="s">
        <v>9521</v>
      </c>
    </row>
    <row r="1329" spans="1:5">
      <c r="A1329" t="str">
        <f t="shared" si="20"/>
        <v>4311</v>
      </c>
      <c r="B1329">
        <v>4311</v>
      </c>
      <c r="C1329" s="120" t="s">
        <v>21454</v>
      </c>
      <c r="D1329" s="41" t="s">
        <v>8502</v>
      </c>
      <c r="E1329" s="40" t="s">
        <v>15583</v>
      </c>
    </row>
    <row r="1330" spans="1:5">
      <c r="A1330" t="str">
        <f t="shared" si="20"/>
        <v>4312</v>
      </c>
      <c r="B1330">
        <v>4312</v>
      </c>
      <c r="C1330" s="120" t="s">
        <v>21455</v>
      </c>
      <c r="D1330" s="41" t="s">
        <v>8502</v>
      </c>
      <c r="E1330" s="40" t="s">
        <v>9497</v>
      </c>
    </row>
    <row r="1331" spans="1:5">
      <c r="A1331" t="str">
        <f t="shared" si="20"/>
        <v>4313</v>
      </c>
      <c r="B1331">
        <v>4313</v>
      </c>
      <c r="C1331" s="120" t="s">
        <v>21620</v>
      </c>
      <c r="D1331" s="41" t="s">
        <v>8930</v>
      </c>
      <c r="E1331" s="40" t="s">
        <v>8621</v>
      </c>
    </row>
    <row r="1332" spans="1:5">
      <c r="A1332" t="str">
        <f t="shared" si="20"/>
        <v>4314</v>
      </c>
      <c r="B1332">
        <v>4314</v>
      </c>
      <c r="C1332" s="120" t="s">
        <v>21622</v>
      </c>
      <c r="D1332" s="41" t="s">
        <v>8930</v>
      </c>
      <c r="E1332" s="40" t="s">
        <v>8681</v>
      </c>
    </row>
    <row r="1333" spans="1:5" ht="30">
      <c r="A1333" t="str">
        <f t="shared" si="20"/>
        <v>4315</v>
      </c>
      <c r="B1333">
        <v>4315</v>
      </c>
      <c r="C1333" s="120" t="s">
        <v>21532</v>
      </c>
      <c r="D1333" s="41" t="s">
        <v>8502</v>
      </c>
      <c r="E1333" s="40" t="s">
        <v>8691</v>
      </c>
    </row>
    <row r="1334" spans="1:5">
      <c r="A1334" t="str">
        <f t="shared" si="20"/>
        <v>4316</v>
      </c>
      <c r="B1334">
        <v>4316</v>
      </c>
      <c r="C1334" s="120" t="s">
        <v>21619</v>
      </c>
      <c r="D1334" s="41" t="s">
        <v>8502</v>
      </c>
      <c r="E1334" s="40" t="s">
        <v>8866</v>
      </c>
    </row>
    <row r="1335" spans="1:5">
      <c r="A1335" t="str">
        <f t="shared" si="20"/>
        <v>4317</v>
      </c>
      <c r="B1335">
        <v>4317</v>
      </c>
      <c r="C1335" s="120" t="s">
        <v>21621</v>
      </c>
      <c r="D1335" s="41" t="s">
        <v>8502</v>
      </c>
      <c r="E1335" s="40" t="s">
        <v>26363</v>
      </c>
    </row>
    <row r="1336" spans="1:5">
      <c r="A1336" t="str">
        <f t="shared" si="20"/>
        <v>4318</v>
      </c>
      <c r="B1336">
        <v>4318</v>
      </c>
      <c r="C1336" s="120" t="s">
        <v>22753</v>
      </c>
      <c r="D1336" s="41" t="s">
        <v>8502</v>
      </c>
      <c r="E1336" s="40" t="s">
        <v>8825</v>
      </c>
    </row>
    <row r="1337" spans="1:5">
      <c r="A1337" t="str">
        <f t="shared" si="20"/>
        <v>4319</v>
      </c>
      <c r="B1337">
        <v>4319</v>
      </c>
      <c r="C1337" s="120" t="s">
        <v>19258</v>
      </c>
      <c r="D1337" s="41" t="s">
        <v>8502</v>
      </c>
      <c r="E1337" s="40" t="s">
        <v>9282</v>
      </c>
    </row>
    <row r="1338" spans="1:5">
      <c r="A1338" t="str">
        <f t="shared" si="20"/>
        <v>4320</v>
      </c>
      <c r="B1338">
        <v>4320</v>
      </c>
      <c r="C1338" s="120" t="s">
        <v>22752</v>
      </c>
      <c r="D1338" s="41" t="s">
        <v>8502</v>
      </c>
      <c r="E1338" s="40" t="s">
        <v>22026</v>
      </c>
    </row>
    <row r="1339" spans="1:5">
      <c r="A1339" t="str">
        <f t="shared" si="20"/>
        <v>4329</v>
      </c>
      <c r="B1339">
        <v>4329</v>
      </c>
      <c r="C1339" s="120" t="s">
        <v>22716</v>
      </c>
      <c r="D1339" s="41" t="s">
        <v>8502</v>
      </c>
      <c r="E1339" s="40" t="s">
        <v>8866</v>
      </c>
    </row>
    <row r="1340" spans="1:5">
      <c r="A1340" t="str">
        <f t="shared" si="20"/>
        <v>4330</v>
      </c>
      <c r="B1340">
        <v>4330</v>
      </c>
      <c r="C1340" s="120" t="s">
        <v>23004</v>
      </c>
      <c r="D1340" s="41" t="s">
        <v>8502</v>
      </c>
      <c r="E1340" s="40" t="s">
        <v>8707</v>
      </c>
    </row>
    <row r="1341" spans="1:5">
      <c r="A1341" t="str">
        <f t="shared" si="20"/>
        <v>4331</v>
      </c>
      <c r="B1341">
        <v>4331</v>
      </c>
      <c r="C1341" s="120" t="s">
        <v>22757</v>
      </c>
      <c r="D1341" s="41" t="s">
        <v>8502</v>
      </c>
      <c r="E1341" s="40" t="s">
        <v>15765</v>
      </c>
    </row>
    <row r="1342" spans="1:5">
      <c r="A1342" t="str">
        <f t="shared" si="20"/>
        <v>4332</v>
      </c>
      <c r="B1342">
        <v>4332</v>
      </c>
      <c r="C1342" s="120" t="s">
        <v>22756</v>
      </c>
      <c r="D1342" s="41" t="s">
        <v>8502</v>
      </c>
      <c r="E1342" s="40" t="s">
        <v>9046</v>
      </c>
    </row>
    <row r="1343" spans="1:5">
      <c r="A1343" t="str">
        <f t="shared" si="20"/>
        <v>4333</v>
      </c>
      <c r="B1343">
        <v>4333</v>
      </c>
      <c r="C1343" s="120" t="s">
        <v>22706</v>
      </c>
      <c r="D1343" s="41" t="s">
        <v>8502</v>
      </c>
      <c r="E1343" s="40" t="s">
        <v>10087</v>
      </c>
    </row>
    <row r="1344" spans="1:5">
      <c r="A1344" t="str">
        <f t="shared" si="20"/>
        <v>4334</v>
      </c>
      <c r="B1344">
        <v>4334</v>
      </c>
      <c r="C1344" s="120" t="s">
        <v>22723</v>
      </c>
      <c r="D1344" s="41" t="s">
        <v>8502</v>
      </c>
      <c r="E1344" s="40" t="s">
        <v>10314</v>
      </c>
    </row>
    <row r="1345" spans="1:5">
      <c r="A1345" t="str">
        <f t="shared" si="20"/>
        <v>4335</v>
      </c>
      <c r="B1345">
        <v>4335</v>
      </c>
      <c r="C1345" s="120" t="s">
        <v>22722</v>
      </c>
      <c r="D1345" s="41" t="s">
        <v>8502</v>
      </c>
      <c r="E1345" s="40" t="s">
        <v>9007</v>
      </c>
    </row>
    <row r="1346" spans="1:5">
      <c r="A1346" t="str">
        <f t="shared" si="20"/>
        <v>4336</v>
      </c>
      <c r="B1346">
        <v>4336</v>
      </c>
      <c r="C1346" s="120" t="s">
        <v>22758</v>
      </c>
      <c r="D1346" s="41" t="s">
        <v>8502</v>
      </c>
      <c r="E1346" s="40" t="s">
        <v>16394</v>
      </c>
    </row>
    <row r="1347" spans="1:5">
      <c r="A1347" t="str">
        <f t="shared" ref="A1347:A1410" si="21">IF(ISERROR(SEARCH("/",B1347)=6),TRIM(CLEAN(B1347)),IF(SEARCH("/",B1347)=6,IF(LEN(TRIM(CLEAN(B1347)))=7,LEFT(TRIM(CLEAN(B1347)),6)&amp;"00"&amp;RIGHT(TRIM(CLEAN(B1347)),1),LEFT(TRIM(CLEAN(B1347)),6)&amp;"0"&amp;RIGHT(TRIM(CLEAN(B1347)),2)),TRIM(CLEAN(B1347))))</f>
        <v>4337</v>
      </c>
      <c r="B1347">
        <v>4337</v>
      </c>
      <c r="C1347" s="120" t="s">
        <v>22999</v>
      </c>
      <c r="D1347" s="41" t="s">
        <v>8502</v>
      </c>
      <c r="E1347" s="40" t="s">
        <v>18107</v>
      </c>
    </row>
    <row r="1348" spans="1:5">
      <c r="A1348" t="str">
        <f t="shared" si="21"/>
        <v>4339</v>
      </c>
      <c r="B1348">
        <v>4339</v>
      </c>
      <c r="C1348" s="120" t="s">
        <v>23000</v>
      </c>
      <c r="D1348" s="41" t="s">
        <v>8502</v>
      </c>
      <c r="E1348" s="40" t="s">
        <v>8865</v>
      </c>
    </row>
    <row r="1349" spans="1:5">
      <c r="A1349" t="str">
        <f t="shared" si="21"/>
        <v>4340</v>
      </c>
      <c r="B1349">
        <v>4340</v>
      </c>
      <c r="C1349" s="120" t="s">
        <v>23005</v>
      </c>
      <c r="D1349" s="41" t="s">
        <v>8502</v>
      </c>
      <c r="E1349" s="40" t="s">
        <v>26364</v>
      </c>
    </row>
    <row r="1350" spans="1:5">
      <c r="A1350" t="str">
        <f t="shared" si="21"/>
        <v>4341</v>
      </c>
      <c r="B1350">
        <v>4341</v>
      </c>
      <c r="C1350" s="120" t="s">
        <v>22998</v>
      </c>
      <c r="D1350" s="41" t="s">
        <v>8502</v>
      </c>
      <c r="E1350" s="40" t="s">
        <v>8566</v>
      </c>
    </row>
    <row r="1351" spans="1:5">
      <c r="A1351" t="str">
        <f t="shared" si="21"/>
        <v>4342</v>
      </c>
      <c r="B1351">
        <v>4342</v>
      </c>
      <c r="C1351" s="120" t="s">
        <v>23003</v>
      </c>
      <c r="D1351" s="41" t="s">
        <v>8502</v>
      </c>
      <c r="E1351" s="40" t="s">
        <v>10073</v>
      </c>
    </row>
    <row r="1352" spans="1:5">
      <c r="A1352" t="str">
        <f t="shared" si="21"/>
        <v>4343</v>
      </c>
      <c r="B1352">
        <v>4343</v>
      </c>
      <c r="C1352" s="120" t="s">
        <v>22724</v>
      </c>
      <c r="D1352" s="41" t="s">
        <v>8502</v>
      </c>
      <c r="E1352" s="40" t="s">
        <v>16476</v>
      </c>
    </row>
    <row r="1353" spans="1:5">
      <c r="A1353" t="str">
        <f t="shared" si="21"/>
        <v>4344</v>
      </c>
      <c r="B1353">
        <v>4344</v>
      </c>
      <c r="C1353" s="120" t="s">
        <v>22718</v>
      </c>
      <c r="D1353" s="41" t="s">
        <v>8502</v>
      </c>
      <c r="E1353" s="40" t="s">
        <v>16382</v>
      </c>
    </row>
    <row r="1354" spans="1:5">
      <c r="A1354" t="str">
        <f t="shared" si="21"/>
        <v>4346</v>
      </c>
      <c r="B1354">
        <v>4346</v>
      </c>
      <c r="C1354" s="120" t="s">
        <v>22703</v>
      </c>
      <c r="D1354" s="41" t="s">
        <v>8502</v>
      </c>
      <c r="E1354" s="40" t="s">
        <v>25379</v>
      </c>
    </row>
    <row r="1355" spans="1:5">
      <c r="A1355" t="str">
        <f t="shared" si="21"/>
        <v>4350</v>
      </c>
      <c r="B1355">
        <v>4350</v>
      </c>
      <c r="C1355" s="120" t="s">
        <v>19706</v>
      </c>
      <c r="D1355" s="41" t="s">
        <v>8502</v>
      </c>
      <c r="E1355" s="40" t="s">
        <v>8862</v>
      </c>
    </row>
    <row r="1356" spans="1:5">
      <c r="A1356" t="str">
        <f t="shared" si="21"/>
        <v>4351</v>
      </c>
      <c r="B1356">
        <v>4351</v>
      </c>
      <c r="C1356" s="120" t="s">
        <v>22736</v>
      </c>
      <c r="D1356" s="41" t="s">
        <v>8502</v>
      </c>
      <c r="E1356" s="40" t="s">
        <v>9388</v>
      </c>
    </row>
    <row r="1357" spans="1:5">
      <c r="A1357" t="str">
        <f t="shared" si="21"/>
        <v>4354</v>
      </c>
      <c r="B1357">
        <v>4354</v>
      </c>
      <c r="C1357" s="120" t="s">
        <v>22762</v>
      </c>
      <c r="D1357" s="41" t="s">
        <v>8502</v>
      </c>
      <c r="E1357" s="40" t="s">
        <v>24037</v>
      </c>
    </row>
    <row r="1358" spans="1:5">
      <c r="A1358" t="str">
        <f t="shared" si="21"/>
        <v>4356</v>
      </c>
      <c r="B1358">
        <v>4356</v>
      </c>
      <c r="C1358" s="120" t="s">
        <v>22701</v>
      </c>
      <c r="D1358" s="41" t="s">
        <v>8502</v>
      </c>
      <c r="E1358" s="40" t="s">
        <v>10087</v>
      </c>
    </row>
    <row r="1359" spans="1:5">
      <c r="A1359" t="str">
        <f t="shared" si="21"/>
        <v>4358</v>
      </c>
      <c r="B1359">
        <v>4358</v>
      </c>
      <c r="C1359" s="120" t="s">
        <v>22707</v>
      </c>
      <c r="D1359" s="41" t="s">
        <v>8502</v>
      </c>
      <c r="E1359" s="40" t="s">
        <v>9987</v>
      </c>
    </row>
    <row r="1360" spans="1:5">
      <c r="A1360" t="str">
        <f t="shared" si="21"/>
        <v>4374</v>
      </c>
      <c r="B1360">
        <v>4374</v>
      </c>
      <c r="C1360" s="120" t="s">
        <v>19697</v>
      </c>
      <c r="D1360" s="41" t="s">
        <v>8502</v>
      </c>
      <c r="E1360" s="40" t="s">
        <v>10087</v>
      </c>
    </row>
    <row r="1361" spans="1:5">
      <c r="A1361" t="str">
        <f t="shared" si="21"/>
        <v>4375</v>
      </c>
      <c r="B1361">
        <v>4375</v>
      </c>
      <c r="C1361" s="120" t="s">
        <v>19702</v>
      </c>
      <c r="D1361" s="41" t="s">
        <v>8502</v>
      </c>
      <c r="E1361" s="40" t="s">
        <v>9075</v>
      </c>
    </row>
    <row r="1362" spans="1:5">
      <c r="A1362" t="str">
        <f t="shared" si="21"/>
        <v>4376</v>
      </c>
      <c r="B1362">
        <v>4376</v>
      </c>
      <c r="C1362" s="120" t="s">
        <v>19704</v>
      </c>
      <c r="D1362" s="41" t="s">
        <v>8502</v>
      </c>
      <c r="E1362" s="40" t="s">
        <v>8520</v>
      </c>
    </row>
    <row r="1363" spans="1:5">
      <c r="A1363" t="str">
        <f t="shared" si="21"/>
        <v>4377</v>
      </c>
      <c r="B1363">
        <v>4377</v>
      </c>
      <c r="C1363" s="120" t="s">
        <v>22700</v>
      </c>
      <c r="D1363" s="41" t="s">
        <v>8502</v>
      </c>
      <c r="E1363" s="40" t="s">
        <v>9326</v>
      </c>
    </row>
    <row r="1364" spans="1:5">
      <c r="A1364" t="str">
        <f t="shared" si="21"/>
        <v>4379</v>
      </c>
      <c r="B1364">
        <v>4379</v>
      </c>
      <c r="C1364" s="120" t="s">
        <v>22699</v>
      </c>
      <c r="D1364" s="41" t="s">
        <v>8502</v>
      </c>
      <c r="E1364" s="40" t="s">
        <v>8519</v>
      </c>
    </row>
    <row r="1365" spans="1:5">
      <c r="A1365" t="str">
        <f t="shared" si="21"/>
        <v>4380</v>
      </c>
      <c r="B1365">
        <v>4380</v>
      </c>
      <c r="C1365" s="120" t="s">
        <v>22743</v>
      </c>
      <c r="D1365" s="41" t="s">
        <v>8502</v>
      </c>
      <c r="E1365" s="40" t="s">
        <v>8640</v>
      </c>
    </row>
    <row r="1366" spans="1:5">
      <c r="A1366" t="str">
        <f t="shared" si="21"/>
        <v>4382</v>
      </c>
      <c r="B1366">
        <v>4382</v>
      </c>
      <c r="C1366" s="120" t="s">
        <v>22761</v>
      </c>
      <c r="D1366" s="41" t="s">
        <v>8502</v>
      </c>
      <c r="E1366" s="40" t="s">
        <v>9117</v>
      </c>
    </row>
    <row r="1367" spans="1:5">
      <c r="A1367" t="str">
        <f t="shared" si="21"/>
        <v>4383</v>
      </c>
      <c r="B1367">
        <v>4383</v>
      </c>
      <c r="C1367" s="120" t="s">
        <v>22717</v>
      </c>
      <c r="D1367" s="41" t="s">
        <v>8502</v>
      </c>
      <c r="E1367" s="40" t="s">
        <v>18192</v>
      </c>
    </row>
    <row r="1368" spans="1:5">
      <c r="A1368" t="str">
        <f t="shared" si="21"/>
        <v>4384</v>
      </c>
      <c r="B1368">
        <v>4384</v>
      </c>
      <c r="C1368" s="120" t="s">
        <v>22735</v>
      </c>
      <c r="D1368" s="41" t="s">
        <v>8502</v>
      </c>
      <c r="E1368" s="40" t="s">
        <v>17427</v>
      </c>
    </row>
    <row r="1369" spans="1:5">
      <c r="A1369" t="str">
        <f t="shared" si="21"/>
        <v>4385</v>
      </c>
      <c r="B1369">
        <v>4385</v>
      </c>
      <c r="C1369" s="120" t="s">
        <v>22767</v>
      </c>
      <c r="D1369" s="41" t="s">
        <v>8673</v>
      </c>
      <c r="E1369" s="40" t="s">
        <v>26365</v>
      </c>
    </row>
    <row r="1370" spans="1:5">
      <c r="A1370" t="str">
        <f t="shared" si="21"/>
        <v>4396</v>
      </c>
      <c r="B1370">
        <v>4396</v>
      </c>
      <c r="C1370" s="120" t="s">
        <v>22772</v>
      </c>
      <c r="D1370" s="41" t="s">
        <v>8500</v>
      </c>
      <c r="E1370" s="40" t="s">
        <v>26366</v>
      </c>
    </row>
    <row r="1371" spans="1:5">
      <c r="A1371" t="str">
        <f t="shared" si="21"/>
        <v>4397</v>
      </c>
      <c r="B1371">
        <v>4397</v>
      </c>
      <c r="C1371" s="120" t="s">
        <v>22774</v>
      </c>
      <c r="D1371" s="41" t="s">
        <v>8500</v>
      </c>
      <c r="E1371" s="40" t="s">
        <v>25089</v>
      </c>
    </row>
    <row r="1372" spans="1:5">
      <c r="A1372" t="str">
        <f t="shared" si="21"/>
        <v>4400</v>
      </c>
      <c r="B1372">
        <v>4400</v>
      </c>
      <c r="C1372" s="120" t="s">
        <v>20019</v>
      </c>
      <c r="D1372" s="41" t="s">
        <v>8510</v>
      </c>
      <c r="E1372" s="40" t="s">
        <v>8978</v>
      </c>
    </row>
    <row r="1373" spans="1:5">
      <c r="A1373" t="str">
        <f t="shared" si="21"/>
        <v>4408</v>
      </c>
      <c r="B1373">
        <v>4408</v>
      </c>
      <c r="C1373" s="120" t="s">
        <v>23287</v>
      </c>
      <c r="D1373" s="41" t="s">
        <v>8510</v>
      </c>
      <c r="E1373" s="40" t="s">
        <v>9397</v>
      </c>
    </row>
    <row r="1374" spans="1:5">
      <c r="A1374" t="str">
        <f t="shared" si="21"/>
        <v>4412</v>
      </c>
      <c r="B1374">
        <v>4412</v>
      </c>
      <c r="C1374" s="120" t="s">
        <v>23286</v>
      </c>
      <c r="D1374" s="41" t="s">
        <v>8510</v>
      </c>
      <c r="E1374" s="40" t="s">
        <v>9284</v>
      </c>
    </row>
    <row r="1375" spans="1:5">
      <c r="A1375" t="str">
        <f t="shared" si="21"/>
        <v>4415</v>
      </c>
      <c r="B1375">
        <v>4415</v>
      </c>
      <c r="C1375" s="120" t="s">
        <v>23341</v>
      </c>
      <c r="D1375" s="41" t="s">
        <v>8510</v>
      </c>
      <c r="E1375" s="40" t="s">
        <v>10394</v>
      </c>
    </row>
    <row r="1376" spans="1:5">
      <c r="A1376" t="str">
        <f t="shared" si="21"/>
        <v>4417</v>
      </c>
      <c r="B1376">
        <v>4417</v>
      </c>
      <c r="C1376" s="120" t="s">
        <v>23340</v>
      </c>
      <c r="D1376" s="41" t="s">
        <v>8510</v>
      </c>
      <c r="E1376" s="40" t="s">
        <v>17050</v>
      </c>
    </row>
    <row r="1377" spans="1:5">
      <c r="A1377" t="str">
        <f t="shared" si="21"/>
        <v>4425</v>
      </c>
      <c r="B1377">
        <v>4425</v>
      </c>
      <c r="C1377" s="120" t="s">
        <v>24604</v>
      </c>
      <c r="D1377" s="41" t="s">
        <v>8510</v>
      </c>
      <c r="E1377" s="40" t="s">
        <v>17605</v>
      </c>
    </row>
    <row r="1378" spans="1:5">
      <c r="A1378" t="str">
        <f t="shared" si="21"/>
        <v>4430</v>
      </c>
      <c r="B1378">
        <v>4430</v>
      </c>
      <c r="C1378" s="120" t="s">
        <v>20018</v>
      </c>
      <c r="D1378" s="41" t="s">
        <v>8510</v>
      </c>
      <c r="E1378" s="40" t="s">
        <v>18921</v>
      </c>
    </row>
    <row r="1379" spans="1:5">
      <c r="A1379" t="str">
        <f t="shared" si="21"/>
        <v>4433</v>
      </c>
      <c r="B1379">
        <v>4433</v>
      </c>
      <c r="C1379" s="120" t="s">
        <v>20017</v>
      </c>
      <c r="D1379" s="41" t="s">
        <v>8510</v>
      </c>
      <c r="E1379" s="40" t="s">
        <v>21140</v>
      </c>
    </row>
    <row r="1380" spans="1:5">
      <c r="A1380" t="str">
        <f t="shared" si="21"/>
        <v>4437</v>
      </c>
      <c r="B1380">
        <v>4437</v>
      </c>
      <c r="C1380" s="120" t="s">
        <v>23076</v>
      </c>
      <c r="D1380" s="41" t="s">
        <v>8510</v>
      </c>
      <c r="E1380" s="40" t="s">
        <v>26367</v>
      </c>
    </row>
    <row r="1381" spans="1:5">
      <c r="A1381" t="str">
        <f t="shared" si="21"/>
        <v>4448</v>
      </c>
      <c r="B1381">
        <v>4448</v>
      </c>
      <c r="C1381" s="120" t="s">
        <v>24600</v>
      </c>
      <c r="D1381" s="41" t="s">
        <v>8510</v>
      </c>
      <c r="E1381" s="40" t="s">
        <v>9008</v>
      </c>
    </row>
    <row r="1382" spans="1:5">
      <c r="A1382" t="str">
        <f t="shared" si="21"/>
        <v>4460</v>
      </c>
      <c r="B1382">
        <v>4460</v>
      </c>
      <c r="C1382" s="120" t="s">
        <v>23339</v>
      </c>
      <c r="D1382" s="41" t="s">
        <v>8510</v>
      </c>
      <c r="E1382" s="40" t="s">
        <v>26080</v>
      </c>
    </row>
    <row r="1383" spans="1:5">
      <c r="A1383" t="str">
        <f t="shared" si="21"/>
        <v>4465</v>
      </c>
      <c r="B1383">
        <v>4465</v>
      </c>
      <c r="C1383" s="120" t="s">
        <v>23070</v>
      </c>
      <c r="D1383" s="41" t="s">
        <v>8510</v>
      </c>
      <c r="E1383" s="40" t="s">
        <v>22135</v>
      </c>
    </row>
    <row r="1384" spans="1:5">
      <c r="A1384" t="str">
        <f t="shared" si="21"/>
        <v>4470</v>
      </c>
      <c r="B1384">
        <v>4470</v>
      </c>
      <c r="C1384" s="120" t="s">
        <v>23073</v>
      </c>
      <c r="D1384" s="41" t="s">
        <v>8510</v>
      </c>
      <c r="E1384" s="40" t="s">
        <v>26368</v>
      </c>
    </row>
    <row r="1385" spans="1:5">
      <c r="A1385" t="str">
        <f t="shared" si="21"/>
        <v>4472</v>
      </c>
      <c r="B1385">
        <v>4472</v>
      </c>
      <c r="C1385" s="120" t="s">
        <v>24605</v>
      </c>
      <c r="D1385" s="41" t="s">
        <v>8510</v>
      </c>
      <c r="E1385" s="40" t="s">
        <v>23672</v>
      </c>
    </row>
    <row r="1386" spans="1:5">
      <c r="A1386" t="str">
        <f t="shared" si="21"/>
        <v>4481</v>
      </c>
      <c r="B1386">
        <v>4481</v>
      </c>
      <c r="C1386" s="120" t="s">
        <v>24607</v>
      </c>
      <c r="D1386" s="41" t="s">
        <v>8510</v>
      </c>
      <c r="E1386" s="40" t="s">
        <v>26369</v>
      </c>
    </row>
    <row r="1387" spans="1:5">
      <c r="A1387" t="str">
        <f t="shared" si="21"/>
        <v>4491</v>
      </c>
      <c r="B1387">
        <v>4491</v>
      </c>
      <c r="C1387" s="120" t="s">
        <v>22992</v>
      </c>
      <c r="D1387" s="41" t="s">
        <v>8510</v>
      </c>
      <c r="E1387" s="40" t="s">
        <v>12831</v>
      </c>
    </row>
    <row r="1388" spans="1:5">
      <c r="A1388" t="str">
        <f t="shared" si="21"/>
        <v>4500</v>
      </c>
      <c r="B1388">
        <v>4500</v>
      </c>
      <c r="C1388" s="120" t="s">
        <v>24599</v>
      </c>
      <c r="D1388" s="41" t="s">
        <v>8510</v>
      </c>
      <c r="E1388" s="40" t="s">
        <v>13242</v>
      </c>
    </row>
    <row r="1389" spans="1:5">
      <c r="A1389" t="str">
        <f t="shared" si="21"/>
        <v>4509</v>
      </c>
      <c r="B1389">
        <v>4509</v>
      </c>
      <c r="C1389" s="120" t="s">
        <v>23335</v>
      </c>
      <c r="D1389" s="41" t="s">
        <v>8510</v>
      </c>
      <c r="E1389" s="40" t="s">
        <v>8545</v>
      </c>
    </row>
    <row r="1390" spans="1:5">
      <c r="A1390" t="str">
        <f t="shared" si="21"/>
        <v>4512</v>
      </c>
      <c r="B1390">
        <v>4512</v>
      </c>
      <c r="C1390" s="120" t="s">
        <v>23336</v>
      </c>
      <c r="D1390" s="41" t="s">
        <v>8510</v>
      </c>
      <c r="E1390" s="40" t="s">
        <v>8643</v>
      </c>
    </row>
    <row r="1391" spans="1:5">
      <c r="A1391" t="str">
        <f t="shared" si="21"/>
        <v>4513</v>
      </c>
      <c r="B1391">
        <v>4513</v>
      </c>
      <c r="C1391" s="120" t="s">
        <v>20021</v>
      </c>
      <c r="D1391" s="41" t="s">
        <v>8510</v>
      </c>
      <c r="E1391" s="40" t="s">
        <v>10052</v>
      </c>
    </row>
    <row r="1392" spans="1:5">
      <c r="A1392" t="str">
        <f t="shared" si="21"/>
        <v>4517</v>
      </c>
      <c r="B1392">
        <v>4517</v>
      </c>
      <c r="C1392" s="120" t="s">
        <v>23337</v>
      </c>
      <c r="D1392" s="41" t="s">
        <v>8510</v>
      </c>
      <c r="E1392" s="40" t="s">
        <v>10255</v>
      </c>
    </row>
    <row r="1393" spans="1:5">
      <c r="A1393" t="str">
        <f t="shared" si="21"/>
        <v>4704</v>
      </c>
      <c r="B1393">
        <v>4704</v>
      </c>
      <c r="C1393" s="120" t="s">
        <v>22789</v>
      </c>
      <c r="D1393" s="41" t="s">
        <v>8500</v>
      </c>
      <c r="E1393" s="40" t="s">
        <v>17492</v>
      </c>
    </row>
    <row r="1394" spans="1:5">
      <c r="A1394" t="str">
        <f t="shared" si="21"/>
        <v>4708</v>
      </c>
      <c r="B1394">
        <v>4708</v>
      </c>
      <c r="C1394" s="120" t="s">
        <v>22804</v>
      </c>
      <c r="D1394" s="41" t="s">
        <v>8500</v>
      </c>
      <c r="E1394" s="40" t="s">
        <v>18560</v>
      </c>
    </row>
    <row r="1395" spans="1:5" ht="30">
      <c r="A1395" t="str">
        <f t="shared" si="21"/>
        <v>4710</v>
      </c>
      <c r="B1395">
        <v>4710</v>
      </c>
      <c r="C1395" s="120" t="s">
        <v>22806</v>
      </c>
      <c r="D1395" s="41" t="s">
        <v>8500</v>
      </c>
      <c r="E1395" s="40" t="s">
        <v>26370</v>
      </c>
    </row>
    <row r="1396" spans="1:5" ht="30">
      <c r="A1396" t="str">
        <f t="shared" si="21"/>
        <v>4712</v>
      </c>
      <c r="B1396">
        <v>4712</v>
      </c>
      <c r="C1396" s="120" t="s">
        <v>22805</v>
      </c>
      <c r="D1396" s="41" t="s">
        <v>8500</v>
      </c>
      <c r="E1396" s="40" t="s">
        <v>26371</v>
      </c>
    </row>
    <row r="1397" spans="1:5">
      <c r="A1397" t="str">
        <f t="shared" si="21"/>
        <v>4718</v>
      </c>
      <c r="B1397">
        <v>4718</v>
      </c>
      <c r="C1397" s="120" t="s">
        <v>22794</v>
      </c>
      <c r="D1397" s="41" t="s">
        <v>8591</v>
      </c>
      <c r="E1397" s="40" t="s">
        <v>26372</v>
      </c>
    </row>
    <row r="1398" spans="1:5">
      <c r="A1398" t="str">
        <f t="shared" si="21"/>
        <v>4720</v>
      </c>
      <c r="B1398">
        <v>4720</v>
      </c>
      <c r="C1398" s="120" t="s">
        <v>22792</v>
      </c>
      <c r="D1398" s="41" t="s">
        <v>8591</v>
      </c>
      <c r="E1398" s="40" t="s">
        <v>25507</v>
      </c>
    </row>
    <row r="1399" spans="1:5">
      <c r="A1399" t="str">
        <f t="shared" si="21"/>
        <v>4721</v>
      </c>
      <c r="B1399">
        <v>4721</v>
      </c>
      <c r="C1399" s="120" t="s">
        <v>22793</v>
      </c>
      <c r="D1399" s="41" t="s">
        <v>8591</v>
      </c>
      <c r="E1399" s="40" t="s">
        <v>26373</v>
      </c>
    </row>
    <row r="1400" spans="1:5">
      <c r="A1400" t="str">
        <f t="shared" si="21"/>
        <v>4722</v>
      </c>
      <c r="B1400">
        <v>4722</v>
      </c>
      <c r="C1400" s="120" t="s">
        <v>22795</v>
      </c>
      <c r="D1400" s="41" t="s">
        <v>8591</v>
      </c>
      <c r="E1400" s="40" t="s">
        <v>26374</v>
      </c>
    </row>
    <row r="1401" spans="1:5">
      <c r="A1401" t="str">
        <f t="shared" si="21"/>
        <v>4723</v>
      </c>
      <c r="B1401">
        <v>4723</v>
      </c>
      <c r="C1401" s="120" t="s">
        <v>22796</v>
      </c>
      <c r="D1401" s="41" t="s">
        <v>8591</v>
      </c>
      <c r="E1401" s="40" t="s">
        <v>26375</v>
      </c>
    </row>
    <row r="1402" spans="1:5">
      <c r="A1402" t="str">
        <f t="shared" si="21"/>
        <v>4727</v>
      </c>
      <c r="B1402">
        <v>4727</v>
      </c>
      <c r="C1402" s="120" t="s">
        <v>22797</v>
      </c>
      <c r="D1402" s="41" t="s">
        <v>8591</v>
      </c>
      <c r="E1402" s="40" t="s">
        <v>25380</v>
      </c>
    </row>
    <row r="1403" spans="1:5">
      <c r="A1403" t="str">
        <f t="shared" si="21"/>
        <v>4729</v>
      </c>
      <c r="B1403">
        <v>4729</v>
      </c>
      <c r="C1403" s="120" t="s">
        <v>22791</v>
      </c>
      <c r="D1403" s="41" t="s">
        <v>8591</v>
      </c>
      <c r="E1403" s="40" t="s">
        <v>25265</v>
      </c>
    </row>
    <row r="1404" spans="1:5">
      <c r="A1404" t="str">
        <f t="shared" si="21"/>
        <v>4730</v>
      </c>
      <c r="B1404">
        <v>4730</v>
      </c>
      <c r="C1404" s="120" t="s">
        <v>22799</v>
      </c>
      <c r="D1404" s="41" t="s">
        <v>8591</v>
      </c>
      <c r="E1404" s="40" t="s">
        <v>24816</v>
      </c>
    </row>
    <row r="1405" spans="1:5">
      <c r="A1405" t="str">
        <f t="shared" si="21"/>
        <v>4734</v>
      </c>
      <c r="B1405">
        <v>4734</v>
      </c>
      <c r="C1405" s="120" t="s">
        <v>23344</v>
      </c>
      <c r="D1405" s="41" t="s">
        <v>8591</v>
      </c>
      <c r="E1405" s="40" t="s">
        <v>26376</v>
      </c>
    </row>
    <row r="1406" spans="1:5">
      <c r="A1406" t="str">
        <f t="shared" si="21"/>
        <v>4741</v>
      </c>
      <c r="B1406">
        <v>4741</v>
      </c>
      <c r="C1406" s="120" t="s">
        <v>22982</v>
      </c>
      <c r="D1406" s="41" t="s">
        <v>8591</v>
      </c>
      <c r="E1406" s="40" t="s">
        <v>26374</v>
      </c>
    </row>
    <row r="1407" spans="1:5">
      <c r="A1407" t="str">
        <f t="shared" si="21"/>
        <v>4743</v>
      </c>
      <c r="B1407">
        <v>4743</v>
      </c>
      <c r="C1407" s="120" t="s">
        <v>20283</v>
      </c>
      <c r="D1407" s="41" t="s">
        <v>8591</v>
      </c>
      <c r="E1407" s="40" t="s">
        <v>25515</v>
      </c>
    </row>
    <row r="1408" spans="1:5">
      <c r="A1408" t="str">
        <f t="shared" si="21"/>
        <v>4744</v>
      </c>
      <c r="B1408">
        <v>4744</v>
      </c>
      <c r="C1408" s="120" t="s">
        <v>20284</v>
      </c>
      <c r="D1408" s="41" t="s">
        <v>8591</v>
      </c>
      <c r="E1408" s="40" t="s">
        <v>26377</v>
      </c>
    </row>
    <row r="1409" spans="1:5">
      <c r="A1409" t="str">
        <f t="shared" si="21"/>
        <v>4745</v>
      </c>
      <c r="B1409">
        <v>4745</v>
      </c>
      <c r="C1409" s="120" t="s">
        <v>20285</v>
      </c>
      <c r="D1409" s="41" t="s">
        <v>8591</v>
      </c>
      <c r="E1409" s="40" t="s">
        <v>25088</v>
      </c>
    </row>
    <row r="1410" spans="1:5">
      <c r="A1410" t="str">
        <f t="shared" si="21"/>
        <v>4746</v>
      </c>
      <c r="B1410">
        <v>4746</v>
      </c>
      <c r="C1410" s="120" t="s">
        <v>22808</v>
      </c>
      <c r="D1410" s="41" t="s">
        <v>8591</v>
      </c>
      <c r="E1410" s="40" t="s">
        <v>26378</v>
      </c>
    </row>
    <row r="1411" spans="1:5">
      <c r="A1411" t="str">
        <f t="shared" ref="A1411:A1474" si="22">IF(ISERROR(SEARCH("/",B1411)=6),TRIM(CLEAN(B1411)),IF(SEARCH("/",B1411)=6,IF(LEN(TRIM(CLEAN(B1411)))=7,LEFT(TRIM(CLEAN(B1411)),6)&amp;"00"&amp;RIGHT(TRIM(CLEAN(B1411)),1),LEFT(TRIM(CLEAN(B1411)),6)&amp;"0"&amp;RIGHT(TRIM(CLEAN(B1411)),2)),TRIM(CLEAN(B1411))))</f>
        <v>4748</v>
      </c>
      <c r="B1411">
        <v>4748</v>
      </c>
      <c r="C1411" s="120" t="s">
        <v>22798</v>
      </c>
      <c r="D1411" s="41" t="s">
        <v>8591</v>
      </c>
      <c r="E1411" s="40" t="s">
        <v>26016</v>
      </c>
    </row>
    <row r="1412" spans="1:5">
      <c r="A1412" t="str">
        <f t="shared" si="22"/>
        <v>4750</v>
      </c>
      <c r="B1412">
        <v>4750</v>
      </c>
      <c r="C1412" s="120" t="s">
        <v>22809</v>
      </c>
      <c r="D1412" s="41" t="s">
        <v>8504</v>
      </c>
      <c r="E1412" s="40" t="s">
        <v>11457</v>
      </c>
    </row>
    <row r="1413" spans="1:5">
      <c r="A1413" t="str">
        <f t="shared" si="22"/>
        <v>4751</v>
      </c>
      <c r="B1413">
        <v>4751</v>
      </c>
      <c r="C1413" s="120" t="s">
        <v>22777</v>
      </c>
      <c r="D1413" s="41" t="s">
        <v>8504</v>
      </c>
      <c r="E1413" s="40" t="s">
        <v>18732</v>
      </c>
    </row>
    <row r="1414" spans="1:5">
      <c r="A1414" t="str">
        <f t="shared" si="22"/>
        <v>4752</v>
      </c>
      <c r="B1414">
        <v>4752</v>
      </c>
      <c r="C1414" s="120" t="s">
        <v>22983</v>
      </c>
      <c r="D1414" s="41" t="s">
        <v>8504</v>
      </c>
      <c r="E1414" s="40" t="s">
        <v>17695</v>
      </c>
    </row>
    <row r="1415" spans="1:5">
      <c r="A1415" t="str">
        <f t="shared" si="22"/>
        <v>4755</v>
      </c>
      <c r="B1415">
        <v>4755</v>
      </c>
      <c r="C1415" s="120" t="s">
        <v>22415</v>
      </c>
      <c r="D1415" s="41" t="s">
        <v>8504</v>
      </c>
      <c r="E1415" s="40" t="s">
        <v>9449</v>
      </c>
    </row>
    <row r="1416" spans="1:5">
      <c r="A1416" t="str">
        <f t="shared" si="22"/>
        <v>4759</v>
      </c>
      <c r="B1416">
        <v>4759</v>
      </c>
      <c r="C1416" s="120" t="s">
        <v>20126</v>
      </c>
      <c r="D1416" s="41" t="s">
        <v>8504</v>
      </c>
      <c r="E1416" s="40" t="s">
        <v>26379</v>
      </c>
    </row>
    <row r="1417" spans="1:5">
      <c r="A1417" t="str">
        <f t="shared" si="22"/>
        <v>4760</v>
      </c>
      <c r="B1417">
        <v>4760</v>
      </c>
      <c r="C1417" s="120" t="s">
        <v>19507</v>
      </c>
      <c r="D1417" s="41" t="s">
        <v>8504</v>
      </c>
      <c r="E1417" s="40" t="s">
        <v>11457</v>
      </c>
    </row>
    <row r="1418" spans="1:5">
      <c r="A1418" t="str">
        <f t="shared" si="22"/>
        <v>4763</v>
      </c>
      <c r="B1418">
        <v>4763</v>
      </c>
      <c r="C1418" s="120" t="s">
        <v>23520</v>
      </c>
      <c r="D1418" s="41" t="s">
        <v>8504</v>
      </c>
      <c r="E1418" s="40" t="s">
        <v>16480</v>
      </c>
    </row>
    <row r="1419" spans="1:5">
      <c r="A1419" t="str">
        <f t="shared" si="22"/>
        <v>4766</v>
      </c>
      <c r="B1419">
        <v>4766</v>
      </c>
      <c r="C1419" s="120" t="s">
        <v>22823</v>
      </c>
      <c r="D1419" s="41" t="s">
        <v>8506</v>
      </c>
      <c r="E1419" s="40" t="s">
        <v>8841</v>
      </c>
    </row>
    <row r="1420" spans="1:5">
      <c r="A1420" t="str">
        <f t="shared" si="22"/>
        <v>4777</v>
      </c>
      <c r="B1420">
        <v>4777</v>
      </c>
      <c r="C1420" s="120" t="s">
        <v>20188</v>
      </c>
      <c r="D1420" s="41" t="s">
        <v>8506</v>
      </c>
      <c r="E1420" s="40" t="s">
        <v>11779</v>
      </c>
    </row>
    <row r="1421" spans="1:5">
      <c r="A1421" t="str">
        <f t="shared" si="22"/>
        <v>4783</v>
      </c>
      <c r="B1421">
        <v>4783</v>
      </c>
      <c r="C1421" s="120" t="s">
        <v>22884</v>
      </c>
      <c r="D1421" s="41" t="s">
        <v>8504</v>
      </c>
      <c r="E1421" s="40" t="s">
        <v>11457</v>
      </c>
    </row>
    <row r="1422" spans="1:5">
      <c r="A1422" t="str">
        <f t="shared" si="22"/>
        <v>4785</v>
      </c>
      <c r="B1422">
        <v>4785</v>
      </c>
      <c r="C1422" s="120" t="s">
        <v>22888</v>
      </c>
      <c r="D1422" s="41" t="s">
        <v>8504</v>
      </c>
      <c r="E1422" s="40" t="s">
        <v>16349</v>
      </c>
    </row>
    <row r="1423" spans="1:5">
      <c r="A1423" t="str">
        <f t="shared" si="22"/>
        <v>4786</v>
      </c>
      <c r="B1423">
        <v>4786</v>
      </c>
      <c r="C1423" s="120" t="s">
        <v>22900</v>
      </c>
      <c r="D1423" s="41" t="s">
        <v>8500</v>
      </c>
      <c r="E1423" s="40" t="s">
        <v>18145</v>
      </c>
    </row>
    <row r="1424" spans="1:5">
      <c r="A1424" t="str">
        <f t="shared" si="22"/>
        <v>4790</v>
      </c>
      <c r="B1424">
        <v>4790</v>
      </c>
      <c r="C1424" s="120" t="s">
        <v>22954</v>
      </c>
      <c r="D1424" s="41" t="s">
        <v>8500</v>
      </c>
      <c r="E1424" s="40" t="s">
        <v>26380</v>
      </c>
    </row>
    <row r="1425" spans="1:5">
      <c r="A1425" t="str">
        <f t="shared" si="22"/>
        <v>4791</v>
      </c>
      <c r="B1425">
        <v>4791</v>
      </c>
      <c r="C1425" s="120" t="s">
        <v>19235</v>
      </c>
      <c r="D1425" s="41" t="s">
        <v>8506</v>
      </c>
      <c r="E1425" s="40" t="s">
        <v>26381</v>
      </c>
    </row>
    <row r="1426" spans="1:5">
      <c r="A1426" t="str">
        <f t="shared" si="22"/>
        <v>4792</v>
      </c>
      <c r="B1426">
        <v>4792</v>
      </c>
      <c r="C1426" s="120" t="s">
        <v>22953</v>
      </c>
      <c r="D1426" s="41" t="s">
        <v>8500</v>
      </c>
      <c r="E1426" s="40" t="s">
        <v>26382</v>
      </c>
    </row>
    <row r="1427" spans="1:5">
      <c r="A1427" t="str">
        <f t="shared" si="22"/>
        <v>4794</v>
      </c>
      <c r="B1427">
        <v>4794</v>
      </c>
      <c r="C1427" s="120" t="s">
        <v>22891</v>
      </c>
      <c r="D1427" s="41" t="s">
        <v>8500</v>
      </c>
      <c r="E1427" s="40" t="s">
        <v>26383</v>
      </c>
    </row>
    <row r="1428" spans="1:5">
      <c r="A1428" t="str">
        <f t="shared" si="22"/>
        <v>4795</v>
      </c>
      <c r="B1428">
        <v>4795</v>
      </c>
      <c r="C1428" s="120" t="s">
        <v>22895</v>
      </c>
      <c r="D1428" s="41" t="s">
        <v>8500</v>
      </c>
      <c r="E1428" s="40" t="s">
        <v>26384</v>
      </c>
    </row>
    <row r="1429" spans="1:5">
      <c r="A1429" t="str">
        <f t="shared" si="22"/>
        <v>4796</v>
      </c>
      <c r="B1429">
        <v>4796</v>
      </c>
      <c r="C1429" s="120" t="s">
        <v>22892</v>
      </c>
      <c r="D1429" s="41" t="s">
        <v>8500</v>
      </c>
      <c r="E1429" s="40" t="s">
        <v>26385</v>
      </c>
    </row>
    <row r="1430" spans="1:5">
      <c r="A1430" t="str">
        <f t="shared" si="22"/>
        <v>4800</v>
      </c>
      <c r="B1430">
        <v>4800</v>
      </c>
      <c r="C1430" s="120" t="s">
        <v>22893</v>
      </c>
      <c r="D1430" s="41" t="s">
        <v>8500</v>
      </c>
      <c r="E1430" s="40" t="s">
        <v>26386</v>
      </c>
    </row>
    <row r="1431" spans="1:5">
      <c r="A1431" t="str">
        <f t="shared" si="22"/>
        <v>4801</v>
      </c>
      <c r="B1431">
        <v>4801</v>
      </c>
      <c r="C1431" s="120" t="s">
        <v>22890</v>
      </c>
      <c r="D1431" s="41" t="s">
        <v>8500</v>
      </c>
      <c r="E1431" s="40" t="s">
        <v>26387</v>
      </c>
    </row>
    <row r="1432" spans="1:5">
      <c r="A1432" t="str">
        <f t="shared" si="22"/>
        <v>4803</v>
      </c>
      <c r="B1432">
        <v>4803</v>
      </c>
      <c r="C1432" s="120" t="s">
        <v>23290</v>
      </c>
      <c r="D1432" s="41" t="s">
        <v>8510</v>
      </c>
      <c r="E1432" s="40" t="s">
        <v>16738</v>
      </c>
    </row>
    <row r="1433" spans="1:5">
      <c r="A1433" t="str">
        <f t="shared" si="22"/>
        <v>4804</v>
      </c>
      <c r="B1433">
        <v>4804</v>
      </c>
      <c r="C1433" s="120" t="s">
        <v>23295</v>
      </c>
      <c r="D1433" s="41" t="s">
        <v>8510</v>
      </c>
      <c r="E1433" s="40" t="s">
        <v>26388</v>
      </c>
    </row>
    <row r="1434" spans="1:5">
      <c r="A1434" t="str">
        <f t="shared" si="22"/>
        <v>4806</v>
      </c>
      <c r="B1434">
        <v>4806</v>
      </c>
      <c r="C1434" s="120" t="s">
        <v>23899</v>
      </c>
      <c r="D1434" s="41" t="s">
        <v>8510</v>
      </c>
      <c r="E1434" s="40" t="s">
        <v>16362</v>
      </c>
    </row>
    <row r="1435" spans="1:5">
      <c r="A1435" t="str">
        <f t="shared" si="22"/>
        <v>4812</v>
      </c>
      <c r="B1435">
        <v>4812</v>
      </c>
      <c r="C1435" s="120" t="s">
        <v>22938</v>
      </c>
      <c r="D1435" s="41" t="s">
        <v>8500</v>
      </c>
      <c r="E1435" s="40" t="s">
        <v>8594</v>
      </c>
    </row>
    <row r="1436" spans="1:5">
      <c r="A1436" t="str">
        <f t="shared" si="22"/>
        <v>4813</v>
      </c>
      <c r="B1436">
        <v>4813</v>
      </c>
      <c r="C1436" s="120" t="s">
        <v>26389</v>
      </c>
      <c r="D1436" s="41" t="s">
        <v>8500</v>
      </c>
      <c r="E1436" s="40" t="s">
        <v>9467</v>
      </c>
    </row>
    <row r="1437" spans="1:5">
      <c r="A1437" t="str">
        <f t="shared" si="22"/>
        <v>4814</v>
      </c>
      <c r="B1437">
        <v>4814</v>
      </c>
      <c r="C1437" s="120" t="s">
        <v>19352</v>
      </c>
      <c r="D1437" s="41" t="s">
        <v>8502</v>
      </c>
      <c r="E1437" s="40" t="s">
        <v>26390</v>
      </c>
    </row>
    <row r="1438" spans="1:5">
      <c r="A1438" t="str">
        <f t="shared" si="22"/>
        <v>4815</v>
      </c>
      <c r="B1438">
        <v>4815</v>
      </c>
      <c r="C1438" s="120" t="s">
        <v>19517</v>
      </c>
      <c r="D1438" s="41" t="s">
        <v>8502</v>
      </c>
      <c r="E1438" s="40" t="s">
        <v>26391</v>
      </c>
    </row>
    <row r="1439" spans="1:5">
      <c r="A1439" t="str">
        <f t="shared" si="22"/>
        <v>4818</v>
      </c>
      <c r="B1439">
        <v>4818</v>
      </c>
      <c r="C1439" s="120" t="s">
        <v>22923</v>
      </c>
      <c r="D1439" s="41" t="s">
        <v>8500</v>
      </c>
      <c r="E1439" s="40" t="s">
        <v>18106</v>
      </c>
    </row>
    <row r="1440" spans="1:5">
      <c r="A1440" t="str">
        <f t="shared" si="22"/>
        <v>4822</v>
      </c>
      <c r="B1440">
        <v>4822</v>
      </c>
      <c r="C1440" s="120" t="s">
        <v>22922</v>
      </c>
      <c r="D1440" s="41" t="s">
        <v>8500</v>
      </c>
      <c r="E1440" s="40" t="s">
        <v>18151</v>
      </c>
    </row>
    <row r="1441" spans="1:5">
      <c r="A1441" t="str">
        <f t="shared" si="22"/>
        <v>4823</v>
      </c>
      <c r="B1441">
        <v>4823</v>
      </c>
      <c r="C1441" s="120" t="s">
        <v>22433</v>
      </c>
      <c r="D1441" s="41" t="s">
        <v>8506</v>
      </c>
      <c r="E1441" s="40" t="s">
        <v>25114</v>
      </c>
    </row>
    <row r="1442" spans="1:5">
      <c r="A1442" t="str">
        <f t="shared" si="22"/>
        <v>4824</v>
      </c>
      <c r="B1442">
        <v>4824</v>
      </c>
      <c r="C1442" s="120" t="s">
        <v>21572</v>
      </c>
      <c r="D1442" s="41" t="s">
        <v>8506</v>
      </c>
      <c r="E1442" s="40" t="s">
        <v>9047</v>
      </c>
    </row>
    <row r="1443" spans="1:5">
      <c r="A1443" t="str">
        <f t="shared" si="22"/>
        <v>4825</v>
      </c>
      <c r="B1443">
        <v>4825</v>
      </c>
      <c r="C1443" s="120" t="s">
        <v>22814</v>
      </c>
      <c r="D1443" s="41" t="s">
        <v>8510</v>
      </c>
      <c r="E1443" s="40" t="s">
        <v>18141</v>
      </c>
    </row>
    <row r="1444" spans="1:5">
      <c r="A1444" t="str">
        <f t="shared" si="22"/>
        <v>4826</v>
      </c>
      <c r="B1444">
        <v>4826</v>
      </c>
      <c r="C1444" s="120" t="s">
        <v>22812</v>
      </c>
      <c r="D1444" s="41" t="s">
        <v>8510</v>
      </c>
      <c r="E1444" s="40" t="s">
        <v>18140</v>
      </c>
    </row>
    <row r="1445" spans="1:5">
      <c r="A1445" t="str">
        <f t="shared" si="22"/>
        <v>4828</v>
      </c>
      <c r="B1445">
        <v>4828</v>
      </c>
      <c r="C1445" s="120" t="s">
        <v>23401</v>
      </c>
      <c r="D1445" s="41" t="s">
        <v>8510</v>
      </c>
      <c r="E1445" s="40" t="s">
        <v>18170</v>
      </c>
    </row>
    <row r="1446" spans="1:5">
      <c r="A1446" t="str">
        <f t="shared" si="22"/>
        <v>4829</v>
      </c>
      <c r="B1446">
        <v>4829</v>
      </c>
      <c r="C1446" s="120" t="s">
        <v>23292</v>
      </c>
      <c r="D1446" s="41" t="s">
        <v>8510</v>
      </c>
      <c r="E1446" s="40" t="s">
        <v>17683</v>
      </c>
    </row>
    <row r="1447" spans="1:5">
      <c r="A1447" t="str">
        <f t="shared" si="22"/>
        <v>4888</v>
      </c>
      <c r="B1447">
        <v>4888</v>
      </c>
      <c r="C1447" s="120" t="s">
        <v>22960</v>
      </c>
      <c r="D1447" s="41" t="s">
        <v>8502</v>
      </c>
      <c r="E1447" s="40" t="s">
        <v>8683</v>
      </c>
    </row>
    <row r="1448" spans="1:5">
      <c r="A1448" t="str">
        <f t="shared" si="22"/>
        <v>4889</v>
      </c>
      <c r="B1448">
        <v>4889</v>
      </c>
      <c r="C1448" s="120" t="s">
        <v>22964</v>
      </c>
      <c r="D1448" s="41" t="s">
        <v>8502</v>
      </c>
      <c r="E1448" s="40" t="s">
        <v>23661</v>
      </c>
    </row>
    <row r="1449" spans="1:5">
      <c r="A1449" t="str">
        <f t="shared" si="22"/>
        <v>4890</v>
      </c>
      <c r="B1449">
        <v>4890</v>
      </c>
      <c r="C1449" s="120" t="s">
        <v>22961</v>
      </c>
      <c r="D1449" s="41" t="s">
        <v>8502</v>
      </c>
      <c r="E1449" s="40" t="s">
        <v>8981</v>
      </c>
    </row>
    <row r="1450" spans="1:5">
      <c r="A1450" t="str">
        <f t="shared" si="22"/>
        <v>4891</v>
      </c>
      <c r="B1450">
        <v>4891</v>
      </c>
      <c r="C1450" s="120" t="s">
        <v>22963</v>
      </c>
      <c r="D1450" s="41" t="s">
        <v>8502</v>
      </c>
      <c r="E1450" s="40" t="s">
        <v>16439</v>
      </c>
    </row>
    <row r="1451" spans="1:5">
      <c r="A1451" t="str">
        <f t="shared" si="22"/>
        <v>4892</v>
      </c>
      <c r="B1451">
        <v>4892</v>
      </c>
      <c r="C1451" s="120" t="s">
        <v>22965</v>
      </c>
      <c r="D1451" s="41" t="s">
        <v>8502</v>
      </c>
      <c r="E1451" s="40" t="s">
        <v>17645</v>
      </c>
    </row>
    <row r="1452" spans="1:5">
      <c r="A1452" t="str">
        <f t="shared" si="22"/>
        <v>4893</v>
      </c>
      <c r="B1452">
        <v>4893</v>
      </c>
      <c r="C1452" s="120" t="s">
        <v>22958</v>
      </c>
      <c r="D1452" s="41" t="s">
        <v>8502</v>
      </c>
      <c r="E1452" s="40" t="s">
        <v>12584</v>
      </c>
    </row>
    <row r="1453" spans="1:5">
      <c r="A1453" t="str">
        <f t="shared" si="22"/>
        <v>4894</v>
      </c>
      <c r="B1453">
        <v>4894</v>
      </c>
      <c r="C1453" s="120" t="s">
        <v>22959</v>
      </c>
      <c r="D1453" s="41" t="s">
        <v>8502</v>
      </c>
      <c r="E1453" s="40" t="s">
        <v>16440</v>
      </c>
    </row>
    <row r="1454" spans="1:5">
      <c r="A1454" t="str">
        <f t="shared" si="22"/>
        <v>4895</v>
      </c>
      <c r="B1454">
        <v>4895</v>
      </c>
      <c r="C1454" s="120" t="s">
        <v>22970</v>
      </c>
      <c r="D1454" s="41" t="s">
        <v>8502</v>
      </c>
      <c r="E1454" s="40" t="s">
        <v>17983</v>
      </c>
    </row>
    <row r="1455" spans="1:5">
      <c r="A1455" t="str">
        <f t="shared" si="22"/>
        <v>4896</v>
      </c>
      <c r="B1455">
        <v>4896</v>
      </c>
      <c r="C1455" s="120" t="s">
        <v>22977</v>
      </c>
      <c r="D1455" s="41" t="s">
        <v>8502</v>
      </c>
      <c r="E1455" s="40" t="s">
        <v>8539</v>
      </c>
    </row>
    <row r="1456" spans="1:5">
      <c r="A1456" t="str">
        <f t="shared" si="22"/>
        <v>4897</v>
      </c>
      <c r="B1456">
        <v>4897</v>
      </c>
      <c r="C1456" s="120" t="s">
        <v>22976</v>
      </c>
      <c r="D1456" s="41" t="s">
        <v>8502</v>
      </c>
      <c r="E1456" s="40" t="s">
        <v>10190</v>
      </c>
    </row>
    <row r="1457" spans="1:5">
      <c r="A1457" t="str">
        <f t="shared" si="22"/>
        <v>4898</v>
      </c>
      <c r="B1457">
        <v>4898</v>
      </c>
      <c r="C1457" s="120" t="s">
        <v>22979</v>
      </c>
      <c r="D1457" s="41" t="s">
        <v>8502</v>
      </c>
      <c r="E1457" s="40" t="s">
        <v>9138</v>
      </c>
    </row>
    <row r="1458" spans="1:5">
      <c r="A1458" t="str">
        <f t="shared" si="22"/>
        <v>4899</v>
      </c>
      <c r="B1458">
        <v>4899</v>
      </c>
      <c r="C1458" s="120" t="s">
        <v>22980</v>
      </c>
      <c r="D1458" s="41" t="s">
        <v>8502</v>
      </c>
      <c r="E1458" s="40" t="s">
        <v>8857</v>
      </c>
    </row>
    <row r="1459" spans="1:5">
      <c r="A1459" t="str">
        <f t="shared" si="22"/>
        <v>4900</v>
      </c>
      <c r="B1459">
        <v>4900</v>
      </c>
      <c r="C1459" s="120" t="s">
        <v>22978</v>
      </c>
      <c r="D1459" s="41" t="s">
        <v>8502</v>
      </c>
      <c r="E1459" s="40" t="s">
        <v>10912</v>
      </c>
    </row>
    <row r="1460" spans="1:5">
      <c r="A1460" t="str">
        <f t="shared" si="22"/>
        <v>4902</v>
      </c>
      <c r="B1460">
        <v>4902</v>
      </c>
      <c r="C1460" s="120" t="s">
        <v>22972</v>
      </c>
      <c r="D1460" s="41" t="s">
        <v>8502</v>
      </c>
      <c r="E1460" s="40" t="s">
        <v>26231</v>
      </c>
    </row>
    <row r="1461" spans="1:5">
      <c r="A1461" t="str">
        <f t="shared" si="22"/>
        <v>4903</v>
      </c>
      <c r="B1461">
        <v>4903</v>
      </c>
      <c r="C1461" s="120" t="s">
        <v>22975</v>
      </c>
      <c r="D1461" s="41" t="s">
        <v>8502</v>
      </c>
      <c r="E1461" s="40" t="s">
        <v>26392</v>
      </c>
    </row>
    <row r="1462" spans="1:5">
      <c r="A1462" t="str">
        <f t="shared" si="22"/>
        <v>4907</v>
      </c>
      <c r="B1462">
        <v>4907</v>
      </c>
      <c r="C1462" s="120" t="s">
        <v>22971</v>
      </c>
      <c r="D1462" s="41" t="s">
        <v>8502</v>
      </c>
      <c r="E1462" s="40" t="s">
        <v>17493</v>
      </c>
    </row>
    <row r="1463" spans="1:5">
      <c r="A1463" t="str">
        <f t="shared" si="22"/>
        <v>4908</v>
      </c>
      <c r="B1463">
        <v>4908</v>
      </c>
      <c r="C1463" s="120" t="s">
        <v>22973</v>
      </c>
      <c r="D1463" s="41" t="s">
        <v>8502</v>
      </c>
      <c r="E1463" s="40" t="s">
        <v>26393</v>
      </c>
    </row>
    <row r="1464" spans="1:5">
      <c r="A1464" t="str">
        <f t="shared" si="22"/>
        <v>4909</v>
      </c>
      <c r="B1464">
        <v>4909</v>
      </c>
      <c r="C1464" s="120" t="s">
        <v>22974</v>
      </c>
      <c r="D1464" s="41" t="s">
        <v>8502</v>
      </c>
      <c r="E1464" s="40" t="s">
        <v>26394</v>
      </c>
    </row>
    <row r="1465" spans="1:5">
      <c r="A1465" t="str">
        <f t="shared" si="22"/>
        <v>4910</v>
      </c>
      <c r="B1465">
        <v>4910</v>
      </c>
      <c r="C1465" s="120" t="s">
        <v>23024</v>
      </c>
      <c r="D1465" s="41" t="s">
        <v>8500</v>
      </c>
      <c r="E1465" s="40" t="s">
        <v>26395</v>
      </c>
    </row>
    <row r="1466" spans="1:5">
      <c r="A1466" t="str">
        <f t="shared" si="22"/>
        <v>4911</v>
      </c>
      <c r="B1466">
        <v>4911</v>
      </c>
      <c r="C1466" s="120" t="s">
        <v>23022</v>
      </c>
      <c r="D1466" s="41" t="s">
        <v>8500</v>
      </c>
      <c r="E1466" s="40" t="s">
        <v>26396</v>
      </c>
    </row>
    <row r="1467" spans="1:5">
      <c r="A1467" t="str">
        <f t="shared" si="22"/>
        <v>4914</v>
      </c>
      <c r="B1467">
        <v>4914</v>
      </c>
      <c r="C1467" s="120" t="s">
        <v>23018</v>
      </c>
      <c r="D1467" s="41" t="s">
        <v>8500</v>
      </c>
      <c r="E1467" s="40" t="s">
        <v>26397</v>
      </c>
    </row>
    <row r="1468" spans="1:5">
      <c r="A1468" t="str">
        <f t="shared" si="22"/>
        <v>4917</v>
      </c>
      <c r="B1468">
        <v>4917</v>
      </c>
      <c r="C1468" s="120" t="s">
        <v>23019</v>
      </c>
      <c r="D1468" s="41" t="s">
        <v>8500</v>
      </c>
      <c r="E1468" s="40" t="s">
        <v>26398</v>
      </c>
    </row>
    <row r="1469" spans="1:5" ht="30">
      <c r="A1469" t="str">
        <f t="shared" si="22"/>
        <v>4922</v>
      </c>
      <c r="B1469">
        <v>4922</v>
      </c>
      <c r="C1469" s="120" t="s">
        <v>23021</v>
      </c>
      <c r="D1469" s="41" t="s">
        <v>8500</v>
      </c>
      <c r="E1469" s="40" t="s">
        <v>26399</v>
      </c>
    </row>
    <row r="1470" spans="1:5">
      <c r="A1470" t="str">
        <f t="shared" si="22"/>
        <v>4930</v>
      </c>
      <c r="B1470">
        <v>4930</v>
      </c>
      <c r="C1470" s="120" t="s">
        <v>26400</v>
      </c>
      <c r="D1470" s="41" t="s">
        <v>8500</v>
      </c>
      <c r="E1470" s="40" t="s">
        <v>26401</v>
      </c>
    </row>
    <row r="1471" spans="1:5">
      <c r="A1471" t="str">
        <f t="shared" si="22"/>
        <v>4943</v>
      </c>
      <c r="B1471">
        <v>4943</v>
      </c>
      <c r="C1471" s="120" t="s">
        <v>23025</v>
      </c>
      <c r="D1471" s="41" t="s">
        <v>8500</v>
      </c>
      <c r="E1471" s="40" t="s">
        <v>26402</v>
      </c>
    </row>
    <row r="1472" spans="1:5">
      <c r="A1472" t="str">
        <f t="shared" si="22"/>
        <v>4944</v>
      </c>
      <c r="B1472">
        <v>4944</v>
      </c>
      <c r="C1472" s="120" t="s">
        <v>23048</v>
      </c>
      <c r="D1472" s="41" t="s">
        <v>8500</v>
      </c>
      <c r="E1472" s="40" t="s">
        <v>26403</v>
      </c>
    </row>
    <row r="1473" spans="1:5">
      <c r="A1473" t="str">
        <f t="shared" si="22"/>
        <v>4948</v>
      </c>
      <c r="B1473">
        <v>4948</v>
      </c>
      <c r="C1473" s="120" t="s">
        <v>26404</v>
      </c>
      <c r="D1473" s="41" t="s">
        <v>8500</v>
      </c>
      <c r="E1473" s="40" t="s">
        <v>26405</v>
      </c>
    </row>
    <row r="1474" spans="1:5" ht="30">
      <c r="A1474" t="str">
        <f t="shared" si="22"/>
        <v>4962</v>
      </c>
      <c r="B1474">
        <v>4962</v>
      </c>
      <c r="C1474" s="120" t="s">
        <v>23011</v>
      </c>
      <c r="D1474" s="41" t="s">
        <v>8502</v>
      </c>
      <c r="E1474" s="40" t="s">
        <v>26406</v>
      </c>
    </row>
    <row r="1475" spans="1:5" ht="30">
      <c r="A1475" t="str">
        <f t="shared" ref="A1475:A1538" si="23">IF(ISERROR(SEARCH("/",B1475)=6),TRIM(CLEAN(B1475)),IF(SEARCH("/",B1475)=6,IF(LEN(TRIM(CLEAN(B1475)))=7,LEFT(TRIM(CLEAN(B1475)),6)&amp;"00"&amp;RIGHT(TRIM(CLEAN(B1475)),1),LEFT(TRIM(CLEAN(B1475)),6)&amp;"0"&amp;RIGHT(TRIM(CLEAN(B1475)),2)),TRIM(CLEAN(B1475))))</f>
        <v>4964</v>
      </c>
      <c r="B1475">
        <v>4964</v>
      </c>
      <c r="C1475" s="120" t="s">
        <v>23014</v>
      </c>
      <c r="D1475" s="41" t="s">
        <v>8502</v>
      </c>
      <c r="E1475" s="40" t="s">
        <v>26407</v>
      </c>
    </row>
    <row r="1476" spans="1:5">
      <c r="A1476" t="str">
        <f t="shared" si="23"/>
        <v>4969</v>
      </c>
      <c r="B1476">
        <v>4969</v>
      </c>
      <c r="C1476" s="120" t="s">
        <v>23030</v>
      </c>
      <c r="D1476" s="41" t="s">
        <v>8500</v>
      </c>
      <c r="E1476" s="40" t="s">
        <v>26408</v>
      </c>
    </row>
    <row r="1477" spans="1:5">
      <c r="A1477" t="str">
        <f t="shared" si="23"/>
        <v>4977</v>
      </c>
      <c r="B1477">
        <v>4977</v>
      </c>
      <c r="C1477" s="120" t="s">
        <v>23027</v>
      </c>
      <c r="D1477" s="41" t="s">
        <v>8500</v>
      </c>
      <c r="E1477" s="40" t="s">
        <v>26409</v>
      </c>
    </row>
    <row r="1478" spans="1:5" ht="30">
      <c r="A1478" t="str">
        <f t="shared" si="23"/>
        <v>4981</v>
      </c>
      <c r="B1478">
        <v>4981</v>
      </c>
      <c r="C1478" s="120" t="s">
        <v>23013</v>
      </c>
      <c r="D1478" s="41" t="s">
        <v>8502</v>
      </c>
      <c r="E1478" s="40" t="s">
        <v>26410</v>
      </c>
    </row>
    <row r="1479" spans="1:5" ht="30">
      <c r="A1479" t="str">
        <f t="shared" si="23"/>
        <v>4982</v>
      </c>
      <c r="B1479">
        <v>4982</v>
      </c>
      <c r="C1479" s="120" t="s">
        <v>23010</v>
      </c>
      <c r="D1479" s="41" t="s">
        <v>8502</v>
      </c>
      <c r="E1479" s="40" t="s">
        <v>26411</v>
      </c>
    </row>
    <row r="1480" spans="1:5" ht="30">
      <c r="A1480" t="str">
        <f t="shared" si="23"/>
        <v>4987</v>
      </c>
      <c r="B1480">
        <v>4987</v>
      </c>
      <c r="C1480" s="120" t="s">
        <v>23016</v>
      </c>
      <c r="D1480" s="41" t="s">
        <v>8502</v>
      </c>
      <c r="E1480" s="40" t="s">
        <v>26412</v>
      </c>
    </row>
    <row r="1481" spans="1:5" ht="30">
      <c r="A1481" t="str">
        <f t="shared" si="23"/>
        <v>4989</v>
      </c>
      <c r="B1481">
        <v>4989</v>
      </c>
      <c r="C1481" s="120" t="s">
        <v>23008</v>
      </c>
      <c r="D1481" s="41" t="s">
        <v>8502</v>
      </c>
      <c r="E1481" s="40" t="s">
        <v>26413</v>
      </c>
    </row>
    <row r="1482" spans="1:5" ht="30">
      <c r="A1482" t="str">
        <f t="shared" si="23"/>
        <v>4992</v>
      </c>
      <c r="B1482">
        <v>4992</v>
      </c>
      <c r="C1482" s="120" t="s">
        <v>23015</v>
      </c>
      <c r="D1482" s="41" t="s">
        <v>8502</v>
      </c>
      <c r="E1482" s="40" t="s">
        <v>26414</v>
      </c>
    </row>
    <row r="1483" spans="1:5">
      <c r="A1483" t="str">
        <f t="shared" si="23"/>
        <v>4998</v>
      </c>
      <c r="B1483">
        <v>4998</v>
      </c>
      <c r="C1483" s="120" t="s">
        <v>23029</v>
      </c>
      <c r="D1483" s="41" t="s">
        <v>8500</v>
      </c>
      <c r="E1483" s="40" t="s">
        <v>26415</v>
      </c>
    </row>
    <row r="1484" spans="1:5">
      <c r="A1484" t="str">
        <f t="shared" si="23"/>
        <v>5002</v>
      </c>
      <c r="B1484">
        <v>5002</v>
      </c>
      <c r="C1484" s="120" t="s">
        <v>23026</v>
      </c>
      <c r="D1484" s="41" t="s">
        <v>8500</v>
      </c>
      <c r="E1484" s="40" t="s">
        <v>26416</v>
      </c>
    </row>
    <row r="1485" spans="1:5" ht="30">
      <c r="A1485" t="str">
        <f t="shared" si="23"/>
        <v>5020</v>
      </c>
      <c r="B1485">
        <v>5020</v>
      </c>
      <c r="C1485" s="120" t="s">
        <v>23038</v>
      </c>
      <c r="D1485" s="41" t="s">
        <v>8502</v>
      </c>
      <c r="E1485" s="40" t="s">
        <v>26417</v>
      </c>
    </row>
    <row r="1486" spans="1:5">
      <c r="A1486" t="str">
        <f t="shared" si="23"/>
        <v>5028</v>
      </c>
      <c r="B1486">
        <v>5028</v>
      </c>
      <c r="C1486" s="120" t="s">
        <v>23028</v>
      </c>
      <c r="D1486" s="41" t="s">
        <v>8500</v>
      </c>
      <c r="E1486" s="40" t="s">
        <v>26418</v>
      </c>
    </row>
    <row r="1487" spans="1:5">
      <c r="A1487" t="str">
        <f t="shared" si="23"/>
        <v>5031</v>
      </c>
      <c r="B1487">
        <v>5031</v>
      </c>
      <c r="C1487" s="120" t="s">
        <v>24595</v>
      </c>
      <c r="D1487" s="41" t="s">
        <v>8500</v>
      </c>
      <c r="E1487" s="40" t="s">
        <v>26419</v>
      </c>
    </row>
    <row r="1488" spans="1:5">
      <c r="A1488" t="str">
        <f t="shared" si="23"/>
        <v>5033</v>
      </c>
      <c r="B1488">
        <v>5033</v>
      </c>
      <c r="C1488" s="120" t="s">
        <v>26420</v>
      </c>
      <c r="D1488" s="41" t="s">
        <v>8502</v>
      </c>
      <c r="E1488" s="40" t="s">
        <v>18156</v>
      </c>
    </row>
    <row r="1489" spans="1:5">
      <c r="A1489" t="str">
        <f t="shared" si="23"/>
        <v>5035</v>
      </c>
      <c r="B1489">
        <v>5035</v>
      </c>
      <c r="C1489" s="120" t="s">
        <v>26421</v>
      </c>
      <c r="D1489" s="41" t="s">
        <v>8502</v>
      </c>
      <c r="E1489" s="40" t="s">
        <v>26422</v>
      </c>
    </row>
    <row r="1490" spans="1:5">
      <c r="A1490" t="str">
        <f t="shared" si="23"/>
        <v>5036</v>
      </c>
      <c r="B1490">
        <v>5036</v>
      </c>
      <c r="C1490" s="120" t="s">
        <v>26423</v>
      </c>
      <c r="D1490" s="41" t="s">
        <v>8502</v>
      </c>
      <c r="E1490" s="40" t="s">
        <v>26424</v>
      </c>
    </row>
    <row r="1491" spans="1:5">
      <c r="A1491" t="str">
        <f t="shared" si="23"/>
        <v>5044</v>
      </c>
      <c r="B1491">
        <v>5044</v>
      </c>
      <c r="C1491" s="120" t="s">
        <v>26425</v>
      </c>
      <c r="D1491" s="41" t="s">
        <v>8502</v>
      </c>
      <c r="E1491" s="40" t="s">
        <v>26426</v>
      </c>
    </row>
    <row r="1492" spans="1:5">
      <c r="A1492" t="str">
        <f t="shared" si="23"/>
        <v>5045</v>
      </c>
      <c r="B1492">
        <v>5045</v>
      </c>
      <c r="C1492" s="120" t="s">
        <v>26427</v>
      </c>
      <c r="D1492" s="41" t="s">
        <v>8502</v>
      </c>
      <c r="E1492" s="40" t="s">
        <v>26428</v>
      </c>
    </row>
    <row r="1493" spans="1:5" ht="30">
      <c r="A1493" t="str">
        <f t="shared" si="23"/>
        <v>5047</v>
      </c>
      <c r="B1493">
        <v>5047</v>
      </c>
      <c r="C1493" s="120" t="s">
        <v>20373</v>
      </c>
      <c r="D1493" s="41" t="s">
        <v>8502</v>
      </c>
      <c r="E1493" s="40" t="s">
        <v>26429</v>
      </c>
    </row>
    <row r="1494" spans="1:5">
      <c r="A1494" t="str">
        <f t="shared" si="23"/>
        <v>5050</v>
      </c>
      <c r="B1494">
        <v>5050</v>
      </c>
      <c r="C1494" s="120" t="s">
        <v>23061</v>
      </c>
      <c r="D1494" s="41" t="s">
        <v>8502</v>
      </c>
      <c r="E1494" s="40" t="s">
        <v>26430</v>
      </c>
    </row>
    <row r="1495" spans="1:5">
      <c r="A1495" t="str">
        <f t="shared" si="23"/>
        <v>5051</v>
      </c>
      <c r="B1495">
        <v>5051</v>
      </c>
      <c r="C1495" s="120" t="s">
        <v>23056</v>
      </c>
      <c r="D1495" s="41" t="s">
        <v>8502</v>
      </c>
      <c r="E1495" s="40" t="s">
        <v>26431</v>
      </c>
    </row>
    <row r="1496" spans="1:5">
      <c r="A1496" t="str">
        <f t="shared" si="23"/>
        <v>5052</v>
      </c>
      <c r="B1496">
        <v>5052</v>
      </c>
      <c r="C1496" s="120" t="s">
        <v>23058</v>
      </c>
      <c r="D1496" s="41" t="s">
        <v>8502</v>
      </c>
      <c r="E1496" s="40" t="s">
        <v>26432</v>
      </c>
    </row>
    <row r="1497" spans="1:5">
      <c r="A1497" t="str">
        <f t="shared" si="23"/>
        <v>5057</v>
      </c>
      <c r="B1497">
        <v>5057</v>
      </c>
      <c r="C1497" s="120" t="s">
        <v>26433</v>
      </c>
      <c r="D1497" s="41" t="s">
        <v>8502</v>
      </c>
      <c r="E1497" s="40" t="s">
        <v>26434</v>
      </c>
    </row>
    <row r="1498" spans="1:5">
      <c r="A1498" t="str">
        <f t="shared" si="23"/>
        <v>5059</v>
      </c>
      <c r="B1498">
        <v>5059</v>
      </c>
      <c r="C1498" s="120" t="s">
        <v>26435</v>
      </c>
      <c r="D1498" s="41" t="s">
        <v>8502</v>
      </c>
      <c r="E1498" s="40" t="s">
        <v>26436</v>
      </c>
    </row>
    <row r="1499" spans="1:5">
      <c r="A1499" t="str">
        <f t="shared" si="23"/>
        <v>5061</v>
      </c>
      <c r="B1499">
        <v>5061</v>
      </c>
      <c r="C1499" s="120" t="s">
        <v>23093</v>
      </c>
      <c r="D1499" s="41" t="s">
        <v>8506</v>
      </c>
      <c r="E1499" s="40" t="s">
        <v>26437</v>
      </c>
    </row>
    <row r="1500" spans="1:5">
      <c r="A1500" t="str">
        <f t="shared" si="23"/>
        <v>5062</v>
      </c>
      <c r="B1500">
        <v>5062</v>
      </c>
      <c r="C1500" s="120" t="s">
        <v>23096</v>
      </c>
      <c r="D1500" s="41" t="s">
        <v>8506</v>
      </c>
      <c r="E1500" s="40" t="s">
        <v>18129</v>
      </c>
    </row>
    <row r="1501" spans="1:5">
      <c r="A1501" t="str">
        <f t="shared" si="23"/>
        <v>5063</v>
      </c>
      <c r="B1501">
        <v>5063</v>
      </c>
      <c r="C1501" s="120" t="s">
        <v>23083</v>
      </c>
      <c r="D1501" s="41" t="s">
        <v>8506</v>
      </c>
      <c r="E1501" s="40" t="s">
        <v>26438</v>
      </c>
    </row>
    <row r="1502" spans="1:5">
      <c r="A1502" t="str">
        <f t="shared" si="23"/>
        <v>5065</v>
      </c>
      <c r="B1502">
        <v>5065</v>
      </c>
      <c r="C1502" s="120" t="s">
        <v>23080</v>
      </c>
      <c r="D1502" s="41" t="s">
        <v>8506</v>
      </c>
      <c r="E1502" s="40" t="s">
        <v>25067</v>
      </c>
    </row>
    <row r="1503" spans="1:5">
      <c r="A1503" t="str">
        <f t="shared" si="23"/>
        <v>5066</v>
      </c>
      <c r="B1503">
        <v>5066</v>
      </c>
      <c r="C1503" s="120" t="s">
        <v>23082</v>
      </c>
      <c r="D1503" s="41" t="s">
        <v>8506</v>
      </c>
      <c r="E1503" s="40" t="s">
        <v>26439</v>
      </c>
    </row>
    <row r="1504" spans="1:5">
      <c r="A1504" t="str">
        <f t="shared" si="23"/>
        <v>5067</v>
      </c>
      <c r="B1504">
        <v>5067</v>
      </c>
      <c r="C1504" s="120" t="s">
        <v>23086</v>
      </c>
      <c r="D1504" s="41" t="s">
        <v>8506</v>
      </c>
      <c r="E1504" s="40" t="s">
        <v>18061</v>
      </c>
    </row>
    <row r="1505" spans="1:5">
      <c r="A1505" t="str">
        <f t="shared" si="23"/>
        <v>5068</v>
      </c>
      <c r="B1505">
        <v>5068</v>
      </c>
      <c r="C1505" s="120" t="s">
        <v>23088</v>
      </c>
      <c r="D1505" s="41" t="s">
        <v>8506</v>
      </c>
      <c r="E1505" s="40" t="s">
        <v>18972</v>
      </c>
    </row>
    <row r="1506" spans="1:5">
      <c r="A1506" t="str">
        <f t="shared" si="23"/>
        <v>5069</v>
      </c>
      <c r="B1506">
        <v>5069</v>
      </c>
      <c r="C1506" s="120" t="s">
        <v>23090</v>
      </c>
      <c r="D1506" s="41" t="s">
        <v>8506</v>
      </c>
      <c r="E1506" s="40" t="s">
        <v>22139</v>
      </c>
    </row>
    <row r="1507" spans="1:5">
      <c r="A1507" t="str">
        <f t="shared" si="23"/>
        <v>5070</v>
      </c>
      <c r="B1507">
        <v>5070</v>
      </c>
      <c r="C1507" s="120" t="s">
        <v>23091</v>
      </c>
      <c r="D1507" s="41" t="s">
        <v>8506</v>
      </c>
      <c r="E1507" s="40" t="s">
        <v>17503</v>
      </c>
    </row>
    <row r="1508" spans="1:5">
      <c r="A1508" t="str">
        <f t="shared" si="23"/>
        <v>5071</v>
      </c>
      <c r="B1508">
        <v>5071</v>
      </c>
      <c r="C1508" s="120" t="s">
        <v>23092</v>
      </c>
      <c r="D1508" s="41" t="s">
        <v>8506</v>
      </c>
      <c r="E1508" s="40" t="s">
        <v>18972</v>
      </c>
    </row>
    <row r="1509" spans="1:5">
      <c r="A1509" t="str">
        <f t="shared" si="23"/>
        <v>5072</v>
      </c>
      <c r="B1509">
        <v>5072</v>
      </c>
      <c r="C1509" s="120" t="s">
        <v>23081</v>
      </c>
      <c r="D1509" s="41" t="s">
        <v>8506</v>
      </c>
      <c r="E1509" s="40" t="s">
        <v>25571</v>
      </c>
    </row>
    <row r="1510" spans="1:5">
      <c r="A1510" t="str">
        <f t="shared" si="23"/>
        <v>5073</v>
      </c>
      <c r="B1510">
        <v>5073</v>
      </c>
      <c r="C1510" s="120" t="s">
        <v>23089</v>
      </c>
      <c r="D1510" s="41" t="s">
        <v>8506</v>
      </c>
      <c r="E1510" s="40" t="s">
        <v>22139</v>
      </c>
    </row>
    <row r="1511" spans="1:5">
      <c r="A1511" t="str">
        <f t="shared" si="23"/>
        <v>5074</v>
      </c>
      <c r="B1511">
        <v>5074</v>
      </c>
      <c r="C1511" s="120" t="s">
        <v>23085</v>
      </c>
      <c r="D1511" s="41" t="s">
        <v>8506</v>
      </c>
      <c r="E1511" s="40" t="s">
        <v>26440</v>
      </c>
    </row>
    <row r="1512" spans="1:5">
      <c r="A1512" t="str">
        <f t="shared" si="23"/>
        <v>5075</v>
      </c>
      <c r="B1512">
        <v>5075</v>
      </c>
      <c r="C1512" s="120" t="s">
        <v>23094</v>
      </c>
      <c r="D1512" s="41" t="s">
        <v>8506</v>
      </c>
      <c r="E1512" s="40" t="s">
        <v>18972</v>
      </c>
    </row>
    <row r="1513" spans="1:5">
      <c r="A1513" t="str">
        <f t="shared" si="23"/>
        <v>5076</v>
      </c>
      <c r="B1513">
        <v>5076</v>
      </c>
      <c r="C1513" s="120" t="s">
        <v>21555</v>
      </c>
      <c r="D1513" s="41" t="s">
        <v>8506</v>
      </c>
      <c r="E1513" s="40" t="s">
        <v>25611</v>
      </c>
    </row>
    <row r="1514" spans="1:5">
      <c r="A1514" t="str">
        <f t="shared" si="23"/>
        <v>5077</v>
      </c>
      <c r="B1514">
        <v>5077</v>
      </c>
      <c r="C1514" s="120" t="s">
        <v>21556</v>
      </c>
      <c r="D1514" s="41" t="s">
        <v>8506</v>
      </c>
      <c r="E1514" s="40" t="s">
        <v>26441</v>
      </c>
    </row>
    <row r="1515" spans="1:5">
      <c r="A1515" t="str">
        <f t="shared" si="23"/>
        <v>5078</v>
      </c>
      <c r="B1515">
        <v>5078</v>
      </c>
      <c r="C1515" s="120" t="s">
        <v>23087</v>
      </c>
      <c r="D1515" s="41" t="s">
        <v>8506</v>
      </c>
      <c r="E1515" s="40" t="s">
        <v>16469</v>
      </c>
    </row>
    <row r="1516" spans="1:5">
      <c r="A1516" t="str">
        <f t="shared" si="23"/>
        <v>5080</v>
      </c>
      <c r="B1516">
        <v>5080</v>
      </c>
      <c r="C1516" s="120" t="s">
        <v>23128</v>
      </c>
      <c r="D1516" s="41" t="s">
        <v>8502</v>
      </c>
      <c r="E1516" s="40" t="s">
        <v>18021</v>
      </c>
    </row>
    <row r="1517" spans="1:5" ht="30">
      <c r="A1517" t="str">
        <f t="shared" si="23"/>
        <v>5085</v>
      </c>
      <c r="B1517">
        <v>5085</v>
      </c>
      <c r="C1517" s="120" t="s">
        <v>20012</v>
      </c>
      <c r="D1517" s="41" t="s">
        <v>8502</v>
      </c>
      <c r="E1517" s="40" t="s">
        <v>26442</v>
      </c>
    </row>
    <row r="1518" spans="1:5">
      <c r="A1518" t="str">
        <f t="shared" si="23"/>
        <v>5086</v>
      </c>
      <c r="B1518">
        <v>5086</v>
      </c>
      <c r="C1518" s="120" t="s">
        <v>20663</v>
      </c>
      <c r="D1518" s="41" t="s">
        <v>8506</v>
      </c>
      <c r="E1518" s="40" t="s">
        <v>26443</v>
      </c>
    </row>
    <row r="1519" spans="1:5">
      <c r="A1519" t="str">
        <f t="shared" si="23"/>
        <v>5088</v>
      </c>
      <c r="B1519">
        <v>5088</v>
      </c>
      <c r="C1519" s="120" t="s">
        <v>23006</v>
      </c>
      <c r="D1519" s="41" t="s">
        <v>8502</v>
      </c>
      <c r="E1519" s="40" t="s">
        <v>18251</v>
      </c>
    </row>
    <row r="1520" spans="1:5" ht="30">
      <c r="A1520" t="str">
        <f t="shared" si="23"/>
        <v>5090</v>
      </c>
      <c r="B1520">
        <v>5090</v>
      </c>
      <c r="C1520" s="120" t="s">
        <v>20011</v>
      </c>
      <c r="D1520" s="41" t="s">
        <v>8502</v>
      </c>
      <c r="E1520" s="40" t="s">
        <v>9515</v>
      </c>
    </row>
    <row r="1521" spans="1:5">
      <c r="A1521" t="str">
        <f t="shared" si="23"/>
        <v>5091</v>
      </c>
      <c r="B1521">
        <v>5091</v>
      </c>
      <c r="C1521" s="120" t="s">
        <v>20272</v>
      </c>
      <c r="D1521" s="41" t="s">
        <v>8502</v>
      </c>
      <c r="E1521" s="40" t="s">
        <v>16951</v>
      </c>
    </row>
    <row r="1522" spans="1:5">
      <c r="A1522" t="str">
        <f t="shared" si="23"/>
        <v>5092</v>
      </c>
      <c r="B1522">
        <v>5092</v>
      </c>
      <c r="C1522" s="120" t="s">
        <v>21549</v>
      </c>
      <c r="D1522" s="41" t="s">
        <v>8662</v>
      </c>
      <c r="E1522" s="40" t="s">
        <v>19439</v>
      </c>
    </row>
    <row r="1523" spans="1:5">
      <c r="A1523" t="str">
        <f t="shared" si="23"/>
        <v>5093</v>
      </c>
      <c r="B1523">
        <v>5093</v>
      </c>
      <c r="C1523" s="120" t="s">
        <v>22015</v>
      </c>
      <c r="D1523" s="41" t="s">
        <v>8662</v>
      </c>
      <c r="E1523" s="40" t="s">
        <v>9346</v>
      </c>
    </row>
    <row r="1524" spans="1:5">
      <c r="A1524" t="str">
        <f t="shared" si="23"/>
        <v>5102</v>
      </c>
      <c r="B1524">
        <v>5102</v>
      </c>
      <c r="C1524" s="120" t="s">
        <v>23175</v>
      </c>
      <c r="D1524" s="41" t="s">
        <v>8502</v>
      </c>
      <c r="E1524" s="40" t="s">
        <v>8755</v>
      </c>
    </row>
    <row r="1525" spans="1:5">
      <c r="A1525" t="str">
        <f t="shared" si="23"/>
        <v>5103</v>
      </c>
      <c r="B1525">
        <v>5103</v>
      </c>
      <c r="C1525" s="120" t="s">
        <v>20118</v>
      </c>
      <c r="D1525" s="41" t="s">
        <v>8502</v>
      </c>
      <c r="E1525" s="40" t="s">
        <v>9505</v>
      </c>
    </row>
    <row r="1526" spans="1:5">
      <c r="A1526" t="str">
        <f t="shared" si="23"/>
        <v>5104</v>
      </c>
      <c r="B1526">
        <v>5104</v>
      </c>
      <c r="C1526" s="120" t="s">
        <v>23194</v>
      </c>
      <c r="D1526" s="41" t="s">
        <v>8506</v>
      </c>
      <c r="E1526" s="40" t="s">
        <v>26444</v>
      </c>
    </row>
    <row r="1527" spans="1:5">
      <c r="A1527" t="str">
        <f t="shared" si="23"/>
        <v>5318</v>
      </c>
      <c r="B1527">
        <v>5318</v>
      </c>
      <c r="C1527" s="120" t="s">
        <v>21006</v>
      </c>
      <c r="D1527" s="41" t="s">
        <v>8498</v>
      </c>
      <c r="E1527" s="40" t="s">
        <v>18215</v>
      </c>
    </row>
    <row r="1528" spans="1:5">
      <c r="A1528" t="str">
        <f t="shared" si="23"/>
        <v>5330</v>
      </c>
      <c r="B1528">
        <v>5330</v>
      </c>
      <c r="C1528" s="120" t="s">
        <v>21007</v>
      </c>
      <c r="D1528" s="41" t="s">
        <v>8498</v>
      </c>
      <c r="E1528" s="40" t="s">
        <v>16442</v>
      </c>
    </row>
    <row r="1529" spans="1:5">
      <c r="A1529" t="str">
        <f t="shared" si="23"/>
        <v>6005</v>
      </c>
      <c r="B1529">
        <v>6005</v>
      </c>
      <c r="C1529" s="120" t="s">
        <v>23255</v>
      </c>
      <c r="D1529" s="41" t="s">
        <v>8502</v>
      </c>
      <c r="E1529" s="40" t="s">
        <v>26445</v>
      </c>
    </row>
    <row r="1530" spans="1:5">
      <c r="A1530" t="str">
        <f t="shared" si="23"/>
        <v>6006</v>
      </c>
      <c r="B1530">
        <v>6006</v>
      </c>
      <c r="C1530" s="120" t="s">
        <v>23254</v>
      </c>
      <c r="D1530" s="41" t="s">
        <v>8502</v>
      </c>
      <c r="E1530" s="40" t="s">
        <v>26446</v>
      </c>
    </row>
    <row r="1531" spans="1:5">
      <c r="A1531" t="str">
        <f t="shared" si="23"/>
        <v>6010</v>
      </c>
      <c r="B1531">
        <v>6010</v>
      </c>
      <c r="C1531" s="120" t="s">
        <v>23240</v>
      </c>
      <c r="D1531" s="41" t="s">
        <v>8502</v>
      </c>
      <c r="E1531" s="40" t="s">
        <v>25725</v>
      </c>
    </row>
    <row r="1532" spans="1:5">
      <c r="A1532" t="str">
        <f t="shared" si="23"/>
        <v>6011</v>
      </c>
      <c r="B1532">
        <v>6011</v>
      </c>
      <c r="C1532" s="120" t="s">
        <v>23245</v>
      </c>
      <c r="D1532" s="41" t="s">
        <v>8502</v>
      </c>
      <c r="E1532" s="40" t="s">
        <v>18185</v>
      </c>
    </row>
    <row r="1533" spans="1:5">
      <c r="A1533" t="str">
        <f t="shared" si="23"/>
        <v>6012</v>
      </c>
      <c r="B1533">
        <v>6012</v>
      </c>
      <c r="C1533" s="120" t="s">
        <v>23247</v>
      </c>
      <c r="D1533" s="41" t="s">
        <v>8502</v>
      </c>
      <c r="E1533" s="40" t="s">
        <v>26447</v>
      </c>
    </row>
    <row r="1534" spans="1:5">
      <c r="A1534" t="str">
        <f t="shared" si="23"/>
        <v>6013</v>
      </c>
      <c r="B1534">
        <v>6013</v>
      </c>
      <c r="C1534" s="120" t="s">
        <v>23251</v>
      </c>
      <c r="D1534" s="41" t="s">
        <v>8502</v>
      </c>
      <c r="E1534" s="40" t="s">
        <v>25431</v>
      </c>
    </row>
    <row r="1535" spans="1:5">
      <c r="A1535" t="str">
        <f t="shared" si="23"/>
        <v>6014</v>
      </c>
      <c r="B1535">
        <v>6014</v>
      </c>
      <c r="C1535" s="120" t="s">
        <v>23253</v>
      </c>
      <c r="D1535" s="41" t="s">
        <v>8502</v>
      </c>
      <c r="E1535" s="40" t="s">
        <v>17417</v>
      </c>
    </row>
    <row r="1536" spans="1:5">
      <c r="A1536" t="str">
        <f t="shared" si="23"/>
        <v>6015</v>
      </c>
      <c r="B1536">
        <v>6015</v>
      </c>
      <c r="C1536" s="120" t="s">
        <v>23252</v>
      </c>
      <c r="D1536" s="41" t="s">
        <v>8502</v>
      </c>
      <c r="E1536" s="40" t="s">
        <v>25282</v>
      </c>
    </row>
    <row r="1537" spans="1:5">
      <c r="A1537" t="str">
        <f t="shared" si="23"/>
        <v>6016</v>
      </c>
      <c r="B1537">
        <v>6016</v>
      </c>
      <c r="C1537" s="120" t="s">
        <v>23249</v>
      </c>
      <c r="D1537" s="41" t="s">
        <v>8502</v>
      </c>
      <c r="E1537" s="40" t="s">
        <v>25315</v>
      </c>
    </row>
    <row r="1538" spans="1:5">
      <c r="A1538" t="str">
        <f t="shared" si="23"/>
        <v>6017</v>
      </c>
      <c r="B1538">
        <v>6017</v>
      </c>
      <c r="C1538" s="120" t="s">
        <v>23241</v>
      </c>
      <c r="D1538" s="41" t="s">
        <v>8502</v>
      </c>
      <c r="E1538" s="40" t="s">
        <v>16444</v>
      </c>
    </row>
    <row r="1539" spans="1:5">
      <c r="A1539" t="str">
        <f t="shared" ref="A1539:A1602" si="24">IF(ISERROR(SEARCH("/",B1539)=6),TRIM(CLEAN(B1539)),IF(SEARCH("/",B1539)=6,IF(LEN(TRIM(CLEAN(B1539)))=7,LEFT(TRIM(CLEAN(B1539)),6)&amp;"00"&amp;RIGHT(TRIM(CLEAN(B1539)),1),LEFT(TRIM(CLEAN(B1539)),6)&amp;"0"&amp;RIGHT(TRIM(CLEAN(B1539)),2)),TRIM(CLEAN(B1539))))</f>
        <v>6019</v>
      </c>
      <c r="B1539">
        <v>6019</v>
      </c>
      <c r="C1539" s="120" t="s">
        <v>23239</v>
      </c>
      <c r="D1539" s="41" t="s">
        <v>8502</v>
      </c>
      <c r="E1539" s="40" t="s">
        <v>26448</v>
      </c>
    </row>
    <row r="1540" spans="1:5">
      <c r="A1540" t="str">
        <f t="shared" si="24"/>
        <v>6020</v>
      </c>
      <c r="B1540">
        <v>6020</v>
      </c>
      <c r="C1540" s="120" t="s">
        <v>23242</v>
      </c>
      <c r="D1540" s="41" t="s">
        <v>8502</v>
      </c>
      <c r="E1540" s="40" t="s">
        <v>16376</v>
      </c>
    </row>
    <row r="1541" spans="1:5">
      <c r="A1541" t="str">
        <f t="shared" si="24"/>
        <v>6021</v>
      </c>
      <c r="B1541">
        <v>6021</v>
      </c>
      <c r="C1541" s="120" t="s">
        <v>23261</v>
      </c>
      <c r="D1541" s="41" t="s">
        <v>8502</v>
      </c>
      <c r="E1541" s="40" t="s">
        <v>18969</v>
      </c>
    </row>
    <row r="1542" spans="1:5">
      <c r="A1542" t="str">
        <f t="shared" si="24"/>
        <v>6024</v>
      </c>
      <c r="B1542">
        <v>6024</v>
      </c>
      <c r="C1542" s="120" t="s">
        <v>23262</v>
      </c>
      <c r="D1542" s="41" t="s">
        <v>8502</v>
      </c>
      <c r="E1542" s="40" t="s">
        <v>17014</v>
      </c>
    </row>
    <row r="1543" spans="1:5">
      <c r="A1543" t="str">
        <f t="shared" si="24"/>
        <v>6027</v>
      </c>
      <c r="B1543">
        <v>6027</v>
      </c>
      <c r="C1543" s="120" t="s">
        <v>23250</v>
      </c>
      <c r="D1543" s="41" t="s">
        <v>8502</v>
      </c>
      <c r="E1543" s="40" t="s">
        <v>26449</v>
      </c>
    </row>
    <row r="1544" spans="1:5">
      <c r="A1544" t="str">
        <f t="shared" si="24"/>
        <v>6028</v>
      </c>
      <c r="B1544">
        <v>6028</v>
      </c>
      <c r="C1544" s="120" t="s">
        <v>23243</v>
      </c>
      <c r="D1544" s="41" t="s">
        <v>8502</v>
      </c>
      <c r="E1544" s="40" t="s">
        <v>19005</v>
      </c>
    </row>
    <row r="1545" spans="1:5">
      <c r="A1545" t="str">
        <f t="shared" si="24"/>
        <v>6029</v>
      </c>
      <c r="B1545">
        <v>6029</v>
      </c>
      <c r="C1545" s="120" t="s">
        <v>23217</v>
      </c>
      <c r="D1545" s="41" t="s">
        <v>8502</v>
      </c>
      <c r="E1545" s="40" t="s">
        <v>26450</v>
      </c>
    </row>
    <row r="1546" spans="1:5">
      <c r="A1546" t="str">
        <f t="shared" si="24"/>
        <v>6031</v>
      </c>
      <c r="B1546">
        <v>6031</v>
      </c>
      <c r="C1546" s="120" t="s">
        <v>23216</v>
      </c>
      <c r="D1546" s="41" t="s">
        <v>8502</v>
      </c>
      <c r="E1546" s="40" t="s">
        <v>26451</v>
      </c>
    </row>
    <row r="1547" spans="1:5">
      <c r="A1547" t="str">
        <f t="shared" si="24"/>
        <v>6032</v>
      </c>
      <c r="B1547">
        <v>6032</v>
      </c>
      <c r="C1547" s="120" t="s">
        <v>23226</v>
      </c>
      <c r="D1547" s="41" t="s">
        <v>8502</v>
      </c>
      <c r="E1547" s="40" t="s">
        <v>15264</v>
      </c>
    </row>
    <row r="1548" spans="1:5">
      <c r="A1548" t="str">
        <f t="shared" si="24"/>
        <v>6033</v>
      </c>
      <c r="B1548">
        <v>6033</v>
      </c>
      <c r="C1548" s="120" t="s">
        <v>23218</v>
      </c>
      <c r="D1548" s="41" t="s">
        <v>8502</v>
      </c>
      <c r="E1548" s="40" t="s">
        <v>22018</v>
      </c>
    </row>
    <row r="1549" spans="1:5">
      <c r="A1549" t="str">
        <f t="shared" si="24"/>
        <v>6034</v>
      </c>
      <c r="B1549">
        <v>6034</v>
      </c>
      <c r="C1549" s="120" t="s">
        <v>23214</v>
      </c>
      <c r="D1549" s="41" t="s">
        <v>8502</v>
      </c>
      <c r="E1549" s="40" t="s">
        <v>9880</v>
      </c>
    </row>
    <row r="1550" spans="1:5">
      <c r="A1550" t="str">
        <f t="shared" si="24"/>
        <v>6036</v>
      </c>
      <c r="B1550">
        <v>6036</v>
      </c>
      <c r="C1550" s="120" t="s">
        <v>23215</v>
      </c>
      <c r="D1550" s="41" t="s">
        <v>8502</v>
      </c>
      <c r="E1550" s="40" t="s">
        <v>18027</v>
      </c>
    </row>
    <row r="1551" spans="1:5">
      <c r="A1551" t="str">
        <f t="shared" si="24"/>
        <v>6037</v>
      </c>
      <c r="B1551">
        <v>6037</v>
      </c>
      <c r="C1551" s="120" t="s">
        <v>23237</v>
      </c>
      <c r="D1551" s="41" t="s">
        <v>8502</v>
      </c>
      <c r="E1551" s="40" t="s">
        <v>9311</v>
      </c>
    </row>
    <row r="1552" spans="1:5">
      <c r="A1552" t="str">
        <f t="shared" si="24"/>
        <v>6038</v>
      </c>
      <c r="B1552">
        <v>6038</v>
      </c>
      <c r="C1552" s="120" t="s">
        <v>23235</v>
      </c>
      <c r="D1552" s="41" t="s">
        <v>8502</v>
      </c>
      <c r="E1552" s="40" t="s">
        <v>10839</v>
      </c>
    </row>
    <row r="1553" spans="1:5" ht="30">
      <c r="A1553" t="str">
        <f t="shared" si="24"/>
        <v>6046</v>
      </c>
      <c r="B1553">
        <v>6046</v>
      </c>
      <c r="C1553" s="120" t="s">
        <v>23275</v>
      </c>
      <c r="D1553" s="41" t="s">
        <v>8502</v>
      </c>
      <c r="E1553" s="40" t="s">
        <v>26452</v>
      </c>
    </row>
    <row r="1554" spans="1:5">
      <c r="A1554" t="str">
        <f t="shared" si="24"/>
        <v>6067</v>
      </c>
      <c r="B1554">
        <v>6067</v>
      </c>
      <c r="C1554" s="120" t="s">
        <v>23311</v>
      </c>
      <c r="D1554" s="41" t="s">
        <v>8502</v>
      </c>
      <c r="E1554" s="40" t="s">
        <v>26453</v>
      </c>
    </row>
    <row r="1555" spans="1:5" ht="30">
      <c r="A1555" t="str">
        <f t="shared" si="24"/>
        <v>6069</v>
      </c>
      <c r="B1555">
        <v>6069</v>
      </c>
      <c r="C1555" s="120" t="s">
        <v>23309</v>
      </c>
      <c r="D1555" s="41" t="s">
        <v>8502</v>
      </c>
      <c r="E1555" s="40" t="s">
        <v>26454</v>
      </c>
    </row>
    <row r="1556" spans="1:5" ht="30">
      <c r="A1556" t="str">
        <f t="shared" si="24"/>
        <v>6070</v>
      </c>
      <c r="B1556">
        <v>6070</v>
      </c>
      <c r="C1556" s="120" t="s">
        <v>23308</v>
      </c>
      <c r="D1556" s="41" t="s">
        <v>8502</v>
      </c>
      <c r="E1556" s="40" t="s">
        <v>26455</v>
      </c>
    </row>
    <row r="1557" spans="1:5">
      <c r="A1557" t="str">
        <f t="shared" si="24"/>
        <v>6076</v>
      </c>
      <c r="B1557">
        <v>6076</v>
      </c>
      <c r="C1557" s="120" t="s">
        <v>23331</v>
      </c>
      <c r="D1557" s="41" t="s">
        <v>8591</v>
      </c>
      <c r="E1557" s="40" t="s">
        <v>18267</v>
      </c>
    </row>
    <row r="1558" spans="1:5">
      <c r="A1558" t="str">
        <f t="shared" si="24"/>
        <v>6077</v>
      </c>
      <c r="B1558">
        <v>6077</v>
      </c>
      <c r="C1558" s="120" t="s">
        <v>19438</v>
      </c>
      <c r="D1558" s="41" t="s">
        <v>8591</v>
      </c>
      <c r="E1558" s="40" t="s">
        <v>16698</v>
      </c>
    </row>
    <row r="1559" spans="1:5">
      <c r="A1559" t="str">
        <f t="shared" si="24"/>
        <v>6079</v>
      </c>
      <c r="B1559">
        <v>6079</v>
      </c>
      <c r="C1559" s="120" t="s">
        <v>19440</v>
      </c>
      <c r="D1559" s="41" t="s">
        <v>8591</v>
      </c>
      <c r="E1559" s="40" t="s">
        <v>25037</v>
      </c>
    </row>
    <row r="1560" spans="1:5">
      <c r="A1560" t="str">
        <f t="shared" si="24"/>
        <v>6081</v>
      </c>
      <c r="B1560">
        <v>6081</v>
      </c>
      <c r="C1560" s="120" t="s">
        <v>19437</v>
      </c>
      <c r="D1560" s="41" t="s">
        <v>8591</v>
      </c>
      <c r="E1560" s="40" t="s">
        <v>18618</v>
      </c>
    </row>
    <row r="1561" spans="1:5">
      <c r="A1561" t="str">
        <f t="shared" si="24"/>
        <v>6085</v>
      </c>
      <c r="B1561">
        <v>6085</v>
      </c>
      <c r="C1561" s="120" t="s">
        <v>23345</v>
      </c>
      <c r="D1561" s="41" t="s">
        <v>8498</v>
      </c>
      <c r="E1561" s="40" t="s">
        <v>8511</v>
      </c>
    </row>
    <row r="1562" spans="1:5">
      <c r="A1562" t="str">
        <f t="shared" si="24"/>
        <v>6086</v>
      </c>
      <c r="B1562">
        <v>6086</v>
      </c>
      <c r="C1562" s="120" t="s">
        <v>19063</v>
      </c>
      <c r="D1562" s="41" t="s">
        <v>8505</v>
      </c>
      <c r="E1562" s="40" t="s">
        <v>26456</v>
      </c>
    </row>
    <row r="1563" spans="1:5">
      <c r="A1563" t="str">
        <f t="shared" si="24"/>
        <v>6110</v>
      </c>
      <c r="B1563">
        <v>6110</v>
      </c>
      <c r="C1563" s="120" t="s">
        <v>23371</v>
      </c>
      <c r="D1563" s="41" t="s">
        <v>8504</v>
      </c>
      <c r="E1563" s="40" t="s">
        <v>11457</v>
      </c>
    </row>
    <row r="1564" spans="1:5">
      <c r="A1564" t="str">
        <f t="shared" si="24"/>
        <v>6111</v>
      </c>
      <c r="B1564">
        <v>6111</v>
      </c>
      <c r="C1564" s="120" t="s">
        <v>23373</v>
      </c>
      <c r="D1564" s="41" t="s">
        <v>8504</v>
      </c>
      <c r="E1564" s="40" t="s">
        <v>25034</v>
      </c>
    </row>
    <row r="1565" spans="1:5">
      <c r="A1565" t="str">
        <f t="shared" si="24"/>
        <v>6114</v>
      </c>
      <c r="B1565">
        <v>6114</v>
      </c>
      <c r="C1565" s="120" t="s">
        <v>19261</v>
      </c>
      <c r="D1565" s="41" t="s">
        <v>8504</v>
      </c>
      <c r="E1565" s="40" t="s">
        <v>24995</v>
      </c>
    </row>
    <row r="1566" spans="1:5">
      <c r="A1566" t="str">
        <f t="shared" si="24"/>
        <v>6117</v>
      </c>
      <c r="B1566">
        <v>6117</v>
      </c>
      <c r="C1566" s="120" t="s">
        <v>20266</v>
      </c>
      <c r="D1566" s="41" t="s">
        <v>8504</v>
      </c>
      <c r="E1566" s="40" t="s">
        <v>10802</v>
      </c>
    </row>
    <row r="1567" spans="1:5">
      <c r="A1567" t="str">
        <f t="shared" si="24"/>
        <v>6121</v>
      </c>
      <c r="B1567">
        <v>6121</v>
      </c>
      <c r="C1567" s="120" t="s">
        <v>19500</v>
      </c>
      <c r="D1567" s="41" t="s">
        <v>8504</v>
      </c>
      <c r="E1567" s="40" t="s">
        <v>16643</v>
      </c>
    </row>
    <row r="1568" spans="1:5">
      <c r="A1568" t="str">
        <f t="shared" si="24"/>
        <v>6122</v>
      </c>
      <c r="B1568">
        <v>6122</v>
      </c>
      <c r="C1568" s="120" t="s">
        <v>19353</v>
      </c>
      <c r="D1568" s="41" t="s">
        <v>8504</v>
      </c>
      <c r="E1568" s="40" t="s">
        <v>10314</v>
      </c>
    </row>
    <row r="1569" spans="1:5">
      <c r="A1569" t="str">
        <f t="shared" si="24"/>
        <v>6127</v>
      </c>
      <c r="B1569">
        <v>6127</v>
      </c>
      <c r="C1569" s="120" t="s">
        <v>19498</v>
      </c>
      <c r="D1569" s="41" t="s">
        <v>8504</v>
      </c>
      <c r="E1569" s="40" t="s">
        <v>12009</v>
      </c>
    </row>
    <row r="1570" spans="1:5">
      <c r="A1570" t="str">
        <f t="shared" si="24"/>
        <v>6136</v>
      </c>
      <c r="B1570">
        <v>6136</v>
      </c>
      <c r="C1570" s="120" t="s">
        <v>23377</v>
      </c>
      <c r="D1570" s="41" t="s">
        <v>8502</v>
      </c>
      <c r="E1570" s="40" t="s">
        <v>26457</v>
      </c>
    </row>
    <row r="1571" spans="1:5">
      <c r="A1571" t="str">
        <f t="shared" si="24"/>
        <v>6138</v>
      </c>
      <c r="B1571">
        <v>6138</v>
      </c>
      <c r="C1571" s="120" t="s">
        <v>19325</v>
      </c>
      <c r="D1571" s="41" t="s">
        <v>8502</v>
      </c>
      <c r="E1571" s="40" t="s">
        <v>16345</v>
      </c>
    </row>
    <row r="1572" spans="1:5">
      <c r="A1572" t="str">
        <f t="shared" si="24"/>
        <v>6140</v>
      </c>
      <c r="B1572">
        <v>6140</v>
      </c>
      <c r="C1572" s="120" t="s">
        <v>19659</v>
      </c>
      <c r="D1572" s="41" t="s">
        <v>8502</v>
      </c>
      <c r="E1572" s="40" t="s">
        <v>8689</v>
      </c>
    </row>
    <row r="1573" spans="1:5">
      <c r="A1573" t="str">
        <f t="shared" si="24"/>
        <v>6141</v>
      </c>
      <c r="B1573">
        <v>6141</v>
      </c>
      <c r="C1573" s="120" t="s">
        <v>21202</v>
      </c>
      <c r="D1573" s="41" t="s">
        <v>8502</v>
      </c>
      <c r="E1573" s="40" t="s">
        <v>9567</v>
      </c>
    </row>
    <row r="1574" spans="1:5">
      <c r="A1574" t="str">
        <f t="shared" si="24"/>
        <v>6142</v>
      </c>
      <c r="B1574">
        <v>6142</v>
      </c>
      <c r="C1574" s="120" t="s">
        <v>20626</v>
      </c>
      <c r="D1574" s="41" t="s">
        <v>8502</v>
      </c>
      <c r="E1574" s="40" t="s">
        <v>25002</v>
      </c>
    </row>
    <row r="1575" spans="1:5">
      <c r="A1575" t="str">
        <f t="shared" si="24"/>
        <v>6145</v>
      </c>
      <c r="B1575">
        <v>6145</v>
      </c>
      <c r="C1575" s="120" t="s">
        <v>23382</v>
      </c>
      <c r="D1575" s="41" t="s">
        <v>8502</v>
      </c>
      <c r="E1575" s="40" t="s">
        <v>26458</v>
      </c>
    </row>
    <row r="1576" spans="1:5">
      <c r="A1576" t="str">
        <f t="shared" si="24"/>
        <v>6146</v>
      </c>
      <c r="B1576">
        <v>6146</v>
      </c>
      <c r="C1576" s="120" t="s">
        <v>23384</v>
      </c>
      <c r="D1576" s="41" t="s">
        <v>8502</v>
      </c>
      <c r="E1576" s="40" t="s">
        <v>16410</v>
      </c>
    </row>
    <row r="1577" spans="1:5">
      <c r="A1577" t="str">
        <f t="shared" si="24"/>
        <v>6148</v>
      </c>
      <c r="B1577">
        <v>6148</v>
      </c>
      <c r="C1577" s="120" t="s">
        <v>23381</v>
      </c>
      <c r="D1577" s="41" t="s">
        <v>8502</v>
      </c>
      <c r="E1577" s="40" t="s">
        <v>26459</v>
      </c>
    </row>
    <row r="1578" spans="1:5">
      <c r="A1578" t="str">
        <f t="shared" si="24"/>
        <v>6149</v>
      </c>
      <c r="B1578">
        <v>6149</v>
      </c>
      <c r="C1578" s="120" t="s">
        <v>23383</v>
      </c>
      <c r="D1578" s="41" t="s">
        <v>8502</v>
      </c>
      <c r="E1578" s="40" t="s">
        <v>9289</v>
      </c>
    </row>
    <row r="1579" spans="1:5">
      <c r="A1579" t="str">
        <f t="shared" si="24"/>
        <v>6150</v>
      </c>
      <c r="B1579">
        <v>6150</v>
      </c>
      <c r="C1579" s="120" t="s">
        <v>23376</v>
      </c>
      <c r="D1579" s="41" t="s">
        <v>8502</v>
      </c>
      <c r="E1579" s="40" t="s">
        <v>26460</v>
      </c>
    </row>
    <row r="1580" spans="1:5">
      <c r="A1580" t="str">
        <f t="shared" si="24"/>
        <v>6152</v>
      </c>
      <c r="B1580">
        <v>6152</v>
      </c>
      <c r="C1580" s="120" t="s">
        <v>24538</v>
      </c>
      <c r="D1580" s="41" t="s">
        <v>8502</v>
      </c>
      <c r="E1580" s="40" t="s">
        <v>10555</v>
      </c>
    </row>
    <row r="1581" spans="1:5">
      <c r="A1581" t="str">
        <f t="shared" si="24"/>
        <v>6153</v>
      </c>
      <c r="B1581">
        <v>6153</v>
      </c>
      <c r="C1581" s="120" t="s">
        <v>24540</v>
      </c>
      <c r="D1581" s="41" t="s">
        <v>8502</v>
      </c>
      <c r="E1581" s="40" t="s">
        <v>8863</v>
      </c>
    </row>
    <row r="1582" spans="1:5">
      <c r="A1582" t="str">
        <f t="shared" si="24"/>
        <v>6154</v>
      </c>
      <c r="B1582">
        <v>6154</v>
      </c>
      <c r="C1582" s="120" t="s">
        <v>24542</v>
      </c>
      <c r="D1582" s="41" t="s">
        <v>8502</v>
      </c>
      <c r="E1582" s="40" t="s">
        <v>22325</v>
      </c>
    </row>
    <row r="1583" spans="1:5">
      <c r="A1583" t="str">
        <f t="shared" si="24"/>
        <v>6155</v>
      </c>
      <c r="B1583">
        <v>6155</v>
      </c>
      <c r="C1583" s="120" t="s">
        <v>24543</v>
      </c>
      <c r="D1583" s="41" t="s">
        <v>8502</v>
      </c>
      <c r="E1583" s="40" t="s">
        <v>9409</v>
      </c>
    </row>
    <row r="1584" spans="1:5">
      <c r="A1584" t="str">
        <f t="shared" si="24"/>
        <v>6156</v>
      </c>
      <c r="B1584">
        <v>6156</v>
      </c>
      <c r="C1584" s="120" t="s">
        <v>24541</v>
      </c>
      <c r="D1584" s="41" t="s">
        <v>8502</v>
      </c>
      <c r="E1584" s="40" t="s">
        <v>9136</v>
      </c>
    </row>
    <row r="1585" spans="1:5">
      <c r="A1585" t="str">
        <f t="shared" si="24"/>
        <v>6157</v>
      </c>
      <c r="B1585">
        <v>6157</v>
      </c>
      <c r="C1585" s="120" t="s">
        <v>24537</v>
      </c>
      <c r="D1585" s="41" t="s">
        <v>8502</v>
      </c>
      <c r="E1585" s="40" t="s">
        <v>25680</v>
      </c>
    </row>
    <row r="1586" spans="1:5">
      <c r="A1586" t="str">
        <f t="shared" si="24"/>
        <v>6158</v>
      </c>
      <c r="B1586">
        <v>6158</v>
      </c>
      <c r="C1586" s="120" t="s">
        <v>24539</v>
      </c>
      <c r="D1586" s="41" t="s">
        <v>8502</v>
      </c>
      <c r="E1586" s="40" t="s">
        <v>14354</v>
      </c>
    </row>
    <row r="1587" spans="1:5">
      <c r="A1587" t="str">
        <f t="shared" si="24"/>
        <v>6160</v>
      </c>
      <c r="B1587">
        <v>6160</v>
      </c>
      <c r="C1587" s="120" t="s">
        <v>23394</v>
      </c>
      <c r="D1587" s="41" t="s">
        <v>8504</v>
      </c>
      <c r="E1587" s="40" t="s">
        <v>9013</v>
      </c>
    </row>
    <row r="1588" spans="1:5">
      <c r="A1588" t="str">
        <f t="shared" si="24"/>
        <v>6166</v>
      </c>
      <c r="B1588">
        <v>6166</v>
      </c>
      <c r="C1588" s="120" t="s">
        <v>23396</v>
      </c>
      <c r="D1588" s="41" t="s">
        <v>8504</v>
      </c>
      <c r="E1588" s="40" t="s">
        <v>17677</v>
      </c>
    </row>
    <row r="1589" spans="1:5">
      <c r="A1589" t="str">
        <f t="shared" si="24"/>
        <v>6175</v>
      </c>
      <c r="B1589">
        <v>6175</v>
      </c>
      <c r="C1589" s="120" t="s">
        <v>23769</v>
      </c>
      <c r="D1589" s="41" t="s">
        <v>8504</v>
      </c>
      <c r="E1589" s="40" t="s">
        <v>16963</v>
      </c>
    </row>
    <row r="1590" spans="1:5">
      <c r="A1590" t="str">
        <f t="shared" si="24"/>
        <v>6178</v>
      </c>
      <c r="B1590">
        <v>6178</v>
      </c>
      <c r="C1590" s="120" t="s">
        <v>23441</v>
      </c>
      <c r="D1590" s="41" t="s">
        <v>8500</v>
      </c>
      <c r="E1590" s="40" t="s">
        <v>26461</v>
      </c>
    </row>
    <row r="1591" spans="1:5">
      <c r="A1591" t="str">
        <f t="shared" si="24"/>
        <v>6180</v>
      </c>
      <c r="B1591">
        <v>6180</v>
      </c>
      <c r="C1591" s="120" t="s">
        <v>23442</v>
      </c>
      <c r="D1591" s="41" t="s">
        <v>8500</v>
      </c>
      <c r="E1591" s="40" t="s">
        <v>26462</v>
      </c>
    </row>
    <row r="1592" spans="1:5">
      <c r="A1592" t="str">
        <f t="shared" si="24"/>
        <v>6182</v>
      </c>
      <c r="B1592">
        <v>6182</v>
      </c>
      <c r="C1592" s="120" t="s">
        <v>23443</v>
      </c>
      <c r="D1592" s="41" t="s">
        <v>8500</v>
      </c>
      <c r="E1592" s="40" t="s">
        <v>26463</v>
      </c>
    </row>
    <row r="1593" spans="1:5">
      <c r="A1593" t="str">
        <f t="shared" si="24"/>
        <v>6186</v>
      </c>
      <c r="B1593">
        <v>6186</v>
      </c>
      <c r="C1593" s="120" t="s">
        <v>23291</v>
      </c>
      <c r="D1593" s="41" t="s">
        <v>8510</v>
      </c>
      <c r="E1593" s="40" t="s">
        <v>14603</v>
      </c>
    </row>
    <row r="1594" spans="1:5">
      <c r="A1594" t="str">
        <f t="shared" si="24"/>
        <v>6189</v>
      </c>
      <c r="B1594">
        <v>6189</v>
      </c>
      <c r="C1594" s="120" t="s">
        <v>23445</v>
      </c>
      <c r="D1594" s="41" t="s">
        <v>8510</v>
      </c>
      <c r="E1594" s="40" t="s">
        <v>16685</v>
      </c>
    </row>
    <row r="1595" spans="1:5">
      <c r="A1595" t="str">
        <f t="shared" si="24"/>
        <v>6193</v>
      </c>
      <c r="B1595">
        <v>6193</v>
      </c>
      <c r="C1595" s="120" t="s">
        <v>23433</v>
      </c>
      <c r="D1595" s="41" t="s">
        <v>8510</v>
      </c>
      <c r="E1595" s="40" t="s">
        <v>12017</v>
      </c>
    </row>
    <row r="1596" spans="1:5">
      <c r="A1596" t="str">
        <f t="shared" si="24"/>
        <v>6194</v>
      </c>
      <c r="B1596">
        <v>6194</v>
      </c>
      <c r="C1596" s="120" t="s">
        <v>23434</v>
      </c>
      <c r="D1596" s="41" t="s">
        <v>8510</v>
      </c>
      <c r="E1596" s="40" t="s">
        <v>16502</v>
      </c>
    </row>
    <row r="1597" spans="1:5">
      <c r="A1597" t="str">
        <f t="shared" si="24"/>
        <v>6212</v>
      </c>
      <c r="B1597">
        <v>6212</v>
      </c>
      <c r="C1597" s="120" t="s">
        <v>23436</v>
      </c>
      <c r="D1597" s="41" t="s">
        <v>8510</v>
      </c>
      <c r="E1597" s="40" t="s">
        <v>9109</v>
      </c>
    </row>
    <row r="1598" spans="1:5">
      <c r="A1598" t="str">
        <f t="shared" si="24"/>
        <v>6214</v>
      </c>
      <c r="B1598">
        <v>6214</v>
      </c>
      <c r="C1598" s="120" t="s">
        <v>23446</v>
      </c>
      <c r="D1598" s="41" t="s">
        <v>8500</v>
      </c>
      <c r="E1598" s="40" t="s">
        <v>26464</v>
      </c>
    </row>
    <row r="1599" spans="1:5">
      <c r="A1599" t="str">
        <f t="shared" si="24"/>
        <v>6240</v>
      </c>
      <c r="B1599">
        <v>6240</v>
      </c>
      <c r="C1599" s="120" t="s">
        <v>23498</v>
      </c>
      <c r="D1599" s="41" t="s">
        <v>8502</v>
      </c>
      <c r="E1599" s="40" t="s">
        <v>17077</v>
      </c>
    </row>
    <row r="1600" spans="1:5">
      <c r="A1600" t="str">
        <f t="shared" si="24"/>
        <v>6243</v>
      </c>
      <c r="B1600">
        <v>6243</v>
      </c>
      <c r="C1600" s="120" t="s">
        <v>23497</v>
      </c>
      <c r="D1600" s="41" t="s">
        <v>8502</v>
      </c>
      <c r="E1600" s="40" t="s">
        <v>17076</v>
      </c>
    </row>
    <row r="1601" spans="1:5">
      <c r="A1601" t="str">
        <f t="shared" si="24"/>
        <v>6294</v>
      </c>
      <c r="B1601">
        <v>6294</v>
      </c>
      <c r="C1601" s="120" t="s">
        <v>23543</v>
      </c>
      <c r="D1601" s="41" t="s">
        <v>8502</v>
      </c>
      <c r="E1601" s="40" t="s">
        <v>17050</v>
      </c>
    </row>
    <row r="1602" spans="1:5">
      <c r="A1602" t="str">
        <f t="shared" si="24"/>
        <v>6295</v>
      </c>
      <c r="B1602">
        <v>6295</v>
      </c>
      <c r="C1602" s="120" t="s">
        <v>23547</v>
      </c>
      <c r="D1602" s="41" t="s">
        <v>8502</v>
      </c>
      <c r="E1602" s="40" t="s">
        <v>25538</v>
      </c>
    </row>
    <row r="1603" spans="1:5">
      <c r="A1603" t="str">
        <f t="shared" ref="A1603:A1666" si="25">IF(ISERROR(SEARCH("/",B1603)=6),TRIM(CLEAN(B1603)),IF(SEARCH("/",B1603)=6,IF(LEN(TRIM(CLEAN(B1603)))=7,LEFT(TRIM(CLEAN(B1603)),6)&amp;"00"&amp;RIGHT(TRIM(CLEAN(B1603)),1),LEFT(TRIM(CLEAN(B1603)),6)&amp;"0"&amp;RIGHT(TRIM(CLEAN(B1603)),2)),TRIM(CLEAN(B1603))))</f>
        <v>6296</v>
      </c>
      <c r="B1603">
        <v>6296</v>
      </c>
      <c r="C1603" s="120" t="s">
        <v>23542</v>
      </c>
      <c r="D1603" s="41" t="s">
        <v>8502</v>
      </c>
      <c r="E1603" s="40" t="s">
        <v>13937</v>
      </c>
    </row>
    <row r="1604" spans="1:5">
      <c r="A1604" t="str">
        <f t="shared" si="25"/>
        <v>6297</v>
      </c>
      <c r="B1604">
        <v>6297</v>
      </c>
      <c r="C1604" s="120" t="s">
        <v>23541</v>
      </c>
      <c r="D1604" s="41" t="s">
        <v>8502</v>
      </c>
      <c r="E1604" s="40" t="s">
        <v>26465</v>
      </c>
    </row>
    <row r="1605" spans="1:5">
      <c r="A1605" t="str">
        <f t="shared" si="25"/>
        <v>6298</v>
      </c>
      <c r="B1605">
        <v>6298</v>
      </c>
      <c r="C1605" s="120" t="s">
        <v>23546</v>
      </c>
      <c r="D1605" s="41" t="s">
        <v>8502</v>
      </c>
      <c r="E1605" s="40" t="s">
        <v>26466</v>
      </c>
    </row>
    <row r="1606" spans="1:5">
      <c r="A1606" t="str">
        <f t="shared" si="25"/>
        <v>6299</v>
      </c>
      <c r="B1606">
        <v>6299</v>
      </c>
      <c r="C1606" s="120" t="s">
        <v>23545</v>
      </c>
      <c r="D1606" s="41" t="s">
        <v>8502</v>
      </c>
      <c r="E1606" s="40" t="s">
        <v>25291</v>
      </c>
    </row>
    <row r="1607" spans="1:5">
      <c r="A1607" t="str">
        <f t="shared" si="25"/>
        <v>6300</v>
      </c>
      <c r="B1607">
        <v>6300</v>
      </c>
      <c r="C1607" s="120" t="s">
        <v>23549</v>
      </c>
      <c r="D1607" s="41" t="s">
        <v>8502</v>
      </c>
      <c r="E1607" s="40" t="s">
        <v>26467</v>
      </c>
    </row>
    <row r="1608" spans="1:5">
      <c r="A1608" t="str">
        <f t="shared" si="25"/>
        <v>6301</v>
      </c>
      <c r="B1608">
        <v>6301</v>
      </c>
      <c r="C1608" s="120" t="s">
        <v>23552</v>
      </c>
      <c r="D1608" s="41" t="s">
        <v>8502</v>
      </c>
      <c r="E1608" s="40" t="s">
        <v>26468</v>
      </c>
    </row>
    <row r="1609" spans="1:5">
      <c r="A1609" t="str">
        <f t="shared" si="25"/>
        <v>6302</v>
      </c>
      <c r="B1609">
        <v>6302</v>
      </c>
      <c r="C1609" s="120" t="s">
        <v>23574</v>
      </c>
      <c r="D1609" s="41" t="s">
        <v>8502</v>
      </c>
      <c r="E1609" s="40" t="s">
        <v>9456</v>
      </c>
    </row>
    <row r="1610" spans="1:5">
      <c r="A1610" t="str">
        <f t="shared" si="25"/>
        <v>6303</v>
      </c>
      <c r="B1610">
        <v>6303</v>
      </c>
      <c r="C1610" s="120" t="s">
        <v>23566</v>
      </c>
      <c r="D1610" s="41" t="s">
        <v>8502</v>
      </c>
      <c r="E1610" s="40" t="s">
        <v>8924</v>
      </c>
    </row>
    <row r="1611" spans="1:5">
      <c r="A1611" t="str">
        <f t="shared" si="25"/>
        <v>6304</v>
      </c>
      <c r="B1611">
        <v>6304</v>
      </c>
      <c r="C1611" s="120" t="s">
        <v>23563</v>
      </c>
      <c r="D1611" s="41" t="s">
        <v>8502</v>
      </c>
      <c r="E1611" s="40" t="s">
        <v>18996</v>
      </c>
    </row>
    <row r="1612" spans="1:5">
      <c r="A1612" t="str">
        <f t="shared" si="25"/>
        <v>6305</v>
      </c>
      <c r="B1612">
        <v>6305</v>
      </c>
      <c r="C1612" s="120" t="s">
        <v>23573</v>
      </c>
      <c r="D1612" s="41" t="s">
        <v>8502</v>
      </c>
      <c r="E1612" s="40" t="s">
        <v>26469</v>
      </c>
    </row>
    <row r="1613" spans="1:5">
      <c r="A1613" t="str">
        <f t="shared" si="25"/>
        <v>6306</v>
      </c>
      <c r="B1613">
        <v>6306</v>
      </c>
      <c r="C1613" s="120" t="s">
        <v>23572</v>
      </c>
      <c r="D1613" s="41" t="s">
        <v>8502</v>
      </c>
      <c r="E1613" s="40" t="s">
        <v>26469</v>
      </c>
    </row>
    <row r="1614" spans="1:5">
      <c r="A1614" t="str">
        <f t="shared" si="25"/>
        <v>6307</v>
      </c>
      <c r="B1614">
        <v>6307</v>
      </c>
      <c r="C1614" s="120" t="s">
        <v>23569</v>
      </c>
      <c r="D1614" s="41" t="s">
        <v>8502</v>
      </c>
      <c r="E1614" s="40" t="s">
        <v>24626</v>
      </c>
    </row>
    <row r="1615" spans="1:5">
      <c r="A1615" t="str">
        <f t="shared" si="25"/>
        <v>6308</v>
      </c>
      <c r="B1615">
        <v>6308</v>
      </c>
      <c r="C1615" s="120" t="s">
        <v>23567</v>
      </c>
      <c r="D1615" s="41" t="s">
        <v>8502</v>
      </c>
      <c r="E1615" s="40" t="s">
        <v>24626</v>
      </c>
    </row>
    <row r="1616" spans="1:5">
      <c r="A1616" t="str">
        <f t="shared" si="25"/>
        <v>6309</v>
      </c>
      <c r="B1616">
        <v>6309</v>
      </c>
      <c r="C1616" s="120" t="s">
        <v>23570</v>
      </c>
      <c r="D1616" s="41" t="s">
        <v>8502</v>
      </c>
      <c r="E1616" s="40" t="s">
        <v>26470</v>
      </c>
    </row>
    <row r="1617" spans="1:5">
      <c r="A1617" t="str">
        <f t="shared" si="25"/>
        <v>6310</v>
      </c>
      <c r="B1617">
        <v>6310</v>
      </c>
      <c r="C1617" s="120" t="s">
        <v>23577</v>
      </c>
      <c r="D1617" s="41" t="s">
        <v>8502</v>
      </c>
      <c r="E1617" s="40" t="s">
        <v>20045</v>
      </c>
    </row>
    <row r="1618" spans="1:5">
      <c r="A1618" t="str">
        <f t="shared" si="25"/>
        <v>6311</v>
      </c>
      <c r="B1618">
        <v>6311</v>
      </c>
      <c r="C1618" s="120" t="s">
        <v>23576</v>
      </c>
      <c r="D1618" s="41" t="s">
        <v>8502</v>
      </c>
      <c r="E1618" s="40" t="s">
        <v>20045</v>
      </c>
    </row>
    <row r="1619" spans="1:5">
      <c r="A1619" t="str">
        <f t="shared" si="25"/>
        <v>6312</v>
      </c>
      <c r="B1619">
        <v>6312</v>
      </c>
      <c r="C1619" s="120" t="s">
        <v>23575</v>
      </c>
      <c r="D1619" s="41" t="s">
        <v>8502</v>
      </c>
      <c r="E1619" s="40" t="s">
        <v>20045</v>
      </c>
    </row>
    <row r="1620" spans="1:5">
      <c r="A1620" t="str">
        <f t="shared" si="25"/>
        <v>6313</v>
      </c>
      <c r="B1620">
        <v>6313</v>
      </c>
      <c r="C1620" s="120" t="s">
        <v>23579</v>
      </c>
      <c r="D1620" s="41" t="s">
        <v>8502</v>
      </c>
      <c r="E1620" s="40" t="s">
        <v>20045</v>
      </c>
    </row>
    <row r="1621" spans="1:5">
      <c r="A1621" t="str">
        <f t="shared" si="25"/>
        <v>6314</v>
      </c>
      <c r="B1621">
        <v>6314</v>
      </c>
      <c r="C1621" s="120" t="s">
        <v>23578</v>
      </c>
      <c r="D1621" s="41" t="s">
        <v>8502</v>
      </c>
      <c r="E1621" s="40" t="s">
        <v>20045</v>
      </c>
    </row>
    <row r="1622" spans="1:5">
      <c r="A1622" t="str">
        <f t="shared" si="25"/>
        <v>6315</v>
      </c>
      <c r="B1622">
        <v>6315</v>
      </c>
      <c r="C1622" s="120" t="s">
        <v>23580</v>
      </c>
      <c r="D1622" s="41" t="s">
        <v>8502</v>
      </c>
      <c r="E1622" s="40" t="s">
        <v>26471</v>
      </c>
    </row>
    <row r="1623" spans="1:5">
      <c r="A1623" t="str">
        <f t="shared" si="25"/>
        <v>6316</v>
      </c>
      <c r="B1623">
        <v>6316</v>
      </c>
      <c r="C1623" s="120" t="s">
        <v>23581</v>
      </c>
      <c r="D1623" s="41" t="s">
        <v>8502</v>
      </c>
      <c r="E1623" s="40" t="s">
        <v>26471</v>
      </c>
    </row>
    <row r="1624" spans="1:5">
      <c r="A1624" t="str">
        <f t="shared" si="25"/>
        <v>6317</v>
      </c>
      <c r="B1624">
        <v>6317</v>
      </c>
      <c r="C1624" s="120" t="s">
        <v>23568</v>
      </c>
      <c r="D1624" s="41" t="s">
        <v>8502</v>
      </c>
      <c r="E1624" s="40" t="s">
        <v>24626</v>
      </c>
    </row>
    <row r="1625" spans="1:5">
      <c r="A1625" t="str">
        <f t="shared" si="25"/>
        <v>6318</v>
      </c>
      <c r="B1625">
        <v>6318</v>
      </c>
      <c r="C1625" s="120" t="s">
        <v>23571</v>
      </c>
      <c r="D1625" s="41" t="s">
        <v>8502</v>
      </c>
      <c r="E1625" s="40" t="s">
        <v>26469</v>
      </c>
    </row>
    <row r="1626" spans="1:5">
      <c r="A1626" t="str">
        <f t="shared" si="25"/>
        <v>6319</v>
      </c>
      <c r="B1626">
        <v>6319</v>
      </c>
      <c r="C1626" s="120" t="s">
        <v>23562</v>
      </c>
      <c r="D1626" s="41" t="s">
        <v>8502</v>
      </c>
      <c r="E1626" s="40" t="s">
        <v>18996</v>
      </c>
    </row>
    <row r="1627" spans="1:5">
      <c r="A1627" t="str">
        <f t="shared" si="25"/>
        <v>6320</v>
      </c>
      <c r="B1627">
        <v>6320</v>
      </c>
      <c r="C1627" s="120" t="s">
        <v>23565</v>
      </c>
      <c r="D1627" s="41" t="s">
        <v>8502</v>
      </c>
      <c r="E1627" s="40" t="s">
        <v>8924</v>
      </c>
    </row>
    <row r="1628" spans="1:5">
      <c r="A1628" t="str">
        <f t="shared" si="25"/>
        <v>6321</v>
      </c>
      <c r="B1628">
        <v>6321</v>
      </c>
      <c r="C1628" s="120" t="s">
        <v>23550</v>
      </c>
      <c r="D1628" s="41" t="s">
        <v>8502</v>
      </c>
      <c r="E1628" s="40" t="s">
        <v>26472</v>
      </c>
    </row>
    <row r="1629" spans="1:5">
      <c r="A1629" t="str">
        <f t="shared" si="25"/>
        <v>6322</v>
      </c>
      <c r="B1629">
        <v>6322</v>
      </c>
      <c r="C1629" s="120" t="s">
        <v>23548</v>
      </c>
      <c r="D1629" s="41" t="s">
        <v>8502</v>
      </c>
      <c r="E1629" s="40" t="s">
        <v>26473</v>
      </c>
    </row>
    <row r="1630" spans="1:5">
      <c r="A1630" t="str">
        <f t="shared" si="25"/>
        <v>6323</v>
      </c>
      <c r="B1630">
        <v>6323</v>
      </c>
      <c r="C1630" s="120" t="s">
        <v>23544</v>
      </c>
      <c r="D1630" s="41" t="s">
        <v>8502</v>
      </c>
      <c r="E1630" s="40" t="s">
        <v>17742</v>
      </c>
    </row>
    <row r="1631" spans="1:5">
      <c r="A1631" t="str">
        <f t="shared" si="25"/>
        <v>7048</v>
      </c>
      <c r="B1631">
        <v>7048</v>
      </c>
      <c r="C1631" s="120" t="s">
        <v>23743</v>
      </c>
      <c r="D1631" s="41" t="s">
        <v>8502</v>
      </c>
      <c r="E1631" s="40" t="s">
        <v>18202</v>
      </c>
    </row>
    <row r="1632" spans="1:5">
      <c r="A1632" t="str">
        <f t="shared" si="25"/>
        <v>7069</v>
      </c>
      <c r="B1632">
        <v>7069</v>
      </c>
      <c r="C1632" s="120" t="s">
        <v>23756</v>
      </c>
      <c r="D1632" s="41" t="s">
        <v>8502</v>
      </c>
      <c r="E1632" s="40" t="s">
        <v>25468</v>
      </c>
    </row>
    <row r="1633" spans="1:5">
      <c r="A1633" t="str">
        <f t="shared" si="25"/>
        <v>7070</v>
      </c>
      <c r="B1633">
        <v>7070</v>
      </c>
      <c r="C1633" s="120" t="s">
        <v>23758</v>
      </c>
      <c r="D1633" s="41" t="s">
        <v>8502</v>
      </c>
      <c r="E1633" s="40" t="s">
        <v>26474</v>
      </c>
    </row>
    <row r="1634" spans="1:5">
      <c r="A1634" t="str">
        <f t="shared" si="25"/>
        <v>7082</v>
      </c>
      <c r="B1634">
        <v>7082</v>
      </c>
      <c r="C1634" s="120" t="s">
        <v>23754</v>
      </c>
      <c r="D1634" s="41" t="s">
        <v>8502</v>
      </c>
      <c r="E1634" s="40" t="s">
        <v>18022</v>
      </c>
    </row>
    <row r="1635" spans="1:5">
      <c r="A1635" t="str">
        <f t="shared" si="25"/>
        <v>7088</v>
      </c>
      <c r="B1635">
        <v>7088</v>
      </c>
      <c r="C1635" s="120" t="s">
        <v>23744</v>
      </c>
      <c r="D1635" s="41" t="s">
        <v>8502</v>
      </c>
      <c r="E1635" s="40" t="s">
        <v>26475</v>
      </c>
    </row>
    <row r="1636" spans="1:5">
      <c r="A1636" t="str">
        <f t="shared" si="25"/>
        <v>7091</v>
      </c>
      <c r="B1636">
        <v>7091</v>
      </c>
      <c r="C1636" s="120" t="s">
        <v>23699</v>
      </c>
      <c r="D1636" s="41" t="s">
        <v>8502</v>
      </c>
      <c r="E1636" s="40" t="s">
        <v>16619</v>
      </c>
    </row>
    <row r="1637" spans="1:5">
      <c r="A1637" t="str">
        <f t="shared" si="25"/>
        <v>7094</v>
      </c>
      <c r="B1637">
        <v>7094</v>
      </c>
      <c r="C1637" s="120" t="s">
        <v>23668</v>
      </c>
      <c r="D1637" s="41" t="s">
        <v>8502</v>
      </c>
      <c r="E1637" s="40" t="s">
        <v>8798</v>
      </c>
    </row>
    <row r="1638" spans="1:5">
      <c r="A1638" t="str">
        <f t="shared" si="25"/>
        <v>7097</v>
      </c>
      <c r="B1638">
        <v>7097</v>
      </c>
      <c r="C1638" s="120" t="s">
        <v>23703</v>
      </c>
      <c r="D1638" s="41" t="s">
        <v>8502</v>
      </c>
      <c r="E1638" s="40" t="s">
        <v>9453</v>
      </c>
    </row>
    <row r="1639" spans="1:5">
      <c r="A1639" t="str">
        <f t="shared" si="25"/>
        <v>7098</v>
      </c>
      <c r="B1639">
        <v>7098</v>
      </c>
      <c r="C1639" s="120" t="s">
        <v>23673</v>
      </c>
      <c r="D1639" s="41" t="s">
        <v>8502</v>
      </c>
      <c r="E1639" s="40" t="s">
        <v>8685</v>
      </c>
    </row>
    <row r="1640" spans="1:5">
      <c r="A1640" t="str">
        <f t="shared" si="25"/>
        <v>7103</v>
      </c>
      <c r="B1640">
        <v>7103</v>
      </c>
      <c r="C1640" s="120" t="s">
        <v>23683</v>
      </c>
      <c r="D1640" s="41" t="s">
        <v>8502</v>
      </c>
      <c r="E1640" s="40" t="s">
        <v>17004</v>
      </c>
    </row>
    <row r="1641" spans="1:5">
      <c r="A1641" t="str">
        <f t="shared" si="25"/>
        <v>7104</v>
      </c>
      <c r="B1641">
        <v>7104</v>
      </c>
      <c r="C1641" s="120" t="s">
        <v>23615</v>
      </c>
      <c r="D1641" s="41" t="s">
        <v>8502</v>
      </c>
      <c r="E1641" s="40" t="s">
        <v>8530</v>
      </c>
    </row>
    <row r="1642" spans="1:5">
      <c r="A1642" t="str">
        <f t="shared" si="25"/>
        <v>7105</v>
      </c>
      <c r="B1642">
        <v>7105</v>
      </c>
      <c r="C1642" s="120" t="s">
        <v>23553</v>
      </c>
      <c r="D1642" s="41" t="s">
        <v>8502</v>
      </c>
      <c r="E1642" s="40" t="s">
        <v>22430</v>
      </c>
    </row>
    <row r="1643" spans="1:5">
      <c r="A1643" t="str">
        <f t="shared" si="25"/>
        <v>7106</v>
      </c>
      <c r="B1643">
        <v>7106</v>
      </c>
      <c r="C1643" s="120" t="s">
        <v>23613</v>
      </c>
      <c r="D1643" s="41" t="s">
        <v>8502</v>
      </c>
      <c r="E1643" s="40" t="s">
        <v>23614</v>
      </c>
    </row>
    <row r="1644" spans="1:5">
      <c r="A1644" t="str">
        <f t="shared" si="25"/>
        <v>7108</v>
      </c>
      <c r="B1644">
        <v>7108</v>
      </c>
      <c r="C1644" s="120" t="s">
        <v>23618</v>
      </c>
      <c r="D1644" s="41" t="s">
        <v>8502</v>
      </c>
      <c r="E1644" s="40" t="s">
        <v>17004</v>
      </c>
    </row>
    <row r="1645" spans="1:5">
      <c r="A1645" t="str">
        <f t="shared" si="25"/>
        <v>7109</v>
      </c>
      <c r="B1645">
        <v>7109</v>
      </c>
      <c r="C1645" s="120" t="s">
        <v>23680</v>
      </c>
      <c r="D1645" s="41" t="s">
        <v>8502</v>
      </c>
      <c r="E1645" s="40" t="s">
        <v>9465</v>
      </c>
    </row>
    <row r="1646" spans="1:5">
      <c r="A1646" t="str">
        <f t="shared" si="25"/>
        <v>7110</v>
      </c>
      <c r="B1646">
        <v>7110</v>
      </c>
      <c r="C1646" s="120" t="s">
        <v>23674</v>
      </c>
      <c r="D1646" s="41" t="s">
        <v>8502</v>
      </c>
      <c r="E1646" s="40" t="s">
        <v>19004</v>
      </c>
    </row>
    <row r="1647" spans="1:5">
      <c r="A1647" t="str">
        <f t="shared" si="25"/>
        <v>7114</v>
      </c>
      <c r="B1647">
        <v>7114</v>
      </c>
      <c r="C1647" s="120" t="s">
        <v>23679</v>
      </c>
      <c r="D1647" s="41" t="s">
        <v>8502</v>
      </c>
      <c r="E1647" s="40" t="s">
        <v>23327</v>
      </c>
    </row>
    <row r="1648" spans="1:5">
      <c r="A1648" t="str">
        <f t="shared" si="25"/>
        <v>7116</v>
      </c>
      <c r="B1648">
        <v>7116</v>
      </c>
      <c r="C1648" s="120" t="s">
        <v>23669</v>
      </c>
      <c r="D1648" s="41" t="s">
        <v>8502</v>
      </c>
      <c r="E1648" s="40" t="s">
        <v>9426</v>
      </c>
    </row>
    <row r="1649" spans="1:5">
      <c r="A1649" t="str">
        <f t="shared" si="25"/>
        <v>7117</v>
      </c>
      <c r="B1649">
        <v>7117</v>
      </c>
      <c r="C1649" s="120" t="s">
        <v>23671</v>
      </c>
      <c r="D1649" s="41" t="s">
        <v>8502</v>
      </c>
      <c r="E1649" s="40" t="s">
        <v>23672</v>
      </c>
    </row>
    <row r="1650" spans="1:5">
      <c r="A1650" t="str">
        <f t="shared" si="25"/>
        <v>7118</v>
      </c>
      <c r="B1650">
        <v>7118</v>
      </c>
      <c r="C1650" s="120" t="s">
        <v>23670</v>
      </c>
      <c r="D1650" s="41" t="s">
        <v>8502</v>
      </c>
      <c r="E1650" s="40" t="s">
        <v>18253</v>
      </c>
    </row>
    <row r="1651" spans="1:5">
      <c r="A1651" t="str">
        <f t="shared" si="25"/>
        <v>7119</v>
      </c>
      <c r="B1651">
        <v>7119</v>
      </c>
      <c r="C1651" s="120" t="s">
        <v>23560</v>
      </c>
      <c r="D1651" s="41" t="s">
        <v>8502</v>
      </c>
      <c r="E1651" s="40" t="s">
        <v>11458</v>
      </c>
    </row>
    <row r="1652" spans="1:5">
      <c r="A1652" t="str">
        <f t="shared" si="25"/>
        <v>7120</v>
      </c>
      <c r="B1652">
        <v>7120</v>
      </c>
      <c r="C1652" s="120" t="s">
        <v>23561</v>
      </c>
      <c r="D1652" s="41" t="s">
        <v>8502</v>
      </c>
      <c r="E1652" s="40" t="s">
        <v>8851</v>
      </c>
    </row>
    <row r="1653" spans="1:5">
      <c r="A1653" t="str">
        <f t="shared" si="25"/>
        <v>7121</v>
      </c>
      <c r="B1653">
        <v>7121</v>
      </c>
      <c r="C1653" s="120" t="s">
        <v>23676</v>
      </c>
      <c r="D1653" s="41" t="s">
        <v>8502</v>
      </c>
      <c r="E1653" s="40" t="s">
        <v>17090</v>
      </c>
    </row>
    <row r="1654" spans="1:5">
      <c r="A1654" t="str">
        <f t="shared" si="25"/>
        <v>7122</v>
      </c>
      <c r="B1654">
        <v>7122</v>
      </c>
      <c r="C1654" s="120" t="s">
        <v>23678</v>
      </c>
      <c r="D1654" s="41" t="s">
        <v>8502</v>
      </c>
      <c r="E1654" s="40" t="s">
        <v>8726</v>
      </c>
    </row>
    <row r="1655" spans="1:5">
      <c r="A1655" t="str">
        <f t="shared" si="25"/>
        <v>7123</v>
      </c>
      <c r="B1655">
        <v>7123</v>
      </c>
      <c r="C1655" s="120" t="s">
        <v>23675</v>
      </c>
      <c r="D1655" s="41" t="s">
        <v>8502</v>
      </c>
      <c r="E1655" s="40" t="s">
        <v>8775</v>
      </c>
    </row>
    <row r="1656" spans="1:5">
      <c r="A1656" t="str">
        <f t="shared" si="25"/>
        <v>7126</v>
      </c>
      <c r="B1656">
        <v>7126</v>
      </c>
      <c r="C1656" s="120" t="s">
        <v>23687</v>
      </c>
      <c r="D1656" s="41" t="s">
        <v>8502</v>
      </c>
      <c r="E1656" s="40" t="s">
        <v>11823</v>
      </c>
    </row>
    <row r="1657" spans="1:5">
      <c r="A1657" t="str">
        <f t="shared" si="25"/>
        <v>7128</v>
      </c>
      <c r="B1657">
        <v>7128</v>
      </c>
      <c r="C1657" s="120" t="s">
        <v>23617</v>
      </c>
      <c r="D1657" s="41" t="s">
        <v>8502</v>
      </c>
      <c r="E1657" s="40" t="s">
        <v>18286</v>
      </c>
    </row>
    <row r="1658" spans="1:5">
      <c r="A1658" t="str">
        <f t="shared" si="25"/>
        <v>7129</v>
      </c>
      <c r="B1658">
        <v>7129</v>
      </c>
      <c r="C1658" s="120" t="s">
        <v>23619</v>
      </c>
      <c r="D1658" s="41" t="s">
        <v>8502</v>
      </c>
      <c r="E1658" s="40" t="s">
        <v>16343</v>
      </c>
    </row>
    <row r="1659" spans="1:5">
      <c r="A1659" t="str">
        <f t="shared" si="25"/>
        <v>7130</v>
      </c>
      <c r="B1659">
        <v>7130</v>
      </c>
      <c r="C1659" s="120" t="s">
        <v>23620</v>
      </c>
      <c r="D1659" s="41" t="s">
        <v>8502</v>
      </c>
      <c r="E1659" s="40" t="s">
        <v>17696</v>
      </c>
    </row>
    <row r="1660" spans="1:5">
      <c r="A1660" t="str">
        <f t="shared" si="25"/>
        <v>7131</v>
      </c>
      <c r="B1660">
        <v>7131</v>
      </c>
      <c r="C1660" s="120" t="s">
        <v>23621</v>
      </c>
      <c r="D1660" s="41" t="s">
        <v>8502</v>
      </c>
      <c r="E1660" s="40" t="s">
        <v>16115</v>
      </c>
    </row>
    <row r="1661" spans="1:5">
      <c r="A1661" t="str">
        <f t="shared" si="25"/>
        <v>7132</v>
      </c>
      <c r="B1661">
        <v>7132</v>
      </c>
      <c r="C1661" s="120" t="s">
        <v>23622</v>
      </c>
      <c r="D1661" s="41" t="s">
        <v>8502</v>
      </c>
      <c r="E1661" s="40" t="s">
        <v>23623</v>
      </c>
    </row>
    <row r="1662" spans="1:5">
      <c r="A1662" t="str">
        <f t="shared" si="25"/>
        <v>7133</v>
      </c>
      <c r="B1662">
        <v>7133</v>
      </c>
      <c r="C1662" s="120" t="s">
        <v>23624</v>
      </c>
      <c r="D1662" s="41" t="s">
        <v>8502</v>
      </c>
      <c r="E1662" s="40" t="s">
        <v>23625</v>
      </c>
    </row>
    <row r="1663" spans="1:5">
      <c r="A1663" t="str">
        <f t="shared" si="25"/>
        <v>7135</v>
      </c>
      <c r="B1663">
        <v>7135</v>
      </c>
      <c r="C1663" s="120" t="s">
        <v>23681</v>
      </c>
      <c r="D1663" s="41" t="s">
        <v>8502</v>
      </c>
      <c r="E1663" s="40" t="s">
        <v>17692</v>
      </c>
    </row>
    <row r="1664" spans="1:5">
      <c r="A1664" t="str">
        <f t="shared" si="25"/>
        <v>7136</v>
      </c>
      <c r="B1664">
        <v>7136</v>
      </c>
      <c r="C1664" s="120" t="s">
        <v>23616</v>
      </c>
      <c r="D1664" s="41" t="s">
        <v>8502</v>
      </c>
      <c r="E1664" s="40" t="s">
        <v>9395</v>
      </c>
    </row>
    <row r="1665" spans="1:5">
      <c r="A1665" t="str">
        <f t="shared" si="25"/>
        <v>7137</v>
      </c>
      <c r="B1665">
        <v>7137</v>
      </c>
      <c r="C1665" s="120" t="s">
        <v>23677</v>
      </c>
      <c r="D1665" s="41" t="s">
        <v>8502</v>
      </c>
      <c r="E1665" s="40" t="s">
        <v>8923</v>
      </c>
    </row>
    <row r="1666" spans="1:5">
      <c r="A1666" t="str">
        <f t="shared" si="25"/>
        <v>7138</v>
      </c>
      <c r="B1666">
        <v>7138</v>
      </c>
      <c r="C1666" s="120" t="s">
        <v>23708</v>
      </c>
      <c r="D1666" s="41" t="s">
        <v>8502</v>
      </c>
      <c r="E1666" s="40" t="s">
        <v>9023</v>
      </c>
    </row>
    <row r="1667" spans="1:5">
      <c r="A1667" t="str">
        <f t="shared" ref="A1667:A1730" si="26">IF(ISERROR(SEARCH("/",B1667)=6),TRIM(CLEAN(B1667)),IF(SEARCH("/",B1667)=6,IF(LEN(TRIM(CLEAN(B1667)))=7,LEFT(TRIM(CLEAN(B1667)),6)&amp;"00"&amp;RIGHT(TRIM(CLEAN(B1667)),1),LEFT(TRIM(CLEAN(B1667)),6)&amp;"0"&amp;RIGHT(TRIM(CLEAN(B1667)),2)),TRIM(CLEAN(B1667))))</f>
        <v>7139</v>
      </c>
      <c r="B1667">
        <v>7139</v>
      </c>
      <c r="C1667" s="120" t="s">
        <v>23709</v>
      </c>
      <c r="D1667" s="41" t="s">
        <v>8502</v>
      </c>
      <c r="E1667" s="40" t="s">
        <v>8866</v>
      </c>
    </row>
    <row r="1668" spans="1:5">
      <c r="A1668" t="str">
        <f t="shared" si="26"/>
        <v>7140</v>
      </c>
      <c r="B1668">
        <v>7140</v>
      </c>
      <c r="C1668" s="120" t="s">
        <v>23710</v>
      </c>
      <c r="D1668" s="41" t="s">
        <v>8502</v>
      </c>
      <c r="E1668" s="40" t="s">
        <v>8958</v>
      </c>
    </row>
    <row r="1669" spans="1:5">
      <c r="A1669" t="str">
        <f t="shared" si="26"/>
        <v>7141</v>
      </c>
      <c r="B1669">
        <v>7141</v>
      </c>
      <c r="C1669" s="120" t="s">
        <v>23711</v>
      </c>
      <c r="D1669" s="41" t="s">
        <v>8502</v>
      </c>
      <c r="E1669" s="40" t="s">
        <v>8859</v>
      </c>
    </row>
    <row r="1670" spans="1:5">
      <c r="A1670" t="str">
        <f t="shared" si="26"/>
        <v>7142</v>
      </c>
      <c r="B1670">
        <v>7142</v>
      </c>
      <c r="C1670" s="120" t="s">
        <v>23716</v>
      </c>
      <c r="D1670" s="41" t="s">
        <v>8502</v>
      </c>
      <c r="E1670" s="40" t="s">
        <v>16361</v>
      </c>
    </row>
    <row r="1671" spans="1:5">
      <c r="A1671" t="str">
        <f t="shared" si="26"/>
        <v>7143</v>
      </c>
      <c r="B1671">
        <v>7143</v>
      </c>
      <c r="C1671" s="120" t="s">
        <v>23712</v>
      </c>
      <c r="D1671" s="41" t="s">
        <v>8502</v>
      </c>
      <c r="E1671" s="40" t="s">
        <v>18015</v>
      </c>
    </row>
    <row r="1672" spans="1:5">
      <c r="A1672" t="str">
        <f t="shared" si="26"/>
        <v>7144</v>
      </c>
      <c r="B1672">
        <v>7144</v>
      </c>
      <c r="C1672" s="120" t="s">
        <v>23713</v>
      </c>
      <c r="D1672" s="41" t="s">
        <v>8502</v>
      </c>
      <c r="E1672" s="40" t="s">
        <v>23714</v>
      </c>
    </row>
    <row r="1673" spans="1:5">
      <c r="A1673" t="str">
        <f t="shared" si="26"/>
        <v>7145</v>
      </c>
      <c r="B1673">
        <v>7145</v>
      </c>
      <c r="C1673" s="120" t="s">
        <v>23715</v>
      </c>
      <c r="D1673" s="41" t="s">
        <v>8502</v>
      </c>
      <c r="E1673" s="40" t="s">
        <v>23189</v>
      </c>
    </row>
    <row r="1674" spans="1:5">
      <c r="A1674" t="str">
        <f t="shared" si="26"/>
        <v>7146</v>
      </c>
      <c r="B1674">
        <v>7146</v>
      </c>
      <c r="C1674" s="120" t="s">
        <v>23706</v>
      </c>
      <c r="D1674" s="41" t="s">
        <v>8502</v>
      </c>
      <c r="E1674" s="40" t="s">
        <v>23707</v>
      </c>
    </row>
    <row r="1675" spans="1:5">
      <c r="A1675" t="str">
        <f t="shared" si="26"/>
        <v>7153</v>
      </c>
      <c r="B1675">
        <v>7153</v>
      </c>
      <c r="C1675" s="120" t="s">
        <v>23765</v>
      </c>
      <c r="D1675" s="41" t="s">
        <v>8504</v>
      </c>
      <c r="E1675" s="40" t="s">
        <v>26476</v>
      </c>
    </row>
    <row r="1676" spans="1:5">
      <c r="A1676" t="str">
        <f t="shared" si="26"/>
        <v>7155</v>
      </c>
      <c r="B1676">
        <v>7155</v>
      </c>
      <c r="C1676" s="120" t="s">
        <v>23780</v>
      </c>
      <c r="D1676" s="41" t="s">
        <v>8500</v>
      </c>
      <c r="E1676" s="40" t="s">
        <v>8867</v>
      </c>
    </row>
    <row r="1677" spans="1:5">
      <c r="A1677" t="str">
        <f t="shared" si="26"/>
        <v>7156</v>
      </c>
      <c r="B1677">
        <v>7156</v>
      </c>
      <c r="C1677" s="120" t="s">
        <v>23783</v>
      </c>
      <c r="D1677" s="41" t="s">
        <v>8500</v>
      </c>
      <c r="E1677" s="40" t="s">
        <v>17980</v>
      </c>
    </row>
    <row r="1678" spans="1:5">
      <c r="A1678" t="str">
        <f t="shared" si="26"/>
        <v>7158</v>
      </c>
      <c r="B1678">
        <v>7158</v>
      </c>
      <c r="C1678" s="120" t="s">
        <v>23792</v>
      </c>
      <c r="D1678" s="41" t="s">
        <v>8500</v>
      </c>
      <c r="E1678" s="40" t="s">
        <v>21799</v>
      </c>
    </row>
    <row r="1679" spans="1:5">
      <c r="A1679" t="str">
        <f t="shared" si="26"/>
        <v>7161</v>
      </c>
      <c r="B1679">
        <v>7161</v>
      </c>
      <c r="C1679" s="120" t="s">
        <v>23803</v>
      </c>
      <c r="D1679" s="41" t="s">
        <v>8500</v>
      </c>
      <c r="E1679" s="40" t="s">
        <v>16428</v>
      </c>
    </row>
    <row r="1680" spans="1:5">
      <c r="A1680" t="str">
        <f t="shared" si="26"/>
        <v>7162</v>
      </c>
      <c r="B1680">
        <v>7162</v>
      </c>
      <c r="C1680" s="120" t="s">
        <v>23794</v>
      </c>
      <c r="D1680" s="41" t="s">
        <v>8500</v>
      </c>
      <c r="E1680" s="40" t="s">
        <v>21880</v>
      </c>
    </row>
    <row r="1681" spans="1:5">
      <c r="A1681" t="str">
        <f t="shared" si="26"/>
        <v>7164</v>
      </c>
      <c r="B1681">
        <v>7164</v>
      </c>
      <c r="C1681" s="120" t="s">
        <v>23800</v>
      </c>
      <c r="D1681" s="41" t="s">
        <v>8500</v>
      </c>
      <c r="E1681" s="40" t="s">
        <v>18828</v>
      </c>
    </row>
    <row r="1682" spans="1:5">
      <c r="A1682" t="str">
        <f t="shared" si="26"/>
        <v>7167</v>
      </c>
      <c r="B1682">
        <v>7167</v>
      </c>
      <c r="C1682" s="120" t="s">
        <v>23789</v>
      </c>
      <c r="D1682" s="41" t="s">
        <v>8500</v>
      </c>
      <c r="E1682" s="40" t="s">
        <v>18822</v>
      </c>
    </row>
    <row r="1683" spans="1:5">
      <c r="A1683" t="str">
        <f t="shared" si="26"/>
        <v>7170</v>
      </c>
      <c r="B1683">
        <v>7170</v>
      </c>
      <c r="C1683" s="120" t="s">
        <v>23804</v>
      </c>
      <c r="D1683" s="41" t="s">
        <v>8500</v>
      </c>
      <c r="E1683" s="40" t="s">
        <v>9058</v>
      </c>
    </row>
    <row r="1684" spans="1:5" ht="30">
      <c r="A1684" t="str">
        <f t="shared" si="26"/>
        <v>7173</v>
      </c>
      <c r="B1684">
        <v>7173</v>
      </c>
      <c r="C1684" s="120" t="s">
        <v>23808</v>
      </c>
      <c r="D1684" s="41" t="s">
        <v>8673</v>
      </c>
      <c r="E1684" s="40" t="s">
        <v>26477</v>
      </c>
    </row>
    <row r="1685" spans="1:5" ht="30">
      <c r="A1685" t="str">
        <f t="shared" si="26"/>
        <v>7175</v>
      </c>
      <c r="B1685">
        <v>7175</v>
      </c>
      <c r="C1685" s="120" t="s">
        <v>23809</v>
      </c>
      <c r="D1685" s="41" t="s">
        <v>8502</v>
      </c>
      <c r="E1685" s="40" t="s">
        <v>18103</v>
      </c>
    </row>
    <row r="1686" spans="1:5">
      <c r="A1686" t="str">
        <f t="shared" si="26"/>
        <v>7181</v>
      </c>
      <c r="B1686">
        <v>7181</v>
      </c>
      <c r="C1686" s="120" t="s">
        <v>20758</v>
      </c>
      <c r="D1686" s="41" t="s">
        <v>8502</v>
      </c>
      <c r="E1686" s="40" t="s">
        <v>20202</v>
      </c>
    </row>
    <row r="1687" spans="1:5">
      <c r="A1687" t="str">
        <f t="shared" si="26"/>
        <v>7184</v>
      </c>
      <c r="B1687">
        <v>7184</v>
      </c>
      <c r="C1687" s="120" t="s">
        <v>23811</v>
      </c>
      <c r="D1687" s="41" t="s">
        <v>8500</v>
      </c>
      <c r="E1687" s="40" t="s">
        <v>16406</v>
      </c>
    </row>
    <row r="1688" spans="1:5">
      <c r="A1688" t="str">
        <f t="shared" si="26"/>
        <v>7186</v>
      </c>
      <c r="B1688">
        <v>7186</v>
      </c>
      <c r="C1688" s="120" t="s">
        <v>23823</v>
      </c>
      <c r="D1688" s="41" t="s">
        <v>8502</v>
      </c>
      <c r="E1688" s="40" t="s">
        <v>26478</v>
      </c>
    </row>
    <row r="1689" spans="1:5">
      <c r="A1689" t="str">
        <f t="shared" si="26"/>
        <v>7189</v>
      </c>
      <c r="B1689">
        <v>7189</v>
      </c>
      <c r="C1689" s="120" t="s">
        <v>23830</v>
      </c>
      <c r="D1689" s="41" t="s">
        <v>8502</v>
      </c>
      <c r="E1689" s="40" t="s">
        <v>25737</v>
      </c>
    </row>
    <row r="1690" spans="1:5">
      <c r="A1690" t="str">
        <f t="shared" si="26"/>
        <v>7190</v>
      </c>
      <c r="B1690">
        <v>7190</v>
      </c>
      <c r="C1690" s="120" t="s">
        <v>23819</v>
      </c>
      <c r="D1690" s="41" t="s">
        <v>8502</v>
      </c>
      <c r="E1690" s="40" t="s">
        <v>17657</v>
      </c>
    </row>
    <row r="1691" spans="1:5">
      <c r="A1691" t="str">
        <f t="shared" si="26"/>
        <v>7192</v>
      </c>
      <c r="B1691">
        <v>7192</v>
      </c>
      <c r="C1691" s="120" t="s">
        <v>23828</v>
      </c>
      <c r="D1691" s="41" t="s">
        <v>8502</v>
      </c>
      <c r="E1691" s="40" t="s">
        <v>18612</v>
      </c>
    </row>
    <row r="1692" spans="1:5">
      <c r="A1692" t="str">
        <f t="shared" si="26"/>
        <v>7193</v>
      </c>
      <c r="B1692">
        <v>7193</v>
      </c>
      <c r="C1692" s="120" t="s">
        <v>23829</v>
      </c>
      <c r="D1692" s="41" t="s">
        <v>8502</v>
      </c>
      <c r="E1692" s="40" t="s">
        <v>26479</v>
      </c>
    </row>
    <row r="1693" spans="1:5">
      <c r="A1693" t="str">
        <f t="shared" si="26"/>
        <v>7194</v>
      </c>
      <c r="B1693">
        <v>7194</v>
      </c>
      <c r="C1693" s="120" t="s">
        <v>23825</v>
      </c>
      <c r="D1693" s="41" t="s">
        <v>8500</v>
      </c>
      <c r="E1693" s="40" t="s">
        <v>8853</v>
      </c>
    </row>
    <row r="1694" spans="1:5">
      <c r="A1694" t="str">
        <f t="shared" si="26"/>
        <v>7195</v>
      </c>
      <c r="B1694">
        <v>7195</v>
      </c>
      <c r="C1694" s="120" t="s">
        <v>23822</v>
      </c>
      <c r="D1694" s="41" t="s">
        <v>8502</v>
      </c>
      <c r="E1694" s="40" t="s">
        <v>26480</v>
      </c>
    </row>
    <row r="1695" spans="1:5">
      <c r="A1695" t="str">
        <f t="shared" si="26"/>
        <v>7197</v>
      </c>
      <c r="B1695">
        <v>7197</v>
      </c>
      <c r="C1695" s="120" t="s">
        <v>23826</v>
      </c>
      <c r="D1695" s="41" t="s">
        <v>8502</v>
      </c>
      <c r="E1695" s="40" t="s">
        <v>26481</v>
      </c>
    </row>
    <row r="1696" spans="1:5">
      <c r="A1696" t="str">
        <f t="shared" si="26"/>
        <v>7212</v>
      </c>
      <c r="B1696">
        <v>7212</v>
      </c>
      <c r="C1696" s="120" t="s">
        <v>23841</v>
      </c>
      <c r="D1696" s="41" t="s">
        <v>8502</v>
      </c>
      <c r="E1696" s="40" t="s">
        <v>26482</v>
      </c>
    </row>
    <row r="1697" spans="1:5">
      <c r="A1697" t="str">
        <f t="shared" si="26"/>
        <v>7213</v>
      </c>
      <c r="B1697">
        <v>7213</v>
      </c>
      <c r="C1697" s="120" t="s">
        <v>23821</v>
      </c>
      <c r="D1697" s="41" t="s">
        <v>8500</v>
      </c>
      <c r="E1697" s="40" t="s">
        <v>9462</v>
      </c>
    </row>
    <row r="1698" spans="1:5">
      <c r="A1698" t="str">
        <f t="shared" si="26"/>
        <v>7214</v>
      </c>
      <c r="B1698">
        <v>7214</v>
      </c>
      <c r="C1698" s="120" t="s">
        <v>20760</v>
      </c>
      <c r="D1698" s="41" t="s">
        <v>8502</v>
      </c>
      <c r="E1698" s="40" t="s">
        <v>26483</v>
      </c>
    </row>
    <row r="1699" spans="1:5">
      <c r="A1699" t="str">
        <f t="shared" si="26"/>
        <v>7216</v>
      </c>
      <c r="B1699">
        <v>7216</v>
      </c>
      <c r="C1699" s="120" t="s">
        <v>20755</v>
      </c>
      <c r="D1699" s="41" t="s">
        <v>8502</v>
      </c>
      <c r="E1699" s="40" t="s">
        <v>25615</v>
      </c>
    </row>
    <row r="1700" spans="1:5">
      <c r="A1700" t="str">
        <f t="shared" si="26"/>
        <v>7219</v>
      </c>
      <c r="B1700">
        <v>7219</v>
      </c>
      <c r="C1700" s="120" t="s">
        <v>20762</v>
      </c>
      <c r="D1700" s="41" t="s">
        <v>8502</v>
      </c>
      <c r="E1700" s="40" t="s">
        <v>18985</v>
      </c>
    </row>
    <row r="1701" spans="1:5">
      <c r="A1701" t="str">
        <f t="shared" si="26"/>
        <v>7220</v>
      </c>
      <c r="B1701">
        <v>7220</v>
      </c>
      <c r="C1701" s="120" t="s">
        <v>23845</v>
      </c>
      <c r="D1701" s="41" t="s">
        <v>8502</v>
      </c>
      <c r="E1701" s="40" t="s">
        <v>26484</v>
      </c>
    </row>
    <row r="1702" spans="1:5">
      <c r="A1702" t="str">
        <f t="shared" si="26"/>
        <v>7223</v>
      </c>
      <c r="B1702">
        <v>7223</v>
      </c>
      <c r="C1702" s="120" t="s">
        <v>23835</v>
      </c>
      <c r="D1702" s="41" t="s">
        <v>8502</v>
      </c>
      <c r="E1702" s="40" t="s">
        <v>26485</v>
      </c>
    </row>
    <row r="1703" spans="1:5">
      <c r="A1703" t="str">
        <f t="shared" si="26"/>
        <v>7224</v>
      </c>
      <c r="B1703">
        <v>7224</v>
      </c>
      <c r="C1703" s="120" t="s">
        <v>23837</v>
      </c>
      <c r="D1703" s="41" t="s">
        <v>8502</v>
      </c>
      <c r="E1703" s="40" t="s">
        <v>26486</v>
      </c>
    </row>
    <row r="1704" spans="1:5">
      <c r="A1704" t="str">
        <f t="shared" si="26"/>
        <v>7225</v>
      </c>
      <c r="B1704">
        <v>7225</v>
      </c>
      <c r="C1704" s="120" t="s">
        <v>23838</v>
      </c>
      <c r="D1704" s="41" t="s">
        <v>8502</v>
      </c>
      <c r="E1704" s="40" t="s">
        <v>26487</v>
      </c>
    </row>
    <row r="1705" spans="1:5">
      <c r="A1705" t="str">
        <f t="shared" si="26"/>
        <v>7226</v>
      </c>
      <c r="B1705">
        <v>7226</v>
      </c>
      <c r="C1705" s="120" t="s">
        <v>23839</v>
      </c>
      <c r="D1705" s="41" t="s">
        <v>8502</v>
      </c>
      <c r="E1705" s="40" t="s">
        <v>26488</v>
      </c>
    </row>
    <row r="1706" spans="1:5">
      <c r="A1706" t="str">
        <f t="shared" si="26"/>
        <v>7227</v>
      </c>
      <c r="B1706">
        <v>7227</v>
      </c>
      <c r="C1706" s="120" t="s">
        <v>23840</v>
      </c>
      <c r="D1706" s="41" t="s">
        <v>8502</v>
      </c>
      <c r="E1706" s="40" t="s">
        <v>26489</v>
      </c>
    </row>
    <row r="1707" spans="1:5">
      <c r="A1707" t="str">
        <f t="shared" si="26"/>
        <v>7229</v>
      </c>
      <c r="B1707">
        <v>7229</v>
      </c>
      <c r="C1707" s="120" t="s">
        <v>23842</v>
      </c>
      <c r="D1707" s="41" t="s">
        <v>8502</v>
      </c>
      <c r="E1707" s="40" t="s">
        <v>25017</v>
      </c>
    </row>
    <row r="1708" spans="1:5">
      <c r="A1708" t="str">
        <f t="shared" si="26"/>
        <v>7230</v>
      </c>
      <c r="B1708">
        <v>7230</v>
      </c>
      <c r="C1708" s="120" t="s">
        <v>23843</v>
      </c>
      <c r="D1708" s="41" t="s">
        <v>8502</v>
      </c>
      <c r="E1708" s="40" t="s">
        <v>26490</v>
      </c>
    </row>
    <row r="1709" spans="1:5">
      <c r="A1709" t="str">
        <f t="shared" si="26"/>
        <v>7231</v>
      </c>
      <c r="B1709">
        <v>7231</v>
      </c>
      <c r="C1709" s="120" t="s">
        <v>23844</v>
      </c>
      <c r="D1709" s="41" t="s">
        <v>8502</v>
      </c>
      <c r="E1709" s="40" t="s">
        <v>26491</v>
      </c>
    </row>
    <row r="1710" spans="1:5">
      <c r="A1710" t="str">
        <f t="shared" si="26"/>
        <v>7233</v>
      </c>
      <c r="B1710">
        <v>7233</v>
      </c>
      <c r="C1710" s="120" t="s">
        <v>23847</v>
      </c>
      <c r="D1710" s="41" t="s">
        <v>8502</v>
      </c>
      <c r="E1710" s="40" t="s">
        <v>26492</v>
      </c>
    </row>
    <row r="1711" spans="1:5">
      <c r="A1711" t="str">
        <f t="shared" si="26"/>
        <v>7234</v>
      </c>
      <c r="B1711">
        <v>7234</v>
      </c>
      <c r="C1711" s="120" t="s">
        <v>23836</v>
      </c>
      <c r="D1711" s="41" t="s">
        <v>8502</v>
      </c>
      <c r="E1711" s="40" t="s">
        <v>26493</v>
      </c>
    </row>
    <row r="1712" spans="1:5">
      <c r="A1712" t="str">
        <f t="shared" si="26"/>
        <v>7237</v>
      </c>
      <c r="B1712">
        <v>7237</v>
      </c>
      <c r="C1712" s="120" t="s">
        <v>23326</v>
      </c>
      <c r="D1712" s="41" t="s">
        <v>8502</v>
      </c>
      <c r="E1712" s="40" t="s">
        <v>22058</v>
      </c>
    </row>
    <row r="1713" spans="1:5">
      <c r="A1713" t="str">
        <f t="shared" si="26"/>
        <v>7243</v>
      </c>
      <c r="B1713">
        <v>7243</v>
      </c>
      <c r="C1713" s="120" t="s">
        <v>23853</v>
      </c>
      <c r="D1713" s="41" t="s">
        <v>8500</v>
      </c>
      <c r="E1713" s="40" t="s">
        <v>18186</v>
      </c>
    </row>
    <row r="1714" spans="1:5">
      <c r="A1714" t="str">
        <f t="shared" si="26"/>
        <v>7245</v>
      </c>
      <c r="B1714">
        <v>7245</v>
      </c>
      <c r="C1714" s="120" t="s">
        <v>23833</v>
      </c>
      <c r="D1714" s="41" t="s">
        <v>8502</v>
      </c>
      <c r="E1714" s="40" t="s">
        <v>17648</v>
      </c>
    </row>
    <row r="1715" spans="1:5">
      <c r="A1715" t="str">
        <f t="shared" si="26"/>
        <v>7246</v>
      </c>
      <c r="B1715">
        <v>7246</v>
      </c>
      <c r="C1715" s="120" t="s">
        <v>23857</v>
      </c>
      <c r="D1715" s="41" t="s">
        <v>8502</v>
      </c>
      <c r="E1715" s="40" t="s">
        <v>26494</v>
      </c>
    </row>
    <row r="1716" spans="1:5">
      <c r="A1716" t="str">
        <f t="shared" si="26"/>
        <v>7247</v>
      </c>
      <c r="B1716">
        <v>7247</v>
      </c>
      <c r="C1716" s="120" t="s">
        <v>22051</v>
      </c>
      <c r="D1716" s="41" t="s">
        <v>8504</v>
      </c>
      <c r="E1716" s="40" t="s">
        <v>8772</v>
      </c>
    </row>
    <row r="1717" spans="1:5">
      <c r="A1717" t="str">
        <f t="shared" si="26"/>
        <v>7252</v>
      </c>
      <c r="B1717">
        <v>7252</v>
      </c>
      <c r="C1717" s="120" t="s">
        <v>22050</v>
      </c>
      <c r="D1717" s="41" t="s">
        <v>8504</v>
      </c>
      <c r="E1717" s="40" t="s">
        <v>8772</v>
      </c>
    </row>
    <row r="1718" spans="1:5">
      <c r="A1718" t="str">
        <f t="shared" si="26"/>
        <v>7253</v>
      </c>
      <c r="B1718">
        <v>7253</v>
      </c>
      <c r="C1718" s="120" t="s">
        <v>23898</v>
      </c>
      <c r="D1718" s="41" t="s">
        <v>8591</v>
      </c>
      <c r="E1718" s="40" t="s">
        <v>26495</v>
      </c>
    </row>
    <row r="1719" spans="1:5">
      <c r="A1719" t="str">
        <f t="shared" si="26"/>
        <v>7256</v>
      </c>
      <c r="B1719">
        <v>7256</v>
      </c>
      <c r="C1719" s="120" t="s">
        <v>23902</v>
      </c>
      <c r="D1719" s="41" t="s">
        <v>8502</v>
      </c>
      <c r="E1719" s="40" t="s">
        <v>8696</v>
      </c>
    </row>
    <row r="1720" spans="1:5">
      <c r="A1720" t="str">
        <f t="shared" si="26"/>
        <v>7258</v>
      </c>
      <c r="B1720">
        <v>7258</v>
      </c>
      <c r="C1720" s="120" t="s">
        <v>23903</v>
      </c>
      <c r="D1720" s="41" t="s">
        <v>8502</v>
      </c>
      <c r="E1720" s="40" t="s">
        <v>8674</v>
      </c>
    </row>
    <row r="1721" spans="1:5">
      <c r="A1721" t="str">
        <f t="shared" si="26"/>
        <v>7260</v>
      </c>
      <c r="B1721">
        <v>7260</v>
      </c>
      <c r="C1721" s="120" t="s">
        <v>23901</v>
      </c>
      <c r="D1721" s="41" t="s">
        <v>8502</v>
      </c>
      <c r="E1721" s="40" t="s">
        <v>8528</v>
      </c>
    </row>
    <row r="1722" spans="1:5">
      <c r="A1722" t="str">
        <f t="shared" si="26"/>
        <v>7266</v>
      </c>
      <c r="B1722">
        <v>7266</v>
      </c>
      <c r="C1722" s="120" t="s">
        <v>26496</v>
      </c>
      <c r="D1722" s="41" t="s">
        <v>8673</v>
      </c>
      <c r="E1722" s="40" t="s">
        <v>26497</v>
      </c>
    </row>
    <row r="1723" spans="1:5">
      <c r="A1723" t="str">
        <f t="shared" si="26"/>
        <v>7267</v>
      </c>
      <c r="B1723">
        <v>7267</v>
      </c>
      <c r="C1723" s="120" t="s">
        <v>26498</v>
      </c>
      <c r="D1723" s="41" t="s">
        <v>8502</v>
      </c>
      <c r="E1723" s="40" t="s">
        <v>8809</v>
      </c>
    </row>
    <row r="1724" spans="1:5">
      <c r="A1724" t="str">
        <f t="shared" si="26"/>
        <v>7268</v>
      </c>
      <c r="B1724">
        <v>7268</v>
      </c>
      <c r="C1724" s="120" t="s">
        <v>26499</v>
      </c>
      <c r="D1724" s="41" t="s">
        <v>8502</v>
      </c>
      <c r="E1724" s="40" t="s">
        <v>8639</v>
      </c>
    </row>
    <row r="1725" spans="1:5">
      <c r="A1725" t="str">
        <f t="shared" si="26"/>
        <v>7270</v>
      </c>
      <c r="B1725">
        <v>7270</v>
      </c>
      <c r="C1725" s="120" t="s">
        <v>26500</v>
      </c>
      <c r="D1725" s="41" t="s">
        <v>8502</v>
      </c>
      <c r="E1725" s="40" t="s">
        <v>10774</v>
      </c>
    </row>
    <row r="1726" spans="1:5">
      <c r="A1726" t="str">
        <f t="shared" si="26"/>
        <v>7271</v>
      </c>
      <c r="B1726">
        <v>7271</v>
      </c>
      <c r="C1726" s="120" t="s">
        <v>26501</v>
      </c>
      <c r="D1726" s="41" t="s">
        <v>8502</v>
      </c>
      <c r="E1726" s="40" t="s">
        <v>8764</v>
      </c>
    </row>
    <row r="1727" spans="1:5">
      <c r="A1727" t="str">
        <f t="shared" si="26"/>
        <v>7272</v>
      </c>
      <c r="B1727">
        <v>7272</v>
      </c>
      <c r="C1727" s="120" t="s">
        <v>26502</v>
      </c>
      <c r="D1727" s="41" t="s">
        <v>8502</v>
      </c>
      <c r="E1727" s="40" t="s">
        <v>8542</v>
      </c>
    </row>
    <row r="1728" spans="1:5">
      <c r="A1728" t="str">
        <f t="shared" si="26"/>
        <v>7274</v>
      </c>
      <c r="B1728">
        <v>7274</v>
      </c>
      <c r="C1728" s="120" t="s">
        <v>23906</v>
      </c>
      <c r="D1728" s="41" t="s">
        <v>8502</v>
      </c>
      <c r="E1728" s="40" t="s">
        <v>25668</v>
      </c>
    </row>
    <row r="1729" spans="1:5">
      <c r="A1729" t="str">
        <f t="shared" si="26"/>
        <v>7288</v>
      </c>
      <c r="B1729">
        <v>7288</v>
      </c>
      <c r="C1729" s="120" t="s">
        <v>23923</v>
      </c>
      <c r="D1729" s="41" t="s">
        <v>8498</v>
      </c>
      <c r="E1729" s="40" t="s">
        <v>17725</v>
      </c>
    </row>
    <row r="1730" spans="1:5">
      <c r="A1730" t="str">
        <f t="shared" si="26"/>
        <v>7292</v>
      </c>
      <c r="B1730">
        <v>7292</v>
      </c>
      <c r="C1730" s="120" t="s">
        <v>23920</v>
      </c>
      <c r="D1730" s="41" t="s">
        <v>8498</v>
      </c>
      <c r="E1730" s="40" t="s">
        <v>25324</v>
      </c>
    </row>
    <row r="1731" spans="1:5">
      <c r="A1731" t="str">
        <f t="shared" ref="A1731:A1794" si="27">IF(ISERROR(SEARCH("/",B1731)=6),TRIM(CLEAN(B1731)),IF(SEARCH("/",B1731)=6,IF(LEN(TRIM(CLEAN(B1731)))=7,LEFT(TRIM(CLEAN(B1731)),6)&amp;"00"&amp;RIGHT(TRIM(CLEAN(B1731)),1),LEFT(TRIM(CLEAN(B1731)),6)&amp;"0"&amp;RIGHT(TRIM(CLEAN(B1731)),2)),TRIM(CLEAN(B1731))))</f>
        <v>7293</v>
      </c>
      <c r="B1731">
        <v>7293</v>
      </c>
      <c r="C1731" s="120" t="s">
        <v>23921</v>
      </c>
      <c r="D1731" s="41" t="s">
        <v>8498</v>
      </c>
      <c r="E1731" s="40" t="s">
        <v>26503</v>
      </c>
    </row>
    <row r="1732" spans="1:5">
      <c r="A1732" t="str">
        <f t="shared" si="27"/>
        <v>7304</v>
      </c>
      <c r="B1732">
        <v>7304</v>
      </c>
      <c r="C1732" s="120" t="s">
        <v>23916</v>
      </c>
      <c r="D1732" s="41" t="s">
        <v>8498</v>
      </c>
      <c r="E1732" s="40" t="s">
        <v>26309</v>
      </c>
    </row>
    <row r="1733" spans="1:5">
      <c r="A1733" t="str">
        <f t="shared" si="27"/>
        <v>7306</v>
      </c>
      <c r="B1733">
        <v>7306</v>
      </c>
      <c r="C1733" s="120" t="s">
        <v>23922</v>
      </c>
      <c r="D1733" s="41" t="s">
        <v>8498</v>
      </c>
      <c r="E1733" s="40" t="s">
        <v>17530</v>
      </c>
    </row>
    <row r="1734" spans="1:5">
      <c r="A1734" t="str">
        <f t="shared" si="27"/>
        <v>7307</v>
      </c>
      <c r="B1734">
        <v>7307</v>
      </c>
      <c r="C1734" s="120" t="s">
        <v>21497</v>
      </c>
      <c r="D1734" s="41" t="s">
        <v>8498</v>
      </c>
      <c r="E1734" s="40" t="s">
        <v>20605</v>
      </c>
    </row>
    <row r="1735" spans="1:5">
      <c r="A1735" t="str">
        <f t="shared" si="27"/>
        <v>7311</v>
      </c>
      <c r="B1735">
        <v>7311</v>
      </c>
      <c r="C1735" s="120" t="s">
        <v>23919</v>
      </c>
      <c r="D1735" s="41" t="s">
        <v>8498</v>
      </c>
      <c r="E1735" s="40" t="s">
        <v>16967</v>
      </c>
    </row>
    <row r="1736" spans="1:5">
      <c r="A1736" t="str">
        <f t="shared" si="27"/>
        <v>7313</v>
      </c>
      <c r="B1736">
        <v>7313</v>
      </c>
      <c r="C1736" s="120" t="s">
        <v>23913</v>
      </c>
      <c r="D1736" s="41" t="s">
        <v>8498</v>
      </c>
      <c r="E1736" s="40" t="s">
        <v>16353</v>
      </c>
    </row>
    <row r="1737" spans="1:5">
      <c r="A1737" t="str">
        <f t="shared" si="27"/>
        <v>7314</v>
      </c>
      <c r="B1737">
        <v>7314</v>
      </c>
      <c r="C1737" s="120" t="s">
        <v>23915</v>
      </c>
      <c r="D1737" s="41" t="s">
        <v>8498</v>
      </c>
      <c r="E1737" s="40" t="s">
        <v>26504</v>
      </c>
    </row>
    <row r="1738" spans="1:5">
      <c r="A1738" t="str">
        <f t="shared" si="27"/>
        <v>7317</v>
      </c>
      <c r="B1738">
        <v>7317</v>
      </c>
      <c r="C1738" s="120" t="s">
        <v>23350</v>
      </c>
      <c r="D1738" s="41" t="s">
        <v>8506</v>
      </c>
      <c r="E1738" s="40" t="s">
        <v>23231</v>
      </c>
    </row>
    <row r="1739" spans="1:5">
      <c r="A1739" t="str">
        <f t="shared" si="27"/>
        <v>7319</v>
      </c>
      <c r="B1739">
        <v>7319</v>
      </c>
      <c r="C1739" s="120" t="s">
        <v>23914</v>
      </c>
      <c r="D1739" s="41" t="s">
        <v>8498</v>
      </c>
      <c r="E1739" s="40" t="s">
        <v>13050</v>
      </c>
    </row>
    <row r="1740" spans="1:5">
      <c r="A1740" t="str">
        <f t="shared" si="27"/>
        <v>7334</v>
      </c>
      <c r="B1740">
        <v>7334</v>
      </c>
      <c r="C1740" s="120" t="s">
        <v>19246</v>
      </c>
      <c r="D1740" s="41" t="s">
        <v>8498</v>
      </c>
      <c r="E1740" s="40" t="s">
        <v>8857</v>
      </c>
    </row>
    <row r="1741" spans="1:5">
      <c r="A1741" t="str">
        <f t="shared" si="27"/>
        <v>7340</v>
      </c>
      <c r="B1741">
        <v>7340</v>
      </c>
      <c r="C1741" s="120" t="s">
        <v>21644</v>
      </c>
      <c r="D1741" s="41" t="s">
        <v>8498</v>
      </c>
      <c r="E1741" s="40" t="s">
        <v>26505</v>
      </c>
    </row>
    <row r="1742" spans="1:5">
      <c r="A1742" t="str">
        <f t="shared" si="27"/>
        <v>7342</v>
      </c>
      <c r="B1742">
        <v>7342</v>
      </c>
      <c r="C1742" s="120" t="s">
        <v>23929</v>
      </c>
      <c r="D1742" s="41" t="s">
        <v>8506</v>
      </c>
      <c r="E1742" s="40" t="s">
        <v>8691</v>
      </c>
    </row>
    <row r="1743" spans="1:5">
      <c r="A1743" t="str">
        <f t="shared" si="27"/>
        <v>7343</v>
      </c>
      <c r="B1743">
        <v>7343</v>
      </c>
      <c r="C1743" s="120" t="s">
        <v>23911</v>
      </c>
      <c r="D1743" s="41" t="s">
        <v>8498</v>
      </c>
      <c r="E1743" s="40" t="s">
        <v>9914</v>
      </c>
    </row>
    <row r="1744" spans="1:5">
      <c r="A1744" t="str">
        <f t="shared" si="27"/>
        <v>7348</v>
      </c>
      <c r="B1744">
        <v>7348</v>
      </c>
      <c r="C1744" s="120" t="s">
        <v>23912</v>
      </c>
      <c r="D1744" s="41" t="s">
        <v>8498</v>
      </c>
      <c r="E1744" s="40" t="s">
        <v>26136</v>
      </c>
    </row>
    <row r="1745" spans="1:5">
      <c r="A1745" t="str">
        <f t="shared" si="27"/>
        <v>7350</v>
      </c>
      <c r="B1745">
        <v>7350</v>
      </c>
      <c r="C1745" s="120" t="s">
        <v>26506</v>
      </c>
      <c r="D1745" s="41" t="s">
        <v>8498</v>
      </c>
      <c r="E1745" s="40" t="s">
        <v>26507</v>
      </c>
    </row>
    <row r="1746" spans="1:5">
      <c r="A1746" t="str">
        <f t="shared" si="27"/>
        <v>7353</v>
      </c>
      <c r="B1746">
        <v>7353</v>
      </c>
      <c r="C1746" s="120" t="s">
        <v>26508</v>
      </c>
      <c r="D1746" s="41" t="s">
        <v>8498</v>
      </c>
      <c r="E1746" s="40" t="s">
        <v>25536</v>
      </c>
    </row>
    <row r="1747" spans="1:5">
      <c r="A1747" t="str">
        <f t="shared" si="27"/>
        <v>7356</v>
      </c>
      <c r="B1747">
        <v>7356</v>
      </c>
      <c r="C1747" s="120" t="s">
        <v>26509</v>
      </c>
      <c r="D1747" s="41" t="s">
        <v>8498</v>
      </c>
      <c r="E1747" s="40" t="s">
        <v>16635</v>
      </c>
    </row>
    <row r="1748" spans="1:5">
      <c r="A1748" t="str">
        <f t="shared" si="27"/>
        <v>7524</v>
      </c>
      <c r="B1748">
        <v>7524</v>
      </c>
      <c r="C1748" s="120" t="s">
        <v>23934</v>
      </c>
      <c r="D1748" s="41" t="s">
        <v>8502</v>
      </c>
      <c r="E1748" s="40" t="s">
        <v>18191</v>
      </c>
    </row>
    <row r="1749" spans="1:5">
      <c r="A1749" t="str">
        <f t="shared" si="27"/>
        <v>7525</v>
      </c>
      <c r="B1749">
        <v>7525</v>
      </c>
      <c r="C1749" s="120" t="s">
        <v>23933</v>
      </c>
      <c r="D1749" s="41" t="s">
        <v>8502</v>
      </c>
      <c r="E1749" s="40" t="s">
        <v>18190</v>
      </c>
    </row>
    <row r="1750" spans="1:5">
      <c r="A1750" t="str">
        <f t="shared" si="27"/>
        <v>7528</v>
      </c>
      <c r="B1750">
        <v>7528</v>
      </c>
      <c r="C1750" s="120" t="s">
        <v>23942</v>
      </c>
      <c r="D1750" s="41" t="s">
        <v>8502</v>
      </c>
      <c r="E1750" s="40" t="s">
        <v>11731</v>
      </c>
    </row>
    <row r="1751" spans="1:5">
      <c r="A1751" t="str">
        <f t="shared" si="27"/>
        <v>7543</v>
      </c>
      <c r="B1751">
        <v>7543</v>
      </c>
      <c r="C1751" s="120" t="s">
        <v>23452</v>
      </c>
      <c r="D1751" s="41" t="s">
        <v>8502</v>
      </c>
      <c r="E1751" s="40" t="s">
        <v>17676</v>
      </c>
    </row>
    <row r="1752" spans="1:5">
      <c r="A1752" t="str">
        <f t="shared" si="27"/>
        <v>7552</v>
      </c>
      <c r="B1752">
        <v>7552</v>
      </c>
      <c r="C1752" s="120" t="s">
        <v>22957</v>
      </c>
      <c r="D1752" s="41" t="s">
        <v>8502</v>
      </c>
      <c r="E1752" s="40" t="s">
        <v>26007</v>
      </c>
    </row>
    <row r="1753" spans="1:5">
      <c r="A1753" t="str">
        <f t="shared" si="27"/>
        <v>7568</v>
      </c>
      <c r="B1753">
        <v>7568</v>
      </c>
      <c r="C1753" s="120" t="s">
        <v>19698</v>
      </c>
      <c r="D1753" s="41" t="s">
        <v>8502</v>
      </c>
      <c r="E1753" s="40" t="s">
        <v>10404</v>
      </c>
    </row>
    <row r="1754" spans="1:5">
      <c r="A1754" t="str">
        <f t="shared" si="27"/>
        <v>7569</v>
      </c>
      <c r="B1754">
        <v>7569</v>
      </c>
      <c r="C1754" s="120" t="s">
        <v>21614</v>
      </c>
      <c r="D1754" s="41" t="s">
        <v>8502</v>
      </c>
      <c r="E1754" s="40" t="s">
        <v>26510</v>
      </c>
    </row>
    <row r="1755" spans="1:5">
      <c r="A1755" t="str">
        <f t="shared" si="27"/>
        <v>7572</v>
      </c>
      <c r="B1755">
        <v>7572</v>
      </c>
      <c r="C1755" s="120" t="s">
        <v>23425</v>
      </c>
      <c r="D1755" s="41" t="s">
        <v>8502</v>
      </c>
      <c r="E1755" s="40" t="s">
        <v>9496</v>
      </c>
    </row>
    <row r="1756" spans="1:5">
      <c r="A1756" t="str">
        <f t="shared" si="27"/>
        <v>7576</v>
      </c>
      <c r="B1756">
        <v>7576</v>
      </c>
      <c r="C1756" s="120" t="s">
        <v>23423</v>
      </c>
      <c r="D1756" s="41" t="s">
        <v>8502</v>
      </c>
      <c r="E1756" s="40" t="s">
        <v>26511</v>
      </c>
    </row>
    <row r="1757" spans="1:5">
      <c r="A1757" t="str">
        <f t="shared" si="27"/>
        <v>7581</v>
      </c>
      <c r="B1757">
        <v>7581</v>
      </c>
      <c r="C1757" s="120" t="s">
        <v>23334</v>
      </c>
      <c r="D1757" s="41" t="s">
        <v>8502</v>
      </c>
      <c r="E1757" s="40" t="s">
        <v>8531</v>
      </c>
    </row>
    <row r="1758" spans="1:5">
      <c r="A1758" t="str">
        <f t="shared" si="27"/>
        <v>7583</v>
      </c>
      <c r="B1758">
        <v>7583</v>
      </c>
      <c r="C1758" s="120" t="s">
        <v>19705</v>
      </c>
      <c r="D1758" s="41" t="s">
        <v>8502</v>
      </c>
      <c r="E1758" s="40" t="s">
        <v>8704</v>
      </c>
    </row>
    <row r="1759" spans="1:5">
      <c r="A1759" t="str">
        <f t="shared" si="27"/>
        <v>7584</v>
      </c>
      <c r="B1759">
        <v>7584</v>
      </c>
      <c r="C1759" s="120" t="s">
        <v>19699</v>
      </c>
      <c r="D1759" s="41" t="s">
        <v>8502</v>
      </c>
      <c r="E1759" s="40" t="s">
        <v>8635</v>
      </c>
    </row>
    <row r="1760" spans="1:5">
      <c r="A1760" t="str">
        <f t="shared" si="27"/>
        <v>7588</v>
      </c>
      <c r="B1760">
        <v>7588</v>
      </c>
      <c r="C1760" s="120" t="s">
        <v>19485</v>
      </c>
      <c r="D1760" s="41" t="s">
        <v>8502</v>
      </c>
      <c r="E1760" s="40" t="s">
        <v>15192</v>
      </c>
    </row>
    <row r="1761" spans="1:5">
      <c r="A1761" t="str">
        <f t="shared" si="27"/>
        <v>7592</v>
      </c>
      <c r="B1761">
        <v>7592</v>
      </c>
      <c r="C1761" s="120" t="s">
        <v>23947</v>
      </c>
      <c r="D1761" s="41" t="s">
        <v>8504</v>
      </c>
      <c r="E1761" s="40" t="s">
        <v>9462</v>
      </c>
    </row>
    <row r="1762" spans="1:5">
      <c r="A1762" t="str">
        <f t="shared" si="27"/>
        <v>7595</v>
      </c>
      <c r="B1762">
        <v>7595</v>
      </c>
      <c r="C1762" s="120" t="s">
        <v>22625</v>
      </c>
      <c r="D1762" s="41" t="s">
        <v>8504</v>
      </c>
      <c r="E1762" s="40" t="s">
        <v>8516</v>
      </c>
    </row>
    <row r="1763" spans="1:5" ht="30">
      <c r="A1763" t="str">
        <f t="shared" si="27"/>
        <v>7602</v>
      </c>
      <c r="B1763">
        <v>7602</v>
      </c>
      <c r="C1763" s="120" t="s">
        <v>23987</v>
      </c>
      <c r="D1763" s="41" t="s">
        <v>8502</v>
      </c>
      <c r="E1763" s="40" t="s">
        <v>26512</v>
      </c>
    </row>
    <row r="1764" spans="1:5">
      <c r="A1764" t="str">
        <f t="shared" si="27"/>
        <v>7603</v>
      </c>
      <c r="B1764">
        <v>7603</v>
      </c>
      <c r="C1764" s="120" t="s">
        <v>23988</v>
      </c>
      <c r="D1764" s="41" t="s">
        <v>8502</v>
      </c>
      <c r="E1764" s="40" t="s">
        <v>8730</v>
      </c>
    </row>
    <row r="1765" spans="1:5">
      <c r="A1765" t="str">
        <f t="shared" si="27"/>
        <v>7604</v>
      </c>
      <c r="B1765">
        <v>7604</v>
      </c>
      <c r="C1765" s="120" t="s">
        <v>23960</v>
      </c>
      <c r="D1765" s="41" t="s">
        <v>8502</v>
      </c>
      <c r="E1765" s="40" t="s">
        <v>18913</v>
      </c>
    </row>
    <row r="1766" spans="1:5">
      <c r="A1766" t="str">
        <f t="shared" si="27"/>
        <v>7606</v>
      </c>
      <c r="B1766">
        <v>7606</v>
      </c>
      <c r="C1766" s="120" t="s">
        <v>23970</v>
      </c>
      <c r="D1766" s="41" t="s">
        <v>8502</v>
      </c>
      <c r="E1766" s="40" t="s">
        <v>19002</v>
      </c>
    </row>
    <row r="1767" spans="1:5">
      <c r="A1767" t="str">
        <f t="shared" si="27"/>
        <v>7608</v>
      </c>
      <c r="B1767">
        <v>7608</v>
      </c>
      <c r="C1767" s="120" t="s">
        <v>21108</v>
      </c>
      <c r="D1767" s="41" t="s">
        <v>8502</v>
      </c>
      <c r="E1767" s="40" t="s">
        <v>16386</v>
      </c>
    </row>
    <row r="1768" spans="1:5" ht="30">
      <c r="A1768" t="str">
        <f t="shared" si="27"/>
        <v>7610</v>
      </c>
      <c r="B1768">
        <v>7610</v>
      </c>
      <c r="C1768" s="120" t="s">
        <v>24000</v>
      </c>
      <c r="D1768" s="41" t="s">
        <v>8502</v>
      </c>
      <c r="E1768" s="40" t="s">
        <v>26513</v>
      </c>
    </row>
    <row r="1769" spans="1:5" ht="30">
      <c r="A1769" t="str">
        <f t="shared" si="27"/>
        <v>7611</v>
      </c>
      <c r="B1769">
        <v>7611</v>
      </c>
      <c r="C1769" s="120" t="s">
        <v>24004</v>
      </c>
      <c r="D1769" s="41" t="s">
        <v>8502</v>
      </c>
      <c r="E1769" s="40" t="s">
        <v>26514</v>
      </c>
    </row>
    <row r="1770" spans="1:5" ht="30">
      <c r="A1770" t="str">
        <f t="shared" si="27"/>
        <v>7612</v>
      </c>
      <c r="B1770">
        <v>7612</v>
      </c>
      <c r="C1770" s="120" t="s">
        <v>24005</v>
      </c>
      <c r="D1770" s="41" t="s">
        <v>8502</v>
      </c>
      <c r="E1770" s="40" t="s">
        <v>26515</v>
      </c>
    </row>
    <row r="1771" spans="1:5" ht="30">
      <c r="A1771" t="str">
        <f t="shared" si="27"/>
        <v>7613</v>
      </c>
      <c r="B1771">
        <v>7613</v>
      </c>
      <c r="C1771" s="120" t="s">
        <v>23994</v>
      </c>
      <c r="D1771" s="41" t="s">
        <v>8502</v>
      </c>
      <c r="E1771" s="40" t="s">
        <v>26516</v>
      </c>
    </row>
    <row r="1772" spans="1:5" ht="30">
      <c r="A1772" t="str">
        <f t="shared" si="27"/>
        <v>7614</v>
      </c>
      <c r="B1772">
        <v>7614</v>
      </c>
      <c r="C1772" s="120" t="s">
        <v>23997</v>
      </c>
      <c r="D1772" s="41" t="s">
        <v>8502</v>
      </c>
      <c r="E1772" s="40" t="s">
        <v>26517</v>
      </c>
    </row>
    <row r="1773" spans="1:5" ht="30">
      <c r="A1773" t="str">
        <f t="shared" si="27"/>
        <v>7615</v>
      </c>
      <c r="B1773">
        <v>7615</v>
      </c>
      <c r="C1773" s="120" t="s">
        <v>24001</v>
      </c>
      <c r="D1773" s="41" t="s">
        <v>8502</v>
      </c>
      <c r="E1773" s="40" t="s">
        <v>26518</v>
      </c>
    </row>
    <row r="1774" spans="1:5" ht="30">
      <c r="A1774" t="str">
        <f t="shared" si="27"/>
        <v>7616</v>
      </c>
      <c r="B1774">
        <v>7616</v>
      </c>
      <c r="C1774" s="120" t="s">
        <v>24003</v>
      </c>
      <c r="D1774" s="41" t="s">
        <v>8502</v>
      </c>
      <c r="E1774" s="40" t="s">
        <v>26519</v>
      </c>
    </row>
    <row r="1775" spans="1:5" ht="30">
      <c r="A1775" t="str">
        <f t="shared" si="27"/>
        <v>7617</v>
      </c>
      <c r="B1775">
        <v>7617</v>
      </c>
      <c r="C1775" s="120" t="s">
        <v>24002</v>
      </c>
      <c r="D1775" s="41" t="s">
        <v>8502</v>
      </c>
      <c r="E1775" s="40" t="s">
        <v>26520</v>
      </c>
    </row>
    <row r="1776" spans="1:5" ht="30">
      <c r="A1776" t="str">
        <f t="shared" si="27"/>
        <v>7618</v>
      </c>
      <c r="B1776">
        <v>7618</v>
      </c>
      <c r="C1776" s="120" t="s">
        <v>23998</v>
      </c>
      <c r="D1776" s="41" t="s">
        <v>8502</v>
      </c>
      <c r="E1776" s="40" t="s">
        <v>26521</v>
      </c>
    </row>
    <row r="1777" spans="1:5" ht="30">
      <c r="A1777" t="str">
        <f t="shared" si="27"/>
        <v>7619</v>
      </c>
      <c r="B1777">
        <v>7619</v>
      </c>
      <c r="C1777" s="120" t="s">
        <v>23995</v>
      </c>
      <c r="D1777" s="41" t="s">
        <v>8502</v>
      </c>
      <c r="E1777" s="40" t="s">
        <v>26522</v>
      </c>
    </row>
    <row r="1778" spans="1:5" ht="30">
      <c r="A1778" t="str">
        <f t="shared" si="27"/>
        <v>7620</v>
      </c>
      <c r="B1778">
        <v>7620</v>
      </c>
      <c r="C1778" s="120" t="s">
        <v>23999</v>
      </c>
      <c r="D1778" s="41" t="s">
        <v>8502</v>
      </c>
      <c r="E1778" s="40" t="s">
        <v>26523</v>
      </c>
    </row>
    <row r="1779" spans="1:5">
      <c r="A1779" t="str">
        <f t="shared" si="27"/>
        <v>7622</v>
      </c>
      <c r="B1779">
        <v>7622</v>
      </c>
      <c r="C1779" s="120" t="s">
        <v>24010</v>
      </c>
      <c r="D1779" s="41" t="s">
        <v>8502</v>
      </c>
      <c r="E1779" s="40" t="s">
        <v>26524</v>
      </c>
    </row>
    <row r="1780" spans="1:5">
      <c r="A1780" t="str">
        <f t="shared" si="27"/>
        <v>7623</v>
      </c>
      <c r="B1780">
        <v>7623</v>
      </c>
      <c r="C1780" s="120" t="s">
        <v>24013</v>
      </c>
      <c r="D1780" s="41" t="s">
        <v>8502</v>
      </c>
      <c r="E1780" s="40" t="s">
        <v>26525</v>
      </c>
    </row>
    <row r="1781" spans="1:5">
      <c r="A1781" t="str">
        <f t="shared" si="27"/>
        <v>7624</v>
      </c>
      <c r="B1781">
        <v>7624</v>
      </c>
      <c r="C1781" s="120" t="s">
        <v>24011</v>
      </c>
      <c r="D1781" s="41" t="s">
        <v>8502</v>
      </c>
      <c r="E1781" s="40" t="s">
        <v>26526</v>
      </c>
    </row>
    <row r="1782" spans="1:5">
      <c r="A1782" t="str">
        <f t="shared" si="27"/>
        <v>7625</v>
      </c>
      <c r="B1782">
        <v>7625</v>
      </c>
      <c r="C1782" s="120" t="s">
        <v>24012</v>
      </c>
      <c r="D1782" s="41" t="s">
        <v>8502</v>
      </c>
      <c r="E1782" s="40" t="s">
        <v>26527</v>
      </c>
    </row>
    <row r="1783" spans="1:5">
      <c r="A1783" t="str">
        <f t="shared" si="27"/>
        <v>7640</v>
      </c>
      <c r="B1783">
        <v>7640</v>
      </c>
      <c r="C1783" s="120" t="s">
        <v>24020</v>
      </c>
      <c r="D1783" s="41" t="s">
        <v>8502</v>
      </c>
      <c r="E1783" s="40" t="s">
        <v>26528</v>
      </c>
    </row>
    <row r="1784" spans="1:5">
      <c r="A1784" t="str">
        <f t="shared" si="27"/>
        <v>7660</v>
      </c>
      <c r="B1784">
        <v>7660</v>
      </c>
      <c r="C1784" s="120" t="s">
        <v>24383</v>
      </c>
      <c r="D1784" s="41" t="s">
        <v>8510</v>
      </c>
      <c r="E1784" s="40" t="s">
        <v>24384</v>
      </c>
    </row>
    <row r="1785" spans="1:5">
      <c r="A1785" t="str">
        <f t="shared" si="27"/>
        <v>7661</v>
      </c>
      <c r="B1785">
        <v>7661</v>
      </c>
      <c r="C1785" s="120" t="s">
        <v>24076</v>
      </c>
      <c r="D1785" s="41" t="s">
        <v>8510</v>
      </c>
      <c r="E1785" s="40" t="s">
        <v>24077</v>
      </c>
    </row>
    <row r="1786" spans="1:5">
      <c r="A1786" t="str">
        <f t="shared" si="27"/>
        <v>7667</v>
      </c>
      <c r="B1786">
        <v>7667</v>
      </c>
      <c r="C1786" s="120" t="s">
        <v>24381</v>
      </c>
      <c r="D1786" s="41" t="s">
        <v>8510</v>
      </c>
      <c r="E1786" s="40" t="s">
        <v>24382</v>
      </c>
    </row>
    <row r="1787" spans="1:5">
      <c r="A1787" t="str">
        <f t="shared" si="27"/>
        <v>7672</v>
      </c>
      <c r="B1787">
        <v>7672</v>
      </c>
      <c r="C1787" s="120" t="s">
        <v>24068</v>
      </c>
      <c r="D1787" s="41" t="s">
        <v>8510</v>
      </c>
      <c r="E1787" s="40" t="s">
        <v>24069</v>
      </c>
    </row>
    <row r="1788" spans="1:5">
      <c r="A1788" t="str">
        <f t="shared" si="27"/>
        <v>7676</v>
      </c>
      <c r="B1788">
        <v>7676</v>
      </c>
      <c r="C1788" s="120" t="s">
        <v>24385</v>
      </c>
      <c r="D1788" s="41" t="s">
        <v>8510</v>
      </c>
      <c r="E1788" s="40" t="s">
        <v>24386</v>
      </c>
    </row>
    <row r="1789" spans="1:5">
      <c r="A1789" t="str">
        <f t="shared" si="27"/>
        <v>7690</v>
      </c>
      <c r="B1789">
        <v>7690</v>
      </c>
      <c r="C1789" s="120" t="s">
        <v>24072</v>
      </c>
      <c r="D1789" s="41" t="s">
        <v>8510</v>
      </c>
      <c r="E1789" s="40" t="s">
        <v>24073</v>
      </c>
    </row>
    <row r="1790" spans="1:5">
      <c r="A1790" t="str">
        <f t="shared" si="27"/>
        <v>7691</v>
      </c>
      <c r="B1790">
        <v>7691</v>
      </c>
      <c r="C1790" s="120" t="s">
        <v>24091</v>
      </c>
      <c r="D1790" s="41" t="s">
        <v>8510</v>
      </c>
      <c r="E1790" s="40" t="s">
        <v>11954</v>
      </c>
    </row>
    <row r="1791" spans="1:5">
      <c r="A1791" t="str">
        <f t="shared" si="27"/>
        <v>7692</v>
      </c>
      <c r="B1791">
        <v>7692</v>
      </c>
      <c r="C1791" s="120" t="s">
        <v>24099</v>
      </c>
      <c r="D1791" s="41" t="s">
        <v>8510</v>
      </c>
      <c r="E1791" s="40" t="s">
        <v>26529</v>
      </c>
    </row>
    <row r="1792" spans="1:5">
      <c r="A1792" t="str">
        <f t="shared" si="27"/>
        <v>7693</v>
      </c>
      <c r="B1792">
        <v>7693</v>
      </c>
      <c r="C1792" s="120" t="s">
        <v>24098</v>
      </c>
      <c r="D1792" s="41" t="s">
        <v>8510</v>
      </c>
      <c r="E1792" s="40" t="s">
        <v>26530</v>
      </c>
    </row>
    <row r="1793" spans="1:5">
      <c r="A1793" t="str">
        <f t="shared" si="27"/>
        <v>7694</v>
      </c>
      <c r="B1793">
        <v>7694</v>
      </c>
      <c r="C1793" s="120" t="s">
        <v>24097</v>
      </c>
      <c r="D1793" s="41" t="s">
        <v>8510</v>
      </c>
      <c r="E1793" s="40" t="s">
        <v>26531</v>
      </c>
    </row>
    <row r="1794" spans="1:5">
      <c r="A1794" t="str">
        <f t="shared" si="27"/>
        <v>7695</v>
      </c>
      <c r="B1794">
        <v>7695</v>
      </c>
      <c r="C1794" s="120" t="s">
        <v>24100</v>
      </c>
      <c r="D1794" s="41" t="s">
        <v>8510</v>
      </c>
      <c r="E1794" s="40" t="s">
        <v>26532</v>
      </c>
    </row>
    <row r="1795" spans="1:5">
      <c r="A1795" t="str">
        <f t="shared" ref="A1795:A1858" si="28">IF(ISERROR(SEARCH("/",B1795)=6),TRIM(CLEAN(B1795)),IF(SEARCH("/",B1795)=6,IF(LEN(TRIM(CLEAN(B1795)))=7,LEFT(TRIM(CLEAN(B1795)),6)&amp;"00"&amp;RIGHT(TRIM(CLEAN(B1795)),1),LEFT(TRIM(CLEAN(B1795)),6)&amp;"0"&amp;RIGHT(TRIM(CLEAN(B1795)),2)),TRIM(CLEAN(B1795))))</f>
        <v>7696</v>
      </c>
      <c r="B1795">
        <v>7696</v>
      </c>
      <c r="C1795" s="120" t="s">
        <v>24095</v>
      </c>
      <c r="D1795" s="41" t="s">
        <v>8510</v>
      </c>
      <c r="E1795" s="40" t="s">
        <v>26533</v>
      </c>
    </row>
    <row r="1796" spans="1:5">
      <c r="A1796" t="str">
        <f t="shared" si="28"/>
        <v>7697</v>
      </c>
      <c r="B1796">
        <v>7697</v>
      </c>
      <c r="C1796" s="120" t="s">
        <v>24089</v>
      </c>
      <c r="D1796" s="41" t="s">
        <v>8510</v>
      </c>
      <c r="E1796" s="40" t="s">
        <v>16846</v>
      </c>
    </row>
    <row r="1797" spans="1:5">
      <c r="A1797" t="str">
        <f t="shared" si="28"/>
        <v>7698</v>
      </c>
      <c r="B1797">
        <v>7698</v>
      </c>
      <c r="C1797" s="120" t="s">
        <v>24090</v>
      </c>
      <c r="D1797" s="41" t="s">
        <v>8510</v>
      </c>
      <c r="E1797" s="40" t="s">
        <v>17522</v>
      </c>
    </row>
    <row r="1798" spans="1:5">
      <c r="A1798" t="str">
        <f t="shared" si="28"/>
        <v>7700</v>
      </c>
      <c r="B1798">
        <v>7700</v>
      </c>
      <c r="C1798" s="120" t="s">
        <v>24096</v>
      </c>
      <c r="D1798" s="41" t="s">
        <v>8510</v>
      </c>
      <c r="E1798" s="40" t="s">
        <v>26534</v>
      </c>
    </row>
    <row r="1799" spans="1:5">
      <c r="A1799" t="str">
        <f t="shared" si="28"/>
        <v>7701</v>
      </c>
      <c r="B1799">
        <v>7701</v>
      </c>
      <c r="C1799" s="120" t="s">
        <v>24094</v>
      </c>
      <c r="D1799" s="41" t="s">
        <v>8510</v>
      </c>
      <c r="E1799" s="40" t="s">
        <v>24935</v>
      </c>
    </row>
    <row r="1800" spans="1:5">
      <c r="A1800" t="str">
        <f t="shared" si="28"/>
        <v>7714</v>
      </c>
      <c r="B1800">
        <v>7714</v>
      </c>
      <c r="C1800" s="120" t="s">
        <v>24173</v>
      </c>
      <c r="D1800" s="41" t="s">
        <v>8510</v>
      </c>
      <c r="E1800" s="40" t="s">
        <v>26535</v>
      </c>
    </row>
    <row r="1801" spans="1:5">
      <c r="A1801" t="str">
        <f t="shared" si="28"/>
        <v>7720</v>
      </c>
      <c r="B1801">
        <v>7720</v>
      </c>
      <c r="C1801" s="120" t="s">
        <v>24202</v>
      </c>
      <c r="D1801" s="41" t="s">
        <v>8510</v>
      </c>
      <c r="E1801" s="40" t="s">
        <v>26536</v>
      </c>
    </row>
    <row r="1802" spans="1:5">
      <c r="A1802" t="str">
        <f t="shared" si="28"/>
        <v>7722</v>
      </c>
      <c r="B1802">
        <v>7722</v>
      </c>
      <c r="C1802" s="120" t="s">
        <v>24188</v>
      </c>
      <c r="D1802" s="41" t="s">
        <v>8510</v>
      </c>
      <c r="E1802" s="40" t="s">
        <v>22921</v>
      </c>
    </row>
    <row r="1803" spans="1:5">
      <c r="A1803" t="str">
        <f t="shared" si="28"/>
        <v>7725</v>
      </c>
      <c r="B1803">
        <v>7725</v>
      </c>
      <c r="C1803" s="120" t="s">
        <v>24165</v>
      </c>
      <c r="D1803" s="41" t="s">
        <v>8510</v>
      </c>
      <c r="E1803" s="40" t="s">
        <v>26537</v>
      </c>
    </row>
    <row r="1804" spans="1:5">
      <c r="A1804" t="str">
        <f t="shared" si="28"/>
        <v>7727</v>
      </c>
      <c r="B1804">
        <v>7727</v>
      </c>
      <c r="C1804" s="120" t="s">
        <v>24183</v>
      </c>
      <c r="D1804" s="41" t="s">
        <v>8510</v>
      </c>
      <c r="E1804" s="40" t="s">
        <v>26538</v>
      </c>
    </row>
    <row r="1805" spans="1:5">
      <c r="A1805" t="str">
        <f t="shared" si="28"/>
        <v>7733</v>
      </c>
      <c r="B1805">
        <v>7733</v>
      </c>
      <c r="C1805" s="120" t="s">
        <v>24215</v>
      </c>
      <c r="D1805" s="41" t="s">
        <v>8510</v>
      </c>
      <c r="E1805" s="40" t="s">
        <v>26539</v>
      </c>
    </row>
    <row r="1806" spans="1:5">
      <c r="A1806" t="str">
        <f t="shared" si="28"/>
        <v>7734</v>
      </c>
      <c r="B1806">
        <v>7734</v>
      </c>
      <c r="C1806" s="120" t="s">
        <v>24217</v>
      </c>
      <c r="D1806" s="41" t="s">
        <v>8510</v>
      </c>
      <c r="E1806" s="40" t="s">
        <v>26540</v>
      </c>
    </row>
    <row r="1807" spans="1:5">
      <c r="A1807" t="str">
        <f t="shared" si="28"/>
        <v>7735</v>
      </c>
      <c r="B1807">
        <v>7735</v>
      </c>
      <c r="C1807" s="120" t="s">
        <v>24211</v>
      </c>
      <c r="D1807" s="41" t="s">
        <v>8510</v>
      </c>
      <c r="E1807" s="40" t="s">
        <v>26541</v>
      </c>
    </row>
    <row r="1808" spans="1:5">
      <c r="A1808" t="str">
        <f t="shared" si="28"/>
        <v>7740</v>
      </c>
      <c r="B1808">
        <v>7740</v>
      </c>
      <c r="C1808" s="120" t="s">
        <v>24204</v>
      </c>
      <c r="D1808" s="41" t="s">
        <v>8510</v>
      </c>
      <c r="E1808" s="40" t="s">
        <v>26542</v>
      </c>
    </row>
    <row r="1809" spans="1:5">
      <c r="A1809" t="str">
        <f t="shared" si="28"/>
        <v>7741</v>
      </c>
      <c r="B1809">
        <v>7741</v>
      </c>
      <c r="C1809" s="120" t="s">
        <v>24205</v>
      </c>
      <c r="D1809" s="41" t="s">
        <v>8510</v>
      </c>
      <c r="E1809" s="40" t="s">
        <v>26543</v>
      </c>
    </row>
    <row r="1810" spans="1:5">
      <c r="A1810" t="str">
        <f t="shared" si="28"/>
        <v>7742</v>
      </c>
      <c r="B1810">
        <v>7742</v>
      </c>
      <c r="C1810" s="120" t="s">
        <v>24175</v>
      </c>
      <c r="D1810" s="41" t="s">
        <v>8510</v>
      </c>
      <c r="E1810" s="40" t="s">
        <v>26544</v>
      </c>
    </row>
    <row r="1811" spans="1:5">
      <c r="A1811" t="str">
        <f t="shared" si="28"/>
        <v>7743</v>
      </c>
      <c r="B1811">
        <v>7743</v>
      </c>
      <c r="C1811" s="120" t="s">
        <v>24214</v>
      </c>
      <c r="D1811" s="41" t="s">
        <v>8510</v>
      </c>
      <c r="E1811" s="40" t="s">
        <v>26545</v>
      </c>
    </row>
    <row r="1812" spans="1:5">
      <c r="A1812" t="str">
        <f t="shared" si="28"/>
        <v>7744</v>
      </c>
      <c r="B1812">
        <v>7744</v>
      </c>
      <c r="C1812" s="120" t="s">
        <v>24207</v>
      </c>
      <c r="D1812" s="41" t="s">
        <v>8510</v>
      </c>
      <c r="E1812" s="40" t="s">
        <v>26546</v>
      </c>
    </row>
    <row r="1813" spans="1:5">
      <c r="A1813" t="str">
        <f t="shared" si="28"/>
        <v>7745</v>
      </c>
      <c r="B1813">
        <v>7745</v>
      </c>
      <c r="C1813" s="120" t="s">
        <v>24172</v>
      </c>
      <c r="D1813" s="41" t="s">
        <v>8510</v>
      </c>
      <c r="E1813" s="40" t="s">
        <v>26547</v>
      </c>
    </row>
    <row r="1814" spans="1:5">
      <c r="A1814" t="str">
        <f t="shared" si="28"/>
        <v>7750</v>
      </c>
      <c r="B1814">
        <v>7750</v>
      </c>
      <c r="C1814" s="120" t="s">
        <v>24176</v>
      </c>
      <c r="D1814" s="41" t="s">
        <v>8510</v>
      </c>
      <c r="E1814" s="40" t="s">
        <v>26548</v>
      </c>
    </row>
    <row r="1815" spans="1:5">
      <c r="A1815" t="str">
        <f t="shared" si="28"/>
        <v>7752</v>
      </c>
      <c r="B1815">
        <v>7752</v>
      </c>
      <c r="C1815" s="120" t="s">
        <v>24186</v>
      </c>
      <c r="D1815" s="41" t="s">
        <v>8510</v>
      </c>
      <c r="E1815" s="40" t="s">
        <v>26549</v>
      </c>
    </row>
    <row r="1816" spans="1:5">
      <c r="A1816" t="str">
        <f t="shared" si="28"/>
        <v>7753</v>
      </c>
      <c r="B1816">
        <v>7753</v>
      </c>
      <c r="C1816" s="120" t="s">
        <v>24166</v>
      </c>
      <c r="D1816" s="41" t="s">
        <v>8510</v>
      </c>
      <c r="E1816" s="40" t="s">
        <v>25409</v>
      </c>
    </row>
    <row r="1817" spans="1:5">
      <c r="A1817" t="str">
        <f t="shared" si="28"/>
        <v>7754</v>
      </c>
      <c r="B1817">
        <v>7754</v>
      </c>
      <c r="C1817" s="120" t="s">
        <v>24210</v>
      </c>
      <c r="D1817" s="41" t="s">
        <v>8510</v>
      </c>
      <c r="E1817" s="40" t="s">
        <v>26550</v>
      </c>
    </row>
    <row r="1818" spans="1:5">
      <c r="A1818" t="str">
        <f t="shared" si="28"/>
        <v>7755</v>
      </c>
      <c r="B1818">
        <v>7755</v>
      </c>
      <c r="C1818" s="120" t="s">
        <v>24212</v>
      </c>
      <c r="D1818" s="41" t="s">
        <v>8510</v>
      </c>
      <c r="E1818" s="40" t="s">
        <v>26551</v>
      </c>
    </row>
    <row r="1819" spans="1:5">
      <c r="A1819" t="str">
        <f t="shared" si="28"/>
        <v>7756</v>
      </c>
      <c r="B1819">
        <v>7756</v>
      </c>
      <c r="C1819" s="120" t="s">
        <v>24177</v>
      </c>
      <c r="D1819" s="41" t="s">
        <v>8510</v>
      </c>
      <c r="E1819" s="40" t="s">
        <v>26552</v>
      </c>
    </row>
    <row r="1820" spans="1:5">
      <c r="A1820" t="str">
        <f t="shared" si="28"/>
        <v>7757</v>
      </c>
      <c r="B1820">
        <v>7757</v>
      </c>
      <c r="C1820" s="120" t="s">
        <v>24168</v>
      </c>
      <c r="D1820" s="41" t="s">
        <v>8510</v>
      </c>
      <c r="E1820" s="40" t="s">
        <v>26553</v>
      </c>
    </row>
    <row r="1821" spans="1:5">
      <c r="A1821" t="str">
        <f t="shared" si="28"/>
        <v>7758</v>
      </c>
      <c r="B1821">
        <v>7758</v>
      </c>
      <c r="C1821" s="120" t="s">
        <v>24169</v>
      </c>
      <c r="D1821" s="41" t="s">
        <v>8510</v>
      </c>
      <c r="E1821" s="40" t="s">
        <v>26554</v>
      </c>
    </row>
    <row r="1822" spans="1:5">
      <c r="A1822" t="str">
        <f t="shared" si="28"/>
        <v>7759</v>
      </c>
      <c r="B1822">
        <v>7759</v>
      </c>
      <c r="C1822" s="120" t="s">
        <v>24170</v>
      </c>
      <c r="D1822" s="41" t="s">
        <v>8510</v>
      </c>
      <c r="E1822" s="40" t="s">
        <v>26555</v>
      </c>
    </row>
    <row r="1823" spans="1:5">
      <c r="A1823" t="str">
        <f t="shared" si="28"/>
        <v>7760</v>
      </c>
      <c r="B1823">
        <v>7760</v>
      </c>
      <c r="C1823" s="120" t="s">
        <v>24184</v>
      </c>
      <c r="D1823" s="41" t="s">
        <v>8510</v>
      </c>
      <c r="E1823" s="40" t="s">
        <v>26556</v>
      </c>
    </row>
    <row r="1824" spans="1:5">
      <c r="A1824" t="str">
        <f t="shared" si="28"/>
        <v>7761</v>
      </c>
      <c r="B1824">
        <v>7761</v>
      </c>
      <c r="C1824" s="120" t="s">
        <v>24185</v>
      </c>
      <c r="D1824" s="41" t="s">
        <v>8510</v>
      </c>
      <c r="E1824" s="40" t="s">
        <v>26557</v>
      </c>
    </row>
    <row r="1825" spans="1:5">
      <c r="A1825" t="str">
        <f t="shared" si="28"/>
        <v>7762</v>
      </c>
      <c r="B1825">
        <v>7762</v>
      </c>
      <c r="C1825" s="120" t="s">
        <v>24187</v>
      </c>
      <c r="D1825" s="41" t="s">
        <v>8510</v>
      </c>
      <c r="E1825" s="40" t="s">
        <v>26558</v>
      </c>
    </row>
    <row r="1826" spans="1:5">
      <c r="A1826" t="str">
        <f t="shared" si="28"/>
        <v>7763</v>
      </c>
      <c r="B1826">
        <v>7763</v>
      </c>
      <c r="C1826" s="120" t="s">
        <v>24189</v>
      </c>
      <c r="D1826" s="41" t="s">
        <v>8510</v>
      </c>
      <c r="E1826" s="40" t="s">
        <v>26559</v>
      </c>
    </row>
    <row r="1827" spans="1:5">
      <c r="A1827" t="str">
        <f t="shared" si="28"/>
        <v>7764</v>
      </c>
      <c r="B1827">
        <v>7764</v>
      </c>
      <c r="C1827" s="120" t="s">
        <v>24190</v>
      </c>
      <c r="D1827" s="41" t="s">
        <v>8510</v>
      </c>
      <c r="E1827" s="40" t="s">
        <v>26560</v>
      </c>
    </row>
    <row r="1828" spans="1:5">
      <c r="A1828" t="str">
        <f t="shared" si="28"/>
        <v>7765</v>
      </c>
      <c r="B1828">
        <v>7765</v>
      </c>
      <c r="C1828" s="120" t="s">
        <v>24179</v>
      </c>
      <c r="D1828" s="41" t="s">
        <v>8510</v>
      </c>
      <c r="E1828" s="40" t="s">
        <v>26561</v>
      </c>
    </row>
    <row r="1829" spans="1:5">
      <c r="A1829" t="str">
        <f t="shared" si="28"/>
        <v>7766</v>
      </c>
      <c r="B1829">
        <v>7766</v>
      </c>
      <c r="C1829" s="120" t="s">
        <v>24181</v>
      </c>
      <c r="D1829" s="41" t="s">
        <v>8510</v>
      </c>
      <c r="E1829" s="40" t="s">
        <v>26562</v>
      </c>
    </row>
    <row r="1830" spans="1:5">
      <c r="A1830" t="str">
        <f t="shared" si="28"/>
        <v>7767</v>
      </c>
      <c r="B1830">
        <v>7767</v>
      </c>
      <c r="C1830" s="120" t="s">
        <v>24182</v>
      </c>
      <c r="D1830" s="41" t="s">
        <v>8510</v>
      </c>
      <c r="E1830" s="40" t="s">
        <v>26563</v>
      </c>
    </row>
    <row r="1831" spans="1:5">
      <c r="A1831" t="str">
        <f t="shared" si="28"/>
        <v>7773</v>
      </c>
      <c r="B1831">
        <v>7773</v>
      </c>
      <c r="C1831" s="120" t="s">
        <v>24208</v>
      </c>
      <c r="D1831" s="41" t="s">
        <v>8510</v>
      </c>
      <c r="E1831" s="40" t="s">
        <v>26564</v>
      </c>
    </row>
    <row r="1832" spans="1:5">
      <c r="A1832" t="str">
        <f t="shared" si="28"/>
        <v>7774</v>
      </c>
      <c r="B1832">
        <v>7774</v>
      </c>
      <c r="C1832" s="120" t="s">
        <v>24206</v>
      </c>
      <c r="D1832" s="41" t="s">
        <v>8510</v>
      </c>
      <c r="E1832" s="40" t="s">
        <v>26565</v>
      </c>
    </row>
    <row r="1833" spans="1:5">
      <c r="A1833" t="str">
        <f t="shared" si="28"/>
        <v>7775</v>
      </c>
      <c r="B1833">
        <v>7775</v>
      </c>
      <c r="C1833" s="120" t="s">
        <v>24216</v>
      </c>
      <c r="D1833" s="41" t="s">
        <v>8510</v>
      </c>
      <c r="E1833" s="40" t="s">
        <v>26566</v>
      </c>
    </row>
    <row r="1834" spans="1:5">
      <c r="A1834" t="str">
        <f t="shared" si="28"/>
        <v>7776</v>
      </c>
      <c r="B1834">
        <v>7776</v>
      </c>
      <c r="C1834" s="120" t="s">
        <v>24213</v>
      </c>
      <c r="D1834" s="41" t="s">
        <v>8510</v>
      </c>
      <c r="E1834" s="40" t="s">
        <v>26567</v>
      </c>
    </row>
    <row r="1835" spans="1:5">
      <c r="A1835" t="str">
        <f t="shared" si="28"/>
        <v>7778</v>
      </c>
      <c r="B1835">
        <v>7778</v>
      </c>
      <c r="C1835" s="120" t="s">
        <v>24223</v>
      </c>
      <c r="D1835" s="41" t="s">
        <v>8510</v>
      </c>
      <c r="E1835" s="40" t="s">
        <v>17944</v>
      </c>
    </row>
    <row r="1836" spans="1:5">
      <c r="A1836" t="str">
        <f t="shared" si="28"/>
        <v>7781</v>
      </c>
      <c r="B1836">
        <v>7781</v>
      </c>
      <c r="C1836" s="120" t="s">
        <v>24226</v>
      </c>
      <c r="D1836" s="41" t="s">
        <v>8510</v>
      </c>
      <c r="E1836" s="40" t="s">
        <v>26568</v>
      </c>
    </row>
    <row r="1837" spans="1:5">
      <c r="A1837" t="str">
        <f t="shared" si="28"/>
        <v>7783</v>
      </c>
      <c r="B1837">
        <v>7783</v>
      </c>
      <c r="C1837" s="120" t="s">
        <v>24229</v>
      </c>
      <c r="D1837" s="41" t="s">
        <v>8510</v>
      </c>
      <c r="E1837" s="40" t="s">
        <v>18633</v>
      </c>
    </row>
    <row r="1838" spans="1:5">
      <c r="A1838" t="str">
        <f t="shared" si="28"/>
        <v>7785</v>
      </c>
      <c r="B1838">
        <v>7785</v>
      </c>
      <c r="C1838" s="120" t="s">
        <v>24231</v>
      </c>
      <c r="D1838" s="41" t="s">
        <v>8510</v>
      </c>
      <c r="E1838" s="40" t="s">
        <v>26569</v>
      </c>
    </row>
    <row r="1839" spans="1:5">
      <c r="A1839" t="str">
        <f t="shared" si="28"/>
        <v>7790</v>
      </c>
      <c r="B1839">
        <v>7790</v>
      </c>
      <c r="C1839" s="120" t="s">
        <v>24230</v>
      </c>
      <c r="D1839" s="41" t="s">
        <v>8510</v>
      </c>
      <c r="E1839" s="40" t="s">
        <v>17552</v>
      </c>
    </row>
    <row r="1840" spans="1:5">
      <c r="A1840" t="str">
        <f t="shared" si="28"/>
        <v>7791</v>
      </c>
      <c r="B1840">
        <v>7791</v>
      </c>
      <c r="C1840" s="120" t="s">
        <v>24228</v>
      </c>
      <c r="D1840" s="41" t="s">
        <v>8510</v>
      </c>
      <c r="E1840" s="40" t="s">
        <v>26570</v>
      </c>
    </row>
    <row r="1841" spans="1:5">
      <c r="A1841" t="str">
        <f t="shared" si="28"/>
        <v>7792</v>
      </c>
      <c r="B1841">
        <v>7792</v>
      </c>
      <c r="C1841" s="120" t="s">
        <v>24233</v>
      </c>
      <c r="D1841" s="41" t="s">
        <v>8510</v>
      </c>
      <c r="E1841" s="40" t="s">
        <v>26571</v>
      </c>
    </row>
    <row r="1842" spans="1:5">
      <c r="A1842" t="str">
        <f t="shared" si="28"/>
        <v>7793</v>
      </c>
      <c r="B1842">
        <v>7793</v>
      </c>
      <c r="C1842" s="120" t="s">
        <v>24234</v>
      </c>
      <c r="D1842" s="41" t="s">
        <v>8510</v>
      </c>
      <c r="E1842" s="40" t="s">
        <v>26572</v>
      </c>
    </row>
    <row r="1843" spans="1:5">
      <c r="A1843" t="str">
        <f t="shared" si="28"/>
        <v>7795</v>
      </c>
      <c r="B1843">
        <v>7795</v>
      </c>
      <c r="C1843" s="120" t="s">
        <v>24227</v>
      </c>
      <c r="D1843" s="41" t="s">
        <v>8510</v>
      </c>
      <c r="E1843" s="40" t="s">
        <v>25319</v>
      </c>
    </row>
    <row r="1844" spans="1:5">
      <c r="A1844" t="str">
        <f t="shared" si="28"/>
        <v>7796</v>
      </c>
      <c r="B1844">
        <v>7796</v>
      </c>
      <c r="C1844" s="120" t="s">
        <v>24224</v>
      </c>
      <c r="D1844" s="41" t="s">
        <v>8510</v>
      </c>
      <c r="E1844" s="40" t="s">
        <v>25075</v>
      </c>
    </row>
    <row r="1845" spans="1:5">
      <c r="A1845" t="str">
        <f t="shared" si="28"/>
        <v>9813</v>
      </c>
      <c r="B1845">
        <v>9813</v>
      </c>
      <c r="C1845" s="120" t="s">
        <v>24255</v>
      </c>
      <c r="D1845" s="41" t="s">
        <v>8510</v>
      </c>
      <c r="E1845" s="40" t="s">
        <v>9504</v>
      </c>
    </row>
    <row r="1846" spans="1:5">
      <c r="A1846" t="str">
        <f t="shared" si="28"/>
        <v>9815</v>
      </c>
      <c r="B1846">
        <v>9815</v>
      </c>
      <c r="C1846" s="120" t="s">
        <v>24256</v>
      </c>
      <c r="D1846" s="41" t="s">
        <v>8510</v>
      </c>
      <c r="E1846" s="40" t="s">
        <v>8861</v>
      </c>
    </row>
    <row r="1847" spans="1:5">
      <c r="A1847" t="str">
        <f t="shared" si="28"/>
        <v>9825</v>
      </c>
      <c r="B1847">
        <v>9825</v>
      </c>
      <c r="C1847" s="120" t="s">
        <v>24326</v>
      </c>
      <c r="D1847" s="41" t="s">
        <v>8510</v>
      </c>
      <c r="E1847" s="40" t="s">
        <v>8732</v>
      </c>
    </row>
    <row r="1848" spans="1:5">
      <c r="A1848" t="str">
        <f t="shared" si="28"/>
        <v>9826</v>
      </c>
      <c r="B1848">
        <v>9826</v>
      </c>
      <c r="C1848" s="120" t="s">
        <v>24329</v>
      </c>
      <c r="D1848" s="41" t="s">
        <v>8510</v>
      </c>
      <c r="E1848" s="40" t="s">
        <v>26573</v>
      </c>
    </row>
    <row r="1849" spans="1:5">
      <c r="A1849" t="str">
        <f t="shared" si="28"/>
        <v>9827</v>
      </c>
      <c r="B1849">
        <v>9827</v>
      </c>
      <c r="C1849" s="120" t="s">
        <v>24330</v>
      </c>
      <c r="D1849" s="41" t="s">
        <v>8510</v>
      </c>
      <c r="E1849" s="40" t="s">
        <v>26574</v>
      </c>
    </row>
    <row r="1850" spans="1:5">
      <c r="A1850" t="str">
        <f t="shared" si="28"/>
        <v>9828</v>
      </c>
      <c r="B1850">
        <v>9828</v>
      </c>
      <c r="C1850" s="120" t="s">
        <v>24327</v>
      </c>
      <c r="D1850" s="41" t="s">
        <v>8510</v>
      </c>
      <c r="E1850" s="40" t="s">
        <v>25493</v>
      </c>
    </row>
    <row r="1851" spans="1:5">
      <c r="A1851" t="str">
        <f t="shared" si="28"/>
        <v>9829</v>
      </c>
      <c r="B1851">
        <v>9829</v>
      </c>
      <c r="C1851" s="120" t="s">
        <v>24328</v>
      </c>
      <c r="D1851" s="41" t="s">
        <v>8510</v>
      </c>
      <c r="E1851" s="40" t="s">
        <v>26575</v>
      </c>
    </row>
    <row r="1852" spans="1:5">
      <c r="A1852" t="str">
        <f t="shared" si="28"/>
        <v>9830</v>
      </c>
      <c r="B1852">
        <v>9830</v>
      </c>
      <c r="C1852" s="120" t="s">
        <v>24345</v>
      </c>
      <c r="D1852" s="41" t="s">
        <v>8510</v>
      </c>
      <c r="E1852" s="40" t="s">
        <v>16636</v>
      </c>
    </row>
    <row r="1853" spans="1:5">
      <c r="A1853" t="str">
        <f t="shared" si="28"/>
        <v>9833</v>
      </c>
      <c r="B1853">
        <v>9833</v>
      </c>
      <c r="C1853" s="120" t="s">
        <v>24344</v>
      </c>
      <c r="D1853" s="41" t="s">
        <v>8510</v>
      </c>
      <c r="E1853" s="40" t="s">
        <v>16646</v>
      </c>
    </row>
    <row r="1854" spans="1:5">
      <c r="A1854" t="str">
        <f t="shared" si="28"/>
        <v>9834</v>
      </c>
      <c r="B1854">
        <v>9834</v>
      </c>
      <c r="C1854" s="120" t="s">
        <v>24346</v>
      </c>
      <c r="D1854" s="41" t="s">
        <v>8510</v>
      </c>
      <c r="E1854" s="40" t="s">
        <v>17416</v>
      </c>
    </row>
    <row r="1855" spans="1:5">
      <c r="A1855" t="str">
        <f t="shared" si="28"/>
        <v>9835</v>
      </c>
      <c r="B1855">
        <v>9835</v>
      </c>
      <c r="C1855" s="120" t="s">
        <v>24312</v>
      </c>
      <c r="D1855" s="41" t="s">
        <v>8510</v>
      </c>
      <c r="E1855" s="40" t="s">
        <v>16937</v>
      </c>
    </row>
    <row r="1856" spans="1:5">
      <c r="A1856" t="str">
        <f t="shared" si="28"/>
        <v>9836</v>
      </c>
      <c r="B1856">
        <v>9836</v>
      </c>
      <c r="C1856" s="120" t="s">
        <v>24310</v>
      </c>
      <c r="D1856" s="41" t="s">
        <v>8510</v>
      </c>
      <c r="E1856" s="40" t="s">
        <v>9120</v>
      </c>
    </row>
    <row r="1857" spans="1:5">
      <c r="A1857" t="str">
        <f t="shared" si="28"/>
        <v>9837</v>
      </c>
      <c r="B1857">
        <v>9837</v>
      </c>
      <c r="C1857" s="120" t="s">
        <v>24343</v>
      </c>
      <c r="D1857" s="41" t="s">
        <v>8510</v>
      </c>
      <c r="E1857" s="40" t="s">
        <v>15906</v>
      </c>
    </row>
    <row r="1858" spans="1:5">
      <c r="A1858" t="str">
        <f t="shared" si="28"/>
        <v>9838</v>
      </c>
      <c r="B1858">
        <v>9838</v>
      </c>
      <c r="C1858" s="120" t="s">
        <v>24342</v>
      </c>
      <c r="D1858" s="41" t="s">
        <v>8510</v>
      </c>
      <c r="E1858" s="40" t="s">
        <v>16385</v>
      </c>
    </row>
    <row r="1859" spans="1:5">
      <c r="A1859" t="str">
        <f t="shared" ref="A1859:A1922" si="29">IF(ISERROR(SEARCH("/",B1859)=6),TRIM(CLEAN(B1859)),IF(SEARCH("/",B1859)=6,IF(LEN(TRIM(CLEAN(B1859)))=7,LEFT(TRIM(CLEAN(B1859)),6)&amp;"00"&amp;RIGHT(TRIM(CLEAN(B1859)),1),LEFT(TRIM(CLEAN(B1859)),6)&amp;"0"&amp;RIGHT(TRIM(CLEAN(B1859)),2)),TRIM(CLEAN(B1859))))</f>
        <v>9839</v>
      </c>
      <c r="B1859">
        <v>9839</v>
      </c>
      <c r="C1859" s="120" t="s">
        <v>24370</v>
      </c>
      <c r="D1859" s="41" t="s">
        <v>8510</v>
      </c>
      <c r="E1859" s="40" t="s">
        <v>16168</v>
      </c>
    </row>
    <row r="1860" spans="1:5">
      <c r="A1860" t="str">
        <f t="shared" si="29"/>
        <v>9840</v>
      </c>
      <c r="B1860">
        <v>9840</v>
      </c>
      <c r="C1860" s="120" t="s">
        <v>24366</v>
      </c>
      <c r="D1860" s="41" t="s">
        <v>8510</v>
      </c>
      <c r="E1860" s="40" t="s">
        <v>24367</v>
      </c>
    </row>
    <row r="1861" spans="1:5">
      <c r="A1861" t="str">
        <f t="shared" si="29"/>
        <v>9841</v>
      </c>
      <c r="B1861">
        <v>9841</v>
      </c>
      <c r="C1861" s="120" t="s">
        <v>24364</v>
      </c>
      <c r="D1861" s="41" t="s">
        <v>8510</v>
      </c>
      <c r="E1861" s="40" t="s">
        <v>24365</v>
      </c>
    </row>
    <row r="1862" spans="1:5">
      <c r="A1862" t="str">
        <f t="shared" si="29"/>
        <v>9850</v>
      </c>
      <c r="B1862">
        <v>9850</v>
      </c>
      <c r="C1862" s="120" t="s">
        <v>24320</v>
      </c>
      <c r="D1862" s="41" t="s">
        <v>8510</v>
      </c>
      <c r="E1862" s="40" t="s">
        <v>26576</v>
      </c>
    </row>
    <row r="1863" spans="1:5">
      <c r="A1863" t="str">
        <f t="shared" si="29"/>
        <v>9851</v>
      </c>
      <c r="B1863">
        <v>9851</v>
      </c>
      <c r="C1863" s="120" t="s">
        <v>24324</v>
      </c>
      <c r="D1863" s="41" t="s">
        <v>8510</v>
      </c>
      <c r="E1863" s="40" t="s">
        <v>26577</v>
      </c>
    </row>
    <row r="1864" spans="1:5">
      <c r="A1864" t="str">
        <f t="shared" si="29"/>
        <v>9853</v>
      </c>
      <c r="B1864">
        <v>9853</v>
      </c>
      <c r="C1864" s="120" t="s">
        <v>24321</v>
      </c>
      <c r="D1864" s="41" t="s">
        <v>8510</v>
      </c>
      <c r="E1864" s="40" t="s">
        <v>26578</v>
      </c>
    </row>
    <row r="1865" spans="1:5">
      <c r="A1865" t="str">
        <f t="shared" si="29"/>
        <v>9854</v>
      </c>
      <c r="B1865">
        <v>9854</v>
      </c>
      <c r="C1865" s="120" t="s">
        <v>24322</v>
      </c>
      <c r="D1865" s="41" t="s">
        <v>8510</v>
      </c>
      <c r="E1865" s="40" t="s">
        <v>26579</v>
      </c>
    </row>
    <row r="1866" spans="1:5">
      <c r="A1866" t="str">
        <f t="shared" si="29"/>
        <v>9855</v>
      </c>
      <c r="B1866">
        <v>9855</v>
      </c>
      <c r="C1866" s="120" t="s">
        <v>24325</v>
      </c>
      <c r="D1866" s="41" t="s">
        <v>8510</v>
      </c>
      <c r="E1866" s="40" t="s">
        <v>26580</v>
      </c>
    </row>
    <row r="1867" spans="1:5">
      <c r="A1867" t="str">
        <f t="shared" si="29"/>
        <v>9856</v>
      </c>
      <c r="B1867">
        <v>9856</v>
      </c>
      <c r="C1867" s="120" t="s">
        <v>24354</v>
      </c>
      <c r="D1867" s="41" t="s">
        <v>8510</v>
      </c>
      <c r="E1867" s="40" t="s">
        <v>8926</v>
      </c>
    </row>
    <row r="1868" spans="1:5">
      <c r="A1868" t="str">
        <f t="shared" si="29"/>
        <v>9857</v>
      </c>
      <c r="B1868">
        <v>9857</v>
      </c>
      <c r="C1868" s="120" t="s">
        <v>24356</v>
      </c>
      <c r="D1868" s="41" t="s">
        <v>8510</v>
      </c>
      <c r="E1868" s="40" t="s">
        <v>24357</v>
      </c>
    </row>
    <row r="1869" spans="1:5">
      <c r="A1869" t="str">
        <f t="shared" si="29"/>
        <v>9858</v>
      </c>
      <c r="B1869">
        <v>9858</v>
      </c>
      <c r="C1869" s="120" t="s">
        <v>24362</v>
      </c>
      <c r="D1869" s="41" t="s">
        <v>8510</v>
      </c>
      <c r="E1869" s="40" t="s">
        <v>24363</v>
      </c>
    </row>
    <row r="1870" spans="1:5">
      <c r="A1870" t="str">
        <f t="shared" si="29"/>
        <v>9859</v>
      </c>
      <c r="B1870">
        <v>9859</v>
      </c>
      <c r="C1870" s="120" t="s">
        <v>24341</v>
      </c>
      <c r="D1870" s="41" t="s">
        <v>8510</v>
      </c>
      <c r="E1870" s="40" t="s">
        <v>10744</v>
      </c>
    </row>
    <row r="1871" spans="1:5">
      <c r="A1871" t="str">
        <f t="shared" si="29"/>
        <v>9860</v>
      </c>
      <c r="B1871">
        <v>9860</v>
      </c>
      <c r="C1871" s="120" t="s">
        <v>24349</v>
      </c>
      <c r="D1871" s="41" t="s">
        <v>8510</v>
      </c>
      <c r="E1871" s="40" t="s">
        <v>24350</v>
      </c>
    </row>
    <row r="1872" spans="1:5">
      <c r="A1872" t="str">
        <f t="shared" si="29"/>
        <v>9861</v>
      </c>
      <c r="B1872">
        <v>9861</v>
      </c>
      <c r="C1872" s="120" t="s">
        <v>24352</v>
      </c>
      <c r="D1872" s="41" t="s">
        <v>8510</v>
      </c>
      <c r="E1872" s="40" t="s">
        <v>24353</v>
      </c>
    </row>
    <row r="1873" spans="1:5">
      <c r="A1873" t="str">
        <f t="shared" si="29"/>
        <v>9862</v>
      </c>
      <c r="B1873">
        <v>9862</v>
      </c>
      <c r="C1873" s="120" t="s">
        <v>24351</v>
      </c>
      <c r="D1873" s="41" t="s">
        <v>8510</v>
      </c>
      <c r="E1873" s="40" t="s">
        <v>18096</v>
      </c>
    </row>
    <row r="1874" spans="1:5">
      <c r="A1874" t="str">
        <f t="shared" si="29"/>
        <v>9863</v>
      </c>
      <c r="B1874">
        <v>9863</v>
      </c>
      <c r="C1874" s="120" t="s">
        <v>24347</v>
      </c>
      <c r="D1874" s="41" t="s">
        <v>8510</v>
      </c>
      <c r="E1874" s="40" t="s">
        <v>24348</v>
      </c>
    </row>
    <row r="1875" spans="1:5">
      <c r="A1875" t="str">
        <f t="shared" si="29"/>
        <v>9864</v>
      </c>
      <c r="B1875">
        <v>9864</v>
      </c>
      <c r="C1875" s="120" t="s">
        <v>24358</v>
      </c>
      <c r="D1875" s="41" t="s">
        <v>8510</v>
      </c>
      <c r="E1875" s="40" t="s">
        <v>24359</v>
      </c>
    </row>
    <row r="1876" spans="1:5">
      <c r="A1876" t="str">
        <f t="shared" si="29"/>
        <v>9865</v>
      </c>
      <c r="B1876">
        <v>9865</v>
      </c>
      <c r="C1876" s="120" t="s">
        <v>24360</v>
      </c>
      <c r="D1876" s="41" t="s">
        <v>8510</v>
      </c>
      <c r="E1876" s="40" t="s">
        <v>24361</v>
      </c>
    </row>
    <row r="1877" spans="1:5">
      <c r="A1877" t="str">
        <f t="shared" si="29"/>
        <v>9866</v>
      </c>
      <c r="B1877">
        <v>9866</v>
      </c>
      <c r="C1877" s="120" t="s">
        <v>24355</v>
      </c>
      <c r="D1877" s="41" t="s">
        <v>8510</v>
      </c>
      <c r="E1877" s="40" t="s">
        <v>20140</v>
      </c>
    </row>
    <row r="1878" spans="1:5">
      <c r="A1878" t="str">
        <f t="shared" si="29"/>
        <v>9867</v>
      </c>
      <c r="B1878">
        <v>9867</v>
      </c>
      <c r="C1878" s="120" t="s">
        <v>24372</v>
      </c>
      <c r="D1878" s="41" t="s">
        <v>8510</v>
      </c>
      <c r="E1878" s="40" t="s">
        <v>8570</v>
      </c>
    </row>
    <row r="1879" spans="1:5">
      <c r="A1879" t="str">
        <f t="shared" si="29"/>
        <v>9868</v>
      </c>
      <c r="B1879">
        <v>9868</v>
      </c>
      <c r="C1879" s="120" t="s">
        <v>24373</v>
      </c>
      <c r="D1879" s="41" t="s">
        <v>8510</v>
      </c>
      <c r="E1879" s="40" t="s">
        <v>8709</v>
      </c>
    </row>
    <row r="1880" spans="1:5">
      <c r="A1880" t="str">
        <f t="shared" si="29"/>
        <v>9869</v>
      </c>
      <c r="B1880">
        <v>9869</v>
      </c>
      <c r="C1880" s="120" t="s">
        <v>24374</v>
      </c>
      <c r="D1880" s="41" t="s">
        <v>8510</v>
      </c>
      <c r="E1880" s="40" t="s">
        <v>9373</v>
      </c>
    </row>
    <row r="1881" spans="1:5">
      <c r="A1881" t="str">
        <f t="shared" si="29"/>
        <v>9870</v>
      </c>
      <c r="B1881">
        <v>9870</v>
      </c>
      <c r="C1881" s="120" t="s">
        <v>26581</v>
      </c>
      <c r="D1881" s="41" t="s">
        <v>8510</v>
      </c>
      <c r="E1881" s="40" t="s">
        <v>24371</v>
      </c>
    </row>
    <row r="1882" spans="1:5">
      <c r="A1882" t="str">
        <f t="shared" si="29"/>
        <v>9871</v>
      </c>
      <c r="B1882">
        <v>9871</v>
      </c>
      <c r="C1882" s="120" t="s">
        <v>24378</v>
      </c>
      <c r="D1882" s="41" t="s">
        <v>8510</v>
      </c>
      <c r="E1882" s="40" t="s">
        <v>24379</v>
      </c>
    </row>
    <row r="1883" spans="1:5">
      <c r="A1883" t="str">
        <f t="shared" si="29"/>
        <v>9872</v>
      </c>
      <c r="B1883">
        <v>9872</v>
      </c>
      <c r="C1883" s="120" t="s">
        <v>24380</v>
      </c>
      <c r="D1883" s="41" t="s">
        <v>8510</v>
      </c>
      <c r="E1883" s="40" t="s">
        <v>17164</v>
      </c>
    </row>
    <row r="1884" spans="1:5">
      <c r="A1884" t="str">
        <f t="shared" si="29"/>
        <v>9873</v>
      </c>
      <c r="B1884">
        <v>9873</v>
      </c>
      <c r="C1884" s="120" t="s">
        <v>24377</v>
      </c>
      <c r="D1884" s="41" t="s">
        <v>8510</v>
      </c>
      <c r="E1884" s="40" t="s">
        <v>16979</v>
      </c>
    </row>
    <row r="1885" spans="1:5">
      <c r="A1885" t="str">
        <f t="shared" si="29"/>
        <v>9874</v>
      </c>
      <c r="B1885">
        <v>9874</v>
      </c>
      <c r="C1885" s="120" t="s">
        <v>24375</v>
      </c>
      <c r="D1885" s="41" t="s">
        <v>8510</v>
      </c>
      <c r="E1885" s="40" t="s">
        <v>18054</v>
      </c>
    </row>
    <row r="1886" spans="1:5">
      <c r="A1886" t="str">
        <f t="shared" si="29"/>
        <v>9875</v>
      </c>
      <c r="B1886">
        <v>9875</v>
      </c>
      <c r="C1886" s="120" t="s">
        <v>24376</v>
      </c>
      <c r="D1886" s="41" t="s">
        <v>8510</v>
      </c>
      <c r="E1886" s="40" t="s">
        <v>8769</v>
      </c>
    </row>
    <row r="1887" spans="1:5">
      <c r="A1887" t="str">
        <f t="shared" si="29"/>
        <v>9876</v>
      </c>
      <c r="B1887">
        <v>9876</v>
      </c>
      <c r="C1887" s="120" t="s">
        <v>24257</v>
      </c>
      <c r="D1887" s="41" t="s">
        <v>8510</v>
      </c>
      <c r="E1887" s="40" t="s">
        <v>24258</v>
      </c>
    </row>
    <row r="1888" spans="1:5">
      <c r="A1888" t="str">
        <f t="shared" si="29"/>
        <v>9877</v>
      </c>
      <c r="B1888">
        <v>9877</v>
      </c>
      <c r="C1888" s="120" t="s">
        <v>24259</v>
      </c>
      <c r="D1888" s="41" t="s">
        <v>8510</v>
      </c>
      <c r="E1888" s="40" t="s">
        <v>17749</v>
      </c>
    </row>
    <row r="1889" spans="1:5">
      <c r="A1889" t="str">
        <f t="shared" si="29"/>
        <v>9878</v>
      </c>
      <c r="B1889">
        <v>9878</v>
      </c>
      <c r="C1889" s="120" t="s">
        <v>24260</v>
      </c>
      <c r="D1889" s="41" t="s">
        <v>8510</v>
      </c>
      <c r="E1889" s="40" t="s">
        <v>18814</v>
      </c>
    </row>
    <row r="1890" spans="1:5">
      <c r="A1890" t="str">
        <f t="shared" si="29"/>
        <v>9879</v>
      </c>
      <c r="B1890">
        <v>9879</v>
      </c>
      <c r="C1890" s="120" t="s">
        <v>24261</v>
      </c>
      <c r="D1890" s="41" t="s">
        <v>8510</v>
      </c>
      <c r="E1890" s="40" t="s">
        <v>24262</v>
      </c>
    </row>
    <row r="1891" spans="1:5">
      <c r="A1891" t="str">
        <f t="shared" si="29"/>
        <v>9883</v>
      </c>
      <c r="B1891">
        <v>9883</v>
      </c>
      <c r="C1891" s="120" t="s">
        <v>24412</v>
      </c>
      <c r="D1891" s="41" t="s">
        <v>8502</v>
      </c>
      <c r="E1891" s="40" t="s">
        <v>18051</v>
      </c>
    </row>
    <row r="1892" spans="1:5">
      <c r="A1892" t="str">
        <f t="shared" si="29"/>
        <v>9884</v>
      </c>
      <c r="B1892">
        <v>9884</v>
      </c>
      <c r="C1892" s="120" t="s">
        <v>24409</v>
      </c>
      <c r="D1892" s="41" t="s">
        <v>8502</v>
      </c>
      <c r="E1892" s="40" t="s">
        <v>26582</v>
      </c>
    </row>
    <row r="1893" spans="1:5">
      <c r="A1893" t="str">
        <f t="shared" si="29"/>
        <v>9885</v>
      </c>
      <c r="B1893">
        <v>9885</v>
      </c>
      <c r="C1893" s="120" t="s">
        <v>24416</v>
      </c>
      <c r="D1893" s="41" t="s">
        <v>8502</v>
      </c>
      <c r="E1893" s="40" t="s">
        <v>24930</v>
      </c>
    </row>
    <row r="1894" spans="1:5">
      <c r="A1894" t="str">
        <f t="shared" si="29"/>
        <v>9886</v>
      </c>
      <c r="B1894">
        <v>9886</v>
      </c>
      <c r="C1894" s="120" t="s">
        <v>24413</v>
      </c>
      <c r="D1894" s="41" t="s">
        <v>8502</v>
      </c>
      <c r="E1894" s="40" t="s">
        <v>14294</v>
      </c>
    </row>
    <row r="1895" spans="1:5">
      <c r="A1895" t="str">
        <f t="shared" si="29"/>
        <v>9887</v>
      </c>
      <c r="B1895">
        <v>9887</v>
      </c>
      <c r="C1895" s="120" t="s">
        <v>24415</v>
      </c>
      <c r="D1895" s="41" t="s">
        <v>8502</v>
      </c>
      <c r="E1895" s="40" t="s">
        <v>24742</v>
      </c>
    </row>
    <row r="1896" spans="1:5">
      <c r="A1896" t="str">
        <f t="shared" si="29"/>
        <v>9888</v>
      </c>
      <c r="B1896">
        <v>9888</v>
      </c>
      <c r="C1896" s="120" t="s">
        <v>24410</v>
      </c>
      <c r="D1896" s="41" t="s">
        <v>8502</v>
      </c>
      <c r="E1896" s="40" t="s">
        <v>25514</v>
      </c>
    </row>
    <row r="1897" spans="1:5">
      <c r="A1897" t="str">
        <f t="shared" si="29"/>
        <v>9889</v>
      </c>
      <c r="B1897">
        <v>9889</v>
      </c>
      <c r="C1897" s="120" t="s">
        <v>24414</v>
      </c>
      <c r="D1897" s="41" t="s">
        <v>8502</v>
      </c>
      <c r="E1897" s="40" t="s">
        <v>26583</v>
      </c>
    </row>
    <row r="1898" spans="1:5">
      <c r="A1898" t="str">
        <f t="shared" si="29"/>
        <v>9890</v>
      </c>
      <c r="B1898">
        <v>9890</v>
      </c>
      <c r="C1898" s="120" t="s">
        <v>24417</v>
      </c>
      <c r="D1898" s="41" t="s">
        <v>8502</v>
      </c>
      <c r="E1898" s="40" t="s">
        <v>26584</v>
      </c>
    </row>
    <row r="1899" spans="1:5">
      <c r="A1899" t="str">
        <f t="shared" si="29"/>
        <v>9891</v>
      </c>
      <c r="B1899">
        <v>9891</v>
      </c>
      <c r="C1899" s="120" t="s">
        <v>24418</v>
      </c>
      <c r="D1899" s="41" t="s">
        <v>8502</v>
      </c>
      <c r="E1899" s="40" t="s">
        <v>26585</v>
      </c>
    </row>
    <row r="1900" spans="1:5">
      <c r="A1900" t="str">
        <f t="shared" si="29"/>
        <v>9892</v>
      </c>
      <c r="B1900">
        <v>9892</v>
      </c>
      <c r="C1900" s="120" t="s">
        <v>24431</v>
      </c>
      <c r="D1900" s="41" t="s">
        <v>8502</v>
      </c>
      <c r="E1900" s="40" t="s">
        <v>17942</v>
      </c>
    </row>
    <row r="1901" spans="1:5">
      <c r="A1901" t="str">
        <f t="shared" si="29"/>
        <v>9893</v>
      </c>
      <c r="B1901">
        <v>9893</v>
      </c>
      <c r="C1901" s="120" t="s">
        <v>24432</v>
      </c>
      <c r="D1901" s="41" t="s">
        <v>8502</v>
      </c>
      <c r="E1901" s="40" t="s">
        <v>17176</v>
      </c>
    </row>
    <row r="1902" spans="1:5">
      <c r="A1902" t="str">
        <f t="shared" si="29"/>
        <v>9894</v>
      </c>
      <c r="B1902">
        <v>9894</v>
      </c>
      <c r="C1902" s="120" t="s">
        <v>24446</v>
      </c>
      <c r="D1902" s="41" t="s">
        <v>8502</v>
      </c>
      <c r="E1902" s="40" t="s">
        <v>24447</v>
      </c>
    </row>
    <row r="1903" spans="1:5">
      <c r="A1903" t="str">
        <f t="shared" si="29"/>
        <v>9895</v>
      </c>
      <c r="B1903">
        <v>9895</v>
      </c>
      <c r="C1903" s="120" t="s">
        <v>24445</v>
      </c>
      <c r="D1903" s="41" t="s">
        <v>8502</v>
      </c>
      <c r="E1903" s="40" t="s">
        <v>9018</v>
      </c>
    </row>
    <row r="1904" spans="1:5">
      <c r="A1904" t="str">
        <f t="shared" si="29"/>
        <v>9896</v>
      </c>
      <c r="B1904">
        <v>9896</v>
      </c>
      <c r="C1904" s="120" t="s">
        <v>24434</v>
      </c>
      <c r="D1904" s="41" t="s">
        <v>8502</v>
      </c>
      <c r="E1904" s="40" t="s">
        <v>19619</v>
      </c>
    </row>
    <row r="1905" spans="1:5">
      <c r="A1905" t="str">
        <f t="shared" si="29"/>
        <v>9897</v>
      </c>
      <c r="B1905">
        <v>9897</v>
      </c>
      <c r="C1905" s="120" t="s">
        <v>24448</v>
      </c>
      <c r="D1905" s="41" t="s">
        <v>8502</v>
      </c>
      <c r="E1905" s="40" t="s">
        <v>16966</v>
      </c>
    </row>
    <row r="1906" spans="1:5">
      <c r="A1906" t="str">
        <f t="shared" si="29"/>
        <v>9898</v>
      </c>
      <c r="B1906">
        <v>9898</v>
      </c>
      <c r="C1906" s="120" t="s">
        <v>24436</v>
      </c>
      <c r="D1906" s="41" t="s">
        <v>8502</v>
      </c>
      <c r="E1906" s="40" t="s">
        <v>24437</v>
      </c>
    </row>
    <row r="1907" spans="1:5">
      <c r="A1907" t="str">
        <f t="shared" si="29"/>
        <v>9899</v>
      </c>
      <c r="B1907">
        <v>9899</v>
      </c>
      <c r="C1907" s="120" t="s">
        <v>24438</v>
      </c>
      <c r="D1907" s="41" t="s">
        <v>8502</v>
      </c>
      <c r="E1907" s="40" t="s">
        <v>8869</v>
      </c>
    </row>
    <row r="1908" spans="1:5">
      <c r="A1908" t="str">
        <f t="shared" si="29"/>
        <v>9900</v>
      </c>
      <c r="B1908">
        <v>9900</v>
      </c>
      <c r="C1908" s="120" t="s">
        <v>24435</v>
      </c>
      <c r="D1908" s="41" t="s">
        <v>8502</v>
      </c>
      <c r="E1908" s="40" t="s">
        <v>19442</v>
      </c>
    </row>
    <row r="1909" spans="1:5">
      <c r="A1909" t="str">
        <f t="shared" si="29"/>
        <v>9901</v>
      </c>
      <c r="B1909">
        <v>9901</v>
      </c>
      <c r="C1909" s="120" t="s">
        <v>24433</v>
      </c>
      <c r="D1909" s="41" t="s">
        <v>8502</v>
      </c>
      <c r="E1909" s="40" t="s">
        <v>18211</v>
      </c>
    </row>
    <row r="1910" spans="1:5">
      <c r="A1910" t="str">
        <f t="shared" si="29"/>
        <v>9902</v>
      </c>
      <c r="B1910">
        <v>9902</v>
      </c>
      <c r="C1910" s="120" t="s">
        <v>24439</v>
      </c>
      <c r="D1910" s="41" t="s">
        <v>8502</v>
      </c>
      <c r="E1910" s="40" t="s">
        <v>24440</v>
      </c>
    </row>
    <row r="1911" spans="1:5">
      <c r="A1911" t="str">
        <f t="shared" si="29"/>
        <v>9905</v>
      </c>
      <c r="B1911">
        <v>9905</v>
      </c>
      <c r="C1911" s="120" t="s">
        <v>24443</v>
      </c>
      <c r="D1911" s="41" t="s">
        <v>8502</v>
      </c>
      <c r="E1911" s="40" t="s">
        <v>13050</v>
      </c>
    </row>
    <row r="1912" spans="1:5">
      <c r="A1912" t="str">
        <f t="shared" si="29"/>
        <v>9906</v>
      </c>
      <c r="B1912">
        <v>9906</v>
      </c>
      <c r="C1912" s="120" t="s">
        <v>24444</v>
      </c>
      <c r="D1912" s="41" t="s">
        <v>8502</v>
      </c>
      <c r="E1912" s="40" t="s">
        <v>16769</v>
      </c>
    </row>
    <row r="1913" spans="1:5">
      <c r="A1913" t="str">
        <f t="shared" si="29"/>
        <v>9907</v>
      </c>
      <c r="B1913">
        <v>9907</v>
      </c>
      <c r="C1913" s="120" t="s">
        <v>24453</v>
      </c>
      <c r="D1913" s="41" t="s">
        <v>8502</v>
      </c>
      <c r="E1913" s="40" t="s">
        <v>24454</v>
      </c>
    </row>
    <row r="1914" spans="1:5">
      <c r="A1914" t="str">
        <f t="shared" si="29"/>
        <v>9908</v>
      </c>
      <c r="B1914">
        <v>9908</v>
      </c>
      <c r="C1914" s="120" t="s">
        <v>24441</v>
      </c>
      <c r="D1914" s="41" t="s">
        <v>8502</v>
      </c>
      <c r="E1914" s="40" t="s">
        <v>24442</v>
      </c>
    </row>
    <row r="1915" spans="1:5">
      <c r="A1915" t="str">
        <f t="shared" si="29"/>
        <v>9909</v>
      </c>
      <c r="B1915">
        <v>9909</v>
      </c>
      <c r="C1915" s="120" t="s">
        <v>24451</v>
      </c>
      <c r="D1915" s="41" t="s">
        <v>8502</v>
      </c>
      <c r="E1915" s="40" t="s">
        <v>24452</v>
      </c>
    </row>
    <row r="1916" spans="1:5">
      <c r="A1916" t="str">
        <f t="shared" si="29"/>
        <v>9910</v>
      </c>
      <c r="B1916">
        <v>9910</v>
      </c>
      <c r="C1916" s="120" t="s">
        <v>24449</v>
      </c>
      <c r="D1916" s="41" t="s">
        <v>8502</v>
      </c>
      <c r="E1916" s="40" t="s">
        <v>24450</v>
      </c>
    </row>
    <row r="1917" spans="1:5">
      <c r="A1917" t="str">
        <f t="shared" si="29"/>
        <v>9912</v>
      </c>
      <c r="B1917">
        <v>9912</v>
      </c>
      <c r="C1917" s="120" t="s">
        <v>24473</v>
      </c>
      <c r="D1917" s="41" t="s">
        <v>8502</v>
      </c>
      <c r="E1917" s="40" t="s">
        <v>26586</v>
      </c>
    </row>
    <row r="1918" spans="1:5">
      <c r="A1918" t="str">
        <f t="shared" si="29"/>
        <v>9914</v>
      </c>
      <c r="B1918">
        <v>9914</v>
      </c>
      <c r="C1918" s="120" t="s">
        <v>24471</v>
      </c>
      <c r="D1918" s="41" t="s">
        <v>8502</v>
      </c>
      <c r="E1918" s="40" t="s">
        <v>9519</v>
      </c>
    </row>
    <row r="1919" spans="1:5">
      <c r="A1919" t="str">
        <f t="shared" si="29"/>
        <v>9921</v>
      </c>
      <c r="B1919">
        <v>9921</v>
      </c>
      <c r="C1919" s="120" t="s">
        <v>24474</v>
      </c>
      <c r="D1919" s="41" t="s">
        <v>8502</v>
      </c>
      <c r="E1919" s="40" t="s">
        <v>26587</v>
      </c>
    </row>
    <row r="1920" spans="1:5">
      <c r="A1920" t="str">
        <f t="shared" si="29"/>
        <v>10228</v>
      </c>
      <c r="B1920">
        <v>10228</v>
      </c>
      <c r="C1920" s="120" t="s">
        <v>24476</v>
      </c>
      <c r="D1920" s="41" t="s">
        <v>8502</v>
      </c>
      <c r="E1920" s="40" t="s">
        <v>26588</v>
      </c>
    </row>
    <row r="1921" spans="1:5">
      <c r="A1921" t="str">
        <f t="shared" si="29"/>
        <v>10229</v>
      </c>
      <c r="B1921">
        <v>10229</v>
      </c>
      <c r="C1921" s="120" t="s">
        <v>24495</v>
      </c>
      <c r="D1921" s="41" t="s">
        <v>8502</v>
      </c>
      <c r="E1921" s="40" t="s">
        <v>24496</v>
      </c>
    </row>
    <row r="1922" spans="1:5">
      <c r="A1922" t="str">
        <f t="shared" si="29"/>
        <v>10230</v>
      </c>
      <c r="B1922">
        <v>10230</v>
      </c>
      <c r="C1922" s="120" t="s">
        <v>24499</v>
      </c>
      <c r="D1922" s="41" t="s">
        <v>8502</v>
      </c>
      <c r="E1922" s="40" t="s">
        <v>24500</v>
      </c>
    </row>
    <row r="1923" spans="1:5">
      <c r="A1923" t="str">
        <f t="shared" ref="A1923:A1986" si="30">IF(ISERROR(SEARCH("/",B1923)=6),TRIM(CLEAN(B1923)),IF(SEARCH("/",B1923)=6,IF(LEN(TRIM(CLEAN(B1923)))=7,LEFT(TRIM(CLEAN(B1923)),6)&amp;"00"&amp;RIGHT(TRIM(CLEAN(B1923)),1),LEFT(TRIM(CLEAN(B1923)),6)&amp;"0"&amp;RIGHT(TRIM(CLEAN(B1923)),2)),TRIM(CLEAN(B1923))))</f>
        <v>10231</v>
      </c>
      <c r="B1923">
        <v>10231</v>
      </c>
      <c r="C1923" s="120" t="s">
        <v>24491</v>
      </c>
      <c r="D1923" s="41" t="s">
        <v>8502</v>
      </c>
      <c r="E1923" s="40" t="s">
        <v>24492</v>
      </c>
    </row>
    <row r="1924" spans="1:5">
      <c r="A1924" t="str">
        <f t="shared" si="30"/>
        <v>10232</v>
      </c>
      <c r="B1924">
        <v>10232</v>
      </c>
      <c r="C1924" s="120" t="s">
        <v>24493</v>
      </c>
      <c r="D1924" s="41" t="s">
        <v>8502</v>
      </c>
      <c r="E1924" s="40" t="s">
        <v>24494</v>
      </c>
    </row>
    <row r="1925" spans="1:5">
      <c r="A1925" t="str">
        <f t="shared" si="30"/>
        <v>10233</v>
      </c>
      <c r="B1925">
        <v>10233</v>
      </c>
      <c r="C1925" s="120" t="s">
        <v>24489</v>
      </c>
      <c r="D1925" s="41" t="s">
        <v>8502</v>
      </c>
      <c r="E1925" s="40" t="s">
        <v>19008</v>
      </c>
    </row>
    <row r="1926" spans="1:5">
      <c r="A1926" t="str">
        <f t="shared" si="30"/>
        <v>10234</v>
      </c>
      <c r="B1926">
        <v>10234</v>
      </c>
      <c r="C1926" s="120" t="s">
        <v>24490</v>
      </c>
      <c r="D1926" s="41" t="s">
        <v>8502</v>
      </c>
      <c r="E1926" s="40" t="s">
        <v>18910</v>
      </c>
    </row>
    <row r="1927" spans="1:5">
      <c r="A1927" t="str">
        <f t="shared" si="30"/>
        <v>10235</v>
      </c>
      <c r="B1927">
        <v>10235</v>
      </c>
      <c r="C1927" s="120" t="s">
        <v>24497</v>
      </c>
      <c r="D1927" s="41" t="s">
        <v>8502</v>
      </c>
      <c r="E1927" s="40" t="s">
        <v>24498</v>
      </c>
    </row>
    <row r="1928" spans="1:5">
      <c r="A1928" t="str">
        <f t="shared" si="30"/>
        <v>10236</v>
      </c>
      <c r="B1928">
        <v>10236</v>
      </c>
      <c r="C1928" s="120" t="s">
        <v>24487</v>
      </c>
      <c r="D1928" s="41" t="s">
        <v>8502</v>
      </c>
      <c r="E1928" s="40" t="s">
        <v>24488</v>
      </c>
    </row>
    <row r="1929" spans="1:5">
      <c r="A1929" t="str">
        <f t="shared" si="30"/>
        <v>10404</v>
      </c>
      <c r="B1929">
        <v>10404</v>
      </c>
      <c r="C1929" s="120" t="s">
        <v>24505</v>
      </c>
      <c r="D1929" s="41" t="s">
        <v>8502</v>
      </c>
      <c r="E1929" s="40" t="s">
        <v>24506</v>
      </c>
    </row>
    <row r="1930" spans="1:5">
      <c r="A1930" t="str">
        <f t="shared" si="30"/>
        <v>10405</v>
      </c>
      <c r="B1930">
        <v>10405</v>
      </c>
      <c r="C1930" s="120" t="s">
        <v>24509</v>
      </c>
      <c r="D1930" s="41" t="s">
        <v>8502</v>
      </c>
      <c r="E1930" s="40" t="s">
        <v>24510</v>
      </c>
    </row>
    <row r="1931" spans="1:5">
      <c r="A1931" t="str">
        <f t="shared" si="30"/>
        <v>10406</v>
      </c>
      <c r="B1931">
        <v>10406</v>
      </c>
      <c r="C1931" s="120" t="s">
        <v>24515</v>
      </c>
      <c r="D1931" s="41" t="s">
        <v>8502</v>
      </c>
      <c r="E1931" s="40" t="s">
        <v>24516</v>
      </c>
    </row>
    <row r="1932" spans="1:5">
      <c r="A1932" t="str">
        <f t="shared" si="30"/>
        <v>10407</v>
      </c>
      <c r="B1932">
        <v>10407</v>
      </c>
      <c r="C1932" s="120" t="s">
        <v>24517</v>
      </c>
      <c r="D1932" s="41" t="s">
        <v>8502</v>
      </c>
      <c r="E1932" s="40" t="s">
        <v>24518</v>
      </c>
    </row>
    <row r="1933" spans="1:5">
      <c r="A1933" t="str">
        <f t="shared" si="30"/>
        <v>10408</v>
      </c>
      <c r="B1933">
        <v>10408</v>
      </c>
      <c r="C1933" s="120" t="s">
        <v>24511</v>
      </c>
      <c r="D1933" s="41" t="s">
        <v>8502</v>
      </c>
      <c r="E1933" s="40" t="s">
        <v>24512</v>
      </c>
    </row>
    <row r="1934" spans="1:5">
      <c r="A1934" t="str">
        <f t="shared" si="30"/>
        <v>10409</v>
      </c>
      <c r="B1934">
        <v>10409</v>
      </c>
      <c r="C1934" s="120" t="s">
        <v>24501</v>
      </c>
      <c r="D1934" s="41" t="s">
        <v>8502</v>
      </c>
      <c r="E1934" s="40" t="s">
        <v>24502</v>
      </c>
    </row>
    <row r="1935" spans="1:5">
      <c r="A1935" t="str">
        <f t="shared" si="30"/>
        <v>10410</v>
      </c>
      <c r="B1935">
        <v>10410</v>
      </c>
      <c r="C1935" s="120" t="s">
        <v>24507</v>
      </c>
      <c r="D1935" s="41" t="s">
        <v>8502</v>
      </c>
      <c r="E1935" s="40" t="s">
        <v>24508</v>
      </c>
    </row>
    <row r="1936" spans="1:5">
      <c r="A1936" t="str">
        <f t="shared" si="30"/>
        <v>10411</v>
      </c>
      <c r="B1936">
        <v>10411</v>
      </c>
      <c r="C1936" s="120" t="s">
        <v>24503</v>
      </c>
      <c r="D1936" s="41" t="s">
        <v>8502</v>
      </c>
      <c r="E1936" s="40" t="s">
        <v>24504</v>
      </c>
    </row>
    <row r="1937" spans="1:5">
      <c r="A1937" t="str">
        <f t="shared" si="30"/>
        <v>10412</v>
      </c>
      <c r="B1937">
        <v>10412</v>
      </c>
      <c r="C1937" s="120" t="s">
        <v>24513</v>
      </c>
      <c r="D1937" s="41" t="s">
        <v>8502</v>
      </c>
      <c r="E1937" s="40" t="s">
        <v>24514</v>
      </c>
    </row>
    <row r="1938" spans="1:5">
      <c r="A1938" t="str">
        <f t="shared" si="30"/>
        <v>10413</v>
      </c>
      <c r="B1938">
        <v>10413</v>
      </c>
      <c r="C1938" s="120" t="s">
        <v>24530</v>
      </c>
      <c r="D1938" s="41" t="s">
        <v>8502</v>
      </c>
      <c r="E1938" s="40" t="s">
        <v>24531</v>
      </c>
    </row>
    <row r="1939" spans="1:5">
      <c r="A1939" t="str">
        <f t="shared" si="30"/>
        <v>10414</v>
      </c>
      <c r="B1939">
        <v>10414</v>
      </c>
      <c r="C1939" s="120" t="s">
        <v>24532</v>
      </c>
      <c r="D1939" s="41" t="s">
        <v>8502</v>
      </c>
      <c r="E1939" s="40" t="s">
        <v>24533</v>
      </c>
    </row>
    <row r="1940" spans="1:5">
      <c r="A1940" t="str">
        <f t="shared" si="30"/>
        <v>10415</v>
      </c>
      <c r="B1940">
        <v>10415</v>
      </c>
      <c r="C1940" s="120" t="s">
        <v>24534</v>
      </c>
      <c r="D1940" s="41" t="s">
        <v>8502</v>
      </c>
      <c r="E1940" s="40" t="s">
        <v>24535</v>
      </c>
    </row>
    <row r="1941" spans="1:5">
      <c r="A1941" t="str">
        <f t="shared" si="30"/>
        <v>10416</v>
      </c>
      <c r="B1941">
        <v>10416</v>
      </c>
      <c r="C1941" s="120" t="s">
        <v>24519</v>
      </c>
      <c r="D1941" s="41" t="s">
        <v>8502</v>
      </c>
      <c r="E1941" s="40" t="s">
        <v>24520</v>
      </c>
    </row>
    <row r="1942" spans="1:5">
      <c r="A1942" t="str">
        <f t="shared" si="30"/>
        <v>10417</v>
      </c>
      <c r="B1942">
        <v>10417</v>
      </c>
      <c r="C1942" s="120" t="s">
        <v>24528</v>
      </c>
      <c r="D1942" s="41" t="s">
        <v>8502</v>
      </c>
      <c r="E1942" s="40" t="s">
        <v>24529</v>
      </c>
    </row>
    <row r="1943" spans="1:5">
      <c r="A1943" t="str">
        <f t="shared" si="30"/>
        <v>10418</v>
      </c>
      <c r="B1943">
        <v>10418</v>
      </c>
      <c r="C1943" s="120" t="s">
        <v>24524</v>
      </c>
      <c r="D1943" s="41" t="s">
        <v>8502</v>
      </c>
      <c r="E1943" s="40" t="s">
        <v>24525</v>
      </c>
    </row>
    <row r="1944" spans="1:5">
      <c r="A1944" t="str">
        <f t="shared" si="30"/>
        <v>10419</v>
      </c>
      <c r="B1944">
        <v>10419</v>
      </c>
      <c r="C1944" s="120" t="s">
        <v>24521</v>
      </c>
      <c r="D1944" s="41" t="s">
        <v>8502</v>
      </c>
      <c r="E1944" s="40" t="s">
        <v>24522</v>
      </c>
    </row>
    <row r="1945" spans="1:5">
      <c r="A1945" t="str">
        <f t="shared" si="30"/>
        <v>10420</v>
      </c>
      <c r="B1945">
        <v>10420</v>
      </c>
      <c r="C1945" s="120" t="s">
        <v>19513</v>
      </c>
      <c r="D1945" s="41" t="s">
        <v>8502</v>
      </c>
      <c r="E1945" s="40" t="s">
        <v>26589</v>
      </c>
    </row>
    <row r="1946" spans="1:5">
      <c r="A1946" t="str">
        <f t="shared" si="30"/>
        <v>10421</v>
      </c>
      <c r="B1946">
        <v>10421</v>
      </c>
      <c r="C1946" s="120" t="s">
        <v>19514</v>
      </c>
      <c r="D1946" s="41" t="s">
        <v>8502</v>
      </c>
      <c r="E1946" s="40" t="s">
        <v>26590</v>
      </c>
    </row>
    <row r="1947" spans="1:5">
      <c r="A1947" t="str">
        <f t="shared" si="30"/>
        <v>10422</v>
      </c>
      <c r="B1947">
        <v>10422</v>
      </c>
      <c r="C1947" s="120" t="s">
        <v>19509</v>
      </c>
      <c r="D1947" s="41" t="s">
        <v>8502</v>
      </c>
      <c r="E1947" s="40" t="s">
        <v>26591</v>
      </c>
    </row>
    <row r="1948" spans="1:5">
      <c r="A1948" t="str">
        <f t="shared" si="30"/>
        <v>10423</v>
      </c>
      <c r="B1948">
        <v>10423</v>
      </c>
      <c r="C1948" s="120" t="s">
        <v>23511</v>
      </c>
      <c r="D1948" s="41" t="s">
        <v>8502</v>
      </c>
      <c r="E1948" s="40" t="s">
        <v>26592</v>
      </c>
    </row>
    <row r="1949" spans="1:5">
      <c r="A1949" t="str">
        <f t="shared" si="30"/>
        <v>10425</v>
      </c>
      <c r="B1949">
        <v>10425</v>
      </c>
      <c r="C1949" s="120" t="s">
        <v>22009</v>
      </c>
      <c r="D1949" s="41" t="s">
        <v>8502</v>
      </c>
      <c r="E1949" s="40" t="s">
        <v>26593</v>
      </c>
    </row>
    <row r="1950" spans="1:5">
      <c r="A1950" t="str">
        <f t="shared" si="30"/>
        <v>10426</v>
      </c>
      <c r="B1950">
        <v>10426</v>
      </c>
      <c r="C1950" s="120" t="s">
        <v>22008</v>
      </c>
      <c r="D1950" s="41" t="s">
        <v>8502</v>
      </c>
      <c r="E1950" s="40" t="s">
        <v>26594</v>
      </c>
    </row>
    <row r="1951" spans="1:5">
      <c r="A1951" t="str">
        <f t="shared" si="30"/>
        <v>10427</v>
      </c>
      <c r="B1951">
        <v>10427</v>
      </c>
      <c r="C1951" s="120" t="s">
        <v>22004</v>
      </c>
      <c r="D1951" s="41" t="s">
        <v>8502</v>
      </c>
      <c r="E1951" s="40" t="s">
        <v>26595</v>
      </c>
    </row>
    <row r="1952" spans="1:5">
      <c r="A1952" t="str">
        <f t="shared" si="30"/>
        <v>10428</v>
      </c>
      <c r="B1952">
        <v>10428</v>
      </c>
      <c r="C1952" s="120" t="s">
        <v>22005</v>
      </c>
      <c r="D1952" s="41" t="s">
        <v>8502</v>
      </c>
      <c r="E1952" s="40" t="s">
        <v>26596</v>
      </c>
    </row>
    <row r="1953" spans="1:5">
      <c r="A1953" t="str">
        <f t="shared" si="30"/>
        <v>10429</v>
      </c>
      <c r="B1953">
        <v>10429</v>
      </c>
      <c r="C1953" s="120" t="s">
        <v>22011</v>
      </c>
      <c r="D1953" s="41" t="s">
        <v>8502</v>
      </c>
      <c r="E1953" s="40" t="s">
        <v>26597</v>
      </c>
    </row>
    <row r="1954" spans="1:5">
      <c r="A1954" t="str">
        <f t="shared" si="30"/>
        <v>10431</v>
      </c>
      <c r="B1954">
        <v>10431</v>
      </c>
      <c r="C1954" s="120" t="s">
        <v>22010</v>
      </c>
      <c r="D1954" s="41" t="s">
        <v>8502</v>
      </c>
      <c r="E1954" s="40" t="s">
        <v>26598</v>
      </c>
    </row>
    <row r="1955" spans="1:5">
      <c r="A1955" t="str">
        <f t="shared" si="30"/>
        <v>10432</v>
      </c>
      <c r="B1955">
        <v>10432</v>
      </c>
      <c r="C1955" s="120" t="s">
        <v>22490</v>
      </c>
      <c r="D1955" s="41" t="s">
        <v>8502</v>
      </c>
      <c r="E1955" s="40" t="s">
        <v>26599</v>
      </c>
    </row>
    <row r="1956" spans="1:5">
      <c r="A1956" t="str">
        <f t="shared" si="30"/>
        <v>10475</v>
      </c>
      <c r="B1956">
        <v>10475</v>
      </c>
      <c r="C1956" s="120" t="s">
        <v>26600</v>
      </c>
      <c r="D1956" s="41" t="s">
        <v>8498</v>
      </c>
      <c r="E1956" s="40" t="s">
        <v>26601</v>
      </c>
    </row>
    <row r="1957" spans="1:5">
      <c r="A1957" t="str">
        <f t="shared" si="30"/>
        <v>10478</v>
      </c>
      <c r="B1957">
        <v>10478</v>
      </c>
      <c r="C1957" s="120" t="s">
        <v>26602</v>
      </c>
      <c r="D1957" s="41" t="s">
        <v>8498</v>
      </c>
      <c r="E1957" s="40" t="s">
        <v>16489</v>
      </c>
    </row>
    <row r="1958" spans="1:5">
      <c r="A1958" t="str">
        <f t="shared" si="30"/>
        <v>10481</v>
      </c>
      <c r="B1958">
        <v>10481</v>
      </c>
      <c r="C1958" s="120" t="s">
        <v>26603</v>
      </c>
      <c r="D1958" s="41" t="s">
        <v>8498</v>
      </c>
      <c r="E1958" s="40" t="s">
        <v>13176</v>
      </c>
    </row>
    <row r="1959" spans="1:5">
      <c r="A1959" t="str">
        <f t="shared" si="30"/>
        <v>10488</v>
      </c>
      <c r="B1959">
        <v>10488</v>
      </c>
      <c r="C1959" s="120" t="s">
        <v>24568</v>
      </c>
      <c r="D1959" s="41" t="s">
        <v>8502</v>
      </c>
      <c r="E1959" s="40" t="s">
        <v>26604</v>
      </c>
    </row>
    <row r="1960" spans="1:5">
      <c r="A1960" t="str">
        <f t="shared" si="30"/>
        <v>10489</v>
      </c>
      <c r="B1960">
        <v>10489</v>
      </c>
      <c r="C1960" s="120" t="s">
        <v>24570</v>
      </c>
      <c r="D1960" s="41" t="s">
        <v>8504</v>
      </c>
      <c r="E1960" s="40" t="s">
        <v>8923</v>
      </c>
    </row>
    <row r="1961" spans="1:5">
      <c r="A1961" t="str">
        <f t="shared" si="30"/>
        <v>10490</v>
      </c>
      <c r="B1961">
        <v>10490</v>
      </c>
      <c r="C1961" s="120" t="s">
        <v>24584</v>
      </c>
      <c r="D1961" s="41" t="s">
        <v>8500</v>
      </c>
      <c r="E1961" s="40" t="s">
        <v>26605</v>
      </c>
    </row>
    <row r="1962" spans="1:5">
      <c r="A1962" t="str">
        <f t="shared" si="30"/>
        <v>10491</v>
      </c>
      <c r="B1962">
        <v>10491</v>
      </c>
      <c r="C1962" s="120" t="s">
        <v>24587</v>
      </c>
      <c r="D1962" s="41" t="s">
        <v>8500</v>
      </c>
      <c r="E1962" s="40" t="s">
        <v>26606</v>
      </c>
    </row>
    <row r="1963" spans="1:5">
      <c r="A1963" t="str">
        <f t="shared" si="30"/>
        <v>10492</v>
      </c>
      <c r="B1963">
        <v>10492</v>
      </c>
      <c r="C1963" s="120" t="s">
        <v>24585</v>
      </c>
      <c r="D1963" s="41" t="s">
        <v>8500</v>
      </c>
      <c r="E1963" s="40" t="s">
        <v>26607</v>
      </c>
    </row>
    <row r="1964" spans="1:5">
      <c r="A1964" t="str">
        <f t="shared" si="30"/>
        <v>10493</v>
      </c>
      <c r="B1964">
        <v>10493</v>
      </c>
      <c r="C1964" s="120" t="s">
        <v>24586</v>
      </c>
      <c r="D1964" s="41" t="s">
        <v>8500</v>
      </c>
      <c r="E1964" s="40" t="s">
        <v>26608</v>
      </c>
    </row>
    <row r="1965" spans="1:5">
      <c r="A1965" t="str">
        <f t="shared" si="30"/>
        <v>10496</v>
      </c>
      <c r="B1965">
        <v>10496</v>
      </c>
      <c r="C1965" s="120" t="s">
        <v>24573</v>
      </c>
      <c r="D1965" s="41" t="s">
        <v>8500</v>
      </c>
      <c r="E1965" s="40" t="s">
        <v>26609</v>
      </c>
    </row>
    <row r="1966" spans="1:5">
      <c r="A1966" t="str">
        <f t="shared" si="30"/>
        <v>10497</v>
      </c>
      <c r="B1966">
        <v>10497</v>
      </c>
      <c r="C1966" s="120" t="s">
        <v>24574</v>
      </c>
      <c r="D1966" s="41" t="s">
        <v>8500</v>
      </c>
      <c r="E1966" s="40" t="s">
        <v>26610</v>
      </c>
    </row>
    <row r="1967" spans="1:5">
      <c r="A1967" t="str">
        <f t="shared" si="30"/>
        <v>10498</v>
      </c>
      <c r="B1967">
        <v>10498</v>
      </c>
      <c r="C1967" s="120" t="s">
        <v>22432</v>
      </c>
      <c r="D1967" s="41" t="s">
        <v>8506</v>
      </c>
      <c r="E1967" s="40" t="s">
        <v>11743</v>
      </c>
    </row>
    <row r="1968" spans="1:5">
      <c r="A1968" t="str">
        <f t="shared" si="30"/>
        <v>10499</v>
      </c>
      <c r="B1968">
        <v>10499</v>
      </c>
      <c r="C1968" s="120" t="s">
        <v>24589</v>
      </c>
      <c r="D1968" s="41" t="s">
        <v>8500</v>
      </c>
      <c r="E1968" s="40" t="s">
        <v>26611</v>
      </c>
    </row>
    <row r="1969" spans="1:5">
      <c r="A1969" t="str">
        <f t="shared" si="30"/>
        <v>10501</v>
      </c>
      <c r="B1969">
        <v>10501</v>
      </c>
      <c r="C1969" s="120" t="s">
        <v>24597</v>
      </c>
      <c r="D1969" s="41" t="s">
        <v>8500</v>
      </c>
      <c r="E1969" s="40" t="s">
        <v>26612</v>
      </c>
    </row>
    <row r="1970" spans="1:5">
      <c r="A1970" t="str">
        <f t="shared" si="30"/>
        <v>10502</v>
      </c>
      <c r="B1970">
        <v>10502</v>
      </c>
      <c r="C1970" s="120" t="s">
        <v>24596</v>
      </c>
      <c r="D1970" s="41" t="s">
        <v>8500</v>
      </c>
      <c r="E1970" s="40" t="s">
        <v>26613</v>
      </c>
    </row>
    <row r="1971" spans="1:5">
      <c r="A1971" t="str">
        <f t="shared" si="30"/>
        <v>10503</v>
      </c>
      <c r="B1971">
        <v>10503</v>
      </c>
      <c r="C1971" s="120" t="s">
        <v>24598</v>
      </c>
      <c r="D1971" s="41" t="s">
        <v>8500</v>
      </c>
      <c r="E1971" s="40" t="s">
        <v>26614</v>
      </c>
    </row>
    <row r="1972" spans="1:5">
      <c r="A1972" t="str">
        <f t="shared" si="30"/>
        <v>10504</v>
      </c>
      <c r="B1972">
        <v>10504</v>
      </c>
      <c r="C1972" s="120" t="s">
        <v>24575</v>
      </c>
      <c r="D1972" s="41" t="s">
        <v>8500</v>
      </c>
      <c r="E1972" s="40" t="s">
        <v>26615</v>
      </c>
    </row>
    <row r="1973" spans="1:5">
      <c r="A1973" t="str">
        <f t="shared" si="30"/>
        <v>10505</v>
      </c>
      <c r="B1973">
        <v>10505</v>
      </c>
      <c r="C1973" s="120" t="s">
        <v>24593</v>
      </c>
      <c r="D1973" s="41" t="s">
        <v>8500</v>
      </c>
      <c r="E1973" s="40" t="s">
        <v>24765</v>
      </c>
    </row>
    <row r="1974" spans="1:5">
      <c r="A1974" t="str">
        <f t="shared" si="30"/>
        <v>10506</v>
      </c>
      <c r="B1974">
        <v>10506</v>
      </c>
      <c r="C1974" s="120" t="s">
        <v>24594</v>
      </c>
      <c r="D1974" s="41" t="s">
        <v>8500</v>
      </c>
      <c r="E1974" s="40" t="s">
        <v>26616</v>
      </c>
    </row>
    <row r="1975" spans="1:5">
      <c r="A1975" t="str">
        <f t="shared" si="30"/>
        <v>10507</v>
      </c>
      <c r="B1975">
        <v>10507</v>
      </c>
      <c r="C1975" s="120" t="s">
        <v>24592</v>
      </c>
      <c r="D1975" s="41" t="s">
        <v>8500</v>
      </c>
      <c r="E1975" s="40" t="s">
        <v>26617</v>
      </c>
    </row>
    <row r="1976" spans="1:5">
      <c r="A1976" t="str">
        <f t="shared" si="30"/>
        <v>10510</v>
      </c>
      <c r="B1976">
        <v>10510</v>
      </c>
      <c r="C1976" s="120" t="s">
        <v>20747</v>
      </c>
      <c r="D1976" s="41" t="s">
        <v>8502</v>
      </c>
      <c r="E1976" s="40" t="s">
        <v>26618</v>
      </c>
    </row>
    <row r="1977" spans="1:5">
      <c r="A1977" t="str">
        <f t="shared" si="30"/>
        <v>10512</v>
      </c>
      <c r="B1977">
        <v>10512</v>
      </c>
      <c r="C1977" s="120" t="s">
        <v>22548</v>
      </c>
      <c r="D1977" s="41" t="s">
        <v>8593</v>
      </c>
      <c r="E1977" s="40" t="s">
        <v>26619</v>
      </c>
    </row>
    <row r="1978" spans="1:5">
      <c r="A1978" t="str">
        <f t="shared" si="30"/>
        <v>10515</v>
      </c>
      <c r="B1978">
        <v>10515</v>
      </c>
      <c r="C1978" s="120" t="s">
        <v>23280</v>
      </c>
      <c r="D1978" s="41" t="s">
        <v>8500</v>
      </c>
      <c r="E1978" s="40" t="s">
        <v>8667</v>
      </c>
    </row>
    <row r="1979" spans="1:5">
      <c r="A1979" t="str">
        <f t="shared" si="30"/>
        <v>10518</v>
      </c>
      <c r="B1979">
        <v>10518</v>
      </c>
      <c r="C1979" s="120" t="s">
        <v>23273</v>
      </c>
      <c r="D1979" s="41" t="s">
        <v>8502</v>
      </c>
      <c r="E1979" s="40" t="s">
        <v>26620</v>
      </c>
    </row>
    <row r="1980" spans="1:5" ht="30">
      <c r="A1980" t="str">
        <f t="shared" si="30"/>
        <v>10521</v>
      </c>
      <c r="B1980">
        <v>10521</v>
      </c>
      <c r="C1980" s="120" t="s">
        <v>20055</v>
      </c>
      <c r="D1980" s="41" t="s">
        <v>8502</v>
      </c>
      <c r="E1980" s="40" t="s">
        <v>26621</v>
      </c>
    </row>
    <row r="1981" spans="1:5">
      <c r="A1981" t="str">
        <f t="shared" si="30"/>
        <v>10527</v>
      </c>
      <c r="B1981">
        <v>10527</v>
      </c>
      <c r="C1981" s="120" t="s">
        <v>22031</v>
      </c>
      <c r="D1981" s="41" t="s">
        <v>9209</v>
      </c>
      <c r="E1981" s="40" t="s">
        <v>9482</v>
      </c>
    </row>
    <row r="1982" spans="1:5">
      <c r="A1982" t="str">
        <f t="shared" si="30"/>
        <v>10535</v>
      </c>
      <c r="B1982">
        <v>10535</v>
      </c>
      <c r="C1982" s="120" t="s">
        <v>19584</v>
      </c>
      <c r="D1982" s="41" t="s">
        <v>8502</v>
      </c>
      <c r="E1982" s="40" t="s">
        <v>26622</v>
      </c>
    </row>
    <row r="1983" spans="1:5">
      <c r="A1983" t="str">
        <f t="shared" si="30"/>
        <v>10537</v>
      </c>
      <c r="B1983">
        <v>10537</v>
      </c>
      <c r="C1983" s="120" t="s">
        <v>19585</v>
      </c>
      <c r="D1983" s="41" t="s">
        <v>8502</v>
      </c>
      <c r="E1983" s="40" t="s">
        <v>26623</v>
      </c>
    </row>
    <row r="1984" spans="1:5">
      <c r="A1984" t="str">
        <f t="shared" si="30"/>
        <v>10541</v>
      </c>
      <c r="B1984">
        <v>10541</v>
      </c>
      <c r="C1984" s="120" t="s">
        <v>20142</v>
      </c>
      <c r="D1984" s="41" t="s">
        <v>8510</v>
      </c>
      <c r="E1984" s="40" t="s">
        <v>24786</v>
      </c>
    </row>
    <row r="1985" spans="1:5">
      <c r="A1985" t="str">
        <f t="shared" si="30"/>
        <v>10542</v>
      </c>
      <c r="B1985">
        <v>10542</v>
      </c>
      <c r="C1985" s="120" t="s">
        <v>20143</v>
      </c>
      <c r="D1985" s="41" t="s">
        <v>8510</v>
      </c>
      <c r="E1985" s="40" t="s">
        <v>23100</v>
      </c>
    </row>
    <row r="1986" spans="1:5">
      <c r="A1986" t="str">
        <f t="shared" si="30"/>
        <v>10543</v>
      </c>
      <c r="B1986">
        <v>10543</v>
      </c>
      <c r="C1986" s="120" t="s">
        <v>20144</v>
      </c>
      <c r="D1986" s="41" t="s">
        <v>8510</v>
      </c>
      <c r="E1986" s="40" t="s">
        <v>26624</v>
      </c>
    </row>
    <row r="1987" spans="1:5">
      <c r="A1987" t="str">
        <f t="shared" ref="A1987:A2050" si="31">IF(ISERROR(SEARCH("/",B1987)=6),TRIM(CLEAN(B1987)),IF(SEARCH("/",B1987)=6,IF(LEN(TRIM(CLEAN(B1987)))=7,LEFT(TRIM(CLEAN(B1987)),6)&amp;"00"&amp;RIGHT(TRIM(CLEAN(B1987)),1),LEFT(TRIM(CLEAN(B1987)),6)&amp;"0"&amp;RIGHT(TRIM(CLEAN(B1987)),2)),TRIM(CLEAN(B1987))))</f>
        <v>10544</v>
      </c>
      <c r="B1987">
        <v>10544</v>
      </c>
      <c r="C1987" s="120" t="s">
        <v>20145</v>
      </c>
      <c r="D1987" s="41" t="s">
        <v>8510</v>
      </c>
      <c r="E1987" s="40" t="s">
        <v>25079</v>
      </c>
    </row>
    <row r="1988" spans="1:5">
      <c r="A1988" t="str">
        <f t="shared" si="31"/>
        <v>10545</v>
      </c>
      <c r="B1988">
        <v>10545</v>
      </c>
      <c r="C1988" s="120" t="s">
        <v>20146</v>
      </c>
      <c r="D1988" s="41" t="s">
        <v>8510</v>
      </c>
      <c r="E1988" s="40" t="s">
        <v>26625</v>
      </c>
    </row>
    <row r="1989" spans="1:5" ht="30">
      <c r="A1989" t="str">
        <f t="shared" si="31"/>
        <v>10553</v>
      </c>
      <c r="B1989">
        <v>10553</v>
      </c>
      <c r="C1989" s="120" t="s">
        <v>23037</v>
      </c>
      <c r="D1989" s="41" t="s">
        <v>8502</v>
      </c>
      <c r="E1989" s="40" t="s">
        <v>26626</v>
      </c>
    </row>
    <row r="1990" spans="1:5" ht="30">
      <c r="A1990" t="str">
        <f t="shared" si="31"/>
        <v>10554</v>
      </c>
      <c r="B1990">
        <v>10554</v>
      </c>
      <c r="C1990" s="120" t="s">
        <v>23039</v>
      </c>
      <c r="D1990" s="41" t="s">
        <v>8502</v>
      </c>
      <c r="E1990" s="40" t="s">
        <v>26627</v>
      </c>
    </row>
    <row r="1991" spans="1:5" ht="30">
      <c r="A1991" t="str">
        <f t="shared" si="31"/>
        <v>10555</v>
      </c>
      <c r="B1991">
        <v>10555</v>
      </c>
      <c r="C1991" s="120" t="s">
        <v>23040</v>
      </c>
      <c r="D1991" s="41" t="s">
        <v>8502</v>
      </c>
      <c r="E1991" s="40" t="s">
        <v>26628</v>
      </c>
    </row>
    <row r="1992" spans="1:5" ht="30">
      <c r="A1992" t="str">
        <f t="shared" si="31"/>
        <v>10556</v>
      </c>
      <c r="B1992">
        <v>10556</v>
      </c>
      <c r="C1992" s="120" t="s">
        <v>23041</v>
      </c>
      <c r="D1992" s="41" t="s">
        <v>8502</v>
      </c>
      <c r="E1992" s="40" t="s">
        <v>26629</v>
      </c>
    </row>
    <row r="1993" spans="1:5">
      <c r="A1993" t="str">
        <f t="shared" si="31"/>
        <v>10567</v>
      </c>
      <c r="B1993">
        <v>10567</v>
      </c>
      <c r="C1993" s="120" t="s">
        <v>23435</v>
      </c>
      <c r="D1993" s="41" t="s">
        <v>8510</v>
      </c>
      <c r="E1993" s="40" t="s">
        <v>25062</v>
      </c>
    </row>
    <row r="1994" spans="1:5">
      <c r="A1994" t="str">
        <f t="shared" si="31"/>
        <v>10569</v>
      </c>
      <c r="B1994">
        <v>10569</v>
      </c>
      <c r="C1994" s="120" t="s">
        <v>20069</v>
      </c>
      <c r="D1994" s="41" t="s">
        <v>8502</v>
      </c>
      <c r="E1994" s="40" t="s">
        <v>9115</v>
      </c>
    </row>
    <row r="1995" spans="1:5" ht="30">
      <c r="A1995" t="str">
        <f t="shared" si="31"/>
        <v>10575</v>
      </c>
      <c r="B1995">
        <v>10575</v>
      </c>
      <c r="C1995" s="120" t="s">
        <v>19666</v>
      </c>
      <c r="D1995" s="41" t="s">
        <v>8502</v>
      </c>
      <c r="E1995" s="40" t="s">
        <v>26630</v>
      </c>
    </row>
    <row r="1996" spans="1:5">
      <c r="A1996" t="str">
        <f t="shared" si="31"/>
        <v>10577</v>
      </c>
      <c r="B1996">
        <v>10577</v>
      </c>
      <c r="C1996" s="120" t="s">
        <v>21120</v>
      </c>
      <c r="D1996" s="41" t="s">
        <v>8502</v>
      </c>
      <c r="E1996" s="40" t="s">
        <v>22254</v>
      </c>
    </row>
    <row r="1997" spans="1:5">
      <c r="A1997" t="str">
        <f t="shared" si="31"/>
        <v>10578</v>
      </c>
      <c r="B1997">
        <v>10578</v>
      </c>
      <c r="C1997" s="120" t="s">
        <v>21117</v>
      </c>
      <c r="D1997" s="41" t="s">
        <v>8502</v>
      </c>
      <c r="E1997" s="40" t="s">
        <v>16779</v>
      </c>
    </row>
    <row r="1998" spans="1:5">
      <c r="A1998" t="str">
        <f t="shared" si="31"/>
        <v>10579</v>
      </c>
      <c r="B1998">
        <v>10579</v>
      </c>
      <c r="C1998" s="120" t="s">
        <v>21122</v>
      </c>
      <c r="D1998" s="41" t="s">
        <v>8502</v>
      </c>
      <c r="E1998" s="40" t="s">
        <v>26631</v>
      </c>
    </row>
    <row r="1999" spans="1:5">
      <c r="A1999" t="str">
        <f t="shared" si="31"/>
        <v>10582</v>
      </c>
      <c r="B1999">
        <v>10582</v>
      </c>
      <c r="C1999" s="120" t="s">
        <v>21123</v>
      </c>
      <c r="D1999" s="41" t="s">
        <v>8502</v>
      </c>
      <c r="E1999" s="40" t="s">
        <v>17670</v>
      </c>
    </row>
    <row r="2000" spans="1:5">
      <c r="A2000" t="str">
        <f t="shared" si="31"/>
        <v>10583</v>
      </c>
      <c r="B2000">
        <v>10583</v>
      </c>
      <c r="C2000" s="120" t="s">
        <v>21121</v>
      </c>
      <c r="D2000" s="41" t="s">
        <v>8502</v>
      </c>
      <c r="E2000" s="40" t="s">
        <v>9259</v>
      </c>
    </row>
    <row r="2001" spans="1:5" ht="30">
      <c r="A2001" t="str">
        <f t="shared" si="31"/>
        <v>10587</v>
      </c>
      <c r="B2001">
        <v>10587</v>
      </c>
      <c r="C2001" s="120" t="s">
        <v>19675</v>
      </c>
      <c r="D2001" s="41" t="s">
        <v>8502</v>
      </c>
      <c r="E2001" s="40" t="s">
        <v>26632</v>
      </c>
    </row>
    <row r="2002" spans="1:5" ht="30">
      <c r="A2002" t="str">
        <f t="shared" si="31"/>
        <v>10588</v>
      </c>
      <c r="B2002">
        <v>10588</v>
      </c>
      <c r="C2002" s="120" t="s">
        <v>19683</v>
      </c>
      <c r="D2002" s="41" t="s">
        <v>8502</v>
      </c>
      <c r="E2002" s="40" t="s">
        <v>26633</v>
      </c>
    </row>
    <row r="2003" spans="1:5" ht="30">
      <c r="A2003" t="str">
        <f t="shared" si="31"/>
        <v>10589</v>
      </c>
      <c r="B2003">
        <v>10589</v>
      </c>
      <c r="C2003" s="120" t="s">
        <v>19685</v>
      </c>
      <c r="D2003" s="41" t="s">
        <v>8502</v>
      </c>
      <c r="E2003" s="40" t="s">
        <v>26634</v>
      </c>
    </row>
    <row r="2004" spans="1:5" ht="30">
      <c r="A2004" t="str">
        <f t="shared" si="31"/>
        <v>10592</v>
      </c>
      <c r="B2004">
        <v>10592</v>
      </c>
      <c r="C2004" s="120" t="s">
        <v>19684</v>
      </c>
      <c r="D2004" s="41" t="s">
        <v>8502</v>
      </c>
      <c r="E2004" s="40" t="s">
        <v>26635</v>
      </c>
    </row>
    <row r="2005" spans="1:5">
      <c r="A2005" t="str">
        <f t="shared" si="31"/>
        <v>10597</v>
      </c>
      <c r="B2005">
        <v>10597</v>
      </c>
      <c r="C2005" s="120" t="s">
        <v>22542</v>
      </c>
      <c r="D2005" s="41" t="s">
        <v>8502</v>
      </c>
      <c r="E2005" s="40" t="s">
        <v>26636</v>
      </c>
    </row>
    <row r="2006" spans="1:5">
      <c r="A2006" t="str">
        <f t="shared" si="31"/>
        <v>10598</v>
      </c>
      <c r="B2006">
        <v>10598</v>
      </c>
      <c r="C2006" s="120" t="s">
        <v>24019</v>
      </c>
      <c r="D2006" s="41" t="s">
        <v>8502</v>
      </c>
      <c r="E2006" s="40" t="s">
        <v>26637</v>
      </c>
    </row>
    <row r="2007" spans="1:5">
      <c r="A2007" t="str">
        <f t="shared" si="31"/>
        <v>10601</v>
      </c>
      <c r="B2007">
        <v>10601</v>
      </c>
      <c r="C2007" s="120" t="s">
        <v>24467</v>
      </c>
      <c r="D2007" s="41" t="s">
        <v>8502</v>
      </c>
      <c r="E2007" s="40" t="s">
        <v>26638</v>
      </c>
    </row>
    <row r="2008" spans="1:5">
      <c r="A2008" t="str">
        <f t="shared" si="31"/>
        <v>10604</v>
      </c>
      <c r="B2008">
        <v>10604</v>
      </c>
      <c r="C2008" s="120" t="s">
        <v>21113</v>
      </c>
      <c r="D2008" s="41" t="s">
        <v>8502</v>
      </c>
      <c r="E2008" s="40" t="s">
        <v>16699</v>
      </c>
    </row>
    <row r="2009" spans="1:5">
      <c r="A2009" t="str">
        <f t="shared" si="31"/>
        <v>10605</v>
      </c>
      <c r="B2009">
        <v>10605</v>
      </c>
      <c r="C2009" s="120" t="s">
        <v>21112</v>
      </c>
      <c r="D2009" s="41" t="s">
        <v>8502</v>
      </c>
      <c r="E2009" s="40" t="s">
        <v>15220</v>
      </c>
    </row>
    <row r="2010" spans="1:5">
      <c r="A2010" t="str">
        <f t="shared" si="31"/>
        <v>10608</v>
      </c>
      <c r="B2010">
        <v>10608</v>
      </c>
      <c r="C2010" s="120" t="s">
        <v>22482</v>
      </c>
      <c r="D2010" s="41" t="s">
        <v>8502</v>
      </c>
      <c r="E2010" s="40" t="s">
        <v>26639</v>
      </c>
    </row>
    <row r="2011" spans="1:5">
      <c r="A2011" t="str">
        <f t="shared" si="31"/>
        <v>10617</v>
      </c>
      <c r="B2011">
        <v>10617</v>
      </c>
      <c r="C2011" s="120" t="s">
        <v>23905</v>
      </c>
      <c r="D2011" s="41" t="s">
        <v>8502</v>
      </c>
      <c r="E2011" s="40" t="s">
        <v>9020</v>
      </c>
    </row>
    <row r="2012" spans="1:5">
      <c r="A2012" t="str">
        <f t="shared" si="31"/>
        <v>10629</v>
      </c>
      <c r="B2012">
        <v>10629</v>
      </c>
      <c r="C2012" s="120" t="s">
        <v>21096</v>
      </c>
      <c r="D2012" s="41" t="s">
        <v>8500</v>
      </c>
      <c r="E2012" s="40" t="s">
        <v>18057</v>
      </c>
    </row>
    <row r="2013" spans="1:5" ht="30">
      <c r="A2013" t="str">
        <f t="shared" si="31"/>
        <v>10630</v>
      </c>
      <c r="B2013">
        <v>10630</v>
      </c>
      <c r="C2013" s="120" t="s">
        <v>20287</v>
      </c>
      <c r="D2013" s="41" t="s">
        <v>8502</v>
      </c>
      <c r="E2013" s="40" t="s">
        <v>26640</v>
      </c>
    </row>
    <row r="2014" spans="1:5">
      <c r="A2014" t="str">
        <f t="shared" si="31"/>
        <v>10640</v>
      </c>
      <c r="B2014">
        <v>10640</v>
      </c>
      <c r="C2014" s="120" t="s">
        <v>23265</v>
      </c>
      <c r="D2014" s="41" t="s">
        <v>8502</v>
      </c>
      <c r="E2014" s="40" t="s">
        <v>26641</v>
      </c>
    </row>
    <row r="2015" spans="1:5">
      <c r="A2015" t="str">
        <f t="shared" si="31"/>
        <v>10642</v>
      </c>
      <c r="B2015">
        <v>10642</v>
      </c>
      <c r="C2015" s="120" t="s">
        <v>23303</v>
      </c>
      <c r="D2015" s="41" t="s">
        <v>8502</v>
      </c>
      <c r="E2015" s="40" t="s">
        <v>26642</v>
      </c>
    </row>
    <row r="2016" spans="1:5" ht="30">
      <c r="A2016" t="str">
        <f t="shared" si="31"/>
        <v>10646</v>
      </c>
      <c r="B2016">
        <v>10646</v>
      </c>
      <c r="C2016" s="120" t="s">
        <v>23307</v>
      </c>
      <c r="D2016" s="41" t="s">
        <v>8502</v>
      </c>
      <c r="E2016" s="40" t="s">
        <v>26643</v>
      </c>
    </row>
    <row r="2017" spans="1:5">
      <c r="A2017" t="str">
        <f t="shared" si="31"/>
        <v>10658</v>
      </c>
      <c r="B2017">
        <v>10658</v>
      </c>
      <c r="C2017" s="120" t="s">
        <v>19288</v>
      </c>
      <c r="D2017" s="41" t="s">
        <v>8502</v>
      </c>
      <c r="E2017" s="40" t="s">
        <v>26644</v>
      </c>
    </row>
    <row r="2018" spans="1:5" ht="30">
      <c r="A2018" t="str">
        <f t="shared" si="31"/>
        <v>10667</v>
      </c>
      <c r="B2018">
        <v>10667</v>
      </c>
      <c r="C2018" s="120" t="s">
        <v>20632</v>
      </c>
      <c r="D2018" s="41" t="s">
        <v>8502</v>
      </c>
      <c r="E2018" s="40" t="s">
        <v>26645</v>
      </c>
    </row>
    <row r="2019" spans="1:5">
      <c r="A2019" t="str">
        <f t="shared" si="31"/>
        <v>10685</v>
      </c>
      <c r="B2019">
        <v>10685</v>
      </c>
      <c r="C2019" s="120" t="s">
        <v>21258</v>
      </c>
      <c r="D2019" s="41" t="s">
        <v>8502</v>
      </c>
      <c r="E2019" s="40" t="s">
        <v>26646</v>
      </c>
    </row>
    <row r="2020" spans="1:5">
      <c r="A2020" t="str">
        <f t="shared" si="31"/>
        <v>10691</v>
      </c>
      <c r="B2020">
        <v>10691</v>
      </c>
      <c r="C2020" s="120" t="s">
        <v>23406</v>
      </c>
      <c r="D2020" s="41" t="s">
        <v>8498</v>
      </c>
      <c r="E2020" s="40" t="s">
        <v>18052</v>
      </c>
    </row>
    <row r="2021" spans="1:5">
      <c r="A2021" t="str">
        <f t="shared" si="31"/>
        <v>10698</v>
      </c>
      <c r="B2021">
        <v>10698</v>
      </c>
      <c r="C2021" s="120" t="s">
        <v>21097</v>
      </c>
      <c r="D2021" s="41" t="s">
        <v>8500</v>
      </c>
      <c r="E2021" s="40" t="s">
        <v>17609</v>
      </c>
    </row>
    <row r="2022" spans="1:5">
      <c r="A2022" t="str">
        <f t="shared" si="31"/>
        <v>10700</v>
      </c>
      <c r="B2022">
        <v>10700</v>
      </c>
      <c r="C2022" s="120" t="s">
        <v>19403</v>
      </c>
      <c r="D2022" s="41" t="s">
        <v>8502</v>
      </c>
      <c r="E2022" s="40" t="s">
        <v>26647</v>
      </c>
    </row>
    <row r="2023" spans="1:5">
      <c r="A2023" t="str">
        <f t="shared" si="31"/>
        <v>10708</v>
      </c>
      <c r="B2023">
        <v>10708</v>
      </c>
      <c r="C2023" s="120" t="s">
        <v>20264</v>
      </c>
      <c r="D2023" s="41" t="s">
        <v>8500</v>
      </c>
      <c r="E2023" s="40" t="s">
        <v>18595</v>
      </c>
    </row>
    <row r="2024" spans="1:5">
      <c r="A2024" t="str">
        <f t="shared" si="31"/>
        <v>10709</v>
      </c>
      <c r="B2024">
        <v>10709</v>
      </c>
      <c r="C2024" s="120" t="s">
        <v>20260</v>
      </c>
      <c r="D2024" s="41" t="s">
        <v>8500</v>
      </c>
      <c r="E2024" s="40" t="s">
        <v>20261</v>
      </c>
    </row>
    <row r="2025" spans="1:5">
      <c r="A2025" t="str">
        <f t="shared" si="31"/>
        <v>10710</v>
      </c>
      <c r="B2025">
        <v>10710</v>
      </c>
      <c r="C2025" s="120" t="s">
        <v>20258</v>
      </c>
      <c r="D2025" s="41" t="s">
        <v>8500</v>
      </c>
      <c r="E2025" s="40" t="s">
        <v>20259</v>
      </c>
    </row>
    <row r="2026" spans="1:5" ht="30">
      <c r="A2026" t="str">
        <f t="shared" si="31"/>
        <v>10712</v>
      </c>
      <c r="B2026">
        <v>10712</v>
      </c>
      <c r="C2026" s="120" t="s">
        <v>21611</v>
      </c>
      <c r="D2026" s="41" t="s">
        <v>8502</v>
      </c>
      <c r="E2026" s="40" t="s">
        <v>18082</v>
      </c>
    </row>
    <row r="2027" spans="1:5">
      <c r="A2027" t="str">
        <f t="shared" si="31"/>
        <v>10730</v>
      </c>
      <c r="B2027">
        <v>10730</v>
      </c>
      <c r="C2027" s="120" t="s">
        <v>22790</v>
      </c>
      <c r="D2027" s="41" t="s">
        <v>8500</v>
      </c>
      <c r="E2027" s="40" t="s">
        <v>26648</v>
      </c>
    </row>
    <row r="2028" spans="1:5">
      <c r="A2028" t="str">
        <f t="shared" si="31"/>
        <v>10731</v>
      </c>
      <c r="B2028">
        <v>10731</v>
      </c>
      <c r="C2028" s="120" t="s">
        <v>22787</v>
      </c>
      <c r="D2028" s="41" t="s">
        <v>8500</v>
      </c>
      <c r="E2028" s="40" t="s">
        <v>17179</v>
      </c>
    </row>
    <row r="2029" spans="1:5">
      <c r="A2029" t="str">
        <f t="shared" si="31"/>
        <v>10734</v>
      </c>
      <c r="B2029">
        <v>10734</v>
      </c>
      <c r="C2029" s="120" t="s">
        <v>22803</v>
      </c>
      <c r="D2029" s="41" t="s">
        <v>8500</v>
      </c>
      <c r="E2029" s="40" t="s">
        <v>26649</v>
      </c>
    </row>
    <row r="2030" spans="1:5">
      <c r="A2030" t="str">
        <f t="shared" si="31"/>
        <v>10737</v>
      </c>
      <c r="B2030">
        <v>10737</v>
      </c>
      <c r="C2030" s="120" t="s">
        <v>22801</v>
      </c>
      <c r="D2030" s="41" t="s">
        <v>8500</v>
      </c>
      <c r="E2030" s="40" t="s">
        <v>25738</v>
      </c>
    </row>
    <row r="2031" spans="1:5">
      <c r="A2031" t="str">
        <f t="shared" si="31"/>
        <v>10740</v>
      </c>
      <c r="B2031">
        <v>10740</v>
      </c>
      <c r="C2031" s="120" t="s">
        <v>23448</v>
      </c>
      <c r="D2031" s="41" t="s">
        <v>8502</v>
      </c>
      <c r="E2031" s="40" t="s">
        <v>26650</v>
      </c>
    </row>
    <row r="2032" spans="1:5">
      <c r="A2032" t="str">
        <f t="shared" si="31"/>
        <v>10742</v>
      </c>
      <c r="B2032">
        <v>10742</v>
      </c>
      <c r="C2032" s="120" t="s">
        <v>23450</v>
      </c>
      <c r="D2032" s="41" t="s">
        <v>8502</v>
      </c>
      <c r="E2032" s="40" t="s">
        <v>26651</v>
      </c>
    </row>
    <row r="2033" spans="1:5">
      <c r="A2033" t="str">
        <f t="shared" si="31"/>
        <v>10743</v>
      </c>
      <c r="B2033">
        <v>10743</v>
      </c>
      <c r="C2033" s="120" t="s">
        <v>24029</v>
      </c>
      <c r="D2033" s="41" t="s">
        <v>8502</v>
      </c>
      <c r="E2033" s="40" t="s">
        <v>26652</v>
      </c>
    </row>
    <row r="2034" spans="1:5">
      <c r="A2034" t="str">
        <f t="shared" si="31"/>
        <v>10747</v>
      </c>
      <c r="B2034">
        <v>10747</v>
      </c>
      <c r="C2034" s="120" t="s">
        <v>22425</v>
      </c>
      <c r="D2034" s="41" t="s">
        <v>8502</v>
      </c>
      <c r="E2034" s="40" t="s">
        <v>26653</v>
      </c>
    </row>
    <row r="2035" spans="1:5" ht="30">
      <c r="A2035" t="str">
        <f t="shared" si="31"/>
        <v>10749</v>
      </c>
      <c r="B2035">
        <v>10749</v>
      </c>
      <c r="C2035" s="120" t="s">
        <v>22043</v>
      </c>
      <c r="D2035" s="41" t="s">
        <v>8593</v>
      </c>
      <c r="E2035" s="40" t="s">
        <v>8712</v>
      </c>
    </row>
    <row r="2036" spans="1:5">
      <c r="A2036" t="str">
        <f t="shared" si="31"/>
        <v>10765</v>
      </c>
      <c r="B2036">
        <v>10765</v>
      </c>
      <c r="C2036" s="120" t="s">
        <v>20828</v>
      </c>
      <c r="D2036" s="41" t="s">
        <v>8502</v>
      </c>
      <c r="E2036" s="40" t="s">
        <v>9274</v>
      </c>
    </row>
    <row r="2037" spans="1:5">
      <c r="A2037" t="str">
        <f t="shared" si="31"/>
        <v>10767</v>
      </c>
      <c r="B2037">
        <v>10767</v>
      </c>
      <c r="C2037" s="120" t="s">
        <v>20829</v>
      </c>
      <c r="D2037" s="41" t="s">
        <v>8502</v>
      </c>
      <c r="E2037" s="40" t="s">
        <v>8814</v>
      </c>
    </row>
    <row r="2038" spans="1:5">
      <c r="A2038" t="str">
        <f t="shared" si="31"/>
        <v>10775</v>
      </c>
      <c r="B2038">
        <v>10775</v>
      </c>
      <c r="C2038" s="120" t="s">
        <v>9210</v>
      </c>
      <c r="D2038" s="41" t="s">
        <v>8593</v>
      </c>
      <c r="E2038" s="40" t="s">
        <v>26654</v>
      </c>
    </row>
    <row r="2039" spans="1:5">
      <c r="A2039" t="str">
        <f t="shared" si="31"/>
        <v>10776</v>
      </c>
      <c r="B2039">
        <v>10776</v>
      </c>
      <c r="C2039" s="120" t="s">
        <v>9211</v>
      </c>
      <c r="D2039" s="41" t="s">
        <v>8593</v>
      </c>
      <c r="E2039" s="40" t="s">
        <v>26655</v>
      </c>
    </row>
    <row r="2040" spans="1:5">
      <c r="A2040" t="str">
        <f t="shared" si="31"/>
        <v>10777</v>
      </c>
      <c r="B2040">
        <v>10777</v>
      </c>
      <c r="C2040" s="120" t="s">
        <v>22040</v>
      </c>
      <c r="D2040" s="41" t="s">
        <v>8593</v>
      </c>
      <c r="E2040" s="40" t="s">
        <v>26656</v>
      </c>
    </row>
    <row r="2041" spans="1:5">
      <c r="A2041" t="str">
        <f t="shared" si="31"/>
        <v>10778</v>
      </c>
      <c r="B2041">
        <v>10778</v>
      </c>
      <c r="C2041" s="120" t="s">
        <v>22041</v>
      </c>
      <c r="D2041" s="41" t="s">
        <v>8593</v>
      </c>
      <c r="E2041" s="40" t="s">
        <v>21302</v>
      </c>
    </row>
    <row r="2042" spans="1:5">
      <c r="A2042" t="str">
        <f t="shared" si="31"/>
        <v>10779</v>
      </c>
      <c r="B2042">
        <v>10779</v>
      </c>
      <c r="C2042" s="120" t="s">
        <v>9212</v>
      </c>
      <c r="D2042" s="41" t="s">
        <v>8593</v>
      </c>
      <c r="E2042" s="40" t="s">
        <v>21302</v>
      </c>
    </row>
    <row r="2043" spans="1:5">
      <c r="A2043" t="str">
        <f t="shared" si="31"/>
        <v>10780</v>
      </c>
      <c r="B2043">
        <v>10780</v>
      </c>
      <c r="C2043" s="120" t="s">
        <v>21334</v>
      </c>
      <c r="D2043" s="41" t="s">
        <v>8502</v>
      </c>
      <c r="E2043" s="40" t="s">
        <v>16387</v>
      </c>
    </row>
    <row r="2044" spans="1:5">
      <c r="A2044" t="str">
        <f t="shared" si="31"/>
        <v>10781</v>
      </c>
      <c r="B2044">
        <v>10781</v>
      </c>
      <c r="C2044" s="120" t="s">
        <v>21335</v>
      </c>
      <c r="D2044" s="41" t="s">
        <v>8502</v>
      </c>
      <c r="E2044" s="40" t="s">
        <v>9501</v>
      </c>
    </row>
    <row r="2045" spans="1:5">
      <c r="A2045" t="str">
        <f t="shared" si="31"/>
        <v>10818</v>
      </c>
      <c r="B2045">
        <v>10818</v>
      </c>
      <c r="C2045" s="120" t="s">
        <v>20249</v>
      </c>
      <c r="D2045" s="41" t="s">
        <v>8506</v>
      </c>
      <c r="E2045" s="40" t="s">
        <v>23397</v>
      </c>
    </row>
    <row r="2046" spans="1:5">
      <c r="A2046" t="str">
        <f t="shared" si="31"/>
        <v>10826</v>
      </c>
      <c r="B2046">
        <v>10826</v>
      </c>
      <c r="C2046" s="120" t="s">
        <v>22569</v>
      </c>
      <c r="D2046" s="41" t="s">
        <v>8502</v>
      </c>
      <c r="E2046" s="40" t="s">
        <v>26657</v>
      </c>
    </row>
    <row r="2047" spans="1:5">
      <c r="A2047" t="str">
        <f t="shared" si="31"/>
        <v>10835</v>
      </c>
      <c r="B2047">
        <v>10835</v>
      </c>
      <c r="C2047" s="120" t="s">
        <v>21737</v>
      </c>
      <c r="D2047" s="41" t="s">
        <v>8502</v>
      </c>
      <c r="E2047" s="40" t="s">
        <v>18718</v>
      </c>
    </row>
    <row r="2048" spans="1:5">
      <c r="A2048" t="str">
        <f t="shared" si="31"/>
        <v>10836</v>
      </c>
      <c r="B2048">
        <v>10836</v>
      </c>
      <c r="C2048" s="120" t="s">
        <v>21728</v>
      </c>
      <c r="D2048" s="41" t="s">
        <v>8502</v>
      </c>
      <c r="E2048" s="40" t="s">
        <v>17027</v>
      </c>
    </row>
    <row r="2049" spans="1:5" ht="30">
      <c r="A2049" t="str">
        <f t="shared" si="31"/>
        <v>10840</v>
      </c>
      <c r="B2049">
        <v>10840</v>
      </c>
      <c r="C2049" s="120" t="s">
        <v>22901</v>
      </c>
      <c r="D2049" s="41" t="s">
        <v>8500</v>
      </c>
      <c r="E2049" s="40" t="s">
        <v>18106</v>
      </c>
    </row>
    <row r="2050" spans="1:5" ht="30">
      <c r="A2050" t="str">
        <f t="shared" si="31"/>
        <v>10841</v>
      </c>
      <c r="B2050">
        <v>10841</v>
      </c>
      <c r="C2050" s="120" t="s">
        <v>22902</v>
      </c>
      <c r="D2050" s="41" t="s">
        <v>8500</v>
      </c>
      <c r="E2050" s="40" t="s">
        <v>26658</v>
      </c>
    </row>
    <row r="2051" spans="1:5">
      <c r="A2051" t="str">
        <f t="shared" ref="A2051:A2114" si="32">IF(ISERROR(SEARCH("/",B2051)=6),TRIM(CLEAN(B2051)),IF(SEARCH("/",B2051)=6,IF(LEN(TRIM(CLEAN(B2051)))=7,LEFT(TRIM(CLEAN(B2051)),6)&amp;"00"&amp;RIGHT(TRIM(CLEAN(B2051)),1),LEFT(TRIM(CLEAN(B2051)),6)&amp;"0"&amp;RIGHT(TRIM(CLEAN(B2051)),2)),TRIM(CLEAN(B2051))))</f>
        <v>10842</v>
      </c>
      <c r="B2051">
        <v>10842</v>
      </c>
      <c r="C2051" s="120" t="s">
        <v>22904</v>
      </c>
      <c r="D2051" s="41" t="s">
        <v>8500</v>
      </c>
      <c r="E2051" s="40" t="s">
        <v>26659</v>
      </c>
    </row>
    <row r="2052" spans="1:5">
      <c r="A2052" t="str">
        <f t="shared" si="32"/>
        <v>10848</v>
      </c>
      <c r="B2052">
        <v>10848</v>
      </c>
      <c r="C2052" s="120" t="s">
        <v>22940</v>
      </c>
      <c r="D2052" s="41" t="s">
        <v>8502</v>
      </c>
      <c r="E2052" s="40" t="s">
        <v>16666</v>
      </c>
    </row>
    <row r="2053" spans="1:5">
      <c r="A2053" t="str">
        <f t="shared" si="32"/>
        <v>10849</v>
      </c>
      <c r="B2053">
        <v>10849</v>
      </c>
      <c r="C2053" s="120" t="s">
        <v>22939</v>
      </c>
      <c r="D2053" s="41" t="s">
        <v>8502</v>
      </c>
      <c r="E2053" s="40" t="s">
        <v>16665</v>
      </c>
    </row>
    <row r="2054" spans="1:5">
      <c r="A2054" t="str">
        <f t="shared" si="32"/>
        <v>10850</v>
      </c>
      <c r="B2054">
        <v>10850</v>
      </c>
      <c r="C2054" s="120" t="s">
        <v>22951</v>
      </c>
      <c r="D2054" s="41" t="s">
        <v>8502</v>
      </c>
      <c r="E2054" s="40" t="s">
        <v>12222</v>
      </c>
    </row>
    <row r="2055" spans="1:5">
      <c r="A2055" t="str">
        <f t="shared" si="32"/>
        <v>10851</v>
      </c>
      <c r="B2055">
        <v>10851</v>
      </c>
      <c r="C2055" s="120" t="s">
        <v>22934</v>
      </c>
      <c r="D2055" s="41" t="s">
        <v>8502</v>
      </c>
      <c r="E2055" s="40" t="s">
        <v>18155</v>
      </c>
    </row>
    <row r="2056" spans="1:5">
      <c r="A2056" t="str">
        <f t="shared" si="32"/>
        <v>10853</v>
      </c>
      <c r="B2056">
        <v>10853</v>
      </c>
      <c r="C2056" s="120" t="s">
        <v>22014</v>
      </c>
      <c r="D2056" s="41" t="s">
        <v>8502</v>
      </c>
      <c r="E2056" s="40" t="s">
        <v>19448</v>
      </c>
    </row>
    <row r="2057" spans="1:5">
      <c r="A2057" t="str">
        <f t="shared" si="32"/>
        <v>10856</v>
      </c>
      <c r="B2057">
        <v>10856</v>
      </c>
      <c r="C2057" s="120" t="s">
        <v>23400</v>
      </c>
      <c r="D2057" s="41" t="s">
        <v>8510</v>
      </c>
      <c r="E2057" s="40" t="s">
        <v>18169</v>
      </c>
    </row>
    <row r="2058" spans="1:5">
      <c r="A2058" t="str">
        <f t="shared" si="32"/>
        <v>10857</v>
      </c>
      <c r="B2058">
        <v>10857</v>
      </c>
      <c r="C2058" s="120" t="s">
        <v>23289</v>
      </c>
      <c r="D2058" s="41" t="s">
        <v>8510</v>
      </c>
      <c r="E2058" s="40" t="s">
        <v>16383</v>
      </c>
    </row>
    <row r="2059" spans="1:5" ht="30">
      <c r="A2059" t="str">
        <f t="shared" si="32"/>
        <v>10885</v>
      </c>
      <c r="B2059">
        <v>10885</v>
      </c>
      <c r="C2059" s="120" t="s">
        <v>20056</v>
      </c>
      <c r="D2059" s="41" t="s">
        <v>8502</v>
      </c>
      <c r="E2059" s="40" t="s">
        <v>26660</v>
      </c>
    </row>
    <row r="2060" spans="1:5">
      <c r="A2060" t="str">
        <f t="shared" si="32"/>
        <v>10886</v>
      </c>
      <c r="B2060">
        <v>10886</v>
      </c>
      <c r="C2060" s="120" t="s">
        <v>21321</v>
      </c>
      <c r="D2060" s="41" t="s">
        <v>8502</v>
      </c>
      <c r="E2060" s="40" t="s">
        <v>26661</v>
      </c>
    </row>
    <row r="2061" spans="1:5">
      <c r="A2061" t="str">
        <f t="shared" si="32"/>
        <v>10888</v>
      </c>
      <c r="B2061">
        <v>10888</v>
      </c>
      <c r="C2061" s="120" t="s">
        <v>21322</v>
      </c>
      <c r="D2061" s="41" t="s">
        <v>8502</v>
      </c>
      <c r="E2061" s="40" t="s">
        <v>26662</v>
      </c>
    </row>
    <row r="2062" spans="1:5">
      <c r="A2062" t="str">
        <f t="shared" si="32"/>
        <v>10889</v>
      </c>
      <c r="B2062">
        <v>10889</v>
      </c>
      <c r="C2062" s="120" t="s">
        <v>21323</v>
      </c>
      <c r="D2062" s="41" t="s">
        <v>8502</v>
      </c>
      <c r="E2062" s="40" t="s">
        <v>26663</v>
      </c>
    </row>
    <row r="2063" spans="1:5">
      <c r="A2063" t="str">
        <f t="shared" si="32"/>
        <v>10890</v>
      </c>
      <c r="B2063">
        <v>10890</v>
      </c>
      <c r="C2063" s="120" t="s">
        <v>21324</v>
      </c>
      <c r="D2063" s="41" t="s">
        <v>8502</v>
      </c>
      <c r="E2063" s="40" t="s">
        <v>26664</v>
      </c>
    </row>
    <row r="2064" spans="1:5">
      <c r="A2064" t="str">
        <f t="shared" si="32"/>
        <v>10891</v>
      </c>
      <c r="B2064">
        <v>10891</v>
      </c>
      <c r="C2064" s="120" t="s">
        <v>21325</v>
      </c>
      <c r="D2064" s="41" t="s">
        <v>8502</v>
      </c>
      <c r="E2064" s="40" t="s">
        <v>26665</v>
      </c>
    </row>
    <row r="2065" spans="1:5">
      <c r="A2065" t="str">
        <f t="shared" si="32"/>
        <v>10892</v>
      </c>
      <c r="B2065">
        <v>10892</v>
      </c>
      <c r="C2065" s="120" t="s">
        <v>21326</v>
      </c>
      <c r="D2065" s="41" t="s">
        <v>8502</v>
      </c>
      <c r="E2065" s="40" t="s">
        <v>26666</v>
      </c>
    </row>
    <row r="2066" spans="1:5">
      <c r="A2066" t="str">
        <f t="shared" si="32"/>
        <v>10899</v>
      </c>
      <c r="B2066">
        <v>10899</v>
      </c>
      <c r="C2066" s="120" t="s">
        <v>19222</v>
      </c>
      <c r="D2066" s="41" t="s">
        <v>8502</v>
      </c>
      <c r="E2066" s="40" t="s">
        <v>18890</v>
      </c>
    </row>
    <row r="2067" spans="1:5">
      <c r="A2067" t="str">
        <f t="shared" si="32"/>
        <v>10900</v>
      </c>
      <c r="B2067">
        <v>10900</v>
      </c>
      <c r="C2067" s="120" t="s">
        <v>19223</v>
      </c>
      <c r="D2067" s="41" t="s">
        <v>8502</v>
      </c>
      <c r="E2067" s="40" t="s">
        <v>25063</v>
      </c>
    </row>
    <row r="2068" spans="1:5">
      <c r="A2068" t="str">
        <f t="shared" si="32"/>
        <v>10902</v>
      </c>
      <c r="B2068">
        <v>10902</v>
      </c>
      <c r="C2068" s="120" t="s">
        <v>21265</v>
      </c>
      <c r="D2068" s="41" t="s">
        <v>8502</v>
      </c>
      <c r="E2068" s="40" t="s">
        <v>26667</v>
      </c>
    </row>
    <row r="2069" spans="1:5">
      <c r="A2069" t="str">
        <f t="shared" si="32"/>
        <v>10903</v>
      </c>
      <c r="B2069">
        <v>10903</v>
      </c>
      <c r="C2069" s="120" t="s">
        <v>21268</v>
      </c>
      <c r="D2069" s="41" t="s">
        <v>8502</v>
      </c>
      <c r="E2069" s="40" t="s">
        <v>24924</v>
      </c>
    </row>
    <row r="2070" spans="1:5" ht="30">
      <c r="A2070" t="str">
        <f t="shared" si="32"/>
        <v>10904</v>
      </c>
      <c r="B2070">
        <v>10904</v>
      </c>
      <c r="C2070" s="120" t="s">
        <v>23258</v>
      </c>
      <c r="D2070" s="41" t="s">
        <v>8502</v>
      </c>
      <c r="E2070" s="40" t="s">
        <v>26668</v>
      </c>
    </row>
    <row r="2071" spans="1:5">
      <c r="A2071" t="str">
        <f t="shared" si="32"/>
        <v>10905</v>
      </c>
      <c r="B2071">
        <v>10905</v>
      </c>
      <c r="C2071" s="120" t="s">
        <v>23482</v>
      </c>
      <c r="D2071" s="41" t="s">
        <v>8502</v>
      </c>
      <c r="E2071" s="40" t="s">
        <v>25277</v>
      </c>
    </row>
    <row r="2072" spans="1:5">
      <c r="A2072" t="str">
        <f t="shared" si="32"/>
        <v>10908</v>
      </c>
      <c r="B2072">
        <v>10908</v>
      </c>
      <c r="C2072" s="120" t="s">
        <v>21860</v>
      </c>
      <c r="D2072" s="41" t="s">
        <v>8502</v>
      </c>
      <c r="E2072" s="40" t="s">
        <v>12751</v>
      </c>
    </row>
    <row r="2073" spans="1:5">
      <c r="A2073" t="str">
        <f t="shared" si="32"/>
        <v>10909</v>
      </c>
      <c r="B2073">
        <v>10909</v>
      </c>
      <c r="C2073" s="120" t="s">
        <v>21861</v>
      </c>
      <c r="D2073" s="41" t="s">
        <v>8502</v>
      </c>
      <c r="E2073" s="40" t="s">
        <v>21862</v>
      </c>
    </row>
    <row r="2074" spans="1:5">
      <c r="A2074" t="str">
        <f t="shared" si="32"/>
        <v>10911</v>
      </c>
      <c r="B2074">
        <v>10911</v>
      </c>
      <c r="C2074" s="120" t="s">
        <v>21870</v>
      </c>
      <c r="D2074" s="41" t="s">
        <v>8502</v>
      </c>
      <c r="E2074" s="40" t="s">
        <v>21871</v>
      </c>
    </row>
    <row r="2075" spans="1:5">
      <c r="A2075" t="str">
        <f t="shared" si="32"/>
        <v>10917</v>
      </c>
      <c r="B2075">
        <v>10917</v>
      </c>
      <c r="C2075" s="120" t="s">
        <v>23785</v>
      </c>
      <c r="D2075" s="41" t="s">
        <v>8500</v>
      </c>
      <c r="E2075" s="40" t="s">
        <v>8654</v>
      </c>
    </row>
    <row r="2076" spans="1:5" ht="30">
      <c r="A2076" t="str">
        <f t="shared" si="32"/>
        <v>10921</v>
      </c>
      <c r="B2076">
        <v>10921</v>
      </c>
      <c r="C2076" s="120" t="s">
        <v>21623</v>
      </c>
      <c r="D2076" s="41" t="s">
        <v>8502</v>
      </c>
      <c r="E2076" s="40" t="s">
        <v>18085</v>
      </c>
    </row>
    <row r="2077" spans="1:5" ht="30">
      <c r="A2077" t="str">
        <f t="shared" si="32"/>
        <v>10922</v>
      </c>
      <c r="B2077">
        <v>10922</v>
      </c>
      <c r="C2077" s="120" t="s">
        <v>21624</v>
      </c>
      <c r="D2077" s="41" t="s">
        <v>8502</v>
      </c>
      <c r="E2077" s="40" t="s">
        <v>18086</v>
      </c>
    </row>
    <row r="2078" spans="1:5">
      <c r="A2078" t="str">
        <f t="shared" si="32"/>
        <v>10923</v>
      </c>
      <c r="B2078">
        <v>10923</v>
      </c>
      <c r="C2078" s="120" t="s">
        <v>21625</v>
      </c>
      <c r="D2078" s="41" t="s">
        <v>8502</v>
      </c>
      <c r="E2078" s="40" t="s">
        <v>18087</v>
      </c>
    </row>
    <row r="2079" spans="1:5">
      <c r="A2079" t="str">
        <f t="shared" si="32"/>
        <v>10924</v>
      </c>
      <c r="B2079">
        <v>10924</v>
      </c>
      <c r="C2079" s="120" t="s">
        <v>21626</v>
      </c>
      <c r="D2079" s="41" t="s">
        <v>8502</v>
      </c>
      <c r="E2079" s="40" t="s">
        <v>18088</v>
      </c>
    </row>
    <row r="2080" spans="1:5">
      <c r="A2080" t="str">
        <f t="shared" si="32"/>
        <v>10927</v>
      </c>
      <c r="B2080">
        <v>10927</v>
      </c>
      <c r="C2080" s="120" t="s">
        <v>23793</v>
      </c>
      <c r="D2080" s="41" t="s">
        <v>8500</v>
      </c>
      <c r="E2080" s="40" t="s">
        <v>16967</v>
      </c>
    </row>
    <row r="2081" spans="1:5">
      <c r="A2081" t="str">
        <f t="shared" si="32"/>
        <v>10928</v>
      </c>
      <c r="B2081">
        <v>10928</v>
      </c>
      <c r="C2081" s="120" t="s">
        <v>23790</v>
      </c>
      <c r="D2081" s="41" t="s">
        <v>8500</v>
      </c>
      <c r="E2081" s="40" t="s">
        <v>23643</v>
      </c>
    </row>
    <row r="2082" spans="1:5">
      <c r="A2082" t="str">
        <f t="shared" si="32"/>
        <v>10931</v>
      </c>
      <c r="B2082">
        <v>10931</v>
      </c>
      <c r="C2082" s="120" t="s">
        <v>23799</v>
      </c>
      <c r="D2082" s="41" t="s">
        <v>8500</v>
      </c>
      <c r="E2082" s="40" t="s">
        <v>9297</v>
      </c>
    </row>
    <row r="2083" spans="1:5">
      <c r="A2083" t="str">
        <f t="shared" si="32"/>
        <v>10932</v>
      </c>
      <c r="B2083">
        <v>10932</v>
      </c>
      <c r="C2083" s="120" t="s">
        <v>23795</v>
      </c>
      <c r="D2083" s="41" t="s">
        <v>8500</v>
      </c>
      <c r="E2083" s="40" t="s">
        <v>26669</v>
      </c>
    </row>
    <row r="2084" spans="1:5">
      <c r="A2084" t="str">
        <f t="shared" si="32"/>
        <v>10933</v>
      </c>
      <c r="B2084">
        <v>10933</v>
      </c>
      <c r="C2084" s="120" t="s">
        <v>23791</v>
      </c>
      <c r="D2084" s="41" t="s">
        <v>8500</v>
      </c>
      <c r="E2084" s="40" t="s">
        <v>16990</v>
      </c>
    </row>
    <row r="2085" spans="1:5">
      <c r="A2085" t="str">
        <f t="shared" si="32"/>
        <v>10935</v>
      </c>
      <c r="B2085">
        <v>10935</v>
      </c>
      <c r="C2085" s="120" t="s">
        <v>23798</v>
      </c>
      <c r="D2085" s="41" t="s">
        <v>8500</v>
      </c>
      <c r="E2085" s="40" t="s">
        <v>25374</v>
      </c>
    </row>
    <row r="2086" spans="1:5">
      <c r="A2086" t="str">
        <f t="shared" si="32"/>
        <v>10937</v>
      </c>
      <c r="B2086">
        <v>10937</v>
      </c>
      <c r="C2086" s="120" t="s">
        <v>23796</v>
      </c>
      <c r="D2086" s="41" t="s">
        <v>8500</v>
      </c>
      <c r="E2086" s="40" t="s">
        <v>16774</v>
      </c>
    </row>
    <row r="2087" spans="1:5">
      <c r="A2087" t="str">
        <f t="shared" si="32"/>
        <v>10956</v>
      </c>
      <c r="B2087">
        <v>10956</v>
      </c>
      <c r="C2087" s="120" t="s">
        <v>19574</v>
      </c>
      <c r="D2087" s="41" t="s">
        <v>8502</v>
      </c>
      <c r="E2087" s="40" t="s">
        <v>26670</v>
      </c>
    </row>
    <row r="2088" spans="1:5">
      <c r="A2088" t="str">
        <f t="shared" si="32"/>
        <v>10957</v>
      </c>
      <c r="B2088">
        <v>10957</v>
      </c>
      <c r="C2088" s="120" t="s">
        <v>20326</v>
      </c>
      <c r="D2088" s="41" t="s">
        <v>8506</v>
      </c>
      <c r="E2088" s="40" t="s">
        <v>9101</v>
      </c>
    </row>
    <row r="2089" spans="1:5">
      <c r="A2089" t="str">
        <f t="shared" si="32"/>
        <v>10966</v>
      </c>
      <c r="B2089">
        <v>10966</v>
      </c>
      <c r="C2089" s="120" t="s">
        <v>22827</v>
      </c>
      <c r="D2089" s="41" t="s">
        <v>8506</v>
      </c>
      <c r="E2089" s="40" t="s">
        <v>8840</v>
      </c>
    </row>
    <row r="2090" spans="1:5">
      <c r="A2090" t="str">
        <f t="shared" si="32"/>
        <v>10997</v>
      </c>
      <c r="B2090">
        <v>10997</v>
      </c>
      <c r="C2090" s="120" t="s">
        <v>21132</v>
      </c>
      <c r="D2090" s="41" t="s">
        <v>8506</v>
      </c>
      <c r="E2090" s="40" t="s">
        <v>22018</v>
      </c>
    </row>
    <row r="2091" spans="1:5">
      <c r="A2091" t="str">
        <f t="shared" si="32"/>
        <v>10998</v>
      </c>
      <c r="B2091">
        <v>10998</v>
      </c>
      <c r="C2091" s="120" t="s">
        <v>21128</v>
      </c>
      <c r="D2091" s="41" t="s">
        <v>8506</v>
      </c>
      <c r="E2091" s="40" t="s">
        <v>26671</v>
      </c>
    </row>
    <row r="2092" spans="1:5">
      <c r="A2092" t="str">
        <f t="shared" si="32"/>
        <v>10999</v>
      </c>
      <c r="B2092">
        <v>10999</v>
      </c>
      <c r="C2092" s="120" t="s">
        <v>21131</v>
      </c>
      <c r="D2092" s="41" t="s">
        <v>8506</v>
      </c>
      <c r="E2092" s="40" t="s">
        <v>26672</v>
      </c>
    </row>
    <row r="2093" spans="1:5">
      <c r="A2093" t="str">
        <f t="shared" si="32"/>
        <v>11002</v>
      </c>
      <c r="B2093">
        <v>11002</v>
      </c>
      <c r="C2093" s="120" t="s">
        <v>21130</v>
      </c>
      <c r="D2093" s="41" t="s">
        <v>8506</v>
      </c>
      <c r="E2093" s="40" t="s">
        <v>16489</v>
      </c>
    </row>
    <row r="2094" spans="1:5">
      <c r="A2094" t="str">
        <f t="shared" si="32"/>
        <v>11026</v>
      </c>
      <c r="B2094">
        <v>11026</v>
      </c>
      <c r="C2094" s="120" t="s">
        <v>20313</v>
      </c>
      <c r="D2094" s="41" t="s">
        <v>8506</v>
      </c>
      <c r="E2094" s="40" t="s">
        <v>13641</v>
      </c>
    </row>
    <row r="2095" spans="1:5">
      <c r="A2095" t="str">
        <f t="shared" si="32"/>
        <v>11027</v>
      </c>
      <c r="B2095">
        <v>11027</v>
      </c>
      <c r="C2095" s="120" t="s">
        <v>20314</v>
      </c>
      <c r="D2095" s="41" t="s">
        <v>8506</v>
      </c>
      <c r="E2095" s="40" t="s">
        <v>14513</v>
      </c>
    </row>
    <row r="2096" spans="1:5">
      <c r="A2096" t="str">
        <f t="shared" si="32"/>
        <v>11029</v>
      </c>
      <c r="B2096">
        <v>11029</v>
      </c>
      <c r="C2096" s="120" t="s">
        <v>21618</v>
      </c>
      <c r="D2096" s="41" t="s">
        <v>8930</v>
      </c>
      <c r="E2096" s="40" t="s">
        <v>15729</v>
      </c>
    </row>
    <row r="2097" spans="1:5">
      <c r="A2097" t="str">
        <f t="shared" si="32"/>
        <v>11032</v>
      </c>
      <c r="B2097">
        <v>11032</v>
      </c>
      <c r="C2097" s="120" t="s">
        <v>21567</v>
      </c>
      <c r="D2097" s="41" t="s">
        <v>8502</v>
      </c>
      <c r="E2097" s="40" t="s">
        <v>9451</v>
      </c>
    </row>
    <row r="2098" spans="1:5">
      <c r="A2098" t="str">
        <f t="shared" si="32"/>
        <v>11033</v>
      </c>
      <c r="B2098">
        <v>11033</v>
      </c>
      <c r="C2098" s="120" t="s">
        <v>23430</v>
      </c>
      <c r="D2098" s="41" t="s">
        <v>8502</v>
      </c>
      <c r="E2098" s="40" t="s">
        <v>9343</v>
      </c>
    </row>
    <row r="2099" spans="1:5">
      <c r="A2099" t="str">
        <f t="shared" si="32"/>
        <v>11045</v>
      </c>
      <c r="B2099">
        <v>11045</v>
      </c>
      <c r="C2099" s="120" t="s">
        <v>22314</v>
      </c>
      <c r="D2099" s="41" t="s">
        <v>8502</v>
      </c>
      <c r="E2099" s="40" t="s">
        <v>9202</v>
      </c>
    </row>
    <row r="2100" spans="1:5">
      <c r="A2100" t="str">
        <f t="shared" si="32"/>
        <v>11046</v>
      </c>
      <c r="B2100">
        <v>11046</v>
      </c>
      <c r="C2100" s="120" t="s">
        <v>20315</v>
      </c>
      <c r="D2100" s="41" t="s">
        <v>8506</v>
      </c>
      <c r="E2100" s="40" t="s">
        <v>25596</v>
      </c>
    </row>
    <row r="2101" spans="1:5">
      <c r="A2101" t="str">
        <f t="shared" si="32"/>
        <v>11047</v>
      </c>
      <c r="B2101">
        <v>11047</v>
      </c>
      <c r="C2101" s="120" t="s">
        <v>20317</v>
      </c>
      <c r="D2101" s="41" t="s">
        <v>8506</v>
      </c>
      <c r="E2101" s="40" t="s">
        <v>9183</v>
      </c>
    </row>
    <row r="2102" spans="1:5">
      <c r="A2102" t="str">
        <f t="shared" si="32"/>
        <v>11049</v>
      </c>
      <c r="B2102">
        <v>11049</v>
      </c>
      <c r="C2102" s="120" t="s">
        <v>20319</v>
      </c>
      <c r="D2102" s="41" t="s">
        <v>8506</v>
      </c>
      <c r="E2102" s="40" t="s">
        <v>9379</v>
      </c>
    </row>
    <row r="2103" spans="1:5">
      <c r="A2103" t="str">
        <f t="shared" si="32"/>
        <v>11051</v>
      </c>
      <c r="B2103">
        <v>11051</v>
      </c>
      <c r="C2103" s="120" t="s">
        <v>20321</v>
      </c>
      <c r="D2103" s="41" t="s">
        <v>8506</v>
      </c>
      <c r="E2103" s="40" t="s">
        <v>16435</v>
      </c>
    </row>
    <row r="2104" spans="1:5">
      <c r="A2104" t="str">
        <f t="shared" si="32"/>
        <v>11054</v>
      </c>
      <c r="B2104">
        <v>11054</v>
      </c>
      <c r="C2104" s="120" t="s">
        <v>22737</v>
      </c>
      <c r="D2104" s="41" t="s">
        <v>8502</v>
      </c>
      <c r="E2104" s="40" t="s">
        <v>8519</v>
      </c>
    </row>
    <row r="2105" spans="1:5">
      <c r="A2105" t="str">
        <f t="shared" si="32"/>
        <v>11055</v>
      </c>
      <c r="B2105">
        <v>11055</v>
      </c>
      <c r="C2105" s="120" t="s">
        <v>22738</v>
      </c>
      <c r="D2105" s="41" t="s">
        <v>8502</v>
      </c>
      <c r="E2105" s="40" t="s">
        <v>8706</v>
      </c>
    </row>
    <row r="2106" spans="1:5">
      <c r="A2106" t="str">
        <f t="shared" si="32"/>
        <v>11056</v>
      </c>
      <c r="B2106">
        <v>11056</v>
      </c>
      <c r="C2106" s="120" t="s">
        <v>22739</v>
      </c>
      <c r="D2106" s="41" t="s">
        <v>8502</v>
      </c>
      <c r="E2106" s="40" t="s">
        <v>8810</v>
      </c>
    </row>
    <row r="2107" spans="1:5">
      <c r="A2107" t="str">
        <f t="shared" si="32"/>
        <v>11057</v>
      </c>
      <c r="B2107">
        <v>11057</v>
      </c>
      <c r="C2107" s="120" t="s">
        <v>22740</v>
      </c>
      <c r="D2107" s="41" t="s">
        <v>8502</v>
      </c>
      <c r="E2107" s="40" t="s">
        <v>9326</v>
      </c>
    </row>
    <row r="2108" spans="1:5">
      <c r="A2108" t="str">
        <f t="shared" si="32"/>
        <v>11058</v>
      </c>
      <c r="B2108">
        <v>11058</v>
      </c>
      <c r="C2108" s="120" t="s">
        <v>22742</v>
      </c>
      <c r="D2108" s="41" t="s">
        <v>8502</v>
      </c>
      <c r="E2108" s="40" t="s">
        <v>8761</v>
      </c>
    </row>
    <row r="2109" spans="1:5">
      <c r="A2109" t="str">
        <f t="shared" si="32"/>
        <v>11059</v>
      </c>
      <c r="B2109">
        <v>11059</v>
      </c>
      <c r="C2109" s="120" t="s">
        <v>22741</v>
      </c>
      <c r="D2109" s="41" t="s">
        <v>8502</v>
      </c>
      <c r="E2109" s="40" t="s">
        <v>10249</v>
      </c>
    </row>
    <row r="2110" spans="1:5">
      <c r="A2110" t="str">
        <f t="shared" si="32"/>
        <v>11060</v>
      </c>
      <c r="B2110">
        <v>11060</v>
      </c>
      <c r="C2110" s="120" t="s">
        <v>23931</v>
      </c>
      <c r="D2110" s="41" t="s">
        <v>8502</v>
      </c>
      <c r="E2110" s="40" t="s">
        <v>24037</v>
      </c>
    </row>
    <row r="2111" spans="1:5">
      <c r="A2111" t="str">
        <f t="shared" si="32"/>
        <v>11061</v>
      </c>
      <c r="B2111">
        <v>11061</v>
      </c>
      <c r="C2111" s="120" t="s">
        <v>20322</v>
      </c>
      <c r="D2111" s="41" t="s">
        <v>8506</v>
      </c>
      <c r="E2111" s="40" t="s">
        <v>16464</v>
      </c>
    </row>
    <row r="2112" spans="1:5">
      <c r="A2112" t="str">
        <f t="shared" si="32"/>
        <v>11062</v>
      </c>
      <c r="B2112">
        <v>11062</v>
      </c>
      <c r="C2112" s="120" t="s">
        <v>26673</v>
      </c>
      <c r="D2112" s="41" t="s">
        <v>8500</v>
      </c>
      <c r="E2112" s="40" t="s">
        <v>26674</v>
      </c>
    </row>
    <row r="2113" spans="1:5">
      <c r="A2113" t="str">
        <f t="shared" si="32"/>
        <v>11063</v>
      </c>
      <c r="B2113">
        <v>11063</v>
      </c>
      <c r="C2113" s="120" t="s">
        <v>26675</v>
      </c>
      <c r="D2113" s="41" t="s">
        <v>8500</v>
      </c>
      <c r="E2113" s="40" t="s">
        <v>26676</v>
      </c>
    </row>
    <row r="2114" spans="1:5">
      <c r="A2114" t="str">
        <f t="shared" si="32"/>
        <v>11067</v>
      </c>
      <c r="B2114">
        <v>11067</v>
      </c>
      <c r="C2114" s="120" t="s">
        <v>23854</v>
      </c>
      <c r="D2114" s="41" t="s">
        <v>8502</v>
      </c>
      <c r="E2114" s="40" t="s">
        <v>26677</v>
      </c>
    </row>
    <row r="2115" spans="1:5">
      <c r="A2115" t="str">
        <f t="shared" ref="A2115:A2178" si="33">IF(ISERROR(SEARCH("/",B2115)=6),TRIM(CLEAN(B2115)),IF(SEARCH("/",B2115)=6,IF(LEN(TRIM(CLEAN(B2115)))=7,LEFT(TRIM(CLEAN(B2115)),6)&amp;"00"&amp;RIGHT(TRIM(CLEAN(B2115)),1),LEFT(TRIM(CLEAN(B2115)),6)&amp;"0"&amp;RIGHT(TRIM(CLEAN(B2115)),2)),TRIM(CLEAN(B2115))))</f>
        <v>11068</v>
      </c>
      <c r="B2115">
        <v>11068</v>
      </c>
      <c r="C2115" s="120" t="s">
        <v>23856</v>
      </c>
      <c r="D2115" s="41" t="s">
        <v>8502</v>
      </c>
      <c r="E2115" s="40" t="s">
        <v>26678</v>
      </c>
    </row>
    <row r="2116" spans="1:5">
      <c r="A2116" t="str">
        <f t="shared" si="33"/>
        <v>11071</v>
      </c>
      <c r="B2116">
        <v>11071</v>
      </c>
      <c r="C2116" s="120" t="s">
        <v>22968</v>
      </c>
      <c r="D2116" s="41" t="s">
        <v>8502</v>
      </c>
      <c r="E2116" s="40" t="s">
        <v>11944</v>
      </c>
    </row>
    <row r="2117" spans="1:5">
      <c r="A2117" t="str">
        <f t="shared" si="33"/>
        <v>11072</v>
      </c>
      <c r="B2117">
        <v>11072</v>
      </c>
      <c r="C2117" s="120" t="s">
        <v>22969</v>
      </c>
      <c r="D2117" s="41" t="s">
        <v>8502</v>
      </c>
      <c r="E2117" s="40" t="s">
        <v>8515</v>
      </c>
    </row>
    <row r="2118" spans="1:5">
      <c r="A2118" t="str">
        <f t="shared" si="33"/>
        <v>11073</v>
      </c>
      <c r="B2118">
        <v>11073</v>
      </c>
      <c r="C2118" s="120" t="s">
        <v>22967</v>
      </c>
      <c r="D2118" s="41" t="s">
        <v>8502</v>
      </c>
      <c r="E2118" s="40" t="s">
        <v>12974</v>
      </c>
    </row>
    <row r="2119" spans="1:5">
      <c r="A2119" t="str">
        <f t="shared" si="33"/>
        <v>11075</v>
      </c>
      <c r="B2119">
        <v>11075</v>
      </c>
      <c r="C2119" s="120" t="s">
        <v>19422</v>
      </c>
      <c r="D2119" s="41" t="s">
        <v>8591</v>
      </c>
      <c r="E2119" s="40" t="s">
        <v>26679</v>
      </c>
    </row>
    <row r="2120" spans="1:5">
      <c r="A2120" t="str">
        <f t="shared" si="33"/>
        <v>11079</v>
      </c>
      <c r="B2120">
        <v>11079</v>
      </c>
      <c r="C2120" s="120" t="s">
        <v>22442</v>
      </c>
      <c r="D2120" s="41" t="s">
        <v>8591</v>
      </c>
      <c r="E2120" s="40" t="s">
        <v>26680</v>
      </c>
    </row>
    <row r="2121" spans="1:5">
      <c r="A2121" t="str">
        <f t="shared" si="33"/>
        <v>11082</v>
      </c>
      <c r="B2121">
        <v>11082</v>
      </c>
      <c r="C2121" s="120" t="s">
        <v>22443</v>
      </c>
      <c r="D2121" s="41" t="s">
        <v>8591</v>
      </c>
      <c r="E2121" s="40" t="s">
        <v>26680</v>
      </c>
    </row>
    <row r="2122" spans="1:5">
      <c r="A2122" t="str">
        <f t="shared" si="33"/>
        <v>11086</v>
      </c>
      <c r="B2122">
        <v>11086</v>
      </c>
      <c r="C2122" s="120" t="s">
        <v>23266</v>
      </c>
      <c r="D2122" s="41" t="s">
        <v>8591</v>
      </c>
      <c r="E2122" s="40" t="s">
        <v>25276</v>
      </c>
    </row>
    <row r="2123" spans="1:5">
      <c r="A2123" t="str">
        <f t="shared" si="33"/>
        <v>11091</v>
      </c>
      <c r="B2123">
        <v>11091</v>
      </c>
      <c r="C2123" s="120" t="s">
        <v>22874</v>
      </c>
      <c r="D2123" s="41" t="s">
        <v>8502</v>
      </c>
      <c r="E2123" s="40" t="s">
        <v>8808</v>
      </c>
    </row>
    <row r="2124" spans="1:5">
      <c r="A2124" t="str">
        <f t="shared" si="33"/>
        <v>11096</v>
      </c>
      <c r="B2124">
        <v>11096</v>
      </c>
      <c r="C2124" s="120" t="s">
        <v>22981</v>
      </c>
      <c r="D2124" s="41" t="s">
        <v>8506</v>
      </c>
      <c r="E2124" s="40" t="s">
        <v>10078</v>
      </c>
    </row>
    <row r="2125" spans="1:5">
      <c r="A2125" t="str">
        <f t="shared" si="33"/>
        <v>11116</v>
      </c>
      <c r="B2125">
        <v>11116</v>
      </c>
      <c r="C2125" s="120" t="s">
        <v>21104</v>
      </c>
      <c r="D2125" s="41" t="s">
        <v>8502</v>
      </c>
      <c r="E2125" s="40" t="s">
        <v>18058</v>
      </c>
    </row>
    <row r="2126" spans="1:5">
      <c r="A2126" t="str">
        <f t="shared" si="33"/>
        <v>11134</v>
      </c>
      <c r="B2126">
        <v>11134</v>
      </c>
      <c r="C2126" s="120" t="s">
        <v>26681</v>
      </c>
      <c r="D2126" s="41" t="s">
        <v>8500</v>
      </c>
      <c r="E2126" s="40" t="s">
        <v>26373</v>
      </c>
    </row>
    <row r="2127" spans="1:5">
      <c r="A2127" t="str">
        <f t="shared" si="33"/>
        <v>11135</v>
      </c>
      <c r="B2127">
        <v>11135</v>
      </c>
      <c r="C2127" s="120" t="s">
        <v>26682</v>
      </c>
      <c r="D2127" s="41" t="s">
        <v>8500</v>
      </c>
      <c r="E2127" s="40" t="s">
        <v>26683</v>
      </c>
    </row>
    <row r="2128" spans="1:5">
      <c r="A2128" t="str">
        <f t="shared" si="33"/>
        <v>11136</v>
      </c>
      <c r="B2128">
        <v>11136</v>
      </c>
      <c r="C2128" s="120" t="s">
        <v>26684</v>
      </c>
      <c r="D2128" s="41" t="s">
        <v>8500</v>
      </c>
      <c r="E2128" s="40" t="s">
        <v>26685</v>
      </c>
    </row>
    <row r="2129" spans="1:5">
      <c r="A2129" t="str">
        <f t="shared" si="33"/>
        <v>11137</v>
      </c>
      <c r="B2129">
        <v>11137</v>
      </c>
      <c r="C2129" s="120" t="s">
        <v>26686</v>
      </c>
      <c r="D2129" s="41" t="s">
        <v>8500</v>
      </c>
      <c r="E2129" s="40" t="s">
        <v>26687</v>
      </c>
    </row>
    <row r="2130" spans="1:5">
      <c r="A2130" t="str">
        <f t="shared" si="33"/>
        <v>11138</v>
      </c>
      <c r="B2130">
        <v>11138</v>
      </c>
      <c r="C2130" s="120" t="s">
        <v>22635</v>
      </c>
      <c r="D2130" s="41" t="s">
        <v>8498</v>
      </c>
      <c r="E2130" s="40" t="s">
        <v>8503</v>
      </c>
    </row>
    <row r="2131" spans="1:5">
      <c r="A2131" t="str">
        <f t="shared" si="33"/>
        <v>11145</v>
      </c>
      <c r="B2131">
        <v>11145</v>
      </c>
      <c r="C2131" s="120" t="s">
        <v>20452</v>
      </c>
      <c r="D2131" s="41" t="s">
        <v>8591</v>
      </c>
      <c r="E2131" s="40" t="s">
        <v>26688</v>
      </c>
    </row>
    <row r="2132" spans="1:5">
      <c r="A2132" t="str">
        <f t="shared" si="33"/>
        <v>11146</v>
      </c>
      <c r="B2132">
        <v>11146</v>
      </c>
      <c r="C2132" s="120" t="s">
        <v>20430</v>
      </c>
      <c r="D2132" s="41" t="s">
        <v>8591</v>
      </c>
      <c r="E2132" s="40" t="s">
        <v>26689</v>
      </c>
    </row>
    <row r="2133" spans="1:5">
      <c r="A2133" t="str">
        <f t="shared" si="33"/>
        <v>11147</v>
      </c>
      <c r="B2133">
        <v>11147</v>
      </c>
      <c r="C2133" s="120" t="s">
        <v>20431</v>
      </c>
      <c r="D2133" s="41" t="s">
        <v>8591</v>
      </c>
      <c r="E2133" s="40" t="s">
        <v>26690</v>
      </c>
    </row>
    <row r="2134" spans="1:5">
      <c r="A2134" t="str">
        <f t="shared" si="33"/>
        <v>11154</v>
      </c>
      <c r="B2134">
        <v>11154</v>
      </c>
      <c r="C2134" s="120" t="s">
        <v>23007</v>
      </c>
      <c r="D2134" s="41" t="s">
        <v>8502</v>
      </c>
      <c r="E2134" s="40" t="s">
        <v>26691</v>
      </c>
    </row>
    <row r="2135" spans="1:5">
      <c r="A2135" t="str">
        <f t="shared" si="33"/>
        <v>11161</v>
      </c>
      <c r="B2135">
        <v>11161</v>
      </c>
      <c r="C2135" s="120" t="s">
        <v>20124</v>
      </c>
      <c r="D2135" s="41" t="s">
        <v>8506</v>
      </c>
      <c r="E2135" s="40" t="s">
        <v>8527</v>
      </c>
    </row>
    <row r="2136" spans="1:5">
      <c r="A2136" t="str">
        <f t="shared" si="33"/>
        <v>11185</v>
      </c>
      <c r="B2136">
        <v>11185</v>
      </c>
      <c r="C2136" s="120" t="s">
        <v>24591</v>
      </c>
      <c r="D2136" s="41" t="s">
        <v>8500</v>
      </c>
      <c r="E2136" s="40" t="s">
        <v>26692</v>
      </c>
    </row>
    <row r="2137" spans="1:5">
      <c r="A2137" t="str">
        <f t="shared" si="33"/>
        <v>11186</v>
      </c>
      <c r="B2137">
        <v>11186</v>
      </c>
      <c r="C2137" s="120" t="s">
        <v>21291</v>
      </c>
      <c r="D2137" s="41" t="s">
        <v>8500</v>
      </c>
      <c r="E2137" s="40" t="s">
        <v>26693</v>
      </c>
    </row>
    <row r="2138" spans="1:5">
      <c r="A2138" t="str">
        <f t="shared" si="33"/>
        <v>11188</v>
      </c>
      <c r="B2138">
        <v>11188</v>
      </c>
      <c r="C2138" s="120" t="s">
        <v>24580</v>
      </c>
      <c r="D2138" s="41" t="s">
        <v>8500</v>
      </c>
      <c r="E2138" s="40" t="s">
        <v>26694</v>
      </c>
    </row>
    <row r="2139" spans="1:5">
      <c r="A2139" t="str">
        <f t="shared" si="33"/>
        <v>11189</v>
      </c>
      <c r="B2139">
        <v>11189</v>
      </c>
      <c r="C2139" s="120" t="s">
        <v>24581</v>
      </c>
      <c r="D2139" s="41" t="s">
        <v>8500</v>
      </c>
      <c r="E2139" s="40" t="s">
        <v>26695</v>
      </c>
    </row>
    <row r="2140" spans="1:5">
      <c r="A2140" t="str">
        <f t="shared" si="33"/>
        <v>11190</v>
      </c>
      <c r="B2140">
        <v>11190</v>
      </c>
      <c r="C2140" s="120" t="s">
        <v>21679</v>
      </c>
      <c r="D2140" s="41" t="s">
        <v>8502</v>
      </c>
      <c r="E2140" s="40" t="s">
        <v>26696</v>
      </c>
    </row>
    <row r="2141" spans="1:5" ht="30">
      <c r="A2141" t="str">
        <f t="shared" si="33"/>
        <v>11199</v>
      </c>
      <c r="B2141">
        <v>11199</v>
      </c>
      <c r="C2141" s="120" t="s">
        <v>19073</v>
      </c>
      <c r="D2141" s="41" t="s">
        <v>8502</v>
      </c>
      <c r="E2141" s="40" t="s">
        <v>26697</v>
      </c>
    </row>
    <row r="2142" spans="1:5">
      <c r="A2142" t="str">
        <f t="shared" si="33"/>
        <v>11234</v>
      </c>
      <c r="B2142">
        <v>11234</v>
      </c>
      <c r="C2142" s="120" t="s">
        <v>23167</v>
      </c>
      <c r="D2142" s="41" t="s">
        <v>8502</v>
      </c>
      <c r="E2142" s="40" t="s">
        <v>17058</v>
      </c>
    </row>
    <row r="2143" spans="1:5">
      <c r="A2143" t="str">
        <f t="shared" si="33"/>
        <v>11235</v>
      </c>
      <c r="B2143">
        <v>11235</v>
      </c>
      <c r="C2143" s="120" t="s">
        <v>21580</v>
      </c>
      <c r="D2143" s="41" t="s">
        <v>8502</v>
      </c>
      <c r="E2143" s="40" t="s">
        <v>16753</v>
      </c>
    </row>
    <row r="2144" spans="1:5">
      <c r="A2144" t="str">
        <f t="shared" si="33"/>
        <v>11236</v>
      </c>
      <c r="B2144">
        <v>11236</v>
      </c>
      <c r="C2144" s="120" t="s">
        <v>21581</v>
      </c>
      <c r="D2144" s="41" t="s">
        <v>8502</v>
      </c>
      <c r="E2144" s="40" t="s">
        <v>17020</v>
      </c>
    </row>
    <row r="2145" spans="1:5">
      <c r="A2145" t="str">
        <f t="shared" si="33"/>
        <v>11241</v>
      </c>
      <c r="B2145">
        <v>11241</v>
      </c>
      <c r="C2145" s="120" t="s">
        <v>23490</v>
      </c>
      <c r="D2145" s="41" t="s">
        <v>8502</v>
      </c>
      <c r="E2145" s="40" t="s">
        <v>17069</v>
      </c>
    </row>
    <row r="2146" spans="1:5">
      <c r="A2146" t="str">
        <f t="shared" si="33"/>
        <v>11244</v>
      </c>
      <c r="B2146">
        <v>11244</v>
      </c>
      <c r="C2146" s="120" t="s">
        <v>21578</v>
      </c>
      <c r="D2146" s="41" t="s">
        <v>8502</v>
      </c>
      <c r="E2146" s="40" t="s">
        <v>17018</v>
      </c>
    </row>
    <row r="2147" spans="1:5">
      <c r="A2147" t="str">
        <f t="shared" si="33"/>
        <v>11245</v>
      </c>
      <c r="B2147">
        <v>11245</v>
      </c>
      <c r="C2147" s="120" t="s">
        <v>21579</v>
      </c>
      <c r="D2147" s="41" t="s">
        <v>8502</v>
      </c>
      <c r="E2147" s="40" t="s">
        <v>17019</v>
      </c>
    </row>
    <row r="2148" spans="1:5">
      <c r="A2148" t="str">
        <f t="shared" si="33"/>
        <v>11247</v>
      </c>
      <c r="B2148">
        <v>11247</v>
      </c>
      <c r="C2148" s="120" t="s">
        <v>20090</v>
      </c>
      <c r="D2148" s="41" t="s">
        <v>8502</v>
      </c>
      <c r="E2148" s="40" t="s">
        <v>26698</v>
      </c>
    </row>
    <row r="2149" spans="1:5">
      <c r="A2149" t="str">
        <f t="shared" si="33"/>
        <v>11249</v>
      </c>
      <c r="B2149">
        <v>11249</v>
      </c>
      <c r="C2149" s="120" t="s">
        <v>20092</v>
      </c>
      <c r="D2149" s="41" t="s">
        <v>8502</v>
      </c>
      <c r="E2149" s="40" t="s">
        <v>26699</v>
      </c>
    </row>
    <row r="2150" spans="1:5">
      <c r="A2150" t="str">
        <f t="shared" si="33"/>
        <v>11250</v>
      </c>
      <c r="B2150">
        <v>11250</v>
      </c>
      <c r="C2150" s="120" t="s">
        <v>20091</v>
      </c>
      <c r="D2150" s="41" t="s">
        <v>8502</v>
      </c>
      <c r="E2150" s="40" t="s">
        <v>26700</v>
      </c>
    </row>
    <row r="2151" spans="1:5">
      <c r="A2151" t="str">
        <f t="shared" si="33"/>
        <v>11251</v>
      </c>
      <c r="B2151">
        <v>11251</v>
      </c>
      <c r="C2151" s="120" t="s">
        <v>20093</v>
      </c>
      <c r="D2151" s="41" t="s">
        <v>8502</v>
      </c>
      <c r="E2151" s="40" t="s">
        <v>26701</v>
      </c>
    </row>
    <row r="2152" spans="1:5">
      <c r="A2152" t="str">
        <f t="shared" si="33"/>
        <v>11253</v>
      </c>
      <c r="B2152">
        <v>11253</v>
      </c>
      <c r="C2152" s="120" t="s">
        <v>20094</v>
      </c>
      <c r="D2152" s="41" t="s">
        <v>8502</v>
      </c>
      <c r="E2152" s="40" t="s">
        <v>26702</v>
      </c>
    </row>
    <row r="2153" spans="1:5">
      <c r="A2153" t="str">
        <f t="shared" si="33"/>
        <v>11255</v>
      </c>
      <c r="B2153">
        <v>11255</v>
      </c>
      <c r="C2153" s="120" t="s">
        <v>20095</v>
      </c>
      <c r="D2153" s="41" t="s">
        <v>8502</v>
      </c>
      <c r="E2153" s="40" t="s">
        <v>26703</v>
      </c>
    </row>
    <row r="2154" spans="1:5">
      <c r="A2154" t="str">
        <f t="shared" si="33"/>
        <v>11256</v>
      </c>
      <c r="B2154">
        <v>11256</v>
      </c>
      <c r="C2154" s="120" t="s">
        <v>20097</v>
      </c>
      <c r="D2154" s="41" t="s">
        <v>8502</v>
      </c>
      <c r="E2154" s="40" t="s">
        <v>26704</v>
      </c>
    </row>
    <row r="2155" spans="1:5">
      <c r="A2155" t="str">
        <f t="shared" si="33"/>
        <v>11267</v>
      </c>
      <c r="B2155">
        <v>11267</v>
      </c>
      <c r="C2155" s="120" t="s">
        <v>19475</v>
      </c>
      <c r="D2155" s="41" t="s">
        <v>8502</v>
      </c>
      <c r="E2155" s="40" t="s">
        <v>8566</v>
      </c>
    </row>
    <row r="2156" spans="1:5">
      <c r="A2156" t="str">
        <f t="shared" si="33"/>
        <v>11270</v>
      </c>
      <c r="B2156">
        <v>11270</v>
      </c>
      <c r="C2156" s="120" t="s">
        <v>19082</v>
      </c>
      <c r="D2156" s="41" t="s">
        <v>8502</v>
      </c>
      <c r="E2156" s="40" t="s">
        <v>8601</v>
      </c>
    </row>
    <row r="2157" spans="1:5">
      <c r="A2157" t="str">
        <f t="shared" si="33"/>
        <v>11272</v>
      </c>
      <c r="B2157">
        <v>11272</v>
      </c>
      <c r="C2157" s="120" t="s">
        <v>19277</v>
      </c>
      <c r="D2157" s="41" t="s">
        <v>8502</v>
      </c>
      <c r="E2157" s="40" t="s">
        <v>9294</v>
      </c>
    </row>
    <row r="2158" spans="1:5">
      <c r="A2158" t="str">
        <f t="shared" si="33"/>
        <v>11273</v>
      </c>
      <c r="B2158">
        <v>11273</v>
      </c>
      <c r="C2158" s="120" t="s">
        <v>19276</v>
      </c>
      <c r="D2158" s="41" t="s">
        <v>8502</v>
      </c>
      <c r="E2158" s="40" t="s">
        <v>11668</v>
      </c>
    </row>
    <row r="2159" spans="1:5">
      <c r="A2159" t="str">
        <f t="shared" si="33"/>
        <v>11274</v>
      </c>
      <c r="B2159">
        <v>11274</v>
      </c>
      <c r="C2159" s="120" t="s">
        <v>19279</v>
      </c>
      <c r="D2159" s="41" t="s">
        <v>8502</v>
      </c>
      <c r="E2159" s="40" t="s">
        <v>8643</v>
      </c>
    </row>
    <row r="2160" spans="1:5">
      <c r="A2160" t="str">
        <f t="shared" si="33"/>
        <v>11275</v>
      </c>
      <c r="B2160">
        <v>11275</v>
      </c>
      <c r="C2160" s="120" t="s">
        <v>19278</v>
      </c>
      <c r="D2160" s="41" t="s">
        <v>8502</v>
      </c>
      <c r="E2160" s="40" t="s">
        <v>8614</v>
      </c>
    </row>
    <row r="2161" spans="1:5">
      <c r="A2161" t="str">
        <f t="shared" si="33"/>
        <v>11280</v>
      </c>
      <c r="B2161">
        <v>11280</v>
      </c>
      <c r="C2161" s="120" t="s">
        <v>20664</v>
      </c>
      <c r="D2161" s="41" t="s">
        <v>8502</v>
      </c>
      <c r="E2161" s="40" t="s">
        <v>26705</v>
      </c>
    </row>
    <row r="2162" spans="1:5" ht="30">
      <c r="A2162" t="str">
        <f t="shared" si="33"/>
        <v>11281</v>
      </c>
      <c r="B2162">
        <v>11281</v>
      </c>
      <c r="C2162" s="120" t="s">
        <v>20413</v>
      </c>
      <c r="D2162" s="41" t="s">
        <v>8502</v>
      </c>
      <c r="E2162" s="40" t="s">
        <v>26706</v>
      </c>
    </row>
    <row r="2163" spans="1:5">
      <c r="A2163" t="str">
        <f t="shared" si="33"/>
        <v>11289</v>
      </c>
      <c r="B2163">
        <v>11289</v>
      </c>
      <c r="C2163" s="120" t="s">
        <v>23489</v>
      </c>
      <c r="D2163" s="41" t="s">
        <v>8502</v>
      </c>
      <c r="E2163" s="40" t="s">
        <v>17068</v>
      </c>
    </row>
    <row r="2164" spans="1:5">
      <c r="A2164" t="str">
        <f t="shared" si="33"/>
        <v>11296</v>
      </c>
      <c r="B2164">
        <v>11296</v>
      </c>
      <c r="C2164" s="120" t="s">
        <v>23499</v>
      </c>
      <c r="D2164" s="41" t="s">
        <v>8502</v>
      </c>
      <c r="E2164" s="40" t="s">
        <v>17078</v>
      </c>
    </row>
    <row r="2165" spans="1:5">
      <c r="A2165" t="str">
        <f t="shared" si="33"/>
        <v>11299</v>
      </c>
      <c r="B2165">
        <v>11299</v>
      </c>
      <c r="C2165" s="120" t="s">
        <v>23500</v>
      </c>
      <c r="D2165" s="41" t="s">
        <v>8502</v>
      </c>
      <c r="E2165" s="40" t="s">
        <v>17079</v>
      </c>
    </row>
    <row r="2166" spans="1:5">
      <c r="A2166" t="str">
        <f t="shared" si="33"/>
        <v>11301</v>
      </c>
      <c r="B2166">
        <v>11301</v>
      </c>
      <c r="C2166" s="120" t="s">
        <v>23491</v>
      </c>
      <c r="D2166" s="41" t="s">
        <v>8502</v>
      </c>
      <c r="E2166" s="40" t="s">
        <v>17070</v>
      </c>
    </row>
    <row r="2167" spans="1:5">
      <c r="A2167" t="str">
        <f t="shared" si="33"/>
        <v>11315</v>
      </c>
      <c r="B2167">
        <v>11315</v>
      </c>
      <c r="C2167" s="120" t="s">
        <v>23494</v>
      </c>
      <c r="D2167" s="41" t="s">
        <v>8502</v>
      </c>
      <c r="E2167" s="40" t="s">
        <v>17073</v>
      </c>
    </row>
    <row r="2168" spans="1:5">
      <c r="A2168" t="str">
        <f t="shared" si="33"/>
        <v>11316</v>
      </c>
      <c r="B2168">
        <v>11316</v>
      </c>
      <c r="C2168" s="120" t="s">
        <v>23496</v>
      </c>
      <c r="D2168" s="41" t="s">
        <v>8502</v>
      </c>
      <c r="E2168" s="40" t="s">
        <v>17075</v>
      </c>
    </row>
    <row r="2169" spans="1:5">
      <c r="A2169" t="str">
        <f t="shared" si="33"/>
        <v>11321</v>
      </c>
      <c r="B2169">
        <v>11321</v>
      </c>
      <c r="C2169" s="120" t="s">
        <v>23209</v>
      </c>
      <c r="D2169" s="41" t="s">
        <v>8502</v>
      </c>
      <c r="E2169" s="40" t="s">
        <v>26707</v>
      </c>
    </row>
    <row r="2170" spans="1:5">
      <c r="A2170" t="str">
        <f t="shared" si="33"/>
        <v>11323</v>
      </c>
      <c r="B2170">
        <v>11323</v>
      </c>
      <c r="C2170" s="120" t="s">
        <v>23210</v>
      </c>
      <c r="D2170" s="41" t="s">
        <v>8502</v>
      </c>
      <c r="E2170" s="40" t="s">
        <v>17493</v>
      </c>
    </row>
    <row r="2171" spans="1:5">
      <c r="A2171" t="str">
        <f t="shared" si="33"/>
        <v>11359</v>
      </c>
      <c r="B2171">
        <v>11359</v>
      </c>
      <c r="C2171" s="120" t="s">
        <v>21271</v>
      </c>
      <c r="D2171" s="41" t="s">
        <v>8502</v>
      </c>
      <c r="E2171" s="40" t="s">
        <v>26708</v>
      </c>
    </row>
    <row r="2172" spans="1:5" ht="30">
      <c r="A2172" t="str">
        <f t="shared" si="33"/>
        <v>11364</v>
      </c>
      <c r="B2172">
        <v>11364</v>
      </c>
      <c r="C2172" s="120" t="s">
        <v>23031</v>
      </c>
      <c r="D2172" s="41" t="s">
        <v>8502</v>
      </c>
      <c r="E2172" s="40" t="s">
        <v>18254</v>
      </c>
    </row>
    <row r="2173" spans="1:5" ht="30">
      <c r="A2173" t="str">
        <f t="shared" si="33"/>
        <v>11365</v>
      </c>
      <c r="B2173">
        <v>11365</v>
      </c>
      <c r="C2173" s="120" t="s">
        <v>23032</v>
      </c>
      <c r="D2173" s="41" t="s">
        <v>8502</v>
      </c>
      <c r="E2173" s="40" t="s">
        <v>26709</v>
      </c>
    </row>
    <row r="2174" spans="1:5" ht="30">
      <c r="A2174" t="str">
        <f t="shared" si="33"/>
        <v>11366</v>
      </c>
      <c r="B2174">
        <v>11366</v>
      </c>
      <c r="C2174" s="120" t="s">
        <v>23033</v>
      </c>
      <c r="D2174" s="41" t="s">
        <v>8502</v>
      </c>
      <c r="E2174" s="40" t="s">
        <v>26710</v>
      </c>
    </row>
    <row r="2175" spans="1:5">
      <c r="A2175" t="str">
        <f t="shared" si="33"/>
        <v>11378</v>
      </c>
      <c r="B2175">
        <v>11378</v>
      </c>
      <c r="C2175" s="120" t="s">
        <v>23607</v>
      </c>
      <c r="D2175" s="41" t="s">
        <v>8502</v>
      </c>
      <c r="E2175" s="40" t="s">
        <v>26711</v>
      </c>
    </row>
    <row r="2176" spans="1:5">
      <c r="A2176" t="str">
        <f t="shared" si="33"/>
        <v>11379</v>
      </c>
      <c r="B2176">
        <v>11379</v>
      </c>
      <c r="C2176" s="120" t="s">
        <v>23608</v>
      </c>
      <c r="D2176" s="41" t="s">
        <v>8502</v>
      </c>
      <c r="E2176" s="40" t="s">
        <v>26712</v>
      </c>
    </row>
    <row r="2177" spans="1:5">
      <c r="A2177" t="str">
        <f t="shared" si="33"/>
        <v>11427</v>
      </c>
      <c r="B2177">
        <v>11427</v>
      </c>
      <c r="C2177" s="120" t="s">
        <v>22991</v>
      </c>
      <c r="D2177" s="41" t="s">
        <v>8506</v>
      </c>
      <c r="E2177" s="40" t="s">
        <v>25459</v>
      </c>
    </row>
    <row r="2178" spans="1:5">
      <c r="A2178" t="str">
        <f t="shared" si="33"/>
        <v>11447</v>
      </c>
      <c r="B2178">
        <v>11447</v>
      </c>
      <c r="C2178" s="120" t="s">
        <v>21102</v>
      </c>
      <c r="D2178" s="41" t="s">
        <v>8502</v>
      </c>
      <c r="E2178" s="40" t="s">
        <v>9266</v>
      </c>
    </row>
    <row r="2179" spans="1:5">
      <c r="A2179" t="str">
        <f t="shared" ref="A2179:A2242" si="34">IF(ISERROR(SEARCH("/",B2179)=6),TRIM(CLEAN(B2179)),IF(SEARCH("/",B2179)=6,IF(LEN(TRIM(CLEAN(B2179)))=7,LEFT(TRIM(CLEAN(B2179)),6)&amp;"00"&amp;RIGHT(TRIM(CLEAN(B2179)),1),LEFT(TRIM(CLEAN(B2179)),6)&amp;"0"&amp;RIGHT(TRIM(CLEAN(B2179)),2)),TRIM(CLEAN(B2179))))</f>
        <v>11451</v>
      </c>
      <c r="B2179">
        <v>11451</v>
      </c>
      <c r="C2179" s="120" t="s">
        <v>21103</v>
      </c>
      <c r="D2179" s="41" t="s">
        <v>8502</v>
      </c>
      <c r="E2179" s="40" t="s">
        <v>25427</v>
      </c>
    </row>
    <row r="2180" spans="1:5" ht="30">
      <c r="A2180" t="str">
        <f t="shared" si="34"/>
        <v>11455</v>
      </c>
      <c r="B2180">
        <v>11455</v>
      </c>
      <c r="C2180" s="120" t="s">
        <v>21405</v>
      </c>
      <c r="D2180" s="41" t="s">
        <v>8502</v>
      </c>
      <c r="E2180" s="40" t="s">
        <v>8719</v>
      </c>
    </row>
    <row r="2181" spans="1:5" ht="30">
      <c r="A2181" t="str">
        <f t="shared" si="34"/>
        <v>11456</v>
      </c>
      <c r="B2181">
        <v>11456</v>
      </c>
      <c r="C2181" s="120" t="s">
        <v>21407</v>
      </c>
      <c r="D2181" s="41" t="s">
        <v>8502</v>
      </c>
      <c r="E2181" s="40" t="s">
        <v>8573</v>
      </c>
    </row>
    <row r="2182" spans="1:5">
      <c r="A2182" t="str">
        <f t="shared" si="34"/>
        <v>11457</v>
      </c>
      <c r="B2182">
        <v>11457</v>
      </c>
      <c r="C2182" s="120" t="s">
        <v>23522</v>
      </c>
      <c r="D2182" s="41" t="s">
        <v>8502</v>
      </c>
      <c r="E2182" s="40" t="s">
        <v>26713</v>
      </c>
    </row>
    <row r="2183" spans="1:5">
      <c r="A2183" t="str">
        <f t="shared" si="34"/>
        <v>11458</v>
      </c>
      <c r="B2183">
        <v>11458</v>
      </c>
      <c r="C2183" s="120" t="s">
        <v>21370</v>
      </c>
      <c r="D2183" s="41" t="s">
        <v>8502</v>
      </c>
      <c r="E2183" s="40" t="s">
        <v>15578</v>
      </c>
    </row>
    <row r="2184" spans="1:5" ht="30">
      <c r="A2184" t="str">
        <f t="shared" si="34"/>
        <v>11461</v>
      </c>
      <c r="B2184">
        <v>11461</v>
      </c>
      <c r="C2184" s="120" t="s">
        <v>21411</v>
      </c>
      <c r="D2184" s="41" t="s">
        <v>8502</v>
      </c>
      <c r="E2184" s="40" t="s">
        <v>12584</v>
      </c>
    </row>
    <row r="2185" spans="1:5">
      <c r="A2185" t="str">
        <f t="shared" si="34"/>
        <v>11462</v>
      </c>
      <c r="B2185">
        <v>11462</v>
      </c>
      <c r="C2185" s="120" t="s">
        <v>21550</v>
      </c>
      <c r="D2185" s="41" t="s">
        <v>8662</v>
      </c>
      <c r="E2185" s="40" t="s">
        <v>17589</v>
      </c>
    </row>
    <row r="2186" spans="1:5">
      <c r="A2186" t="str">
        <f t="shared" si="34"/>
        <v>11467</v>
      </c>
      <c r="B2186">
        <v>11467</v>
      </c>
      <c r="C2186" s="120" t="s">
        <v>21349</v>
      </c>
      <c r="D2186" s="41" t="s">
        <v>8502</v>
      </c>
      <c r="E2186" s="40" t="s">
        <v>17761</v>
      </c>
    </row>
    <row r="2187" spans="1:5">
      <c r="A2187" t="str">
        <f t="shared" si="34"/>
        <v>11468</v>
      </c>
      <c r="B2187">
        <v>11468</v>
      </c>
      <c r="C2187" s="120" t="s">
        <v>21344</v>
      </c>
      <c r="D2187" s="41" t="s">
        <v>8502</v>
      </c>
      <c r="E2187" s="40" t="s">
        <v>11709</v>
      </c>
    </row>
    <row r="2188" spans="1:5" ht="30">
      <c r="A2188" t="str">
        <f t="shared" si="34"/>
        <v>11469</v>
      </c>
      <c r="B2188">
        <v>11469</v>
      </c>
      <c r="C2188" s="120" t="s">
        <v>21343</v>
      </c>
      <c r="D2188" s="41" t="s">
        <v>8502</v>
      </c>
      <c r="E2188" s="40" t="s">
        <v>8874</v>
      </c>
    </row>
    <row r="2189" spans="1:5">
      <c r="A2189" t="str">
        <f t="shared" si="34"/>
        <v>11476</v>
      </c>
      <c r="B2189">
        <v>11476</v>
      </c>
      <c r="C2189" s="120" t="s">
        <v>22405</v>
      </c>
      <c r="D2189" s="41" t="s">
        <v>8502</v>
      </c>
      <c r="E2189" s="40" t="s">
        <v>22343</v>
      </c>
    </row>
    <row r="2190" spans="1:5">
      <c r="A2190" t="str">
        <f t="shared" si="34"/>
        <v>11478</v>
      </c>
      <c r="B2190">
        <v>11478</v>
      </c>
      <c r="C2190" s="120" t="s">
        <v>22403</v>
      </c>
      <c r="D2190" s="41" t="s">
        <v>8502</v>
      </c>
      <c r="E2190" s="40" t="s">
        <v>26714</v>
      </c>
    </row>
    <row r="2191" spans="1:5">
      <c r="A2191" t="str">
        <f t="shared" si="34"/>
        <v>11479</v>
      </c>
      <c r="B2191">
        <v>11479</v>
      </c>
      <c r="C2191" s="120" t="s">
        <v>22399</v>
      </c>
      <c r="D2191" s="41" t="s">
        <v>8502</v>
      </c>
      <c r="E2191" s="40" t="s">
        <v>26271</v>
      </c>
    </row>
    <row r="2192" spans="1:5">
      <c r="A2192" t="str">
        <f t="shared" si="34"/>
        <v>11480</v>
      </c>
      <c r="B2192">
        <v>11480</v>
      </c>
      <c r="C2192" s="120" t="s">
        <v>21342</v>
      </c>
      <c r="D2192" s="41" t="s">
        <v>8930</v>
      </c>
      <c r="E2192" s="40" t="s">
        <v>26715</v>
      </c>
    </row>
    <row r="2193" spans="1:5">
      <c r="A2193" t="str">
        <f t="shared" si="34"/>
        <v>11481</v>
      </c>
      <c r="B2193">
        <v>11481</v>
      </c>
      <c r="C2193" s="120" t="s">
        <v>22401</v>
      </c>
      <c r="D2193" s="41" t="s">
        <v>8502</v>
      </c>
      <c r="E2193" s="40" t="s">
        <v>25096</v>
      </c>
    </row>
    <row r="2194" spans="1:5">
      <c r="A2194" t="str">
        <f t="shared" si="34"/>
        <v>11484</v>
      </c>
      <c r="B2194">
        <v>11484</v>
      </c>
      <c r="C2194" s="120" t="s">
        <v>21346</v>
      </c>
      <c r="D2194" s="41" t="s">
        <v>8502</v>
      </c>
      <c r="E2194" s="40" t="s">
        <v>26716</v>
      </c>
    </row>
    <row r="2195" spans="1:5">
      <c r="A2195" t="str">
        <f t="shared" si="34"/>
        <v>11493</v>
      </c>
      <c r="B2195">
        <v>11493</v>
      </c>
      <c r="C2195" s="120" t="s">
        <v>23609</v>
      </c>
      <c r="D2195" s="41" t="s">
        <v>8502</v>
      </c>
      <c r="E2195" s="40" t="s">
        <v>26717</v>
      </c>
    </row>
    <row r="2196" spans="1:5">
      <c r="A2196" t="str">
        <f t="shared" si="34"/>
        <v>11499</v>
      </c>
      <c r="B2196">
        <v>11499</v>
      </c>
      <c r="C2196" s="120" t="s">
        <v>22528</v>
      </c>
      <c r="D2196" s="41" t="s">
        <v>8502</v>
      </c>
      <c r="E2196" s="40" t="s">
        <v>26718</v>
      </c>
    </row>
    <row r="2197" spans="1:5">
      <c r="A2197" t="str">
        <f t="shared" si="34"/>
        <v>11518</v>
      </c>
      <c r="B2197">
        <v>11518</v>
      </c>
      <c r="C2197" s="120" t="s">
        <v>22345</v>
      </c>
      <c r="D2197" s="41" t="s">
        <v>8662</v>
      </c>
      <c r="E2197" s="40" t="s">
        <v>25609</v>
      </c>
    </row>
    <row r="2198" spans="1:5">
      <c r="A2198" t="str">
        <f t="shared" si="34"/>
        <v>11519</v>
      </c>
      <c r="B2198">
        <v>11519</v>
      </c>
      <c r="C2198" s="120" t="s">
        <v>22342</v>
      </c>
      <c r="D2198" s="41" t="s">
        <v>8662</v>
      </c>
      <c r="E2198" s="40" t="s">
        <v>26719</v>
      </c>
    </row>
    <row r="2199" spans="1:5">
      <c r="A2199" t="str">
        <f t="shared" si="34"/>
        <v>11520</v>
      </c>
      <c r="B2199">
        <v>11520</v>
      </c>
      <c r="C2199" s="120" t="s">
        <v>22344</v>
      </c>
      <c r="D2199" s="41" t="s">
        <v>8662</v>
      </c>
      <c r="E2199" s="40" t="s">
        <v>15874</v>
      </c>
    </row>
    <row r="2200" spans="1:5">
      <c r="A2200" t="str">
        <f t="shared" si="34"/>
        <v>11522</v>
      </c>
      <c r="B2200">
        <v>11522</v>
      </c>
      <c r="C2200" s="120" t="s">
        <v>23125</v>
      </c>
      <c r="D2200" s="41" t="s">
        <v>8502</v>
      </c>
      <c r="E2200" s="40" t="s">
        <v>9109</v>
      </c>
    </row>
    <row r="2201" spans="1:5">
      <c r="A2201" t="str">
        <f t="shared" si="34"/>
        <v>11552</v>
      </c>
      <c r="B2201">
        <v>11552</v>
      </c>
      <c r="C2201" s="120" t="s">
        <v>22854</v>
      </c>
      <c r="D2201" s="41" t="s">
        <v>8510</v>
      </c>
      <c r="E2201" s="40" t="s">
        <v>24804</v>
      </c>
    </row>
    <row r="2202" spans="1:5">
      <c r="A2202" t="str">
        <f t="shared" si="34"/>
        <v>11557</v>
      </c>
      <c r="B2202">
        <v>11557</v>
      </c>
      <c r="C2202" s="120" t="s">
        <v>21293</v>
      </c>
      <c r="D2202" s="41" t="s">
        <v>8662</v>
      </c>
      <c r="E2202" s="40" t="s">
        <v>25064</v>
      </c>
    </row>
    <row r="2203" spans="1:5">
      <c r="A2203" t="str">
        <f t="shared" si="34"/>
        <v>11558</v>
      </c>
      <c r="B2203">
        <v>11558</v>
      </c>
      <c r="C2203" s="120" t="s">
        <v>21292</v>
      </c>
      <c r="D2203" s="41" t="s">
        <v>8662</v>
      </c>
      <c r="E2203" s="40" t="s">
        <v>9142</v>
      </c>
    </row>
    <row r="2204" spans="1:5">
      <c r="A2204" t="str">
        <f t="shared" si="34"/>
        <v>11560</v>
      </c>
      <c r="B2204">
        <v>11560</v>
      </c>
      <c r="C2204" s="120" t="s">
        <v>22527</v>
      </c>
      <c r="D2204" s="41" t="s">
        <v>8502</v>
      </c>
      <c r="E2204" s="40" t="s">
        <v>26720</v>
      </c>
    </row>
    <row r="2205" spans="1:5">
      <c r="A2205" t="str">
        <f t="shared" si="34"/>
        <v>11561</v>
      </c>
      <c r="B2205">
        <v>11561</v>
      </c>
      <c r="C2205" s="120" t="s">
        <v>22524</v>
      </c>
      <c r="D2205" s="41" t="s">
        <v>8502</v>
      </c>
      <c r="E2205" s="40" t="s">
        <v>25477</v>
      </c>
    </row>
    <row r="2206" spans="1:5">
      <c r="A2206" t="str">
        <f t="shared" si="34"/>
        <v>11572</v>
      </c>
      <c r="B2206">
        <v>11572</v>
      </c>
      <c r="C2206" s="120" t="s">
        <v>24023</v>
      </c>
      <c r="D2206" s="41" t="s">
        <v>8502</v>
      </c>
      <c r="E2206" s="40" t="s">
        <v>26721</v>
      </c>
    </row>
    <row r="2207" spans="1:5">
      <c r="A2207" t="str">
        <f t="shared" si="34"/>
        <v>11573</v>
      </c>
      <c r="B2207">
        <v>11573</v>
      </c>
      <c r="C2207" s="120" t="s">
        <v>23297</v>
      </c>
      <c r="D2207" s="41" t="s">
        <v>8502</v>
      </c>
      <c r="E2207" s="40" t="s">
        <v>8709</v>
      </c>
    </row>
    <row r="2208" spans="1:5">
      <c r="A2208" t="str">
        <f t="shared" si="34"/>
        <v>11575</v>
      </c>
      <c r="B2208">
        <v>11575</v>
      </c>
      <c r="C2208" s="120" t="s">
        <v>23299</v>
      </c>
      <c r="D2208" s="41" t="s">
        <v>8502</v>
      </c>
      <c r="E2208" s="40" t="s">
        <v>25019</v>
      </c>
    </row>
    <row r="2209" spans="1:5">
      <c r="A2209" t="str">
        <f t="shared" si="34"/>
        <v>11577</v>
      </c>
      <c r="B2209">
        <v>11577</v>
      </c>
      <c r="C2209" s="120" t="s">
        <v>23316</v>
      </c>
      <c r="D2209" s="41" t="s">
        <v>8502</v>
      </c>
      <c r="E2209" s="40" t="s">
        <v>17617</v>
      </c>
    </row>
    <row r="2210" spans="1:5">
      <c r="A2210" t="str">
        <f t="shared" si="34"/>
        <v>11578</v>
      </c>
      <c r="B2210">
        <v>11578</v>
      </c>
      <c r="C2210" s="120" t="s">
        <v>23315</v>
      </c>
      <c r="D2210" s="41" t="s">
        <v>8502</v>
      </c>
      <c r="E2210" s="40" t="s">
        <v>10749</v>
      </c>
    </row>
    <row r="2211" spans="1:5">
      <c r="A2211" t="str">
        <f t="shared" si="34"/>
        <v>11580</v>
      </c>
      <c r="B2211">
        <v>11580</v>
      </c>
      <c r="C2211" s="120" t="s">
        <v>24028</v>
      </c>
      <c r="D2211" s="41" t="s">
        <v>8510</v>
      </c>
      <c r="E2211" s="40" t="s">
        <v>26722</v>
      </c>
    </row>
    <row r="2212" spans="1:5">
      <c r="A2212" t="str">
        <f t="shared" si="34"/>
        <v>11581</v>
      </c>
      <c r="B2212">
        <v>11581</v>
      </c>
      <c r="C2212" s="120" t="s">
        <v>24026</v>
      </c>
      <c r="D2212" s="41" t="s">
        <v>8510</v>
      </c>
      <c r="E2212" s="40" t="s">
        <v>26723</v>
      </c>
    </row>
    <row r="2213" spans="1:5">
      <c r="A2213" t="str">
        <f t="shared" si="34"/>
        <v>11587</v>
      </c>
      <c r="B2213">
        <v>11587</v>
      </c>
      <c r="C2213" s="120" t="s">
        <v>21486</v>
      </c>
      <c r="D2213" s="41" t="s">
        <v>8500</v>
      </c>
      <c r="E2213" s="40" t="s">
        <v>26724</v>
      </c>
    </row>
    <row r="2214" spans="1:5">
      <c r="A2214" t="str">
        <f t="shared" si="34"/>
        <v>11588</v>
      </c>
      <c r="B2214">
        <v>11588</v>
      </c>
      <c r="C2214" s="120" t="s">
        <v>21510</v>
      </c>
      <c r="D2214" s="41" t="s">
        <v>8502</v>
      </c>
      <c r="E2214" s="40" t="s">
        <v>26725</v>
      </c>
    </row>
    <row r="2215" spans="1:5">
      <c r="A2215" t="str">
        <f t="shared" si="34"/>
        <v>11592</v>
      </c>
      <c r="B2215">
        <v>11592</v>
      </c>
      <c r="C2215" s="120" t="s">
        <v>21529</v>
      </c>
      <c r="D2215" s="41" t="s">
        <v>8502</v>
      </c>
      <c r="E2215" s="40" t="s">
        <v>26272</v>
      </c>
    </row>
    <row r="2216" spans="1:5">
      <c r="A2216" t="str">
        <f t="shared" si="34"/>
        <v>11593</v>
      </c>
      <c r="B2216">
        <v>11593</v>
      </c>
      <c r="C2216" s="120" t="s">
        <v>21518</v>
      </c>
      <c r="D2216" s="41" t="s">
        <v>8502</v>
      </c>
      <c r="E2216" s="40" t="s">
        <v>26726</v>
      </c>
    </row>
    <row r="2217" spans="1:5">
      <c r="A2217" t="str">
        <f t="shared" si="34"/>
        <v>11594</v>
      </c>
      <c r="B2217">
        <v>11594</v>
      </c>
      <c r="C2217" s="120" t="s">
        <v>21515</v>
      </c>
      <c r="D2217" s="41" t="s">
        <v>8502</v>
      </c>
      <c r="E2217" s="40" t="s">
        <v>26270</v>
      </c>
    </row>
    <row r="2218" spans="1:5">
      <c r="A2218" t="str">
        <f t="shared" si="34"/>
        <v>11596</v>
      </c>
      <c r="B2218">
        <v>11596</v>
      </c>
      <c r="C2218" s="120" t="s">
        <v>21508</v>
      </c>
      <c r="D2218" s="41" t="s">
        <v>8502</v>
      </c>
      <c r="E2218" s="40" t="s">
        <v>26269</v>
      </c>
    </row>
    <row r="2219" spans="1:5">
      <c r="A2219" t="str">
        <f t="shared" si="34"/>
        <v>11597</v>
      </c>
      <c r="B2219">
        <v>11597</v>
      </c>
      <c r="C2219" s="120" t="s">
        <v>21520</v>
      </c>
      <c r="D2219" s="41" t="s">
        <v>8502</v>
      </c>
      <c r="E2219" s="40" t="s">
        <v>26727</v>
      </c>
    </row>
    <row r="2220" spans="1:5">
      <c r="A2220" t="str">
        <f t="shared" si="34"/>
        <v>11599</v>
      </c>
      <c r="B2220">
        <v>11599</v>
      </c>
      <c r="C2220" s="120" t="s">
        <v>21517</v>
      </c>
      <c r="D2220" s="41" t="s">
        <v>8502</v>
      </c>
      <c r="E2220" s="40" t="s">
        <v>26728</v>
      </c>
    </row>
    <row r="2221" spans="1:5">
      <c r="A2221" t="str">
        <f t="shared" si="34"/>
        <v>11609</v>
      </c>
      <c r="B2221">
        <v>11609</v>
      </c>
      <c r="C2221" s="120" t="s">
        <v>23403</v>
      </c>
      <c r="D2221" s="41" t="s">
        <v>8498</v>
      </c>
      <c r="E2221" s="40" t="s">
        <v>8922</v>
      </c>
    </row>
    <row r="2222" spans="1:5">
      <c r="A2222" t="str">
        <f t="shared" si="34"/>
        <v>11615</v>
      </c>
      <c r="B2222">
        <v>11615</v>
      </c>
      <c r="C2222" s="120" t="s">
        <v>22988</v>
      </c>
      <c r="D2222" s="41" t="s">
        <v>8500</v>
      </c>
      <c r="E2222" s="40" t="s">
        <v>17976</v>
      </c>
    </row>
    <row r="2223" spans="1:5">
      <c r="A2223" t="str">
        <f t="shared" si="34"/>
        <v>11616</v>
      </c>
      <c r="B2223">
        <v>11616</v>
      </c>
      <c r="C2223" s="120" t="s">
        <v>22421</v>
      </c>
      <c r="D2223" s="41" t="s">
        <v>8502</v>
      </c>
      <c r="E2223" s="40" t="s">
        <v>26729</v>
      </c>
    </row>
    <row r="2224" spans="1:5">
      <c r="A2224" t="str">
        <f t="shared" si="34"/>
        <v>11621</v>
      </c>
      <c r="B2224">
        <v>11621</v>
      </c>
      <c r="C2224" s="120" t="s">
        <v>22387</v>
      </c>
      <c r="D2224" s="41" t="s">
        <v>8500</v>
      </c>
      <c r="E2224" s="40" t="s">
        <v>26730</v>
      </c>
    </row>
    <row r="2225" spans="1:5">
      <c r="A2225" t="str">
        <f t="shared" si="34"/>
        <v>11622</v>
      </c>
      <c r="B2225">
        <v>11622</v>
      </c>
      <c r="C2225" s="120" t="s">
        <v>23347</v>
      </c>
      <c r="D2225" s="41" t="s">
        <v>8506</v>
      </c>
      <c r="E2225" s="40" t="s">
        <v>26731</v>
      </c>
    </row>
    <row r="2226" spans="1:5">
      <c r="A2226" t="str">
        <f t="shared" si="34"/>
        <v>11649</v>
      </c>
      <c r="B2226">
        <v>11649</v>
      </c>
      <c r="C2226" s="120" t="s">
        <v>21967</v>
      </c>
      <c r="D2226" s="41" t="s">
        <v>8502</v>
      </c>
      <c r="E2226" s="40" t="s">
        <v>26732</v>
      </c>
    </row>
    <row r="2227" spans="1:5">
      <c r="A2227" t="str">
        <f t="shared" si="34"/>
        <v>11650</v>
      </c>
      <c r="B2227">
        <v>11650</v>
      </c>
      <c r="C2227" s="120" t="s">
        <v>21968</v>
      </c>
      <c r="D2227" s="41" t="s">
        <v>8502</v>
      </c>
      <c r="E2227" s="40" t="s">
        <v>26733</v>
      </c>
    </row>
    <row r="2228" spans="1:5">
      <c r="A2228" t="str">
        <f t="shared" si="34"/>
        <v>11651</v>
      </c>
      <c r="B2228">
        <v>11651</v>
      </c>
      <c r="C2228" s="120" t="s">
        <v>22866</v>
      </c>
      <c r="D2228" s="41" t="s">
        <v>8502</v>
      </c>
      <c r="E2228" s="40" t="s">
        <v>26734</v>
      </c>
    </row>
    <row r="2229" spans="1:5">
      <c r="A2229" t="str">
        <f t="shared" si="34"/>
        <v>11652</v>
      </c>
      <c r="B2229">
        <v>11652</v>
      </c>
      <c r="C2229" s="120" t="s">
        <v>24564</v>
      </c>
      <c r="D2229" s="41" t="s">
        <v>8502</v>
      </c>
      <c r="E2229" s="40" t="s">
        <v>26735</v>
      </c>
    </row>
    <row r="2230" spans="1:5">
      <c r="A2230" t="str">
        <f t="shared" si="34"/>
        <v>11655</v>
      </c>
      <c r="B2230">
        <v>11655</v>
      </c>
      <c r="C2230" s="120" t="s">
        <v>23700</v>
      </c>
      <c r="D2230" s="41" t="s">
        <v>8502</v>
      </c>
      <c r="E2230" s="40" t="s">
        <v>15893</v>
      </c>
    </row>
    <row r="2231" spans="1:5">
      <c r="A2231" t="str">
        <f t="shared" si="34"/>
        <v>11656</v>
      </c>
      <c r="B2231">
        <v>11656</v>
      </c>
      <c r="C2231" s="120" t="s">
        <v>23701</v>
      </c>
      <c r="D2231" s="41" t="s">
        <v>8502</v>
      </c>
      <c r="E2231" s="40" t="s">
        <v>18059</v>
      </c>
    </row>
    <row r="2232" spans="1:5">
      <c r="A2232" t="str">
        <f t="shared" si="34"/>
        <v>11657</v>
      </c>
      <c r="B2232">
        <v>11657</v>
      </c>
      <c r="C2232" s="120" t="s">
        <v>23704</v>
      </c>
      <c r="D2232" s="41" t="s">
        <v>8502</v>
      </c>
      <c r="E2232" s="40" t="s">
        <v>8965</v>
      </c>
    </row>
    <row r="2233" spans="1:5">
      <c r="A2233" t="str">
        <f t="shared" si="34"/>
        <v>11658</v>
      </c>
      <c r="B2233">
        <v>11658</v>
      </c>
      <c r="C2233" s="120" t="s">
        <v>23705</v>
      </c>
      <c r="D2233" s="41" t="s">
        <v>8502</v>
      </c>
      <c r="E2233" s="40" t="s">
        <v>10752</v>
      </c>
    </row>
    <row r="2234" spans="1:5">
      <c r="A2234" t="str">
        <f t="shared" si="34"/>
        <v>11663</v>
      </c>
      <c r="B2234">
        <v>11663</v>
      </c>
      <c r="C2234" s="120" t="s">
        <v>23907</v>
      </c>
      <c r="D2234" s="41" t="s">
        <v>8502</v>
      </c>
      <c r="E2234" s="40" t="s">
        <v>26736</v>
      </c>
    </row>
    <row r="2235" spans="1:5">
      <c r="A2235" t="str">
        <f t="shared" si="34"/>
        <v>11669</v>
      </c>
      <c r="B2235">
        <v>11669</v>
      </c>
      <c r="C2235" s="120" t="s">
        <v>23221</v>
      </c>
      <c r="D2235" s="41" t="s">
        <v>8502</v>
      </c>
      <c r="E2235" s="40" t="s">
        <v>26737</v>
      </c>
    </row>
    <row r="2236" spans="1:5">
      <c r="A2236" t="str">
        <f t="shared" si="34"/>
        <v>11670</v>
      </c>
      <c r="B2236">
        <v>11670</v>
      </c>
      <c r="C2236" s="120" t="s">
        <v>23222</v>
      </c>
      <c r="D2236" s="41" t="s">
        <v>8502</v>
      </c>
      <c r="E2236" s="40" t="s">
        <v>18892</v>
      </c>
    </row>
    <row r="2237" spans="1:5">
      <c r="A2237" t="str">
        <f t="shared" si="34"/>
        <v>11671</v>
      </c>
      <c r="B2237">
        <v>11671</v>
      </c>
      <c r="C2237" s="120" t="s">
        <v>23225</v>
      </c>
      <c r="D2237" s="41" t="s">
        <v>8502</v>
      </c>
      <c r="E2237" s="40" t="s">
        <v>26738</v>
      </c>
    </row>
    <row r="2238" spans="1:5">
      <c r="A2238" t="str">
        <f t="shared" si="34"/>
        <v>11672</v>
      </c>
      <c r="B2238">
        <v>11672</v>
      </c>
      <c r="C2238" s="120" t="s">
        <v>23219</v>
      </c>
      <c r="D2238" s="41" t="s">
        <v>8502</v>
      </c>
      <c r="E2238" s="40" t="s">
        <v>23405</v>
      </c>
    </row>
    <row r="2239" spans="1:5">
      <c r="A2239" t="str">
        <f t="shared" si="34"/>
        <v>11673</v>
      </c>
      <c r="B2239">
        <v>11673</v>
      </c>
      <c r="C2239" s="120" t="s">
        <v>23227</v>
      </c>
      <c r="D2239" s="41" t="s">
        <v>8502</v>
      </c>
      <c r="E2239" s="40" t="s">
        <v>18630</v>
      </c>
    </row>
    <row r="2240" spans="1:5">
      <c r="A2240" t="str">
        <f t="shared" si="34"/>
        <v>11674</v>
      </c>
      <c r="B2240">
        <v>11674</v>
      </c>
      <c r="C2240" s="120" t="s">
        <v>23228</v>
      </c>
      <c r="D2240" s="41" t="s">
        <v>8502</v>
      </c>
      <c r="E2240" s="40" t="s">
        <v>24797</v>
      </c>
    </row>
    <row r="2241" spans="1:5">
      <c r="A2241" t="str">
        <f t="shared" si="34"/>
        <v>11675</v>
      </c>
      <c r="B2241">
        <v>11675</v>
      </c>
      <c r="C2241" s="120" t="s">
        <v>23230</v>
      </c>
      <c r="D2241" s="41" t="s">
        <v>8502</v>
      </c>
      <c r="E2241" s="40" t="s">
        <v>26739</v>
      </c>
    </row>
    <row r="2242" spans="1:5">
      <c r="A2242" t="str">
        <f t="shared" si="34"/>
        <v>11676</v>
      </c>
      <c r="B2242">
        <v>11676</v>
      </c>
      <c r="C2242" s="120" t="s">
        <v>23232</v>
      </c>
      <c r="D2242" s="41" t="s">
        <v>8502</v>
      </c>
      <c r="E2242" s="40" t="s">
        <v>26740</v>
      </c>
    </row>
    <row r="2243" spans="1:5">
      <c r="A2243" t="str">
        <f t="shared" ref="A2243:A2306" si="35">IF(ISERROR(SEARCH("/",B2243)=6),TRIM(CLEAN(B2243)),IF(SEARCH("/",B2243)=6,IF(LEN(TRIM(CLEAN(B2243)))=7,LEFT(TRIM(CLEAN(B2243)),6)&amp;"00"&amp;RIGHT(TRIM(CLEAN(B2243)),1),LEFT(TRIM(CLEAN(B2243)),6)&amp;"0"&amp;RIGHT(TRIM(CLEAN(B2243)),2)),TRIM(CLEAN(B2243))))</f>
        <v>11677</v>
      </c>
      <c r="B2243">
        <v>11677</v>
      </c>
      <c r="C2243" s="120" t="s">
        <v>23233</v>
      </c>
      <c r="D2243" s="41" t="s">
        <v>8502</v>
      </c>
      <c r="E2243" s="40" t="s">
        <v>26741</v>
      </c>
    </row>
    <row r="2244" spans="1:5">
      <c r="A2244" t="str">
        <f t="shared" si="35"/>
        <v>11678</v>
      </c>
      <c r="B2244">
        <v>11678</v>
      </c>
      <c r="C2244" s="120" t="s">
        <v>23234</v>
      </c>
      <c r="D2244" s="41" t="s">
        <v>8502</v>
      </c>
      <c r="E2244" s="40" t="s">
        <v>26742</v>
      </c>
    </row>
    <row r="2245" spans="1:5">
      <c r="A2245" t="str">
        <f t="shared" si="35"/>
        <v>11679</v>
      </c>
      <c r="B2245">
        <v>11679</v>
      </c>
      <c r="C2245" s="120" t="s">
        <v>19695</v>
      </c>
      <c r="D2245" s="41" t="s">
        <v>8502</v>
      </c>
      <c r="E2245" s="40" t="s">
        <v>23797</v>
      </c>
    </row>
    <row r="2246" spans="1:5">
      <c r="A2246" t="str">
        <f t="shared" si="35"/>
        <v>11680</v>
      </c>
      <c r="B2246">
        <v>11680</v>
      </c>
      <c r="C2246" s="120" t="s">
        <v>19694</v>
      </c>
      <c r="D2246" s="41" t="s">
        <v>8502</v>
      </c>
      <c r="E2246" s="40" t="s">
        <v>14596</v>
      </c>
    </row>
    <row r="2247" spans="1:5">
      <c r="A2247" t="str">
        <f t="shared" si="35"/>
        <v>11681</v>
      </c>
      <c r="B2247">
        <v>11681</v>
      </c>
      <c r="C2247" s="120" t="s">
        <v>21203</v>
      </c>
      <c r="D2247" s="41" t="s">
        <v>8502</v>
      </c>
      <c r="E2247" s="40" t="s">
        <v>8536</v>
      </c>
    </row>
    <row r="2248" spans="1:5">
      <c r="A2248" t="str">
        <f t="shared" si="35"/>
        <v>11683</v>
      </c>
      <c r="B2248">
        <v>11683</v>
      </c>
      <c r="C2248" s="120" t="s">
        <v>21200</v>
      </c>
      <c r="D2248" s="41" t="s">
        <v>8502</v>
      </c>
      <c r="E2248" s="40" t="s">
        <v>26743</v>
      </c>
    </row>
    <row r="2249" spans="1:5">
      <c r="A2249" t="str">
        <f t="shared" si="35"/>
        <v>11684</v>
      </c>
      <c r="B2249">
        <v>11684</v>
      </c>
      <c r="C2249" s="120" t="s">
        <v>21201</v>
      </c>
      <c r="D2249" s="41" t="s">
        <v>8502</v>
      </c>
      <c r="E2249" s="40" t="s">
        <v>26744</v>
      </c>
    </row>
    <row r="2250" spans="1:5">
      <c r="A2250" t="str">
        <f t="shared" si="35"/>
        <v>11685</v>
      </c>
      <c r="B2250">
        <v>11685</v>
      </c>
      <c r="C2250" s="120" t="s">
        <v>19693</v>
      </c>
      <c r="D2250" s="41" t="s">
        <v>8502</v>
      </c>
      <c r="E2250" s="40" t="s">
        <v>26745</v>
      </c>
    </row>
    <row r="2251" spans="1:5">
      <c r="A2251" t="str">
        <f t="shared" si="35"/>
        <v>11686</v>
      </c>
      <c r="B2251">
        <v>11686</v>
      </c>
      <c r="C2251" s="120" t="s">
        <v>20627</v>
      </c>
      <c r="D2251" s="41" t="s">
        <v>8502</v>
      </c>
      <c r="E2251" s="40" t="s">
        <v>18921</v>
      </c>
    </row>
    <row r="2252" spans="1:5">
      <c r="A2252" t="str">
        <f t="shared" si="35"/>
        <v>11687</v>
      </c>
      <c r="B2252">
        <v>11687</v>
      </c>
      <c r="C2252" s="120" t="s">
        <v>19533</v>
      </c>
      <c r="D2252" s="41" t="s">
        <v>8510</v>
      </c>
      <c r="E2252" s="40" t="s">
        <v>26746</v>
      </c>
    </row>
    <row r="2253" spans="1:5">
      <c r="A2253" t="str">
        <f t="shared" si="35"/>
        <v>11688</v>
      </c>
      <c r="B2253">
        <v>11688</v>
      </c>
      <c r="C2253" s="120" t="s">
        <v>23501</v>
      </c>
      <c r="D2253" s="41" t="s">
        <v>8502</v>
      </c>
      <c r="E2253" s="40" t="s">
        <v>26747</v>
      </c>
    </row>
    <row r="2254" spans="1:5">
      <c r="A2254" t="str">
        <f t="shared" si="35"/>
        <v>11689</v>
      </c>
      <c r="B2254">
        <v>11689</v>
      </c>
      <c r="C2254" s="120" t="s">
        <v>19534</v>
      </c>
      <c r="D2254" s="41" t="s">
        <v>8510</v>
      </c>
      <c r="E2254" s="40" t="s">
        <v>26748</v>
      </c>
    </row>
    <row r="2255" spans="1:5">
      <c r="A2255" t="str">
        <f t="shared" si="35"/>
        <v>11690</v>
      </c>
      <c r="B2255">
        <v>11690</v>
      </c>
      <c r="C2255" s="120" t="s">
        <v>23516</v>
      </c>
      <c r="D2255" s="41" t="s">
        <v>8502</v>
      </c>
      <c r="E2255" s="40" t="s">
        <v>23517</v>
      </c>
    </row>
    <row r="2256" spans="1:5">
      <c r="A2256" t="str">
        <f t="shared" si="35"/>
        <v>11692</v>
      </c>
      <c r="B2256">
        <v>11692</v>
      </c>
      <c r="C2256" s="120" t="s">
        <v>19526</v>
      </c>
      <c r="D2256" s="41" t="s">
        <v>8500</v>
      </c>
      <c r="E2256" s="40" t="s">
        <v>17497</v>
      </c>
    </row>
    <row r="2257" spans="1:5">
      <c r="A2257" t="str">
        <f t="shared" si="35"/>
        <v>11693</v>
      </c>
      <c r="B2257">
        <v>11693</v>
      </c>
      <c r="C2257" s="120" t="s">
        <v>19535</v>
      </c>
      <c r="D2257" s="41" t="s">
        <v>8500</v>
      </c>
      <c r="E2257" s="40" t="s">
        <v>19536</v>
      </c>
    </row>
    <row r="2258" spans="1:5">
      <c r="A2258" t="str">
        <f t="shared" si="35"/>
        <v>11694</v>
      </c>
      <c r="B2258">
        <v>11694</v>
      </c>
      <c r="C2258" s="120" t="s">
        <v>20052</v>
      </c>
      <c r="D2258" s="41" t="s">
        <v>8502</v>
      </c>
      <c r="E2258" s="40" t="s">
        <v>26749</v>
      </c>
    </row>
    <row r="2259" spans="1:5">
      <c r="A2259" t="str">
        <f t="shared" si="35"/>
        <v>11696</v>
      </c>
      <c r="B2259">
        <v>11696</v>
      </c>
      <c r="C2259" s="120" t="s">
        <v>22003</v>
      </c>
      <c r="D2259" s="41" t="s">
        <v>8502</v>
      </c>
      <c r="E2259" s="40" t="s">
        <v>26750</v>
      </c>
    </row>
    <row r="2260" spans="1:5">
      <c r="A2260" t="str">
        <f t="shared" si="35"/>
        <v>11697</v>
      </c>
      <c r="B2260">
        <v>11697</v>
      </c>
      <c r="C2260" s="120" t="s">
        <v>22488</v>
      </c>
      <c r="D2260" s="41" t="s">
        <v>8502</v>
      </c>
      <c r="E2260" s="40" t="s">
        <v>26751</v>
      </c>
    </row>
    <row r="2261" spans="1:5">
      <c r="A2261" t="str">
        <f t="shared" si="35"/>
        <v>11698</v>
      </c>
      <c r="B2261">
        <v>11698</v>
      </c>
      <c r="C2261" s="120" t="s">
        <v>22489</v>
      </c>
      <c r="D2261" s="41" t="s">
        <v>8502</v>
      </c>
      <c r="E2261" s="40" t="s">
        <v>26752</v>
      </c>
    </row>
    <row r="2262" spans="1:5">
      <c r="A2262" t="str">
        <f t="shared" si="35"/>
        <v>11699</v>
      </c>
      <c r="B2262">
        <v>11699</v>
      </c>
      <c r="C2262" s="120" t="s">
        <v>22491</v>
      </c>
      <c r="D2262" s="41" t="s">
        <v>8502</v>
      </c>
      <c r="E2262" s="40" t="s">
        <v>26753</v>
      </c>
    </row>
    <row r="2263" spans="1:5">
      <c r="A2263" t="str">
        <f t="shared" si="35"/>
        <v>11703</v>
      </c>
      <c r="B2263">
        <v>11703</v>
      </c>
      <c r="C2263" s="120" t="s">
        <v>22691</v>
      </c>
      <c r="D2263" s="41" t="s">
        <v>8502</v>
      </c>
      <c r="E2263" s="40" t="s">
        <v>26754</v>
      </c>
    </row>
    <row r="2264" spans="1:5">
      <c r="A2264" t="str">
        <f t="shared" si="35"/>
        <v>11707</v>
      </c>
      <c r="B2264">
        <v>11707</v>
      </c>
      <c r="C2264" s="120" t="s">
        <v>23174</v>
      </c>
      <c r="D2264" s="41" t="s">
        <v>8502</v>
      </c>
      <c r="E2264" s="40" t="s">
        <v>16775</v>
      </c>
    </row>
    <row r="2265" spans="1:5">
      <c r="A2265" t="str">
        <f t="shared" si="35"/>
        <v>11708</v>
      </c>
      <c r="B2265">
        <v>11708</v>
      </c>
      <c r="C2265" s="120" t="s">
        <v>23171</v>
      </c>
      <c r="D2265" s="41" t="s">
        <v>8502</v>
      </c>
      <c r="E2265" s="40" t="s">
        <v>13811</v>
      </c>
    </row>
    <row r="2266" spans="1:5">
      <c r="A2266" t="str">
        <f t="shared" si="35"/>
        <v>11709</v>
      </c>
      <c r="B2266">
        <v>11709</v>
      </c>
      <c r="C2266" s="120" t="s">
        <v>23172</v>
      </c>
      <c r="D2266" s="41" t="s">
        <v>8502</v>
      </c>
      <c r="E2266" s="40" t="s">
        <v>16887</v>
      </c>
    </row>
    <row r="2267" spans="1:5">
      <c r="A2267" t="str">
        <f t="shared" si="35"/>
        <v>11710</v>
      </c>
      <c r="B2267">
        <v>11710</v>
      </c>
      <c r="C2267" s="120" t="s">
        <v>23173</v>
      </c>
      <c r="D2267" s="41" t="s">
        <v>8502</v>
      </c>
      <c r="E2267" s="40" t="s">
        <v>17061</v>
      </c>
    </row>
    <row r="2268" spans="1:5">
      <c r="A2268" t="str">
        <f t="shared" si="35"/>
        <v>11711</v>
      </c>
      <c r="B2268">
        <v>11711</v>
      </c>
      <c r="C2268" s="120" t="s">
        <v>23178</v>
      </c>
      <c r="D2268" s="41" t="s">
        <v>8502</v>
      </c>
      <c r="E2268" s="40" t="s">
        <v>8848</v>
      </c>
    </row>
    <row r="2269" spans="1:5">
      <c r="A2269" t="str">
        <f t="shared" si="35"/>
        <v>11712</v>
      </c>
      <c r="B2269">
        <v>11712</v>
      </c>
      <c r="C2269" s="120" t="s">
        <v>20121</v>
      </c>
      <c r="D2269" s="41" t="s">
        <v>8502</v>
      </c>
      <c r="E2269" s="40" t="s">
        <v>26755</v>
      </c>
    </row>
    <row r="2270" spans="1:5">
      <c r="A2270" t="str">
        <f t="shared" si="35"/>
        <v>11714</v>
      </c>
      <c r="B2270">
        <v>11714</v>
      </c>
      <c r="C2270" s="120" t="s">
        <v>20120</v>
      </c>
      <c r="D2270" s="41" t="s">
        <v>8502</v>
      </c>
      <c r="E2270" s="40" t="s">
        <v>26756</v>
      </c>
    </row>
    <row r="2271" spans="1:5">
      <c r="A2271" t="str">
        <f t="shared" si="35"/>
        <v>11717</v>
      </c>
      <c r="B2271">
        <v>11717</v>
      </c>
      <c r="C2271" s="120" t="s">
        <v>20122</v>
      </c>
      <c r="D2271" s="41" t="s">
        <v>8502</v>
      </c>
      <c r="E2271" s="40" t="s">
        <v>26757</v>
      </c>
    </row>
    <row r="2272" spans="1:5">
      <c r="A2272" t="str">
        <f t="shared" si="35"/>
        <v>11718</v>
      </c>
      <c r="B2272">
        <v>11718</v>
      </c>
      <c r="C2272" s="120" t="s">
        <v>23236</v>
      </c>
      <c r="D2272" s="41" t="s">
        <v>8502</v>
      </c>
      <c r="E2272" s="40" t="s">
        <v>18831</v>
      </c>
    </row>
    <row r="2273" spans="1:5">
      <c r="A2273" t="str">
        <f t="shared" si="35"/>
        <v>11719</v>
      </c>
      <c r="B2273">
        <v>11719</v>
      </c>
      <c r="C2273" s="120" t="s">
        <v>23238</v>
      </c>
      <c r="D2273" s="41" t="s">
        <v>8502</v>
      </c>
      <c r="E2273" s="40" t="s">
        <v>15911</v>
      </c>
    </row>
    <row r="2274" spans="1:5">
      <c r="A2274" t="str">
        <f t="shared" si="35"/>
        <v>11731</v>
      </c>
      <c r="B2274">
        <v>11731</v>
      </c>
      <c r="C2274" s="120" t="s">
        <v>21576</v>
      </c>
      <c r="D2274" s="41" t="s">
        <v>8502</v>
      </c>
      <c r="E2274" s="40" t="s">
        <v>17617</v>
      </c>
    </row>
    <row r="2275" spans="1:5">
      <c r="A2275" t="str">
        <f t="shared" si="35"/>
        <v>11732</v>
      </c>
      <c r="B2275">
        <v>11732</v>
      </c>
      <c r="C2275" s="120" t="s">
        <v>21577</v>
      </c>
      <c r="D2275" s="41" t="s">
        <v>8502</v>
      </c>
      <c r="E2275" s="40" t="s">
        <v>26758</v>
      </c>
    </row>
    <row r="2276" spans="1:5">
      <c r="A2276" t="str">
        <f t="shared" si="35"/>
        <v>11735</v>
      </c>
      <c r="B2276">
        <v>11735</v>
      </c>
      <c r="C2276" s="120" t="s">
        <v>23112</v>
      </c>
      <c r="D2276" s="41" t="s">
        <v>8502</v>
      </c>
      <c r="E2276" s="40" t="s">
        <v>8596</v>
      </c>
    </row>
    <row r="2277" spans="1:5">
      <c r="A2277" t="str">
        <f t="shared" si="35"/>
        <v>11737</v>
      </c>
      <c r="B2277">
        <v>11737</v>
      </c>
      <c r="C2277" s="120" t="s">
        <v>23113</v>
      </c>
      <c r="D2277" s="41" t="s">
        <v>8502</v>
      </c>
      <c r="E2277" s="40" t="s">
        <v>18110</v>
      </c>
    </row>
    <row r="2278" spans="1:5">
      <c r="A2278" t="str">
        <f t="shared" si="35"/>
        <v>11738</v>
      </c>
      <c r="B2278">
        <v>11738</v>
      </c>
      <c r="C2278" s="120" t="s">
        <v>23114</v>
      </c>
      <c r="D2278" s="41" t="s">
        <v>8502</v>
      </c>
      <c r="E2278" s="40" t="s">
        <v>17086</v>
      </c>
    </row>
    <row r="2279" spans="1:5">
      <c r="A2279" t="str">
        <f t="shared" si="35"/>
        <v>11739</v>
      </c>
      <c r="B2279">
        <v>11739</v>
      </c>
      <c r="C2279" s="120" t="s">
        <v>23177</v>
      </c>
      <c r="D2279" s="41" t="s">
        <v>8502</v>
      </c>
      <c r="E2279" s="40" t="s">
        <v>12584</v>
      </c>
    </row>
    <row r="2280" spans="1:5">
      <c r="A2280" t="str">
        <f t="shared" si="35"/>
        <v>11741</v>
      </c>
      <c r="B2280">
        <v>11741</v>
      </c>
      <c r="C2280" s="120" t="s">
        <v>23179</v>
      </c>
      <c r="D2280" s="41" t="s">
        <v>8502</v>
      </c>
      <c r="E2280" s="40" t="s">
        <v>9340</v>
      </c>
    </row>
    <row r="2281" spans="1:5">
      <c r="A2281" t="str">
        <f t="shared" si="35"/>
        <v>11743</v>
      </c>
      <c r="B2281">
        <v>11743</v>
      </c>
      <c r="C2281" s="120" t="s">
        <v>23181</v>
      </c>
      <c r="D2281" s="41" t="s">
        <v>8502</v>
      </c>
      <c r="E2281" s="40" t="s">
        <v>8551</v>
      </c>
    </row>
    <row r="2282" spans="1:5">
      <c r="A2282" t="str">
        <f t="shared" si="35"/>
        <v>11745</v>
      </c>
      <c r="B2282">
        <v>11745</v>
      </c>
      <c r="C2282" s="120" t="s">
        <v>23180</v>
      </c>
      <c r="D2282" s="41" t="s">
        <v>8502</v>
      </c>
      <c r="E2282" s="40" t="s">
        <v>26759</v>
      </c>
    </row>
    <row r="2283" spans="1:5">
      <c r="A2283" t="str">
        <f t="shared" si="35"/>
        <v>11746</v>
      </c>
      <c r="B2283">
        <v>11746</v>
      </c>
      <c r="C2283" s="120" t="s">
        <v>24480</v>
      </c>
      <c r="D2283" s="41" t="s">
        <v>8502</v>
      </c>
      <c r="E2283" s="40" t="s">
        <v>18993</v>
      </c>
    </row>
    <row r="2284" spans="1:5">
      <c r="A2284" t="str">
        <f t="shared" si="35"/>
        <v>11747</v>
      </c>
      <c r="B2284">
        <v>11747</v>
      </c>
      <c r="C2284" s="120" t="s">
        <v>24484</v>
      </c>
      <c r="D2284" s="41" t="s">
        <v>8502</v>
      </c>
      <c r="E2284" s="40" t="s">
        <v>20734</v>
      </c>
    </row>
    <row r="2285" spans="1:5">
      <c r="A2285" t="str">
        <f t="shared" si="35"/>
        <v>11748</v>
      </c>
      <c r="B2285">
        <v>11748</v>
      </c>
      <c r="C2285" s="120" t="s">
        <v>24483</v>
      </c>
      <c r="D2285" s="41" t="s">
        <v>8502</v>
      </c>
      <c r="E2285" s="40" t="s">
        <v>25656</v>
      </c>
    </row>
    <row r="2286" spans="1:5">
      <c r="A2286" t="str">
        <f t="shared" si="35"/>
        <v>11749</v>
      </c>
      <c r="B2286">
        <v>11749</v>
      </c>
      <c r="C2286" s="120" t="s">
        <v>24485</v>
      </c>
      <c r="D2286" s="41" t="s">
        <v>8502</v>
      </c>
      <c r="E2286" s="40" t="s">
        <v>18278</v>
      </c>
    </row>
    <row r="2287" spans="1:5">
      <c r="A2287" t="str">
        <f t="shared" si="35"/>
        <v>11750</v>
      </c>
      <c r="B2287">
        <v>11750</v>
      </c>
      <c r="C2287" s="120" t="s">
        <v>24482</v>
      </c>
      <c r="D2287" s="41" t="s">
        <v>8502</v>
      </c>
      <c r="E2287" s="40" t="s">
        <v>19002</v>
      </c>
    </row>
    <row r="2288" spans="1:5">
      <c r="A2288" t="str">
        <f t="shared" si="35"/>
        <v>11751</v>
      </c>
      <c r="B2288">
        <v>11751</v>
      </c>
      <c r="C2288" s="120" t="s">
        <v>24481</v>
      </c>
      <c r="D2288" s="41" t="s">
        <v>8502</v>
      </c>
      <c r="E2288" s="40" t="s">
        <v>26760</v>
      </c>
    </row>
    <row r="2289" spans="1:5">
      <c r="A2289" t="str">
        <f t="shared" si="35"/>
        <v>11752</v>
      </c>
      <c r="B2289">
        <v>11752</v>
      </c>
      <c r="C2289" s="120" t="s">
        <v>23259</v>
      </c>
      <c r="D2289" s="41" t="s">
        <v>8502</v>
      </c>
      <c r="E2289" s="40" t="s">
        <v>10314</v>
      </c>
    </row>
    <row r="2290" spans="1:5">
      <c r="A2290" t="str">
        <f t="shared" si="35"/>
        <v>11753</v>
      </c>
      <c r="B2290">
        <v>11753</v>
      </c>
      <c r="C2290" s="120" t="s">
        <v>23260</v>
      </c>
      <c r="D2290" s="41" t="s">
        <v>8502</v>
      </c>
      <c r="E2290" s="40" t="s">
        <v>18640</v>
      </c>
    </row>
    <row r="2291" spans="1:5">
      <c r="A2291" t="str">
        <f t="shared" si="35"/>
        <v>11756</v>
      </c>
      <c r="B2291">
        <v>11756</v>
      </c>
      <c r="C2291" s="120" t="s">
        <v>23257</v>
      </c>
      <c r="D2291" s="41" t="s">
        <v>8502</v>
      </c>
      <c r="E2291" s="40" t="s">
        <v>21806</v>
      </c>
    </row>
    <row r="2292" spans="1:5">
      <c r="A2292" t="str">
        <f t="shared" si="35"/>
        <v>11757</v>
      </c>
      <c r="B2292">
        <v>11757</v>
      </c>
      <c r="C2292" s="120" t="s">
        <v>23328</v>
      </c>
      <c r="D2292" s="41" t="s">
        <v>8502</v>
      </c>
      <c r="E2292" s="40" t="s">
        <v>26761</v>
      </c>
    </row>
    <row r="2293" spans="1:5">
      <c r="A2293" t="str">
        <f t="shared" si="35"/>
        <v>11758</v>
      </c>
      <c r="B2293">
        <v>11758</v>
      </c>
      <c r="C2293" s="120" t="s">
        <v>23329</v>
      </c>
      <c r="D2293" s="41" t="s">
        <v>8502</v>
      </c>
      <c r="E2293" s="40" t="s">
        <v>18132</v>
      </c>
    </row>
    <row r="2294" spans="1:5">
      <c r="A2294" t="str">
        <f t="shared" si="35"/>
        <v>11761</v>
      </c>
      <c r="B2294">
        <v>11761</v>
      </c>
      <c r="C2294" s="120" t="s">
        <v>19482</v>
      </c>
      <c r="D2294" s="41" t="s">
        <v>8502</v>
      </c>
      <c r="E2294" s="40" t="s">
        <v>25111</v>
      </c>
    </row>
    <row r="2295" spans="1:5">
      <c r="A2295" t="str">
        <f t="shared" si="35"/>
        <v>11762</v>
      </c>
      <c r="B2295">
        <v>11762</v>
      </c>
      <c r="C2295" s="120" t="s">
        <v>23959</v>
      </c>
      <c r="D2295" s="41" t="s">
        <v>8502</v>
      </c>
      <c r="E2295" s="40" t="s">
        <v>26762</v>
      </c>
    </row>
    <row r="2296" spans="1:5">
      <c r="A2296" t="str">
        <f t="shared" si="35"/>
        <v>11763</v>
      </c>
      <c r="B2296">
        <v>11763</v>
      </c>
      <c r="C2296" s="120" t="s">
        <v>23971</v>
      </c>
      <c r="D2296" s="41" t="s">
        <v>8502</v>
      </c>
      <c r="E2296" s="40" t="s">
        <v>23972</v>
      </c>
    </row>
    <row r="2297" spans="1:5">
      <c r="A2297" t="str">
        <f t="shared" si="35"/>
        <v>11764</v>
      </c>
      <c r="B2297">
        <v>11764</v>
      </c>
      <c r="C2297" s="120" t="s">
        <v>23973</v>
      </c>
      <c r="D2297" s="41" t="s">
        <v>8502</v>
      </c>
      <c r="E2297" s="40" t="s">
        <v>23974</v>
      </c>
    </row>
    <row r="2298" spans="1:5">
      <c r="A2298" t="str">
        <f t="shared" si="35"/>
        <v>11765</v>
      </c>
      <c r="B2298">
        <v>11765</v>
      </c>
      <c r="C2298" s="120" t="s">
        <v>23982</v>
      </c>
      <c r="D2298" s="41" t="s">
        <v>8502</v>
      </c>
      <c r="E2298" s="40" t="s">
        <v>23983</v>
      </c>
    </row>
    <row r="2299" spans="1:5">
      <c r="A2299" t="str">
        <f t="shared" si="35"/>
        <v>11766</v>
      </c>
      <c r="B2299">
        <v>11766</v>
      </c>
      <c r="C2299" s="120" t="s">
        <v>23981</v>
      </c>
      <c r="D2299" s="41" t="s">
        <v>8502</v>
      </c>
      <c r="E2299" s="40" t="s">
        <v>18247</v>
      </c>
    </row>
    <row r="2300" spans="1:5">
      <c r="A2300" t="str">
        <f t="shared" si="35"/>
        <v>11767</v>
      </c>
      <c r="B2300">
        <v>11767</v>
      </c>
      <c r="C2300" s="120" t="s">
        <v>23979</v>
      </c>
      <c r="D2300" s="41" t="s">
        <v>8502</v>
      </c>
      <c r="E2300" s="40" t="s">
        <v>23980</v>
      </c>
    </row>
    <row r="2301" spans="1:5">
      <c r="A2301" t="str">
        <f t="shared" si="35"/>
        <v>11769</v>
      </c>
      <c r="B2301">
        <v>11769</v>
      </c>
      <c r="C2301" s="120" t="s">
        <v>22514</v>
      </c>
      <c r="D2301" s="41" t="s">
        <v>8502</v>
      </c>
      <c r="E2301" s="40" t="s">
        <v>26763</v>
      </c>
    </row>
    <row r="2302" spans="1:5">
      <c r="A2302" t="str">
        <f t="shared" si="35"/>
        <v>11771</v>
      </c>
      <c r="B2302">
        <v>11771</v>
      </c>
      <c r="C2302" s="120" t="s">
        <v>22519</v>
      </c>
      <c r="D2302" s="41" t="s">
        <v>8502</v>
      </c>
      <c r="E2302" s="40" t="s">
        <v>25616</v>
      </c>
    </row>
    <row r="2303" spans="1:5">
      <c r="A2303" t="str">
        <f t="shared" si="35"/>
        <v>11772</v>
      </c>
      <c r="B2303">
        <v>11772</v>
      </c>
      <c r="C2303" s="120" t="s">
        <v>23953</v>
      </c>
      <c r="D2303" s="41" t="s">
        <v>8502</v>
      </c>
      <c r="E2303" s="40" t="s">
        <v>26764</v>
      </c>
    </row>
    <row r="2304" spans="1:5">
      <c r="A2304" t="str">
        <f t="shared" si="35"/>
        <v>11773</v>
      </c>
      <c r="B2304">
        <v>11773</v>
      </c>
      <c r="C2304" s="120" t="s">
        <v>23958</v>
      </c>
      <c r="D2304" s="41" t="s">
        <v>8502</v>
      </c>
      <c r="E2304" s="40" t="s">
        <v>25632</v>
      </c>
    </row>
    <row r="2305" spans="1:5">
      <c r="A2305" t="str">
        <f t="shared" si="35"/>
        <v>11777</v>
      </c>
      <c r="B2305">
        <v>11777</v>
      </c>
      <c r="C2305" s="120" t="s">
        <v>23989</v>
      </c>
      <c r="D2305" s="41" t="s">
        <v>8502</v>
      </c>
      <c r="E2305" s="40" t="s">
        <v>26765</v>
      </c>
    </row>
    <row r="2306" spans="1:5">
      <c r="A2306" t="str">
        <f t="shared" si="35"/>
        <v>11781</v>
      </c>
      <c r="B2306">
        <v>11781</v>
      </c>
      <c r="C2306" s="120" t="s">
        <v>24477</v>
      </c>
      <c r="D2306" s="41" t="s">
        <v>8502</v>
      </c>
      <c r="E2306" s="40" t="s">
        <v>26766</v>
      </c>
    </row>
    <row r="2307" spans="1:5">
      <c r="A2307" t="str">
        <f t="shared" ref="A2307:A2370" si="36">IF(ISERROR(SEARCH("/",B2307)=6),TRIM(CLEAN(B2307)),IF(SEARCH("/",B2307)=6,IF(LEN(TRIM(CLEAN(B2307)))=7,LEFT(TRIM(CLEAN(B2307)),6)&amp;"00"&amp;RIGHT(TRIM(CLEAN(B2307)),1),LEFT(TRIM(CLEAN(B2307)),6)&amp;"0"&amp;RIGHT(TRIM(CLEAN(B2307)),2)),TRIM(CLEAN(B2307))))</f>
        <v>11786</v>
      </c>
      <c r="B2307">
        <v>11786</v>
      </c>
      <c r="C2307" s="120" t="s">
        <v>19515</v>
      </c>
      <c r="D2307" s="41" t="s">
        <v>8502</v>
      </c>
      <c r="E2307" s="40" t="s">
        <v>26767</v>
      </c>
    </row>
    <row r="2308" spans="1:5">
      <c r="A2308" t="str">
        <f t="shared" si="36"/>
        <v>11789</v>
      </c>
      <c r="B2308">
        <v>11789</v>
      </c>
      <c r="C2308" s="120" t="s">
        <v>19321</v>
      </c>
      <c r="D2308" s="41" t="s">
        <v>8502</v>
      </c>
      <c r="E2308" s="40" t="s">
        <v>8764</v>
      </c>
    </row>
    <row r="2309" spans="1:5">
      <c r="A2309" t="str">
        <f t="shared" si="36"/>
        <v>11790</v>
      </c>
      <c r="B2309">
        <v>11790</v>
      </c>
      <c r="C2309" s="120" t="s">
        <v>22733</v>
      </c>
      <c r="D2309" s="41" t="s">
        <v>8502</v>
      </c>
      <c r="E2309" s="40" t="s">
        <v>9369</v>
      </c>
    </row>
    <row r="2310" spans="1:5">
      <c r="A2310" t="str">
        <f t="shared" si="36"/>
        <v>11795</v>
      </c>
      <c r="B2310">
        <v>11795</v>
      </c>
      <c r="C2310" s="120" t="s">
        <v>21573</v>
      </c>
      <c r="D2310" s="41" t="s">
        <v>8500</v>
      </c>
      <c r="E2310" s="40" t="s">
        <v>26768</v>
      </c>
    </row>
    <row r="2311" spans="1:5" ht="30">
      <c r="A2311" t="str">
        <f t="shared" si="36"/>
        <v>11811</v>
      </c>
      <c r="B2311">
        <v>11811</v>
      </c>
      <c r="C2311" s="120" t="s">
        <v>19360</v>
      </c>
      <c r="D2311" s="41" t="s">
        <v>8502</v>
      </c>
      <c r="E2311" s="40" t="s">
        <v>26769</v>
      </c>
    </row>
    <row r="2312" spans="1:5">
      <c r="A2312" t="str">
        <f t="shared" si="36"/>
        <v>11814</v>
      </c>
      <c r="B2312">
        <v>11814</v>
      </c>
      <c r="C2312" s="120" t="s">
        <v>19357</v>
      </c>
      <c r="D2312" s="41" t="s">
        <v>8502</v>
      </c>
      <c r="E2312" s="40" t="s">
        <v>26770</v>
      </c>
    </row>
    <row r="2313" spans="1:5">
      <c r="A2313" t="str">
        <f t="shared" si="36"/>
        <v>11816</v>
      </c>
      <c r="B2313">
        <v>11816</v>
      </c>
      <c r="C2313" s="120" t="s">
        <v>19356</v>
      </c>
      <c r="D2313" s="41" t="s">
        <v>8502</v>
      </c>
      <c r="E2313" s="40" t="s">
        <v>26771</v>
      </c>
    </row>
    <row r="2314" spans="1:5">
      <c r="A2314" t="str">
        <f t="shared" si="36"/>
        <v>11821</v>
      </c>
      <c r="B2314">
        <v>11821</v>
      </c>
      <c r="C2314" s="120" t="s">
        <v>20561</v>
      </c>
      <c r="D2314" s="41" t="s">
        <v>8502</v>
      </c>
      <c r="E2314" s="40" t="s">
        <v>25016</v>
      </c>
    </row>
    <row r="2315" spans="1:5">
      <c r="A2315" t="str">
        <f t="shared" si="36"/>
        <v>11822</v>
      </c>
      <c r="B2315">
        <v>11822</v>
      </c>
      <c r="C2315" s="120" t="s">
        <v>23992</v>
      </c>
      <c r="D2315" s="41" t="s">
        <v>8502</v>
      </c>
      <c r="E2315" s="40" t="s">
        <v>25042</v>
      </c>
    </row>
    <row r="2316" spans="1:5">
      <c r="A2316" t="str">
        <f t="shared" si="36"/>
        <v>11823</v>
      </c>
      <c r="B2316">
        <v>11823</v>
      </c>
      <c r="C2316" s="120" t="s">
        <v>23991</v>
      </c>
      <c r="D2316" s="41" t="s">
        <v>8502</v>
      </c>
      <c r="E2316" s="40" t="s">
        <v>8712</v>
      </c>
    </row>
    <row r="2317" spans="1:5">
      <c r="A2317" t="str">
        <f t="shared" si="36"/>
        <v>11824</v>
      </c>
      <c r="B2317">
        <v>11824</v>
      </c>
      <c r="C2317" s="120" t="s">
        <v>23984</v>
      </c>
      <c r="D2317" s="41" t="s">
        <v>8502</v>
      </c>
      <c r="E2317" s="40" t="s">
        <v>18914</v>
      </c>
    </row>
    <row r="2318" spans="1:5">
      <c r="A2318" t="str">
        <f t="shared" si="36"/>
        <v>11825</v>
      </c>
      <c r="B2318">
        <v>11825</v>
      </c>
      <c r="C2318" s="120" t="s">
        <v>23977</v>
      </c>
      <c r="D2318" s="41" t="s">
        <v>8502</v>
      </c>
      <c r="E2318" s="40" t="s">
        <v>23978</v>
      </c>
    </row>
    <row r="2319" spans="1:5">
      <c r="A2319" t="str">
        <f t="shared" si="36"/>
        <v>11826</v>
      </c>
      <c r="B2319">
        <v>11826</v>
      </c>
      <c r="C2319" s="120" t="s">
        <v>23968</v>
      </c>
      <c r="D2319" s="41" t="s">
        <v>8502</v>
      </c>
      <c r="E2319" s="40" t="s">
        <v>23969</v>
      </c>
    </row>
    <row r="2320" spans="1:5">
      <c r="A2320" t="str">
        <f t="shared" si="36"/>
        <v>11829</v>
      </c>
      <c r="B2320">
        <v>11829</v>
      </c>
      <c r="C2320" s="120" t="s">
        <v>23975</v>
      </c>
      <c r="D2320" s="41" t="s">
        <v>8502</v>
      </c>
      <c r="E2320" s="40" t="s">
        <v>16491</v>
      </c>
    </row>
    <row r="2321" spans="1:5">
      <c r="A2321" t="str">
        <f t="shared" si="36"/>
        <v>11830</v>
      </c>
      <c r="B2321">
        <v>11830</v>
      </c>
      <c r="C2321" s="120" t="s">
        <v>23976</v>
      </c>
      <c r="D2321" s="41" t="s">
        <v>8502</v>
      </c>
      <c r="E2321" s="40" t="s">
        <v>16878</v>
      </c>
    </row>
    <row r="2322" spans="1:5">
      <c r="A2322" t="str">
        <f t="shared" si="36"/>
        <v>11831</v>
      </c>
      <c r="B2322">
        <v>11831</v>
      </c>
      <c r="C2322" s="120" t="s">
        <v>23993</v>
      </c>
      <c r="D2322" s="41" t="s">
        <v>8502</v>
      </c>
      <c r="E2322" s="40" t="s">
        <v>19020</v>
      </c>
    </row>
    <row r="2323" spans="1:5">
      <c r="A2323" t="str">
        <f t="shared" si="36"/>
        <v>11837</v>
      </c>
      <c r="B2323">
        <v>11837</v>
      </c>
      <c r="C2323" s="120" t="s">
        <v>21557</v>
      </c>
      <c r="D2323" s="41" t="s">
        <v>8502</v>
      </c>
      <c r="E2323" s="40" t="s">
        <v>24850</v>
      </c>
    </row>
    <row r="2324" spans="1:5">
      <c r="A2324" t="str">
        <f t="shared" si="36"/>
        <v>11838</v>
      </c>
      <c r="B2324">
        <v>11838</v>
      </c>
      <c r="C2324" s="120" t="s">
        <v>23880</v>
      </c>
      <c r="D2324" s="41" t="s">
        <v>8502</v>
      </c>
      <c r="E2324" s="40" t="s">
        <v>26772</v>
      </c>
    </row>
    <row r="2325" spans="1:5">
      <c r="A2325" t="str">
        <f t="shared" si="36"/>
        <v>11839</v>
      </c>
      <c r="B2325">
        <v>11839</v>
      </c>
      <c r="C2325" s="120" t="s">
        <v>23884</v>
      </c>
      <c r="D2325" s="41" t="s">
        <v>8502</v>
      </c>
      <c r="E2325" s="40" t="s">
        <v>26773</v>
      </c>
    </row>
    <row r="2326" spans="1:5">
      <c r="A2326" t="str">
        <f t="shared" si="36"/>
        <v>11844</v>
      </c>
      <c r="B2326">
        <v>11844</v>
      </c>
      <c r="C2326" s="120" t="s">
        <v>23068</v>
      </c>
      <c r="D2326" s="41" t="s">
        <v>8510</v>
      </c>
      <c r="E2326" s="40" t="s">
        <v>26178</v>
      </c>
    </row>
    <row r="2327" spans="1:5">
      <c r="A2327" t="str">
        <f t="shared" si="36"/>
        <v>11854</v>
      </c>
      <c r="B2327">
        <v>11854</v>
      </c>
      <c r="C2327" s="120" t="s">
        <v>20571</v>
      </c>
      <c r="D2327" s="41" t="s">
        <v>8502</v>
      </c>
      <c r="E2327" s="40" t="s">
        <v>17614</v>
      </c>
    </row>
    <row r="2328" spans="1:5">
      <c r="A2328" t="str">
        <f t="shared" si="36"/>
        <v>11855</v>
      </c>
      <c r="B2328">
        <v>11855</v>
      </c>
      <c r="C2328" s="120" t="s">
        <v>20575</v>
      </c>
      <c r="D2328" s="41" t="s">
        <v>8502</v>
      </c>
      <c r="E2328" s="40" t="s">
        <v>18834</v>
      </c>
    </row>
    <row r="2329" spans="1:5">
      <c r="A2329" t="str">
        <f t="shared" si="36"/>
        <v>11856</v>
      </c>
      <c r="B2329">
        <v>11856</v>
      </c>
      <c r="C2329" s="120" t="s">
        <v>20564</v>
      </c>
      <c r="D2329" s="41" t="s">
        <v>8502</v>
      </c>
      <c r="E2329" s="40" t="s">
        <v>24804</v>
      </c>
    </row>
    <row r="2330" spans="1:5">
      <c r="A2330" t="str">
        <f t="shared" si="36"/>
        <v>11857</v>
      </c>
      <c r="B2330">
        <v>11857</v>
      </c>
      <c r="C2330" s="120" t="s">
        <v>20565</v>
      </c>
      <c r="D2330" s="41" t="s">
        <v>8502</v>
      </c>
      <c r="E2330" s="40" t="s">
        <v>24818</v>
      </c>
    </row>
    <row r="2331" spans="1:5">
      <c r="A2331" t="str">
        <f t="shared" si="36"/>
        <v>11858</v>
      </c>
      <c r="B2331">
        <v>11858</v>
      </c>
      <c r="C2331" s="120" t="s">
        <v>20566</v>
      </c>
      <c r="D2331" s="41" t="s">
        <v>8502</v>
      </c>
      <c r="E2331" s="40" t="s">
        <v>17483</v>
      </c>
    </row>
    <row r="2332" spans="1:5">
      <c r="A2332" t="str">
        <f t="shared" si="36"/>
        <v>11859</v>
      </c>
      <c r="B2332">
        <v>11859</v>
      </c>
      <c r="C2332" s="120" t="s">
        <v>20569</v>
      </c>
      <c r="D2332" s="41" t="s">
        <v>8502</v>
      </c>
      <c r="E2332" s="40" t="s">
        <v>26774</v>
      </c>
    </row>
    <row r="2333" spans="1:5">
      <c r="A2333" t="str">
        <f t="shared" si="36"/>
        <v>11862</v>
      </c>
      <c r="B2333">
        <v>11862</v>
      </c>
      <c r="C2333" s="120" t="s">
        <v>20573</v>
      </c>
      <c r="D2333" s="41" t="s">
        <v>8502</v>
      </c>
      <c r="E2333" s="40" t="s">
        <v>8895</v>
      </c>
    </row>
    <row r="2334" spans="1:5">
      <c r="A2334" t="str">
        <f t="shared" si="36"/>
        <v>11863</v>
      </c>
      <c r="B2334">
        <v>11863</v>
      </c>
      <c r="C2334" s="120" t="s">
        <v>20574</v>
      </c>
      <c r="D2334" s="41" t="s">
        <v>8502</v>
      </c>
      <c r="E2334" s="40" t="s">
        <v>8931</v>
      </c>
    </row>
    <row r="2335" spans="1:5">
      <c r="A2335" t="str">
        <f t="shared" si="36"/>
        <v>11864</v>
      </c>
      <c r="B2335">
        <v>11864</v>
      </c>
      <c r="C2335" s="120" t="s">
        <v>20576</v>
      </c>
      <c r="D2335" s="41" t="s">
        <v>8502</v>
      </c>
      <c r="E2335" s="40" t="s">
        <v>18222</v>
      </c>
    </row>
    <row r="2336" spans="1:5">
      <c r="A2336" t="str">
        <f t="shared" si="36"/>
        <v>11868</v>
      </c>
      <c r="B2336">
        <v>11868</v>
      </c>
      <c r="C2336" s="120" t="s">
        <v>20028</v>
      </c>
      <c r="D2336" s="41" t="s">
        <v>8502</v>
      </c>
      <c r="E2336" s="40" t="s">
        <v>26775</v>
      </c>
    </row>
    <row r="2337" spans="1:5">
      <c r="A2337" t="str">
        <f t="shared" si="36"/>
        <v>11869</v>
      </c>
      <c r="B2337">
        <v>11869</v>
      </c>
      <c r="C2337" s="120" t="s">
        <v>20030</v>
      </c>
      <c r="D2337" s="41" t="s">
        <v>8502</v>
      </c>
      <c r="E2337" s="40" t="s">
        <v>26776</v>
      </c>
    </row>
    <row r="2338" spans="1:5">
      <c r="A2338" t="str">
        <f t="shared" si="36"/>
        <v>11871</v>
      </c>
      <c r="B2338">
        <v>11871</v>
      </c>
      <c r="C2338" s="120" t="s">
        <v>20022</v>
      </c>
      <c r="D2338" s="41" t="s">
        <v>8502</v>
      </c>
      <c r="E2338" s="40" t="s">
        <v>26777</v>
      </c>
    </row>
    <row r="2339" spans="1:5">
      <c r="A2339" t="str">
        <f t="shared" si="36"/>
        <v>11880</v>
      </c>
      <c r="B2339">
        <v>11880</v>
      </c>
      <c r="C2339" s="120" t="s">
        <v>20119</v>
      </c>
      <c r="D2339" s="41" t="s">
        <v>8502</v>
      </c>
      <c r="E2339" s="40" t="s">
        <v>25294</v>
      </c>
    </row>
    <row r="2340" spans="1:5">
      <c r="A2340" t="str">
        <f t="shared" si="36"/>
        <v>11881</v>
      </c>
      <c r="B2340">
        <v>11881</v>
      </c>
      <c r="C2340" s="120" t="s">
        <v>20053</v>
      </c>
      <c r="D2340" s="41" t="s">
        <v>8502</v>
      </c>
      <c r="E2340" s="40" t="s">
        <v>26778</v>
      </c>
    </row>
    <row r="2341" spans="1:5">
      <c r="A2341" t="str">
        <f t="shared" si="36"/>
        <v>11882</v>
      </c>
      <c r="B2341">
        <v>11882</v>
      </c>
      <c r="C2341" s="120" t="s">
        <v>20108</v>
      </c>
      <c r="D2341" s="41" t="s">
        <v>8502</v>
      </c>
      <c r="E2341" s="40" t="s">
        <v>26779</v>
      </c>
    </row>
    <row r="2342" spans="1:5">
      <c r="A2342" t="str">
        <f t="shared" si="36"/>
        <v>11889</v>
      </c>
      <c r="B2342">
        <v>11889</v>
      </c>
      <c r="C2342" s="120" t="s">
        <v>20656</v>
      </c>
      <c r="D2342" s="41" t="s">
        <v>8510</v>
      </c>
      <c r="E2342" s="40" t="s">
        <v>8866</v>
      </c>
    </row>
    <row r="2343" spans="1:5">
      <c r="A2343" t="str">
        <f t="shared" si="36"/>
        <v>11890</v>
      </c>
      <c r="B2343">
        <v>11890</v>
      </c>
      <c r="C2343" s="120" t="s">
        <v>20658</v>
      </c>
      <c r="D2343" s="41" t="s">
        <v>8510</v>
      </c>
      <c r="E2343" s="40" t="s">
        <v>9497</v>
      </c>
    </row>
    <row r="2344" spans="1:5">
      <c r="A2344" t="str">
        <f t="shared" si="36"/>
        <v>11891</v>
      </c>
      <c r="B2344">
        <v>11891</v>
      </c>
      <c r="C2344" s="120" t="s">
        <v>20659</v>
      </c>
      <c r="D2344" s="41" t="s">
        <v>8510</v>
      </c>
      <c r="E2344" s="40" t="s">
        <v>12031</v>
      </c>
    </row>
    <row r="2345" spans="1:5">
      <c r="A2345" t="str">
        <f t="shared" si="36"/>
        <v>11892</v>
      </c>
      <c r="B2345">
        <v>11892</v>
      </c>
      <c r="C2345" s="120" t="s">
        <v>20660</v>
      </c>
      <c r="D2345" s="41" t="s">
        <v>8510</v>
      </c>
      <c r="E2345" s="40" t="s">
        <v>9242</v>
      </c>
    </row>
    <row r="2346" spans="1:5">
      <c r="A2346" t="str">
        <f t="shared" si="36"/>
        <v>11901</v>
      </c>
      <c r="B2346">
        <v>11901</v>
      </c>
      <c r="C2346" s="120" t="s">
        <v>19988</v>
      </c>
      <c r="D2346" s="41" t="s">
        <v>8510</v>
      </c>
      <c r="E2346" s="40" t="s">
        <v>9651</v>
      </c>
    </row>
    <row r="2347" spans="1:5">
      <c r="A2347" t="str">
        <f t="shared" si="36"/>
        <v>11902</v>
      </c>
      <c r="B2347">
        <v>11902</v>
      </c>
      <c r="C2347" s="120" t="s">
        <v>19989</v>
      </c>
      <c r="D2347" s="41" t="s">
        <v>8510</v>
      </c>
      <c r="E2347" s="40" t="s">
        <v>8538</v>
      </c>
    </row>
    <row r="2348" spans="1:5">
      <c r="A2348" t="str">
        <f t="shared" si="36"/>
        <v>11903</v>
      </c>
      <c r="B2348">
        <v>11903</v>
      </c>
      <c r="C2348" s="120" t="s">
        <v>19990</v>
      </c>
      <c r="D2348" s="41" t="s">
        <v>8510</v>
      </c>
      <c r="E2348" s="40" t="s">
        <v>19028</v>
      </c>
    </row>
    <row r="2349" spans="1:5">
      <c r="A2349" t="str">
        <f t="shared" si="36"/>
        <v>11904</v>
      </c>
      <c r="B2349">
        <v>11904</v>
      </c>
      <c r="C2349" s="120" t="s">
        <v>19991</v>
      </c>
      <c r="D2349" s="41" t="s">
        <v>8510</v>
      </c>
      <c r="E2349" s="40" t="s">
        <v>8678</v>
      </c>
    </row>
    <row r="2350" spans="1:5">
      <c r="A2350" t="str">
        <f t="shared" si="36"/>
        <v>11905</v>
      </c>
      <c r="B2350">
        <v>11905</v>
      </c>
      <c r="C2350" s="120" t="s">
        <v>19992</v>
      </c>
      <c r="D2350" s="41" t="s">
        <v>8510</v>
      </c>
      <c r="E2350" s="40" t="s">
        <v>9231</v>
      </c>
    </row>
    <row r="2351" spans="1:5">
      <c r="A2351" t="str">
        <f t="shared" si="36"/>
        <v>11906</v>
      </c>
      <c r="B2351">
        <v>11906</v>
      </c>
      <c r="C2351" s="120" t="s">
        <v>19993</v>
      </c>
      <c r="D2351" s="41" t="s">
        <v>8510</v>
      </c>
      <c r="E2351" s="40" t="s">
        <v>17042</v>
      </c>
    </row>
    <row r="2352" spans="1:5">
      <c r="A2352" t="str">
        <f t="shared" si="36"/>
        <v>11914</v>
      </c>
      <c r="B2352">
        <v>11914</v>
      </c>
      <c r="C2352" s="120" t="s">
        <v>20003</v>
      </c>
      <c r="D2352" s="41" t="s">
        <v>8510</v>
      </c>
      <c r="E2352" s="40" t="s">
        <v>20004</v>
      </c>
    </row>
    <row r="2353" spans="1:5">
      <c r="A2353" t="str">
        <f t="shared" si="36"/>
        <v>11916</v>
      </c>
      <c r="B2353">
        <v>11916</v>
      </c>
      <c r="C2353" s="120" t="s">
        <v>20002</v>
      </c>
      <c r="D2353" s="41" t="s">
        <v>8510</v>
      </c>
      <c r="E2353" s="40" t="s">
        <v>17615</v>
      </c>
    </row>
    <row r="2354" spans="1:5">
      <c r="A2354" t="str">
        <f t="shared" si="36"/>
        <v>11917</v>
      </c>
      <c r="B2354">
        <v>11917</v>
      </c>
      <c r="C2354" s="120" t="s">
        <v>20005</v>
      </c>
      <c r="D2354" s="41" t="s">
        <v>8510</v>
      </c>
      <c r="E2354" s="40" t="s">
        <v>16397</v>
      </c>
    </row>
    <row r="2355" spans="1:5">
      <c r="A2355" t="str">
        <f t="shared" si="36"/>
        <v>11918</v>
      </c>
      <c r="B2355">
        <v>11918</v>
      </c>
      <c r="C2355" s="120" t="s">
        <v>20006</v>
      </c>
      <c r="D2355" s="41" t="s">
        <v>8510</v>
      </c>
      <c r="E2355" s="40" t="s">
        <v>16762</v>
      </c>
    </row>
    <row r="2356" spans="1:5">
      <c r="A2356" t="str">
        <f t="shared" si="36"/>
        <v>11919</v>
      </c>
      <c r="B2356">
        <v>11919</v>
      </c>
      <c r="C2356" s="120" t="s">
        <v>19994</v>
      </c>
      <c r="D2356" s="41" t="s">
        <v>8510</v>
      </c>
      <c r="E2356" s="40" t="s">
        <v>10839</v>
      </c>
    </row>
    <row r="2357" spans="1:5">
      <c r="A2357" t="str">
        <f t="shared" si="36"/>
        <v>11920</v>
      </c>
      <c r="B2357">
        <v>11920</v>
      </c>
      <c r="C2357" s="120" t="s">
        <v>19995</v>
      </c>
      <c r="D2357" s="41" t="s">
        <v>8510</v>
      </c>
      <c r="E2357" s="40" t="s">
        <v>9409</v>
      </c>
    </row>
    <row r="2358" spans="1:5">
      <c r="A2358" t="str">
        <f t="shared" si="36"/>
        <v>11921</v>
      </c>
      <c r="B2358">
        <v>11921</v>
      </c>
      <c r="C2358" s="120" t="s">
        <v>19998</v>
      </c>
      <c r="D2358" s="41" t="s">
        <v>8510</v>
      </c>
      <c r="E2358" s="40" t="s">
        <v>9524</v>
      </c>
    </row>
    <row r="2359" spans="1:5">
      <c r="A2359" t="str">
        <f t="shared" si="36"/>
        <v>11922</v>
      </c>
      <c r="B2359">
        <v>11922</v>
      </c>
      <c r="C2359" s="120" t="s">
        <v>19999</v>
      </c>
      <c r="D2359" s="41" t="s">
        <v>8510</v>
      </c>
      <c r="E2359" s="40" t="s">
        <v>19019</v>
      </c>
    </row>
    <row r="2360" spans="1:5">
      <c r="A2360" t="str">
        <f t="shared" si="36"/>
        <v>11923</v>
      </c>
      <c r="B2360">
        <v>11923</v>
      </c>
      <c r="C2360" s="120" t="s">
        <v>20000</v>
      </c>
      <c r="D2360" s="41" t="s">
        <v>8510</v>
      </c>
      <c r="E2360" s="40" t="s">
        <v>20001</v>
      </c>
    </row>
    <row r="2361" spans="1:5">
      <c r="A2361" t="str">
        <f t="shared" si="36"/>
        <v>11924</v>
      </c>
      <c r="B2361">
        <v>11924</v>
      </c>
      <c r="C2361" s="120" t="s">
        <v>19996</v>
      </c>
      <c r="D2361" s="41" t="s">
        <v>8510</v>
      </c>
      <c r="E2361" s="40" t="s">
        <v>19997</v>
      </c>
    </row>
    <row r="2362" spans="1:5">
      <c r="A2362" t="str">
        <f t="shared" si="36"/>
        <v>11927</v>
      </c>
      <c r="B2362">
        <v>11927</v>
      </c>
      <c r="C2362" s="120" t="s">
        <v>19121</v>
      </c>
      <c r="D2362" s="41" t="s">
        <v>8502</v>
      </c>
      <c r="E2362" s="40" t="s">
        <v>8514</v>
      </c>
    </row>
    <row r="2363" spans="1:5">
      <c r="A2363" t="str">
        <f t="shared" si="36"/>
        <v>11928</v>
      </c>
      <c r="B2363">
        <v>11928</v>
      </c>
      <c r="C2363" s="120" t="s">
        <v>19122</v>
      </c>
      <c r="D2363" s="41" t="s">
        <v>8502</v>
      </c>
      <c r="E2363" s="40" t="s">
        <v>9937</v>
      </c>
    </row>
    <row r="2364" spans="1:5">
      <c r="A2364" t="str">
        <f t="shared" si="36"/>
        <v>11929</v>
      </c>
      <c r="B2364">
        <v>11929</v>
      </c>
      <c r="C2364" s="120" t="s">
        <v>19123</v>
      </c>
      <c r="D2364" s="41" t="s">
        <v>8502</v>
      </c>
      <c r="E2364" s="40" t="s">
        <v>26003</v>
      </c>
    </row>
    <row r="2365" spans="1:5">
      <c r="A2365" t="str">
        <f t="shared" si="36"/>
        <v>11945</v>
      </c>
      <c r="B2365">
        <v>11945</v>
      </c>
      <c r="C2365" s="120" t="s">
        <v>19700</v>
      </c>
      <c r="D2365" s="41" t="s">
        <v>8502</v>
      </c>
      <c r="E2365" s="40" t="s">
        <v>10251</v>
      </c>
    </row>
    <row r="2366" spans="1:5">
      <c r="A2366" t="str">
        <f t="shared" si="36"/>
        <v>11946</v>
      </c>
      <c r="B2366">
        <v>11946</v>
      </c>
      <c r="C2366" s="120" t="s">
        <v>19701</v>
      </c>
      <c r="D2366" s="41" t="s">
        <v>8502</v>
      </c>
      <c r="E2366" s="40" t="s">
        <v>8519</v>
      </c>
    </row>
    <row r="2367" spans="1:5">
      <c r="A2367" t="str">
        <f t="shared" si="36"/>
        <v>11948</v>
      </c>
      <c r="B2367">
        <v>11948</v>
      </c>
      <c r="C2367" s="120" t="s">
        <v>22760</v>
      </c>
      <c r="D2367" s="41" t="s">
        <v>8502</v>
      </c>
      <c r="E2367" s="40" t="s">
        <v>9043</v>
      </c>
    </row>
    <row r="2368" spans="1:5">
      <c r="A2368" t="str">
        <f t="shared" si="36"/>
        <v>11950</v>
      </c>
      <c r="B2368">
        <v>11950</v>
      </c>
      <c r="C2368" s="120" t="s">
        <v>19703</v>
      </c>
      <c r="D2368" s="41" t="s">
        <v>8502</v>
      </c>
      <c r="E2368" s="40" t="s">
        <v>9314</v>
      </c>
    </row>
    <row r="2369" spans="1:5">
      <c r="A2369" t="str">
        <f t="shared" si="36"/>
        <v>11953</v>
      </c>
      <c r="B2369">
        <v>11953</v>
      </c>
      <c r="C2369" s="120" t="s">
        <v>22721</v>
      </c>
      <c r="D2369" s="41" t="s">
        <v>8502</v>
      </c>
      <c r="E2369" s="40" t="s">
        <v>8788</v>
      </c>
    </row>
    <row r="2370" spans="1:5">
      <c r="A2370" t="str">
        <f t="shared" si="36"/>
        <v>11955</v>
      </c>
      <c r="B2370">
        <v>11955</v>
      </c>
      <c r="C2370" s="120" t="s">
        <v>22704</v>
      </c>
      <c r="D2370" s="41" t="s">
        <v>8502</v>
      </c>
      <c r="E2370" s="40" t="s">
        <v>8961</v>
      </c>
    </row>
    <row r="2371" spans="1:5">
      <c r="A2371" t="str">
        <f t="shared" ref="A2371:A2434" si="37">IF(ISERROR(SEARCH("/",B2371)=6),TRIM(CLEAN(B2371)),IF(SEARCH("/",B2371)=6,IF(LEN(TRIM(CLEAN(B2371)))=7,LEFT(TRIM(CLEAN(B2371)),6)&amp;"00"&amp;RIGHT(TRIM(CLEAN(B2371)),1),LEFT(TRIM(CLEAN(B2371)),6)&amp;"0"&amp;RIGHT(TRIM(CLEAN(B2371)),2)),TRIM(CLEAN(B2371))))</f>
        <v>11960</v>
      </c>
      <c r="B2371">
        <v>11960</v>
      </c>
      <c r="C2371" s="120" t="s">
        <v>22705</v>
      </c>
      <c r="D2371" s="41" t="s">
        <v>8502</v>
      </c>
      <c r="E2371" s="40" t="s">
        <v>8707</v>
      </c>
    </row>
    <row r="2372" spans="1:5">
      <c r="A2372" t="str">
        <f t="shared" si="37"/>
        <v>11962</v>
      </c>
      <c r="B2372">
        <v>11962</v>
      </c>
      <c r="C2372" s="120" t="s">
        <v>22755</v>
      </c>
      <c r="D2372" s="41" t="s">
        <v>8502</v>
      </c>
      <c r="E2372" s="40" t="s">
        <v>10073</v>
      </c>
    </row>
    <row r="2373" spans="1:5">
      <c r="A2373" t="str">
        <f t="shared" si="37"/>
        <v>11963</v>
      </c>
      <c r="B2373">
        <v>11963</v>
      </c>
      <c r="C2373" s="120" t="s">
        <v>22697</v>
      </c>
      <c r="D2373" s="41" t="s">
        <v>8502</v>
      </c>
      <c r="E2373" s="40" t="s">
        <v>11719</v>
      </c>
    </row>
    <row r="2374" spans="1:5">
      <c r="A2374" t="str">
        <f t="shared" si="37"/>
        <v>11964</v>
      </c>
      <c r="B2374">
        <v>11964</v>
      </c>
      <c r="C2374" s="120" t="s">
        <v>22698</v>
      </c>
      <c r="D2374" s="41" t="s">
        <v>8502</v>
      </c>
      <c r="E2374" s="40" t="s">
        <v>18062</v>
      </c>
    </row>
    <row r="2375" spans="1:5">
      <c r="A2375" t="str">
        <f t="shared" si="37"/>
        <v>11971</v>
      </c>
      <c r="B2375">
        <v>11971</v>
      </c>
      <c r="C2375" s="120" t="s">
        <v>23002</v>
      </c>
      <c r="D2375" s="41" t="s">
        <v>8502</v>
      </c>
      <c r="E2375" s="40" t="s">
        <v>16615</v>
      </c>
    </row>
    <row r="2376" spans="1:5">
      <c r="A2376" t="str">
        <f t="shared" si="37"/>
        <v>11975</v>
      </c>
      <c r="B2376">
        <v>11975</v>
      </c>
      <c r="C2376" s="120" t="s">
        <v>20378</v>
      </c>
      <c r="D2376" s="41" t="s">
        <v>8502</v>
      </c>
      <c r="E2376" s="40" t="s">
        <v>9191</v>
      </c>
    </row>
    <row r="2377" spans="1:5">
      <c r="A2377" t="str">
        <f t="shared" si="37"/>
        <v>11976</v>
      </c>
      <c r="B2377">
        <v>11976</v>
      </c>
      <c r="C2377" s="120" t="s">
        <v>20380</v>
      </c>
      <c r="D2377" s="41" t="s">
        <v>8502</v>
      </c>
      <c r="E2377" s="40" t="s">
        <v>10774</v>
      </c>
    </row>
    <row r="2378" spans="1:5">
      <c r="A2378" t="str">
        <f t="shared" si="37"/>
        <v>11977</v>
      </c>
      <c r="B2378">
        <v>11977</v>
      </c>
      <c r="C2378" s="120" t="s">
        <v>20377</v>
      </c>
      <c r="D2378" s="41" t="s">
        <v>8502</v>
      </c>
      <c r="E2378" s="40" t="s">
        <v>9077</v>
      </c>
    </row>
    <row r="2379" spans="1:5">
      <c r="A2379" t="str">
        <f t="shared" si="37"/>
        <v>11981</v>
      </c>
      <c r="B2379">
        <v>11981</v>
      </c>
      <c r="C2379" s="120" t="s">
        <v>19635</v>
      </c>
      <c r="D2379" s="41" t="s">
        <v>8502</v>
      </c>
      <c r="E2379" s="40" t="s">
        <v>26780</v>
      </c>
    </row>
    <row r="2380" spans="1:5">
      <c r="A2380" t="str">
        <f t="shared" si="37"/>
        <v>11991</v>
      </c>
      <c r="B2380">
        <v>11991</v>
      </c>
      <c r="C2380" s="120" t="s">
        <v>21616</v>
      </c>
      <c r="D2380" s="41" t="s">
        <v>8502</v>
      </c>
      <c r="E2380" s="40" t="s">
        <v>26781</v>
      </c>
    </row>
    <row r="2381" spans="1:5">
      <c r="A2381" t="str">
        <f t="shared" si="37"/>
        <v>12001</v>
      </c>
      <c r="B2381">
        <v>12001</v>
      </c>
      <c r="C2381" s="120" t="s">
        <v>20107</v>
      </c>
      <c r="D2381" s="41" t="s">
        <v>8502</v>
      </c>
      <c r="E2381" s="40" t="s">
        <v>8646</v>
      </c>
    </row>
    <row r="2382" spans="1:5">
      <c r="A2382" t="str">
        <f t="shared" si="37"/>
        <v>12008</v>
      </c>
      <c r="B2382">
        <v>12008</v>
      </c>
      <c r="C2382" s="120" t="s">
        <v>20496</v>
      </c>
      <c r="D2382" s="41" t="s">
        <v>8502</v>
      </c>
      <c r="E2382" s="40" t="s">
        <v>26782</v>
      </c>
    </row>
    <row r="2383" spans="1:5">
      <c r="A2383" t="str">
        <f t="shared" si="37"/>
        <v>12010</v>
      </c>
      <c r="B2383">
        <v>12010</v>
      </c>
      <c r="C2383" s="120" t="s">
        <v>20505</v>
      </c>
      <c r="D2383" s="41" t="s">
        <v>8502</v>
      </c>
      <c r="E2383" s="40" t="s">
        <v>13226</v>
      </c>
    </row>
    <row r="2384" spans="1:5">
      <c r="A2384" t="str">
        <f t="shared" si="37"/>
        <v>12015</v>
      </c>
      <c r="B2384">
        <v>12015</v>
      </c>
      <c r="C2384" s="120" t="s">
        <v>20514</v>
      </c>
      <c r="D2384" s="41" t="s">
        <v>8502</v>
      </c>
      <c r="E2384" s="40" t="s">
        <v>25254</v>
      </c>
    </row>
    <row r="2385" spans="1:5">
      <c r="A2385" t="str">
        <f t="shared" si="37"/>
        <v>12016</v>
      </c>
      <c r="B2385">
        <v>12016</v>
      </c>
      <c r="C2385" s="120" t="s">
        <v>20513</v>
      </c>
      <c r="D2385" s="41" t="s">
        <v>8502</v>
      </c>
      <c r="E2385" s="40" t="s">
        <v>9162</v>
      </c>
    </row>
    <row r="2386" spans="1:5">
      <c r="A2386" t="str">
        <f t="shared" si="37"/>
        <v>12019</v>
      </c>
      <c r="B2386">
        <v>12019</v>
      </c>
      <c r="C2386" s="120" t="s">
        <v>20516</v>
      </c>
      <c r="D2386" s="41" t="s">
        <v>8502</v>
      </c>
      <c r="E2386" s="40" t="s">
        <v>25254</v>
      </c>
    </row>
    <row r="2387" spans="1:5">
      <c r="A2387" t="str">
        <f t="shared" si="37"/>
        <v>12020</v>
      </c>
      <c r="B2387">
        <v>12020</v>
      </c>
      <c r="C2387" s="120" t="s">
        <v>20515</v>
      </c>
      <c r="D2387" s="41" t="s">
        <v>8502</v>
      </c>
      <c r="E2387" s="40" t="s">
        <v>9162</v>
      </c>
    </row>
    <row r="2388" spans="1:5">
      <c r="A2388" t="str">
        <f t="shared" si="37"/>
        <v>12025</v>
      </c>
      <c r="B2388">
        <v>12025</v>
      </c>
      <c r="C2388" s="120" t="s">
        <v>20522</v>
      </c>
      <c r="D2388" s="41" t="s">
        <v>8502</v>
      </c>
      <c r="E2388" s="40" t="s">
        <v>11675</v>
      </c>
    </row>
    <row r="2389" spans="1:5">
      <c r="A2389" t="str">
        <f t="shared" si="37"/>
        <v>12030</v>
      </c>
      <c r="B2389">
        <v>12030</v>
      </c>
      <c r="C2389" s="120" t="s">
        <v>21859</v>
      </c>
      <c r="D2389" s="41" t="s">
        <v>8669</v>
      </c>
      <c r="E2389" s="40" t="s">
        <v>26783</v>
      </c>
    </row>
    <row r="2390" spans="1:5">
      <c r="A2390" t="str">
        <f t="shared" si="37"/>
        <v>12032</v>
      </c>
      <c r="B2390">
        <v>12032</v>
      </c>
      <c r="C2390" s="120" t="s">
        <v>21858</v>
      </c>
      <c r="D2390" s="41" t="s">
        <v>8669</v>
      </c>
      <c r="E2390" s="40" t="s">
        <v>18625</v>
      </c>
    </row>
    <row r="2391" spans="1:5">
      <c r="A2391" t="str">
        <f t="shared" si="37"/>
        <v>12033</v>
      </c>
      <c r="B2391">
        <v>12033</v>
      </c>
      <c r="C2391" s="120" t="s">
        <v>20873</v>
      </c>
      <c r="D2391" s="41" t="s">
        <v>8502</v>
      </c>
      <c r="E2391" s="40" t="s">
        <v>26784</v>
      </c>
    </row>
    <row r="2392" spans="1:5">
      <c r="A2392" t="str">
        <f t="shared" si="37"/>
        <v>12034</v>
      </c>
      <c r="B2392">
        <v>12034</v>
      </c>
      <c r="C2392" s="120" t="s">
        <v>20878</v>
      </c>
      <c r="D2392" s="41" t="s">
        <v>8502</v>
      </c>
      <c r="E2392" s="40" t="s">
        <v>8805</v>
      </c>
    </row>
    <row r="2393" spans="1:5">
      <c r="A2393" t="str">
        <f t="shared" si="37"/>
        <v>12038</v>
      </c>
      <c r="B2393">
        <v>12038</v>
      </c>
      <c r="C2393" s="120" t="s">
        <v>23143</v>
      </c>
      <c r="D2393" s="41" t="s">
        <v>8502</v>
      </c>
      <c r="E2393" s="40" t="s">
        <v>26785</v>
      </c>
    </row>
    <row r="2394" spans="1:5">
      <c r="A2394" t="str">
        <f t="shared" si="37"/>
        <v>12039</v>
      </c>
      <c r="B2394">
        <v>12039</v>
      </c>
      <c r="C2394" s="120" t="s">
        <v>23134</v>
      </c>
      <c r="D2394" s="41" t="s">
        <v>8502</v>
      </c>
      <c r="E2394" s="40" t="s">
        <v>26786</v>
      </c>
    </row>
    <row r="2395" spans="1:5">
      <c r="A2395" t="str">
        <f t="shared" si="37"/>
        <v>12041</v>
      </c>
      <c r="B2395">
        <v>12041</v>
      </c>
      <c r="C2395" s="120" t="s">
        <v>23136</v>
      </c>
      <c r="D2395" s="41" t="s">
        <v>8502</v>
      </c>
      <c r="E2395" s="40" t="s">
        <v>26787</v>
      </c>
    </row>
    <row r="2396" spans="1:5">
      <c r="A2396" t="str">
        <f t="shared" si="37"/>
        <v>12042</v>
      </c>
      <c r="B2396">
        <v>12042</v>
      </c>
      <c r="C2396" s="120" t="s">
        <v>23139</v>
      </c>
      <c r="D2396" s="41" t="s">
        <v>8502</v>
      </c>
      <c r="E2396" s="40" t="s">
        <v>26788</v>
      </c>
    </row>
    <row r="2397" spans="1:5">
      <c r="A2397" t="str">
        <f t="shared" si="37"/>
        <v>12043</v>
      </c>
      <c r="B2397">
        <v>12043</v>
      </c>
      <c r="C2397" s="120" t="s">
        <v>23137</v>
      </c>
      <c r="D2397" s="41" t="s">
        <v>8502</v>
      </c>
      <c r="E2397" s="40" t="s">
        <v>26789</v>
      </c>
    </row>
    <row r="2398" spans="1:5">
      <c r="A2398" t="str">
        <f t="shared" si="37"/>
        <v>12056</v>
      </c>
      <c r="B2398">
        <v>12056</v>
      </c>
      <c r="C2398" s="120" t="s">
        <v>21159</v>
      </c>
      <c r="D2398" s="41" t="s">
        <v>8510</v>
      </c>
      <c r="E2398" s="40" t="s">
        <v>9263</v>
      </c>
    </row>
    <row r="2399" spans="1:5">
      <c r="A2399" t="str">
        <f t="shared" si="37"/>
        <v>12057</v>
      </c>
      <c r="B2399">
        <v>12057</v>
      </c>
      <c r="C2399" s="120" t="s">
        <v>21160</v>
      </c>
      <c r="D2399" s="41" t="s">
        <v>8510</v>
      </c>
      <c r="E2399" s="40" t="s">
        <v>8625</v>
      </c>
    </row>
    <row r="2400" spans="1:5">
      <c r="A2400" t="str">
        <f t="shared" si="37"/>
        <v>12058</v>
      </c>
      <c r="B2400">
        <v>12058</v>
      </c>
      <c r="C2400" s="120" t="s">
        <v>21162</v>
      </c>
      <c r="D2400" s="41" t="s">
        <v>8510</v>
      </c>
      <c r="E2400" s="40" t="s">
        <v>16365</v>
      </c>
    </row>
    <row r="2401" spans="1:5">
      <c r="A2401" t="str">
        <f t="shared" si="37"/>
        <v>12059</v>
      </c>
      <c r="B2401">
        <v>12059</v>
      </c>
      <c r="C2401" s="120" t="s">
        <v>21161</v>
      </c>
      <c r="D2401" s="41" t="s">
        <v>8510</v>
      </c>
      <c r="E2401" s="40" t="s">
        <v>9415</v>
      </c>
    </row>
    <row r="2402" spans="1:5">
      <c r="A2402" t="str">
        <f t="shared" si="37"/>
        <v>12060</v>
      </c>
      <c r="B2402">
        <v>12060</v>
      </c>
      <c r="C2402" s="120" t="s">
        <v>21163</v>
      </c>
      <c r="D2402" s="41" t="s">
        <v>8510</v>
      </c>
      <c r="E2402" s="40" t="s">
        <v>8734</v>
      </c>
    </row>
    <row r="2403" spans="1:5">
      <c r="A2403" t="str">
        <f t="shared" si="37"/>
        <v>12061</v>
      </c>
      <c r="B2403">
        <v>12061</v>
      </c>
      <c r="C2403" s="120" t="s">
        <v>21164</v>
      </c>
      <c r="D2403" s="41" t="s">
        <v>8510</v>
      </c>
      <c r="E2403" s="40" t="s">
        <v>22018</v>
      </c>
    </row>
    <row r="2404" spans="1:5">
      <c r="A2404" t="str">
        <f t="shared" si="37"/>
        <v>12062</v>
      </c>
      <c r="B2404">
        <v>12062</v>
      </c>
      <c r="C2404" s="120" t="s">
        <v>21165</v>
      </c>
      <c r="D2404" s="41" t="s">
        <v>8510</v>
      </c>
      <c r="E2404" s="40" t="s">
        <v>26790</v>
      </c>
    </row>
    <row r="2405" spans="1:5">
      <c r="A2405" t="str">
        <f t="shared" si="37"/>
        <v>12067</v>
      </c>
      <c r="B2405">
        <v>12067</v>
      </c>
      <c r="C2405" s="120" t="s">
        <v>21149</v>
      </c>
      <c r="D2405" s="41" t="s">
        <v>8510</v>
      </c>
      <c r="E2405" s="40" t="s">
        <v>9380</v>
      </c>
    </row>
    <row r="2406" spans="1:5">
      <c r="A2406" t="str">
        <f t="shared" si="37"/>
        <v>12070</v>
      </c>
      <c r="B2406">
        <v>12070</v>
      </c>
      <c r="C2406" s="120" t="s">
        <v>21147</v>
      </c>
      <c r="D2406" s="41" t="s">
        <v>8510</v>
      </c>
      <c r="E2406" s="40" t="s">
        <v>9429</v>
      </c>
    </row>
    <row r="2407" spans="1:5" ht="30">
      <c r="A2407" t="str">
        <f t="shared" si="37"/>
        <v>12076</v>
      </c>
      <c r="B2407">
        <v>12076</v>
      </c>
      <c r="C2407" s="120" t="s">
        <v>23996</v>
      </c>
      <c r="D2407" s="41" t="s">
        <v>8502</v>
      </c>
      <c r="E2407" s="40" t="s">
        <v>26791</v>
      </c>
    </row>
    <row r="2408" spans="1:5">
      <c r="A2408" t="str">
        <f t="shared" si="37"/>
        <v>12081</v>
      </c>
      <c r="B2408">
        <v>12081</v>
      </c>
      <c r="C2408" s="120" t="s">
        <v>20367</v>
      </c>
      <c r="D2408" s="41" t="s">
        <v>8502</v>
      </c>
      <c r="E2408" s="40" t="s">
        <v>26792</v>
      </c>
    </row>
    <row r="2409" spans="1:5">
      <c r="A2409" t="str">
        <f t="shared" si="37"/>
        <v>12082</v>
      </c>
      <c r="B2409">
        <v>12082</v>
      </c>
      <c r="C2409" s="120" t="s">
        <v>20368</v>
      </c>
      <c r="D2409" s="41" t="s">
        <v>8502</v>
      </c>
      <c r="E2409" s="40" t="s">
        <v>26793</v>
      </c>
    </row>
    <row r="2410" spans="1:5">
      <c r="A2410" t="str">
        <f t="shared" si="37"/>
        <v>12083</v>
      </c>
      <c r="B2410">
        <v>12083</v>
      </c>
      <c r="C2410" s="120" t="s">
        <v>20366</v>
      </c>
      <c r="D2410" s="41" t="s">
        <v>8502</v>
      </c>
      <c r="E2410" s="40" t="s">
        <v>26794</v>
      </c>
    </row>
    <row r="2411" spans="1:5">
      <c r="A2411" t="str">
        <f t="shared" si="37"/>
        <v>12114</v>
      </c>
      <c r="B2411">
        <v>12114</v>
      </c>
      <c r="C2411" s="120" t="s">
        <v>20169</v>
      </c>
      <c r="D2411" s="41" t="s">
        <v>8502</v>
      </c>
      <c r="E2411" s="40" t="s">
        <v>17997</v>
      </c>
    </row>
    <row r="2412" spans="1:5">
      <c r="A2412" t="str">
        <f t="shared" si="37"/>
        <v>12118</v>
      </c>
      <c r="B2412">
        <v>12118</v>
      </c>
      <c r="C2412" s="120" t="s">
        <v>21928</v>
      </c>
      <c r="D2412" s="41" t="s">
        <v>8502</v>
      </c>
      <c r="E2412" s="40" t="s">
        <v>9428</v>
      </c>
    </row>
    <row r="2413" spans="1:5">
      <c r="A2413" t="str">
        <f t="shared" si="37"/>
        <v>12128</v>
      </c>
      <c r="B2413">
        <v>12128</v>
      </c>
      <c r="C2413" s="120" t="s">
        <v>21660</v>
      </c>
      <c r="D2413" s="41" t="s">
        <v>8502</v>
      </c>
      <c r="E2413" s="40" t="s">
        <v>9496</v>
      </c>
    </row>
    <row r="2414" spans="1:5">
      <c r="A2414" t="str">
        <f t="shared" si="37"/>
        <v>12129</v>
      </c>
      <c r="B2414">
        <v>12129</v>
      </c>
      <c r="C2414" s="120" t="s">
        <v>21661</v>
      </c>
      <c r="D2414" s="41" t="s">
        <v>8502</v>
      </c>
      <c r="E2414" s="40" t="s">
        <v>8668</v>
      </c>
    </row>
    <row r="2415" spans="1:5">
      <c r="A2415" t="str">
        <f t="shared" si="37"/>
        <v>12147</v>
      </c>
      <c r="B2415">
        <v>12147</v>
      </c>
      <c r="C2415" s="120" t="s">
        <v>23943</v>
      </c>
      <c r="D2415" s="41" t="s">
        <v>8502</v>
      </c>
      <c r="E2415" s="40" t="s">
        <v>18195</v>
      </c>
    </row>
    <row r="2416" spans="1:5">
      <c r="A2416" t="str">
        <f t="shared" si="37"/>
        <v>12214</v>
      </c>
      <c r="B2416">
        <v>12214</v>
      </c>
      <c r="C2416" s="120" t="s">
        <v>21994</v>
      </c>
      <c r="D2416" s="41" t="s">
        <v>8502</v>
      </c>
      <c r="E2416" s="40" t="s">
        <v>8920</v>
      </c>
    </row>
    <row r="2417" spans="1:5">
      <c r="A2417" t="str">
        <f t="shared" si="37"/>
        <v>12216</v>
      </c>
      <c r="B2417">
        <v>12216</v>
      </c>
      <c r="C2417" s="120" t="s">
        <v>21991</v>
      </c>
      <c r="D2417" s="41" t="s">
        <v>8502</v>
      </c>
      <c r="E2417" s="40" t="s">
        <v>9200</v>
      </c>
    </row>
    <row r="2418" spans="1:5">
      <c r="A2418" t="str">
        <f t="shared" si="37"/>
        <v>12230</v>
      </c>
      <c r="B2418">
        <v>12230</v>
      </c>
      <c r="C2418" s="120" t="s">
        <v>22075</v>
      </c>
      <c r="D2418" s="41" t="s">
        <v>8502</v>
      </c>
      <c r="E2418" s="40" t="s">
        <v>15111</v>
      </c>
    </row>
    <row r="2419" spans="1:5">
      <c r="A2419" t="str">
        <f t="shared" si="37"/>
        <v>12231</v>
      </c>
      <c r="B2419">
        <v>12231</v>
      </c>
      <c r="C2419" s="120" t="s">
        <v>22078</v>
      </c>
      <c r="D2419" s="41" t="s">
        <v>8502</v>
      </c>
      <c r="E2419" s="40" t="s">
        <v>8942</v>
      </c>
    </row>
    <row r="2420" spans="1:5">
      <c r="A2420" t="str">
        <f t="shared" si="37"/>
        <v>12232</v>
      </c>
      <c r="B2420">
        <v>12232</v>
      </c>
      <c r="C2420" s="120" t="s">
        <v>22080</v>
      </c>
      <c r="D2420" s="41" t="s">
        <v>8502</v>
      </c>
      <c r="E2420" s="40" t="s">
        <v>26795</v>
      </c>
    </row>
    <row r="2421" spans="1:5">
      <c r="A2421" t="str">
        <f t="shared" si="37"/>
        <v>12239</v>
      </c>
      <c r="B2421">
        <v>12239</v>
      </c>
      <c r="C2421" s="120" t="s">
        <v>22082</v>
      </c>
      <c r="D2421" s="41" t="s">
        <v>8502</v>
      </c>
      <c r="E2421" s="40" t="s">
        <v>26796</v>
      </c>
    </row>
    <row r="2422" spans="1:5">
      <c r="A2422" t="str">
        <f t="shared" si="37"/>
        <v>12266</v>
      </c>
      <c r="B2422">
        <v>12266</v>
      </c>
      <c r="C2422" s="120" t="s">
        <v>22098</v>
      </c>
      <c r="D2422" s="41" t="s">
        <v>8502</v>
      </c>
      <c r="E2422" s="40" t="s">
        <v>26797</v>
      </c>
    </row>
    <row r="2423" spans="1:5">
      <c r="A2423" t="str">
        <f t="shared" si="37"/>
        <v>12267</v>
      </c>
      <c r="B2423">
        <v>12267</v>
      </c>
      <c r="C2423" s="120" t="s">
        <v>22096</v>
      </c>
      <c r="D2423" s="41" t="s">
        <v>8502</v>
      </c>
      <c r="E2423" s="40" t="s">
        <v>25699</v>
      </c>
    </row>
    <row r="2424" spans="1:5">
      <c r="A2424" t="str">
        <f t="shared" si="37"/>
        <v>12271</v>
      </c>
      <c r="B2424">
        <v>12271</v>
      </c>
      <c r="C2424" s="120" t="s">
        <v>22084</v>
      </c>
      <c r="D2424" s="41" t="s">
        <v>8502</v>
      </c>
      <c r="E2424" s="40" t="s">
        <v>26798</v>
      </c>
    </row>
    <row r="2425" spans="1:5" ht="30">
      <c r="A2425" t="str">
        <f t="shared" si="37"/>
        <v>12273</v>
      </c>
      <c r="B2425">
        <v>12273</v>
      </c>
      <c r="C2425" s="120" t="s">
        <v>23109</v>
      </c>
      <c r="D2425" s="41" t="s">
        <v>8502</v>
      </c>
      <c r="E2425" s="40" t="s">
        <v>26799</v>
      </c>
    </row>
    <row r="2426" spans="1:5">
      <c r="A2426" t="str">
        <f t="shared" si="37"/>
        <v>12294</v>
      </c>
      <c r="B2426">
        <v>12294</v>
      </c>
      <c r="C2426" s="120" t="s">
        <v>23409</v>
      </c>
      <c r="D2426" s="41" t="s">
        <v>8502</v>
      </c>
      <c r="E2426" s="40" t="s">
        <v>26333</v>
      </c>
    </row>
    <row r="2427" spans="1:5">
      <c r="A2427" t="str">
        <f t="shared" si="37"/>
        <v>12295</v>
      </c>
      <c r="B2427">
        <v>12295</v>
      </c>
      <c r="C2427" s="120" t="s">
        <v>23407</v>
      </c>
      <c r="D2427" s="41" t="s">
        <v>8502</v>
      </c>
      <c r="E2427" s="40" t="s">
        <v>10434</v>
      </c>
    </row>
    <row r="2428" spans="1:5">
      <c r="A2428" t="str">
        <f t="shared" si="37"/>
        <v>12296</v>
      </c>
      <c r="B2428">
        <v>12296</v>
      </c>
      <c r="C2428" s="120" t="s">
        <v>23408</v>
      </c>
      <c r="D2428" s="41" t="s">
        <v>8502</v>
      </c>
      <c r="E2428" s="40" t="s">
        <v>8549</v>
      </c>
    </row>
    <row r="2429" spans="1:5">
      <c r="A2429" t="str">
        <f t="shared" si="37"/>
        <v>12316</v>
      </c>
      <c r="B2429">
        <v>12316</v>
      </c>
      <c r="C2429" s="120" t="s">
        <v>23191</v>
      </c>
      <c r="D2429" s="41" t="s">
        <v>8502</v>
      </c>
      <c r="E2429" s="40" t="s">
        <v>26800</v>
      </c>
    </row>
    <row r="2430" spans="1:5">
      <c r="A2430" t="str">
        <f t="shared" si="37"/>
        <v>12317</v>
      </c>
      <c r="B2430">
        <v>12317</v>
      </c>
      <c r="C2430" s="120" t="s">
        <v>23192</v>
      </c>
      <c r="D2430" s="41" t="s">
        <v>8502</v>
      </c>
      <c r="E2430" s="40" t="s">
        <v>26801</v>
      </c>
    </row>
    <row r="2431" spans="1:5">
      <c r="A2431" t="str">
        <f t="shared" si="37"/>
        <v>12318</v>
      </c>
      <c r="B2431">
        <v>12318</v>
      </c>
      <c r="C2431" s="120" t="s">
        <v>23193</v>
      </c>
      <c r="D2431" s="41" t="s">
        <v>8502</v>
      </c>
      <c r="E2431" s="40" t="s">
        <v>25655</v>
      </c>
    </row>
    <row r="2432" spans="1:5">
      <c r="A2432" t="str">
        <f t="shared" si="37"/>
        <v>12327</v>
      </c>
      <c r="B2432">
        <v>12327</v>
      </c>
      <c r="C2432" s="120" t="s">
        <v>20391</v>
      </c>
      <c r="D2432" s="41" t="s">
        <v>8502</v>
      </c>
      <c r="E2432" s="40" t="s">
        <v>11905</v>
      </c>
    </row>
    <row r="2433" spans="1:5">
      <c r="A2433" t="str">
        <f t="shared" si="37"/>
        <v>12329</v>
      </c>
      <c r="B2433">
        <v>12329</v>
      </c>
      <c r="C2433" s="120" t="s">
        <v>20393</v>
      </c>
      <c r="D2433" s="41" t="s">
        <v>8506</v>
      </c>
      <c r="E2433" s="40" t="s">
        <v>26802</v>
      </c>
    </row>
    <row r="2434" spans="1:5">
      <c r="A2434" t="str">
        <f t="shared" si="37"/>
        <v>12343</v>
      </c>
      <c r="B2434">
        <v>12343</v>
      </c>
      <c r="C2434" s="120" t="s">
        <v>21501</v>
      </c>
      <c r="D2434" s="41" t="s">
        <v>8502</v>
      </c>
      <c r="E2434" s="40" t="s">
        <v>8781</v>
      </c>
    </row>
    <row r="2435" spans="1:5">
      <c r="A2435" t="str">
        <f t="shared" ref="A2435:A2498" si="38">IF(ISERROR(SEARCH("/",B2435)=6),TRIM(CLEAN(B2435)),IF(SEARCH("/",B2435)=6,IF(LEN(TRIM(CLEAN(B2435)))=7,LEFT(TRIM(CLEAN(B2435)),6)&amp;"00"&amp;RIGHT(TRIM(CLEAN(B2435)),1),LEFT(TRIM(CLEAN(B2435)),6)&amp;"0"&amp;RIGHT(TRIM(CLEAN(B2435)),2)),TRIM(CLEAN(B2435))))</f>
        <v>12344</v>
      </c>
      <c r="B2435">
        <v>12344</v>
      </c>
      <c r="C2435" s="120" t="s">
        <v>21500</v>
      </c>
      <c r="D2435" s="41" t="s">
        <v>8502</v>
      </c>
      <c r="E2435" s="40" t="s">
        <v>9086</v>
      </c>
    </row>
    <row r="2436" spans="1:5">
      <c r="A2436" t="str">
        <f t="shared" si="38"/>
        <v>12359</v>
      </c>
      <c r="B2436">
        <v>12359</v>
      </c>
      <c r="C2436" s="120" t="s">
        <v>23271</v>
      </c>
      <c r="D2436" s="41" t="s">
        <v>8502</v>
      </c>
      <c r="E2436" s="40" t="s">
        <v>26803</v>
      </c>
    </row>
    <row r="2437" spans="1:5">
      <c r="A2437" t="str">
        <f t="shared" si="38"/>
        <v>12362</v>
      </c>
      <c r="B2437">
        <v>12362</v>
      </c>
      <c r="C2437" s="120" t="s">
        <v>22995</v>
      </c>
      <c r="D2437" s="41" t="s">
        <v>8502</v>
      </c>
      <c r="E2437" s="40" t="s">
        <v>16343</v>
      </c>
    </row>
    <row r="2438" spans="1:5">
      <c r="A2438" t="str">
        <f t="shared" si="38"/>
        <v>12366</v>
      </c>
      <c r="B2438">
        <v>12366</v>
      </c>
      <c r="C2438" s="120" t="s">
        <v>26804</v>
      </c>
      <c r="D2438" s="41" t="s">
        <v>8502</v>
      </c>
      <c r="E2438" s="40" t="s">
        <v>26805</v>
      </c>
    </row>
    <row r="2439" spans="1:5">
      <c r="A2439" t="str">
        <f t="shared" si="38"/>
        <v>12372</v>
      </c>
      <c r="B2439">
        <v>12372</v>
      </c>
      <c r="C2439" s="120" t="s">
        <v>26806</v>
      </c>
      <c r="D2439" s="41" t="s">
        <v>8502</v>
      </c>
      <c r="E2439" s="40" t="s">
        <v>26807</v>
      </c>
    </row>
    <row r="2440" spans="1:5">
      <c r="A2440" t="str">
        <f t="shared" si="38"/>
        <v>12388</v>
      </c>
      <c r="B2440">
        <v>12388</v>
      </c>
      <c r="C2440" s="120" t="s">
        <v>23062</v>
      </c>
      <c r="D2440" s="41" t="s">
        <v>8502</v>
      </c>
      <c r="E2440" s="40" t="s">
        <v>26808</v>
      </c>
    </row>
    <row r="2441" spans="1:5">
      <c r="A2441" t="str">
        <f t="shared" si="38"/>
        <v>12394</v>
      </c>
      <c r="B2441">
        <v>12394</v>
      </c>
      <c r="C2441" s="120" t="s">
        <v>19721</v>
      </c>
      <c r="D2441" s="41" t="s">
        <v>8502</v>
      </c>
      <c r="E2441" s="40" t="s">
        <v>8933</v>
      </c>
    </row>
    <row r="2442" spans="1:5">
      <c r="A2442" t="str">
        <f t="shared" si="38"/>
        <v>12395</v>
      </c>
      <c r="B2442">
        <v>12395</v>
      </c>
      <c r="C2442" s="120" t="s">
        <v>20201</v>
      </c>
      <c r="D2442" s="41" t="s">
        <v>8502</v>
      </c>
      <c r="E2442" s="40" t="s">
        <v>26809</v>
      </c>
    </row>
    <row r="2443" spans="1:5">
      <c r="A2443" t="str">
        <f t="shared" si="38"/>
        <v>12396</v>
      </c>
      <c r="B2443">
        <v>12396</v>
      </c>
      <c r="C2443" s="120" t="s">
        <v>20208</v>
      </c>
      <c r="D2443" s="41" t="s">
        <v>8502</v>
      </c>
      <c r="E2443" s="40" t="s">
        <v>26809</v>
      </c>
    </row>
    <row r="2444" spans="1:5">
      <c r="A2444" t="str">
        <f t="shared" si="38"/>
        <v>12402</v>
      </c>
      <c r="B2444">
        <v>12402</v>
      </c>
      <c r="C2444" s="120" t="s">
        <v>20691</v>
      </c>
      <c r="D2444" s="41" t="s">
        <v>8502</v>
      </c>
      <c r="E2444" s="40" t="s">
        <v>26810</v>
      </c>
    </row>
    <row r="2445" spans="1:5">
      <c r="A2445" t="str">
        <f t="shared" si="38"/>
        <v>12403</v>
      </c>
      <c r="B2445">
        <v>12403</v>
      </c>
      <c r="C2445" s="120" t="s">
        <v>20680</v>
      </c>
      <c r="D2445" s="41" t="s">
        <v>8502</v>
      </c>
      <c r="E2445" s="40" t="s">
        <v>24993</v>
      </c>
    </row>
    <row r="2446" spans="1:5">
      <c r="A2446" t="str">
        <f t="shared" si="38"/>
        <v>12404</v>
      </c>
      <c r="B2446">
        <v>12404</v>
      </c>
      <c r="C2446" s="120" t="s">
        <v>22163</v>
      </c>
      <c r="D2446" s="41" t="s">
        <v>8502</v>
      </c>
      <c r="E2446" s="40" t="s">
        <v>16374</v>
      </c>
    </row>
    <row r="2447" spans="1:5">
      <c r="A2447" t="str">
        <f t="shared" si="38"/>
        <v>12406</v>
      </c>
      <c r="B2447">
        <v>12406</v>
      </c>
      <c r="C2447" s="120" t="s">
        <v>22198</v>
      </c>
      <c r="D2447" s="41" t="s">
        <v>8502</v>
      </c>
      <c r="E2447" s="40" t="s">
        <v>8568</v>
      </c>
    </row>
    <row r="2448" spans="1:5">
      <c r="A2448" t="str">
        <f t="shared" si="38"/>
        <v>12407</v>
      </c>
      <c r="B2448">
        <v>12407</v>
      </c>
      <c r="C2448" s="120" t="s">
        <v>22179</v>
      </c>
      <c r="D2448" s="41" t="s">
        <v>8502</v>
      </c>
      <c r="E2448" s="40" t="s">
        <v>19025</v>
      </c>
    </row>
    <row r="2449" spans="1:5">
      <c r="A2449" t="str">
        <f t="shared" si="38"/>
        <v>12408</v>
      </c>
      <c r="B2449">
        <v>12408</v>
      </c>
      <c r="C2449" s="120" t="s">
        <v>22180</v>
      </c>
      <c r="D2449" s="41" t="s">
        <v>8502</v>
      </c>
      <c r="E2449" s="40" t="s">
        <v>9012</v>
      </c>
    </row>
    <row r="2450" spans="1:5">
      <c r="A2450" t="str">
        <f t="shared" si="38"/>
        <v>12409</v>
      </c>
      <c r="B2450">
        <v>12409</v>
      </c>
      <c r="C2450" s="120" t="s">
        <v>22181</v>
      </c>
      <c r="D2450" s="41" t="s">
        <v>8502</v>
      </c>
      <c r="E2450" s="40" t="s">
        <v>9012</v>
      </c>
    </row>
    <row r="2451" spans="1:5">
      <c r="A2451" t="str">
        <f t="shared" si="38"/>
        <v>12410</v>
      </c>
      <c r="B2451">
        <v>12410</v>
      </c>
      <c r="C2451" s="120" t="s">
        <v>22182</v>
      </c>
      <c r="D2451" s="41" t="s">
        <v>8502</v>
      </c>
      <c r="E2451" s="40" t="s">
        <v>8852</v>
      </c>
    </row>
    <row r="2452" spans="1:5">
      <c r="A2452" t="str">
        <f t="shared" si="38"/>
        <v>12411</v>
      </c>
      <c r="B2452">
        <v>12411</v>
      </c>
      <c r="C2452" s="120" t="s">
        <v>22962</v>
      </c>
      <c r="D2452" s="41" t="s">
        <v>8502</v>
      </c>
      <c r="E2452" s="40" t="s">
        <v>17481</v>
      </c>
    </row>
    <row r="2453" spans="1:5">
      <c r="A2453" t="str">
        <f t="shared" si="38"/>
        <v>12412</v>
      </c>
      <c r="B2453">
        <v>12412</v>
      </c>
      <c r="C2453" s="120" t="s">
        <v>22966</v>
      </c>
      <c r="D2453" s="41" t="s">
        <v>8502</v>
      </c>
      <c r="E2453" s="40" t="s">
        <v>26811</v>
      </c>
    </row>
    <row r="2454" spans="1:5">
      <c r="A2454" t="str">
        <f t="shared" si="38"/>
        <v>12424</v>
      </c>
      <c r="B2454">
        <v>12424</v>
      </c>
      <c r="C2454" s="120" t="s">
        <v>24406</v>
      </c>
      <c r="D2454" s="41" t="s">
        <v>8502</v>
      </c>
      <c r="E2454" s="40" t="s">
        <v>25486</v>
      </c>
    </row>
    <row r="2455" spans="1:5">
      <c r="A2455" t="str">
        <f t="shared" si="38"/>
        <v>12425</v>
      </c>
      <c r="B2455">
        <v>12425</v>
      </c>
      <c r="C2455" s="120" t="s">
        <v>24388</v>
      </c>
      <c r="D2455" s="41" t="s">
        <v>8502</v>
      </c>
      <c r="E2455" s="40" t="s">
        <v>18015</v>
      </c>
    </row>
    <row r="2456" spans="1:5">
      <c r="A2456" t="str">
        <f t="shared" si="38"/>
        <v>12426</v>
      </c>
      <c r="B2456">
        <v>12426</v>
      </c>
      <c r="C2456" s="120" t="s">
        <v>24387</v>
      </c>
      <c r="D2456" s="41" t="s">
        <v>8502</v>
      </c>
      <c r="E2456" s="40" t="s">
        <v>18596</v>
      </c>
    </row>
    <row r="2457" spans="1:5">
      <c r="A2457" t="str">
        <f t="shared" si="38"/>
        <v>12427</v>
      </c>
      <c r="B2457">
        <v>12427</v>
      </c>
      <c r="C2457" s="120" t="s">
        <v>24389</v>
      </c>
      <c r="D2457" s="41" t="s">
        <v>8502</v>
      </c>
      <c r="E2457" s="40" t="s">
        <v>22807</v>
      </c>
    </row>
    <row r="2458" spans="1:5">
      <c r="A2458" t="str">
        <f t="shared" si="38"/>
        <v>12428</v>
      </c>
      <c r="B2458">
        <v>12428</v>
      </c>
      <c r="C2458" s="120" t="s">
        <v>24391</v>
      </c>
      <c r="D2458" s="41" t="s">
        <v>8502</v>
      </c>
      <c r="E2458" s="40" t="s">
        <v>26812</v>
      </c>
    </row>
    <row r="2459" spans="1:5">
      <c r="A2459" t="str">
        <f t="shared" si="38"/>
        <v>12429</v>
      </c>
      <c r="B2459">
        <v>12429</v>
      </c>
      <c r="C2459" s="120" t="s">
        <v>24394</v>
      </c>
      <c r="D2459" s="41" t="s">
        <v>8502</v>
      </c>
      <c r="E2459" s="40" t="s">
        <v>26813</v>
      </c>
    </row>
    <row r="2460" spans="1:5">
      <c r="A2460" t="str">
        <f t="shared" si="38"/>
        <v>12430</v>
      </c>
      <c r="B2460">
        <v>12430</v>
      </c>
      <c r="C2460" s="120" t="s">
        <v>24392</v>
      </c>
      <c r="D2460" s="41" t="s">
        <v>8502</v>
      </c>
      <c r="E2460" s="40" t="s">
        <v>20896</v>
      </c>
    </row>
    <row r="2461" spans="1:5">
      <c r="A2461" t="str">
        <f t="shared" si="38"/>
        <v>12431</v>
      </c>
      <c r="B2461">
        <v>12431</v>
      </c>
      <c r="C2461" s="120" t="s">
        <v>24395</v>
      </c>
      <c r="D2461" s="41" t="s">
        <v>8502</v>
      </c>
      <c r="E2461" s="40" t="s">
        <v>26814</v>
      </c>
    </row>
    <row r="2462" spans="1:5">
      <c r="A2462" t="str">
        <f t="shared" si="38"/>
        <v>12432</v>
      </c>
      <c r="B2462">
        <v>12432</v>
      </c>
      <c r="C2462" s="120" t="s">
        <v>24396</v>
      </c>
      <c r="D2462" s="41" t="s">
        <v>8502</v>
      </c>
      <c r="E2462" s="40" t="s">
        <v>25455</v>
      </c>
    </row>
    <row r="2463" spans="1:5">
      <c r="A2463" t="str">
        <f t="shared" si="38"/>
        <v>12433</v>
      </c>
      <c r="B2463">
        <v>12433</v>
      </c>
      <c r="C2463" s="120" t="s">
        <v>24398</v>
      </c>
      <c r="D2463" s="41" t="s">
        <v>8502</v>
      </c>
      <c r="E2463" s="40" t="s">
        <v>18720</v>
      </c>
    </row>
    <row r="2464" spans="1:5">
      <c r="A2464" t="str">
        <f t="shared" si="38"/>
        <v>12434</v>
      </c>
      <c r="B2464">
        <v>12434</v>
      </c>
      <c r="C2464" s="120" t="s">
        <v>24397</v>
      </c>
      <c r="D2464" s="41" t="s">
        <v>8502</v>
      </c>
      <c r="E2464" s="40" t="s">
        <v>13254</v>
      </c>
    </row>
    <row r="2465" spans="1:5">
      <c r="A2465" t="str">
        <f t="shared" si="38"/>
        <v>12435</v>
      </c>
      <c r="B2465">
        <v>12435</v>
      </c>
      <c r="C2465" s="120" t="s">
        <v>24399</v>
      </c>
      <c r="D2465" s="41" t="s">
        <v>8502</v>
      </c>
      <c r="E2465" s="40" t="s">
        <v>26815</v>
      </c>
    </row>
    <row r="2466" spans="1:5">
      <c r="A2466" t="str">
        <f t="shared" si="38"/>
        <v>12436</v>
      </c>
      <c r="B2466">
        <v>12436</v>
      </c>
      <c r="C2466" s="120" t="s">
        <v>24404</v>
      </c>
      <c r="D2466" s="41" t="s">
        <v>8502</v>
      </c>
      <c r="E2466" s="40" t="s">
        <v>26794</v>
      </c>
    </row>
    <row r="2467" spans="1:5">
      <c r="A2467" t="str">
        <f t="shared" si="38"/>
        <v>12437</v>
      </c>
      <c r="B2467">
        <v>12437</v>
      </c>
      <c r="C2467" s="120" t="s">
        <v>24400</v>
      </c>
      <c r="D2467" s="41" t="s">
        <v>8502</v>
      </c>
      <c r="E2467" s="40" t="s">
        <v>26589</v>
      </c>
    </row>
    <row r="2468" spans="1:5">
      <c r="A2468" t="str">
        <f t="shared" si="38"/>
        <v>12438</v>
      </c>
      <c r="B2468">
        <v>12438</v>
      </c>
      <c r="C2468" s="120" t="s">
        <v>24403</v>
      </c>
      <c r="D2468" s="41" t="s">
        <v>8502</v>
      </c>
      <c r="E2468" s="40" t="s">
        <v>26816</v>
      </c>
    </row>
    <row r="2469" spans="1:5">
      <c r="A2469" t="str">
        <f t="shared" si="38"/>
        <v>12439</v>
      </c>
      <c r="B2469">
        <v>12439</v>
      </c>
      <c r="C2469" s="120" t="s">
        <v>24402</v>
      </c>
      <c r="D2469" s="41" t="s">
        <v>8502</v>
      </c>
      <c r="E2469" s="40" t="s">
        <v>23355</v>
      </c>
    </row>
    <row r="2470" spans="1:5">
      <c r="A2470" t="str">
        <f t="shared" si="38"/>
        <v>12440</v>
      </c>
      <c r="B2470">
        <v>12440</v>
      </c>
      <c r="C2470" s="120" t="s">
        <v>24407</v>
      </c>
      <c r="D2470" s="41" t="s">
        <v>8502</v>
      </c>
      <c r="E2470" s="40" t="s">
        <v>26817</v>
      </c>
    </row>
    <row r="2471" spans="1:5">
      <c r="A2471" t="str">
        <f t="shared" si="38"/>
        <v>12532</v>
      </c>
      <c r="B2471">
        <v>12532</v>
      </c>
      <c r="C2471" s="120" t="s">
        <v>19337</v>
      </c>
      <c r="D2471" s="41" t="s">
        <v>8502</v>
      </c>
      <c r="E2471" s="40" t="s">
        <v>25267</v>
      </c>
    </row>
    <row r="2472" spans="1:5" ht="30">
      <c r="A2472" t="str">
        <f t="shared" si="38"/>
        <v>12544</v>
      </c>
      <c r="B2472">
        <v>12544</v>
      </c>
      <c r="C2472" s="120" t="s">
        <v>19342</v>
      </c>
      <c r="D2472" s="41" t="s">
        <v>8502</v>
      </c>
      <c r="E2472" s="40" t="s">
        <v>26778</v>
      </c>
    </row>
    <row r="2473" spans="1:5" ht="30">
      <c r="A2473" t="str">
        <f t="shared" si="38"/>
        <v>12547</v>
      </c>
      <c r="B2473">
        <v>12547</v>
      </c>
      <c r="C2473" s="120" t="s">
        <v>19343</v>
      </c>
      <c r="D2473" s="41" t="s">
        <v>8502</v>
      </c>
      <c r="E2473" s="40" t="s">
        <v>26818</v>
      </c>
    </row>
    <row r="2474" spans="1:5" ht="30">
      <c r="A2474" t="str">
        <f t="shared" si="38"/>
        <v>12551</v>
      </c>
      <c r="B2474">
        <v>12551</v>
      </c>
      <c r="C2474" s="120" t="s">
        <v>19339</v>
      </c>
      <c r="D2474" s="41" t="s">
        <v>8502</v>
      </c>
      <c r="E2474" s="40" t="s">
        <v>26819</v>
      </c>
    </row>
    <row r="2475" spans="1:5" ht="30">
      <c r="A2475" t="str">
        <f t="shared" si="38"/>
        <v>12563</v>
      </c>
      <c r="B2475">
        <v>12563</v>
      </c>
      <c r="C2475" s="120" t="s">
        <v>19346</v>
      </c>
      <c r="D2475" s="41" t="s">
        <v>8502</v>
      </c>
      <c r="E2475" s="40" t="s">
        <v>26820</v>
      </c>
    </row>
    <row r="2476" spans="1:5">
      <c r="A2476" t="str">
        <f t="shared" si="38"/>
        <v>12565</v>
      </c>
      <c r="B2476">
        <v>12565</v>
      </c>
      <c r="C2476" s="120" t="s">
        <v>19332</v>
      </c>
      <c r="D2476" s="41" t="s">
        <v>8502</v>
      </c>
      <c r="E2476" s="40" t="s">
        <v>26821</v>
      </c>
    </row>
    <row r="2477" spans="1:5">
      <c r="A2477" t="str">
        <f t="shared" si="38"/>
        <v>12567</v>
      </c>
      <c r="B2477">
        <v>12567</v>
      </c>
      <c r="C2477" s="120" t="s">
        <v>19333</v>
      </c>
      <c r="D2477" s="41" t="s">
        <v>8502</v>
      </c>
      <c r="E2477" s="40" t="s">
        <v>26822</v>
      </c>
    </row>
    <row r="2478" spans="1:5">
      <c r="A2478" t="str">
        <f t="shared" si="38"/>
        <v>12568</v>
      </c>
      <c r="B2478">
        <v>12568</v>
      </c>
      <c r="C2478" s="120" t="s">
        <v>19334</v>
      </c>
      <c r="D2478" s="41" t="s">
        <v>8502</v>
      </c>
      <c r="E2478" s="40" t="s">
        <v>26823</v>
      </c>
    </row>
    <row r="2479" spans="1:5">
      <c r="A2479" t="str">
        <f t="shared" si="38"/>
        <v>12569</v>
      </c>
      <c r="B2479">
        <v>12569</v>
      </c>
      <c r="C2479" s="120" t="s">
        <v>24180</v>
      </c>
      <c r="D2479" s="41" t="s">
        <v>8510</v>
      </c>
      <c r="E2479" s="40" t="s">
        <v>26824</v>
      </c>
    </row>
    <row r="2480" spans="1:5">
      <c r="A2480" t="str">
        <f t="shared" si="38"/>
        <v>12572</v>
      </c>
      <c r="B2480">
        <v>12572</v>
      </c>
      <c r="C2480" s="120" t="s">
        <v>24192</v>
      </c>
      <c r="D2480" s="41" t="s">
        <v>8510</v>
      </c>
      <c r="E2480" s="40" t="s">
        <v>26825</v>
      </c>
    </row>
    <row r="2481" spans="1:5">
      <c r="A2481" t="str">
        <f t="shared" si="38"/>
        <v>12573</v>
      </c>
      <c r="B2481">
        <v>12573</v>
      </c>
      <c r="C2481" s="120" t="s">
        <v>24193</v>
      </c>
      <c r="D2481" s="41" t="s">
        <v>8510</v>
      </c>
      <c r="E2481" s="40" t="s">
        <v>26826</v>
      </c>
    </row>
    <row r="2482" spans="1:5">
      <c r="A2482" t="str">
        <f t="shared" si="38"/>
        <v>12574</v>
      </c>
      <c r="B2482">
        <v>12574</v>
      </c>
      <c r="C2482" s="120" t="s">
        <v>24194</v>
      </c>
      <c r="D2482" s="41" t="s">
        <v>8510</v>
      </c>
      <c r="E2482" s="40" t="s">
        <v>26827</v>
      </c>
    </row>
    <row r="2483" spans="1:5">
      <c r="A2483" t="str">
        <f t="shared" si="38"/>
        <v>12575</v>
      </c>
      <c r="B2483">
        <v>12575</v>
      </c>
      <c r="C2483" s="120" t="s">
        <v>24195</v>
      </c>
      <c r="D2483" s="41" t="s">
        <v>8510</v>
      </c>
      <c r="E2483" s="40" t="s">
        <v>26828</v>
      </c>
    </row>
    <row r="2484" spans="1:5">
      <c r="A2484" t="str">
        <f t="shared" si="38"/>
        <v>12576</v>
      </c>
      <c r="B2484">
        <v>12576</v>
      </c>
      <c r="C2484" s="120" t="s">
        <v>24196</v>
      </c>
      <c r="D2484" s="41" t="s">
        <v>8510</v>
      </c>
      <c r="E2484" s="40" t="s">
        <v>26829</v>
      </c>
    </row>
    <row r="2485" spans="1:5">
      <c r="A2485" t="str">
        <f t="shared" si="38"/>
        <v>12577</v>
      </c>
      <c r="B2485">
        <v>12577</v>
      </c>
      <c r="C2485" s="120" t="s">
        <v>24197</v>
      </c>
      <c r="D2485" s="41" t="s">
        <v>8510</v>
      </c>
      <c r="E2485" s="40" t="s">
        <v>23151</v>
      </c>
    </row>
    <row r="2486" spans="1:5">
      <c r="A2486" t="str">
        <f t="shared" si="38"/>
        <v>12578</v>
      </c>
      <c r="B2486">
        <v>12578</v>
      </c>
      <c r="C2486" s="120" t="s">
        <v>24198</v>
      </c>
      <c r="D2486" s="41" t="s">
        <v>8510</v>
      </c>
      <c r="E2486" s="40" t="s">
        <v>26830</v>
      </c>
    </row>
    <row r="2487" spans="1:5">
      <c r="A2487" t="str">
        <f t="shared" si="38"/>
        <v>12579</v>
      </c>
      <c r="B2487">
        <v>12579</v>
      </c>
      <c r="C2487" s="120" t="s">
        <v>24199</v>
      </c>
      <c r="D2487" s="41" t="s">
        <v>8510</v>
      </c>
      <c r="E2487" s="40" t="s">
        <v>26831</v>
      </c>
    </row>
    <row r="2488" spans="1:5">
      <c r="A2488" t="str">
        <f t="shared" si="38"/>
        <v>12580</v>
      </c>
      <c r="B2488">
        <v>12580</v>
      </c>
      <c r="C2488" s="120" t="s">
        <v>24200</v>
      </c>
      <c r="D2488" s="41" t="s">
        <v>8510</v>
      </c>
      <c r="E2488" s="40" t="s">
        <v>26832</v>
      </c>
    </row>
    <row r="2489" spans="1:5">
      <c r="A2489" t="str">
        <f t="shared" si="38"/>
        <v>12581</v>
      </c>
      <c r="B2489">
        <v>12581</v>
      </c>
      <c r="C2489" s="120" t="s">
        <v>24201</v>
      </c>
      <c r="D2489" s="41" t="s">
        <v>8510</v>
      </c>
      <c r="E2489" s="40" t="s">
        <v>26833</v>
      </c>
    </row>
    <row r="2490" spans="1:5">
      <c r="A2490" t="str">
        <f t="shared" si="38"/>
        <v>12583</v>
      </c>
      <c r="B2490">
        <v>12583</v>
      </c>
      <c r="C2490" s="120" t="s">
        <v>24240</v>
      </c>
      <c r="D2490" s="41" t="s">
        <v>8510</v>
      </c>
      <c r="E2490" s="40" t="s">
        <v>25399</v>
      </c>
    </row>
    <row r="2491" spans="1:5">
      <c r="A2491" t="str">
        <f t="shared" si="38"/>
        <v>12584</v>
      </c>
      <c r="B2491">
        <v>12584</v>
      </c>
      <c r="C2491" s="120" t="s">
        <v>24241</v>
      </c>
      <c r="D2491" s="41" t="s">
        <v>8510</v>
      </c>
      <c r="E2491" s="40" t="s">
        <v>20340</v>
      </c>
    </row>
    <row r="2492" spans="1:5">
      <c r="A2492" t="str">
        <f t="shared" si="38"/>
        <v>12613</v>
      </c>
      <c r="B2492">
        <v>12613</v>
      </c>
      <c r="C2492" s="120" t="s">
        <v>24242</v>
      </c>
      <c r="D2492" s="41" t="s">
        <v>8502</v>
      </c>
      <c r="E2492" s="40" t="s">
        <v>9438</v>
      </c>
    </row>
    <row r="2493" spans="1:5">
      <c r="A2493" t="str">
        <f t="shared" si="38"/>
        <v>12614</v>
      </c>
      <c r="B2493">
        <v>12614</v>
      </c>
      <c r="C2493" s="120" t="s">
        <v>19658</v>
      </c>
      <c r="D2493" s="41" t="s">
        <v>8502</v>
      </c>
      <c r="E2493" s="40" t="s">
        <v>17677</v>
      </c>
    </row>
    <row r="2494" spans="1:5">
      <c r="A2494" t="str">
        <f t="shared" si="38"/>
        <v>12615</v>
      </c>
      <c r="B2494">
        <v>12615</v>
      </c>
      <c r="C2494" s="120" t="s">
        <v>19120</v>
      </c>
      <c r="D2494" s="41" t="s">
        <v>8502</v>
      </c>
      <c r="E2494" s="40" t="s">
        <v>9158</v>
      </c>
    </row>
    <row r="2495" spans="1:5">
      <c r="A2495" t="str">
        <f t="shared" si="38"/>
        <v>12616</v>
      </c>
      <c r="B2495">
        <v>12616</v>
      </c>
      <c r="C2495" s="120" t="s">
        <v>19827</v>
      </c>
      <c r="D2495" s="41" t="s">
        <v>8502</v>
      </c>
      <c r="E2495" s="40" t="s">
        <v>16133</v>
      </c>
    </row>
    <row r="2496" spans="1:5">
      <c r="A2496" t="str">
        <f t="shared" si="38"/>
        <v>12618</v>
      </c>
      <c r="B2496">
        <v>12618</v>
      </c>
      <c r="C2496" s="120" t="s">
        <v>20133</v>
      </c>
      <c r="D2496" s="41" t="s">
        <v>8502</v>
      </c>
      <c r="E2496" s="40" t="s">
        <v>17064</v>
      </c>
    </row>
    <row r="2497" spans="1:5">
      <c r="A2497" t="str">
        <f t="shared" si="38"/>
        <v>12623</v>
      </c>
      <c r="B2497">
        <v>12623</v>
      </c>
      <c r="C2497" s="120" t="s">
        <v>20527</v>
      </c>
      <c r="D2497" s="41" t="s">
        <v>8510</v>
      </c>
      <c r="E2497" s="40" t="s">
        <v>12669</v>
      </c>
    </row>
    <row r="2498" spans="1:5">
      <c r="A2498" t="str">
        <f t="shared" si="38"/>
        <v>12624</v>
      </c>
      <c r="B2498">
        <v>12624</v>
      </c>
      <c r="C2498" s="120" t="s">
        <v>21183</v>
      </c>
      <c r="D2498" s="41" t="s">
        <v>8502</v>
      </c>
      <c r="E2498" s="40" t="s">
        <v>8637</v>
      </c>
    </row>
    <row r="2499" spans="1:5">
      <c r="A2499" t="str">
        <f t="shared" ref="A2499:A2562" si="39">IF(ISERROR(SEARCH("/",B2499)=6),TRIM(CLEAN(B2499)),IF(SEARCH("/",B2499)=6,IF(LEN(TRIM(CLEAN(B2499)))=7,LEFT(TRIM(CLEAN(B2499)),6)&amp;"00"&amp;RIGHT(TRIM(CLEAN(B2499)),1),LEFT(TRIM(CLEAN(B2499)),6)&amp;"0"&amp;RIGHT(TRIM(CLEAN(B2499)),2)),TRIM(CLEAN(B2499))))</f>
        <v>12625</v>
      </c>
      <c r="B2499">
        <v>12625</v>
      </c>
      <c r="C2499" s="120" t="s">
        <v>21875</v>
      </c>
      <c r="D2499" s="41" t="s">
        <v>8502</v>
      </c>
      <c r="E2499" s="40" t="s">
        <v>26362</v>
      </c>
    </row>
    <row r="2500" spans="1:5">
      <c r="A2500" t="str">
        <f t="shared" si="39"/>
        <v>12626</v>
      </c>
      <c r="B2500">
        <v>12626</v>
      </c>
      <c r="C2500" s="120" t="s">
        <v>23429</v>
      </c>
      <c r="D2500" s="41" t="s">
        <v>8502</v>
      </c>
      <c r="E2500" s="40" t="s">
        <v>18162</v>
      </c>
    </row>
    <row r="2501" spans="1:5">
      <c r="A2501" t="str">
        <f t="shared" si="39"/>
        <v>12627</v>
      </c>
      <c r="B2501">
        <v>12627</v>
      </c>
      <c r="C2501" s="120" t="s">
        <v>24557</v>
      </c>
      <c r="D2501" s="41" t="s">
        <v>8502</v>
      </c>
      <c r="E2501" s="40" t="s">
        <v>8635</v>
      </c>
    </row>
    <row r="2502" spans="1:5">
      <c r="A2502" t="str">
        <f t="shared" si="39"/>
        <v>12628</v>
      </c>
      <c r="B2502">
        <v>12628</v>
      </c>
      <c r="C2502" s="120" t="s">
        <v>21774</v>
      </c>
      <c r="D2502" s="41" t="s">
        <v>8502</v>
      </c>
      <c r="E2502" s="40" t="s">
        <v>9035</v>
      </c>
    </row>
    <row r="2503" spans="1:5">
      <c r="A2503" t="str">
        <f t="shared" si="39"/>
        <v>12629</v>
      </c>
      <c r="B2503">
        <v>12629</v>
      </c>
      <c r="C2503" s="120" t="s">
        <v>21775</v>
      </c>
      <c r="D2503" s="41" t="s">
        <v>8502</v>
      </c>
      <c r="E2503" s="40" t="s">
        <v>9477</v>
      </c>
    </row>
    <row r="2504" spans="1:5">
      <c r="A2504" t="str">
        <f t="shared" si="39"/>
        <v>12657</v>
      </c>
      <c r="B2504">
        <v>12657</v>
      </c>
      <c r="C2504" s="120" t="s">
        <v>24526</v>
      </c>
      <c r="D2504" s="41" t="s">
        <v>8502</v>
      </c>
      <c r="E2504" s="40" t="s">
        <v>24527</v>
      </c>
    </row>
    <row r="2505" spans="1:5">
      <c r="A2505" t="str">
        <f t="shared" si="39"/>
        <v>12713</v>
      </c>
      <c r="B2505">
        <v>12713</v>
      </c>
      <c r="C2505" s="120" t="s">
        <v>24140</v>
      </c>
      <c r="D2505" s="41" t="s">
        <v>8510</v>
      </c>
      <c r="E2505" s="40" t="s">
        <v>16979</v>
      </c>
    </row>
    <row r="2506" spans="1:5">
      <c r="A2506" t="str">
        <f t="shared" si="39"/>
        <v>12714</v>
      </c>
      <c r="B2506">
        <v>12714</v>
      </c>
      <c r="C2506" s="120" t="s">
        <v>20670</v>
      </c>
      <c r="D2506" s="41" t="s">
        <v>8502</v>
      </c>
      <c r="E2506" s="40" t="s">
        <v>11959</v>
      </c>
    </row>
    <row r="2507" spans="1:5">
      <c r="A2507" t="str">
        <f t="shared" si="39"/>
        <v>12715</v>
      </c>
      <c r="B2507">
        <v>12715</v>
      </c>
      <c r="C2507" s="120" t="s">
        <v>20671</v>
      </c>
      <c r="D2507" s="41" t="s">
        <v>8502</v>
      </c>
      <c r="E2507" s="40" t="s">
        <v>8774</v>
      </c>
    </row>
    <row r="2508" spans="1:5">
      <c r="A2508" t="str">
        <f t="shared" si="39"/>
        <v>12716</v>
      </c>
      <c r="B2508">
        <v>12716</v>
      </c>
      <c r="C2508" s="120" t="s">
        <v>20672</v>
      </c>
      <c r="D2508" s="41" t="s">
        <v>8502</v>
      </c>
      <c r="E2508" s="40" t="s">
        <v>16493</v>
      </c>
    </row>
    <row r="2509" spans="1:5">
      <c r="A2509" t="str">
        <f t="shared" si="39"/>
        <v>12717</v>
      </c>
      <c r="B2509">
        <v>12717</v>
      </c>
      <c r="C2509" s="120" t="s">
        <v>20673</v>
      </c>
      <c r="D2509" s="41" t="s">
        <v>8502</v>
      </c>
      <c r="E2509" s="40" t="s">
        <v>25057</v>
      </c>
    </row>
    <row r="2510" spans="1:5">
      <c r="A2510" t="str">
        <f t="shared" si="39"/>
        <v>12718</v>
      </c>
      <c r="B2510">
        <v>12718</v>
      </c>
      <c r="C2510" s="120" t="s">
        <v>20674</v>
      </c>
      <c r="D2510" s="41" t="s">
        <v>8502</v>
      </c>
      <c r="E2510" s="40" t="s">
        <v>25090</v>
      </c>
    </row>
    <row r="2511" spans="1:5">
      <c r="A2511" t="str">
        <f t="shared" si="39"/>
        <v>12719</v>
      </c>
      <c r="B2511">
        <v>12719</v>
      </c>
      <c r="C2511" s="120" t="s">
        <v>20675</v>
      </c>
      <c r="D2511" s="41" t="s">
        <v>8502</v>
      </c>
      <c r="E2511" s="40" t="s">
        <v>25378</v>
      </c>
    </row>
    <row r="2512" spans="1:5">
      <c r="A2512" t="str">
        <f t="shared" si="39"/>
        <v>12720</v>
      </c>
      <c r="B2512">
        <v>12720</v>
      </c>
      <c r="C2512" s="120" t="s">
        <v>20676</v>
      </c>
      <c r="D2512" s="41" t="s">
        <v>8502</v>
      </c>
      <c r="E2512" s="40" t="s">
        <v>26834</v>
      </c>
    </row>
    <row r="2513" spans="1:5">
      <c r="A2513" t="str">
        <f t="shared" si="39"/>
        <v>12721</v>
      </c>
      <c r="B2513">
        <v>12721</v>
      </c>
      <c r="C2513" s="120" t="s">
        <v>20677</v>
      </c>
      <c r="D2513" s="41" t="s">
        <v>8502</v>
      </c>
      <c r="E2513" s="40" t="s">
        <v>26835</v>
      </c>
    </row>
    <row r="2514" spans="1:5">
      <c r="A2514" t="str">
        <f t="shared" si="39"/>
        <v>12722</v>
      </c>
      <c r="B2514">
        <v>12722</v>
      </c>
      <c r="C2514" s="120" t="s">
        <v>20669</v>
      </c>
      <c r="D2514" s="41" t="s">
        <v>8502</v>
      </c>
      <c r="E2514" s="40" t="s">
        <v>26836</v>
      </c>
    </row>
    <row r="2515" spans="1:5">
      <c r="A2515" t="str">
        <f t="shared" si="39"/>
        <v>12723</v>
      </c>
      <c r="B2515">
        <v>12723</v>
      </c>
      <c r="C2515" s="120" t="s">
        <v>22112</v>
      </c>
      <c r="D2515" s="41" t="s">
        <v>8502</v>
      </c>
      <c r="E2515" s="40" t="s">
        <v>22026</v>
      </c>
    </row>
    <row r="2516" spans="1:5">
      <c r="A2516" t="str">
        <f t="shared" si="39"/>
        <v>12724</v>
      </c>
      <c r="B2516">
        <v>12724</v>
      </c>
      <c r="C2516" s="120" t="s">
        <v>22113</v>
      </c>
      <c r="D2516" s="41" t="s">
        <v>8502</v>
      </c>
      <c r="E2516" s="40" t="s">
        <v>8547</v>
      </c>
    </row>
    <row r="2517" spans="1:5">
      <c r="A2517" t="str">
        <f t="shared" si="39"/>
        <v>12725</v>
      </c>
      <c r="B2517">
        <v>12725</v>
      </c>
      <c r="C2517" s="120" t="s">
        <v>22114</v>
      </c>
      <c r="D2517" s="41" t="s">
        <v>8502</v>
      </c>
      <c r="E2517" s="40" t="s">
        <v>16642</v>
      </c>
    </row>
    <row r="2518" spans="1:5">
      <c r="A2518" t="str">
        <f t="shared" si="39"/>
        <v>12726</v>
      </c>
      <c r="B2518">
        <v>12726</v>
      </c>
      <c r="C2518" s="120" t="s">
        <v>22115</v>
      </c>
      <c r="D2518" s="41" t="s">
        <v>8502</v>
      </c>
      <c r="E2518" s="40" t="s">
        <v>12312</v>
      </c>
    </row>
    <row r="2519" spans="1:5">
      <c r="A2519" t="str">
        <f t="shared" si="39"/>
        <v>12727</v>
      </c>
      <c r="B2519">
        <v>12727</v>
      </c>
      <c r="C2519" s="120" t="s">
        <v>22116</v>
      </c>
      <c r="D2519" s="41" t="s">
        <v>8502</v>
      </c>
      <c r="E2519" s="40" t="s">
        <v>17169</v>
      </c>
    </row>
    <row r="2520" spans="1:5">
      <c r="A2520" t="str">
        <f t="shared" si="39"/>
        <v>12728</v>
      </c>
      <c r="B2520">
        <v>12728</v>
      </c>
      <c r="C2520" s="120" t="s">
        <v>22117</v>
      </c>
      <c r="D2520" s="41" t="s">
        <v>8502</v>
      </c>
      <c r="E2520" s="40" t="s">
        <v>26837</v>
      </c>
    </row>
    <row r="2521" spans="1:5">
      <c r="A2521" t="str">
        <f t="shared" si="39"/>
        <v>12729</v>
      </c>
      <c r="B2521">
        <v>12729</v>
      </c>
      <c r="C2521" s="120" t="s">
        <v>22118</v>
      </c>
      <c r="D2521" s="41" t="s">
        <v>8502</v>
      </c>
      <c r="E2521" s="40" t="s">
        <v>26838</v>
      </c>
    </row>
    <row r="2522" spans="1:5">
      <c r="A2522" t="str">
        <f t="shared" si="39"/>
        <v>12730</v>
      </c>
      <c r="B2522">
        <v>12730</v>
      </c>
      <c r="C2522" s="120" t="s">
        <v>22119</v>
      </c>
      <c r="D2522" s="41" t="s">
        <v>8502</v>
      </c>
      <c r="E2522" s="40" t="s">
        <v>26839</v>
      </c>
    </row>
    <row r="2523" spans="1:5">
      <c r="A2523" t="str">
        <f t="shared" si="39"/>
        <v>12731</v>
      </c>
      <c r="B2523">
        <v>12731</v>
      </c>
      <c r="C2523" s="120" t="s">
        <v>22111</v>
      </c>
      <c r="D2523" s="41" t="s">
        <v>8502</v>
      </c>
      <c r="E2523" s="40" t="s">
        <v>26840</v>
      </c>
    </row>
    <row r="2524" spans="1:5">
      <c r="A2524" t="str">
        <f t="shared" si="39"/>
        <v>12732</v>
      </c>
      <c r="B2524">
        <v>12732</v>
      </c>
      <c r="C2524" s="120" t="s">
        <v>23393</v>
      </c>
      <c r="D2524" s="41" t="s">
        <v>8502</v>
      </c>
      <c r="E2524" s="40" t="s">
        <v>26841</v>
      </c>
    </row>
    <row r="2525" spans="1:5">
      <c r="A2525" t="str">
        <f t="shared" si="39"/>
        <v>12733</v>
      </c>
      <c r="B2525">
        <v>12733</v>
      </c>
      <c r="C2525" s="120" t="s">
        <v>23533</v>
      </c>
      <c r="D2525" s="41" t="s">
        <v>8502</v>
      </c>
      <c r="E2525" s="40" t="s">
        <v>11734</v>
      </c>
    </row>
    <row r="2526" spans="1:5">
      <c r="A2526" t="str">
        <f t="shared" si="39"/>
        <v>12734</v>
      </c>
      <c r="B2526">
        <v>12734</v>
      </c>
      <c r="C2526" s="120" t="s">
        <v>23534</v>
      </c>
      <c r="D2526" s="41" t="s">
        <v>8502</v>
      </c>
      <c r="E2526" s="40" t="s">
        <v>17728</v>
      </c>
    </row>
    <row r="2527" spans="1:5">
      <c r="A2527" t="str">
        <f t="shared" si="39"/>
        <v>12735</v>
      </c>
      <c r="B2527">
        <v>12735</v>
      </c>
      <c r="C2527" s="120" t="s">
        <v>23535</v>
      </c>
      <c r="D2527" s="41" t="s">
        <v>8502</v>
      </c>
      <c r="E2527" s="40" t="s">
        <v>26842</v>
      </c>
    </row>
    <row r="2528" spans="1:5">
      <c r="A2528" t="str">
        <f t="shared" si="39"/>
        <v>12736</v>
      </c>
      <c r="B2528">
        <v>12736</v>
      </c>
      <c r="C2528" s="120" t="s">
        <v>23536</v>
      </c>
      <c r="D2528" s="41" t="s">
        <v>8502</v>
      </c>
      <c r="E2528" s="40" t="s">
        <v>26843</v>
      </c>
    </row>
    <row r="2529" spans="1:5">
      <c r="A2529" t="str">
        <f t="shared" si="39"/>
        <v>12737</v>
      </c>
      <c r="B2529">
        <v>12737</v>
      </c>
      <c r="C2529" s="120" t="s">
        <v>23537</v>
      </c>
      <c r="D2529" s="41" t="s">
        <v>8502</v>
      </c>
      <c r="E2529" s="40" t="s">
        <v>25726</v>
      </c>
    </row>
    <row r="2530" spans="1:5">
      <c r="A2530" t="str">
        <f t="shared" si="39"/>
        <v>12738</v>
      </c>
      <c r="B2530">
        <v>12738</v>
      </c>
      <c r="C2530" s="120" t="s">
        <v>23538</v>
      </c>
      <c r="D2530" s="41" t="s">
        <v>8502</v>
      </c>
      <c r="E2530" s="40" t="s">
        <v>26844</v>
      </c>
    </row>
    <row r="2531" spans="1:5">
      <c r="A2531" t="str">
        <f t="shared" si="39"/>
        <v>12739</v>
      </c>
      <c r="B2531">
        <v>12739</v>
      </c>
      <c r="C2531" s="120" t="s">
        <v>23539</v>
      </c>
      <c r="D2531" s="41" t="s">
        <v>8502</v>
      </c>
      <c r="E2531" s="40" t="s">
        <v>26845</v>
      </c>
    </row>
    <row r="2532" spans="1:5">
      <c r="A2532" t="str">
        <f t="shared" si="39"/>
        <v>12740</v>
      </c>
      <c r="B2532">
        <v>12740</v>
      </c>
      <c r="C2532" s="120" t="s">
        <v>23540</v>
      </c>
      <c r="D2532" s="41" t="s">
        <v>8502</v>
      </c>
      <c r="E2532" s="40" t="s">
        <v>26846</v>
      </c>
    </row>
    <row r="2533" spans="1:5">
      <c r="A2533" t="str">
        <f t="shared" si="39"/>
        <v>12741</v>
      </c>
      <c r="B2533">
        <v>12741</v>
      </c>
      <c r="C2533" s="120" t="s">
        <v>23532</v>
      </c>
      <c r="D2533" s="41" t="s">
        <v>8502</v>
      </c>
      <c r="E2533" s="40" t="s">
        <v>26847</v>
      </c>
    </row>
    <row r="2534" spans="1:5">
      <c r="A2534" t="str">
        <f t="shared" si="39"/>
        <v>12742</v>
      </c>
      <c r="B2534">
        <v>12742</v>
      </c>
      <c r="C2534" s="120" t="s">
        <v>24139</v>
      </c>
      <c r="D2534" s="41" t="s">
        <v>8510</v>
      </c>
      <c r="E2534" s="40" t="s">
        <v>26848</v>
      </c>
    </row>
    <row r="2535" spans="1:5">
      <c r="A2535" t="str">
        <f t="shared" si="39"/>
        <v>12743</v>
      </c>
      <c r="B2535">
        <v>12743</v>
      </c>
      <c r="C2535" s="120" t="s">
        <v>24141</v>
      </c>
      <c r="D2535" s="41" t="s">
        <v>8510</v>
      </c>
      <c r="E2535" s="40" t="s">
        <v>26849</v>
      </c>
    </row>
    <row r="2536" spans="1:5">
      <c r="A2536" t="str">
        <f t="shared" si="39"/>
        <v>12744</v>
      </c>
      <c r="B2536">
        <v>12744</v>
      </c>
      <c r="C2536" s="120" t="s">
        <v>24142</v>
      </c>
      <c r="D2536" s="41" t="s">
        <v>8510</v>
      </c>
      <c r="E2536" s="40" t="s">
        <v>25521</v>
      </c>
    </row>
    <row r="2537" spans="1:5">
      <c r="A2537" t="str">
        <f t="shared" si="39"/>
        <v>12745</v>
      </c>
      <c r="B2537">
        <v>12745</v>
      </c>
      <c r="C2537" s="120" t="s">
        <v>24143</v>
      </c>
      <c r="D2537" s="41" t="s">
        <v>8510</v>
      </c>
      <c r="E2537" s="40" t="s">
        <v>26850</v>
      </c>
    </row>
    <row r="2538" spans="1:5">
      <c r="A2538" t="str">
        <f t="shared" si="39"/>
        <v>12746</v>
      </c>
      <c r="B2538">
        <v>12746</v>
      </c>
      <c r="C2538" s="120" t="s">
        <v>24144</v>
      </c>
      <c r="D2538" s="41" t="s">
        <v>8510</v>
      </c>
      <c r="E2538" s="40" t="s">
        <v>26594</v>
      </c>
    </row>
    <row r="2539" spans="1:5">
      <c r="A2539" t="str">
        <f t="shared" si="39"/>
        <v>12747</v>
      </c>
      <c r="B2539">
        <v>12747</v>
      </c>
      <c r="C2539" s="120" t="s">
        <v>24145</v>
      </c>
      <c r="D2539" s="41" t="s">
        <v>8510</v>
      </c>
      <c r="E2539" s="40" t="s">
        <v>26851</v>
      </c>
    </row>
    <row r="2540" spans="1:5">
      <c r="A2540" t="str">
        <f t="shared" si="39"/>
        <v>12748</v>
      </c>
      <c r="B2540">
        <v>12748</v>
      </c>
      <c r="C2540" s="120" t="s">
        <v>24146</v>
      </c>
      <c r="D2540" s="41" t="s">
        <v>8510</v>
      </c>
      <c r="E2540" s="40" t="s">
        <v>26852</v>
      </c>
    </row>
    <row r="2541" spans="1:5">
      <c r="A2541" t="str">
        <f t="shared" si="39"/>
        <v>12749</v>
      </c>
      <c r="B2541">
        <v>12749</v>
      </c>
      <c r="C2541" s="120" t="s">
        <v>24147</v>
      </c>
      <c r="D2541" s="41" t="s">
        <v>8510</v>
      </c>
      <c r="E2541" s="40" t="s">
        <v>26853</v>
      </c>
    </row>
    <row r="2542" spans="1:5">
      <c r="A2542" t="str">
        <f t="shared" si="39"/>
        <v>12759</v>
      </c>
      <c r="B2542">
        <v>12759</v>
      </c>
      <c r="C2542" s="120" t="s">
        <v>20301</v>
      </c>
      <c r="D2542" s="41" t="s">
        <v>8500</v>
      </c>
      <c r="E2542" s="40" t="s">
        <v>26854</v>
      </c>
    </row>
    <row r="2543" spans="1:5">
      <c r="A2543" t="str">
        <f t="shared" si="39"/>
        <v>12760</v>
      </c>
      <c r="B2543">
        <v>12760</v>
      </c>
      <c r="C2543" s="120" t="s">
        <v>20300</v>
      </c>
      <c r="D2543" s="41" t="s">
        <v>8500</v>
      </c>
      <c r="E2543" s="40" t="s">
        <v>26855</v>
      </c>
    </row>
    <row r="2544" spans="1:5" ht="30">
      <c r="A2544" t="str">
        <f t="shared" si="39"/>
        <v>12768</v>
      </c>
      <c r="B2544">
        <v>12768</v>
      </c>
      <c r="C2544" s="120" t="s">
        <v>21632</v>
      </c>
      <c r="D2544" s="41" t="s">
        <v>8502</v>
      </c>
      <c r="E2544" s="40" t="s">
        <v>26856</v>
      </c>
    </row>
    <row r="2545" spans="1:5" ht="30">
      <c r="A2545" t="str">
        <f t="shared" si="39"/>
        <v>12769</v>
      </c>
      <c r="B2545">
        <v>12769</v>
      </c>
      <c r="C2545" s="120" t="s">
        <v>21633</v>
      </c>
      <c r="D2545" s="41" t="s">
        <v>8502</v>
      </c>
      <c r="E2545" s="40" t="s">
        <v>26857</v>
      </c>
    </row>
    <row r="2546" spans="1:5" ht="30">
      <c r="A2546" t="str">
        <f t="shared" si="39"/>
        <v>12770</v>
      </c>
      <c r="B2546">
        <v>12770</v>
      </c>
      <c r="C2546" s="120" t="s">
        <v>21630</v>
      </c>
      <c r="D2546" s="41" t="s">
        <v>8502</v>
      </c>
      <c r="E2546" s="40" t="s">
        <v>20117</v>
      </c>
    </row>
    <row r="2547" spans="1:5" ht="30">
      <c r="A2547" t="str">
        <f t="shared" si="39"/>
        <v>12772</v>
      </c>
      <c r="B2547">
        <v>12772</v>
      </c>
      <c r="C2547" s="120" t="s">
        <v>21629</v>
      </c>
      <c r="D2547" s="41" t="s">
        <v>8502</v>
      </c>
      <c r="E2547" s="40" t="s">
        <v>26858</v>
      </c>
    </row>
    <row r="2548" spans="1:5" ht="30">
      <c r="A2548" t="str">
        <f t="shared" si="39"/>
        <v>12773</v>
      </c>
      <c r="B2548">
        <v>12773</v>
      </c>
      <c r="C2548" s="120" t="s">
        <v>21634</v>
      </c>
      <c r="D2548" s="41" t="s">
        <v>8502</v>
      </c>
      <c r="E2548" s="40" t="s">
        <v>26859</v>
      </c>
    </row>
    <row r="2549" spans="1:5" ht="30">
      <c r="A2549" t="str">
        <f t="shared" si="39"/>
        <v>12774</v>
      </c>
      <c r="B2549">
        <v>12774</v>
      </c>
      <c r="C2549" s="120" t="s">
        <v>21635</v>
      </c>
      <c r="D2549" s="41" t="s">
        <v>8502</v>
      </c>
      <c r="E2549" s="40" t="s">
        <v>25000</v>
      </c>
    </row>
    <row r="2550" spans="1:5" ht="30">
      <c r="A2550" t="str">
        <f t="shared" si="39"/>
        <v>12775</v>
      </c>
      <c r="B2550">
        <v>12775</v>
      </c>
      <c r="C2550" s="120" t="s">
        <v>21631</v>
      </c>
      <c r="D2550" s="41" t="s">
        <v>8502</v>
      </c>
      <c r="E2550" s="40" t="s">
        <v>26860</v>
      </c>
    </row>
    <row r="2551" spans="1:5" ht="30">
      <c r="A2551" t="str">
        <f t="shared" si="39"/>
        <v>12776</v>
      </c>
      <c r="B2551">
        <v>12776</v>
      </c>
      <c r="C2551" s="120" t="s">
        <v>21636</v>
      </c>
      <c r="D2551" s="41" t="s">
        <v>8502</v>
      </c>
      <c r="E2551" s="40" t="s">
        <v>24823</v>
      </c>
    </row>
    <row r="2552" spans="1:5" ht="30">
      <c r="A2552" t="str">
        <f t="shared" si="39"/>
        <v>12777</v>
      </c>
      <c r="B2552">
        <v>12777</v>
      </c>
      <c r="C2552" s="120" t="s">
        <v>21637</v>
      </c>
      <c r="D2552" s="41" t="s">
        <v>8502</v>
      </c>
      <c r="E2552" s="40" t="s">
        <v>26861</v>
      </c>
    </row>
    <row r="2553" spans="1:5">
      <c r="A2553" t="str">
        <f t="shared" si="39"/>
        <v>12815</v>
      </c>
      <c r="B2553">
        <v>12815</v>
      </c>
      <c r="C2553" s="120" t="s">
        <v>21439</v>
      </c>
      <c r="D2553" s="41" t="s">
        <v>8502</v>
      </c>
      <c r="E2553" s="40" t="s">
        <v>26862</v>
      </c>
    </row>
    <row r="2554" spans="1:5">
      <c r="A2554" t="str">
        <f t="shared" si="39"/>
        <v>12863</v>
      </c>
      <c r="B2554">
        <v>12863</v>
      </c>
      <c r="C2554" s="120" t="s">
        <v>19227</v>
      </c>
      <c r="D2554" s="41" t="s">
        <v>8502</v>
      </c>
      <c r="E2554" s="40" t="s">
        <v>26863</v>
      </c>
    </row>
    <row r="2555" spans="1:5">
      <c r="A2555" t="str">
        <f t="shared" si="39"/>
        <v>12868</v>
      </c>
      <c r="B2555">
        <v>12868</v>
      </c>
      <c r="C2555" s="120" t="s">
        <v>22413</v>
      </c>
      <c r="D2555" s="41" t="s">
        <v>8504</v>
      </c>
      <c r="E2555" s="40" t="s">
        <v>9502</v>
      </c>
    </row>
    <row r="2556" spans="1:5">
      <c r="A2556" t="str">
        <f t="shared" si="39"/>
        <v>12869</v>
      </c>
      <c r="B2556">
        <v>12869</v>
      </c>
      <c r="C2556" s="120" t="s">
        <v>23858</v>
      </c>
      <c r="D2556" s="41" t="s">
        <v>8504</v>
      </c>
      <c r="E2556" s="40" t="s">
        <v>17087</v>
      </c>
    </row>
    <row r="2557" spans="1:5">
      <c r="A2557" t="str">
        <f t="shared" si="39"/>
        <v>12872</v>
      </c>
      <c r="B2557">
        <v>12872</v>
      </c>
      <c r="C2557" s="120" t="s">
        <v>21545</v>
      </c>
      <c r="D2557" s="41" t="s">
        <v>8504</v>
      </c>
      <c r="E2557" s="40" t="s">
        <v>17740</v>
      </c>
    </row>
    <row r="2558" spans="1:5">
      <c r="A2558" t="str">
        <f t="shared" si="39"/>
        <v>12873</v>
      </c>
      <c r="B2558">
        <v>12873</v>
      </c>
      <c r="C2558" s="120" t="s">
        <v>21641</v>
      </c>
      <c r="D2558" s="41" t="s">
        <v>8504</v>
      </c>
      <c r="E2558" s="40" t="s">
        <v>14532</v>
      </c>
    </row>
    <row r="2559" spans="1:5">
      <c r="A2559" t="str">
        <f t="shared" si="39"/>
        <v>12874</v>
      </c>
      <c r="B2559">
        <v>12874</v>
      </c>
      <c r="C2559" s="120" t="s">
        <v>22886</v>
      </c>
      <c r="D2559" s="41" t="s">
        <v>8504</v>
      </c>
      <c r="E2559" s="40" t="s">
        <v>26864</v>
      </c>
    </row>
    <row r="2560" spans="1:5">
      <c r="A2560" t="str">
        <f t="shared" si="39"/>
        <v>12892</v>
      </c>
      <c r="B2560">
        <v>12892</v>
      </c>
      <c r="C2560" s="120" t="s">
        <v>22308</v>
      </c>
      <c r="D2560" s="41" t="s">
        <v>8662</v>
      </c>
      <c r="E2560" s="40" t="s">
        <v>11456</v>
      </c>
    </row>
    <row r="2561" spans="1:5">
      <c r="A2561" t="str">
        <f t="shared" si="39"/>
        <v>12893</v>
      </c>
      <c r="B2561">
        <v>12893</v>
      </c>
      <c r="C2561" s="120" t="s">
        <v>19692</v>
      </c>
      <c r="D2561" s="41" t="s">
        <v>8662</v>
      </c>
      <c r="E2561" s="40" t="s">
        <v>26865</v>
      </c>
    </row>
    <row r="2562" spans="1:5">
      <c r="A2562" t="str">
        <f t="shared" si="39"/>
        <v>12894</v>
      </c>
      <c r="B2562">
        <v>12894</v>
      </c>
      <c r="C2562" s="120" t="s">
        <v>20245</v>
      </c>
      <c r="D2562" s="41" t="s">
        <v>8502</v>
      </c>
      <c r="E2562" s="40" t="s">
        <v>9379</v>
      </c>
    </row>
    <row r="2563" spans="1:5">
      <c r="A2563" t="str">
        <f t="shared" ref="A2563:A2626" si="40">IF(ISERROR(SEARCH("/",B2563)=6),TRIM(CLEAN(B2563)),IF(SEARCH("/",B2563)=6,IF(LEN(TRIM(CLEAN(B2563)))=7,LEFT(TRIM(CLEAN(B2563)),6)&amp;"00"&amp;RIGHT(TRIM(CLEAN(B2563)),1),LEFT(TRIM(CLEAN(B2563)),6)&amp;"0"&amp;RIGHT(TRIM(CLEAN(B2563)),2)),TRIM(CLEAN(B2563))))</f>
        <v>12895</v>
      </c>
      <c r="B2563">
        <v>12895</v>
      </c>
      <c r="C2563" s="120" t="s">
        <v>20246</v>
      </c>
      <c r="D2563" s="41" t="s">
        <v>8502</v>
      </c>
      <c r="E2563" s="40" t="s">
        <v>11459</v>
      </c>
    </row>
    <row r="2564" spans="1:5">
      <c r="A2564" t="str">
        <f t="shared" si="40"/>
        <v>12898</v>
      </c>
      <c r="B2564">
        <v>12898</v>
      </c>
      <c r="C2564" s="120" t="s">
        <v>22383</v>
      </c>
      <c r="D2564" s="41" t="s">
        <v>8502</v>
      </c>
      <c r="E2564" s="40" t="s">
        <v>25412</v>
      </c>
    </row>
    <row r="2565" spans="1:5">
      <c r="A2565" t="str">
        <f t="shared" si="40"/>
        <v>12899</v>
      </c>
      <c r="B2565">
        <v>12899</v>
      </c>
      <c r="C2565" s="120" t="s">
        <v>22382</v>
      </c>
      <c r="D2565" s="41" t="s">
        <v>8502</v>
      </c>
      <c r="E2565" s="40" t="s">
        <v>26866</v>
      </c>
    </row>
    <row r="2566" spans="1:5">
      <c r="A2566" t="str">
        <f t="shared" si="40"/>
        <v>12909</v>
      </c>
      <c r="B2566">
        <v>12909</v>
      </c>
      <c r="C2566" s="120" t="s">
        <v>20226</v>
      </c>
      <c r="D2566" s="41" t="s">
        <v>8502</v>
      </c>
      <c r="E2566" s="40" t="s">
        <v>18002</v>
      </c>
    </row>
    <row r="2567" spans="1:5">
      <c r="A2567" t="str">
        <f t="shared" si="40"/>
        <v>12910</v>
      </c>
      <c r="B2567">
        <v>12910</v>
      </c>
      <c r="C2567" s="120" t="s">
        <v>20227</v>
      </c>
      <c r="D2567" s="41" t="s">
        <v>8502</v>
      </c>
      <c r="E2567" s="40" t="s">
        <v>11439</v>
      </c>
    </row>
    <row r="2568" spans="1:5">
      <c r="A2568" t="str">
        <f t="shared" si="40"/>
        <v>13042</v>
      </c>
      <c r="B2568">
        <v>13042</v>
      </c>
      <c r="C2568" s="120" t="s">
        <v>24053</v>
      </c>
      <c r="D2568" s="41" t="s">
        <v>8510</v>
      </c>
      <c r="E2568" s="40" t="s">
        <v>24054</v>
      </c>
    </row>
    <row r="2569" spans="1:5">
      <c r="A2569" t="str">
        <f t="shared" si="40"/>
        <v>13109</v>
      </c>
      <c r="B2569">
        <v>13109</v>
      </c>
      <c r="C2569" s="120" t="s">
        <v>23332</v>
      </c>
      <c r="D2569" s="41" t="s">
        <v>8502</v>
      </c>
      <c r="E2569" s="40" t="s">
        <v>26867</v>
      </c>
    </row>
    <row r="2570" spans="1:5">
      <c r="A2570" t="str">
        <f t="shared" si="40"/>
        <v>13110</v>
      </c>
      <c r="B2570">
        <v>13110</v>
      </c>
      <c r="C2570" s="120" t="s">
        <v>23333</v>
      </c>
      <c r="D2570" s="41" t="s">
        <v>8502</v>
      </c>
      <c r="E2570" s="40" t="s">
        <v>26868</v>
      </c>
    </row>
    <row r="2571" spans="1:5">
      <c r="A2571" t="str">
        <f t="shared" si="40"/>
        <v>13115</v>
      </c>
      <c r="B2571">
        <v>13115</v>
      </c>
      <c r="C2571" s="120" t="s">
        <v>20141</v>
      </c>
      <c r="D2571" s="41" t="s">
        <v>8510</v>
      </c>
      <c r="E2571" s="40" t="s">
        <v>9095</v>
      </c>
    </row>
    <row r="2572" spans="1:5">
      <c r="A2572" t="str">
        <f t="shared" si="40"/>
        <v>13127</v>
      </c>
      <c r="B2572">
        <v>13127</v>
      </c>
      <c r="C2572" s="120" t="s">
        <v>24043</v>
      </c>
      <c r="D2572" s="41" t="s">
        <v>8510</v>
      </c>
      <c r="E2572" s="40" t="s">
        <v>17000</v>
      </c>
    </row>
    <row r="2573" spans="1:5">
      <c r="A2573" t="str">
        <f t="shared" si="40"/>
        <v>13137</v>
      </c>
      <c r="B2573">
        <v>13137</v>
      </c>
      <c r="C2573" s="120" t="s">
        <v>24044</v>
      </c>
      <c r="D2573" s="41" t="s">
        <v>8510</v>
      </c>
      <c r="E2573" s="40" t="s">
        <v>16409</v>
      </c>
    </row>
    <row r="2574" spans="1:5">
      <c r="A2574" t="str">
        <f t="shared" si="40"/>
        <v>13141</v>
      </c>
      <c r="B2574">
        <v>13141</v>
      </c>
      <c r="C2574" s="120" t="s">
        <v>24057</v>
      </c>
      <c r="D2574" s="41" t="s">
        <v>8510</v>
      </c>
      <c r="E2574" s="40" t="s">
        <v>24058</v>
      </c>
    </row>
    <row r="2575" spans="1:5">
      <c r="A2575" t="str">
        <f t="shared" si="40"/>
        <v>13142</v>
      </c>
      <c r="B2575">
        <v>13142</v>
      </c>
      <c r="C2575" s="120" t="s">
        <v>24062</v>
      </c>
      <c r="D2575" s="41" t="s">
        <v>8510</v>
      </c>
      <c r="E2575" s="40" t="s">
        <v>24063</v>
      </c>
    </row>
    <row r="2576" spans="1:5">
      <c r="A2576" t="str">
        <f t="shared" si="40"/>
        <v>13159</v>
      </c>
      <c r="B2576">
        <v>13159</v>
      </c>
      <c r="C2576" s="120" t="s">
        <v>24236</v>
      </c>
      <c r="D2576" s="41" t="s">
        <v>8510</v>
      </c>
      <c r="E2576" s="40" t="s">
        <v>25058</v>
      </c>
    </row>
    <row r="2577" spans="1:5">
      <c r="A2577" t="str">
        <f t="shared" si="40"/>
        <v>13168</v>
      </c>
      <c r="B2577">
        <v>13168</v>
      </c>
      <c r="C2577" s="120" t="s">
        <v>24237</v>
      </c>
      <c r="D2577" s="41" t="s">
        <v>8510</v>
      </c>
      <c r="E2577" s="40" t="s">
        <v>26869</v>
      </c>
    </row>
    <row r="2578" spans="1:5">
      <c r="A2578" t="str">
        <f t="shared" si="40"/>
        <v>13173</v>
      </c>
      <c r="B2578">
        <v>13173</v>
      </c>
      <c r="C2578" s="120" t="s">
        <v>24239</v>
      </c>
      <c r="D2578" s="41" t="s">
        <v>8510</v>
      </c>
      <c r="E2578" s="40" t="s">
        <v>26870</v>
      </c>
    </row>
    <row r="2579" spans="1:5" ht="30">
      <c r="A2579" t="str">
        <f t="shared" si="40"/>
        <v>13186</v>
      </c>
      <c r="B2579">
        <v>13186</v>
      </c>
      <c r="C2579" s="120" t="s">
        <v>22800</v>
      </c>
      <c r="D2579" s="41" t="s">
        <v>8591</v>
      </c>
      <c r="E2579" s="40" t="s">
        <v>18595</v>
      </c>
    </row>
    <row r="2580" spans="1:5">
      <c r="A2580" t="str">
        <f t="shared" si="40"/>
        <v>13192</v>
      </c>
      <c r="B2580">
        <v>13192</v>
      </c>
      <c r="C2580" s="120" t="s">
        <v>22027</v>
      </c>
      <c r="D2580" s="41" t="s">
        <v>8502</v>
      </c>
      <c r="E2580" s="40" t="s">
        <v>26871</v>
      </c>
    </row>
    <row r="2581" spans="1:5" ht="30">
      <c r="A2581" t="str">
        <f t="shared" si="40"/>
        <v>13215</v>
      </c>
      <c r="B2581">
        <v>13215</v>
      </c>
      <c r="C2581" s="120" t="s">
        <v>20291</v>
      </c>
      <c r="D2581" s="41" t="s">
        <v>8502</v>
      </c>
      <c r="E2581" s="40" t="s">
        <v>26872</v>
      </c>
    </row>
    <row r="2582" spans="1:5">
      <c r="A2582" t="str">
        <f t="shared" si="40"/>
        <v>13227</v>
      </c>
      <c r="B2582">
        <v>13227</v>
      </c>
      <c r="C2582" s="120" t="s">
        <v>22541</v>
      </c>
      <c r="D2582" s="41" t="s">
        <v>8502</v>
      </c>
      <c r="E2582" s="40" t="s">
        <v>26873</v>
      </c>
    </row>
    <row r="2583" spans="1:5">
      <c r="A2583" t="str">
        <f t="shared" si="40"/>
        <v>13238</v>
      </c>
      <c r="B2583">
        <v>13238</v>
      </c>
      <c r="C2583" s="120" t="s">
        <v>24016</v>
      </c>
      <c r="D2583" s="41" t="s">
        <v>8502</v>
      </c>
      <c r="E2583" s="40" t="s">
        <v>26874</v>
      </c>
    </row>
    <row r="2584" spans="1:5">
      <c r="A2584" t="str">
        <f t="shared" si="40"/>
        <v>13244</v>
      </c>
      <c r="B2584">
        <v>13244</v>
      </c>
      <c r="C2584" s="120" t="s">
        <v>8902</v>
      </c>
      <c r="D2584" s="41" t="s">
        <v>8502</v>
      </c>
      <c r="E2584" s="40" t="s">
        <v>18044</v>
      </c>
    </row>
    <row r="2585" spans="1:5">
      <c r="A2585" t="str">
        <f t="shared" si="40"/>
        <v>13246</v>
      </c>
      <c r="B2585">
        <v>13246</v>
      </c>
      <c r="C2585" s="120" t="s">
        <v>22702</v>
      </c>
      <c r="D2585" s="41" t="s">
        <v>8502</v>
      </c>
      <c r="E2585" s="40" t="s">
        <v>15680</v>
      </c>
    </row>
    <row r="2586" spans="1:5">
      <c r="A2586" t="str">
        <f t="shared" si="40"/>
        <v>13256</v>
      </c>
      <c r="B2586">
        <v>13256</v>
      </c>
      <c r="C2586" s="120" t="s">
        <v>24167</v>
      </c>
      <c r="D2586" s="41" t="s">
        <v>8510</v>
      </c>
      <c r="E2586" s="40" t="s">
        <v>26825</v>
      </c>
    </row>
    <row r="2587" spans="1:5">
      <c r="A2587" t="str">
        <f t="shared" si="40"/>
        <v>13261</v>
      </c>
      <c r="B2587">
        <v>13261</v>
      </c>
      <c r="C2587" s="120" t="s">
        <v>21456</v>
      </c>
      <c r="D2587" s="41" t="s">
        <v>8502</v>
      </c>
      <c r="E2587" s="40" t="s">
        <v>16475</v>
      </c>
    </row>
    <row r="2588" spans="1:5">
      <c r="A2588" t="str">
        <f t="shared" si="40"/>
        <v>13279</v>
      </c>
      <c r="B2588">
        <v>13279</v>
      </c>
      <c r="C2588" s="120" t="s">
        <v>20376</v>
      </c>
      <c r="D2588" s="41" t="s">
        <v>8506</v>
      </c>
      <c r="E2588" s="40" t="s">
        <v>9165</v>
      </c>
    </row>
    <row r="2589" spans="1:5">
      <c r="A2589" t="str">
        <f t="shared" si="40"/>
        <v>13284</v>
      </c>
      <c r="B2589">
        <v>13284</v>
      </c>
      <c r="C2589" s="120" t="s">
        <v>20388</v>
      </c>
      <c r="D2589" s="41" t="s">
        <v>8506</v>
      </c>
      <c r="E2589" s="40" t="s">
        <v>9045</v>
      </c>
    </row>
    <row r="2590" spans="1:5">
      <c r="A2590" t="str">
        <f t="shared" si="40"/>
        <v>13294</v>
      </c>
      <c r="B2590">
        <v>13294</v>
      </c>
      <c r="C2590" s="120" t="s">
        <v>22759</v>
      </c>
      <c r="D2590" s="41" t="s">
        <v>8502</v>
      </c>
      <c r="E2590" s="40" t="s">
        <v>9051</v>
      </c>
    </row>
    <row r="2591" spans="1:5">
      <c r="A2591" t="str">
        <f t="shared" si="40"/>
        <v>13329</v>
      </c>
      <c r="B2591">
        <v>13329</v>
      </c>
      <c r="C2591" s="120" t="s">
        <v>23411</v>
      </c>
      <c r="D2591" s="41" t="s">
        <v>8502</v>
      </c>
      <c r="E2591" s="40" t="s">
        <v>15425</v>
      </c>
    </row>
    <row r="2592" spans="1:5">
      <c r="A2592" t="str">
        <f t="shared" si="40"/>
        <v>13333</v>
      </c>
      <c r="B2592">
        <v>13333</v>
      </c>
      <c r="C2592" s="120" t="s">
        <v>21585</v>
      </c>
      <c r="D2592" s="41" t="s">
        <v>8502</v>
      </c>
      <c r="E2592" s="40" t="s">
        <v>26875</v>
      </c>
    </row>
    <row r="2593" spans="1:5">
      <c r="A2593" t="str">
        <f t="shared" si="40"/>
        <v>13339</v>
      </c>
      <c r="B2593">
        <v>13339</v>
      </c>
      <c r="C2593" s="120" t="s">
        <v>26876</v>
      </c>
      <c r="D2593" s="41" t="s">
        <v>8502</v>
      </c>
      <c r="E2593" s="40" t="s">
        <v>26877</v>
      </c>
    </row>
    <row r="2594" spans="1:5">
      <c r="A2594" t="str">
        <f t="shared" si="40"/>
        <v>13343</v>
      </c>
      <c r="B2594">
        <v>13343</v>
      </c>
      <c r="C2594" s="120" t="s">
        <v>21927</v>
      </c>
      <c r="D2594" s="41" t="s">
        <v>8502</v>
      </c>
      <c r="E2594" s="40" t="s">
        <v>19019</v>
      </c>
    </row>
    <row r="2595" spans="1:5">
      <c r="A2595" t="str">
        <f t="shared" si="40"/>
        <v>13348</v>
      </c>
      <c r="B2595">
        <v>13348</v>
      </c>
      <c r="C2595" s="120" t="s">
        <v>19464</v>
      </c>
      <c r="D2595" s="41" t="s">
        <v>8502</v>
      </c>
      <c r="E2595" s="40" t="s">
        <v>8630</v>
      </c>
    </row>
    <row r="2596" spans="1:5">
      <c r="A2596" t="str">
        <f t="shared" si="40"/>
        <v>13354</v>
      </c>
      <c r="B2596">
        <v>13354</v>
      </c>
      <c r="C2596" s="120" t="s">
        <v>20369</v>
      </c>
      <c r="D2596" s="41" t="s">
        <v>8502</v>
      </c>
      <c r="E2596" s="40" t="s">
        <v>26878</v>
      </c>
    </row>
    <row r="2597" spans="1:5">
      <c r="A2597" t="str">
        <f t="shared" si="40"/>
        <v>13356</v>
      </c>
      <c r="B2597">
        <v>13356</v>
      </c>
      <c r="C2597" s="120" t="s">
        <v>24101</v>
      </c>
      <c r="D2597" s="41" t="s">
        <v>8510</v>
      </c>
      <c r="E2597" s="40" t="s">
        <v>26879</v>
      </c>
    </row>
    <row r="2598" spans="1:5">
      <c r="A2598" t="str">
        <f t="shared" si="40"/>
        <v>13369</v>
      </c>
      <c r="B2598">
        <v>13369</v>
      </c>
      <c r="C2598" s="120" t="s">
        <v>20374</v>
      </c>
      <c r="D2598" s="41" t="s">
        <v>8502</v>
      </c>
      <c r="E2598" s="40" t="s">
        <v>26880</v>
      </c>
    </row>
    <row r="2599" spans="1:5">
      <c r="A2599" t="str">
        <f t="shared" si="40"/>
        <v>13370</v>
      </c>
      <c r="B2599">
        <v>13370</v>
      </c>
      <c r="C2599" s="120" t="s">
        <v>20375</v>
      </c>
      <c r="D2599" s="41" t="s">
        <v>8502</v>
      </c>
      <c r="E2599" s="40" t="s">
        <v>26881</v>
      </c>
    </row>
    <row r="2600" spans="1:5">
      <c r="A2600" t="str">
        <f t="shared" si="40"/>
        <v>13374</v>
      </c>
      <c r="B2600">
        <v>13374</v>
      </c>
      <c r="C2600" s="120" t="s">
        <v>19577</v>
      </c>
      <c r="D2600" s="41" t="s">
        <v>8502</v>
      </c>
      <c r="E2600" s="40" t="s">
        <v>26882</v>
      </c>
    </row>
    <row r="2601" spans="1:5">
      <c r="A2601" t="str">
        <f t="shared" si="40"/>
        <v>13382</v>
      </c>
      <c r="B2601">
        <v>13382</v>
      </c>
      <c r="C2601" s="120" t="s">
        <v>19069</v>
      </c>
      <c r="D2601" s="41" t="s">
        <v>8502</v>
      </c>
      <c r="E2601" s="40" t="s">
        <v>26883</v>
      </c>
    </row>
    <row r="2602" spans="1:5">
      <c r="A2602" t="str">
        <f t="shared" si="40"/>
        <v>13388</v>
      </c>
      <c r="B2602">
        <v>13388</v>
      </c>
      <c r="C2602" s="120" t="s">
        <v>23391</v>
      </c>
      <c r="D2602" s="41" t="s">
        <v>8506</v>
      </c>
      <c r="E2602" s="40" t="s">
        <v>26884</v>
      </c>
    </row>
    <row r="2603" spans="1:5" ht="30">
      <c r="A2603" t="str">
        <f t="shared" si="40"/>
        <v>13390</v>
      </c>
      <c r="B2603">
        <v>13390</v>
      </c>
      <c r="C2603" s="120" t="s">
        <v>23212</v>
      </c>
      <c r="D2603" s="41" t="s">
        <v>8502</v>
      </c>
      <c r="E2603" s="40" t="s">
        <v>26885</v>
      </c>
    </row>
    <row r="2604" spans="1:5">
      <c r="A2604" t="str">
        <f t="shared" si="40"/>
        <v>13393</v>
      </c>
      <c r="B2604">
        <v>13393</v>
      </c>
      <c r="C2604" s="120" t="s">
        <v>23132</v>
      </c>
      <c r="D2604" s="41" t="s">
        <v>8502</v>
      </c>
      <c r="E2604" s="40" t="s">
        <v>26886</v>
      </c>
    </row>
    <row r="2605" spans="1:5" ht="30">
      <c r="A2605" t="str">
        <f t="shared" si="40"/>
        <v>13395</v>
      </c>
      <c r="B2605">
        <v>13395</v>
      </c>
      <c r="C2605" s="120" t="s">
        <v>23133</v>
      </c>
      <c r="D2605" s="41" t="s">
        <v>8502</v>
      </c>
      <c r="E2605" s="40" t="s">
        <v>26887</v>
      </c>
    </row>
    <row r="2606" spans="1:5">
      <c r="A2606" t="str">
        <f t="shared" si="40"/>
        <v>13396</v>
      </c>
      <c r="B2606">
        <v>13396</v>
      </c>
      <c r="C2606" s="120" t="s">
        <v>23135</v>
      </c>
      <c r="D2606" s="41" t="s">
        <v>8502</v>
      </c>
      <c r="E2606" s="40" t="s">
        <v>26888</v>
      </c>
    </row>
    <row r="2607" spans="1:5">
      <c r="A2607" t="str">
        <f t="shared" si="40"/>
        <v>13415</v>
      </c>
      <c r="B2607">
        <v>13415</v>
      </c>
      <c r="C2607" s="120" t="s">
        <v>23986</v>
      </c>
      <c r="D2607" s="41" t="s">
        <v>8502</v>
      </c>
      <c r="E2607" s="40" t="s">
        <v>18069</v>
      </c>
    </row>
    <row r="2608" spans="1:5">
      <c r="A2608" t="str">
        <f t="shared" si="40"/>
        <v>13416</v>
      </c>
      <c r="B2608">
        <v>13416</v>
      </c>
      <c r="C2608" s="120" t="s">
        <v>23966</v>
      </c>
      <c r="D2608" s="41" t="s">
        <v>8502</v>
      </c>
      <c r="E2608" s="40" t="s">
        <v>24314</v>
      </c>
    </row>
    <row r="2609" spans="1:5">
      <c r="A2609" t="str">
        <f t="shared" si="40"/>
        <v>13417</v>
      </c>
      <c r="B2609">
        <v>13417</v>
      </c>
      <c r="C2609" s="120" t="s">
        <v>23949</v>
      </c>
      <c r="D2609" s="41" t="s">
        <v>8502</v>
      </c>
      <c r="E2609" s="40" t="s">
        <v>26889</v>
      </c>
    </row>
    <row r="2610" spans="1:5">
      <c r="A2610" t="str">
        <f t="shared" si="40"/>
        <v>13447</v>
      </c>
      <c r="B2610">
        <v>13447</v>
      </c>
      <c r="C2610" s="120" t="s">
        <v>22423</v>
      </c>
      <c r="D2610" s="41" t="s">
        <v>8502</v>
      </c>
      <c r="E2610" s="40" t="s">
        <v>26890</v>
      </c>
    </row>
    <row r="2611" spans="1:5" ht="30">
      <c r="A2611" t="str">
        <f t="shared" si="40"/>
        <v>13457</v>
      </c>
      <c r="B2611">
        <v>13457</v>
      </c>
      <c r="C2611" s="120" t="s">
        <v>20415</v>
      </c>
      <c r="D2611" s="41" t="s">
        <v>8502</v>
      </c>
      <c r="E2611" s="40" t="s">
        <v>26891</v>
      </c>
    </row>
    <row r="2612" spans="1:5">
      <c r="A2612" t="str">
        <f t="shared" si="40"/>
        <v>13458</v>
      </c>
      <c r="B2612">
        <v>13458</v>
      </c>
      <c r="C2612" s="120" t="s">
        <v>20419</v>
      </c>
      <c r="D2612" s="41" t="s">
        <v>8502</v>
      </c>
      <c r="E2612" s="40" t="s">
        <v>26892</v>
      </c>
    </row>
    <row r="2613" spans="1:5">
      <c r="A2613" t="str">
        <f t="shared" si="40"/>
        <v>13475</v>
      </c>
      <c r="B2613">
        <v>13475</v>
      </c>
      <c r="C2613" s="120" t="s">
        <v>24566</v>
      </c>
      <c r="D2613" s="41" t="s">
        <v>8502</v>
      </c>
      <c r="E2613" s="40" t="s">
        <v>26893</v>
      </c>
    </row>
    <row r="2614" spans="1:5">
      <c r="A2614" t="str">
        <f t="shared" si="40"/>
        <v>13476</v>
      </c>
      <c r="B2614">
        <v>13476</v>
      </c>
      <c r="C2614" s="120" t="s">
        <v>24567</v>
      </c>
      <c r="D2614" s="41" t="s">
        <v>8502</v>
      </c>
      <c r="E2614" s="40" t="s">
        <v>26894</v>
      </c>
    </row>
    <row r="2615" spans="1:5">
      <c r="A2615" t="str">
        <f t="shared" si="40"/>
        <v>13521</v>
      </c>
      <c r="B2615">
        <v>13521</v>
      </c>
      <c r="C2615" s="120" t="s">
        <v>22933</v>
      </c>
      <c r="D2615" s="41" t="s">
        <v>8502</v>
      </c>
      <c r="E2615" s="40" t="s">
        <v>16664</v>
      </c>
    </row>
    <row r="2616" spans="1:5">
      <c r="A2616" t="str">
        <f t="shared" si="40"/>
        <v>13533</v>
      </c>
      <c r="B2616">
        <v>13533</v>
      </c>
      <c r="C2616" s="120" t="s">
        <v>21586</v>
      </c>
      <c r="D2616" s="41" t="s">
        <v>8502</v>
      </c>
      <c r="E2616" s="40" t="s">
        <v>26895</v>
      </c>
    </row>
    <row r="2617" spans="1:5">
      <c r="A2617" t="str">
        <f t="shared" si="40"/>
        <v>13587</v>
      </c>
      <c r="B2617">
        <v>13587</v>
      </c>
      <c r="C2617" s="120" t="s">
        <v>22450</v>
      </c>
      <c r="D2617" s="41" t="s">
        <v>8510</v>
      </c>
      <c r="E2617" s="40" t="s">
        <v>8678</v>
      </c>
    </row>
    <row r="2618" spans="1:5" ht="30">
      <c r="A2618" t="str">
        <f t="shared" si="40"/>
        <v>13600</v>
      </c>
      <c r="B2618">
        <v>13600</v>
      </c>
      <c r="C2618" s="120" t="s">
        <v>23306</v>
      </c>
      <c r="D2618" s="41" t="s">
        <v>8502</v>
      </c>
      <c r="E2618" s="40" t="s">
        <v>26896</v>
      </c>
    </row>
    <row r="2619" spans="1:5">
      <c r="A2619" t="str">
        <f t="shared" si="40"/>
        <v>13606</v>
      </c>
      <c r="B2619">
        <v>13606</v>
      </c>
      <c r="C2619" s="120" t="s">
        <v>24569</v>
      </c>
      <c r="D2619" s="41" t="s">
        <v>8502</v>
      </c>
      <c r="E2619" s="40" t="s">
        <v>26897</v>
      </c>
    </row>
    <row r="2620" spans="1:5">
      <c r="A2620" t="str">
        <f t="shared" si="40"/>
        <v>13617</v>
      </c>
      <c r="B2620">
        <v>13617</v>
      </c>
      <c r="C2620" s="120" t="s">
        <v>22869</v>
      </c>
      <c r="D2620" s="41" t="s">
        <v>8502</v>
      </c>
      <c r="E2620" s="40" t="s">
        <v>26898</v>
      </c>
    </row>
    <row r="2621" spans="1:5">
      <c r="A2621" t="str">
        <f t="shared" si="40"/>
        <v>13726</v>
      </c>
      <c r="B2621">
        <v>13726</v>
      </c>
      <c r="C2621" s="120" t="s">
        <v>24554</v>
      </c>
      <c r="D2621" s="41" t="s">
        <v>8502</v>
      </c>
      <c r="E2621" s="40" t="s">
        <v>26899</v>
      </c>
    </row>
    <row r="2622" spans="1:5">
      <c r="A2622" t="str">
        <f t="shared" si="40"/>
        <v>13741</v>
      </c>
      <c r="B2622">
        <v>13741</v>
      </c>
      <c r="C2622" s="120" t="s">
        <v>22448</v>
      </c>
      <c r="D2622" s="41" t="s">
        <v>8502</v>
      </c>
      <c r="E2622" s="40" t="s">
        <v>26900</v>
      </c>
    </row>
    <row r="2623" spans="1:5">
      <c r="A2623" t="str">
        <f t="shared" si="40"/>
        <v>13761</v>
      </c>
      <c r="B2623">
        <v>13761</v>
      </c>
      <c r="C2623" s="120" t="s">
        <v>19351</v>
      </c>
      <c r="D2623" s="41" t="s">
        <v>8502</v>
      </c>
      <c r="E2623" s="40" t="s">
        <v>26901</v>
      </c>
    </row>
    <row r="2624" spans="1:5">
      <c r="A2624" t="str">
        <f t="shared" si="40"/>
        <v>13803</v>
      </c>
      <c r="B2624">
        <v>13803</v>
      </c>
      <c r="C2624" s="120" t="s">
        <v>20424</v>
      </c>
      <c r="D2624" s="41" t="s">
        <v>8502</v>
      </c>
      <c r="E2624" s="40" t="s">
        <v>26902</v>
      </c>
    </row>
    <row r="2625" spans="1:5">
      <c r="A2625" t="str">
        <f t="shared" si="40"/>
        <v>13836</v>
      </c>
      <c r="B2625">
        <v>13836</v>
      </c>
      <c r="C2625" s="120" t="s">
        <v>22407</v>
      </c>
      <c r="D2625" s="41" t="s">
        <v>8502</v>
      </c>
      <c r="E2625" s="40" t="s">
        <v>26903</v>
      </c>
    </row>
    <row r="2626" spans="1:5">
      <c r="A2626" t="str">
        <f t="shared" si="40"/>
        <v>13877</v>
      </c>
      <c r="B2626">
        <v>13877</v>
      </c>
      <c r="C2626" s="120" t="s">
        <v>21496</v>
      </c>
      <c r="D2626" s="41" t="s">
        <v>8502</v>
      </c>
      <c r="E2626" s="40" t="s">
        <v>26904</v>
      </c>
    </row>
    <row r="2627" spans="1:5">
      <c r="A2627" t="str">
        <f t="shared" ref="A2627:A2690" si="41">IF(ISERROR(SEARCH("/",B2627)=6),TRIM(CLEAN(B2627)),IF(SEARCH("/",B2627)=6,IF(LEN(TRIM(CLEAN(B2627)))=7,LEFT(TRIM(CLEAN(B2627)),6)&amp;"00"&amp;RIGHT(TRIM(CLEAN(B2627)),1),LEFT(TRIM(CLEAN(B2627)),6)&amp;"0"&amp;RIGHT(TRIM(CLEAN(B2627)),2)),TRIM(CLEAN(B2627))))</f>
        <v>13883</v>
      </c>
      <c r="B2627">
        <v>13883</v>
      </c>
      <c r="C2627" s="120" t="s">
        <v>24465</v>
      </c>
      <c r="D2627" s="41" t="s">
        <v>8502</v>
      </c>
      <c r="E2627" s="40" t="s">
        <v>26905</v>
      </c>
    </row>
    <row r="2628" spans="1:5">
      <c r="A2628" t="str">
        <f t="shared" si="41"/>
        <v>13887</v>
      </c>
      <c r="B2628">
        <v>13887</v>
      </c>
      <c r="C2628" s="120" t="s">
        <v>21011</v>
      </c>
      <c r="D2628" s="41" t="s">
        <v>8502</v>
      </c>
      <c r="E2628" s="40" t="s">
        <v>26906</v>
      </c>
    </row>
    <row r="2629" spans="1:5">
      <c r="A2629" t="str">
        <f t="shared" si="41"/>
        <v>13891</v>
      </c>
      <c r="B2629">
        <v>13891</v>
      </c>
      <c r="C2629" s="120" t="s">
        <v>19586</v>
      </c>
      <c r="D2629" s="41" t="s">
        <v>8502</v>
      </c>
      <c r="E2629" s="40" t="s">
        <v>26907</v>
      </c>
    </row>
    <row r="2630" spans="1:5">
      <c r="A2630" t="str">
        <f t="shared" si="41"/>
        <v>13892</v>
      </c>
      <c r="B2630">
        <v>13892</v>
      </c>
      <c r="C2630" s="120" t="s">
        <v>24470</v>
      </c>
      <c r="D2630" s="41" t="s">
        <v>8502</v>
      </c>
      <c r="E2630" s="40" t="s">
        <v>9518</v>
      </c>
    </row>
    <row r="2631" spans="1:5">
      <c r="A2631" t="str">
        <f t="shared" si="41"/>
        <v>13894</v>
      </c>
      <c r="B2631">
        <v>13894</v>
      </c>
      <c r="C2631" s="120" t="s">
        <v>24468</v>
      </c>
      <c r="D2631" s="41" t="s">
        <v>8502</v>
      </c>
      <c r="E2631" s="40" t="s">
        <v>9516</v>
      </c>
    </row>
    <row r="2632" spans="1:5">
      <c r="A2632" t="str">
        <f t="shared" si="41"/>
        <v>13895</v>
      </c>
      <c r="B2632">
        <v>13895</v>
      </c>
      <c r="C2632" s="120" t="s">
        <v>24469</v>
      </c>
      <c r="D2632" s="41" t="s">
        <v>8502</v>
      </c>
      <c r="E2632" s="40" t="s">
        <v>9517</v>
      </c>
    </row>
    <row r="2633" spans="1:5">
      <c r="A2633" t="str">
        <f t="shared" si="41"/>
        <v>13896</v>
      </c>
      <c r="B2633">
        <v>13896</v>
      </c>
      <c r="C2633" s="120" t="s">
        <v>24565</v>
      </c>
      <c r="D2633" s="41" t="s">
        <v>8502</v>
      </c>
      <c r="E2633" s="40" t="s">
        <v>26908</v>
      </c>
    </row>
    <row r="2634" spans="1:5">
      <c r="A2634" t="str">
        <f t="shared" si="41"/>
        <v>13897</v>
      </c>
      <c r="B2634">
        <v>13897</v>
      </c>
      <c r="C2634" s="120" t="s">
        <v>23264</v>
      </c>
      <c r="D2634" s="41" t="s">
        <v>8502</v>
      </c>
      <c r="E2634" s="40" t="s">
        <v>26909</v>
      </c>
    </row>
    <row r="2635" spans="1:5">
      <c r="A2635" t="str">
        <f t="shared" si="41"/>
        <v>13914</v>
      </c>
      <c r="B2635">
        <v>13914</v>
      </c>
      <c r="C2635" s="120" t="s">
        <v>23449</v>
      </c>
      <c r="D2635" s="41" t="s">
        <v>8502</v>
      </c>
      <c r="E2635" s="40" t="s">
        <v>26910</v>
      </c>
    </row>
    <row r="2636" spans="1:5">
      <c r="A2636" t="str">
        <f t="shared" si="41"/>
        <v>13954</v>
      </c>
      <c r="B2636">
        <v>13954</v>
      </c>
      <c r="C2636" s="120" t="s">
        <v>22985</v>
      </c>
      <c r="D2636" s="41" t="s">
        <v>8502</v>
      </c>
      <c r="E2636" s="40" t="s">
        <v>26911</v>
      </c>
    </row>
    <row r="2637" spans="1:5">
      <c r="A2637" t="str">
        <f t="shared" si="41"/>
        <v>13983</v>
      </c>
      <c r="B2637">
        <v>13983</v>
      </c>
      <c r="C2637" s="120" t="s">
        <v>23964</v>
      </c>
      <c r="D2637" s="41" t="s">
        <v>8502</v>
      </c>
      <c r="E2637" s="40" t="s">
        <v>26912</v>
      </c>
    </row>
    <row r="2638" spans="1:5">
      <c r="A2638" t="str">
        <f t="shared" si="41"/>
        <v>13984</v>
      </c>
      <c r="B2638">
        <v>13984</v>
      </c>
      <c r="C2638" s="120" t="s">
        <v>23962</v>
      </c>
      <c r="D2638" s="41" t="s">
        <v>8502</v>
      </c>
      <c r="E2638" s="40" t="s">
        <v>18827</v>
      </c>
    </row>
    <row r="2639" spans="1:5">
      <c r="A2639" t="str">
        <f t="shared" si="41"/>
        <v>14041</v>
      </c>
      <c r="B2639">
        <v>14041</v>
      </c>
      <c r="C2639" s="120" t="s">
        <v>20458</v>
      </c>
      <c r="D2639" s="41" t="s">
        <v>8591</v>
      </c>
      <c r="E2639" s="40" t="s">
        <v>26913</v>
      </c>
    </row>
    <row r="2640" spans="1:5">
      <c r="A2640" t="str">
        <f t="shared" si="41"/>
        <v>14052</v>
      </c>
      <c r="B2640">
        <v>14052</v>
      </c>
      <c r="C2640" s="120" t="s">
        <v>20460</v>
      </c>
      <c r="D2640" s="41" t="s">
        <v>8502</v>
      </c>
      <c r="E2640" s="40" t="s">
        <v>8896</v>
      </c>
    </row>
    <row r="2641" spans="1:5">
      <c r="A2641" t="str">
        <f t="shared" si="41"/>
        <v>14053</v>
      </c>
      <c r="B2641">
        <v>14053</v>
      </c>
      <c r="C2641" s="120" t="s">
        <v>20463</v>
      </c>
      <c r="D2641" s="41" t="s">
        <v>8502</v>
      </c>
      <c r="E2641" s="40" t="s">
        <v>26278</v>
      </c>
    </row>
    <row r="2642" spans="1:5">
      <c r="A2642" t="str">
        <f t="shared" si="41"/>
        <v>14054</v>
      </c>
      <c r="B2642">
        <v>14054</v>
      </c>
      <c r="C2642" s="120" t="s">
        <v>20462</v>
      </c>
      <c r="D2642" s="41" t="s">
        <v>8502</v>
      </c>
      <c r="E2642" s="40" t="s">
        <v>8894</v>
      </c>
    </row>
    <row r="2643" spans="1:5">
      <c r="A2643" t="str">
        <f t="shared" si="41"/>
        <v>14055</v>
      </c>
      <c r="B2643">
        <v>14055</v>
      </c>
      <c r="C2643" s="120" t="s">
        <v>20096</v>
      </c>
      <c r="D2643" s="41" t="s">
        <v>8502</v>
      </c>
      <c r="E2643" s="40" t="s">
        <v>26914</v>
      </c>
    </row>
    <row r="2644" spans="1:5">
      <c r="A2644" t="str">
        <f t="shared" si="41"/>
        <v>14057</v>
      </c>
      <c r="B2644">
        <v>14057</v>
      </c>
      <c r="C2644" s="120" t="s">
        <v>20370</v>
      </c>
      <c r="D2644" s="41" t="s">
        <v>8502</v>
      </c>
      <c r="E2644" s="40" t="s">
        <v>26915</v>
      </c>
    </row>
    <row r="2645" spans="1:5">
      <c r="A2645" t="str">
        <f t="shared" si="41"/>
        <v>14058</v>
      </c>
      <c r="B2645">
        <v>14058</v>
      </c>
      <c r="C2645" s="120" t="s">
        <v>20371</v>
      </c>
      <c r="D2645" s="41" t="s">
        <v>8502</v>
      </c>
      <c r="E2645" s="40" t="s">
        <v>26916</v>
      </c>
    </row>
    <row r="2646" spans="1:5" ht="30">
      <c r="A2646" t="str">
        <f t="shared" si="41"/>
        <v>14077</v>
      </c>
      <c r="B2646">
        <v>14077</v>
      </c>
      <c r="C2646" s="120" t="s">
        <v>22839</v>
      </c>
      <c r="D2646" s="41" t="s">
        <v>8510</v>
      </c>
      <c r="E2646" s="40" t="s">
        <v>22840</v>
      </c>
    </row>
    <row r="2647" spans="1:5">
      <c r="A2647" t="str">
        <f t="shared" si="41"/>
        <v>14112</v>
      </c>
      <c r="B2647">
        <v>14112</v>
      </c>
      <c r="C2647" s="120" t="s">
        <v>23493</v>
      </c>
      <c r="D2647" s="41" t="s">
        <v>8502</v>
      </c>
      <c r="E2647" s="40" t="s">
        <v>17072</v>
      </c>
    </row>
    <row r="2648" spans="1:5">
      <c r="A2648" t="str">
        <f t="shared" si="41"/>
        <v>14146</v>
      </c>
      <c r="B2648">
        <v>14146</v>
      </c>
      <c r="C2648" s="120" t="s">
        <v>21422</v>
      </c>
      <c r="D2648" s="41" t="s">
        <v>9082</v>
      </c>
      <c r="E2648" s="40" t="s">
        <v>18999</v>
      </c>
    </row>
    <row r="2649" spans="1:5">
      <c r="A2649" t="str">
        <f t="shared" si="41"/>
        <v>14147</v>
      </c>
      <c r="B2649">
        <v>14147</v>
      </c>
      <c r="C2649" s="120" t="s">
        <v>22877</v>
      </c>
      <c r="D2649" s="41" t="s">
        <v>9082</v>
      </c>
      <c r="E2649" s="40" t="s">
        <v>26917</v>
      </c>
    </row>
    <row r="2650" spans="1:5">
      <c r="A2650" t="str">
        <f t="shared" si="41"/>
        <v>14148</v>
      </c>
      <c r="B2650">
        <v>14148</v>
      </c>
      <c r="C2650" s="120" t="s">
        <v>22997</v>
      </c>
      <c r="D2650" s="41" t="s">
        <v>8502</v>
      </c>
      <c r="E2650" s="40" t="s">
        <v>9046</v>
      </c>
    </row>
    <row r="2651" spans="1:5">
      <c r="A2651" t="str">
        <f t="shared" si="41"/>
        <v>14149</v>
      </c>
      <c r="B2651">
        <v>14149</v>
      </c>
      <c r="C2651" s="120" t="s">
        <v>23419</v>
      </c>
      <c r="D2651" s="41" t="s">
        <v>9082</v>
      </c>
      <c r="E2651" s="40" t="s">
        <v>26918</v>
      </c>
    </row>
    <row r="2652" spans="1:5">
      <c r="A2652" t="str">
        <f t="shared" si="41"/>
        <v>14151</v>
      </c>
      <c r="B2652">
        <v>14151</v>
      </c>
      <c r="C2652" s="120" t="s">
        <v>21446</v>
      </c>
      <c r="D2652" s="41" t="s">
        <v>8502</v>
      </c>
      <c r="E2652" s="40" t="s">
        <v>26919</v>
      </c>
    </row>
    <row r="2653" spans="1:5">
      <c r="A2653" t="str">
        <f t="shared" si="41"/>
        <v>14152</v>
      </c>
      <c r="B2653">
        <v>14152</v>
      </c>
      <c r="C2653" s="120" t="s">
        <v>21448</v>
      </c>
      <c r="D2653" s="41" t="s">
        <v>8502</v>
      </c>
      <c r="E2653" s="40" t="s">
        <v>26920</v>
      </c>
    </row>
    <row r="2654" spans="1:5">
      <c r="A2654" t="str">
        <f t="shared" si="41"/>
        <v>14153</v>
      </c>
      <c r="B2654">
        <v>14153</v>
      </c>
      <c r="C2654" s="120" t="s">
        <v>21447</v>
      </c>
      <c r="D2654" s="41" t="s">
        <v>8502</v>
      </c>
      <c r="E2654" s="40" t="s">
        <v>23885</v>
      </c>
    </row>
    <row r="2655" spans="1:5">
      <c r="A2655" t="str">
        <f t="shared" si="41"/>
        <v>14154</v>
      </c>
      <c r="B2655">
        <v>14154</v>
      </c>
      <c r="C2655" s="120" t="s">
        <v>21449</v>
      </c>
      <c r="D2655" s="41" t="s">
        <v>8502</v>
      </c>
      <c r="E2655" s="40" t="s">
        <v>26921</v>
      </c>
    </row>
    <row r="2656" spans="1:5">
      <c r="A2656" t="str">
        <f t="shared" si="41"/>
        <v>14157</v>
      </c>
      <c r="B2656">
        <v>14157</v>
      </c>
      <c r="C2656" s="120" t="s">
        <v>21894</v>
      </c>
      <c r="D2656" s="41" t="s">
        <v>8502</v>
      </c>
      <c r="E2656" s="40" t="s">
        <v>8819</v>
      </c>
    </row>
    <row r="2657" spans="1:5">
      <c r="A2657" t="str">
        <f t="shared" si="41"/>
        <v>14162</v>
      </c>
      <c r="B2657">
        <v>14162</v>
      </c>
      <c r="C2657" s="120" t="s">
        <v>23057</v>
      </c>
      <c r="D2657" s="41" t="s">
        <v>8502</v>
      </c>
      <c r="E2657" s="40" t="s">
        <v>26922</v>
      </c>
    </row>
    <row r="2658" spans="1:5">
      <c r="A2658" t="str">
        <f t="shared" si="41"/>
        <v>14163</v>
      </c>
      <c r="B2658">
        <v>14163</v>
      </c>
      <c r="C2658" s="120" t="s">
        <v>23055</v>
      </c>
      <c r="D2658" s="41" t="s">
        <v>8502</v>
      </c>
      <c r="E2658" s="40" t="s">
        <v>26923</v>
      </c>
    </row>
    <row r="2659" spans="1:5">
      <c r="A2659" t="str">
        <f t="shared" si="41"/>
        <v>14164</v>
      </c>
      <c r="B2659">
        <v>14164</v>
      </c>
      <c r="C2659" s="120" t="s">
        <v>23054</v>
      </c>
      <c r="D2659" s="41" t="s">
        <v>8502</v>
      </c>
      <c r="E2659" s="40" t="s">
        <v>26924</v>
      </c>
    </row>
    <row r="2660" spans="1:5">
      <c r="A2660" t="str">
        <f t="shared" si="41"/>
        <v>14165</v>
      </c>
      <c r="B2660">
        <v>14165</v>
      </c>
      <c r="C2660" s="120" t="s">
        <v>23060</v>
      </c>
      <c r="D2660" s="41" t="s">
        <v>8502</v>
      </c>
      <c r="E2660" s="40" t="s">
        <v>26925</v>
      </c>
    </row>
    <row r="2661" spans="1:5">
      <c r="A2661" t="str">
        <f t="shared" si="41"/>
        <v>14166</v>
      </c>
      <c r="B2661">
        <v>14166</v>
      </c>
      <c r="C2661" s="120" t="s">
        <v>23059</v>
      </c>
      <c r="D2661" s="41" t="s">
        <v>8502</v>
      </c>
      <c r="E2661" s="40" t="s">
        <v>26926</v>
      </c>
    </row>
    <row r="2662" spans="1:5">
      <c r="A2662" t="str">
        <f t="shared" si="41"/>
        <v>14185</v>
      </c>
      <c r="B2662">
        <v>14185</v>
      </c>
      <c r="C2662" s="120" t="s">
        <v>19359</v>
      </c>
      <c r="D2662" s="41" t="s">
        <v>8502</v>
      </c>
      <c r="E2662" s="40" t="s">
        <v>26927</v>
      </c>
    </row>
    <row r="2663" spans="1:5" ht="30">
      <c r="A2663" t="str">
        <f t="shared" si="41"/>
        <v>14186</v>
      </c>
      <c r="B2663">
        <v>14186</v>
      </c>
      <c r="C2663" s="120" t="s">
        <v>19358</v>
      </c>
      <c r="D2663" s="41" t="s">
        <v>8502</v>
      </c>
      <c r="E2663" s="40" t="s">
        <v>26928</v>
      </c>
    </row>
    <row r="2664" spans="1:5">
      <c r="A2664" t="str">
        <f t="shared" si="41"/>
        <v>14211</v>
      </c>
      <c r="B2664">
        <v>14211</v>
      </c>
      <c r="C2664" s="120" t="s">
        <v>20651</v>
      </c>
      <c r="D2664" s="41" t="s">
        <v>8502</v>
      </c>
      <c r="E2664" s="40" t="s">
        <v>17063</v>
      </c>
    </row>
    <row r="2665" spans="1:5">
      <c r="A2665" t="str">
        <f t="shared" si="41"/>
        <v>14221</v>
      </c>
      <c r="B2665">
        <v>14221</v>
      </c>
      <c r="C2665" s="120" t="s">
        <v>22678</v>
      </c>
      <c r="D2665" s="41" t="s">
        <v>8502</v>
      </c>
      <c r="E2665" s="40" t="s">
        <v>26929</v>
      </c>
    </row>
    <row r="2666" spans="1:5">
      <c r="A2666" t="str">
        <f t="shared" si="41"/>
        <v>14250</v>
      </c>
      <c r="B2666">
        <v>14250</v>
      </c>
      <c r="C2666" s="120" t="s">
        <v>21199</v>
      </c>
      <c r="D2666" s="41" t="s">
        <v>9040</v>
      </c>
      <c r="E2666" s="40" t="s">
        <v>10500</v>
      </c>
    </row>
    <row r="2667" spans="1:5">
      <c r="A2667" t="str">
        <f t="shared" si="41"/>
        <v>14252</v>
      </c>
      <c r="B2667">
        <v>14252</v>
      </c>
      <c r="C2667" s="120" t="s">
        <v>22535</v>
      </c>
      <c r="D2667" s="41" t="s">
        <v>8502</v>
      </c>
      <c r="E2667" s="40" t="s">
        <v>26930</v>
      </c>
    </row>
    <row r="2668" spans="1:5">
      <c r="A2668" t="str">
        <f t="shared" si="41"/>
        <v>14254</v>
      </c>
      <c r="B2668">
        <v>14254</v>
      </c>
      <c r="C2668" s="120" t="s">
        <v>21596</v>
      </c>
      <c r="D2668" s="41" t="s">
        <v>8502</v>
      </c>
      <c r="E2668" s="40" t="s">
        <v>26931</v>
      </c>
    </row>
    <row r="2669" spans="1:5">
      <c r="A2669" t="str">
        <f t="shared" si="41"/>
        <v>14405</v>
      </c>
      <c r="B2669">
        <v>14405</v>
      </c>
      <c r="C2669" s="120" t="s">
        <v>23509</v>
      </c>
      <c r="D2669" s="41" t="s">
        <v>8502</v>
      </c>
      <c r="E2669" s="40" t="s">
        <v>26932</v>
      </c>
    </row>
    <row r="2670" spans="1:5">
      <c r="A2670" t="str">
        <f t="shared" si="41"/>
        <v>14439</v>
      </c>
      <c r="B2670">
        <v>14439</v>
      </c>
      <c r="C2670" s="120" t="s">
        <v>22994</v>
      </c>
      <c r="D2670" s="41" t="s">
        <v>8510</v>
      </c>
      <c r="E2670" s="40" t="s">
        <v>26933</v>
      </c>
    </row>
    <row r="2671" spans="1:5" ht="30">
      <c r="A2671" t="str">
        <f t="shared" si="41"/>
        <v>14489</v>
      </c>
      <c r="B2671">
        <v>14489</v>
      </c>
      <c r="C2671" s="120" t="s">
        <v>23304</v>
      </c>
      <c r="D2671" s="41" t="s">
        <v>8502</v>
      </c>
      <c r="E2671" s="40" t="s">
        <v>26934</v>
      </c>
    </row>
    <row r="2672" spans="1:5">
      <c r="A2672" t="str">
        <f t="shared" si="41"/>
        <v>14511</v>
      </c>
      <c r="B2672">
        <v>14511</v>
      </c>
      <c r="C2672" s="120" t="s">
        <v>23302</v>
      </c>
      <c r="D2672" s="41" t="s">
        <v>8502</v>
      </c>
      <c r="E2672" s="40" t="s">
        <v>26935</v>
      </c>
    </row>
    <row r="2673" spans="1:5">
      <c r="A2673" t="str">
        <f t="shared" si="41"/>
        <v>14513</v>
      </c>
      <c r="B2673">
        <v>14513</v>
      </c>
      <c r="C2673" s="120" t="s">
        <v>23305</v>
      </c>
      <c r="D2673" s="41" t="s">
        <v>8502</v>
      </c>
      <c r="E2673" s="40" t="s">
        <v>26936</v>
      </c>
    </row>
    <row r="2674" spans="1:5">
      <c r="A2674" t="str">
        <f t="shared" si="41"/>
        <v>14525</v>
      </c>
      <c r="B2674">
        <v>14525</v>
      </c>
      <c r="C2674" s="120" t="s">
        <v>21253</v>
      </c>
      <c r="D2674" s="41" t="s">
        <v>8502</v>
      </c>
      <c r="E2674" s="40" t="s">
        <v>26937</v>
      </c>
    </row>
    <row r="2675" spans="1:5">
      <c r="A2675" t="str">
        <f t="shared" si="41"/>
        <v>14529</v>
      </c>
      <c r="B2675">
        <v>14529</v>
      </c>
      <c r="C2675" s="120" t="s">
        <v>22424</v>
      </c>
      <c r="D2675" s="41" t="s">
        <v>8502</v>
      </c>
      <c r="E2675" s="40" t="s">
        <v>26938</v>
      </c>
    </row>
    <row r="2676" spans="1:5">
      <c r="A2676" t="str">
        <f t="shared" si="41"/>
        <v>14531</v>
      </c>
      <c r="B2676">
        <v>14531</v>
      </c>
      <c r="C2676" s="120" t="s">
        <v>22419</v>
      </c>
      <c r="D2676" s="41" t="s">
        <v>8502</v>
      </c>
      <c r="E2676" s="40" t="s">
        <v>26939</v>
      </c>
    </row>
    <row r="2677" spans="1:5" ht="30">
      <c r="A2677" t="str">
        <f t="shared" si="41"/>
        <v>14534</v>
      </c>
      <c r="B2677">
        <v>14534</v>
      </c>
      <c r="C2677" s="120" t="s">
        <v>22408</v>
      </c>
      <c r="D2677" s="41" t="s">
        <v>8502</v>
      </c>
      <c r="E2677" s="40" t="s">
        <v>26940</v>
      </c>
    </row>
    <row r="2678" spans="1:5" ht="30">
      <c r="A2678" t="str">
        <f t="shared" si="41"/>
        <v>14535</v>
      </c>
      <c r="B2678">
        <v>14535</v>
      </c>
      <c r="C2678" s="120" t="s">
        <v>22410</v>
      </c>
      <c r="D2678" s="41" t="s">
        <v>8502</v>
      </c>
      <c r="E2678" s="40" t="s">
        <v>26941</v>
      </c>
    </row>
    <row r="2679" spans="1:5">
      <c r="A2679" t="str">
        <f t="shared" si="41"/>
        <v>14543</v>
      </c>
      <c r="B2679">
        <v>14543</v>
      </c>
      <c r="C2679" s="120" t="s">
        <v>23410</v>
      </c>
      <c r="D2679" s="41" t="s">
        <v>8502</v>
      </c>
      <c r="E2679" s="40" t="s">
        <v>9034</v>
      </c>
    </row>
    <row r="2680" spans="1:5">
      <c r="A2680" t="str">
        <f t="shared" si="41"/>
        <v>14575</v>
      </c>
      <c r="B2680">
        <v>14575</v>
      </c>
      <c r="C2680" s="120" t="s">
        <v>23197</v>
      </c>
      <c r="D2680" s="41" t="s">
        <v>8502</v>
      </c>
      <c r="E2680" s="40" t="s">
        <v>26942</v>
      </c>
    </row>
    <row r="2681" spans="1:5">
      <c r="A2681" t="str">
        <f t="shared" si="41"/>
        <v>14576</v>
      </c>
      <c r="B2681">
        <v>14576</v>
      </c>
      <c r="C2681" s="120" t="s">
        <v>21495</v>
      </c>
      <c r="D2681" s="41" t="s">
        <v>8502</v>
      </c>
      <c r="E2681" s="40" t="s">
        <v>26943</v>
      </c>
    </row>
    <row r="2682" spans="1:5">
      <c r="A2682" t="str">
        <f t="shared" si="41"/>
        <v>14580</v>
      </c>
      <c r="B2682">
        <v>14580</v>
      </c>
      <c r="C2682" s="120" t="s">
        <v>23077</v>
      </c>
      <c r="D2682" s="41" t="s">
        <v>8510</v>
      </c>
      <c r="E2682" s="40" t="s">
        <v>26367</v>
      </c>
    </row>
    <row r="2683" spans="1:5">
      <c r="A2683" t="str">
        <f t="shared" si="41"/>
        <v>14615</v>
      </c>
      <c r="B2683">
        <v>14615</v>
      </c>
      <c r="C2683" s="120" t="s">
        <v>20273</v>
      </c>
      <c r="D2683" s="41" t="s">
        <v>8502</v>
      </c>
      <c r="E2683" s="40" t="s">
        <v>26944</v>
      </c>
    </row>
    <row r="2684" spans="1:5">
      <c r="A2684" t="str">
        <f t="shared" si="41"/>
        <v>14618</v>
      </c>
      <c r="B2684">
        <v>14618</v>
      </c>
      <c r="C2684" s="120" t="s">
        <v>23369</v>
      </c>
      <c r="D2684" s="41" t="s">
        <v>8502</v>
      </c>
      <c r="E2684" s="40" t="s">
        <v>26945</v>
      </c>
    </row>
    <row r="2685" spans="1:5">
      <c r="A2685" t="str">
        <f t="shared" si="41"/>
        <v>14619</v>
      </c>
      <c r="B2685">
        <v>14619</v>
      </c>
      <c r="C2685" s="120" t="s">
        <v>22409</v>
      </c>
      <c r="D2685" s="41" t="s">
        <v>8502</v>
      </c>
      <c r="E2685" s="40" t="s">
        <v>26946</v>
      </c>
    </row>
    <row r="2686" spans="1:5">
      <c r="A2686" t="str">
        <f t="shared" si="41"/>
        <v>14626</v>
      </c>
      <c r="B2686">
        <v>14626</v>
      </c>
      <c r="C2686" s="120" t="s">
        <v>23310</v>
      </c>
      <c r="D2686" s="41" t="s">
        <v>8502</v>
      </c>
      <c r="E2686" s="40" t="s">
        <v>26947</v>
      </c>
    </row>
    <row r="2687" spans="1:5" ht="30">
      <c r="A2687" t="str">
        <f t="shared" si="41"/>
        <v>20001</v>
      </c>
      <c r="B2687">
        <v>20001</v>
      </c>
      <c r="C2687" s="120" t="s">
        <v>19582</v>
      </c>
      <c r="D2687" s="41" t="s">
        <v>8669</v>
      </c>
      <c r="E2687" s="40" t="s">
        <v>26948</v>
      </c>
    </row>
    <row r="2688" spans="1:5">
      <c r="A2688" t="str">
        <f t="shared" si="41"/>
        <v>20007</v>
      </c>
      <c r="B2688">
        <v>20007</v>
      </c>
      <c r="C2688" s="120" t="s">
        <v>21601</v>
      </c>
      <c r="D2688" s="41" t="s">
        <v>8510</v>
      </c>
      <c r="E2688" s="40" t="s">
        <v>26949</v>
      </c>
    </row>
    <row r="2689" spans="1:5" ht="30">
      <c r="A2689" t="str">
        <f t="shared" si="41"/>
        <v>20017</v>
      </c>
      <c r="B2689">
        <v>20017</v>
      </c>
      <c r="C2689" s="120" t="s">
        <v>21600</v>
      </c>
      <c r="D2689" s="41" t="s">
        <v>8510</v>
      </c>
      <c r="E2689" s="40" t="s">
        <v>15735</v>
      </c>
    </row>
    <row r="2690" spans="1:5">
      <c r="A2690" t="str">
        <f t="shared" si="41"/>
        <v>20020</v>
      </c>
      <c r="B2690">
        <v>20020</v>
      </c>
      <c r="C2690" s="120" t="s">
        <v>22549</v>
      </c>
      <c r="D2690" s="41" t="s">
        <v>8504</v>
      </c>
      <c r="E2690" s="40" t="s">
        <v>9121</v>
      </c>
    </row>
    <row r="2691" spans="1:5">
      <c r="A2691" t="str">
        <f t="shared" ref="A2691:A2754" si="42">IF(ISERROR(SEARCH("/",B2691)=6),TRIM(CLEAN(B2691)),IF(SEARCH("/",B2691)=6,IF(LEN(TRIM(CLEAN(B2691)))=7,LEFT(TRIM(CLEAN(B2691)),6)&amp;"00"&amp;RIGHT(TRIM(CLEAN(B2691)),1),LEFT(TRIM(CLEAN(B2691)),6)&amp;"0"&amp;RIGHT(TRIM(CLEAN(B2691)),2)),TRIM(CLEAN(B2691))))</f>
        <v>20032</v>
      </c>
      <c r="B2691">
        <v>20032</v>
      </c>
      <c r="C2691" s="120" t="s">
        <v>23208</v>
      </c>
      <c r="D2691" s="41" t="s">
        <v>8502</v>
      </c>
      <c r="E2691" s="40" t="s">
        <v>26950</v>
      </c>
    </row>
    <row r="2692" spans="1:5">
      <c r="A2692" t="str">
        <f t="shared" si="42"/>
        <v>20034</v>
      </c>
      <c r="B2692">
        <v>20034</v>
      </c>
      <c r="C2692" s="120" t="s">
        <v>23198</v>
      </c>
      <c r="D2692" s="41" t="s">
        <v>8502</v>
      </c>
      <c r="E2692" s="40" t="s">
        <v>26951</v>
      </c>
    </row>
    <row r="2693" spans="1:5">
      <c r="A2693" t="str">
        <f t="shared" si="42"/>
        <v>20036</v>
      </c>
      <c r="B2693">
        <v>20036</v>
      </c>
      <c r="C2693" s="120" t="s">
        <v>23199</v>
      </c>
      <c r="D2693" s="41" t="s">
        <v>8502</v>
      </c>
      <c r="E2693" s="40" t="s">
        <v>26952</v>
      </c>
    </row>
    <row r="2694" spans="1:5">
      <c r="A2694" t="str">
        <f t="shared" si="42"/>
        <v>20037</v>
      </c>
      <c r="B2694">
        <v>20037</v>
      </c>
      <c r="C2694" s="120" t="s">
        <v>23200</v>
      </c>
      <c r="D2694" s="41" t="s">
        <v>8502</v>
      </c>
      <c r="E2694" s="40" t="s">
        <v>26953</v>
      </c>
    </row>
    <row r="2695" spans="1:5">
      <c r="A2695" t="str">
        <f t="shared" si="42"/>
        <v>20042</v>
      </c>
      <c r="B2695">
        <v>20042</v>
      </c>
      <c r="C2695" s="120" t="s">
        <v>23203</v>
      </c>
      <c r="D2695" s="41" t="s">
        <v>8502</v>
      </c>
      <c r="E2695" s="40" t="s">
        <v>8906</v>
      </c>
    </row>
    <row r="2696" spans="1:5">
      <c r="A2696" t="str">
        <f t="shared" si="42"/>
        <v>20043</v>
      </c>
      <c r="B2696">
        <v>20043</v>
      </c>
      <c r="C2696" s="120" t="s">
        <v>23201</v>
      </c>
      <c r="D2696" s="41" t="s">
        <v>8502</v>
      </c>
      <c r="E2696" s="40" t="s">
        <v>11764</v>
      </c>
    </row>
    <row r="2697" spans="1:5">
      <c r="A2697" t="str">
        <f t="shared" si="42"/>
        <v>20044</v>
      </c>
      <c r="B2697">
        <v>20044</v>
      </c>
      <c r="C2697" s="120" t="s">
        <v>23202</v>
      </c>
      <c r="D2697" s="41" t="s">
        <v>8502</v>
      </c>
      <c r="E2697" s="40" t="s">
        <v>16758</v>
      </c>
    </row>
    <row r="2698" spans="1:5">
      <c r="A2698" t="str">
        <f t="shared" si="42"/>
        <v>20045</v>
      </c>
      <c r="B2698">
        <v>20045</v>
      </c>
      <c r="C2698" s="120" t="s">
        <v>23206</v>
      </c>
      <c r="D2698" s="41" t="s">
        <v>8502</v>
      </c>
      <c r="E2698" s="40" t="s">
        <v>13226</v>
      </c>
    </row>
    <row r="2699" spans="1:5">
      <c r="A2699" t="str">
        <f t="shared" si="42"/>
        <v>20046</v>
      </c>
      <c r="B2699">
        <v>20046</v>
      </c>
      <c r="C2699" s="120" t="s">
        <v>23204</v>
      </c>
      <c r="D2699" s="41" t="s">
        <v>8502</v>
      </c>
      <c r="E2699" s="40" t="s">
        <v>17178</v>
      </c>
    </row>
    <row r="2700" spans="1:5">
      <c r="A2700" t="str">
        <f t="shared" si="42"/>
        <v>20047</v>
      </c>
      <c r="B2700">
        <v>20047</v>
      </c>
      <c r="C2700" s="120" t="s">
        <v>23205</v>
      </c>
      <c r="D2700" s="41" t="s">
        <v>8502</v>
      </c>
      <c r="E2700" s="40" t="s">
        <v>18285</v>
      </c>
    </row>
    <row r="2701" spans="1:5">
      <c r="A2701" t="str">
        <f t="shared" si="42"/>
        <v>20055</v>
      </c>
      <c r="B2701">
        <v>20055</v>
      </c>
      <c r="C2701" s="120" t="s">
        <v>23223</v>
      </c>
      <c r="D2701" s="41" t="s">
        <v>8502</v>
      </c>
      <c r="E2701" s="40" t="s">
        <v>26954</v>
      </c>
    </row>
    <row r="2702" spans="1:5">
      <c r="A2702" t="str">
        <f t="shared" si="42"/>
        <v>20059</v>
      </c>
      <c r="B2702">
        <v>20059</v>
      </c>
      <c r="C2702" s="120" t="s">
        <v>21297</v>
      </c>
      <c r="D2702" s="41" t="s">
        <v>8502</v>
      </c>
      <c r="E2702" s="40" t="s">
        <v>8666</v>
      </c>
    </row>
    <row r="2703" spans="1:5">
      <c r="A2703" t="str">
        <f t="shared" si="42"/>
        <v>20061</v>
      </c>
      <c r="B2703">
        <v>20061</v>
      </c>
      <c r="C2703" s="120" t="s">
        <v>23422</v>
      </c>
      <c r="D2703" s="41" t="s">
        <v>8502</v>
      </c>
      <c r="E2703" s="40" t="s">
        <v>9358</v>
      </c>
    </row>
    <row r="2704" spans="1:5">
      <c r="A2704" t="str">
        <f t="shared" si="42"/>
        <v>20062</v>
      </c>
      <c r="B2704">
        <v>20062</v>
      </c>
      <c r="C2704" s="120" t="s">
        <v>21617</v>
      </c>
      <c r="D2704" s="41" t="s">
        <v>8502</v>
      </c>
      <c r="E2704" s="40" t="s">
        <v>9360</v>
      </c>
    </row>
    <row r="2705" spans="1:5">
      <c r="A2705" t="str">
        <f t="shared" si="42"/>
        <v>20063</v>
      </c>
      <c r="B2705">
        <v>20063</v>
      </c>
      <c r="C2705" s="120" t="s">
        <v>19150</v>
      </c>
      <c r="D2705" s="41" t="s">
        <v>8502</v>
      </c>
      <c r="E2705" s="40" t="s">
        <v>10730</v>
      </c>
    </row>
    <row r="2706" spans="1:5">
      <c r="A2706" t="str">
        <f t="shared" si="42"/>
        <v>20065</v>
      </c>
      <c r="B2706">
        <v>20065</v>
      </c>
      <c r="C2706" s="120" t="s">
        <v>24311</v>
      </c>
      <c r="D2706" s="41" t="s">
        <v>8510</v>
      </c>
      <c r="E2706" s="40" t="s">
        <v>18069</v>
      </c>
    </row>
    <row r="2707" spans="1:5">
      <c r="A2707" t="str">
        <f t="shared" si="42"/>
        <v>20067</v>
      </c>
      <c r="B2707">
        <v>20067</v>
      </c>
      <c r="C2707" s="120" t="s">
        <v>24368</v>
      </c>
      <c r="D2707" s="41" t="s">
        <v>8510</v>
      </c>
      <c r="E2707" s="40" t="s">
        <v>9452</v>
      </c>
    </row>
    <row r="2708" spans="1:5">
      <c r="A2708" t="str">
        <f t="shared" si="42"/>
        <v>20068</v>
      </c>
      <c r="B2708">
        <v>20068</v>
      </c>
      <c r="C2708" s="120" t="s">
        <v>24369</v>
      </c>
      <c r="D2708" s="41" t="s">
        <v>8510</v>
      </c>
      <c r="E2708" s="40" t="s">
        <v>8824</v>
      </c>
    </row>
    <row r="2709" spans="1:5">
      <c r="A2709" t="str">
        <f t="shared" si="42"/>
        <v>20078</v>
      </c>
      <c r="B2709">
        <v>20078</v>
      </c>
      <c r="C2709" s="120" t="s">
        <v>22768</v>
      </c>
      <c r="D2709" s="41" t="s">
        <v>8502</v>
      </c>
      <c r="E2709" s="40" t="s">
        <v>9361</v>
      </c>
    </row>
    <row r="2710" spans="1:5">
      <c r="A2710" t="str">
        <f t="shared" si="42"/>
        <v>20080</v>
      </c>
      <c r="B2710">
        <v>20080</v>
      </c>
      <c r="C2710" s="120" t="s">
        <v>19244</v>
      </c>
      <c r="D2710" s="41" t="s">
        <v>8502</v>
      </c>
      <c r="E2710" s="40" t="s">
        <v>16772</v>
      </c>
    </row>
    <row r="2711" spans="1:5">
      <c r="A2711" t="str">
        <f t="shared" si="42"/>
        <v>20083</v>
      </c>
      <c r="B2711">
        <v>20083</v>
      </c>
      <c r="C2711" s="120" t="s">
        <v>23404</v>
      </c>
      <c r="D2711" s="41" t="s">
        <v>8502</v>
      </c>
      <c r="E2711" s="40" t="s">
        <v>23405</v>
      </c>
    </row>
    <row r="2712" spans="1:5">
      <c r="A2712" t="str">
        <f t="shared" si="42"/>
        <v>20085</v>
      </c>
      <c r="B2712">
        <v>20085</v>
      </c>
      <c r="C2712" s="120" t="s">
        <v>19297</v>
      </c>
      <c r="D2712" s="41" t="s">
        <v>8502</v>
      </c>
      <c r="E2712" s="40" t="s">
        <v>9275</v>
      </c>
    </row>
    <row r="2713" spans="1:5">
      <c r="A2713" t="str">
        <f t="shared" si="42"/>
        <v>20086</v>
      </c>
      <c r="B2713">
        <v>20086</v>
      </c>
      <c r="C2713" s="120" t="s">
        <v>19768</v>
      </c>
      <c r="D2713" s="41" t="s">
        <v>8502</v>
      </c>
      <c r="E2713" s="40" t="s">
        <v>19769</v>
      </c>
    </row>
    <row r="2714" spans="1:5">
      <c r="A2714" t="str">
        <f t="shared" si="42"/>
        <v>20087</v>
      </c>
      <c r="B2714">
        <v>20087</v>
      </c>
      <c r="C2714" s="120" t="s">
        <v>20224</v>
      </c>
      <c r="D2714" s="41" t="s">
        <v>8502</v>
      </c>
      <c r="E2714" s="40" t="s">
        <v>17957</v>
      </c>
    </row>
    <row r="2715" spans="1:5">
      <c r="A2715" t="str">
        <f t="shared" si="42"/>
        <v>20088</v>
      </c>
      <c r="B2715">
        <v>20088</v>
      </c>
      <c r="C2715" s="120" t="s">
        <v>20221</v>
      </c>
      <c r="D2715" s="41" t="s">
        <v>8502</v>
      </c>
      <c r="E2715" s="40" t="s">
        <v>16900</v>
      </c>
    </row>
    <row r="2716" spans="1:5">
      <c r="A2716" t="str">
        <f t="shared" si="42"/>
        <v>20089</v>
      </c>
      <c r="B2716">
        <v>20089</v>
      </c>
      <c r="C2716" s="120" t="s">
        <v>20222</v>
      </c>
      <c r="D2716" s="41" t="s">
        <v>8502</v>
      </c>
      <c r="E2716" s="40" t="s">
        <v>20223</v>
      </c>
    </row>
    <row r="2717" spans="1:5">
      <c r="A2717" t="str">
        <f t="shared" si="42"/>
        <v>20094</v>
      </c>
      <c r="B2717">
        <v>20094</v>
      </c>
      <c r="C2717" s="120" t="s">
        <v>20766</v>
      </c>
      <c r="D2717" s="41" t="s">
        <v>8502</v>
      </c>
      <c r="E2717" s="40" t="s">
        <v>25751</v>
      </c>
    </row>
    <row r="2718" spans="1:5">
      <c r="A2718" t="str">
        <f t="shared" si="42"/>
        <v>20095</v>
      </c>
      <c r="B2718">
        <v>20095</v>
      </c>
      <c r="C2718" s="120" t="s">
        <v>20767</v>
      </c>
      <c r="D2718" s="41" t="s">
        <v>8502</v>
      </c>
      <c r="E2718" s="40" t="s">
        <v>19029</v>
      </c>
    </row>
    <row r="2719" spans="1:5">
      <c r="A2719" t="str">
        <f t="shared" si="42"/>
        <v>20096</v>
      </c>
      <c r="B2719">
        <v>20096</v>
      </c>
      <c r="C2719" s="120" t="s">
        <v>20858</v>
      </c>
      <c r="D2719" s="41" t="s">
        <v>8502</v>
      </c>
      <c r="E2719" s="40" t="s">
        <v>18070</v>
      </c>
    </row>
    <row r="2720" spans="1:5">
      <c r="A2720" t="str">
        <f t="shared" si="42"/>
        <v>20097</v>
      </c>
      <c r="B2720">
        <v>20097</v>
      </c>
      <c r="C2720" s="120" t="s">
        <v>20855</v>
      </c>
      <c r="D2720" s="41" t="s">
        <v>8502</v>
      </c>
      <c r="E2720" s="40" t="s">
        <v>20856</v>
      </c>
    </row>
    <row r="2721" spans="1:5">
      <c r="A2721" t="str">
        <f t="shared" si="42"/>
        <v>20098</v>
      </c>
      <c r="B2721">
        <v>20098</v>
      </c>
      <c r="C2721" s="120" t="s">
        <v>20857</v>
      </c>
      <c r="D2721" s="41" t="s">
        <v>8502</v>
      </c>
      <c r="E2721" s="40" t="s">
        <v>18900</v>
      </c>
    </row>
    <row r="2722" spans="1:5">
      <c r="A2722" t="str">
        <f t="shared" si="42"/>
        <v>20104</v>
      </c>
      <c r="B2722">
        <v>20104</v>
      </c>
      <c r="C2722" s="120" t="s">
        <v>20822</v>
      </c>
      <c r="D2722" s="41" t="s">
        <v>8502</v>
      </c>
      <c r="E2722" s="40" t="s">
        <v>20823</v>
      </c>
    </row>
    <row r="2723" spans="1:5">
      <c r="A2723" t="str">
        <f t="shared" si="42"/>
        <v>20105</v>
      </c>
      <c r="B2723">
        <v>20105</v>
      </c>
      <c r="C2723" s="120" t="s">
        <v>20824</v>
      </c>
      <c r="D2723" s="41" t="s">
        <v>8502</v>
      </c>
      <c r="E2723" s="40" t="s">
        <v>20825</v>
      </c>
    </row>
    <row r="2724" spans="1:5">
      <c r="A2724" t="str">
        <f t="shared" si="42"/>
        <v>20106</v>
      </c>
      <c r="B2724">
        <v>20106</v>
      </c>
      <c r="C2724" s="120" t="s">
        <v>21336</v>
      </c>
      <c r="D2724" s="41" t="s">
        <v>8502</v>
      </c>
      <c r="E2724" s="40" t="s">
        <v>9084</v>
      </c>
    </row>
    <row r="2725" spans="1:5">
      <c r="A2725" t="str">
        <f t="shared" si="42"/>
        <v>20107</v>
      </c>
      <c r="B2725">
        <v>20107</v>
      </c>
      <c r="C2725" s="120" t="s">
        <v>21337</v>
      </c>
      <c r="D2725" s="41" t="s">
        <v>8502</v>
      </c>
      <c r="E2725" s="40" t="s">
        <v>8646</v>
      </c>
    </row>
    <row r="2726" spans="1:5">
      <c r="A2726" t="str">
        <f t="shared" si="42"/>
        <v>20108</v>
      </c>
      <c r="B2726">
        <v>20108</v>
      </c>
      <c r="C2726" s="120" t="s">
        <v>21338</v>
      </c>
      <c r="D2726" s="41" t="s">
        <v>8502</v>
      </c>
      <c r="E2726" s="40" t="s">
        <v>16478</v>
      </c>
    </row>
    <row r="2727" spans="1:5">
      <c r="A2727" t="str">
        <f t="shared" si="42"/>
        <v>20109</v>
      </c>
      <c r="B2727">
        <v>20109</v>
      </c>
      <c r="C2727" s="120" t="s">
        <v>21339</v>
      </c>
      <c r="D2727" s="41" t="s">
        <v>8502</v>
      </c>
      <c r="E2727" s="40" t="s">
        <v>16387</v>
      </c>
    </row>
    <row r="2728" spans="1:5">
      <c r="A2728" t="str">
        <f t="shared" si="42"/>
        <v>20111</v>
      </c>
      <c r="B2728">
        <v>20111</v>
      </c>
      <c r="C2728" s="120" t="s">
        <v>21443</v>
      </c>
      <c r="D2728" s="41" t="s">
        <v>8502</v>
      </c>
      <c r="E2728" s="40" t="s">
        <v>17675</v>
      </c>
    </row>
    <row r="2729" spans="1:5">
      <c r="A2729" t="str">
        <f t="shared" si="42"/>
        <v>20128</v>
      </c>
      <c r="B2729">
        <v>20128</v>
      </c>
      <c r="C2729" s="120" t="s">
        <v>21729</v>
      </c>
      <c r="D2729" s="41" t="s">
        <v>8502</v>
      </c>
      <c r="E2729" s="40" t="s">
        <v>21730</v>
      </c>
    </row>
    <row r="2730" spans="1:5">
      <c r="A2730" t="str">
        <f t="shared" si="42"/>
        <v>20131</v>
      </c>
      <c r="B2730">
        <v>20131</v>
      </c>
      <c r="C2730" s="120" t="s">
        <v>21731</v>
      </c>
      <c r="D2730" s="41" t="s">
        <v>8502</v>
      </c>
      <c r="E2730" s="40" t="s">
        <v>21732</v>
      </c>
    </row>
    <row r="2731" spans="1:5">
      <c r="A2731" t="str">
        <f t="shared" si="42"/>
        <v>20136</v>
      </c>
      <c r="B2731">
        <v>20136</v>
      </c>
      <c r="C2731" s="120" t="s">
        <v>21876</v>
      </c>
      <c r="D2731" s="41" t="s">
        <v>8502</v>
      </c>
      <c r="E2731" s="40" t="s">
        <v>18378</v>
      </c>
    </row>
    <row r="2732" spans="1:5">
      <c r="A2732" t="str">
        <f t="shared" si="42"/>
        <v>20138</v>
      </c>
      <c r="B2732">
        <v>20138</v>
      </c>
      <c r="C2732" s="120" t="s">
        <v>21864</v>
      </c>
      <c r="D2732" s="41" t="s">
        <v>8502</v>
      </c>
      <c r="E2732" s="40" t="s">
        <v>19033</v>
      </c>
    </row>
    <row r="2733" spans="1:5">
      <c r="A2733" t="str">
        <f t="shared" si="42"/>
        <v>20139</v>
      </c>
      <c r="B2733">
        <v>20139</v>
      </c>
      <c r="C2733" s="120" t="s">
        <v>21865</v>
      </c>
      <c r="D2733" s="41" t="s">
        <v>8502</v>
      </c>
      <c r="E2733" s="40" t="s">
        <v>21866</v>
      </c>
    </row>
    <row r="2734" spans="1:5">
      <c r="A2734" t="str">
        <f t="shared" si="42"/>
        <v>20140</v>
      </c>
      <c r="B2734">
        <v>20140</v>
      </c>
      <c r="C2734" s="120" t="s">
        <v>21884</v>
      </c>
      <c r="D2734" s="41" t="s">
        <v>8502</v>
      </c>
      <c r="E2734" s="40" t="s">
        <v>16461</v>
      </c>
    </row>
    <row r="2735" spans="1:5">
      <c r="A2735" t="str">
        <f t="shared" si="42"/>
        <v>20141</v>
      </c>
      <c r="B2735">
        <v>20141</v>
      </c>
      <c r="C2735" s="120" t="s">
        <v>21885</v>
      </c>
      <c r="D2735" s="41" t="s">
        <v>8502</v>
      </c>
      <c r="E2735" s="40" t="s">
        <v>16506</v>
      </c>
    </row>
    <row r="2736" spans="1:5">
      <c r="A2736" t="str">
        <f t="shared" si="42"/>
        <v>20142</v>
      </c>
      <c r="B2736">
        <v>20142</v>
      </c>
      <c r="C2736" s="120" t="s">
        <v>21886</v>
      </c>
      <c r="D2736" s="41" t="s">
        <v>8502</v>
      </c>
      <c r="E2736" s="40" t="s">
        <v>17175</v>
      </c>
    </row>
    <row r="2737" spans="1:5">
      <c r="A2737" t="str">
        <f t="shared" si="42"/>
        <v>20143</v>
      </c>
      <c r="B2737">
        <v>20143</v>
      </c>
      <c r="C2737" s="120" t="s">
        <v>21879</v>
      </c>
      <c r="D2737" s="41" t="s">
        <v>8502</v>
      </c>
      <c r="E2737" s="40" t="s">
        <v>21880</v>
      </c>
    </row>
    <row r="2738" spans="1:5">
      <c r="A2738" t="str">
        <f t="shared" si="42"/>
        <v>20144</v>
      </c>
      <c r="B2738">
        <v>20144</v>
      </c>
      <c r="C2738" s="120" t="s">
        <v>21877</v>
      </c>
      <c r="D2738" s="41" t="s">
        <v>8502</v>
      </c>
      <c r="E2738" s="40" t="s">
        <v>21878</v>
      </c>
    </row>
    <row r="2739" spans="1:5">
      <c r="A2739" t="str">
        <f t="shared" si="42"/>
        <v>20145</v>
      </c>
      <c r="B2739">
        <v>20145</v>
      </c>
      <c r="C2739" s="120" t="s">
        <v>21881</v>
      </c>
      <c r="D2739" s="41" t="s">
        <v>8502</v>
      </c>
      <c r="E2739" s="40" t="s">
        <v>21882</v>
      </c>
    </row>
    <row r="2740" spans="1:5">
      <c r="A2740" t="str">
        <f t="shared" si="42"/>
        <v>20146</v>
      </c>
      <c r="B2740">
        <v>20146</v>
      </c>
      <c r="C2740" s="120" t="s">
        <v>21883</v>
      </c>
      <c r="D2740" s="41" t="s">
        <v>8502</v>
      </c>
      <c r="E2740" s="40" t="s">
        <v>18217</v>
      </c>
    </row>
    <row r="2741" spans="1:5">
      <c r="A2741" t="str">
        <f t="shared" si="42"/>
        <v>20147</v>
      </c>
      <c r="B2741">
        <v>20147</v>
      </c>
      <c r="C2741" s="120" t="s">
        <v>21747</v>
      </c>
      <c r="D2741" s="41" t="s">
        <v>8502</v>
      </c>
      <c r="E2741" s="40" t="s">
        <v>9371</v>
      </c>
    </row>
    <row r="2742" spans="1:5">
      <c r="A2742" t="str">
        <f t="shared" si="42"/>
        <v>20148</v>
      </c>
      <c r="B2742">
        <v>20148</v>
      </c>
      <c r="C2742" s="120" t="s">
        <v>21827</v>
      </c>
      <c r="D2742" s="41" t="s">
        <v>8502</v>
      </c>
      <c r="E2742" s="40" t="s">
        <v>9352</v>
      </c>
    </row>
    <row r="2743" spans="1:5">
      <c r="A2743" t="str">
        <f t="shared" si="42"/>
        <v>20149</v>
      </c>
      <c r="B2743">
        <v>20149</v>
      </c>
      <c r="C2743" s="120" t="s">
        <v>21828</v>
      </c>
      <c r="D2743" s="41" t="s">
        <v>8502</v>
      </c>
      <c r="E2743" s="40" t="s">
        <v>9016</v>
      </c>
    </row>
    <row r="2744" spans="1:5">
      <c r="A2744" t="str">
        <f t="shared" si="42"/>
        <v>20150</v>
      </c>
      <c r="B2744">
        <v>20150</v>
      </c>
      <c r="C2744" s="120" t="s">
        <v>21829</v>
      </c>
      <c r="D2744" s="41" t="s">
        <v>8502</v>
      </c>
      <c r="E2744" s="40" t="s">
        <v>16677</v>
      </c>
    </row>
    <row r="2745" spans="1:5">
      <c r="A2745" t="str">
        <f t="shared" si="42"/>
        <v>20151</v>
      </c>
      <c r="B2745">
        <v>20151</v>
      </c>
      <c r="C2745" s="120" t="s">
        <v>21823</v>
      </c>
      <c r="D2745" s="41" t="s">
        <v>8502</v>
      </c>
      <c r="E2745" s="40" t="s">
        <v>21824</v>
      </c>
    </row>
    <row r="2746" spans="1:5">
      <c r="A2746" t="str">
        <f t="shared" si="42"/>
        <v>20152</v>
      </c>
      <c r="B2746">
        <v>20152</v>
      </c>
      <c r="C2746" s="120" t="s">
        <v>21825</v>
      </c>
      <c r="D2746" s="41" t="s">
        <v>8502</v>
      </c>
      <c r="E2746" s="40" t="s">
        <v>21826</v>
      </c>
    </row>
    <row r="2747" spans="1:5">
      <c r="A2747" t="str">
        <f t="shared" si="42"/>
        <v>20154</v>
      </c>
      <c r="B2747">
        <v>20154</v>
      </c>
      <c r="C2747" s="120" t="s">
        <v>21833</v>
      </c>
      <c r="D2747" s="41" t="s">
        <v>8502</v>
      </c>
      <c r="E2747" s="40" t="s">
        <v>8658</v>
      </c>
    </row>
    <row r="2748" spans="1:5">
      <c r="A2748" t="str">
        <f t="shared" si="42"/>
        <v>20155</v>
      </c>
      <c r="B2748">
        <v>20155</v>
      </c>
      <c r="C2748" s="120" t="s">
        <v>21834</v>
      </c>
      <c r="D2748" s="41" t="s">
        <v>8502</v>
      </c>
      <c r="E2748" s="40" t="s">
        <v>8612</v>
      </c>
    </row>
    <row r="2749" spans="1:5">
      <c r="A2749" t="str">
        <f t="shared" si="42"/>
        <v>20156</v>
      </c>
      <c r="B2749">
        <v>20156</v>
      </c>
      <c r="C2749" s="120" t="s">
        <v>21835</v>
      </c>
      <c r="D2749" s="41" t="s">
        <v>8502</v>
      </c>
      <c r="E2749" s="40" t="s">
        <v>18717</v>
      </c>
    </row>
    <row r="2750" spans="1:5">
      <c r="A2750" t="str">
        <f t="shared" si="42"/>
        <v>20157</v>
      </c>
      <c r="B2750">
        <v>20157</v>
      </c>
      <c r="C2750" s="120" t="s">
        <v>21830</v>
      </c>
      <c r="D2750" s="41" t="s">
        <v>8502</v>
      </c>
      <c r="E2750" s="40" t="s">
        <v>18191</v>
      </c>
    </row>
    <row r="2751" spans="1:5">
      <c r="A2751" t="str">
        <f t="shared" si="42"/>
        <v>20158</v>
      </c>
      <c r="B2751">
        <v>20158</v>
      </c>
      <c r="C2751" s="120" t="s">
        <v>21831</v>
      </c>
      <c r="D2751" s="41" t="s">
        <v>8502</v>
      </c>
      <c r="E2751" s="40" t="s">
        <v>21832</v>
      </c>
    </row>
    <row r="2752" spans="1:5">
      <c r="A2752" t="str">
        <f t="shared" si="42"/>
        <v>20159</v>
      </c>
      <c r="B2752">
        <v>20159</v>
      </c>
      <c r="C2752" s="120" t="s">
        <v>21689</v>
      </c>
      <c r="D2752" s="41" t="s">
        <v>8502</v>
      </c>
      <c r="E2752" s="40" t="s">
        <v>18205</v>
      </c>
    </row>
    <row r="2753" spans="1:5">
      <c r="A2753" t="str">
        <f t="shared" si="42"/>
        <v>20162</v>
      </c>
      <c r="B2753">
        <v>20162</v>
      </c>
      <c r="C2753" s="120" t="s">
        <v>22234</v>
      </c>
      <c r="D2753" s="41" t="s">
        <v>8502</v>
      </c>
      <c r="E2753" s="40" t="s">
        <v>17526</v>
      </c>
    </row>
    <row r="2754" spans="1:5">
      <c r="A2754" t="str">
        <f t="shared" si="42"/>
        <v>20164</v>
      </c>
      <c r="B2754">
        <v>20164</v>
      </c>
      <c r="C2754" s="120" t="s">
        <v>22158</v>
      </c>
      <c r="D2754" s="41" t="s">
        <v>8502</v>
      </c>
      <c r="E2754" s="40" t="s">
        <v>16404</v>
      </c>
    </row>
    <row r="2755" spans="1:5">
      <c r="A2755" t="str">
        <f t="shared" ref="A2755:A2818" si="43">IF(ISERROR(SEARCH("/",B2755)=6),TRIM(CLEAN(B2755)),IF(SEARCH("/",B2755)=6,IF(LEN(TRIM(CLEAN(B2755)))=7,LEFT(TRIM(CLEAN(B2755)),6)&amp;"00"&amp;RIGHT(TRIM(CLEAN(B2755)),1),LEFT(TRIM(CLEAN(B2755)),6)&amp;"0"&amp;RIGHT(TRIM(CLEAN(B2755)),2)),TRIM(CLEAN(B2755))))</f>
        <v>20165</v>
      </c>
      <c r="B2755">
        <v>20165</v>
      </c>
      <c r="C2755" s="120" t="s">
        <v>22155</v>
      </c>
      <c r="D2755" s="41" t="s">
        <v>8502</v>
      </c>
      <c r="E2755" s="40" t="s">
        <v>18751</v>
      </c>
    </row>
    <row r="2756" spans="1:5">
      <c r="A2756" t="str">
        <f t="shared" si="43"/>
        <v>20166</v>
      </c>
      <c r="B2756">
        <v>20166</v>
      </c>
      <c r="C2756" s="120" t="s">
        <v>22156</v>
      </c>
      <c r="D2756" s="41" t="s">
        <v>8502</v>
      </c>
      <c r="E2756" s="40" t="s">
        <v>22157</v>
      </c>
    </row>
    <row r="2757" spans="1:5">
      <c r="A2757" t="str">
        <f t="shared" si="43"/>
        <v>20167</v>
      </c>
      <c r="B2757">
        <v>20167</v>
      </c>
      <c r="C2757" s="120" t="s">
        <v>22317</v>
      </c>
      <c r="D2757" s="41" t="s">
        <v>8502</v>
      </c>
      <c r="E2757" s="40" t="s">
        <v>9341</v>
      </c>
    </row>
    <row r="2758" spans="1:5">
      <c r="A2758" t="str">
        <f t="shared" si="43"/>
        <v>20168</v>
      </c>
      <c r="B2758">
        <v>20168</v>
      </c>
      <c r="C2758" s="120" t="s">
        <v>22318</v>
      </c>
      <c r="D2758" s="41" t="s">
        <v>8502</v>
      </c>
      <c r="E2758" s="40" t="s">
        <v>8728</v>
      </c>
    </row>
    <row r="2759" spans="1:5">
      <c r="A2759" t="str">
        <f t="shared" si="43"/>
        <v>20169</v>
      </c>
      <c r="B2759">
        <v>20169</v>
      </c>
      <c r="C2759" s="120" t="s">
        <v>22319</v>
      </c>
      <c r="D2759" s="41" t="s">
        <v>8502</v>
      </c>
      <c r="E2759" s="40" t="s">
        <v>14137</v>
      </c>
    </row>
    <row r="2760" spans="1:5">
      <c r="A2760" t="str">
        <f t="shared" si="43"/>
        <v>20170</v>
      </c>
      <c r="B2760">
        <v>20170</v>
      </c>
      <c r="C2760" s="120" t="s">
        <v>22315</v>
      </c>
      <c r="D2760" s="41" t="s">
        <v>8502</v>
      </c>
      <c r="E2760" s="40" t="s">
        <v>9304</v>
      </c>
    </row>
    <row r="2761" spans="1:5">
      <c r="A2761" t="str">
        <f t="shared" si="43"/>
        <v>20171</v>
      </c>
      <c r="B2761">
        <v>20171</v>
      </c>
      <c r="C2761" s="120" t="s">
        <v>22316</v>
      </c>
      <c r="D2761" s="41" t="s">
        <v>8502</v>
      </c>
      <c r="E2761" s="40" t="s">
        <v>18976</v>
      </c>
    </row>
    <row r="2762" spans="1:5">
      <c r="A2762" t="str">
        <f t="shared" si="43"/>
        <v>20172</v>
      </c>
      <c r="B2762">
        <v>20172</v>
      </c>
      <c r="C2762" s="120" t="s">
        <v>23762</v>
      </c>
      <c r="D2762" s="41" t="s">
        <v>8502</v>
      </c>
      <c r="E2762" s="40" t="s">
        <v>25585</v>
      </c>
    </row>
    <row r="2763" spans="1:5">
      <c r="A2763" t="str">
        <f t="shared" si="43"/>
        <v>20174</v>
      </c>
      <c r="B2763">
        <v>20174</v>
      </c>
      <c r="C2763" s="120" t="s">
        <v>23740</v>
      </c>
      <c r="D2763" s="41" t="s">
        <v>8502</v>
      </c>
      <c r="E2763" s="40" t="s">
        <v>23741</v>
      </c>
    </row>
    <row r="2764" spans="1:5">
      <c r="A2764" t="str">
        <f t="shared" si="43"/>
        <v>20176</v>
      </c>
      <c r="B2764">
        <v>20176</v>
      </c>
      <c r="C2764" s="120" t="s">
        <v>23605</v>
      </c>
      <c r="D2764" s="41" t="s">
        <v>8502</v>
      </c>
      <c r="E2764" s="40" t="s">
        <v>23606</v>
      </c>
    </row>
    <row r="2765" spans="1:5">
      <c r="A2765" t="str">
        <f t="shared" si="43"/>
        <v>20177</v>
      </c>
      <c r="B2765">
        <v>20177</v>
      </c>
      <c r="C2765" s="120" t="s">
        <v>23752</v>
      </c>
      <c r="D2765" s="41" t="s">
        <v>8502</v>
      </c>
      <c r="E2765" s="40" t="s">
        <v>23753</v>
      </c>
    </row>
    <row r="2766" spans="1:5">
      <c r="A2766" t="str">
        <f t="shared" si="43"/>
        <v>20178</v>
      </c>
      <c r="B2766">
        <v>20178</v>
      </c>
      <c r="C2766" s="120" t="s">
        <v>23747</v>
      </c>
      <c r="D2766" s="41" t="s">
        <v>8502</v>
      </c>
      <c r="E2766" s="40" t="s">
        <v>17531</v>
      </c>
    </row>
    <row r="2767" spans="1:5">
      <c r="A2767" t="str">
        <f t="shared" si="43"/>
        <v>20179</v>
      </c>
      <c r="B2767">
        <v>20179</v>
      </c>
      <c r="C2767" s="120" t="s">
        <v>23746</v>
      </c>
      <c r="D2767" s="41" t="s">
        <v>8502</v>
      </c>
      <c r="E2767" s="40" t="s">
        <v>17734</v>
      </c>
    </row>
    <row r="2768" spans="1:5">
      <c r="A2768" t="str">
        <f t="shared" si="43"/>
        <v>20180</v>
      </c>
      <c r="B2768">
        <v>20180</v>
      </c>
      <c r="C2768" s="120" t="s">
        <v>23748</v>
      </c>
      <c r="D2768" s="41" t="s">
        <v>8502</v>
      </c>
      <c r="E2768" s="40" t="s">
        <v>23749</v>
      </c>
    </row>
    <row r="2769" spans="1:5">
      <c r="A2769" t="str">
        <f t="shared" si="43"/>
        <v>20181</v>
      </c>
      <c r="B2769">
        <v>20181</v>
      </c>
      <c r="C2769" s="120" t="s">
        <v>23750</v>
      </c>
      <c r="D2769" s="41" t="s">
        <v>8502</v>
      </c>
      <c r="E2769" s="40" t="s">
        <v>23751</v>
      </c>
    </row>
    <row r="2770" spans="1:5">
      <c r="A2770" t="str">
        <f t="shared" si="43"/>
        <v>20182</v>
      </c>
      <c r="B2770">
        <v>20182</v>
      </c>
      <c r="C2770" s="120" t="s">
        <v>23558</v>
      </c>
      <c r="D2770" s="41" t="s">
        <v>8502</v>
      </c>
      <c r="E2770" s="40" t="s">
        <v>23559</v>
      </c>
    </row>
    <row r="2771" spans="1:5">
      <c r="A2771" t="str">
        <f t="shared" si="43"/>
        <v>20183</v>
      </c>
      <c r="B2771">
        <v>20183</v>
      </c>
      <c r="C2771" s="120" t="s">
        <v>23554</v>
      </c>
      <c r="D2771" s="41" t="s">
        <v>8502</v>
      </c>
      <c r="E2771" s="40" t="s">
        <v>23555</v>
      </c>
    </row>
    <row r="2772" spans="1:5">
      <c r="A2772" t="str">
        <f t="shared" si="43"/>
        <v>20185</v>
      </c>
      <c r="B2772">
        <v>20185</v>
      </c>
      <c r="C2772" s="120" t="s">
        <v>22376</v>
      </c>
      <c r="D2772" s="41" t="s">
        <v>8510</v>
      </c>
      <c r="E2772" s="40" t="s">
        <v>9430</v>
      </c>
    </row>
    <row r="2773" spans="1:5">
      <c r="A2773" t="str">
        <f t="shared" si="43"/>
        <v>20193</v>
      </c>
      <c r="B2773">
        <v>20193</v>
      </c>
      <c r="C2773" s="120" t="s">
        <v>22030</v>
      </c>
      <c r="D2773" s="41" t="s">
        <v>9208</v>
      </c>
      <c r="E2773" s="40" t="s">
        <v>9549</v>
      </c>
    </row>
    <row r="2774" spans="1:5">
      <c r="A2774" t="str">
        <f t="shared" si="43"/>
        <v>20204</v>
      </c>
      <c r="B2774">
        <v>20204</v>
      </c>
      <c r="C2774" s="120" t="s">
        <v>23075</v>
      </c>
      <c r="D2774" s="41" t="s">
        <v>8510</v>
      </c>
      <c r="E2774" s="40" t="s">
        <v>26955</v>
      </c>
    </row>
    <row r="2775" spans="1:5">
      <c r="A2775" t="str">
        <f t="shared" si="43"/>
        <v>20205</v>
      </c>
      <c r="B2775">
        <v>20205</v>
      </c>
      <c r="C2775" s="120" t="s">
        <v>23285</v>
      </c>
      <c r="D2775" s="41" t="s">
        <v>8510</v>
      </c>
      <c r="E2775" s="40" t="s">
        <v>15782</v>
      </c>
    </row>
    <row r="2776" spans="1:5">
      <c r="A2776" t="str">
        <f t="shared" si="43"/>
        <v>20206</v>
      </c>
      <c r="B2776">
        <v>20206</v>
      </c>
      <c r="C2776" s="120" t="s">
        <v>23338</v>
      </c>
      <c r="D2776" s="41" t="s">
        <v>8510</v>
      </c>
      <c r="E2776" s="40" t="s">
        <v>17036</v>
      </c>
    </row>
    <row r="2777" spans="1:5">
      <c r="A2777" t="str">
        <f t="shared" si="43"/>
        <v>20208</v>
      </c>
      <c r="B2777">
        <v>20208</v>
      </c>
      <c r="C2777" s="120" t="s">
        <v>23074</v>
      </c>
      <c r="D2777" s="41" t="s">
        <v>8510</v>
      </c>
      <c r="E2777" s="40" t="s">
        <v>26956</v>
      </c>
    </row>
    <row r="2778" spans="1:5">
      <c r="A2778" t="str">
        <f t="shared" si="43"/>
        <v>20209</v>
      </c>
      <c r="B2778">
        <v>20209</v>
      </c>
      <c r="C2778" s="120" t="s">
        <v>20015</v>
      </c>
      <c r="D2778" s="41" t="s">
        <v>8510</v>
      </c>
      <c r="E2778" s="40" t="s">
        <v>13746</v>
      </c>
    </row>
    <row r="2779" spans="1:5">
      <c r="A2779" t="str">
        <f t="shared" si="43"/>
        <v>20211</v>
      </c>
      <c r="B2779">
        <v>20211</v>
      </c>
      <c r="C2779" s="120" t="s">
        <v>24602</v>
      </c>
      <c r="D2779" s="41" t="s">
        <v>8510</v>
      </c>
      <c r="E2779" s="40" t="s">
        <v>13097</v>
      </c>
    </row>
    <row r="2780" spans="1:5">
      <c r="A2780" t="str">
        <f t="shared" si="43"/>
        <v>20212</v>
      </c>
      <c r="B2780">
        <v>20212</v>
      </c>
      <c r="C2780" s="120" t="s">
        <v>20016</v>
      </c>
      <c r="D2780" s="41" t="s">
        <v>8510</v>
      </c>
      <c r="E2780" s="40" t="s">
        <v>16370</v>
      </c>
    </row>
    <row r="2781" spans="1:5">
      <c r="A2781" t="str">
        <f t="shared" si="43"/>
        <v>20213</v>
      </c>
      <c r="B2781">
        <v>20213</v>
      </c>
      <c r="C2781" s="120" t="s">
        <v>24601</v>
      </c>
      <c r="D2781" s="41" t="s">
        <v>8510</v>
      </c>
      <c r="E2781" s="40" t="s">
        <v>17958</v>
      </c>
    </row>
    <row r="2782" spans="1:5">
      <c r="A2782" t="str">
        <f t="shared" si="43"/>
        <v>20214</v>
      </c>
      <c r="B2782">
        <v>20214</v>
      </c>
      <c r="C2782" s="120" t="s">
        <v>23325</v>
      </c>
      <c r="D2782" s="41" t="s">
        <v>8502</v>
      </c>
      <c r="E2782" s="40" t="s">
        <v>26957</v>
      </c>
    </row>
    <row r="2783" spans="1:5">
      <c r="A2783" t="str">
        <f t="shared" si="43"/>
        <v>20219</v>
      </c>
      <c r="B2783">
        <v>20219</v>
      </c>
      <c r="C2783" s="120" t="s">
        <v>21278</v>
      </c>
      <c r="D2783" s="41" t="s">
        <v>8502</v>
      </c>
      <c r="E2783" s="40" t="s">
        <v>26958</v>
      </c>
    </row>
    <row r="2784" spans="1:5">
      <c r="A2784" t="str">
        <f t="shared" si="43"/>
        <v>20231</v>
      </c>
      <c r="B2784">
        <v>20231</v>
      </c>
      <c r="C2784" s="120" t="s">
        <v>23294</v>
      </c>
      <c r="D2784" s="41" t="s">
        <v>8510</v>
      </c>
      <c r="E2784" s="40" t="s">
        <v>26959</v>
      </c>
    </row>
    <row r="2785" spans="1:5">
      <c r="A2785" t="str">
        <f t="shared" si="43"/>
        <v>20232</v>
      </c>
      <c r="B2785">
        <v>20232</v>
      </c>
      <c r="C2785" s="120" t="s">
        <v>23399</v>
      </c>
      <c r="D2785" s="41" t="s">
        <v>8510</v>
      </c>
      <c r="E2785" s="40" t="s">
        <v>25280</v>
      </c>
    </row>
    <row r="2786" spans="1:5">
      <c r="A2786" t="str">
        <f t="shared" si="43"/>
        <v>20234</v>
      </c>
      <c r="B2786">
        <v>20234</v>
      </c>
      <c r="C2786" s="120" t="s">
        <v>23518</v>
      </c>
      <c r="D2786" s="41" t="s">
        <v>8502</v>
      </c>
      <c r="E2786" s="40" t="s">
        <v>23519</v>
      </c>
    </row>
    <row r="2787" spans="1:5">
      <c r="A2787" t="str">
        <f t="shared" si="43"/>
        <v>20235</v>
      </c>
      <c r="B2787">
        <v>20235</v>
      </c>
      <c r="C2787" s="120" t="s">
        <v>20756</v>
      </c>
      <c r="D2787" s="41" t="s">
        <v>8502</v>
      </c>
      <c r="E2787" s="40" t="s">
        <v>25605</v>
      </c>
    </row>
    <row r="2788" spans="1:5">
      <c r="A2788" t="str">
        <f t="shared" si="43"/>
        <v>20247</v>
      </c>
      <c r="B2788">
        <v>20247</v>
      </c>
      <c r="C2788" s="120" t="s">
        <v>23084</v>
      </c>
      <c r="D2788" s="41" t="s">
        <v>8506</v>
      </c>
      <c r="E2788" s="40" t="s">
        <v>18634</v>
      </c>
    </row>
    <row r="2789" spans="1:5">
      <c r="A2789" t="str">
        <f t="shared" si="43"/>
        <v>20249</v>
      </c>
      <c r="B2789">
        <v>20249</v>
      </c>
      <c r="C2789" s="120" t="s">
        <v>23402</v>
      </c>
      <c r="D2789" s="41" t="s">
        <v>8510</v>
      </c>
      <c r="E2789" s="40" t="s">
        <v>17501</v>
      </c>
    </row>
    <row r="2790" spans="1:5">
      <c r="A2790" t="str">
        <f t="shared" si="43"/>
        <v>20250</v>
      </c>
      <c r="B2790">
        <v>20250</v>
      </c>
      <c r="C2790" s="120" t="s">
        <v>23390</v>
      </c>
      <c r="D2790" s="41" t="s">
        <v>8506</v>
      </c>
      <c r="E2790" s="40" t="s">
        <v>14911</v>
      </c>
    </row>
    <row r="2791" spans="1:5">
      <c r="A2791" t="str">
        <f t="shared" si="43"/>
        <v>20253</v>
      </c>
      <c r="B2791">
        <v>20253</v>
      </c>
      <c r="C2791" s="120" t="s">
        <v>20089</v>
      </c>
      <c r="D2791" s="41" t="s">
        <v>8502</v>
      </c>
      <c r="E2791" s="40" t="s">
        <v>26960</v>
      </c>
    </row>
    <row r="2792" spans="1:5">
      <c r="A2792" t="str">
        <f t="shared" si="43"/>
        <v>20254</v>
      </c>
      <c r="B2792">
        <v>20254</v>
      </c>
      <c r="C2792" s="120" t="s">
        <v>20088</v>
      </c>
      <c r="D2792" s="41" t="s">
        <v>8502</v>
      </c>
      <c r="E2792" s="40" t="s">
        <v>18810</v>
      </c>
    </row>
    <row r="2793" spans="1:5">
      <c r="A2793" t="str">
        <f t="shared" si="43"/>
        <v>20256</v>
      </c>
      <c r="B2793">
        <v>20256</v>
      </c>
      <c r="C2793" s="120" t="s">
        <v>23301</v>
      </c>
      <c r="D2793" s="41" t="s">
        <v>8502</v>
      </c>
      <c r="E2793" s="40" t="s">
        <v>10436</v>
      </c>
    </row>
    <row r="2794" spans="1:5">
      <c r="A2794" t="str">
        <f t="shared" si="43"/>
        <v>20259</v>
      </c>
      <c r="B2794">
        <v>20259</v>
      </c>
      <c r="C2794" s="120" t="s">
        <v>22838</v>
      </c>
      <c r="D2794" s="41" t="s">
        <v>8510</v>
      </c>
      <c r="E2794" s="40" t="s">
        <v>12043</v>
      </c>
    </row>
    <row r="2795" spans="1:5">
      <c r="A2795" t="str">
        <f t="shared" si="43"/>
        <v>20260</v>
      </c>
      <c r="B2795">
        <v>20260</v>
      </c>
      <c r="C2795" s="120" t="s">
        <v>22377</v>
      </c>
      <c r="D2795" s="41" t="s">
        <v>8502</v>
      </c>
      <c r="E2795" s="40" t="s">
        <v>12945</v>
      </c>
    </row>
    <row r="2796" spans="1:5">
      <c r="A2796" t="str">
        <f t="shared" si="43"/>
        <v>20262</v>
      </c>
      <c r="B2796">
        <v>20262</v>
      </c>
      <c r="C2796" s="120" t="s">
        <v>23380</v>
      </c>
      <c r="D2796" s="41" t="s">
        <v>8502</v>
      </c>
      <c r="E2796" s="40" t="s">
        <v>18561</v>
      </c>
    </row>
    <row r="2797" spans="1:5">
      <c r="A2797" t="str">
        <f t="shared" si="43"/>
        <v>20269</v>
      </c>
      <c r="B2797">
        <v>20269</v>
      </c>
      <c r="C2797" s="120" t="s">
        <v>22000</v>
      </c>
      <c r="D2797" s="41" t="s">
        <v>8502</v>
      </c>
      <c r="E2797" s="40" t="s">
        <v>26961</v>
      </c>
    </row>
    <row r="2798" spans="1:5">
      <c r="A2798" t="str">
        <f t="shared" si="43"/>
        <v>20270</v>
      </c>
      <c r="B2798">
        <v>20270</v>
      </c>
      <c r="C2798" s="120" t="s">
        <v>22002</v>
      </c>
      <c r="D2798" s="41" t="s">
        <v>8502</v>
      </c>
      <c r="E2798" s="40" t="s">
        <v>26962</v>
      </c>
    </row>
    <row r="2799" spans="1:5">
      <c r="A2799" t="str">
        <f t="shared" si="43"/>
        <v>20271</v>
      </c>
      <c r="B2799">
        <v>20271</v>
      </c>
      <c r="C2799" s="120" t="s">
        <v>23510</v>
      </c>
      <c r="D2799" s="41" t="s">
        <v>8502</v>
      </c>
      <c r="E2799" s="40" t="s">
        <v>26963</v>
      </c>
    </row>
    <row r="2800" spans="1:5" ht="30">
      <c r="A2800" t="str">
        <f t="shared" si="43"/>
        <v>20322</v>
      </c>
      <c r="B2800">
        <v>20322</v>
      </c>
      <c r="C2800" s="120" t="s">
        <v>23036</v>
      </c>
      <c r="D2800" s="41" t="s">
        <v>8502</v>
      </c>
      <c r="E2800" s="40" t="s">
        <v>26964</v>
      </c>
    </row>
    <row r="2801" spans="1:5">
      <c r="A2801" t="str">
        <f t="shared" si="43"/>
        <v>20326</v>
      </c>
      <c r="B2801">
        <v>20326</v>
      </c>
      <c r="C2801" s="120" t="s">
        <v>19311</v>
      </c>
      <c r="D2801" s="41" t="s">
        <v>8502</v>
      </c>
      <c r="E2801" s="40" t="s">
        <v>8935</v>
      </c>
    </row>
    <row r="2802" spans="1:5">
      <c r="A2802" t="str">
        <f t="shared" si="43"/>
        <v>20327</v>
      </c>
      <c r="B2802">
        <v>20327</v>
      </c>
      <c r="C2802" s="120" t="s">
        <v>23211</v>
      </c>
      <c r="D2802" s="41" t="s">
        <v>8502</v>
      </c>
      <c r="E2802" s="40" t="s">
        <v>17718</v>
      </c>
    </row>
    <row r="2803" spans="1:5" ht="30">
      <c r="A2803" t="str">
        <f t="shared" si="43"/>
        <v>20962</v>
      </c>
      <c r="B2803">
        <v>20962</v>
      </c>
      <c r="C2803" s="120" t="s">
        <v>20057</v>
      </c>
      <c r="D2803" s="41" t="s">
        <v>8502</v>
      </c>
      <c r="E2803" s="40" t="s">
        <v>26965</v>
      </c>
    </row>
    <row r="2804" spans="1:5" ht="30">
      <c r="A2804" t="str">
        <f t="shared" si="43"/>
        <v>20963</v>
      </c>
      <c r="B2804">
        <v>20963</v>
      </c>
      <c r="C2804" s="120" t="s">
        <v>20058</v>
      </c>
      <c r="D2804" s="41" t="s">
        <v>8502</v>
      </c>
      <c r="E2804" s="40" t="s">
        <v>26966</v>
      </c>
    </row>
    <row r="2805" spans="1:5">
      <c r="A2805" t="str">
        <f t="shared" si="43"/>
        <v>20964</v>
      </c>
      <c r="B2805">
        <v>20964</v>
      </c>
      <c r="C2805" s="120" t="s">
        <v>23481</v>
      </c>
      <c r="D2805" s="41" t="s">
        <v>8502</v>
      </c>
      <c r="E2805" s="40" t="s">
        <v>26967</v>
      </c>
    </row>
    <row r="2806" spans="1:5">
      <c r="A2806" t="str">
        <f t="shared" si="43"/>
        <v>20965</v>
      </c>
      <c r="B2806">
        <v>20965</v>
      </c>
      <c r="C2806" s="120" t="s">
        <v>21266</v>
      </c>
      <c r="D2806" s="41" t="s">
        <v>8502</v>
      </c>
      <c r="E2806" s="40" t="s">
        <v>24881</v>
      </c>
    </row>
    <row r="2807" spans="1:5">
      <c r="A2807" t="str">
        <f t="shared" si="43"/>
        <v>20966</v>
      </c>
      <c r="B2807">
        <v>20966</v>
      </c>
      <c r="C2807" s="120" t="s">
        <v>21267</v>
      </c>
      <c r="D2807" s="41" t="s">
        <v>8502</v>
      </c>
      <c r="E2807" s="40" t="s">
        <v>26968</v>
      </c>
    </row>
    <row r="2808" spans="1:5">
      <c r="A2808" t="str">
        <f t="shared" si="43"/>
        <v>20967</v>
      </c>
      <c r="B2808">
        <v>20967</v>
      </c>
      <c r="C2808" s="120" t="s">
        <v>21269</v>
      </c>
      <c r="D2808" s="41" t="s">
        <v>8502</v>
      </c>
      <c r="E2808" s="40" t="s">
        <v>24924</v>
      </c>
    </row>
    <row r="2809" spans="1:5">
      <c r="A2809" t="str">
        <f t="shared" si="43"/>
        <v>20968</v>
      </c>
      <c r="B2809">
        <v>20968</v>
      </c>
      <c r="C2809" s="120" t="s">
        <v>21270</v>
      </c>
      <c r="D2809" s="41" t="s">
        <v>8502</v>
      </c>
      <c r="E2809" s="40" t="s">
        <v>25600</v>
      </c>
    </row>
    <row r="2810" spans="1:5">
      <c r="A2810" t="str">
        <f t="shared" si="43"/>
        <v>20971</v>
      </c>
      <c r="B2810">
        <v>20971</v>
      </c>
      <c r="C2810" s="120" t="s">
        <v>20372</v>
      </c>
      <c r="D2810" s="41" t="s">
        <v>8502</v>
      </c>
      <c r="E2810" s="40" t="s">
        <v>9172</v>
      </c>
    </row>
    <row r="2811" spans="1:5">
      <c r="A2811" t="str">
        <f t="shared" si="43"/>
        <v>20972</v>
      </c>
      <c r="B2811">
        <v>20972</v>
      </c>
      <c r="C2811" s="120" t="s">
        <v>23207</v>
      </c>
      <c r="D2811" s="41" t="s">
        <v>8502</v>
      </c>
      <c r="E2811" s="40" t="s">
        <v>26969</v>
      </c>
    </row>
    <row r="2812" spans="1:5">
      <c r="A2812" t="str">
        <f t="shared" si="43"/>
        <v>20973</v>
      </c>
      <c r="B2812">
        <v>20973</v>
      </c>
      <c r="C2812" s="120" t="s">
        <v>24455</v>
      </c>
      <c r="D2812" s="41" t="s">
        <v>8502</v>
      </c>
      <c r="E2812" s="40" t="s">
        <v>26970</v>
      </c>
    </row>
    <row r="2813" spans="1:5">
      <c r="A2813" t="str">
        <f t="shared" si="43"/>
        <v>20974</v>
      </c>
      <c r="B2813">
        <v>20974</v>
      </c>
      <c r="C2813" s="120" t="s">
        <v>24456</v>
      </c>
      <c r="D2813" s="41" t="s">
        <v>8502</v>
      </c>
      <c r="E2813" s="40" t="s">
        <v>26971</v>
      </c>
    </row>
    <row r="2814" spans="1:5">
      <c r="A2814" t="str">
        <f t="shared" si="43"/>
        <v>20975</v>
      </c>
      <c r="B2814">
        <v>20975</v>
      </c>
      <c r="C2814" s="120" t="s">
        <v>19322</v>
      </c>
      <c r="D2814" s="41" t="s">
        <v>8502</v>
      </c>
      <c r="E2814" s="40" t="s">
        <v>8991</v>
      </c>
    </row>
    <row r="2815" spans="1:5">
      <c r="A2815" t="str">
        <f t="shared" si="43"/>
        <v>20976</v>
      </c>
      <c r="B2815">
        <v>20976</v>
      </c>
      <c r="C2815" s="120" t="s">
        <v>19323</v>
      </c>
      <c r="D2815" s="41" t="s">
        <v>8502</v>
      </c>
      <c r="E2815" s="40" t="s">
        <v>17706</v>
      </c>
    </row>
    <row r="2816" spans="1:5">
      <c r="A2816" t="str">
        <f t="shared" si="43"/>
        <v>20977</v>
      </c>
      <c r="B2816">
        <v>20977</v>
      </c>
      <c r="C2816" s="120" t="s">
        <v>21327</v>
      </c>
      <c r="D2816" s="41" t="s">
        <v>8502</v>
      </c>
      <c r="E2816" s="40" t="s">
        <v>26972</v>
      </c>
    </row>
    <row r="2817" spans="1:5">
      <c r="A2817" t="str">
        <f t="shared" si="43"/>
        <v>20980</v>
      </c>
      <c r="B2817">
        <v>20980</v>
      </c>
      <c r="C2817" s="120" t="s">
        <v>24074</v>
      </c>
      <c r="D2817" s="41" t="s">
        <v>8510</v>
      </c>
      <c r="E2817" s="40" t="s">
        <v>24075</v>
      </c>
    </row>
    <row r="2818" spans="1:5">
      <c r="A2818" t="str">
        <f t="shared" si="43"/>
        <v>20984</v>
      </c>
      <c r="B2818">
        <v>20984</v>
      </c>
      <c r="C2818" s="120" t="s">
        <v>24051</v>
      </c>
      <c r="D2818" s="41" t="s">
        <v>8510</v>
      </c>
      <c r="E2818" s="40" t="s">
        <v>24052</v>
      </c>
    </row>
    <row r="2819" spans="1:5">
      <c r="A2819" t="str">
        <f t="shared" ref="A2819:A2882" si="44">IF(ISERROR(SEARCH("/",B2819)=6),TRIM(CLEAN(B2819)),IF(SEARCH("/",B2819)=6,IF(LEN(TRIM(CLEAN(B2819)))=7,LEFT(TRIM(CLEAN(B2819)),6)&amp;"00"&amp;RIGHT(TRIM(CLEAN(B2819)),1),LEFT(TRIM(CLEAN(B2819)),6)&amp;"0"&amp;RIGHT(TRIM(CLEAN(B2819)),2)),TRIM(CLEAN(B2819))))</f>
        <v>20989</v>
      </c>
      <c r="B2819">
        <v>20989</v>
      </c>
      <c r="C2819" s="120" t="s">
        <v>24046</v>
      </c>
      <c r="D2819" s="41" t="s">
        <v>8510</v>
      </c>
      <c r="E2819" s="40" t="s">
        <v>24047</v>
      </c>
    </row>
    <row r="2820" spans="1:5">
      <c r="A2820" t="str">
        <f t="shared" si="44"/>
        <v>20994</v>
      </c>
      <c r="B2820">
        <v>20994</v>
      </c>
      <c r="C2820" s="120" t="s">
        <v>24066</v>
      </c>
      <c r="D2820" s="41" t="s">
        <v>8510</v>
      </c>
      <c r="E2820" s="40" t="s">
        <v>24067</v>
      </c>
    </row>
    <row r="2821" spans="1:5">
      <c r="A2821" t="str">
        <f t="shared" si="44"/>
        <v>20995</v>
      </c>
      <c r="B2821">
        <v>20995</v>
      </c>
      <c r="C2821" s="120" t="s">
        <v>24070</v>
      </c>
      <c r="D2821" s="41" t="s">
        <v>8510</v>
      </c>
      <c r="E2821" s="40" t="s">
        <v>24071</v>
      </c>
    </row>
    <row r="2822" spans="1:5">
      <c r="A2822" t="str">
        <f t="shared" si="44"/>
        <v>20999</v>
      </c>
      <c r="B2822">
        <v>20999</v>
      </c>
      <c r="C2822" s="120" t="s">
        <v>24031</v>
      </c>
      <c r="D2822" s="41" t="s">
        <v>8510</v>
      </c>
      <c r="E2822" s="40" t="s">
        <v>17674</v>
      </c>
    </row>
    <row r="2823" spans="1:5">
      <c r="A2823" t="str">
        <f t="shared" si="44"/>
        <v>21001</v>
      </c>
      <c r="B2823">
        <v>21001</v>
      </c>
      <c r="C2823" s="120" t="s">
        <v>24032</v>
      </c>
      <c r="D2823" s="41" t="s">
        <v>8510</v>
      </c>
      <c r="E2823" s="40" t="s">
        <v>18835</v>
      </c>
    </row>
    <row r="2824" spans="1:5">
      <c r="A2824" t="str">
        <f t="shared" si="44"/>
        <v>21003</v>
      </c>
      <c r="B2824">
        <v>21003</v>
      </c>
      <c r="C2824" s="120" t="s">
        <v>24033</v>
      </c>
      <c r="D2824" s="41" t="s">
        <v>8510</v>
      </c>
      <c r="E2824" s="40" t="s">
        <v>25592</v>
      </c>
    </row>
    <row r="2825" spans="1:5">
      <c r="A2825" t="str">
        <f t="shared" si="44"/>
        <v>21006</v>
      </c>
      <c r="B2825">
        <v>21006</v>
      </c>
      <c r="C2825" s="120" t="s">
        <v>24035</v>
      </c>
      <c r="D2825" s="41" t="s">
        <v>8510</v>
      </c>
      <c r="E2825" s="40" t="s">
        <v>25550</v>
      </c>
    </row>
    <row r="2826" spans="1:5">
      <c r="A2826" t="str">
        <f t="shared" si="44"/>
        <v>21008</v>
      </c>
      <c r="B2826">
        <v>21008</v>
      </c>
      <c r="C2826" s="120" t="s">
        <v>24079</v>
      </c>
      <c r="D2826" s="41" t="s">
        <v>8510</v>
      </c>
      <c r="E2826" s="40" t="s">
        <v>13926</v>
      </c>
    </row>
    <row r="2827" spans="1:5">
      <c r="A2827" t="str">
        <f t="shared" si="44"/>
        <v>21009</v>
      </c>
      <c r="B2827">
        <v>21009</v>
      </c>
      <c r="C2827" s="120" t="s">
        <v>24081</v>
      </c>
      <c r="D2827" s="41" t="s">
        <v>8510</v>
      </c>
      <c r="E2827" s="40" t="s">
        <v>26010</v>
      </c>
    </row>
    <row r="2828" spans="1:5">
      <c r="A2828" t="str">
        <f t="shared" si="44"/>
        <v>21010</v>
      </c>
      <c r="B2828">
        <v>21010</v>
      </c>
      <c r="C2828" s="120" t="s">
        <v>24082</v>
      </c>
      <c r="D2828" s="41" t="s">
        <v>8510</v>
      </c>
      <c r="E2828" s="40" t="s">
        <v>24996</v>
      </c>
    </row>
    <row r="2829" spans="1:5">
      <c r="A2829" t="str">
        <f t="shared" si="44"/>
        <v>21011</v>
      </c>
      <c r="B2829">
        <v>21011</v>
      </c>
      <c r="C2829" s="120" t="s">
        <v>24084</v>
      </c>
      <c r="D2829" s="41" t="s">
        <v>8510</v>
      </c>
      <c r="E2829" s="40" t="s">
        <v>26973</v>
      </c>
    </row>
    <row r="2830" spans="1:5">
      <c r="A2830" t="str">
        <f t="shared" si="44"/>
        <v>21012</v>
      </c>
      <c r="B2830">
        <v>21012</v>
      </c>
      <c r="C2830" s="120" t="s">
        <v>24085</v>
      </c>
      <c r="D2830" s="41" t="s">
        <v>8510</v>
      </c>
      <c r="E2830" s="40" t="s">
        <v>25395</v>
      </c>
    </row>
    <row r="2831" spans="1:5">
      <c r="A2831" t="str">
        <f t="shared" si="44"/>
        <v>21013</v>
      </c>
      <c r="B2831">
        <v>21013</v>
      </c>
      <c r="C2831" s="120" t="s">
        <v>24086</v>
      </c>
      <c r="D2831" s="41" t="s">
        <v>8510</v>
      </c>
      <c r="E2831" s="40" t="s">
        <v>19007</v>
      </c>
    </row>
    <row r="2832" spans="1:5">
      <c r="A2832" t="str">
        <f t="shared" si="44"/>
        <v>21014</v>
      </c>
      <c r="B2832">
        <v>21014</v>
      </c>
      <c r="C2832" s="120" t="s">
        <v>24087</v>
      </c>
      <c r="D2832" s="41" t="s">
        <v>8510</v>
      </c>
      <c r="E2832" s="40" t="s">
        <v>25543</v>
      </c>
    </row>
    <row r="2833" spans="1:5">
      <c r="A2833" t="str">
        <f t="shared" si="44"/>
        <v>21015</v>
      </c>
      <c r="B2833">
        <v>21015</v>
      </c>
      <c r="C2833" s="120" t="s">
        <v>24088</v>
      </c>
      <c r="D2833" s="41" t="s">
        <v>8510</v>
      </c>
      <c r="E2833" s="40" t="s">
        <v>26974</v>
      </c>
    </row>
    <row r="2834" spans="1:5">
      <c r="A2834" t="str">
        <f t="shared" si="44"/>
        <v>21016</v>
      </c>
      <c r="B2834">
        <v>21016</v>
      </c>
      <c r="C2834" s="120" t="s">
        <v>24078</v>
      </c>
      <c r="D2834" s="41" t="s">
        <v>8510</v>
      </c>
      <c r="E2834" s="40" t="s">
        <v>26975</v>
      </c>
    </row>
    <row r="2835" spans="1:5">
      <c r="A2835" t="str">
        <f t="shared" si="44"/>
        <v>21019</v>
      </c>
      <c r="B2835">
        <v>21019</v>
      </c>
      <c r="C2835" s="120" t="s">
        <v>24036</v>
      </c>
      <c r="D2835" s="41" t="s">
        <v>8510</v>
      </c>
      <c r="E2835" s="40" t="s">
        <v>17013</v>
      </c>
    </row>
    <row r="2836" spans="1:5">
      <c r="A2836" t="str">
        <f t="shared" si="44"/>
        <v>21021</v>
      </c>
      <c r="B2836">
        <v>21021</v>
      </c>
      <c r="C2836" s="120" t="s">
        <v>24038</v>
      </c>
      <c r="D2836" s="41" t="s">
        <v>8510</v>
      </c>
      <c r="E2836" s="40" t="s">
        <v>26976</v>
      </c>
    </row>
    <row r="2837" spans="1:5">
      <c r="A2837" t="str">
        <f t="shared" si="44"/>
        <v>21024</v>
      </c>
      <c r="B2837">
        <v>21024</v>
      </c>
      <c r="C2837" s="120" t="s">
        <v>24039</v>
      </c>
      <c r="D2837" s="41" t="s">
        <v>8510</v>
      </c>
      <c r="E2837" s="40" t="s">
        <v>25069</v>
      </c>
    </row>
    <row r="2838" spans="1:5" ht="30">
      <c r="A2838" t="str">
        <f t="shared" si="44"/>
        <v>21029</v>
      </c>
      <c r="B2838">
        <v>21029</v>
      </c>
      <c r="C2838" s="120" t="s">
        <v>22364</v>
      </c>
      <c r="D2838" s="41" t="s">
        <v>8502</v>
      </c>
      <c r="E2838" s="40" t="s">
        <v>26977</v>
      </c>
    </row>
    <row r="2839" spans="1:5" ht="30">
      <c r="A2839" t="str">
        <f t="shared" si="44"/>
        <v>21030</v>
      </c>
      <c r="B2839">
        <v>21030</v>
      </c>
      <c r="C2839" s="120" t="s">
        <v>22365</v>
      </c>
      <c r="D2839" s="41" t="s">
        <v>8502</v>
      </c>
      <c r="E2839" s="40" t="s">
        <v>26978</v>
      </c>
    </row>
    <row r="2840" spans="1:5" ht="30">
      <c r="A2840" t="str">
        <f t="shared" si="44"/>
        <v>21031</v>
      </c>
      <c r="B2840">
        <v>21031</v>
      </c>
      <c r="C2840" s="120" t="s">
        <v>22366</v>
      </c>
      <c r="D2840" s="41" t="s">
        <v>8502</v>
      </c>
      <c r="E2840" s="40" t="s">
        <v>26979</v>
      </c>
    </row>
    <row r="2841" spans="1:5" ht="30">
      <c r="A2841" t="str">
        <f t="shared" si="44"/>
        <v>21032</v>
      </c>
      <c r="B2841">
        <v>21032</v>
      </c>
      <c r="C2841" s="120" t="s">
        <v>22367</v>
      </c>
      <c r="D2841" s="41" t="s">
        <v>8502</v>
      </c>
      <c r="E2841" s="40" t="s">
        <v>26980</v>
      </c>
    </row>
    <row r="2842" spans="1:5" ht="30">
      <c r="A2842" t="str">
        <f t="shared" si="44"/>
        <v>21034</v>
      </c>
      <c r="B2842">
        <v>21034</v>
      </c>
      <c r="C2842" s="120" t="s">
        <v>22372</v>
      </c>
      <c r="D2842" s="41" t="s">
        <v>8502</v>
      </c>
      <c r="E2842" s="40" t="s">
        <v>26981</v>
      </c>
    </row>
    <row r="2843" spans="1:5" ht="30">
      <c r="A2843" t="str">
        <f t="shared" si="44"/>
        <v>21036</v>
      </c>
      <c r="B2843">
        <v>21036</v>
      </c>
      <c r="C2843" s="120" t="s">
        <v>22374</v>
      </c>
      <c r="D2843" s="41" t="s">
        <v>8502</v>
      </c>
      <c r="E2843" s="40" t="s">
        <v>26540</v>
      </c>
    </row>
    <row r="2844" spans="1:5" ht="30">
      <c r="A2844" t="str">
        <f t="shared" si="44"/>
        <v>21037</v>
      </c>
      <c r="B2844">
        <v>21037</v>
      </c>
      <c r="C2844" s="120" t="s">
        <v>22375</v>
      </c>
      <c r="D2844" s="41" t="s">
        <v>8502</v>
      </c>
      <c r="E2844" s="40" t="s">
        <v>26982</v>
      </c>
    </row>
    <row r="2845" spans="1:5">
      <c r="A2845" t="str">
        <f t="shared" si="44"/>
        <v>21040</v>
      </c>
      <c r="B2845">
        <v>21040</v>
      </c>
      <c r="C2845" s="120" t="s">
        <v>23414</v>
      </c>
      <c r="D2845" s="41" t="s">
        <v>8502</v>
      </c>
      <c r="E2845" s="40" t="s">
        <v>17063</v>
      </c>
    </row>
    <row r="2846" spans="1:5">
      <c r="A2846" t="str">
        <f t="shared" si="44"/>
        <v>21041</v>
      </c>
      <c r="B2846">
        <v>21041</v>
      </c>
      <c r="C2846" s="120" t="s">
        <v>23415</v>
      </c>
      <c r="D2846" s="41" t="s">
        <v>8502</v>
      </c>
      <c r="E2846" s="40" t="s">
        <v>8733</v>
      </c>
    </row>
    <row r="2847" spans="1:5">
      <c r="A2847" t="str">
        <f t="shared" si="44"/>
        <v>21042</v>
      </c>
      <c r="B2847">
        <v>21042</v>
      </c>
      <c r="C2847" s="120" t="s">
        <v>23418</v>
      </c>
      <c r="D2847" s="41" t="s">
        <v>8502</v>
      </c>
      <c r="E2847" s="40" t="s">
        <v>8699</v>
      </c>
    </row>
    <row r="2848" spans="1:5">
      <c r="A2848" t="str">
        <f t="shared" si="44"/>
        <v>21043</v>
      </c>
      <c r="B2848">
        <v>21043</v>
      </c>
      <c r="C2848" s="120" t="s">
        <v>23417</v>
      </c>
      <c r="D2848" s="41" t="s">
        <v>8502</v>
      </c>
      <c r="E2848" s="40" t="s">
        <v>17064</v>
      </c>
    </row>
    <row r="2849" spans="1:5">
      <c r="A2849" t="str">
        <f t="shared" si="44"/>
        <v>21044</v>
      </c>
      <c r="B2849">
        <v>21044</v>
      </c>
      <c r="C2849" s="120" t="s">
        <v>23412</v>
      </c>
      <c r="D2849" s="41" t="s">
        <v>8502</v>
      </c>
      <c r="E2849" s="40" t="s">
        <v>14920</v>
      </c>
    </row>
    <row r="2850" spans="1:5">
      <c r="A2850" t="str">
        <f t="shared" si="44"/>
        <v>21045</v>
      </c>
      <c r="B2850">
        <v>21045</v>
      </c>
      <c r="C2850" s="120" t="s">
        <v>23413</v>
      </c>
      <c r="D2850" s="41" t="s">
        <v>8502</v>
      </c>
      <c r="E2850" s="40" t="s">
        <v>14686</v>
      </c>
    </row>
    <row r="2851" spans="1:5">
      <c r="A2851" t="str">
        <f t="shared" si="44"/>
        <v>21047</v>
      </c>
      <c r="B2851">
        <v>21047</v>
      </c>
      <c r="C2851" s="120" t="s">
        <v>23416</v>
      </c>
      <c r="D2851" s="41" t="s">
        <v>8502</v>
      </c>
      <c r="E2851" s="40" t="s">
        <v>16889</v>
      </c>
    </row>
    <row r="2852" spans="1:5">
      <c r="A2852" t="str">
        <f t="shared" si="44"/>
        <v>21059</v>
      </c>
      <c r="B2852">
        <v>21059</v>
      </c>
      <c r="C2852" s="120" t="s">
        <v>23166</v>
      </c>
      <c r="D2852" s="41" t="s">
        <v>8502</v>
      </c>
      <c r="E2852" s="40" t="s">
        <v>17056</v>
      </c>
    </row>
    <row r="2853" spans="1:5">
      <c r="A2853" t="str">
        <f t="shared" si="44"/>
        <v>21060</v>
      </c>
      <c r="B2853">
        <v>21060</v>
      </c>
      <c r="C2853" s="120" t="s">
        <v>23168</v>
      </c>
      <c r="D2853" s="41" t="s">
        <v>8502</v>
      </c>
      <c r="E2853" s="40" t="s">
        <v>17059</v>
      </c>
    </row>
    <row r="2854" spans="1:5">
      <c r="A2854" t="str">
        <f t="shared" si="44"/>
        <v>21061</v>
      </c>
      <c r="B2854">
        <v>21061</v>
      </c>
      <c r="C2854" s="120" t="s">
        <v>23169</v>
      </c>
      <c r="D2854" s="41" t="s">
        <v>8502</v>
      </c>
      <c r="E2854" s="40" t="s">
        <v>16757</v>
      </c>
    </row>
    <row r="2855" spans="1:5">
      <c r="A2855" t="str">
        <f t="shared" si="44"/>
        <v>21062</v>
      </c>
      <c r="B2855">
        <v>21062</v>
      </c>
      <c r="C2855" s="120" t="s">
        <v>23170</v>
      </c>
      <c r="D2855" s="41" t="s">
        <v>8502</v>
      </c>
      <c r="E2855" s="40" t="s">
        <v>17060</v>
      </c>
    </row>
    <row r="2856" spans="1:5">
      <c r="A2856" t="str">
        <f t="shared" si="44"/>
        <v>21071</v>
      </c>
      <c r="B2856">
        <v>21071</v>
      </c>
      <c r="C2856" s="120" t="s">
        <v>23495</v>
      </c>
      <c r="D2856" s="41" t="s">
        <v>8502</v>
      </c>
      <c r="E2856" s="40" t="s">
        <v>17074</v>
      </c>
    </row>
    <row r="2857" spans="1:5">
      <c r="A2857" t="str">
        <f t="shared" si="44"/>
        <v>21090</v>
      </c>
      <c r="B2857">
        <v>21090</v>
      </c>
      <c r="C2857" s="120" t="s">
        <v>23492</v>
      </c>
      <c r="D2857" s="41" t="s">
        <v>8502</v>
      </c>
      <c r="E2857" s="40" t="s">
        <v>17071</v>
      </c>
    </row>
    <row r="2858" spans="1:5">
      <c r="A2858" t="str">
        <f t="shared" si="44"/>
        <v>21092</v>
      </c>
      <c r="B2858">
        <v>21092</v>
      </c>
      <c r="C2858" s="120" t="s">
        <v>24523</v>
      </c>
      <c r="D2858" s="41" t="s">
        <v>8502</v>
      </c>
      <c r="E2858" s="40" t="s">
        <v>18587</v>
      </c>
    </row>
    <row r="2859" spans="1:5">
      <c r="A2859" t="str">
        <f t="shared" si="44"/>
        <v>21100</v>
      </c>
      <c r="B2859">
        <v>21100</v>
      </c>
      <c r="C2859" s="120" t="s">
        <v>19355</v>
      </c>
      <c r="D2859" s="41" t="s">
        <v>8502</v>
      </c>
      <c r="E2859" s="40" t="s">
        <v>26983</v>
      </c>
    </row>
    <row r="2860" spans="1:5">
      <c r="A2860" t="str">
        <f t="shared" si="44"/>
        <v>21101</v>
      </c>
      <c r="B2860">
        <v>21101</v>
      </c>
      <c r="C2860" s="120" t="s">
        <v>23050</v>
      </c>
      <c r="D2860" s="41" t="s">
        <v>8502</v>
      </c>
      <c r="E2860" s="40" t="s">
        <v>16912</v>
      </c>
    </row>
    <row r="2861" spans="1:5">
      <c r="A2861" t="str">
        <f t="shared" si="44"/>
        <v>21102</v>
      </c>
      <c r="B2861">
        <v>21102</v>
      </c>
      <c r="C2861" s="120" t="s">
        <v>23049</v>
      </c>
      <c r="D2861" s="41" t="s">
        <v>8502</v>
      </c>
      <c r="E2861" s="40" t="s">
        <v>26984</v>
      </c>
    </row>
    <row r="2862" spans="1:5">
      <c r="A2862" t="str">
        <f t="shared" si="44"/>
        <v>21106</v>
      </c>
      <c r="B2862">
        <v>21106</v>
      </c>
      <c r="C2862" s="120" t="s">
        <v>21972</v>
      </c>
      <c r="D2862" s="41" t="s">
        <v>8506</v>
      </c>
      <c r="E2862" s="40" t="s">
        <v>17607</v>
      </c>
    </row>
    <row r="2863" spans="1:5">
      <c r="A2863" t="str">
        <f t="shared" si="44"/>
        <v>21107</v>
      </c>
      <c r="B2863">
        <v>21107</v>
      </c>
      <c r="C2863" s="120" t="s">
        <v>24582</v>
      </c>
      <c r="D2863" s="41" t="s">
        <v>8500</v>
      </c>
      <c r="E2863" s="40" t="s">
        <v>26985</v>
      </c>
    </row>
    <row r="2864" spans="1:5">
      <c r="A2864" t="str">
        <f t="shared" si="44"/>
        <v>21108</v>
      </c>
      <c r="B2864">
        <v>21108</v>
      </c>
      <c r="C2864" s="120" t="s">
        <v>22905</v>
      </c>
      <c r="D2864" s="41" t="s">
        <v>8500</v>
      </c>
      <c r="E2864" s="40" t="s">
        <v>26986</v>
      </c>
    </row>
    <row r="2865" spans="1:5">
      <c r="A2865" t="str">
        <f t="shared" si="44"/>
        <v>21109</v>
      </c>
      <c r="B2865">
        <v>21109</v>
      </c>
      <c r="C2865" s="120" t="s">
        <v>22513</v>
      </c>
      <c r="D2865" s="41" t="s">
        <v>8502</v>
      </c>
      <c r="E2865" s="40" t="s">
        <v>21563</v>
      </c>
    </row>
    <row r="2866" spans="1:5">
      <c r="A2866" t="str">
        <f t="shared" si="44"/>
        <v>21112</v>
      </c>
      <c r="B2866">
        <v>21112</v>
      </c>
      <c r="C2866" s="120" t="s">
        <v>24475</v>
      </c>
      <c r="D2866" s="41" t="s">
        <v>8502</v>
      </c>
      <c r="E2866" s="40" t="s">
        <v>26987</v>
      </c>
    </row>
    <row r="2867" spans="1:5">
      <c r="A2867" t="str">
        <f t="shared" si="44"/>
        <v>21114</v>
      </c>
      <c r="B2867">
        <v>21114</v>
      </c>
      <c r="C2867" s="120" t="s">
        <v>19240</v>
      </c>
      <c r="D2867" s="41" t="s">
        <v>8502</v>
      </c>
      <c r="E2867" s="40" t="s">
        <v>16419</v>
      </c>
    </row>
    <row r="2868" spans="1:5">
      <c r="A2868" t="str">
        <f t="shared" si="44"/>
        <v>21116</v>
      </c>
      <c r="B2868">
        <v>21116</v>
      </c>
      <c r="C2868" s="120" t="s">
        <v>23564</v>
      </c>
      <c r="D2868" s="41" t="s">
        <v>8502</v>
      </c>
      <c r="E2868" s="40" t="s">
        <v>26988</v>
      </c>
    </row>
    <row r="2869" spans="1:5">
      <c r="A2869" t="str">
        <f t="shared" si="44"/>
        <v>21118</v>
      </c>
      <c r="B2869">
        <v>21118</v>
      </c>
      <c r="C2869" s="120" t="s">
        <v>21698</v>
      </c>
      <c r="D2869" s="41" t="s">
        <v>8502</v>
      </c>
      <c r="E2869" s="40" t="s">
        <v>8681</v>
      </c>
    </row>
    <row r="2870" spans="1:5">
      <c r="A2870" t="str">
        <f t="shared" si="44"/>
        <v>21119</v>
      </c>
      <c r="B2870">
        <v>21119</v>
      </c>
      <c r="C2870" s="120" t="s">
        <v>22102</v>
      </c>
      <c r="D2870" s="41" t="s">
        <v>8502</v>
      </c>
      <c r="E2870" s="40" t="s">
        <v>8831</v>
      </c>
    </row>
    <row r="2871" spans="1:5">
      <c r="A2871" t="str">
        <f t="shared" si="44"/>
        <v>21120</v>
      </c>
      <c r="B2871">
        <v>21120</v>
      </c>
      <c r="C2871" s="120" t="s">
        <v>22232</v>
      </c>
      <c r="D2871" s="41" t="s">
        <v>8502</v>
      </c>
      <c r="E2871" s="40" t="s">
        <v>26136</v>
      </c>
    </row>
    <row r="2872" spans="1:5">
      <c r="A2872" t="str">
        <f t="shared" si="44"/>
        <v>21121</v>
      </c>
      <c r="B2872">
        <v>21121</v>
      </c>
      <c r="C2872" s="120" t="s">
        <v>23524</v>
      </c>
      <c r="D2872" s="41" t="s">
        <v>8502</v>
      </c>
      <c r="E2872" s="40" t="s">
        <v>23661</v>
      </c>
    </row>
    <row r="2873" spans="1:5">
      <c r="A2873" t="str">
        <f t="shared" si="44"/>
        <v>21123</v>
      </c>
      <c r="B2873">
        <v>21123</v>
      </c>
      <c r="C2873" s="120" t="s">
        <v>24111</v>
      </c>
      <c r="D2873" s="41" t="s">
        <v>8510</v>
      </c>
      <c r="E2873" s="40" t="s">
        <v>9487</v>
      </c>
    </row>
    <row r="2874" spans="1:5">
      <c r="A2874" t="str">
        <f t="shared" si="44"/>
        <v>21124</v>
      </c>
      <c r="B2874">
        <v>21124</v>
      </c>
      <c r="C2874" s="120" t="s">
        <v>24112</v>
      </c>
      <c r="D2874" s="41" t="s">
        <v>8510</v>
      </c>
      <c r="E2874" s="40" t="s">
        <v>9188</v>
      </c>
    </row>
    <row r="2875" spans="1:5">
      <c r="A2875" t="str">
        <f t="shared" si="44"/>
        <v>21125</v>
      </c>
      <c r="B2875">
        <v>21125</v>
      </c>
      <c r="C2875" s="120" t="s">
        <v>24113</v>
      </c>
      <c r="D2875" s="41" t="s">
        <v>8510</v>
      </c>
      <c r="E2875" s="40" t="s">
        <v>9348</v>
      </c>
    </row>
    <row r="2876" spans="1:5">
      <c r="A2876" t="str">
        <f t="shared" si="44"/>
        <v>21127</v>
      </c>
      <c r="B2876">
        <v>21127</v>
      </c>
      <c r="C2876" s="120" t="s">
        <v>21444</v>
      </c>
      <c r="D2876" s="41" t="s">
        <v>8502</v>
      </c>
      <c r="E2876" s="40" t="s">
        <v>8760</v>
      </c>
    </row>
    <row r="2877" spans="1:5">
      <c r="A2877" t="str">
        <f t="shared" si="44"/>
        <v>21128</v>
      </c>
      <c r="B2877">
        <v>21128</v>
      </c>
      <c r="C2877" s="120" t="s">
        <v>19078</v>
      </c>
      <c r="D2877" s="41" t="s">
        <v>8510</v>
      </c>
      <c r="E2877" s="40" t="s">
        <v>11724</v>
      </c>
    </row>
    <row r="2878" spans="1:5">
      <c r="A2878" t="str">
        <f t="shared" si="44"/>
        <v>21130</v>
      </c>
      <c r="B2878">
        <v>21130</v>
      </c>
      <c r="C2878" s="120" t="s">
        <v>19079</v>
      </c>
      <c r="D2878" s="41" t="s">
        <v>8510</v>
      </c>
      <c r="E2878" s="40" t="s">
        <v>26989</v>
      </c>
    </row>
    <row r="2879" spans="1:5">
      <c r="A2879" t="str">
        <f t="shared" si="44"/>
        <v>21135</v>
      </c>
      <c r="B2879">
        <v>21135</v>
      </c>
      <c r="C2879" s="120" t="s">
        <v>19080</v>
      </c>
      <c r="D2879" s="41" t="s">
        <v>8510</v>
      </c>
      <c r="E2879" s="40" t="s">
        <v>26990</v>
      </c>
    </row>
    <row r="2880" spans="1:5">
      <c r="A2880" t="str">
        <f t="shared" si="44"/>
        <v>21136</v>
      </c>
      <c r="B2880">
        <v>21136</v>
      </c>
      <c r="C2880" s="120" t="s">
        <v>19077</v>
      </c>
      <c r="D2880" s="41" t="s">
        <v>8510</v>
      </c>
      <c r="E2880" s="40" t="s">
        <v>16477</v>
      </c>
    </row>
    <row r="2881" spans="1:5">
      <c r="A2881" t="str">
        <f t="shared" si="44"/>
        <v>21137</v>
      </c>
      <c r="B2881">
        <v>21137</v>
      </c>
      <c r="C2881" s="120" t="s">
        <v>21166</v>
      </c>
      <c r="D2881" s="41" t="s">
        <v>8510</v>
      </c>
      <c r="E2881" s="40" t="s">
        <v>13084</v>
      </c>
    </row>
    <row r="2882" spans="1:5">
      <c r="A2882" t="str">
        <f t="shared" si="44"/>
        <v>21138</v>
      </c>
      <c r="B2882">
        <v>21138</v>
      </c>
      <c r="C2882" s="120" t="s">
        <v>22568</v>
      </c>
      <c r="D2882" s="41" t="s">
        <v>8510</v>
      </c>
      <c r="E2882" s="40" t="s">
        <v>9323</v>
      </c>
    </row>
    <row r="2883" spans="1:5" ht="30">
      <c r="A2883" t="str">
        <f t="shared" ref="A2883:A2946" si="45">IF(ISERROR(SEARCH("/",B2883)=6),TRIM(CLEAN(B2883)),IF(SEARCH("/",B2883)=6,IF(LEN(TRIM(CLEAN(B2883)))=7,LEFT(TRIM(CLEAN(B2883)),6)&amp;"00"&amp;RIGHT(TRIM(CLEAN(B2883)),1),LEFT(TRIM(CLEAN(B2883)),6)&amp;"0"&amp;RIGHT(TRIM(CLEAN(B2883)),2)),TRIM(CLEAN(B2883))))</f>
        <v>21141</v>
      </c>
      <c r="B2883">
        <v>21141</v>
      </c>
      <c r="C2883" s="120" t="s">
        <v>23787</v>
      </c>
      <c r="D2883" s="41" t="s">
        <v>8500</v>
      </c>
      <c r="E2883" s="40" t="s">
        <v>9385</v>
      </c>
    </row>
    <row r="2884" spans="1:5">
      <c r="A2884" t="str">
        <f t="shared" si="45"/>
        <v>21142</v>
      </c>
      <c r="B2884">
        <v>21142</v>
      </c>
      <c r="C2884" s="120" t="s">
        <v>21315</v>
      </c>
      <c r="D2884" s="41" t="s">
        <v>8502</v>
      </c>
      <c r="E2884" s="40" t="s">
        <v>26991</v>
      </c>
    </row>
    <row r="2885" spans="1:5">
      <c r="A2885" t="str">
        <f t="shared" si="45"/>
        <v>21147</v>
      </c>
      <c r="B2885">
        <v>21147</v>
      </c>
      <c r="C2885" s="120" t="s">
        <v>24048</v>
      </c>
      <c r="D2885" s="41" t="s">
        <v>8510</v>
      </c>
      <c r="E2885" s="40" t="s">
        <v>20810</v>
      </c>
    </row>
    <row r="2886" spans="1:5">
      <c r="A2886" t="str">
        <f t="shared" si="45"/>
        <v>21148</v>
      </c>
      <c r="B2886">
        <v>21148</v>
      </c>
      <c r="C2886" s="120" t="s">
        <v>24049</v>
      </c>
      <c r="D2886" s="41" t="s">
        <v>8510</v>
      </c>
      <c r="E2886" s="40" t="s">
        <v>24050</v>
      </c>
    </row>
    <row r="2887" spans="1:5">
      <c r="A2887" t="str">
        <f t="shared" si="45"/>
        <v>21150</v>
      </c>
      <c r="B2887">
        <v>21150</v>
      </c>
      <c r="C2887" s="120" t="s">
        <v>24055</v>
      </c>
      <c r="D2887" s="41" t="s">
        <v>8510</v>
      </c>
      <c r="E2887" s="40" t="s">
        <v>24056</v>
      </c>
    </row>
    <row r="2888" spans="1:5">
      <c r="A2888" t="str">
        <f t="shared" si="45"/>
        <v>21151</v>
      </c>
      <c r="B2888">
        <v>21151</v>
      </c>
      <c r="C2888" s="120" t="s">
        <v>24061</v>
      </c>
      <c r="D2888" s="41" t="s">
        <v>8510</v>
      </c>
      <c r="E2888" s="40" t="s">
        <v>18995</v>
      </c>
    </row>
    <row r="2889" spans="1:5">
      <c r="A2889" t="str">
        <f t="shared" si="45"/>
        <v>25002</v>
      </c>
      <c r="B2889">
        <v>25002</v>
      </c>
      <c r="C2889" s="120" t="s">
        <v>19845</v>
      </c>
      <c r="D2889" s="41" t="s">
        <v>8506</v>
      </c>
      <c r="E2889" s="40" t="s">
        <v>26992</v>
      </c>
    </row>
    <row r="2890" spans="1:5">
      <c r="A2890" t="str">
        <f t="shared" si="45"/>
        <v>25003</v>
      </c>
      <c r="B2890">
        <v>25003</v>
      </c>
      <c r="C2890" s="120" t="s">
        <v>19849</v>
      </c>
      <c r="D2890" s="41" t="s">
        <v>8506</v>
      </c>
      <c r="E2890" s="40" t="s">
        <v>25087</v>
      </c>
    </row>
    <row r="2891" spans="1:5">
      <c r="A2891" t="str">
        <f t="shared" si="45"/>
        <v>25004</v>
      </c>
      <c r="B2891">
        <v>25004</v>
      </c>
      <c r="C2891" s="120" t="s">
        <v>19844</v>
      </c>
      <c r="D2891" s="41" t="s">
        <v>8506</v>
      </c>
      <c r="E2891" s="40" t="s">
        <v>25408</v>
      </c>
    </row>
    <row r="2892" spans="1:5">
      <c r="A2892" t="str">
        <f t="shared" si="45"/>
        <v>25005</v>
      </c>
      <c r="B2892">
        <v>25005</v>
      </c>
      <c r="C2892" s="120" t="s">
        <v>19848</v>
      </c>
      <c r="D2892" s="41" t="s">
        <v>8506</v>
      </c>
      <c r="E2892" s="40" t="s">
        <v>18032</v>
      </c>
    </row>
    <row r="2893" spans="1:5">
      <c r="A2893" t="str">
        <f t="shared" si="45"/>
        <v>25007</v>
      </c>
      <c r="B2893">
        <v>25007</v>
      </c>
      <c r="C2893" s="120" t="s">
        <v>23848</v>
      </c>
      <c r="D2893" s="41" t="s">
        <v>8500</v>
      </c>
      <c r="E2893" s="40" t="s">
        <v>26993</v>
      </c>
    </row>
    <row r="2894" spans="1:5">
      <c r="A2894" t="str">
        <f t="shared" si="45"/>
        <v>25013</v>
      </c>
      <c r="B2894">
        <v>25013</v>
      </c>
      <c r="C2894" s="120" t="s">
        <v>23508</v>
      </c>
      <c r="D2894" s="41" t="s">
        <v>8502</v>
      </c>
      <c r="E2894" s="40" t="s">
        <v>26994</v>
      </c>
    </row>
    <row r="2895" spans="1:5">
      <c r="A2895" t="str">
        <f t="shared" si="45"/>
        <v>25014</v>
      </c>
      <c r="B2895">
        <v>25014</v>
      </c>
      <c r="C2895" s="120" t="s">
        <v>23507</v>
      </c>
      <c r="D2895" s="41" t="s">
        <v>8502</v>
      </c>
      <c r="E2895" s="40" t="s">
        <v>26995</v>
      </c>
    </row>
    <row r="2896" spans="1:5">
      <c r="A2896" t="str">
        <f t="shared" si="45"/>
        <v>25019</v>
      </c>
      <c r="B2896">
        <v>25019</v>
      </c>
      <c r="C2896" s="120" t="s">
        <v>21597</v>
      </c>
      <c r="D2896" s="41" t="s">
        <v>8502</v>
      </c>
      <c r="E2896" s="40" t="s">
        <v>26996</v>
      </c>
    </row>
    <row r="2897" spans="1:5">
      <c r="A2897" t="str">
        <f t="shared" si="45"/>
        <v>25020</v>
      </c>
      <c r="B2897">
        <v>25020</v>
      </c>
      <c r="C2897" s="120" t="s">
        <v>24009</v>
      </c>
      <c r="D2897" s="41" t="s">
        <v>8502</v>
      </c>
      <c r="E2897" s="40" t="s">
        <v>26525</v>
      </c>
    </row>
    <row r="2898" spans="1:5">
      <c r="A2898" t="str">
        <f t="shared" si="45"/>
        <v>25067</v>
      </c>
      <c r="B2898">
        <v>25067</v>
      </c>
      <c r="C2898" s="120" t="s">
        <v>19614</v>
      </c>
      <c r="D2898" s="41" t="s">
        <v>8502</v>
      </c>
      <c r="E2898" s="40" t="s">
        <v>16663</v>
      </c>
    </row>
    <row r="2899" spans="1:5">
      <c r="A2899" t="str">
        <f t="shared" si="45"/>
        <v>25070</v>
      </c>
      <c r="B2899">
        <v>25070</v>
      </c>
      <c r="C2899" s="120" t="s">
        <v>19606</v>
      </c>
      <c r="D2899" s="41" t="s">
        <v>8502</v>
      </c>
      <c r="E2899" s="40" t="s">
        <v>16615</v>
      </c>
    </row>
    <row r="2900" spans="1:5">
      <c r="A2900" t="str">
        <f t="shared" si="45"/>
        <v>25071</v>
      </c>
      <c r="B2900">
        <v>25071</v>
      </c>
      <c r="C2900" s="120" t="s">
        <v>19616</v>
      </c>
      <c r="D2900" s="41" t="s">
        <v>8502</v>
      </c>
      <c r="E2900" s="40" t="s">
        <v>9355</v>
      </c>
    </row>
    <row r="2901" spans="1:5" ht="30">
      <c r="A2901" t="str">
        <f t="shared" si="45"/>
        <v>25398</v>
      </c>
      <c r="B2901">
        <v>25398</v>
      </c>
      <c r="C2901" s="120" t="s">
        <v>20629</v>
      </c>
      <c r="D2901" s="41" t="s">
        <v>8502</v>
      </c>
      <c r="E2901" s="40" t="s">
        <v>26997</v>
      </c>
    </row>
    <row r="2902" spans="1:5" ht="30">
      <c r="A2902" t="str">
        <f t="shared" si="45"/>
        <v>25399</v>
      </c>
      <c r="B2902">
        <v>25399</v>
      </c>
      <c r="C2902" s="120" t="s">
        <v>20630</v>
      </c>
      <c r="D2902" s="41" t="s">
        <v>8502</v>
      </c>
      <c r="E2902" s="40" t="s">
        <v>26998</v>
      </c>
    </row>
    <row r="2903" spans="1:5" ht="30">
      <c r="A2903" t="str">
        <f t="shared" si="45"/>
        <v>25400</v>
      </c>
      <c r="B2903">
        <v>25400</v>
      </c>
      <c r="C2903" s="120" t="s">
        <v>26999</v>
      </c>
      <c r="D2903" s="41" t="s">
        <v>8502</v>
      </c>
      <c r="E2903" s="40" t="s">
        <v>27000</v>
      </c>
    </row>
    <row r="2904" spans="1:5">
      <c r="A2904" t="str">
        <f t="shared" si="45"/>
        <v>26039</v>
      </c>
      <c r="B2904">
        <v>26039</v>
      </c>
      <c r="C2904" s="120" t="s">
        <v>21082</v>
      </c>
      <c r="D2904" s="41" t="s">
        <v>8502</v>
      </c>
      <c r="E2904" s="40" t="s">
        <v>27001</v>
      </c>
    </row>
    <row r="2905" spans="1:5">
      <c r="A2905" t="str">
        <f t="shared" si="45"/>
        <v>33939</v>
      </c>
      <c r="B2905">
        <v>33939</v>
      </c>
      <c r="C2905" s="120" t="s">
        <v>19456</v>
      </c>
      <c r="D2905" s="41" t="s">
        <v>8504</v>
      </c>
      <c r="E2905" s="40" t="s">
        <v>16735</v>
      </c>
    </row>
    <row r="2906" spans="1:5">
      <c r="A2906" t="str">
        <f t="shared" si="45"/>
        <v>33952</v>
      </c>
      <c r="B2906">
        <v>33952</v>
      </c>
      <c r="C2906" s="120" t="s">
        <v>19460</v>
      </c>
      <c r="D2906" s="41" t="s">
        <v>8504</v>
      </c>
      <c r="E2906" s="40" t="s">
        <v>27002</v>
      </c>
    </row>
    <row r="2907" spans="1:5">
      <c r="A2907" t="str">
        <f t="shared" si="45"/>
        <v>33953</v>
      </c>
      <c r="B2907">
        <v>33953</v>
      </c>
      <c r="C2907" s="120" t="s">
        <v>19462</v>
      </c>
      <c r="D2907" s="41" t="s">
        <v>8504</v>
      </c>
      <c r="E2907" s="40" t="s">
        <v>27003</v>
      </c>
    </row>
    <row r="2908" spans="1:5">
      <c r="A2908" t="str">
        <f t="shared" si="45"/>
        <v>34341</v>
      </c>
      <c r="B2908">
        <v>34341</v>
      </c>
      <c r="C2908" s="120" t="s">
        <v>19135</v>
      </c>
      <c r="D2908" s="41" t="s">
        <v>8506</v>
      </c>
      <c r="E2908" s="40" t="s">
        <v>27004</v>
      </c>
    </row>
    <row r="2909" spans="1:5">
      <c r="A2909" t="str">
        <f t="shared" si="45"/>
        <v>34345</v>
      </c>
      <c r="B2909">
        <v>34345</v>
      </c>
      <c r="C2909" s="120" t="s">
        <v>24608</v>
      </c>
      <c r="D2909" s="41" t="s">
        <v>8504</v>
      </c>
      <c r="E2909" s="40" t="s">
        <v>26362</v>
      </c>
    </row>
    <row r="2910" spans="1:5">
      <c r="A2910" t="str">
        <f t="shared" si="45"/>
        <v>34347</v>
      </c>
      <c r="B2910">
        <v>34347</v>
      </c>
      <c r="C2910" s="120" t="s">
        <v>20429</v>
      </c>
      <c r="D2910" s="41" t="s">
        <v>8510</v>
      </c>
      <c r="E2910" s="40" t="s">
        <v>8795</v>
      </c>
    </row>
    <row r="2911" spans="1:5">
      <c r="A2911" t="str">
        <f t="shared" si="45"/>
        <v>34348</v>
      </c>
      <c r="B2911">
        <v>34348</v>
      </c>
      <c r="C2911" s="120" t="s">
        <v>20428</v>
      </c>
      <c r="D2911" s="41" t="s">
        <v>8510</v>
      </c>
      <c r="E2911" s="40" t="s">
        <v>18957</v>
      </c>
    </row>
    <row r="2912" spans="1:5">
      <c r="A2912" t="str">
        <f t="shared" si="45"/>
        <v>34349</v>
      </c>
      <c r="B2912">
        <v>34349</v>
      </c>
      <c r="C2912" s="120" t="s">
        <v>21615</v>
      </c>
      <c r="D2912" s="41" t="s">
        <v>8502</v>
      </c>
      <c r="E2912" s="40" t="s">
        <v>18835</v>
      </c>
    </row>
    <row r="2913" spans="1:5">
      <c r="A2913" t="str">
        <f t="shared" si="45"/>
        <v>34353</v>
      </c>
      <c r="B2913">
        <v>34353</v>
      </c>
      <c r="C2913" s="120" t="s">
        <v>19424</v>
      </c>
      <c r="D2913" s="41" t="s">
        <v>8506</v>
      </c>
      <c r="E2913" s="40" t="s">
        <v>9283</v>
      </c>
    </row>
    <row r="2914" spans="1:5">
      <c r="A2914" t="str">
        <f t="shared" si="45"/>
        <v>34355</v>
      </c>
      <c r="B2914">
        <v>34355</v>
      </c>
      <c r="C2914" s="120" t="s">
        <v>19431</v>
      </c>
      <c r="D2914" s="41" t="s">
        <v>8506</v>
      </c>
      <c r="E2914" s="40" t="s">
        <v>9261</v>
      </c>
    </row>
    <row r="2915" spans="1:5">
      <c r="A2915" t="str">
        <f t="shared" si="45"/>
        <v>34357</v>
      </c>
      <c r="B2915">
        <v>34357</v>
      </c>
      <c r="C2915" s="120" t="s">
        <v>23267</v>
      </c>
      <c r="D2915" s="41" t="s">
        <v>8506</v>
      </c>
      <c r="E2915" s="40" t="s">
        <v>23661</v>
      </c>
    </row>
    <row r="2916" spans="1:5">
      <c r="A2916" t="str">
        <f t="shared" si="45"/>
        <v>34359</v>
      </c>
      <c r="B2916">
        <v>34359</v>
      </c>
      <c r="C2916" s="120" t="s">
        <v>20920</v>
      </c>
      <c r="D2916" s="41" t="s">
        <v>8502</v>
      </c>
      <c r="E2916" s="40" t="s">
        <v>16366</v>
      </c>
    </row>
    <row r="2917" spans="1:5">
      <c r="A2917" t="str">
        <f t="shared" si="45"/>
        <v>34360</v>
      </c>
      <c r="B2917">
        <v>34360</v>
      </c>
      <c r="C2917" s="120" t="s">
        <v>22836</v>
      </c>
      <c r="D2917" s="41" t="s">
        <v>8506</v>
      </c>
      <c r="E2917" s="40" t="s">
        <v>27005</v>
      </c>
    </row>
    <row r="2918" spans="1:5">
      <c r="A2918" t="str">
        <f t="shared" si="45"/>
        <v>34361</v>
      </c>
      <c r="B2918">
        <v>34361</v>
      </c>
      <c r="C2918" s="120" t="s">
        <v>22486</v>
      </c>
      <c r="D2918" s="41" t="s">
        <v>8506</v>
      </c>
      <c r="E2918" s="40" t="s">
        <v>16978</v>
      </c>
    </row>
    <row r="2919" spans="1:5" ht="30">
      <c r="A2919" t="str">
        <f t="shared" si="45"/>
        <v>34364</v>
      </c>
      <c r="B2919">
        <v>34364</v>
      </c>
      <c r="C2919" s="120" t="s">
        <v>27006</v>
      </c>
      <c r="D2919" s="41" t="s">
        <v>8502</v>
      </c>
      <c r="E2919" s="40" t="s">
        <v>27007</v>
      </c>
    </row>
    <row r="2920" spans="1:5" ht="30">
      <c r="A2920" t="str">
        <f t="shared" si="45"/>
        <v>34367</v>
      </c>
      <c r="B2920">
        <v>34367</v>
      </c>
      <c r="C2920" s="120" t="s">
        <v>27008</v>
      </c>
      <c r="D2920" s="41" t="s">
        <v>8502</v>
      </c>
      <c r="E2920" s="40" t="s">
        <v>27009</v>
      </c>
    </row>
    <row r="2921" spans="1:5" ht="30">
      <c r="A2921" t="str">
        <f t="shared" si="45"/>
        <v>34369</v>
      </c>
      <c r="B2921">
        <v>34369</v>
      </c>
      <c r="C2921" s="120" t="s">
        <v>27010</v>
      </c>
      <c r="D2921" s="41" t="s">
        <v>8502</v>
      </c>
      <c r="E2921" s="40" t="s">
        <v>27011</v>
      </c>
    </row>
    <row r="2922" spans="1:5" ht="30">
      <c r="A2922" t="str">
        <f t="shared" si="45"/>
        <v>34377</v>
      </c>
      <c r="B2922">
        <v>34377</v>
      </c>
      <c r="C2922" s="120" t="s">
        <v>27012</v>
      </c>
      <c r="D2922" s="41" t="s">
        <v>8502</v>
      </c>
      <c r="E2922" s="40" t="s">
        <v>27013</v>
      </c>
    </row>
    <row r="2923" spans="1:5">
      <c r="A2923" t="str">
        <f t="shared" si="45"/>
        <v>34381</v>
      </c>
      <c r="B2923">
        <v>34381</v>
      </c>
      <c r="C2923" s="120" t="s">
        <v>27014</v>
      </c>
      <c r="D2923" s="41" t="s">
        <v>8502</v>
      </c>
      <c r="E2923" s="40" t="s">
        <v>24533</v>
      </c>
    </row>
    <row r="2924" spans="1:5">
      <c r="A2924" t="str">
        <f t="shared" si="45"/>
        <v>34383</v>
      </c>
      <c r="B2924">
        <v>34383</v>
      </c>
      <c r="C2924" s="120" t="s">
        <v>21511</v>
      </c>
      <c r="D2924" s="41" t="s">
        <v>8502</v>
      </c>
      <c r="E2924" s="40" t="s">
        <v>27015</v>
      </c>
    </row>
    <row r="2925" spans="1:5">
      <c r="A2925" t="str">
        <f t="shared" si="45"/>
        <v>34384</v>
      </c>
      <c r="B2925">
        <v>34384</v>
      </c>
      <c r="C2925" s="120" t="s">
        <v>24590</v>
      </c>
      <c r="D2925" s="41" t="s">
        <v>8500</v>
      </c>
      <c r="E2925" s="40" t="s">
        <v>27016</v>
      </c>
    </row>
    <row r="2926" spans="1:5">
      <c r="A2926" t="str">
        <f t="shared" si="45"/>
        <v>34385</v>
      </c>
      <c r="B2926">
        <v>34385</v>
      </c>
      <c r="C2926" s="120" t="s">
        <v>24588</v>
      </c>
      <c r="D2926" s="41" t="s">
        <v>8500</v>
      </c>
      <c r="E2926" s="40" t="s">
        <v>27017</v>
      </c>
    </row>
    <row r="2927" spans="1:5">
      <c r="A2927" t="str">
        <f t="shared" si="45"/>
        <v>34386</v>
      </c>
      <c r="B2927">
        <v>34386</v>
      </c>
      <c r="C2927" s="120" t="s">
        <v>24583</v>
      </c>
      <c r="D2927" s="41" t="s">
        <v>8500</v>
      </c>
      <c r="E2927" s="40" t="s">
        <v>27016</v>
      </c>
    </row>
    <row r="2928" spans="1:5">
      <c r="A2928" t="str">
        <f t="shared" si="45"/>
        <v>34387</v>
      </c>
      <c r="B2928">
        <v>34387</v>
      </c>
      <c r="C2928" s="120" t="s">
        <v>24579</v>
      </c>
      <c r="D2928" s="41" t="s">
        <v>8500</v>
      </c>
      <c r="E2928" s="40" t="s">
        <v>27018</v>
      </c>
    </row>
    <row r="2929" spans="1:5">
      <c r="A2929" t="str">
        <f t="shared" si="45"/>
        <v>34388</v>
      </c>
      <c r="B2929">
        <v>34388</v>
      </c>
      <c r="C2929" s="120" t="s">
        <v>24578</v>
      </c>
      <c r="D2929" s="41" t="s">
        <v>8500</v>
      </c>
      <c r="E2929" s="40" t="s">
        <v>27019</v>
      </c>
    </row>
    <row r="2930" spans="1:5">
      <c r="A2930" t="str">
        <f t="shared" si="45"/>
        <v>34389</v>
      </c>
      <c r="B2930">
        <v>34389</v>
      </c>
      <c r="C2930" s="120" t="s">
        <v>24577</v>
      </c>
      <c r="D2930" s="41" t="s">
        <v>8500</v>
      </c>
      <c r="E2930" s="40" t="s">
        <v>26608</v>
      </c>
    </row>
    <row r="2931" spans="1:5">
      <c r="A2931" t="str">
        <f t="shared" si="45"/>
        <v>34390</v>
      </c>
      <c r="B2931">
        <v>34390</v>
      </c>
      <c r="C2931" s="120" t="s">
        <v>24576</v>
      </c>
      <c r="D2931" s="41" t="s">
        <v>8500</v>
      </c>
      <c r="E2931" s="40" t="s">
        <v>27020</v>
      </c>
    </row>
    <row r="2932" spans="1:5">
      <c r="A2932" t="str">
        <f t="shared" si="45"/>
        <v>34391</v>
      </c>
      <c r="B2932">
        <v>34391</v>
      </c>
      <c r="C2932" s="120" t="s">
        <v>24572</v>
      </c>
      <c r="D2932" s="41" t="s">
        <v>8500</v>
      </c>
      <c r="E2932" s="40" t="s">
        <v>27021</v>
      </c>
    </row>
    <row r="2933" spans="1:5">
      <c r="A2933" t="str">
        <f t="shared" si="45"/>
        <v>34392</v>
      </c>
      <c r="B2933">
        <v>34392</v>
      </c>
      <c r="C2933" s="120" t="s">
        <v>19486</v>
      </c>
      <c r="D2933" s="41" t="s">
        <v>8504</v>
      </c>
      <c r="E2933" s="40" t="s">
        <v>9394</v>
      </c>
    </row>
    <row r="2934" spans="1:5">
      <c r="A2934" t="str">
        <f t="shared" si="45"/>
        <v>34400</v>
      </c>
      <c r="B2934">
        <v>34400</v>
      </c>
      <c r="C2934" s="120" t="s">
        <v>23904</v>
      </c>
      <c r="D2934" s="41" t="s">
        <v>8502</v>
      </c>
      <c r="E2934" s="40" t="s">
        <v>22026</v>
      </c>
    </row>
    <row r="2935" spans="1:5">
      <c r="A2935" t="str">
        <f t="shared" si="45"/>
        <v>34401</v>
      </c>
      <c r="B2935">
        <v>34401</v>
      </c>
      <c r="C2935" s="120" t="s">
        <v>23900</v>
      </c>
      <c r="D2935" s="41" t="s">
        <v>8502</v>
      </c>
      <c r="E2935" s="40" t="s">
        <v>10544</v>
      </c>
    </row>
    <row r="2936" spans="1:5">
      <c r="A2936" t="str">
        <f t="shared" si="45"/>
        <v>34402</v>
      </c>
      <c r="B2936">
        <v>34402</v>
      </c>
      <c r="C2936" s="120" t="s">
        <v>23831</v>
      </c>
      <c r="D2936" s="41" t="s">
        <v>8502</v>
      </c>
      <c r="E2936" s="40" t="s">
        <v>27022</v>
      </c>
    </row>
    <row r="2937" spans="1:5">
      <c r="A2937" t="str">
        <f t="shared" si="45"/>
        <v>34417</v>
      </c>
      <c r="B2937">
        <v>34417</v>
      </c>
      <c r="C2937" s="120" t="s">
        <v>23820</v>
      </c>
      <c r="D2937" s="41" t="s">
        <v>8502</v>
      </c>
      <c r="E2937" s="40" t="s">
        <v>26780</v>
      </c>
    </row>
    <row r="2938" spans="1:5">
      <c r="A2938" t="str">
        <f t="shared" si="45"/>
        <v>34425</v>
      </c>
      <c r="B2938">
        <v>34425</v>
      </c>
      <c r="C2938" s="120" t="s">
        <v>23834</v>
      </c>
      <c r="D2938" s="41" t="s">
        <v>8502</v>
      </c>
      <c r="E2938" s="40" t="s">
        <v>27023</v>
      </c>
    </row>
    <row r="2939" spans="1:5">
      <c r="A2939" t="str">
        <f t="shared" si="45"/>
        <v>34447</v>
      </c>
      <c r="B2939">
        <v>34447</v>
      </c>
      <c r="C2939" s="120" t="s">
        <v>23846</v>
      </c>
      <c r="D2939" s="41" t="s">
        <v>8502</v>
      </c>
      <c r="E2939" s="40" t="s">
        <v>27024</v>
      </c>
    </row>
    <row r="2940" spans="1:5">
      <c r="A2940" t="str">
        <f t="shared" si="45"/>
        <v>34449</v>
      </c>
      <c r="B2940">
        <v>34449</v>
      </c>
      <c r="C2940" s="120" t="s">
        <v>19142</v>
      </c>
      <c r="D2940" s="41" t="s">
        <v>8506</v>
      </c>
      <c r="E2940" s="40" t="s">
        <v>17705</v>
      </c>
    </row>
    <row r="2941" spans="1:5">
      <c r="A2941" t="str">
        <f t="shared" si="45"/>
        <v>34458</v>
      </c>
      <c r="B2941">
        <v>34458</v>
      </c>
      <c r="C2941" s="120" t="s">
        <v>23812</v>
      </c>
      <c r="D2941" s="41" t="s">
        <v>8502</v>
      </c>
      <c r="E2941" s="40" t="s">
        <v>27025</v>
      </c>
    </row>
    <row r="2942" spans="1:5">
      <c r="A2942" t="str">
        <f t="shared" si="45"/>
        <v>34464</v>
      </c>
      <c r="B2942">
        <v>34464</v>
      </c>
      <c r="C2942" s="120" t="s">
        <v>23813</v>
      </c>
      <c r="D2942" s="41" t="s">
        <v>8502</v>
      </c>
      <c r="E2942" s="40" t="s">
        <v>25110</v>
      </c>
    </row>
    <row r="2943" spans="1:5">
      <c r="A2943" t="str">
        <f t="shared" si="45"/>
        <v>34466</v>
      </c>
      <c r="B2943">
        <v>34466</v>
      </c>
      <c r="C2943" s="120" t="s">
        <v>19268</v>
      </c>
      <c r="D2943" s="41" t="s">
        <v>8504</v>
      </c>
      <c r="E2943" s="40" t="s">
        <v>25033</v>
      </c>
    </row>
    <row r="2944" spans="1:5">
      <c r="A2944" t="str">
        <f t="shared" si="45"/>
        <v>34468</v>
      </c>
      <c r="B2944">
        <v>34468</v>
      </c>
      <c r="C2944" s="120" t="s">
        <v>23814</v>
      </c>
      <c r="D2944" s="41" t="s">
        <v>8502</v>
      </c>
      <c r="E2944" s="40" t="s">
        <v>27026</v>
      </c>
    </row>
    <row r="2945" spans="1:5">
      <c r="A2945" t="str">
        <f t="shared" si="45"/>
        <v>34469</v>
      </c>
      <c r="B2945">
        <v>34469</v>
      </c>
      <c r="C2945" s="120" t="s">
        <v>19361</v>
      </c>
      <c r="D2945" s="41" t="s">
        <v>8502</v>
      </c>
      <c r="E2945" s="40" t="s">
        <v>27027</v>
      </c>
    </row>
    <row r="2946" spans="1:5" ht="30">
      <c r="A2946" t="str">
        <f t="shared" si="45"/>
        <v>34472</v>
      </c>
      <c r="B2946">
        <v>34472</v>
      </c>
      <c r="C2946" s="120" t="s">
        <v>19365</v>
      </c>
      <c r="D2946" s="41" t="s">
        <v>8502</v>
      </c>
      <c r="E2946" s="40" t="s">
        <v>27028</v>
      </c>
    </row>
    <row r="2947" spans="1:5">
      <c r="A2947" t="str">
        <f t="shared" ref="A2947:A3010" si="46">IF(ISERROR(SEARCH("/",B2947)=6),TRIM(CLEAN(B2947)),IF(SEARCH("/",B2947)=6,IF(LEN(TRIM(CLEAN(B2947)))=7,LEFT(TRIM(CLEAN(B2947)),6)&amp;"00"&amp;RIGHT(TRIM(CLEAN(B2947)),1),LEFT(TRIM(CLEAN(B2947)),6)&amp;"0"&amp;RIGHT(TRIM(CLEAN(B2947)),2)),TRIM(CLEAN(B2947))))</f>
        <v>34473</v>
      </c>
      <c r="B2947">
        <v>34473</v>
      </c>
      <c r="C2947" s="120" t="s">
        <v>23815</v>
      </c>
      <c r="D2947" s="41" t="s">
        <v>8502</v>
      </c>
      <c r="E2947" s="40" t="s">
        <v>27029</v>
      </c>
    </row>
    <row r="2948" spans="1:5">
      <c r="A2948" t="str">
        <f t="shared" si="46"/>
        <v>34476</v>
      </c>
      <c r="B2948">
        <v>34476</v>
      </c>
      <c r="C2948" s="120" t="s">
        <v>19362</v>
      </c>
      <c r="D2948" s="41" t="s">
        <v>8502</v>
      </c>
      <c r="E2948" s="40" t="s">
        <v>27030</v>
      </c>
    </row>
    <row r="2949" spans="1:5">
      <c r="A2949" t="str">
        <f t="shared" si="46"/>
        <v>34477</v>
      </c>
      <c r="B2949">
        <v>34477</v>
      </c>
      <c r="C2949" s="120" t="s">
        <v>19363</v>
      </c>
      <c r="D2949" s="41" t="s">
        <v>8502</v>
      </c>
      <c r="E2949" s="40" t="s">
        <v>27031</v>
      </c>
    </row>
    <row r="2950" spans="1:5">
      <c r="A2950" t="str">
        <f t="shared" si="46"/>
        <v>34479</v>
      </c>
      <c r="B2950">
        <v>34479</v>
      </c>
      <c r="C2950" s="120" t="s">
        <v>20454</v>
      </c>
      <c r="D2950" s="41" t="s">
        <v>8591</v>
      </c>
      <c r="E2950" s="40" t="s">
        <v>27032</v>
      </c>
    </row>
    <row r="2951" spans="1:5">
      <c r="A2951" t="str">
        <f t="shared" si="46"/>
        <v>34480</v>
      </c>
      <c r="B2951">
        <v>34480</v>
      </c>
      <c r="C2951" s="120" t="s">
        <v>23816</v>
      </c>
      <c r="D2951" s="41" t="s">
        <v>8502</v>
      </c>
      <c r="E2951" s="40" t="s">
        <v>27033</v>
      </c>
    </row>
    <row r="2952" spans="1:5">
      <c r="A2952" t="str">
        <f t="shared" si="46"/>
        <v>34481</v>
      </c>
      <c r="B2952">
        <v>34481</v>
      </c>
      <c r="C2952" s="120" t="s">
        <v>20455</v>
      </c>
      <c r="D2952" s="41" t="s">
        <v>8591</v>
      </c>
      <c r="E2952" s="40" t="s">
        <v>27034</v>
      </c>
    </row>
    <row r="2953" spans="1:5">
      <c r="A2953" t="str">
        <f t="shared" si="46"/>
        <v>34482</v>
      </c>
      <c r="B2953">
        <v>34482</v>
      </c>
      <c r="C2953" s="120" t="s">
        <v>19364</v>
      </c>
      <c r="D2953" s="41" t="s">
        <v>8502</v>
      </c>
      <c r="E2953" s="40" t="s">
        <v>27035</v>
      </c>
    </row>
    <row r="2954" spans="1:5">
      <c r="A2954" t="str">
        <f t="shared" si="46"/>
        <v>34483</v>
      </c>
      <c r="B2954">
        <v>34483</v>
      </c>
      <c r="C2954" s="120" t="s">
        <v>20456</v>
      </c>
      <c r="D2954" s="41" t="s">
        <v>8591</v>
      </c>
      <c r="E2954" s="40" t="s">
        <v>27036</v>
      </c>
    </row>
    <row r="2955" spans="1:5">
      <c r="A2955" t="str">
        <f t="shared" si="46"/>
        <v>34485</v>
      </c>
      <c r="B2955">
        <v>34485</v>
      </c>
      <c r="C2955" s="120" t="s">
        <v>20457</v>
      </c>
      <c r="D2955" s="41" t="s">
        <v>8591</v>
      </c>
      <c r="E2955" s="40" t="s">
        <v>27037</v>
      </c>
    </row>
    <row r="2956" spans="1:5">
      <c r="A2956" t="str">
        <f t="shared" si="46"/>
        <v>34486</v>
      </c>
      <c r="B2956">
        <v>34486</v>
      </c>
      <c r="C2956" s="120" t="s">
        <v>23817</v>
      </c>
      <c r="D2956" s="41" t="s">
        <v>8502</v>
      </c>
      <c r="E2956" s="40" t="s">
        <v>27038</v>
      </c>
    </row>
    <row r="2957" spans="1:5">
      <c r="A2957" t="str">
        <f t="shared" si="46"/>
        <v>34491</v>
      </c>
      <c r="B2957">
        <v>34491</v>
      </c>
      <c r="C2957" s="120" t="s">
        <v>20433</v>
      </c>
      <c r="D2957" s="41" t="s">
        <v>8591</v>
      </c>
      <c r="E2957" s="40" t="s">
        <v>27032</v>
      </c>
    </row>
    <row r="2958" spans="1:5">
      <c r="A2958" t="str">
        <f t="shared" si="46"/>
        <v>34492</v>
      </c>
      <c r="B2958">
        <v>34492</v>
      </c>
      <c r="C2958" s="120" t="s">
        <v>20437</v>
      </c>
      <c r="D2958" s="41" t="s">
        <v>8591</v>
      </c>
      <c r="E2958" s="40" t="s">
        <v>27039</v>
      </c>
    </row>
    <row r="2959" spans="1:5">
      <c r="A2959" t="str">
        <f t="shared" si="46"/>
        <v>34493</v>
      </c>
      <c r="B2959">
        <v>34493</v>
      </c>
      <c r="C2959" s="120" t="s">
        <v>20442</v>
      </c>
      <c r="D2959" s="41" t="s">
        <v>8591</v>
      </c>
      <c r="E2959" s="40" t="s">
        <v>27040</v>
      </c>
    </row>
    <row r="2960" spans="1:5">
      <c r="A2960" t="str">
        <f t="shared" si="46"/>
        <v>34494</v>
      </c>
      <c r="B2960">
        <v>34494</v>
      </c>
      <c r="C2960" s="120" t="s">
        <v>20446</v>
      </c>
      <c r="D2960" s="41" t="s">
        <v>8591</v>
      </c>
      <c r="E2960" s="40" t="s">
        <v>23855</v>
      </c>
    </row>
    <row r="2961" spans="1:5">
      <c r="A2961" t="str">
        <f t="shared" si="46"/>
        <v>34495</v>
      </c>
      <c r="B2961">
        <v>34495</v>
      </c>
      <c r="C2961" s="120" t="s">
        <v>20451</v>
      </c>
      <c r="D2961" s="41" t="s">
        <v>8591</v>
      </c>
      <c r="E2961" s="40" t="s">
        <v>27041</v>
      </c>
    </row>
    <row r="2962" spans="1:5">
      <c r="A2962" t="str">
        <f t="shared" si="46"/>
        <v>34496</v>
      </c>
      <c r="B2962">
        <v>34496</v>
      </c>
      <c r="C2962" s="120" t="s">
        <v>20453</v>
      </c>
      <c r="D2962" s="41" t="s">
        <v>8591</v>
      </c>
      <c r="E2962" s="40" t="s">
        <v>27042</v>
      </c>
    </row>
    <row r="2963" spans="1:5">
      <c r="A2963" t="str">
        <f t="shared" si="46"/>
        <v>34498</v>
      </c>
      <c r="B2963">
        <v>34498</v>
      </c>
      <c r="C2963" s="120" t="s">
        <v>20528</v>
      </c>
      <c r="D2963" s="41" t="s">
        <v>8502</v>
      </c>
      <c r="E2963" s="40" t="s">
        <v>27043</v>
      </c>
    </row>
    <row r="2964" spans="1:5">
      <c r="A2964" t="str">
        <f t="shared" si="46"/>
        <v>34500</v>
      </c>
      <c r="B2964">
        <v>34500</v>
      </c>
      <c r="C2964" s="120" t="s">
        <v>20652</v>
      </c>
      <c r="D2964" s="41" t="s">
        <v>8504</v>
      </c>
      <c r="E2964" s="40" t="s">
        <v>26058</v>
      </c>
    </row>
    <row r="2965" spans="1:5">
      <c r="A2965" t="str">
        <f t="shared" si="46"/>
        <v>34514</v>
      </c>
      <c r="B2965">
        <v>34514</v>
      </c>
      <c r="C2965" s="120" t="s">
        <v>20336</v>
      </c>
      <c r="D2965" s="41" t="s">
        <v>8500</v>
      </c>
      <c r="E2965" s="40" t="s">
        <v>21354</v>
      </c>
    </row>
    <row r="2966" spans="1:5">
      <c r="A2966" t="str">
        <f t="shared" si="46"/>
        <v>34519</v>
      </c>
      <c r="B2966">
        <v>34519</v>
      </c>
      <c r="C2966" s="120" t="s">
        <v>20736</v>
      </c>
      <c r="D2966" s="41" t="s">
        <v>8502</v>
      </c>
      <c r="E2966" s="40" t="s">
        <v>25743</v>
      </c>
    </row>
    <row r="2967" spans="1:5">
      <c r="A2967" t="str">
        <f t="shared" si="46"/>
        <v>34544</v>
      </c>
      <c r="B2967">
        <v>34544</v>
      </c>
      <c r="C2967" s="120" t="s">
        <v>21012</v>
      </c>
      <c r="D2967" s="41" t="s">
        <v>8502</v>
      </c>
      <c r="E2967" s="40" t="s">
        <v>27044</v>
      </c>
    </row>
    <row r="2968" spans="1:5">
      <c r="A2968" t="str">
        <f t="shared" si="46"/>
        <v>34546</v>
      </c>
      <c r="B2968">
        <v>34546</v>
      </c>
      <c r="C2968" s="120" t="s">
        <v>27045</v>
      </c>
      <c r="D2968" s="41" t="s">
        <v>8506</v>
      </c>
      <c r="E2968" s="40" t="s">
        <v>9173</v>
      </c>
    </row>
    <row r="2969" spans="1:5">
      <c r="A2969" t="str">
        <f t="shared" si="46"/>
        <v>34547</v>
      </c>
      <c r="B2969">
        <v>34547</v>
      </c>
      <c r="C2969" s="120" t="s">
        <v>23772</v>
      </c>
      <c r="D2969" s="41" t="s">
        <v>8510</v>
      </c>
      <c r="E2969" s="40" t="s">
        <v>9020</v>
      </c>
    </row>
    <row r="2970" spans="1:5">
      <c r="A2970" t="str">
        <f t="shared" si="46"/>
        <v>34548</v>
      </c>
      <c r="B2970">
        <v>34548</v>
      </c>
      <c r="C2970" s="120" t="s">
        <v>23773</v>
      </c>
      <c r="D2970" s="41" t="s">
        <v>8510</v>
      </c>
      <c r="E2970" s="40" t="s">
        <v>10912</v>
      </c>
    </row>
    <row r="2971" spans="1:5">
      <c r="A2971" t="str">
        <f t="shared" si="46"/>
        <v>34549</v>
      </c>
      <c r="B2971">
        <v>34549</v>
      </c>
      <c r="C2971" s="120" t="s">
        <v>19436</v>
      </c>
      <c r="D2971" s="41" t="s">
        <v>8591</v>
      </c>
      <c r="E2971" s="40" t="s">
        <v>27046</v>
      </c>
    </row>
    <row r="2972" spans="1:5">
      <c r="A2972" t="str">
        <f t="shared" si="46"/>
        <v>34550</v>
      </c>
      <c r="B2972">
        <v>34550</v>
      </c>
      <c r="C2972" s="120" t="s">
        <v>23775</v>
      </c>
      <c r="D2972" s="41" t="s">
        <v>8510</v>
      </c>
      <c r="E2972" s="40" t="s">
        <v>23659</v>
      </c>
    </row>
    <row r="2973" spans="1:5">
      <c r="A2973" t="str">
        <f t="shared" si="46"/>
        <v>34551</v>
      </c>
      <c r="B2973">
        <v>34551</v>
      </c>
      <c r="C2973" s="120" t="s">
        <v>19488</v>
      </c>
      <c r="D2973" s="41" t="s">
        <v>8504</v>
      </c>
      <c r="E2973" s="40" t="s">
        <v>9380</v>
      </c>
    </row>
    <row r="2974" spans="1:5">
      <c r="A2974" t="str">
        <f t="shared" si="46"/>
        <v>34555</v>
      </c>
      <c r="B2974">
        <v>34555</v>
      </c>
      <c r="C2974" s="120" t="s">
        <v>19626</v>
      </c>
      <c r="D2974" s="41" t="s">
        <v>8502</v>
      </c>
      <c r="E2974" s="40" t="s">
        <v>27047</v>
      </c>
    </row>
    <row r="2975" spans="1:5">
      <c r="A2975" t="str">
        <f t="shared" si="46"/>
        <v>34556</v>
      </c>
      <c r="B2975">
        <v>34556</v>
      </c>
      <c r="C2975" s="120" t="s">
        <v>19594</v>
      </c>
      <c r="D2975" s="41" t="s">
        <v>8502</v>
      </c>
      <c r="E2975" s="40" t="s">
        <v>8826</v>
      </c>
    </row>
    <row r="2976" spans="1:5">
      <c r="A2976" t="str">
        <f t="shared" si="46"/>
        <v>34557</v>
      </c>
      <c r="B2976">
        <v>34557</v>
      </c>
      <c r="C2976" s="120" t="s">
        <v>23776</v>
      </c>
      <c r="D2976" s="41" t="s">
        <v>8510</v>
      </c>
      <c r="E2976" s="40" t="s">
        <v>10232</v>
      </c>
    </row>
    <row r="2977" spans="1:5">
      <c r="A2977" t="str">
        <f t="shared" si="46"/>
        <v>34558</v>
      </c>
      <c r="B2977">
        <v>34558</v>
      </c>
      <c r="C2977" s="120" t="s">
        <v>23774</v>
      </c>
      <c r="D2977" s="41" t="s">
        <v>8510</v>
      </c>
      <c r="E2977" s="40" t="s">
        <v>10290</v>
      </c>
    </row>
    <row r="2978" spans="1:5">
      <c r="A2978" t="str">
        <f t="shared" si="46"/>
        <v>34564</v>
      </c>
      <c r="B2978">
        <v>34564</v>
      </c>
      <c r="C2978" s="120" t="s">
        <v>19597</v>
      </c>
      <c r="D2978" s="41" t="s">
        <v>8502</v>
      </c>
      <c r="E2978" s="40" t="s">
        <v>9254</v>
      </c>
    </row>
    <row r="2979" spans="1:5">
      <c r="A2979" t="str">
        <f t="shared" si="46"/>
        <v>34565</v>
      </c>
      <c r="B2979">
        <v>34565</v>
      </c>
      <c r="C2979" s="120" t="s">
        <v>19598</v>
      </c>
      <c r="D2979" s="41" t="s">
        <v>8502</v>
      </c>
      <c r="E2979" s="40" t="s">
        <v>9465</v>
      </c>
    </row>
    <row r="2980" spans="1:5">
      <c r="A2980" t="str">
        <f t="shared" si="46"/>
        <v>34566</v>
      </c>
      <c r="B2980">
        <v>34566</v>
      </c>
      <c r="C2980" s="120" t="s">
        <v>19600</v>
      </c>
      <c r="D2980" s="41" t="s">
        <v>8502</v>
      </c>
      <c r="E2980" s="40" t="s">
        <v>8677</v>
      </c>
    </row>
    <row r="2981" spans="1:5">
      <c r="A2981" t="str">
        <f t="shared" si="46"/>
        <v>34567</v>
      </c>
      <c r="B2981">
        <v>34567</v>
      </c>
      <c r="C2981" s="120" t="s">
        <v>19601</v>
      </c>
      <c r="D2981" s="41" t="s">
        <v>8502</v>
      </c>
      <c r="E2981" s="40" t="s">
        <v>10754</v>
      </c>
    </row>
    <row r="2982" spans="1:5">
      <c r="A2982" t="str">
        <f t="shared" si="46"/>
        <v>34568</v>
      </c>
      <c r="B2982">
        <v>34568</v>
      </c>
      <c r="C2982" s="120" t="s">
        <v>19603</v>
      </c>
      <c r="D2982" s="41" t="s">
        <v>8502</v>
      </c>
      <c r="E2982" s="40" t="s">
        <v>9115</v>
      </c>
    </row>
    <row r="2983" spans="1:5">
      <c r="A2983" t="str">
        <f t="shared" si="46"/>
        <v>34569</v>
      </c>
      <c r="B2983">
        <v>34569</v>
      </c>
      <c r="C2983" s="120" t="s">
        <v>19604</v>
      </c>
      <c r="D2983" s="41" t="s">
        <v>8502</v>
      </c>
      <c r="E2983" s="40" t="s">
        <v>9465</v>
      </c>
    </row>
    <row r="2984" spans="1:5">
      <c r="A2984" t="str">
        <f t="shared" si="46"/>
        <v>34570</v>
      </c>
      <c r="B2984">
        <v>34570</v>
      </c>
      <c r="C2984" s="120" t="s">
        <v>19605</v>
      </c>
      <c r="D2984" s="41" t="s">
        <v>8502</v>
      </c>
      <c r="E2984" s="40" t="s">
        <v>9241</v>
      </c>
    </row>
    <row r="2985" spans="1:5">
      <c r="A2985" t="str">
        <f t="shared" si="46"/>
        <v>34571</v>
      </c>
      <c r="B2985">
        <v>34571</v>
      </c>
      <c r="C2985" s="120" t="s">
        <v>19607</v>
      </c>
      <c r="D2985" s="41" t="s">
        <v>8502</v>
      </c>
      <c r="E2985" s="40" t="s">
        <v>8776</v>
      </c>
    </row>
    <row r="2986" spans="1:5">
      <c r="A2986" t="str">
        <f t="shared" si="46"/>
        <v>34573</v>
      </c>
      <c r="B2986">
        <v>34573</v>
      </c>
      <c r="C2986" s="120" t="s">
        <v>19608</v>
      </c>
      <c r="D2986" s="41" t="s">
        <v>8502</v>
      </c>
      <c r="E2986" s="40" t="s">
        <v>9138</v>
      </c>
    </row>
    <row r="2987" spans="1:5">
      <c r="A2987" t="str">
        <f t="shared" si="46"/>
        <v>34576</v>
      </c>
      <c r="B2987">
        <v>34576</v>
      </c>
      <c r="C2987" s="120" t="s">
        <v>19610</v>
      </c>
      <c r="D2987" s="41" t="s">
        <v>8502</v>
      </c>
      <c r="E2987" s="40" t="s">
        <v>18718</v>
      </c>
    </row>
    <row r="2988" spans="1:5">
      <c r="A2988" t="str">
        <f t="shared" si="46"/>
        <v>34577</v>
      </c>
      <c r="B2988">
        <v>34577</v>
      </c>
      <c r="C2988" s="120" t="s">
        <v>19611</v>
      </c>
      <c r="D2988" s="41" t="s">
        <v>8502</v>
      </c>
      <c r="E2988" s="40" t="s">
        <v>15050</v>
      </c>
    </row>
    <row r="2989" spans="1:5">
      <c r="A2989" t="str">
        <f t="shared" si="46"/>
        <v>34578</v>
      </c>
      <c r="B2989">
        <v>34578</v>
      </c>
      <c r="C2989" s="120" t="s">
        <v>19612</v>
      </c>
      <c r="D2989" s="41" t="s">
        <v>8502</v>
      </c>
      <c r="E2989" s="40" t="s">
        <v>8915</v>
      </c>
    </row>
    <row r="2990" spans="1:5">
      <c r="A2990" t="str">
        <f t="shared" si="46"/>
        <v>34579</v>
      </c>
      <c r="B2990">
        <v>34579</v>
      </c>
      <c r="C2990" s="120" t="s">
        <v>19613</v>
      </c>
      <c r="D2990" s="41" t="s">
        <v>8502</v>
      </c>
      <c r="E2990" s="40" t="s">
        <v>8966</v>
      </c>
    </row>
    <row r="2991" spans="1:5">
      <c r="A2991" t="str">
        <f t="shared" si="46"/>
        <v>34580</v>
      </c>
      <c r="B2991">
        <v>34580</v>
      </c>
      <c r="C2991" s="120" t="s">
        <v>19615</v>
      </c>
      <c r="D2991" s="41" t="s">
        <v>8502</v>
      </c>
      <c r="E2991" s="40" t="s">
        <v>9196</v>
      </c>
    </row>
    <row r="2992" spans="1:5">
      <c r="A2992" t="str">
        <f t="shared" si="46"/>
        <v>34583</v>
      </c>
      <c r="B2992">
        <v>34583</v>
      </c>
      <c r="C2992" s="120" t="s">
        <v>19618</v>
      </c>
      <c r="D2992" s="41" t="s">
        <v>8500</v>
      </c>
      <c r="E2992" s="40" t="s">
        <v>17180</v>
      </c>
    </row>
    <row r="2993" spans="1:5">
      <c r="A2993" t="str">
        <f t="shared" si="46"/>
        <v>34584</v>
      </c>
      <c r="B2993">
        <v>34584</v>
      </c>
      <c r="C2993" s="120" t="s">
        <v>19620</v>
      </c>
      <c r="D2993" s="41" t="s">
        <v>8500</v>
      </c>
      <c r="E2993" s="40" t="s">
        <v>15192</v>
      </c>
    </row>
    <row r="2994" spans="1:5">
      <c r="A2994" t="str">
        <f t="shared" si="46"/>
        <v>34586</v>
      </c>
      <c r="B2994">
        <v>34586</v>
      </c>
      <c r="C2994" s="120" t="s">
        <v>19636</v>
      </c>
      <c r="D2994" s="41" t="s">
        <v>8502</v>
      </c>
      <c r="E2994" s="40" t="s">
        <v>10641</v>
      </c>
    </row>
    <row r="2995" spans="1:5">
      <c r="A2995" t="str">
        <f t="shared" si="46"/>
        <v>34588</v>
      </c>
      <c r="B2995">
        <v>34588</v>
      </c>
      <c r="C2995" s="120" t="s">
        <v>19638</v>
      </c>
      <c r="D2995" s="41" t="s">
        <v>8502</v>
      </c>
      <c r="E2995" s="40" t="s">
        <v>22026</v>
      </c>
    </row>
    <row r="2996" spans="1:5">
      <c r="A2996" t="str">
        <f t="shared" si="46"/>
        <v>34590</v>
      </c>
      <c r="B2996">
        <v>34590</v>
      </c>
      <c r="C2996" s="120" t="s">
        <v>19639</v>
      </c>
      <c r="D2996" s="41" t="s">
        <v>8502</v>
      </c>
      <c r="E2996" s="40" t="s">
        <v>17946</v>
      </c>
    </row>
    <row r="2997" spans="1:5">
      <c r="A2997" t="str">
        <f t="shared" si="46"/>
        <v>34591</v>
      </c>
      <c r="B2997">
        <v>34591</v>
      </c>
      <c r="C2997" s="120" t="s">
        <v>19640</v>
      </c>
      <c r="D2997" s="41" t="s">
        <v>8502</v>
      </c>
      <c r="E2997" s="40" t="s">
        <v>8549</v>
      </c>
    </row>
    <row r="2998" spans="1:5">
      <c r="A2998" t="str">
        <f t="shared" si="46"/>
        <v>34592</v>
      </c>
      <c r="B2998">
        <v>34592</v>
      </c>
      <c r="C2998" s="120" t="s">
        <v>19623</v>
      </c>
      <c r="D2998" s="41" t="s">
        <v>8502</v>
      </c>
      <c r="E2998" s="40" t="s">
        <v>12052</v>
      </c>
    </row>
    <row r="2999" spans="1:5">
      <c r="A2999" t="str">
        <f t="shared" si="46"/>
        <v>34599</v>
      </c>
      <c r="B2999">
        <v>34599</v>
      </c>
      <c r="C2999" s="120" t="s">
        <v>19622</v>
      </c>
      <c r="D2999" s="41" t="s">
        <v>8502</v>
      </c>
      <c r="E2999" s="40" t="s">
        <v>9279</v>
      </c>
    </row>
    <row r="3000" spans="1:5">
      <c r="A3000" t="str">
        <f t="shared" si="46"/>
        <v>34600</v>
      </c>
      <c r="B3000">
        <v>34600</v>
      </c>
      <c r="C3000" s="120" t="s">
        <v>19629</v>
      </c>
      <c r="D3000" s="41" t="s">
        <v>8500</v>
      </c>
      <c r="E3000" s="40" t="s">
        <v>23956</v>
      </c>
    </row>
    <row r="3001" spans="1:5">
      <c r="A3001" t="str">
        <f t="shared" si="46"/>
        <v>34602</v>
      </c>
      <c r="B3001">
        <v>34602</v>
      </c>
      <c r="C3001" s="120" t="s">
        <v>19960</v>
      </c>
      <c r="D3001" s="41" t="s">
        <v>8510</v>
      </c>
      <c r="E3001" s="40" t="s">
        <v>17950</v>
      </c>
    </row>
    <row r="3002" spans="1:5">
      <c r="A3002" t="str">
        <f t="shared" si="46"/>
        <v>34603</v>
      </c>
      <c r="B3002">
        <v>34603</v>
      </c>
      <c r="C3002" s="120" t="s">
        <v>19961</v>
      </c>
      <c r="D3002" s="41" t="s">
        <v>8510</v>
      </c>
      <c r="E3002" s="40" t="s">
        <v>16657</v>
      </c>
    </row>
    <row r="3003" spans="1:5">
      <c r="A3003" t="str">
        <f t="shared" si="46"/>
        <v>34606</v>
      </c>
      <c r="B3003">
        <v>34606</v>
      </c>
      <c r="C3003" s="120" t="s">
        <v>21036</v>
      </c>
      <c r="D3003" s="41" t="s">
        <v>8502</v>
      </c>
      <c r="E3003" s="40" t="s">
        <v>27048</v>
      </c>
    </row>
    <row r="3004" spans="1:5">
      <c r="A3004" t="str">
        <f t="shared" si="46"/>
        <v>34607</v>
      </c>
      <c r="B3004">
        <v>34607</v>
      </c>
      <c r="C3004" s="120" t="s">
        <v>19962</v>
      </c>
      <c r="D3004" s="41" t="s">
        <v>8510</v>
      </c>
      <c r="E3004" s="40" t="s">
        <v>8595</v>
      </c>
    </row>
    <row r="3005" spans="1:5">
      <c r="A3005" t="str">
        <f t="shared" si="46"/>
        <v>34609</v>
      </c>
      <c r="B3005">
        <v>34609</v>
      </c>
      <c r="C3005" s="120" t="s">
        <v>19963</v>
      </c>
      <c r="D3005" s="41" t="s">
        <v>8510</v>
      </c>
      <c r="E3005" s="40" t="s">
        <v>18126</v>
      </c>
    </row>
    <row r="3006" spans="1:5" ht="30">
      <c r="A3006" t="str">
        <f t="shared" si="46"/>
        <v>34612</v>
      </c>
      <c r="B3006">
        <v>34612</v>
      </c>
      <c r="C3006" s="120" t="s">
        <v>21522</v>
      </c>
      <c r="D3006" s="41" t="s">
        <v>8502</v>
      </c>
      <c r="E3006" s="40" t="s">
        <v>27049</v>
      </c>
    </row>
    <row r="3007" spans="1:5">
      <c r="A3007" t="str">
        <f t="shared" si="46"/>
        <v>34616</v>
      </c>
      <c r="B3007">
        <v>34616</v>
      </c>
      <c r="C3007" s="120" t="s">
        <v>21027</v>
      </c>
      <c r="D3007" s="41" t="s">
        <v>8502</v>
      </c>
      <c r="E3007" s="40" t="s">
        <v>20933</v>
      </c>
    </row>
    <row r="3008" spans="1:5">
      <c r="A3008" t="str">
        <f t="shared" si="46"/>
        <v>34618</v>
      </c>
      <c r="B3008">
        <v>34618</v>
      </c>
      <c r="C3008" s="120" t="s">
        <v>19964</v>
      </c>
      <c r="D3008" s="41" t="s">
        <v>8510</v>
      </c>
      <c r="E3008" s="40" t="s">
        <v>8553</v>
      </c>
    </row>
    <row r="3009" spans="1:5">
      <c r="A3009" t="str">
        <f t="shared" si="46"/>
        <v>34620</v>
      </c>
      <c r="B3009">
        <v>34620</v>
      </c>
      <c r="C3009" s="120" t="s">
        <v>19965</v>
      </c>
      <c r="D3009" s="41" t="s">
        <v>8510</v>
      </c>
      <c r="E3009" s="40" t="s">
        <v>11537</v>
      </c>
    </row>
    <row r="3010" spans="1:5">
      <c r="A3010" t="str">
        <f t="shared" si="46"/>
        <v>34621</v>
      </c>
      <c r="B3010">
        <v>34621</v>
      </c>
      <c r="C3010" s="120" t="s">
        <v>19966</v>
      </c>
      <c r="D3010" s="41" t="s">
        <v>8510</v>
      </c>
      <c r="E3010" s="40" t="s">
        <v>12644</v>
      </c>
    </row>
    <row r="3011" spans="1:5">
      <c r="A3011" t="str">
        <f t="shared" ref="A3011:A3074" si="47">IF(ISERROR(SEARCH("/",B3011)=6),TRIM(CLEAN(B3011)),IF(SEARCH("/",B3011)=6,IF(LEN(TRIM(CLEAN(B3011)))=7,LEFT(TRIM(CLEAN(B3011)),6)&amp;"00"&amp;RIGHT(TRIM(CLEAN(B3011)),1),LEFT(TRIM(CLEAN(B3011)),6)&amp;"0"&amp;RIGHT(TRIM(CLEAN(B3011)),2)),TRIM(CLEAN(B3011))))</f>
        <v>34622</v>
      </c>
      <c r="B3011">
        <v>34622</v>
      </c>
      <c r="C3011" s="120" t="s">
        <v>19967</v>
      </c>
      <c r="D3011" s="41" t="s">
        <v>8510</v>
      </c>
      <c r="E3011" s="40" t="s">
        <v>17677</v>
      </c>
    </row>
    <row r="3012" spans="1:5">
      <c r="A3012" t="str">
        <f t="shared" si="47"/>
        <v>34623</v>
      </c>
      <c r="B3012">
        <v>34623</v>
      </c>
      <c r="C3012" s="120" t="s">
        <v>21028</v>
      </c>
      <c r="D3012" s="41" t="s">
        <v>8502</v>
      </c>
      <c r="E3012" s="40" t="s">
        <v>8733</v>
      </c>
    </row>
    <row r="3013" spans="1:5">
      <c r="A3013" t="str">
        <f t="shared" si="47"/>
        <v>34624</v>
      </c>
      <c r="B3013">
        <v>34624</v>
      </c>
      <c r="C3013" s="120" t="s">
        <v>19968</v>
      </c>
      <c r="D3013" s="41" t="s">
        <v>8510</v>
      </c>
      <c r="E3013" s="40" t="s">
        <v>15008</v>
      </c>
    </row>
    <row r="3014" spans="1:5">
      <c r="A3014" t="str">
        <f t="shared" si="47"/>
        <v>34626</v>
      </c>
      <c r="B3014">
        <v>34626</v>
      </c>
      <c r="C3014" s="120" t="s">
        <v>19969</v>
      </c>
      <c r="D3014" s="41" t="s">
        <v>8510</v>
      </c>
      <c r="E3014" s="40" t="s">
        <v>18549</v>
      </c>
    </row>
    <row r="3015" spans="1:5">
      <c r="A3015" t="str">
        <f t="shared" si="47"/>
        <v>34627</v>
      </c>
      <c r="B3015">
        <v>34627</v>
      </c>
      <c r="C3015" s="120" t="s">
        <v>19970</v>
      </c>
      <c r="D3015" s="41" t="s">
        <v>8510</v>
      </c>
      <c r="E3015" s="40" t="s">
        <v>26162</v>
      </c>
    </row>
    <row r="3016" spans="1:5">
      <c r="A3016" t="str">
        <f t="shared" si="47"/>
        <v>34628</v>
      </c>
      <c r="B3016">
        <v>34628</v>
      </c>
      <c r="C3016" s="120" t="s">
        <v>21029</v>
      </c>
      <c r="D3016" s="41" t="s">
        <v>8502</v>
      </c>
      <c r="E3016" s="40" t="s">
        <v>27050</v>
      </c>
    </row>
    <row r="3017" spans="1:5">
      <c r="A3017" t="str">
        <f t="shared" si="47"/>
        <v>34629</v>
      </c>
      <c r="B3017">
        <v>34629</v>
      </c>
      <c r="C3017" s="120" t="s">
        <v>19971</v>
      </c>
      <c r="D3017" s="41" t="s">
        <v>8510</v>
      </c>
      <c r="E3017" s="40" t="s">
        <v>27051</v>
      </c>
    </row>
    <row r="3018" spans="1:5" ht="30">
      <c r="A3018" t="str">
        <f t="shared" si="47"/>
        <v>34630</v>
      </c>
      <c r="B3018">
        <v>34630</v>
      </c>
      <c r="C3018" s="120" t="s">
        <v>23802</v>
      </c>
      <c r="D3018" s="41" t="s">
        <v>8502</v>
      </c>
      <c r="E3018" s="40" t="s">
        <v>27052</v>
      </c>
    </row>
    <row r="3019" spans="1:5" ht="30">
      <c r="A3019" t="str">
        <f t="shared" si="47"/>
        <v>34633</v>
      </c>
      <c r="B3019">
        <v>34633</v>
      </c>
      <c r="C3019" s="120" t="s">
        <v>21524</v>
      </c>
      <c r="D3019" s="41" t="s">
        <v>8502</v>
      </c>
      <c r="E3019" s="40" t="s">
        <v>27053</v>
      </c>
    </row>
    <row r="3020" spans="1:5" ht="30">
      <c r="A3020" t="str">
        <f t="shared" si="47"/>
        <v>34635</v>
      </c>
      <c r="B3020">
        <v>34635</v>
      </c>
      <c r="C3020" s="120" t="s">
        <v>21523</v>
      </c>
      <c r="D3020" s="41" t="s">
        <v>8502</v>
      </c>
      <c r="E3020" s="40" t="s">
        <v>27054</v>
      </c>
    </row>
    <row r="3021" spans="1:5">
      <c r="A3021" t="str">
        <f t="shared" si="47"/>
        <v>34636</v>
      </c>
      <c r="B3021">
        <v>34636</v>
      </c>
      <c r="C3021" s="120" t="s">
        <v>20023</v>
      </c>
      <c r="D3021" s="41" t="s">
        <v>8502</v>
      </c>
      <c r="E3021" s="40" t="s">
        <v>27055</v>
      </c>
    </row>
    <row r="3022" spans="1:5">
      <c r="A3022" t="str">
        <f t="shared" si="47"/>
        <v>34637</v>
      </c>
      <c r="B3022">
        <v>34637</v>
      </c>
      <c r="C3022" s="120" t="s">
        <v>20026</v>
      </c>
      <c r="D3022" s="41" t="s">
        <v>8502</v>
      </c>
      <c r="E3022" s="40" t="s">
        <v>27056</v>
      </c>
    </row>
    <row r="3023" spans="1:5">
      <c r="A3023" t="str">
        <f t="shared" si="47"/>
        <v>34638</v>
      </c>
      <c r="B3023">
        <v>34638</v>
      </c>
      <c r="C3023" s="120" t="s">
        <v>20027</v>
      </c>
      <c r="D3023" s="41" t="s">
        <v>8502</v>
      </c>
      <c r="E3023" s="40" t="s">
        <v>27057</v>
      </c>
    </row>
    <row r="3024" spans="1:5">
      <c r="A3024" t="str">
        <f t="shared" si="47"/>
        <v>34639</v>
      </c>
      <c r="B3024">
        <v>34639</v>
      </c>
      <c r="C3024" s="120" t="s">
        <v>20024</v>
      </c>
      <c r="D3024" s="41" t="s">
        <v>8502</v>
      </c>
      <c r="E3024" s="40" t="s">
        <v>27058</v>
      </c>
    </row>
    <row r="3025" spans="1:5">
      <c r="A3025" t="str">
        <f t="shared" si="47"/>
        <v>34640</v>
      </c>
      <c r="B3025">
        <v>34640</v>
      </c>
      <c r="C3025" s="120" t="s">
        <v>20025</v>
      </c>
      <c r="D3025" s="41" t="s">
        <v>8502</v>
      </c>
      <c r="E3025" s="40" t="s">
        <v>27059</v>
      </c>
    </row>
    <row r="3026" spans="1:5">
      <c r="A3026" t="str">
        <f t="shared" si="47"/>
        <v>34641</v>
      </c>
      <c r="B3026">
        <v>34641</v>
      </c>
      <c r="C3026" s="120" t="s">
        <v>20033</v>
      </c>
      <c r="D3026" s="41" t="s">
        <v>8502</v>
      </c>
      <c r="E3026" s="40" t="s">
        <v>27060</v>
      </c>
    </row>
    <row r="3027" spans="1:5">
      <c r="A3027" t="str">
        <f t="shared" si="47"/>
        <v>34643</v>
      </c>
      <c r="B3027">
        <v>34643</v>
      </c>
      <c r="C3027" s="120" t="s">
        <v>20059</v>
      </c>
      <c r="D3027" s="41" t="s">
        <v>8502</v>
      </c>
      <c r="E3027" s="40" t="s">
        <v>17717</v>
      </c>
    </row>
    <row r="3028" spans="1:5">
      <c r="A3028" t="str">
        <f t="shared" si="47"/>
        <v>34649</v>
      </c>
      <c r="B3028">
        <v>34649</v>
      </c>
      <c r="C3028" s="120" t="s">
        <v>20180</v>
      </c>
      <c r="D3028" s="41" t="s">
        <v>8502</v>
      </c>
      <c r="E3028" s="40" t="s">
        <v>27061</v>
      </c>
    </row>
    <row r="3029" spans="1:5">
      <c r="A3029" t="str">
        <f t="shared" si="47"/>
        <v>34653</v>
      </c>
      <c r="B3029">
        <v>34653</v>
      </c>
      <c r="C3029" s="120" t="s">
        <v>21030</v>
      </c>
      <c r="D3029" s="41" t="s">
        <v>8502</v>
      </c>
      <c r="E3029" s="40" t="s">
        <v>9146</v>
      </c>
    </row>
    <row r="3030" spans="1:5">
      <c r="A3030" t="str">
        <f t="shared" si="47"/>
        <v>34655</v>
      </c>
      <c r="B3030">
        <v>34655</v>
      </c>
      <c r="C3030" s="120" t="s">
        <v>20181</v>
      </c>
      <c r="D3030" s="41" t="s">
        <v>8502</v>
      </c>
      <c r="E3030" s="40" t="s">
        <v>8781</v>
      </c>
    </row>
    <row r="3031" spans="1:5">
      <c r="A3031" t="str">
        <f t="shared" si="47"/>
        <v>34659</v>
      </c>
      <c r="B3031">
        <v>34659</v>
      </c>
      <c r="C3031" s="120" t="s">
        <v>20335</v>
      </c>
      <c r="D3031" s="41" t="s">
        <v>8500</v>
      </c>
      <c r="E3031" s="40" t="s">
        <v>27062</v>
      </c>
    </row>
    <row r="3032" spans="1:5">
      <c r="A3032" t="str">
        <f t="shared" si="47"/>
        <v>34660</v>
      </c>
      <c r="B3032">
        <v>34660</v>
      </c>
      <c r="C3032" s="120" t="s">
        <v>20337</v>
      </c>
      <c r="D3032" s="41" t="s">
        <v>8500</v>
      </c>
      <c r="E3032" s="40" t="s">
        <v>25395</v>
      </c>
    </row>
    <row r="3033" spans="1:5">
      <c r="A3033" t="str">
        <f t="shared" si="47"/>
        <v>34661</v>
      </c>
      <c r="B3033">
        <v>34661</v>
      </c>
      <c r="C3033" s="120" t="s">
        <v>20338</v>
      </c>
      <c r="D3033" s="41" t="s">
        <v>8500</v>
      </c>
      <c r="E3033" s="40" t="s">
        <v>24931</v>
      </c>
    </row>
    <row r="3034" spans="1:5">
      <c r="A3034" t="str">
        <f t="shared" si="47"/>
        <v>34664</v>
      </c>
      <c r="B3034">
        <v>34664</v>
      </c>
      <c r="C3034" s="120" t="s">
        <v>20343</v>
      </c>
      <c r="D3034" s="41" t="s">
        <v>8500</v>
      </c>
      <c r="E3034" s="40" t="s">
        <v>27063</v>
      </c>
    </row>
    <row r="3035" spans="1:5">
      <c r="A3035" t="str">
        <f t="shared" si="47"/>
        <v>34665</v>
      </c>
      <c r="B3035">
        <v>34665</v>
      </c>
      <c r="C3035" s="120" t="s">
        <v>20344</v>
      </c>
      <c r="D3035" s="41" t="s">
        <v>8500</v>
      </c>
      <c r="E3035" s="40" t="s">
        <v>26475</v>
      </c>
    </row>
    <row r="3036" spans="1:5">
      <c r="A3036" t="str">
        <f t="shared" si="47"/>
        <v>34666</v>
      </c>
      <c r="B3036">
        <v>34666</v>
      </c>
      <c r="C3036" s="120" t="s">
        <v>20345</v>
      </c>
      <c r="D3036" s="41" t="s">
        <v>8500</v>
      </c>
      <c r="E3036" s="40" t="s">
        <v>27064</v>
      </c>
    </row>
    <row r="3037" spans="1:5">
      <c r="A3037" t="str">
        <f t="shared" si="47"/>
        <v>34667</v>
      </c>
      <c r="B3037">
        <v>34667</v>
      </c>
      <c r="C3037" s="120" t="s">
        <v>20339</v>
      </c>
      <c r="D3037" s="41" t="s">
        <v>8500</v>
      </c>
      <c r="E3037" s="40" t="s">
        <v>27065</v>
      </c>
    </row>
    <row r="3038" spans="1:5">
      <c r="A3038" t="str">
        <f t="shared" si="47"/>
        <v>34668</v>
      </c>
      <c r="B3038">
        <v>34668</v>
      </c>
      <c r="C3038" s="120" t="s">
        <v>20341</v>
      </c>
      <c r="D3038" s="41" t="s">
        <v>8500</v>
      </c>
      <c r="E3038" s="40" t="s">
        <v>27066</v>
      </c>
    </row>
    <row r="3039" spans="1:5">
      <c r="A3039" t="str">
        <f t="shared" si="47"/>
        <v>34669</v>
      </c>
      <c r="B3039">
        <v>34669</v>
      </c>
      <c r="C3039" s="120" t="s">
        <v>20346</v>
      </c>
      <c r="D3039" s="41" t="s">
        <v>8500</v>
      </c>
      <c r="E3039" s="40" t="s">
        <v>16734</v>
      </c>
    </row>
    <row r="3040" spans="1:5">
      <c r="A3040" t="str">
        <f t="shared" si="47"/>
        <v>34670</v>
      </c>
      <c r="B3040">
        <v>34670</v>
      </c>
      <c r="C3040" s="120" t="s">
        <v>20348</v>
      </c>
      <c r="D3040" s="41" t="s">
        <v>8500</v>
      </c>
      <c r="E3040" s="40" t="s">
        <v>27067</v>
      </c>
    </row>
    <row r="3041" spans="1:5">
      <c r="A3041" t="str">
        <f t="shared" si="47"/>
        <v>34671</v>
      </c>
      <c r="B3041">
        <v>34671</v>
      </c>
      <c r="C3041" s="120" t="s">
        <v>20350</v>
      </c>
      <c r="D3041" s="41" t="s">
        <v>8500</v>
      </c>
      <c r="E3041" s="40" t="s">
        <v>26057</v>
      </c>
    </row>
    <row r="3042" spans="1:5">
      <c r="A3042" t="str">
        <f t="shared" si="47"/>
        <v>34672</v>
      </c>
      <c r="B3042">
        <v>34672</v>
      </c>
      <c r="C3042" s="120" t="s">
        <v>20352</v>
      </c>
      <c r="D3042" s="41" t="s">
        <v>8500</v>
      </c>
      <c r="E3042" s="40" t="s">
        <v>23832</v>
      </c>
    </row>
    <row r="3043" spans="1:5">
      <c r="A3043" t="str">
        <f t="shared" si="47"/>
        <v>34673</v>
      </c>
      <c r="B3043">
        <v>34673</v>
      </c>
      <c r="C3043" s="120" t="s">
        <v>20353</v>
      </c>
      <c r="D3043" s="41" t="s">
        <v>8500</v>
      </c>
      <c r="E3043" s="40" t="s">
        <v>16680</v>
      </c>
    </row>
    <row r="3044" spans="1:5">
      <c r="A3044" t="str">
        <f t="shared" si="47"/>
        <v>34674</v>
      </c>
      <c r="B3044">
        <v>34674</v>
      </c>
      <c r="C3044" s="120" t="s">
        <v>20354</v>
      </c>
      <c r="D3044" s="41" t="s">
        <v>8500</v>
      </c>
      <c r="E3044" s="40" t="s">
        <v>27068</v>
      </c>
    </row>
    <row r="3045" spans="1:5">
      <c r="A3045" t="str">
        <f t="shared" si="47"/>
        <v>34675</v>
      </c>
      <c r="B3045">
        <v>34675</v>
      </c>
      <c r="C3045" s="120" t="s">
        <v>20356</v>
      </c>
      <c r="D3045" s="41" t="s">
        <v>8500</v>
      </c>
      <c r="E3045" s="40" t="s">
        <v>25058</v>
      </c>
    </row>
    <row r="3046" spans="1:5">
      <c r="A3046" t="str">
        <f t="shared" si="47"/>
        <v>34676</v>
      </c>
      <c r="B3046">
        <v>34676</v>
      </c>
      <c r="C3046" s="120" t="s">
        <v>20357</v>
      </c>
      <c r="D3046" s="41" t="s">
        <v>8500</v>
      </c>
      <c r="E3046" s="40" t="s">
        <v>27069</v>
      </c>
    </row>
    <row r="3047" spans="1:5">
      <c r="A3047" t="str">
        <f t="shared" si="47"/>
        <v>34677</v>
      </c>
      <c r="B3047">
        <v>34677</v>
      </c>
      <c r="C3047" s="120" t="s">
        <v>20359</v>
      </c>
      <c r="D3047" s="41" t="s">
        <v>8500</v>
      </c>
      <c r="E3047" s="40" t="s">
        <v>26010</v>
      </c>
    </row>
    <row r="3048" spans="1:5">
      <c r="A3048" t="str">
        <f t="shared" si="47"/>
        <v>34680</v>
      </c>
      <c r="B3048">
        <v>34680</v>
      </c>
      <c r="C3048" s="120" t="s">
        <v>23296</v>
      </c>
      <c r="D3048" s="41" t="s">
        <v>8510</v>
      </c>
      <c r="E3048" s="40" t="s">
        <v>9393</v>
      </c>
    </row>
    <row r="3049" spans="1:5">
      <c r="A3049" t="str">
        <f t="shared" si="47"/>
        <v>34682</v>
      </c>
      <c r="B3049">
        <v>34682</v>
      </c>
      <c r="C3049" s="120" t="s">
        <v>23284</v>
      </c>
      <c r="D3049" s="41" t="s">
        <v>8500</v>
      </c>
      <c r="E3049" s="40" t="s">
        <v>17494</v>
      </c>
    </row>
    <row r="3050" spans="1:5">
      <c r="A3050" t="str">
        <f t="shared" si="47"/>
        <v>34683</v>
      </c>
      <c r="B3050">
        <v>34683</v>
      </c>
      <c r="C3050" s="120" t="s">
        <v>23278</v>
      </c>
      <c r="D3050" s="41" t="s">
        <v>8500</v>
      </c>
      <c r="E3050" s="40" t="s">
        <v>18166</v>
      </c>
    </row>
    <row r="3051" spans="1:5">
      <c r="A3051" t="str">
        <f t="shared" si="47"/>
        <v>34684</v>
      </c>
      <c r="B3051">
        <v>34684</v>
      </c>
      <c r="C3051" s="120" t="s">
        <v>23277</v>
      </c>
      <c r="D3051" s="41" t="s">
        <v>8500</v>
      </c>
      <c r="E3051" s="40" t="s">
        <v>18165</v>
      </c>
    </row>
    <row r="3052" spans="1:5">
      <c r="A3052" t="str">
        <f t="shared" si="47"/>
        <v>34686</v>
      </c>
      <c r="B3052">
        <v>34686</v>
      </c>
      <c r="C3052" s="120" t="s">
        <v>21026</v>
      </c>
      <c r="D3052" s="41" t="s">
        <v>8502</v>
      </c>
      <c r="E3052" s="40" t="s">
        <v>17426</v>
      </c>
    </row>
    <row r="3053" spans="1:5">
      <c r="A3053" t="str">
        <f t="shared" si="47"/>
        <v>34688</v>
      </c>
      <c r="B3053">
        <v>34688</v>
      </c>
      <c r="C3053" s="120" t="s">
        <v>21031</v>
      </c>
      <c r="D3053" s="41" t="s">
        <v>8502</v>
      </c>
      <c r="E3053" s="40" t="s">
        <v>8899</v>
      </c>
    </row>
    <row r="3054" spans="1:5">
      <c r="A3054" t="str">
        <f t="shared" si="47"/>
        <v>34689</v>
      </c>
      <c r="B3054">
        <v>34689</v>
      </c>
      <c r="C3054" s="120" t="s">
        <v>21037</v>
      </c>
      <c r="D3054" s="41" t="s">
        <v>8502</v>
      </c>
      <c r="E3054" s="40" t="s">
        <v>27070</v>
      </c>
    </row>
    <row r="3055" spans="1:5">
      <c r="A3055" t="str">
        <f t="shared" si="47"/>
        <v>34705</v>
      </c>
      <c r="B3055">
        <v>34705</v>
      </c>
      <c r="C3055" s="120" t="s">
        <v>21020</v>
      </c>
      <c r="D3055" s="41" t="s">
        <v>8502</v>
      </c>
      <c r="E3055" s="40" t="s">
        <v>27071</v>
      </c>
    </row>
    <row r="3056" spans="1:5">
      <c r="A3056" t="str">
        <f t="shared" si="47"/>
        <v>34707</v>
      </c>
      <c r="B3056">
        <v>34707</v>
      </c>
      <c r="C3056" s="120" t="s">
        <v>21021</v>
      </c>
      <c r="D3056" s="41" t="s">
        <v>8502</v>
      </c>
      <c r="E3056" s="40" t="s">
        <v>27072</v>
      </c>
    </row>
    <row r="3057" spans="1:5">
      <c r="A3057" t="str">
        <f t="shared" si="47"/>
        <v>34709</v>
      </c>
      <c r="B3057">
        <v>34709</v>
      </c>
      <c r="C3057" s="120" t="s">
        <v>21032</v>
      </c>
      <c r="D3057" s="41" t="s">
        <v>8502</v>
      </c>
      <c r="E3057" s="40" t="s">
        <v>25029</v>
      </c>
    </row>
    <row r="3058" spans="1:5">
      <c r="A3058" t="str">
        <f t="shared" si="47"/>
        <v>34713</v>
      </c>
      <c r="B3058">
        <v>34713</v>
      </c>
      <c r="C3058" s="120" t="s">
        <v>23051</v>
      </c>
      <c r="D3058" s="41" t="s">
        <v>8500</v>
      </c>
      <c r="E3058" s="40" t="s">
        <v>27073</v>
      </c>
    </row>
    <row r="3059" spans="1:5">
      <c r="A3059" t="str">
        <f t="shared" si="47"/>
        <v>34714</v>
      </c>
      <c r="B3059">
        <v>34714</v>
      </c>
      <c r="C3059" s="120" t="s">
        <v>21034</v>
      </c>
      <c r="D3059" s="41" t="s">
        <v>8502</v>
      </c>
      <c r="E3059" s="40" t="s">
        <v>27074</v>
      </c>
    </row>
    <row r="3060" spans="1:5">
      <c r="A3060" t="str">
        <f t="shared" si="47"/>
        <v>34721</v>
      </c>
      <c r="B3060">
        <v>34721</v>
      </c>
      <c r="C3060" s="120" t="s">
        <v>22948</v>
      </c>
      <c r="D3060" s="41" t="s">
        <v>8500</v>
      </c>
      <c r="E3060" s="40" t="s">
        <v>16668</v>
      </c>
    </row>
    <row r="3061" spans="1:5">
      <c r="A3061" t="str">
        <f t="shared" si="47"/>
        <v>34723</v>
      </c>
      <c r="B3061">
        <v>34723</v>
      </c>
      <c r="C3061" s="120" t="s">
        <v>22947</v>
      </c>
      <c r="D3061" s="41" t="s">
        <v>8500</v>
      </c>
      <c r="E3061" s="40" t="s">
        <v>16667</v>
      </c>
    </row>
    <row r="3062" spans="1:5">
      <c r="A3062" t="str">
        <f t="shared" si="47"/>
        <v>34729</v>
      </c>
      <c r="B3062">
        <v>34729</v>
      </c>
      <c r="C3062" s="120" t="s">
        <v>21013</v>
      </c>
      <c r="D3062" s="41" t="s">
        <v>8502</v>
      </c>
      <c r="E3062" s="40" t="s">
        <v>27075</v>
      </c>
    </row>
    <row r="3063" spans="1:5">
      <c r="A3063" t="str">
        <f t="shared" si="47"/>
        <v>34734</v>
      </c>
      <c r="B3063">
        <v>34734</v>
      </c>
      <c r="C3063" s="120" t="s">
        <v>21014</v>
      </c>
      <c r="D3063" s="41" t="s">
        <v>8502</v>
      </c>
      <c r="E3063" s="40" t="s">
        <v>27076</v>
      </c>
    </row>
    <row r="3064" spans="1:5">
      <c r="A3064" t="str">
        <f t="shared" si="47"/>
        <v>34738</v>
      </c>
      <c r="B3064">
        <v>34738</v>
      </c>
      <c r="C3064" s="120" t="s">
        <v>21015</v>
      </c>
      <c r="D3064" s="41" t="s">
        <v>8502</v>
      </c>
      <c r="E3064" s="40" t="s">
        <v>27077</v>
      </c>
    </row>
    <row r="3065" spans="1:5">
      <c r="A3065" t="str">
        <f t="shared" si="47"/>
        <v>34741</v>
      </c>
      <c r="B3065">
        <v>34741</v>
      </c>
      <c r="C3065" s="120" t="s">
        <v>20342</v>
      </c>
      <c r="D3065" s="41" t="s">
        <v>8500</v>
      </c>
      <c r="E3065" s="40" t="s">
        <v>27078</v>
      </c>
    </row>
    <row r="3066" spans="1:5">
      <c r="A3066" t="str">
        <f t="shared" si="47"/>
        <v>34743</v>
      </c>
      <c r="B3066">
        <v>34743</v>
      </c>
      <c r="C3066" s="120" t="s">
        <v>27079</v>
      </c>
      <c r="D3066" s="41" t="s">
        <v>8500</v>
      </c>
      <c r="E3066" s="40" t="s">
        <v>27080</v>
      </c>
    </row>
    <row r="3067" spans="1:5">
      <c r="A3067" t="str">
        <f t="shared" si="47"/>
        <v>34744</v>
      </c>
      <c r="B3067">
        <v>34744</v>
      </c>
      <c r="C3067" s="120" t="s">
        <v>22815</v>
      </c>
      <c r="D3067" s="41" t="s">
        <v>8500</v>
      </c>
      <c r="E3067" s="40" t="s">
        <v>9278</v>
      </c>
    </row>
    <row r="3068" spans="1:5">
      <c r="A3068" t="str">
        <f t="shared" si="47"/>
        <v>34745</v>
      </c>
      <c r="B3068">
        <v>34745</v>
      </c>
      <c r="C3068" s="120" t="s">
        <v>27081</v>
      </c>
      <c r="D3068" s="41" t="s">
        <v>8500</v>
      </c>
      <c r="E3068" s="40" t="s">
        <v>27082</v>
      </c>
    </row>
    <row r="3069" spans="1:5">
      <c r="A3069" t="str">
        <f t="shared" si="47"/>
        <v>34746</v>
      </c>
      <c r="B3069">
        <v>34746</v>
      </c>
      <c r="C3069" s="120" t="s">
        <v>27083</v>
      </c>
      <c r="D3069" s="41" t="s">
        <v>8500</v>
      </c>
      <c r="E3069" s="40" t="s">
        <v>26002</v>
      </c>
    </row>
    <row r="3070" spans="1:5">
      <c r="A3070" t="str">
        <f t="shared" si="47"/>
        <v>34747</v>
      </c>
      <c r="B3070">
        <v>34747</v>
      </c>
      <c r="C3070" s="120" t="s">
        <v>22811</v>
      </c>
      <c r="D3070" s="41" t="s">
        <v>8510</v>
      </c>
      <c r="E3070" s="40" t="s">
        <v>18139</v>
      </c>
    </row>
    <row r="3071" spans="1:5">
      <c r="A3071" t="str">
        <f t="shared" si="47"/>
        <v>34753</v>
      </c>
      <c r="B3071">
        <v>34753</v>
      </c>
      <c r="C3071" s="120" t="s">
        <v>20389</v>
      </c>
      <c r="D3071" s="41" t="s">
        <v>8506</v>
      </c>
      <c r="E3071" s="40" t="s">
        <v>8590</v>
      </c>
    </row>
    <row r="3072" spans="1:5">
      <c r="A3072" t="str">
        <f t="shared" si="47"/>
        <v>34760</v>
      </c>
      <c r="B3072">
        <v>34760</v>
      </c>
      <c r="C3072" s="120" t="s">
        <v>19458</v>
      </c>
      <c r="D3072" s="41" t="s">
        <v>8504</v>
      </c>
      <c r="E3072" s="40" t="s">
        <v>27084</v>
      </c>
    </row>
    <row r="3073" spans="1:5">
      <c r="A3073" t="str">
        <f t="shared" si="47"/>
        <v>34761</v>
      </c>
      <c r="B3073">
        <v>34761</v>
      </c>
      <c r="C3073" s="120" t="s">
        <v>22529</v>
      </c>
      <c r="D3073" s="41" t="s">
        <v>8504</v>
      </c>
      <c r="E3073" s="40" t="s">
        <v>10138</v>
      </c>
    </row>
    <row r="3074" spans="1:5">
      <c r="A3074" t="str">
        <f t="shared" si="47"/>
        <v>34763</v>
      </c>
      <c r="B3074">
        <v>34763</v>
      </c>
      <c r="C3074" s="120" t="s">
        <v>22461</v>
      </c>
      <c r="D3074" s="41" t="s">
        <v>8502</v>
      </c>
      <c r="E3074" s="40" t="s">
        <v>18005</v>
      </c>
    </row>
    <row r="3075" spans="1:5">
      <c r="A3075" t="str">
        <f t="shared" ref="A3075:A3138" si="48">IF(ISERROR(SEARCH("/",B3075)=6),TRIM(CLEAN(B3075)),IF(SEARCH("/",B3075)=6,IF(LEN(TRIM(CLEAN(B3075)))=7,LEFT(TRIM(CLEAN(B3075)),6)&amp;"00"&amp;RIGHT(TRIM(CLEAN(B3075)),1),LEFT(TRIM(CLEAN(B3075)),6)&amp;"0"&amp;RIGHT(TRIM(CLEAN(B3075)),2)),TRIM(CLEAN(B3075))))</f>
        <v>34764</v>
      </c>
      <c r="B3075">
        <v>34764</v>
      </c>
      <c r="C3075" s="120" t="s">
        <v>22464</v>
      </c>
      <c r="D3075" s="41" t="s">
        <v>8502</v>
      </c>
      <c r="E3075" s="40" t="s">
        <v>8756</v>
      </c>
    </row>
    <row r="3076" spans="1:5">
      <c r="A3076" t="str">
        <f t="shared" si="48"/>
        <v>34769</v>
      </c>
      <c r="B3076">
        <v>34769</v>
      </c>
      <c r="C3076" s="120" t="s">
        <v>22460</v>
      </c>
      <c r="D3076" s="41" t="s">
        <v>8502</v>
      </c>
      <c r="E3076" s="40" t="s">
        <v>9355</v>
      </c>
    </row>
    <row r="3077" spans="1:5">
      <c r="A3077" t="str">
        <f t="shared" si="48"/>
        <v>34770</v>
      </c>
      <c r="B3077">
        <v>34770</v>
      </c>
      <c r="C3077" s="120" t="s">
        <v>20434</v>
      </c>
      <c r="D3077" s="41" t="s">
        <v>8836</v>
      </c>
      <c r="E3077" s="40" t="s">
        <v>27085</v>
      </c>
    </row>
    <row r="3078" spans="1:5">
      <c r="A3078" t="str">
        <f t="shared" si="48"/>
        <v>34771</v>
      </c>
      <c r="B3078">
        <v>34771</v>
      </c>
      <c r="C3078" s="120" t="s">
        <v>22463</v>
      </c>
      <c r="D3078" s="41" t="s">
        <v>8502</v>
      </c>
      <c r="E3078" s="40" t="s">
        <v>8963</v>
      </c>
    </row>
    <row r="3079" spans="1:5">
      <c r="A3079" t="str">
        <f t="shared" si="48"/>
        <v>34773</v>
      </c>
      <c r="B3079">
        <v>34773</v>
      </c>
      <c r="C3079" s="120" t="s">
        <v>22459</v>
      </c>
      <c r="D3079" s="41" t="s">
        <v>8502</v>
      </c>
      <c r="E3079" s="40" t="s">
        <v>9318</v>
      </c>
    </row>
    <row r="3080" spans="1:5">
      <c r="A3080" t="str">
        <f t="shared" si="48"/>
        <v>34774</v>
      </c>
      <c r="B3080">
        <v>34774</v>
      </c>
      <c r="C3080" s="120" t="s">
        <v>22462</v>
      </c>
      <c r="D3080" s="41" t="s">
        <v>8502</v>
      </c>
      <c r="E3080" s="40" t="s">
        <v>8802</v>
      </c>
    </row>
    <row r="3081" spans="1:5">
      <c r="A3081" t="str">
        <f t="shared" si="48"/>
        <v>34777</v>
      </c>
      <c r="B3081">
        <v>34777</v>
      </c>
      <c r="C3081" s="120" t="s">
        <v>21111</v>
      </c>
      <c r="D3081" s="41" t="s">
        <v>8502</v>
      </c>
      <c r="E3081" s="40" t="s">
        <v>8817</v>
      </c>
    </row>
    <row r="3082" spans="1:5">
      <c r="A3082" t="str">
        <f t="shared" si="48"/>
        <v>34779</v>
      </c>
      <c r="B3082">
        <v>34779</v>
      </c>
      <c r="C3082" s="120" t="s">
        <v>21211</v>
      </c>
      <c r="D3082" s="41" t="s">
        <v>8504</v>
      </c>
      <c r="E3082" s="40" t="s">
        <v>25487</v>
      </c>
    </row>
    <row r="3083" spans="1:5">
      <c r="A3083" t="str">
        <f t="shared" si="48"/>
        <v>34780</v>
      </c>
      <c r="B3083">
        <v>34780</v>
      </c>
      <c r="C3083" s="120" t="s">
        <v>21213</v>
      </c>
      <c r="D3083" s="41" t="s">
        <v>8504</v>
      </c>
      <c r="E3083" s="40" t="s">
        <v>27086</v>
      </c>
    </row>
    <row r="3084" spans="1:5">
      <c r="A3084" t="str">
        <f t="shared" si="48"/>
        <v>34781</v>
      </c>
      <c r="B3084">
        <v>34781</v>
      </c>
      <c r="C3084" s="120" t="s">
        <v>22466</v>
      </c>
      <c r="D3084" s="41" t="s">
        <v>8502</v>
      </c>
      <c r="E3084" s="40" t="s">
        <v>8696</v>
      </c>
    </row>
    <row r="3085" spans="1:5">
      <c r="A3085" t="str">
        <f t="shared" si="48"/>
        <v>34782</v>
      </c>
      <c r="B3085">
        <v>34782</v>
      </c>
      <c r="C3085" s="120" t="s">
        <v>21215</v>
      </c>
      <c r="D3085" s="41" t="s">
        <v>8504</v>
      </c>
      <c r="E3085" s="40" t="s">
        <v>27087</v>
      </c>
    </row>
    <row r="3086" spans="1:5">
      <c r="A3086" t="str">
        <f t="shared" si="48"/>
        <v>34783</v>
      </c>
      <c r="B3086">
        <v>34783</v>
      </c>
      <c r="C3086" s="120" t="s">
        <v>21217</v>
      </c>
      <c r="D3086" s="41" t="s">
        <v>8504</v>
      </c>
      <c r="E3086" s="40" t="s">
        <v>27088</v>
      </c>
    </row>
    <row r="3087" spans="1:5">
      <c r="A3087" t="str">
        <f t="shared" si="48"/>
        <v>34785</v>
      </c>
      <c r="B3087">
        <v>34785</v>
      </c>
      <c r="C3087" s="120" t="s">
        <v>21219</v>
      </c>
      <c r="D3087" s="41" t="s">
        <v>8504</v>
      </c>
      <c r="E3087" s="40" t="s">
        <v>27089</v>
      </c>
    </row>
    <row r="3088" spans="1:5">
      <c r="A3088" t="str">
        <f t="shared" si="48"/>
        <v>34788</v>
      </c>
      <c r="B3088">
        <v>34788</v>
      </c>
      <c r="C3088" s="120" t="s">
        <v>22465</v>
      </c>
      <c r="D3088" s="41" t="s">
        <v>8502</v>
      </c>
      <c r="E3088" s="40" t="s">
        <v>8615</v>
      </c>
    </row>
    <row r="3089" spans="1:5">
      <c r="A3089" t="str">
        <f t="shared" si="48"/>
        <v>34794</v>
      </c>
      <c r="B3089">
        <v>34794</v>
      </c>
      <c r="C3089" s="120" t="s">
        <v>22446</v>
      </c>
      <c r="D3089" s="41" t="s">
        <v>8504</v>
      </c>
      <c r="E3089" s="40" t="s">
        <v>17691</v>
      </c>
    </row>
    <row r="3090" spans="1:5">
      <c r="A3090" t="str">
        <f t="shared" si="48"/>
        <v>34797</v>
      </c>
      <c r="B3090">
        <v>34797</v>
      </c>
      <c r="C3090" s="120" t="s">
        <v>21687</v>
      </c>
      <c r="D3090" s="41" t="s">
        <v>8502</v>
      </c>
      <c r="E3090" s="40" t="s">
        <v>27090</v>
      </c>
    </row>
    <row r="3091" spans="1:5">
      <c r="A3091" t="str">
        <f t="shared" si="48"/>
        <v>34800</v>
      </c>
      <c r="B3091">
        <v>34800</v>
      </c>
      <c r="C3091" s="120" t="s">
        <v>21528</v>
      </c>
      <c r="D3091" s="41" t="s">
        <v>8591</v>
      </c>
      <c r="E3091" s="40" t="s">
        <v>27091</v>
      </c>
    </row>
    <row r="3092" spans="1:5">
      <c r="A3092" t="str">
        <f t="shared" si="48"/>
        <v>34802</v>
      </c>
      <c r="B3092">
        <v>34802</v>
      </c>
      <c r="C3092" s="120" t="s">
        <v>21509</v>
      </c>
      <c r="D3092" s="41" t="s">
        <v>8502</v>
      </c>
      <c r="E3092" s="40" t="s">
        <v>27092</v>
      </c>
    </row>
    <row r="3093" spans="1:5" ht="30">
      <c r="A3093" t="str">
        <f t="shared" si="48"/>
        <v>34804</v>
      </c>
      <c r="B3093">
        <v>34804</v>
      </c>
      <c r="C3093" s="120" t="s">
        <v>21536</v>
      </c>
      <c r="D3093" s="41" t="s">
        <v>8500</v>
      </c>
      <c r="E3093" s="40" t="s">
        <v>27093</v>
      </c>
    </row>
    <row r="3094" spans="1:5">
      <c r="A3094" t="str">
        <f t="shared" si="48"/>
        <v>34872</v>
      </c>
      <c r="B3094">
        <v>34872</v>
      </c>
      <c r="C3094" s="120" t="s">
        <v>20432</v>
      </c>
      <c r="D3094" s="41" t="s">
        <v>8591</v>
      </c>
      <c r="E3094" s="40" t="s">
        <v>26688</v>
      </c>
    </row>
    <row r="3095" spans="1:5">
      <c r="A3095" t="str">
        <f t="shared" si="48"/>
        <v>35272</v>
      </c>
      <c r="B3095">
        <v>35272</v>
      </c>
      <c r="C3095" s="120" t="s">
        <v>24606</v>
      </c>
      <c r="D3095" s="41" t="s">
        <v>8510</v>
      </c>
      <c r="E3095" s="40" t="s">
        <v>27094</v>
      </c>
    </row>
    <row r="3096" spans="1:5">
      <c r="A3096" t="str">
        <f t="shared" si="48"/>
        <v>35273</v>
      </c>
      <c r="B3096">
        <v>35273</v>
      </c>
      <c r="C3096" s="120" t="s">
        <v>23071</v>
      </c>
      <c r="D3096" s="41" t="s">
        <v>8510</v>
      </c>
      <c r="E3096" s="40" t="s">
        <v>25698</v>
      </c>
    </row>
    <row r="3097" spans="1:5">
      <c r="A3097" t="str">
        <f t="shared" si="48"/>
        <v>35274</v>
      </c>
      <c r="B3097">
        <v>35274</v>
      </c>
      <c r="C3097" s="120" t="s">
        <v>22870</v>
      </c>
      <c r="D3097" s="41" t="s">
        <v>8510</v>
      </c>
      <c r="E3097" s="40" t="s">
        <v>18276</v>
      </c>
    </row>
    <row r="3098" spans="1:5">
      <c r="A3098" t="str">
        <f t="shared" si="48"/>
        <v>35275</v>
      </c>
      <c r="B3098">
        <v>35275</v>
      </c>
      <c r="C3098" s="120" t="s">
        <v>22871</v>
      </c>
      <c r="D3098" s="41" t="s">
        <v>8510</v>
      </c>
      <c r="E3098" s="40" t="s">
        <v>26470</v>
      </c>
    </row>
    <row r="3099" spans="1:5">
      <c r="A3099" t="str">
        <f t="shared" si="48"/>
        <v>35276</v>
      </c>
      <c r="B3099">
        <v>35276</v>
      </c>
      <c r="C3099" s="120" t="s">
        <v>22872</v>
      </c>
      <c r="D3099" s="41" t="s">
        <v>8510</v>
      </c>
      <c r="E3099" s="40" t="s">
        <v>27095</v>
      </c>
    </row>
    <row r="3100" spans="1:5">
      <c r="A3100" t="str">
        <f t="shared" si="48"/>
        <v>35277</v>
      </c>
      <c r="B3100">
        <v>35277</v>
      </c>
      <c r="C3100" s="120" t="s">
        <v>20054</v>
      </c>
      <c r="D3100" s="41" t="s">
        <v>8502</v>
      </c>
      <c r="E3100" s="40" t="s">
        <v>27096</v>
      </c>
    </row>
    <row r="3101" spans="1:5">
      <c r="A3101" t="str">
        <f t="shared" si="48"/>
        <v>35692</v>
      </c>
      <c r="B3101">
        <v>35692</v>
      </c>
      <c r="C3101" s="120" t="s">
        <v>23928</v>
      </c>
      <c r="D3101" s="41" t="s">
        <v>8498</v>
      </c>
      <c r="E3101" s="40" t="s">
        <v>11696</v>
      </c>
    </row>
    <row r="3102" spans="1:5">
      <c r="A3102" t="str">
        <f t="shared" si="48"/>
        <v>35693</v>
      </c>
      <c r="B3102">
        <v>35693</v>
      </c>
      <c r="C3102" s="120" t="s">
        <v>23927</v>
      </c>
      <c r="D3102" s="41" t="s">
        <v>8498</v>
      </c>
      <c r="E3102" s="40" t="s">
        <v>9356</v>
      </c>
    </row>
    <row r="3103" spans="1:5">
      <c r="A3103" t="str">
        <f t="shared" si="48"/>
        <v>36080</v>
      </c>
      <c r="B3103">
        <v>36080</v>
      </c>
      <c r="C3103" s="120" t="s">
        <v>19554</v>
      </c>
      <c r="D3103" s="41" t="s">
        <v>8502</v>
      </c>
      <c r="E3103" s="40" t="s">
        <v>27097</v>
      </c>
    </row>
    <row r="3104" spans="1:5">
      <c r="A3104" t="str">
        <f t="shared" si="48"/>
        <v>36081</v>
      </c>
      <c r="B3104">
        <v>36081</v>
      </c>
      <c r="C3104" s="120" t="s">
        <v>19550</v>
      </c>
      <c r="D3104" s="41" t="s">
        <v>8502</v>
      </c>
      <c r="E3104" s="40" t="s">
        <v>17966</v>
      </c>
    </row>
    <row r="3105" spans="1:5">
      <c r="A3105" t="str">
        <f t="shared" si="48"/>
        <v>36084</v>
      </c>
      <c r="B3105">
        <v>36084</v>
      </c>
      <c r="C3105" s="120" t="s">
        <v>24332</v>
      </c>
      <c r="D3105" s="41" t="s">
        <v>8510</v>
      </c>
      <c r="E3105" s="40" t="s">
        <v>27098</v>
      </c>
    </row>
    <row r="3106" spans="1:5">
      <c r="A3106" t="str">
        <f t="shared" si="48"/>
        <v>36141</v>
      </c>
      <c r="B3106">
        <v>36141</v>
      </c>
      <c r="C3106" s="120" t="s">
        <v>22426</v>
      </c>
      <c r="D3106" s="41" t="s">
        <v>8502</v>
      </c>
      <c r="E3106" s="40" t="s">
        <v>24811</v>
      </c>
    </row>
    <row r="3107" spans="1:5">
      <c r="A3107" t="str">
        <f t="shared" si="48"/>
        <v>36142</v>
      </c>
      <c r="B3107">
        <v>36142</v>
      </c>
      <c r="C3107" s="120" t="s">
        <v>23116</v>
      </c>
      <c r="D3107" s="41" t="s">
        <v>8502</v>
      </c>
      <c r="E3107" s="40" t="s">
        <v>15729</v>
      </c>
    </row>
    <row r="3108" spans="1:5">
      <c r="A3108" t="str">
        <f t="shared" si="48"/>
        <v>36143</v>
      </c>
      <c r="B3108">
        <v>36143</v>
      </c>
      <c r="C3108" s="120" t="s">
        <v>23115</v>
      </c>
      <c r="D3108" s="41" t="s">
        <v>8502</v>
      </c>
      <c r="E3108" s="40" t="s">
        <v>17166</v>
      </c>
    </row>
    <row r="3109" spans="1:5">
      <c r="A3109" t="str">
        <f t="shared" si="48"/>
        <v>36144</v>
      </c>
      <c r="B3109">
        <v>36144</v>
      </c>
      <c r="C3109" s="120" t="s">
        <v>23272</v>
      </c>
      <c r="D3109" s="41" t="s">
        <v>8502</v>
      </c>
      <c r="E3109" s="40" t="s">
        <v>9189</v>
      </c>
    </row>
    <row r="3110" spans="1:5">
      <c r="A3110" t="str">
        <f t="shared" si="48"/>
        <v>36145</v>
      </c>
      <c r="B3110">
        <v>36145</v>
      </c>
      <c r="C3110" s="120" t="s">
        <v>19691</v>
      </c>
      <c r="D3110" s="41" t="s">
        <v>8662</v>
      </c>
      <c r="E3110" s="40" t="s">
        <v>27099</v>
      </c>
    </row>
    <row r="3111" spans="1:5">
      <c r="A3111" t="str">
        <f t="shared" si="48"/>
        <v>36146</v>
      </c>
      <c r="B3111">
        <v>36146</v>
      </c>
      <c r="C3111" s="120" t="s">
        <v>23117</v>
      </c>
      <c r="D3111" s="41" t="s">
        <v>8502</v>
      </c>
      <c r="E3111" s="40" t="s">
        <v>27100</v>
      </c>
    </row>
    <row r="3112" spans="1:5">
      <c r="A3112" t="str">
        <f t="shared" si="48"/>
        <v>36147</v>
      </c>
      <c r="B3112">
        <v>36147</v>
      </c>
      <c r="C3112" s="120" t="s">
        <v>22110</v>
      </c>
      <c r="D3112" s="41" t="s">
        <v>8662</v>
      </c>
      <c r="E3112" s="40" t="s">
        <v>27101</v>
      </c>
    </row>
    <row r="3113" spans="1:5">
      <c r="A3113" t="str">
        <f t="shared" si="48"/>
        <v>36148</v>
      </c>
      <c r="B3113">
        <v>36148</v>
      </c>
      <c r="C3113" s="120" t="s">
        <v>20392</v>
      </c>
      <c r="D3113" s="41" t="s">
        <v>8502</v>
      </c>
      <c r="E3113" s="40" t="s">
        <v>26865</v>
      </c>
    </row>
    <row r="3114" spans="1:5">
      <c r="A3114" t="str">
        <f t="shared" si="48"/>
        <v>36149</v>
      </c>
      <c r="B3114">
        <v>36149</v>
      </c>
      <c r="C3114" s="120" t="s">
        <v>24024</v>
      </c>
      <c r="D3114" s="41" t="s">
        <v>8502</v>
      </c>
      <c r="E3114" s="40" t="s">
        <v>27102</v>
      </c>
    </row>
    <row r="3115" spans="1:5">
      <c r="A3115" t="str">
        <f t="shared" si="48"/>
        <v>36150</v>
      </c>
      <c r="B3115">
        <v>36150</v>
      </c>
      <c r="C3115" s="120" t="s">
        <v>19506</v>
      </c>
      <c r="D3115" s="41" t="s">
        <v>8502</v>
      </c>
      <c r="E3115" s="40" t="s">
        <v>17685</v>
      </c>
    </row>
    <row r="3116" spans="1:5">
      <c r="A3116" t="str">
        <f t="shared" si="48"/>
        <v>36151</v>
      </c>
      <c r="B3116">
        <v>36151</v>
      </c>
      <c r="C3116" s="120" t="s">
        <v>22355</v>
      </c>
      <c r="D3116" s="41" t="s">
        <v>8502</v>
      </c>
      <c r="E3116" s="40" t="s">
        <v>27103</v>
      </c>
    </row>
    <row r="3117" spans="1:5">
      <c r="A3117" t="str">
        <f t="shared" si="48"/>
        <v>36152</v>
      </c>
      <c r="B3117">
        <v>36152</v>
      </c>
      <c r="C3117" s="120" t="s">
        <v>22634</v>
      </c>
      <c r="D3117" s="41" t="s">
        <v>8502</v>
      </c>
      <c r="E3117" s="40" t="s">
        <v>9025</v>
      </c>
    </row>
    <row r="3118" spans="1:5">
      <c r="A3118" t="str">
        <f t="shared" si="48"/>
        <v>36153</v>
      </c>
      <c r="B3118">
        <v>36153</v>
      </c>
      <c r="C3118" s="120" t="s">
        <v>23447</v>
      </c>
      <c r="D3118" s="41" t="s">
        <v>8502</v>
      </c>
      <c r="E3118" s="40" t="s">
        <v>24934</v>
      </c>
    </row>
    <row r="3119" spans="1:5" ht="30">
      <c r="A3119" t="str">
        <f t="shared" si="48"/>
        <v>36154</v>
      </c>
      <c r="B3119">
        <v>36154</v>
      </c>
      <c r="C3119" s="120" t="s">
        <v>19652</v>
      </c>
      <c r="D3119" s="41" t="s">
        <v>8500</v>
      </c>
      <c r="E3119" s="40" t="s">
        <v>27104</v>
      </c>
    </row>
    <row r="3120" spans="1:5" ht="30">
      <c r="A3120" t="str">
        <f t="shared" si="48"/>
        <v>36155</v>
      </c>
      <c r="B3120">
        <v>36155</v>
      </c>
      <c r="C3120" s="120" t="s">
        <v>19650</v>
      </c>
      <c r="D3120" s="41" t="s">
        <v>8500</v>
      </c>
      <c r="E3120" s="40" t="s">
        <v>27105</v>
      </c>
    </row>
    <row r="3121" spans="1:5" ht="30">
      <c r="A3121" t="str">
        <f t="shared" si="48"/>
        <v>36156</v>
      </c>
      <c r="B3121">
        <v>36156</v>
      </c>
      <c r="C3121" s="120" t="s">
        <v>19649</v>
      </c>
      <c r="D3121" s="41" t="s">
        <v>8500</v>
      </c>
      <c r="E3121" s="40" t="s">
        <v>19024</v>
      </c>
    </row>
    <row r="3122" spans="1:5" ht="30">
      <c r="A3122" t="str">
        <f t="shared" si="48"/>
        <v>36170</v>
      </c>
      <c r="B3122">
        <v>36170</v>
      </c>
      <c r="C3122" s="120" t="s">
        <v>19646</v>
      </c>
      <c r="D3122" s="41" t="s">
        <v>8500</v>
      </c>
      <c r="E3122" s="40" t="s">
        <v>25310</v>
      </c>
    </row>
    <row r="3123" spans="1:5">
      <c r="A3123" t="str">
        <f t="shared" si="48"/>
        <v>36178</v>
      </c>
      <c r="B3123">
        <v>36178</v>
      </c>
      <c r="C3123" s="120" t="s">
        <v>22914</v>
      </c>
      <c r="D3123" s="41" t="s">
        <v>8502</v>
      </c>
      <c r="E3123" s="40" t="s">
        <v>27106</v>
      </c>
    </row>
    <row r="3124" spans="1:5">
      <c r="A3124" t="str">
        <f t="shared" si="48"/>
        <v>36204</v>
      </c>
      <c r="B3124">
        <v>36204</v>
      </c>
      <c r="C3124" s="120" t="s">
        <v>19548</v>
      </c>
      <c r="D3124" s="41" t="s">
        <v>8502</v>
      </c>
      <c r="E3124" s="40" t="s">
        <v>17964</v>
      </c>
    </row>
    <row r="3125" spans="1:5">
      <c r="A3125" t="str">
        <f t="shared" si="48"/>
        <v>36205</v>
      </c>
      <c r="B3125">
        <v>36205</v>
      </c>
      <c r="C3125" s="120" t="s">
        <v>19549</v>
      </c>
      <c r="D3125" s="41" t="s">
        <v>8502</v>
      </c>
      <c r="E3125" s="40" t="s">
        <v>17965</v>
      </c>
    </row>
    <row r="3126" spans="1:5">
      <c r="A3126" t="str">
        <f t="shared" si="48"/>
        <v>36206</v>
      </c>
      <c r="B3126">
        <v>36206</v>
      </c>
      <c r="C3126" s="120" t="s">
        <v>19551</v>
      </c>
      <c r="D3126" s="41" t="s">
        <v>8502</v>
      </c>
      <c r="E3126" s="40" t="s">
        <v>17967</v>
      </c>
    </row>
    <row r="3127" spans="1:5">
      <c r="A3127" t="str">
        <f t="shared" si="48"/>
        <v>36207</v>
      </c>
      <c r="B3127">
        <v>36207</v>
      </c>
      <c r="C3127" s="120" t="s">
        <v>19545</v>
      </c>
      <c r="D3127" s="41" t="s">
        <v>8502</v>
      </c>
      <c r="E3127" s="40" t="s">
        <v>17961</v>
      </c>
    </row>
    <row r="3128" spans="1:5">
      <c r="A3128" t="str">
        <f t="shared" si="48"/>
        <v>36209</v>
      </c>
      <c r="B3128">
        <v>36209</v>
      </c>
      <c r="C3128" s="120" t="s">
        <v>19546</v>
      </c>
      <c r="D3128" s="41" t="s">
        <v>8502</v>
      </c>
      <c r="E3128" s="40" t="s">
        <v>17962</v>
      </c>
    </row>
    <row r="3129" spans="1:5">
      <c r="A3129" t="str">
        <f t="shared" si="48"/>
        <v>36210</v>
      </c>
      <c r="B3129">
        <v>36210</v>
      </c>
      <c r="C3129" s="120" t="s">
        <v>19547</v>
      </c>
      <c r="D3129" s="41" t="s">
        <v>8502</v>
      </c>
      <c r="E3129" s="40" t="s">
        <v>17963</v>
      </c>
    </row>
    <row r="3130" spans="1:5">
      <c r="A3130" t="str">
        <f t="shared" si="48"/>
        <v>36215</v>
      </c>
      <c r="B3130">
        <v>36215</v>
      </c>
      <c r="C3130" s="120" t="s">
        <v>19537</v>
      </c>
      <c r="D3130" s="41" t="s">
        <v>8502</v>
      </c>
      <c r="E3130" s="40" t="s">
        <v>17960</v>
      </c>
    </row>
    <row r="3131" spans="1:5">
      <c r="A3131" t="str">
        <f t="shared" si="48"/>
        <v>36218</v>
      </c>
      <c r="B3131">
        <v>36218</v>
      </c>
      <c r="C3131" s="120" t="s">
        <v>19552</v>
      </c>
      <c r="D3131" s="41" t="s">
        <v>8502</v>
      </c>
      <c r="E3131" s="40" t="s">
        <v>27107</v>
      </c>
    </row>
    <row r="3132" spans="1:5">
      <c r="A3132" t="str">
        <f t="shared" si="48"/>
        <v>36220</v>
      </c>
      <c r="B3132">
        <v>36220</v>
      </c>
      <c r="C3132" s="120" t="s">
        <v>19553</v>
      </c>
      <c r="D3132" s="41" t="s">
        <v>8502</v>
      </c>
      <c r="E3132" s="40" t="s">
        <v>27108</v>
      </c>
    </row>
    <row r="3133" spans="1:5">
      <c r="A3133" t="str">
        <f t="shared" si="48"/>
        <v>36223</v>
      </c>
      <c r="B3133">
        <v>36223</v>
      </c>
      <c r="C3133" s="120" t="s">
        <v>19555</v>
      </c>
      <c r="D3133" s="41" t="s">
        <v>8502</v>
      </c>
      <c r="E3133" s="40" t="s">
        <v>27109</v>
      </c>
    </row>
    <row r="3134" spans="1:5">
      <c r="A3134" t="str">
        <f t="shared" si="48"/>
        <v>36225</v>
      </c>
      <c r="B3134">
        <v>36225</v>
      </c>
      <c r="C3134" s="120" t="s">
        <v>21487</v>
      </c>
      <c r="D3134" s="41" t="s">
        <v>8500</v>
      </c>
      <c r="E3134" s="40" t="s">
        <v>27110</v>
      </c>
    </row>
    <row r="3135" spans="1:5">
      <c r="A3135" t="str">
        <f t="shared" si="48"/>
        <v>36230</v>
      </c>
      <c r="B3135">
        <v>36230</v>
      </c>
      <c r="C3135" s="120" t="s">
        <v>21488</v>
      </c>
      <c r="D3135" s="41" t="s">
        <v>8500</v>
      </c>
      <c r="E3135" s="40" t="s">
        <v>21008</v>
      </c>
    </row>
    <row r="3136" spans="1:5">
      <c r="A3136" t="str">
        <f t="shared" si="48"/>
        <v>36238</v>
      </c>
      <c r="B3136">
        <v>36238</v>
      </c>
      <c r="C3136" s="120" t="s">
        <v>21489</v>
      </c>
      <c r="D3136" s="41" t="s">
        <v>8500</v>
      </c>
      <c r="E3136" s="40" t="s">
        <v>17481</v>
      </c>
    </row>
    <row r="3137" spans="1:5">
      <c r="A3137" t="str">
        <f t="shared" si="48"/>
        <v>36246</v>
      </c>
      <c r="B3137">
        <v>36246</v>
      </c>
      <c r="C3137" s="120" t="s">
        <v>19125</v>
      </c>
      <c r="D3137" s="41" t="s">
        <v>8510</v>
      </c>
      <c r="E3137" s="40" t="s">
        <v>13265</v>
      </c>
    </row>
    <row r="3138" spans="1:5">
      <c r="A3138" t="str">
        <f t="shared" si="48"/>
        <v>36250</v>
      </c>
      <c r="B3138">
        <v>36250</v>
      </c>
      <c r="C3138" s="120" t="s">
        <v>23288</v>
      </c>
      <c r="D3138" s="41" t="s">
        <v>8510</v>
      </c>
      <c r="E3138" s="40" t="s">
        <v>8747</v>
      </c>
    </row>
    <row r="3139" spans="1:5">
      <c r="A3139" t="str">
        <f t="shared" ref="A3139:A3202" si="49">IF(ISERROR(SEARCH("/",B3139)=6),TRIM(CLEAN(B3139)),IF(SEARCH("/",B3139)=6,IF(LEN(TRIM(CLEAN(B3139)))=7,LEFT(TRIM(CLEAN(B3139)),6)&amp;"00"&amp;RIGHT(TRIM(CLEAN(B3139)),1),LEFT(TRIM(CLEAN(B3139)),6)&amp;"0"&amp;RIGHT(TRIM(CLEAN(B3139)),2)),TRIM(CLEAN(B3139))))</f>
        <v>36274</v>
      </c>
      <c r="B3139">
        <v>36274</v>
      </c>
      <c r="C3139" s="120" t="s">
        <v>24288</v>
      </c>
      <c r="D3139" s="41" t="s">
        <v>8510</v>
      </c>
      <c r="E3139" s="40" t="s">
        <v>26278</v>
      </c>
    </row>
    <row r="3140" spans="1:5">
      <c r="A3140" t="str">
        <f t="shared" si="49"/>
        <v>36278</v>
      </c>
      <c r="B3140">
        <v>36278</v>
      </c>
      <c r="C3140" s="120" t="s">
        <v>24289</v>
      </c>
      <c r="D3140" s="41" t="s">
        <v>8510</v>
      </c>
      <c r="E3140" s="40" t="s">
        <v>26127</v>
      </c>
    </row>
    <row r="3141" spans="1:5">
      <c r="A3141" t="str">
        <f t="shared" si="49"/>
        <v>36298</v>
      </c>
      <c r="B3141">
        <v>36298</v>
      </c>
      <c r="C3141" s="120" t="s">
        <v>23660</v>
      </c>
      <c r="D3141" s="41" t="s">
        <v>8502</v>
      </c>
      <c r="E3141" s="40" t="s">
        <v>9315</v>
      </c>
    </row>
    <row r="3142" spans="1:5">
      <c r="A3142" t="str">
        <f t="shared" si="49"/>
        <v>36313</v>
      </c>
      <c r="B3142">
        <v>36313</v>
      </c>
      <c r="C3142" s="120" t="s">
        <v>24423</v>
      </c>
      <c r="D3142" s="41" t="s">
        <v>8502</v>
      </c>
      <c r="E3142" s="40" t="s">
        <v>18246</v>
      </c>
    </row>
    <row r="3143" spans="1:5">
      <c r="A3143" t="str">
        <f t="shared" si="49"/>
        <v>36316</v>
      </c>
      <c r="B3143">
        <v>36316</v>
      </c>
      <c r="C3143" s="120" t="s">
        <v>24424</v>
      </c>
      <c r="D3143" s="41" t="s">
        <v>8502</v>
      </c>
      <c r="E3143" s="40" t="s">
        <v>18975</v>
      </c>
    </row>
    <row r="3144" spans="1:5">
      <c r="A3144" t="str">
        <f t="shared" si="49"/>
        <v>36320</v>
      </c>
      <c r="B3144">
        <v>36320</v>
      </c>
      <c r="C3144" s="120" t="s">
        <v>22282</v>
      </c>
      <c r="D3144" s="41" t="s">
        <v>8502</v>
      </c>
      <c r="E3144" s="40" t="s">
        <v>9498</v>
      </c>
    </row>
    <row r="3145" spans="1:5">
      <c r="A3145" t="str">
        <f t="shared" si="49"/>
        <v>36324</v>
      </c>
      <c r="B3145">
        <v>36324</v>
      </c>
      <c r="C3145" s="120" t="s">
        <v>22283</v>
      </c>
      <c r="D3145" s="41" t="s">
        <v>8502</v>
      </c>
      <c r="E3145" s="40" t="s">
        <v>8788</v>
      </c>
    </row>
    <row r="3146" spans="1:5">
      <c r="A3146" t="str">
        <f t="shared" si="49"/>
        <v>36327</v>
      </c>
      <c r="B3146">
        <v>36327</v>
      </c>
      <c r="C3146" s="120" t="s">
        <v>19813</v>
      </c>
      <c r="D3146" s="41" t="s">
        <v>8502</v>
      </c>
      <c r="E3146" s="40" t="s">
        <v>10340</v>
      </c>
    </row>
    <row r="3147" spans="1:5">
      <c r="A3147" t="str">
        <f t="shared" si="49"/>
        <v>36331</v>
      </c>
      <c r="B3147">
        <v>36331</v>
      </c>
      <c r="C3147" s="120" t="s">
        <v>20211</v>
      </c>
      <c r="D3147" s="41" t="s">
        <v>8502</v>
      </c>
      <c r="E3147" s="40" t="s">
        <v>8818</v>
      </c>
    </row>
    <row r="3148" spans="1:5">
      <c r="A3148" t="str">
        <f t="shared" si="49"/>
        <v>36346</v>
      </c>
      <c r="B3148">
        <v>36346</v>
      </c>
      <c r="C3148" s="120" t="s">
        <v>20212</v>
      </c>
      <c r="D3148" s="41" t="s">
        <v>8502</v>
      </c>
      <c r="E3148" s="40" t="s">
        <v>19098</v>
      </c>
    </row>
    <row r="3149" spans="1:5">
      <c r="A3149" t="str">
        <f t="shared" si="49"/>
        <v>36348</v>
      </c>
      <c r="B3149">
        <v>36348</v>
      </c>
      <c r="C3149" s="120" t="s">
        <v>21714</v>
      </c>
      <c r="D3149" s="41" t="s">
        <v>8502</v>
      </c>
      <c r="E3149" s="40" t="s">
        <v>9498</v>
      </c>
    </row>
    <row r="3150" spans="1:5">
      <c r="A3150" t="str">
        <f t="shared" si="49"/>
        <v>36349</v>
      </c>
      <c r="B3150">
        <v>36349</v>
      </c>
      <c r="C3150" s="120" t="s">
        <v>21715</v>
      </c>
      <c r="D3150" s="41" t="s">
        <v>8502</v>
      </c>
      <c r="E3150" s="40" t="s">
        <v>8607</v>
      </c>
    </row>
    <row r="3151" spans="1:5">
      <c r="A3151" t="str">
        <f t="shared" si="49"/>
        <v>36355</v>
      </c>
      <c r="B3151">
        <v>36355</v>
      </c>
      <c r="C3151" s="120" t="s">
        <v>20814</v>
      </c>
      <c r="D3151" s="41" t="s">
        <v>8502</v>
      </c>
      <c r="E3151" s="40" t="s">
        <v>22044</v>
      </c>
    </row>
    <row r="3152" spans="1:5">
      <c r="A3152" t="str">
        <f t="shared" si="49"/>
        <v>36356</v>
      </c>
      <c r="B3152">
        <v>36356</v>
      </c>
      <c r="C3152" s="120" t="s">
        <v>20815</v>
      </c>
      <c r="D3152" s="41" t="s">
        <v>8502</v>
      </c>
      <c r="E3152" s="40" t="s">
        <v>16347</v>
      </c>
    </row>
    <row r="3153" spans="1:5">
      <c r="A3153" t="str">
        <f t="shared" si="49"/>
        <v>36357</v>
      </c>
      <c r="B3153">
        <v>36357</v>
      </c>
      <c r="C3153" s="120" t="s">
        <v>24405</v>
      </c>
      <c r="D3153" s="41" t="s">
        <v>8502</v>
      </c>
      <c r="E3153" s="40" t="s">
        <v>27111</v>
      </c>
    </row>
    <row r="3154" spans="1:5">
      <c r="A3154" t="str">
        <f t="shared" si="49"/>
        <v>36359</v>
      </c>
      <c r="B3154">
        <v>36359</v>
      </c>
      <c r="C3154" s="120" t="s">
        <v>21718</v>
      </c>
      <c r="D3154" s="41" t="s">
        <v>8502</v>
      </c>
      <c r="E3154" s="40" t="s">
        <v>18107</v>
      </c>
    </row>
    <row r="3155" spans="1:5">
      <c r="A3155" t="str">
        <f t="shared" si="49"/>
        <v>36360</v>
      </c>
      <c r="B3155">
        <v>36360</v>
      </c>
      <c r="C3155" s="120" t="s">
        <v>21719</v>
      </c>
      <c r="D3155" s="41" t="s">
        <v>8502</v>
      </c>
      <c r="E3155" s="40" t="s">
        <v>9132</v>
      </c>
    </row>
    <row r="3156" spans="1:5">
      <c r="A3156" t="str">
        <f t="shared" si="49"/>
        <v>36362</v>
      </c>
      <c r="B3156">
        <v>36362</v>
      </c>
      <c r="C3156" s="120" t="s">
        <v>23658</v>
      </c>
      <c r="D3156" s="41" t="s">
        <v>8502</v>
      </c>
      <c r="E3156" s="40" t="s">
        <v>9521</v>
      </c>
    </row>
    <row r="3157" spans="1:5">
      <c r="A3157" t="str">
        <f t="shared" si="49"/>
        <v>36365</v>
      </c>
      <c r="B3157">
        <v>36365</v>
      </c>
      <c r="C3157" s="120" t="s">
        <v>24102</v>
      </c>
      <c r="D3157" s="41" t="s">
        <v>8510</v>
      </c>
      <c r="E3157" s="40" t="s">
        <v>27112</v>
      </c>
    </row>
    <row r="3158" spans="1:5">
      <c r="A3158" t="str">
        <f t="shared" si="49"/>
        <v>36373</v>
      </c>
      <c r="B3158">
        <v>36373</v>
      </c>
      <c r="C3158" s="120" t="s">
        <v>24333</v>
      </c>
      <c r="D3158" s="41" t="s">
        <v>8510</v>
      </c>
      <c r="E3158" s="40" t="s">
        <v>26026</v>
      </c>
    </row>
    <row r="3159" spans="1:5">
      <c r="A3159" t="str">
        <f t="shared" si="49"/>
        <v>36374</v>
      </c>
      <c r="B3159">
        <v>36374</v>
      </c>
      <c r="C3159" s="120" t="s">
        <v>24331</v>
      </c>
      <c r="D3159" s="41" t="s">
        <v>8510</v>
      </c>
      <c r="E3159" s="40" t="s">
        <v>26912</v>
      </c>
    </row>
    <row r="3160" spans="1:5">
      <c r="A3160" t="str">
        <f t="shared" si="49"/>
        <v>36375</v>
      </c>
      <c r="B3160">
        <v>36375</v>
      </c>
      <c r="C3160" s="120" t="s">
        <v>24336</v>
      </c>
      <c r="D3160" s="41" t="s">
        <v>8510</v>
      </c>
      <c r="E3160" s="40" t="s">
        <v>27113</v>
      </c>
    </row>
    <row r="3161" spans="1:5">
      <c r="A3161" t="str">
        <f t="shared" si="49"/>
        <v>36376</v>
      </c>
      <c r="B3161">
        <v>36376</v>
      </c>
      <c r="C3161" s="120" t="s">
        <v>24337</v>
      </c>
      <c r="D3161" s="41" t="s">
        <v>8510</v>
      </c>
      <c r="E3161" s="40" t="s">
        <v>18056</v>
      </c>
    </row>
    <row r="3162" spans="1:5">
      <c r="A3162" t="str">
        <f t="shared" si="49"/>
        <v>36377</v>
      </c>
      <c r="B3162">
        <v>36377</v>
      </c>
      <c r="C3162" s="120" t="s">
        <v>24335</v>
      </c>
      <c r="D3162" s="41" t="s">
        <v>8510</v>
      </c>
      <c r="E3162" s="40" t="s">
        <v>19842</v>
      </c>
    </row>
    <row r="3163" spans="1:5">
      <c r="A3163" t="str">
        <f t="shared" si="49"/>
        <v>36378</v>
      </c>
      <c r="B3163">
        <v>36378</v>
      </c>
      <c r="C3163" s="120" t="s">
        <v>24339</v>
      </c>
      <c r="D3163" s="41" t="s">
        <v>8510</v>
      </c>
      <c r="E3163" s="40" t="s">
        <v>27114</v>
      </c>
    </row>
    <row r="3164" spans="1:5">
      <c r="A3164" t="str">
        <f t="shared" si="49"/>
        <v>36379</v>
      </c>
      <c r="B3164">
        <v>36379</v>
      </c>
      <c r="C3164" s="120" t="s">
        <v>24340</v>
      </c>
      <c r="D3164" s="41" t="s">
        <v>8510</v>
      </c>
      <c r="E3164" s="40" t="s">
        <v>16972</v>
      </c>
    </row>
    <row r="3165" spans="1:5">
      <c r="A3165" t="str">
        <f t="shared" si="49"/>
        <v>36380</v>
      </c>
      <c r="B3165">
        <v>36380</v>
      </c>
      <c r="C3165" s="120" t="s">
        <v>24338</v>
      </c>
      <c r="D3165" s="41" t="s">
        <v>8510</v>
      </c>
      <c r="E3165" s="40" t="s">
        <v>27115</v>
      </c>
    </row>
    <row r="3166" spans="1:5">
      <c r="A3166" t="str">
        <f t="shared" si="49"/>
        <v>36396</v>
      </c>
      <c r="B3166">
        <v>36396</v>
      </c>
      <c r="C3166" s="120" t="s">
        <v>19587</v>
      </c>
      <c r="D3166" s="41" t="s">
        <v>8502</v>
      </c>
      <c r="E3166" s="40" t="s">
        <v>27116</v>
      </c>
    </row>
    <row r="3167" spans="1:5">
      <c r="A3167" t="str">
        <f t="shared" si="49"/>
        <v>36397</v>
      </c>
      <c r="B3167">
        <v>36397</v>
      </c>
      <c r="C3167" s="120" t="s">
        <v>19588</v>
      </c>
      <c r="D3167" s="41" t="s">
        <v>8502</v>
      </c>
      <c r="E3167" s="40" t="s">
        <v>27117</v>
      </c>
    </row>
    <row r="3168" spans="1:5">
      <c r="A3168" t="str">
        <f t="shared" si="49"/>
        <v>36398</v>
      </c>
      <c r="B3168">
        <v>36398</v>
      </c>
      <c r="C3168" s="120" t="s">
        <v>19589</v>
      </c>
      <c r="D3168" s="41" t="s">
        <v>8502</v>
      </c>
      <c r="E3168" s="40" t="s">
        <v>27118</v>
      </c>
    </row>
    <row r="3169" spans="1:5">
      <c r="A3169" t="str">
        <f t="shared" si="49"/>
        <v>36408</v>
      </c>
      <c r="B3169">
        <v>36408</v>
      </c>
      <c r="C3169" s="120" t="s">
        <v>21255</v>
      </c>
      <c r="D3169" s="41" t="s">
        <v>8502</v>
      </c>
      <c r="E3169" s="40" t="s">
        <v>27119</v>
      </c>
    </row>
    <row r="3170" spans="1:5">
      <c r="A3170" t="str">
        <f t="shared" si="49"/>
        <v>36481</v>
      </c>
      <c r="B3170">
        <v>36481</v>
      </c>
      <c r="C3170" s="120" t="s">
        <v>21257</v>
      </c>
      <c r="D3170" s="41" t="s">
        <v>8502</v>
      </c>
      <c r="E3170" s="40" t="s">
        <v>27120</v>
      </c>
    </row>
    <row r="3171" spans="1:5">
      <c r="A3171" t="str">
        <f t="shared" si="49"/>
        <v>36482</v>
      </c>
      <c r="B3171">
        <v>36482</v>
      </c>
      <c r="C3171" s="120" t="s">
        <v>21254</v>
      </c>
      <c r="D3171" s="41" t="s">
        <v>8502</v>
      </c>
      <c r="E3171" s="40" t="s">
        <v>27121</v>
      </c>
    </row>
    <row r="3172" spans="1:5">
      <c r="A3172" t="str">
        <f t="shared" si="49"/>
        <v>36483</v>
      </c>
      <c r="B3172">
        <v>36483</v>
      </c>
      <c r="C3172" s="120" t="s">
        <v>21252</v>
      </c>
      <c r="D3172" s="41" t="s">
        <v>8502</v>
      </c>
      <c r="E3172" s="40" t="s">
        <v>27122</v>
      </c>
    </row>
    <row r="3173" spans="1:5" ht="30">
      <c r="A3173" t="str">
        <f t="shared" si="49"/>
        <v>36484</v>
      </c>
      <c r="B3173">
        <v>36484</v>
      </c>
      <c r="C3173" s="120" t="s">
        <v>21279</v>
      </c>
      <c r="D3173" s="41" t="s">
        <v>8502</v>
      </c>
      <c r="E3173" s="40" t="s">
        <v>27123</v>
      </c>
    </row>
    <row r="3174" spans="1:5" ht="30">
      <c r="A3174" t="str">
        <f t="shared" si="49"/>
        <v>36485</v>
      </c>
      <c r="B3174">
        <v>36485</v>
      </c>
      <c r="C3174" s="120" t="s">
        <v>24472</v>
      </c>
      <c r="D3174" s="41" t="s">
        <v>8502</v>
      </c>
      <c r="E3174" s="40" t="s">
        <v>27124</v>
      </c>
    </row>
    <row r="3175" spans="1:5" ht="30">
      <c r="A3175" t="str">
        <f t="shared" si="49"/>
        <v>36486</v>
      </c>
      <c r="B3175">
        <v>36486</v>
      </c>
      <c r="C3175" s="120" t="s">
        <v>21181</v>
      </c>
      <c r="D3175" s="41" t="s">
        <v>8502</v>
      </c>
      <c r="E3175" s="40" t="s">
        <v>18063</v>
      </c>
    </row>
    <row r="3176" spans="1:5">
      <c r="A3176" t="str">
        <f t="shared" si="49"/>
        <v>36487</v>
      </c>
      <c r="B3176">
        <v>36487</v>
      </c>
      <c r="C3176" s="120" t="s">
        <v>21607</v>
      </c>
      <c r="D3176" s="41" t="s">
        <v>8502</v>
      </c>
      <c r="E3176" s="40" t="s">
        <v>27125</v>
      </c>
    </row>
    <row r="3177" spans="1:5" ht="30">
      <c r="A3177" t="str">
        <f t="shared" si="49"/>
        <v>36491</v>
      </c>
      <c r="B3177">
        <v>36491</v>
      </c>
      <c r="C3177" s="120" t="s">
        <v>21610</v>
      </c>
      <c r="D3177" s="41" t="s">
        <v>8502</v>
      </c>
      <c r="E3177" s="40" t="s">
        <v>18081</v>
      </c>
    </row>
    <row r="3178" spans="1:5">
      <c r="A3178" t="str">
        <f t="shared" si="49"/>
        <v>36492</v>
      </c>
      <c r="B3178">
        <v>36492</v>
      </c>
      <c r="C3178" s="120" t="s">
        <v>21584</v>
      </c>
      <c r="D3178" s="41" t="s">
        <v>8502</v>
      </c>
      <c r="E3178" s="40" t="s">
        <v>18075</v>
      </c>
    </row>
    <row r="3179" spans="1:5">
      <c r="A3179" t="str">
        <f t="shared" si="49"/>
        <v>36493</v>
      </c>
      <c r="B3179">
        <v>36493</v>
      </c>
      <c r="C3179" s="120" t="s">
        <v>21583</v>
      </c>
      <c r="D3179" s="41" t="s">
        <v>8502</v>
      </c>
      <c r="E3179" s="40" t="s">
        <v>18074</v>
      </c>
    </row>
    <row r="3180" spans="1:5">
      <c r="A3180" t="str">
        <f t="shared" si="49"/>
        <v>36494</v>
      </c>
      <c r="B3180">
        <v>36494</v>
      </c>
      <c r="C3180" s="120" t="s">
        <v>21582</v>
      </c>
      <c r="D3180" s="41" t="s">
        <v>8502</v>
      </c>
      <c r="E3180" s="40" t="s">
        <v>18073</v>
      </c>
    </row>
    <row r="3181" spans="1:5" ht="30">
      <c r="A3181" t="str">
        <f t="shared" si="49"/>
        <v>36496</v>
      </c>
      <c r="B3181">
        <v>36496</v>
      </c>
      <c r="C3181" s="120" t="s">
        <v>20286</v>
      </c>
      <c r="D3181" s="41" t="s">
        <v>8502</v>
      </c>
      <c r="E3181" s="40" t="s">
        <v>27126</v>
      </c>
    </row>
    <row r="3182" spans="1:5">
      <c r="A3182" t="str">
        <f t="shared" si="49"/>
        <v>36497</v>
      </c>
      <c r="B3182">
        <v>36497</v>
      </c>
      <c r="C3182" s="120" t="s">
        <v>21606</v>
      </c>
      <c r="D3182" s="41" t="s">
        <v>8502</v>
      </c>
      <c r="E3182" s="40" t="s">
        <v>27127</v>
      </c>
    </row>
    <row r="3183" spans="1:5">
      <c r="A3183" t="str">
        <f t="shared" si="49"/>
        <v>36498</v>
      </c>
      <c r="B3183">
        <v>36498</v>
      </c>
      <c r="C3183" s="120" t="s">
        <v>21544</v>
      </c>
      <c r="D3183" s="41" t="s">
        <v>8502</v>
      </c>
      <c r="E3183" s="40" t="s">
        <v>27128</v>
      </c>
    </row>
    <row r="3184" spans="1:5">
      <c r="A3184" t="str">
        <f t="shared" si="49"/>
        <v>36499</v>
      </c>
      <c r="B3184">
        <v>36499</v>
      </c>
      <c r="C3184" s="120" t="s">
        <v>21587</v>
      </c>
      <c r="D3184" s="41" t="s">
        <v>8502</v>
      </c>
      <c r="E3184" s="40" t="s">
        <v>27129</v>
      </c>
    </row>
    <row r="3185" spans="1:5">
      <c r="A3185" t="str">
        <f t="shared" si="49"/>
        <v>36500</v>
      </c>
      <c r="B3185">
        <v>36500</v>
      </c>
      <c r="C3185" s="120" t="s">
        <v>21599</v>
      </c>
      <c r="D3185" s="41" t="s">
        <v>8502</v>
      </c>
      <c r="E3185" s="40" t="s">
        <v>27130</v>
      </c>
    </row>
    <row r="3186" spans="1:5">
      <c r="A3186" t="str">
        <f t="shared" si="49"/>
        <v>36501</v>
      </c>
      <c r="B3186">
        <v>36501</v>
      </c>
      <c r="C3186" s="120" t="s">
        <v>21598</v>
      </c>
      <c r="D3186" s="41" t="s">
        <v>8502</v>
      </c>
      <c r="E3186" s="40" t="s">
        <v>27131</v>
      </c>
    </row>
    <row r="3187" spans="1:5">
      <c r="A3187" t="str">
        <f t="shared" si="49"/>
        <v>36502</v>
      </c>
      <c r="B3187">
        <v>36502</v>
      </c>
      <c r="C3187" s="120" t="s">
        <v>22538</v>
      </c>
      <c r="D3187" s="41" t="s">
        <v>8502</v>
      </c>
      <c r="E3187" s="40" t="s">
        <v>27132</v>
      </c>
    </row>
    <row r="3188" spans="1:5">
      <c r="A3188" t="str">
        <f t="shared" si="49"/>
        <v>36503</v>
      </c>
      <c r="B3188">
        <v>36503</v>
      </c>
      <c r="C3188" s="120" t="s">
        <v>22539</v>
      </c>
      <c r="D3188" s="41" t="s">
        <v>8502</v>
      </c>
      <c r="E3188" s="40" t="s">
        <v>27133</v>
      </c>
    </row>
    <row r="3189" spans="1:5">
      <c r="A3189" t="str">
        <f t="shared" si="49"/>
        <v>36508</v>
      </c>
      <c r="B3189">
        <v>36508</v>
      </c>
      <c r="C3189" s="120" t="s">
        <v>24014</v>
      </c>
      <c r="D3189" s="41" t="s">
        <v>8502</v>
      </c>
      <c r="E3189" s="40" t="s">
        <v>27134</v>
      </c>
    </row>
    <row r="3190" spans="1:5">
      <c r="A3190" t="str">
        <f t="shared" si="49"/>
        <v>36509</v>
      </c>
      <c r="B3190">
        <v>36509</v>
      </c>
      <c r="C3190" s="120" t="s">
        <v>24015</v>
      </c>
      <c r="D3190" s="41" t="s">
        <v>8502</v>
      </c>
      <c r="E3190" s="40" t="s">
        <v>27135</v>
      </c>
    </row>
    <row r="3191" spans="1:5">
      <c r="A3191" t="str">
        <f t="shared" si="49"/>
        <v>36510</v>
      </c>
      <c r="B3191">
        <v>36510</v>
      </c>
      <c r="C3191" s="120" t="s">
        <v>24008</v>
      </c>
      <c r="D3191" s="41" t="s">
        <v>8502</v>
      </c>
      <c r="E3191" s="40" t="s">
        <v>27136</v>
      </c>
    </row>
    <row r="3192" spans="1:5">
      <c r="A3192" t="str">
        <f t="shared" si="49"/>
        <v>36511</v>
      </c>
      <c r="B3192">
        <v>36511</v>
      </c>
      <c r="C3192" s="120" t="s">
        <v>24017</v>
      </c>
      <c r="D3192" s="41" t="s">
        <v>8502</v>
      </c>
      <c r="E3192" s="40" t="s">
        <v>27137</v>
      </c>
    </row>
    <row r="3193" spans="1:5">
      <c r="A3193" t="str">
        <f t="shared" si="49"/>
        <v>36512</v>
      </c>
      <c r="B3193">
        <v>36512</v>
      </c>
      <c r="C3193" s="120" t="s">
        <v>22487</v>
      </c>
      <c r="D3193" s="41" t="s">
        <v>8502</v>
      </c>
      <c r="E3193" s="40" t="s">
        <v>27138</v>
      </c>
    </row>
    <row r="3194" spans="1:5">
      <c r="A3194" t="str">
        <f t="shared" si="49"/>
        <v>36513</v>
      </c>
      <c r="B3194">
        <v>36513</v>
      </c>
      <c r="C3194" s="120" t="s">
        <v>24021</v>
      </c>
      <c r="D3194" s="41" t="s">
        <v>8502</v>
      </c>
      <c r="E3194" s="40" t="s">
        <v>27139</v>
      </c>
    </row>
    <row r="3195" spans="1:5">
      <c r="A3195" t="str">
        <f t="shared" si="49"/>
        <v>36514</v>
      </c>
      <c r="B3195">
        <v>36514</v>
      </c>
      <c r="C3195" s="120" t="s">
        <v>24022</v>
      </c>
      <c r="D3195" s="41" t="s">
        <v>8502</v>
      </c>
      <c r="E3195" s="40" t="s">
        <v>27140</v>
      </c>
    </row>
    <row r="3196" spans="1:5">
      <c r="A3196" t="str">
        <f t="shared" si="49"/>
        <v>36515</v>
      </c>
      <c r="B3196">
        <v>36515</v>
      </c>
      <c r="C3196" s="120" t="s">
        <v>24018</v>
      </c>
      <c r="D3196" s="41" t="s">
        <v>8502</v>
      </c>
      <c r="E3196" s="40" t="s">
        <v>27141</v>
      </c>
    </row>
    <row r="3197" spans="1:5">
      <c r="A3197" t="str">
        <f t="shared" si="49"/>
        <v>36516</v>
      </c>
      <c r="B3197">
        <v>36516</v>
      </c>
      <c r="C3197" s="120" t="s">
        <v>21110</v>
      </c>
      <c r="D3197" s="41" t="s">
        <v>8502</v>
      </c>
      <c r="E3197" s="40" t="s">
        <v>27142</v>
      </c>
    </row>
    <row r="3198" spans="1:5">
      <c r="A3198" t="str">
        <f t="shared" si="49"/>
        <v>36517</v>
      </c>
      <c r="B3198">
        <v>36517</v>
      </c>
      <c r="C3198" s="120" t="s">
        <v>22674</v>
      </c>
      <c r="D3198" s="41" t="s">
        <v>8502</v>
      </c>
      <c r="E3198" s="40" t="s">
        <v>27143</v>
      </c>
    </row>
    <row r="3199" spans="1:5">
      <c r="A3199" t="str">
        <f t="shared" si="49"/>
        <v>36518</v>
      </c>
      <c r="B3199">
        <v>36518</v>
      </c>
      <c r="C3199" s="120" t="s">
        <v>22677</v>
      </c>
      <c r="D3199" s="41" t="s">
        <v>8502</v>
      </c>
      <c r="E3199" s="40" t="s">
        <v>27144</v>
      </c>
    </row>
    <row r="3200" spans="1:5">
      <c r="A3200" t="str">
        <f t="shared" si="49"/>
        <v>36520</v>
      </c>
      <c r="B3200">
        <v>36520</v>
      </c>
      <c r="C3200" s="120" t="s">
        <v>19511</v>
      </c>
      <c r="D3200" s="41" t="s">
        <v>8502</v>
      </c>
      <c r="E3200" s="40" t="s">
        <v>27145</v>
      </c>
    </row>
    <row r="3201" spans="1:5">
      <c r="A3201" t="str">
        <f t="shared" si="49"/>
        <v>36521</v>
      </c>
      <c r="B3201">
        <v>36521</v>
      </c>
      <c r="C3201" s="120" t="s">
        <v>22006</v>
      </c>
      <c r="D3201" s="41" t="s">
        <v>8502</v>
      </c>
      <c r="E3201" s="40" t="s">
        <v>27146</v>
      </c>
    </row>
    <row r="3202" spans="1:5">
      <c r="A3202" t="str">
        <f t="shared" si="49"/>
        <v>36522</v>
      </c>
      <c r="B3202">
        <v>36522</v>
      </c>
      <c r="C3202" s="120" t="s">
        <v>20426</v>
      </c>
      <c r="D3202" s="41" t="s">
        <v>8502</v>
      </c>
      <c r="E3202" s="40" t="s">
        <v>27147</v>
      </c>
    </row>
    <row r="3203" spans="1:5">
      <c r="A3203" t="str">
        <f t="shared" ref="A3203:A3266" si="50">IF(ISERROR(SEARCH("/",B3203)=6),TRIM(CLEAN(B3203)),IF(SEARCH("/",B3203)=6,IF(LEN(TRIM(CLEAN(B3203)))=7,LEFT(TRIM(CLEAN(B3203)),6)&amp;"00"&amp;RIGHT(TRIM(CLEAN(B3203)),1),LEFT(TRIM(CLEAN(B3203)),6)&amp;"0"&amp;RIGHT(TRIM(CLEAN(B3203)),2)),TRIM(CLEAN(B3203))))</f>
        <v>36523</v>
      </c>
      <c r="B3203">
        <v>36523</v>
      </c>
      <c r="C3203" s="120" t="s">
        <v>20422</v>
      </c>
      <c r="D3203" s="41" t="s">
        <v>8502</v>
      </c>
      <c r="E3203" s="40" t="s">
        <v>27148</v>
      </c>
    </row>
    <row r="3204" spans="1:5">
      <c r="A3204" t="str">
        <f t="shared" si="50"/>
        <v>36524</v>
      </c>
      <c r="B3204">
        <v>36524</v>
      </c>
      <c r="C3204" s="120" t="s">
        <v>20420</v>
      </c>
      <c r="D3204" s="41" t="s">
        <v>8502</v>
      </c>
      <c r="E3204" s="40" t="s">
        <v>27149</v>
      </c>
    </row>
    <row r="3205" spans="1:5">
      <c r="A3205" t="str">
        <f t="shared" si="50"/>
        <v>36525</v>
      </c>
      <c r="B3205">
        <v>36525</v>
      </c>
      <c r="C3205" s="120" t="s">
        <v>20427</v>
      </c>
      <c r="D3205" s="41" t="s">
        <v>8502</v>
      </c>
      <c r="E3205" s="40" t="s">
        <v>27150</v>
      </c>
    </row>
    <row r="3206" spans="1:5">
      <c r="A3206" t="str">
        <f t="shared" si="50"/>
        <v>36526</v>
      </c>
      <c r="B3206">
        <v>36526</v>
      </c>
      <c r="C3206" s="120" t="s">
        <v>20421</v>
      </c>
      <c r="D3206" s="41" t="s">
        <v>8502</v>
      </c>
      <c r="E3206" s="40" t="s">
        <v>27151</v>
      </c>
    </row>
    <row r="3207" spans="1:5">
      <c r="A3207" t="str">
        <f t="shared" si="50"/>
        <v>36527</v>
      </c>
      <c r="B3207">
        <v>36527</v>
      </c>
      <c r="C3207" s="120" t="s">
        <v>20423</v>
      </c>
      <c r="D3207" s="41" t="s">
        <v>8502</v>
      </c>
      <c r="E3207" s="40" t="s">
        <v>27152</v>
      </c>
    </row>
    <row r="3208" spans="1:5">
      <c r="A3208" t="str">
        <f t="shared" si="50"/>
        <v>36529</v>
      </c>
      <c r="B3208">
        <v>36529</v>
      </c>
      <c r="C3208" s="120" t="s">
        <v>21551</v>
      </c>
      <c r="D3208" s="41" t="s">
        <v>8502</v>
      </c>
      <c r="E3208" s="40" t="s">
        <v>27153</v>
      </c>
    </row>
    <row r="3209" spans="1:5" ht="30">
      <c r="A3209" t="str">
        <f t="shared" si="50"/>
        <v>36530</v>
      </c>
      <c r="B3209">
        <v>36530</v>
      </c>
      <c r="C3209" s="120" t="s">
        <v>23274</v>
      </c>
      <c r="D3209" s="41" t="s">
        <v>8502</v>
      </c>
      <c r="E3209" s="40" t="s">
        <v>27154</v>
      </c>
    </row>
    <row r="3210" spans="1:5" ht="30">
      <c r="A3210" t="str">
        <f t="shared" si="50"/>
        <v>36531</v>
      </c>
      <c r="B3210">
        <v>36531</v>
      </c>
      <c r="C3210" s="120" t="s">
        <v>23276</v>
      </c>
      <c r="D3210" s="41" t="s">
        <v>8502</v>
      </c>
      <c r="E3210" s="40" t="s">
        <v>27155</v>
      </c>
    </row>
    <row r="3211" spans="1:5">
      <c r="A3211" t="str">
        <f t="shared" si="50"/>
        <v>36532</v>
      </c>
      <c r="B3211">
        <v>36532</v>
      </c>
      <c r="C3211" s="120" t="s">
        <v>23314</v>
      </c>
      <c r="D3211" s="41" t="s">
        <v>8502</v>
      </c>
      <c r="E3211" s="40" t="s">
        <v>27156</v>
      </c>
    </row>
    <row r="3212" spans="1:5">
      <c r="A3212" t="str">
        <f t="shared" si="50"/>
        <v>36533</v>
      </c>
      <c r="B3212">
        <v>36533</v>
      </c>
      <c r="C3212" s="120" t="s">
        <v>22420</v>
      </c>
      <c r="D3212" s="41" t="s">
        <v>8502</v>
      </c>
      <c r="E3212" s="40" t="s">
        <v>27157</v>
      </c>
    </row>
    <row r="3213" spans="1:5">
      <c r="A3213" t="str">
        <f t="shared" si="50"/>
        <v>36782</v>
      </c>
      <c r="B3213">
        <v>36782</v>
      </c>
      <c r="C3213" s="120" t="s">
        <v>21570</v>
      </c>
      <c r="D3213" s="41" t="s">
        <v>9114</v>
      </c>
      <c r="E3213" s="40" t="s">
        <v>27158</v>
      </c>
    </row>
    <row r="3214" spans="1:5">
      <c r="A3214" t="str">
        <f t="shared" si="50"/>
        <v>36785</v>
      </c>
      <c r="B3214">
        <v>36785</v>
      </c>
      <c r="C3214" s="120" t="s">
        <v>21569</v>
      </c>
      <c r="D3214" s="41" t="s">
        <v>9114</v>
      </c>
      <c r="E3214" s="40" t="s">
        <v>27159</v>
      </c>
    </row>
    <row r="3215" spans="1:5">
      <c r="A3215" t="str">
        <f t="shared" si="50"/>
        <v>36786</v>
      </c>
      <c r="B3215">
        <v>36786</v>
      </c>
      <c r="C3215" s="120" t="s">
        <v>21568</v>
      </c>
      <c r="D3215" s="41" t="s">
        <v>9114</v>
      </c>
      <c r="E3215" s="40" t="s">
        <v>27160</v>
      </c>
    </row>
    <row r="3216" spans="1:5">
      <c r="A3216" t="str">
        <f t="shared" si="50"/>
        <v>36789</v>
      </c>
      <c r="B3216">
        <v>36789</v>
      </c>
      <c r="C3216" s="120" t="s">
        <v>23807</v>
      </c>
      <c r="D3216" s="41" t="s">
        <v>8502</v>
      </c>
      <c r="E3216" s="40" t="s">
        <v>15699</v>
      </c>
    </row>
    <row r="3217" spans="1:5">
      <c r="A3217" t="str">
        <f t="shared" si="50"/>
        <v>36790</v>
      </c>
      <c r="B3217">
        <v>36790</v>
      </c>
      <c r="C3217" s="120" t="s">
        <v>23512</v>
      </c>
      <c r="D3217" s="41" t="s">
        <v>8502</v>
      </c>
      <c r="E3217" s="40" t="s">
        <v>23513</v>
      </c>
    </row>
    <row r="3218" spans="1:5">
      <c r="A3218" t="str">
        <f t="shared" si="50"/>
        <v>36791</v>
      </c>
      <c r="B3218">
        <v>36791</v>
      </c>
      <c r="C3218" s="120" t="s">
        <v>23950</v>
      </c>
      <c r="D3218" s="41" t="s">
        <v>8502</v>
      </c>
      <c r="E3218" s="40" t="s">
        <v>27161</v>
      </c>
    </row>
    <row r="3219" spans="1:5">
      <c r="A3219" t="str">
        <f t="shared" si="50"/>
        <v>36792</v>
      </c>
      <c r="B3219">
        <v>36792</v>
      </c>
      <c r="C3219" s="120" t="s">
        <v>23957</v>
      </c>
      <c r="D3219" s="41" t="s">
        <v>8502</v>
      </c>
      <c r="E3219" s="40" t="s">
        <v>27162</v>
      </c>
    </row>
    <row r="3220" spans="1:5">
      <c r="A3220" t="str">
        <f t="shared" si="50"/>
        <v>36793</v>
      </c>
      <c r="B3220">
        <v>36793</v>
      </c>
      <c r="C3220" s="120" t="s">
        <v>22515</v>
      </c>
      <c r="D3220" s="41" t="s">
        <v>8502</v>
      </c>
      <c r="E3220" s="40" t="s">
        <v>27163</v>
      </c>
    </row>
    <row r="3221" spans="1:5">
      <c r="A3221" t="str">
        <f t="shared" si="50"/>
        <v>36794</v>
      </c>
      <c r="B3221">
        <v>36794</v>
      </c>
      <c r="C3221" s="120" t="s">
        <v>22007</v>
      </c>
      <c r="D3221" s="41" t="s">
        <v>8502</v>
      </c>
      <c r="E3221" s="40" t="s">
        <v>27164</v>
      </c>
    </row>
    <row r="3222" spans="1:5">
      <c r="A3222" t="str">
        <f t="shared" si="50"/>
        <v>36795</v>
      </c>
      <c r="B3222">
        <v>36795</v>
      </c>
      <c r="C3222" s="120" t="s">
        <v>23951</v>
      </c>
      <c r="D3222" s="41" t="s">
        <v>8502</v>
      </c>
      <c r="E3222" s="40" t="s">
        <v>27165</v>
      </c>
    </row>
    <row r="3223" spans="1:5">
      <c r="A3223" t="str">
        <f t="shared" si="50"/>
        <v>36796</v>
      </c>
      <c r="B3223">
        <v>36796</v>
      </c>
      <c r="C3223" s="120" t="s">
        <v>23955</v>
      </c>
      <c r="D3223" s="41" t="s">
        <v>8502</v>
      </c>
      <c r="E3223" s="40" t="s">
        <v>27166</v>
      </c>
    </row>
    <row r="3224" spans="1:5">
      <c r="A3224" t="str">
        <f t="shared" si="50"/>
        <v>36797</v>
      </c>
      <c r="B3224">
        <v>36797</v>
      </c>
      <c r="C3224" s="120" t="s">
        <v>22562</v>
      </c>
      <c r="D3224" s="41" t="s">
        <v>8502</v>
      </c>
      <c r="E3224" s="40" t="s">
        <v>17537</v>
      </c>
    </row>
    <row r="3225" spans="1:5">
      <c r="A3225" t="str">
        <f t="shared" si="50"/>
        <v>36799</v>
      </c>
      <c r="B3225">
        <v>36799</v>
      </c>
      <c r="C3225" s="120" t="s">
        <v>22566</v>
      </c>
      <c r="D3225" s="41" t="s">
        <v>8502</v>
      </c>
      <c r="E3225" s="40" t="s">
        <v>18196</v>
      </c>
    </row>
    <row r="3226" spans="1:5">
      <c r="A3226" t="str">
        <f t="shared" si="50"/>
        <v>36800</v>
      </c>
      <c r="B3226">
        <v>36800</v>
      </c>
      <c r="C3226" s="120" t="s">
        <v>22523</v>
      </c>
      <c r="D3226" s="41" t="s">
        <v>8502</v>
      </c>
      <c r="E3226" s="40" t="s">
        <v>27167</v>
      </c>
    </row>
    <row r="3227" spans="1:5">
      <c r="A3227" t="str">
        <f t="shared" si="50"/>
        <v>36801</v>
      </c>
      <c r="B3227">
        <v>36801</v>
      </c>
      <c r="C3227" s="120" t="s">
        <v>19124</v>
      </c>
      <c r="D3227" s="41" t="s">
        <v>8502</v>
      </c>
      <c r="E3227" s="40" t="s">
        <v>16420</v>
      </c>
    </row>
    <row r="3228" spans="1:5">
      <c r="A3228" t="str">
        <f t="shared" si="50"/>
        <v>36870</v>
      </c>
      <c r="B3228">
        <v>36870</v>
      </c>
      <c r="C3228" s="120" t="s">
        <v>21548</v>
      </c>
      <c r="D3228" s="41" t="s">
        <v>8506</v>
      </c>
      <c r="E3228" s="40" t="s">
        <v>9047</v>
      </c>
    </row>
    <row r="3229" spans="1:5">
      <c r="A3229" t="str">
        <f t="shared" si="50"/>
        <v>36880</v>
      </c>
      <c r="B3229">
        <v>36880</v>
      </c>
      <c r="C3229" s="120" t="s">
        <v>19430</v>
      </c>
      <c r="D3229" s="41" t="s">
        <v>8506</v>
      </c>
      <c r="E3229" s="40" t="s">
        <v>8634</v>
      </c>
    </row>
    <row r="3230" spans="1:5">
      <c r="A3230" t="str">
        <f t="shared" si="50"/>
        <v>36881</v>
      </c>
      <c r="B3230">
        <v>36881</v>
      </c>
      <c r="C3230" s="120" t="s">
        <v>22773</v>
      </c>
      <c r="D3230" s="41" t="s">
        <v>8500</v>
      </c>
      <c r="E3230" s="40" t="s">
        <v>27168</v>
      </c>
    </row>
    <row r="3231" spans="1:5">
      <c r="A3231" t="str">
        <f t="shared" si="50"/>
        <v>36882</v>
      </c>
      <c r="B3231">
        <v>36882</v>
      </c>
      <c r="C3231" s="120" t="s">
        <v>22776</v>
      </c>
      <c r="D3231" s="41" t="s">
        <v>8500</v>
      </c>
      <c r="E3231" s="40" t="s">
        <v>24764</v>
      </c>
    </row>
    <row r="3232" spans="1:5">
      <c r="A3232" t="str">
        <f t="shared" si="50"/>
        <v>36886</v>
      </c>
      <c r="B3232">
        <v>36886</v>
      </c>
      <c r="C3232" s="120" t="s">
        <v>19434</v>
      </c>
      <c r="D3232" s="41" t="s">
        <v>8506</v>
      </c>
      <c r="E3232" s="40" t="s">
        <v>8540</v>
      </c>
    </row>
    <row r="3233" spans="1:5">
      <c r="A3233" t="str">
        <f t="shared" si="50"/>
        <v>36887</v>
      </c>
      <c r="B3233">
        <v>36887</v>
      </c>
      <c r="C3233" s="120" t="s">
        <v>23801</v>
      </c>
      <c r="D3233" s="41" t="s">
        <v>8500</v>
      </c>
      <c r="E3233" s="40" t="s">
        <v>17500</v>
      </c>
    </row>
    <row r="3234" spans="1:5">
      <c r="A3234" t="str">
        <f t="shared" si="50"/>
        <v>36888</v>
      </c>
      <c r="B3234">
        <v>36888</v>
      </c>
      <c r="C3234" s="120" t="s">
        <v>27169</v>
      </c>
      <c r="D3234" s="41" t="s">
        <v>8510</v>
      </c>
      <c r="E3234" s="40" t="s">
        <v>18100</v>
      </c>
    </row>
    <row r="3235" spans="1:5" ht="30">
      <c r="A3235" t="str">
        <f t="shared" si="50"/>
        <v>36896</v>
      </c>
      <c r="B3235">
        <v>36896</v>
      </c>
      <c r="C3235" s="120" t="s">
        <v>27170</v>
      </c>
      <c r="D3235" s="41" t="s">
        <v>8502</v>
      </c>
      <c r="E3235" s="40" t="s">
        <v>27171</v>
      </c>
    </row>
    <row r="3236" spans="1:5" ht="30">
      <c r="A3236" t="str">
        <f t="shared" si="50"/>
        <v>36897</v>
      </c>
      <c r="B3236">
        <v>36897</v>
      </c>
      <c r="C3236" s="120" t="s">
        <v>27172</v>
      </c>
      <c r="D3236" s="41" t="s">
        <v>8502</v>
      </c>
      <c r="E3236" s="40" t="s">
        <v>27173</v>
      </c>
    </row>
    <row r="3237" spans="1:5">
      <c r="A3237" t="str">
        <f t="shared" si="50"/>
        <v>37103</v>
      </c>
      <c r="B3237">
        <v>37103</v>
      </c>
      <c r="C3237" s="120" t="s">
        <v>19624</v>
      </c>
      <c r="D3237" s="41" t="s">
        <v>8502</v>
      </c>
      <c r="E3237" s="40" t="s">
        <v>8800</v>
      </c>
    </row>
    <row r="3238" spans="1:5">
      <c r="A3238" t="str">
        <f t="shared" si="50"/>
        <v>37104</v>
      </c>
      <c r="B3238">
        <v>37104</v>
      </c>
      <c r="C3238" s="120" t="s">
        <v>20031</v>
      </c>
      <c r="D3238" s="41" t="s">
        <v>8502</v>
      </c>
      <c r="E3238" s="40" t="s">
        <v>27174</v>
      </c>
    </row>
    <row r="3239" spans="1:5">
      <c r="A3239" t="str">
        <f t="shared" si="50"/>
        <v>37105</v>
      </c>
      <c r="B3239">
        <v>37105</v>
      </c>
      <c r="C3239" s="120" t="s">
        <v>20032</v>
      </c>
      <c r="D3239" s="41" t="s">
        <v>8502</v>
      </c>
      <c r="E3239" s="40" t="s">
        <v>27175</v>
      </c>
    </row>
    <row r="3240" spans="1:5">
      <c r="A3240" t="str">
        <f t="shared" si="50"/>
        <v>37106</v>
      </c>
      <c r="B3240">
        <v>37106</v>
      </c>
      <c r="C3240" s="120" t="s">
        <v>20029</v>
      </c>
      <c r="D3240" s="41" t="s">
        <v>8502</v>
      </c>
      <c r="E3240" s="40" t="s">
        <v>27176</v>
      </c>
    </row>
    <row r="3241" spans="1:5">
      <c r="A3241" t="str">
        <f t="shared" si="50"/>
        <v>37107</v>
      </c>
      <c r="B3241">
        <v>37107</v>
      </c>
      <c r="C3241" s="120" t="s">
        <v>19609</v>
      </c>
      <c r="D3241" s="41" t="s">
        <v>8502</v>
      </c>
      <c r="E3241" s="40" t="s">
        <v>9158</v>
      </c>
    </row>
    <row r="3242" spans="1:5">
      <c r="A3242" t="str">
        <f t="shared" si="50"/>
        <v>37329</v>
      </c>
      <c r="B3242">
        <v>37329</v>
      </c>
      <c r="C3242" s="120" t="s">
        <v>23268</v>
      </c>
      <c r="D3242" s="41" t="s">
        <v>8506</v>
      </c>
      <c r="E3242" s="40" t="s">
        <v>27177</v>
      </c>
    </row>
    <row r="3243" spans="1:5">
      <c r="A3243" t="str">
        <f t="shared" si="50"/>
        <v>37370</v>
      </c>
      <c r="B3243">
        <v>37370</v>
      </c>
      <c r="C3243" s="120" t="s">
        <v>19286</v>
      </c>
      <c r="D3243" s="41" t="s">
        <v>8504</v>
      </c>
      <c r="E3243" s="40" t="s">
        <v>10503</v>
      </c>
    </row>
    <row r="3244" spans="1:5">
      <c r="A3244" t="str">
        <f t="shared" si="50"/>
        <v>37371</v>
      </c>
      <c r="B3244">
        <v>37371</v>
      </c>
      <c r="C3244" s="120" t="s">
        <v>24006</v>
      </c>
      <c r="D3244" s="41" t="s">
        <v>8504</v>
      </c>
      <c r="E3244" s="40" t="s">
        <v>8676</v>
      </c>
    </row>
    <row r="3245" spans="1:5">
      <c r="A3245" t="str">
        <f t="shared" si="50"/>
        <v>37372</v>
      </c>
      <c r="B3245">
        <v>37372</v>
      </c>
      <c r="C3245" s="120" t="s">
        <v>21317</v>
      </c>
      <c r="D3245" s="41" t="s">
        <v>8504</v>
      </c>
      <c r="E3245" s="40" t="s">
        <v>8809</v>
      </c>
    </row>
    <row r="3246" spans="1:5">
      <c r="A3246" t="str">
        <f t="shared" si="50"/>
        <v>37373</v>
      </c>
      <c r="B3246">
        <v>37373</v>
      </c>
      <c r="C3246" s="120" t="s">
        <v>23342</v>
      </c>
      <c r="D3246" s="41" t="s">
        <v>8504</v>
      </c>
      <c r="E3246" s="40" t="s">
        <v>9075</v>
      </c>
    </row>
    <row r="3247" spans="1:5">
      <c r="A3247" t="str">
        <f t="shared" si="50"/>
        <v>37394</v>
      </c>
      <c r="B3247">
        <v>37394</v>
      </c>
      <c r="C3247" s="120" t="s">
        <v>21420</v>
      </c>
      <c r="D3247" s="41" t="s">
        <v>9082</v>
      </c>
      <c r="E3247" s="40" t="s">
        <v>24083</v>
      </c>
    </row>
    <row r="3248" spans="1:5">
      <c r="A3248" t="str">
        <f t="shared" si="50"/>
        <v>37395</v>
      </c>
      <c r="B3248">
        <v>37395</v>
      </c>
      <c r="C3248" s="120" t="s">
        <v>22876</v>
      </c>
      <c r="D3248" s="41" t="s">
        <v>9082</v>
      </c>
      <c r="E3248" s="40" t="s">
        <v>25046</v>
      </c>
    </row>
    <row r="3249" spans="1:5">
      <c r="A3249" t="str">
        <f t="shared" si="50"/>
        <v>37396</v>
      </c>
      <c r="B3249">
        <v>37396</v>
      </c>
      <c r="C3249" s="120" t="s">
        <v>22878</v>
      </c>
      <c r="D3249" s="41" t="s">
        <v>9082</v>
      </c>
      <c r="E3249" s="40" t="s">
        <v>10094</v>
      </c>
    </row>
    <row r="3250" spans="1:5">
      <c r="A3250" t="str">
        <f t="shared" si="50"/>
        <v>37397</v>
      </c>
      <c r="B3250">
        <v>37397</v>
      </c>
      <c r="C3250" s="120" t="s">
        <v>22879</v>
      </c>
      <c r="D3250" s="41" t="s">
        <v>9082</v>
      </c>
      <c r="E3250" s="40" t="s">
        <v>27178</v>
      </c>
    </row>
    <row r="3251" spans="1:5">
      <c r="A3251" t="str">
        <f t="shared" si="50"/>
        <v>37399</v>
      </c>
      <c r="B3251">
        <v>37399</v>
      </c>
      <c r="C3251" s="120" t="s">
        <v>19838</v>
      </c>
      <c r="D3251" s="41" t="s">
        <v>8502</v>
      </c>
      <c r="E3251" s="40" t="s">
        <v>9524</v>
      </c>
    </row>
    <row r="3252" spans="1:5">
      <c r="A3252" t="str">
        <f t="shared" si="50"/>
        <v>37400</v>
      </c>
      <c r="B3252">
        <v>37400</v>
      </c>
      <c r="C3252" s="120" t="s">
        <v>22692</v>
      </c>
      <c r="D3252" s="41" t="s">
        <v>8502</v>
      </c>
      <c r="E3252" s="40" t="s">
        <v>9520</v>
      </c>
    </row>
    <row r="3253" spans="1:5">
      <c r="A3253" t="str">
        <f t="shared" si="50"/>
        <v>37401</v>
      </c>
      <c r="B3253">
        <v>37401</v>
      </c>
      <c r="C3253" s="120" t="s">
        <v>23932</v>
      </c>
      <c r="D3253" s="41" t="s">
        <v>8502</v>
      </c>
      <c r="E3253" s="40" t="s">
        <v>9520</v>
      </c>
    </row>
    <row r="3254" spans="1:5">
      <c r="A3254" t="str">
        <f t="shared" si="50"/>
        <v>37404</v>
      </c>
      <c r="B3254">
        <v>37404</v>
      </c>
      <c r="C3254" s="120" t="s">
        <v>19856</v>
      </c>
      <c r="D3254" s="41" t="s">
        <v>8510</v>
      </c>
      <c r="E3254" s="40" t="s">
        <v>27179</v>
      </c>
    </row>
    <row r="3255" spans="1:5">
      <c r="A3255" t="str">
        <f t="shared" si="50"/>
        <v>37409</v>
      </c>
      <c r="B3255">
        <v>37409</v>
      </c>
      <c r="C3255" s="120" t="s">
        <v>19846</v>
      </c>
      <c r="D3255" s="41" t="s">
        <v>8506</v>
      </c>
      <c r="E3255" s="40" t="s">
        <v>27180</v>
      </c>
    </row>
    <row r="3256" spans="1:5">
      <c r="A3256" t="str">
        <f t="shared" si="50"/>
        <v>37410</v>
      </c>
      <c r="B3256">
        <v>37410</v>
      </c>
      <c r="C3256" s="120" t="s">
        <v>19850</v>
      </c>
      <c r="D3256" s="41" t="s">
        <v>8506</v>
      </c>
      <c r="E3256" s="40" t="s">
        <v>18032</v>
      </c>
    </row>
    <row r="3257" spans="1:5">
      <c r="A3257" t="str">
        <f t="shared" si="50"/>
        <v>37411</v>
      </c>
      <c r="B3257">
        <v>37411</v>
      </c>
      <c r="C3257" s="120" t="s">
        <v>23777</v>
      </c>
      <c r="D3257" s="41" t="s">
        <v>8500</v>
      </c>
      <c r="E3257" s="40" t="s">
        <v>27181</v>
      </c>
    </row>
    <row r="3258" spans="1:5">
      <c r="A3258" t="str">
        <f t="shared" si="50"/>
        <v>37412</v>
      </c>
      <c r="B3258">
        <v>37412</v>
      </c>
      <c r="C3258" s="120" t="s">
        <v>19530</v>
      </c>
      <c r="D3258" s="41" t="s">
        <v>8502</v>
      </c>
      <c r="E3258" s="40" t="s">
        <v>27182</v>
      </c>
    </row>
    <row r="3259" spans="1:5">
      <c r="A3259" t="str">
        <f t="shared" si="50"/>
        <v>37413</v>
      </c>
      <c r="B3259">
        <v>37413</v>
      </c>
      <c r="C3259" s="120" t="s">
        <v>20728</v>
      </c>
      <c r="D3259" s="41" t="s">
        <v>8502</v>
      </c>
      <c r="E3259" s="40" t="s">
        <v>18037</v>
      </c>
    </row>
    <row r="3260" spans="1:5">
      <c r="A3260" t="str">
        <f t="shared" si="50"/>
        <v>37414</v>
      </c>
      <c r="B3260">
        <v>37414</v>
      </c>
      <c r="C3260" s="120" t="s">
        <v>20729</v>
      </c>
      <c r="D3260" s="41" t="s">
        <v>8502</v>
      </c>
      <c r="E3260" s="40" t="s">
        <v>10038</v>
      </c>
    </row>
    <row r="3261" spans="1:5">
      <c r="A3261" t="str">
        <f t="shared" si="50"/>
        <v>37415</v>
      </c>
      <c r="B3261">
        <v>37415</v>
      </c>
      <c r="C3261" s="120" t="s">
        <v>20730</v>
      </c>
      <c r="D3261" s="41" t="s">
        <v>8502</v>
      </c>
      <c r="E3261" s="40" t="s">
        <v>8871</v>
      </c>
    </row>
    <row r="3262" spans="1:5">
      <c r="A3262" t="str">
        <f t="shared" si="50"/>
        <v>37416</v>
      </c>
      <c r="B3262">
        <v>37416</v>
      </c>
      <c r="C3262" s="120" t="s">
        <v>20731</v>
      </c>
      <c r="D3262" s="41" t="s">
        <v>8502</v>
      </c>
      <c r="E3262" s="40" t="s">
        <v>9338</v>
      </c>
    </row>
    <row r="3263" spans="1:5">
      <c r="A3263" t="str">
        <f t="shared" si="50"/>
        <v>37417</v>
      </c>
      <c r="B3263">
        <v>37417</v>
      </c>
      <c r="C3263" s="120" t="s">
        <v>20732</v>
      </c>
      <c r="D3263" s="41" t="s">
        <v>8502</v>
      </c>
      <c r="E3263" s="40" t="s">
        <v>12411</v>
      </c>
    </row>
    <row r="3264" spans="1:5">
      <c r="A3264" t="str">
        <f t="shared" si="50"/>
        <v>37418</v>
      </c>
      <c r="B3264">
        <v>37418</v>
      </c>
      <c r="C3264" s="120" t="s">
        <v>20398</v>
      </c>
      <c r="D3264" s="41" t="s">
        <v>8502</v>
      </c>
      <c r="E3264" s="40" t="s">
        <v>13384</v>
      </c>
    </row>
    <row r="3265" spans="1:5">
      <c r="A3265" t="str">
        <f t="shared" si="50"/>
        <v>37419</v>
      </c>
      <c r="B3265">
        <v>37419</v>
      </c>
      <c r="C3265" s="120" t="s">
        <v>20399</v>
      </c>
      <c r="D3265" s="41" t="s">
        <v>8502</v>
      </c>
      <c r="E3265" s="40" t="s">
        <v>27183</v>
      </c>
    </row>
    <row r="3266" spans="1:5">
      <c r="A3266" t="str">
        <f t="shared" si="50"/>
        <v>37420</v>
      </c>
      <c r="B3266">
        <v>37420</v>
      </c>
      <c r="C3266" s="120" t="s">
        <v>23626</v>
      </c>
      <c r="D3266" s="41" t="s">
        <v>8502</v>
      </c>
      <c r="E3266" s="40" t="s">
        <v>18175</v>
      </c>
    </row>
    <row r="3267" spans="1:5">
      <c r="A3267" t="str">
        <f t="shared" ref="A3267:A3330" si="51">IF(ISERROR(SEARCH("/",B3267)=6),TRIM(CLEAN(B3267)),IF(SEARCH("/",B3267)=6,IF(LEN(TRIM(CLEAN(B3267)))=7,LEFT(TRIM(CLEAN(B3267)),6)&amp;"00"&amp;RIGHT(TRIM(CLEAN(B3267)),1),LEFT(TRIM(CLEAN(B3267)),6)&amp;"0"&amp;RIGHT(TRIM(CLEAN(B3267)),2)),TRIM(CLEAN(B3267))))</f>
        <v>37421</v>
      </c>
      <c r="B3267">
        <v>37421</v>
      </c>
      <c r="C3267" s="120" t="s">
        <v>23627</v>
      </c>
      <c r="D3267" s="41" t="s">
        <v>8502</v>
      </c>
      <c r="E3267" s="40" t="s">
        <v>18176</v>
      </c>
    </row>
    <row r="3268" spans="1:5">
      <c r="A3268" t="str">
        <f t="shared" si="51"/>
        <v>37422</v>
      </c>
      <c r="B3268">
        <v>37422</v>
      </c>
      <c r="C3268" s="120" t="s">
        <v>23628</v>
      </c>
      <c r="D3268" s="41" t="s">
        <v>8502</v>
      </c>
      <c r="E3268" s="40" t="s">
        <v>27184</v>
      </c>
    </row>
    <row r="3269" spans="1:5">
      <c r="A3269" t="str">
        <f t="shared" si="51"/>
        <v>37423</v>
      </c>
      <c r="B3269">
        <v>37423</v>
      </c>
      <c r="C3269" s="120" t="s">
        <v>24426</v>
      </c>
      <c r="D3269" s="41" t="s">
        <v>8502</v>
      </c>
      <c r="E3269" s="40" t="s">
        <v>8946</v>
      </c>
    </row>
    <row r="3270" spans="1:5">
      <c r="A3270" t="str">
        <f t="shared" si="51"/>
        <v>37424</v>
      </c>
      <c r="B3270">
        <v>37424</v>
      </c>
      <c r="C3270" s="120" t="s">
        <v>22339</v>
      </c>
      <c r="D3270" s="41" t="s">
        <v>8502</v>
      </c>
      <c r="E3270" s="40" t="s">
        <v>9081</v>
      </c>
    </row>
    <row r="3271" spans="1:5">
      <c r="A3271" t="str">
        <f t="shared" si="51"/>
        <v>37425</v>
      </c>
      <c r="B3271">
        <v>37425</v>
      </c>
      <c r="C3271" s="120" t="s">
        <v>22341</v>
      </c>
      <c r="D3271" s="41" t="s">
        <v>8502</v>
      </c>
      <c r="E3271" s="40" t="s">
        <v>11673</v>
      </c>
    </row>
    <row r="3272" spans="1:5">
      <c r="A3272" t="str">
        <f t="shared" si="51"/>
        <v>37426</v>
      </c>
      <c r="B3272">
        <v>37426</v>
      </c>
      <c r="C3272" s="120" t="s">
        <v>22337</v>
      </c>
      <c r="D3272" s="41" t="s">
        <v>8502</v>
      </c>
      <c r="E3272" s="40" t="s">
        <v>27185</v>
      </c>
    </row>
    <row r="3273" spans="1:5">
      <c r="A3273" t="str">
        <f t="shared" si="51"/>
        <v>37427</v>
      </c>
      <c r="B3273">
        <v>37427</v>
      </c>
      <c r="C3273" s="120" t="s">
        <v>22338</v>
      </c>
      <c r="D3273" s="41" t="s">
        <v>8502</v>
      </c>
      <c r="E3273" s="40" t="s">
        <v>27186</v>
      </c>
    </row>
    <row r="3274" spans="1:5">
      <c r="A3274" t="str">
        <f t="shared" si="51"/>
        <v>37428</v>
      </c>
      <c r="B3274">
        <v>37428</v>
      </c>
      <c r="C3274" s="120" t="s">
        <v>22340</v>
      </c>
      <c r="D3274" s="41" t="s">
        <v>8502</v>
      </c>
      <c r="E3274" s="40" t="s">
        <v>27187</v>
      </c>
    </row>
    <row r="3275" spans="1:5">
      <c r="A3275" t="str">
        <f t="shared" si="51"/>
        <v>37429</v>
      </c>
      <c r="B3275">
        <v>37429</v>
      </c>
      <c r="C3275" s="120" t="s">
        <v>22336</v>
      </c>
      <c r="D3275" s="41" t="s">
        <v>8502</v>
      </c>
      <c r="E3275" s="40" t="s">
        <v>27188</v>
      </c>
    </row>
    <row r="3276" spans="1:5">
      <c r="A3276" t="str">
        <f t="shared" si="51"/>
        <v>37430</v>
      </c>
      <c r="B3276">
        <v>37430</v>
      </c>
      <c r="C3276" s="120" t="s">
        <v>20724</v>
      </c>
      <c r="D3276" s="41" t="s">
        <v>8502</v>
      </c>
      <c r="E3276" s="40" t="s">
        <v>17681</v>
      </c>
    </row>
    <row r="3277" spans="1:5">
      <c r="A3277" t="str">
        <f t="shared" si="51"/>
        <v>37431</v>
      </c>
      <c r="B3277">
        <v>37431</v>
      </c>
      <c r="C3277" s="120" t="s">
        <v>20726</v>
      </c>
      <c r="D3277" s="41" t="s">
        <v>8502</v>
      </c>
      <c r="E3277" s="40" t="s">
        <v>16751</v>
      </c>
    </row>
    <row r="3278" spans="1:5">
      <c r="A3278" t="str">
        <f t="shared" si="51"/>
        <v>37432</v>
      </c>
      <c r="B3278">
        <v>37432</v>
      </c>
      <c r="C3278" s="120" t="s">
        <v>20727</v>
      </c>
      <c r="D3278" s="41" t="s">
        <v>8502</v>
      </c>
      <c r="E3278" s="40" t="s">
        <v>27189</v>
      </c>
    </row>
    <row r="3279" spans="1:5">
      <c r="A3279" t="str">
        <f t="shared" si="51"/>
        <v>37433</v>
      </c>
      <c r="B3279">
        <v>37433</v>
      </c>
      <c r="C3279" s="120" t="s">
        <v>20723</v>
      </c>
      <c r="D3279" s="41" t="s">
        <v>8502</v>
      </c>
      <c r="E3279" s="40" t="s">
        <v>27190</v>
      </c>
    </row>
    <row r="3280" spans="1:5">
      <c r="A3280" t="str">
        <f t="shared" si="51"/>
        <v>37434</v>
      </c>
      <c r="B3280">
        <v>37434</v>
      </c>
      <c r="C3280" s="120" t="s">
        <v>20725</v>
      </c>
      <c r="D3280" s="41" t="s">
        <v>8502</v>
      </c>
      <c r="E3280" s="40" t="s">
        <v>27191</v>
      </c>
    </row>
    <row r="3281" spans="1:5">
      <c r="A3281" t="str">
        <f t="shared" si="51"/>
        <v>37435</v>
      </c>
      <c r="B3281">
        <v>37435</v>
      </c>
      <c r="C3281" s="120" t="s">
        <v>20699</v>
      </c>
      <c r="D3281" s="41" t="s">
        <v>8502</v>
      </c>
      <c r="E3281" s="40" t="s">
        <v>16678</v>
      </c>
    </row>
    <row r="3282" spans="1:5">
      <c r="A3282" t="str">
        <f t="shared" si="51"/>
        <v>37436</v>
      </c>
      <c r="B3282">
        <v>37436</v>
      </c>
      <c r="C3282" s="120" t="s">
        <v>20700</v>
      </c>
      <c r="D3282" s="41" t="s">
        <v>8502</v>
      </c>
      <c r="E3282" s="40" t="s">
        <v>16888</v>
      </c>
    </row>
    <row r="3283" spans="1:5">
      <c r="A3283" t="str">
        <f t="shared" si="51"/>
        <v>37437</v>
      </c>
      <c r="B3283">
        <v>37437</v>
      </c>
      <c r="C3283" s="120" t="s">
        <v>20701</v>
      </c>
      <c r="D3283" s="41" t="s">
        <v>8502</v>
      </c>
      <c r="E3283" s="40" t="s">
        <v>18096</v>
      </c>
    </row>
    <row r="3284" spans="1:5">
      <c r="A3284" t="str">
        <f t="shared" si="51"/>
        <v>37438</v>
      </c>
      <c r="B3284">
        <v>37438</v>
      </c>
      <c r="C3284" s="120" t="s">
        <v>20697</v>
      </c>
      <c r="D3284" s="41" t="s">
        <v>8502</v>
      </c>
      <c r="E3284" s="40" t="s">
        <v>27190</v>
      </c>
    </row>
    <row r="3285" spans="1:5">
      <c r="A3285" t="str">
        <f t="shared" si="51"/>
        <v>37439</v>
      </c>
      <c r="B3285">
        <v>37439</v>
      </c>
      <c r="C3285" s="120" t="s">
        <v>20698</v>
      </c>
      <c r="D3285" s="41" t="s">
        <v>8502</v>
      </c>
      <c r="E3285" s="40" t="s">
        <v>27192</v>
      </c>
    </row>
    <row r="3286" spans="1:5">
      <c r="A3286" t="str">
        <f t="shared" si="51"/>
        <v>37440</v>
      </c>
      <c r="B3286">
        <v>37440</v>
      </c>
      <c r="C3286" s="120" t="s">
        <v>23635</v>
      </c>
      <c r="D3286" s="41" t="s">
        <v>8502</v>
      </c>
      <c r="E3286" s="40" t="s">
        <v>27193</v>
      </c>
    </row>
    <row r="3287" spans="1:5">
      <c r="A3287" t="str">
        <f t="shared" si="51"/>
        <v>37441</v>
      </c>
      <c r="B3287">
        <v>37441</v>
      </c>
      <c r="C3287" s="120" t="s">
        <v>23636</v>
      </c>
      <c r="D3287" s="41" t="s">
        <v>8502</v>
      </c>
      <c r="E3287" s="40" t="s">
        <v>27193</v>
      </c>
    </row>
    <row r="3288" spans="1:5">
      <c r="A3288" t="str">
        <f t="shared" si="51"/>
        <v>37442</v>
      </c>
      <c r="B3288">
        <v>37442</v>
      </c>
      <c r="C3288" s="120" t="s">
        <v>23637</v>
      </c>
      <c r="D3288" s="41" t="s">
        <v>8502</v>
      </c>
      <c r="E3288" s="40" t="s">
        <v>27194</v>
      </c>
    </row>
    <row r="3289" spans="1:5">
      <c r="A3289" t="str">
        <f t="shared" si="51"/>
        <v>37443</v>
      </c>
      <c r="B3289">
        <v>37443</v>
      </c>
      <c r="C3289" s="120" t="s">
        <v>23629</v>
      </c>
      <c r="D3289" s="41" t="s">
        <v>8502</v>
      </c>
      <c r="E3289" s="40" t="s">
        <v>27195</v>
      </c>
    </row>
    <row r="3290" spans="1:5">
      <c r="A3290" t="str">
        <f t="shared" si="51"/>
        <v>37444</v>
      </c>
      <c r="B3290">
        <v>37444</v>
      </c>
      <c r="C3290" s="120" t="s">
        <v>23630</v>
      </c>
      <c r="D3290" s="41" t="s">
        <v>8502</v>
      </c>
      <c r="E3290" s="40" t="s">
        <v>26793</v>
      </c>
    </row>
    <row r="3291" spans="1:5">
      <c r="A3291" t="str">
        <f t="shared" si="51"/>
        <v>37445</v>
      </c>
      <c r="B3291">
        <v>37445</v>
      </c>
      <c r="C3291" s="120" t="s">
        <v>23631</v>
      </c>
      <c r="D3291" s="41" t="s">
        <v>8502</v>
      </c>
      <c r="E3291" s="40" t="s">
        <v>27196</v>
      </c>
    </row>
    <row r="3292" spans="1:5">
      <c r="A3292" t="str">
        <f t="shared" si="51"/>
        <v>37446</v>
      </c>
      <c r="B3292">
        <v>37446</v>
      </c>
      <c r="C3292" s="120" t="s">
        <v>23632</v>
      </c>
      <c r="D3292" s="41" t="s">
        <v>8502</v>
      </c>
      <c r="E3292" s="40" t="s">
        <v>27197</v>
      </c>
    </row>
    <row r="3293" spans="1:5">
      <c r="A3293" t="str">
        <f t="shared" si="51"/>
        <v>37447</v>
      </c>
      <c r="B3293">
        <v>37447</v>
      </c>
      <c r="C3293" s="120" t="s">
        <v>23633</v>
      </c>
      <c r="D3293" s="41" t="s">
        <v>8502</v>
      </c>
      <c r="E3293" s="40" t="s">
        <v>27198</v>
      </c>
    </row>
    <row r="3294" spans="1:5">
      <c r="A3294" t="str">
        <f t="shared" si="51"/>
        <v>37448</v>
      </c>
      <c r="B3294">
        <v>37448</v>
      </c>
      <c r="C3294" s="120" t="s">
        <v>23634</v>
      </c>
      <c r="D3294" s="41" t="s">
        <v>8502</v>
      </c>
      <c r="E3294" s="40" t="s">
        <v>27199</v>
      </c>
    </row>
    <row r="3295" spans="1:5">
      <c r="A3295" t="str">
        <f t="shared" si="51"/>
        <v>37449</v>
      </c>
      <c r="B3295">
        <v>37449</v>
      </c>
      <c r="C3295" s="120" t="s">
        <v>24218</v>
      </c>
      <c r="D3295" s="41" t="s">
        <v>8510</v>
      </c>
      <c r="E3295" s="40" t="s">
        <v>16414</v>
      </c>
    </row>
    <row r="3296" spans="1:5">
      <c r="A3296" t="str">
        <f t="shared" si="51"/>
        <v>37450</v>
      </c>
      <c r="B3296">
        <v>37450</v>
      </c>
      <c r="C3296" s="120" t="s">
        <v>24219</v>
      </c>
      <c r="D3296" s="41" t="s">
        <v>8510</v>
      </c>
      <c r="E3296" s="40" t="s">
        <v>25064</v>
      </c>
    </row>
    <row r="3297" spans="1:5">
      <c r="A3297" t="str">
        <f t="shared" si="51"/>
        <v>37451</v>
      </c>
      <c r="B3297">
        <v>37451</v>
      </c>
      <c r="C3297" s="120" t="s">
        <v>24220</v>
      </c>
      <c r="D3297" s="41" t="s">
        <v>8510</v>
      </c>
      <c r="E3297" s="40" t="s">
        <v>27200</v>
      </c>
    </row>
    <row r="3298" spans="1:5">
      <c r="A3298" t="str">
        <f t="shared" si="51"/>
        <v>37452</v>
      </c>
      <c r="B3298">
        <v>37452</v>
      </c>
      <c r="C3298" s="120" t="s">
        <v>24221</v>
      </c>
      <c r="D3298" s="41" t="s">
        <v>8510</v>
      </c>
      <c r="E3298" s="40" t="s">
        <v>24620</v>
      </c>
    </row>
    <row r="3299" spans="1:5">
      <c r="A3299" t="str">
        <f t="shared" si="51"/>
        <v>37453</v>
      </c>
      <c r="B3299">
        <v>37453</v>
      </c>
      <c r="C3299" s="120" t="s">
        <v>24222</v>
      </c>
      <c r="D3299" s="41" t="s">
        <v>8510</v>
      </c>
      <c r="E3299" s="40" t="s">
        <v>27201</v>
      </c>
    </row>
    <row r="3300" spans="1:5">
      <c r="A3300" t="str">
        <f t="shared" si="51"/>
        <v>37454</v>
      </c>
      <c r="B3300">
        <v>37454</v>
      </c>
      <c r="C3300" s="120" t="s">
        <v>22361</v>
      </c>
      <c r="D3300" s="41" t="s">
        <v>8510</v>
      </c>
      <c r="E3300" s="40" t="s">
        <v>15692</v>
      </c>
    </row>
    <row r="3301" spans="1:5">
      <c r="A3301" t="str">
        <f t="shared" si="51"/>
        <v>37455</v>
      </c>
      <c r="B3301">
        <v>37455</v>
      </c>
      <c r="C3301" s="120" t="s">
        <v>22362</v>
      </c>
      <c r="D3301" s="41" t="s">
        <v>8510</v>
      </c>
      <c r="E3301" s="40" t="s">
        <v>27202</v>
      </c>
    </row>
    <row r="3302" spans="1:5">
      <c r="A3302" t="str">
        <f t="shared" si="51"/>
        <v>37456</v>
      </c>
      <c r="B3302">
        <v>37456</v>
      </c>
      <c r="C3302" s="120" t="s">
        <v>22357</v>
      </c>
      <c r="D3302" s="41" t="s">
        <v>8510</v>
      </c>
      <c r="E3302" s="40" t="s">
        <v>8773</v>
      </c>
    </row>
    <row r="3303" spans="1:5">
      <c r="A3303" t="str">
        <f t="shared" si="51"/>
        <v>37457</v>
      </c>
      <c r="B3303">
        <v>37457</v>
      </c>
      <c r="C3303" s="120" t="s">
        <v>22356</v>
      </c>
      <c r="D3303" s="41" t="s">
        <v>8510</v>
      </c>
      <c r="E3303" s="40" t="s">
        <v>10190</v>
      </c>
    </row>
    <row r="3304" spans="1:5">
      <c r="A3304" t="str">
        <f t="shared" si="51"/>
        <v>37458</v>
      </c>
      <c r="B3304">
        <v>37458</v>
      </c>
      <c r="C3304" s="120" t="s">
        <v>22360</v>
      </c>
      <c r="D3304" s="41" t="s">
        <v>8510</v>
      </c>
      <c r="E3304" s="40" t="s">
        <v>8589</v>
      </c>
    </row>
    <row r="3305" spans="1:5">
      <c r="A3305" t="str">
        <f t="shared" si="51"/>
        <v>37459</v>
      </c>
      <c r="B3305">
        <v>37459</v>
      </c>
      <c r="C3305" s="120" t="s">
        <v>22363</v>
      </c>
      <c r="D3305" s="41" t="s">
        <v>8510</v>
      </c>
      <c r="E3305" s="40" t="s">
        <v>9422</v>
      </c>
    </row>
    <row r="3306" spans="1:5">
      <c r="A3306" t="str">
        <f t="shared" si="51"/>
        <v>37460</v>
      </c>
      <c r="B3306">
        <v>37460</v>
      </c>
      <c r="C3306" s="120" t="s">
        <v>22359</v>
      </c>
      <c r="D3306" s="41" t="s">
        <v>8510</v>
      </c>
      <c r="E3306" s="40" t="s">
        <v>18051</v>
      </c>
    </row>
    <row r="3307" spans="1:5">
      <c r="A3307" t="str">
        <f t="shared" si="51"/>
        <v>37461</v>
      </c>
      <c r="B3307">
        <v>37461</v>
      </c>
      <c r="C3307" s="120" t="s">
        <v>22358</v>
      </c>
      <c r="D3307" s="41" t="s">
        <v>8510</v>
      </c>
      <c r="E3307" s="40" t="s">
        <v>8951</v>
      </c>
    </row>
    <row r="3308" spans="1:5" ht="30">
      <c r="A3308" t="str">
        <f t="shared" si="51"/>
        <v>37476</v>
      </c>
      <c r="B3308">
        <v>37476</v>
      </c>
      <c r="C3308" s="120" t="s">
        <v>19254</v>
      </c>
      <c r="D3308" s="41" t="s">
        <v>8502</v>
      </c>
      <c r="E3308" s="40" t="s">
        <v>27203</v>
      </c>
    </row>
    <row r="3309" spans="1:5" ht="30">
      <c r="A3309" t="str">
        <f t="shared" si="51"/>
        <v>37477</v>
      </c>
      <c r="B3309">
        <v>37477</v>
      </c>
      <c r="C3309" s="120" t="s">
        <v>19256</v>
      </c>
      <c r="D3309" s="41" t="s">
        <v>8502</v>
      </c>
      <c r="E3309" s="40" t="s">
        <v>27204</v>
      </c>
    </row>
    <row r="3310" spans="1:5" ht="30">
      <c r="A3310" t="str">
        <f t="shared" si="51"/>
        <v>37478</v>
      </c>
      <c r="B3310">
        <v>37478</v>
      </c>
      <c r="C3310" s="120" t="s">
        <v>19255</v>
      </c>
      <c r="D3310" s="41" t="s">
        <v>8502</v>
      </c>
      <c r="E3310" s="40" t="s">
        <v>27205</v>
      </c>
    </row>
    <row r="3311" spans="1:5" ht="30">
      <c r="A3311" t="str">
        <f t="shared" si="51"/>
        <v>37479</v>
      </c>
      <c r="B3311">
        <v>37479</v>
      </c>
      <c r="C3311" s="120" t="s">
        <v>19257</v>
      </c>
      <c r="D3311" s="41" t="s">
        <v>8502</v>
      </c>
      <c r="E3311" s="40" t="s">
        <v>27206</v>
      </c>
    </row>
    <row r="3312" spans="1:5">
      <c r="A3312" t="str">
        <f t="shared" si="51"/>
        <v>37514</v>
      </c>
      <c r="B3312">
        <v>37514</v>
      </c>
      <c r="C3312" s="120" t="s">
        <v>22503</v>
      </c>
      <c r="D3312" s="41" t="s">
        <v>8502</v>
      </c>
      <c r="E3312" s="40" t="s">
        <v>22504</v>
      </c>
    </row>
    <row r="3313" spans="1:5">
      <c r="A3313" t="str">
        <f t="shared" si="51"/>
        <v>37515</v>
      </c>
      <c r="B3313">
        <v>37515</v>
      </c>
      <c r="C3313" s="120" t="s">
        <v>22380</v>
      </c>
      <c r="D3313" s="41" t="s">
        <v>8502</v>
      </c>
      <c r="E3313" s="40" t="s">
        <v>22381</v>
      </c>
    </row>
    <row r="3314" spans="1:5">
      <c r="A3314" t="str">
        <f t="shared" si="51"/>
        <v>37518</v>
      </c>
      <c r="B3314">
        <v>37518</v>
      </c>
      <c r="C3314" s="120" t="s">
        <v>23023</v>
      </c>
      <c r="D3314" s="41" t="s">
        <v>8500</v>
      </c>
      <c r="E3314" s="40" t="s">
        <v>27207</v>
      </c>
    </row>
    <row r="3315" spans="1:5">
      <c r="A3315" t="str">
        <f t="shared" si="51"/>
        <v>37519</v>
      </c>
      <c r="B3315">
        <v>37519</v>
      </c>
      <c r="C3315" s="120" t="s">
        <v>22505</v>
      </c>
      <c r="D3315" s="41" t="s">
        <v>8502</v>
      </c>
      <c r="E3315" s="40" t="s">
        <v>22506</v>
      </c>
    </row>
    <row r="3316" spans="1:5">
      <c r="A3316" t="str">
        <f t="shared" si="51"/>
        <v>37520</v>
      </c>
      <c r="B3316">
        <v>37520</v>
      </c>
      <c r="C3316" s="120" t="s">
        <v>22507</v>
      </c>
      <c r="D3316" s="41" t="s">
        <v>8502</v>
      </c>
      <c r="E3316" s="40" t="s">
        <v>22508</v>
      </c>
    </row>
    <row r="3317" spans="1:5">
      <c r="A3317" t="str">
        <f t="shared" si="51"/>
        <v>37521</v>
      </c>
      <c r="B3317">
        <v>37521</v>
      </c>
      <c r="C3317" s="120" t="s">
        <v>22509</v>
      </c>
      <c r="D3317" s="41" t="s">
        <v>8502</v>
      </c>
      <c r="E3317" s="40" t="s">
        <v>22510</v>
      </c>
    </row>
    <row r="3318" spans="1:5">
      <c r="A3318" t="str">
        <f t="shared" si="51"/>
        <v>37522</v>
      </c>
      <c r="B3318">
        <v>37522</v>
      </c>
      <c r="C3318" s="120" t="s">
        <v>22511</v>
      </c>
      <c r="D3318" s="41" t="s">
        <v>8502</v>
      </c>
      <c r="E3318" s="40" t="s">
        <v>22512</v>
      </c>
    </row>
    <row r="3319" spans="1:5">
      <c r="A3319" t="str">
        <f t="shared" si="51"/>
        <v>37523</v>
      </c>
      <c r="B3319">
        <v>37523</v>
      </c>
      <c r="C3319" s="120" t="s">
        <v>22378</v>
      </c>
      <c r="D3319" s="41" t="s">
        <v>8502</v>
      </c>
      <c r="E3319" s="40" t="s">
        <v>22379</v>
      </c>
    </row>
    <row r="3320" spans="1:5">
      <c r="A3320" t="str">
        <f t="shared" si="51"/>
        <v>37524</v>
      </c>
      <c r="B3320">
        <v>37524</v>
      </c>
      <c r="C3320" s="120" t="s">
        <v>23805</v>
      </c>
      <c r="D3320" s="41" t="s">
        <v>8510</v>
      </c>
      <c r="E3320" s="40" t="s">
        <v>9135</v>
      </c>
    </row>
    <row r="3321" spans="1:5">
      <c r="A3321" t="str">
        <f t="shared" si="51"/>
        <v>37525</v>
      </c>
      <c r="B3321">
        <v>37525</v>
      </c>
      <c r="C3321" s="120" t="s">
        <v>23806</v>
      </c>
      <c r="D3321" s="41" t="s">
        <v>8510</v>
      </c>
      <c r="E3321" s="40" t="s">
        <v>9634</v>
      </c>
    </row>
    <row r="3322" spans="1:5">
      <c r="A3322" t="str">
        <f t="shared" si="51"/>
        <v>37526</v>
      </c>
      <c r="B3322">
        <v>37526</v>
      </c>
      <c r="C3322" s="120" t="s">
        <v>23330</v>
      </c>
      <c r="D3322" s="41" t="s">
        <v>8502</v>
      </c>
      <c r="E3322" s="40" t="s">
        <v>8660</v>
      </c>
    </row>
    <row r="3323" spans="1:5" ht="30">
      <c r="A3323" t="str">
        <f t="shared" si="51"/>
        <v>37527</v>
      </c>
      <c r="B3323">
        <v>37527</v>
      </c>
      <c r="C3323" s="120" t="s">
        <v>22368</v>
      </c>
      <c r="D3323" s="41" t="s">
        <v>8502</v>
      </c>
      <c r="E3323" s="40" t="s">
        <v>27208</v>
      </c>
    </row>
    <row r="3324" spans="1:5">
      <c r="A3324" t="str">
        <f t="shared" si="51"/>
        <v>37528</v>
      </c>
      <c r="B3324">
        <v>37528</v>
      </c>
      <c r="C3324" s="120" t="s">
        <v>22369</v>
      </c>
      <c r="D3324" s="41" t="s">
        <v>8502</v>
      </c>
      <c r="E3324" s="40" t="s">
        <v>27209</v>
      </c>
    </row>
    <row r="3325" spans="1:5">
      <c r="A3325" t="str">
        <f t="shared" si="51"/>
        <v>37529</v>
      </c>
      <c r="B3325">
        <v>37529</v>
      </c>
      <c r="C3325" s="120" t="s">
        <v>22370</v>
      </c>
      <c r="D3325" s="41" t="s">
        <v>8502</v>
      </c>
      <c r="E3325" s="40" t="s">
        <v>27210</v>
      </c>
    </row>
    <row r="3326" spans="1:5">
      <c r="A3326" t="str">
        <f t="shared" si="51"/>
        <v>37530</v>
      </c>
      <c r="B3326">
        <v>37530</v>
      </c>
      <c r="C3326" s="120" t="s">
        <v>22371</v>
      </c>
      <c r="D3326" s="41" t="s">
        <v>8502</v>
      </c>
      <c r="E3326" s="40" t="s">
        <v>27211</v>
      </c>
    </row>
    <row r="3327" spans="1:5">
      <c r="A3327" t="str">
        <f t="shared" si="51"/>
        <v>37531</v>
      </c>
      <c r="B3327">
        <v>37531</v>
      </c>
      <c r="C3327" s="120" t="s">
        <v>22373</v>
      </c>
      <c r="D3327" s="41" t="s">
        <v>8502</v>
      </c>
      <c r="E3327" s="40" t="s">
        <v>27212</v>
      </c>
    </row>
    <row r="3328" spans="1:5">
      <c r="A3328" t="str">
        <f t="shared" si="51"/>
        <v>37532</v>
      </c>
      <c r="B3328">
        <v>37532</v>
      </c>
      <c r="C3328" s="120" t="s">
        <v>21192</v>
      </c>
      <c r="D3328" s="41" t="s">
        <v>8506</v>
      </c>
      <c r="E3328" s="40" t="s">
        <v>9501</v>
      </c>
    </row>
    <row r="3329" spans="1:5">
      <c r="A3329" t="str">
        <f t="shared" si="51"/>
        <v>37533</v>
      </c>
      <c r="B3329">
        <v>37533</v>
      </c>
      <c r="C3329" s="120" t="s">
        <v>21189</v>
      </c>
      <c r="D3329" s="41" t="s">
        <v>8506</v>
      </c>
      <c r="E3329" s="40" t="s">
        <v>15170</v>
      </c>
    </row>
    <row r="3330" spans="1:5">
      <c r="A3330" t="str">
        <f t="shared" si="51"/>
        <v>37534</v>
      </c>
      <c r="B3330">
        <v>37534</v>
      </c>
      <c r="C3330" s="120" t="s">
        <v>21187</v>
      </c>
      <c r="D3330" s="41" t="s">
        <v>8506</v>
      </c>
      <c r="E3330" s="40" t="s">
        <v>15170</v>
      </c>
    </row>
    <row r="3331" spans="1:5">
      <c r="A3331" t="str">
        <f t="shared" ref="A3331:A3394" si="52">IF(ISERROR(SEARCH("/",B3331)=6),TRIM(CLEAN(B3331)),IF(SEARCH("/",B3331)=6,IF(LEN(TRIM(CLEAN(B3331)))=7,LEFT(TRIM(CLEAN(B3331)),6)&amp;"00"&amp;RIGHT(TRIM(CLEAN(B3331)),1),LEFT(TRIM(CLEAN(B3331)),6)&amp;"0"&amp;RIGHT(TRIM(CLEAN(B3331)),2)),TRIM(CLEAN(B3331))))</f>
        <v>37535</v>
      </c>
      <c r="B3331">
        <v>37535</v>
      </c>
      <c r="C3331" s="120" t="s">
        <v>21188</v>
      </c>
      <c r="D3331" s="41" t="s">
        <v>8506</v>
      </c>
      <c r="E3331" s="40" t="s">
        <v>15170</v>
      </c>
    </row>
    <row r="3332" spans="1:5">
      <c r="A3332" t="str">
        <f t="shared" si="52"/>
        <v>37536</v>
      </c>
      <c r="B3332">
        <v>37536</v>
      </c>
      <c r="C3332" s="120" t="s">
        <v>21191</v>
      </c>
      <c r="D3332" s="41" t="s">
        <v>8506</v>
      </c>
      <c r="E3332" s="40" t="s">
        <v>9501</v>
      </c>
    </row>
    <row r="3333" spans="1:5">
      <c r="A3333" t="str">
        <f t="shared" si="52"/>
        <v>37537</v>
      </c>
      <c r="B3333">
        <v>37537</v>
      </c>
      <c r="C3333" s="120" t="s">
        <v>21190</v>
      </c>
      <c r="D3333" s="41" t="s">
        <v>8506</v>
      </c>
      <c r="E3333" s="40" t="s">
        <v>9501</v>
      </c>
    </row>
    <row r="3334" spans="1:5" ht="30">
      <c r="A3334" t="str">
        <f t="shared" si="52"/>
        <v>37539</v>
      </c>
      <c r="B3334">
        <v>37539</v>
      </c>
      <c r="C3334" s="120" t="s">
        <v>22945</v>
      </c>
      <c r="D3334" s="41" t="s">
        <v>8502</v>
      </c>
      <c r="E3334" s="40" t="s">
        <v>8816</v>
      </c>
    </row>
    <row r="3335" spans="1:5">
      <c r="A3335" t="str">
        <f t="shared" si="52"/>
        <v>37540</v>
      </c>
      <c r="B3335">
        <v>37540</v>
      </c>
      <c r="C3335" s="120" t="s">
        <v>23106</v>
      </c>
      <c r="D3335" s="41" t="s">
        <v>8502</v>
      </c>
      <c r="E3335" s="40" t="s">
        <v>27213</v>
      </c>
    </row>
    <row r="3336" spans="1:5">
      <c r="A3336" t="str">
        <f t="shared" si="52"/>
        <v>37544</v>
      </c>
      <c r="B3336">
        <v>37544</v>
      </c>
      <c r="C3336" s="120" t="s">
        <v>22517</v>
      </c>
      <c r="D3336" s="41" t="s">
        <v>8502</v>
      </c>
      <c r="E3336" s="40" t="s">
        <v>27214</v>
      </c>
    </row>
    <row r="3337" spans="1:5">
      <c r="A3337" t="str">
        <f t="shared" si="52"/>
        <v>37545</v>
      </c>
      <c r="B3337">
        <v>37545</v>
      </c>
      <c r="C3337" s="120" t="s">
        <v>22518</v>
      </c>
      <c r="D3337" s="41" t="s">
        <v>8502</v>
      </c>
      <c r="E3337" s="40" t="s">
        <v>27215</v>
      </c>
    </row>
    <row r="3338" spans="1:5">
      <c r="A3338" t="str">
        <f t="shared" si="52"/>
        <v>37546</v>
      </c>
      <c r="B3338">
        <v>37546</v>
      </c>
      <c r="C3338" s="120" t="s">
        <v>22516</v>
      </c>
      <c r="D3338" s="41" t="s">
        <v>8502</v>
      </c>
      <c r="E3338" s="40" t="s">
        <v>27216</v>
      </c>
    </row>
    <row r="3339" spans="1:5">
      <c r="A3339" t="str">
        <f t="shared" si="52"/>
        <v>37548</v>
      </c>
      <c r="B3339">
        <v>37548</v>
      </c>
      <c r="C3339" s="120" t="s">
        <v>23107</v>
      </c>
      <c r="D3339" s="41" t="s">
        <v>8502</v>
      </c>
      <c r="E3339" s="40" t="s">
        <v>27217</v>
      </c>
    </row>
    <row r="3340" spans="1:5">
      <c r="A3340" t="str">
        <f t="shared" si="52"/>
        <v>37552</v>
      </c>
      <c r="B3340">
        <v>37552</v>
      </c>
      <c r="C3340" s="120" t="s">
        <v>19429</v>
      </c>
      <c r="D3340" s="41" t="s">
        <v>8506</v>
      </c>
      <c r="E3340" s="40" t="s">
        <v>8995</v>
      </c>
    </row>
    <row r="3341" spans="1:5">
      <c r="A3341" t="str">
        <f t="shared" si="52"/>
        <v>37553</v>
      </c>
      <c r="B3341">
        <v>37553</v>
      </c>
      <c r="C3341" s="120" t="s">
        <v>19428</v>
      </c>
      <c r="D3341" s="41" t="s">
        <v>8506</v>
      </c>
      <c r="E3341" s="40" t="s">
        <v>27218</v>
      </c>
    </row>
    <row r="3342" spans="1:5">
      <c r="A3342" t="str">
        <f t="shared" si="52"/>
        <v>37554</v>
      </c>
      <c r="B3342">
        <v>37554</v>
      </c>
      <c r="C3342" s="120" t="s">
        <v>21263</v>
      </c>
      <c r="D3342" s="41" t="s">
        <v>8502</v>
      </c>
      <c r="E3342" s="40" t="s">
        <v>27219</v>
      </c>
    </row>
    <row r="3343" spans="1:5">
      <c r="A3343" t="str">
        <f t="shared" si="52"/>
        <v>37555</v>
      </c>
      <c r="B3343">
        <v>37555</v>
      </c>
      <c r="C3343" s="120" t="s">
        <v>21264</v>
      </c>
      <c r="D3343" s="41" t="s">
        <v>8502</v>
      </c>
      <c r="E3343" s="40" t="s">
        <v>27220</v>
      </c>
    </row>
    <row r="3344" spans="1:5" ht="30">
      <c r="A3344" t="str">
        <f t="shared" si="52"/>
        <v>37556</v>
      </c>
      <c r="B3344">
        <v>37556</v>
      </c>
      <c r="C3344" s="120" t="s">
        <v>22943</v>
      </c>
      <c r="D3344" s="41" t="s">
        <v>8502</v>
      </c>
      <c r="E3344" s="40" t="s">
        <v>16629</v>
      </c>
    </row>
    <row r="3345" spans="1:5" ht="30">
      <c r="A3345" t="str">
        <f t="shared" si="52"/>
        <v>37557</v>
      </c>
      <c r="B3345">
        <v>37557</v>
      </c>
      <c r="C3345" s="120" t="s">
        <v>22942</v>
      </c>
      <c r="D3345" s="41" t="s">
        <v>8502</v>
      </c>
      <c r="E3345" s="40" t="s">
        <v>17599</v>
      </c>
    </row>
    <row r="3346" spans="1:5" ht="30">
      <c r="A3346" t="str">
        <f t="shared" si="52"/>
        <v>37558</v>
      </c>
      <c r="B3346">
        <v>37558</v>
      </c>
      <c r="C3346" s="120" t="s">
        <v>22946</v>
      </c>
      <c r="D3346" s="41" t="s">
        <v>8502</v>
      </c>
      <c r="E3346" s="40" t="s">
        <v>17653</v>
      </c>
    </row>
    <row r="3347" spans="1:5" ht="30">
      <c r="A3347" t="str">
        <f t="shared" si="52"/>
        <v>37559</v>
      </c>
      <c r="B3347">
        <v>37559</v>
      </c>
      <c r="C3347" s="120" t="s">
        <v>22944</v>
      </c>
      <c r="D3347" s="41" t="s">
        <v>8502</v>
      </c>
      <c r="E3347" s="40" t="s">
        <v>27180</v>
      </c>
    </row>
    <row r="3348" spans="1:5" ht="30">
      <c r="A3348" t="str">
        <f t="shared" si="52"/>
        <v>37560</v>
      </c>
      <c r="B3348">
        <v>37560</v>
      </c>
      <c r="C3348" s="120" t="s">
        <v>22941</v>
      </c>
      <c r="D3348" s="41" t="s">
        <v>8502</v>
      </c>
      <c r="E3348" s="40" t="s">
        <v>18897</v>
      </c>
    </row>
    <row r="3349" spans="1:5" ht="30">
      <c r="A3349" t="str">
        <f t="shared" si="52"/>
        <v>37561</v>
      </c>
      <c r="B3349">
        <v>37561</v>
      </c>
      <c r="C3349" s="120" t="s">
        <v>23052</v>
      </c>
      <c r="D3349" s="41" t="s">
        <v>8500</v>
      </c>
      <c r="E3349" s="40" t="s">
        <v>27221</v>
      </c>
    </row>
    <row r="3350" spans="1:5">
      <c r="A3350" t="str">
        <f t="shared" si="52"/>
        <v>37562</v>
      </c>
      <c r="B3350">
        <v>37562</v>
      </c>
      <c r="C3350" s="120" t="s">
        <v>23053</v>
      </c>
      <c r="D3350" s="41" t="s">
        <v>8500</v>
      </c>
      <c r="E3350" s="40" t="s">
        <v>27222</v>
      </c>
    </row>
    <row r="3351" spans="1:5">
      <c r="A3351" t="str">
        <f t="shared" si="52"/>
        <v>37563</v>
      </c>
      <c r="B3351">
        <v>37563</v>
      </c>
      <c r="C3351" s="120" t="s">
        <v>27223</v>
      </c>
      <c r="D3351" s="41" t="s">
        <v>8500</v>
      </c>
      <c r="E3351" s="40" t="s">
        <v>27224</v>
      </c>
    </row>
    <row r="3352" spans="1:5">
      <c r="A3352" t="str">
        <f t="shared" si="52"/>
        <v>37586</v>
      </c>
      <c r="B3352">
        <v>37586</v>
      </c>
      <c r="C3352" s="120" t="s">
        <v>22875</v>
      </c>
      <c r="D3352" s="41" t="s">
        <v>9082</v>
      </c>
      <c r="E3352" s="40" t="s">
        <v>27225</v>
      </c>
    </row>
    <row r="3353" spans="1:5">
      <c r="A3353" t="str">
        <f t="shared" si="52"/>
        <v>37587</v>
      </c>
      <c r="B3353">
        <v>37587</v>
      </c>
      <c r="C3353" s="120" t="s">
        <v>22522</v>
      </c>
      <c r="D3353" s="41" t="s">
        <v>8502</v>
      </c>
      <c r="E3353" s="40" t="s">
        <v>27226</v>
      </c>
    </row>
    <row r="3354" spans="1:5">
      <c r="A3354" t="str">
        <f t="shared" si="52"/>
        <v>37588</v>
      </c>
      <c r="B3354">
        <v>37588</v>
      </c>
      <c r="C3354" s="120" t="s">
        <v>24478</v>
      </c>
      <c r="D3354" s="41" t="s">
        <v>8502</v>
      </c>
      <c r="E3354" s="40" t="s">
        <v>27227</v>
      </c>
    </row>
    <row r="3355" spans="1:5">
      <c r="A3355" t="str">
        <f t="shared" si="52"/>
        <v>37589</v>
      </c>
      <c r="B3355">
        <v>37589</v>
      </c>
      <c r="C3355" s="120" t="s">
        <v>23514</v>
      </c>
      <c r="D3355" s="41" t="s">
        <v>8502</v>
      </c>
      <c r="E3355" s="40" t="s">
        <v>23515</v>
      </c>
    </row>
    <row r="3356" spans="1:5">
      <c r="A3356" t="str">
        <f t="shared" si="52"/>
        <v>37590</v>
      </c>
      <c r="B3356">
        <v>37590</v>
      </c>
      <c r="C3356" s="120" t="s">
        <v>23427</v>
      </c>
      <c r="D3356" s="41" t="s">
        <v>8502</v>
      </c>
      <c r="E3356" s="40" t="s">
        <v>8813</v>
      </c>
    </row>
    <row r="3357" spans="1:5">
      <c r="A3357" t="str">
        <f t="shared" si="52"/>
        <v>37591</v>
      </c>
      <c r="B3357">
        <v>37591</v>
      </c>
      <c r="C3357" s="120" t="s">
        <v>23428</v>
      </c>
      <c r="D3357" s="41" t="s">
        <v>8502</v>
      </c>
      <c r="E3357" s="40" t="s">
        <v>25257</v>
      </c>
    </row>
    <row r="3358" spans="1:5">
      <c r="A3358" t="str">
        <f t="shared" si="52"/>
        <v>37592</v>
      </c>
      <c r="B3358">
        <v>37592</v>
      </c>
      <c r="C3358" s="120" t="s">
        <v>27228</v>
      </c>
      <c r="D3358" s="41" t="s">
        <v>8502</v>
      </c>
      <c r="E3358" s="40" t="s">
        <v>9293</v>
      </c>
    </row>
    <row r="3359" spans="1:5">
      <c r="A3359" t="str">
        <f t="shared" si="52"/>
        <v>37593</v>
      </c>
      <c r="B3359">
        <v>37593</v>
      </c>
      <c r="C3359" s="120" t="s">
        <v>27229</v>
      </c>
      <c r="D3359" s="41" t="s">
        <v>8502</v>
      </c>
      <c r="E3359" s="40" t="s">
        <v>9521</v>
      </c>
    </row>
    <row r="3360" spans="1:5">
      <c r="A3360" t="str">
        <f t="shared" si="52"/>
        <v>37594</v>
      </c>
      <c r="B3360">
        <v>37594</v>
      </c>
      <c r="C3360" s="120" t="s">
        <v>27230</v>
      </c>
      <c r="D3360" s="41" t="s">
        <v>8502</v>
      </c>
      <c r="E3360" s="40" t="s">
        <v>10754</v>
      </c>
    </row>
    <row r="3361" spans="1:5">
      <c r="A3361" t="str">
        <f t="shared" si="52"/>
        <v>37595</v>
      </c>
      <c r="B3361">
        <v>37595</v>
      </c>
      <c r="C3361" s="120" t="s">
        <v>19425</v>
      </c>
      <c r="D3361" s="41" t="s">
        <v>8506</v>
      </c>
      <c r="E3361" s="40" t="s">
        <v>8831</v>
      </c>
    </row>
    <row r="3362" spans="1:5">
      <c r="A3362" t="str">
        <f t="shared" si="52"/>
        <v>37596</v>
      </c>
      <c r="B3362">
        <v>37596</v>
      </c>
      <c r="C3362" s="120" t="s">
        <v>19426</v>
      </c>
      <c r="D3362" s="41" t="s">
        <v>8506</v>
      </c>
      <c r="E3362" s="40" t="s">
        <v>9032</v>
      </c>
    </row>
    <row r="3363" spans="1:5">
      <c r="A3363" t="str">
        <f t="shared" si="52"/>
        <v>37597</v>
      </c>
      <c r="B3363">
        <v>37597</v>
      </c>
      <c r="C3363" s="120" t="s">
        <v>19578</v>
      </c>
      <c r="D3363" s="41" t="s">
        <v>8502</v>
      </c>
      <c r="E3363" s="40" t="s">
        <v>17970</v>
      </c>
    </row>
    <row r="3364" spans="1:5">
      <c r="A3364" t="str">
        <f t="shared" si="52"/>
        <v>37598</v>
      </c>
      <c r="B3364">
        <v>37598</v>
      </c>
      <c r="C3364" s="120" t="s">
        <v>20628</v>
      </c>
      <c r="D3364" s="41" t="s">
        <v>8502</v>
      </c>
      <c r="E3364" s="40" t="s">
        <v>25434</v>
      </c>
    </row>
    <row r="3365" spans="1:5">
      <c r="A3365" t="str">
        <f t="shared" si="52"/>
        <v>37599</v>
      </c>
      <c r="B3365">
        <v>37599</v>
      </c>
      <c r="C3365" s="120" t="s">
        <v>19127</v>
      </c>
      <c r="D3365" s="41" t="s">
        <v>8502</v>
      </c>
      <c r="E3365" s="40" t="s">
        <v>27231</v>
      </c>
    </row>
    <row r="3366" spans="1:5">
      <c r="A3366" t="str">
        <f t="shared" si="52"/>
        <v>37600</v>
      </c>
      <c r="B3366">
        <v>37600</v>
      </c>
      <c r="C3366" s="120" t="s">
        <v>19126</v>
      </c>
      <c r="D3366" s="41" t="s">
        <v>8502</v>
      </c>
      <c r="E3366" s="40" t="s">
        <v>27232</v>
      </c>
    </row>
    <row r="3367" spans="1:5">
      <c r="A3367" t="str">
        <f t="shared" si="52"/>
        <v>37601</v>
      </c>
      <c r="B3367">
        <v>37601</v>
      </c>
      <c r="C3367" s="120" t="s">
        <v>20661</v>
      </c>
      <c r="D3367" s="41" t="s">
        <v>8510</v>
      </c>
      <c r="E3367" s="40" t="s">
        <v>25258</v>
      </c>
    </row>
    <row r="3368" spans="1:5">
      <c r="A3368" t="str">
        <f t="shared" si="52"/>
        <v>37666</v>
      </c>
      <c r="B3368">
        <v>37666</v>
      </c>
      <c r="C3368" s="120" t="s">
        <v>22643</v>
      </c>
      <c r="D3368" s="41" t="s">
        <v>8504</v>
      </c>
      <c r="E3368" s="40" t="s">
        <v>8868</v>
      </c>
    </row>
    <row r="3369" spans="1:5">
      <c r="A3369" t="str">
        <f t="shared" si="52"/>
        <v>37712</v>
      </c>
      <c r="B3369">
        <v>37712</v>
      </c>
      <c r="C3369" s="120" t="s">
        <v>23771</v>
      </c>
      <c r="D3369" s="41" t="s">
        <v>8500</v>
      </c>
      <c r="E3369" s="40" t="s">
        <v>24883</v>
      </c>
    </row>
    <row r="3370" spans="1:5" ht="30">
      <c r="A3370" t="str">
        <f t="shared" si="52"/>
        <v>37727</v>
      </c>
      <c r="B3370">
        <v>37727</v>
      </c>
      <c r="C3370" s="120" t="s">
        <v>20275</v>
      </c>
      <c r="D3370" s="41" t="s">
        <v>8502</v>
      </c>
      <c r="E3370" s="40" t="s">
        <v>27233</v>
      </c>
    </row>
    <row r="3371" spans="1:5" ht="30">
      <c r="A3371" t="str">
        <f t="shared" si="52"/>
        <v>37728</v>
      </c>
      <c r="B3371">
        <v>37728</v>
      </c>
      <c r="C3371" s="120" t="s">
        <v>20276</v>
      </c>
      <c r="D3371" s="41" t="s">
        <v>8502</v>
      </c>
      <c r="E3371" s="40" t="s">
        <v>27234</v>
      </c>
    </row>
    <row r="3372" spans="1:5" ht="30">
      <c r="A3372" t="str">
        <f t="shared" si="52"/>
        <v>37729</v>
      </c>
      <c r="B3372">
        <v>37729</v>
      </c>
      <c r="C3372" s="120" t="s">
        <v>20277</v>
      </c>
      <c r="D3372" s="41" t="s">
        <v>8502</v>
      </c>
      <c r="E3372" s="40" t="s">
        <v>27235</v>
      </c>
    </row>
    <row r="3373" spans="1:5" ht="30">
      <c r="A3373" t="str">
        <f t="shared" si="52"/>
        <v>37730</v>
      </c>
      <c r="B3373">
        <v>37730</v>
      </c>
      <c r="C3373" s="120" t="s">
        <v>20278</v>
      </c>
      <c r="D3373" s="41" t="s">
        <v>8502</v>
      </c>
      <c r="E3373" s="40" t="s">
        <v>27236</v>
      </c>
    </row>
    <row r="3374" spans="1:5" ht="30">
      <c r="A3374" t="str">
        <f t="shared" si="52"/>
        <v>37731</v>
      </c>
      <c r="B3374">
        <v>37731</v>
      </c>
      <c r="C3374" s="120" t="s">
        <v>20279</v>
      </c>
      <c r="D3374" s="41" t="s">
        <v>8502</v>
      </c>
      <c r="E3374" s="40" t="s">
        <v>27237</v>
      </c>
    </row>
    <row r="3375" spans="1:5" ht="30">
      <c r="A3375" t="str">
        <f t="shared" si="52"/>
        <v>37732</v>
      </c>
      <c r="B3375">
        <v>37732</v>
      </c>
      <c r="C3375" s="120" t="s">
        <v>20280</v>
      </c>
      <c r="D3375" s="41" t="s">
        <v>8502</v>
      </c>
      <c r="E3375" s="40" t="s">
        <v>27238</v>
      </c>
    </row>
    <row r="3376" spans="1:5">
      <c r="A3376" t="str">
        <f t="shared" si="52"/>
        <v>37733</v>
      </c>
      <c r="B3376">
        <v>37733</v>
      </c>
      <c r="C3376" s="120" t="s">
        <v>20009</v>
      </c>
      <c r="D3376" s="41" t="s">
        <v>8502</v>
      </c>
      <c r="E3376" s="40" t="s">
        <v>27239</v>
      </c>
    </row>
    <row r="3377" spans="1:5">
      <c r="A3377" t="str">
        <f t="shared" si="52"/>
        <v>37734</v>
      </c>
      <c r="B3377">
        <v>37734</v>
      </c>
      <c r="C3377" s="120" t="s">
        <v>20007</v>
      </c>
      <c r="D3377" s="41" t="s">
        <v>8502</v>
      </c>
      <c r="E3377" s="40" t="s">
        <v>27240</v>
      </c>
    </row>
    <row r="3378" spans="1:5">
      <c r="A3378" t="str">
        <f t="shared" si="52"/>
        <v>37735</v>
      </c>
      <c r="B3378">
        <v>37735</v>
      </c>
      <c r="C3378" s="120" t="s">
        <v>20010</v>
      </c>
      <c r="D3378" s="41" t="s">
        <v>8502</v>
      </c>
      <c r="E3378" s="40" t="s">
        <v>27241</v>
      </c>
    </row>
    <row r="3379" spans="1:5" ht="30">
      <c r="A3379" t="str">
        <f t="shared" si="52"/>
        <v>37736</v>
      </c>
      <c r="B3379">
        <v>37736</v>
      </c>
      <c r="C3379" s="120" t="s">
        <v>23502</v>
      </c>
      <c r="D3379" s="41" t="s">
        <v>8502</v>
      </c>
      <c r="E3379" s="40" t="s">
        <v>27242</v>
      </c>
    </row>
    <row r="3380" spans="1:5">
      <c r="A3380" t="str">
        <f t="shared" si="52"/>
        <v>37737</v>
      </c>
      <c r="B3380">
        <v>37737</v>
      </c>
      <c r="C3380" s="120" t="s">
        <v>23506</v>
      </c>
      <c r="D3380" s="41" t="s">
        <v>8502</v>
      </c>
      <c r="E3380" s="40" t="s">
        <v>27243</v>
      </c>
    </row>
    <row r="3381" spans="1:5">
      <c r="A3381" t="str">
        <f t="shared" si="52"/>
        <v>37738</v>
      </c>
      <c r="B3381">
        <v>37738</v>
      </c>
      <c r="C3381" s="120" t="s">
        <v>23505</v>
      </c>
      <c r="D3381" s="41" t="s">
        <v>8502</v>
      </c>
      <c r="E3381" s="40" t="s">
        <v>27244</v>
      </c>
    </row>
    <row r="3382" spans="1:5">
      <c r="A3382" t="str">
        <f t="shared" si="52"/>
        <v>37739</v>
      </c>
      <c r="B3382">
        <v>37739</v>
      </c>
      <c r="C3382" s="120" t="s">
        <v>23503</v>
      </c>
      <c r="D3382" s="41" t="s">
        <v>8502</v>
      </c>
      <c r="E3382" s="40" t="s">
        <v>27245</v>
      </c>
    </row>
    <row r="3383" spans="1:5">
      <c r="A3383" t="str">
        <f t="shared" si="52"/>
        <v>37740</v>
      </c>
      <c r="B3383">
        <v>37740</v>
      </c>
      <c r="C3383" s="120" t="s">
        <v>23504</v>
      </c>
      <c r="D3383" s="41" t="s">
        <v>8502</v>
      </c>
      <c r="E3383" s="40" t="s">
        <v>27246</v>
      </c>
    </row>
    <row r="3384" spans="1:5">
      <c r="A3384" t="str">
        <f t="shared" si="52"/>
        <v>37741</v>
      </c>
      <c r="B3384">
        <v>37741</v>
      </c>
      <c r="C3384" s="120" t="s">
        <v>23362</v>
      </c>
      <c r="D3384" s="41" t="s">
        <v>8502</v>
      </c>
      <c r="E3384" s="40" t="s">
        <v>27247</v>
      </c>
    </row>
    <row r="3385" spans="1:5">
      <c r="A3385" t="str">
        <f t="shared" si="52"/>
        <v>37743</v>
      </c>
      <c r="B3385">
        <v>37743</v>
      </c>
      <c r="C3385" s="120" t="s">
        <v>23360</v>
      </c>
      <c r="D3385" s="41" t="s">
        <v>8502</v>
      </c>
      <c r="E3385" s="40" t="s">
        <v>27248</v>
      </c>
    </row>
    <row r="3386" spans="1:5">
      <c r="A3386" t="str">
        <f t="shared" si="52"/>
        <v>37744</v>
      </c>
      <c r="B3386">
        <v>37744</v>
      </c>
      <c r="C3386" s="120" t="s">
        <v>23361</v>
      </c>
      <c r="D3386" s="41" t="s">
        <v>8502</v>
      </c>
      <c r="E3386" s="40" t="s">
        <v>27249</v>
      </c>
    </row>
    <row r="3387" spans="1:5" ht="30">
      <c r="A3387" t="str">
        <f t="shared" si="52"/>
        <v>37745</v>
      </c>
      <c r="B3387">
        <v>37745</v>
      </c>
      <c r="C3387" s="120" t="s">
        <v>20148</v>
      </c>
      <c r="D3387" s="41" t="s">
        <v>8502</v>
      </c>
      <c r="E3387" s="40" t="s">
        <v>27250</v>
      </c>
    </row>
    <row r="3388" spans="1:5" ht="30">
      <c r="A3388" t="str">
        <f t="shared" si="52"/>
        <v>37746</v>
      </c>
      <c r="B3388">
        <v>37746</v>
      </c>
      <c r="C3388" s="120" t="s">
        <v>20158</v>
      </c>
      <c r="D3388" s="41" t="s">
        <v>8502</v>
      </c>
      <c r="E3388" s="40" t="s">
        <v>27251</v>
      </c>
    </row>
    <row r="3389" spans="1:5" ht="30">
      <c r="A3389" t="str">
        <f t="shared" si="52"/>
        <v>37747</v>
      </c>
      <c r="B3389">
        <v>37747</v>
      </c>
      <c r="C3389" s="120" t="s">
        <v>20164</v>
      </c>
      <c r="D3389" s="41" t="s">
        <v>8502</v>
      </c>
      <c r="E3389" s="40" t="s">
        <v>27252</v>
      </c>
    </row>
    <row r="3390" spans="1:5" ht="30">
      <c r="A3390" t="str">
        <f t="shared" si="52"/>
        <v>37748</v>
      </c>
      <c r="B3390">
        <v>37748</v>
      </c>
      <c r="C3390" s="120" t="s">
        <v>20150</v>
      </c>
      <c r="D3390" s="41" t="s">
        <v>8502</v>
      </c>
      <c r="E3390" s="40" t="s">
        <v>27253</v>
      </c>
    </row>
    <row r="3391" spans="1:5" ht="30">
      <c r="A3391" t="str">
        <f t="shared" si="52"/>
        <v>37749</v>
      </c>
      <c r="B3391">
        <v>37749</v>
      </c>
      <c r="C3391" s="120" t="s">
        <v>20167</v>
      </c>
      <c r="D3391" s="41" t="s">
        <v>8502</v>
      </c>
      <c r="E3391" s="40" t="s">
        <v>27254</v>
      </c>
    </row>
    <row r="3392" spans="1:5" ht="30">
      <c r="A3392" t="str">
        <f t="shared" si="52"/>
        <v>37750</v>
      </c>
      <c r="B3392">
        <v>37750</v>
      </c>
      <c r="C3392" s="120" t="s">
        <v>20159</v>
      </c>
      <c r="D3392" s="41" t="s">
        <v>8502</v>
      </c>
      <c r="E3392" s="40" t="s">
        <v>27255</v>
      </c>
    </row>
    <row r="3393" spans="1:5" ht="30">
      <c r="A3393" t="str">
        <f t="shared" si="52"/>
        <v>37751</v>
      </c>
      <c r="B3393">
        <v>37751</v>
      </c>
      <c r="C3393" s="120" t="s">
        <v>20166</v>
      </c>
      <c r="D3393" s="41" t="s">
        <v>8502</v>
      </c>
      <c r="E3393" s="40" t="s">
        <v>27256</v>
      </c>
    </row>
    <row r="3394" spans="1:5" ht="30">
      <c r="A3394" t="str">
        <f t="shared" si="52"/>
        <v>37752</v>
      </c>
      <c r="B3394">
        <v>37752</v>
      </c>
      <c r="C3394" s="120" t="s">
        <v>20155</v>
      </c>
      <c r="D3394" s="41" t="s">
        <v>8502</v>
      </c>
      <c r="E3394" s="40" t="s">
        <v>27257</v>
      </c>
    </row>
    <row r="3395" spans="1:5" ht="30">
      <c r="A3395" t="str">
        <f t="shared" ref="A3395:A3458" si="53">IF(ISERROR(SEARCH("/",B3395)=6),TRIM(CLEAN(B3395)),IF(SEARCH("/",B3395)=6,IF(LEN(TRIM(CLEAN(B3395)))=7,LEFT(TRIM(CLEAN(B3395)),6)&amp;"00"&amp;RIGHT(TRIM(CLEAN(B3395)),1),LEFT(TRIM(CLEAN(B3395)),6)&amp;"0"&amp;RIGHT(TRIM(CLEAN(B3395)),2)),TRIM(CLEAN(B3395))))</f>
        <v>37753</v>
      </c>
      <c r="B3395">
        <v>37753</v>
      </c>
      <c r="C3395" s="120" t="s">
        <v>20160</v>
      </c>
      <c r="D3395" s="41" t="s">
        <v>8502</v>
      </c>
      <c r="E3395" s="40" t="s">
        <v>27258</v>
      </c>
    </row>
    <row r="3396" spans="1:5" ht="30">
      <c r="A3396" t="str">
        <f t="shared" si="53"/>
        <v>37754</v>
      </c>
      <c r="B3396">
        <v>37754</v>
      </c>
      <c r="C3396" s="120" t="s">
        <v>20149</v>
      </c>
      <c r="D3396" s="41" t="s">
        <v>8502</v>
      </c>
      <c r="E3396" s="40" t="s">
        <v>27259</v>
      </c>
    </row>
    <row r="3397" spans="1:5" ht="30">
      <c r="A3397" t="str">
        <f t="shared" si="53"/>
        <v>37755</v>
      </c>
      <c r="B3397">
        <v>37755</v>
      </c>
      <c r="C3397" s="120" t="s">
        <v>20162</v>
      </c>
      <c r="D3397" s="41" t="s">
        <v>8502</v>
      </c>
      <c r="E3397" s="40" t="s">
        <v>27260</v>
      </c>
    </row>
    <row r="3398" spans="1:5" ht="30">
      <c r="A3398" t="str">
        <f t="shared" si="53"/>
        <v>37756</v>
      </c>
      <c r="B3398">
        <v>37756</v>
      </c>
      <c r="C3398" s="120" t="s">
        <v>20161</v>
      </c>
      <c r="D3398" s="41" t="s">
        <v>8502</v>
      </c>
      <c r="E3398" s="40" t="s">
        <v>27261</v>
      </c>
    </row>
    <row r="3399" spans="1:5" ht="30">
      <c r="A3399" t="str">
        <f t="shared" si="53"/>
        <v>37757</v>
      </c>
      <c r="B3399">
        <v>37757</v>
      </c>
      <c r="C3399" s="120" t="s">
        <v>20152</v>
      </c>
      <c r="D3399" s="41" t="s">
        <v>8502</v>
      </c>
      <c r="E3399" s="40" t="s">
        <v>27262</v>
      </c>
    </row>
    <row r="3400" spans="1:5" ht="30">
      <c r="A3400" t="str">
        <f t="shared" si="53"/>
        <v>37758</v>
      </c>
      <c r="B3400">
        <v>37758</v>
      </c>
      <c r="C3400" s="120" t="s">
        <v>20163</v>
      </c>
      <c r="D3400" s="41" t="s">
        <v>8502</v>
      </c>
      <c r="E3400" s="40" t="s">
        <v>27263</v>
      </c>
    </row>
    <row r="3401" spans="1:5" ht="30">
      <c r="A3401" t="str">
        <f t="shared" si="53"/>
        <v>37759</v>
      </c>
      <c r="B3401">
        <v>37759</v>
      </c>
      <c r="C3401" s="120" t="s">
        <v>20153</v>
      </c>
      <c r="D3401" s="41" t="s">
        <v>8502</v>
      </c>
      <c r="E3401" s="40" t="s">
        <v>27264</v>
      </c>
    </row>
    <row r="3402" spans="1:5" ht="30">
      <c r="A3402" t="str">
        <f t="shared" si="53"/>
        <v>37760</v>
      </c>
      <c r="B3402">
        <v>37760</v>
      </c>
      <c r="C3402" s="120" t="s">
        <v>20156</v>
      </c>
      <c r="D3402" s="41" t="s">
        <v>8502</v>
      </c>
      <c r="E3402" s="40" t="s">
        <v>27265</v>
      </c>
    </row>
    <row r="3403" spans="1:5" ht="30">
      <c r="A3403" t="str">
        <f t="shared" si="53"/>
        <v>37761</v>
      </c>
      <c r="B3403">
        <v>37761</v>
      </c>
      <c r="C3403" s="120" t="s">
        <v>20151</v>
      </c>
      <c r="D3403" s="41" t="s">
        <v>8502</v>
      </c>
      <c r="E3403" s="40" t="s">
        <v>27261</v>
      </c>
    </row>
    <row r="3404" spans="1:5" ht="30">
      <c r="A3404" t="str">
        <f t="shared" si="53"/>
        <v>37762</v>
      </c>
      <c r="B3404">
        <v>37762</v>
      </c>
      <c r="C3404" s="120" t="s">
        <v>20288</v>
      </c>
      <c r="D3404" s="41" t="s">
        <v>8502</v>
      </c>
      <c r="E3404" s="40" t="s">
        <v>27266</v>
      </c>
    </row>
    <row r="3405" spans="1:5" ht="30">
      <c r="A3405" t="str">
        <f t="shared" si="53"/>
        <v>37763</v>
      </c>
      <c r="B3405">
        <v>37763</v>
      </c>
      <c r="C3405" s="120" t="s">
        <v>20289</v>
      </c>
      <c r="D3405" s="41" t="s">
        <v>8502</v>
      </c>
      <c r="E3405" s="40" t="s">
        <v>27267</v>
      </c>
    </row>
    <row r="3406" spans="1:5" ht="30">
      <c r="A3406" t="str">
        <f t="shared" si="53"/>
        <v>37765</v>
      </c>
      <c r="B3406">
        <v>37765</v>
      </c>
      <c r="C3406" s="120" t="s">
        <v>20157</v>
      </c>
      <c r="D3406" s="41" t="s">
        <v>8502</v>
      </c>
      <c r="E3406" s="40" t="s">
        <v>27268</v>
      </c>
    </row>
    <row r="3407" spans="1:5" ht="30">
      <c r="A3407" t="str">
        <f t="shared" si="53"/>
        <v>37766</v>
      </c>
      <c r="B3407">
        <v>37766</v>
      </c>
      <c r="C3407" s="120" t="s">
        <v>20154</v>
      </c>
      <c r="D3407" s="41" t="s">
        <v>8502</v>
      </c>
      <c r="E3407" s="40" t="s">
        <v>27269</v>
      </c>
    </row>
    <row r="3408" spans="1:5" ht="30">
      <c r="A3408" t="str">
        <f t="shared" si="53"/>
        <v>37767</v>
      </c>
      <c r="B3408">
        <v>37767</v>
      </c>
      <c r="C3408" s="120" t="s">
        <v>20165</v>
      </c>
      <c r="D3408" s="41" t="s">
        <v>8502</v>
      </c>
      <c r="E3408" s="40" t="s">
        <v>27256</v>
      </c>
    </row>
    <row r="3409" spans="1:5">
      <c r="A3409" t="str">
        <f t="shared" si="53"/>
        <v>37768</v>
      </c>
      <c r="B3409">
        <v>37768</v>
      </c>
      <c r="C3409" s="120" t="s">
        <v>22019</v>
      </c>
      <c r="D3409" s="41" t="s">
        <v>8502</v>
      </c>
      <c r="E3409" s="40" t="s">
        <v>27270</v>
      </c>
    </row>
    <row r="3410" spans="1:5">
      <c r="A3410" t="str">
        <f t="shared" si="53"/>
        <v>37769</v>
      </c>
      <c r="B3410">
        <v>37769</v>
      </c>
      <c r="C3410" s="120" t="s">
        <v>22021</v>
      </c>
      <c r="D3410" s="41" t="s">
        <v>8502</v>
      </c>
      <c r="E3410" s="40" t="s">
        <v>27271</v>
      </c>
    </row>
    <row r="3411" spans="1:5">
      <c r="A3411" t="str">
        <f t="shared" si="53"/>
        <v>37770</v>
      </c>
      <c r="B3411">
        <v>37770</v>
      </c>
      <c r="C3411" s="120" t="s">
        <v>22022</v>
      </c>
      <c r="D3411" s="41" t="s">
        <v>8502</v>
      </c>
      <c r="E3411" s="40" t="s">
        <v>27272</v>
      </c>
    </row>
    <row r="3412" spans="1:5" ht="30">
      <c r="A3412" t="str">
        <f t="shared" si="53"/>
        <v>37771</v>
      </c>
      <c r="B3412">
        <v>37771</v>
      </c>
      <c r="C3412" s="120" t="s">
        <v>21628</v>
      </c>
      <c r="D3412" s="41" t="s">
        <v>8502</v>
      </c>
      <c r="E3412" s="40" t="s">
        <v>27273</v>
      </c>
    </row>
    <row r="3413" spans="1:5">
      <c r="A3413" t="str">
        <f t="shared" si="53"/>
        <v>37772</v>
      </c>
      <c r="B3413">
        <v>37772</v>
      </c>
      <c r="C3413" s="120" t="s">
        <v>21627</v>
      </c>
      <c r="D3413" s="41" t="s">
        <v>8502</v>
      </c>
      <c r="E3413" s="40" t="s">
        <v>27274</v>
      </c>
    </row>
    <row r="3414" spans="1:5">
      <c r="A3414" t="str">
        <f t="shared" si="53"/>
        <v>37773</v>
      </c>
      <c r="B3414">
        <v>37773</v>
      </c>
      <c r="C3414" s="120" t="s">
        <v>22020</v>
      </c>
      <c r="D3414" s="41" t="s">
        <v>8502</v>
      </c>
      <c r="E3414" s="40" t="s">
        <v>27275</v>
      </c>
    </row>
    <row r="3415" spans="1:5" ht="30">
      <c r="A3415" t="str">
        <f t="shared" si="53"/>
        <v>37774</v>
      </c>
      <c r="B3415">
        <v>37774</v>
      </c>
      <c r="C3415" s="120" t="s">
        <v>21246</v>
      </c>
      <c r="D3415" s="41" t="s">
        <v>8502</v>
      </c>
      <c r="E3415" s="40" t="s">
        <v>27276</v>
      </c>
    </row>
    <row r="3416" spans="1:5" ht="30">
      <c r="A3416" t="str">
        <f t="shared" si="53"/>
        <v>37775</v>
      </c>
      <c r="B3416">
        <v>37775</v>
      </c>
      <c r="C3416" s="120" t="s">
        <v>21609</v>
      </c>
      <c r="D3416" s="41" t="s">
        <v>8502</v>
      </c>
      <c r="E3416" s="40" t="s">
        <v>18080</v>
      </c>
    </row>
    <row r="3417" spans="1:5" ht="30">
      <c r="A3417" t="str">
        <f t="shared" si="53"/>
        <v>37776</v>
      </c>
      <c r="B3417">
        <v>37776</v>
      </c>
      <c r="C3417" s="120" t="s">
        <v>21608</v>
      </c>
      <c r="D3417" s="41" t="s">
        <v>8502</v>
      </c>
      <c r="E3417" s="40" t="s">
        <v>18079</v>
      </c>
    </row>
    <row r="3418" spans="1:5" ht="30">
      <c r="A3418" t="str">
        <f t="shared" si="53"/>
        <v>37777</v>
      </c>
      <c r="B3418">
        <v>37777</v>
      </c>
      <c r="C3418" s="120" t="s">
        <v>21182</v>
      </c>
      <c r="D3418" s="41" t="s">
        <v>8502</v>
      </c>
      <c r="E3418" s="40" t="s">
        <v>18064</v>
      </c>
    </row>
    <row r="3419" spans="1:5">
      <c r="A3419" t="str">
        <f t="shared" si="53"/>
        <v>37873</v>
      </c>
      <c r="B3419">
        <v>37873</v>
      </c>
      <c r="C3419" s="120" t="s">
        <v>19596</v>
      </c>
      <c r="D3419" s="41" t="s">
        <v>8502</v>
      </c>
      <c r="E3419" s="40" t="s">
        <v>8660</v>
      </c>
    </row>
    <row r="3420" spans="1:5">
      <c r="A3420" t="str">
        <f t="shared" si="53"/>
        <v>37947</v>
      </c>
      <c r="B3420">
        <v>37947</v>
      </c>
      <c r="C3420" s="120" t="s">
        <v>23682</v>
      </c>
      <c r="D3420" s="41" t="s">
        <v>8502</v>
      </c>
      <c r="E3420" s="40" t="s">
        <v>16133</v>
      </c>
    </row>
    <row r="3421" spans="1:5">
      <c r="A3421" t="str">
        <f t="shared" si="53"/>
        <v>37948</v>
      </c>
      <c r="B3421">
        <v>37948</v>
      </c>
      <c r="C3421" s="120" t="s">
        <v>23702</v>
      </c>
      <c r="D3421" s="41" t="s">
        <v>8502</v>
      </c>
      <c r="E3421" s="40" t="s">
        <v>13006</v>
      </c>
    </row>
    <row r="3422" spans="1:5">
      <c r="A3422" t="str">
        <f t="shared" si="53"/>
        <v>37949</v>
      </c>
      <c r="B3422">
        <v>37949</v>
      </c>
      <c r="C3422" s="120" t="s">
        <v>21758</v>
      </c>
      <c r="D3422" s="41" t="s">
        <v>8502</v>
      </c>
      <c r="E3422" s="40" t="s">
        <v>14342</v>
      </c>
    </row>
    <row r="3423" spans="1:5">
      <c r="A3423" t="str">
        <f t="shared" si="53"/>
        <v>37950</v>
      </c>
      <c r="B3423">
        <v>37950</v>
      </c>
      <c r="C3423" s="120" t="s">
        <v>21757</v>
      </c>
      <c r="D3423" s="41" t="s">
        <v>8502</v>
      </c>
      <c r="E3423" s="40" t="s">
        <v>21732</v>
      </c>
    </row>
    <row r="3424" spans="1:5">
      <c r="A3424" t="str">
        <f t="shared" si="53"/>
        <v>37951</v>
      </c>
      <c r="B3424">
        <v>37951</v>
      </c>
      <c r="C3424" s="120" t="s">
        <v>21753</v>
      </c>
      <c r="D3424" s="41" t="s">
        <v>8502</v>
      </c>
      <c r="E3424" s="40" t="s">
        <v>17946</v>
      </c>
    </row>
    <row r="3425" spans="1:5">
      <c r="A3425" t="str">
        <f t="shared" si="53"/>
        <v>37952</v>
      </c>
      <c r="B3425">
        <v>37952</v>
      </c>
      <c r="C3425" s="120" t="s">
        <v>21751</v>
      </c>
      <c r="D3425" s="41" t="s">
        <v>8502</v>
      </c>
      <c r="E3425" s="40" t="s">
        <v>21752</v>
      </c>
    </row>
    <row r="3426" spans="1:5">
      <c r="A3426" t="str">
        <f t="shared" si="53"/>
        <v>37955</v>
      </c>
      <c r="B3426">
        <v>37955</v>
      </c>
      <c r="C3426" s="120" t="s">
        <v>23357</v>
      </c>
      <c r="D3426" s="41" t="s">
        <v>8502</v>
      </c>
      <c r="E3426" s="40" t="s">
        <v>25424</v>
      </c>
    </row>
    <row r="3427" spans="1:5">
      <c r="A3427" t="str">
        <f t="shared" si="53"/>
        <v>37956</v>
      </c>
      <c r="B3427">
        <v>37956</v>
      </c>
      <c r="C3427" s="120" t="s">
        <v>21699</v>
      </c>
      <c r="D3427" s="41" t="s">
        <v>8502</v>
      </c>
      <c r="E3427" s="40" t="s">
        <v>9243</v>
      </c>
    </row>
    <row r="3428" spans="1:5">
      <c r="A3428" t="str">
        <f t="shared" si="53"/>
        <v>37957</v>
      </c>
      <c r="B3428">
        <v>37957</v>
      </c>
      <c r="C3428" s="120" t="s">
        <v>21700</v>
      </c>
      <c r="D3428" s="41" t="s">
        <v>8502</v>
      </c>
      <c r="E3428" s="40" t="s">
        <v>25304</v>
      </c>
    </row>
    <row r="3429" spans="1:5">
      <c r="A3429" t="str">
        <f t="shared" si="53"/>
        <v>37958</v>
      </c>
      <c r="B3429">
        <v>37958</v>
      </c>
      <c r="C3429" s="120" t="s">
        <v>21701</v>
      </c>
      <c r="D3429" s="41" t="s">
        <v>8502</v>
      </c>
      <c r="E3429" s="40" t="s">
        <v>12460</v>
      </c>
    </row>
    <row r="3430" spans="1:5">
      <c r="A3430" t="str">
        <f t="shared" si="53"/>
        <v>37959</v>
      </c>
      <c r="B3430">
        <v>37959</v>
      </c>
      <c r="C3430" s="120" t="s">
        <v>21702</v>
      </c>
      <c r="D3430" s="41" t="s">
        <v>8502</v>
      </c>
      <c r="E3430" s="40" t="s">
        <v>18832</v>
      </c>
    </row>
    <row r="3431" spans="1:5">
      <c r="A3431" t="str">
        <f t="shared" si="53"/>
        <v>37960</v>
      </c>
      <c r="B3431">
        <v>37960</v>
      </c>
      <c r="C3431" s="120" t="s">
        <v>21703</v>
      </c>
      <c r="D3431" s="41" t="s">
        <v>8502</v>
      </c>
      <c r="E3431" s="40" t="s">
        <v>27277</v>
      </c>
    </row>
    <row r="3432" spans="1:5">
      <c r="A3432" t="str">
        <f t="shared" si="53"/>
        <v>37961</v>
      </c>
      <c r="B3432">
        <v>37961</v>
      </c>
      <c r="C3432" s="120" t="s">
        <v>21704</v>
      </c>
      <c r="D3432" s="41" t="s">
        <v>8502</v>
      </c>
      <c r="E3432" s="40" t="s">
        <v>25517</v>
      </c>
    </row>
    <row r="3433" spans="1:5">
      <c r="A3433" t="str">
        <f t="shared" si="53"/>
        <v>37962</v>
      </c>
      <c r="B3433">
        <v>37962</v>
      </c>
      <c r="C3433" s="120" t="s">
        <v>21705</v>
      </c>
      <c r="D3433" s="41" t="s">
        <v>8502</v>
      </c>
      <c r="E3433" s="40" t="s">
        <v>27278</v>
      </c>
    </row>
    <row r="3434" spans="1:5">
      <c r="A3434" t="str">
        <f t="shared" si="53"/>
        <v>37963</v>
      </c>
      <c r="B3434">
        <v>37963</v>
      </c>
      <c r="C3434" s="120" t="s">
        <v>21690</v>
      </c>
      <c r="D3434" s="41" t="s">
        <v>8502</v>
      </c>
      <c r="E3434" s="40" t="s">
        <v>9398</v>
      </c>
    </row>
    <row r="3435" spans="1:5">
      <c r="A3435" t="str">
        <f t="shared" si="53"/>
        <v>37964</v>
      </c>
      <c r="B3435">
        <v>37964</v>
      </c>
      <c r="C3435" s="120" t="s">
        <v>21691</v>
      </c>
      <c r="D3435" s="41" t="s">
        <v>8502</v>
      </c>
      <c r="E3435" s="40" t="s">
        <v>9897</v>
      </c>
    </row>
    <row r="3436" spans="1:5">
      <c r="A3436" t="str">
        <f t="shared" si="53"/>
        <v>37965</v>
      </c>
      <c r="B3436">
        <v>37965</v>
      </c>
      <c r="C3436" s="120" t="s">
        <v>21692</v>
      </c>
      <c r="D3436" s="41" t="s">
        <v>8502</v>
      </c>
      <c r="E3436" s="40" t="s">
        <v>18604</v>
      </c>
    </row>
    <row r="3437" spans="1:5">
      <c r="A3437" t="str">
        <f t="shared" si="53"/>
        <v>37966</v>
      </c>
      <c r="B3437">
        <v>37966</v>
      </c>
      <c r="C3437" s="120" t="s">
        <v>21693</v>
      </c>
      <c r="D3437" s="41" t="s">
        <v>8502</v>
      </c>
      <c r="E3437" s="40" t="s">
        <v>12460</v>
      </c>
    </row>
    <row r="3438" spans="1:5">
      <c r="A3438" t="str">
        <f t="shared" si="53"/>
        <v>37967</v>
      </c>
      <c r="B3438">
        <v>37967</v>
      </c>
      <c r="C3438" s="120" t="s">
        <v>21694</v>
      </c>
      <c r="D3438" s="41" t="s">
        <v>8502</v>
      </c>
      <c r="E3438" s="40" t="s">
        <v>18832</v>
      </c>
    </row>
    <row r="3439" spans="1:5">
      <c r="A3439" t="str">
        <f t="shared" si="53"/>
        <v>37968</v>
      </c>
      <c r="B3439">
        <v>37968</v>
      </c>
      <c r="C3439" s="120" t="s">
        <v>21695</v>
      </c>
      <c r="D3439" s="41" t="s">
        <v>8502</v>
      </c>
      <c r="E3439" s="40" t="s">
        <v>17518</v>
      </c>
    </row>
    <row r="3440" spans="1:5">
      <c r="A3440" t="str">
        <f t="shared" si="53"/>
        <v>37969</v>
      </c>
      <c r="B3440">
        <v>37969</v>
      </c>
      <c r="C3440" s="120" t="s">
        <v>21696</v>
      </c>
      <c r="D3440" s="41" t="s">
        <v>8502</v>
      </c>
      <c r="E3440" s="40" t="s">
        <v>27279</v>
      </c>
    </row>
    <row r="3441" spans="1:5">
      <c r="A3441" t="str">
        <f t="shared" si="53"/>
        <v>37970</v>
      </c>
      <c r="B3441">
        <v>37970</v>
      </c>
      <c r="C3441" s="120" t="s">
        <v>21697</v>
      </c>
      <c r="D3441" s="41" t="s">
        <v>8502</v>
      </c>
      <c r="E3441" s="40" t="s">
        <v>27280</v>
      </c>
    </row>
    <row r="3442" spans="1:5">
      <c r="A3442" t="str">
        <f t="shared" si="53"/>
        <v>37971</v>
      </c>
      <c r="B3442">
        <v>37971</v>
      </c>
      <c r="C3442" s="120" t="s">
        <v>20765</v>
      </c>
      <c r="D3442" s="41" t="s">
        <v>8502</v>
      </c>
      <c r="E3442" s="40" t="s">
        <v>8589</v>
      </c>
    </row>
    <row r="3443" spans="1:5">
      <c r="A3443" t="str">
        <f t="shared" si="53"/>
        <v>37972</v>
      </c>
      <c r="B3443">
        <v>37972</v>
      </c>
      <c r="C3443" s="120" t="s">
        <v>20763</v>
      </c>
      <c r="D3443" s="41" t="s">
        <v>8502</v>
      </c>
      <c r="E3443" s="40" t="s">
        <v>8665</v>
      </c>
    </row>
    <row r="3444" spans="1:5">
      <c r="A3444" t="str">
        <f t="shared" si="53"/>
        <v>37973</v>
      </c>
      <c r="B3444">
        <v>37973</v>
      </c>
      <c r="C3444" s="120" t="s">
        <v>20764</v>
      </c>
      <c r="D3444" s="41" t="s">
        <v>8502</v>
      </c>
      <c r="E3444" s="40" t="s">
        <v>16438</v>
      </c>
    </row>
    <row r="3445" spans="1:5">
      <c r="A3445" t="str">
        <f t="shared" si="53"/>
        <v>37974</v>
      </c>
      <c r="B3445">
        <v>37974</v>
      </c>
      <c r="C3445" s="120" t="s">
        <v>22103</v>
      </c>
      <c r="D3445" s="41" t="s">
        <v>8502</v>
      </c>
      <c r="E3445" s="40" t="s">
        <v>10434</v>
      </c>
    </row>
    <row r="3446" spans="1:5">
      <c r="A3446" t="str">
        <f t="shared" si="53"/>
        <v>37975</v>
      </c>
      <c r="B3446">
        <v>37975</v>
      </c>
      <c r="C3446" s="120" t="s">
        <v>22104</v>
      </c>
      <c r="D3446" s="41" t="s">
        <v>8502</v>
      </c>
      <c r="E3446" s="40" t="s">
        <v>8915</v>
      </c>
    </row>
    <row r="3447" spans="1:5">
      <c r="A3447" t="str">
        <f t="shared" si="53"/>
        <v>37976</v>
      </c>
      <c r="B3447">
        <v>37976</v>
      </c>
      <c r="C3447" s="120" t="s">
        <v>22105</v>
      </c>
      <c r="D3447" s="41" t="s">
        <v>8502</v>
      </c>
      <c r="E3447" s="40" t="s">
        <v>9394</v>
      </c>
    </row>
    <row r="3448" spans="1:5">
      <c r="A3448" t="str">
        <f t="shared" si="53"/>
        <v>37977</v>
      </c>
      <c r="B3448">
        <v>37977</v>
      </c>
      <c r="C3448" s="120" t="s">
        <v>22106</v>
      </c>
      <c r="D3448" s="41" t="s">
        <v>8502</v>
      </c>
      <c r="E3448" s="40" t="s">
        <v>9067</v>
      </c>
    </row>
    <row r="3449" spans="1:5">
      <c r="A3449" t="str">
        <f t="shared" si="53"/>
        <v>37978</v>
      </c>
      <c r="B3449">
        <v>37978</v>
      </c>
      <c r="C3449" s="120" t="s">
        <v>22107</v>
      </c>
      <c r="D3449" s="41" t="s">
        <v>8502</v>
      </c>
      <c r="E3449" s="40" t="s">
        <v>25055</v>
      </c>
    </row>
    <row r="3450" spans="1:5">
      <c r="A3450" t="str">
        <f t="shared" si="53"/>
        <v>37979</v>
      </c>
      <c r="B3450">
        <v>37979</v>
      </c>
      <c r="C3450" s="120" t="s">
        <v>22108</v>
      </c>
      <c r="D3450" s="41" t="s">
        <v>8502</v>
      </c>
      <c r="E3450" s="40" t="s">
        <v>27281</v>
      </c>
    </row>
    <row r="3451" spans="1:5">
      <c r="A3451" t="str">
        <f t="shared" si="53"/>
        <v>37980</v>
      </c>
      <c r="B3451">
        <v>37980</v>
      </c>
      <c r="C3451" s="120" t="s">
        <v>22109</v>
      </c>
      <c r="D3451" s="41" t="s">
        <v>8502</v>
      </c>
      <c r="E3451" s="40" t="s">
        <v>27282</v>
      </c>
    </row>
    <row r="3452" spans="1:5">
      <c r="A3452" t="str">
        <f t="shared" si="53"/>
        <v>37981</v>
      </c>
      <c r="B3452">
        <v>37981</v>
      </c>
      <c r="C3452" s="120" t="s">
        <v>22146</v>
      </c>
      <c r="D3452" s="41" t="s">
        <v>8502</v>
      </c>
      <c r="E3452" s="40" t="s">
        <v>9332</v>
      </c>
    </row>
    <row r="3453" spans="1:5">
      <c r="A3453" t="str">
        <f t="shared" si="53"/>
        <v>37982</v>
      </c>
      <c r="B3453">
        <v>37982</v>
      </c>
      <c r="C3453" s="120" t="s">
        <v>22147</v>
      </c>
      <c r="D3453" s="41" t="s">
        <v>8502</v>
      </c>
      <c r="E3453" s="40" t="s">
        <v>9303</v>
      </c>
    </row>
    <row r="3454" spans="1:5">
      <c r="A3454" t="str">
        <f t="shared" si="53"/>
        <v>37983</v>
      </c>
      <c r="B3454">
        <v>37983</v>
      </c>
      <c r="C3454" s="120" t="s">
        <v>22148</v>
      </c>
      <c r="D3454" s="41" t="s">
        <v>8502</v>
      </c>
      <c r="E3454" s="40" t="s">
        <v>13614</v>
      </c>
    </row>
    <row r="3455" spans="1:5">
      <c r="A3455" t="str">
        <f t="shared" si="53"/>
        <v>37984</v>
      </c>
      <c r="B3455">
        <v>37984</v>
      </c>
      <c r="C3455" s="120" t="s">
        <v>22149</v>
      </c>
      <c r="D3455" s="41" t="s">
        <v>8502</v>
      </c>
      <c r="E3455" s="40" t="s">
        <v>27283</v>
      </c>
    </row>
    <row r="3456" spans="1:5">
      <c r="A3456" t="str">
        <f t="shared" si="53"/>
        <v>37985</v>
      </c>
      <c r="B3456">
        <v>37985</v>
      </c>
      <c r="C3456" s="120" t="s">
        <v>22150</v>
      </c>
      <c r="D3456" s="41" t="s">
        <v>8502</v>
      </c>
      <c r="E3456" s="40" t="s">
        <v>16882</v>
      </c>
    </row>
    <row r="3457" spans="1:5">
      <c r="A3457" t="str">
        <f t="shared" si="53"/>
        <v>37986</v>
      </c>
      <c r="B3457">
        <v>37986</v>
      </c>
      <c r="C3457" s="120" t="s">
        <v>22229</v>
      </c>
      <c r="D3457" s="41" t="s">
        <v>8502</v>
      </c>
      <c r="E3457" s="40" t="s">
        <v>16418</v>
      </c>
    </row>
    <row r="3458" spans="1:5">
      <c r="A3458" t="str">
        <f t="shared" si="53"/>
        <v>37987</v>
      </c>
      <c r="B3458">
        <v>37987</v>
      </c>
      <c r="C3458" s="120" t="s">
        <v>22230</v>
      </c>
      <c r="D3458" s="41" t="s">
        <v>8502</v>
      </c>
      <c r="E3458" s="40" t="s">
        <v>27284</v>
      </c>
    </row>
    <row r="3459" spans="1:5">
      <c r="A3459" t="str">
        <f t="shared" ref="A3459:A3522" si="54">IF(ISERROR(SEARCH("/",B3459)=6),TRIM(CLEAN(B3459)),IF(SEARCH("/",B3459)=6,IF(LEN(TRIM(CLEAN(B3459)))=7,LEFT(TRIM(CLEAN(B3459)),6)&amp;"00"&amp;RIGHT(TRIM(CLEAN(B3459)),1),LEFT(TRIM(CLEAN(B3459)),6)&amp;"0"&amp;RIGHT(TRIM(CLEAN(B3459)),2)),TRIM(CLEAN(B3459))))</f>
        <v>37988</v>
      </c>
      <c r="B3459">
        <v>37988</v>
      </c>
      <c r="C3459" s="120" t="s">
        <v>22231</v>
      </c>
      <c r="D3459" s="41" t="s">
        <v>8502</v>
      </c>
      <c r="E3459" s="40" t="s">
        <v>27285</v>
      </c>
    </row>
    <row r="3460" spans="1:5">
      <c r="A3460" t="str">
        <f t="shared" si="54"/>
        <v>37989</v>
      </c>
      <c r="B3460">
        <v>37989</v>
      </c>
      <c r="C3460" s="120" t="s">
        <v>24457</v>
      </c>
      <c r="D3460" s="41" t="s">
        <v>8502</v>
      </c>
      <c r="E3460" s="40" t="s">
        <v>9273</v>
      </c>
    </row>
    <row r="3461" spans="1:5">
      <c r="A3461" t="str">
        <f t="shared" si="54"/>
        <v>37990</v>
      </c>
      <c r="B3461">
        <v>37990</v>
      </c>
      <c r="C3461" s="120" t="s">
        <v>24458</v>
      </c>
      <c r="D3461" s="41" t="s">
        <v>8502</v>
      </c>
      <c r="E3461" s="40" t="s">
        <v>9309</v>
      </c>
    </row>
    <row r="3462" spans="1:5">
      <c r="A3462" t="str">
        <f t="shared" si="54"/>
        <v>37991</v>
      </c>
      <c r="B3462">
        <v>37991</v>
      </c>
      <c r="C3462" s="120" t="s">
        <v>24459</v>
      </c>
      <c r="D3462" s="41" t="s">
        <v>8502</v>
      </c>
      <c r="E3462" s="40" t="s">
        <v>18098</v>
      </c>
    </row>
    <row r="3463" spans="1:5">
      <c r="A3463" t="str">
        <f t="shared" si="54"/>
        <v>37992</v>
      </c>
      <c r="B3463">
        <v>37992</v>
      </c>
      <c r="C3463" s="120" t="s">
        <v>24460</v>
      </c>
      <c r="D3463" s="41" t="s">
        <v>8502</v>
      </c>
      <c r="E3463" s="40" t="s">
        <v>27286</v>
      </c>
    </row>
    <row r="3464" spans="1:5">
      <c r="A3464" t="str">
        <f t="shared" si="54"/>
        <v>37993</v>
      </c>
      <c r="B3464">
        <v>37993</v>
      </c>
      <c r="C3464" s="120" t="s">
        <v>24461</v>
      </c>
      <c r="D3464" s="41" t="s">
        <v>8502</v>
      </c>
      <c r="E3464" s="40" t="s">
        <v>27287</v>
      </c>
    </row>
    <row r="3465" spans="1:5">
      <c r="A3465" t="str">
        <f t="shared" si="54"/>
        <v>37994</v>
      </c>
      <c r="B3465">
        <v>37994</v>
      </c>
      <c r="C3465" s="120" t="s">
        <v>24462</v>
      </c>
      <c r="D3465" s="41" t="s">
        <v>8502</v>
      </c>
      <c r="E3465" s="40" t="s">
        <v>27288</v>
      </c>
    </row>
    <row r="3466" spans="1:5">
      <c r="A3466" t="str">
        <f t="shared" si="54"/>
        <v>37995</v>
      </c>
      <c r="B3466">
        <v>37995</v>
      </c>
      <c r="C3466" s="120" t="s">
        <v>24463</v>
      </c>
      <c r="D3466" s="41" t="s">
        <v>8502</v>
      </c>
      <c r="E3466" s="40" t="s">
        <v>27289</v>
      </c>
    </row>
    <row r="3467" spans="1:5">
      <c r="A3467" t="str">
        <f t="shared" si="54"/>
        <v>37996</v>
      </c>
      <c r="B3467">
        <v>37996</v>
      </c>
      <c r="C3467" s="120" t="s">
        <v>24464</v>
      </c>
      <c r="D3467" s="41" t="s">
        <v>8502</v>
      </c>
      <c r="E3467" s="40" t="s">
        <v>27290</v>
      </c>
    </row>
    <row r="3468" spans="1:5">
      <c r="A3468" t="str">
        <f t="shared" si="54"/>
        <v>37997</v>
      </c>
      <c r="B3468">
        <v>37997</v>
      </c>
      <c r="C3468" s="120" t="s">
        <v>19220</v>
      </c>
      <c r="D3468" s="41" t="s">
        <v>8502</v>
      </c>
      <c r="E3468" s="40" t="s">
        <v>8535</v>
      </c>
    </row>
    <row r="3469" spans="1:5">
      <c r="A3469" t="str">
        <f t="shared" si="54"/>
        <v>37998</v>
      </c>
      <c r="B3469">
        <v>37998</v>
      </c>
      <c r="C3469" s="120" t="s">
        <v>19221</v>
      </c>
      <c r="D3469" s="41" t="s">
        <v>8502</v>
      </c>
      <c r="E3469" s="40" t="s">
        <v>27291</v>
      </c>
    </row>
    <row r="3470" spans="1:5">
      <c r="A3470" t="str">
        <f t="shared" si="54"/>
        <v>37999</v>
      </c>
      <c r="B3470">
        <v>37999</v>
      </c>
      <c r="C3470" s="120" t="s">
        <v>20802</v>
      </c>
      <c r="D3470" s="41" t="s">
        <v>8502</v>
      </c>
      <c r="E3470" s="40" t="s">
        <v>17574</v>
      </c>
    </row>
    <row r="3471" spans="1:5">
      <c r="A3471" t="str">
        <f t="shared" si="54"/>
        <v>38000</v>
      </c>
      <c r="B3471">
        <v>38000</v>
      </c>
      <c r="C3471" s="120" t="s">
        <v>20803</v>
      </c>
      <c r="D3471" s="41" t="s">
        <v>8502</v>
      </c>
      <c r="E3471" s="40" t="s">
        <v>9303</v>
      </c>
    </row>
    <row r="3472" spans="1:5">
      <c r="A3472" t="str">
        <f t="shared" si="54"/>
        <v>38001</v>
      </c>
      <c r="B3472">
        <v>38001</v>
      </c>
      <c r="C3472" s="120" t="s">
        <v>19809</v>
      </c>
      <c r="D3472" s="41" t="s">
        <v>8502</v>
      </c>
      <c r="E3472" s="40" t="s">
        <v>8819</v>
      </c>
    </row>
    <row r="3473" spans="1:5">
      <c r="A3473" t="str">
        <f t="shared" si="54"/>
        <v>38002</v>
      </c>
      <c r="B3473">
        <v>38002</v>
      </c>
      <c r="C3473" s="120" t="s">
        <v>19810</v>
      </c>
      <c r="D3473" s="41" t="s">
        <v>8502</v>
      </c>
      <c r="E3473" s="40" t="s">
        <v>9021</v>
      </c>
    </row>
    <row r="3474" spans="1:5">
      <c r="A3474" t="str">
        <f t="shared" si="54"/>
        <v>38003</v>
      </c>
      <c r="B3474">
        <v>38003</v>
      </c>
      <c r="C3474" s="120" t="s">
        <v>19811</v>
      </c>
      <c r="D3474" s="41" t="s">
        <v>8502</v>
      </c>
      <c r="E3474" s="40" t="s">
        <v>21781</v>
      </c>
    </row>
    <row r="3475" spans="1:5">
      <c r="A3475" t="str">
        <f t="shared" si="54"/>
        <v>38004</v>
      </c>
      <c r="B3475">
        <v>38004</v>
      </c>
      <c r="C3475" s="120" t="s">
        <v>19812</v>
      </c>
      <c r="D3475" s="41" t="s">
        <v>8502</v>
      </c>
      <c r="E3475" s="40" t="s">
        <v>17080</v>
      </c>
    </row>
    <row r="3476" spans="1:5">
      <c r="A3476" t="str">
        <f t="shared" si="54"/>
        <v>38005</v>
      </c>
      <c r="B3476">
        <v>38005</v>
      </c>
      <c r="C3476" s="120" t="s">
        <v>20586</v>
      </c>
      <c r="D3476" s="41" t="s">
        <v>8502</v>
      </c>
      <c r="E3476" s="40" t="s">
        <v>24556</v>
      </c>
    </row>
    <row r="3477" spans="1:5">
      <c r="A3477" t="str">
        <f t="shared" si="54"/>
        <v>38006</v>
      </c>
      <c r="B3477">
        <v>38006</v>
      </c>
      <c r="C3477" s="120" t="s">
        <v>20587</v>
      </c>
      <c r="D3477" s="41" t="s">
        <v>8502</v>
      </c>
      <c r="E3477" s="40" t="s">
        <v>17664</v>
      </c>
    </row>
    <row r="3478" spans="1:5">
      <c r="A3478" t="str">
        <f t="shared" si="54"/>
        <v>38007</v>
      </c>
      <c r="B3478">
        <v>38007</v>
      </c>
      <c r="C3478" s="120" t="s">
        <v>20589</v>
      </c>
      <c r="D3478" s="41" t="s">
        <v>8502</v>
      </c>
      <c r="E3478" s="40" t="s">
        <v>24817</v>
      </c>
    </row>
    <row r="3479" spans="1:5">
      <c r="A3479" t="str">
        <f t="shared" si="54"/>
        <v>38008</v>
      </c>
      <c r="B3479">
        <v>38008</v>
      </c>
      <c r="C3479" s="120" t="s">
        <v>20590</v>
      </c>
      <c r="D3479" s="41" t="s">
        <v>8502</v>
      </c>
      <c r="E3479" s="40" t="s">
        <v>23012</v>
      </c>
    </row>
    <row r="3480" spans="1:5">
      <c r="A3480" t="str">
        <f t="shared" si="54"/>
        <v>38009</v>
      </c>
      <c r="B3480">
        <v>38009</v>
      </c>
      <c r="C3480" s="120" t="s">
        <v>20591</v>
      </c>
      <c r="D3480" s="41" t="s">
        <v>8502</v>
      </c>
      <c r="E3480" s="40" t="s">
        <v>27292</v>
      </c>
    </row>
    <row r="3481" spans="1:5">
      <c r="A3481" t="str">
        <f t="shared" si="54"/>
        <v>38010</v>
      </c>
      <c r="B3481">
        <v>38010</v>
      </c>
      <c r="C3481" s="120" t="s">
        <v>23525</v>
      </c>
      <c r="D3481" s="41" t="s">
        <v>8502</v>
      </c>
      <c r="E3481" s="40" t="s">
        <v>15585</v>
      </c>
    </row>
    <row r="3482" spans="1:5">
      <c r="A3482" t="str">
        <f t="shared" si="54"/>
        <v>38011</v>
      </c>
      <c r="B3482">
        <v>38011</v>
      </c>
      <c r="C3482" s="120" t="s">
        <v>23526</v>
      </c>
      <c r="D3482" s="41" t="s">
        <v>8502</v>
      </c>
      <c r="E3482" s="40" t="s">
        <v>19175</v>
      </c>
    </row>
    <row r="3483" spans="1:5">
      <c r="A3483" t="str">
        <f t="shared" si="54"/>
        <v>38012</v>
      </c>
      <c r="B3483">
        <v>38012</v>
      </c>
      <c r="C3483" s="120" t="s">
        <v>23527</v>
      </c>
      <c r="D3483" s="41" t="s">
        <v>8502</v>
      </c>
      <c r="E3483" s="40" t="s">
        <v>24788</v>
      </c>
    </row>
    <row r="3484" spans="1:5">
      <c r="A3484" t="str">
        <f t="shared" si="54"/>
        <v>38013</v>
      </c>
      <c r="B3484">
        <v>38013</v>
      </c>
      <c r="C3484" s="120" t="s">
        <v>23528</v>
      </c>
      <c r="D3484" s="41" t="s">
        <v>8502</v>
      </c>
      <c r="E3484" s="40" t="s">
        <v>17097</v>
      </c>
    </row>
    <row r="3485" spans="1:5">
      <c r="A3485" t="str">
        <f t="shared" si="54"/>
        <v>38014</v>
      </c>
      <c r="B3485">
        <v>38014</v>
      </c>
      <c r="C3485" s="120" t="s">
        <v>23529</v>
      </c>
      <c r="D3485" s="41" t="s">
        <v>8502</v>
      </c>
      <c r="E3485" s="40" t="s">
        <v>27293</v>
      </c>
    </row>
    <row r="3486" spans="1:5">
      <c r="A3486" t="str">
        <f t="shared" si="54"/>
        <v>38015</v>
      </c>
      <c r="B3486">
        <v>38015</v>
      </c>
      <c r="C3486" s="120" t="s">
        <v>23530</v>
      </c>
      <c r="D3486" s="41" t="s">
        <v>8502</v>
      </c>
      <c r="E3486" s="40" t="s">
        <v>27294</v>
      </c>
    </row>
    <row r="3487" spans="1:5">
      <c r="A3487" t="str">
        <f t="shared" si="54"/>
        <v>38016</v>
      </c>
      <c r="B3487">
        <v>38016</v>
      </c>
      <c r="C3487" s="120" t="s">
        <v>23531</v>
      </c>
      <c r="D3487" s="41" t="s">
        <v>8502</v>
      </c>
      <c r="E3487" s="40" t="s">
        <v>27295</v>
      </c>
    </row>
    <row r="3488" spans="1:5">
      <c r="A3488" t="str">
        <f t="shared" si="54"/>
        <v>38017</v>
      </c>
      <c r="B3488">
        <v>38017</v>
      </c>
      <c r="C3488" s="120" t="s">
        <v>23638</v>
      </c>
      <c r="D3488" s="41" t="s">
        <v>8502</v>
      </c>
      <c r="E3488" s="40" t="s">
        <v>9481</v>
      </c>
    </row>
    <row r="3489" spans="1:5">
      <c r="A3489" t="str">
        <f t="shared" si="54"/>
        <v>38018</v>
      </c>
      <c r="B3489">
        <v>38018</v>
      </c>
      <c r="C3489" s="120" t="s">
        <v>23639</v>
      </c>
      <c r="D3489" s="41" t="s">
        <v>8502</v>
      </c>
      <c r="E3489" s="40" t="s">
        <v>17495</v>
      </c>
    </row>
    <row r="3490" spans="1:5">
      <c r="A3490" t="str">
        <f t="shared" si="54"/>
        <v>38019</v>
      </c>
      <c r="B3490">
        <v>38019</v>
      </c>
      <c r="C3490" s="120" t="s">
        <v>23653</v>
      </c>
      <c r="D3490" s="41" t="s">
        <v>8502</v>
      </c>
      <c r="E3490" s="40" t="s">
        <v>26784</v>
      </c>
    </row>
    <row r="3491" spans="1:5">
      <c r="A3491" t="str">
        <f t="shared" si="54"/>
        <v>38020</v>
      </c>
      <c r="B3491">
        <v>38020</v>
      </c>
      <c r="C3491" s="120" t="s">
        <v>23654</v>
      </c>
      <c r="D3491" s="41" t="s">
        <v>8502</v>
      </c>
      <c r="E3491" s="40" t="s">
        <v>17495</v>
      </c>
    </row>
    <row r="3492" spans="1:5">
      <c r="A3492" t="str">
        <f t="shared" si="54"/>
        <v>38021</v>
      </c>
      <c r="B3492">
        <v>38021</v>
      </c>
      <c r="C3492" s="120" t="s">
        <v>22133</v>
      </c>
      <c r="D3492" s="41" t="s">
        <v>8502</v>
      </c>
      <c r="E3492" s="40" t="s">
        <v>16620</v>
      </c>
    </row>
    <row r="3493" spans="1:5">
      <c r="A3493" t="str">
        <f t="shared" si="54"/>
        <v>38022</v>
      </c>
      <c r="B3493">
        <v>38022</v>
      </c>
      <c r="C3493" s="120" t="s">
        <v>22136</v>
      </c>
      <c r="D3493" s="41" t="s">
        <v>8502</v>
      </c>
      <c r="E3493" s="40" t="s">
        <v>22137</v>
      </c>
    </row>
    <row r="3494" spans="1:5">
      <c r="A3494" t="str">
        <f t="shared" si="54"/>
        <v>38023</v>
      </c>
      <c r="B3494">
        <v>38023</v>
      </c>
      <c r="C3494" s="120" t="s">
        <v>22228</v>
      </c>
      <c r="D3494" s="41" t="s">
        <v>8502</v>
      </c>
      <c r="E3494" s="40" t="s">
        <v>16844</v>
      </c>
    </row>
    <row r="3495" spans="1:5">
      <c r="A3495" t="str">
        <f t="shared" si="54"/>
        <v>38025</v>
      </c>
      <c r="B3495">
        <v>38025</v>
      </c>
      <c r="C3495" s="120" t="s">
        <v>20805</v>
      </c>
      <c r="D3495" s="41" t="s">
        <v>8502</v>
      </c>
      <c r="E3495" s="40" t="s">
        <v>9325</v>
      </c>
    </row>
    <row r="3496" spans="1:5">
      <c r="A3496" t="str">
        <f t="shared" si="54"/>
        <v>38026</v>
      </c>
      <c r="B3496">
        <v>38026</v>
      </c>
      <c r="C3496" s="120" t="s">
        <v>20806</v>
      </c>
      <c r="D3496" s="41" t="s">
        <v>8502</v>
      </c>
      <c r="E3496" s="40" t="s">
        <v>17482</v>
      </c>
    </row>
    <row r="3497" spans="1:5">
      <c r="A3497" t="str">
        <f t="shared" si="54"/>
        <v>38028</v>
      </c>
      <c r="B3497">
        <v>38028</v>
      </c>
      <c r="C3497" s="120" t="s">
        <v>24114</v>
      </c>
      <c r="D3497" s="41" t="s">
        <v>8510</v>
      </c>
      <c r="E3497" s="40" t="s">
        <v>9488</v>
      </c>
    </row>
    <row r="3498" spans="1:5">
      <c r="A3498" t="str">
        <f t="shared" si="54"/>
        <v>38029</v>
      </c>
      <c r="B3498">
        <v>38029</v>
      </c>
      <c r="C3498" s="120" t="s">
        <v>24115</v>
      </c>
      <c r="D3498" s="41" t="s">
        <v>8510</v>
      </c>
      <c r="E3498" s="40" t="s">
        <v>9489</v>
      </c>
    </row>
    <row r="3499" spans="1:5">
      <c r="A3499" t="str">
        <f t="shared" si="54"/>
        <v>38030</v>
      </c>
      <c r="B3499">
        <v>38030</v>
      </c>
      <c r="C3499" s="120" t="s">
        <v>24116</v>
      </c>
      <c r="D3499" s="41" t="s">
        <v>8510</v>
      </c>
      <c r="E3499" s="40" t="s">
        <v>9490</v>
      </c>
    </row>
    <row r="3500" spans="1:5">
      <c r="A3500" t="str">
        <f t="shared" si="54"/>
        <v>38031</v>
      </c>
      <c r="B3500">
        <v>38031</v>
      </c>
      <c r="C3500" s="120" t="s">
        <v>24117</v>
      </c>
      <c r="D3500" s="41" t="s">
        <v>8510</v>
      </c>
      <c r="E3500" s="40" t="s">
        <v>9491</v>
      </c>
    </row>
    <row r="3501" spans="1:5">
      <c r="A3501" t="str">
        <f t="shared" si="54"/>
        <v>38032</v>
      </c>
      <c r="B3501">
        <v>38032</v>
      </c>
      <c r="C3501" s="120" t="s">
        <v>24313</v>
      </c>
      <c r="D3501" s="41" t="s">
        <v>8510</v>
      </c>
      <c r="E3501" s="40" t="s">
        <v>27296</v>
      </c>
    </row>
    <row r="3502" spans="1:5">
      <c r="A3502" t="str">
        <f t="shared" si="54"/>
        <v>38033</v>
      </c>
      <c r="B3502">
        <v>38033</v>
      </c>
      <c r="C3502" s="120" t="s">
        <v>24315</v>
      </c>
      <c r="D3502" s="41" t="s">
        <v>8510</v>
      </c>
      <c r="E3502" s="40" t="s">
        <v>27297</v>
      </c>
    </row>
    <row r="3503" spans="1:5">
      <c r="A3503" t="str">
        <f t="shared" si="54"/>
        <v>38034</v>
      </c>
      <c r="B3503">
        <v>38034</v>
      </c>
      <c r="C3503" s="120" t="s">
        <v>24316</v>
      </c>
      <c r="D3503" s="41" t="s">
        <v>8510</v>
      </c>
      <c r="E3503" s="40" t="s">
        <v>27298</v>
      </c>
    </row>
    <row r="3504" spans="1:5">
      <c r="A3504" t="str">
        <f t="shared" si="54"/>
        <v>38035</v>
      </c>
      <c r="B3504">
        <v>38035</v>
      </c>
      <c r="C3504" s="120" t="s">
        <v>24317</v>
      </c>
      <c r="D3504" s="41" t="s">
        <v>8510</v>
      </c>
      <c r="E3504" s="40" t="s">
        <v>27299</v>
      </c>
    </row>
    <row r="3505" spans="1:5">
      <c r="A3505" t="str">
        <f t="shared" si="54"/>
        <v>38036</v>
      </c>
      <c r="B3505">
        <v>38036</v>
      </c>
      <c r="C3505" s="120" t="s">
        <v>24318</v>
      </c>
      <c r="D3505" s="41" t="s">
        <v>8510</v>
      </c>
      <c r="E3505" s="40" t="s">
        <v>27300</v>
      </c>
    </row>
    <row r="3506" spans="1:5">
      <c r="A3506" t="str">
        <f t="shared" si="54"/>
        <v>38037</v>
      </c>
      <c r="B3506">
        <v>38037</v>
      </c>
      <c r="C3506" s="120" t="s">
        <v>24319</v>
      </c>
      <c r="D3506" s="41" t="s">
        <v>8510</v>
      </c>
      <c r="E3506" s="40" t="s">
        <v>27301</v>
      </c>
    </row>
    <row r="3507" spans="1:5" ht="30">
      <c r="A3507" t="str">
        <f t="shared" si="54"/>
        <v>38051</v>
      </c>
      <c r="B3507">
        <v>38051</v>
      </c>
      <c r="C3507" s="120" t="s">
        <v>24279</v>
      </c>
      <c r="D3507" s="41" t="s">
        <v>8510</v>
      </c>
      <c r="E3507" s="40" t="s">
        <v>9242</v>
      </c>
    </row>
    <row r="3508" spans="1:5" ht="30">
      <c r="A3508" t="str">
        <f t="shared" si="54"/>
        <v>38052</v>
      </c>
      <c r="B3508">
        <v>38052</v>
      </c>
      <c r="C3508" s="120" t="s">
        <v>24278</v>
      </c>
      <c r="D3508" s="41" t="s">
        <v>8510</v>
      </c>
      <c r="E3508" s="40" t="s">
        <v>8571</v>
      </c>
    </row>
    <row r="3509" spans="1:5" ht="30">
      <c r="A3509" t="str">
        <f t="shared" si="54"/>
        <v>38053</v>
      </c>
      <c r="B3509">
        <v>38053</v>
      </c>
      <c r="C3509" s="120" t="s">
        <v>24276</v>
      </c>
      <c r="D3509" s="41" t="s">
        <v>8510</v>
      </c>
      <c r="E3509" s="40" t="s">
        <v>14556</v>
      </c>
    </row>
    <row r="3510" spans="1:5" ht="30">
      <c r="A3510" t="str">
        <f t="shared" si="54"/>
        <v>38054</v>
      </c>
      <c r="B3510">
        <v>38054</v>
      </c>
      <c r="C3510" s="120" t="s">
        <v>24277</v>
      </c>
      <c r="D3510" s="41" t="s">
        <v>8510</v>
      </c>
      <c r="E3510" s="40" t="s">
        <v>27302</v>
      </c>
    </row>
    <row r="3511" spans="1:5">
      <c r="A3511" t="str">
        <f t="shared" si="54"/>
        <v>38055</v>
      </c>
      <c r="B3511">
        <v>38055</v>
      </c>
      <c r="C3511" s="120" t="s">
        <v>21558</v>
      </c>
      <c r="D3511" s="41" t="s">
        <v>8502</v>
      </c>
      <c r="E3511" s="40" t="s">
        <v>9848</v>
      </c>
    </row>
    <row r="3512" spans="1:5">
      <c r="A3512" t="str">
        <f t="shared" si="54"/>
        <v>38056</v>
      </c>
      <c r="B3512">
        <v>38056</v>
      </c>
      <c r="C3512" s="120" t="s">
        <v>21564</v>
      </c>
      <c r="D3512" s="41" t="s">
        <v>8502</v>
      </c>
      <c r="E3512" s="40" t="s">
        <v>18932</v>
      </c>
    </row>
    <row r="3513" spans="1:5">
      <c r="A3513" t="str">
        <f t="shared" si="54"/>
        <v>38060</v>
      </c>
      <c r="B3513">
        <v>38060</v>
      </c>
      <c r="C3513" s="120" t="s">
        <v>19573</v>
      </c>
      <c r="D3513" s="41" t="s">
        <v>8502</v>
      </c>
      <c r="E3513" s="40" t="s">
        <v>26667</v>
      </c>
    </row>
    <row r="3514" spans="1:5">
      <c r="A3514" t="str">
        <f t="shared" si="54"/>
        <v>38061</v>
      </c>
      <c r="B3514">
        <v>38061</v>
      </c>
      <c r="C3514" s="120" t="s">
        <v>23389</v>
      </c>
      <c r="D3514" s="41" t="s">
        <v>8502</v>
      </c>
      <c r="E3514" s="40" t="s">
        <v>27303</v>
      </c>
    </row>
    <row r="3515" spans="1:5">
      <c r="A3515" t="str">
        <f t="shared" si="54"/>
        <v>38062</v>
      </c>
      <c r="B3515">
        <v>38062</v>
      </c>
      <c r="C3515" s="120" t="s">
        <v>21659</v>
      </c>
      <c r="D3515" s="41" t="s">
        <v>8502</v>
      </c>
      <c r="E3515" s="40" t="s">
        <v>9061</v>
      </c>
    </row>
    <row r="3516" spans="1:5">
      <c r="A3516" t="str">
        <f t="shared" si="54"/>
        <v>38063</v>
      </c>
      <c r="B3516">
        <v>38063</v>
      </c>
      <c r="C3516" s="120" t="s">
        <v>21653</v>
      </c>
      <c r="D3516" s="41" t="s">
        <v>8502</v>
      </c>
      <c r="E3516" s="40" t="s">
        <v>14142</v>
      </c>
    </row>
    <row r="3517" spans="1:5">
      <c r="A3517" t="str">
        <f t="shared" si="54"/>
        <v>38064</v>
      </c>
      <c r="B3517">
        <v>38064</v>
      </c>
      <c r="C3517" s="120" t="s">
        <v>21648</v>
      </c>
      <c r="D3517" s="41" t="s">
        <v>8502</v>
      </c>
      <c r="E3517" s="40" t="s">
        <v>13589</v>
      </c>
    </row>
    <row r="3518" spans="1:5">
      <c r="A3518" t="str">
        <f t="shared" si="54"/>
        <v>38065</v>
      </c>
      <c r="B3518">
        <v>38065</v>
      </c>
      <c r="C3518" s="120" t="s">
        <v>21650</v>
      </c>
      <c r="D3518" s="41" t="s">
        <v>8502</v>
      </c>
      <c r="E3518" s="40" t="s">
        <v>18091</v>
      </c>
    </row>
    <row r="3519" spans="1:5">
      <c r="A3519" t="str">
        <f t="shared" si="54"/>
        <v>38066</v>
      </c>
      <c r="B3519">
        <v>38066</v>
      </c>
      <c r="C3519" s="120" t="s">
        <v>23122</v>
      </c>
      <c r="D3519" s="41" t="s">
        <v>8502</v>
      </c>
      <c r="E3519" s="40" t="s">
        <v>12983</v>
      </c>
    </row>
    <row r="3520" spans="1:5">
      <c r="A3520" t="str">
        <f t="shared" si="54"/>
        <v>38067</v>
      </c>
      <c r="B3520">
        <v>38067</v>
      </c>
      <c r="C3520" s="120" t="s">
        <v>23124</v>
      </c>
      <c r="D3520" s="41" t="s">
        <v>8502</v>
      </c>
      <c r="E3520" s="40" t="s">
        <v>8946</v>
      </c>
    </row>
    <row r="3521" spans="1:5">
      <c r="A3521" t="str">
        <f t="shared" si="54"/>
        <v>38068</v>
      </c>
      <c r="B3521">
        <v>38068</v>
      </c>
      <c r="C3521" s="120" t="s">
        <v>21667</v>
      </c>
      <c r="D3521" s="41" t="s">
        <v>8502</v>
      </c>
      <c r="E3521" s="40" t="s">
        <v>9522</v>
      </c>
    </row>
    <row r="3522" spans="1:5">
      <c r="A3522" t="str">
        <f t="shared" si="54"/>
        <v>38069</v>
      </c>
      <c r="B3522">
        <v>38069</v>
      </c>
      <c r="C3522" s="120" t="s">
        <v>21655</v>
      </c>
      <c r="D3522" s="41" t="s">
        <v>8502</v>
      </c>
      <c r="E3522" s="40" t="s">
        <v>18092</v>
      </c>
    </row>
    <row r="3523" spans="1:5">
      <c r="A3523" t="str">
        <f t="shared" ref="A3523:A3586" si="55">IF(ISERROR(SEARCH("/",B3523)=6),TRIM(CLEAN(B3523)),IF(SEARCH("/",B3523)=6,IF(LEN(TRIM(CLEAN(B3523)))=7,LEFT(TRIM(CLEAN(B3523)),6)&amp;"00"&amp;RIGHT(TRIM(CLEAN(B3523)),1),LEFT(TRIM(CLEAN(B3523)),6)&amp;"0"&amp;RIGHT(TRIM(CLEAN(B3523)),2)),TRIM(CLEAN(B3523))))</f>
        <v>38070</v>
      </c>
      <c r="B3523">
        <v>38070</v>
      </c>
      <c r="C3523" s="120" t="s">
        <v>21663</v>
      </c>
      <c r="D3523" s="41" t="s">
        <v>8502</v>
      </c>
      <c r="E3523" s="40" t="s">
        <v>15103</v>
      </c>
    </row>
    <row r="3524" spans="1:5">
      <c r="A3524" t="str">
        <f t="shared" si="55"/>
        <v>38071</v>
      </c>
      <c r="B3524">
        <v>38071</v>
      </c>
      <c r="C3524" s="120" t="s">
        <v>21668</v>
      </c>
      <c r="D3524" s="41" t="s">
        <v>8502</v>
      </c>
      <c r="E3524" s="40" t="s">
        <v>12017</v>
      </c>
    </row>
    <row r="3525" spans="1:5">
      <c r="A3525" t="str">
        <f t="shared" si="55"/>
        <v>38072</v>
      </c>
      <c r="B3525">
        <v>38072</v>
      </c>
      <c r="C3525" s="120" t="s">
        <v>21666</v>
      </c>
      <c r="D3525" s="41" t="s">
        <v>8502</v>
      </c>
      <c r="E3525" s="40" t="s">
        <v>16950</v>
      </c>
    </row>
    <row r="3526" spans="1:5">
      <c r="A3526" t="str">
        <f t="shared" si="55"/>
        <v>38073</v>
      </c>
      <c r="B3526">
        <v>38073</v>
      </c>
      <c r="C3526" s="120" t="s">
        <v>21657</v>
      </c>
      <c r="D3526" s="41" t="s">
        <v>8502</v>
      </c>
      <c r="E3526" s="40" t="s">
        <v>9134</v>
      </c>
    </row>
    <row r="3527" spans="1:5">
      <c r="A3527" t="str">
        <f t="shared" si="55"/>
        <v>38074</v>
      </c>
      <c r="B3527">
        <v>38074</v>
      </c>
      <c r="C3527" s="120" t="s">
        <v>21664</v>
      </c>
      <c r="D3527" s="41" t="s">
        <v>8502</v>
      </c>
      <c r="E3527" s="40" t="s">
        <v>13194</v>
      </c>
    </row>
    <row r="3528" spans="1:5">
      <c r="A3528" t="str">
        <f t="shared" si="55"/>
        <v>38075</v>
      </c>
      <c r="B3528">
        <v>38075</v>
      </c>
      <c r="C3528" s="120" t="s">
        <v>23944</v>
      </c>
      <c r="D3528" s="41" t="s">
        <v>8502</v>
      </c>
      <c r="E3528" s="40" t="s">
        <v>9435</v>
      </c>
    </row>
    <row r="3529" spans="1:5">
      <c r="A3529" t="str">
        <f t="shared" si="55"/>
        <v>38076</v>
      </c>
      <c r="B3529">
        <v>38076</v>
      </c>
      <c r="C3529" s="120" t="s">
        <v>23946</v>
      </c>
      <c r="D3529" s="41" t="s">
        <v>8502</v>
      </c>
      <c r="E3529" s="40" t="s">
        <v>9503</v>
      </c>
    </row>
    <row r="3530" spans="1:5">
      <c r="A3530" t="str">
        <f t="shared" si="55"/>
        <v>38077</v>
      </c>
      <c r="B3530">
        <v>38077</v>
      </c>
      <c r="C3530" s="120" t="s">
        <v>21656</v>
      </c>
      <c r="D3530" s="41" t="s">
        <v>8502</v>
      </c>
      <c r="E3530" s="40" t="s">
        <v>13633</v>
      </c>
    </row>
    <row r="3531" spans="1:5">
      <c r="A3531" t="str">
        <f t="shared" si="55"/>
        <v>38078</v>
      </c>
      <c r="B3531">
        <v>38078</v>
      </c>
      <c r="C3531" s="120" t="s">
        <v>21651</v>
      </c>
      <c r="D3531" s="41" t="s">
        <v>8502</v>
      </c>
      <c r="E3531" s="40" t="s">
        <v>8905</v>
      </c>
    </row>
    <row r="3532" spans="1:5">
      <c r="A3532" t="str">
        <f t="shared" si="55"/>
        <v>38079</v>
      </c>
      <c r="B3532">
        <v>38079</v>
      </c>
      <c r="C3532" s="120" t="s">
        <v>21665</v>
      </c>
      <c r="D3532" s="41" t="s">
        <v>8502</v>
      </c>
      <c r="E3532" s="40" t="s">
        <v>17295</v>
      </c>
    </row>
    <row r="3533" spans="1:5">
      <c r="A3533" t="str">
        <f t="shared" si="55"/>
        <v>38080</v>
      </c>
      <c r="B3533">
        <v>38080</v>
      </c>
      <c r="C3533" s="120" t="s">
        <v>21654</v>
      </c>
      <c r="D3533" s="41" t="s">
        <v>8502</v>
      </c>
      <c r="E3533" s="40" t="s">
        <v>17684</v>
      </c>
    </row>
    <row r="3534" spans="1:5">
      <c r="A3534" t="str">
        <f t="shared" si="55"/>
        <v>38081</v>
      </c>
      <c r="B3534">
        <v>38081</v>
      </c>
      <c r="C3534" s="120" t="s">
        <v>21662</v>
      </c>
      <c r="D3534" s="41" t="s">
        <v>8502</v>
      </c>
      <c r="E3534" s="40" t="s">
        <v>16414</v>
      </c>
    </row>
    <row r="3535" spans="1:5">
      <c r="A3535" t="str">
        <f t="shared" si="55"/>
        <v>38082</v>
      </c>
      <c r="B3535">
        <v>38082</v>
      </c>
      <c r="C3535" s="120" t="s">
        <v>23938</v>
      </c>
      <c r="D3535" s="41" t="s">
        <v>8502</v>
      </c>
      <c r="E3535" s="40" t="s">
        <v>15918</v>
      </c>
    </row>
    <row r="3536" spans="1:5">
      <c r="A3536" t="str">
        <f t="shared" si="55"/>
        <v>38083</v>
      </c>
      <c r="B3536">
        <v>38083</v>
      </c>
      <c r="C3536" s="120" t="s">
        <v>23940</v>
      </c>
      <c r="D3536" s="41" t="s">
        <v>8502</v>
      </c>
      <c r="E3536" s="40" t="s">
        <v>16620</v>
      </c>
    </row>
    <row r="3537" spans="1:5">
      <c r="A3537" t="str">
        <f t="shared" si="55"/>
        <v>38084</v>
      </c>
      <c r="B3537">
        <v>38084</v>
      </c>
      <c r="C3537" s="120" t="s">
        <v>23936</v>
      </c>
      <c r="D3537" s="41" t="s">
        <v>8502</v>
      </c>
      <c r="E3537" s="40" t="s">
        <v>8796</v>
      </c>
    </row>
    <row r="3538" spans="1:5">
      <c r="A3538" t="str">
        <f t="shared" si="55"/>
        <v>38085</v>
      </c>
      <c r="B3538">
        <v>38085</v>
      </c>
      <c r="C3538" s="120" t="s">
        <v>20171</v>
      </c>
      <c r="D3538" s="41" t="s">
        <v>8502</v>
      </c>
      <c r="E3538" s="40" t="s">
        <v>8751</v>
      </c>
    </row>
    <row r="3539" spans="1:5">
      <c r="A3539" t="str">
        <f t="shared" si="55"/>
        <v>38087</v>
      </c>
      <c r="B3539">
        <v>38087</v>
      </c>
      <c r="C3539" s="120" t="s">
        <v>24547</v>
      </c>
      <c r="D3539" s="41" t="s">
        <v>8502</v>
      </c>
      <c r="E3539" s="40" t="s">
        <v>18220</v>
      </c>
    </row>
    <row r="3540" spans="1:5">
      <c r="A3540" t="str">
        <f t="shared" si="55"/>
        <v>38088</v>
      </c>
      <c r="B3540">
        <v>38088</v>
      </c>
      <c r="C3540" s="120" t="s">
        <v>24549</v>
      </c>
      <c r="D3540" s="41" t="s">
        <v>8502</v>
      </c>
      <c r="E3540" s="40" t="s">
        <v>18221</v>
      </c>
    </row>
    <row r="3541" spans="1:5" ht="30">
      <c r="A3541" t="str">
        <f t="shared" si="55"/>
        <v>38089</v>
      </c>
      <c r="B3541">
        <v>38089</v>
      </c>
      <c r="C3541" s="120" t="s">
        <v>24551</v>
      </c>
      <c r="D3541" s="41" t="s">
        <v>8502</v>
      </c>
      <c r="E3541" s="40" t="s">
        <v>18209</v>
      </c>
    </row>
    <row r="3542" spans="1:5" ht="30">
      <c r="A3542" t="str">
        <f t="shared" si="55"/>
        <v>38090</v>
      </c>
      <c r="B3542">
        <v>38090</v>
      </c>
      <c r="C3542" s="120" t="s">
        <v>24553</v>
      </c>
      <c r="D3542" s="41" t="s">
        <v>8502</v>
      </c>
      <c r="E3542" s="40" t="s">
        <v>16701</v>
      </c>
    </row>
    <row r="3543" spans="1:5">
      <c r="A3543" t="str">
        <f t="shared" si="55"/>
        <v>38091</v>
      </c>
      <c r="B3543">
        <v>38091</v>
      </c>
      <c r="C3543" s="120" t="s">
        <v>21283</v>
      </c>
      <c r="D3543" s="41" t="s">
        <v>8502</v>
      </c>
      <c r="E3543" s="40" t="s">
        <v>9010</v>
      </c>
    </row>
    <row r="3544" spans="1:5">
      <c r="A3544" t="str">
        <f t="shared" si="55"/>
        <v>38092</v>
      </c>
      <c r="B3544">
        <v>38092</v>
      </c>
      <c r="C3544" s="120" t="s">
        <v>21285</v>
      </c>
      <c r="D3544" s="41" t="s">
        <v>8502</v>
      </c>
      <c r="E3544" s="40" t="s">
        <v>11835</v>
      </c>
    </row>
    <row r="3545" spans="1:5">
      <c r="A3545" t="str">
        <f t="shared" si="55"/>
        <v>38093</v>
      </c>
      <c r="B3545">
        <v>38093</v>
      </c>
      <c r="C3545" s="120" t="s">
        <v>21286</v>
      </c>
      <c r="D3545" s="41" t="s">
        <v>8502</v>
      </c>
      <c r="E3545" s="40" t="s">
        <v>9021</v>
      </c>
    </row>
    <row r="3546" spans="1:5">
      <c r="A3546" t="str">
        <f t="shared" si="55"/>
        <v>38094</v>
      </c>
      <c r="B3546">
        <v>38094</v>
      </c>
      <c r="C3546" s="120" t="s">
        <v>21288</v>
      </c>
      <c r="D3546" s="41" t="s">
        <v>8502</v>
      </c>
      <c r="E3546" s="40" t="s">
        <v>8683</v>
      </c>
    </row>
    <row r="3547" spans="1:5">
      <c r="A3547" t="str">
        <f t="shared" si="55"/>
        <v>38095</v>
      </c>
      <c r="B3547">
        <v>38095</v>
      </c>
      <c r="C3547" s="120" t="s">
        <v>21284</v>
      </c>
      <c r="D3547" s="41" t="s">
        <v>8502</v>
      </c>
      <c r="E3547" s="40" t="s">
        <v>11426</v>
      </c>
    </row>
    <row r="3548" spans="1:5">
      <c r="A3548" t="str">
        <f t="shared" si="55"/>
        <v>38096</v>
      </c>
      <c r="B3548">
        <v>38096</v>
      </c>
      <c r="C3548" s="120" t="s">
        <v>21287</v>
      </c>
      <c r="D3548" s="41" t="s">
        <v>8502</v>
      </c>
      <c r="E3548" s="40" t="s">
        <v>18066</v>
      </c>
    </row>
    <row r="3549" spans="1:5">
      <c r="A3549" t="str">
        <f t="shared" si="55"/>
        <v>38097</v>
      </c>
      <c r="B3549">
        <v>38097</v>
      </c>
      <c r="C3549" s="120" t="s">
        <v>21289</v>
      </c>
      <c r="D3549" s="41" t="s">
        <v>8502</v>
      </c>
      <c r="E3549" s="40" t="s">
        <v>11928</v>
      </c>
    </row>
    <row r="3550" spans="1:5">
      <c r="A3550" t="str">
        <f t="shared" si="55"/>
        <v>38098</v>
      </c>
      <c r="B3550">
        <v>38098</v>
      </c>
      <c r="C3550" s="120" t="s">
        <v>21290</v>
      </c>
      <c r="D3550" s="41" t="s">
        <v>8502</v>
      </c>
      <c r="E3550" s="40" t="s">
        <v>11928</v>
      </c>
    </row>
    <row r="3551" spans="1:5">
      <c r="A3551" t="str">
        <f t="shared" si="55"/>
        <v>38099</v>
      </c>
      <c r="B3551">
        <v>38099</v>
      </c>
      <c r="C3551" s="120" t="s">
        <v>23420</v>
      </c>
      <c r="D3551" s="41" t="s">
        <v>8502</v>
      </c>
      <c r="E3551" s="40" t="s">
        <v>8632</v>
      </c>
    </row>
    <row r="3552" spans="1:5">
      <c r="A3552" t="str">
        <f t="shared" si="55"/>
        <v>38100</v>
      </c>
      <c r="B3552">
        <v>38100</v>
      </c>
      <c r="C3552" s="120" t="s">
        <v>23421</v>
      </c>
      <c r="D3552" s="41" t="s">
        <v>8502</v>
      </c>
      <c r="E3552" s="40" t="s">
        <v>9355</v>
      </c>
    </row>
    <row r="3553" spans="1:5">
      <c r="A3553" t="str">
        <f t="shared" si="55"/>
        <v>38101</v>
      </c>
      <c r="B3553">
        <v>38101</v>
      </c>
      <c r="C3553" s="120" t="s">
        <v>23941</v>
      </c>
      <c r="D3553" s="41" t="s">
        <v>8502</v>
      </c>
      <c r="E3553" s="40" t="s">
        <v>18194</v>
      </c>
    </row>
    <row r="3554" spans="1:5">
      <c r="A3554" t="str">
        <f t="shared" si="55"/>
        <v>38102</v>
      </c>
      <c r="B3554">
        <v>38102</v>
      </c>
      <c r="C3554" s="120" t="s">
        <v>23945</v>
      </c>
      <c r="D3554" s="41" t="s">
        <v>8502</v>
      </c>
      <c r="E3554" s="40" t="s">
        <v>11713</v>
      </c>
    </row>
    <row r="3555" spans="1:5">
      <c r="A3555" t="str">
        <f t="shared" si="55"/>
        <v>38103</v>
      </c>
      <c r="B3555">
        <v>38103</v>
      </c>
      <c r="C3555" s="120" t="s">
        <v>23937</v>
      </c>
      <c r="D3555" s="41" t="s">
        <v>8502</v>
      </c>
      <c r="E3555" s="40" t="s">
        <v>18192</v>
      </c>
    </row>
    <row r="3556" spans="1:5">
      <c r="A3556" t="str">
        <f t="shared" si="55"/>
        <v>38104</v>
      </c>
      <c r="B3556">
        <v>38104</v>
      </c>
      <c r="C3556" s="120" t="s">
        <v>23939</v>
      </c>
      <c r="D3556" s="41" t="s">
        <v>8502</v>
      </c>
      <c r="E3556" s="40" t="s">
        <v>18193</v>
      </c>
    </row>
    <row r="3557" spans="1:5">
      <c r="A3557" t="str">
        <f t="shared" si="55"/>
        <v>38105</v>
      </c>
      <c r="B3557">
        <v>38105</v>
      </c>
      <c r="C3557" s="120" t="s">
        <v>23935</v>
      </c>
      <c r="D3557" s="41" t="s">
        <v>8502</v>
      </c>
      <c r="E3557" s="40" t="s">
        <v>11709</v>
      </c>
    </row>
    <row r="3558" spans="1:5">
      <c r="A3558" t="str">
        <f t="shared" si="55"/>
        <v>38106</v>
      </c>
      <c r="B3558">
        <v>38106</v>
      </c>
      <c r="C3558" s="120" t="s">
        <v>20170</v>
      </c>
      <c r="D3558" s="41" t="s">
        <v>8502</v>
      </c>
      <c r="E3558" s="40" t="s">
        <v>8548</v>
      </c>
    </row>
    <row r="3559" spans="1:5">
      <c r="A3559" t="str">
        <f t="shared" si="55"/>
        <v>38108</v>
      </c>
      <c r="B3559">
        <v>38108</v>
      </c>
      <c r="C3559" s="120" t="s">
        <v>24546</v>
      </c>
      <c r="D3559" s="41" t="s">
        <v>8502</v>
      </c>
      <c r="E3559" s="40" t="s">
        <v>18219</v>
      </c>
    </row>
    <row r="3560" spans="1:5">
      <c r="A3560" t="str">
        <f t="shared" si="55"/>
        <v>38109</v>
      </c>
      <c r="B3560">
        <v>38109</v>
      </c>
      <c r="C3560" s="120" t="s">
        <v>24548</v>
      </c>
      <c r="D3560" s="41" t="s">
        <v>8502</v>
      </c>
      <c r="E3560" s="40" t="s">
        <v>18093</v>
      </c>
    </row>
    <row r="3561" spans="1:5">
      <c r="A3561" t="str">
        <f t="shared" si="55"/>
        <v>38110</v>
      </c>
      <c r="B3561">
        <v>38110</v>
      </c>
      <c r="C3561" s="120" t="s">
        <v>24550</v>
      </c>
      <c r="D3561" s="41" t="s">
        <v>8502</v>
      </c>
      <c r="E3561" s="40" t="s">
        <v>16777</v>
      </c>
    </row>
    <row r="3562" spans="1:5">
      <c r="A3562" t="str">
        <f t="shared" si="55"/>
        <v>38111</v>
      </c>
      <c r="B3562">
        <v>38111</v>
      </c>
      <c r="C3562" s="120" t="s">
        <v>24552</v>
      </c>
      <c r="D3562" s="41" t="s">
        <v>8502</v>
      </c>
      <c r="E3562" s="40" t="s">
        <v>18222</v>
      </c>
    </row>
    <row r="3563" spans="1:5">
      <c r="A3563" t="str">
        <f t="shared" si="55"/>
        <v>38112</v>
      </c>
      <c r="B3563">
        <v>38112</v>
      </c>
      <c r="C3563" s="120" t="s">
        <v>21658</v>
      </c>
      <c r="D3563" s="41" t="s">
        <v>8502</v>
      </c>
      <c r="E3563" s="40" t="s">
        <v>16133</v>
      </c>
    </row>
    <row r="3564" spans="1:5">
      <c r="A3564" t="str">
        <f t="shared" si="55"/>
        <v>38113</v>
      </c>
      <c r="B3564">
        <v>38113</v>
      </c>
      <c r="C3564" s="120" t="s">
        <v>21652</v>
      </c>
      <c r="D3564" s="41" t="s">
        <v>8502</v>
      </c>
      <c r="E3564" s="40" t="s">
        <v>9371</v>
      </c>
    </row>
    <row r="3565" spans="1:5">
      <c r="A3565" t="str">
        <f t="shared" si="55"/>
        <v>38114</v>
      </c>
      <c r="B3565">
        <v>38114</v>
      </c>
      <c r="C3565" s="120" t="s">
        <v>21647</v>
      </c>
      <c r="D3565" s="41" t="s">
        <v>8502</v>
      </c>
      <c r="E3565" s="40" t="s">
        <v>15956</v>
      </c>
    </row>
    <row r="3566" spans="1:5">
      <c r="A3566" t="str">
        <f t="shared" si="55"/>
        <v>38115</v>
      </c>
      <c r="B3566">
        <v>38115</v>
      </c>
      <c r="C3566" s="120" t="s">
        <v>21649</v>
      </c>
      <c r="D3566" s="41" t="s">
        <v>8502</v>
      </c>
      <c r="E3566" s="40" t="s">
        <v>16353</v>
      </c>
    </row>
    <row r="3567" spans="1:5">
      <c r="A3567" t="str">
        <f t="shared" si="55"/>
        <v>38116</v>
      </c>
      <c r="B3567">
        <v>38116</v>
      </c>
      <c r="C3567" s="120" t="s">
        <v>23121</v>
      </c>
      <c r="D3567" s="41" t="s">
        <v>8502</v>
      </c>
      <c r="E3567" s="40" t="s">
        <v>8534</v>
      </c>
    </row>
    <row r="3568" spans="1:5">
      <c r="A3568" t="str">
        <f t="shared" si="55"/>
        <v>38117</v>
      </c>
      <c r="B3568">
        <v>38117</v>
      </c>
      <c r="C3568" s="120" t="s">
        <v>23123</v>
      </c>
      <c r="D3568" s="41" t="s">
        <v>8502</v>
      </c>
      <c r="E3568" s="40" t="s">
        <v>8883</v>
      </c>
    </row>
    <row r="3569" spans="1:5">
      <c r="A3569" t="str">
        <f t="shared" si="55"/>
        <v>38120</v>
      </c>
      <c r="B3569">
        <v>38120</v>
      </c>
      <c r="C3569" s="120" t="s">
        <v>22431</v>
      </c>
      <c r="D3569" s="41" t="s">
        <v>8506</v>
      </c>
      <c r="E3569" s="40" t="s">
        <v>26556</v>
      </c>
    </row>
    <row r="3570" spans="1:5">
      <c r="A3570" t="str">
        <f t="shared" si="55"/>
        <v>38121</v>
      </c>
      <c r="B3570">
        <v>38121</v>
      </c>
      <c r="C3570" s="120" t="s">
        <v>23909</v>
      </c>
      <c r="D3570" s="41" t="s">
        <v>8498</v>
      </c>
      <c r="E3570" s="40" t="s">
        <v>9176</v>
      </c>
    </row>
    <row r="3571" spans="1:5">
      <c r="A3571" t="str">
        <f t="shared" si="55"/>
        <v>38122</v>
      </c>
      <c r="B3571">
        <v>38122</v>
      </c>
      <c r="C3571" s="120" t="s">
        <v>21498</v>
      </c>
      <c r="D3571" s="41" t="s">
        <v>8498</v>
      </c>
      <c r="E3571" s="40" t="s">
        <v>18258</v>
      </c>
    </row>
    <row r="3572" spans="1:5">
      <c r="A3572" t="str">
        <f t="shared" si="55"/>
        <v>38123</v>
      </c>
      <c r="B3572">
        <v>38123</v>
      </c>
      <c r="C3572" s="120" t="s">
        <v>23353</v>
      </c>
      <c r="D3572" s="41" t="s">
        <v>8506</v>
      </c>
      <c r="E3572" s="40" t="s">
        <v>27304</v>
      </c>
    </row>
    <row r="3573" spans="1:5">
      <c r="A3573" t="str">
        <f t="shared" si="55"/>
        <v>38124</v>
      </c>
      <c r="B3573">
        <v>38124</v>
      </c>
      <c r="C3573" s="120" t="s">
        <v>21295</v>
      </c>
      <c r="D3573" s="41" t="s">
        <v>8502</v>
      </c>
      <c r="E3573" s="40" t="s">
        <v>18734</v>
      </c>
    </row>
    <row r="3574" spans="1:5">
      <c r="A3574" t="str">
        <f t="shared" si="55"/>
        <v>38125</v>
      </c>
      <c r="B3574">
        <v>38125</v>
      </c>
      <c r="C3574" s="120" t="s">
        <v>21415</v>
      </c>
      <c r="D3574" s="41" t="s">
        <v>8506</v>
      </c>
      <c r="E3574" s="40" t="s">
        <v>8802</v>
      </c>
    </row>
    <row r="3575" spans="1:5">
      <c r="A3575" t="str">
        <f t="shared" si="55"/>
        <v>38127</v>
      </c>
      <c r="B3575">
        <v>38127</v>
      </c>
      <c r="C3575" s="120" t="s">
        <v>19572</v>
      </c>
      <c r="D3575" s="41" t="s">
        <v>8502</v>
      </c>
      <c r="E3575" s="40" t="s">
        <v>27305</v>
      </c>
    </row>
    <row r="3576" spans="1:5">
      <c r="A3576" t="str">
        <f t="shared" si="55"/>
        <v>38128</v>
      </c>
      <c r="B3576">
        <v>38128</v>
      </c>
      <c r="C3576" s="120" t="s">
        <v>23897</v>
      </c>
      <c r="D3576" s="41" t="s">
        <v>8506</v>
      </c>
      <c r="E3576" s="40" t="s">
        <v>8563</v>
      </c>
    </row>
    <row r="3577" spans="1:5">
      <c r="A3577" t="str">
        <f t="shared" si="55"/>
        <v>38129</v>
      </c>
      <c r="B3577">
        <v>38129</v>
      </c>
      <c r="C3577" s="120" t="s">
        <v>20804</v>
      </c>
      <c r="D3577" s="41" t="s">
        <v>8502</v>
      </c>
      <c r="E3577" s="40" t="s">
        <v>8958</v>
      </c>
    </row>
    <row r="3578" spans="1:5">
      <c r="A3578" t="str">
        <f t="shared" si="55"/>
        <v>38130</v>
      </c>
      <c r="B3578">
        <v>38130</v>
      </c>
      <c r="C3578" s="120" t="s">
        <v>24110</v>
      </c>
      <c r="D3578" s="41" t="s">
        <v>8510</v>
      </c>
      <c r="E3578" s="40" t="s">
        <v>9486</v>
      </c>
    </row>
    <row r="3579" spans="1:5">
      <c r="A3579" t="str">
        <f t="shared" si="55"/>
        <v>38132</v>
      </c>
      <c r="B3579">
        <v>38132</v>
      </c>
      <c r="C3579" s="120" t="s">
        <v>21424</v>
      </c>
      <c r="D3579" s="41" t="s">
        <v>8506</v>
      </c>
      <c r="E3579" s="40" t="s">
        <v>27306</v>
      </c>
    </row>
    <row r="3580" spans="1:5">
      <c r="A3580" t="str">
        <f t="shared" si="55"/>
        <v>38133</v>
      </c>
      <c r="B3580">
        <v>38133</v>
      </c>
      <c r="C3580" s="120" t="s">
        <v>21425</v>
      </c>
      <c r="D3580" s="41" t="s">
        <v>8506</v>
      </c>
      <c r="E3580" s="40" t="s">
        <v>25107</v>
      </c>
    </row>
    <row r="3581" spans="1:5">
      <c r="A3581" t="str">
        <f t="shared" si="55"/>
        <v>38134</v>
      </c>
      <c r="B3581">
        <v>38134</v>
      </c>
      <c r="C3581" s="120" t="s">
        <v>21423</v>
      </c>
      <c r="D3581" s="41" t="s">
        <v>8506</v>
      </c>
      <c r="E3581" s="40" t="s">
        <v>27307</v>
      </c>
    </row>
    <row r="3582" spans="1:5">
      <c r="A3582" t="str">
        <f t="shared" si="55"/>
        <v>38135</v>
      </c>
      <c r="B3582">
        <v>38135</v>
      </c>
      <c r="C3582" s="120" t="s">
        <v>21952</v>
      </c>
      <c r="D3582" s="41" t="s">
        <v>8500</v>
      </c>
      <c r="E3582" s="40" t="s">
        <v>27308</v>
      </c>
    </row>
    <row r="3583" spans="1:5">
      <c r="A3583" t="str">
        <f t="shared" si="55"/>
        <v>38137</v>
      </c>
      <c r="B3583">
        <v>38137</v>
      </c>
      <c r="C3583" s="120" t="s">
        <v>21951</v>
      </c>
      <c r="D3583" s="41" t="s">
        <v>8500</v>
      </c>
      <c r="E3583" s="40" t="s">
        <v>24987</v>
      </c>
    </row>
    <row r="3584" spans="1:5">
      <c r="A3584" t="str">
        <f t="shared" si="55"/>
        <v>38138</v>
      </c>
      <c r="B3584">
        <v>38138</v>
      </c>
      <c r="C3584" s="120" t="s">
        <v>21953</v>
      </c>
      <c r="D3584" s="41" t="s">
        <v>8500</v>
      </c>
      <c r="E3584" s="40" t="s">
        <v>25529</v>
      </c>
    </row>
    <row r="3585" spans="1:5">
      <c r="A3585" t="str">
        <f t="shared" si="55"/>
        <v>38140</v>
      </c>
      <c r="B3585">
        <v>38140</v>
      </c>
      <c r="C3585" s="120" t="s">
        <v>21010</v>
      </c>
      <c r="D3585" s="41" t="s">
        <v>8502</v>
      </c>
      <c r="E3585" s="40" t="s">
        <v>16856</v>
      </c>
    </row>
    <row r="3586" spans="1:5" ht="30">
      <c r="A3586" t="str">
        <f t="shared" si="55"/>
        <v>38151</v>
      </c>
      <c r="B3586">
        <v>38151</v>
      </c>
      <c r="C3586" s="120" t="s">
        <v>21364</v>
      </c>
      <c r="D3586" s="41" t="s">
        <v>8930</v>
      </c>
      <c r="E3586" s="40" t="s">
        <v>25284</v>
      </c>
    </row>
    <row r="3587" spans="1:5" ht="30">
      <c r="A3587" t="str">
        <f t="shared" ref="A3587:A3650" si="56">IF(ISERROR(SEARCH("/",B3587)=6),TRIM(CLEAN(B3587)),IF(SEARCH("/",B3587)=6,IF(LEN(TRIM(CLEAN(B3587)))=7,LEFT(TRIM(CLEAN(B3587)),6)&amp;"00"&amp;RIGHT(TRIM(CLEAN(B3587)),1),LEFT(TRIM(CLEAN(B3587)),6)&amp;"0"&amp;RIGHT(TRIM(CLEAN(B3587)),2)),TRIM(CLEAN(B3587))))</f>
        <v>38152</v>
      </c>
      <c r="B3587">
        <v>38152</v>
      </c>
      <c r="C3587" s="120" t="s">
        <v>21365</v>
      </c>
      <c r="D3587" s="41" t="s">
        <v>8930</v>
      </c>
      <c r="E3587" s="40" t="s">
        <v>27309</v>
      </c>
    </row>
    <row r="3588" spans="1:5" ht="30">
      <c r="A3588" t="str">
        <f t="shared" si="56"/>
        <v>38153</v>
      </c>
      <c r="B3588">
        <v>38153</v>
      </c>
      <c r="C3588" s="120" t="s">
        <v>21350</v>
      </c>
      <c r="D3588" s="41" t="s">
        <v>8930</v>
      </c>
      <c r="E3588" s="40" t="s">
        <v>27310</v>
      </c>
    </row>
    <row r="3589" spans="1:5">
      <c r="A3589" t="str">
        <f t="shared" si="56"/>
        <v>38155</v>
      </c>
      <c r="B3589">
        <v>38155</v>
      </c>
      <c r="C3589" s="120" t="s">
        <v>21348</v>
      </c>
      <c r="D3589" s="41" t="s">
        <v>8502</v>
      </c>
      <c r="E3589" s="40" t="s">
        <v>27311</v>
      </c>
    </row>
    <row r="3590" spans="1:5">
      <c r="A3590" t="str">
        <f t="shared" si="56"/>
        <v>38165</v>
      </c>
      <c r="B3590">
        <v>38165</v>
      </c>
      <c r="C3590" s="120" t="s">
        <v>21368</v>
      </c>
      <c r="D3590" s="41" t="s">
        <v>8930</v>
      </c>
      <c r="E3590" s="40" t="s">
        <v>19293</v>
      </c>
    </row>
    <row r="3591" spans="1:5">
      <c r="A3591" t="str">
        <f t="shared" si="56"/>
        <v>38167</v>
      </c>
      <c r="B3591">
        <v>38167</v>
      </c>
      <c r="C3591" s="120" t="s">
        <v>19690</v>
      </c>
      <c r="D3591" s="41" t="s">
        <v>8662</v>
      </c>
      <c r="E3591" s="40" t="s">
        <v>16657</v>
      </c>
    </row>
    <row r="3592" spans="1:5">
      <c r="A3592" t="str">
        <f t="shared" si="56"/>
        <v>38168</v>
      </c>
      <c r="B3592">
        <v>38168</v>
      </c>
      <c r="C3592" s="120" t="s">
        <v>23129</v>
      </c>
      <c r="D3592" s="41" t="s">
        <v>8502</v>
      </c>
      <c r="E3592" s="40" t="s">
        <v>27312</v>
      </c>
    </row>
    <row r="3593" spans="1:5">
      <c r="A3593" t="str">
        <f t="shared" si="56"/>
        <v>38169</v>
      </c>
      <c r="B3593">
        <v>38169</v>
      </c>
      <c r="C3593" s="120" t="s">
        <v>20625</v>
      </c>
      <c r="D3593" s="41" t="s">
        <v>8930</v>
      </c>
      <c r="E3593" s="40" t="s">
        <v>27313</v>
      </c>
    </row>
    <row r="3594" spans="1:5">
      <c r="A3594" t="str">
        <f t="shared" si="56"/>
        <v>38170</v>
      </c>
      <c r="B3594">
        <v>38170</v>
      </c>
      <c r="C3594" s="120" t="s">
        <v>22638</v>
      </c>
      <c r="D3594" s="41" t="s">
        <v>8502</v>
      </c>
      <c r="E3594" s="40" t="s">
        <v>27314</v>
      </c>
    </row>
    <row r="3595" spans="1:5">
      <c r="A3595" t="str">
        <f t="shared" si="56"/>
        <v>38175</v>
      </c>
      <c r="B3595">
        <v>38175</v>
      </c>
      <c r="C3595" s="120" t="s">
        <v>22632</v>
      </c>
      <c r="D3595" s="41" t="s">
        <v>8502</v>
      </c>
      <c r="E3595" s="40" t="s">
        <v>9465</v>
      </c>
    </row>
    <row r="3596" spans="1:5">
      <c r="A3596" t="str">
        <f t="shared" si="56"/>
        <v>38176</v>
      </c>
      <c r="B3596">
        <v>38176</v>
      </c>
      <c r="C3596" s="120" t="s">
        <v>22633</v>
      </c>
      <c r="D3596" s="41" t="s">
        <v>8502</v>
      </c>
      <c r="E3596" s="40" t="s">
        <v>27315</v>
      </c>
    </row>
    <row r="3597" spans="1:5">
      <c r="A3597" t="str">
        <f t="shared" si="56"/>
        <v>38177</v>
      </c>
      <c r="B3597">
        <v>38177</v>
      </c>
      <c r="C3597" s="120" t="s">
        <v>21369</v>
      </c>
      <c r="D3597" s="41" t="s">
        <v>8502</v>
      </c>
      <c r="E3597" s="40" t="s">
        <v>9286</v>
      </c>
    </row>
    <row r="3598" spans="1:5" ht="30">
      <c r="A3598" t="str">
        <f t="shared" si="56"/>
        <v>38178</v>
      </c>
      <c r="B3598">
        <v>38178</v>
      </c>
      <c r="C3598" s="120" t="s">
        <v>21373</v>
      </c>
      <c r="D3598" s="41" t="s">
        <v>8502</v>
      </c>
      <c r="E3598" s="40" t="s">
        <v>12264</v>
      </c>
    </row>
    <row r="3599" spans="1:5">
      <c r="A3599" t="str">
        <f t="shared" si="56"/>
        <v>38179</v>
      </c>
      <c r="B3599">
        <v>38179</v>
      </c>
      <c r="C3599" s="120" t="s">
        <v>23300</v>
      </c>
      <c r="D3599" s="41" t="s">
        <v>8502</v>
      </c>
      <c r="E3599" s="40" t="s">
        <v>25061</v>
      </c>
    </row>
    <row r="3600" spans="1:5">
      <c r="A3600" t="str">
        <f t="shared" si="56"/>
        <v>38180</v>
      </c>
      <c r="B3600">
        <v>38180</v>
      </c>
      <c r="C3600" s="120" t="s">
        <v>22906</v>
      </c>
      <c r="D3600" s="41" t="s">
        <v>8500</v>
      </c>
      <c r="E3600" s="40" t="s">
        <v>27316</v>
      </c>
    </row>
    <row r="3601" spans="1:5">
      <c r="A3601" t="str">
        <f t="shared" si="56"/>
        <v>38181</v>
      </c>
      <c r="B3601">
        <v>38181</v>
      </c>
      <c r="C3601" s="120" t="s">
        <v>22916</v>
      </c>
      <c r="D3601" s="41" t="s">
        <v>8500</v>
      </c>
      <c r="E3601" s="40" t="s">
        <v>27317</v>
      </c>
    </row>
    <row r="3602" spans="1:5">
      <c r="A3602" t="str">
        <f t="shared" si="56"/>
        <v>38182</v>
      </c>
      <c r="B3602">
        <v>38182</v>
      </c>
      <c r="C3602" s="120" t="s">
        <v>22917</v>
      </c>
      <c r="D3602" s="41" t="s">
        <v>8500</v>
      </c>
      <c r="E3602" s="40" t="s">
        <v>27318</v>
      </c>
    </row>
    <row r="3603" spans="1:5">
      <c r="A3603" t="str">
        <f t="shared" si="56"/>
        <v>38185</v>
      </c>
      <c r="B3603">
        <v>38185</v>
      </c>
      <c r="C3603" s="120" t="s">
        <v>22919</v>
      </c>
      <c r="D3603" s="41" t="s">
        <v>8500</v>
      </c>
      <c r="E3603" s="40" t="s">
        <v>27319</v>
      </c>
    </row>
    <row r="3604" spans="1:5">
      <c r="A3604" t="str">
        <f t="shared" si="56"/>
        <v>38186</v>
      </c>
      <c r="B3604">
        <v>38186</v>
      </c>
      <c r="C3604" s="120" t="s">
        <v>22918</v>
      </c>
      <c r="D3604" s="41" t="s">
        <v>8500</v>
      </c>
      <c r="E3604" s="40" t="s">
        <v>27320</v>
      </c>
    </row>
    <row r="3605" spans="1:5">
      <c r="A3605" t="str">
        <f t="shared" si="56"/>
        <v>38189</v>
      </c>
      <c r="B3605">
        <v>38189</v>
      </c>
      <c r="C3605" s="120" t="s">
        <v>21106</v>
      </c>
      <c r="D3605" s="41" t="s">
        <v>8502</v>
      </c>
      <c r="E3605" s="40" t="s">
        <v>24783</v>
      </c>
    </row>
    <row r="3606" spans="1:5">
      <c r="A3606" t="str">
        <f t="shared" si="56"/>
        <v>38190</v>
      </c>
      <c r="B3606">
        <v>38190</v>
      </c>
      <c r="C3606" s="120" t="s">
        <v>21107</v>
      </c>
      <c r="D3606" s="41" t="s">
        <v>8502</v>
      </c>
      <c r="E3606" s="40" t="s">
        <v>27321</v>
      </c>
    </row>
    <row r="3607" spans="1:5">
      <c r="A3607" t="str">
        <f t="shared" si="56"/>
        <v>38191</v>
      </c>
      <c r="B3607">
        <v>38191</v>
      </c>
      <c r="C3607" s="120" t="s">
        <v>21977</v>
      </c>
      <c r="D3607" s="41" t="s">
        <v>8502</v>
      </c>
      <c r="E3607" s="40" t="s">
        <v>8552</v>
      </c>
    </row>
    <row r="3608" spans="1:5">
      <c r="A3608" t="str">
        <f t="shared" si="56"/>
        <v>38192</v>
      </c>
      <c r="B3608">
        <v>38192</v>
      </c>
      <c r="C3608" s="120" t="s">
        <v>21981</v>
      </c>
      <c r="D3608" s="41" t="s">
        <v>8502</v>
      </c>
      <c r="E3608" s="40" t="s">
        <v>9195</v>
      </c>
    </row>
    <row r="3609" spans="1:5">
      <c r="A3609" t="str">
        <f t="shared" si="56"/>
        <v>38193</v>
      </c>
      <c r="B3609">
        <v>38193</v>
      </c>
      <c r="C3609" s="120" t="s">
        <v>21990</v>
      </c>
      <c r="D3609" s="41" t="s">
        <v>8502</v>
      </c>
      <c r="E3609" s="40" t="s">
        <v>18068</v>
      </c>
    </row>
    <row r="3610" spans="1:5">
      <c r="A3610" t="str">
        <f t="shared" si="56"/>
        <v>38194</v>
      </c>
      <c r="B3610">
        <v>38194</v>
      </c>
      <c r="C3610" s="120" t="s">
        <v>21989</v>
      </c>
      <c r="D3610" s="41" t="s">
        <v>8502</v>
      </c>
      <c r="E3610" s="40" t="s">
        <v>9214</v>
      </c>
    </row>
    <row r="3611" spans="1:5">
      <c r="A3611" t="str">
        <f t="shared" si="56"/>
        <v>38195</v>
      </c>
      <c r="B3611">
        <v>38195</v>
      </c>
      <c r="C3611" s="120" t="s">
        <v>22915</v>
      </c>
      <c r="D3611" s="41" t="s">
        <v>8500</v>
      </c>
      <c r="E3611" s="40" t="s">
        <v>25083</v>
      </c>
    </row>
    <row r="3612" spans="1:5">
      <c r="A3612" t="str">
        <f t="shared" si="56"/>
        <v>38196</v>
      </c>
      <c r="B3612">
        <v>38196</v>
      </c>
      <c r="C3612" s="120" t="s">
        <v>23876</v>
      </c>
      <c r="D3612" s="41" t="s">
        <v>8502</v>
      </c>
      <c r="E3612" s="40" t="s">
        <v>16961</v>
      </c>
    </row>
    <row r="3613" spans="1:5">
      <c r="A3613" t="str">
        <f t="shared" si="56"/>
        <v>38200</v>
      </c>
      <c r="B3613">
        <v>38200</v>
      </c>
      <c r="C3613" s="120" t="s">
        <v>20654</v>
      </c>
      <c r="D3613" s="41" t="s">
        <v>8934</v>
      </c>
      <c r="E3613" s="40" t="s">
        <v>27322</v>
      </c>
    </row>
    <row r="3614" spans="1:5" ht="30">
      <c r="A3614" t="str">
        <f t="shared" si="56"/>
        <v>38364</v>
      </c>
      <c r="B3614">
        <v>38364</v>
      </c>
      <c r="C3614" s="120" t="s">
        <v>19525</v>
      </c>
      <c r="D3614" s="41" t="s">
        <v>8502</v>
      </c>
      <c r="E3614" s="40" t="s">
        <v>27323</v>
      </c>
    </row>
    <row r="3615" spans="1:5">
      <c r="A3615" t="str">
        <f t="shared" si="56"/>
        <v>38365</v>
      </c>
      <c r="B3615">
        <v>38365</v>
      </c>
      <c r="C3615" s="120" t="s">
        <v>20147</v>
      </c>
      <c r="D3615" s="41" t="s">
        <v>8500</v>
      </c>
      <c r="E3615" s="40" t="s">
        <v>8528</v>
      </c>
    </row>
    <row r="3616" spans="1:5">
      <c r="A3616" t="str">
        <f t="shared" si="56"/>
        <v>38366</v>
      </c>
      <c r="B3616">
        <v>38366</v>
      </c>
      <c r="C3616" s="120" t="s">
        <v>22690</v>
      </c>
      <c r="D3616" s="41" t="s">
        <v>8500</v>
      </c>
      <c r="E3616" s="40" t="s">
        <v>8805</v>
      </c>
    </row>
    <row r="3617" spans="1:5">
      <c r="A3617" t="str">
        <f t="shared" si="56"/>
        <v>38367</v>
      </c>
      <c r="B3617">
        <v>38367</v>
      </c>
      <c r="C3617" s="120" t="s">
        <v>21280</v>
      </c>
      <c r="D3617" s="41" t="s">
        <v>8502</v>
      </c>
      <c r="E3617" s="40" t="s">
        <v>27324</v>
      </c>
    </row>
    <row r="3618" spans="1:5">
      <c r="A3618" t="str">
        <f t="shared" si="56"/>
        <v>38368</v>
      </c>
      <c r="B3618">
        <v>38368</v>
      </c>
      <c r="C3618" s="120" t="s">
        <v>21281</v>
      </c>
      <c r="D3618" s="41" t="s">
        <v>8502</v>
      </c>
      <c r="E3618" s="40" t="s">
        <v>9322</v>
      </c>
    </row>
    <row r="3619" spans="1:5">
      <c r="A3619" t="str">
        <f t="shared" si="56"/>
        <v>38369</v>
      </c>
      <c r="B3619">
        <v>38369</v>
      </c>
      <c r="C3619" s="120" t="s">
        <v>20990</v>
      </c>
      <c r="D3619" s="41" t="s">
        <v>8502</v>
      </c>
      <c r="E3619" s="40" t="s">
        <v>9404</v>
      </c>
    </row>
    <row r="3620" spans="1:5">
      <c r="A3620" t="str">
        <f t="shared" si="56"/>
        <v>38370</v>
      </c>
      <c r="B3620">
        <v>38370</v>
      </c>
      <c r="C3620" s="120" t="s">
        <v>20991</v>
      </c>
      <c r="D3620" s="41" t="s">
        <v>8502</v>
      </c>
      <c r="E3620" s="40" t="s">
        <v>9404</v>
      </c>
    </row>
    <row r="3621" spans="1:5">
      <c r="A3621" t="str">
        <f t="shared" si="56"/>
        <v>38372</v>
      </c>
      <c r="B3621">
        <v>38372</v>
      </c>
      <c r="C3621" s="120" t="s">
        <v>20992</v>
      </c>
      <c r="D3621" s="41" t="s">
        <v>8502</v>
      </c>
      <c r="E3621" s="40" t="s">
        <v>15596</v>
      </c>
    </row>
    <row r="3622" spans="1:5">
      <c r="A3622" t="str">
        <f t="shared" si="56"/>
        <v>38374</v>
      </c>
      <c r="B3622">
        <v>38374</v>
      </c>
      <c r="C3622" s="120" t="s">
        <v>20014</v>
      </c>
      <c r="D3622" s="41" t="s">
        <v>8502</v>
      </c>
      <c r="E3622" s="40" t="s">
        <v>27325</v>
      </c>
    </row>
    <row r="3623" spans="1:5">
      <c r="A3623" t="str">
        <f t="shared" si="56"/>
        <v>38376</v>
      </c>
      <c r="B3623">
        <v>38376</v>
      </c>
      <c r="C3623" s="120" t="s">
        <v>23120</v>
      </c>
      <c r="D3623" s="41" t="s">
        <v>8502</v>
      </c>
      <c r="E3623" s="40" t="s">
        <v>26299</v>
      </c>
    </row>
    <row r="3624" spans="1:5">
      <c r="A3624" t="str">
        <f t="shared" si="56"/>
        <v>38377</v>
      </c>
      <c r="B3624">
        <v>38377</v>
      </c>
      <c r="C3624" s="120" t="s">
        <v>23119</v>
      </c>
      <c r="D3624" s="41" t="s">
        <v>8502</v>
      </c>
      <c r="E3624" s="40" t="s">
        <v>27326</v>
      </c>
    </row>
    <row r="3625" spans="1:5">
      <c r="A3625" t="str">
        <f t="shared" si="56"/>
        <v>38379</v>
      </c>
      <c r="B3625">
        <v>38379</v>
      </c>
      <c r="C3625" s="120" t="s">
        <v>23263</v>
      </c>
      <c r="D3625" s="41" t="s">
        <v>8510</v>
      </c>
      <c r="E3625" s="40" t="s">
        <v>27327</v>
      </c>
    </row>
    <row r="3626" spans="1:5">
      <c r="A3626" t="str">
        <f t="shared" si="56"/>
        <v>38380</v>
      </c>
      <c r="B3626">
        <v>38380</v>
      </c>
      <c r="C3626" s="120" t="s">
        <v>21296</v>
      </c>
      <c r="D3626" s="41" t="s">
        <v>8502</v>
      </c>
      <c r="E3626" s="40" t="s">
        <v>16460</v>
      </c>
    </row>
    <row r="3627" spans="1:5">
      <c r="A3627" t="str">
        <f t="shared" si="56"/>
        <v>38381</v>
      </c>
      <c r="B3627">
        <v>38381</v>
      </c>
      <c r="C3627" s="120" t="s">
        <v>19539</v>
      </c>
      <c r="D3627" s="41" t="s">
        <v>8502</v>
      </c>
      <c r="E3627" s="40" t="s">
        <v>24998</v>
      </c>
    </row>
    <row r="3628" spans="1:5">
      <c r="A3628" t="str">
        <f t="shared" si="56"/>
        <v>38382</v>
      </c>
      <c r="B3628">
        <v>38382</v>
      </c>
      <c r="C3628" s="120" t="s">
        <v>22023</v>
      </c>
      <c r="D3628" s="41" t="s">
        <v>8502</v>
      </c>
      <c r="E3628" s="40" t="s">
        <v>27328</v>
      </c>
    </row>
    <row r="3629" spans="1:5">
      <c r="A3629" t="str">
        <f t="shared" si="56"/>
        <v>38383</v>
      </c>
      <c r="B3629">
        <v>38383</v>
      </c>
      <c r="C3629" s="120" t="s">
        <v>22024</v>
      </c>
      <c r="D3629" s="41" t="s">
        <v>8502</v>
      </c>
      <c r="E3629" s="40" t="s">
        <v>18062</v>
      </c>
    </row>
    <row r="3630" spans="1:5">
      <c r="A3630" t="str">
        <f t="shared" si="56"/>
        <v>38384</v>
      </c>
      <c r="B3630">
        <v>38384</v>
      </c>
      <c r="C3630" s="120" t="s">
        <v>21311</v>
      </c>
      <c r="D3630" s="41" t="s">
        <v>8502</v>
      </c>
      <c r="E3630" s="40" t="s">
        <v>27329</v>
      </c>
    </row>
    <row r="3631" spans="1:5">
      <c r="A3631" t="str">
        <f t="shared" si="56"/>
        <v>38385</v>
      </c>
      <c r="B3631">
        <v>38385</v>
      </c>
      <c r="C3631" s="120" t="s">
        <v>22521</v>
      </c>
      <c r="D3631" s="41" t="s">
        <v>8502</v>
      </c>
      <c r="E3631" s="40" t="s">
        <v>18948</v>
      </c>
    </row>
    <row r="3632" spans="1:5">
      <c r="A3632" t="str">
        <f t="shared" si="56"/>
        <v>38386</v>
      </c>
      <c r="B3632">
        <v>38386</v>
      </c>
      <c r="C3632" s="120" t="s">
        <v>22873</v>
      </c>
      <c r="D3632" s="41" t="s">
        <v>8502</v>
      </c>
      <c r="E3632" s="40" t="s">
        <v>9241</v>
      </c>
    </row>
    <row r="3633" spans="1:5">
      <c r="A3633" t="str">
        <f t="shared" si="56"/>
        <v>38390</v>
      </c>
      <c r="B3633">
        <v>38390</v>
      </c>
      <c r="C3633" s="120" t="s">
        <v>23313</v>
      </c>
      <c r="D3633" s="41" t="s">
        <v>8502</v>
      </c>
      <c r="E3633" s="40" t="s">
        <v>13485</v>
      </c>
    </row>
    <row r="3634" spans="1:5">
      <c r="A3634" t="str">
        <f t="shared" si="56"/>
        <v>38392</v>
      </c>
      <c r="B3634">
        <v>38392</v>
      </c>
      <c r="C3634" s="120" t="s">
        <v>23111</v>
      </c>
      <c r="D3634" s="41" t="s">
        <v>8502</v>
      </c>
      <c r="E3634" s="40" t="s">
        <v>18052</v>
      </c>
    </row>
    <row r="3635" spans="1:5">
      <c r="A3635" t="str">
        <f t="shared" si="56"/>
        <v>38393</v>
      </c>
      <c r="B3635">
        <v>38393</v>
      </c>
      <c r="C3635" s="120" t="s">
        <v>23312</v>
      </c>
      <c r="D3635" s="41" t="s">
        <v>8502</v>
      </c>
      <c r="E3635" s="40" t="s">
        <v>8899</v>
      </c>
    </row>
    <row r="3636" spans="1:5">
      <c r="A3636" t="str">
        <f t="shared" si="56"/>
        <v>38394</v>
      </c>
      <c r="B3636">
        <v>38394</v>
      </c>
      <c r="C3636" s="120" t="s">
        <v>21917</v>
      </c>
      <c r="D3636" s="41" t="s">
        <v>8502</v>
      </c>
      <c r="E3636" s="40" t="s">
        <v>27330</v>
      </c>
    </row>
    <row r="3637" spans="1:5">
      <c r="A3637" t="str">
        <f t="shared" si="56"/>
        <v>38395</v>
      </c>
      <c r="B3637">
        <v>38395</v>
      </c>
      <c r="C3637" s="120" t="s">
        <v>19617</v>
      </c>
      <c r="D3637" s="41" t="s">
        <v>8502</v>
      </c>
      <c r="E3637" s="40" t="s">
        <v>9897</v>
      </c>
    </row>
    <row r="3638" spans="1:5">
      <c r="A3638" t="str">
        <f t="shared" si="56"/>
        <v>38396</v>
      </c>
      <c r="B3638">
        <v>38396</v>
      </c>
      <c r="C3638" s="120" t="s">
        <v>23346</v>
      </c>
      <c r="D3638" s="41" t="s">
        <v>8502</v>
      </c>
      <c r="E3638" s="40" t="s">
        <v>27331</v>
      </c>
    </row>
    <row r="3639" spans="1:5">
      <c r="A3639" t="str">
        <f t="shared" si="56"/>
        <v>38399</v>
      </c>
      <c r="B3639">
        <v>38399</v>
      </c>
      <c r="C3639" s="120" t="s">
        <v>19660</v>
      </c>
      <c r="D3639" s="41" t="s">
        <v>8502</v>
      </c>
      <c r="E3639" s="40" t="s">
        <v>27332</v>
      </c>
    </row>
    <row r="3640" spans="1:5">
      <c r="A3640" t="str">
        <f t="shared" si="56"/>
        <v>38400</v>
      </c>
      <c r="B3640">
        <v>38400</v>
      </c>
      <c r="C3640" s="120" t="s">
        <v>24555</v>
      </c>
      <c r="D3640" s="41" t="s">
        <v>8502</v>
      </c>
      <c r="E3640" s="40" t="s">
        <v>17423</v>
      </c>
    </row>
    <row r="3641" spans="1:5">
      <c r="A3641" t="str">
        <f t="shared" si="56"/>
        <v>38401</v>
      </c>
      <c r="B3641">
        <v>38401</v>
      </c>
      <c r="C3641" s="120" t="s">
        <v>23298</v>
      </c>
      <c r="D3641" s="41" t="s">
        <v>8502</v>
      </c>
      <c r="E3641" s="40" t="s">
        <v>9360</v>
      </c>
    </row>
    <row r="3642" spans="1:5">
      <c r="A3642" t="str">
        <f t="shared" si="56"/>
        <v>38402</v>
      </c>
      <c r="B3642">
        <v>38402</v>
      </c>
      <c r="C3642" s="120" t="s">
        <v>22679</v>
      </c>
      <c r="D3642" s="41" t="s">
        <v>8502</v>
      </c>
      <c r="E3642" s="40" t="s">
        <v>8969</v>
      </c>
    </row>
    <row r="3643" spans="1:5">
      <c r="A3643" t="str">
        <f t="shared" si="56"/>
        <v>38403</v>
      </c>
      <c r="B3643">
        <v>38403</v>
      </c>
      <c r="C3643" s="120" t="s">
        <v>21221</v>
      </c>
      <c r="D3643" s="41" t="s">
        <v>8502</v>
      </c>
      <c r="E3643" s="40" t="s">
        <v>21086</v>
      </c>
    </row>
    <row r="3644" spans="1:5">
      <c r="A3644" t="str">
        <f t="shared" si="56"/>
        <v>38404</v>
      </c>
      <c r="B3644">
        <v>38404</v>
      </c>
      <c r="C3644" s="120" t="s">
        <v>20439</v>
      </c>
      <c r="D3644" s="41" t="s">
        <v>8591</v>
      </c>
      <c r="E3644" s="40" t="s">
        <v>25484</v>
      </c>
    </row>
    <row r="3645" spans="1:5">
      <c r="A3645" t="str">
        <f t="shared" si="56"/>
        <v>38405</v>
      </c>
      <c r="B3645">
        <v>38405</v>
      </c>
      <c r="C3645" s="120" t="s">
        <v>20444</v>
      </c>
      <c r="D3645" s="41" t="s">
        <v>8591</v>
      </c>
      <c r="E3645" s="40" t="s">
        <v>27333</v>
      </c>
    </row>
    <row r="3646" spans="1:5">
      <c r="A3646" t="str">
        <f t="shared" si="56"/>
        <v>38406</v>
      </c>
      <c r="B3646">
        <v>38406</v>
      </c>
      <c r="C3646" s="120" t="s">
        <v>20448</v>
      </c>
      <c r="D3646" s="41" t="s">
        <v>8591</v>
      </c>
      <c r="E3646" s="40" t="s">
        <v>27334</v>
      </c>
    </row>
    <row r="3647" spans="1:5">
      <c r="A3647" t="str">
        <f t="shared" si="56"/>
        <v>38408</v>
      </c>
      <c r="B3647">
        <v>38408</v>
      </c>
      <c r="C3647" s="120" t="s">
        <v>20445</v>
      </c>
      <c r="D3647" s="41" t="s">
        <v>8591</v>
      </c>
      <c r="E3647" s="40" t="s">
        <v>27335</v>
      </c>
    </row>
    <row r="3648" spans="1:5">
      <c r="A3648" t="str">
        <f t="shared" si="56"/>
        <v>38409</v>
      </c>
      <c r="B3648">
        <v>38409</v>
      </c>
      <c r="C3648" s="120" t="s">
        <v>20449</v>
      </c>
      <c r="D3648" s="41" t="s">
        <v>8591</v>
      </c>
      <c r="E3648" s="40" t="s">
        <v>27336</v>
      </c>
    </row>
    <row r="3649" spans="1:5">
      <c r="A3649" t="str">
        <f t="shared" si="56"/>
        <v>38410</v>
      </c>
      <c r="B3649">
        <v>38410</v>
      </c>
      <c r="C3649" s="120" t="s">
        <v>22818</v>
      </c>
      <c r="D3649" s="41" t="s">
        <v>8502</v>
      </c>
      <c r="E3649" s="40" t="s">
        <v>27337</v>
      </c>
    </row>
    <row r="3650" spans="1:5">
      <c r="A3650" t="str">
        <f t="shared" si="56"/>
        <v>38411</v>
      </c>
      <c r="B3650">
        <v>38411</v>
      </c>
      <c r="C3650" s="120" t="s">
        <v>21105</v>
      </c>
      <c r="D3650" s="41" t="s">
        <v>8502</v>
      </c>
      <c r="E3650" s="40" t="s">
        <v>27338</v>
      </c>
    </row>
    <row r="3651" spans="1:5" ht="30">
      <c r="A3651" t="str">
        <f t="shared" ref="A3651:A3714" si="57">IF(ISERROR(SEARCH("/",B3651)=6),TRIM(CLEAN(B3651)),IF(SEARCH("/",B3651)=6,IF(LEN(TRIM(CLEAN(B3651)))=7,LEFT(TRIM(CLEAN(B3651)),6)&amp;"00"&amp;RIGHT(TRIM(CLEAN(B3651)),1),LEFT(TRIM(CLEAN(B3651)),6)&amp;"0"&amp;RIGHT(TRIM(CLEAN(B3651)),2)),TRIM(CLEAN(B3651))))</f>
        <v>38412</v>
      </c>
      <c r="B3651">
        <v>38412</v>
      </c>
      <c r="C3651" s="120" t="s">
        <v>21669</v>
      </c>
      <c r="D3651" s="41" t="s">
        <v>8502</v>
      </c>
      <c r="E3651" s="40" t="s">
        <v>27339</v>
      </c>
    </row>
    <row r="3652" spans="1:5">
      <c r="A3652" t="str">
        <f t="shared" si="57"/>
        <v>38413</v>
      </c>
      <c r="B3652">
        <v>38413</v>
      </c>
      <c r="C3652" s="120" t="s">
        <v>22028</v>
      </c>
      <c r="D3652" s="41" t="s">
        <v>8502</v>
      </c>
      <c r="E3652" s="40" t="s">
        <v>27340</v>
      </c>
    </row>
    <row r="3653" spans="1:5">
      <c r="A3653" t="str">
        <f t="shared" si="57"/>
        <v>38414</v>
      </c>
      <c r="B3653">
        <v>38414</v>
      </c>
      <c r="C3653" s="120" t="s">
        <v>23896</v>
      </c>
      <c r="D3653" s="41" t="s">
        <v>8502</v>
      </c>
      <c r="E3653" s="40" t="s">
        <v>27341</v>
      </c>
    </row>
    <row r="3654" spans="1:5">
      <c r="A3654" t="str">
        <f t="shared" si="57"/>
        <v>38415</v>
      </c>
      <c r="B3654">
        <v>38415</v>
      </c>
      <c r="C3654" s="120" t="s">
        <v>23895</v>
      </c>
      <c r="D3654" s="41" t="s">
        <v>8502</v>
      </c>
      <c r="E3654" s="40" t="s">
        <v>27342</v>
      </c>
    </row>
    <row r="3655" spans="1:5">
      <c r="A3655" t="str">
        <f t="shared" si="57"/>
        <v>38418</v>
      </c>
      <c r="B3655">
        <v>38418</v>
      </c>
      <c r="C3655" s="120" t="s">
        <v>19816</v>
      </c>
      <c r="D3655" s="41" t="s">
        <v>8502</v>
      </c>
      <c r="E3655" s="40" t="s">
        <v>11731</v>
      </c>
    </row>
    <row r="3656" spans="1:5">
      <c r="A3656" t="str">
        <f t="shared" si="57"/>
        <v>38421</v>
      </c>
      <c r="B3656">
        <v>38421</v>
      </c>
      <c r="C3656" s="120" t="s">
        <v>20797</v>
      </c>
      <c r="D3656" s="41" t="s">
        <v>8502</v>
      </c>
      <c r="E3656" s="40" t="s">
        <v>17183</v>
      </c>
    </row>
    <row r="3657" spans="1:5">
      <c r="A3657" t="str">
        <f t="shared" si="57"/>
        <v>38422</v>
      </c>
      <c r="B3657">
        <v>38422</v>
      </c>
      <c r="C3657" s="120" t="s">
        <v>20798</v>
      </c>
      <c r="D3657" s="41" t="s">
        <v>8502</v>
      </c>
      <c r="E3657" s="40" t="s">
        <v>16992</v>
      </c>
    </row>
    <row r="3658" spans="1:5">
      <c r="A3658" t="str">
        <f t="shared" si="57"/>
        <v>38423</v>
      </c>
      <c r="B3658">
        <v>38423</v>
      </c>
      <c r="C3658" s="120" t="s">
        <v>20796</v>
      </c>
      <c r="D3658" s="41" t="s">
        <v>8502</v>
      </c>
      <c r="E3658" s="40" t="s">
        <v>18730</v>
      </c>
    </row>
    <row r="3659" spans="1:5">
      <c r="A3659" t="str">
        <f t="shared" si="57"/>
        <v>38426</v>
      </c>
      <c r="B3659">
        <v>38426</v>
      </c>
      <c r="C3659" s="120" t="s">
        <v>20795</v>
      </c>
      <c r="D3659" s="41" t="s">
        <v>8502</v>
      </c>
      <c r="E3659" s="40" t="s">
        <v>19484</v>
      </c>
    </row>
    <row r="3660" spans="1:5">
      <c r="A3660" t="str">
        <f t="shared" si="57"/>
        <v>38428</v>
      </c>
      <c r="B3660">
        <v>38428</v>
      </c>
      <c r="C3660" s="120" t="s">
        <v>20588</v>
      </c>
      <c r="D3660" s="41" t="s">
        <v>8502</v>
      </c>
      <c r="E3660" s="40" t="s">
        <v>27343</v>
      </c>
    </row>
    <row r="3661" spans="1:5">
      <c r="A3661" t="str">
        <f t="shared" si="57"/>
        <v>38429</v>
      </c>
      <c r="B3661">
        <v>38429</v>
      </c>
      <c r="C3661" s="120" t="s">
        <v>21711</v>
      </c>
      <c r="D3661" s="41" t="s">
        <v>8502</v>
      </c>
      <c r="E3661" s="40" t="s">
        <v>9451</v>
      </c>
    </row>
    <row r="3662" spans="1:5">
      <c r="A3662" t="str">
        <f t="shared" si="57"/>
        <v>38430</v>
      </c>
      <c r="B3662">
        <v>38430</v>
      </c>
      <c r="C3662" s="120" t="s">
        <v>21713</v>
      </c>
      <c r="D3662" s="41" t="s">
        <v>8502</v>
      </c>
      <c r="E3662" s="40" t="s">
        <v>11969</v>
      </c>
    </row>
    <row r="3663" spans="1:5">
      <c r="A3663" t="str">
        <f t="shared" si="57"/>
        <v>38431</v>
      </c>
      <c r="B3663">
        <v>38431</v>
      </c>
      <c r="C3663" s="120" t="s">
        <v>21712</v>
      </c>
      <c r="D3663" s="41" t="s">
        <v>8502</v>
      </c>
      <c r="E3663" s="40" t="s">
        <v>9219</v>
      </c>
    </row>
    <row r="3664" spans="1:5">
      <c r="A3664" t="str">
        <f t="shared" si="57"/>
        <v>38433</v>
      </c>
      <c r="B3664">
        <v>38433</v>
      </c>
      <c r="C3664" s="120" t="s">
        <v>21716</v>
      </c>
      <c r="D3664" s="41" t="s">
        <v>8502</v>
      </c>
      <c r="E3664" s="40" t="s">
        <v>16457</v>
      </c>
    </row>
    <row r="3665" spans="1:5">
      <c r="A3665" t="str">
        <f t="shared" si="57"/>
        <v>38434</v>
      </c>
      <c r="B3665">
        <v>38434</v>
      </c>
      <c r="C3665" s="120" t="s">
        <v>21720</v>
      </c>
      <c r="D3665" s="41" t="s">
        <v>8502</v>
      </c>
      <c r="E3665" s="40" t="s">
        <v>8721</v>
      </c>
    </row>
    <row r="3666" spans="1:5">
      <c r="A3666" t="str">
        <f t="shared" si="57"/>
        <v>38435</v>
      </c>
      <c r="B3666">
        <v>38435</v>
      </c>
      <c r="C3666" s="120" t="s">
        <v>21721</v>
      </c>
      <c r="D3666" s="41" t="s">
        <v>8502</v>
      </c>
      <c r="E3666" s="40" t="s">
        <v>8851</v>
      </c>
    </row>
    <row r="3667" spans="1:5">
      <c r="A3667" t="str">
        <f t="shared" si="57"/>
        <v>38436</v>
      </c>
      <c r="B3667">
        <v>38436</v>
      </c>
      <c r="C3667" s="120" t="s">
        <v>21722</v>
      </c>
      <c r="D3667" s="41" t="s">
        <v>8502</v>
      </c>
      <c r="E3667" s="40" t="s">
        <v>8888</v>
      </c>
    </row>
    <row r="3668" spans="1:5">
      <c r="A3668" t="str">
        <f t="shared" si="57"/>
        <v>38437</v>
      </c>
      <c r="B3668">
        <v>38437</v>
      </c>
      <c r="C3668" s="120" t="s">
        <v>21723</v>
      </c>
      <c r="D3668" s="41" t="s">
        <v>8502</v>
      </c>
      <c r="E3668" s="40" t="s">
        <v>25050</v>
      </c>
    </row>
    <row r="3669" spans="1:5">
      <c r="A3669" t="str">
        <f t="shared" si="57"/>
        <v>38438</v>
      </c>
      <c r="B3669">
        <v>38438</v>
      </c>
      <c r="C3669" s="120" t="s">
        <v>21725</v>
      </c>
      <c r="D3669" s="41" t="s">
        <v>8502</v>
      </c>
      <c r="E3669" s="40" t="s">
        <v>25686</v>
      </c>
    </row>
    <row r="3670" spans="1:5">
      <c r="A3670" t="str">
        <f t="shared" si="57"/>
        <v>38439</v>
      </c>
      <c r="B3670">
        <v>38439</v>
      </c>
      <c r="C3670" s="120" t="s">
        <v>21726</v>
      </c>
      <c r="D3670" s="41" t="s">
        <v>8502</v>
      </c>
      <c r="E3670" s="40" t="s">
        <v>27344</v>
      </c>
    </row>
    <row r="3671" spans="1:5">
      <c r="A3671" t="str">
        <f t="shared" si="57"/>
        <v>38440</v>
      </c>
      <c r="B3671">
        <v>38440</v>
      </c>
      <c r="C3671" s="120" t="s">
        <v>21717</v>
      </c>
      <c r="D3671" s="41" t="s">
        <v>8502</v>
      </c>
      <c r="E3671" s="40" t="s">
        <v>27345</v>
      </c>
    </row>
    <row r="3672" spans="1:5">
      <c r="A3672" t="str">
        <f t="shared" si="57"/>
        <v>38441</v>
      </c>
      <c r="B3672">
        <v>38441</v>
      </c>
      <c r="C3672" s="120" t="s">
        <v>22284</v>
      </c>
      <c r="D3672" s="41" t="s">
        <v>8502</v>
      </c>
      <c r="E3672" s="40" t="s">
        <v>16503</v>
      </c>
    </row>
    <row r="3673" spans="1:5">
      <c r="A3673" t="str">
        <f t="shared" si="57"/>
        <v>38442</v>
      </c>
      <c r="B3673">
        <v>38442</v>
      </c>
      <c r="C3673" s="120" t="s">
        <v>22285</v>
      </c>
      <c r="D3673" s="41" t="s">
        <v>8502</v>
      </c>
      <c r="E3673" s="40" t="s">
        <v>9237</v>
      </c>
    </row>
    <row r="3674" spans="1:5">
      <c r="A3674" t="str">
        <f t="shared" si="57"/>
        <v>38443</v>
      </c>
      <c r="B3674">
        <v>38443</v>
      </c>
      <c r="C3674" s="120" t="s">
        <v>22286</v>
      </c>
      <c r="D3674" s="41" t="s">
        <v>8502</v>
      </c>
      <c r="E3674" s="40" t="s">
        <v>8637</v>
      </c>
    </row>
    <row r="3675" spans="1:5">
      <c r="A3675" t="str">
        <f t="shared" si="57"/>
        <v>38444</v>
      </c>
      <c r="B3675">
        <v>38444</v>
      </c>
      <c r="C3675" s="120" t="s">
        <v>22287</v>
      </c>
      <c r="D3675" s="41" t="s">
        <v>8502</v>
      </c>
      <c r="E3675" s="40" t="s">
        <v>9385</v>
      </c>
    </row>
    <row r="3676" spans="1:5">
      <c r="A3676" t="str">
        <f t="shared" si="57"/>
        <v>38445</v>
      </c>
      <c r="B3676">
        <v>38445</v>
      </c>
      <c r="C3676" s="120" t="s">
        <v>22288</v>
      </c>
      <c r="D3676" s="41" t="s">
        <v>8502</v>
      </c>
      <c r="E3676" s="40" t="s">
        <v>19905</v>
      </c>
    </row>
    <row r="3677" spans="1:5">
      <c r="A3677" t="str">
        <f t="shared" si="57"/>
        <v>38446</v>
      </c>
      <c r="B3677">
        <v>38446</v>
      </c>
      <c r="C3677" s="120" t="s">
        <v>22289</v>
      </c>
      <c r="D3677" s="41" t="s">
        <v>8502</v>
      </c>
      <c r="E3677" s="40" t="s">
        <v>27346</v>
      </c>
    </row>
    <row r="3678" spans="1:5">
      <c r="A3678" t="str">
        <f t="shared" si="57"/>
        <v>38447</v>
      </c>
      <c r="B3678">
        <v>38447</v>
      </c>
      <c r="C3678" s="120" t="s">
        <v>22280</v>
      </c>
      <c r="D3678" s="41" t="s">
        <v>8502</v>
      </c>
      <c r="E3678" s="40" t="s">
        <v>27347</v>
      </c>
    </row>
    <row r="3679" spans="1:5">
      <c r="A3679" t="str">
        <f t="shared" si="57"/>
        <v>38448</v>
      </c>
      <c r="B3679">
        <v>38448</v>
      </c>
      <c r="C3679" s="120" t="s">
        <v>23556</v>
      </c>
      <c r="D3679" s="41" t="s">
        <v>8502</v>
      </c>
      <c r="E3679" s="40" t="s">
        <v>23557</v>
      </c>
    </row>
    <row r="3680" spans="1:5">
      <c r="A3680" t="str">
        <f t="shared" si="57"/>
        <v>38454</v>
      </c>
      <c r="B3680">
        <v>38454</v>
      </c>
      <c r="C3680" s="120" t="s">
        <v>23655</v>
      </c>
      <c r="D3680" s="41" t="s">
        <v>8502</v>
      </c>
      <c r="E3680" s="40" t="s">
        <v>16068</v>
      </c>
    </row>
    <row r="3681" spans="1:5">
      <c r="A3681" t="str">
        <f t="shared" si="57"/>
        <v>38455</v>
      </c>
      <c r="B3681">
        <v>38455</v>
      </c>
      <c r="C3681" s="120" t="s">
        <v>23656</v>
      </c>
      <c r="D3681" s="41" t="s">
        <v>8502</v>
      </c>
      <c r="E3681" s="40" t="s">
        <v>9343</v>
      </c>
    </row>
    <row r="3682" spans="1:5">
      <c r="A3682" t="str">
        <f t="shared" si="57"/>
        <v>38456</v>
      </c>
      <c r="B3682">
        <v>38456</v>
      </c>
      <c r="C3682" s="120" t="s">
        <v>23662</v>
      </c>
      <c r="D3682" s="41" t="s">
        <v>8502</v>
      </c>
      <c r="E3682" s="40" t="s">
        <v>9848</v>
      </c>
    </row>
    <row r="3683" spans="1:5">
      <c r="A3683" t="str">
        <f t="shared" si="57"/>
        <v>38457</v>
      </c>
      <c r="B3683">
        <v>38457</v>
      </c>
      <c r="C3683" s="120" t="s">
        <v>23663</v>
      </c>
      <c r="D3683" s="41" t="s">
        <v>8502</v>
      </c>
      <c r="E3683" s="40" t="s">
        <v>11399</v>
      </c>
    </row>
    <row r="3684" spans="1:5">
      <c r="A3684" t="str">
        <f t="shared" si="57"/>
        <v>38458</v>
      </c>
      <c r="B3684">
        <v>38458</v>
      </c>
      <c r="C3684" s="120" t="s">
        <v>23664</v>
      </c>
      <c r="D3684" s="41" t="s">
        <v>8502</v>
      </c>
      <c r="E3684" s="40" t="s">
        <v>16370</v>
      </c>
    </row>
    <row r="3685" spans="1:5">
      <c r="A3685" t="str">
        <f t="shared" si="57"/>
        <v>38459</v>
      </c>
      <c r="B3685">
        <v>38459</v>
      </c>
      <c r="C3685" s="120" t="s">
        <v>23665</v>
      </c>
      <c r="D3685" s="41" t="s">
        <v>8502</v>
      </c>
      <c r="E3685" s="40" t="s">
        <v>17555</v>
      </c>
    </row>
    <row r="3686" spans="1:5">
      <c r="A3686" t="str">
        <f t="shared" si="57"/>
        <v>38460</v>
      </c>
      <c r="B3686">
        <v>38460</v>
      </c>
      <c r="C3686" s="120" t="s">
        <v>23666</v>
      </c>
      <c r="D3686" s="41" t="s">
        <v>8502</v>
      </c>
      <c r="E3686" s="40" t="s">
        <v>25457</v>
      </c>
    </row>
    <row r="3687" spans="1:5">
      <c r="A3687" t="str">
        <f t="shared" si="57"/>
        <v>38461</v>
      </c>
      <c r="B3687">
        <v>38461</v>
      </c>
      <c r="C3687" s="120" t="s">
        <v>23667</v>
      </c>
      <c r="D3687" s="41" t="s">
        <v>8502</v>
      </c>
      <c r="E3687" s="40" t="s">
        <v>27348</v>
      </c>
    </row>
    <row r="3688" spans="1:5">
      <c r="A3688" t="str">
        <f t="shared" si="57"/>
        <v>38462</v>
      </c>
      <c r="B3688">
        <v>38462</v>
      </c>
      <c r="C3688" s="120" t="s">
        <v>23657</v>
      </c>
      <c r="D3688" s="41" t="s">
        <v>8502</v>
      </c>
      <c r="E3688" s="40" t="s">
        <v>27349</v>
      </c>
    </row>
    <row r="3689" spans="1:5">
      <c r="A3689" t="str">
        <f t="shared" si="57"/>
        <v>38463</v>
      </c>
      <c r="B3689">
        <v>38463</v>
      </c>
      <c r="C3689" s="120" t="s">
        <v>22417</v>
      </c>
      <c r="D3689" s="41" t="s">
        <v>8502</v>
      </c>
      <c r="E3689" s="40" t="s">
        <v>9123</v>
      </c>
    </row>
    <row r="3690" spans="1:5">
      <c r="A3690" t="str">
        <f t="shared" si="57"/>
        <v>38464</v>
      </c>
      <c r="B3690">
        <v>38464</v>
      </c>
      <c r="C3690" s="120" t="s">
        <v>20441</v>
      </c>
      <c r="D3690" s="41" t="s">
        <v>8591</v>
      </c>
      <c r="E3690" s="40" t="s">
        <v>27350</v>
      </c>
    </row>
    <row r="3691" spans="1:5">
      <c r="A3691" t="str">
        <f t="shared" si="57"/>
        <v>38465</v>
      </c>
      <c r="B3691">
        <v>38465</v>
      </c>
      <c r="C3691" s="120" t="s">
        <v>23451</v>
      </c>
      <c r="D3691" s="41" t="s">
        <v>8502</v>
      </c>
      <c r="E3691" s="40" t="s">
        <v>20412</v>
      </c>
    </row>
    <row r="3692" spans="1:5">
      <c r="A3692" t="str">
        <f t="shared" si="57"/>
        <v>38467</v>
      </c>
      <c r="B3692">
        <v>38467</v>
      </c>
      <c r="C3692" s="120" t="s">
        <v>19283</v>
      </c>
      <c r="D3692" s="41" t="s">
        <v>8502</v>
      </c>
      <c r="E3692" s="40" t="s">
        <v>17496</v>
      </c>
    </row>
    <row r="3693" spans="1:5">
      <c r="A3693" t="str">
        <f t="shared" si="57"/>
        <v>38468</v>
      </c>
      <c r="B3693">
        <v>38468</v>
      </c>
      <c r="C3693" s="120" t="s">
        <v>19284</v>
      </c>
      <c r="D3693" s="41" t="s">
        <v>8502</v>
      </c>
      <c r="E3693" s="40" t="s">
        <v>27351</v>
      </c>
    </row>
    <row r="3694" spans="1:5">
      <c r="A3694" t="str">
        <f t="shared" si="57"/>
        <v>38469</v>
      </c>
      <c r="B3694">
        <v>38469</v>
      </c>
      <c r="C3694" s="120" t="s">
        <v>19282</v>
      </c>
      <c r="D3694" s="41" t="s">
        <v>8502</v>
      </c>
      <c r="E3694" s="40" t="s">
        <v>27352</v>
      </c>
    </row>
    <row r="3695" spans="1:5">
      <c r="A3695" t="str">
        <f t="shared" si="57"/>
        <v>38470</v>
      </c>
      <c r="B3695">
        <v>38470</v>
      </c>
      <c r="C3695" s="120" t="s">
        <v>19280</v>
      </c>
      <c r="D3695" s="41" t="s">
        <v>8502</v>
      </c>
      <c r="E3695" s="40" t="s">
        <v>16393</v>
      </c>
    </row>
    <row r="3696" spans="1:5">
      <c r="A3696" t="str">
        <f t="shared" si="57"/>
        <v>38471</v>
      </c>
      <c r="B3696">
        <v>38471</v>
      </c>
      <c r="C3696" s="120" t="s">
        <v>19285</v>
      </c>
      <c r="D3696" s="41" t="s">
        <v>8502</v>
      </c>
      <c r="E3696" s="40" t="s">
        <v>27353</v>
      </c>
    </row>
    <row r="3697" spans="1:5">
      <c r="A3697" t="str">
        <f t="shared" si="57"/>
        <v>38473</v>
      </c>
      <c r="B3697">
        <v>38473</v>
      </c>
      <c r="C3697" s="120" t="s">
        <v>22346</v>
      </c>
      <c r="D3697" s="41" t="s">
        <v>8502</v>
      </c>
      <c r="E3697" s="40" t="s">
        <v>27354</v>
      </c>
    </row>
    <row r="3698" spans="1:5">
      <c r="A3698" t="str">
        <f t="shared" si="57"/>
        <v>38474</v>
      </c>
      <c r="B3698">
        <v>38474</v>
      </c>
      <c r="C3698" s="120" t="s">
        <v>21320</v>
      </c>
      <c r="D3698" s="41" t="s">
        <v>8502</v>
      </c>
      <c r="E3698" s="40" t="s">
        <v>27355</v>
      </c>
    </row>
    <row r="3699" spans="1:5">
      <c r="A3699" t="str">
        <f t="shared" si="57"/>
        <v>38475</v>
      </c>
      <c r="B3699">
        <v>38475</v>
      </c>
      <c r="C3699" s="120" t="s">
        <v>21319</v>
      </c>
      <c r="D3699" s="41" t="s">
        <v>8502</v>
      </c>
      <c r="E3699" s="40" t="s">
        <v>23586</v>
      </c>
    </row>
    <row r="3700" spans="1:5">
      <c r="A3700" t="str">
        <f t="shared" si="57"/>
        <v>38476</v>
      </c>
      <c r="B3700">
        <v>38476</v>
      </c>
      <c r="C3700" s="120" t="s">
        <v>21249</v>
      </c>
      <c r="D3700" s="41" t="s">
        <v>8502</v>
      </c>
      <c r="E3700" s="40" t="s">
        <v>27356</v>
      </c>
    </row>
    <row r="3701" spans="1:5">
      <c r="A3701" t="str">
        <f t="shared" si="57"/>
        <v>38477</v>
      </c>
      <c r="B3701">
        <v>38477</v>
      </c>
      <c r="C3701" s="120" t="s">
        <v>21250</v>
      </c>
      <c r="D3701" s="41" t="s">
        <v>8502</v>
      </c>
      <c r="E3701" s="40" t="s">
        <v>27357</v>
      </c>
    </row>
    <row r="3702" spans="1:5" ht="30">
      <c r="A3702" t="str">
        <f t="shared" si="57"/>
        <v>38538</v>
      </c>
      <c r="B3702">
        <v>38538</v>
      </c>
      <c r="C3702" s="120" t="s">
        <v>21306</v>
      </c>
      <c r="D3702" s="41" t="s">
        <v>8510</v>
      </c>
      <c r="E3702" s="40" t="s">
        <v>21307</v>
      </c>
    </row>
    <row r="3703" spans="1:5" ht="30">
      <c r="A3703" t="str">
        <f t="shared" si="57"/>
        <v>38539</v>
      </c>
      <c r="B3703">
        <v>38539</v>
      </c>
      <c r="C3703" s="120" t="s">
        <v>21308</v>
      </c>
      <c r="D3703" s="41" t="s">
        <v>8510</v>
      </c>
      <c r="E3703" s="40" t="s">
        <v>20812</v>
      </c>
    </row>
    <row r="3704" spans="1:5" ht="30">
      <c r="A3704" t="str">
        <f t="shared" si="57"/>
        <v>38540</v>
      </c>
      <c r="B3704">
        <v>38540</v>
      </c>
      <c r="C3704" s="120" t="s">
        <v>21309</v>
      </c>
      <c r="D3704" s="41" t="s">
        <v>8510</v>
      </c>
      <c r="E3704" s="40" t="s">
        <v>21310</v>
      </c>
    </row>
    <row r="3705" spans="1:5" ht="30">
      <c r="A3705" t="str">
        <f t="shared" si="57"/>
        <v>38541</v>
      </c>
      <c r="B3705">
        <v>38541</v>
      </c>
      <c r="C3705" s="120" t="s">
        <v>22860</v>
      </c>
      <c r="D3705" s="41" t="s">
        <v>8502</v>
      </c>
      <c r="E3705" s="40" t="s">
        <v>27358</v>
      </c>
    </row>
    <row r="3706" spans="1:5" ht="30">
      <c r="A3706" t="str">
        <f t="shared" si="57"/>
        <v>38542</v>
      </c>
      <c r="B3706">
        <v>38542</v>
      </c>
      <c r="C3706" s="120" t="s">
        <v>22861</v>
      </c>
      <c r="D3706" s="41" t="s">
        <v>8502</v>
      </c>
      <c r="E3706" s="40" t="s">
        <v>27359</v>
      </c>
    </row>
    <row r="3707" spans="1:5" ht="30">
      <c r="A3707" t="str">
        <f t="shared" si="57"/>
        <v>38543</v>
      </c>
      <c r="B3707">
        <v>38543</v>
      </c>
      <c r="C3707" s="120" t="s">
        <v>22862</v>
      </c>
      <c r="D3707" s="41" t="s">
        <v>8502</v>
      </c>
      <c r="E3707" s="40" t="s">
        <v>27360</v>
      </c>
    </row>
    <row r="3708" spans="1:5">
      <c r="A3708" t="str">
        <f t="shared" si="57"/>
        <v>38544</v>
      </c>
      <c r="B3708">
        <v>38544</v>
      </c>
      <c r="C3708" s="120" t="s">
        <v>22394</v>
      </c>
      <c r="D3708" s="41" t="s">
        <v>8500</v>
      </c>
      <c r="E3708" s="40" t="s">
        <v>26080</v>
      </c>
    </row>
    <row r="3709" spans="1:5">
      <c r="A3709" t="str">
        <f t="shared" si="57"/>
        <v>38545</v>
      </c>
      <c r="B3709">
        <v>38545</v>
      </c>
      <c r="C3709" s="120" t="s">
        <v>22395</v>
      </c>
      <c r="D3709" s="41" t="s">
        <v>8500</v>
      </c>
      <c r="E3709" s="40" t="s">
        <v>17676</v>
      </c>
    </row>
    <row r="3710" spans="1:5">
      <c r="A3710" t="str">
        <f t="shared" si="57"/>
        <v>38546</v>
      </c>
      <c r="B3710">
        <v>38546</v>
      </c>
      <c r="C3710" s="120" t="s">
        <v>19435</v>
      </c>
      <c r="D3710" s="41" t="s">
        <v>8591</v>
      </c>
      <c r="E3710" s="40" t="s">
        <v>27361</v>
      </c>
    </row>
    <row r="3711" spans="1:5">
      <c r="A3711" t="str">
        <f t="shared" si="57"/>
        <v>38547</v>
      </c>
      <c r="B3711">
        <v>38547</v>
      </c>
      <c r="C3711" s="120" t="s">
        <v>19281</v>
      </c>
      <c r="D3711" s="41" t="s">
        <v>8502</v>
      </c>
      <c r="E3711" s="40" t="s">
        <v>27362</v>
      </c>
    </row>
    <row r="3712" spans="1:5">
      <c r="A3712" t="str">
        <f t="shared" si="57"/>
        <v>38548</v>
      </c>
      <c r="B3712">
        <v>38548</v>
      </c>
      <c r="C3712" s="120" t="s">
        <v>20179</v>
      </c>
      <c r="D3712" s="41" t="s">
        <v>8502</v>
      </c>
      <c r="E3712" s="40" t="s">
        <v>16499</v>
      </c>
    </row>
    <row r="3713" spans="1:5">
      <c r="A3713" t="str">
        <f t="shared" si="57"/>
        <v>38588</v>
      </c>
      <c r="B3713">
        <v>38588</v>
      </c>
      <c r="C3713" s="120" t="s">
        <v>22454</v>
      </c>
      <c r="D3713" s="41" t="s">
        <v>8502</v>
      </c>
      <c r="E3713" s="40" t="s">
        <v>8529</v>
      </c>
    </row>
    <row r="3714" spans="1:5">
      <c r="A3714" t="str">
        <f t="shared" si="57"/>
        <v>38589</v>
      </c>
      <c r="B3714">
        <v>38589</v>
      </c>
      <c r="C3714" s="120" t="s">
        <v>22456</v>
      </c>
      <c r="D3714" s="41" t="s">
        <v>8502</v>
      </c>
      <c r="E3714" s="40" t="s">
        <v>27363</v>
      </c>
    </row>
    <row r="3715" spans="1:5">
      <c r="A3715" t="str">
        <f t="shared" ref="A3715:A3778" si="58">IF(ISERROR(SEARCH("/",B3715)=6),TRIM(CLEAN(B3715)),IF(SEARCH("/",B3715)=6,IF(LEN(TRIM(CLEAN(B3715)))=7,LEFT(TRIM(CLEAN(B3715)),6)&amp;"00"&amp;RIGHT(TRIM(CLEAN(B3715)),1),LEFT(TRIM(CLEAN(B3715)),6)&amp;"0"&amp;RIGHT(TRIM(CLEAN(B3715)),2)),TRIM(CLEAN(B3715))))</f>
        <v>38590</v>
      </c>
      <c r="B3715">
        <v>38590</v>
      </c>
      <c r="C3715" s="120" t="s">
        <v>19599</v>
      </c>
      <c r="D3715" s="41" t="s">
        <v>8502</v>
      </c>
      <c r="E3715" s="40" t="s">
        <v>22026</v>
      </c>
    </row>
    <row r="3716" spans="1:5">
      <c r="A3716" t="str">
        <f t="shared" si="58"/>
        <v>38591</v>
      </c>
      <c r="B3716">
        <v>38591</v>
      </c>
      <c r="C3716" s="120" t="s">
        <v>19602</v>
      </c>
      <c r="D3716" s="41" t="s">
        <v>8502</v>
      </c>
      <c r="E3716" s="40" t="s">
        <v>20202</v>
      </c>
    </row>
    <row r="3717" spans="1:5">
      <c r="A3717" t="str">
        <f t="shared" si="58"/>
        <v>38592</v>
      </c>
      <c r="B3717">
        <v>38592</v>
      </c>
      <c r="C3717" s="120" t="s">
        <v>22453</v>
      </c>
      <c r="D3717" s="41" t="s">
        <v>8502</v>
      </c>
      <c r="E3717" s="40" t="s">
        <v>9010</v>
      </c>
    </row>
    <row r="3718" spans="1:5">
      <c r="A3718" t="str">
        <f t="shared" si="58"/>
        <v>38593</v>
      </c>
      <c r="B3718">
        <v>38593</v>
      </c>
      <c r="C3718" s="120" t="s">
        <v>22455</v>
      </c>
      <c r="D3718" s="41" t="s">
        <v>8502</v>
      </c>
      <c r="E3718" s="40" t="s">
        <v>10195</v>
      </c>
    </row>
    <row r="3719" spans="1:5">
      <c r="A3719" t="str">
        <f t="shared" si="58"/>
        <v>38594</v>
      </c>
      <c r="B3719">
        <v>38594</v>
      </c>
      <c r="C3719" s="120" t="s">
        <v>22458</v>
      </c>
      <c r="D3719" s="41" t="s">
        <v>8502</v>
      </c>
      <c r="E3719" s="40" t="s">
        <v>27364</v>
      </c>
    </row>
    <row r="3720" spans="1:5">
      <c r="A3720" t="str">
        <f t="shared" si="58"/>
        <v>38595</v>
      </c>
      <c r="B3720">
        <v>38595</v>
      </c>
      <c r="C3720" s="120" t="s">
        <v>22452</v>
      </c>
      <c r="D3720" s="41" t="s">
        <v>8502</v>
      </c>
      <c r="E3720" s="40" t="s">
        <v>9275</v>
      </c>
    </row>
    <row r="3721" spans="1:5">
      <c r="A3721" t="str">
        <f t="shared" si="58"/>
        <v>38596</v>
      </c>
      <c r="B3721">
        <v>38596</v>
      </c>
      <c r="C3721" s="120" t="s">
        <v>20173</v>
      </c>
      <c r="D3721" s="41" t="s">
        <v>8502</v>
      </c>
      <c r="E3721" s="40" t="s">
        <v>9136</v>
      </c>
    </row>
    <row r="3722" spans="1:5">
      <c r="A3722" t="str">
        <f t="shared" si="58"/>
        <v>38597</v>
      </c>
      <c r="B3722">
        <v>38597</v>
      </c>
      <c r="C3722" s="120" t="s">
        <v>20175</v>
      </c>
      <c r="D3722" s="41" t="s">
        <v>8502</v>
      </c>
      <c r="E3722" s="40" t="s">
        <v>15425</v>
      </c>
    </row>
    <row r="3723" spans="1:5">
      <c r="A3723" t="str">
        <f t="shared" si="58"/>
        <v>38598</v>
      </c>
      <c r="B3723">
        <v>38598</v>
      </c>
      <c r="C3723" s="120" t="s">
        <v>22451</v>
      </c>
      <c r="D3723" s="41" t="s">
        <v>8502</v>
      </c>
      <c r="E3723" s="40" t="s">
        <v>12052</v>
      </c>
    </row>
    <row r="3724" spans="1:5">
      <c r="A3724" t="str">
        <f t="shared" si="58"/>
        <v>38599</v>
      </c>
      <c r="B3724">
        <v>38599</v>
      </c>
      <c r="C3724" s="120" t="s">
        <v>20172</v>
      </c>
      <c r="D3724" s="41" t="s">
        <v>8502</v>
      </c>
      <c r="E3724" s="40" t="s">
        <v>10470</v>
      </c>
    </row>
    <row r="3725" spans="1:5">
      <c r="A3725" t="str">
        <f t="shared" si="58"/>
        <v>38600</v>
      </c>
      <c r="B3725">
        <v>38600</v>
      </c>
      <c r="C3725" s="120" t="s">
        <v>20174</v>
      </c>
      <c r="D3725" s="41" t="s">
        <v>8502</v>
      </c>
      <c r="E3725" s="40" t="s">
        <v>9093</v>
      </c>
    </row>
    <row r="3726" spans="1:5">
      <c r="A3726" t="str">
        <f t="shared" si="58"/>
        <v>38603</v>
      </c>
      <c r="B3726">
        <v>38603</v>
      </c>
      <c r="C3726" s="120" t="s">
        <v>19637</v>
      </c>
      <c r="D3726" s="41" t="s">
        <v>8502</v>
      </c>
      <c r="E3726" s="40" t="s">
        <v>9028</v>
      </c>
    </row>
    <row r="3727" spans="1:5">
      <c r="A3727" t="str">
        <f t="shared" si="58"/>
        <v>38604</v>
      </c>
      <c r="B3727">
        <v>38604</v>
      </c>
      <c r="C3727" s="120" t="s">
        <v>24466</v>
      </c>
      <c r="D3727" s="41" t="s">
        <v>8502</v>
      </c>
      <c r="E3727" s="40" t="s">
        <v>27365</v>
      </c>
    </row>
    <row r="3728" spans="1:5">
      <c r="A3728" t="str">
        <f t="shared" si="58"/>
        <v>38605</v>
      </c>
      <c r="B3728">
        <v>38605</v>
      </c>
      <c r="C3728" s="120" t="s">
        <v>19081</v>
      </c>
      <c r="D3728" s="41" t="s">
        <v>8502</v>
      </c>
      <c r="E3728" s="40" t="s">
        <v>17936</v>
      </c>
    </row>
    <row r="3729" spans="1:5" ht="30">
      <c r="A3729" t="str">
        <f t="shared" si="58"/>
        <v>38629</v>
      </c>
      <c r="B3729">
        <v>38629</v>
      </c>
      <c r="C3729" s="120" t="s">
        <v>21248</v>
      </c>
      <c r="D3729" s="41" t="s">
        <v>8502</v>
      </c>
      <c r="E3729" s="40" t="s">
        <v>27366</v>
      </c>
    </row>
    <row r="3730" spans="1:5" ht="30">
      <c r="A3730" t="str">
        <f t="shared" si="58"/>
        <v>38630</v>
      </c>
      <c r="B3730">
        <v>38630</v>
      </c>
      <c r="C3730" s="120" t="s">
        <v>21247</v>
      </c>
      <c r="D3730" s="41" t="s">
        <v>8502</v>
      </c>
      <c r="E3730" s="40" t="s">
        <v>27367</v>
      </c>
    </row>
    <row r="3731" spans="1:5">
      <c r="A3731" t="str">
        <f t="shared" si="58"/>
        <v>38633</v>
      </c>
      <c r="B3731">
        <v>38633</v>
      </c>
      <c r="C3731" s="120" t="s">
        <v>21499</v>
      </c>
      <c r="D3731" s="41" t="s">
        <v>8502</v>
      </c>
      <c r="E3731" s="40" t="s">
        <v>16494</v>
      </c>
    </row>
    <row r="3732" spans="1:5">
      <c r="A3732" t="str">
        <f t="shared" si="58"/>
        <v>38637</v>
      </c>
      <c r="B3732">
        <v>38637</v>
      </c>
      <c r="C3732" s="120" t="s">
        <v>23375</v>
      </c>
      <c r="D3732" s="41" t="s">
        <v>8502</v>
      </c>
      <c r="E3732" s="40" t="s">
        <v>27368</v>
      </c>
    </row>
    <row r="3733" spans="1:5">
      <c r="A3733" t="str">
        <f t="shared" si="58"/>
        <v>38638</v>
      </c>
      <c r="B3733">
        <v>38638</v>
      </c>
      <c r="C3733" s="120" t="s">
        <v>23378</v>
      </c>
      <c r="D3733" s="41" t="s">
        <v>8502</v>
      </c>
      <c r="E3733" s="40" t="s">
        <v>27369</v>
      </c>
    </row>
    <row r="3734" spans="1:5">
      <c r="A3734" t="str">
        <f t="shared" si="58"/>
        <v>38639</v>
      </c>
      <c r="B3734">
        <v>38639</v>
      </c>
      <c r="C3734" s="120" t="s">
        <v>22572</v>
      </c>
      <c r="D3734" s="41" t="s">
        <v>8502</v>
      </c>
      <c r="E3734" s="40" t="s">
        <v>27370</v>
      </c>
    </row>
    <row r="3735" spans="1:5">
      <c r="A3735" t="str">
        <f t="shared" si="58"/>
        <v>38640</v>
      </c>
      <c r="B3735">
        <v>38640</v>
      </c>
      <c r="C3735" s="120" t="s">
        <v>22573</v>
      </c>
      <c r="D3735" s="41" t="s">
        <v>8502</v>
      </c>
      <c r="E3735" s="40" t="s">
        <v>17010</v>
      </c>
    </row>
    <row r="3736" spans="1:5">
      <c r="A3736" t="str">
        <f t="shared" si="58"/>
        <v>38641</v>
      </c>
      <c r="B3736">
        <v>38641</v>
      </c>
      <c r="C3736" s="120" t="s">
        <v>22577</v>
      </c>
      <c r="D3736" s="41" t="s">
        <v>8502</v>
      </c>
      <c r="E3736" s="40" t="s">
        <v>27371</v>
      </c>
    </row>
    <row r="3737" spans="1:5">
      <c r="A3737" t="str">
        <f t="shared" si="58"/>
        <v>38642</v>
      </c>
      <c r="B3737">
        <v>38642</v>
      </c>
      <c r="C3737" s="120" t="s">
        <v>20425</v>
      </c>
      <c r="D3737" s="41" t="s">
        <v>8502</v>
      </c>
      <c r="E3737" s="40" t="s">
        <v>27372</v>
      </c>
    </row>
    <row r="3738" spans="1:5">
      <c r="A3738" t="str">
        <f t="shared" si="58"/>
        <v>38643</v>
      </c>
      <c r="B3738">
        <v>38643</v>
      </c>
      <c r="C3738" s="120" t="s">
        <v>24536</v>
      </c>
      <c r="D3738" s="41" t="s">
        <v>8502</v>
      </c>
      <c r="E3738" s="40" t="s">
        <v>27373</v>
      </c>
    </row>
    <row r="3739" spans="1:5">
      <c r="A3739" t="str">
        <f t="shared" si="58"/>
        <v>38674</v>
      </c>
      <c r="B3739">
        <v>38674</v>
      </c>
      <c r="C3739" s="120" t="s">
        <v>23649</v>
      </c>
      <c r="D3739" s="41" t="s">
        <v>8502</v>
      </c>
      <c r="E3739" s="40" t="s">
        <v>27374</v>
      </c>
    </row>
    <row r="3740" spans="1:5">
      <c r="A3740" t="str">
        <f t="shared" si="58"/>
        <v>38676</v>
      </c>
      <c r="B3740">
        <v>38676</v>
      </c>
      <c r="C3740" s="120" t="s">
        <v>22321</v>
      </c>
      <c r="D3740" s="41" t="s">
        <v>8502</v>
      </c>
      <c r="E3740" s="40" t="s">
        <v>16407</v>
      </c>
    </row>
    <row r="3741" spans="1:5">
      <c r="A3741" t="str">
        <f t="shared" si="58"/>
        <v>38678</v>
      </c>
      <c r="B3741">
        <v>38678</v>
      </c>
      <c r="C3741" s="120" t="s">
        <v>22329</v>
      </c>
      <c r="D3741" s="41" t="s">
        <v>8502</v>
      </c>
      <c r="E3741" s="40" t="s">
        <v>18939</v>
      </c>
    </row>
    <row r="3742" spans="1:5">
      <c r="A3742" t="str">
        <f t="shared" si="58"/>
        <v>38769</v>
      </c>
      <c r="B3742">
        <v>38769</v>
      </c>
      <c r="C3742" s="120" t="s">
        <v>22057</v>
      </c>
      <c r="D3742" s="41" t="s">
        <v>8502</v>
      </c>
      <c r="E3742" s="40" t="s">
        <v>24479</v>
      </c>
    </row>
    <row r="3743" spans="1:5">
      <c r="A3743" t="str">
        <f t="shared" si="58"/>
        <v>38770</v>
      </c>
      <c r="B3743">
        <v>38770</v>
      </c>
      <c r="C3743" s="120" t="s">
        <v>22095</v>
      </c>
      <c r="D3743" s="41" t="s">
        <v>8502</v>
      </c>
      <c r="E3743" s="40" t="s">
        <v>17538</v>
      </c>
    </row>
    <row r="3744" spans="1:5">
      <c r="A3744" t="str">
        <f t="shared" si="58"/>
        <v>38773</v>
      </c>
      <c r="B3744">
        <v>38773</v>
      </c>
      <c r="C3744" s="120" t="s">
        <v>22083</v>
      </c>
      <c r="D3744" s="41" t="s">
        <v>8502</v>
      </c>
      <c r="E3744" s="40" t="s">
        <v>9226</v>
      </c>
    </row>
    <row r="3745" spans="1:5">
      <c r="A3745" t="str">
        <f t="shared" si="58"/>
        <v>38774</v>
      </c>
      <c r="B3745">
        <v>38774</v>
      </c>
      <c r="C3745" s="120" t="s">
        <v>22061</v>
      </c>
      <c r="D3745" s="41" t="s">
        <v>8502</v>
      </c>
      <c r="E3745" s="40" t="s">
        <v>16380</v>
      </c>
    </row>
    <row r="3746" spans="1:5">
      <c r="A3746" t="str">
        <f t="shared" si="58"/>
        <v>38775</v>
      </c>
      <c r="B3746">
        <v>38775</v>
      </c>
      <c r="C3746" s="120" t="s">
        <v>22101</v>
      </c>
      <c r="D3746" s="41" t="s">
        <v>8502</v>
      </c>
      <c r="E3746" s="40" t="s">
        <v>27354</v>
      </c>
    </row>
    <row r="3747" spans="1:5">
      <c r="A3747" t="str">
        <f t="shared" si="58"/>
        <v>38776</v>
      </c>
      <c r="B3747">
        <v>38776</v>
      </c>
      <c r="C3747" s="120" t="s">
        <v>22060</v>
      </c>
      <c r="D3747" s="41" t="s">
        <v>8502</v>
      </c>
      <c r="E3747" s="40" t="s">
        <v>27375</v>
      </c>
    </row>
    <row r="3748" spans="1:5">
      <c r="A3748" t="str">
        <f t="shared" si="58"/>
        <v>38777</v>
      </c>
      <c r="B3748">
        <v>38777</v>
      </c>
      <c r="C3748" s="120" t="s">
        <v>23185</v>
      </c>
      <c r="D3748" s="41" t="s">
        <v>8502</v>
      </c>
      <c r="E3748" s="40" t="s">
        <v>27376</v>
      </c>
    </row>
    <row r="3749" spans="1:5">
      <c r="A3749" t="str">
        <f t="shared" si="58"/>
        <v>38778</v>
      </c>
      <c r="B3749">
        <v>38778</v>
      </c>
      <c r="C3749" s="120" t="s">
        <v>21984</v>
      </c>
      <c r="D3749" s="41" t="s">
        <v>8502</v>
      </c>
      <c r="E3749" s="40" t="s">
        <v>9198</v>
      </c>
    </row>
    <row r="3750" spans="1:5">
      <c r="A3750" t="str">
        <f t="shared" si="58"/>
        <v>38779</v>
      </c>
      <c r="B3750">
        <v>38779</v>
      </c>
      <c r="C3750" s="120" t="s">
        <v>21985</v>
      </c>
      <c r="D3750" s="41" t="s">
        <v>8502</v>
      </c>
      <c r="E3750" s="40" t="s">
        <v>8829</v>
      </c>
    </row>
    <row r="3751" spans="1:5">
      <c r="A3751" t="str">
        <f t="shared" si="58"/>
        <v>38780</v>
      </c>
      <c r="B3751">
        <v>38780</v>
      </c>
      <c r="C3751" s="120" t="s">
        <v>21979</v>
      </c>
      <c r="D3751" s="41" t="s">
        <v>8502</v>
      </c>
      <c r="E3751" s="40" t="s">
        <v>8744</v>
      </c>
    </row>
    <row r="3752" spans="1:5">
      <c r="A3752" t="str">
        <f t="shared" si="58"/>
        <v>38781</v>
      </c>
      <c r="B3752">
        <v>38781</v>
      </c>
      <c r="C3752" s="120" t="s">
        <v>21980</v>
      </c>
      <c r="D3752" s="41" t="s">
        <v>8502</v>
      </c>
      <c r="E3752" s="40" t="s">
        <v>9194</v>
      </c>
    </row>
    <row r="3753" spans="1:5">
      <c r="A3753" t="str">
        <f t="shared" si="58"/>
        <v>38782</v>
      </c>
      <c r="B3753">
        <v>38782</v>
      </c>
      <c r="C3753" s="120" t="s">
        <v>21983</v>
      </c>
      <c r="D3753" s="41" t="s">
        <v>8502</v>
      </c>
      <c r="E3753" s="40" t="s">
        <v>9197</v>
      </c>
    </row>
    <row r="3754" spans="1:5">
      <c r="A3754" t="str">
        <f t="shared" si="58"/>
        <v>38783</v>
      </c>
      <c r="B3754">
        <v>38783</v>
      </c>
      <c r="C3754" s="120" t="s">
        <v>27377</v>
      </c>
      <c r="D3754" s="41" t="s">
        <v>8502</v>
      </c>
      <c r="E3754" s="40" t="s">
        <v>8517</v>
      </c>
    </row>
    <row r="3755" spans="1:5">
      <c r="A3755" t="str">
        <f t="shared" si="58"/>
        <v>38784</v>
      </c>
      <c r="B3755">
        <v>38784</v>
      </c>
      <c r="C3755" s="120" t="s">
        <v>22072</v>
      </c>
      <c r="D3755" s="41" t="s">
        <v>8502</v>
      </c>
      <c r="E3755" s="40" t="s">
        <v>9074</v>
      </c>
    </row>
    <row r="3756" spans="1:5">
      <c r="A3756" t="str">
        <f t="shared" si="58"/>
        <v>38785</v>
      </c>
      <c r="B3756">
        <v>38785</v>
      </c>
      <c r="C3756" s="120" t="s">
        <v>22085</v>
      </c>
      <c r="D3756" s="41" t="s">
        <v>8502</v>
      </c>
      <c r="E3756" s="40" t="s">
        <v>27378</v>
      </c>
    </row>
    <row r="3757" spans="1:5">
      <c r="A3757" t="str">
        <f t="shared" si="58"/>
        <v>38786</v>
      </c>
      <c r="B3757">
        <v>38786</v>
      </c>
      <c r="C3757" s="120" t="s">
        <v>22087</v>
      </c>
      <c r="D3757" s="41" t="s">
        <v>8502</v>
      </c>
      <c r="E3757" s="40" t="s">
        <v>27379</v>
      </c>
    </row>
    <row r="3758" spans="1:5">
      <c r="A3758" t="str">
        <f t="shared" si="58"/>
        <v>38787</v>
      </c>
      <c r="B3758">
        <v>38787</v>
      </c>
      <c r="C3758" s="120" t="s">
        <v>24280</v>
      </c>
      <c r="D3758" s="41" t="s">
        <v>8510</v>
      </c>
      <c r="E3758" s="40" t="s">
        <v>11427</v>
      </c>
    </row>
    <row r="3759" spans="1:5">
      <c r="A3759" t="str">
        <f t="shared" si="58"/>
        <v>38825</v>
      </c>
      <c r="B3759">
        <v>38825</v>
      </c>
      <c r="C3759" s="120" t="s">
        <v>24281</v>
      </c>
      <c r="D3759" s="41" t="s">
        <v>8510</v>
      </c>
      <c r="E3759" s="40" t="s">
        <v>20461</v>
      </c>
    </row>
    <row r="3760" spans="1:5">
      <c r="A3760" t="str">
        <f t="shared" si="58"/>
        <v>38826</v>
      </c>
      <c r="B3760">
        <v>38826</v>
      </c>
      <c r="C3760" s="120" t="s">
        <v>24282</v>
      </c>
      <c r="D3760" s="41" t="s">
        <v>8510</v>
      </c>
      <c r="E3760" s="40" t="s">
        <v>8864</v>
      </c>
    </row>
    <row r="3761" spans="1:5">
      <c r="A3761" t="str">
        <f t="shared" si="58"/>
        <v>38827</v>
      </c>
      <c r="B3761">
        <v>38827</v>
      </c>
      <c r="C3761" s="120" t="s">
        <v>24283</v>
      </c>
      <c r="D3761" s="41" t="s">
        <v>8510</v>
      </c>
      <c r="E3761" s="40" t="s">
        <v>16622</v>
      </c>
    </row>
    <row r="3762" spans="1:5">
      <c r="A3762" t="str">
        <f t="shared" si="58"/>
        <v>38828</v>
      </c>
      <c r="B3762">
        <v>38828</v>
      </c>
      <c r="C3762" s="120" t="s">
        <v>24285</v>
      </c>
      <c r="D3762" s="41" t="s">
        <v>8510</v>
      </c>
      <c r="E3762" s="40" t="s">
        <v>8997</v>
      </c>
    </row>
    <row r="3763" spans="1:5">
      <c r="A3763" t="str">
        <f t="shared" si="58"/>
        <v>38829</v>
      </c>
      <c r="B3763">
        <v>38829</v>
      </c>
      <c r="C3763" s="120" t="s">
        <v>24286</v>
      </c>
      <c r="D3763" s="41" t="s">
        <v>8510</v>
      </c>
      <c r="E3763" s="40" t="s">
        <v>16402</v>
      </c>
    </row>
    <row r="3764" spans="1:5">
      <c r="A3764" t="str">
        <f t="shared" si="58"/>
        <v>38830</v>
      </c>
      <c r="B3764">
        <v>38830</v>
      </c>
      <c r="C3764" s="120" t="s">
        <v>24284</v>
      </c>
      <c r="D3764" s="41" t="s">
        <v>8510</v>
      </c>
      <c r="E3764" s="40" t="s">
        <v>22254</v>
      </c>
    </row>
    <row r="3765" spans="1:5">
      <c r="A3765" t="str">
        <f t="shared" si="58"/>
        <v>38831</v>
      </c>
      <c r="B3765">
        <v>38831</v>
      </c>
      <c r="C3765" s="120" t="s">
        <v>24287</v>
      </c>
      <c r="D3765" s="41" t="s">
        <v>8510</v>
      </c>
      <c r="E3765" s="40" t="s">
        <v>17185</v>
      </c>
    </row>
    <row r="3766" spans="1:5">
      <c r="A3766" t="str">
        <f t="shared" si="58"/>
        <v>38835</v>
      </c>
      <c r="B3766">
        <v>38835</v>
      </c>
      <c r="C3766" s="120" t="s">
        <v>23474</v>
      </c>
      <c r="D3766" s="41" t="s">
        <v>8502</v>
      </c>
      <c r="E3766" s="40" t="s">
        <v>9321</v>
      </c>
    </row>
    <row r="3767" spans="1:5">
      <c r="A3767" t="str">
        <f t="shared" si="58"/>
        <v>38836</v>
      </c>
      <c r="B3767">
        <v>38836</v>
      </c>
      <c r="C3767" s="120" t="s">
        <v>23476</v>
      </c>
      <c r="D3767" s="41" t="s">
        <v>8502</v>
      </c>
      <c r="E3767" s="40" t="s">
        <v>18194</v>
      </c>
    </row>
    <row r="3768" spans="1:5">
      <c r="A3768" t="str">
        <f t="shared" si="58"/>
        <v>38837</v>
      </c>
      <c r="B3768">
        <v>38837</v>
      </c>
      <c r="C3768" s="120" t="s">
        <v>23475</v>
      </c>
      <c r="D3768" s="41" t="s">
        <v>8502</v>
      </c>
      <c r="E3768" s="40" t="s">
        <v>13242</v>
      </c>
    </row>
    <row r="3769" spans="1:5">
      <c r="A3769" t="str">
        <f t="shared" si="58"/>
        <v>38838</v>
      </c>
      <c r="B3769">
        <v>38838</v>
      </c>
      <c r="C3769" s="120" t="s">
        <v>19156</v>
      </c>
      <c r="D3769" s="41" t="s">
        <v>8502</v>
      </c>
      <c r="E3769" s="40" t="s">
        <v>18049</v>
      </c>
    </row>
    <row r="3770" spans="1:5">
      <c r="A3770" t="str">
        <f t="shared" si="58"/>
        <v>38839</v>
      </c>
      <c r="B3770">
        <v>38839</v>
      </c>
      <c r="C3770" s="120" t="s">
        <v>19157</v>
      </c>
      <c r="D3770" s="41" t="s">
        <v>8502</v>
      </c>
      <c r="E3770" s="40" t="s">
        <v>17959</v>
      </c>
    </row>
    <row r="3771" spans="1:5">
      <c r="A3771" t="str">
        <f t="shared" si="58"/>
        <v>38840</v>
      </c>
      <c r="B3771">
        <v>38840</v>
      </c>
      <c r="C3771" s="120" t="s">
        <v>19326</v>
      </c>
      <c r="D3771" s="41" t="s">
        <v>8502</v>
      </c>
      <c r="E3771" s="40" t="s">
        <v>8622</v>
      </c>
    </row>
    <row r="3772" spans="1:5">
      <c r="A3772" t="str">
        <f t="shared" si="58"/>
        <v>38841</v>
      </c>
      <c r="B3772">
        <v>38841</v>
      </c>
      <c r="C3772" s="120" t="s">
        <v>19327</v>
      </c>
      <c r="D3772" s="41" t="s">
        <v>8502</v>
      </c>
      <c r="E3772" s="40" t="s">
        <v>9148</v>
      </c>
    </row>
    <row r="3773" spans="1:5">
      <c r="A3773" t="str">
        <f t="shared" si="58"/>
        <v>38842</v>
      </c>
      <c r="B3773">
        <v>38842</v>
      </c>
      <c r="C3773" s="120" t="s">
        <v>19328</v>
      </c>
      <c r="D3773" s="41" t="s">
        <v>8502</v>
      </c>
      <c r="E3773" s="40" t="s">
        <v>18290</v>
      </c>
    </row>
    <row r="3774" spans="1:5">
      <c r="A3774" t="str">
        <f t="shared" si="58"/>
        <v>38843</v>
      </c>
      <c r="B3774">
        <v>38843</v>
      </c>
      <c r="C3774" s="120" t="s">
        <v>19329</v>
      </c>
      <c r="D3774" s="41" t="s">
        <v>8502</v>
      </c>
      <c r="E3774" s="40" t="s">
        <v>8944</v>
      </c>
    </row>
    <row r="3775" spans="1:5">
      <c r="A3775" t="str">
        <f t="shared" si="58"/>
        <v>38844</v>
      </c>
      <c r="B3775">
        <v>38844</v>
      </c>
      <c r="C3775" s="120" t="s">
        <v>20599</v>
      </c>
      <c r="D3775" s="41" t="s">
        <v>8502</v>
      </c>
      <c r="E3775" s="40" t="s">
        <v>10809</v>
      </c>
    </row>
    <row r="3776" spans="1:5">
      <c r="A3776" t="str">
        <f t="shared" si="58"/>
        <v>38845</v>
      </c>
      <c r="B3776">
        <v>38845</v>
      </c>
      <c r="C3776" s="120" t="s">
        <v>20593</v>
      </c>
      <c r="D3776" s="41" t="s">
        <v>8502</v>
      </c>
      <c r="E3776" s="40" t="s">
        <v>16459</v>
      </c>
    </row>
    <row r="3777" spans="1:5">
      <c r="A3777" t="str">
        <f t="shared" si="58"/>
        <v>38846</v>
      </c>
      <c r="B3777">
        <v>38846</v>
      </c>
      <c r="C3777" s="120" t="s">
        <v>20600</v>
      </c>
      <c r="D3777" s="41" t="s">
        <v>8502</v>
      </c>
      <c r="E3777" s="40" t="s">
        <v>25059</v>
      </c>
    </row>
    <row r="3778" spans="1:5">
      <c r="A3778" t="str">
        <f t="shared" si="58"/>
        <v>38847</v>
      </c>
      <c r="B3778">
        <v>38847</v>
      </c>
      <c r="C3778" s="120" t="s">
        <v>20601</v>
      </c>
      <c r="D3778" s="41" t="s">
        <v>8502</v>
      </c>
      <c r="E3778" s="40" t="s">
        <v>10459</v>
      </c>
    </row>
    <row r="3779" spans="1:5">
      <c r="A3779" t="str">
        <f t="shared" ref="A3779:A3842" si="59">IF(ISERROR(SEARCH("/",B3779)=6),TRIM(CLEAN(B3779)),IF(SEARCH("/",B3779)=6,IF(LEN(TRIM(CLEAN(B3779)))=7,LEFT(TRIM(CLEAN(B3779)),6)&amp;"00"&amp;RIGHT(TRIM(CLEAN(B3779)),1),LEFT(TRIM(CLEAN(B3779)),6)&amp;"0"&amp;RIGHT(TRIM(CLEAN(B3779)),2)),TRIM(CLEAN(B3779))))</f>
        <v>38848</v>
      </c>
      <c r="B3779">
        <v>38848</v>
      </c>
      <c r="C3779" s="120" t="s">
        <v>20603</v>
      </c>
      <c r="D3779" s="41" t="s">
        <v>8502</v>
      </c>
      <c r="E3779" s="40" t="s">
        <v>8941</v>
      </c>
    </row>
    <row r="3780" spans="1:5">
      <c r="A3780" t="str">
        <f t="shared" si="59"/>
        <v>38849</v>
      </c>
      <c r="B3780">
        <v>38849</v>
      </c>
      <c r="C3780" s="120" t="s">
        <v>20596</v>
      </c>
      <c r="D3780" s="41" t="s">
        <v>8502</v>
      </c>
      <c r="E3780" s="40" t="s">
        <v>17067</v>
      </c>
    </row>
    <row r="3781" spans="1:5">
      <c r="A3781" t="str">
        <f t="shared" si="59"/>
        <v>38850</v>
      </c>
      <c r="B3781">
        <v>38850</v>
      </c>
      <c r="C3781" s="120" t="s">
        <v>20602</v>
      </c>
      <c r="D3781" s="41" t="s">
        <v>8502</v>
      </c>
      <c r="E3781" s="40" t="s">
        <v>9410</v>
      </c>
    </row>
    <row r="3782" spans="1:5">
      <c r="A3782" t="str">
        <f t="shared" si="59"/>
        <v>38851</v>
      </c>
      <c r="B3782">
        <v>38851</v>
      </c>
      <c r="C3782" s="120" t="s">
        <v>20604</v>
      </c>
      <c r="D3782" s="41" t="s">
        <v>8502</v>
      </c>
      <c r="E3782" s="40" t="s">
        <v>27380</v>
      </c>
    </row>
    <row r="3783" spans="1:5">
      <c r="A3783" t="str">
        <f t="shared" si="59"/>
        <v>38852</v>
      </c>
      <c r="B3783">
        <v>38852</v>
      </c>
      <c r="C3783" s="120" t="s">
        <v>20598</v>
      </c>
      <c r="D3783" s="41" t="s">
        <v>8502</v>
      </c>
      <c r="E3783" s="40" t="s">
        <v>27381</v>
      </c>
    </row>
    <row r="3784" spans="1:5">
      <c r="A3784" t="str">
        <f t="shared" si="59"/>
        <v>38853</v>
      </c>
      <c r="B3784">
        <v>38853</v>
      </c>
      <c r="C3784" s="120" t="s">
        <v>20615</v>
      </c>
      <c r="D3784" s="41" t="s">
        <v>8502</v>
      </c>
      <c r="E3784" s="40" t="s">
        <v>8550</v>
      </c>
    </row>
    <row r="3785" spans="1:5">
      <c r="A3785" t="str">
        <f t="shared" si="59"/>
        <v>38854</v>
      </c>
      <c r="B3785">
        <v>38854</v>
      </c>
      <c r="C3785" s="120" t="s">
        <v>20616</v>
      </c>
      <c r="D3785" s="41" t="s">
        <v>8502</v>
      </c>
      <c r="E3785" s="40" t="s">
        <v>13287</v>
      </c>
    </row>
    <row r="3786" spans="1:5">
      <c r="A3786" t="str">
        <f t="shared" si="59"/>
        <v>38855</v>
      </c>
      <c r="B3786">
        <v>38855</v>
      </c>
      <c r="C3786" s="120" t="s">
        <v>20617</v>
      </c>
      <c r="D3786" s="41" t="s">
        <v>8502</v>
      </c>
      <c r="E3786" s="40" t="s">
        <v>9525</v>
      </c>
    </row>
    <row r="3787" spans="1:5">
      <c r="A3787" t="str">
        <f t="shared" si="59"/>
        <v>38856</v>
      </c>
      <c r="B3787">
        <v>38856</v>
      </c>
      <c r="C3787" s="120" t="s">
        <v>20618</v>
      </c>
      <c r="D3787" s="41" t="s">
        <v>8502</v>
      </c>
      <c r="E3787" s="40" t="s">
        <v>8727</v>
      </c>
    </row>
    <row r="3788" spans="1:5">
      <c r="A3788" t="str">
        <f t="shared" si="59"/>
        <v>38857</v>
      </c>
      <c r="B3788">
        <v>38857</v>
      </c>
      <c r="C3788" s="120" t="s">
        <v>20619</v>
      </c>
      <c r="D3788" s="41" t="s">
        <v>8502</v>
      </c>
      <c r="E3788" s="40" t="s">
        <v>27382</v>
      </c>
    </row>
    <row r="3789" spans="1:5">
      <c r="A3789" t="str">
        <f t="shared" si="59"/>
        <v>38858</v>
      </c>
      <c r="B3789">
        <v>38858</v>
      </c>
      <c r="C3789" s="120" t="s">
        <v>20620</v>
      </c>
      <c r="D3789" s="41" t="s">
        <v>8502</v>
      </c>
      <c r="E3789" s="40" t="s">
        <v>9248</v>
      </c>
    </row>
    <row r="3790" spans="1:5">
      <c r="A3790" t="str">
        <f t="shared" si="59"/>
        <v>38859</v>
      </c>
      <c r="B3790">
        <v>38859</v>
      </c>
      <c r="C3790" s="120" t="s">
        <v>20621</v>
      </c>
      <c r="D3790" s="41" t="s">
        <v>8502</v>
      </c>
      <c r="E3790" s="40" t="s">
        <v>25004</v>
      </c>
    </row>
    <row r="3791" spans="1:5">
      <c r="A3791" t="str">
        <f t="shared" si="59"/>
        <v>38860</v>
      </c>
      <c r="B3791">
        <v>38860</v>
      </c>
      <c r="C3791" s="120" t="s">
        <v>20606</v>
      </c>
      <c r="D3791" s="41" t="s">
        <v>8502</v>
      </c>
      <c r="E3791" s="40" t="s">
        <v>25379</v>
      </c>
    </row>
    <row r="3792" spans="1:5">
      <c r="A3792" t="str">
        <f t="shared" si="59"/>
        <v>38861</v>
      </c>
      <c r="B3792">
        <v>38861</v>
      </c>
      <c r="C3792" s="120" t="s">
        <v>20607</v>
      </c>
      <c r="D3792" s="41" t="s">
        <v>8502</v>
      </c>
      <c r="E3792" s="40" t="s">
        <v>25988</v>
      </c>
    </row>
    <row r="3793" spans="1:5">
      <c r="A3793" t="str">
        <f t="shared" si="59"/>
        <v>38862</v>
      </c>
      <c r="B3793">
        <v>38862</v>
      </c>
      <c r="C3793" s="120" t="s">
        <v>20608</v>
      </c>
      <c r="D3793" s="41" t="s">
        <v>8502</v>
      </c>
      <c r="E3793" s="40" t="s">
        <v>27383</v>
      </c>
    </row>
    <row r="3794" spans="1:5">
      <c r="A3794" t="str">
        <f t="shared" si="59"/>
        <v>38863</v>
      </c>
      <c r="B3794">
        <v>38863</v>
      </c>
      <c r="C3794" s="120" t="s">
        <v>20610</v>
      </c>
      <c r="D3794" s="41" t="s">
        <v>8502</v>
      </c>
      <c r="E3794" s="40" t="s">
        <v>8845</v>
      </c>
    </row>
    <row r="3795" spans="1:5">
      <c r="A3795" t="str">
        <f t="shared" si="59"/>
        <v>38864</v>
      </c>
      <c r="B3795">
        <v>38864</v>
      </c>
      <c r="C3795" s="120" t="s">
        <v>20612</v>
      </c>
      <c r="D3795" s="41" t="s">
        <v>8502</v>
      </c>
      <c r="E3795" s="40" t="s">
        <v>17755</v>
      </c>
    </row>
    <row r="3796" spans="1:5">
      <c r="A3796" t="str">
        <f t="shared" si="59"/>
        <v>38865</v>
      </c>
      <c r="B3796">
        <v>38865</v>
      </c>
      <c r="C3796" s="120" t="s">
        <v>20611</v>
      </c>
      <c r="D3796" s="41" t="s">
        <v>8502</v>
      </c>
      <c r="E3796" s="40" t="s">
        <v>16655</v>
      </c>
    </row>
    <row r="3797" spans="1:5">
      <c r="A3797" t="str">
        <f t="shared" si="59"/>
        <v>38866</v>
      </c>
      <c r="B3797">
        <v>38866</v>
      </c>
      <c r="C3797" s="120" t="s">
        <v>20613</v>
      </c>
      <c r="D3797" s="41" t="s">
        <v>8502</v>
      </c>
      <c r="E3797" s="40" t="s">
        <v>9245</v>
      </c>
    </row>
    <row r="3798" spans="1:5">
      <c r="A3798" t="str">
        <f t="shared" si="59"/>
        <v>38868</v>
      </c>
      <c r="B3798">
        <v>38868</v>
      </c>
      <c r="C3798" s="120" t="s">
        <v>20614</v>
      </c>
      <c r="D3798" s="41" t="s">
        <v>8502</v>
      </c>
      <c r="E3798" s="40" t="s">
        <v>14878</v>
      </c>
    </row>
    <row r="3799" spans="1:5">
      <c r="A3799" t="str">
        <f t="shared" si="59"/>
        <v>38869</v>
      </c>
      <c r="B3799">
        <v>38869</v>
      </c>
      <c r="C3799" s="120" t="s">
        <v>21085</v>
      </c>
      <c r="D3799" s="41" t="s">
        <v>8502</v>
      </c>
      <c r="E3799" s="40" t="s">
        <v>25640</v>
      </c>
    </row>
    <row r="3800" spans="1:5">
      <c r="A3800" t="str">
        <f t="shared" si="59"/>
        <v>38870</v>
      </c>
      <c r="B3800">
        <v>38870</v>
      </c>
      <c r="C3800" s="120" t="s">
        <v>21084</v>
      </c>
      <c r="D3800" s="41" t="s">
        <v>8502</v>
      </c>
      <c r="E3800" s="40" t="s">
        <v>27384</v>
      </c>
    </row>
    <row r="3801" spans="1:5">
      <c r="A3801" t="str">
        <f t="shared" si="59"/>
        <v>38871</v>
      </c>
      <c r="B3801">
        <v>38871</v>
      </c>
      <c r="C3801" s="120" t="s">
        <v>21088</v>
      </c>
      <c r="D3801" s="41" t="s">
        <v>8502</v>
      </c>
      <c r="E3801" s="40" t="s">
        <v>27385</v>
      </c>
    </row>
    <row r="3802" spans="1:5">
      <c r="A3802" t="str">
        <f t="shared" si="59"/>
        <v>38872</v>
      </c>
      <c r="B3802">
        <v>38872</v>
      </c>
      <c r="C3802" s="120" t="s">
        <v>21087</v>
      </c>
      <c r="D3802" s="41" t="s">
        <v>8502</v>
      </c>
      <c r="E3802" s="40" t="s">
        <v>17642</v>
      </c>
    </row>
    <row r="3803" spans="1:5">
      <c r="A3803" t="str">
        <f t="shared" si="59"/>
        <v>38873</v>
      </c>
      <c r="B3803">
        <v>38873</v>
      </c>
      <c r="C3803" s="120" t="s">
        <v>23642</v>
      </c>
      <c r="D3803" s="41" t="s">
        <v>8502</v>
      </c>
      <c r="E3803" s="40" t="s">
        <v>27386</v>
      </c>
    </row>
    <row r="3804" spans="1:5">
      <c r="A3804" t="str">
        <f t="shared" si="59"/>
        <v>38874</v>
      </c>
      <c r="B3804">
        <v>38874</v>
      </c>
      <c r="C3804" s="120" t="s">
        <v>23644</v>
      </c>
      <c r="D3804" s="41" t="s">
        <v>8502</v>
      </c>
      <c r="E3804" s="40" t="s">
        <v>20478</v>
      </c>
    </row>
    <row r="3805" spans="1:5">
      <c r="A3805" t="str">
        <f t="shared" si="59"/>
        <v>38875</v>
      </c>
      <c r="B3805">
        <v>38875</v>
      </c>
      <c r="C3805" s="120" t="s">
        <v>23645</v>
      </c>
      <c r="D3805" s="41" t="s">
        <v>8502</v>
      </c>
      <c r="E3805" s="40" t="s">
        <v>16486</v>
      </c>
    </row>
    <row r="3806" spans="1:5">
      <c r="A3806" t="str">
        <f t="shared" si="59"/>
        <v>38876</v>
      </c>
      <c r="B3806">
        <v>38876</v>
      </c>
      <c r="C3806" s="120" t="s">
        <v>23646</v>
      </c>
      <c r="D3806" s="41" t="s">
        <v>8502</v>
      </c>
      <c r="E3806" s="40" t="s">
        <v>27387</v>
      </c>
    </row>
    <row r="3807" spans="1:5">
      <c r="A3807" t="str">
        <f t="shared" si="59"/>
        <v>38877</v>
      </c>
      <c r="B3807">
        <v>38877</v>
      </c>
      <c r="C3807" s="120" t="s">
        <v>27388</v>
      </c>
      <c r="D3807" s="41" t="s">
        <v>8506</v>
      </c>
      <c r="E3807" s="40" t="s">
        <v>9057</v>
      </c>
    </row>
    <row r="3808" spans="1:5">
      <c r="A3808" t="str">
        <f t="shared" si="59"/>
        <v>38878</v>
      </c>
      <c r="B3808">
        <v>38878</v>
      </c>
      <c r="C3808" s="120" t="s">
        <v>23582</v>
      </c>
      <c r="D3808" s="41" t="s">
        <v>8502</v>
      </c>
      <c r="E3808" s="40" t="s">
        <v>9304</v>
      </c>
    </row>
    <row r="3809" spans="1:5">
      <c r="A3809" t="str">
        <f t="shared" si="59"/>
        <v>38879</v>
      </c>
      <c r="B3809">
        <v>38879</v>
      </c>
      <c r="C3809" s="120" t="s">
        <v>23583</v>
      </c>
      <c r="D3809" s="41" t="s">
        <v>8502</v>
      </c>
      <c r="E3809" s="40" t="s">
        <v>25614</v>
      </c>
    </row>
    <row r="3810" spans="1:5">
      <c r="A3810" t="str">
        <f t="shared" si="59"/>
        <v>38880</v>
      </c>
      <c r="B3810">
        <v>38880</v>
      </c>
      <c r="C3810" s="120" t="s">
        <v>23585</v>
      </c>
      <c r="D3810" s="41" t="s">
        <v>8502</v>
      </c>
      <c r="E3810" s="40" t="s">
        <v>9271</v>
      </c>
    </row>
    <row r="3811" spans="1:5">
      <c r="A3811" t="str">
        <f t="shared" si="59"/>
        <v>38881</v>
      </c>
      <c r="B3811">
        <v>38881</v>
      </c>
      <c r="C3811" s="120" t="s">
        <v>23584</v>
      </c>
      <c r="D3811" s="41" t="s">
        <v>8502</v>
      </c>
      <c r="E3811" s="40" t="s">
        <v>21822</v>
      </c>
    </row>
    <row r="3812" spans="1:5">
      <c r="A3812" t="str">
        <f t="shared" si="59"/>
        <v>38882</v>
      </c>
      <c r="B3812">
        <v>38882</v>
      </c>
      <c r="C3812" s="120" t="s">
        <v>23587</v>
      </c>
      <c r="D3812" s="41" t="s">
        <v>8502</v>
      </c>
      <c r="E3812" s="40" t="s">
        <v>16900</v>
      </c>
    </row>
    <row r="3813" spans="1:5">
      <c r="A3813" t="str">
        <f t="shared" si="59"/>
        <v>38883</v>
      </c>
      <c r="B3813">
        <v>38883</v>
      </c>
      <c r="C3813" s="120" t="s">
        <v>23589</v>
      </c>
      <c r="D3813" s="41" t="s">
        <v>8502</v>
      </c>
      <c r="E3813" s="40" t="s">
        <v>27389</v>
      </c>
    </row>
    <row r="3814" spans="1:5">
      <c r="A3814" t="str">
        <f t="shared" si="59"/>
        <v>38884</v>
      </c>
      <c r="B3814">
        <v>38884</v>
      </c>
      <c r="C3814" s="120" t="s">
        <v>23590</v>
      </c>
      <c r="D3814" s="41" t="s">
        <v>8502</v>
      </c>
      <c r="E3814" s="40" t="s">
        <v>25064</v>
      </c>
    </row>
    <row r="3815" spans="1:5">
      <c r="A3815" t="str">
        <f t="shared" si="59"/>
        <v>38885</v>
      </c>
      <c r="B3815">
        <v>38885</v>
      </c>
      <c r="C3815" s="120" t="s">
        <v>23591</v>
      </c>
      <c r="D3815" s="41" t="s">
        <v>8502</v>
      </c>
      <c r="E3815" s="40" t="s">
        <v>12435</v>
      </c>
    </row>
    <row r="3816" spans="1:5">
      <c r="A3816" t="str">
        <f t="shared" si="59"/>
        <v>38886</v>
      </c>
      <c r="B3816">
        <v>38886</v>
      </c>
      <c r="C3816" s="120" t="s">
        <v>23592</v>
      </c>
      <c r="D3816" s="41" t="s">
        <v>8502</v>
      </c>
      <c r="E3816" s="40" t="s">
        <v>27390</v>
      </c>
    </row>
    <row r="3817" spans="1:5">
      <c r="A3817" t="str">
        <f t="shared" si="59"/>
        <v>38887</v>
      </c>
      <c r="B3817">
        <v>38887</v>
      </c>
      <c r="C3817" s="120" t="s">
        <v>23593</v>
      </c>
      <c r="D3817" s="41" t="s">
        <v>8502</v>
      </c>
      <c r="E3817" s="40" t="s">
        <v>26754</v>
      </c>
    </row>
    <row r="3818" spans="1:5">
      <c r="A3818" t="str">
        <f t="shared" si="59"/>
        <v>38888</v>
      </c>
      <c r="B3818">
        <v>38888</v>
      </c>
      <c r="C3818" s="120" t="s">
        <v>23594</v>
      </c>
      <c r="D3818" s="41" t="s">
        <v>8502</v>
      </c>
      <c r="E3818" s="40" t="s">
        <v>17984</v>
      </c>
    </row>
    <row r="3819" spans="1:5">
      <c r="A3819" t="str">
        <f t="shared" si="59"/>
        <v>38889</v>
      </c>
      <c r="B3819">
        <v>38889</v>
      </c>
      <c r="C3819" s="120" t="s">
        <v>22071</v>
      </c>
      <c r="D3819" s="41" t="s">
        <v>8502</v>
      </c>
      <c r="E3819" s="40" t="s">
        <v>27391</v>
      </c>
    </row>
    <row r="3820" spans="1:5">
      <c r="A3820" t="str">
        <f t="shared" si="59"/>
        <v>38890</v>
      </c>
      <c r="B3820">
        <v>38890</v>
      </c>
      <c r="C3820" s="120" t="s">
        <v>23596</v>
      </c>
      <c r="D3820" s="41" t="s">
        <v>8502</v>
      </c>
      <c r="E3820" s="40" t="s">
        <v>17744</v>
      </c>
    </row>
    <row r="3821" spans="1:5">
      <c r="A3821" t="str">
        <f t="shared" si="59"/>
        <v>38893</v>
      </c>
      <c r="B3821">
        <v>38893</v>
      </c>
      <c r="C3821" s="120" t="s">
        <v>23598</v>
      </c>
      <c r="D3821" s="41" t="s">
        <v>8502</v>
      </c>
      <c r="E3821" s="40" t="s">
        <v>26122</v>
      </c>
    </row>
    <row r="3822" spans="1:5">
      <c r="A3822" t="str">
        <f t="shared" si="59"/>
        <v>38894</v>
      </c>
      <c r="B3822">
        <v>38894</v>
      </c>
      <c r="C3822" s="120" t="s">
        <v>23599</v>
      </c>
      <c r="D3822" s="41" t="s">
        <v>8502</v>
      </c>
      <c r="E3822" s="40" t="s">
        <v>17006</v>
      </c>
    </row>
    <row r="3823" spans="1:5">
      <c r="A3823" t="str">
        <f t="shared" si="59"/>
        <v>38896</v>
      </c>
      <c r="B3823">
        <v>38896</v>
      </c>
      <c r="C3823" s="120" t="s">
        <v>23600</v>
      </c>
      <c r="D3823" s="41" t="s">
        <v>8502</v>
      </c>
      <c r="E3823" s="40" t="s">
        <v>24777</v>
      </c>
    </row>
    <row r="3824" spans="1:5">
      <c r="A3824" t="str">
        <f t="shared" si="59"/>
        <v>38897</v>
      </c>
      <c r="B3824">
        <v>38897</v>
      </c>
      <c r="C3824" s="120" t="s">
        <v>23693</v>
      </c>
      <c r="D3824" s="41" t="s">
        <v>8502</v>
      </c>
      <c r="E3824" s="40" t="s">
        <v>8875</v>
      </c>
    </row>
    <row r="3825" spans="1:5">
      <c r="A3825" t="str">
        <f t="shared" si="59"/>
        <v>38899</v>
      </c>
      <c r="B3825">
        <v>38899</v>
      </c>
      <c r="C3825" s="120" t="s">
        <v>23694</v>
      </c>
      <c r="D3825" s="41" t="s">
        <v>8502</v>
      </c>
      <c r="E3825" s="40" t="s">
        <v>16413</v>
      </c>
    </row>
    <row r="3826" spans="1:5">
      <c r="A3826" t="str">
        <f t="shared" si="59"/>
        <v>38900</v>
      </c>
      <c r="B3826">
        <v>38900</v>
      </c>
      <c r="C3826" s="120" t="s">
        <v>23695</v>
      </c>
      <c r="D3826" s="41" t="s">
        <v>8502</v>
      </c>
      <c r="E3826" s="40" t="s">
        <v>9203</v>
      </c>
    </row>
    <row r="3827" spans="1:5">
      <c r="A3827" t="str">
        <f t="shared" si="59"/>
        <v>38901</v>
      </c>
      <c r="B3827">
        <v>38901</v>
      </c>
      <c r="C3827" s="120" t="s">
        <v>23696</v>
      </c>
      <c r="D3827" s="41" t="s">
        <v>8502</v>
      </c>
      <c r="E3827" s="40" t="s">
        <v>24791</v>
      </c>
    </row>
    <row r="3828" spans="1:5">
      <c r="A3828" t="str">
        <f t="shared" si="59"/>
        <v>38903</v>
      </c>
      <c r="B3828">
        <v>38903</v>
      </c>
      <c r="C3828" s="120" t="s">
        <v>23698</v>
      </c>
      <c r="D3828" s="41" t="s">
        <v>8502</v>
      </c>
      <c r="E3828" s="40" t="s">
        <v>27392</v>
      </c>
    </row>
    <row r="3829" spans="1:5">
      <c r="A3829" t="str">
        <f t="shared" si="59"/>
        <v>38904</v>
      </c>
      <c r="B3829">
        <v>38904</v>
      </c>
      <c r="C3829" s="120" t="s">
        <v>23697</v>
      </c>
      <c r="D3829" s="41" t="s">
        <v>8502</v>
      </c>
      <c r="E3829" s="40" t="s">
        <v>27393</v>
      </c>
    </row>
    <row r="3830" spans="1:5">
      <c r="A3830" t="str">
        <f t="shared" si="59"/>
        <v>38905</v>
      </c>
      <c r="B3830">
        <v>38905</v>
      </c>
      <c r="C3830" s="120" t="s">
        <v>23688</v>
      </c>
      <c r="D3830" s="41" t="s">
        <v>8502</v>
      </c>
      <c r="E3830" s="40" t="s">
        <v>26327</v>
      </c>
    </row>
    <row r="3831" spans="1:5">
      <c r="A3831" t="str">
        <f t="shared" si="59"/>
        <v>38907</v>
      </c>
      <c r="B3831">
        <v>38907</v>
      </c>
      <c r="C3831" s="120" t="s">
        <v>23689</v>
      </c>
      <c r="D3831" s="41" t="s">
        <v>8502</v>
      </c>
      <c r="E3831" s="40" t="s">
        <v>9001</v>
      </c>
    </row>
    <row r="3832" spans="1:5">
      <c r="A3832" t="str">
        <f t="shared" si="59"/>
        <v>38908</v>
      </c>
      <c r="B3832">
        <v>38908</v>
      </c>
      <c r="C3832" s="120" t="s">
        <v>23690</v>
      </c>
      <c r="D3832" s="41" t="s">
        <v>8502</v>
      </c>
      <c r="E3832" s="40" t="s">
        <v>9389</v>
      </c>
    </row>
    <row r="3833" spans="1:5">
      <c r="A3833" t="str">
        <f t="shared" si="59"/>
        <v>38909</v>
      </c>
      <c r="B3833">
        <v>38909</v>
      </c>
      <c r="C3833" s="120" t="s">
        <v>23691</v>
      </c>
      <c r="D3833" s="41" t="s">
        <v>8502</v>
      </c>
      <c r="E3833" s="40" t="s">
        <v>27394</v>
      </c>
    </row>
    <row r="3834" spans="1:5">
      <c r="A3834" t="str">
        <f t="shared" si="59"/>
        <v>38910</v>
      </c>
      <c r="B3834">
        <v>38910</v>
      </c>
      <c r="C3834" s="120" t="s">
        <v>23692</v>
      </c>
      <c r="D3834" s="41" t="s">
        <v>8502</v>
      </c>
      <c r="E3834" s="40" t="s">
        <v>17948</v>
      </c>
    </row>
    <row r="3835" spans="1:5">
      <c r="A3835" t="str">
        <f t="shared" si="59"/>
        <v>38911</v>
      </c>
      <c r="B3835">
        <v>38911</v>
      </c>
      <c r="C3835" s="120" t="s">
        <v>23650</v>
      </c>
      <c r="D3835" s="41" t="s">
        <v>8502</v>
      </c>
      <c r="E3835" s="40" t="s">
        <v>17971</v>
      </c>
    </row>
    <row r="3836" spans="1:5">
      <c r="A3836" t="str">
        <f t="shared" si="59"/>
        <v>38912</v>
      </c>
      <c r="B3836">
        <v>38912</v>
      </c>
      <c r="C3836" s="120" t="s">
        <v>23651</v>
      </c>
      <c r="D3836" s="41" t="s">
        <v>8502</v>
      </c>
      <c r="E3836" s="40" t="s">
        <v>27395</v>
      </c>
    </row>
    <row r="3837" spans="1:5">
      <c r="A3837" t="str">
        <f t="shared" si="59"/>
        <v>38913</v>
      </c>
      <c r="B3837">
        <v>38913</v>
      </c>
      <c r="C3837" s="120" t="s">
        <v>21790</v>
      </c>
      <c r="D3837" s="41" t="s">
        <v>8502</v>
      </c>
      <c r="E3837" s="40" t="s">
        <v>8791</v>
      </c>
    </row>
    <row r="3838" spans="1:5">
      <c r="A3838" t="str">
        <f t="shared" si="59"/>
        <v>38914</v>
      </c>
      <c r="B3838">
        <v>38914</v>
      </c>
      <c r="C3838" s="120" t="s">
        <v>21791</v>
      </c>
      <c r="D3838" s="41" t="s">
        <v>8502</v>
      </c>
      <c r="E3838" s="40" t="s">
        <v>18572</v>
      </c>
    </row>
    <row r="3839" spans="1:5">
      <c r="A3839" t="str">
        <f t="shared" si="59"/>
        <v>38915</v>
      </c>
      <c r="B3839">
        <v>38915</v>
      </c>
      <c r="C3839" s="120" t="s">
        <v>21792</v>
      </c>
      <c r="D3839" s="41" t="s">
        <v>8502</v>
      </c>
      <c r="E3839" s="40" t="s">
        <v>12222</v>
      </c>
    </row>
    <row r="3840" spans="1:5">
      <c r="A3840" t="str">
        <f t="shared" si="59"/>
        <v>38916</v>
      </c>
      <c r="B3840">
        <v>38916</v>
      </c>
      <c r="C3840" s="120" t="s">
        <v>21794</v>
      </c>
      <c r="D3840" s="41" t="s">
        <v>8502</v>
      </c>
      <c r="E3840" s="40" t="s">
        <v>18004</v>
      </c>
    </row>
    <row r="3841" spans="1:5">
      <c r="A3841" t="str">
        <f t="shared" si="59"/>
        <v>38917</v>
      </c>
      <c r="B3841">
        <v>38917</v>
      </c>
      <c r="C3841" s="120" t="s">
        <v>21850</v>
      </c>
      <c r="D3841" s="41" t="s">
        <v>8502</v>
      </c>
      <c r="E3841" s="40" t="s">
        <v>24944</v>
      </c>
    </row>
    <row r="3842" spans="1:5">
      <c r="A3842" t="str">
        <f t="shared" si="59"/>
        <v>38918</v>
      </c>
      <c r="B3842">
        <v>38918</v>
      </c>
      <c r="C3842" s="120" t="s">
        <v>21855</v>
      </c>
      <c r="D3842" s="41" t="s">
        <v>8502</v>
      </c>
      <c r="E3842" s="40" t="s">
        <v>27396</v>
      </c>
    </row>
    <row r="3843" spans="1:5">
      <c r="A3843" t="str">
        <f t="shared" ref="A3843:A3906" si="60">IF(ISERROR(SEARCH("/",B3843)=6),TRIM(CLEAN(B3843)),IF(SEARCH("/",B3843)=6,IF(LEN(TRIM(CLEAN(B3843)))=7,LEFT(TRIM(CLEAN(B3843)),6)&amp;"00"&amp;RIGHT(TRIM(CLEAN(B3843)),1),LEFT(TRIM(CLEAN(B3843)),6)&amp;"0"&amp;RIGHT(TRIM(CLEAN(B3843)),2)),TRIM(CLEAN(B3843))))</f>
        <v>38919</v>
      </c>
      <c r="B3843">
        <v>38919</v>
      </c>
      <c r="C3843" s="120" t="s">
        <v>21851</v>
      </c>
      <c r="D3843" s="41" t="s">
        <v>8502</v>
      </c>
      <c r="E3843" s="40" t="s">
        <v>18255</v>
      </c>
    </row>
    <row r="3844" spans="1:5">
      <c r="A3844" t="str">
        <f t="shared" si="60"/>
        <v>38920</v>
      </c>
      <c r="B3844">
        <v>38920</v>
      </c>
      <c r="C3844" s="120" t="s">
        <v>21857</v>
      </c>
      <c r="D3844" s="41" t="s">
        <v>8502</v>
      </c>
      <c r="E3844" s="40" t="s">
        <v>27397</v>
      </c>
    </row>
    <row r="3845" spans="1:5">
      <c r="A3845" t="str">
        <f t="shared" si="60"/>
        <v>38921</v>
      </c>
      <c r="B3845">
        <v>38921</v>
      </c>
      <c r="C3845" s="120" t="s">
        <v>21853</v>
      </c>
      <c r="D3845" s="41" t="s">
        <v>8502</v>
      </c>
      <c r="E3845" s="40" t="s">
        <v>22591</v>
      </c>
    </row>
    <row r="3846" spans="1:5">
      <c r="A3846" t="str">
        <f t="shared" si="60"/>
        <v>38922</v>
      </c>
      <c r="B3846">
        <v>38922</v>
      </c>
      <c r="C3846" s="120" t="s">
        <v>21852</v>
      </c>
      <c r="D3846" s="41" t="s">
        <v>8502</v>
      </c>
      <c r="E3846" s="40" t="s">
        <v>24867</v>
      </c>
    </row>
    <row r="3847" spans="1:5">
      <c r="A3847" t="str">
        <f t="shared" si="60"/>
        <v>38923</v>
      </c>
      <c r="B3847">
        <v>38923</v>
      </c>
      <c r="C3847" s="120" t="s">
        <v>21800</v>
      </c>
      <c r="D3847" s="41" t="s">
        <v>8502</v>
      </c>
      <c r="E3847" s="40" t="s">
        <v>12669</v>
      </c>
    </row>
    <row r="3848" spans="1:5">
      <c r="A3848" t="str">
        <f t="shared" si="60"/>
        <v>38924</v>
      </c>
      <c r="B3848">
        <v>38924</v>
      </c>
      <c r="C3848" s="120" t="s">
        <v>21805</v>
      </c>
      <c r="D3848" s="41" t="s">
        <v>8502</v>
      </c>
      <c r="E3848" s="40" t="s">
        <v>22254</v>
      </c>
    </row>
    <row r="3849" spans="1:5">
      <c r="A3849" t="str">
        <f t="shared" si="60"/>
        <v>38925</v>
      </c>
      <c r="B3849">
        <v>38925</v>
      </c>
      <c r="C3849" s="120" t="s">
        <v>21801</v>
      </c>
      <c r="D3849" s="41" t="s">
        <v>8502</v>
      </c>
      <c r="E3849" s="40" t="s">
        <v>27398</v>
      </c>
    </row>
    <row r="3850" spans="1:5">
      <c r="A3850" t="str">
        <f t="shared" si="60"/>
        <v>38926</v>
      </c>
      <c r="B3850">
        <v>38926</v>
      </c>
      <c r="C3850" s="120" t="s">
        <v>21802</v>
      </c>
      <c r="D3850" s="41" t="s">
        <v>8502</v>
      </c>
      <c r="E3850" s="40" t="s">
        <v>22927</v>
      </c>
    </row>
    <row r="3851" spans="1:5">
      <c r="A3851" t="str">
        <f t="shared" si="60"/>
        <v>38927</v>
      </c>
      <c r="B3851">
        <v>38927</v>
      </c>
      <c r="C3851" s="120" t="s">
        <v>21803</v>
      </c>
      <c r="D3851" s="41" t="s">
        <v>8502</v>
      </c>
      <c r="E3851" s="40" t="s">
        <v>16648</v>
      </c>
    </row>
    <row r="3852" spans="1:5">
      <c r="A3852" t="str">
        <f t="shared" si="60"/>
        <v>38928</v>
      </c>
      <c r="B3852">
        <v>38928</v>
      </c>
      <c r="C3852" s="120" t="s">
        <v>21809</v>
      </c>
      <c r="D3852" s="41" t="s">
        <v>8502</v>
      </c>
      <c r="E3852" s="40" t="s">
        <v>12107</v>
      </c>
    </row>
    <row r="3853" spans="1:5">
      <c r="A3853" t="str">
        <f t="shared" si="60"/>
        <v>38929</v>
      </c>
      <c r="B3853">
        <v>38929</v>
      </c>
      <c r="C3853" s="120" t="s">
        <v>21810</v>
      </c>
      <c r="D3853" s="41" t="s">
        <v>8502</v>
      </c>
      <c r="E3853" s="40" t="s">
        <v>27399</v>
      </c>
    </row>
    <row r="3854" spans="1:5">
      <c r="A3854" t="str">
        <f t="shared" si="60"/>
        <v>38930</v>
      </c>
      <c r="B3854">
        <v>38930</v>
      </c>
      <c r="C3854" s="120" t="s">
        <v>21812</v>
      </c>
      <c r="D3854" s="41" t="s">
        <v>8502</v>
      </c>
      <c r="E3854" s="40" t="s">
        <v>27400</v>
      </c>
    </row>
    <row r="3855" spans="1:5">
      <c r="A3855" t="str">
        <f t="shared" si="60"/>
        <v>38931</v>
      </c>
      <c r="B3855">
        <v>38931</v>
      </c>
      <c r="C3855" s="120" t="s">
        <v>21814</v>
      </c>
      <c r="D3855" s="41" t="s">
        <v>8502</v>
      </c>
      <c r="E3855" s="40" t="s">
        <v>16999</v>
      </c>
    </row>
    <row r="3856" spans="1:5">
      <c r="A3856" t="str">
        <f t="shared" si="60"/>
        <v>38932</v>
      </c>
      <c r="B3856">
        <v>38932</v>
      </c>
      <c r="C3856" s="120" t="s">
        <v>21815</v>
      </c>
      <c r="D3856" s="41" t="s">
        <v>8502</v>
      </c>
      <c r="E3856" s="40" t="s">
        <v>16616</v>
      </c>
    </row>
    <row r="3857" spans="1:5">
      <c r="A3857" t="str">
        <f t="shared" si="60"/>
        <v>38934</v>
      </c>
      <c r="B3857">
        <v>38934</v>
      </c>
      <c r="C3857" s="120" t="s">
        <v>21816</v>
      </c>
      <c r="D3857" s="41" t="s">
        <v>8502</v>
      </c>
      <c r="E3857" s="40" t="s">
        <v>26212</v>
      </c>
    </row>
    <row r="3858" spans="1:5">
      <c r="A3858" t="str">
        <f t="shared" si="60"/>
        <v>38935</v>
      </c>
      <c r="B3858">
        <v>38935</v>
      </c>
      <c r="C3858" s="120" t="s">
        <v>21817</v>
      </c>
      <c r="D3858" s="41" t="s">
        <v>8502</v>
      </c>
      <c r="E3858" s="40" t="s">
        <v>25518</v>
      </c>
    </row>
    <row r="3859" spans="1:5">
      <c r="A3859" t="str">
        <f t="shared" si="60"/>
        <v>38936</v>
      </c>
      <c r="B3859">
        <v>38936</v>
      </c>
      <c r="C3859" s="120" t="s">
        <v>21818</v>
      </c>
      <c r="D3859" s="41" t="s">
        <v>8502</v>
      </c>
      <c r="E3859" s="40" t="s">
        <v>24618</v>
      </c>
    </row>
    <row r="3860" spans="1:5">
      <c r="A3860" t="str">
        <f t="shared" si="60"/>
        <v>38937</v>
      </c>
      <c r="B3860">
        <v>38937</v>
      </c>
      <c r="C3860" s="120" t="s">
        <v>21819</v>
      </c>
      <c r="D3860" s="41" t="s">
        <v>8502</v>
      </c>
      <c r="E3860" s="40" t="s">
        <v>18046</v>
      </c>
    </row>
    <row r="3861" spans="1:5">
      <c r="A3861" t="str">
        <f t="shared" si="60"/>
        <v>38938</v>
      </c>
      <c r="B3861">
        <v>38938</v>
      </c>
      <c r="C3861" s="120" t="s">
        <v>21820</v>
      </c>
      <c r="D3861" s="41" t="s">
        <v>8502</v>
      </c>
      <c r="E3861" s="40" t="s">
        <v>27401</v>
      </c>
    </row>
    <row r="3862" spans="1:5">
      <c r="A3862" t="str">
        <f t="shared" si="60"/>
        <v>38939</v>
      </c>
      <c r="B3862">
        <v>38939</v>
      </c>
      <c r="C3862" s="120" t="s">
        <v>21779</v>
      </c>
      <c r="D3862" s="41" t="s">
        <v>8502</v>
      </c>
      <c r="E3862" s="40" t="s">
        <v>16346</v>
      </c>
    </row>
    <row r="3863" spans="1:5">
      <c r="A3863" t="str">
        <f t="shared" si="60"/>
        <v>38940</v>
      </c>
      <c r="B3863">
        <v>38940</v>
      </c>
      <c r="C3863" s="120" t="s">
        <v>21780</v>
      </c>
      <c r="D3863" s="41" t="s">
        <v>8502</v>
      </c>
      <c r="E3863" s="40" t="s">
        <v>17016</v>
      </c>
    </row>
    <row r="3864" spans="1:5">
      <c r="A3864" t="str">
        <f t="shared" si="60"/>
        <v>38941</v>
      </c>
      <c r="B3864">
        <v>38941</v>
      </c>
      <c r="C3864" s="120" t="s">
        <v>21782</v>
      </c>
      <c r="D3864" s="41" t="s">
        <v>8502</v>
      </c>
      <c r="E3864" s="40" t="s">
        <v>27402</v>
      </c>
    </row>
    <row r="3865" spans="1:5">
      <c r="A3865" t="str">
        <f t="shared" si="60"/>
        <v>38942</v>
      </c>
      <c r="B3865">
        <v>38942</v>
      </c>
      <c r="C3865" s="120" t="s">
        <v>21784</v>
      </c>
      <c r="D3865" s="41" t="s">
        <v>8502</v>
      </c>
      <c r="E3865" s="40" t="s">
        <v>27390</v>
      </c>
    </row>
    <row r="3866" spans="1:5">
      <c r="A3866" t="str">
        <f t="shared" si="60"/>
        <v>38943</v>
      </c>
      <c r="B3866">
        <v>38943</v>
      </c>
      <c r="C3866" s="120" t="s">
        <v>22264</v>
      </c>
      <c r="D3866" s="41" t="s">
        <v>8502</v>
      </c>
      <c r="E3866" s="40" t="s">
        <v>25370</v>
      </c>
    </row>
    <row r="3867" spans="1:5">
      <c r="A3867" t="str">
        <f t="shared" si="60"/>
        <v>38944</v>
      </c>
      <c r="B3867">
        <v>38944</v>
      </c>
      <c r="C3867" s="120" t="s">
        <v>22265</v>
      </c>
      <c r="D3867" s="41" t="s">
        <v>8502</v>
      </c>
      <c r="E3867" s="40" t="s">
        <v>9477</v>
      </c>
    </row>
    <row r="3868" spans="1:5">
      <c r="A3868" t="str">
        <f t="shared" si="60"/>
        <v>38945</v>
      </c>
      <c r="B3868">
        <v>38945</v>
      </c>
      <c r="C3868" s="120" t="s">
        <v>22266</v>
      </c>
      <c r="D3868" s="41" t="s">
        <v>8502</v>
      </c>
      <c r="E3868" s="40" t="s">
        <v>9292</v>
      </c>
    </row>
    <row r="3869" spans="1:5">
      <c r="A3869" t="str">
        <f t="shared" si="60"/>
        <v>38946</v>
      </c>
      <c r="B3869">
        <v>38946</v>
      </c>
      <c r="C3869" s="120" t="s">
        <v>22267</v>
      </c>
      <c r="D3869" s="41" t="s">
        <v>8502</v>
      </c>
      <c r="E3869" s="40" t="s">
        <v>18810</v>
      </c>
    </row>
    <row r="3870" spans="1:5">
      <c r="A3870" t="str">
        <f t="shared" si="60"/>
        <v>38947</v>
      </c>
      <c r="B3870">
        <v>38947</v>
      </c>
      <c r="C3870" s="120" t="s">
        <v>22212</v>
      </c>
      <c r="D3870" s="41" t="s">
        <v>8502</v>
      </c>
      <c r="E3870" s="40" t="s">
        <v>9411</v>
      </c>
    </row>
    <row r="3871" spans="1:5">
      <c r="A3871" t="str">
        <f t="shared" si="60"/>
        <v>38948</v>
      </c>
      <c r="B3871">
        <v>38948</v>
      </c>
      <c r="C3871" s="120" t="s">
        <v>22213</v>
      </c>
      <c r="D3871" s="41" t="s">
        <v>8502</v>
      </c>
      <c r="E3871" s="40" t="s">
        <v>16477</v>
      </c>
    </row>
    <row r="3872" spans="1:5">
      <c r="A3872" t="str">
        <f t="shared" si="60"/>
        <v>38949</v>
      </c>
      <c r="B3872">
        <v>38949</v>
      </c>
      <c r="C3872" s="120" t="s">
        <v>22214</v>
      </c>
      <c r="D3872" s="41" t="s">
        <v>8502</v>
      </c>
      <c r="E3872" s="40" t="s">
        <v>12793</v>
      </c>
    </row>
    <row r="3873" spans="1:5">
      <c r="A3873" t="str">
        <f t="shared" si="60"/>
        <v>38950</v>
      </c>
      <c r="B3873">
        <v>38950</v>
      </c>
      <c r="C3873" s="120" t="s">
        <v>22220</v>
      </c>
      <c r="D3873" s="41" t="s">
        <v>8502</v>
      </c>
      <c r="E3873" s="40" t="s">
        <v>27403</v>
      </c>
    </row>
    <row r="3874" spans="1:5">
      <c r="A3874" t="str">
        <f t="shared" si="60"/>
        <v>38951</v>
      </c>
      <c r="B3874">
        <v>38951</v>
      </c>
      <c r="C3874" s="120" t="s">
        <v>22215</v>
      </c>
      <c r="D3874" s="41" t="s">
        <v>8502</v>
      </c>
      <c r="E3874" s="40" t="s">
        <v>27404</v>
      </c>
    </row>
    <row r="3875" spans="1:5">
      <c r="A3875" t="str">
        <f t="shared" si="60"/>
        <v>38952</v>
      </c>
      <c r="B3875">
        <v>38952</v>
      </c>
      <c r="C3875" s="120" t="s">
        <v>23472</v>
      </c>
      <c r="D3875" s="41" t="s">
        <v>8502</v>
      </c>
      <c r="E3875" s="40" t="s">
        <v>16367</v>
      </c>
    </row>
    <row r="3876" spans="1:5">
      <c r="A3876" t="str">
        <f t="shared" si="60"/>
        <v>38953</v>
      </c>
      <c r="B3876">
        <v>38953</v>
      </c>
      <c r="C3876" s="120" t="s">
        <v>23473</v>
      </c>
      <c r="D3876" s="41" t="s">
        <v>8502</v>
      </c>
      <c r="E3876" s="40" t="s">
        <v>8958</v>
      </c>
    </row>
    <row r="3877" spans="1:5">
      <c r="A3877" t="str">
        <f t="shared" si="60"/>
        <v>38971</v>
      </c>
      <c r="B3877">
        <v>38971</v>
      </c>
      <c r="C3877" s="120" t="s">
        <v>24291</v>
      </c>
      <c r="D3877" s="41" t="s">
        <v>8510</v>
      </c>
      <c r="E3877" s="40" t="s">
        <v>20713</v>
      </c>
    </row>
    <row r="3878" spans="1:5">
      <c r="A3878" t="str">
        <f t="shared" si="60"/>
        <v>38972</v>
      </c>
      <c r="B3878">
        <v>38972</v>
      </c>
      <c r="C3878" s="120" t="s">
        <v>24292</v>
      </c>
      <c r="D3878" s="41" t="s">
        <v>8510</v>
      </c>
      <c r="E3878" s="40" t="s">
        <v>17755</v>
      </c>
    </row>
    <row r="3879" spans="1:5">
      <c r="A3879" t="str">
        <f t="shared" si="60"/>
        <v>38973</v>
      </c>
      <c r="B3879">
        <v>38973</v>
      </c>
      <c r="C3879" s="120" t="s">
        <v>24293</v>
      </c>
      <c r="D3879" s="41" t="s">
        <v>8510</v>
      </c>
      <c r="E3879" s="40" t="s">
        <v>27405</v>
      </c>
    </row>
    <row r="3880" spans="1:5">
      <c r="A3880" t="str">
        <f t="shared" si="60"/>
        <v>38974</v>
      </c>
      <c r="B3880">
        <v>38974</v>
      </c>
      <c r="C3880" s="120" t="s">
        <v>24294</v>
      </c>
      <c r="D3880" s="41" t="s">
        <v>8510</v>
      </c>
      <c r="E3880" s="40" t="s">
        <v>20130</v>
      </c>
    </row>
    <row r="3881" spans="1:5">
      <c r="A3881" t="str">
        <f t="shared" si="60"/>
        <v>38975</v>
      </c>
      <c r="B3881">
        <v>38975</v>
      </c>
      <c r="C3881" s="120" t="s">
        <v>24295</v>
      </c>
      <c r="D3881" s="41" t="s">
        <v>8510</v>
      </c>
      <c r="E3881" s="40" t="s">
        <v>18547</v>
      </c>
    </row>
    <row r="3882" spans="1:5">
      <c r="A3882" t="str">
        <f t="shared" si="60"/>
        <v>38976</v>
      </c>
      <c r="B3882">
        <v>38976</v>
      </c>
      <c r="C3882" s="120" t="s">
        <v>24296</v>
      </c>
      <c r="D3882" s="41" t="s">
        <v>8510</v>
      </c>
      <c r="E3882" s="40" t="s">
        <v>17009</v>
      </c>
    </row>
    <row r="3883" spans="1:5">
      <c r="A3883" t="str">
        <f t="shared" si="60"/>
        <v>38977</v>
      </c>
      <c r="B3883">
        <v>38977</v>
      </c>
      <c r="C3883" s="120" t="s">
        <v>24290</v>
      </c>
      <c r="D3883" s="41" t="s">
        <v>8510</v>
      </c>
      <c r="E3883" s="40" t="s">
        <v>18225</v>
      </c>
    </row>
    <row r="3884" spans="1:5">
      <c r="A3884" t="str">
        <f t="shared" si="60"/>
        <v>38978</v>
      </c>
      <c r="B3884">
        <v>38978</v>
      </c>
      <c r="C3884" s="120" t="s">
        <v>24299</v>
      </c>
      <c r="D3884" s="41" t="s">
        <v>8510</v>
      </c>
      <c r="E3884" s="40" t="s">
        <v>26278</v>
      </c>
    </row>
    <row r="3885" spans="1:5">
      <c r="A3885" t="str">
        <f t="shared" si="60"/>
        <v>38979</v>
      </c>
      <c r="B3885">
        <v>38979</v>
      </c>
      <c r="C3885" s="120" t="s">
        <v>24300</v>
      </c>
      <c r="D3885" s="41" t="s">
        <v>8510</v>
      </c>
      <c r="E3885" s="40" t="s">
        <v>26127</v>
      </c>
    </row>
    <row r="3886" spans="1:5">
      <c r="A3886" t="str">
        <f t="shared" si="60"/>
        <v>38980</v>
      </c>
      <c r="B3886">
        <v>38980</v>
      </c>
      <c r="C3886" s="120" t="s">
        <v>24301</v>
      </c>
      <c r="D3886" s="41" t="s">
        <v>8510</v>
      </c>
      <c r="E3886" s="40" t="s">
        <v>8627</v>
      </c>
    </row>
    <row r="3887" spans="1:5">
      <c r="A3887" t="str">
        <f t="shared" si="60"/>
        <v>38981</v>
      </c>
      <c r="B3887">
        <v>38981</v>
      </c>
      <c r="C3887" s="120" t="s">
        <v>24303</v>
      </c>
      <c r="D3887" s="41" t="s">
        <v>8510</v>
      </c>
      <c r="E3887" s="40" t="s">
        <v>25398</v>
      </c>
    </row>
    <row r="3888" spans="1:5">
      <c r="A3888" t="str">
        <f t="shared" si="60"/>
        <v>38982</v>
      </c>
      <c r="B3888">
        <v>38982</v>
      </c>
      <c r="C3888" s="120" t="s">
        <v>24305</v>
      </c>
      <c r="D3888" s="41" t="s">
        <v>8510</v>
      </c>
      <c r="E3888" s="40" t="s">
        <v>18025</v>
      </c>
    </row>
    <row r="3889" spans="1:5">
      <c r="A3889" t="str">
        <f t="shared" si="60"/>
        <v>38983</v>
      </c>
      <c r="B3889">
        <v>38983</v>
      </c>
      <c r="C3889" s="120" t="s">
        <v>24307</v>
      </c>
      <c r="D3889" s="41" t="s">
        <v>8510</v>
      </c>
      <c r="E3889" s="40" t="s">
        <v>16752</v>
      </c>
    </row>
    <row r="3890" spans="1:5">
      <c r="A3890" t="str">
        <f t="shared" si="60"/>
        <v>38984</v>
      </c>
      <c r="B3890">
        <v>38984</v>
      </c>
      <c r="C3890" s="120" t="s">
        <v>24308</v>
      </c>
      <c r="D3890" s="41" t="s">
        <v>8510</v>
      </c>
      <c r="E3890" s="40" t="s">
        <v>27406</v>
      </c>
    </row>
    <row r="3891" spans="1:5">
      <c r="A3891" t="str">
        <f t="shared" si="60"/>
        <v>38985</v>
      </c>
      <c r="B3891">
        <v>38985</v>
      </c>
      <c r="C3891" s="120" t="s">
        <v>24309</v>
      </c>
      <c r="D3891" s="41" t="s">
        <v>8510</v>
      </c>
      <c r="E3891" s="40" t="s">
        <v>27407</v>
      </c>
    </row>
    <row r="3892" spans="1:5">
      <c r="A3892" t="str">
        <f t="shared" si="60"/>
        <v>38986</v>
      </c>
      <c r="B3892">
        <v>38986</v>
      </c>
      <c r="C3892" s="120" t="s">
        <v>24297</v>
      </c>
      <c r="D3892" s="41" t="s">
        <v>8510</v>
      </c>
      <c r="E3892" s="40" t="s">
        <v>27408</v>
      </c>
    </row>
    <row r="3893" spans="1:5">
      <c r="A3893" t="str">
        <f t="shared" si="60"/>
        <v>38987</v>
      </c>
      <c r="B3893">
        <v>38987</v>
      </c>
      <c r="C3893" s="120" t="s">
        <v>21785</v>
      </c>
      <c r="D3893" s="41" t="s">
        <v>8502</v>
      </c>
      <c r="E3893" s="40" t="s">
        <v>15008</v>
      </c>
    </row>
    <row r="3894" spans="1:5">
      <c r="A3894" t="str">
        <f t="shared" si="60"/>
        <v>38988</v>
      </c>
      <c r="B3894">
        <v>38988</v>
      </c>
      <c r="C3894" s="120" t="s">
        <v>21786</v>
      </c>
      <c r="D3894" s="41" t="s">
        <v>8502</v>
      </c>
      <c r="E3894" s="40" t="s">
        <v>18255</v>
      </c>
    </row>
    <row r="3895" spans="1:5">
      <c r="A3895" t="str">
        <f t="shared" si="60"/>
        <v>38989</v>
      </c>
      <c r="B3895">
        <v>38989</v>
      </c>
      <c r="C3895" s="120" t="s">
        <v>21787</v>
      </c>
      <c r="D3895" s="41" t="s">
        <v>8502</v>
      </c>
      <c r="E3895" s="40" t="s">
        <v>8730</v>
      </c>
    </row>
    <row r="3896" spans="1:5">
      <c r="A3896" t="str">
        <f t="shared" si="60"/>
        <v>38990</v>
      </c>
      <c r="B3896">
        <v>38990</v>
      </c>
      <c r="C3896" s="120" t="s">
        <v>21788</v>
      </c>
      <c r="D3896" s="41" t="s">
        <v>8502</v>
      </c>
      <c r="E3896" s="40" t="s">
        <v>27409</v>
      </c>
    </row>
    <row r="3897" spans="1:5">
      <c r="A3897" t="str">
        <f t="shared" si="60"/>
        <v>38991</v>
      </c>
      <c r="B3897">
        <v>38991</v>
      </c>
      <c r="C3897" s="120" t="s">
        <v>21789</v>
      </c>
      <c r="D3897" s="41" t="s">
        <v>8502</v>
      </c>
      <c r="E3897" s="40" t="s">
        <v>18917</v>
      </c>
    </row>
    <row r="3898" spans="1:5">
      <c r="A3898" t="str">
        <f t="shared" si="60"/>
        <v>38992</v>
      </c>
      <c r="B3898">
        <v>38992</v>
      </c>
      <c r="C3898" s="120" t="s">
        <v>19814</v>
      </c>
      <c r="D3898" s="41" t="s">
        <v>8502</v>
      </c>
      <c r="E3898" s="40" t="s">
        <v>16357</v>
      </c>
    </row>
    <row r="3899" spans="1:5">
      <c r="A3899" t="str">
        <f t="shared" si="60"/>
        <v>38993</v>
      </c>
      <c r="B3899">
        <v>38993</v>
      </c>
      <c r="C3899" s="120" t="s">
        <v>19815</v>
      </c>
      <c r="D3899" s="41" t="s">
        <v>8502</v>
      </c>
      <c r="E3899" s="40" t="s">
        <v>8652</v>
      </c>
    </row>
    <row r="3900" spans="1:5">
      <c r="A3900" t="str">
        <f t="shared" si="60"/>
        <v>38996</v>
      </c>
      <c r="B3900">
        <v>38996</v>
      </c>
      <c r="C3900" s="120" t="s">
        <v>20532</v>
      </c>
      <c r="D3900" s="41" t="s">
        <v>8502</v>
      </c>
      <c r="E3900" s="40" t="s">
        <v>9478</v>
      </c>
    </row>
    <row r="3901" spans="1:5">
      <c r="A3901" t="str">
        <f t="shared" si="60"/>
        <v>38997</v>
      </c>
      <c r="B3901">
        <v>38997</v>
      </c>
      <c r="C3901" s="120" t="s">
        <v>20533</v>
      </c>
      <c r="D3901" s="41" t="s">
        <v>8502</v>
      </c>
      <c r="E3901" s="40" t="s">
        <v>20605</v>
      </c>
    </row>
    <row r="3902" spans="1:5">
      <c r="A3902" t="str">
        <f t="shared" si="60"/>
        <v>38998</v>
      </c>
      <c r="B3902">
        <v>38998</v>
      </c>
      <c r="C3902" s="120" t="s">
        <v>20530</v>
      </c>
      <c r="D3902" s="41" t="s">
        <v>8502</v>
      </c>
      <c r="E3902" s="40" t="s">
        <v>17495</v>
      </c>
    </row>
    <row r="3903" spans="1:5">
      <c r="A3903" t="str">
        <f t="shared" si="60"/>
        <v>38999</v>
      </c>
      <c r="B3903">
        <v>38999</v>
      </c>
      <c r="C3903" s="120" t="s">
        <v>20531</v>
      </c>
      <c r="D3903" s="41" t="s">
        <v>8502</v>
      </c>
      <c r="E3903" s="40" t="s">
        <v>17940</v>
      </c>
    </row>
    <row r="3904" spans="1:5">
      <c r="A3904" t="str">
        <f t="shared" si="60"/>
        <v>39000</v>
      </c>
      <c r="B3904">
        <v>39000</v>
      </c>
      <c r="C3904" s="120" t="s">
        <v>23648</v>
      </c>
      <c r="D3904" s="41" t="s">
        <v>8502</v>
      </c>
      <c r="E3904" s="40" t="s">
        <v>17753</v>
      </c>
    </row>
    <row r="3905" spans="1:5">
      <c r="A3905" t="str">
        <f t="shared" si="60"/>
        <v>39008</v>
      </c>
      <c r="B3905">
        <v>39008</v>
      </c>
      <c r="C3905" s="120" t="s">
        <v>19673</v>
      </c>
      <c r="D3905" s="41" t="s">
        <v>8502</v>
      </c>
      <c r="E3905" s="40" t="s">
        <v>27410</v>
      </c>
    </row>
    <row r="3906" spans="1:5">
      <c r="A3906" t="str">
        <f t="shared" si="60"/>
        <v>39009</v>
      </c>
      <c r="B3906">
        <v>39009</v>
      </c>
      <c r="C3906" s="120" t="s">
        <v>19674</v>
      </c>
      <c r="D3906" s="41" t="s">
        <v>8502</v>
      </c>
      <c r="E3906" s="40" t="s">
        <v>27411</v>
      </c>
    </row>
    <row r="3907" spans="1:5">
      <c r="A3907" t="str">
        <f t="shared" ref="A3907:A3970" si="61">IF(ISERROR(SEARCH("/",B3907)=6),TRIM(CLEAN(B3907)),IF(SEARCH("/",B3907)=6,IF(LEN(TRIM(CLEAN(B3907)))=7,LEFT(TRIM(CLEAN(B3907)),6)&amp;"00"&amp;RIGHT(TRIM(CLEAN(B3907)),1),LEFT(TRIM(CLEAN(B3907)),6)&amp;"0"&amp;RIGHT(TRIM(CLEAN(B3907)),2)),TRIM(CLEAN(B3907))))</f>
        <v>39012</v>
      </c>
      <c r="B3907">
        <v>39012</v>
      </c>
      <c r="C3907" s="120" t="s">
        <v>22868</v>
      </c>
      <c r="D3907" s="41" t="s">
        <v>8502</v>
      </c>
      <c r="E3907" s="40" t="s">
        <v>27412</v>
      </c>
    </row>
    <row r="3908" spans="1:5">
      <c r="A3908" t="str">
        <f t="shared" si="61"/>
        <v>39013</v>
      </c>
      <c r="B3908">
        <v>39013</v>
      </c>
      <c r="C3908" s="120" t="s">
        <v>20294</v>
      </c>
      <c r="D3908" s="41" t="s">
        <v>8502</v>
      </c>
      <c r="E3908" s="40" t="s">
        <v>8746</v>
      </c>
    </row>
    <row r="3909" spans="1:5" ht="30">
      <c r="A3909" t="str">
        <f t="shared" si="61"/>
        <v>39014</v>
      </c>
      <c r="B3909">
        <v>39014</v>
      </c>
      <c r="C3909" s="120" t="s">
        <v>21416</v>
      </c>
      <c r="D3909" s="41" t="s">
        <v>8506</v>
      </c>
      <c r="E3909" s="40" t="s">
        <v>26138</v>
      </c>
    </row>
    <row r="3910" spans="1:5">
      <c r="A3910" t="str">
        <f t="shared" si="61"/>
        <v>39015</v>
      </c>
      <c r="B3910">
        <v>39015</v>
      </c>
      <c r="C3910" s="120" t="s">
        <v>23118</v>
      </c>
      <c r="D3910" s="41" t="s">
        <v>8502</v>
      </c>
      <c r="E3910" s="40" t="s">
        <v>9046</v>
      </c>
    </row>
    <row r="3911" spans="1:5">
      <c r="A3911" t="str">
        <f t="shared" si="61"/>
        <v>39016</v>
      </c>
      <c r="B3911">
        <v>39016</v>
      </c>
      <c r="C3911" s="120" t="s">
        <v>21274</v>
      </c>
      <c r="D3911" s="41" t="s">
        <v>8502</v>
      </c>
      <c r="E3911" s="40" t="s">
        <v>10701</v>
      </c>
    </row>
    <row r="3912" spans="1:5">
      <c r="A3912" t="str">
        <f t="shared" si="61"/>
        <v>39017</v>
      </c>
      <c r="B3912">
        <v>39017</v>
      </c>
      <c r="C3912" s="120" t="s">
        <v>21272</v>
      </c>
      <c r="D3912" s="41" t="s">
        <v>8502</v>
      </c>
      <c r="E3912" s="40" t="s">
        <v>9327</v>
      </c>
    </row>
    <row r="3913" spans="1:5" ht="30">
      <c r="A3913" t="str">
        <f t="shared" si="61"/>
        <v>39021</v>
      </c>
      <c r="B3913">
        <v>39021</v>
      </c>
      <c r="C3913" s="120" t="s">
        <v>27413</v>
      </c>
      <c r="D3913" s="41" t="s">
        <v>8502</v>
      </c>
      <c r="E3913" s="40" t="s">
        <v>27414</v>
      </c>
    </row>
    <row r="3914" spans="1:5">
      <c r="A3914" t="str">
        <f t="shared" si="61"/>
        <v>39022</v>
      </c>
      <c r="B3914">
        <v>39022</v>
      </c>
      <c r="C3914" s="120" t="s">
        <v>27415</v>
      </c>
      <c r="D3914" s="41" t="s">
        <v>8502</v>
      </c>
      <c r="E3914" s="40" t="s">
        <v>27416</v>
      </c>
    </row>
    <row r="3915" spans="1:5" ht="30">
      <c r="A3915" t="str">
        <f t="shared" si="61"/>
        <v>39024</v>
      </c>
      <c r="B3915">
        <v>39024</v>
      </c>
      <c r="C3915" s="120" t="s">
        <v>23017</v>
      </c>
      <c r="D3915" s="41" t="s">
        <v>8502</v>
      </c>
      <c r="E3915" s="40" t="s">
        <v>27417</v>
      </c>
    </row>
    <row r="3916" spans="1:5">
      <c r="A3916" t="str">
        <f t="shared" si="61"/>
        <v>39025</v>
      </c>
      <c r="B3916">
        <v>39025</v>
      </c>
      <c r="C3916" s="120" t="s">
        <v>23020</v>
      </c>
      <c r="D3916" s="41" t="s">
        <v>8502</v>
      </c>
      <c r="E3916" s="40" t="s">
        <v>27418</v>
      </c>
    </row>
    <row r="3917" spans="1:5">
      <c r="A3917" t="str">
        <f t="shared" si="61"/>
        <v>39026</v>
      </c>
      <c r="B3917">
        <v>39026</v>
      </c>
      <c r="C3917" s="120" t="s">
        <v>23099</v>
      </c>
      <c r="D3917" s="41" t="s">
        <v>8506</v>
      </c>
      <c r="E3917" s="40" t="s">
        <v>21806</v>
      </c>
    </row>
    <row r="3918" spans="1:5">
      <c r="A3918" t="str">
        <f t="shared" si="61"/>
        <v>39027</v>
      </c>
      <c r="B3918">
        <v>39027</v>
      </c>
      <c r="C3918" s="120" t="s">
        <v>23095</v>
      </c>
      <c r="D3918" s="41" t="s">
        <v>8506</v>
      </c>
      <c r="E3918" s="40" t="s">
        <v>9235</v>
      </c>
    </row>
    <row r="3919" spans="1:5">
      <c r="A3919" t="str">
        <f t="shared" si="61"/>
        <v>39028</v>
      </c>
      <c r="B3919">
        <v>39028</v>
      </c>
      <c r="C3919" s="120" t="s">
        <v>22858</v>
      </c>
      <c r="D3919" s="41" t="s">
        <v>8510</v>
      </c>
      <c r="E3919" s="40" t="s">
        <v>8977</v>
      </c>
    </row>
    <row r="3920" spans="1:5">
      <c r="A3920" t="str">
        <f t="shared" si="61"/>
        <v>39029</v>
      </c>
      <c r="B3920">
        <v>39029</v>
      </c>
      <c r="C3920" s="120" t="s">
        <v>22857</v>
      </c>
      <c r="D3920" s="41" t="s">
        <v>8510</v>
      </c>
      <c r="E3920" s="40" t="s">
        <v>9463</v>
      </c>
    </row>
    <row r="3921" spans="1:5">
      <c r="A3921" t="str">
        <f t="shared" si="61"/>
        <v>39125</v>
      </c>
      <c r="B3921">
        <v>39125</v>
      </c>
      <c r="C3921" s="120" t="s">
        <v>19104</v>
      </c>
      <c r="D3921" s="41" t="s">
        <v>8502</v>
      </c>
      <c r="E3921" s="40" t="s">
        <v>8639</v>
      </c>
    </row>
    <row r="3922" spans="1:5">
      <c r="A3922" t="str">
        <f t="shared" si="61"/>
        <v>39126</v>
      </c>
      <c r="B3922">
        <v>39126</v>
      </c>
      <c r="C3922" s="120" t="s">
        <v>19107</v>
      </c>
      <c r="D3922" s="41" t="s">
        <v>8502</v>
      </c>
      <c r="E3922" s="40" t="s">
        <v>8981</v>
      </c>
    </row>
    <row r="3923" spans="1:5">
      <c r="A3923" t="str">
        <f t="shared" si="61"/>
        <v>39127</v>
      </c>
      <c r="B3923">
        <v>39127</v>
      </c>
      <c r="C3923" s="120" t="s">
        <v>19092</v>
      </c>
      <c r="D3923" s="41" t="s">
        <v>8502</v>
      </c>
      <c r="E3923" s="40" t="s">
        <v>8563</v>
      </c>
    </row>
    <row r="3924" spans="1:5">
      <c r="A3924" t="str">
        <f t="shared" si="61"/>
        <v>39128</v>
      </c>
      <c r="B3924">
        <v>39128</v>
      </c>
      <c r="C3924" s="120" t="s">
        <v>19102</v>
      </c>
      <c r="D3924" s="41" t="s">
        <v>8502</v>
      </c>
      <c r="E3924" s="40" t="s">
        <v>8639</v>
      </c>
    </row>
    <row r="3925" spans="1:5">
      <c r="A3925" t="str">
        <f t="shared" si="61"/>
        <v>39129</v>
      </c>
      <c r="B3925">
        <v>39129</v>
      </c>
      <c r="C3925" s="120" t="s">
        <v>19094</v>
      </c>
      <c r="D3925" s="41" t="s">
        <v>8502</v>
      </c>
      <c r="E3925" s="40" t="s">
        <v>9256</v>
      </c>
    </row>
    <row r="3926" spans="1:5">
      <c r="A3926" t="str">
        <f t="shared" si="61"/>
        <v>39130</v>
      </c>
      <c r="B3926">
        <v>39130</v>
      </c>
      <c r="C3926" s="120" t="s">
        <v>19090</v>
      </c>
      <c r="D3926" s="41" t="s">
        <v>8502</v>
      </c>
      <c r="E3926" s="40" t="s">
        <v>9457</v>
      </c>
    </row>
    <row r="3927" spans="1:5">
      <c r="A3927" t="str">
        <f t="shared" si="61"/>
        <v>39131</v>
      </c>
      <c r="B3927">
        <v>39131</v>
      </c>
      <c r="C3927" s="120" t="s">
        <v>19088</v>
      </c>
      <c r="D3927" s="41" t="s">
        <v>8502</v>
      </c>
      <c r="E3927" s="40" t="s">
        <v>27419</v>
      </c>
    </row>
    <row r="3928" spans="1:5">
      <c r="A3928" t="str">
        <f t="shared" si="61"/>
        <v>39132</v>
      </c>
      <c r="B3928">
        <v>39132</v>
      </c>
      <c r="C3928" s="120" t="s">
        <v>19099</v>
      </c>
      <c r="D3928" s="41" t="s">
        <v>8502</v>
      </c>
      <c r="E3928" s="40" t="s">
        <v>9444</v>
      </c>
    </row>
    <row r="3929" spans="1:5">
      <c r="A3929" t="str">
        <f t="shared" si="61"/>
        <v>39133</v>
      </c>
      <c r="B3929">
        <v>39133</v>
      </c>
      <c r="C3929" s="120" t="s">
        <v>19096</v>
      </c>
      <c r="D3929" s="41" t="s">
        <v>8502</v>
      </c>
      <c r="E3929" s="40" t="s">
        <v>14327</v>
      </c>
    </row>
    <row r="3930" spans="1:5">
      <c r="A3930" t="str">
        <f t="shared" si="61"/>
        <v>39134</v>
      </c>
      <c r="B3930">
        <v>39134</v>
      </c>
      <c r="C3930" s="120" t="s">
        <v>19105</v>
      </c>
      <c r="D3930" s="41" t="s">
        <v>8502</v>
      </c>
      <c r="E3930" s="40" t="s">
        <v>8933</v>
      </c>
    </row>
    <row r="3931" spans="1:5">
      <c r="A3931" t="str">
        <f t="shared" si="61"/>
        <v>39135</v>
      </c>
      <c r="B3931">
        <v>39135</v>
      </c>
      <c r="C3931" s="120" t="s">
        <v>19101</v>
      </c>
      <c r="D3931" s="41" t="s">
        <v>8502</v>
      </c>
      <c r="E3931" s="40" t="s">
        <v>9112</v>
      </c>
    </row>
    <row r="3932" spans="1:5">
      <c r="A3932" t="str">
        <f t="shared" si="61"/>
        <v>39136</v>
      </c>
      <c r="B3932">
        <v>39136</v>
      </c>
      <c r="C3932" s="120" t="s">
        <v>19117</v>
      </c>
      <c r="D3932" s="41" t="s">
        <v>8502</v>
      </c>
      <c r="E3932" s="40" t="s">
        <v>9110</v>
      </c>
    </row>
    <row r="3933" spans="1:5">
      <c r="A3933" t="str">
        <f t="shared" si="61"/>
        <v>39137</v>
      </c>
      <c r="B3933">
        <v>39137</v>
      </c>
      <c r="C3933" s="120" t="s">
        <v>19112</v>
      </c>
      <c r="D3933" s="41" t="s">
        <v>8502</v>
      </c>
      <c r="E3933" s="40" t="s">
        <v>8544</v>
      </c>
    </row>
    <row r="3934" spans="1:5">
      <c r="A3934" t="str">
        <f t="shared" si="61"/>
        <v>39138</v>
      </c>
      <c r="B3934">
        <v>39138</v>
      </c>
      <c r="C3934" s="120" t="s">
        <v>19116</v>
      </c>
      <c r="D3934" s="41" t="s">
        <v>8502</v>
      </c>
      <c r="E3934" s="40" t="s">
        <v>27420</v>
      </c>
    </row>
    <row r="3935" spans="1:5">
      <c r="A3935" t="str">
        <f t="shared" si="61"/>
        <v>39139</v>
      </c>
      <c r="B3935">
        <v>39139</v>
      </c>
      <c r="C3935" s="120" t="s">
        <v>19113</v>
      </c>
      <c r="D3935" s="41" t="s">
        <v>8502</v>
      </c>
      <c r="E3935" s="40" t="s">
        <v>8518</v>
      </c>
    </row>
    <row r="3936" spans="1:5">
      <c r="A3936" t="str">
        <f t="shared" si="61"/>
        <v>39140</v>
      </c>
      <c r="B3936">
        <v>39140</v>
      </c>
      <c r="C3936" s="120" t="s">
        <v>19111</v>
      </c>
      <c r="D3936" s="41" t="s">
        <v>8502</v>
      </c>
      <c r="E3936" s="40" t="s">
        <v>8566</v>
      </c>
    </row>
    <row r="3937" spans="1:5">
      <c r="A3937" t="str">
        <f t="shared" si="61"/>
        <v>39141</v>
      </c>
      <c r="B3937">
        <v>39141</v>
      </c>
      <c r="C3937" s="120" t="s">
        <v>19110</v>
      </c>
      <c r="D3937" s="41" t="s">
        <v>8502</v>
      </c>
      <c r="E3937" s="40" t="s">
        <v>24810</v>
      </c>
    </row>
    <row r="3938" spans="1:5">
      <c r="A3938" t="str">
        <f t="shared" si="61"/>
        <v>39142</v>
      </c>
      <c r="B3938">
        <v>39142</v>
      </c>
      <c r="C3938" s="120" t="s">
        <v>19115</v>
      </c>
      <c r="D3938" s="41" t="s">
        <v>8502</v>
      </c>
      <c r="E3938" s="40" t="s">
        <v>9023</v>
      </c>
    </row>
    <row r="3939" spans="1:5">
      <c r="A3939" t="str">
        <f t="shared" si="61"/>
        <v>39143</v>
      </c>
      <c r="B3939">
        <v>39143</v>
      </c>
      <c r="C3939" s="120" t="s">
        <v>19114</v>
      </c>
      <c r="D3939" s="41" t="s">
        <v>8502</v>
      </c>
      <c r="E3939" s="40" t="s">
        <v>8529</v>
      </c>
    </row>
    <row r="3940" spans="1:5">
      <c r="A3940" t="str">
        <f t="shared" si="61"/>
        <v>39144</v>
      </c>
      <c r="B3940">
        <v>39144</v>
      </c>
      <c r="C3940" s="120" t="s">
        <v>19118</v>
      </c>
      <c r="D3940" s="41" t="s">
        <v>8502</v>
      </c>
      <c r="E3940" s="40" t="s">
        <v>8602</v>
      </c>
    </row>
    <row r="3941" spans="1:5">
      <c r="A3941" t="str">
        <f t="shared" si="61"/>
        <v>39145</v>
      </c>
      <c r="B3941">
        <v>39145</v>
      </c>
      <c r="C3941" s="120" t="s">
        <v>19119</v>
      </c>
      <c r="D3941" s="41" t="s">
        <v>8502</v>
      </c>
      <c r="E3941" s="40" t="s">
        <v>8545</v>
      </c>
    </row>
    <row r="3942" spans="1:5">
      <c r="A3942" t="str">
        <f t="shared" si="61"/>
        <v>39158</v>
      </c>
      <c r="B3942">
        <v>39158</v>
      </c>
      <c r="C3942" s="120" t="s">
        <v>19109</v>
      </c>
      <c r="D3942" s="41" t="s">
        <v>8502</v>
      </c>
      <c r="E3942" s="40" t="s">
        <v>16386</v>
      </c>
    </row>
    <row r="3943" spans="1:5">
      <c r="A3943" t="str">
        <f t="shared" si="61"/>
        <v>39174</v>
      </c>
      <c r="B3943">
        <v>39174</v>
      </c>
      <c r="C3943" s="120" t="s">
        <v>19819</v>
      </c>
      <c r="D3943" s="41" t="s">
        <v>8502</v>
      </c>
      <c r="E3943" s="40" t="s">
        <v>8763</v>
      </c>
    </row>
    <row r="3944" spans="1:5">
      <c r="A3944" t="str">
        <f t="shared" si="61"/>
        <v>39175</v>
      </c>
      <c r="B3944">
        <v>39175</v>
      </c>
      <c r="C3944" s="120" t="s">
        <v>19823</v>
      </c>
      <c r="D3944" s="41" t="s">
        <v>8502</v>
      </c>
      <c r="E3944" s="40" t="s">
        <v>8638</v>
      </c>
    </row>
    <row r="3945" spans="1:5">
      <c r="A3945" t="str">
        <f t="shared" si="61"/>
        <v>39176</v>
      </c>
      <c r="B3945">
        <v>39176</v>
      </c>
      <c r="C3945" s="120" t="s">
        <v>19820</v>
      </c>
      <c r="D3945" s="41" t="s">
        <v>8502</v>
      </c>
      <c r="E3945" s="40" t="s">
        <v>8764</v>
      </c>
    </row>
    <row r="3946" spans="1:5">
      <c r="A3946" t="str">
        <f t="shared" si="61"/>
        <v>39177</v>
      </c>
      <c r="B3946">
        <v>39177</v>
      </c>
      <c r="C3946" s="120" t="s">
        <v>19818</v>
      </c>
      <c r="D3946" s="41" t="s">
        <v>8502</v>
      </c>
      <c r="E3946" s="40" t="s">
        <v>8538</v>
      </c>
    </row>
    <row r="3947" spans="1:5">
      <c r="A3947" t="str">
        <f t="shared" si="61"/>
        <v>39178</v>
      </c>
      <c r="B3947">
        <v>39178</v>
      </c>
      <c r="C3947" s="120" t="s">
        <v>19817</v>
      </c>
      <c r="D3947" s="41" t="s">
        <v>8502</v>
      </c>
      <c r="E3947" s="40" t="s">
        <v>9252</v>
      </c>
    </row>
    <row r="3948" spans="1:5">
      <c r="A3948" t="str">
        <f t="shared" si="61"/>
        <v>39179</v>
      </c>
      <c r="B3948">
        <v>39179</v>
      </c>
      <c r="C3948" s="120" t="s">
        <v>19822</v>
      </c>
      <c r="D3948" s="41" t="s">
        <v>8502</v>
      </c>
      <c r="E3948" s="40" t="s">
        <v>15707</v>
      </c>
    </row>
    <row r="3949" spans="1:5">
      <c r="A3949" t="str">
        <f t="shared" si="61"/>
        <v>39180</v>
      </c>
      <c r="B3949">
        <v>39180</v>
      </c>
      <c r="C3949" s="120" t="s">
        <v>19821</v>
      </c>
      <c r="D3949" s="41" t="s">
        <v>8502</v>
      </c>
      <c r="E3949" s="40" t="s">
        <v>8974</v>
      </c>
    </row>
    <row r="3950" spans="1:5">
      <c r="A3950" t="str">
        <f t="shared" si="61"/>
        <v>39181</v>
      </c>
      <c r="B3950">
        <v>39181</v>
      </c>
      <c r="C3950" s="120" t="s">
        <v>19825</v>
      </c>
      <c r="D3950" s="41" t="s">
        <v>8502</v>
      </c>
      <c r="E3950" s="40" t="s">
        <v>9159</v>
      </c>
    </row>
    <row r="3951" spans="1:5">
      <c r="A3951" t="str">
        <f t="shared" si="61"/>
        <v>39182</v>
      </c>
      <c r="B3951">
        <v>39182</v>
      </c>
      <c r="C3951" s="120" t="s">
        <v>19826</v>
      </c>
      <c r="D3951" s="41" t="s">
        <v>8502</v>
      </c>
      <c r="E3951" s="40" t="s">
        <v>22044</v>
      </c>
    </row>
    <row r="3952" spans="1:5">
      <c r="A3952" t="str">
        <f t="shared" si="61"/>
        <v>39184</v>
      </c>
      <c r="B3952">
        <v>39184</v>
      </c>
      <c r="C3952" s="120" t="s">
        <v>19776</v>
      </c>
      <c r="D3952" s="41" t="s">
        <v>8502</v>
      </c>
      <c r="E3952" s="40" t="s">
        <v>9569</v>
      </c>
    </row>
    <row r="3953" spans="1:5">
      <c r="A3953" t="str">
        <f t="shared" si="61"/>
        <v>39185</v>
      </c>
      <c r="B3953">
        <v>39185</v>
      </c>
      <c r="C3953" s="120" t="s">
        <v>19777</v>
      </c>
      <c r="D3953" s="41" t="s">
        <v>8502</v>
      </c>
      <c r="E3953" s="40" t="s">
        <v>19627</v>
      </c>
    </row>
    <row r="3954" spans="1:5">
      <c r="A3954" t="str">
        <f t="shared" si="61"/>
        <v>39186</v>
      </c>
      <c r="B3954">
        <v>39186</v>
      </c>
      <c r="C3954" s="120" t="s">
        <v>19773</v>
      </c>
      <c r="D3954" s="41" t="s">
        <v>8502</v>
      </c>
      <c r="E3954" s="40" t="s">
        <v>9479</v>
      </c>
    </row>
    <row r="3955" spans="1:5">
      <c r="A3955" t="str">
        <f t="shared" si="61"/>
        <v>39187</v>
      </c>
      <c r="B3955">
        <v>39187</v>
      </c>
      <c r="C3955" s="120" t="s">
        <v>19775</v>
      </c>
      <c r="D3955" s="41" t="s">
        <v>8502</v>
      </c>
      <c r="E3955" s="40" t="s">
        <v>8587</v>
      </c>
    </row>
    <row r="3956" spans="1:5">
      <c r="A3956" t="str">
        <f t="shared" si="61"/>
        <v>39188</v>
      </c>
      <c r="B3956">
        <v>39188</v>
      </c>
      <c r="C3956" s="120" t="s">
        <v>19774</v>
      </c>
      <c r="D3956" s="41" t="s">
        <v>8502</v>
      </c>
      <c r="E3956" s="40" t="s">
        <v>8652</v>
      </c>
    </row>
    <row r="3957" spans="1:5">
      <c r="A3957" t="str">
        <f t="shared" si="61"/>
        <v>39189</v>
      </c>
      <c r="B3957">
        <v>39189</v>
      </c>
      <c r="C3957" s="120" t="s">
        <v>19772</v>
      </c>
      <c r="D3957" s="41" t="s">
        <v>8502</v>
      </c>
      <c r="E3957" s="40" t="s">
        <v>20713</v>
      </c>
    </row>
    <row r="3958" spans="1:5">
      <c r="A3958" t="str">
        <f t="shared" si="61"/>
        <v>39190</v>
      </c>
      <c r="B3958">
        <v>39190</v>
      </c>
      <c r="C3958" s="120" t="s">
        <v>19771</v>
      </c>
      <c r="D3958" s="41" t="s">
        <v>8502</v>
      </c>
      <c r="E3958" s="40" t="s">
        <v>17090</v>
      </c>
    </row>
    <row r="3959" spans="1:5">
      <c r="A3959" t="str">
        <f t="shared" si="61"/>
        <v>39191</v>
      </c>
      <c r="B3959">
        <v>39191</v>
      </c>
      <c r="C3959" s="120" t="s">
        <v>19770</v>
      </c>
      <c r="D3959" s="41" t="s">
        <v>8502</v>
      </c>
      <c r="E3959" s="40" t="s">
        <v>17495</v>
      </c>
    </row>
    <row r="3960" spans="1:5">
      <c r="A3960" t="str">
        <f t="shared" si="61"/>
        <v>39192</v>
      </c>
      <c r="B3960">
        <v>39192</v>
      </c>
      <c r="C3960" s="120" t="s">
        <v>19786</v>
      </c>
      <c r="D3960" s="41" t="s">
        <v>8502</v>
      </c>
      <c r="E3960" s="40" t="s">
        <v>19442</v>
      </c>
    </row>
    <row r="3961" spans="1:5">
      <c r="A3961" t="str">
        <f t="shared" si="61"/>
        <v>39193</v>
      </c>
      <c r="B3961">
        <v>39193</v>
      </c>
      <c r="C3961" s="120" t="s">
        <v>19785</v>
      </c>
      <c r="D3961" s="41" t="s">
        <v>8502</v>
      </c>
      <c r="E3961" s="40" t="s">
        <v>25761</v>
      </c>
    </row>
    <row r="3962" spans="1:5">
      <c r="A3962" t="str">
        <f t="shared" si="61"/>
        <v>39194</v>
      </c>
      <c r="B3962">
        <v>39194</v>
      </c>
      <c r="C3962" s="120" t="s">
        <v>19784</v>
      </c>
      <c r="D3962" s="41" t="s">
        <v>8502</v>
      </c>
      <c r="E3962" s="40" t="s">
        <v>16443</v>
      </c>
    </row>
    <row r="3963" spans="1:5">
      <c r="A3963" t="str">
        <f t="shared" si="61"/>
        <v>39195</v>
      </c>
      <c r="B3963">
        <v>39195</v>
      </c>
      <c r="C3963" s="120" t="s">
        <v>19783</v>
      </c>
      <c r="D3963" s="41" t="s">
        <v>8502</v>
      </c>
      <c r="E3963" s="40" t="s">
        <v>22139</v>
      </c>
    </row>
    <row r="3964" spans="1:5">
      <c r="A3964" t="str">
        <f t="shared" si="61"/>
        <v>39196</v>
      </c>
      <c r="B3964">
        <v>39196</v>
      </c>
      <c r="C3964" s="120" t="s">
        <v>19781</v>
      </c>
      <c r="D3964" s="41" t="s">
        <v>8502</v>
      </c>
      <c r="E3964" s="40" t="s">
        <v>27421</v>
      </c>
    </row>
    <row r="3965" spans="1:5">
      <c r="A3965" t="str">
        <f t="shared" si="61"/>
        <v>39197</v>
      </c>
      <c r="B3965">
        <v>39197</v>
      </c>
      <c r="C3965" s="120" t="s">
        <v>19780</v>
      </c>
      <c r="D3965" s="41" t="s">
        <v>8502</v>
      </c>
      <c r="E3965" s="40" t="s">
        <v>27422</v>
      </c>
    </row>
    <row r="3966" spans="1:5">
      <c r="A3966" t="str">
        <f t="shared" si="61"/>
        <v>39198</v>
      </c>
      <c r="B3966">
        <v>39198</v>
      </c>
      <c r="C3966" s="120" t="s">
        <v>19778</v>
      </c>
      <c r="D3966" s="41" t="s">
        <v>8502</v>
      </c>
      <c r="E3966" s="40" t="s">
        <v>27423</v>
      </c>
    </row>
    <row r="3967" spans="1:5">
      <c r="A3967" t="str">
        <f t="shared" si="61"/>
        <v>39199</v>
      </c>
      <c r="B3967">
        <v>39199</v>
      </c>
      <c r="C3967" s="120" t="s">
        <v>19782</v>
      </c>
      <c r="D3967" s="41" t="s">
        <v>8502</v>
      </c>
      <c r="E3967" s="40" t="s">
        <v>18265</v>
      </c>
    </row>
    <row r="3968" spans="1:5">
      <c r="A3968" t="str">
        <f t="shared" si="61"/>
        <v>39200</v>
      </c>
      <c r="B3968">
        <v>39200</v>
      </c>
      <c r="C3968" s="120" t="s">
        <v>19790</v>
      </c>
      <c r="D3968" s="41" t="s">
        <v>8502</v>
      </c>
      <c r="E3968" s="40" t="s">
        <v>27424</v>
      </c>
    </row>
    <row r="3969" spans="1:5">
      <c r="A3969" t="str">
        <f t="shared" si="61"/>
        <v>39201</v>
      </c>
      <c r="B3969">
        <v>39201</v>
      </c>
      <c r="C3969" s="120" t="s">
        <v>19789</v>
      </c>
      <c r="D3969" s="41" t="s">
        <v>8502</v>
      </c>
      <c r="E3969" s="40" t="s">
        <v>26917</v>
      </c>
    </row>
    <row r="3970" spans="1:5">
      <c r="A3970" t="str">
        <f t="shared" si="61"/>
        <v>39202</v>
      </c>
      <c r="B3970">
        <v>39202</v>
      </c>
      <c r="C3970" s="120" t="s">
        <v>19792</v>
      </c>
      <c r="D3970" s="41" t="s">
        <v>8502</v>
      </c>
      <c r="E3970" s="40" t="s">
        <v>17175</v>
      </c>
    </row>
    <row r="3971" spans="1:5">
      <c r="A3971" t="str">
        <f t="shared" ref="A3971:A4034" si="62">IF(ISERROR(SEARCH("/",B3971)=6),TRIM(CLEAN(B3971)),IF(SEARCH("/",B3971)=6,IF(LEN(TRIM(CLEAN(B3971)))=7,LEFT(TRIM(CLEAN(B3971)),6)&amp;"00"&amp;RIGHT(TRIM(CLEAN(B3971)),1),LEFT(TRIM(CLEAN(B3971)),6)&amp;"0"&amp;RIGHT(TRIM(CLEAN(B3971)),2)),TRIM(CLEAN(B3971))))</f>
        <v>39203</v>
      </c>
      <c r="B3971">
        <v>39203</v>
      </c>
      <c r="C3971" s="120" t="s">
        <v>19791</v>
      </c>
      <c r="D3971" s="41" t="s">
        <v>8502</v>
      </c>
      <c r="E3971" s="40" t="s">
        <v>18553</v>
      </c>
    </row>
    <row r="3972" spans="1:5">
      <c r="A3972" t="str">
        <f t="shared" si="62"/>
        <v>39204</v>
      </c>
      <c r="B3972">
        <v>39204</v>
      </c>
      <c r="C3972" s="120" t="s">
        <v>19795</v>
      </c>
      <c r="D3972" s="41" t="s">
        <v>8502</v>
      </c>
      <c r="E3972" s="40" t="s">
        <v>27425</v>
      </c>
    </row>
    <row r="3973" spans="1:5">
      <c r="A3973" t="str">
        <f t="shared" si="62"/>
        <v>39205</v>
      </c>
      <c r="B3973">
        <v>39205</v>
      </c>
      <c r="C3973" s="120" t="s">
        <v>19793</v>
      </c>
      <c r="D3973" s="41" t="s">
        <v>8502</v>
      </c>
      <c r="E3973" s="40" t="s">
        <v>27426</v>
      </c>
    </row>
    <row r="3974" spans="1:5">
      <c r="A3974" t="str">
        <f t="shared" si="62"/>
        <v>39206</v>
      </c>
      <c r="B3974">
        <v>39206</v>
      </c>
      <c r="C3974" s="120" t="s">
        <v>19796</v>
      </c>
      <c r="D3974" s="41" t="s">
        <v>8502</v>
      </c>
      <c r="E3974" s="40" t="s">
        <v>27427</v>
      </c>
    </row>
    <row r="3975" spans="1:5">
      <c r="A3975" t="str">
        <f t="shared" si="62"/>
        <v>39207</v>
      </c>
      <c r="B3975">
        <v>39207</v>
      </c>
      <c r="C3975" s="120" t="s">
        <v>19472</v>
      </c>
      <c r="D3975" s="41" t="s">
        <v>8502</v>
      </c>
      <c r="E3975" s="40" t="s">
        <v>17988</v>
      </c>
    </row>
    <row r="3976" spans="1:5">
      <c r="A3976" t="str">
        <f t="shared" si="62"/>
        <v>39208</v>
      </c>
      <c r="B3976">
        <v>39208</v>
      </c>
      <c r="C3976" s="120" t="s">
        <v>19467</v>
      </c>
      <c r="D3976" s="41" t="s">
        <v>8502</v>
      </c>
      <c r="E3976" s="40" t="s">
        <v>10404</v>
      </c>
    </row>
    <row r="3977" spans="1:5">
      <c r="A3977" t="str">
        <f t="shared" si="62"/>
        <v>39209</v>
      </c>
      <c r="B3977">
        <v>39209</v>
      </c>
      <c r="C3977" s="120" t="s">
        <v>19471</v>
      </c>
      <c r="D3977" s="41" t="s">
        <v>8502</v>
      </c>
      <c r="E3977" s="40" t="s">
        <v>24778</v>
      </c>
    </row>
    <row r="3978" spans="1:5">
      <c r="A3978" t="str">
        <f t="shared" si="62"/>
        <v>39210</v>
      </c>
      <c r="B3978">
        <v>39210</v>
      </c>
      <c r="C3978" s="120" t="s">
        <v>19468</v>
      </c>
      <c r="D3978" s="41" t="s">
        <v>8502</v>
      </c>
      <c r="E3978" s="40" t="s">
        <v>17988</v>
      </c>
    </row>
    <row r="3979" spans="1:5">
      <c r="A3979" t="str">
        <f t="shared" si="62"/>
        <v>39211</v>
      </c>
      <c r="B3979">
        <v>39211</v>
      </c>
      <c r="C3979" s="120" t="s">
        <v>19465</v>
      </c>
      <c r="D3979" s="41" t="s">
        <v>8502</v>
      </c>
      <c r="E3979" s="40" t="s">
        <v>8517</v>
      </c>
    </row>
    <row r="3980" spans="1:5">
      <c r="A3980" t="str">
        <f t="shared" si="62"/>
        <v>39212</v>
      </c>
      <c r="B3980">
        <v>39212</v>
      </c>
      <c r="C3980" s="120" t="s">
        <v>19466</v>
      </c>
      <c r="D3980" s="41" t="s">
        <v>8502</v>
      </c>
      <c r="E3980" s="40" t="s">
        <v>9256</v>
      </c>
    </row>
    <row r="3981" spans="1:5">
      <c r="A3981" t="str">
        <f t="shared" si="62"/>
        <v>39213</v>
      </c>
      <c r="B3981">
        <v>39213</v>
      </c>
      <c r="C3981" s="120" t="s">
        <v>19470</v>
      </c>
      <c r="D3981" s="41" t="s">
        <v>8502</v>
      </c>
      <c r="E3981" s="40" t="s">
        <v>9987</v>
      </c>
    </row>
    <row r="3982" spans="1:5">
      <c r="A3982" t="str">
        <f t="shared" si="62"/>
        <v>39214</v>
      </c>
      <c r="B3982">
        <v>39214</v>
      </c>
      <c r="C3982" s="120" t="s">
        <v>19469</v>
      </c>
      <c r="D3982" s="41" t="s">
        <v>8502</v>
      </c>
      <c r="E3982" s="40" t="s">
        <v>10503</v>
      </c>
    </row>
    <row r="3983" spans="1:5">
      <c r="A3983" t="str">
        <f t="shared" si="62"/>
        <v>39215</v>
      </c>
      <c r="B3983">
        <v>39215</v>
      </c>
      <c r="C3983" s="120" t="s">
        <v>19473</v>
      </c>
      <c r="D3983" s="41" t="s">
        <v>8502</v>
      </c>
      <c r="E3983" s="40" t="s">
        <v>9569</v>
      </c>
    </row>
    <row r="3984" spans="1:5">
      <c r="A3984" t="str">
        <f t="shared" si="62"/>
        <v>39216</v>
      </c>
      <c r="B3984">
        <v>39216</v>
      </c>
      <c r="C3984" s="120" t="s">
        <v>19474</v>
      </c>
      <c r="D3984" s="41" t="s">
        <v>8502</v>
      </c>
      <c r="E3984" s="40" t="s">
        <v>8823</v>
      </c>
    </row>
    <row r="3985" spans="1:5">
      <c r="A3985" t="str">
        <f t="shared" si="62"/>
        <v>39217</v>
      </c>
      <c r="B3985">
        <v>39217</v>
      </c>
      <c r="C3985" s="120" t="s">
        <v>19824</v>
      </c>
      <c r="D3985" s="41" t="s">
        <v>8502</v>
      </c>
      <c r="E3985" s="40" t="s">
        <v>8705</v>
      </c>
    </row>
    <row r="3986" spans="1:5">
      <c r="A3986" t="str">
        <f t="shared" si="62"/>
        <v>39232</v>
      </c>
      <c r="B3986">
        <v>39232</v>
      </c>
      <c r="C3986" s="120" t="s">
        <v>19923</v>
      </c>
      <c r="D3986" s="41" t="s">
        <v>8510</v>
      </c>
      <c r="E3986" s="40" t="s">
        <v>17182</v>
      </c>
    </row>
    <row r="3987" spans="1:5">
      <c r="A3987" t="str">
        <f t="shared" si="62"/>
        <v>39233</v>
      </c>
      <c r="B3987">
        <v>39233</v>
      </c>
      <c r="C3987" s="120" t="s">
        <v>19924</v>
      </c>
      <c r="D3987" s="41" t="s">
        <v>8510</v>
      </c>
      <c r="E3987" s="40" t="s">
        <v>18250</v>
      </c>
    </row>
    <row r="3988" spans="1:5">
      <c r="A3988" t="str">
        <f t="shared" si="62"/>
        <v>39234</v>
      </c>
      <c r="B3988">
        <v>39234</v>
      </c>
      <c r="C3988" s="120" t="s">
        <v>19926</v>
      </c>
      <c r="D3988" s="41" t="s">
        <v>8510</v>
      </c>
      <c r="E3988" s="40" t="s">
        <v>25085</v>
      </c>
    </row>
    <row r="3989" spans="1:5">
      <c r="A3989" t="str">
        <f t="shared" si="62"/>
        <v>39235</v>
      </c>
      <c r="B3989">
        <v>39235</v>
      </c>
      <c r="C3989" s="120" t="s">
        <v>19928</v>
      </c>
      <c r="D3989" s="41" t="s">
        <v>8510</v>
      </c>
      <c r="E3989" s="40" t="s">
        <v>27428</v>
      </c>
    </row>
    <row r="3990" spans="1:5">
      <c r="A3990" t="str">
        <f t="shared" si="62"/>
        <v>39236</v>
      </c>
      <c r="B3990">
        <v>39236</v>
      </c>
      <c r="C3990" s="120" t="s">
        <v>19929</v>
      </c>
      <c r="D3990" s="41" t="s">
        <v>8510</v>
      </c>
      <c r="E3990" s="40" t="s">
        <v>27429</v>
      </c>
    </row>
    <row r="3991" spans="1:5">
      <c r="A3991" t="str">
        <f t="shared" si="62"/>
        <v>39237</v>
      </c>
      <c r="B3991">
        <v>39237</v>
      </c>
      <c r="C3991" s="120" t="s">
        <v>19915</v>
      </c>
      <c r="D3991" s="41" t="s">
        <v>8510</v>
      </c>
      <c r="E3991" s="40" t="s">
        <v>27430</v>
      </c>
    </row>
    <row r="3992" spans="1:5">
      <c r="A3992" t="str">
        <f t="shared" si="62"/>
        <v>39238</v>
      </c>
      <c r="B3992">
        <v>39238</v>
      </c>
      <c r="C3992" s="120" t="s">
        <v>19916</v>
      </c>
      <c r="D3992" s="41" t="s">
        <v>8510</v>
      </c>
      <c r="E3992" s="40" t="s">
        <v>25547</v>
      </c>
    </row>
    <row r="3993" spans="1:5">
      <c r="A3993" t="str">
        <f t="shared" si="62"/>
        <v>39239</v>
      </c>
      <c r="B3993">
        <v>39239</v>
      </c>
      <c r="C3993" s="120" t="s">
        <v>19919</v>
      </c>
      <c r="D3993" s="41" t="s">
        <v>8510</v>
      </c>
      <c r="E3993" s="40" t="s">
        <v>27431</v>
      </c>
    </row>
    <row r="3994" spans="1:5">
      <c r="A3994" t="str">
        <f t="shared" si="62"/>
        <v>39240</v>
      </c>
      <c r="B3994">
        <v>39240</v>
      </c>
      <c r="C3994" s="120" t="s">
        <v>19922</v>
      </c>
      <c r="D3994" s="41" t="s">
        <v>8510</v>
      </c>
      <c r="E3994" s="40" t="s">
        <v>24875</v>
      </c>
    </row>
    <row r="3995" spans="1:5">
      <c r="A3995" t="str">
        <f t="shared" si="62"/>
        <v>39241</v>
      </c>
      <c r="B3995">
        <v>39241</v>
      </c>
      <c r="C3995" s="120" t="s">
        <v>19943</v>
      </c>
      <c r="D3995" s="41" t="s">
        <v>8510</v>
      </c>
      <c r="E3995" s="40" t="s">
        <v>17053</v>
      </c>
    </row>
    <row r="3996" spans="1:5">
      <c r="A3996" t="str">
        <f t="shared" si="62"/>
        <v>39242</v>
      </c>
      <c r="B3996">
        <v>39242</v>
      </c>
      <c r="C3996" s="120" t="s">
        <v>19953</v>
      </c>
      <c r="D3996" s="41" t="s">
        <v>8510</v>
      </c>
      <c r="E3996" s="40" t="s">
        <v>27432</v>
      </c>
    </row>
    <row r="3997" spans="1:5">
      <c r="A3997" t="str">
        <f t="shared" si="62"/>
        <v>39243</v>
      </c>
      <c r="B3997">
        <v>39243</v>
      </c>
      <c r="C3997" s="120" t="s">
        <v>21171</v>
      </c>
      <c r="D3997" s="41" t="s">
        <v>8510</v>
      </c>
      <c r="E3997" s="40" t="s">
        <v>9247</v>
      </c>
    </row>
    <row r="3998" spans="1:5">
      <c r="A3998" t="str">
        <f t="shared" si="62"/>
        <v>39244</v>
      </c>
      <c r="B3998">
        <v>39244</v>
      </c>
      <c r="C3998" s="120" t="s">
        <v>21172</v>
      </c>
      <c r="D3998" s="41" t="s">
        <v>8510</v>
      </c>
      <c r="E3998" s="40" t="s">
        <v>9338</v>
      </c>
    </row>
    <row r="3999" spans="1:5">
      <c r="A3999" t="str">
        <f t="shared" si="62"/>
        <v>39245</v>
      </c>
      <c r="B3999">
        <v>39245</v>
      </c>
      <c r="C3999" s="120" t="s">
        <v>21173</v>
      </c>
      <c r="D3999" s="41" t="s">
        <v>8510</v>
      </c>
      <c r="E3999" s="40" t="s">
        <v>16434</v>
      </c>
    </row>
    <row r="4000" spans="1:5">
      <c r="A4000" t="str">
        <f t="shared" si="62"/>
        <v>39246</v>
      </c>
      <c r="B4000">
        <v>39246</v>
      </c>
      <c r="C4000" s="120" t="s">
        <v>27433</v>
      </c>
      <c r="D4000" s="41" t="s">
        <v>8510</v>
      </c>
      <c r="E4000" s="40" t="s">
        <v>9420</v>
      </c>
    </row>
    <row r="4001" spans="1:5">
      <c r="A4001" t="str">
        <f t="shared" si="62"/>
        <v>39247</v>
      </c>
      <c r="B4001">
        <v>39247</v>
      </c>
      <c r="C4001" s="120" t="s">
        <v>27434</v>
      </c>
      <c r="D4001" s="41" t="s">
        <v>8510</v>
      </c>
      <c r="E4001" s="40" t="s">
        <v>8545</v>
      </c>
    </row>
    <row r="4002" spans="1:5">
      <c r="A4002" t="str">
        <f t="shared" si="62"/>
        <v>39248</v>
      </c>
      <c r="B4002">
        <v>39248</v>
      </c>
      <c r="C4002" s="120" t="s">
        <v>27435</v>
      </c>
      <c r="D4002" s="41" t="s">
        <v>8510</v>
      </c>
      <c r="E4002" s="40" t="s">
        <v>9469</v>
      </c>
    </row>
    <row r="4003" spans="1:5" ht="30">
      <c r="A4003" t="str">
        <f t="shared" si="62"/>
        <v>39249</v>
      </c>
      <c r="B4003">
        <v>39249</v>
      </c>
      <c r="C4003" s="120" t="s">
        <v>19903</v>
      </c>
      <c r="D4003" s="41" t="s">
        <v>8510</v>
      </c>
      <c r="E4003" s="40" t="s">
        <v>27436</v>
      </c>
    </row>
    <row r="4004" spans="1:5" ht="30">
      <c r="A4004" t="str">
        <f t="shared" si="62"/>
        <v>39250</v>
      </c>
      <c r="B4004">
        <v>39250</v>
      </c>
      <c r="C4004" s="120" t="s">
        <v>19906</v>
      </c>
      <c r="D4004" s="41" t="s">
        <v>8510</v>
      </c>
      <c r="E4004" s="40" t="s">
        <v>27437</v>
      </c>
    </row>
    <row r="4005" spans="1:5">
      <c r="A4005" t="str">
        <f t="shared" si="62"/>
        <v>39251</v>
      </c>
      <c r="B4005">
        <v>39251</v>
      </c>
      <c r="C4005" s="120" t="s">
        <v>19910</v>
      </c>
      <c r="D4005" s="41" t="s">
        <v>8510</v>
      </c>
      <c r="E4005" s="40" t="s">
        <v>9047</v>
      </c>
    </row>
    <row r="4006" spans="1:5">
      <c r="A4006" t="str">
        <f t="shared" si="62"/>
        <v>39252</v>
      </c>
      <c r="B4006">
        <v>39252</v>
      </c>
      <c r="C4006" s="120" t="s">
        <v>19912</v>
      </c>
      <c r="D4006" s="41" t="s">
        <v>8510</v>
      </c>
      <c r="E4006" s="40" t="s">
        <v>8786</v>
      </c>
    </row>
    <row r="4007" spans="1:5">
      <c r="A4007" t="str">
        <f t="shared" si="62"/>
        <v>39253</v>
      </c>
      <c r="B4007">
        <v>39253</v>
      </c>
      <c r="C4007" s="120" t="s">
        <v>21176</v>
      </c>
      <c r="D4007" s="41" t="s">
        <v>8510</v>
      </c>
      <c r="E4007" s="40" t="s">
        <v>9345</v>
      </c>
    </row>
    <row r="4008" spans="1:5">
      <c r="A4008" t="str">
        <f t="shared" si="62"/>
        <v>39254</v>
      </c>
      <c r="B4008">
        <v>39254</v>
      </c>
      <c r="C4008" s="120" t="s">
        <v>21174</v>
      </c>
      <c r="D4008" s="41" t="s">
        <v>8510</v>
      </c>
      <c r="E4008" s="40" t="s">
        <v>8848</v>
      </c>
    </row>
    <row r="4009" spans="1:5">
      <c r="A4009" t="str">
        <f t="shared" si="62"/>
        <v>39255</v>
      </c>
      <c r="B4009">
        <v>39255</v>
      </c>
      <c r="C4009" s="120" t="s">
        <v>21175</v>
      </c>
      <c r="D4009" s="41" t="s">
        <v>8510</v>
      </c>
      <c r="E4009" s="40" t="s">
        <v>24772</v>
      </c>
    </row>
    <row r="4010" spans="1:5">
      <c r="A4010" t="str">
        <f t="shared" si="62"/>
        <v>39257</v>
      </c>
      <c r="B4010">
        <v>39257</v>
      </c>
      <c r="C4010" s="120" t="s">
        <v>19973</v>
      </c>
      <c r="D4010" s="41" t="s">
        <v>8510</v>
      </c>
      <c r="E4010" s="40" t="s">
        <v>18987</v>
      </c>
    </row>
    <row r="4011" spans="1:5">
      <c r="A4011" t="str">
        <f t="shared" si="62"/>
        <v>39258</v>
      </c>
      <c r="B4011">
        <v>39258</v>
      </c>
      <c r="C4011" s="120" t="s">
        <v>19978</v>
      </c>
      <c r="D4011" s="41" t="s">
        <v>8510</v>
      </c>
      <c r="E4011" s="40" t="s">
        <v>25261</v>
      </c>
    </row>
    <row r="4012" spans="1:5">
      <c r="A4012" t="str">
        <f t="shared" si="62"/>
        <v>39259</v>
      </c>
      <c r="B4012">
        <v>39259</v>
      </c>
      <c r="C4012" s="120" t="s">
        <v>19981</v>
      </c>
      <c r="D4012" s="41" t="s">
        <v>8510</v>
      </c>
      <c r="E4012" s="40" t="s">
        <v>16438</v>
      </c>
    </row>
    <row r="4013" spans="1:5">
      <c r="A4013" t="str">
        <f t="shared" si="62"/>
        <v>39260</v>
      </c>
      <c r="B4013">
        <v>39260</v>
      </c>
      <c r="C4013" s="120" t="s">
        <v>19983</v>
      </c>
      <c r="D4013" s="41" t="s">
        <v>8510</v>
      </c>
      <c r="E4013" s="40" t="s">
        <v>18607</v>
      </c>
    </row>
    <row r="4014" spans="1:5">
      <c r="A4014" t="str">
        <f t="shared" si="62"/>
        <v>39261</v>
      </c>
      <c r="B4014">
        <v>39261</v>
      </c>
      <c r="C4014" s="120" t="s">
        <v>19974</v>
      </c>
      <c r="D4014" s="41" t="s">
        <v>8510</v>
      </c>
      <c r="E4014" s="40" t="s">
        <v>17292</v>
      </c>
    </row>
    <row r="4015" spans="1:5">
      <c r="A4015" t="str">
        <f t="shared" si="62"/>
        <v>39262</v>
      </c>
      <c r="B4015">
        <v>39262</v>
      </c>
      <c r="C4015" s="120" t="s">
        <v>19976</v>
      </c>
      <c r="D4015" s="41" t="s">
        <v>8510</v>
      </c>
      <c r="E4015" s="40" t="s">
        <v>26255</v>
      </c>
    </row>
    <row r="4016" spans="1:5">
      <c r="A4016" t="str">
        <f t="shared" si="62"/>
        <v>39263</v>
      </c>
      <c r="B4016">
        <v>39263</v>
      </c>
      <c r="C4016" s="120" t="s">
        <v>19979</v>
      </c>
      <c r="D4016" s="41" t="s">
        <v>8510</v>
      </c>
      <c r="E4016" s="40" t="s">
        <v>27438</v>
      </c>
    </row>
    <row r="4017" spans="1:5">
      <c r="A4017" t="str">
        <f t="shared" si="62"/>
        <v>39264</v>
      </c>
      <c r="B4017">
        <v>39264</v>
      </c>
      <c r="C4017" s="120" t="s">
        <v>19980</v>
      </c>
      <c r="D4017" s="41" t="s">
        <v>8510</v>
      </c>
      <c r="E4017" s="40" t="s">
        <v>18907</v>
      </c>
    </row>
    <row r="4018" spans="1:5">
      <c r="A4018" t="str">
        <f t="shared" si="62"/>
        <v>39265</v>
      </c>
      <c r="B4018">
        <v>39265</v>
      </c>
      <c r="C4018" s="120" t="s">
        <v>19982</v>
      </c>
      <c r="D4018" s="41" t="s">
        <v>8510</v>
      </c>
      <c r="E4018" s="40" t="s">
        <v>27439</v>
      </c>
    </row>
    <row r="4019" spans="1:5">
      <c r="A4019" t="str">
        <f t="shared" si="62"/>
        <v>39266</v>
      </c>
      <c r="B4019">
        <v>39266</v>
      </c>
      <c r="C4019" s="120" t="s">
        <v>19985</v>
      </c>
      <c r="D4019" s="41" t="s">
        <v>8510</v>
      </c>
      <c r="E4019" s="40" t="s">
        <v>27440</v>
      </c>
    </row>
    <row r="4020" spans="1:5">
      <c r="A4020" t="str">
        <f t="shared" si="62"/>
        <v>39267</v>
      </c>
      <c r="B4020">
        <v>39267</v>
      </c>
      <c r="C4020" s="120" t="s">
        <v>19986</v>
      </c>
      <c r="D4020" s="41" t="s">
        <v>8510</v>
      </c>
      <c r="E4020" s="40" t="s">
        <v>27441</v>
      </c>
    </row>
    <row r="4021" spans="1:5">
      <c r="A4021" t="str">
        <f t="shared" si="62"/>
        <v>39268</v>
      </c>
      <c r="B4021">
        <v>39268</v>
      </c>
      <c r="C4021" s="120" t="s">
        <v>19975</v>
      </c>
      <c r="D4021" s="41" t="s">
        <v>8510</v>
      </c>
      <c r="E4021" s="40" t="s">
        <v>27442</v>
      </c>
    </row>
    <row r="4022" spans="1:5">
      <c r="A4022" t="str">
        <f t="shared" si="62"/>
        <v>39269</v>
      </c>
      <c r="B4022">
        <v>39269</v>
      </c>
      <c r="C4022" s="120" t="s">
        <v>20655</v>
      </c>
      <c r="D4022" s="41" t="s">
        <v>8510</v>
      </c>
      <c r="E4022" s="40" t="s">
        <v>15692</v>
      </c>
    </row>
    <row r="4023" spans="1:5">
      <c r="A4023" t="str">
        <f t="shared" si="62"/>
        <v>39270</v>
      </c>
      <c r="B4023">
        <v>39270</v>
      </c>
      <c r="C4023" s="120" t="s">
        <v>20657</v>
      </c>
      <c r="D4023" s="41" t="s">
        <v>8510</v>
      </c>
      <c r="E4023" s="40" t="s">
        <v>8601</v>
      </c>
    </row>
    <row r="4024" spans="1:5">
      <c r="A4024" t="str">
        <f t="shared" si="62"/>
        <v>39271</v>
      </c>
      <c r="B4024">
        <v>39271</v>
      </c>
      <c r="C4024" s="120" t="s">
        <v>20968</v>
      </c>
      <c r="D4024" s="41" t="s">
        <v>8502</v>
      </c>
      <c r="E4024" s="40" t="s">
        <v>8601</v>
      </c>
    </row>
    <row r="4025" spans="1:5">
      <c r="A4025" t="str">
        <f t="shared" si="62"/>
        <v>39272</v>
      </c>
      <c r="B4025">
        <v>39272</v>
      </c>
      <c r="C4025" s="120" t="s">
        <v>20970</v>
      </c>
      <c r="D4025" s="41" t="s">
        <v>8502</v>
      </c>
      <c r="E4025" s="40" t="s">
        <v>10195</v>
      </c>
    </row>
    <row r="4026" spans="1:5">
      <c r="A4026" t="str">
        <f t="shared" si="62"/>
        <v>39273</v>
      </c>
      <c r="B4026">
        <v>39273</v>
      </c>
      <c r="C4026" s="120" t="s">
        <v>20969</v>
      </c>
      <c r="D4026" s="41" t="s">
        <v>8502</v>
      </c>
      <c r="E4026" s="40" t="s">
        <v>8557</v>
      </c>
    </row>
    <row r="4027" spans="1:5">
      <c r="A4027" t="str">
        <f t="shared" si="62"/>
        <v>39274</v>
      </c>
      <c r="B4027">
        <v>39274</v>
      </c>
      <c r="C4027" s="120" t="s">
        <v>20862</v>
      </c>
      <c r="D4027" s="41" t="s">
        <v>8502</v>
      </c>
      <c r="E4027" s="40" t="s">
        <v>9215</v>
      </c>
    </row>
    <row r="4028" spans="1:5">
      <c r="A4028" t="str">
        <f t="shared" si="62"/>
        <v>39276</v>
      </c>
      <c r="B4028">
        <v>39276</v>
      </c>
      <c r="C4028" s="120" t="s">
        <v>20876</v>
      </c>
      <c r="D4028" s="41" t="s">
        <v>8502</v>
      </c>
      <c r="E4028" s="40" t="s">
        <v>9485</v>
      </c>
    </row>
    <row r="4029" spans="1:5">
      <c r="A4029" t="str">
        <f t="shared" si="62"/>
        <v>39277</v>
      </c>
      <c r="B4029">
        <v>39277</v>
      </c>
      <c r="C4029" s="120" t="s">
        <v>20877</v>
      </c>
      <c r="D4029" s="41" t="s">
        <v>8502</v>
      </c>
      <c r="E4029" s="40" t="s">
        <v>27443</v>
      </c>
    </row>
    <row r="4030" spans="1:5">
      <c r="A4030" t="str">
        <f t="shared" si="62"/>
        <v>39279</v>
      </c>
      <c r="B4030">
        <v>39279</v>
      </c>
      <c r="C4030" s="120" t="s">
        <v>20592</v>
      </c>
      <c r="D4030" s="41" t="s">
        <v>8502</v>
      </c>
      <c r="E4030" s="40" t="s">
        <v>18258</v>
      </c>
    </row>
    <row r="4031" spans="1:5">
      <c r="A4031" t="str">
        <f t="shared" si="62"/>
        <v>39280</v>
      </c>
      <c r="B4031">
        <v>39280</v>
      </c>
      <c r="C4031" s="120" t="s">
        <v>20594</v>
      </c>
      <c r="D4031" s="41" t="s">
        <v>8502</v>
      </c>
      <c r="E4031" s="40" t="s">
        <v>10082</v>
      </c>
    </row>
    <row r="4032" spans="1:5">
      <c r="A4032" t="str">
        <f t="shared" si="62"/>
        <v>39281</v>
      </c>
      <c r="B4032">
        <v>39281</v>
      </c>
      <c r="C4032" s="120" t="s">
        <v>20595</v>
      </c>
      <c r="D4032" s="41" t="s">
        <v>8502</v>
      </c>
      <c r="E4032" s="40" t="s">
        <v>16968</v>
      </c>
    </row>
    <row r="4033" spans="1:5">
      <c r="A4033" t="str">
        <f t="shared" si="62"/>
        <v>39282</v>
      </c>
      <c r="B4033">
        <v>39282</v>
      </c>
      <c r="C4033" s="120" t="s">
        <v>20597</v>
      </c>
      <c r="D4033" s="41" t="s">
        <v>8502</v>
      </c>
      <c r="E4033" s="40" t="s">
        <v>26290</v>
      </c>
    </row>
    <row r="4034" spans="1:5">
      <c r="A4034" t="str">
        <f t="shared" si="62"/>
        <v>39283</v>
      </c>
      <c r="B4034">
        <v>39283</v>
      </c>
      <c r="C4034" s="120" t="s">
        <v>21090</v>
      </c>
      <c r="D4034" s="41" t="s">
        <v>8502</v>
      </c>
      <c r="E4034" s="40" t="s">
        <v>27444</v>
      </c>
    </row>
    <row r="4035" spans="1:5">
      <c r="A4035" t="str">
        <f t="shared" ref="A4035:A4098" si="63">IF(ISERROR(SEARCH("/",B4035)=6),TRIM(CLEAN(B4035)),IF(SEARCH("/",B4035)=6,IF(LEN(TRIM(CLEAN(B4035)))=7,LEFT(TRIM(CLEAN(B4035)),6)&amp;"00"&amp;RIGHT(TRIM(CLEAN(B4035)),1),LEFT(TRIM(CLEAN(B4035)),6)&amp;"0"&amp;RIGHT(TRIM(CLEAN(B4035)),2)),TRIM(CLEAN(B4035))))</f>
        <v>39284</v>
      </c>
      <c r="B4035">
        <v>39284</v>
      </c>
      <c r="C4035" s="120" t="s">
        <v>21091</v>
      </c>
      <c r="D4035" s="41" t="s">
        <v>8502</v>
      </c>
      <c r="E4035" s="40" t="s">
        <v>27445</v>
      </c>
    </row>
    <row r="4036" spans="1:5">
      <c r="A4036" t="str">
        <f t="shared" si="63"/>
        <v>39285</v>
      </c>
      <c r="B4036">
        <v>39285</v>
      </c>
      <c r="C4036" s="120" t="s">
        <v>21092</v>
      </c>
      <c r="D4036" s="41" t="s">
        <v>8502</v>
      </c>
      <c r="E4036" s="40" t="s">
        <v>18224</v>
      </c>
    </row>
    <row r="4037" spans="1:5">
      <c r="A4037" t="str">
        <f t="shared" si="63"/>
        <v>39286</v>
      </c>
      <c r="B4037">
        <v>39286</v>
      </c>
      <c r="C4037" s="120" t="s">
        <v>21093</v>
      </c>
      <c r="D4037" s="41" t="s">
        <v>8502</v>
      </c>
      <c r="E4037" s="40" t="s">
        <v>27446</v>
      </c>
    </row>
    <row r="4038" spans="1:5">
      <c r="A4038" t="str">
        <f t="shared" si="63"/>
        <v>39287</v>
      </c>
      <c r="B4038">
        <v>39287</v>
      </c>
      <c r="C4038" s="120" t="s">
        <v>21094</v>
      </c>
      <c r="D4038" s="41" t="s">
        <v>8502</v>
      </c>
      <c r="E4038" s="40" t="s">
        <v>27447</v>
      </c>
    </row>
    <row r="4039" spans="1:5">
      <c r="A4039" t="str">
        <f t="shared" si="63"/>
        <v>39288</v>
      </c>
      <c r="B4039">
        <v>39288</v>
      </c>
      <c r="C4039" s="120" t="s">
        <v>21095</v>
      </c>
      <c r="D4039" s="41" t="s">
        <v>8502</v>
      </c>
      <c r="E4039" s="40" t="s">
        <v>27448</v>
      </c>
    </row>
    <row r="4040" spans="1:5">
      <c r="A4040" t="str">
        <f t="shared" si="63"/>
        <v>39289</v>
      </c>
      <c r="B4040">
        <v>39289</v>
      </c>
      <c r="C4040" s="120" t="s">
        <v>23736</v>
      </c>
      <c r="D4040" s="41" t="s">
        <v>8502</v>
      </c>
      <c r="E4040" s="40" t="s">
        <v>16393</v>
      </c>
    </row>
    <row r="4041" spans="1:5">
      <c r="A4041" t="str">
        <f t="shared" si="63"/>
        <v>39290</v>
      </c>
      <c r="B4041">
        <v>39290</v>
      </c>
      <c r="C4041" s="120" t="s">
        <v>23737</v>
      </c>
      <c r="D4041" s="41" t="s">
        <v>8502</v>
      </c>
      <c r="E4041" s="40" t="s">
        <v>27449</v>
      </c>
    </row>
    <row r="4042" spans="1:5">
      <c r="A4042" t="str">
        <f t="shared" si="63"/>
        <v>39291</v>
      </c>
      <c r="B4042">
        <v>39291</v>
      </c>
      <c r="C4042" s="120" t="s">
        <v>23738</v>
      </c>
      <c r="D4042" s="41" t="s">
        <v>8502</v>
      </c>
      <c r="E4042" s="40" t="s">
        <v>27450</v>
      </c>
    </row>
    <row r="4043" spans="1:5">
      <c r="A4043" t="str">
        <f t="shared" si="63"/>
        <v>39292</v>
      </c>
      <c r="B4043">
        <v>39292</v>
      </c>
      <c r="C4043" s="120" t="s">
        <v>24419</v>
      </c>
      <c r="D4043" s="41" t="s">
        <v>8502</v>
      </c>
      <c r="E4043" s="40" t="s">
        <v>8652</v>
      </c>
    </row>
    <row r="4044" spans="1:5">
      <c r="A4044" t="str">
        <f t="shared" si="63"/>
        <v>39293</v>
      </c>
      <c r="B4044">
        <v>39293</v>
      </c>
      <c r="C4044" s="120" t="s">
        <v>24420</v>
      </c>
      <c r="D4044" s="41" t="s">
        <v>8502</v>
      </c>
      <c r="E4044" s="40" t="s">
        <v>16631</v>
      </c>
    </row>
    <row r="4045" spans="1:5">
      <c r="A4045" t="str">
        <f t="shared" si="63"/>
        <v>39294</v>
      </c>
      <c r="B4045">
        <v>39294</v>
      </c>
      <c r="C4045" s="120" t="s">
        <v>24421</v>
      </c>
      <c r="D4045" s="41" t="s">
        <v>8502</v>
      </c>
      <c r="E4045" s="40" t="s">
        <v>16631</v>
      </c>
    </row>
    <row r="4046" spans="1:5">
      <c r="A4046" t="str">
        <f t="shared" si="63"/>
        <v>39295</v>
      </c>
      <c r="B4046">
        <v>39295</v>
      </c>
      <c r="C4046" s="120" t="s">
        <v>24422</v>
      </c>
      <c r="D4046" s="41" t="s">
        <v>8502</v>
      </c>
      <c r="E4046" s="40" t="s">
        <v>16967</v>
      </c>
    </row>
    <row r="4047" spans="1:5">
      <c r="A4047" t="str">
        <f t="shared" si="63"/>
        <v>39296</v>
      </c>
      <c r="B4047">
        <v>39296</v>
      </c>
      <c r="C4047" s="120" t="s">
        <v>24427</v>
      </c>
      <c r="D4047" s="41" t="s">
        <v>8502</v>
      </c>
      <c r="E4047" s="40" t="s">
        <v>18099</v>
      </c>
    </row>
    <row r="4048" spans="1:5">
      <c r="A4048" t="str">
        <f t="shared" si="63"/>
        <v>39297</v>
      </c>
      <c r="B4048">
        <v>39297</v>
      </c>
      <c r="C4048" s="120" t="s">
        <v>24428</v>
      </c>
      <c r="D4048" s="41" t="s">
        <v>8502</v>
      </c>
      <c r="E4048" s="40" t="s">
        <v>16385</v>
      </c>
    </row>
    <row r="4049" spans="1:5">
      <c r="A4049" t="str">
        <f t="shared" si="63"/>
        <v>39298</v>
      </c>
      <c r="B4049">
        <v>39298</v>
      </c>
      <c r="C4049" s="120" t="s">
        <v>24429</v>
      </c>
      <c r="D4049" s="41" t="s">
        <v>8502</v>
      </c>
      <c r="E4049" s="40" t="s">
        <v>16495</v>
      </c>
    </row>
    <row r="4050" spans="1:5">
      <c r="A4050" t="str">
        <f t="shared" si="63"/>
        <v>39299</v>
      </c>
      <c r="B4050">
        <v>39299</v>
      </c>
      <c r="C4050" s="120" t="s">
        <v>24430</v>
      </c>
      <c r="D4050" s="41" t="s">
        <v>8502</v>
      </c>
      <c r="E4050" s="40" t="s">
        <v>8939</v>
      </c>
    </row>
    <row r="4051" spans="1:5">
      <c r="A4051" t="str">
        <f t="shared" si="63"/>
        <v>39300</v>
      </c>
      <c r="B4051">
        <v>39300</v>
      </c>
      <c r="C4051" s="120" t="s">
        <v>21795</v>
      </c>
      <c r="D4051" s="41" t="s">
        <v>8502</v>
      </c>
      <c r="E4051" s="40" t="s">
        <v>16439</v>
      </c>
    </row>
    <row r="4052" spans="1:5">
      <c r="A4052" t="str">
        <f t="shared" si="63"/>
        <v>39301</v>
      </c>
      <c r="B4052">
        <v>39301</v>
      </c>
      <c r="C4052" s="120" t="s">
        <v>21796</v>
      </c>
      <c r="D4052" s="41" t="s">
        <v>8502</v>
      </c>
      <c r="E4052" s="40" t="s">
        <v>16447</v>
      </c>
    </row>
    <row r="4053" spans="1:5">
      <c r="A4053" t="str">
        <f t="shared" si="63"/>
        <v>39302</v>
      </c>
      <c r="B4053">
        <v>39302</v>
      </c>
      <c r="C4053" s="120" t="s">
        <v>21797</v>
      </c>
      <c r="D4053" s="41" t="s">
        <v>8502</v>
      </c>
      <c r="E4053" s="40" t="s">
        <v>27451</v>
      </c>
    </row>
    <row r="4054" spans="1:5">
      <c r="A4054" t="str">
        <f t="shared" si="63"/>
        <v>39303</v>
      </c>
      <c r="B4054">
        <v>39303</v>
      </c>
      <c r="C4054" s="120" t="s">
        <v>21798</v>
      </c>
      <c r="D4054" s="41" t="s">
        <v>8502</v>
      </c>
      <c r="E4054" s="40" t="s">
        <v>25623</v>
      </c>
    </row>
    <row r="4055" spans="1:5">
      <c r="A4055" t="str">
        <f t="shared" si="63"/>
        <v>39304</v>
      </c>
      <c r="B4055">
        <v>39304</v>
      </c>
      <c r="C4055" s="120" t="s">
        <v>21804</v>
      </c>
      <c r="D4055" s="41" t="s">
        <v>8502</v>
      </c>
      <c r="E4055" s="40" t="s">
        <v>8624</v>
      </c>
    </row>
    <row r="4056" spans="1:5">
      <c r="A4056" t="str">
        <f t="shared" si="63"/>
        <v>39305</v>
      </c>
      <c r="B4056">
        <v>39305</v>
      </c>
      <c r="C4056" s="120" t="s">
        <v>21807</v>
      </c>
      <c r="D4056" s="41" t="s">
        <v>8502</v>
      </c>
      <c r="E4056" s="40" t="s">
        <v>14556</v>
      </c>
    </row>
    <row r="4057" spans="1:5">
      <c r="A4057" t="str">
        <f t="shared" si="63"/>
        <v>39306</v>
      </c>
      <c r="B4057">
        <v>39306</v>
      </c>
      <c r="C4057" s="120" t="s">
        <v>21808</v>
      </c>
      <c r="D4057" s="41" t="s">
        <v>8502</v>
      </c>
      <c r="E4057" s="40" t="s">
        <v>26534</v>
      </c>
    </row>
    <row r="4058" spans="1:5">
      <c r="A4058" t="str">
        <f t="shared" si="63"/>
        <v>39307</v>
      </c>
      <c r="B4058">
        <v>39307</v>
      </c>
      <c r="C4058" s="120" t="s">
        <v>21811</v>
      </c>
      <c r="D4058" s="41" t="s">
        <v>8502</v>
      </c>
      <c r="E4058" s="40" t="s">
        <v>27452</v>
      </c>
    </row>
    <row r="4059" spans="1:5">
      <c r="A4059" t="str">
        <f t="shared" si="63"/>
        <v>39308</v>
      </c>
      <c r="B4059">
        <v>39308</v>
      </c>
      <c r="C4059" s="120" t="s">
        <v>22268</v>
      </c>
      <c r="D4059" s="41" t="s">
        <v>8502</v>
      </c>
      <c r="E4059" s="40" t="s">
        <v>27453</v>
      </c>
    </row>
    <row r="4060" spans="1:5">
      <c r="A4060" t="str">
        <f t="shared" si="63"/>
        <v>39309</v>
      </c>
      <c r="B4060">
        <v>39309</v>
      </c>
      <c r="C4060" s="120" t="s">
        <v>22269</v>
      </c>
      <c r="D4060" s="41" t="s">
        <v>8502</v>
      </c>
      <c r="E4060" s="40" t="s">
        <v>8777</v>
      </c>
    </row>
    <row r="4061" spans="1:5">
      <c r="A4061" t="str">
        <f t="shared" si="63"/>
        <v>39310</v>
      </c>
      <c r="B4061">
        <v>39310</v>
      </c>
      <c r="C4061" s="120" t="s">
        <v>22270</v>
      </c>
      <c r="D4061" s="41" t="s">
        <v>8502</v>
      </c>
      <c r="E4061" s="40" t="s">
        <v>17689</v>
      </c>
    </row>
    <row r="4062" spans="1:5">
      <c r="A4062" t="str">
        <f t="shared" si="63"/>
        <v>39311</v>
      </c>
      <c r="B4062">
        <v>39311</v>
      </c>
      <c r="C4062" s="120" t="s">
        <v>22271</v>
      </c>
      <c r="D4062" s="41" t="s">
        <v>8502</v>
      </c>
      <c r="E4062" s="40" t="s">
        <v>27454</v>
      </c>
    </row>
    <row r="4063" spans="1:5">
      <c r="A4063" t="str">
        <f t="shared" si="63"/>
        <v>39312</v>
      </c>
      <c r="B4063">
        <v>39312</v>
      </c>
      <c r="C4063" s="120" t="s">
        <v>22217</v>
      </c>
      <c r="D4063" s="41" t="s">
        <v>8502</v>
      </c>
      <c r="E4063" s="40" t="s">
        <v>12458</v>
      </c>
    </row>
    <row r="4064" spans="1:5">
      <c r="A4064" t="str">
        <f t="shared" si="63"/>
        <v>39313</v>
      </c>
      <c r="B4064">
        <v>39313</v>
      </c>
      <c r="C4064" s="120" t="s">
        <v>22218</v>
      </c>
      <c r="D4064" s="41" t="s">
        <v>8502</v>
      </c>
      <c r="E4064" s="40" t="s">
        <v>9160</v>
      </c>
    </row>
    <row r="4065" spans="1:5">
      <c r="A4065" t="str">
        <f t="shared" si="63"/>
        <v>39314</v>
      </c>
      <c r="B4065">
        <v>39314</v>
      </c>
      <c r="C4065" s="120" t="s">
        <v>22221</v>
      </c>
      <c r="D4065" s="41" t="s">
        <v>8502</v>
      </c>
      <c r="E4065" s="40" t="s">
        <v>25114</v>
      </c>
    </row>
    <row r="4066" spans="1:5">
      <c r="A4066" t="str">
        <f t="shared" si="63"/>
        <v>39315</v>
      </c>
      <c r="B4066">
        <v>39315</v>
      </c>
      <c r="C4066" s="120" t="s">
        <v>21273</v>
      </c>
      <c r="D4066" s="41" t="s">
        <v>8502</v>
      </c>
      <c r="E4066" s="40" t="s">
        <v>10701</v>
      </c>
    </row>
    <row r="4067" spans="1:5">
      <c r="A4067" t="str">
        <f t="shared" si="63"/>
        <v>39318</v>
      </c>
      <c r="B4067">
        <v>39318</v>
      </c>
      <c r="C4067" s="120" t="s">
        <v>22233</v>
      </c>
      <c r="D4067" s="41" t="s">
        <v>8502</v>
      </c>
      <c r="E4067" s="40" t="s">
        <v>11949</v>
      </c>
    </row>
    <row r="4068" spans="1:5">
      <c r="A4068" t="str">
        <f t="shared" si="63"/>
        <v>39319</v>
      </c>
      <c r="B4068">
        <v>39319</v>
      </c>
      <c r="C4068" s="120" t="s">
        <v>23872</v>
      </c>
      <c r="D4068" s="41" t="s">
        <v>8502</v>
      </c>
      <c r="E4068" s="40" t="s">
        <v>8841</v>
      </c>
    </row>
    <row r="4069" spans="1:5">
      <c r="A4069" t="str">
        <f t="shared" si="63"/>
        <v>39320</v>
      </c>
      <c r="B4069">
        <v>39320</v>
      </c>
      <c r="C4069" s="120" t="s">
        <v>23873</v>
      </c>
      <c r="D4069" s="41" t="s">
        <v>8502</v>
      </c>
      <c r="E4069" s="40" t="s">
        <v>14513</v>
      </c>
    </row>
    <row r="4070" spans="1:5">
      <c r="A4070" t="str">
        <f t="shared" si="63"/>
        <v>39321</v>
      </c>
      <c r="B4070">
        <v>39321</v>
      </c>
      <c r="C4070" s="120" t="s">
        <v>23871</v>
      </c>
      <c r="D4070" s="41" t="s">
        <v>8502</v>
      </c>
      <c r="E4070" s="40" t="s">
        <v>19152</v>
      </c>
    </row>
    <row r="4071" spans="1:5">
      <c r="A4071" t="str">
        <f t="shared" si="63"/>
        <v>39322</v>
      </c>
      <c r="B4071">
        <v>39322</v>
      </c>
      <c r="C4071" s="120" t="s">
        <v>23735</v>
      </c>
      <c r="D4071" s="41" t="s">
        <v>8502</v>
      </c>
      <c r="E4071" s="40" t="s">
        <v>18616</v>
      </c>
    </row>
    <row r="4072" spans="1:5">
      <c r="A4072" t="str">
        <f t="shared" si="63"/>
        <v>39323</v>
      </c>
      <c r="B4072">
        <v>39323</v>
      </c>
      <c r="C4072" s="120" t="s">
        <v>22397</v>
      </c>
      <c r="D4072" s="41" t="s">
        <v>8500</v>
      </c>
      <c r="E4072" s="40" t="s">
        <v>8701</v>
      </c>
    </row>
    <row r="4073" spans="1:5">
      <c r="A4073" t="str">
        <f t="shared" si="63"/>
        <v>39324</v>
      </c>
      <c r="B4073">
        <v>39324</v>
      </c>
      <c r="C4073" s="120" t="s">
        <v>23601</v>
      </c>
      <c r="D4073" s="41" t="s">
        <v>8502</v>
      </c>
      <c r="E4073" s="40" t="s">
        <v>17521</v>
      </c>
    </row>
    <row r="4074" spans="1:5">
      <c r="A4074" t="str">
        <f t="shared" si="63"/>
        <v>39325</v>
      </c>
      <c r="B4074">
        <v>39325</v>
      </c>
      <c r="C4074" s="120" t="s">
        <v>23602</v>
      </c>
      <c r="D4074" s="41" t="s">
        <v>8502</v>
      </c>
      <c r="E4074" s="40" t="s">
        <v>11669</v>
      </c>
    </row>
    <row r="4075" spans="1:5">
      <c r="A4075" t="str">
        <f t="shared" si="63"/>
        <v>39326</v>
      </c>
      <c r="B4075">
        <v>39326</v>
      </c>
      <c r="C4075" s="120" t="s">
        <v>23603</v>
      </c>
      <c r="D4075" s="41" t="s">
        <v>8502</v>
      </c>
      <c r="E4075" s="40" t="s">
        <v>27455</v>
      </c>
    </row>
    <row r="4076" spans="1:5">
      <c r="A4076" t="str">
        <f t="shared" si="63"/>
        <v>39327</v>
      </c>
      <c r="B4076">
        <v>39327</v>
      </c>
      <c r="C4076" s="120" t="s">
        <v>23604</v>
      </c>
      <c r="D4076" s="41" t="s">
        <v>8502</v>
      </c>
      <c r="E4076" s="40" t="s">
        <v>25410</v>
      </c>
    </row>
    <row r="4077" spans="1:5">
      <c r="A4077" t="str">
        <f t="shared" si="63"/>
        <v>39328</v>
      </c>
      <c r="B4077">
        <v>39328</v>
      </c>
      <c r="C4077" s="120" t="s">
        <v>22859</v>
      </c>
      <c r="D4077" s="41" t="s">
        <v>8510</v>
      </c>
      <c r="E4077" s="40" t="s">
        <v>9061</v>
      </c>
    </row>
    <row r="4078" spans="1:5">
      <c r="A4078" t="str">
        <f t="shared" si="63"/>
        <v>39329</v>
      </c>
      <c r="B4078">
        <v>39329</v>
      </c>
      <c r="C4078" s="120" t="s">
        <v>20506</v>
      </c>
      <c r="D4078" s="41" t="s">
        <v>8502</v>
      </c>
      <c r="E4078" s="40" t="s">
        <v>9437</v>
      </c>
    </row>
    <row r="4079" spans="1:5">
      <c r="A4079" t="str">
        <f t="shared" si="63"/>
        <v>39330</v>
      </c>
      <c r="B4079">
        <v>39330</v>
      </c>
      <c r="C4079" s="120" t="s">
        <v>20507</v>
      </c>
      <c r="D4079" s="41" t="s">
        <v>8502</v>
      </c>
      <c r="E4079" s="40" t="s">
        <v>8894</v>
      </c>
    </row>
    <row r="4080" spans="1:5">
      <c r="A4080" t="str">
        <f t="shared" si="63"/>
        <v>39331</v>
      </c>
      <c r="B4080">
        <v>39331</v>
      </c>
      <c r="C4080" s="120" t="s">
        <v>20509</v>
      </c>
      <c r="D4080" s="41" t="s">
        <v>8502</v>
      </c>
      <c r="E4080" s="40" t="s">
        <v>8509</v>
      </c>
    </row>
    <row r="4081" spans="1:5">
      <c r="A4081" t="str">
        <f t="shared" si="63"/>
        <v>39332</v>
      </c>
      <c r="B4081">
        <v>39332</v>
      </c>
      <c r="C4081" s="120" t="s">
        <v>20508</v>
      </c>
      <c r="D4081" s="41" t="s">
        <v>8502</v>
      </c>
      <c r="E4081" s="40" t="s">
        <v>16347</v>
      </c>
    </row>
    <row r="4082" spans="1:5">
      <c r="A4082" t="str">
        <f t="shared" si="63"/>
        <v>39333</v>
      </c>
      <c r="B4082">
        <v>39333</v>
      </c>
      <c r="C4082" s="120" t="s">
        <v>20510</v>
      </c>
      <c r="D4082" s="41" t="s">
        <v>8502</v>
      </c>
      <c r="E4082" s="40" t="s">
        <v>9267</v>
      </c>
    </row>
    <row r="4083" spans="1:5">
      <c r="A4083" t="str">
        <f t="shared" si="63"/>
        <v>39334</v>
      </c>
      <c r="B4083">
        <v>39334</v>
      </c>
      <c r="C4083" s="120" t="s">
        <v>20512</v>
      </c>
      <c r="D4083" s="41" t="s">
        <v>8502</v>
      </c>
      <c r="E4083" s="40" t="s">
        <v>9575</v>
      </c>
    </row>
    <row r="4084" spans="1:5">
      <c r="A4084" t="str">
        <f t="shared" si="63"/>
        <v>39335</v>
      </c>
      <c r="B4084">
        <v>39335</v>
      </c>
      <c r="C4084" s="120" t="s">
        <v>20511</v>
      </c>
      <c r="D4084" s="41" t="s">
        <v>8502</v>
      </c>
      <c r="E4084" s="40" t="s">
        <v>9883</v>
      </c>
    </row>
    <row r="4085" spans="1:5">
      <c r="A4085" t="str">
        <f t="shared" si="63"/>
        <v>39336</v>
      </c>
      <c r="B4085">
        <v>39336</v>
      </c>
      <c r="C4085" s="120" t="s">
        <v>20517</v>
      </c>
      <c r="D4085" s="41" t="s">
        <v>8502</v>
      </c>
      <c r="E4085" s="40" t="s">
        <v>8894</v>
      </c>
    </row>
    <row r="4086" spans="1:5">
      <c r="A4086" t="str">
        <f t="shared" si="63"/>
        <v>39337</v>
      </c>
      <c r="B4086">
        <v>39337</v>
      </c>
      <c r="C4086" s="120" t="s">
        <v>20519</v>
      </c>
      <c r="D4086" s="41" t="s">
        <v>8502</v>
      </c>
      <c r="E4086" s="40" t="s">
        <v>8509</v>
      </c>
    </row>
    <row r="4087" spans="1:5">
      <c r="A4087" t="str">
        <f t="shared" si="63"/>
        <v>39338</v>
      </c>
      <c r="B4087">
        <v>39338</v>
      </c>
      <c r="C4087" s="120" t="s">
        <v>20518</v>
      </c>
      <c r="D4087" s="41" t="s">
        <v>8502</v>
      </c>
      <c r="E4087" s="40" t="s">
        <v>16347</v>
      </c>
    </row>
    <row r="4088" spans="1:5">
      <c r="A4088" t="str">
        <f t="shared" si="63"/>
        <v>39340</v>
      </c>
      <c r="B4088">
        <v>39340</v>
      </c>
      <c r="C4088" s="120" t="s">
        <v>20521</v>
      </c>
      <c r="D4088" s="41" t="s">
        <v>8502</v>
      </c>
      <c r="E4088" s="40" t="s">
        <v>16894</v>
      </c>
    </row>
    <row r="4089" spans="1:5">
      <c r="A4089" t="str">
        <f t="shared" si="63"/>
        <v>39341</v>
      </c>
      <c r="B4089">
        <v>39341</v>
      </c>
      <c r="C4089" s="120" t="s">
        <v>20520</v>
      </c>
      <c r="D4089" s="41" t="s">
        <v>8502</v>
      </c>
      <c r="E4089" s="40" t="s">
        <v>26379</v>
      </c>
    </row>
    <row r="4090" spans="1:5">
      <c r="A4090" t="str">
        <f t="shared" si="63"/>
        <v>39342</v>
      </c>
      <c r="B4090">
        <v>39342</v>
      </c>
      <c r="C4090" s="120" t="s">
        <v>20523</v>
      </c>
      <c r="D4090" s="41" t="s">
        <v>8502</v>
      </c>
      <c r="E4090" s="40" t="s">
        <v>26379</v>
      </c>
    </row>
    <row r="4091" spans="1:5">
      <c r="A4091" t="str">
        <f t="shared" si="63"/>
        <v>39343</v>
      </c>
      <c r="B4091">
        <v>39343</v>
      </c>
      <c r="C4091" s="120" t="s">
        <v>20524</v>
      </c>
      <c r="D4091" s="41" t="s">
        <v>8502</v>
      </c>
      <c r="E4091" s="40" t="s">
        <v>17263</v>
      </c>
    </row>
    <row r="4092" spans="1:5">
      <c r="A4092" t="str">
        <f t="shared" si="63"/>
        <v>39344</v>
      </c>
      <c r="B4092">
        <v>39344</v>
      </c>
      <c r="C4092" s="120" t="s">
        <v>20526</v>
      </c>
      <c r="D4092" s="41" t="s">
        <v>8502</v>
      </c>
      <c r="E4092" s="40" t="s">
        <v>9367</v>
      </c>
    </row>
    <row r="4093" spans="1:5">
      <c r="A4093" t="str">
        <f t="shared" si="63"/>
        <v>39345</v>
      </c>
      <c r="B4093">
        <v>39345</v>
      </c>
      <c r="C4093" s="120" t="s">
        <v>20525</v>
      </c>
      <c r="D4093" s="41" t="s">
        <v>8502</v>
      </c>
      <c r="E4093" s="40" t="s">
        <v>18162</v>
      </c>
    </row>
    <row r="4094" spans="1:5">
      <c r="A4094" t="str">
        <f t="shared" si="63"/>
        <v>39346</v>
      </c>
      <c r="B4094">
        <v>39346</v>
      </c>
      <c r="C4094" s="120" t="s">
        <v>23469</v>
      </c>
      <c r="D4094" s="41" t="s">
        <v>8502</v>
      </c>
      <c r="E4094" s="40" t="s">
        <v>9634</v>
      </c>
    </row>
    <row r="4095" spans="1:5">
      <c r="A4095" t="str">
        <f t="shared" si="63"/>
        <v>39350</v>
      </c>
      <c r="B4095">
        <v>39350</v>
      </c>
      <c r="C4095" s="120" t="s">
        <v>23470</v>
      </c>
      <c r="D4095" s="41" t="s">
        <v>8502</v>
      </c>
      <c r="E4095" s="40" t="s">
        <v>13004</v>
      </c>
    </row>
    <row r="4096" spans="1:5">
      <c r="A4096" t="str">
        <f t="shared" si="63"/>
        <v>39351</v>
      </c>
      <c r="B4096">
        <v>39351</v>
      </c>
      <c r="C4096" s="120" t="s">
        <v>23471</v>
      </c>
      <c r="D4096" s="41" t="s">
        <v>8502</v>
      </c>
      <c r="E4096" s="40" t="s">
        <v>9420</v>
      </c>
    </row>
    <row r="4097" spans="1:5">
      <c r="A4097" t="str">
        <f t="shared" si="63"/>
        <v>39352</v>
      </c>
      <c r="B4097">
        <v>39352</v>
      </c>
      <c r="C4097" s="120" t="s">
        <v>23468</v>
      </c>
      <c r="D4097" s="41" t="s">
        <v>8502</v>
      </c>
      <c r="E4097" s="40" t="s">
        <v>9634</v>
      </c>
    </row>
    <row r="4098" spans="1:5" ht="45">
      <c r="A4098" t="str">
        <f t="shared" si="63"/>
        <v>39353</v>
      </c>
      <c r="B4098">
        <v>39353</v>
      </c>
      <c r="C4098" s="120" t="s">
        <v>21924</v>
      </c>
      <c r="D4098" s="41" t="s">
        <v>8502</v>
      </c>
      <c r="E4098" s="40" t="s">
        <v>27456</v>
      </c>
    </row>
    <row r="4099" spans="1:5" ht="45">
      <c r="A4099" t="str">
        <f t="shared" ref="A4099:A4162" si="64">IF(ISERROR(SEARCH("/",B4099)=6),TRIM(CLEAN(B4099)),IF(SEARCH("/",B4099)=6,IF(LEN(TRIM(CLEAN(B4099)))=7,LEFT(TRIM(CLEAN(B4099)),6)&amp;"00"&amp;RIGHT(TRIM(CLEAN(B4099)),1),LEFT(TRIM(CLEAN(B4099)),6)&amp;"0"&amp;RIGHT(TRIM(CLEAN(B4099)),2)),TRIM(CLEAN(B4099))))</f>
        <v>39354</v>
      </c>
      <c r="B4099">
        <v>39354</v>
      </c>
      <c r="C4099" s="120" t="s">
        <v>21925</v>
      </c>
      <c r="D4099" s="41" t="s">
        <v>8502</v>
      </c>
      <c r="E4099" s="40" t="s">
        <v>27457</v>
      </c>
    </row>
    <row r="4100" spans="1:5" ht="45">
      <c r="A4100" t="str">
        <f t="shared" si="64"/>
        <v>39355</v>
      </c>
      <c r="B4100">
        <v>39355</v>
      </c>
      <c r="C4100" s="120" t="s">
        <v>21923</v>
      </c>
      <c r="D4100" s="41" t="s">
        <v>8502</v>
      </c>
      <c r="E4100" s="40" t="s">
        <v>27458</v>
      </c>
    </row>
    <row r="4101" spans="1:5" ht="45">
      <c r="A4101" t="str">
        <f t="shared" si="64"/>
        <v>39356</v>
      </c>
      <c r="B4101">
        <v>39356</v>
      </c>
      <c r="C4101" s="120" t="s">
        <v>21922</v>
      </c>
      <c r="D4101" s="41" t="s">
        <v>8502</v>
      </c>
      <c r="E4101" s="40" t="s">
        <v>27459</v>
      </c>
    </row>
    <row r="4102" spans="1:5" ht="45">
      <c r="A4102" t="str">
        <f t="shared" si="64"/>
        <v>39357</v>
      </c>
      <c r="B4102">
        <v>39357</v>
      </c>
      <c r="C4102" s="120" t="s">
        <v>21920</v>
      </c>
      <c r="D4102" s="41" t="s">
        <v>8502</v>
      </c>
      <c r="E4102" s="40" t="s">
        <v>27460</v>
      </c>
    </row>
    <row r="4103" spans="1:5" ht="45">
      <c r="A4103" t="str">
        <f t="shared" si="64"/>
        <v>39358</v>
      </c>
      <c r="B4103">
        <v>39358</v>
      </c>
      <c r="C4103" s="120" t="s">
        <v>21921</v>
      </c>
      <c r="D4103" s="41" t="s">
        <v>8502</v>
      </c>
      <c r="E4103" s="40" t="s">
        <v>27461</v>
      </c>
    </row>
    <row r="4104" spans="1:5" ht="30">
      <c r="A4104" t="str">
        <f t="shared" si="64"/>
        <v>39359</v>
      </c>
      <c r="B4104">
        <v>39359</v>
      </c>
      <c r="C4104" s="120" t="s">
        <v>20255</v>
      </c>
      <c r="D4104" s="41" t="s">
        <v>8502</v>
      </c>
      <c r="E4104" s="40" t="s">
        <v>16731</v>
      </c>
    </row>
    <row r="4105" spans="1:5" ht="30">
      <c r="A4105" t="str">
        <f t="shared" si="64"/>
        <v>39360</v>
      </c>
      <c r="B4105">
        <v>39360</v>
      </c>
      <c r="C4105" s="120" t="s">
        <v>20256</v>
      </c>
      <c r="D4105" s="41" t="s">
        <v>8502</v>
      </c>
      <c r="E4105" s="40" t="s">
        <v>27462</v>
      </c>
    </row>
    <row r="4106" spans="1:5" ht="30">
      <c r="A4106" t="str">
        <f t="shared" si="64"/>
        <v>39361</v>
      </c>
      <c r="B4106">
        <v>39361</v>
      </c>
      <c r="C4106" s="120" t="s">
        <v>21492</v>
      </c>
      <c r="D4106" s="41" t="s">
        <v>8502</v>
      </c>
      <c r="E4106" s="40" t="s">
        <v>27463</v>
      </c>
    </row>
    <row r="4107" spans="1:5" ht="30">
      <c r="A4107" t="str">
        <f t="shared" si="64"/>
        <v>39362</v>
      </c>
      <c r="B4107">
        <v>39362</v>
      </c>
      <c r="C4107" s="120" t="s">
        <v>21493</v>
      </c>
      <c r="D4107" s="41" t="s">
        <v>8502</v>
      </c>
      <c r="E4107" s="40" t="s">
        <v>27464</v>
      </c>
    </row>
    <row r="4108" spans="1:5" ht="30">
      <c r="A4108" t="str">
        <f t="shared" si="64"/>
        <v>39363</v>
      </c>
      <c r="B4108">
        <v>39363</v>
      </c>
      <c r="C4108" s="120" t="s">
        <v>21491</v>
      </c>
      <c r="D4108" s="41" t="s">
        <v>8502</v>
      </c>
      <c r="E4108" s="40" t="s">
        <v>27465</v>
      </c>
    </row>
    <row r="4109" spans="1:5" ht="30">
      <c r="A4109" t="str">
        <f t="shared" si="64"/>
        <v>39364</v>
      </c>
      <c r="B4109">
        <v>39364</v>
      </c>
      <c r="C4109" s="120" t="s">
        <v>21494</v>
      </c>
      <c r="D4109" s="41" t="s">
        <v>8502</v>
      </c>
      <c r="E4109" s="40" t="s">
        <v>27466</v>
      </c>
    </row>
    <row r="4110" spans="1:5">
      <c r="A4110" t="str">
        <f t="shared" si="64"/>
        <v>39365</v>
      </c>
      <c r="B4110">
        <v>39365</v>
      </c>
      <c r="C4110" s="120" t="s">
        <v>21417</v>
      </c>
      <c r="D4110" s="41" t="s">
        <v>8502</v>
      </c>
      <c r="E4110" s="40" t="s">
        <v>27467</v>
      </c>
    </row>
    <row r="4111" spans="1:5">
      <c r="A4111" t="str">
        <f t="shared" si="64"/>
        <v>39366</v>
      </c>
      <c r="B4111">
        <v>39366</v>
      </c>
      <c r="C4111" s="120" t="s">
        <v>21418</v>
      </c>
      <c r="D4111" s="41" t="s">
        <v>8502</v>
      </c>
      <c r="E4111" s="40" t="s">
        <v>27468</v>
      </c>
    </row>
    <row r="4112" spans="1:5">
      <c r="A4112" t="str">
        <f t="shared" si="64"/>
        <v>39367</v>
      </c>
      <c r="B4112">
        <v>39367</v>
      </c>
      <c r="C4112" s="120" t="s">
        <v>21419</v>
      </c>
      <c r="D4112" s="41" t="s">
        <v>8502</v>
      </c>
      <c r="E4112" s="40" t="s">
        <v>27469</v>
      </c>
    </row>
    <row r="4113" spans="1:5">
      <c r="A4113" t="str">
        <f t="shared" si="64"/>
        <v>39374</v>
      </c>
      <c r="B4113">
        <v>39374</v>
      </c>
      <c r="C4113" s="120" t="s">
        <v>23188</v>
      </c>
      <c r="D4113" s="41" t="s">
        <v>8502</v>
      </c>
      <c r="E4113" s="40" t="s">
        <v>27470</v>
      </c>
    </row>
    <row r="4114" spans="1:5">
      <c r="A4114" t="str">
        <f t="shared" si="64"/>
        <v>39376</v>
      </c>
      <c r="B4114">
        <v>39376</v>
      </c>
      <c r="C4114" s="120" t="s">
        <v>21997</v>
      </c>
      <c r="D4114" s="41" t="s">
        <v>8502</v>
      </c>
      <c r="E4114" s="40" t="s">
        <v>9205</v>
      </c>
    </row>
    <row r="4115" spans="1:5">
      <c r="A4115" t="str">
        <f t="shared" si="64"/>
        <v>39377</v>
      </c>
      <c r="B4115">
        <v>39377</v>
      </c>
      <c r="C4115" s="120" t="s">
        <v>21976</v>
      </c>
      <c r="D4115" s="41" t="s">
        <v>8502</v>
      </c>
      <c r="E4115" s="40" t="s">
        <v>9192</v>
      </c>
    </row>
    <row r="4116" spans="1:5">
      <c r="A4116" t="str">
        <f t="shared" si="64"/>
        <v>39378</v>
      </c>
      <c r="B4116">
        <v>39378</v>
      </c>
      <c r="C4116" s="120" t="s">
        <v>22099</v>
      </c>
      <c r="D4116" s="41" t="s">
        <v>8502</v>
      </c>
      <c r="E4116" s="40" t="s">
        <v>18947</v>
      </c>
    </row>
    <row r="4117" spans="1:5">
      <c r="A4117" t="str">
        <f t="shared" si="64"/>
        <v>39380</v>
      </c>
      <c r="B4117">
        <v>39380</v>
      </c>
      <c r="C4117" s="120" t="s">
        <v>19576</v>
      </c>
      <c r="D4117" s="41" t="s">
        <v>8502</v>
      </c>
      <c r="E4117" s="40" t="s">
        <v>16677</v>
      </c>
    </row>
    <row r="4118" spans="1:5">
      <c r="A4118" t="str">
        <f t="shared" si="64"/>
        <v>39381</v>
      </c>
      <c r="B4118">
        <v>39381</v>
      </c>
      <c r="C4118" s="120" t="s">
        <v>21978</v>
      </c>
      <c r="D4118" s="41" t="s">
        <v>8502</v>
      </c>
      <c r="E4118" s="40" t="s">
        <v>9193</v>
      </c>
    </row>
    <row r="4119" spans="1:5">
      <c r="A4119" t="str">
        <f t="shared" si="64"/>
        <v>39385</v>
      </c>
      <c r="B4119">
        <v>39385</v>
      </c>
      <c r="C4119" s="120" t="s">
        <v>22088</v>
      </c>
      <c r="D4119" s="41" t="s">
        <v>8502</v>
      </c>
      <c r="E4119" s="40" t="s">
        <v>25031</v>
      </c>
    </row>
    <row r="4120" spans="1:5">
      <c r="A4120" t="str">
        <f t="shared" si="64"/>
        <v>39386</v>
      </c>
      <c r="B4120">
        <v>39386</v>
      </c>
      <c r="C4120" s="120" t="s">
        <v>21988</v>
      </c>
      <c r="D4120" s="41" t="s">
        <v>8502</v>
      </c>
      <c r="E4120" s="40" t="s">
        <v>9458</v>
      </c>
    </row>
    <row r="4121" spans="1:5">
      <c r="A4121" t="str">
        <f t="shared" si="64"/>
        <v>39387</v>
      </c>
      <c r="B4121">
        <v>39387</v>
      </c>
      <c r="C4121" s="120" t="s">
        <v>21987</v>
      </c>
      <c r="D4121" s="41" t="s">
        <v>8502</v>
      </c>
      <c r="E4121" s="40" t="s">
        <v>25305</v>
      </c>
    </row>
    <row r="4122" spans="1:5">
      <c r="A4122" t="str">
        <f t="shared" si="64"/>
        <v>39388</v>
      </c>
      <c r="B4122">
        <v>39388</v>
      </c>
      <c r="C4122" s="120" t="s">
        <v>21986</v>
      </c>
      <c r="D4122" s="41" t="s">
        <v>8502</v>
      </c>
      <c r="E4122" s="40" t="s">
        <v>8962</v>
      </c>
    </row>
    <row r="4123" spans="1:5">
      <c r="A4123" t="str">
        <f t="shared" si="64"/>
        <v>39389</v>
      </c>
      <c r="B4123">
        <v>39389</v>
      </c>
      <c r="C4123" s="120" t="s">
        <v>22089</v>
      </c>
      <c r="D4123" s="41" t="s">
        <v>8502</v>
      </c>
      <c r="E4123" s="40" t="s">
        <v>27103</v>
      </c>
    </row>
    <row r="4124" spans="1:5">
      <c r="A4124" t="str">
        <f t="shared" si="64"/>
        <v>39390</v>
      </c>
      <c r="B4124">
        <v>39390</v>
      </c>
      <c r="C4124" s="120" t="s">
        <v>22090</v>
      </c>
      <c r="D4124" s="41" t="s">
        <v>8502</v>
      </c>
      <c r="E4124" s="40" t="s">
        <v>25754</v>
      </c>
    </row>
    <row r="4125" spans="1:5">
      <c r="A4125" t="str">
        <f t="shared" si="64"/>
        <v>39391</v>
      </c>
      <c r="B4125">
        <v>39391</v>
      </c>
      <c r="C4125" s="120" t="s">
        <v>22092</v>
      </c>
      <c r="D4125" s="41" t="s">
        <v>8502</v>
      </c>
      <c r="E4125" s="40" t="s">
        <v>27471</v>
      </c>
    </row>
    <row r="4126" spans="1:5">
      <c r="A4126" t="str">
        <f t="shared" si="64"/>
        <v>39392</v>
      </c>
      <c r="B4126">
        <v>39392</v>
      </c>
      <c r="C4126" s="120" t="s">
        <v>23365</v>
      </c>
      <c r="D4126" s="41" t="s">
        <v>8502</v>
      </c>
      <c r="E4126" s="40" t="s">
        <v>9042</v>
      </c>
    </row>
    <row r="4127" spans="1:5">
      <c r="A4127" t="str">
        <f t="shared" si="64"/>
        <v>39393</v>
      </c>
      <c r="B4127">
        <v>39393</v>
      </c>
      <c r="C4127" s="120" t="s">
        <v>23366</v>
      </c>
      <c r="D4127" s="41" t="s">
        <v>8502</v>
      </c>
      <c r="E4127" s="40" t="s">
        <v>23647</v>
      </c>
    </row>
    <row r="4128" spans="1:5">
      <c r="A4128" t="str">
        <f t="shared" si="64"/>
        <v>39394</v>
      </c>
      <c r="B4128">
        <v>39394</v>
      </c>
      <c r="C4128" s="120" t="s">
        <v>23367</v>
      </c>
      <c r="D4128" s="41" t="s">
        <v>8502</v>
      </c>
      <c r="E4128" s="40" t="s">
        <v>18609</v>
      </c>
    </row>
    <row r="4129" spans="1:5">
      <c r="A4129" t="str">
        <f t="shared" si="64"/>
        <v>39395</v>
      </c>
      <c r="B4129">
        <v>39395</v>
      </c>
      <c r="C4129" s="120" t="s">
        <v>23368</v>
      </c>
      <c r="D4129" s="41" t="s">
        <v>8502</v>
      </c>
      <c r="E4129" s="40" t="s">
        <v>16889</v>
      </c>
    </row>
    <row r="4130" spans="1:5">
      <c r="A4130" t="str">
        <f t="shared" si="64"/>
        <v>39396</v>
      </c>
      <c r="B4130">
        <v>39396</v>
      </c>
      <c r="C4130" s="120" t="s">
        <v>23363</v>
      </c>
      <c r="D4130" s="41" t="s">
        <v>8502</v>
      </c>
      <c r="E4130" s="40" t="s">
        <v>25022</v>
      </c>
    </row>
    <row r="4131" spans="1:5">
      <c r="A4131" t="str">
        <f t="shared" si="64"/>
        <v>39397</v>
      </c>
      <c r="B4131">
        <v>39397</v>
      </c>
      <c r="C4131" s="120" t="s">
        <v>21003</v>
      </c>
      <c r="D4131" s="41" t="s">
        <v>8498</v>
      </c>
      <c r="E4131" s="40" t="s">
        <v>9206</v>
      </c>
    </row>
    <row r="4132" spans="1:5">
      <c r="A4132" t="str">
        <f t="shared" si="64"/>
        <v>39398</v>
      </c>
      <c r="B4132">
        <v>39398</v>
      </c>
      <c r="C4132" s="120" t="s">
        <v>21926</v>
      </c>
      <c r="D4132" s="41" t="s">
        <v>8502</v>
      </c>
      <c r="E4132" s="40" t="s">
        <v>27472</v>
      </c>
    </row>
    <row r="4133" spans="1:5">
      <c r="A4133" t="str">
        <f t="shared" si="64"/>
        <v>39399</v>
      </c>
      <c r="B4133">
        <v>39399</v>
      </c>
      <c r="C4133" s="120" t="s">
        <v>24561</v>
      </c>
      <c r="D4133" s="41" t="s">
        <v>8502</v>
      </c>
      <c r="E4133" s="40" t="s">
        <v>27473</v>
      </c>
    </row>
    <row r="4134" spans="1:5">
      <c r="A4134" t="str">
        <f t="shared" si="64"/>
        <v>39400</v>
      </c>
      <c r="B4134">
        <v>39400</v>
      </c>
      <c r="C4134" s="120" t="s">
        <v>24562</v>
      </c>
      <c r="D4134" s="41" t="s">
        <v>8502</v>
      </c>
      <c r="E4134" s="40" t="s">
        <v>27474</v>
      </c>
    </row>
    <row r="4135" spans="1:5">
      <c r="A4135" t="str">
        <f t="shared" si="64"/>
        <v>39401</v>
      </c>
      <c r="B4135">
        <v>39401</v>
      </c>
      <c r="C4135" s="120" t="s">
        <v>24563</v>
      </c>
      <c r="D4135" s="41" t="s">
        <v>8502</v>
      </c>
      <c r="E4135" s="40" t="s">
        <v>27475</v>
      </c>
    </row>
    <row r="4136" spans="1:5">
      <c r="A4136" t="str">
        <f t="shared" si="64"/>
        <v>39402</v>
      </c>
      <c r="B4136">
        <v>39402</v>
      </c>
      <c r="C4136" s="120" t="s">
        <v>22545</v>
      </c>
      <c r="D4136" s="41" t="s">
        <v>8502</v>
      </c>
      <c r="E4136" s="40" t="s">
        <v>27476</v>
      </c>
    </row>
    <row r="4137" spans="1:5">
      <c r="A4137" t="str">
        <f t="shared" si="64"/>
        <v>39403</v>
      </c>
      <c r="B4137">
        <v>39403</v>
      </c>
      <c r="C4137" s="120" t="s">
        <v>22546</v>
      </c>
      <c r="D4137" s="41" t="s">
        <v>8502</v>
      </c>
      <c r="E4137" s="40" t="s">
        <v>27477</v>
      </c>
    </row>
    <row r="4138" spans="1:5">
      <c r="A4138" t="str">
        <f t="shared" si="64"/>
        <v>39404</v>
      </c>
      <c r="B4138">
        <v>39404</v>
      </c>
      <c r="C4138" s="120" t="s">
        <v>22544</v>
      </c>
      <c r="D4138" s="41" t="s">
        <v>8502</v>
      </c>
      <c r="E4138" s="40" t="s">
        <v>27478</v>
      </c>
    </row>
    <row r="4139" spans="1:5">
      <c r="A4139" t="str">
        <f t="shared" si="64"/>
        <v>39412</v>
      </c>
      <c r="B4139">
        <v>39412</v>
      </c>
      <c r="C4139" s="120" t="s">
        <v>22931</v>
      </c>
      <c r="D4139" s="41" t="s">
        <v>8500</v>
      </c>
      <c r="E4139" s="40" t="s">
        <v>25305</v>
      </c>
    </row>
    <row r="4140" spans="1:5">
      <c r="A4140" t="str">
        <f t="shared" si="64"/>
        <v>39413</v>
      </c>
      <c r="B4140">
        <v>39413</v>
      </c>
      <c r="C4140" s="120" t="s">
        <v>22932</v>
      </c>
      <c r="D4140" s="41" t="s">
        <v>8500</v>
      </c>
      <c r="E4140" s="40" t="s">
        <v>16371</v>
      </c>
    </row>
    <row r="4141" spans="1:5">
      <c r="A4141" t="str">
        <f t="shared" si="64"/>
        <v>39414</v>
      </c>
      <c r="B4141">
        <v>39414</v>
      </c>
      <c r="C4141" s="120" t="s">
        <v>22929</v>
      </c>
      <c r="D4141" s="41" t="s">
        <v>8500</v>
      </c>
      <c r="E4141" s="40" t="s">
        <v>18883</v>
      </c>
    </row>
    <row r="4142" spans="1:5">
      <c r="A4142" t="str">
        <f t="shared" si="64"/>
        <v>39415</v>
      </c>
      <c r="B4142">
        <v>39415</v>
      </c>
      <c r="C4142" s="120" t="s">
        <v>22930</v>
      </c>
      <c r="D4142" s="41" t="s">
        <v>8500</v>
      </c>
      <c r="E4142" s="40" t="s">
        <v>18200</v>
      </c>
    </row>
    <row r="4143" spans="1:5">
      <c r="A4143" t="str">
        <f t="shared" si="64"/>
        <v>39416</v>
      </c>
      <c r="B4143">
        <v>39416</v>
      </c>
      <c r="C4143" s="120" t="s">
        <v>22926</v>
      </c>
      <c r="D4143" s="41" t="s">
        <v>8500</v>
      </c>
      <c r="E4143" s="40" t="s">
        <v>27479</v>
      </c>
    </row>
    <row r="4144" spans="1:5">
      <c r="A4144" t="str">
        <f t="shared" si="64"/>
        <v>39417</v>
      </c>
      <c r="B4144">
        <v>39417</v>
      </c>
      <c r="C4144" s="120" t="s">
        <v>22928</v>
      </c>
      <c r="D4144" s="41" t="s">
        <v>8500</v>
      </c>
      <c r="E4144" s="40" t="s">
        <v>17350</v>
      </c>
    </row>
    <row r="4145" spans="1:5">
      <c r="A4145" t="str">
        <f t="shared" si="64"/>
        <v>39418</v>
      </c>
      <c r="B4145">
        <v>39418</v>
      </c>
      <c r="C4145" s="120" t="s">
        <v>22842</v>
      </c>
      <c r="D4145" s="41" t="s">
        <v>8510</v>
      </c>
      <c r="E4145" s="40" t="s">
        <v>26080</v>
      </c>
    </row>
    <row r="4146" spans="1:5">
      <c r="A4146" t="str">
        <f t="shared" si="64"/>
        <v>39419</v>
      </c>
      <c r="B4146">
        <v>39419</v>
      </c>
      <c r="C4146" s="120" t="s">
        <v>22843</v>
      </c>
      <c r="D4146" s="41" t="s">
        <v>8510</v>
      </c>
      <c r="E4146" s="40" t="s">
        <v>11777</v>
      </c>
    </row>
    <row r="4147" spans="1:5">
      <c r="A4147" t="str">
        <f t="shared" si="64"/>
        <v>39420</v>
      </c>
      <c r="B4147">
        <v>39420</v>
      </c>
      <c r="C4147" s="120" t="s">
        <v>22844</v>
      </c>
      <c r="D4147" s="41" t="s">
        <v>8510</v>
      </c>
      <c r="E4147" s="40" t="s">
        <v>8828</v>
      </c>
    </row>
    <row r="4148" spans="1:5">
      <c r="A4148" t="str">
        <f t="shared" si="64"/>
        <v>39421</v>
      </c>
      <c r="B4148">
        <v>39421</v>
      </c>
      <c r="C4148" s="120" t="s">
        <v>22845</v>
      </c>
      <c r="D4148" s="41" t="s">
        <v>8510</v>
      </c>
      <c r="E4148" s="40" t="s">
        <v>25016</v>
      </c>
    </row>
    <row r="4149" spans="1:5">
      <c r="A4149" t="str">
        <f t="shared" si="64"/>
        <v>39422</v>
      </c>
      <c r="B4149">
        <v>39422</v>
      </c>
      <c r="C4149" s="120" t="s">
        <v>22846</v>
      </c>
      <c r="D4149" s="41" t="s">
        <v>8510</v>
      </c>
      <c r="E4149" s="40" t="s">
        <v>8585</v>
      </c>
    </row>
    <row r="4150" spans="1:5">
      <c r="A4150" t="str">
        <f t="shared" si="64"/>
        <v>39423</v>
      </c>
      <c r="B4150">
        <v>39423</v>
      </c>
      <c r="C4150" s="120" t="s">
        <v>22847</v>
      </c>
      <c r="D4150" s="41" t="s">
        <v>8510</v>
      </c>
      <c r="E4150" s="40" t="s">
        <v>9382</v>
      </c>
    </row>
    <row r="4151" spans="1:5">
      <c r="A4151" t="str">
        <f t="shared" si="64"/>
        <v>39424</v>
      </c>
      <c r="B4151">
        <v>39424</v>
      </c>
      <c r="C4151" s="120" t="s">
        <v>22833</v>
      </c>
      <c r="D4151" s="41" t="s">
        <v>8510</v>
      </c>
      <c r="E4151" s="40" t="s">
        <v>9019</v>
      </c>
    </row>
    <row r="4152" spans="1:5">
      <c r="A4152" t="str">
        <f t="shared" si="64"/>
        <v>39425</v>
      </c>
      <c r="B4152">
        <v>39425</v>
      </c>
      <c r="C4152" s="120" t="s">
        <v>22834</v>
      </c>
      <c r="D4152" s="41" t="s">
        <v>8510</v>
      </c>
      <c r="E4152" s="40" t="s">
        <v>9033</v>
      </c>
    </row>
    <row r="4153" spans="1:5">
      <c r="A4153" t="str">
        <f t="shared" si="64"/>
        <v>39426</v>
      </c>
      <c r="B4153">
        <v>39426</v>
      </c>
      <c r="C4153" s="120" t="s">
        <v>22848</v>
      </c>
      <c r="D4153" s="41" t="s">
        <v>8510</v>
      </c>
      <c r="E4153" s="40" t="s">
        <v>17030</v>
      </c>
    </row>
    <row r="4154" spans="1:5">
      <c r="A4154" t="str">
        <f t="shared" si="64"/>
        <v>39427</v>
      </c>
      <c r="B4154">
        <v>39427</v>
      </c>
      <c r="C4154" s="120" t="s">
        <v>22831</v>
      </c>
      <c r="D4154" s="41" t="s">
        <v>8510</v>
      </c>
      <c r="E4154" s="40" t="s">
        <v>18887</v>
      </c>
    </row>
    <row r="4155" spans="1:5">
      <c r="A4155" t="str">
        <f t="shared" si="64"/>
        <v>39428</v>
      </c>
      <c r="B4155">
        <v>39428</v>
      </c>
      <c r="C4155" s="120" t="s">
        <v>22850</v>
      </c>
      <c r="D4155" s="41" t="s">
        <v>8510</v>
      </c>
      <c r="E4155" s="40" t="s">
        <v>8832</v>
      </c>
    </row>
    <row r="4156" spans="1:5">
      <c r="A4156" t="str">
        <f t="shared" si="64"/>
        <v>39429</v>
      </c>
      <c r="B4156">
        <v>39429</v>
      </c>
      <c r="C4156" s="120" t="s">
        <v>22849</v>
      </c>
      <c r="D4156" s="41" t="s">
        <v>8510</v>
      </c>
      <c r="E4156" s="40" t="s">
        <v>17707</v>
      </c>
    </row>
    <row r="4157" spans="1:5">
      <c r="A4157" t="str">
        <f t="shared" si="64"/>
        <v>39430</v>
      </c>
      <c r="B4157">
        <v>39430</v>
      </c>
      <c r="C4157" s="120" t="s">
        <v>22816</v>
      </c>
      <c r="D4157" s="41" t="s">
        <v>8502</v>
      </c>
      <c r="E4157" s="40" t="s">
        <v>27480</v>
      </c>
    </row>
    <row r="4158" spans="1:5">
      <c r="A4158" t="str">
        <f t="shared" si="64"/>
        <v>39431</v>
      </c>
      <c r="B4158">
        <v>39431</v>
      </c>
      <c r="C4158" s="120" t="s">
        <v>21441</v>
      </c>
      <c r="D4158" s="41" t="s">
        <v>8510</v>
      </c>
      <c r="E4158" s="40" t="s">
        <v>10249</v>
      </c>
    </row>
    <row r="4159" spans="1:5">
      <c r="A4159" t="str">
        <f t="shared" si="64"/>
        <v>39432</v>
      </c>
      <c r="B4159">
        <v>39432</v>
      </c>
      <c r="C4159" s="120" t="s">
        <v>21442</v>
      </c>
      <c r="D4159" s="41" t="s">
        <v>8510</v>
      </c>
      <c r="E4159" s="40" t="s">
        <v>9145</v>
      </c>
    </row>
    <row r="4160" spans="1:5">
      <c r="A4160" t="str">
        <f t="shared" si="64"/>
        <v>39433</v>
      </c>
      <c r="B4160">
        <v>39433</v>
      </c>
      <c r="C4160" s="120" t="s">
        <v>22428</v>
      </c>
      <c r="D4160" s="41" t="s">
        <v>8506</v>
      </c>
      <c r="E4160" s="40" t="s">
        <v>9058</v>
      </c>
    </row>
    <row r="4161" spans="1:5">
      <c r="A4161" t="str">
        <f t="shared" si="64"/>
        <v>39434</v>
      </c>
      <c r="B4161">
        <v>39434</v>
      </c>
      <c r="C4161" s="120" t="s">
        <v>22427</v>
      </c>
      <c r="D4161" s="41" t="s">
        <v>8506</v>
      </c>
      <c r="E4161" s="40" t="s">
        <v>8531</v>
      </c>
    </row>
    <row r="4162" spans="1:5">
      <c r="A4162" t="str">
        <f t="shared" si="64"/>
        <v>39435</v>
      </c>
      <c r="B4162">
        <v>39435</v>
      </c>
      <c r="C4162" s="120" t="s">
        <v>22708</v>
      </c>
      <c r="D4162" s="41" t="s">
        <v>8502</v>
      </c>
      <c r="E4162" s="40" t="s">
        <v>9320</v>
      </c>
    </row>
    <row r="4163" spans="1:5">
      <c r="A4163" t="str">
        <f t="shared" ref="A4163:A4226" si="65">IF(ISERROR(SEARCH("/",B4163)=6),TRIM(CLEAN(B4163)),IF(SEARCH("/",B4163)=6,IF(LEN(TRIM(CLEAN(B4163)))=7,LEFT(TRIM(CLEAN(B4163)),6)&amp;"00"&amp;RIGHT(TRIM(CLEAN(B4163)),1),LEFT(TRIM(CLEAN(B4163)),6)&amp;"0"&amp;RIGHT(TRIM(CLEAN(B4163)),2)),TRIM(CLEAN(B4163))))</f>
        <v>39436</v>
      </c>
      <c r="B4163">
        <v>39436</v>
      </c>
      <c r="C4163" s="120" t="s">
        <v>22709</v>
      </c>
      <c r="D4163" s="41" t="s">
        <v>8502</v>
      </c>
      <c r="E4163" s="40" t="s">
        <v>10577</v>
      </c>
    </row>
    <row r="4164" spans="1:5">
      <c r="A4164" t="str">
        <f t="shared" si="65"/>
        <v>39437</v>
      </c>
      <c r="B4164">
        <v>39437</v>
      </c>
      <c r="C4164" s="120" t="s">
        <v>22710</v>
      </c>
      <c r="D4164" s="41" t="s">
        <v>8502</v>
      </c>
      <c r="E4164" s="40" t="s">
        <v>10073</v>
      </c>
    </row>
    <row r="4165" spans="1:5" ht="30">
      <c r="A4165" t="str">
        <f t="shared" si="65"/>
        <v>39438</v>
      </c>
      <c r="B4165">
        <v>39438</v>
      </c>
      <c r="C4165" s="120" t="s">
        <v>22696</v>
      </c>
      <c r="D4165" s="41" t="s">
        <v>8502</v>
      </c>
      <c r="E4165" s="40" t="s">
        <v>10087</v>
      </c>
    </row>
    <row r="4166" spans="1:5">
      <c r="A4166" t="str">
        <f t="shared" si="65"/>
        <v>39439</v>
      </c>
      <c r="B4166">
        <v>39439</v>
      </c>
      <c r="C4166" s="120" t="s">
        <v>22711</v>
      </c>
      <c r="D4166" s="41" t="s">
        <v>8502</v>
      </c>
      <c r="E4166" s="40" t="s">
        <v>8707</v>
      </c>
    </row>
    <row r="4167" spans="1:5">
      <c r="A4167" t="str">
        <f t="shared" si="65"/>
        <v>39440</v>
      </c>
      <c r="B4167">
        <v>39440</v>
      </c>
      <c r="C4167" s="120" t="s">
        <v>22712</v>
      </c>
      <c r="D4167" s="41" t="s">
        <v>8502</v>
      </c>
      <c r="E4167" s="40" t="s">
        <v>10587</v>
      </c>
    </row>
    <row r="4168" spans="1:5">
      <c r="A4168" t="str">
        <f t="shared" si="65"/>
        <v>39441</v>
      </c>
      <c r="B4168">
        <v>39441</v>
      </c>
      <c r="C4168" s="120" t="s">
        <v>22713</v>
      </c>
      <c r="D4168" s="41" t="s">
        <v>8502</v>
      </c>
      <c r="E4168" s="40" t="s">
        <v>10087</v>
      </c>
    </row>
    <row r="4169" spans="1:5">
      <c r="A4169" t="str">
        <f t="shared" si="65"/>
        <v>39442</v>
      </c>
      <c r="B4169">
        <v>39442</v>
      </c>
      <c r="C4169" s="120" t="s">
        <v>22714</v>
      </c>
      <c r="D4169" s="41" t="s">
        <v>8502</v>
      </c>
      <c r="E4169" s="40" t="s">
        <v>9326</v>
      </c>
    </row>
    <row r="4170" spans="1:5">
      <c r="A4170" t="str">
        <f t="shared" si="65"/>
        <v>39443</v>
      </c>
      <c r="B4170">
        <v>39443</v>
      </c>
      <c r="C4170" s="120" t="s">
        <v>22715</v>
      </c>
      <c r="D4170" s="41" t="s">
        <v>8502</v>
      </c>
      <c r="E4170" s="40" t="s">
        <v>9327</v>
      </c>
    </row>
    <row r="4171" spans="1:5">
      <c r="A4171" t="str">
        <f t="shared" si="65"/>
        <v>39445</v>
      </c>
      <c r="B4171">
        <v>39445</v>
      </c>
      <c r="C4171" s="120" t="s">
        <v>21063</v>
      </c>
      <c r="D4171" s="41" t="s">
        <v>8502</v>
      </c>
      <c r="E4171" s="40" t="s">
        <v>27481</v>
      </c>
    </row>
    <row r="4172" spans="1:5">
      <c r="A4172" t="str">
        <f t="shared" si="65"/>
        <v>39446</v>
      </c>
      <c r="B4172">
        <v>39446</v>
      </c>
      <c r="C4172" s="120" t="s">
        <v>21064</v>
      </c>
      <c r="D4172" s="41" t="s">
        <v>8502</v>
      </c>
      <c r="E4172" s="40" t="s">
        <v>25283</v>
      </c>
    </row>
    <row r="4173" spans="1:5">
      <c r="A4173" t="str">
        <f t="shared" si="65"/>
        <v>39447</v>
      </c>
      <c r="B4173">
        <v>39447</v>
      </c>
      <c r="C4173" s="120" t="s">
        <v>21065</v>
      </c>
      <c r="D4173" s="41" t="s">
        <v>8502</v>
      </c>
      <c r="E4173" s="40" t="s">
        <v>23130</v>
      </c>
    </row>
    <row r="4174" spans="1:5">
      <c r="A4174" t="str">
        <f t="shared" si="65"/>
        <v>39448</v>
      </c>
      <c r="B4174">
        <v>39448</v>
      </c>
      <c r="C4174" s="120" t="s">
        <v>21066</v>
      </c>
      <c r="D4174" s="41" t="s">
        <v>8502</v>
      </c>
      <c r="E4174" s="40" t="s">
        <v>27482</v>
      </c>
    </row>
    <row r="4175" spans="1:5">
      <c r="A4175" t="str">
        <f t="shared" si="65"/>
        <v>39449</v>
      </c>
      <c r="B4175">
        <v>39449</v>
      </c>
      <c r="C4175" s="120" t="s">
        <v>21071</v>
      </c>
      <c r="D4175" s="41" t="s">
        <v>8502</v>
      </c>
      <c r="E4175" s="40" t="s">
        <v>27483</v>
      </c>
    </row>
    <row r="4176" spans="1:5">
      <c r="A4176" t="str">
        <f t="shared" si="65"/>
        <v>39450</v>
      </c>
      <c r="B4176">
        <v>39450</v>
      </c>
      <c r="C4176" s="120" t="s">
        <v>21067</v>
      </c>
      <c r="D4176" s="41" t="s">
        <v>8502</v>
      </c>
      <c r="E4176" s="40" t="s">
        <v>27484</v>
      </c>
    </row>
    <row r="4177" spans="1:5">
      <c r="A4177" t="str">
        <f t="shared" si="65"/>
        <v>39451</v>
      </c>
      <c r="B4177">
        <v>39451</v>
      </c>
      <c r="C4177" s="120" t="s">
        <v>21068</v>
      </c>
      <c r="D4177" s="41" t="s">
        <v>8502</v>
      </c>
      <c r="E4177" s="40" t="s">
        <v>27485</v>
      </c>
    </row>
    <row r="4178" spans="1:5">
      <c r="A4178" t="str">
        <f t="shared" si="65"/>
        <v>39452</v>
      </c>
      <c r="B4178">
        <v>39452</v>
      </c>
      <c r="C4178" s="120" t="s">
        <v>21069</v>
      </c>
      <c r="D4178" s="41" t="s">
        <v>8502</v>
      </c>
      <c r="E4178" s="40" t="s">
        <v>27486</v>
      </c>
    </row>
    <row r="4179" spans="1:5">
      <c r="A4179" t="str">
        <f t="shared" si="65"/>
        <v>39455</v>
      </c>
      <c r="B4179">
        <v>39455</v>
      </c>
      <c r="C4179" s="120" t="s">
        <v>21072</v>
      </c>
      <c r="D4179" s="41" t="s">
        <v>8502</v>
      </c>
      <c r="E4179" s="40" t="s">
        <v>27487</v>
      </c>
    </row>
    <row r="4180" spans="1:5">
      <c r="A4180" t="str">
        <f t="shared" si="65"/>
        <v>39456</v>
      </c>
      <c r="B4180">
        <v>39456</v>
      </c>
      <c r="C4180" s="120" t="s">
        <v>21073</v>
      </c>
      <c r="D4180" s="41" t="s">
        <v>8502</v>
      </c>
      <c r="E4180" s="40" t="s">
        <v>27488</v>
      </c>
    </row>
    <row r="4181" spans="1:5">
      <c r="A4181" t="str">
        <f t="shared" si="65"/>
        <v>39457</v>
      </c>
      <c r="B4181">
        <v>39457</v>
      </c>
      <c r="C4181" s="120" t="s">
        <v>21074</v>
      </c>
      <c r="D4181" s="41" t="s">
        <v>8502</v>
      </c>
      <c r="E4181" s="40" t="s">
        <v>27489</v>
      </c>
    </row>
    <row r="4182" spans="1:5">
      <c r="A4182" t="str">
        <f t="shared" si="65"/>
        <v>39458</v>
      </c>
      <c r="B4182">
        <v>39458</v>
      </c>
      <c r="C4182" s="120" t="s">
        <v>21076</v>
      </c>
      <c r="D4182" s="41" t="s">
        <v>8502</v>
      </c>
      <c r="E4182" s="40" t="s">
        <v>27490</v>
      </c>
    </row>
    <row r="4183" spans="1:5">
      <c r="A4183" t="str">
        <f t="shared" si="65"/>
        <v>39459</v>
      </c>
      <c r="B4183">
        <v>39459</v>
      </c>
      <c r="C4183" s="120" t="s">
        <v>21061</v>
      </c>
      <c r="D4183" s="41" t="s">
        <v>8502</v>
      </c>
      <c r="E4183" s="40" t="s">
        <v>27491</v>
      </c>
    </row>
    <row r="4184" spans="1:5">
      <c r="A4184" t="str">
        <f t="shared" si="65"/>
        <v>39460</v>
      </c>
      <c r="B4184">
        <v>39460</v>
      </c>
      <c r="C4184" s="120" t="s">
        <v>21078</v>
      </c>
      <c r="D4184" s="41" t="s">
        <v>8502</v>
      </c>
      <c r="E4184" s="40" t="s">
        <v>27492</v>
      </c>
    </row>
    <row r="4185" spans="1:5">
      <c r="A4185" t="str">
        <f t="shared" si="65"/>
        <v>39461</v>
      </c>
      <c r="B4185">
        <v>39461</v>
      </c>
      <c r="C4185" s="120" t="s">
        <v>21079</v>
      </c>
      <c r="D4185" s="41" t="s">
        <v>8502</v>
      </c>
      <c r="E4185" s="40" t="s">
        <v>27493</v>
      </c>
    </row>
    <row r="4186" spans="1:5">
      <c r="A4186" t="str">
        <f t="shared" si="65"/>
        <v>39462</v>
      </c>
      <c r="B4186">
        <v>39462</v>
      </c>
      <c r="C4186" s="120" t="s">
        <v>21080</v>
      </c>
      <c r="D4186" s="41" t="s">
        <v>8502</v>
      </c>
      <c r="E4186" s="40" t="s">
        <v>25024</v>
      </c>
    </row>
    <row r="4187" spans="1:5">
      <c r="A4187" t="str">
        <f t="shared" si="65"/>
        <v>39463</v>
      </c>
      <c r="B4187">
        <v>39463</v>
      </c>
      <c r="C4187" s="120" t="s">
        <v>21081</v>
      </c>
      <c r="D4187" s="41" t="s">
        <v>8502</v>
      </c>
      <c r="E4187" s="40" t="s">
        <v>27494</v>
      </c>
    </row>
    <row r="4188" spans="1:5">
      <c r="A4188" t="str">
        <f t="shared" si="65"/>
        <v>39464</v>
      </c>
      <c r="B4188">
        <v>39464</v>
      </c>
      <c r="C4188" s="120" t="s">
        <v>21077</v>
      </c>
      <c r="D4188" s="41" t="s">
        <v>8502</v>
      </c>
      <c r="E4188" s="40" t="s">
        <v>27495</v>
      </c>
    </row>
    <row r="4189" spans="1:5">
      <c r="A4189" t="str">
        <f t="shared" si="65"/>
        <v>39465</v>
      </c>
      <c r="B4189">
        <v>39465</v>
      </c>
      <c r="C4189" s="120" t="s">
        <v>21042</v>
      </c>
      <c r="D4189" s="41" t="s">
        <v>8502</v>
      </c>
      <c r="E4189" s="40" t="s">
        <v>27496</v>
      </c>
    </row>
    <row r="4190" spans="1:5">
      <c r="A4190" t="str">
        <f t="shared" si="65"/>
        <v>39466</v>
      </c>
      <c r="B4190">
        <v>39466</v>
      </c>
      <c r="C4190" s="120" t="s">
        <v>21043</v>
      </c>
      <c r="D4190" s="41" t="s">
        <v>8502</v>
      </c>
      <c r="E4190" s="40" t="s">
        <v>25676</v>
      </c>
    </row>
    <row r="4191" spans="1:5">
      <c r="A4191" t="str">
        <f t="shared" si="65"/>
        <v>39467</v>
      </c>
      <c r="B4191">
        <v>39467</v>
      </c>
      <c r="C4191" s="120" t="s">
        <v>21045</v>
      </c>
      <c r="D4191" s="41" t="s">
        <v>8502</v>
      </c>
      <c r="E4191" s="40" t="s">
        <v>27497</v>
      </c>
    </row>
    <row r="4192" spans="1:5">
      <c r="A4192" t="str">
        <f t="shared" si="65"/>
        <v>39468</v>
      </c>
      <c r="B4192">
        <v>39468</v>
      </c>
      <c r="C4192" s="120" t="s">
        <v>21047</v>
      </c>
      <c r="D4192" s="41" t="s">
        <v>8502</v>
      </c>
      <c r="E4192" s="40" t="s">
        <v>25009</v>
      </c>
    </row>
    <row r="4193" spans="1:5">
      <c r="A4193" t="str">
        <f t="shared" si="65"/>
        <v>39469</v>
      </c>
      <c r="B4193">
        <v>39469</v>
      </c>
      <c r="C4193" s="120" t="s">
        <v>21048</v>
      </c>
      <c r="D4193" s="41" t="s">
        <v>8502</v>
      </c>
      <c r="E4193" s="40" t="s">
        <v>27498</v>
      </c>
    </row>
    <row r="4194" spans="1:5">
      <c r="A4194" t="str">
        <f t="shared" si="65"/>
        <v>39470</v>
      </c>
      <c r="B4194">
        <v>39470</v>
      </c>
      <c r="C4194" s="120" t="s">
        <v>21049</v>
      </c>
      <c r="D4194" s="41" t="s">
        <v>8502</v>
      </c>
      <c r="E4194" s="40" t="s">
        <v>27499</v>
      </c>
    </row>
    <row r="4195" spans="1:5">
      <c r="A4195" t="str">
        <f t="shared" si="65"/>
        <v>39471</v>
      </c>
      <c r="B4195">
        <v>39471</v>
      </c>
      <c r="C4195" s="120" t="s">
        <v>21050</v>
      </c>
      <c r="D4195" s="41" t="s">
        <v>8502</v>
      </c>
      <c r="E4195" s="40" t="s">
        <v>27500</v>
      </c>
    </row>
    <row r="4196" spans="1:5">
      <c r="A4196" t="str">
        <f t="shared" si="65"/>
        <v>39472</v>
      </c>
      <c r="B4196">
        <v>39472</v>
      </c>
      <c r="C4196" s="120" t="s">
        <v>21051</v>
      </c>
      <c r="D4196" s="41" t="s">
        <v>8502</v>
      </c>
      <c r="E4196" s="40" t="s">
        <v>20040</v>
      </c>
    </row>
    <row r="4197" spans="1:5">
      <c r="A4197" t="str">
        <f t="shared" si="65"/>
        <v>39473</v>
      </c>
      <c r="B4197">
        <v>39473</v>
      </c>
      <c r="C4197" s="120" t="s">
        <v>21052</v>
      </c>
      <c r="D4197" s="41" t="s">
        <v>8502</v>
      </c>
      <c r="E4197" s="40" t="s">
        <v>27501</v>
      </c>
    </row>
    <row r="4198" spans="1:5">
      <c r="A4198" t="str">
        <f t="shared" si="65"/>
        <v>39474</v>
      </c>
      <c r="B4198">
        <v>39474</v>
      </c>
      <c r="C4198" s="120" t="s">
        <v>21053</v>
      </c>
      <c r="D4198" s="41" t="s">
        <v>8502</v>
      </c>
      <c r="E4198" s="40" t="s">
        <v>27502</v>
      </c>
    </row>
    <row r="4199" spans="1:5">
      <c r="A4199" t="str">
        <f t="shared" si="65"/>
        <v>39475</v>
      </c>
      <c r="B4199">
        <v>39475</v>
      </c>
      <c r="C4199" s="120" t="s">
        <v>21054</v>
      </c>
      <c r="D4199" s="41" t="s">
        <v>8502</v>
      </c>
      <c r="E4199" s="40" t="s">
        <v>24749</v>
      </c>
    </row>
    <row r="4200" spans="1:5">
      <c r="A4200" t="str">
        <f t="shared" si="65"/>
        <v>39476</v>
      </c>
      <c r="B4200">
        <v>39476</v>
      </c>
      <c r="C4200" s="120" t="s">
        <v>21055</v>
      </c>
      <c r="D4200" s="41" t="s">
        <v>8502</v>
      </c>
      <c r="E4200" s="40" t="s">
        <v>22067</v>
      </c>
    </row>
    <row r="4201" spans="1:5">
      <c r="A4201" t="str">
        <f t="shared" si="65"/>
        <v>39477</v>
      </c>
      <c r="B4201">
        <v>39477</v>
      </c>
      <c r="C4201" s="120" t="s">
        <v>21056</v>
      </c>
      <c r="D4201" s="41" t="s">
        <v>8502</v>
      </c>
      <c r="E4201" s="40" t="s">
        <v>27503</v>
      </c>
    </row>
    <row r="4202" spans="1:5">
      <c r="A4202" t="str">
        <f t="shared" si="65"/>
        <v>39478</v>
      </c>
      <c r="B4202">
        <v>39478</v>
      </c>
      <c r="C4202" s="120" t="s">
        <v>21057</v>
      </c>
      <c r="D4202" s="41" t="s">
        <v>8502</v>
      </c>
      <c r="E4202" s="40" t="s">
        <v>27504</v>
      </c>
    </row>
    <row r="4203" spans="1:5">
      <c r="A4203" t="str">
        <f t="shared" si="65"/>
        <v>39479</v>
      </c>
      <c r="B4203">
        <v>39479</v>
      </c>
      <c r="C4203" s="120" t="s">
        <v>21058</v>
      </c>
      <c r="D4203" s="41" t="s">
        <v>8502</v>
      </c>
      <c r="E4203" s="40" t="s">
        <v>27505</v>
      </c>
    </row>
    <row r="4204" spans="1:5">
      <c r="A4204" t="str">
        <f t="shared" si="65"/>
        <v>39480</v>
      </c>
      <c r="B4204">
        <v>39480</v>
      </c>
      <c r="C4204" s="120" t="s">
        <v>21060</v>
      </c>
      <c r="D4204" s="41" t="s">
        <v>8502</v>
      </c>
      <c r="E4204" s="40" t="s">
        <v>27506</v>
      </c>
    </row>
    <row r="4205" spans="1:5">
      <c r="A4205" t="str">
        <f t="shared" si="65"/>
        <v>39481</v>
      </c>
      <c r="B4205">
        <v>39481</v>
      </c>
      <c r="C4205" s="120" t="s">
        <v>21276</v>
      </c>
      <c r="D4205" s="41" t="s">
        <v>8502</v>
      </c>
      <c r="E4205" s="40" t="s">
        <v>9282</v>
      </c>
    </row>
    <row r="4206" spans="1:5" ht="30">
      <c r="A4206" t="str">
        <f t="shared" si="65"/>
        <v>39482</v>
      </c>
      <c r="B4206">
        <v>39482</v>
      </c>
      <c r="C4206" s="120" t="s">
        <v>21929</v>
      </c>
      <c r="D4206" s="41" t="s">
        <v>8502</v>
      </c>
      <c r="E4206" s="40" t="s">
        <v>27507</v>
      </c>
    </row>
    <row r="4207" spans="1:5" ht="30">
      <c r="A4207" t="str">
        <f t="shared" si="65"/>
        <v>39484</v>
      </c>
      <c r="B4207">
        <v>39484</v>
      </c>
      <c r="C4207" s="120" t="s">
        <v>21931</v>
      </c>
      <c r="D4207" s="41" t="s">
        <v>8502</v>
      </c>
      <c r="E4207" s="40" t="s">
        <v>27507</v>
      </c>
    </row>
    <row r="4208" spans="1:5" ht="30">
      <c r="A4208" t="str">
        <f t="shared" si="65"/>
        <v>39485</v>
      </c>
      <c r="B4208">
        <v>39485</v>
      </c>
      <c r="C4208" s="120" t="s">
        <v>21933</v>
      </c>
      <c r="D4208" s="41" t="s">
        <v>8502</v>
      </c>
      <c r="E4208" s="40" t="s">
        <v>27507</v>
      </c>
    </row>
    <row r="4209" spans="1:5" ht="30">
      <c r="A4209" t="str">
        <f t="shared" si="65"/>
        <v>39486</v>
      </c>
      <c r="B4209">
        <v>39486</v>
      </c>
      <c r="C4209" s="120" t="s">
        <v>21930</v>
      </c>
      <c r="D4209" s="41" t="s">
        <v>8502</v>
      </c>
      <c r="E4209" s="40" t="s">
        <v>27508</v>
      </c>
    </row>
    <row r="4210" spans="1:5" ht="30">
      <c r="A4210" t="str">
        <f t="shared" si="65"/>
        <v>39488</v>
      </c>
      <c r="B4210">
        <v>39488</v>
      </c>
      <c r="C4210" s="120" t="s">
        <v>21932</v>
      </c>
      <c r="D4210" s="41" t="s">
        <v>8502</v>
      </c>
      <c r="E4210" s="40" t="s">
        <v>27509</v>
      </c>
    </row>
    <row r="4211" spans="1:5" ht="30">
      <c r="A4211" t="str">
        <f t="shared" si="65"/>
        <v>39489</v>
      </c>
      <c r="B4211">
        <v>39489</v>
      </c>
      <c r="C4211" s="120" t="s">
        <v>21934</v>
      </c>
      <c r="D4211" s="41" t="s">
        <v>8502</v>
      </c>
      <c r="E4211" s="40" t="s">
        <v>27510</v>
      </c>
    </row>
    <row r="4212" spans="1:5" ht="30">
      <c r="A4212" t="str">
        <f t="shared" si="65"/>
        <v>39490</v>
      </c>
      <c r="B4212">
        <v>39490</v>
      </c>
      <c r="C4212" s="120" t="s">
        <v>21935</v>
      </c>
      <c r="D4212" s="41" t="s">
        <v>8502</v>
      </c>
      <c r="E4212" s="40" t="s">
        <v>27511</v>
      </c>
    </row>
    <row r="4213" spans="1:5" ht="30">
      <c r="A4213" t="str">
        <f t="shared" si="65"/>
        <v>39492</v>
      </c>
      <c r="B4213">
        <v>39492</v>
      </c>
      <c r="C4213" s="120" t="s">
        <v>21940</v>
      </c>
      <c r="D4213" s="41" t="s">
        <v>8502</v>
      </c>
      <c r="E4213" s="40" t="s">
        <v>27512</v>
      </c>
    </row>
    <row r="4214" spans="1:5" ht="30">
      <c r="A4214" t="str">
        <f t="shared" si="65"/>
        <v>39493</v>
      </c>
      <c r="B4214">
        <v>39493</v>
      </c>
      <c r="C4214" s="120" t="s">
        <v>21942</v>
      </c>
      <c r="D4214" s="41" t="s">
        <v>8502</v>
      </c>
      <c r="E4214" s="40" t="s">
        <v>27513</v>
      </c>
    </row>
    <row r="4215" spans="1:5" ht="30">
      <c r="A4215" t="str">
        <f t="shared" si="65"/>
        <v>39494</v>
      </c>
      <c r="B4215">
        <v>39494</v>
      </c>
      <c r="C4215" s="120" t="s">
        <v>21936</v>
      </c>
      <c r="D4215" s="41" t="s">
        <v>8502</v>
      </c>
      <c r="E4215" s="40" t="s">
        <v>27514</v>
      </c>
    </row>
    <row r="4216" spans="1:5" ht="30">
      <c r="A4216" t="str">
        <f t="shared" si="65"/>
        <v>39495</v>
      </c>
      <c r="B4216">
        <v>39495</v>
      </c>
      <c r="C4216" s="120" t="s">
        <v>21937</v>
      </c>
      <c r="D4216" s="41" t="s">
        <v>8502</v>
      </c>
      <c r="E4216" s="40" t="s">
        <v>27515</v>
      </c>
    </row>
    <row r="4217" spans="1:5" ht="30">
      <c r="A4217" t="str">
        <f t="shared" si="65"/>
        <v>39496</v>
      </c>
      <c r="B4217">
        <v>39496</v>
      </c>
      <c r="C4217" s="120" t="s">
        <v>21939</v>
      </c>
      <c r="D4217" s="41" t="s">
        <v>8502</v>
      </c>
      <c r="E4217" s="40" t="s">
        <v>27516</v>
      </c>
    </row>
    <row r="4218" spans="1:5" ht="30">
      <c r="A4218" t="str">
        <f t="shared" si="65"/>
        <v>39497</v>
      </c>
      <c r="B4218">
        <v>39497</v>
      </c>
      <c r="C4218" s="120" t="s">
        <v>21941</v>
      </c>
      <c r="D4218" s="41" t="s">
        <v>8502</v>
      </c>
      <c r="E4218" s="40" t="s">
        <v>27517</v>
      </c>
    </row>
    <row r="4219" spans="1:5" ht="30">
      <c r="A4219" t="str">
        <f t="shared" si="65"/>
        <v>39498</v>
      </c>
      <c r="B4219">
        <v>39498</v>
      </c>
      <c r="C4219" s="120" t="s">
        <v>21944</v>
      </c>
      <c r="D4219" s="41" t="s">
        <v>8502</v>
      </c>
      <c r="E4219" s="40" t="s">
        <v>27518</v>
      </c>
    </row>
    <row r="4220" spans="1:5" ht="30">
      <c r="A4220" t="str">
        <f t="shared" si="65"/>
        <v>39499</v>
      </c>
      <c r="B4220">
        <v>39499</v>
      </c>
      <c r="C4220" s="120" t="s">
        <v>21947</v>
      </c>
      <c r="D4220" s="41" t="s">
        <v>8502</v>
      </c>
      <c r="E4220" s="40" t="s">
        <v>27519</v>
      </c>
    </row>
    <row r="4221" spans="1:5" ht="30">
      <c r="A4221" t="str">
        <f t="shared" si="65"/>
        <v>39500</v>
      </c>
      <c r="B4221">
        <v>39500</v>
      </c>
      <c r="C4221" s="120" t="s">
        <v>21943</v>
      </c>
      <c r="D4221" s="41" t="s">
        <v>8502</v>
      </c>
      <c r="E4221" s="40" t="s">
        <v>27520</v>
      </c>
    </row>
    <row r="4222" spans="1:5" ht="30">
      <c r="A4222" t="str">
        <f t="shared" si="65"/>
        <v>39501</v>
      </c>
      <c r="B4222">
        <v>39501</v>
      </c>
      <c r="C4222" s="120" t="s">
        <v>21946</v>
      </c>
      <c r="D4222" s="41" t="s">
        <v>8502</v>
      </c>
      <c r="E4222" s="40" t="s">
        <v>27521</v>
      </c>
    </row>
    <row r="4223" spans="1:5" ht="30">
      <c r="A4223" t="str">
        <f t="shared" si="65"/>
        <v>39502</v>
      </c>
      <c r="B4223">
        <v>39502</v>
      </c>
      <c r="C4223" s="120" t="s">
        <v>23043</v>
      </c>
      <c r="D4223" s="41" t="s">
        <v>8502</v>
      </c>
      <c r="E4223" s="40" t="s">
        <v>27522</v>
      </c>
    </row>
    <row r="4224" spans="1:5" ht="30">
      <c r="A4224" t="str">
        <f t="shared" si="65"/>
        <v>39503</v>
      </c>
      <c r="B4224">
        <v>39503</v>
      </c>
      <c r="C4224" s="120" t="s">
        <v>23045</v>
      </c>
      <c r="D4224" s="41" t="s">
        <v>8502</v>
      </c>
      <c r="E4224" s="40" t="s">
        <v>27523</v>
      </c>
    </row>
    <row r="4225" spans="1:5" ht="30">
      <c r="A4225" t="str">
        <f t="shared" si="65"/>
        <v>39504</v>
      </c>
      <c r="B4225">
        <v>39504</v>
      </c>
      <c r="C4225" s="120" t="s">
        <v>23044</v>
      </c>
      <c r="D4225" s="41" t="s">
        <v>8502</v>
      </c>
      <c r="E4225" s="40" t="s">
        <v>27524</v>
      </c>
    </row>
    <row r="4226" spans="1:5" ht="30">
      <c r="A4226" t="str">
        <f t="shared" si="65"/>
        <v>39505</v>
      </c>
      <c r="B4226">
        <v>39505</v>
      </c>
      <c r="C4226" s="120" t="s">
        <v>23046</v>
      </c>
      <c r="D4226" s="41" t="s">
        <v>8502</v>
      </c>
      <c r="E4226" s="40" t="s">
        <v>27525</v>
      </c>
    </row>
    <row r="4227" spans="1:5">
      <c r="A4227" t="str">
        <f t="shared" ref="A4227:A4290" si="66">IF(ISERROR(SEARCH("/",B4227)=6),TRIM(CLEAN(B4227)),IF(SEARCH("/",B4227)=6,IF(LEN(TRIM(CLEAN(B4227)))=7,LEFT(TRIM(CLEAN(B4227)),6)&amp;"00"&amp;RIGHT(TRIM(CLEAN(B4227)),1),LEFT(TRIM(CLEAN(B4227)),6)&amp;"0"&amp;RIGHT(TRIM(CLEAN(B4227)),2)),TRIM(CLEAN(B4227))))</f>
        <v>39507</v>
      </c>
      <c r="B4227">
        <v>39507</v>
      </c>
      <c r="C4227" s="120" t="s">
        <v>23779</v>
      </c>
      <c r="D4227" s="41" t="s">
        <v>8500</v>
      </c>
      <c r="E4227" s="40" t="s">
        <v>15928</v>
      </c>
    </row>
    <row r="4228" spans="1:5">
      <c r="A4228" t="str">
        <f t="shared" si="66"/>
        <v>39508</v>
      </c>
      <c r="B4228">
        <v>39508</v>
      </c>
      <c r="C4228" s="120" t="s">
        <v>23778</v>
      </c>
      <c r="D4228" s="41" t="s">
        <v>8500</v>
      </c>
      <c r="E4228" s="40" t="s">
        <v>17567</v>
      </c>
    </row>
    <row r="4229" spans="1:5">
      <c r="A4229" t="str">
        <f t="shared" si="66"/>
        <v>39509</v>
      </c>
      <c r="B4229">
        <v>39509</v>
      </c>
      <c r="C4229" s="120" t="s">
        <v>23788</v>
      </c>
      <c r="D4229" s="41" t="s">
        <v>8500</v>
      </c>
      <c r="E4229" s="40" t="s">
        <v>24798</v>
      </c>
    </row>
    <row r="4230" spans="1:5" ht="30">
      <c r="A4230" t="str">
        <f t="shared" si="66"/>
        <v>39510</v>
      </c>
      <c r="B4230">
        <v>39510</v>
      </c>
      <c r="C4230" s="120" t="s">
        <v>22059</v>
      </c>
      <c r="D4230" s="41" t="s">
        <v>8502</v>
      </c>
      <c r="E4230" s="40" t="s">
        <v>27526</v>
      </c>
    </row>
    <row r="4231" spans="1:5" ht="30">
      <c r="A4231" t="str">
        <f t="shared" si="66"/>
        <v>39511</v>
      </c>
      <c r="B4231">
        <v>39511</v>
      </c>
      <c r="C4231" s="120" t="s">
        <v>21481</v>
      </c>
      <c r="D4231" s="41" t="s">
        <v>8500</v>
      </c>
      <c r="E4231" s="40" t="s">
        <v>27527</v>
      </c>
    </row>
    <row r="4232" spans="1:5" ht="30">
      <c r="A4232" t="str">
        <f t="shared" si="66"/>
        <v>39512</v>
      </c>
      <c r="B4232">
        <v>39512</v>
      </c>
      <c r="C4232" s="120" t="s">
        <v>21480</v>
      </c>
      <c r="D4232" s="41" t="s">
        <v>8500</v>
      </c>
      <c r="E4232" s="40" t="s">
        <v>27528</v>
      </c>
    </row>
    <row r="4233" spans="1:5" ht="30">
      <c r="A4233" t="str">
        <f t="shared" si="66"/>
        <v>39513</v>
      </c>
      <c r="B4233">
        <v>39513</v>
      </c>
      <c r="C4233" s="120" t="s">
        <v>21482</v>
      </c>
      <c r="D4233" s="41" t="s">
        <v>8500</v>
      </c>
      <c r="E4233" s="40" t="s">
        <v>27529</v>
      </c>
    </row>
    <row r="4234" spans="1:5">
      <c r="A4234" t="str">
        <f t="shared" si="66"/>
        <v>39514</v>
      </c>
      <c r="B4234">
        <v>39514</v>
      </c>
      <c r="C4234" s="120" t="s">
        <v>22937</v>
      </c>
      <c r="D4234" s="41" t="s">
        <v>8502</v>
      </c>
      <c r="E4234" s="40" t="s">
        <v>27530</v>
      </c>
    </row>
    <row r="4235" spans="1:5">
      <c r="A4235" t="str">
        <f t="shared" si="66"/>
        <v>39515</v>
      </c>
      <c r="B4235">
        <v>39515</v>
      </c>
      <c r="C4235" s="120" t="s">
        <v>22935</v>
      </c>
      <c r="D4235" s="41" t="s">
        <v>8502</v>
      </c>
      <c r="E4235" s="40" t="s">
        <v>27531</v>
      </c>
    </row>
    <row r="4236" spans="1:5">
      <c r="A4236" t="str">
        <f t="shared" si="66"/>
        <v>39516</v>
      </c>
      <c r="B4236">
        <v>39516</v>
      </c>
      <c r="C4236" s="120" t="s">
        <v>22936</v>
      </c>
      <c r="D4236" s="41" t="s">
        <v>8502</v>
      </c>
      <c r="E4236" s="40" t="s">
        <v>27532</v>
      </c>
    </row>
    <row r="4237" spans="1:5" ht="30">
      <c r="A4237" t="str">
        <f t="shared" si="66"/>
        <v>39517</v>
      </c>
      <c r="B4237">
        <v>39517</v>
      </c>
      <c r="C4237" s="120" t="s">
        <v>22688</v>
      </c>
      <c r="D4237" s="41" t="s">
        <v>8500</v>
      </c>
      <c r="E4237" s="40" t="s">
        <v>27533</v>
      </c>
    </row>
    <row r="4238" spans="1:5" ht="30">
      <c r="A4238" t="str">
        <f t="shared" si="66"/>
        <v>39518</v>
      </c>
      <c r="B4238">
        <v>39518</v>
      </c>
      <c r="C4238" s="120" t="s">
        <v>22689</v>
      </c>
      <c r="D4238" s="41" t="s">
        <v>8500</v>
      </c>
      <c r="E4238" s="40" t="s">
        <v>27534</v>
      </c>
    </row>
    <row r="4239" spans="1:5" ht="30">
      <c r="A4239" t="str">
        <f t="shared" si="66"/>
        <v>39520</v>
      </c>
      <c r="B4239">
        <v>39520</v>
      </c>
      <c r="C4239" s="120" t="s">
        <v>23850</v>
      </c>
      <c r="D4239" s="41" t="s">
        <v>8500</v>
      </c>
      <c r="E4239" s="40" t="s">
        <v>27535</v>
      </c>
    </row>
    <row r="4240" spans="1:5" ht="30">
      <c r="A4240" t="str">
        <f t="shared" si="66"/>
        <v>39521</v>
      </c>
      <c r="B4240">
        <v>39521</v>
      </c>
      <c r="C4240" s="120" t="s">
        <v>23851</v>
      </c>
      <c r="D4240" s="41" t="s">
        <v>8500</v>
      </c>
      <c r="E4240" s="40" t="s">
        <v>27536</v>
      </c>
    </row>
    <row r="4241" spans="1:5" ht="30">
      <c r="A4241" t="str">
        <f t="shared" si="66"/>
        <v>39522</v>
      </c>
      <c r="B4241">
        <v>39522</v>
      </c>
      <c r="C4241" s="120" t="s">
        <v>23852</v>
      </c>
      <c r="D4241" s="41" t="s">
        <v>8500</v>
      </c>
      <c r="E4241" s="40" t="s">
        <v>27537</v>
      </c>
    </row>
    <row r="4242" spans="1:5">
      <c r="A4242" t="str">
        <f t="shared" si="66"/>
        <v>39523</v>
      </c>
      <c r="B4242">
        <v>39523</v>
      </c>
      <c r="C4242" s="120" t="s">
        <v>21070</v>
      </c>
      <c r="D4242" s="41" t="s">
        <v>8502</v>
      </c>
      <c r="E4242" s="40" t="s">
        <v>27538</v>
      </c>
    </row>
    <row r="4243" spans="1:5" ht="30">
      <c r="A4243" t="str">
        <f t="shared" si="66"/>
        <v>39548</v>
      </c>
      <c r="B4243">
        <v>39548</v>
      </c>
      <c r="C4243" s="120" t="s">
        <v>19388</v>
      </c>
      <c r="D4243" s="41" t="s">
        <v>8502</v>
      </c>
      <c r="E4243" s="40" t="s">
        <v>27539</v>
      </c>
    </row>
    <row r="4244" spans="1:5" ht="30">
      <c r="A4244" t="str">
        <f t="shared" si="66"/>
        <v>39551</v>
      </c>
      <c r="B4244">
        <v>39551</v>
      </c>
      <c r="C4244" s="120" t="s">
        <v>19392</v>
      </c>
      <c r="D4244" s="41" t="s">
        <v>8502</v>
      </c>
      <c r="E4244" s="40" t="s">
        <v>27540</v>
      </c>
    </row>
    <row r="4245" spans="1:5" ht="30">
      <c r="A4245" t="str">
        <f t="shared" si="66"/>
        <v>39554</v>
      </c>
      <c r="B4245">
        <v>39554</v>
      </c>
      <c r="C4245" s="120" t="s">
        <v>19390</v>
      </c>
      <c r="D4245" s="41" t="s">
        <v>8502</v>
      </c>
      <c r="E4245" s="40" t="s">
        <v>27541</v>
      </c>
    </row>
    <row r="4246" spans="1:5" ht="30">
      <c r="A4246" t="str">
        <f t="shared" si="66"/>
        <v>39555</v>
      </c>
      <c r="B4246">
        <v>39555</v>
      </c>
      <c r="C4246" s="120" t="s">
        <v>19386</v>
      </c>
      <c r="D4246" s="41" t="s">
        <v>8502</v>
      </c>
      <c r="E4246" s="40" t="s">
        <v>27542</v>
      </c>
    </row>
    <row r="4247" spans="1:5" ht="30">
      <c r="A4247" t="str">
        <f t="shared" si="66"/>
        <v>39556</v>
      </c>
      <c r="B4247">
        <v>39556</v>
      </c>
      <c r="C4247" s="120" t="s">
        <v>19380</v>
      </c>
      <c r="D4247" s="41" t="s">
        <v>8502</v>
      </c>
      <c r="E4247" s="40" t="s">
        <v>27543</v>
      </c>
    </row>
    <row r="4248" spans="1:5" ht="30">
      <c r="A4248" t="str">
        <f t="shared" si="66"/>
        <v>39557</v>
      </c>
      <c r="B4248">
        <v>39557</v>
      </c>
      <c r="C4248" s="120" t="s">
        <v>19381</v>
      </c>
      <c r="D4248" s="41" t="s">
        <v>8502</v>
      </c>
      <c r="E4248" s="40" t="s">
        <v>27544</v>
      </c>
    </row>
    <row r="4249" spans="1:5" ht="30">
      <c r="A4249" t="str">
        <f t="shared" si="66"/>
        <v>39559</v>
      </c>
      <c r="B4249">
        <v>39559</v>
      </c>
      <c r="C4249" s="120" t="s">
        <v>19382</v>
      </c>
      <c r="D4249" s="41" t="s">
        <v>8502</v>
      </c>
      <c r="E4249" s="40" t="s">
        <v>27545</v>
      </c>
    </row>
    <row r="4250" spans="1:5" ht="30">
      <c r="A4250" t="str">
        <f t="shared" si="66"/>
        <v>39560</v>
      </c>
      <c r="B4250">
        <v>39560</v>
      </c>
      <c r="C4250" s="120" t="s">
        <v>19383</v>
      </c>
      <c r="D4250" s="41" t="s">
        <v>8502</v>
      </c>
      <c r="E4250" s="40" t="s">
        <v>27546</v>
      </c>
    </row>
    <row r="4251" spans="1:5" ht="30">
      <c r="A4251" t="str">
        <f t="shared" si="66"/>
        <v>39561</v>
      </c>
      <c r="B4251">
        <v>39561</v>
      </c>
      <c r="C4251" s="120" t="s">
        <v>19384</v>
      </c>
      <c r="D4251" s="41" t="s">
        <v>8502</v>
      </c>
      <c r="E4251" s="40" t="s">
        <v>27547</v>
      </c>
    </row>
    <row r="4252" spans="1:5" ht="30">
      <c r="A4252" t="str">
        <f t="shared" si="66"/>
        <v>39566</v>
      </c>
      <c r="B4252">
        <v>39566</v>
      </c>
      <c r="C4252" s="120" t="s">
        <v>22925</v>
      </c>
      <c r="D4252" s="41" t="s">
        <v>8500</v>
      </c>
      <c r="E4252" s="40" t="s">
        <v>25013</v>
      </c>
    </row>
    <row r="4253" spans="1:5" ht="30">
      <c r="A4253" t="str">
        <f t="shared" si="66"/>
        <v>39567</v>
      </c>
      <c r="B4253">
        <v>39567</v>
      </c>
      <c r="C4253" s="120" t="s">
        <v>22924</v>
      </c>
      <c r="D4253" s="41" t="s">
        <v>8500</v>
      </c>
      <c r="E4253" s="40" t="s">
        <v>21844</v>
      </c>
    </row>
    <row r="4254" spans="1:5">
      <c r="A4254" t="str">
        <f t="shared" si="66"/>
        <v>39569</v>
      </c>
      <c r="B4254">
        <v>39569</v>
      </c>
      <c r="C4254" s="120" t="s">
        <v>22853</v>
      </c>
      <c r="D4254" s="41" t="s">
        <v>8510</v>
      </c>
      <c r="E4254" s="40" t="s">
        <v>16770</v>
      </c>
    </row>
    <row r="4255" spans="1:5">
      <c r="A4255" t="str">
        <f t="shared" si="66"/>
        <v>39570</v>
      </c>
      <c r="B4255">
        <v>39570</v>
      </c>
      <c r="C4255" s="120" t="s">
        <v>22852</v>
      </c>
      <c r="D4255" s="41" t="s">
        <v>8510</v>
      </c>
      <c r="E4255" s="40" t="s">
        <v>9301</v>
      </c>
    </row>
    <row r="4256" spans="1:5">
      <c r="A4256" t="str">
        <f t="shared" si="66"/>
        <v>39571</v>
      </c>
      <c r="B4256">
        <v>39571</v>
      </c>
      <c r="C4256" s="120" t="s">
        <v>27548</v>
      </c>
      <c r="D4256" s="41" t="s">
        <v>8510</v>
      </c>
      <c r="E4256" s="40" t="s">
        <v>12966</v>
      </c>
    </row>
    <row r="4257" spans="1:5">
      <c r="A4257" t="str">
        <f t="shared" si="66"/>
        <v>39572</v>
      </c>
      <c r="B4257">
        <v>39572</v>
      </c>
      <c r="C4257" s="120" t="s">
        <v>22851</v>
      </c>
      <c r="D4257" s="41" t="s">
        <v>8510</v>
      </c>
      <c r="E4257" s="40" t="s">
        <v>8514</v>
      </c>
    </row>
    <row r="4258" spans="1:5">
      <c r="A4258" t="str">
        <f t="shared" si="66"/>
        <v>39573</v>
      </c>
      <c r="B4258">
        <v>39573</v>
      </c>
      <c r="C4258" s="120" t="s">
        <v>22817</v>
      </c>
      <c r="D4258" s="41" t="s">
        <v>8502</v>
      </c>
      <c r="E4258" s="40" t="s">
        <v>27061</v>
      </c>
    </row>
    <row r="4259" spans="1:5">
      <c r="A4259" t="str">
        <f t="shared" si="66"/>
        <v>39574</v>
      </c>
      <c r="B4259">
        <v>39574</v>
      </c>
      <c r="C4259" s="120" t="s">
        <v>23930</v>
      </c>
      <c r="D4259" s="41" t="s">
        <v>8502</v>
      </c>
      <c r="E4259" s="40" t="s">
        <v>27549</v>
      </c>
    </row>
    <row r="4260" spans="1:5">
      <c r="A4260" t="str">
        <f t="shared" si="66"/>
        <v>39577</v>
      </c>
      <c r="B4260">
        <v>39577</v>
      </c>
      <c r="C4260" s="120" t="s">
        <v>19399</v>
      </c>
      <c r="D4260" s="41" t="s">
        <v>8502</v>
      </c>
      <c r="E4260" s="40" t="s">
        <v>27550</v>
      </c>
    </row>
    <row r="4261" spans="1:5">
      <c r="A4261" t="str">
        <f t="shared" si="66"/>
        <v>39578</v>
      </c>
      <c r="B4261">
        <v>39578</v>
      </c>
      <c r="C4261" s="120" t="s">
        <v>19400</v>
      </c>
      <c r="D4261" s="41" t="s">
        <v>8502</v>
      </c>
      <c r="E4261" s="40" t="s">
        <v>27551</v>
      </c>
    </row>
    <row r="4262" spans="1:5">
      <c r="A4262" t="str">
        <f t="shared" si="66"/>
        <v>39579</v>
      </c>
      <c r="B4262">
        <v>39579</v>
      </c>
      <c r="C4262" s="120" t="s">
        <v>19401</v>
      </c>
      <c r="D4262" s="41" t="s">
        <v>8502</v>
      </c>
      <c r="E4262" s="40" t="s">
        <v>27552</v>
      </c>
    </row>
    <row r="4263" spans="1:5">
      <c r="A4263" t="str">
        <f t="shared" si="66"/>
        <v>39580</v>
      </c>
      <c r="B4263">
        <v>39580</v>
      </c>
      <c r="C4263" s="120" t="s">
        <v>19398</v>
      </c>
      <c r="D4263" s="41" t="s">
        <v>8502</v>
      </c>
      <c r="E4263" s="40" t="s">
        <v>27553</v>
      </c>
    </row>
    <row r="4264" spans="1:5">
      <c r="A4264" t="str">
        <f t="shared" si="66"/>
        <v>39584</v>
      </c>
      <c r="B4264">
        <v>39584</v>
      </c>
      <c r="C4264" s="120" t="s">
        <v>21592</v>
      </c>
      <c r="D4264" s="41" t="s">
        <v>8502</v>
      </c>
      <c r="E4264" s="40" t="s">
        <v>27554</v>
      </c>
    </row>
    <row r="4265" spans="1:5">
      <c r="A4265" t="str">
        <f t="shared" si="66"/>
        <v>39585</v>
      </c>
      <c r="B4265">
        <v>39585</v>
      </c>
      <c r="C4265" s="120" t="s">
        <v>21588</v>
      </c>
      <c r="D4265" s="41" t="s">
        <v>8502</v>
      </c>
      <c r="E4265" s="40" t="s">
        <v>27555</v>
      </c>
    </row>
    <row r="4266" spans="1:5">
      <c r="A4266" t="str">
        <f t="shared" si="66"/>
        <v>39586</v>
      </c>
      <c r="B4266">
        <v>39586</v>
      </c>
      <c r="C4266" s="120" t="s">
        <v>21589</v>
      </c>
      <c r="D4266" s="41" t="s">
        <v>8502</v>
      </c>
      <c r="E4266" s="40" t="s">
        <v>27556</v>
      </c>
    </row>
    <row r="4267" spans="1:5">
      <c r="A4267" t="str">
        <f t="shared" si="66"/>
        <v>39587</v>
      </c>
      <c r="B4267">
        <v>39587</v>
      </c>
      <c r="C4267" s="120" t="s">
        <v>21590</v>
      </c>
      <c r="D4267" s="41" t="s">
        <v>8502</v>
      </c>
      <c r="E4267" s="40" t="s">
        <v>27557</v>
      </c>
    </row>
    <row r="4268" spans="1:5">
      <c r="A4268" t="str">
        <f t="shared" si="66"/>
        <v>39588</v>
      </c>
      <c r="B4268">
        <v>39588</v>
      </c>
      <c r="C4268" s="120" t="s">
        <v>21591</v>
      </c>
      <c r="D4268" s="41" t="s">
        <v>8502</v>
      </c>
      <c r="E4268" s="40" t="s">
        <v>27558</v>
      </c>
    </row>
    <row r="4269" spans="1:5">
      <c r="A4269" t="str">
        <f t="shared" si="66"/>
        <v>39590</v>
      </c>
      <c r="B4269">
        <v>39590</v>
      </c>
      <c r="C4269" s="120" t="s">
        <v>21593</v>
      </c>
      <c r="D4269" s="41" t="s">
        <v>8502</v>
      </c>
      <c r="E4269" s="40" t="s">
        <v>27559</v>
      </c>
    </row>
    <row r="4270" spans="1:5">
      <c r="A4270" t="str">
        <f t="shared" si="66"/>
        <v>39592</v>
      </c>
      <c r="B4270">
        <v>39592</v>
      </c>
      <c r="C4270" s="120" t="s">
        <v>21594</v>
      </c>
      <c r="D4270" s="41" t="s">
        <v>8502</v>
      </c>
      <c r="E4270" s="40" t="s">
        <v>27560</v>
      </c>
    </row>
    <row r="4271" spans="1:5">
      <c r="A4271" t="str">
        <f t="shared" si="66"/>
        <v>39593</v>
      </c>
      <c r="B4271">
        <v>39593</v>
      </c>
      <c r="C4271" s="120" t="s">
        <v>21595</v>
      </c>
      <c r="D4271" s="41" t="s">
        <v>8502</v>
      </c>
      <c r="E4271" s="40" t="s">
        <v>27557</v>
      </c>
    </row>
    <row r="4272" spans="1:5">
      <c r="A4272" t="str">
        <f t="shared" si="66"/>
        <v>39594</v>
      </c>
      <c r="B4272">
        <v>39594</v>
      </c>
      <c r="C4272" s="120" t="s">
        <v>22783</v>
      </c>
      <c r="D4272" s="41" t="s">
        <v>8502</v>
      </c>
      <c r="E4272" s="40" t="s">
        <v>27561</v>
      </c>
    </row>
    <row r="4273" spans="1:5">
      <c r="A4273" t="str">
        <f t="shared" si="66"/>
        <v>39595</v>
      </c>
      <c r="B4273">
        <v>39595</v>
      </c>
      <c r="C4273" s="120" t="s">
        <v>22785</v>
      </c>
      <c r="D4273" s="41" t="s">
        <v>8502</v>
      </c>
      <c r="E4273" s="40" t="s">
        <v>27562</v>
      </c>
    </row>
    <row r="4274" spans="1:5">
      <c r="A4274" t="str">
        <f t="shared" si="66"/>
        <v>39596</v>
      </c>
      <c r="B4274">
        <v>39596</v>
      </c>
      <c r="C4274" s="120" t="s">
        <v>22784</v>
      </c>
      <c r="D4274" s="41" t="s">
        <v>8502</v>
      </c>
      <c r="E4274" s="40" t="s">
        <v>27563</v>
      </c>
    </row>
    <row r="4275" spans="1:5">
      <c r="A4275" t="str">
        <f t="shared" si="66"/>
        <v>39597</v>
      </c>
      <c r="B4275">
        <v>39597</v>
      </c>
      <c r="C4275" s="120" t="s">
        <v>22786</v>
      </c>
      <c r="D4275" s="41" t="s">
        <v>8502</v>
      </c>
      <c r="E4275" s="40" t="s">
        <v>27564</v>
      </c>
    </row>
    <row r="4276" spans="1:5">
      <c r="A4276" t="str">
        <f t="shared" si="66"/>
        <v>39598</v>
      </c>
      <c r="B4276">
        <v>39598</v>
      </c>
      <c r="C4276" s="120" t="s">
        <v>19958</v>
      </c>
      <c r="D4276" s="41" t="s">
        <v>8510</v>
      </c>
      <c r="E4276" s="40" t="s">
        <v>10742</v>
      </c>
    </row>
    <row r="4277" spans="1:5">
      <c r="A4277" t="str">
        <f t="shared" si="66"/>
        <v>39599</v>
      </c>
      <c r="B4277">
        <v>39599</v>
      </c>
      <c r="C4277" s="120" t="s">
        <v>19959</v>
      </c>
      <c r="D4277" s="41" t="s">
        <v>8510</v>
      </c>
      <c r="E4277" s="40" t="s">
        <v>8955</v>
      </c>
    </row>
    <row r="4278" spans="1:5">
      <c r="A4278" t="str">
        <f t="shared" si="66"/>
        <v>39600</v>
      </c>
      <c r="B4278">
        <v>39600</v>
      </c>
      <c r="C4278" s="120" t="s">
        <v>20556</v>
      </c>
      <c r="D4278" s="41" t="s">
        <v>8502</v>
      </c>
      <c r="E4278" s="40" t="s">
        <v>27565</v>
      </c>
    </row>
    <row r="4279" spans="1:5">
      <c r="A4279" t="str">
        <f t="shared" si="66"/>
        <v>39601</v>
      </c>
      <c r="B4279">
        <v>39601</v>
      </c>
      <c r="C4279" s="120" t="s">
        <v>20557</v>
      </c>
      <c r="D4279" s="41" t="s">
        <v>8502</v>
      </c>
      <c r="E4279" s="40" t="s">
        <v>27566</v>
      </c>
    </row>
    <row r="4280" spans="1:5">
      <c r="A4280" t="str">
        <f t="shared" si="66"/>
        <v>39602</v>
      </c>
      <c r="B4280">
        <v>39602</v>
      </c>
      <c r="C4280" s="120" t="s">
        <v>20559</v>
      </c>
      <c r="D4280" s="41" t="s">
        <v>8502</v>
      </c>
      <c r="E4280" s="40" t="s">
        <v>9498</v>
      </c>
    </row>
    <row r="4281" spans="1:5">
      <c r="A4281" t="str">
        <f t="shared" si="66"/>
        <v>39603</v>
      </c>
      <c r="B4281">
        <v>39603</v>
      </c>
      <c r="C4281" s="120" t="s">
        <v>20560</v>
      </c>
      <c r="D4281" s="41" t="s">
        <v>8502</v>
      </c>
      <c r="E4281" s="40" t="s">
        <v>8606</v>
      </c>
    </row>
    <row r="4282" spans="1:5">
      <c r="A4282" t="str">
        <f t="shared" si="66"/>
        <v>39604</v>
      </c>
      <c r="B4282">
        <v>39604</v>
      </c>
      <c r="C4282" s="120" t="s">
        <v>22779</v>
      </c>
      <c r="D4282" s="41" t="s">
        <v>8502</v>
      </c>
      <c r="E4282" s="40" t="s">
        <v>18092</v>
      </c>
    </row>
    <row r="4283" spans="1:5">
      <c r="A4283" t="str">
        <f t="shared" si="66"/>
        <v>39605</v>
      </c>
      <c r="B4283">
        <v>39605</v>
      </c>
      <c r="C4283" s="120" t="s">
        <v>22780</v>
      </c>
      <c r="D4283" s="41" t="s">
        <v>8502</v>
      </c>
      <c r="E4283" s="40" t="s">
        <v>23586</v>
      </c>
    </row>
    <row r="4284" spans="1:5">
      <c r="A4284" t="str">
        <f t="shared" si="66"/>
        <v>39606</v>
      </c>
      <c r="B4284">
        <v>39606</v>
      </c>
      <c r="C4284" s="120" t="s">
        <v>22781</v>
      </c>
      <c r="D4284" s="41" t="s">
        <v>8502</v>
      </c>
      <c r="E4284" s="40" t="s">
        <v>27567</v>
      </c>
    </row>
    <row r="4285" spans="1:5">
      <c r="A4285" t="str">
        <f t="shared" si="66"/>
        <v>39607</v>
      </c>
      <c r="B4285">
        <v>39607</v>
      </c>
      <c r="C4285" s="120" t="s">
        <v>22782</v>
      </c>
      <c r="D4285" s="41" t="s">
        <v>8502</v>
      </c>
      <c r="E4285" s="40" t="s">
        <v>17292</v>
      </c>
    </row>
    <row r="4286" spans="1:5">
      <c r="A4286" t="str">
        <f t="shared" si="66"/>
        <v>39608</v>
      </c>
      <c r="B4286">
        <v>39608</v>
      </c>
      <c r="C4286" s="120" t="s">
        <v>22631</v>
      </c>
      <c r="D4286" s="41" t="s">
        <v>8502</v>
      </c>
      <c r="E4286" s="40" t="s">
        <v>27568</v>
      </c>
    </row>
    <row r="4287" spans="1:5">
      <c r="A4287" t="str">
        <f t="shared" si="66"/>
        <v>39609</v>
      </c>
      <c r="B4287">
        <v>39609</v>
      </c>
      <c r="C4287" s="120" t="s">
        <v>22627</v>
      </c>
      <c r="D4287" s="41" t="s">
        <v>8502</v>
      </c>
      <c r="E4287" s="40" t="s">
        <v>27569</v>
      </c>
    </row>
    <row r="4288" spans="1:5">
      <c r="A4288" t="str">
        <f t="shared" si="66"/>
        <v>39610</v>
      </c>
      <c r="B4288">
        <v>39610</v>
      </c>
      <c r="C4288" s="120" t="s">
        <v>22628</v>
      </c>
      <c r="D4288" s="41" t="s">
        <v>8502</v>
      </c>
      <c r="E4288" s="40" t="s">
        <v>27570</v>
      </c>
    </row>
    <row r="4289" spans="1:5">
      <c r="A4289" t="str">
        <f t="shared" si="66"/>
        <v>39611</v>
      </c>
      <c r="B4289">
        <v>39611</v>
      </c>
      <c r="C4289" s="120" t="s">
        <v>22629</v>
      </c>
      <c r="D4289" s="41" t="s">
        <v>8502</v>
      </c>
      <c r="E4289" s="40" t="s">
        <v>27571</v>
      </c>
    </row>
    <row r="4290" spans="1:5">
      <c r="A4290" t="str">
        <f t="shared" si="66"/>
        <v>39612</v>
      </c>
      <c r="B4290">
        <v>39612</v>
      </c>
      <c r="C4290" s="120" t="s">
        <v>22630</v>
      </c>
      <c r="D4290" s="41" t="s">
        <v>8502</v>
      </c>
      <c r="E4290" s="40" t="s">
        <v>27572</v>
      </c>
    </row>
    <row r="4291" spans="1:5">
      <c r="A4291" t="str">
        <f t="shared" ref="A4291:A4354" si="67">IF(ISERROR(SEARCH("/",B4291)=6),TRIM(CLEAN(B4291)),IF(SEARCH("/",B4291)=6,IF(LEN(TRIM(CLEAN(B4291)))=7,LEFT(TRIM(CLEAN(B4291)),6)&amp;"00"&amp;RIGHT(TRIM(CLEAN(B4291)),1),LEFT(TRIM(CLEAN(B4291)),6)&amp;"0"&amp;RIGHT(TRIM(CLEAN(B4291)),2)),TRIM(CLEAN(B4291))))</f>
        <v>39613</v>
      </c>
      <c r="B4291">
        <v>39613</v>
      </c>
      <c r="C4291" s="120" t="s">
        <v>21304</v>
      </c>
      <c r="D4291" s="41" t="s">
        <v>8502</v>
      </c>
      <c r="E4291" s="40" t="s">
        <v>27573</v>
      </c>
    </row>
    <row r="4292" spans="1:5">
      <c r="A4292" t="str">
        <f t="shared" si="67"/>
        <v>39614</v>
      </c>
      <c r="B4292">
        <v>39614</v>
      </c>
      <c r="C4292" s="120" t="s">
        <v>21305</v>
      </c>
      <c r="D4292" s="41" t="s">
        <v>8502</v>
      </c>
      <c r="E4292" s="40" t="s">
        <v>27574</v>
      </c>
    </row>
    <row r="4293" spans="1:5">
      <c r="A4293" t="str">
        <f t="shared" si="67"/>
        <v>39615</v>
      </c>
      <c r="B4293">
        <v>39615</v>
      </c>
      <c r="C4293" s="120" t="s">
        <v>19542</v>
      </c>
      <c r="D4293" s="41" t="s">
        <v>8502</v>
      </c>
      <c r="E4293" s="40" t="s">
        <v>27575</v>
      </c>
    </row>
    <row r="4294" spans="1:5">
      <c r="A4294" t="str">
        <f t="shared" si="67"/>
        <v>39616</v>
      </c>
      <c r="B4294">
        <v>39616</v>
      </c>
      <c r="C4294" s="120" t="s">
        <v>21300</v>
      </c>
      <c r="D4294" s="41" t="s">
        <v>8502</v>
      </c>
      <c r="E4294" s="40" t="s">
        <v>27576</v>
      </c>
    </row>
    <row r="4295" spans="1:5">
      <c r="A4295" t="str">
        <f t="shared" si="67"/>
        <v>39618</v>
      </c>
      <c r="B4295">
        <v>39618</v>
      </c>
      <c r="C4295" s="120" t="s">
        <v>21301</v>
      </c>
      <c r="D4295" s="41" t="s">
        <v>8502</v>
      </c>
      <c r="E4295" s="40" t="s">
        <v>27577</v>
      </c>
    </row>
    <row r="4296" spans="1:5">
      <c r="A4296" t="str">
        <f t="shared" si="67"/>
        <v>39619</v>
      </c>
      <c r="B4296">
        <v>39619</v>
      </c>
      <c r="C4296" s="120" t="s">
        <v>21303</v>
      </c>
      <c r="D4296" s="41" t="s">
        <v>8502</v>
      </c>
      <c r="E4296" s="40" t="s">
        <v>27578</v>
      </c>
    </row>
    <row r="4297" spans="1:5">
      <c r="A4297" t="str">
        <f t="shared" si="67"/>
        <v>39620</v>
      </c>
      <c r="B4297">
        <v>39620</v>
      </c>
      <c r="C4297" s="120" t="s">
        <v>19543</v>
      </c>
      <c r="D4297" s="41" t="s">
        <v>8502</v>
      </c>
      <c r="E4297" s="40" t="s">
        <v>27579</v>
      </c>
    </row>
    <row r="4298" spans="1:5">
      <c r="A4298" t="str">
        <f t="shared" si="67"/>
        <v>39621</v>
      </c>
      <c r="B4298">
        <v>39621</v>
      </c>
      <c r="C4298" s="120" t="s">
        <v>19540</v>
      </c>
      <c r="D4298" s="41" t="s">
        <v>8662</v>
      </c>
      <c r="E4298" s="40" t="s">
        <v>27580</v>
      </c>
    </row>
    <row r="4299" spans="1:5">
      <c r="A4299" t="str">
        <f t="shared" si="67"/>
        <v>39623</v>
      </c>
      <c r="B4299">
        <v>39623</v>
      </c>
      <c r="C4299" s="120" t="s">
        <v>19544</v>
      </c>
      <c r="D4299" s="41" t="s">
        <v>8502</v>
      </c>
      <c r="E4299" s="40" t="s">
        <v>27581</v>
      </c>
    </row>
    <row r="4300" spans="1:5">
      <c r="A4300" t="str">
        <f t="shared" si="67"/>
        <v>39624</v>
      </c>
      <c r="B4300">
        <v>39624</v>
      </c>
      <c r="C4300" s="120" t="s">
        <v>19541</v>
      </c>
      <c r="D4300" s="41" t="s">
        <v>8662</v>
      </c>
      <c r="E4300" s="40" t="s">
        <v>27582</v>
      </c>
    </row>
    <row r="4301" spans="1:5">
      <c r="A4301" t="str">
        <f t="shared" si="67"/>
        <v>39628</v>
      </c>
      <c r="B4301">
        <v>39628</v>
      </c>
      <c r="C4301" s="120" t="s">
        <v>22543</v>
      </c>
      <c r="D4301" s="41" t="s">
        <v>8502</v>
      </c>
      <c r="E4301" s="40" t="s">
        <v>27583</v>
      </c>
    </row>
    <row r="4302" spans="1:5">
      <c r="A4302" t="str">
        <f t="shared" si="67"/>
        <v>39634</v>
      </c>
      <c r="B4302">
        <v>39634</v>
      </c>
      <c r="C4302" s="120" t="s">
        <v>21437</v>
      </c>
      <c r="D4302" s="41" t="s">
        <v>8510</v>
      </c>
      <c r="E4302" s="40" t="s">
        <v>18041</v>
      </c>
    </row>
    <row r="4303" spans="1:5">
      <c r="A4303" t="str">
        <f t="shared" si="67"/>
        <v>39635</v>
      </c>
      <c r="B4303">
        <v>39635</v>
      </c>
      <c r="C4303" s="120" t="s">
        <v>20265</v>
      </c>
      <c r="D4303" s="41" t="s">
        <v>8500</v>
      </c>
      <c r="E4303" s="40" t="s">
        <v>19006</v>
      </c>
    </row>
    <row r="4304" spans="1:5">
      <c r="A4304" t="str">
        <f t="shared" si="67"/>
        <v>39636</v>
      </c>
      <c r="B4304">
        <v>39636</v>
      </c>
      <c r="C4304" s="120" t="s">
        <v>20262</v>
      </c>
      <c r="D4304" s="41" t="s">
        <v>8500</v>
      </c>
      <c r="E4304" s="40" t="s">
        <v>20263</v>
      </c>
    </row>
    <row r="4305" spans="1:5">
      <c r="A4305" t="str">
        <f t="shared" si="67"/>
        <v>39637</v>
      </c>
      <c r="B4305">
        <v>39637</v>
      </c>
      <c r="C4305" s="120" t="s">
        <v>22684</v>
      </c>
      <c r="D4305" s="41" t="s">
        <v>8500</v>
      </c>
      <c r="E4305" s="40" t="s">
        <v>19000</v>
      </c>
    </row>
    <row r="4306" spans="1:5">
      <c r="A4306" t="str">
        <f t="shared" si="67"/>
        <v>39638</v>
      </c>
      <c r="B4306">
        <v>39638</v>
      </c>
      <c r="C4306" s="120" t="s">
        <v>22685</v>
      </c>
      <c r="D4306" s="41" t="s">
        <v>8500</v>
      </c>
      <c r="E4306" s="40" t="s">
        <v>27584</v>
      </c>
    </row>
    <row r="4307" spans="1:5">
      <c r="A4307" t="str">
        <f t="shared" si="67"/>
        <v>39639</v>
      </c>
      <c r="B4307">
        <v>39639</v>
      </c>
      <c r="C4307" s="120" t="s">
        <v>22687</v>
      </c>
      <c r="D4307" s="41" t="s">
        <v>8500</v>
      </c>
      <c r="E4307" s="40" t="s">
        <v>27585</v>
      </c>
    </row>
    <row r="4308" spans="1:5">
      <c r="A4308" t="str">
        <f t="shared" si="67"/>
        <v>39640</v>
      </c>
      <c r="B4308">
        <v>39640</v>
      </c>
      <c r="C4308" s="120" t="s">
        <v>20753</v>
      </c>
      <c r="D4308" s="41" t="s">
        <v>8502</v>
      </c>
      <c r="E4308" s="40" t="s">
        <v>9431</v>
      </c>
    </row>
    <row r="4309" spans="1:5">
      <c r="A4309" t="str">
        <f t="shared" si="67"/>
        <v>39641</v>
      </c>
      <c r="B4309">
        <v>39641</v>
      </c>
      <c r="C4309" s="120" t="s">
        <v>27586</v>
      </c>
      <c r="D4309" s="41" t="s">
        <v>8502</v>
      </c>
      <c r="E4309" s="40" t="s">
        <v>8633</v>
      </c>
    </row>
    <row r="4310" spans="1:5">
      <c r="A4310" t="str">
        <f t="shared" si="67"/>
        <v>39642</v>
      </c>
      <c r="B4310">
        <v>39642</v>
      </c>
      <c r="C4310" s="120" t="s">
        <v>27587</v>
      </c>
      <c r="D4310" s="41" t="s">
        <v>8502</v>
      </c>
      <c r="E4310" s="40" t="s">
        <v>10513</v>
      </c>
    </row>
    <row r="4311" spans="1:5">
      <c r="A4311" t="str">
        <f t="shared" si="67"/>
        <v>39643</v>
      </c>
      <c r="B4311">
        <v>39643</v>
      </c>
      <c r="C4311" s="120" t="s">
        <v>27588</v>
      </c>
      <c r="D4311" s="41" t="s">
        <v>8502</v>
      </c>
      <c r="E4311" s="40" t="s">
        <v>8961</v>
      </c>
    </row>
    <row r="4312" spans="1:5">
      <c r="A4312" t="str">
        <f t="shared" si="67"/>
        <v>39644</v>
      </c>
      <c r="B4312">
        <v>39644</v>
      </c>
      <c r="C4312" s="120" t="s">
        <v>27589</v>
      </c>
      <c r="D4312" s="41" t="s">
        <v>8502</v>
      </c>
      <c r="E4312" s="40" t="s">
        <v>11959</v>
      </c>
    </row>
    <row r="4313" spans="1:5">
      <c r="A4313" t="str">
        <f t="shared" si="67"/>
        <v>39645</v>
      </c>
      <c r="B4313">
        <v>39645</v>
      </c>
      <c r="C4313" s="120" t="s">
        <v>27590</v>
      </c>
      <c r="D4313" s="41" t="s">
        <v>8502</v>
      </c>
      <c r="E4313" s="40" t="s">
        <v>18290</v>
      </c>
    </row>
    <row r="4314" spans="1:5">
      <c r="A4314" t="str">
        <f t="shared" si="67"/>
        <v>39660</v>
      </c>
      <c r="B4314">
        <v>39660</v>
      </c>
      <c r="C4314" s="120" t="s">
        <v>24157</v>
      </c>
      <c r="D4314" s="41" t="s">
        <v>8510</v>
      </c>
      <c r="E4314" s="40" t="s">
        <v>18190</v>
      </c>
    </row>
    <row r="4315" spans="1:5">
      <c r="A4315" t="str">
        <f t="shared" si="67"/>
        <v>39661</v>
      </c>
      <c r="B4315">
        <v>39661</v>
      </c>
      <c r="C4315" s="120" t="s">
        <v>24159</v>
      </c>
      <c r="D4315" s="41" t="s">
        <v>8510</v>
      </c>
      <c r="E4315" s="40" t="s">
        <v>16361</v>
      </c>
    </row>
    <row r="4316" spans="1:5">
      <c r="A4316" t="str">
        <f t="shared" si="67"/>
        <v>39662</v>
      </c>
      <c r="B4316">
        <v>39662</v>
      </c>
      <c r="C4316" s="120" t="s">
        <v>24158</v>
      </c>
      <c r="D4316" s="41" t="s">
        <v>8510</v>
      </c>
      <c r="E4316" s="40" t="s">
        <v>27591</v>
      </c>
    </row>
    <row r="4317" spans="1:5">
      <c r="A4317" t="str">
        <f t="shared" si="67"/>
        <v>39663</v>
      </c>
      <c r="B4317">
        <v>39663</v>
      </c>
      <c r="C4317" s="120" t="s">
        <v>24162</v>
      </c>
      <c r="D4317" s="41" t="s">
        <v>8510</v>
      </c>
      <c r="E4317" s="40" t="s">
        <v>17756</v>
      </c>
    </row>
    <row r="4318" spans="1:5">
      <c r="A4318" t="str">
        <f t="shared" si="67"/>
        <v>39664</v>
      </c>
      <c r="B4318">
        <v>39664</v>
      </c>
      <c r="C4318" s="120" t="s">
        <v>24161</v>
      </c>
      <c r="D4318" s="41" t="s">
        <v>8510</v>
      </c>
      <c r="E4318" s="40" t="s">
        <v>8942</v>
      </c>
    </row>
    <row r="4319" spans="1:5">
      <c r="A4319" t="str">
        <f t="shared" si="67"/>
        <v>39665</v>
      </c>
      <c r="B4319">
        <v>39665</v>
      </c>
      <c r="C4319" s="120" t="s">
        <v>24163</v>
      </c>
      <c r="D4319" s="41" t="s">
        <v>8510</v>
      </c>
      <c r="E4319" s="40" t="s">
        <v>25736</v>
      </c>
    </row>
    <row r="4320" spans="1:5">
      <c r="A4320" t="str">
        <f t="shared" si="67"/>
        <v>39666</v>
      </c>
      <c r="B4320">
        <v>39666</v>
      </c>
      <c r="C4320" s="120" t="s">
        <v>24160</v>
      </c>
      <c r="D4320" s="41" t="s">
        <v>8510</v>
      </c>
      <c r="E4320" s="40" t="s">
        <v>27592</v>
      </c>
    </row>
    <row r="4321" spans="1:5" ht="30">
      <c r="A4321" t="str">
        <f t="shared" si="67"/>
        <v>39678</v>
      </c>
      <c r="B4321">
        <v>39678</v>
      </c>
      <c r="C4321" s="120" t="s">
        <v>19830</v>
      </c>
      <c r="D4321" s="41" t="s">
        <v>8502</v>
      </c>
      <c r="E4321" s="40" t="s">
        <v>27593</v>
      </c>
    </row>
    <row r="4322" spans="1:5" ht="30">
      <c r="A4322" t="str">
        <f t="shared" si="67"/>
        <v>39679</v>
      </c>
      <c r="B4322">
        <v>39679</v>
      </c>
      <c r="C4322" s="120" t="s">
        <v>19834</v>
      </c>
      <c r="D4322" s="41" t="s">
        <v>8502</v>
      </c>
      <c r="E4322" s="40" t="s">
        <v>27594</v>
      </c>
    </row>
    <row r="4323" spans="1:5">
      <c r="A4323" t="str">
        <f t="shared" si="67"/>
        <v>39686</v>
      </c>
      <c r="B4323">
        <v>39686</v>
      </c>
      <c r="C4323" s="120" t="s">
        <v>20104</v>
      </c>
      <c r="D4323" s="41" t="s">
        <v>8502</v>
      </c>
      <c r="E4323" s="40" t="s">
        <v>27595</v>
      </c>
    </row>
    <row r="4324" spans="1:5">
      <c r="A4324" t="str">
        <f t="shared" si="67"/>
        <v>39690</v>
      </c>
      <c r="B4324">
        <v>39690</v>
      </c>
      <c r="C4324" s="120" t="s">
        <v>20111</v>
      </c>
      <c r="D4324" s="41" t="s">
        <v>8502</v>
      </c>
      <c r="E4324" s="40" t="s">
        <v>27596</v>
      </c>
    </row>
    <row r="4325" spans="1:5">
      <c r="A4325" t="str">
        <f t="shared" si="67"/>
        <v>39691</v>
      </c>
      <c r="B4325">
        <v>39691</v>
      </c>
      <c r="C4325" s="120" t="s">
        <v>20112</v>
      </c>
      <c r="D4325" s="41" t="s">
        <v>8502</v>
      </c>
      <c r="E4325" s="40" t="s">
        <v>27597</v>
      </c>
    </row>
    <row r="4326" spans="1:5">
      <c r="A4326" t="str">
        <f t="shared" si="67"/>
        <v>39692</v>
      </c>
      <c r="B4326">
        <v>39692</v>
      </c>
      <c r="C4326" s="120" t="s">
        <v>20102</v>
      </c>
      <c r="D4326" s="41" t="s">
        <v>8502</v>
      </c>
      <c r="E4326" s="40" t="s">
        <v>27598</v>
      </c>
    </row>
    <row r="4327" spans="1:5">
      <c r="A4327" t="str">
        <f t="shared" si="67"/>
        <v>39693</v>
      </c>
      <c r="B4327">
        <v>39693</v>
      </c>
      <c r="C4327" s="120" t="s">
        <v>20101</v>
      </c>
      <c r="D4327" s="41" t="s">
        <v>8502</v>
      </c>
      <c r="E4327" s="40" t="s">
        <v>27599</v>
      </c>
    </row>
    <row r="4328" spans="1:5" ht="30">
      <c r="A4328" t="str">
        <f t="shared" si="67"/>
        <v>39694</v>
      </c>
      <c r="B4328">
        <v>39694</v>
      </c>
      <c r="C4328" s="120" t="s">
        <v>22896</v>
      </c>
      <c r="D4328" s="41" t="s">
        <v>8500</v>
      </c>
      <c r="E4328" s="40" t="s">
        <v>27600</v>
      </c>
    </row>
    <row r="4329" spans="1:5">
      <c r="A4329" t="str">
        <f t="shared" si="67"/>
        <v>39696</v>
      </c>
      <c r="B4329">
        <v>39696</v>
      </c>
      <c r="C4329" s="120" t="s">
        <v>22385</v>
      </c>
      <c r="D4329" s="41" t="s">
        <v>8500</v>
      </c>
      <c r="E4329" s="40" t="s">
        <v>8915</v>
      </c>
    </row>
    <row r="4330" spans="1:5">
      <c r="A4330" t="str">
        <f t="shared" si="67"/>
        <v>39699</v>
      </c>
      <c r="B4330">
        <v>39699</v>
      </c>
      <c r="C4330" s="120" t="s">
        <v>22393</v>
      </c>
      <c r="D4330" s="41" t="s">
        <v>8500</v>
      </c>
      <c r="E4330" s="40" t="s">
        <v>15803</v>
      </c>
    </row>
    <row r="4331" spans="1:5">
      <c r="A4331" t="str">
        <f t="shared" si="67"/>
        <v>39700</v>
      </c>
      <c r="B4331">
        <v>39700</v>
      </c>
      <c r="C4331" s="120" t="s">
        <v>22386</v>
      </c>
      <c r="D4331" s="41" t="s">
        <v>8500</v>
      </c>
      <c r="E4331" s="40" t="s">
        <v>9480</v>
      </c>
    </row>
    <row r="4332" spans="1:5">
      <c r="A4332" t="str">
        <f t="shared" si="67"/>
        <v>39701</v>
      </c>
      <c r="B4332">
        <v>39701</v>
      </c>
      <c r="C4332" s="120" t="s">
        <v>21438</v>
      </c>
      <c r="D4332" s="41" t="s">
        <v>8502</v>
      </c>
      <c r="E4332" s="40" t="s">
        <v>27601</v>
      </c>
    </row>
    <row r="4333" spans="1:5">
      <c r="A4333" t="str">
        <f t="shared" si="67"/>
        <v>39702</v>
      </c>
      <c r="B4333">
        <v>39702</v>
      </c>
      <c r="C4333" s="120" t="s">
        <v>23985</v>
      </c>
      <c r="D4333" s="41" t="s">
        <v>8502</v>
      </c>
      <c r="E4333" s="40" t="s">
        <v>27602</v>
      </c>
    </row>
    <row r="4334" spans="1:5">
      <c r="A4334" t="str">
        <f t="shared" si="67"/>
        <v>39707</v>
      </c>
      <c r="B4334">
        <v>39707</v>
      </c>
      <c r="C4334" s="120" t="s">
        <v>24244</v>
      </c>
      <c r="D4334" s="41" t="s">
        <v>8510</v>
      </c>
      <c r="E4334" s="40" t="s">
        <v>9567</v>
      </c>
    </row>
    <row r="4335" spans="1:5">
      <c r="A4335" t="str">
        <f t="shared" si="67"/>
        <v>39708</v>
      </c>
      <c r="B4335">
        <v>39708</v>
      </c>
      <c r="C4335" s="120" t="s">
        <v>24245</v>
      </c>
      <c r="D4335" s="41" t="s">
        <v>8510</v>
      </c>
      <c r="E4335" s="40" t="s">
        <v>8947</v>
      </c>
    </row>
    <row r="4336" spans="1:5">
      <c r="A4336" t="str">
        <f t="shared" si="67"/>
        <v>39709</v>
      </c>
      <c r="B4336">
        <v>39709</v>
      </c>
      <c r="C4336" s="120" t="s">
        <v>24247</v>
      </c>
      <c r="D4336" s="41" t="s">
        <v>8510</v>
      </c>
      <c r="E4336" s="40" t="s">
        <v>26809</v>
      </c>
    </row>
    <row r="4337" spans="1:5">
      <c r="A4337" t="str">
        <f t="shared" si="67"/>
        <v>39710</v>
      </c>
      <c r="B4337">
        <v>39710</v>
      </c>
      <c r="C4337" s="120" t="s">
        <v>24246</v>
      </c>
      <c r="D4337" s="41" t="s">
        <v>8510</v>
      </c>
      <c r="E4337" s="40" t="s">
        <v>8672</v>
      </c>
    </row>
    <row r="4338" spans="1:5">
      <c r="A4338" t="str">
        <f t="shared" si="67"/>
        <v>39711</v>
      </c>
      <c r="B4338">
        <v>39711</v>
      </c>
      <c r="C4338" s="120" t="s">
        <v>24248</v>
      </c>
      <c r="D4338" s="41" t="s">
        <v>8510</v>
      </c>
      <c r="E4338" s="40" t="s">
        <v>8729</v>
      </c>
    </row>
    <row r="4339" spans="1:5">
      <c r="A4339" t="str">
        <f t="shared" si="67"/>
        <v>39712</v>
      </c>
      <c r="B4339">
        <v>39712</v>
      </c>
      <c r="C4339" s="120" t="s">
        <v>24249</v>
      </c>
      <c r="D4339" s="41" t="s">
        <v>8510</v>
      </c>
      <c r="E4339" s="40" t="s">
        <v>9105</v>
      </c>
    </row>
    <row r="4340" spans="1:5">
      <c r="A4340" t="str">
        <f t="shared" si="67"/>
        <v>39713</v>
      </c>
      <c r="B4340">
        <v>39713</v>
      </c>
      <c r="C4340" s="120" t="s">
        <v>24250</v>
      </c>
      <c r="D4340" s="41" t="s">
        <v>8510</v>
      </c>
      <c r="E4340" s="40" t="s">
        <v>16976</v>
      </c>
    </row>
    <row r="4341" spans="1:5">
      <c r="A4341" t="str">
        <f t="shared" si="67"/>
        <v>39714</v>
      </c>
      <c r="B4341">
        <v>39714</v>
      </c>
      <c r="C4341" s="120" t="s">
        <v>24251</v>
      </c>
      <c r="D4341" s="41" t="s">
        <v>8510</v>
      </c>
      <c r="E4341" s="40" t="s">
        <v>8678</v>
      </c>
    </row>
    <row r="4342" spans="1:5">
      <c r="A4342" t="str">
        <f t="shared" si="67"/>
        <v>39715</v>
      </c>
      <c r="B4342">
        <v>39715</v>
      </c>
      <c r="C4342" s="120" t="s">
        <v>24252</v>
      </c>
      <c r="D4342" s="41" t="s">
        <v>8510</v>
      </c>
      <c r="E4342" s="40" t="s">
        <v>18292</v>
      </c>
    </row>
    <row r="4343" spans="1:5">
      <c r="A4343" t="str">
        <f t="shared" si="67"/>
        <v>39716</v>
      </c>
      <c r="B4343">
        <v>39716</v>
      </c>
      <c r="C4343" s="120" t="s">
        <v>24253</v>
      </c>
      <c r="D4343" s="41" t="s">
        <v>8510</v>
      </c>
      <c r="E4343" s="40" t="s">
        <v>18103</v>
      </c>
    </row>
    <row r="4344" spans="1:5">
      <c r="A4344" t="str">
        <f t="shared" si="67"/>
        <v>39718</v>
      </c>
      <c r="B4344">
        <v>39718</v>
      </c>
      <c r="C4344" s="120" t="s">
        <v>24254</v>
      </c>
      <c r="D4344" s="41" t="s">
        <v>8510</v>
      </c>
      <c r="E4344" s="40" t="s">
        <v>9444</v>
      </c>
    </row>
    <row r="4345" spans="1:5">
      <c r="A4345" t="str">
        <f t="shared" si="67"/>
        <v>39719</v>
      </c>
      <c r="B4345">
        <v>39719</v>
      </c>
      <c r="C4345" s="120" t="s">
        <v>19233</v>
      </c>
      <c r="D4345" s="41" t="s">
        <v>8498</v>
      </c>
      <c r="E4345" s="40" t="s">
        <v>19015</v>
      </c>
    </row>
    <row r="4346" spans="1:5">
      <c r="A4346" t="str">
        <f t="shared" si="67"/>
        <v>39724</v>
      </c>
      <c r="B4346">
        <v>39724</v>
      </c>
      <c r="C4346" s="120" t="s">
        <v>24151</v>
      </c>
      <c r="D4346" s="41" t="s">
        <v>8510</v>
      </c>
      <c r="E4346" s="40" t="s">
        <v>16661</v>
      </c>
    </row>
    <row r="4347" spans="1:5">
      <c r="A4347" t="str">
        <f t="shared" si="67"/>
        <v>39725</v>
      </c>
      <c r="B4347">
        <v>39725</v>
      </c>
      <c r="C4347" s="120" t="s">
        <v>24155</v>
      </c>
      <c r="D4347" s="41" t="s">
        <v>8510</v>
      </c>
      <c r="E4347" s="40" t="s">
        <v>27603</v>
      </c>
    </row>
    <row r="4348" spans="1:5">
      <c r="A4348" t="str">
        <f t="shared" si="67"/>
        <v>39726</v>
      </c>
      <c r="B4348">
        <v>39726</v>
      </c>
      <c r="C4348" s="120" t="s">
        <v>24148</v>
      </c>
      <c r="D4348" s="41" t="s">
        <v>8510</v>
      </c>
      <c r="E4348" s="40" t="s">
        <v>27604</v>
      </c>
    </row>
    <row r="4349" spans="1:5">
      <c r="A4349" t="str">
        <f t="shared" si="67"/>
        <v>39727</v>
      </c>
      <c r="B4349">
        <v>39727</v>
      </c>
      <c r="C4349" s="120" t="s">
        <v>24150</v>
      </c>
      <c r="D4349" s="41" t="s">
        <v>8510</v>
      </c>
      <c r="E4349" s="40" t="s">
        <v>27605</v>
      </c>
    </row>
    <row r="4350" spans="1:5">
      <c r="A4350" t="str">
        <f t="shared" si="67"/>
        <v>39728</v>
      </c>
      <c r="B4350">
        <v>39728</v>
      </c>
      <c r="C4350" s="120" t="s">
        <v>24149</v>
      </c>
      <c r="D4350" s="41" t="s">
        <v>8510</v>
      </c>
      <c r="E4350" s="40" t="s">
        <v>27606</v>
      </c>
    </row>
    <row r="4351" spans="1:5">
      <c r="A4351" t="str">
        <f t="shared" si="67"/>
        <v>39729</v>
      </c>
      <c r="B4351">
        <v>39729</v>
      </c>
      <c r="C4351" s="120" t="s">
        <v>24152</v>
      </c>
      <c r="D4351" s="41" t="s">
        <v>8510</v>
      </c>
      <c r="E4351" s="40" t="s">
        <v>27607</v>
      </c>
    </row>
    <row r="4352" spans="1:5">
      <c r="A4352" t="str">
        <f t="shared" si="67"/>
        <v>39730</v>
      </c>
      <c r="B4352">
        <v>39730</v>
      </c>
      <c r="C4352" s="120" t="s">
        <v>24153</v>
      </c>
      <c r="D4352" s="41" t="s">
        <v>8510</v>
      </c>
      <c r="E4352" s="40" t="s">
        <v>27608</v>
      </c>
    </row>
    <row r="4353" spans="1:5">
      <c r="A4353" t="str">
        <f t="shared" si="67"/>
        <v>39731</v>
      </c>
      <c r="B4353">
        <v>39731</v>
      </c>
      <c r="C4353" s="120" t="s">
        <v>24154</v>
      </c>
      <c r="D4353" s="41" t="s">
        <v>8510</v>
      </c>
      <c r="E4353" s="40" t="s">
        <v>27609</v>
      </c>
    </row>
    <row r="4354" spans="1:5">
      <c r="A4354" t="str">
        <f t="shared" si="67"/>
        <v>39732</v>
      </c>
      <c r="B4354">
        <v>39732</v>
      </c>
      <c r="C4354" s="120" t="s">
        <v>24156</v>
      </c>
      <c r="D4354" s="41" t="s">
        <v>8510</v>
      </c>
      <c r="E4354" s="40" t="s">
        <v>27610</v>
      </c>
    </row>
    <row r="4355" spans="1:5" ht="30">
      <c r="A4355" t="str">
        <f t="shared" ref="A4355:A4418" si="68">IF(ISERROR(SEARCH("/",B4355)=6),TRIM(CLEAN(B4355)),IF(SEARCH("/",B4355)=6,IF(LEN(TRIM(CLEAN(B4355)))=7,LEFT(TRIM(CLEAN(B4355)),6)&amp;"00"&amp;RIGHT(TRIM(CLEAN(B4355)),1),LEFT(TRIM(CLEAN(B4355)),6)&amp;"0"&amp;RIGHT(TRIM(CLEAN(B4355)),2)),TRIM(CLEAN(B4355))))</f>
        <v>39733</v>
      </c>
      <c r="B4355">
        <v>39733</v>
      </c>
      <c r="C4355" s="120" t="s">
        <v>24124</v>
      </c>
      <c r="D4355" s="41" t="s">
        <v>8510</v>
      </c>
      <c r="E4355" s="40" t="s">
        <v>27611</v>
      </c>
    </row>
    <row r="4356" spans="1:5" ht="30">
      <c r="A4356" t="str">
        <f t="shared" si="68"/>
        <v>39734</v>
      </c>
      <c r="B4356">
        <v>39734</v>
      </c>
      <c r="C4356" s="120" t="s">
        <v>24119</v>
      </c>
      <c r="D4356" s="41" t="s">
        <v>8510</v>
      </c>
      <c r="E4356" s="40" t="s">
        <v>18966</v>
      </c>
    </row>
    <row r="4357" spans="1:5" ht="30">
      <c r="A4357" t="str">
        <f t="shared" si="68"/>
        <v>39735</v>
      </c>
      <c r="B4357">
        <v>39735</v>
      </c>
      <c r="C4357" s="120" t="s">
        <v>24118</v>
      </c>
      <c r="D4357" s="41" t="s">
        <v>8510</v>
      </c>
      <c r="E4357" s="40" t="s">
        <v>25454</v>
      </c>
    </row>
    <row r="4358" spans="1:5" ht="30">
      <c r="A4358" t="str">
        <f t="shared" si="68"/>
        <v>39736</v>
      </c>
      <c r="B4358">
        <v>39736</v>
      </c>
      <c r="C4358" s="120" t="s">
        <v>24120</v>
      </c>
      <c r="D4358" s="41" t="s">
        <v>8510</v>
      </c>
      <c r="E4358" s="40" t="s">
        <v>27612</v>
      </c>
    </row>
    <row r="4359" spans="1:5" ht="30">
      <c r="A4359" t="str">
        <f t="shared" si="68"/>
        <v>39737</v>
      </c>
      <c r="B4359">
        <v>39737</v>
      </c>
      <c r="C4359" s="120" t="s">
        <v>24121</v>
      </c>
      <c r="D4359" s="41" t="s">
        <v>8510</v>
      </c>
      <c r="E4359" s="40" t="s">
        <v>9503</v>
      </c>
    </row>
    <row r="4360" spans="1:5" ht="30">
      <c r="A4360" t="str">
        <f t="shared" si="68"/>
        <v>39738</v>
      </c>
      <c r="B4360">
        <v>39738</v>
      </c>
      <c r="C4360" s="120" t="s">
        <v>24122</v>
      </c>
      <c r="D4360" s="41" t="s">
        <v>8510</v>
      </c>
      <c r="E4360" s="40" t="s">
        <v>9197</v>
      </c>
    </row>
    <row r="4361" spans="1:5" ht="30">
      <c r="A4361" t="str">
        <f t="shared" si="68"/>
        <v>39739</v>
      </c>
      <c r="B4361">
        <v>39739</v>
      </c>
      <c r="C4361" s="120" t="s">
        <v>24123</v>
      </c>
      <c r="D4361" s="41" t="s">
        <v>8510</v>
      </c>
      <c r="E4361" s="40" t="s">
        <v>25685</v>
      </c>
    </row>
    <row r="4362" spans="1:5" ht="30">
      <c r="A4362" t="str">
        <f t="shared" si="68"/>
        <v>39740</v>
      </c>
      <c r="B4362">
        <v>39740</v>
      </c>
      <c r="C4362" s="120" t="s">
        <v>24126</v>
      </c>
      <c r="D4362" s="41" t="s">
        <v>8510</v>
      </c>
      <c r="E4362" s="40" t="s">
        <v>21046</v>
      </c>
    </row>
    <row r="4363" spans="1:5" ht="30">
      <c r="A4363" t="str">
        <f t="shared" si="68"/>
        <v>39741</v>
      </c>
      <c r="B4363">
        <v>39741</v>
      </c>
      <c r="C4363" s="120" t="s">
        <v>24127</v>
      </c>
      <c r="D4363" s="41" t="s">
        <v>8510</v>
      </c>
      <c r="E4363" s="40" t="s">
        <v>15803</v>
      </c>
    </row>
    <row r="4364" spans="1:5" ht="30">
      <c r="A4364" t="str">
        <f t="shared" si="68"/>
        <v>39742</v>
      </c>
      <c r="B4364">
        <v>39742</v>
      </c>
      <c r="C4364" s="120" t="s">
        <v>24129</v>
      </c>
      <c r="D4364" s="41" t="s">
        <v>8510</v>
      </c>
      <c r="E4364" s="40" t="s">
        <v>27613</v>
      </c>
    </row>
    <row r="4365" spans="1:5">
      <c r="A4365" t="str">
        <f t="shared" si="68"/>
        <v>39744</v>
      </c>
      <c r="B4365">
        <v>39744</v>
      </c>
      <c r="C4365" s="120" t="s">
        <v>22682</v>
      </c>
      <c r="D4365" s="41" t="s">
        <v>8500</v>
      </c>
      <c r="E4365" s="40" t="s">
        <v>25065</v>
      </c>
    </row>
    <row r="4366" spans="1:5">
      <c r="A4366" t="str">
        <f t="shared" si="68"/>
        <v>39745</v>
      </c>
      <c r="B4366">
        <v>39745</v>
      </c>
      <c r="C4366" s="120" t="s">
        <v>22683</v>
      </c>
      <c r="D4366" s="41" t="s">
        <v>8500</v>
      </c>
      <c r="E4366" s="40" t="s">
        <v>24776</v>
      </c>
    </row>
    <row r="4367" spans="1:5">
      <c r="A4367" t="str">
        <f t="shared" si="68"/>
        <v>39746</v>
      </c>
      <c r="B4367">
        <v>39746</v>
      </c>
      <c r="C4367" s="120" t="s">
        <v>20379</v>
      </c>
      <c r="D4367" s="41" t="s">
        <v>8502</v>
      </c>
      <c r="E4367" s="40" t="s">
        <v>26349</v>
      </c>
    </row>
    <row r="4368" spans="1:5">
      <c r="A4368" t="str">
        <f t="shared" si="68"/>
        <v>39747</v>
      </c>
      <c r="B4368">
        <v>39747</v>
      </c>
      <c r="C4368" s="120" t="s">
        <v>24134</v>
      </c>
      <c r="D4368" s="41" t="s">
        <v>8510</v>
      </c>
      <c r="E4368" s="40" t="s">
        <v>27614</v>
      </c>
    </row>
    <row r="4369" spans="1:5">
      <c r="A4369" t="str">
        <f t="shared" si="68"/>
        <v>39748</v>
      </c>
      <c r="B4369">
        <v>39748</v>
      </c>
      <c r="C4369" s="120" t="s">
        <v>24137</v>
      </c>
      <c r="D4369" s="41" t="s">
        <v>8510</v>
      </c>
      <c r="E4369" s="40" t="s">
        <v>27615</v>
      </c>
    </row>
    <row r="4370" spans="1:5">
      <c r="A4370" t="str">
        <f t="shared" si="68"/>
        <v>39749</v>
      </c>
      <c r="B4370">
        <v>39749</v>
      </c>
      <c r="C4370" s="120" t="s">
        <v>24131</v>
      </c>
      <c r="D4370" s="41" t="s">
        <v>8510</v>
      </c>
      <c r="E4370" s="40" t="s">
        <v>18039</v>
      </c>
    </row>
    <row r="4371" spans="1:5">
      <c r="A4371" t="str">
        <f t="shared" si="68"/>
        <v>39750</v>
      </c>
      <c r="B4371">
        <v>39750</v>
      </c>
      <c r="C4371" s="120" t="s">
        <v>24133</v>
      </c>
      <c r="D4371" s="41" t="s">
        <v>8510</v>
      </c>
      <c r="E4371" s="40" t="s">
        <v>27616</v>
      </c>
    </row>
    <row r="4372" spans="1:5">
      <c r="A4372" t="str">
        <f t="shared" si="68"/>
        <v>39751</v>
      </c>
      <c r="B4372">
        <v>39751</v>
      </c>
      <c r="C4372" s="120" t="s">
        <v>24132</v>
      </c>
      <c r="D4372" s="41" t="s">
        <v>8510</v>
      </c>
      <c r="E4372" s="40" t="s">
        <v>25293</v>
      </c>
    </row>
    <row r="4373" spans="1:5">
      <c r="A4373" t="str">
        <f t="shared" si="68"/>
        <v>39752</v>
      </c>
      <c r="B4373">
        <v>39752</v>
      </c>
      <c r="C4373" s="120" t="s">
        <v>24164</v>
      </c>
      <c r="D4373" s="41" t="s">
        <v>8510</v>
      </c>
      <c r="E4373" s="40" t="s">
        <v>27617</v>
      </c>
    </row>
    <row r="4374" spans="1:5">
      <c r="A4374" t="str">
        <f t="shared" si="68"/>
        <v>39753</v>
      </c>
      <c r="B4374">
        <v>39753</v>
      </c>
      <c r="C4374" s="120" t="s">
        <v>24135</v>
      </c>
      <c r="D4374" s="41" t="s">
        <v>8510</v>
      </c>
      <c r="E4374" s="40" t="s">
        <v>27618</v>
      </c>
    </row>
    <row r="4375" spans="1:5">
      <c r="A4375" t="str">
        <f t="shared" si="68"/>
        <v>39754</v>
      </c>
      <c r="B4375">
        <v>39754</v>
      </c>
      <c r="C4375" s="120" t="s">
        <v>24136</v>
      </c>
      <c r="D4375" s="41" t="s">
        <v>8510</v>
      </c>
      <c r="E4375" s="40" t="s">
        <v>27619</v>
      </c>
    </row>
    <row r="4376" spans="1:5">
      <c r="A4376" t="str">
        <f t="shared" si="68"/>
        <v>39755</v>
      </c>
      <c r="B4376">
        <v>39755</v>
      </c>
      <c r="C4376" s="120" t="s">
        <v>24138</v>
      </c>
      <c r="D4376" s="41" t="s">
        <v>8510</v>
      </c>
      <c r="E4376" s="40" t="s">
        <v>27620</v>
      </c>
    </row>
    <row r="4377" spans="1:5">
      <c r="A4377" t="str">
        <f t="shared" si="68"/>
        <v>39756</v>
      </c>
      <c r="B4377">
        <v>39756</v>
      </c>
      <c r="C4377" s="120" t="s">
        <v>23142</v>
      </c>
      <c r="D4377" s="41" t="s">
        <v>8502</v>
      </c>
      <c r="E4377" s="40" t="s">
        <v>27621</v>
      </c>
    </row>
    <row r="4378" spans="1:5">
      <c r="A4378" t="str">
        <f t="shared" si="68"/>
        <v>39757</v>
      </c>
      <c r="B4378">
        <v>39757</v>
      </c>
      <c r="C4378" s="120" t="s">
        <v>23144</v>
      </c>
      <c r="D4378" s="41" t="s">
        <v>8502</v>
      </c>
      <c r="E4378" s="40" t="s">
        <v>27622</v>
      </c>
    </row>
    <row r="4379" spans="1:5">
      <c r="A4379" t="str">
        <f t="shared" si="68"/>
        <v>39758</v>
      </c>
      <c r="B4379">
        <v>39758</v>
      </c>
      <c r="C4379" s="120" t="s">
        <v>23145</v>
      </c>
      <c r="D4379" s="41" t="s">
        <v>8502</v>
      </c>
      <c r="E4379" s="40" t="s">
        <v>27623</v>
      </c>
    </row>
    <row r="4380" spans="1:5">
      <c r="A4380" t="str">
        <f t="shared" si="68"/>
        <v>39759</v>
      </c>
      <c r="B4380">
        <v>39759</v>
      </c>
      <c r="C4380" s="120" t="s">
        <v>23146</v>
      </c>
      <c r="D4380" s="41" t="s">
        <v>8502</v>
      </c>
      <c r="E4380" s="40" t="s">
        <v>27624</v>
      </c>
    </row>
    <row r="4381" spans="1:5">
      <c r="A4381" t="str">
        <f t="shared" si="68"/>
        <v>39760</v>
      </c>
      <c r="B4381">
        <v>39760</v>
      </c>
      <c r="C4381" s="120" t="s">
        <v>23141</v>
      </c>
      <c r="D4381" s="41" t="s">
        <v>8502</v>
      </c>
      <c r="E4381" s="40" t="s">
        <v>27625</v>
      </c>
    </row>
    <row r="4382" spans="1:5">
      <c r="A4382" t="str">
        <f t="shared" si="68"/>
        <v>39761</v>
      </c>
      <c r="B4382">
        <v>39761</v>
      </c>
      <c r="C4382" s="120" t="s">
        <v>23147</v>
      </c>
      <c r="D4382" s="41" t="s">
        <v>8502</v>
      </c>
      <c r="E4382" s="40" t="s">
        <v>27626</v>
      </c>
    </row>
    <row r="4383" spans="1:5">
      <c r="A4383" t="str">
        <f t="shared" si="68"/>
        <v>39762</v>
      </c>
      <c r="B4383">
        <v>39762</v>
      </c>
      <c r="C4383" s="120" t="s">
        <v>23138</v>
      </c>
      <c r="D4383" s="41" t="s">
        <v>8502</v>
      </c>
      <c r="E4383" s="40" t="s">
        <v>27627</v>
      </c>
    </row>
    <row r="4384" spans="1:5">
      <c r="A4384" t="str">
        <f t="shared" si="68"/>
        <v>39763</v>
      </c>
      <c r="B4384">
        <v>39763</v>
      </c>
      <c r="C4384" s="120" t="s">
        <v>23140</v>
      </c>
      <c r="D4384" s="41" t="s">
        <v>8502</v>
      </c>
      <c r="E4384" s="40" t="s">
        <v>27628</v>
      </c>
    </row>
    <row r="4385" spans="1:5">
      <c r="A4385" t="str">
        <f t="shared" si="68"/>
        <v>39771</v>
      </c>
      <c r="B4385">
        <v>39771</v>
      </c>
      <c r="C4385" s="120" t="s">
        <v>20081</v>
      </c>
      <c r="D4385" s="41" t="s">
        <v>8502</v>
      </c>
      <c r="E4385" s="40" t="s">
        <v>17595</v>
      </c>
    </row>
    <row r="4386" spans="1:5">
      <c r="A4386" t="str">
        <f t="shared" si="68"/>
        <v>39772</v>
      </c>
      <c r="B4386">
        <v>39772</v>
      </c>
      <c r="C4386" s="120" t="s">
        <v>20082</v>
      </c>
      <c r="D4386" s="41" t="s">
        <v>8502</v>
      </c>
      <c r="E4386" s="40" t="s">
        <v>27629</v>
      </c>
    </row>
    <row r="4387" spans="1:5">
      <c r="A4387" t="str">
        <f t="shared" si="68"/>
        <v>39773</v>
      </c>
      <c r="B4387">
        <v>39773</v>
      </c>
      <c r="C4387" s="120" t="s">
        <v>20083</v>
      </c>
      <c r="D4387" s="41" t="s">
        <v>8502</v>
      </c>
      <c r="E4387" s="40" t="s">
        <v>27630</v>
      </c>
    </row>
    <row r="4388" spans="1:5">
      <c r="A4388" t="str">
        <f t="shared" si="68"/>
        <v>39774</v>
      </c>
      <c r="B4388">
        <v>39774</v>
      </c>
      <c r="C4388" s="120" t="s">
        <v>20084</v>
      </c>
      <c r="D4388" s="41" t="s">
        <v>8502</v>
      </c>
      <c r="E4388" s="40" t="s">
        <v>27631</v>
      </c>
    </row>
    <row r="4389" spans="1:5">
      <c r="A4389" t="str">
        <f t="shared" si="68"/>
        <v>39775</v>
      </c>
      <c r="B4389">
        <v>39775</v>
      </c>
      <c r="C4389" s="120" t="s">
        <v>20085</v>
      </c>
      <c r="D4389" s="41" t="s">
        <v>8502</v>
      </c>
      <c r="E4389" s="40" t="s">
        <v>27632</v>
      </c>
    </row>
    <row r="4390" spans="1:5">
      <c r="A4390" t="str">
        <f t="shared" si="68"/>
        <v>39776</v>
      </c>
      <c r="B4390">
        <v>39776</v>
      </c>
      <c r="C4390" s="120" t="s">
        <v>20086</v>
      </c>
      <c r="D4390" s="41" t="s">
        <v>8502</v>
      </c>
      <c r="E4390" s="40" t="s">
        <v>27633</v>
      </c>
    </row>
    <row r="4391" spans="1:5">
      <c r="A4391" t="str">
        <f t="shared" si="68"/>
        <v>39777</v>
      </c>
      <c r="B4391">
        <v>39777</v>
      </c>
      <c r="C4391" s="120" t="s">
        <v>20087</v>
      </c>
      <c r="D4391" s="41" t="s">
        <v>8502</v>
      </c>
      <c r="E4391" s="40" t="s">
        <v>27634</v>
      </c>
    </row>
    <row r="4392" spans="1:5">
      <c r="A4392" t="str">
        <f t="shared" si="68"/>
        <v>39794</v>
      </c>
      <c r="B4392">
        <v>39794</v>
      </c>
      <c r="C4392" s="120" t="s">
        <v>23159</v>
      </c>
      <c r="D4392" s="41" t="s">
        <v>8502</v>
      </c>
      <c r="E4392" s="40" t="s">
        <v>25728</v>
      </c>
    </row>
    <row r="4393" spans="1:5">
      <c r="A4393" t="str">
        <f t="shared" si="68"/>
        <v>39795</v>
      </c>
      <c r="B4393">
        <v>39795</v>
      </c>
      <c r="C4393" s="120" t="s">
        <v>23160</v>
      </c>
      <c r="D4393" s="41" t="s">
        <v>8502</v>
      </c>
      <c r="E4393" s="40" t="s">
        <v>27635</v>
      </c>
    </row>
    <row r="4394" spans="1:5">
      <c r="A4394" t="str">
        <f t="shared" si="68"/>
        <v>39796</v>
      </c>
      <c r="B4394">
        <v>39796</v>
      </c>
      <c r="C4394" s="120" t="s">
        <v>23155</v>
      </c>
      <c r="D4394" s="41" t="s">
        <v>8502</v>
      </c>
      <c r="E4394" s="40" t="s">
        <v>18352</v>
      </c>
    </row>
    <row r="4395" spans="1:5">
      <c r="A4395" t="str">
        <f t="shared" si="68"/>
        <v>39797</v>
      </c>
      <c r="B4395">
        <v>39797</v>
      </c>
      <c r="C4395" s="120" t="s">
        <v>23157</v>
      </c>
      <c r="D4395" s="41" t="s">
        <v>8502</v>
      </c>
      <c r="E4395" s="40" t="s">
        <v>27636</v>
      </c>
    </row>
    <row r="4396" spans="1:5">
      <c r="A4396" t="str">
        <f t="shared" si="68"/>
        <v>39798</v>
      </c>
      <c r="B4396">
        <v>39798</v>
      </c>
      <c r="C4396" s="120" t="s">
        <v>23158</v>
      </c>
      <c r="D4396" s="41" t="s">
        <v>8502</v>
      </c>
      <c r="E4396" s="40" t="s">
        <v>27637</v>
      </c>
    </row>
    <row r="4397" spans="1:5">
      <c r="A4397" t="str">
        <f t="shared" si="68"/>
        <v>39799</v>
      </c>
      <c r="B4397">
        <v>39799</v>
      </c>
      <c r="C4397" s="120" t="s">
        <v>23161</v>
      </c>
      <c r="D4397" s="41" t="s">
        <v>8502</v>
      </c>
      <c r="E4397" s="40" t="s">
        <v>27638</v>
      </c>
    </row>
    <row r="4398" spans="1:5">
      <c r="A4398" t="str">
        <f t="shared" si="68"/>
        <v>39800</v>
      </c>
      <c r="B4398">
        <v>39800</v>
      </c>
      <c r="C4398" s="120" t="s">
        <v>23165</v>
      </c>
      <c r="D4398" s="41" t="s">
        <v>8502</v>
      </c>
      <c r="E4398" s="40" t="s">
        <v>27639</v>
      </c>
    </row>
    <row r="4399" spans="1:5">
      <c r="A4399" t="str">
        <f t="shared" si="68"/>
        <v>39801</v>
      </c>
      <c r="B4399">
        <v>39801</v>
      </c>
      <c r="C4399" s="120" t="s">
        <v>23162</v>
      </c>
      <c r="D4399" s="41" t="s">
        <v>8502</v>
      </c>
      <c r="E4399" s="40" t="s">
        <v>27640</v>
      </c>
    </row>
    <row r="4400" spans="1:5">
      <c r="A4400" t="str">
        <f t="shared" si="68"/>
        <v>39802</v>
      </c>
      <c r="B4400">
        <v>39802</v>
      </c>
      <c r="C4400" s="120" t="s">
        <v>23163</v>
      </c>
      <c r="D4400" s="41" t="s">
        <v>8502</v>
      </c>
      <c r="E4400" s="40" t="s">
        <v>27641</v>
      </c>
    </row>
    <row r="4401" spans="1:5">
      <c r="A4401" t="str">
        <f t="shared" si="68"/>
        <v>39803</v>
      </c>
      <c r="B4401">
        <v>39803</v>
      </c>
      <c r="C4401" s="120" t="s">
        <v>23164</v>
      </c>
      <c r="D4401" s="41" t="s">
        <v>8502</v>
      </c>
      <c r="E4401" s="40" t="s">
        <v>25642</v>
      </c>
    </row>
    <row r="4402" spans="1:5">
      <c r="A4402" t="str">
        <f t="shared" si="68"/>
        <v>39804</v>
      </c>
      <c r="B4402">
        <v>39804</v>
      </c>
      <c r="C4402" s="120" t="s">
        <v>23154</v>
      </c>
      <c r="D4402" s="41" t="s">
        <v>8502</v>
      </c>
      <c r="E4402" s="40" t="s">
        <v>25456</v>
      </c>
    </row>
    <row r="4403" spans="1:5">
      <c r="A4403" t="str">
        <f t="shared" si="68"/>
        <v>39805</v>
      </c>
      <c r="B4403">
        <v>39805</v>
      </c>
      <c r="C4403" s="120" t="s">
        <v>23148</v>
      </c>
      <c r="D4403" s="41" t="s">
        <v>8502</v>
      </c>
      <c r="E4403" s="40" t="s">
        <v>27642</v>
      </c>
    </row>
    <row r="4404" spans="1:5">
      <c r="A4404" t="str">
        <f t="shared" si="68"/>
        <v>39806</v>
      </c>
      <c r="B4404">
        <v>39806</v>
      </c>
      <c r="C4404" s="120" t="s">
        <v>23150</v>
      </c>
      <c r="D4404" s="41" t="s">
        <v>8502</v>
      </c>
      <c r="E4404" s="40" t="s">
        <v>27643</v>
      </c>
    </row>
    <row r="4405" spans="1:5">
      <c r="A4405" t="str">
        <f t="shared" si="68"/>
        <v>39807</v>
      </c>
      <c r="B4405">
        <v>39807</v>
      </c>
      <c r="C4405" s="120" t="s">
        <v>23152</v>
      </c>
      <c r="D4405" s="41" t="s">
        <v>8502</v>
      </c>
      <c r="E4405" s="40" t="s">
        <v>27644</v>
      </c>
    </row>
    <row r="4406" spans="1:5">
      <c r="A4406" t="str">
        <f t="shared" si="68"/>
        <v>39808</v>
      </c>
      <c r="B4406">
        <v>39808</v>
      </c>
      <c r="C4406" s="120" t="s">
        <v>20113</v>
      </c>
      <c r="D4406" s="41" t="s">
        <v>8502</v>
      </c>
      <c r="E4406" s="40" t="s">
        <v>27645</v>
      </c>
    </row>
    <row r="4407" spans="1:5">
      <c r="A4407" t="str">
        <f t="shared" si="68"/>
        <v>39809</v>
      </c>
      <c r="B4407">
        <v>39809</v>
      </c>
      <c r="C4407" s="120" t="s">
        <v>20115</v>
      </c>
      <c r="D4407" s="41" t="s">
        <v>8502</v>
      </c>
      <c r="E4407" s="40" t="s">
        <v>27646</v>
      </c>
    </row>
    <row r="4408" spans="1:5">
      <c r="A4408" t="str">
        <f t="shared" si="68"/>
        <v>39810</v>
      </c>
      <c r="B4408">
        <v>39810</v>
      </c>
      <c r="C4408" s="120" t="s">
        <v>20070</v>
      </c>
      <c r="D4408" s="41" t="s">
        <v>8502</v>
      </c>
      <c r="E4408" s="40" t="s">
        <v>27647</v>
      </c>
    </row>
    <row r="4409" spans="1:5">
      <c r="A4409" t="str">
        <f t="shared" si="68"/>
        <v>39811</v>
      </c>
      <c r="B4409">
        <v>39811</v>
      </c>
      <c r="C4409" s="120" t="s">
        <v>20071</v>
      </c>
      <c r="D4409" s="41" t="s">
        <v>8502</v>
      </c>
      <c r="E4409" s="40" t="s">
        <v>18009</v>
      </c>
    </row>
    <row r="4410" spans="1:5">
      <c r="A4410" t="str">
        <f t="shared" si="68"/>
        <v>39812</v>
      </c>
      <c r="B4410">
        <v>39812</v>
      </c>
      <c r="C4410" s="120" t="s">
        <v>20072</v>
      </c>
      <c r="D4410" s="41" t="s">
        <v>8502</v>
      </c>
      <c r="E4410" s="40" t="s">
        <v>25649</v>
      </c>
    </row>
    <row r="4411" spans="1:5" ht="30">
      <c r="A4411" t="str">
        <f t="shared" si="68"/>
        <v>39813</v>
      </c>
      <c r="B4411">
        <v>39813</v>
      </c>
      <c r="C4411" s="120" t="s">
        <v>22411</v>
      </c>
      <c r="D4411" s="41" t="s">
        <v>8502</v>
      </c>
      <c r="E4411" s="40" t="s">
        <v>27648</v>
      </c>
    </row>
    <row r="4412" spans="1:5">
      <c r="A4412" t="str">
        <f t="shared" si="68"/>
        <v>39826</v>
      </c>
      <c r="B4412">
        <v>39826</v>
      </c>
      <c r="C4412" s="120" t="s">
        <v>19402</v>
      </c>
      <c r="D4412" s="41" t="s">
        <v>8502</v>
      </c>
      <c r="E4412" s="40" t="s">
        <v>27649</v>
      </c>
    </row>
    <row r="4413" spans="1:5">
      <c r="A4413" t="str">
        <f t="shared" si="68"/>
        <v>39828</v>
      </c>
      <c r="B4413">
        <v>39828</v>
      </c>
      <c r="C4413" s="120" t="s">
        <v>23108</v>
      </c>
      <c r="D4413" s="41" t="s">
        <v>8502</v>
      </c>
      <c r="E4413" s="40" t="s">
        <v>27650</v>
      </c>
    </row>
    <row r="4414" spans="1:5">
      <c r="A4414" t="str">
        <f t="shared" si="68"/>
        <v>39829</v>
      </c>
      <c r="B4414">
        <v>39829</v>
      </c>
      <c r="C4414" s="120" t="s">
        <v>23293</v>
      </c>
      <c r="D4414" s="41" t="s">
        <v>8510</v>
      </c>
      <c r="E4414" s="40" t="s">
        <v>16415</v>
      </c>
    </row>
    <row r="4415" spans="1:5">
      <c r="A4415" t="str">
        <f t="shared" si="68"/>
        <v>39830</v>
      </c>
      <c r="B4415">
        <v>39830</v>
      </c>
      <c r="C4415" s="120" t="s">
        <v>21604</v>
      </c>
      <c r="D4415" s="41" t="s">
        <v>8669</v>
      </c>
      <c r="E4415" s="40" t="s">
        <v>27651</v>
      </c>
    </row>
    <row r="4416" spans="1:5">
      <c r="A4416" t="str">
        <f t="shared" si="68"/>
        <v>39831</v>
      </c>
      <c r="B4416">
        <v>39831</v>
      </c>
      <c r="C4416" s="120" t="s">
        <v>21602</v>
      </c>
      <c r="D4416" s="41" t="s">
        <v>8669</v>
      </c>
      <c r="E4416" s="40" t="s">
        <v>27652</v>
      </c>
    </row>
    <row r="4417" spans="1:5">
      <c r="A4417" t="str">
        <f t="shared" si="68"/>
        <v>39833</v>
      </c>
      <c r="B4417">
        <v>39833</v>
      </c>
      <c r="C4417" s="120" t="s">
        <v>22049</v>
      </c>
      <c r="D4417" s="41" t="s">
        <v>8504</v>
      </c>
      <c r="E4417" s="40" t="s">
        <v>24618</v>
      </c>
    </row>
    <row r="4418" spans="1:5" ht="30">
      <c r="A4418" t="str">
        <f t="shared" si="68"/>
        <v>39836</v>
      </c>
      <c r="B4418">
        <v>39836</v>
      </c>
      <c r="C4418" s="120" t="s">
        <v>21603</v>
      </c>
      <c r="D4418" s="41" t="s">
        <v>8669</v>
      </c>
      <c r="E4418" s="40" t="s">
        <v>27653</v>
      </c>
    </row>
    <row r="4419" spans="1:5" ht="30">
      <c r="A4419" t="str">
        <f t="shared" ref="A4419:A4482" si="69">IF(ISERROR(SEARCH("/",B4419)=6),TRIM(CLEAN(B4419)),IF(SEARCH("/",B4419)=6,IF(LEN(TRIM(CLEAN(B4419)))=7,LEFT(TRIM(CLEAN(B4419)),6)&amp;"00"&amp;RIGHT(TRIM(CLEAN(B4419)),1),LEFT(TRIM(CLEAN(B4419)),6)&amp;"0"&amp;RIGHT(TRIM(CLEAN(B4419)),2)),TRIM(CLEAN(B4419))))</f>
        <v>39837</v>
      </c>
      <c r="B4419">
        <v>39837</v>
      </c>
      <c r="C4419" s="120" t="s">
        <v>19583</v>
      </c>
      <c r="D4419" s="41" t="s">
        <v>8669</v>
      </c>
      <c r="E4419" s="40" t="s">
        <v>27654</v>
      </c>
    </row>
    <row r="4420" spans="1:5">
      <c r="A4420" t="str">
        <f t="shared" si="69"/>
        <v>39848</v>
      </c>
      <c r="B4420">
        <v>39848</v>
      </c>
      <c r="C4420" s="120" t="s">
        <v>24030</v>
      </c>
      <c r="D4420" s="41" t="s">
        <v>8510</v>
      </c>
      <c r="E4420" s="40" t="s">
        <v>9284</v>
      </c>
    </row>
    <row r="4421" spans="1:5">
      <c r="A4421" t="str">
        <f t="shared" si="69"/>
        <v>39849</v>
      </c>
      <c r="B4421">
        <v>39849</v>
      </c>
      <c r="C4421" s="120" t="s">
        <v>20440</v>
      </c>
      <c r="D4421" s="41" t="s">
        <v>8591</v>
      </c>
      <c r="E4421" s="40" t="s">
        <v>27655</v>
      </c>
    </row>
    <row r="4422" spans="1:5" ht="30">
      <c r="A4422" t="str">
        <f t="shared" si="69"/>
        <v>39853</v>
      </c>
      <c r="B4422">
        <v>39853</v>
      </c>
      <c r="C4422" s="120" t="s">
        <v>24128</v>
      </c>
      <c r="D4422" s="41" t="s">
        <v>8510</v>
      </c>
      <c r="E4422" s="40" t="s">
        <v>18563</v>
      </c>
    </row>
    <row r="4423" spans="1:5" ht="30">
      <c r="A4423" t="str">
        <f t="shared" si="69"/>
        <v>39854</v>
      </c>
      <c r="B4423">
        <v>39854</v>
      </c>
      <c r="C4423" s="120" t="s">
        <v>24125</v>
      </c>
      <c r="D4423" s="41" t="s">
        <v>8510</v>
      </c>
      <c r="E4423" s="40" t="s">
        <v>27656</v>
      </c>
    </row>
    <row r="4424" spans="1:5">
      <c r="A4424" t="str">
        <f t="shared" si="69"/>
        <v>39855</v>
      </c>
      <c r="B4424">
        <v>39855</v>
      </c>
      <c r="C4424" s="120" t="s">
        <v>22273</v>
      </c>
      <c r="D4424" s="41" t="s">
        <v>8502</v>
      </c>
      <c r="E4424" s="40" t="s">
        <v>19098</v>
      </c>
    </row>
    <row r="4425" spans="1:5">
      <c r="A4425" t="str">
        <f t="shared" si="69"/>
        <v>39856</v>
      </c>
      <c r="B4425">
        <v>39856</v>
      </c>
      <c r="C4425" s="120" t="s">
        <v>22274</v>
      </c>
      <c r="D4425" s="41" t="s">
        <v>8502</v>
      </c>
      <c r="E4425" s="40" t="s">
        <v>16398</v>
      </c>
    </row>
    <row r="4426" spans="1:5">
      <c r="A4426" t="str">
        <f t="shared" si="69"/>
        <v>39857</v>
      </c>
      <c r="B4426">
        <v>39857</v>
      </c>
      <c r="C4426" s="120" t="s">
        <v>22275</v>
      </c>
      <c r="D4426" s="41" t="s">
        <v>8502</v>
      </c>
      <c r="E4426" s="40" t="s">
        <v>16642</v>
      </c>
    </row>
    <row r="4427" spans="1:5">
      <c r="A4427" t="str">
        <f t="shared" si="69"/>
        <v>39858</v>
      </c>
      <c r="B4427">
        <v>39858</v>
      </c>
      <c r="C4427" s="120" t="s">
        <v>22276</v>
      </c>
      <c r="D4427" s="41" t="s">
        <v>8502</v>
      </c>
      <c r="E4427" s="40" t="s">
        <v>25537</v>
      </c>
    </row>
    <row r="4428" spans="1:5">
      <c r="A4428" t="str">
        <f t="shared" si="69"/>
        <v>39859</v>
      </c>
      <c r="B4428">
        <v>39859</v>
      </c>
      <c r="C4428" s="120" t="s">
        <v>22277</v>
      </c>
      <c r="D4428" s="41" t="s">
        <v>8502</v>
      </c>
      <c r="E4428" s="40" t="s">
        <v>25323</v>
      </c>
    </row>
    <row r="4429" spans="1:5">
      <c r="A4429" t="str">
        <f t="shared" si="69"/>
        <v>39860</v>
      </c>
      <c r="B4429">
        <v>39860</v>
      </c>
      <c r="C4429" s="120" t="s">
        <v>22278</v>
      </c>
      <c r="D4429" s="41" t="s">
        <v>8502</v>
      </c>
      <c r="E4429" s="40" t="s">
        <v>27657</v>
      </c>
    </row>
    <row r="4430" spans="1:5">
      <c r="A4430" t="str">
        <f t="shared" si="69"/>
        <v>39861</v>
      </c>
      <c r="B4430">
        <v>39861</v>
      </c>
      <c r="C4430" s="120" t="s">
        <v>22279</v>
      </c>
      <c r="D4430" s="41" t="s">
        <v>8502</v>
      </c>
      <c r="E4430" s="40" t="s">
        <v>26838</v>
      </c>
    </row>
    <row r="4431" spans="1:5">
      <c r="A4431" t="str">
        <f t="shared" si="69"/>
        <v>39862</v>
      </c>
      <c r="B4431">
        <v>39862</v>
      </c>
      <c r="C4431" s="120" t="s">
        <v>20534</v>
      </c>
      <c r="D4431" s="41" t="s">
        <v>8502</v>
      </c>
      <c r="E4431" s="40" t="s">
        <v>9507</v>
      </c>
    </row>
    <row r="4432" spans="1:5">
      <c r="A4432" t="str">
        <f t="shared" si="69"/>
        <v>39863</v>
      </c>
      <c r="B4432">
        <v>39863</v>
      </c>
      <c r="C4432" s="120" t="s">
        <v>20535</v>
      </c>
      <c r="D4432" s="41" t="s">
        <v>8502</v>
      </c>
      <c r="E4432" s="40" t="s">
        <v>17613</v>
      </c>
    </row>
    <row r="4433" spans="1:5">
      <c r="A4433" t="str">
        <f t="shared" si="69"/>
        <v>39864</v>
      </c>
      <c r="B4433">
        <v>39864</v>
      </c>
      <c r="C4433" s="120" t="s">
        <v>20536</v>
      </c>
      <c r="D4433" s="41" t="s">
        <v>8502</v>
      </c>
      <c r="E4433" s="40" t="s">
        <v>17693</v>
      </c>
    </row>
    <row r="4434" spans="1:5">
      <c r="A4434" t="str">
        <f t="shared" si="69"/>
        <v>39865</v>
      </c>
      <c r="B4434">
        <v>39865</v>
      </c>
      <c r="C4434" s="120" t="s">
        <v>20537</v>
      </c>
      <c r="D4434" s="41" t="s">
        <v>8502</v>
      </c>
      <c r="E4434" s="40" t="s">
        <v>26842</v>
      </c>
    </row>
    <row r="4435" spans="1:5">
      <c r="A4435" t="str">
        <f t="shared" si="69"/>
        <v>39866</v>
      </c>
      <c r="B4435">
        <v>39866</v>
      </c>
      <c r="C4435" s="120" t="s">
        <v>20799</v>
      </c>
      <c r="D4435" s="41" t="s">
        <v>8502</v>
      </c>
      <c r="E4435" s="40" t="s">
        <v>25028</v>
      </c>
    </row>
    <row r="4436" spans="1:5">
      <c r="A4436" t="str">
        <f t="shared" si="69"/>
        <v>39867</v>
      </c>
      <c r="B4436">
        <v>39867</v>
      </c>
      <c r="C4436" s="120" t="s">
        <v>20800</v>
      </c>
      <c r="D4436" s="41" t="s">
        <v>8502</v>
      </c>
      <c r="E4436" s="40" t="s">
        <v>25566</v>
      </c>
    </row>
    <row r="4437" spans="1:5">
      <c r="A4437" t="str">
        <f t="shared" si="69"/>
        <v>39868</v>
      </c>
      <c r="B4437">
        <v>39868</v>
      </c>
      <c r="C4437" s="120" t="s">
        <v>20801</v>
      </c>
      <c r="D4437" s="41" t="s">
        <v>8502</v>
      </c>
      <c r="E4437" s="40" t="s">
        <v>24785</v>
      </c>
    </row>
    <row r="4438" spans="1:5">
      <c r="A4438" t="str">
        <f t="shared" si="69"/>
        <v>39869</v>
      </c>
      <c r="B4438">
        <v>39869</v>
      </c>
      <c r="C4438" s="120" t="s">
        <v>20666</v>
      </c>
      <c r="D4438" s="41" t="s">
        <v>8502</v>
      </c>
      <c r="E4438" s="40" t="s">
        <v>17629</v>
      </c>
    </row>
    <row r="4439" spans="1:5">
      <c r="A4439" t="str">
        <f t="shared" si="69"/>
        <v>39870</v>
      </c>
      <c r="B4439">
        <v>39870</v>
      </c>
      <c r="C4439" s="120" t="s">
        <v>20667</v>
      </c>
      <c r="D4439" s="41" t="s">
        <v>8502</v>
      </c>
      <c r="E4439" s="40" t="s">
        <v>16624</v>
      </c>
    </row>
    <row r="4440" spans="1:5">
      <c r="A4440" t="str">
        <f t="shared" si="69"/>
        <v>39871</v>
      </c>
      <c r="B4440">
        <v>39871</v>
      </c>
      <c r="C4440" s="120" t="s">
        <v>20668</v>
      </c>
      <c r="D4440" s="41" t="s">
        <v>8502</v>
      </c>
      <c r="E4440" s="40" t="s">
        <v>21490</v>
      </c>
    </row>
    <row r="4441" spans="1:5">
      <c r="A4441" t="str">
        <f t="shared" si="69"/>
        <v>39872</v>
      </c>
      <c r="B4441">
        <v>39872</v>
      </c>
      <c r="C4441" s="120" t="s">
        <v>21905</v>
      </c>
      <c r="D4441" s="41" t="s">
        <v>8502</v>
      </c>
      <c r="E4441" s="40" t="s">
        <v>27658</v>
      </c>
    </row>
    <row r="4442" spans="1:5">
      <c r="A4442" t="str">
        <f t="shared" si="69"/>
        <v>39873</v>
      </c>
      <c r="B4442">
        <v>39873</v>
      </c>
      <c r="C4442" s="120" t="s">
        <v>21906</v>
      </c>
      <c r="D4442" s="41" t="s">
        <v>8502</v>
      </c>
      <c r="E4442" s="40" t="s">
        <v>27659</v>
      </c>
    </row>
    <row r="4443" spans="1:5">
      <c r="A4443" t="str">
        <f t="shared" si="69"/>
        <v>39874</v>
      </c>
      <c r="B4443">
        <v>39874</v>
      </c>
      <c r="C4443" s="120" t="s">
        <v>21907</v>
      </c>
      <c r="D4443" s="41" t="s">
        <v>8502</v>
      </c>
      <c r="E4443" s="40" t="s">
        <v>27660</v>
      </c>
    </row>
    <row r="4444" spans="1:5">
      <c r="A4444" t="str">
        <f t="shared" si="69"/>
        <v>39875</v>
      </c>
      <c r="B4444">
        <v>39875</v>
      </c>
      <c r="C4444" s="120" t="s">
        <v>21901</v>
      </c>
      <c r="D4444" s="41" t="s">
        <v>8502</v>
      </c>
      <c r="E4444" s="40" t="s">
        <v>27661</v>
      </c>
    </row>
    <row r="4445" spans="1:5">
      <c r="A4445" t="str">
        <f t="shared" si="69"/>
        <v>39876</v>
      </c>
      <c r="B4445">
        <v>39876</v>
      </c>
      <c r="C4445" s="120" t="s">
        <v>21902</v>
      </c>
      <c r="D4445" s="41" t="s">
        <v>8502</v>
      </c>
      <c r="E4445" s="40" t="s">
        <v>27662</v>
      </c>
    </row>
    <row r="4446" spans="1:5">
      <c r="A4446" t="str">
        <f t="shared" si="69"/>
        <v>39877</v>
      </c>
      <c r="B4446">
        <v>39877</v>
      </c>
      <c r="C4446" s="120" t="s">
        <v>21903</v>
      </c>
      <c r="D4446" s="41" t="s">
        <v>8502</v>
      </c>
      <c r="E4446" s="40" t="s">
        <v>27663</v>
      </c>
    </row>
    <row r="4447" spans="1:5">
      <c r="A4447" t="str">
        <f t="shared" si="69"/>
        <v>39878</v>
      </c>
      <c r="B4447">
        <v>39878</v>
      </c>
      <c r="C4447" s="120" t="s">
        <v>21904</v>
      </c>
      <c r="D4447" s="41" t="s">
        <v>8502</v>
      </c>
      <c r="E4447" s="40" t="s">
        <v>27664</v>
      </c>
    </row>
    <row r="4448" spans="1:5">
      <c r="A4448" t="str">
        <f t="shared" si="69"/>
        <v>39879</v>
      </c>
      <c r="B4448">
        <v>39879</v>
      </c>
      <c r="C4448" s="120" t="s">
        <v>20879</v>
      </c>
      <c r="D4448" s="41" t="s">
        <v>8502</v>
      </c>
      <c r="E4448" s="40" t="s">
        <v>14135</v>
      </c>
    </row>
    <row r="4449" spans="1:5">
      <c r="A4449" t="str">
        <f t="shared" si="69"/>
        <v>39880</v>
      </c>
      <c r="B4449">
        <v>39880</v>
      </c>
      <c r="C4449" s="120" t="s">
        <v>20880</v>
      </c>
      <c r="D4449" s="41" t="s">
        <v>8502</v>
      </c>
      <c r="E4449" s="40" t="s">
        <v>16352</v>
      </c>
    </row>
    <row r="4450" spans="1:5">
      <c r="A4450" t="str">
        <f t="shared" si="69"/>
        <v>39881</v>
      </c>
      <c r="B4450">
        <v>39881</v>
      </c>
      <c r="C4450" s="120" t="s">
        <v>20881</v>
      </c>
      <c r="D4450" s="41" t="s">
        <v>8502</v>
      </c>
      <c r="E4450" s="40" t="s">
        <v>25302</v>
      </c>
    </row>
    <row r="4451" spans="1:5">
      <c r="A4451" t="str">
        <f t="shared" si="69"/>
        <v>39882</v>
      </c>
      <c r="B4451">
        <v>39882</v>
      </c>
      <c r="C4451" s="120" t="s">
        <v>20882</v>
      </c>
      <c r="D4451" s="41" t="s">
        <v>8502</v>
      </c>
      <c r="E4451" s="40" t="s">
        <v>27665</v>
      </c>
    </row>
    <row r="4452" spans="1:5">
      <c r="A4452" t="str">
        <f t="shared" si="69"/>
        <v>39883</v>
      </c>
      <c r="B4452">
        <v>39883</v>
      </c>
      <c r="C4452" s="120" t="s">
        <v>20883</v>
      </c>
      <c r="D4452" s="41" t="s">
        <v>8502</v>
      </c>
      <c r="E4452" s="40" t="s">
        <v>27666</v>
      </c>
    </row>
    <row r="4453" spans="1:5">
      <c r="A4453" t="str">
        <f t="shared" si="69"/>
        <v>39884</v>
      </c>
      <c r="B4453">
        <v>39884</v>
      </c>
      <c r="C4453" s="120" t="s">
        <v>20884</v>
      </c>
      <c r="D4453" s="41" t="s">
        <v>8502</v>
      </c>
      <c r="E4453" s="40" t="s">
        <v>27667</v>
      </c>
    </row>
    <row r="4454" spans="1:5">
      <c r="A4454" t="str">
        <f t="shared" si="69"/>
        <v>39885</v>
      </c>
      <c r="B4454">
        <v>39885</v>
      </c>
      <c r="C4454" s="120" t="s">
        <v>20885</v>
      </c>
      <c r="D4454" s="41" t="s">
        <v>8502</v>
      </c>
      <c r="E4454" s="40" t="s">
        <v>27668</v>
      </c>
    </row>
    <row r="4455" spans="1:5">
      <c r="A4455" t="str">
        <f t="shared" si="69"/>
        <v>39886</v>
      </c>
      <c r="B4455">
        <v>39886</v>
      </c>
      <c r="C4455" s="120" t="s">
        <v>19707</v>
      </c>
      <c r="D4455" s="41" t="s">
        <v>8502</v>
      </c>
      <c r="E4455" s="40" t="s">
        <v>8966</v>
      </c>
    </row>
    <row r="4456" spans="1:5">
      <c r="A4456" t="str">
        <f t="shared" si="69"/>
        <v>39887</v>
      </c>
      <c r="B4456">
        <v>39887</v>
      </c>
      <c r="C4456" s="120" t="s">
        <v>19708</v>
      </c>
      <c r="D4456" s="41" t="s">
        <v>8502</v>
      </c>
      <c r="E4456" s="40" t="s">
        <v>12584</v>
      </c>
    </row>
    <row r="4457" spans="1:5">
      <c r="A4457" t="str">
        <f t="shared" si="69"/>
        <v>39888</v>
      </c>
      <c r="B4457">
        <v>39888</v>
      </c>
      <c r="C4457" s="120" t="s">
        <v>19709</v>
      </c>
      <c r="D4457" s="41" t="s">
        <v>8502</v>
      </c>
      <c r="E4457" s="40" t="s">
        <v>10098</v>
      </c>
    </row>
    <row r="4458" spans="1:5">
      <c r="A4458" t="str">
        <f t="shared" si="69"/>
        <v>39890</v>
      </c>
      <c r="B4458">
        <v>39890</v>
      </c>
      <c r="C4458" s="120" t="s">
        <v>19710</v>
      </c>
      <c r="D4458" s="41" t="s">
        <v>8502</v>
      </c>
      <c r="E4458" s="40" t="s">
        <v>25036</v>
      </c>
    </row>
    <row r="4459" spans="1:5">
      <c r="A4459" t="str">
        <f t="shared" si="69"/>
        <v>39891</v>
      </c>
      <c r="B4459">
        <v>39891</v>
      </c>
      <c r="C4459" s="120" t="s">
        <v>19711</v>
      </c>
      <c r="D4459" s="41" t="s">
        <v>8502</v>
      </c>
      <c r="E4459" s="40" t="s">
        <v>18983</v>
      </c>
    </row>
    <row r="4460" spans="1:5">
      <c r="A4460" t="str">
        <f t="shared" si="69"/>
        <v>39892</v>
      </c>
      <c r="B4460">
        <v>39892</v>
      </c>
      <c r="C4460" s="120" t="s">
        <v>19712</v>
      </c>
      <c r="D4460" s="41" t="s">
        <v>8502</v>
      </c>
      <c r="E4460" s="40" t="s">
        <v>27669</v>
      </c>
    </row>
    <row r="4461" spans="1:5">
      <c r="A4461" t="str">
        <f t="shared" si="69"/>
        <v>39895</v>
      </c>
      <c r="B4461">
        <v>39895</v>
      </c>
      <c r="C4461" s="120" t="s">
        <v>23640</v>
      </c>
      <c r="D4461" s="41" t="s">
        <v>8502</v>
      </c>
      <c r="E4461" s="40" t="s">
        <v>18911</v>
      </c>
    </row>
    <row r="4462" spans="1:5">
      <c r="A4462" t="str">
        <f t="shared" si="69"/>
        <v>39896</v>
      </c>
      <c r="B4462">
        <v>39896</v>
      </c>
      <c r="C4462" s="120" t="s">
        <v>23641</v>
      </c>
      <c r="D4462" s="41" t="s">
        <v>8502</v>
      </c>
      <c r="E4462" s="40" t="s">
        <v>25321</v>
      </c>
    </row>
    <row r="4463" spans="1:5">
      <c r="A4463" t="str">
        <f t="shared" si="69"/>
        <v>39897</v>
      </c>
      <c r="B4463">
        <v>39897</v>
      </c>
      <c r="C4463" s="120" t="s">
        <v>22769</v>
      </c>
      <c r="D4463" s="41" t="s">
        <v>8502</v>
      </c>
      <c r="E4463" s="40" t="s">
        <v>27670</v>
      </c>
    </row>
    <row r="4464" spans="1:5">
      <c r="A4464" t="str">
        <f t="shared" si="69"/>
        <v>39914</v>
      </c>
      <c r="B4464">
        <v>39914</v>
      </c>
      <c r="C4464" s="120" t="s">
        <v>23392</v>
      </c>
      <c r="D4464" s="41" t="s">
        <v>8506</v>
      </c>
      <c r="E4464" s="40" t="s">
        <v>27671</v>
      </c>
    </row>
    <row r="4465" spans="1:5">
      <c r="A4465" t="str">
        <f t="shared" si="69"/>
        <v>39917</v>
      </c>
      <c r="B4465">
        <v>39917</v>
      </c>
      <c r="C4465" s="120" t="s">
        <v>19689</v>
      </c>
      <c r="D4465" s="41" t="s">
        <v>8502</v>
      </c>
      <c r="E4465" s="40" t="s">
        <v>27672</v>
      </c>
    </row>
    <row r="4466" spans="1:5" ht="30">
      <c r="A4466" t="str">
        <f t="shared" si="69"/>
        <v>39919</v>
      </c>
      <c r="B4466">
        <v>39919</v>
      </c>
      <c r="C4466" s="120" t="s">
        <v>22520</v>
      </c>
      <c r="D4466" s="41" t="s">
        <v>8502</v>
      </c>
      <c r="E4466" s="40" t="s">
        <v>27673</v>
      </c>
    </row>
    <row r="4467" spans="1:5">
      <c r="A4467" t="str">
        <f t="shared" si="69"/>
        <v>39920</v>
      </c>
      <c r="B4467">
        <v>39920</v>
      </c>
      <c r="C4467" s="120" t="s">
        <v>19788</v>
      </c>
      <c r="D4467" s="41" t="s">
        <v>8502</v>
      </c>
      <c r="E4467" s="40" t="s">
        <v>13004</v>
      </c>
    </row>
    <row r="4468" spans="1:5" ht="30">
      <c r="A4468" t="str">
        <f t="shared" si="69"/>
        <v>39925</v>
      </c>
      <c r="B4468">
        <v>39925</v>
      </c>
      <c r="C4468" s="120" t="s">
        <v>19664</v>
      </c>
      <c r="D4468" s="41" t="s">
        <v>8502</v>
      </c>
      <c r="E4468" s="40" t="s">
        <v>27674</v>
      </c>
    </row>
    <row r="4469" spans="1:5">
      <c r="A4469" t="str">
        <f t="shared" si="69"/>
        <v>39961</v>
      </c>
      <c r="B4469">
        <v>39961</v>
      </c>
      <c r="C4469" s="120" t="s">
        <v>23385</v>
      </c>
      <c r="D4469" s="41" t="s">
        <v>8502</v>
      </c>
      <c r="E4469" s="40" t="s">
        <v>16982</v>
      </c>
    </row>
    <row r="4470" spans="1:5">
      <c r="A4470" t="str">
        <f t="shared" si="69"/>
        <v>39995</v>
      </c>
      <c r="B4470">
        <v>39995</v>
      </c>
      <c r="C4470" s="120" t="s">
        <v>22987</v>
      </c>
      <c r="D4470" s="41" t="s">
        <v>8591</v>
      </c>
      <c r="E4470" s="40" t="s">
        <v>27675</v>
      </c>
    </row>
    <row r="4471" spans="1:5">
      <c r="A4471" t="str">
        <f t="shared" si="69"/>
        <v>39996</v>
      </c>
      <c r="B4471">
        <v>39996</v>
      </c>
      <c r="C4471" s="120" t="s">
        <v>24558</v>
      </c>
      <c r="D4471" s="41" t="s">
        <v>8510</v>
      </c>
      <c r="E4471" s="40" t="s">
        <v>25095</v>
      </c>
    </row>
    <row r="4472" spans="1:5">
      <c r="A4472" t="str">
        <f t="shared" si="69"/>
        <v>39997</v>
      </c>
      <c r="B4472">
        <v>39997</v>
      </c>
      <c r="C4472" s="120" t="s">
        <v>23001</v>
      </c>
      <c r="D4472" s="41" t="s">
        <v>8502</v>
      </c>
      <c r="E4472" s="40" t="s">
        <v>10014</v>
      </c>
    </row>
    <row r="4473" spans="1:5">
      <c r="A4473" t="str">
        <f t="shared" si="69"/>
        <v>40269</v>
      </c>
      <c r="B4473">
        <v>40269</v>
      </c>
      <c r="C4473" s="120" t="s">
        <v>23370</v>
      </c>
      <c r="D4473" s="41" t="s">
        <v>8502</v>
      </c>
      <c r="E4473" s="40" t="s">
        <v>27676</v>
      </c>
    </row>
    <row r="4474" spans="1:5">
      <c r="A4474" t="str">
        <f t="shared" si="69"/>
        <v>40270</v>
      </c>
      <c r="B4474">
        <v>40270</v>
      </c>
      <c r="C4474" s="120" t="s">
        <v>24603</v>
      </c>
      <c r="D4474" s="41" t="s">
        <v>8510</v>
      </c>
      <c r="E4474" s="40" t="s">
        <v>27677</v>
      </c>
    </row>
    <row r="4475" spans="1:5">
      <c r="A4475" t="str">
        <f t="shared" si="69"/>
        <v>40271</v>
      </c>
      <c r="B4475">
        <v>40271</v>
      </c>
      <c r="C4475" s="120" t="s">
        <v>22033</v>
      </c>
      <c r="D4475" s="41" t="s">
        <v>8593</v>
      </c>
      <c r="E4475" s="40" t="s">
        <v>11755</v>
      </c>
    </row>
    <row r="4476" spans="1:5">
      <c r="A4476" t="str">
        <f t="shared" si="69"/>
        <v>40275</v>
      </c>
      <c r="B4476">
        <v>40275</v>
      </c>
      <c r="C4476" s="120" t="s">
        <v>22053</v>
      </c>
      <c r="D4476" s="41" t="s">
        <v>8593</v>
      </c>
      <c r="E4476" s="40" t="s">
        <v>9482</v>
      </c>
    </row>
    <row r="4477" spans="1:5">
      <c r="A4477" t="str">
        <f t="shared" si="69"/>
        <v>40287</v>
      </c>
      <c r="B4477">
        <v>40287</v>
      </c>
      <c r="C4477" s="120" t="s">
        <v>22034</v>
      </c>
      <c r="D4477" s="41" t="s">
        <v>8593</v>
      </c>
      <c r="E4477" s="40" t="s">
        <v>9112</v>
      </c>
    </row>
    <row r="4478" spans="1:5">
      <c r="A4478" t="str">
        <f t="shared" si="69"/>
        <v>40290</v>
      </c>
      <c r="B4478">
        <v>40290</v>
      </c>
      <c r="C4478" s="120" t="s">
        <v>22045</v>
      </c>
      <c r="D4478" s="41" t="s">
        <v>8593</v>
      </c>
      <c r="E4478" s="40" t="s">
        <v>9308</v>
      </c>
    </row>
    <row r="4479" spans="1:5">
      <c r="A4479" t="str">
        <f t="shared" si="69"/>
        <v>40291</v>
      </c>
      <c r="B4479">
        <v>40291</v>
      </c>
      <c r="C4479" s="120" t="s">
        <v>22052</v>
      </c>
      <c r="D4479" s="41" t="s">
        <v>8593</v>
      </c>
      <c r="E4479" s="40" t="s">
        <v>27678</v>
      </c>
    </row>
    <row r="4480" spans="1:5" ht="30">
      <c r="A4480" t="str">
        <f t="shared" si="69"/>
        <v>40293</v>
      </c>
      <c r="B4480">
        <v>40293</v>
      </c>
      <c r="C4480" s="120" t="s">
        <v>22037</v>
      </c>
      <c r="D4480" s="41" t="s">
        <v>8504</v>
      </c>
      <c r="E4480" s="40" t="s">
        <v>10034</v>
      </c>
    </row>
    <row r="4481" spans="1:5" ht="30">
      <c r="A4481" t="str">
        <f t="shared" si="69"/>
        <v>40294</v>
      </c>
      <c r="B4481">
        <v>40294</v>
      </c>
      <c r="C4481" s="120" t="s">
        <v>22038</v>
      </c>
      <c r="D4481" s="41" t="s">
        <v>8504</v>
      </c>
      <c r="E4481" s="40" t="s">
        <v>10742</v>
      </c>
    </row>
    <row r="4482" spans="1:5">
      <c r="A4482" t="str">
        <f t="shared" si="69"/>
        <v>40304</v>
      </c>
      <c r="B4482">
        <v>40304</v>
      </c>
      <c r="C4482" s="120" t="s">
        <v>23078</v>
      </c>
      <c r="D4482" s="41" t="s">
        <v>8506</v>
      </c>
      <c r="E4482" s="40" t="s">
        <v>17591</v>
      </c>
    </row>
    <row r="4483" spans="1:5" ht="30">
      <c r="A4483" t="str">
        <f t="shared" ref="A4483:A4546" si="70">IF(ISERROR(SEARCH("/",B4483)=6),TRIM(CLEAN(B4483)),IF(SEARCH("/",B4483)=6,IF(LEN(TRIM(CLEAN(B4483)))=7,LEFT(TRIM(CLEAN(B4483)),6)&amp;"00"&amp;RIGHT(TRIM(CLEAN(B4483)),1),LEFT(TRIM(CLEAN(B4483)),6)&amp;"0"&amp;RIGHT(TRIM(CLEAN(B4483)),2)),TRIM(CLEAN(B4483))))</f>
        <v>40329</v>
      </c>
      <c r="B4483">
        <v>40329</v>
      </c>
      <c r="C4483" s="120" t="s">
        <v>23990</v>
      </c>
      <c r="D4483" s="41" t="s">
        <v>8502</v>
      </c>
      <c r="E4483" s="40" t="s">
        <v>16627</v>
      </c>
    </row>
    <row r="4484" spans="1:5">
      <c r="A4484" t="str">
        <f t="shared" si="70"/>
        <v>40331</v>
      </c>
      <c r="B4484">
        <v>40331</v>
      </c>
      <c r="C4484" s="120" t="s">
        <v>19480</v>
      </c>
      <c r="D4484" s="41" t="s">
        <v>8504</v>
      </c>
      <c r="E4484" s="40" t="s">
        <v>8751</v>
      </c>
    </row>
    <row r="4485" spans="1:5">
      <c r="A4485" t="str">
        <f t="shared" si="70"/>
        <v>40334</v>
      </c>
      <c r="B4485">
        <v>40334</v>
      </c>
      <c r="C4485" s="120" t="s">
        <v>24171</v>
      </c>
      <c r="D4485" s="41" t="s">
        <v>8510</v>
      </c>
      <c r="E4485" s="40" t="s">
        <v>27679</v>
      </c>
    </row>
    <row r="4486" spans="1:5">
      <c r="A4486" t="str">
        <f t="shared" si="70"/>
        <v>40335</v>
      </c>
      <c r="B4486">
        <v>40335</v>
      </c>
      <c r="C4486" s="120" t="s">
        <v>24203</v>
      </c>
      <c r="D4486" s="41" t="s">
        <v>8510</v>
      </c>
      <c r="E4486" s="40" t="s">
        <v>27680</v>
      </c>
    </row>
    <row r="4487" spans="1:5">
      <c r="A4487" t="str">
        <f t="shared" si="70"/>
        <v>40339</v>
      </c>
      <c r="B4487">
        <v>40339</v>
      </c>
      <c r="C4487" s="120" t="s">
        <v>22042</v>
      </c>
      <c r="D4487" s="41" t="s">
        <v>8593</v>
      </c>
      <c r="E4487" s="40" t="s">
        <v>9112</v>
      </c>
    </row>
    <row r="4488" spans="1:5">
      <c r="A4488" t="str">
        <f t="shared" si="70"/>
        <v>40340</v>
      </c>
      <c r="B4488">
        <v>40340</v>
      </c>
      <c r="C4488" s="120" t="s">
        <v>27681</v>
      </c>
      <c r="D4488" s="41" t="s">
        <v>8502</v>
      </c>
      <c r="E4488" s="40" t="s">
        <v>16471</v>
      </c>
    </row>
    <row r="4489" spans="1:5">
      <c r="A4489" t="str">
        <f t="shared" si="70"/>
        <v>40341</v>
      </c>
      <c r="B4489">
        <v>40341</v>
      </c>
      <c r="C4489" s="120" t="s">
        <v>27682</v>
      </c>
      <c r="D4489" s="41" t="s">
        <v>8502</v>
      </c>
      <c r="E4489" s="40" t="s">
        <v>17025</v>
      </c>
    </row>
    <row r="4490" spans="1:5">
      <c r="A4490" t="str">
        <f t="shared" si="70"/>
        <v>40342</v>
      </c>
      <c r="B4490">
        <v>40342</v>
      </c>
      <c r="C4490" s="120" t="s">
        <v>27683</v>
      </c>
      <c r="D4490" s="41" t="s">
        <v>8502</v>
      </c>
      <c r="E4490" s="40" t="s">
        <v>25331</v>
      </c>
    </row>
    <row r="4491" spans="1:5">
      <c r="A4491" t="str">
        <f t="shared" si="70"/>
        <v>40343</v>
      </c>
      <c r="B4491">
        <v>40343</v>
      </c>
      <c r="C4491" s="120" t="s">
        <v>27684</v>
      </c>
      <c r="D4491" s="41" t="s">
        <v>8502</v>
      </c>
      <c r="E4491" s="40" t="s">
        <v>18182</v>
      </c>
    </row>
    <row r="4492" spans="1:5">
      <c r="A4492" t="str">
        <f t="shared" si="70"/>
        <v>40344</v>
      </c>
      <c r="B4492">
        <v>40344</v>
      </c>
      <c r="C4492" s="120" t="s">
        <v>27685</v>
      </c>
      <c r="D4492" s="41" t="s">
        <v>8502</v>
      </c>
      <c r="E4492" s="40" t="s">
        <v>27686</v>
      </c>
    </row>
    <row r="4493" spans="1:5">
      <c r="A4493" t="str">
        <f t="shared" si="70"/>
        <v>40345</v>
      </c>
      <c r="B4493">
        <v>40345</v>
      </c>
      <c r="C4493" s="120" t="s">
        <v>27687</v>
      </c>
      <c r="D4493" s="41" t="s">
        <v>8502</v>
      </c>
      <c r="E4493" s="40" t="s">
        <v>27688</v>
      </c>
    </row>
    <row r="4494" spans="1:5">
      <c r="A4494" t="str">
        <f t="shared" si="70"/>
        <v>40346</v>
      </c>
      <c r="B4494">
        <v>40346</v>
      </c>
      <c r="C4494" s="120" t="s">
        <v>27689</v>
      </c>
      <c r="D4494" s="41" t="s">
        <v>8502</v>
      </c>
      <c r="E4494" s="40" t="s">
        <v>27690</v>
      </c>
    </row>
    <row r="4495" spans="1:5">
      <c r="A4495" t="str">
        <f t="shared" si="70"/>
        <v>40347</v>
      </c>
      <c r="B4495">
        <v>40347</v>
      </c>
      <c r="C4495" s="120" t="s">
        <v>27691</v>
      </c>
      <c r="D4495" s="41" t="s">
        <v>8502</v>
      </c>
      <c r="E4495" s="40" t="s">
        <v>27692</v>
      </c>
    </row>
    <row r="4496" spans="1:5">
      <c r="A4496" t="str">
        <f t="shared" si="70"/>
        <v>40354</v>
      </c>
      <c r="B4496">
        <v>40354</v>
      </c>
      <c r="C4496" s="120" t="s">
        <v>22238</v>
      </c>
      <c r="D4496" s="41" t="s">
        <v>8502</v>
      </c>
      <c r="E4496" s="40" t="s">
        <v>9359</v>
      </c>
    </row>
    <row r="4497" spans="1:5">
      <c r="A4497" t="str">
        <f t="shared" si="70"/>
        <v>40355</v>
      </c>
      <c r="B4497">
        <v>40355</v>
      </c>
      <c r="C4497" s="120" t="s">
        <v>22205</v>
      </c>
      <c r="D4497" s="41" t="s">
        <v>8502</v>
      </c>
      <c r="E4497" s="40" t="s">
        <v>16106</v>
      </c>
    </row>
    <row r="4498" spans="1:5">
      <c r="A4498" t="str">
        <f t="shared" si="70"/>
        <v>40356</v>
      </c>
      <c r="B4498">
        <v>40356</v>
      </c>
      <c r="C4498" s="120" t="s">
        <v>22619</v>
      </c>
      <c r="D4498" s="41" t="s">
        <v>8502</v>
      </c>
      <c r="E4498" s="40" t="s">
        <v>9492</v>
      </c>
    </row>
    <row r="4499" spans="1:5">
      <c r="A4499" t="str">
        <f t="shared" si="70"/>
        <v>40357</v>
      </c>
      <c r="B4499">
        <v>40357</v>
      </c>
      <c r="C4499" s="120" t="s">
        <v>22243</v>
      </c>
      <c r="D4499" s="41" t="s">
        <v>8502</v>
      </c>
      <c r="E4499" s="40" t="s">
        <v>26011</v>
      </c>
    </row>
    <row r="4500" spans="1:5">
      <c r="A4500" t="str">
        <f t="shared" si="70"/>
        <v>40358</v>
      </c>
      <c r="B4500">
        <v>40358</v>
      </c>
      <c r="C4500" s="120" t="s">
        <v>22208</v>
      </c>
      <c r="D4500" s="41" t="s">
        <v>8502</v>
      </c>
      <c r="E4500" s="40" t="s">
        <v>26011</v>
      </c>
    </row>
    <row r="4501" spans="1:5">
      <c r="A4501" t="str">
        <f t="shared" si="70"/>
        <v>40359</v>
      </c>
      <c r="B4501">
        <v>40359</v>
      </c>
      <c r="C4501" s="120" t="s">
        <v>22624</v>
      </c>
      <c r="D4501" s="41" t="s">
        <v>8502</v>
      </c>
      <c r="E4501" s="40" t="s">
        <v>17590</v>
      </c>
    </row>
    <row r="4502" spans="1:5">
      <c r="A4502" t="str">
        <f t="shared" si="70"/>
        <v>40360</v>
      </c>
      <c r="B4502">
        <v>40360</v>
      </c>
      <c r="C4502" s="120" t="s">
        <v>22239</v>
      </c>
      <c r="D4502" s="41" t="s">
        <v>8502</v>
      </c>
      <c r="E4502" s="40" t="s">
        <v>16380</v>
      </c>
    </row>
    <row r="4503" spans="1:5">
      <c r="A4503" t="str">
        <f t="shared" si="70"/>
        <v>40361</v>
      </c>
      <c r="B4503">
        <v>40361</v>
      </c>
      <c r="C4503" s="120" t="s">
        <v>22207</v>
      </c>
      <c r="D4503" s="41" t="s">
        <v>8502</v>
      </c>
      <c r="E4503" s="40" t="s">
        <v>27693</v>
      </c>
    </row>
    <row r="4504" spans="1:5">
      <c r="A4504" t="str">
        <f t="shared" si="70"/>
        <v>40362</v>
      </c>
      <c r="B4504">
        <v>40362</v>
      </c>
      <c r="C4504" s="120" t="s">
        <v>22620</v>
      </c>
      <c r="D4504" s="41" t="s">
        <v>8502</v>
      </c>
      <c r="E4504" s="40" t="s">
        <v>26505</v>
      </c>
    </row>
    <row r="4505" spans="1:5">
      <c r="A4505" t="str">
        <f t="shared" si="70"/>
        <v>40363</v>
      </c>
      <c r="B4505">
        <v>40363</v>
      </c>
      <c r="C4505" s="120" t="s">
        <v>22237</v>
      </c>
      <c r="D4505" s="41" t="s">
        <v>8502</v>
      </c>
      <c r="E4505" s="40" t="s">
        <v>17062</v>
      </c>
    </row>
    <row r="4506" spans="1:5">
      <c r="A4506" t="str">
        <f t="shared" si="70"/>
        <v>40364</v>
      </c>
      <c r="B4506">
        <v>40364</v>
      </c>
      <c r="C4506" s="120" t="s">
        <v>22206</v>
      </c>
      <c r="D4506" s="41" t="s">
        <v>8502</v>
      </c>
      <c r="E4506" s="40" t="s">
        <v>27694</v>
      </c>
    </row>
    <row r="4507" spans="1:5">
      <c r="A4507" t="str">
        <f t="shared" si="70"/>
        <v>40365</v>
      </c>
      <c r="B4507">
        <v>40365</v>
      </c>
      <c r="C4507" s="120" t="s">
        <v>22617</v>
      </c>
      <c r="D4507" s="41" t="s">
        <v>8502</v>
      </c>
      <c r="E4507" s="40" t="s">
        <v>18959</v>
      </c>
    </row>
    <row r="4508" spans="1:5">
      <c r="A4508" t="str">
        <f t="shared" si="70"/>
        <v>40366</v>
      </c>
      <c r="B4508">
        <v>40366</v>
      </c>
      <c r="C4508" s="120" t="s">
        <v>22235</v>
      </c>
      <c r="D4508" s="41" t="s">
        <v>8502</v>
      </c>
      <c r="E4508" s="40" t="s">
        <v>18104</v>
      </c>
    </row>
    <row r="4509" spans="1:5">
      <c r="A4509" t="str">
        <f t="shared" si="70"/>
        <v>40367</v>
      </c>
      <c r="B4509">
        <v>40367</v>
      </c>
      <c r="C4509" s="120" t="s">
        <v>22210</v>
      </c>
      <c r="D4509" s="41" t="s">
        <v>8502</v>
      </c>
      <c r="E4509" s="40" t="s">
        <v>25007</v>
      </c>
    </row>
    <row r="4510" spans="1:5">
      <c r="A4510" t="str">
        <f t="shared" si="70"/>
        <v>40368</v>
      </c>
      <c r="B4510">
        <v>40368</v>
      </c>
      <c r="C4510" s="120" t="s">
        <v>22616</v>
      </c>
      <c r="D4510" s="41" t="s">
        <v>8502</v>
      </c>
      <c r="E4510" s="40" t="s">
        <v>18889</v>
      </c>
    </row>
    <row r="4511" spans="1:5">
      <c r="A4511" t="str">
        <f t="shared" si="70"/>
        <v>40369</v>
      </c>
      <c r="B4511">
        <v>40369</v>
      </c>
      <c r="C4511" s="120" t="s">
        <v>22242</v>
      </c>
      <c r="D4511" s="41" t="s">
        <v>8502</v>
      </c>
      <c r="E4511" s="40" t="s">
        <v>27695</v>
      </c>
    </row>
    <row r="4512" spans="1:5">
      <c r="A4512" t="str">
        <f t="shared" si="70"/>
        <v>40370</v>
      </c>
      <c r="B4512">
        <v>40370</v>
      </c>
      <c r="C4512" s="120" t="s">
        <v>22209</v>
      </c>
      <c r="D4512" s="41" t="s">
        <v>8502</v>
      </c>
      <c r="E4512" s="40" t="s">
        <v>27696</v>
      </c>
    </row>
    <row r="4513" spans="1:5">
      <c r="A4513" t="str">
        <f t="shared" si="70"/>
        <v>40371</v>
      </c>
      <c r="B4513">
        <v>40371</v>
      </c>
      <c r="C4513" s="120" t="s">
        <v>22623</v>
      </c>
      <c r="D4513" s="41" t="s">
        <v>8502</v>
      </c>
      <c r="E4513" s="40" t="s">
        <v>25581</v>
      </c>
    </row>
    <row r="4514" spans="1:5">
      <c r="A4514" t="str">
        <f t="shared" si="70"/>
        <v>40372</v>
      </c>
      <c r="B4514">
        <v>40372</v>
      </c>
      <c r="C4514" s="120" t="s">
        <v>22241</v>
      </c>
      <c r="D4514" s="41" t="s">
        <v>8502</v>
      </c>
      <c r="E4514" s="40" t="s">
        <v>27697</v>
      </c>
    </row>
    <row r="4515" spans="1:5">
      <c r="A4515" t="str">
        <f t="shared" si="70"/>
        <v>40373</v>
      </c>
      <c r="B4515">
        <v>40373</v>
      </c>
      <c r="C4515" s="120" t="s">
        <v>22211</v>
      </c>
      <c r="D4515" s="41" t="s">
        <v>8502</v>
      </c>
      <c r="E4515" s="40" t="s">
        <v>27698</v>
      </c>
    </row>
    <row r="4516" spans="1:5">
      <c r="A4516" t="str">
        <f t="shared" si="70"/>
        <v>40374</v>
      </c>
      <c r="B4516">
        <v>40374</v>
      </c>
      <c r="C4516" s="120" t="s">
        <v>22621</v>
      </c>
      <c r="D4516" s="41" t="s">
        <v>8502</v>
      </c>
      <c r="E4516" s="40" t="s">
        <v>27699</v>
      </c>
    </row>
    <row r="4517" spans="1:5">
      <c r="A4517" t="str">
        <f t="shared" si="70"/>
        <v>40375</v>
      </c>
      <c r="B4517">
        <v>40375</v>
      </c>
      <c r="C4517" s="120" t="s">
        <v>22244</v>
      </c>
      <c r="D4517" s="41" t="s">
        <v>8502</v>
      </c>
      <c r="E4517" s="40" t="s">
        <v>27700</v>
      </c>
    </row>
    <row r="4518" spans="1:5">
      <c r="A4518" t="str">
        <f t="shared" si="70"/>
        <v>40378</v>
      </c>
      <c r="B4518">
        <v>40378</v>
      </c>
      <c r="C4518" s="120" t="s">
        <v>20956</v>
      </c>
      <c r="D4518" s="41" t="s">
        <v>8502</v>
      </c>
      <c r="E4518" s="40" t="s">
        <v>24772</v>
      </c>
    </row>
    <row r="4519" spans="1:5">
      <c r="A4519" t="str">
        <f t="shared" si="70"/>
        <v>40379</v>
      </c>
      <c r="B4519">
        <v>40379</v>
      </c>
      <c r="C4519" s="120" t="s">
        <v>20907</v>
      </c>
      <c r="D4519" s="41" t="s">
        <v>8502</v>
      </c>
      <c r="E4519" s="40" t="s">
        <v>24772</v>
      </c>
    </row>
    <row r="4520" spans="1:5">
      <c r="A4520" t="str">
        <f t="shared" si="70"/>
        <v>40380</v>
      </c>
      <c r="B4520">
        <v>40380</v>
      </c>
      <c r="C4520" s="120" t="s">
        <v>20961</v>
      </c>
      <c r="D4520" s="41" t="s">
        <v>8502</v>
      </c>
      <c r="E4520" s="40" t="s">
        <v>20396</v>
      </c>
    </row>
    <row r="4521" spans="1:5">
      <c r="A4521" t="str">
        <f t="shared" si="70"/>
        <v>40381</v>
      </c>
      <c r="B4521">
        <v>40381</v>
      </c>
      <c r="C4521" s="120" t="s">
        <v>20912</v>
      </c>
      <c r="D4521" s="41" t="s">
        <v>8502</v>
      </c>
      <c r="E4521" s="40" t="s">
        <v>20396</v>
      </c>
    </row>
    <row r="4522" spans="1:5">
      <c r="A4522" t="str">
        <f t="shared" si="70"/>
        <v>40382</v>
      </c>
      <c r="B4522">
        <v>40382</v>
      </c>
      <c r="C4522" s="120" t="s">
        <v>20957</v>
      </c>
      <c r="D4522" s="41" t="s">
        <v>8502</v>
      </c>
      <c r="E4522" s="40" t="s">
        <v>27701</v>
      </c>
    </row>
    <row r="4523" spans="1:5">
      <c r="A4523" t="str">
        <f t="shared" si="70"/>
        <v>40383</v>
      </c>
      <c r="B4523">
        <v>40383</v>
      </c>
      <c r="C4523" s="120" t="s">
        <v>20955</v>
      </c>
      <c r="D4523" s="41" t="s">
        <v>8502</v>
      </c>
      <c r="E4523" s="40" t="s">
        <v>27702</v>
      </c>
    </row>
    <row r="4524" spans="1:5">
      <c r="A4524" t="str">
        <f t="shared" si="70"/>
        <v>40384</v>
      </c>
      <c r="B4524">
        <v>40384</v>
      </c>
      <c r="C4524" s="120" t="s">
        <v>20906</v>
      </c>
      <c r="D4524" s="41" t="s">
        <v>8502</v>
      </c>
      <c r="E4524" s="40" t="s">
        <v>27702</v>
      </c>
    </row>
    <row r="4525" spans="1:5">
      <c r="A4525" t="str">
        <f t="shared" si="70"/>
        <v>40385</v>
      </c>
      <c r="B4525">
        <v>40385</v>
      </c>
      <c r="C4525" s="120" t="s">
        <v>20954</v>
      </c>
      <c r="D4525" s="41" t="s">
        <v>8502</v>
      </c>
      <c r="E4525" s="40" t="s">
        <v>18199</v>
      </c>
    </row>
    <row r="4526" spans="1:5">
      <c r="A4526" t="str">
        <f t="shared" si="70"/>
        <v>40386</v>
      </c>
      <c r="B4526">
        <v>40386</v>
      </c>
      <c r="C4526" s="120" t="s">
        <v>20905</v>
      </c>
      <c r="D4526" s="41" t="s">
        <v>8502</v>
      </c>
      <c r="E4526" s="40" t="s">
        <v>18199</v>
      </c>
    </row>
    <row r="4527" spans="1:5">
      <c r="A4527" t="str">
        <f t="shared" si="70"/>
        <v>40387</v>
      </c>
      <c r="B4527">
        <v>40387</v>
      </c>
      <c r="C4527" s="120" t="s">
        <v>20960</v>
      </c>
      <c r="D4527" s="41" t="s">
        <v>8502</v>
      </c>
      <c r="E4527" s="40" t="s">
        <v>27703</v>
      </c>
    </row>
    <row r="4528" spans="1:5">
      <c r="A4528" t="str">
        <f t="shared" si="70"/>
        <v>40388</v>
      </c>
      <c r="B4528">
        <v>40388</v>
      </c>
      <c r="C4528" s="120" t="s">
        <v>20911</v>
      </c>
      <c r="D4528" s="41" t="s">
        <v>8502</v>
      </c>
      <c r="E4528" s="40" t="s">
        <v>27704</v>
      </c>
    </row>
    <row r="4529" spans="1:5">
      <c r="A4529" t="str">
        <f t="shared" si="70"/>
        <v>40389</v>
      </c>
      <c r="B4529">
        <v>40389</v>
      </c>
      <c r="C4529" s="120" t="s">
        <v>20909</v>
      </c>
      <c r="D4529" s="41" t="s">
        <v>8502</v>
      </c>
      <c r="E4529" s="40" t="s">
        <v>27705</v>
      </c>
    </row>
    <row r="4530" spans="1:5">
      <c r="A4530" t="str">
        <f t="shared" si="70"/>
        <v>40390</v>
      </c>
      <c r="B4530">
        <v>40390</v>
      </c>
      <c r="C4530" s="120" t="s">
        <v>20962</v>
      </c>
      <c r="D4530" s="41" t="s">
        <v>8502</v>
      </c>
      <c r="E4530" s="40" t="s">
        <v>27706</v>
      </c>
    </row>
    <row r="4531" spans="1:5">
      <c r="A4531" t="str">
        <f t="shared" si="70"/>
        <v>40391</v>
      </c>
      <c r="B4531">
        <v>40391</v>
      </c>
      <c r="C4531" s="120" t="s">
        <v>20913</v>
      </c>
      <c r="D4531" s="41" t="s">
        <v>8502</v>
      </c>
      <c r="E4531" s="40" t="s">
        <v>27707</v>
      </c>
    </row>
    <row r="4532" spans="1:5">
      <c r="A4532" t="str">
        <f t="shared" si="70"/>
        <v>40392</v>
      </c>
      <c r="B4532">
        <v>40392</v>
      </c>
      <c r="C4532" s="120" t="s">
        <v>23728</v>
      </c>
      <c r="D4532" s="41" t="s">
        <v>8502</v>
      </c>
      <c r="E4532" s="40" t="s">
        <v>18003</v>
      </c>
    </row>
    <row r="4533" spans="1:5">
      <c r="A4533" t="str">
        <f t="shared" si="70"/>
        <v>40393</v>
      </c>
      <c r="B4533">
        <v>40393</v>
      </c>
      <c r="C4533" s="120" t="s">
        <v>23732</v>
      </c>
      <c r="D4533" s="41" t="s">
        <v>8502</v>
      </c>
      <c r="E4533" s="40" t="s">
        <v>15193</v>
      </c>
    </row>
    <row r="4534" spans="1:5">
      <c r="A4534" t="str">
        <f t="shared" si="70"/>
        <v>40394</v>
      </c>
      <c r="B4534">
        <v>40394</v>
      </c>
      <c r="C4534" s="120" t="s">
        <v>23729</v>
      </c>
      <c r="D4534" s="41" t="s">
        <v>8502</v>
      </c>
      <c r="E4534" s="40" t="s">
        <v>24819</v>
      </c>
    </row>
    <row r="4535" spans="1:5">
      <c r="A4535" t="str">
        <f t="shared" si="70"/>
        <v>40395</v>
      </c>
      <c r="B4535">
        <v>40395</v>
      </c>
      <c r="C4535" s="120" t="s">
        <v>23727</v>
      </c>
      <c r="D4535" s="41" t="s">
        <v>8502</v>
      </c>
      <c r="E4535" s="40" t="s">
        <v>25400</v>
      </c>
    </row>
    <row r="4536" spans="1:5">
      <c r="A4536" t="str">
        <f t="shared" si="70"/>
        <v>40396</v>
      </c>
      <c r="B4536">
        <v>40396</v>
      </c>
      <c r="C4536" s="120" t="s">
        <v>23726</v>
      </c>
      <c r="D4536" s="41" t="s">
        <v>8502</v>
      </c>
      <c r="E4536" s="40" t="s">
        <v>27708</v>
      </c>
    </row>
    <row r="4537" spans="1:5">
      <c r="A4537" t="str">
        <f t="shared" si="70"/>
        <v>40397</v>
      </c>
      <c r="B4537">
        <v>40397</v>
      </c>
      <c r="C4537" s="120" t="s">
        <v>23731</v>
      </c>
      <c r="D4537" s="41" t="s">
        <v>8502</v>
      </c>
      <c r="E4537" s="40" t="s">
        <v>27709</v>
      </c>
    </row>
    <row r="4538" spans="1:5">
      <c r="A4538" t="str">
        <f t="shared" si="70"/>
        <v>40398</v>
      </c>
      <c r="B4538">
        <v>40398</v>
      </c>
      <c r="C4538" s="120" t="s">
        <v>23730</v>
      </c>
      <c r="D4538" s="41" t="s">
        <v>8502</v>
      </c>
      <c r="E4538" s="40" t="s">
        <v>27710</v>
      </c>
    </row>
    <row r="4539" spans="1:5">
      <c r="A4539" t="str">
        <f t="shared" si="70"/>
        <v>40399</v>
      </c>
      <c r="B4539">
        <v>40399</v>
      </c>
      <c r="C4539" s="120" t="s">
        <v>23734</v>
      </c>
      <c r="D4539" s="41" t="s">
        <v>8502</v>
      </c>
      <c r="E4539" s="40" t="s">
        <v>27711</v>
      </c>
    </row>
    <row r="4540" spans="1:5">
      <c r="A4540" t="str">
        <f t="shared" si="70"/>
        <v>40400</v>
      </c>
      <c r="B4540">
        <v>40400</v>
      </c>
      <c r="C4540" s="120" t="s">
        <v>21152</v>
      </c>
      <c r="D4540" s="41" t="s">
        <v>8510</v>
      </c>
      <c r="E4540" s="40" t="s">
        <v>9281</v>
      </c>
    </row>
    <row r="4541" spans="1:5">
      <c r="A4541" t="str">
        <f t="shared" si="70"/>
        <v>40401</v>
      </c>
      <c r="B4541">
        <v>40401</v>
      </c>
      <c r="C4541" s="120" t="s">
        <v>21150</v>
      </c>
      <c r="D4541" s="41" t="s">
        <v>8510</v>
      </c>
      <c r="E4541" s="40" t="s">
        <v>10641</v>
      </c>
    </row>
    <row r="4542" spans="1:5">
      <c r="A4542" t="str">
        <f t="shared" si="70"/>
        <v>40402</v>
      </c>
      <c r="B4542">
        <v>40402</v>
      </c>
      <c r="C4542" s="120" t="s">
        <v>21151</v>
      </c>
      <c r="D4542" s="41" t="s">
        <v>8510</v>
      </c>
      <c r="E4542" s="40" t="s">
        <v>19625</v>
      </c>
    </row>
    <row r="4543" spans="1:5" ht="30">
      <c r="A4543" t="str">
        <f t="shared" si="70"/>
        <v>40403</v>
      </c>
      <c r="B4543">
        <v>40403</v>
      </c>
      <c r="C4543" s="120" t="s">
        <v>22412</v>
      </c>
      <c r="D4543" s="41" t="s">
        <v>8502</v>
      </c>
      <c r="E4543" s="40" t="s">
        <v>27712</v>
      </c>
    </row>
    <row r="4544" spans="1:5">
      <c r="A4544" t="str">
        <f t="shared" si="70"/>
        <v>40406</v>
      </c>
      <c r="B4544">
        <v>40406</v>
      </c>
      <c r="C4544" s="120" t="s">
        <v>22863</v>
      </c>
      <c r="D4544" s="41" t="s">
        <v>8502</v>
      </c>
      <c r="E4544" s="40" t="s">
        <v>27713</v>
      </c>
    </row>
    <row r="4545" spans="1:5">
      <c r="A4545" t="str">
        <f t="shared" si="70"/>
        <v>40408</v>
      </c>
      <c r="B4545">
        <v>40408</v>
      </c>
      <c r="C4545" s="120" t="s">
        <v>20874</v>
      </c>
      <c r="D4545" s="41" t="s">
        <v>8502</v>
      </c>
      <c r="E4545" s="40" t="s">
        <v>16844</v>
      </c>
    </row>
    <row r="4546" spans="1:5">
      <c r="A4546" t="str">
        <f t="shared" si="70"/>
        <v>40409</v>
      </c>
      <c r="B4546">
        <v>40409</v>
      </c>
      <c r="C4546" s="120" t="s">
        <v>20875</v>
      </c>
      <c r="D4546" s="41" t="s">
        <v>8502</v>
      </c>
      <c r="E4546" s="40" t="s">
        <v>9135</v>
      </c>
    </row>
    <row r="4547" spans="1:5">
      <c r="A4547" t="str">
        <f t="shared" ref="A4547:A4610" si="71">IF(ISERROR(SEARCH("/",B4547)=6),TRIM(CLEAN(B4547)),IF(SEARCH("/",B4547)=6,IF(LEN(TRIM(CLEAN(B4547)))=7,LEFT(TRIM(CLEAN(B4547)),6)&amp;"00"&amp;RIGHT(TRIM(CLEAN(B4547)),1),LEFT(TRIM(CLEAN(B4547)),6)&amp;"0"&amp;RIGHT(TRIM(CLEAN(B4547)),2)),TRIM(CLEAN(B4547))))</f>
        <v>40410</v>
      </c>
      <c r="B4547">
        <v>40410</v>
      </c>
      <c r="C4547" s="120" t="s">
        <v>19151</v>
      </c>
      <c r="D4547" s="41" t="s">
        <v>8502</v>
      </c>
      <c r="E4547" s="40" t="s">
        <v>16651</v>
      </c>
    </row>
    <row r="4548" spans="1:5">
      <c r="A4548" t="str">
        <f t="shared" si="71"/>
        <v>40411</v>
      </c>
      <c r="B4548">
        <v>40411</v>
      </c>
      <c r="C4548" s="120" t="s">
        <v>19153</v>
      </c>
      <c r="D4548" s="41" t="s">
        <v>8502</v>
      </c>
      <c r="E4548" s="40" t="s">
        <v>27714</v>
      </c>
    </row>
    <row r="4549" spans="1:5">
      <c r="A4549" t="str">
        <f t="shared" si="71"/>
        <v>40412</v>
      </c>
      <c r="B4549">
        <v>40412</v>
      </c>
      <c r="C4549" s="120" t="s">
        <v>19154</v>
      </c>
      <c r="D4549" s="41" t="s">
        <v>8502</v>
      </c>
      <c r="E4549" s="40" t="s">
        <v>16734</v>
      </c>
    </row>
    <row r="4550" spans="1:5">
      <c r="A4550" t="str">
        <f t="shared" si="71"/>
        <v>40413</v>
      </c>
      <c r="B4550">
        <v>40413</v>
      </c>
      <c r="C4550" s="120" t="s">
        <v>20964</v>
      </c>
      <c r="D4550" s="41" t="s">
        <v>8502</v>
      </c>
      <c r="E4550" s="40" t="s">
        <v>25470</v>
      </c>
    </row>
    <row r="4551" spans="1:5">
      <c r="A4551" t="str">
        <f t="shared" si="71"/>
        <v>40414</v>
      </c>
      <c r="B4551">
        <v>40414</v>
      </c>
      <c r="C4551" s="120" t="s">
        <v>20914</v>
      </c>
      <c r="D4551" s="41" t="s">
        <v>8502</v>
      </c>
      <c r="E4551" s="40" t="s">
        <v>27715</v>
      </c>
    </row>
    <row r="4552" spans="1:5">
      <c r="A4552" t="str">
        <f t="shared" si="71"/>
        <v>40415</v>
      </c>
      <c r="B4552">
        <v>40415</v>
      </c>
      <c r="C4552" s="120" t="s">
        <v>20965</v>
      </c>
      <c r="D4552" s="41" t="s">
        <v>8502</v>
      </c>
      <c r="E4552" s="40" t="s">
        <v>18933</v>
      </c>
    </row>
    <row r="4553" spans="1:5">
      <c r="A4553" t="str">
        <f t="shared" si="71"/>
        <v>40416</v>
      </c>
      <c r="B4553">
        <v>40416</v>
      </c>
      <c r="C4553" s="120" t="s">
        <v>20915</v>
      </c>
      <c r="D4553" s="41" t="s">
        <v>8502</v>
      </c>
      <c r="E4553" s="40" t="s">
        <v>27716</v>
      </c>
    </row>
    <row r="4554" spans="1:5">
      <c r="A4554" t="str">
        <f t="shared" si="71"/>
        <v>40417</v>
      </c>
      <c r="B4554">
        <v>40417</v>
      </c>
      <c r="C4554" s="120" t="s">
        <v>20966</v>
      </c>
      <c r="D4554" s="41" t="s">
        <v>8502</v>
      </c>
      <c r="E4554" s="40" t="s">
        <v>17566</v>
      </c>
    </row>
    <row r="4555" spans="1:5">
      <c r="A4555" t="str">
        <f t="shared" si="71"/>
        <v>40418</v>
      </c>
      <c r="B4555">
        <v>40418</v>
      </c>
      <c r="C4555" s="120" t="s">
        <v>20916</v>
      </c>
      <c r="D4555" s="41" t="s">
        <v>8502</v>
      </c>
      <c r="E4555" s="40" t="s">
        <v>23072</v>
      </c>
    </row>
    <row r="4556" spans="1:5">
      <c r="A4556" t="str">
        <f t="shared" si="71"/>
        <v>40419</v>
      </c>
      <c r="B4556">
        <v>40419</v>
      </c>
      <c r="C4556" s="120" t="s">
        <v>23684</v>
      </c>
      <c r="D4556" s="41" t="s">
        <v>8502</v>
      </c>
      <c r="E4556" s="40" t="s">
        <v>25085</v>
      </c>
    </row>
    <row r="4557" spans="1:5">
      <c r="A4557" t="str">
        <f t="shared" si="71"/>
        <v>40420</v>
      </c>
      <c r="B4557">
        <v>40420</v>
      </c>
      <c r="C4557" s="120" t="s">
        <v>23685</v>
      </c>
      <c r="D4557" s="41" t="s">
        <v>8502</v>
      </c>
      <c r="E4557" s="40" t="s">
        <v>13674</v>
      </c>
    </row>
    <row r="4558" spans="1:5">
      <c r="A4558" t="str">
        <f t="shared" si="71"/>
        <v>40421</v>
      </c>
      <c r="B4558">
        <v>40421</v>
      </c>
      <c r="C4558" s="120" t="s">
        <v>23686</v>
      </c>
      <c r="D4558" s="41" t="s">
        <v>8502</v>
      </c>
      <c r="E4558" s="40" t="s">
        <v>25669</v>
      </c>
    </row>
    <row r="4559" spans="1:5">
      <c r="A4559" t="str">
        <f t="shared" si="71"/>
        <v>40422</v>
      </c>
      <c r="B4559">
        <v>40422</v>
      </c>
      <c r="C4559" s="120" t="s">
        <v>20958</v>
      </c>
      <c r="D4559" s="41" t="s">
        <v>8502</v>
      </c>
      <c r="E4559" s="40" t="s">
        <v>27717</v>
      </c>
    </row>
    <row r="4560" spans="1:5">
      <c r="A4560" t="str">
        <f t="shared" si="71"/>
        <v>40423</v>
      </c>
      <c r="B4560">
        <v>40423</v>
      </c>
      <c r="C4560" s="120" t="s">
        <v>20908</v>
      </c>
      <c r="D4560" s="41" t="s">
        <v>8502</v>
      </c>
      <c r="E4560" s="40" t="s">
        <v>27701</v>
      </c>
    </row>
    <row r="4561" spans="1:5">
      <c r="A4561" t="str">
        <f t="shared" si="71"/>
        <v>40424</v>
      </c>
      <c r="B4561">
        <v>40424</v>
      </c>
      <c r="C4561" s="120" t="s">
        <v>20303</v>
      </c>
      <c r="D4561" s="41" t="s">
        <v>8506</v>
      </c>
      <c r="E4561" s="40" t="s">
        <v>8575</v>
      </c>
    </row>
    <row r="4562" spans="1:5">
      <c r="A4562" t="str">
        <f t="shared" si="71"/>
        <v>40425</v>
      </c>
      <c r="B4562">
        <v>40425</v>
      </c>
      <c r="C4562" s="120" t="s">
        <v>20330</v>
      </c>
      <c r="D4562" s="41" t="s">
        <v>8506</v>
      </c>
      <c r="E4562" s="40" t="s">
        <v>17670</v>
      </c>
    </row>
    <row r="4563" spans="1:5">
      <c r="A4563" t="str">
        <f t="shared" si="71"/>
        <v>40432</v>
      </c>
      <c r="B4563">
        <v>40432</v>
      </c>
      <c r="C4563" s="120" t="s">
        <v>21275</v>
      </c>
      <c r="D4563" s="41" t="s">
        <v>8502</v>
      </c>
      <c r="E4563" s="40" t="s">
        <v>8621</v>
      </c>
    </row>
    <row r="4564" spans="1:5">
      <c r="A4564" t="str">
        <f t="shared" si="71"/>
        <v>40433</v>
      </c>
      <c r="B4564">
        <v>40433</v>
      </c>
      <c r="C4564" s="120" t="s">
        <v>21277</v>
      </c>
      <c r="D4564" s="41" t="s">
        <v>8502</v>
      </c>
      <c r="E4564" s="40" t="s">
        <v>10761</v>
      </c>
    </row>
    <row r="4565" spans="1:5">
      <c r="A4565" t="str">
        <f t="shared" si="71"/>
        <v>40435</v>
      </c>
      <c r="B4565">
        <v>40435</v>
      </c>
      <c r="C4565" s="120" t="s">
        <v>22867</v>
      </c>
      <c r="D4565" s="41" t="s">
        <v>8502</v>
      </c>
      <c r="E4565" s="40" t="s">
        <v>27718</v>
      </c>
    </row>
    <row r="4566" spans="1:5">
      <c r="A4566" t="str">
        <f t="shared" si="71"/>
        <v>40436</v>
      </c>
      <c r="B4566">
        <v>40436</v>
      </c>
      <c r="C4566" s="120" t="s">
        <v>21531</v>
      </c>
      <c r="D4566" s="41" t="s">
        <v>8591</v>
      </c>
      <c r="E4566" s="40" t="s">
        <v>27719</v>
      </c>
    </row>
    <row r="4567" spans="1:5">
      <c r="A4567" t="str">
        <f t="shared" si="71"/>
        <v>40438</v>
      </c>
      <c r="B4567">
        <v>40438</v>
      </c>
      <c r="C4567" s="120" t="s">
        <v>21530</v>
      </c>
      <c r="D4567" s="41" t="s">
        <v>8591</v>
      </c>
      <c r="E4567" s="40" t="s">
        <v>27720</v>
      </c>
    </row>
    <row r="4568" spans="1:5" ht="30">
      <c r="A4568" t="str">
        <f t="shared" si="71"/>
        <v>40440</v>
      </c>
      <c r="B4568">
        <v>40440</v>
      </c>
      <c r="C4568" s="120" t="s">
        <v>21525</v>
      </c>
      <c r="D4568" s="41" t="s">
        <v>8591</v>
      </c>
      <c r="E4568" s="40" t="s">
        <v>27721</v>
      </c>
    </row>
    <row r="4569" spans="1:5" ht="30">
      <c r="A4569" t="str">
        <f t="shared" si="71"/>
        <v>40441</v>
      </c>
      <c r="B4569">
        <v>40441</v>
      </c>
      <c r="C4569" s="120" t="s">
        <v>21526</v>
      </c>
      <c r="D4569" s="41" t="s">
        <v>8591</v>
      </c>
      <c r="E4569" s="40" t="s">
        <v>27722</v>
      </c>
    </row>
    <row r="4570" spans="1:5" ht="30">
      <c r="A4570" t="str">
        <f t="shared" si="71"/>
        <v>40449</v>
      </c>
      <c r="B4570">
        <v>40449</v>
      </c>
      <c r="C4570" s="120" t="s">
        <v>21527</v>
      </c>
      <c r="D4570" s="41" t="s">
        <v>8591</v>
      </c>
      <c r="E4570" s="40" t="s">
        <v>27723</v>
      </c>
    </row>
    <row r="4571" spans="1:5">
      <c r="A4571" t="str">
        <f t="shared" si="71"/>
        <v>40451</v>
      </c>
      <c r="B4571">
        <v>40451</v>
      </c>
      <c r="C4571" s="120" t="s">
        <v>21512</v>
      </c>
      <c r="D4571" s="41" t="s">
        <v>8500</v>
      </c>
      <c r="E4571" s="40" t="s">
        <v>27724</v>
      </c>
    </row>
    <row r="4572" spans="1:5">
      <c r="A4572" t="str">
        <f t="shared" si="71"/>
        <v>40452</v>
      </c>
      <c r="B4572">
        <v>40452</v>
      </c>
      <c r="C4572" s="120" t="s">
        <v>21514</v>
      </c>
      <c r="D4572" s="41" t="s">
        <v>8500</v>
      </c>
      <c r="E4572" s="40" t="s">
        <v>27725</v>
      </c>
    </row>
    <row r="4573" spans="1:5">
      <c r="A4573" t="str">
        <f t="shared" si="71"/>
        <v>40453</v>
      </c>
      <c r="B4573">
        <v>40453</v>
      </c>
      <c r="C4573" s="120" t="s">
        <v>21513</v>
      </c>
      <c r="D4573" s="41" t="s">
        <v>8500</v>
      </c>
      <c r="E4573" s="40" t="s">
        <v>18566</v>
      </c>
    </row>
    <row r="4574" spans="1:5">
      <c r="A4574" t="str">
        <f t="shared" si="71"/>
        <v>40514</v>
      </c>
      <c r="B4574">
        <v>40514</v>
      </c>
      <c r="C4574" s="120" t="s">
        <v>19072</v>
      </c>
      <c r="D4574" s="41" t="s">
        <v>8498</v>
      </c>
      <c r="E4574" s="40" t="s">
        <v>25004</v>
      </c>
    </row>
    <row r="4575" spans="1:5" ht="30">
      <c r="A4575" t="str">
        <f t="shared" si="71"/>
        <v>40515</v>
      </c>
      <c r="B4575">
        <v>40515</v>
      </c>
      <c r="C4575" s="120" t="s">
        <v>19644</v>
      </c>
      <c r="D4575" s="41" t="s">
        <v>8500</v>
      </c>
      <c r="E4575" s="40" t="s">
        <v>25509</v>
      </c>
    </row>
    <row r="4576" spans="1:5" ht="30">
      <c r="A4576" t="str">
        <f t="shared" si="71"/>
        <v>40517</v>
      </c>
      <c r="B4576">
        <v>40517</v>
      </c>
      <c r="C4576" s="120" t="s">
        <v>19643</v>
      </c>
      <c r="D4576" s="41" t="s">
        <v>8500</v>
      </c>
      <c r="E4576" s="40" t="s">
        <v>18143</v>
      </c>
    </row>
    <row r="4577" spans="1:5">
      <c r="A4577" t="str">
        <f t="shared" si="71"/>
        <v>40519</v>
      </c>
      <c r="B4577">
        <v>40519</v>
      </c>
      <c r="C4577" s="120" t="s">
        <v>20665</v>
      </c>
      <c r="D4577" s="41" t="s">
        <v>8502</v>
      </c>
      <c r="E4577" s="40" t="s">
        <v>27726</v>
      </c>
    </row>
    <row r="4578" spans="1:5">
      <c r="A4578" t="str">
        <f t="shared" si="71"/>
        <v>40521</v>
      </c>
      <c r="B4578">
        <v>40521</v>
      </c>
      <c r="C4578" s="120" t="s">
        <v>21098</v>
      </c>
      <c r="D4578" s="41" t="s">
        <v>8502</v>
      </c>
      <c r="E4578" s="40" t="s">
        <v>27727</v>
      </c>
    </row>
    <row r="4579" spans="1:5" ht="30">
      <c r="A4579" t="str">
        <f t="shared" si="71"/>
        <v>40524</v>
      </c>
      <c r="B4579">
        <v>40524</v>
      </c>
      <c r="C4579" s="120" t="s">
        <v>19648</v>
      </c>
      <c r="D4579" s="41" t="s">
        <v>8500</v>
      </c>
      <c r="E4579" s="40" t="s">
        <v>23965</v>
      </c>
    </row>
    <row r="4580" spans="1:5">
      <c r="A4580" t="str">
        <f t="shared" si="71"/>
        <v>40527</v>
      </c>
      <c r="B4580">
        <v>40527</v>
      </c>
      <c r="C4580" s="120" t="s">
        <v>21605</v>
      </c>
      <c r="D4580" s="41" t="s">
        <v>8502</v>
      </c>
      <c r="E4580" s="40" t="s">
        <v>27728</v>
      </c>
    </row>
    <row r="4581" spans="1:5" ht="30">
      <c r="A4581" t="str">
        <f t="shared" si="71"/>
        <v>40529</v>
      </c>
      <c r="B4581">
        <v>40529</v>
      </c>
      <c r="C4581" s="120" t="s">
        <v>19645</v>
      </c>
      <c r="D4581" s="41" t="s">
        <v>8500</v>
      </c>
      <c r="E4581" s="40" t="s">
        <v>25587</v>
      </c>
    </row>
    <row r="4582" spans="1:5">
      <c r="A4582" t="str">
        <f t="shared" si="71"/>
        <v>40535</v>
      </c>
      <c r="B4582">
        <v>40535</v>
      </c>
      <c r="C4582" s="120" t="s">
        <v>22830</v>
      </c>
      <c r="D4582" s="41" t="s">
        <v>8506</v>
      </c>
      <c r="E4582" s="40" t="s">
        <v>13415</v>
      </c>
    </row>
    <row r="4583" spans="1:5">
      <c r="A4583" t="str">
        <f t="shared" si="71"/>
        <v>40547</v>
      </c>
      <c r="B4583">
        <v>40547</v>
      </c>
      <c r="C4583" s="120" t="s">
        <v>22754</v>
      </c>
      <c r="D4583" s="41" t="s">
        <v>9082</v>
      </c>
      <c r="E4583" s="40" t="s">
        <v>16948</v>
      </c>
    </row>
    <row r="4584" spans="1:5">
      <c r="A4584" t="str">
        <f t="shared" si="71"/>
        <v>40549</v>
      </c>
      <c r="B4584">
        <v>40549</v>
      </c>
      <c r="C4584" s="120" t="s">
        <v>22766</v>
      </c>
      <c r="D4584" s="41" t="s">
        <v>9082</v>
      </c>
      <c r="E4584" s="40" t="s">
        <v>27729</v>
      </c>
    </row>
    <row r="4585" spans="1:5">
      <c r="A4585" t="str">
        <f t="shared" si="71"/>
        <v>40552</v>
      </c>
      <c r="B4585">
        <v>40552</v>
      </c>
      <c r="C4585" s="120" t="s">
        <v>22765</v>
      </c>
      <c r="D4585" s="41" t="s">
        <v>9082</v>
      </c>
      <c r="E4585" s="40" t="s">
        <v>16641</v>
      </c>
    </row>
    <row r="4586" spans="1:5">
      <c r="A4586" t="str">
        <f t="shared" si="71"/>
        <v>40553</v>
      </c>
      <c r="B4586">
        <v>40553</v>
      </c>
      <c r="C4586" s="120" t="s">
        <v>19260</v>
      </c>
      <c r="D4586" s="41" t="s">
        <v>8591</v>
      </c>
      <c r="E4586" s="40" t="s">
        <v>27730</v>
      </c>
    </row>
    <row r="4587" spans="1:5">
      <c r="A4587" t="str">
        <f t="shared" si="71"/>
        <v>40568</v>
      </c>
      <c r="B4587">
        <v>40568</v>
      </c>
      <c r="C4587" s="120" t="s">
        <v>23098</v>
      </c>
      <c r="D4587" s="41" t="s">
        <v>8506</v>
      </c>
      <c r="E4587" s="40" t="s">
        <v>27113</v>
      </c>
    </row>
    <row r="4588" spans="1:5">
      <c r="A4588" t="str">
        <f t="shared" si="71"/>
        <v>40598</v>
      </c>
      <c r="B4588">
        <v>40598</v>
      </c>
      <c r="C4588" s="120" t="s">
        <v>22855</v>
      </c>
      <c r="D4588" s="41" t="s">
        <v>8506</v>
      </c>
      <c r="E4588" s="40" t="s">
        <v>17942</v>
      </c>
    </row>
    <row r="4589" spans="1:5">
      <c r="A4589" t="str">
        <f t="shared" si="71"/>
        <v>40607</v>
      </c>
      <c r="B4589">
        <v>40607</v>
      </c>
      <c r="C4589" s="120" t="s">
        <v>20182</v>
      </c>
      <c r="D4589" s="41" t="s">
        <v>8502</v>
      </c>
      <c r="E4589" s="40" t="s">
        <v>9020</v>
      </c>
    </row>
    <row r="4590" spans="1:5">
      <c r="A4590" t="str">
        <f t="shared" si="71"/>
        <v>40623</v>
      </c>
      <c r="B4590">
        <v>40623</v>
      </c>
      <c r="C4590" s="120" t="s">
        <v>20364</v>
      </c>
      <c r="D4590" s="41" t="s">
        <v>8662</v>
      </c>
      <c r="E4590" s="40" t="s">
        <v>27731</v>
      </c>
    </row>
    <row r="4591" spans="1:5">
      <c r="A4591" t="str">
        <f t="shared" si="71"/>
        <v>40624</v>
      </c>
      <c r="B4591">
        <v>40624</v>
      </c>
      <c r="C4591" s="120" t="s">
        <v>24040</v>
      </c>
      <c r="D4591" s="41" t="s">
        <v>8510</v>
      </c>
      <c r="E4591" s="40" t="s">
        <v>22615</v>
      </c>
    </row>
    <row r="4592" spans="1:5">
      <c r="A4592" t="str">
        <f t="shared" si="71"/>
        <v>40626</v>
      </c>
      <c r="B4592">
        <v>40626</v>
      </c>
      <c r="C4592" s="120" t="s">
        <v>24092</v>
      </c>
      <c r="D4592" s="41" t="s">
        <v>8510</v>
      </c>
      <c r="E4592" s="40" t="s">
        <v>24822</v>
      </c>
    </row>
    <row r="4593" spans="1:5" ht="30">
      <c r="A4593" t="str">
        <f t="shared" si="71"/>
        <v>40635</v>
      </c>
      <c r="B4593">
        <v>40635</v>
      </c>
      <c r="C4593" s="120" t="s">
        <v>21251</v>
      </c>
      <c r="D4593" s="41" t="s">
        <v>8502</v>
      </c>
      <c r="E4593" s="40" t="s">
        <v>27732</v>
      </c>
    </row>
    <row r="4594" spans="1:5" ht="30">
      <c r="A4594" t="str">
        <f t="shared" si="71"/>
        <v>40636</v>
      </c>
      <c r="B4594">
        <v>40636</v>
      </c>
      <c r="C4594" s="120" t="s">
        <v>21259</v>
      </c>
      <c r="D4594" s="41" t="s">
        <v>8502</v>
      </c>
      <c r="E4594" s="40" t="s">
        <v>27733</v>
      </c>
    </row>
    <row r="4595" spans="1:5">
      <c r="A4595" t="str">
        <f t="shared" si="71"/>
        <v>40637</v>
      </c>
      <c r="B4595">
        <v>40637</v>
      </c>
      <c r="C4595" s="120" t="s">
        <v>22406</v>
      </c>
      <c r="D4595" s="41" t="s">
        <v>8502</v>
      </c>
      <c r="E4595" s="40" t="s">
        <v>27734</v>
      </c>
    </row>
    <row r="4596" spans="1:5">
      <c r="A4596" t="str">
        <f t="shared" si="71"/>
        <v>40647</v>
      </c>
      <c r="B4596">
        <v>40647</v>
      </c>
      <c r="C4596" s="120" t="s">
        <v>22912</v>
      </c>
      <c r="D4596" s="41" t="s">
        <v>8500</v>
      </c>
      <c r="E4596" s="40" t="s">
        <v>17057</v>
      </c>
    </row>
    <row r="4597" spans="1:5">
      <c r="A4597" t="str">
        <f t="shared" si="71"/>
        <v>40648</v>
      </c>
      <c r="B4597">
        <v>40648</v>
      </c>
      <c r="C4597" s="120" t="s">
        <v>22907</v>
      </c>
      <c r="D4597" s="41" t="s">
        <v>8500</v>
      </c>
      <c r="E4597" s="40" t="s">
        <v>18146</v>
      </c>
    </row>
    <row r="4598" spans="1:5">
      <c r="A4598" t="str">
        <f t="shared" si="71"/>
        <v>40649</v>
      </c>
      <c r="B4598">
        <v>40649</v>
      </c>
      <c r="C4598" s="120" t="s">
        <v>22908</v>
      </c>
      <c r="D4598" s="41" t="s">
        <v>8500</v>
      </c>
      <c r="E4598" s="40" t="s">
        <v>17547</v>
      </c>
    </row>
    <row r="4599" spans="1:5">
      <c r="A4599" t="str">
        <f t="shared" si="71"/>
        <v>40650</v>
      </c>
      <c r="B4599">
        <v>40650</v>
      </c>
      <c r="C4599" s="120" t="s">
        <v>22909</v>
      </c>
      <c r="D4599" s="41" t="s">
        <v>8500</v>
      </c>
      <c r="E4599" s="40" t="s">
        <v>18071</v>
      </c>
    </row>
    <row r="4600" spans="1:5">
      <c r="A4600" t="str">
        <f t="shared" si="71"/>
        <v>40651</v>
      </c>
      <c r="B4600">
        <v>40651</v>
      </c>
      <c r="C4600" s="120" t="s">
        <v>22910</v>
      </c>
      <c r="D4600" s="41" t="s">
        <v>8500</v>
      </c>
      <c r="E4600" s="40" t="s">
        <v>18147</v>
      </c>
    </row>
    <row r="4601" spans="1:5">
      <c r="A4601" t="str">
        <f t="shared" si="71"/>
        <v>40652</v>
      </c>
      <c r="B4601">
        <v>40652</v>
      </c>
      <c r="C4601" s="120" t="s">
        <v>22911</v>
      </c>
      <c r="D4601" s="41" t="s">
        <v>8500</v>
      </c>
      <c r="E4601" s="40" t="s">
        <v>18148</v>
      </c>
    </row>
    <row r="4602" spans="1:5">
      <c r="A4602" t="str">
        <f t="shared" si="71"/>
        <v>40653</v>
      </c>
      <c r="B4602">
        <v>40653</v>
      </c>
      <c r="C4602" s="120" t="s">
        <v>22913</v>
      </c>
      <c r="D4602" s="41" t="s">
        <v>8500</v>
      </c>
      <c r="E4602" s="40" t="s">
        <v>18149</v>
      </c>
    </row>
    <row r="4603" spans="1:5">
      <c r="A4603" t="str">
        <f t="shared" si="71"/>
        <v>40654</v>
      </c>
      <c r="B4603">
        <v>40654</v>
      </c>
      <c r="C4603" s="120" t="s">
        <v>22920</v>
      </c>
      <c r="D4603" s="41" t="s">
        <v>8500</v>
      </c>
      <c r="E4603" s="40" t="s">
        <v>18150</v>
      </c>
    </row>
    <row r="4604" spans="1:5" ht="45">
      <c r="A4604" t="str">
        <f t="shared" si="71"/>
        <v>40659</v>
      </c>
      <c r="B4604">
        <v>40659</v>
      </c>
      <c r="C4604" s="120" t="s">
        <v>21682</v>
      </c>
      <c r="D4604" s="41" t="s">
        <v>8500</v>
      </c>
      <c r="E4604" s="40" t="s">
        <v>27735</v>
      </c>
    </row>
    <row r="4605" spans="1:5" ht="30">
      <c r="A4605" t="str">
        <f t="shared" si="71"/>
        <v>40660</v>
      </c>
      <c r="B4605">
        <v>40660</v>
      </c>
      <c r="C4605" s="120" t="s">
        <v>21683</v>
      </c>
      <c r="D4605" s="41" t="s">
        <v>8500</v>
      </c>
      <c r="E4605" s="40" t="s">
        <v>27736</v>
      </c>
    </row>
    <row r="4606" spans="1:5" ht="30">
      <c r="A4606" t="str">
        <f t="shared" si="71"/>
        <v>40661</v>
      </c>
      <c r="B4606">
        <v>40661</v>
      </c>
      <c r="C4606" s="120" t="s">
        <v>21684</v>
      </c>
      <c r="D4606" s="41" t="s">
        <v>8500</v>
      </c>
      <c r="E4606" s="40" t="s">
        <v>27737</v>
      </c>
    </row>
    <row r="4607" spans="1:5" ht="30">
      <c r="A4607" t="str">
        <f t="shared" si="71"/>
        <v>40662</v>
      </c>
      <c r="B4607">
        <v>40662</v>
      </c>
      <c r="C4607" s="120" t="s">
        <v>21677</v>
      </c>
      <c r="D4607" s="41" t="s">
        <v>8502</v>
      </c>
      <c r="E4607" s="40" t="s">
        <v>27738</v>
      </c>
    </row>
    <row r="4608" spans="1:5">
      <c r="A4608" t="str">
        <f t="shared" si="71"/>
        <v>40664</v>
      </c>
      <c r="B4608">
        <v>40664</v>
      </c>
      <c r="C4608" s="120" t="s">
        <v>22835</v>
      </c>
      <c r="D4608" s="41" t="s">
        <v>8506</v>
      </c>
      <c r="E4608" s="40" t="s">
        <v>17259</v>
      </c>
    </row>
    <row r="4609" spans="1:5">
      <c r="A4609" t="str">
        <f t="shared" si="71"/>
        <v>40671</v>
      </c>
      <c r="B4609">
        <v>40671</v>
      </c>
      <c r="C4609" s="120" t="s">
        <v>22955</v>
      </c>
      <c r="D4609" s="41" t="s">
        <v>8500</v>
      </c>
      <c r="E4609" s="40" t="s">
        <v>25266</v>
      </c>
    </row>
    <row r="4610" spans="1:5" ht="45">
      <c r="A4610" t="str">
        <f t="shared" si="71"/>
        <v>40699</v>
      </c>
      <c r="B4610">
        <v>40699</v>
      </c>
      <c r="C4610" s="120" t="s">
        <v>20416</v>
      </c>
      <c r="D4610" s="41" t="s">
        <v>8502</v>
      </c>
      <c r="E4610" s="40" t="s">
        <v>27739</v>
      </c>
    </row>
    <row r="4611" spans="1:5" ht="45">
      <c r="A4611" t="str">
        <f t="shared" ref="A4611:A4674" si="72">IF(ISERROR(SEARCH("/",B4611)=6),TRIM(CLEAN(B4611)),IF(SEARCH("/",B4611)=6,IF(LEN(TRIM(CLEAN(B4611)))=7,LEFT(TRIM(CLEAN(B4611)),6)&amp;"00"&amp;RIGHT(TRIM(CLEAN(B4611)),1),LEFT(TRIM(CLEAN(B4611)),6)&amp;"0"&amp;RIGHT(TRIM(CLEAN(B4611)),2)),TRIM(CLEAN(B4611))))</f>
        <v>40700</v>
      </c>
      <c r="B4611">
        <v>40700</v>
      </c>
      <c r="C4611" s="120" t="s">
        <v>20418</v>
      </c>
      <c r="D4611" s="41" t="s">
        <v>8502</v>
      </c>
      <c r="E4611" s="40" t="s">
        <v>27740</v>
      </c>
    </row>
    <row r="4612" spans="1:5" ht="45">
      <c r="A4612" t="str">
        <f t="shared" si="72"/>
        <v>40701</v>
      </c>
      <c r="B4612">
        <v>40701</v>
      </c>
      <c r="C4612" s="120" t="s">
        <v>20417</v>
      </c>
      <c r="D4612" s="41" t="s">
        <v>8502</v>
      </c>
      <c r="E4612" s="40" t="s">
        <v>27741</v>
      </c>
    </row>
    <row r="4613" spans="1:5">
      <c r="A4613" t="str">
        <f t="shared" si="72"/>
        <v>40703</v>
      </c>
      <c r="B4613">
        <v>40703</v>
      </c>
      <c r="C4613" s="120" t="s">
        <v>22418</v>
      </c>
      <c r="D4613" s="41" t="s">
        <v>8502</v>
      </c>
      <c r="E4613" s="40" t="s">
        <v>27742</v>
      </c>
    </row>
    <row r="4614" spans="1:5" ht="30">
      <c r="A4614" t="str">
        <f t="shared" si="72"/>
        <v>40740</v>
      </c>
      <c r="B4614">
        <v>40740</v>
      </c>
      <c r="C4614" s="120" t="s">
        <v>27743</v>
      </c>
      <c r="D4614" s="41" t="s">
        <v>8500</v>
      </c>
      <c r="E4614" s="40" t="s">
        <v>27744</v>
      </c>
    </row>
    <row r="4615" spans="1:5">
      <c r="A4615" t="str">
        <f t="shared" si="72"/>
        <v>40741</v>
      </c>
      <c r="B4615">
        <v>40741</v>
      </c>
      <c r="C4615" s="120" t="s">
        <v>23810</v>
      </c>
      <c r="D4615" s="41" t="s">
        <v>8502</v>
      </c>
      <c r="E4615" s="40" t="s">
        <v>27745</v>
      </c>
    </row>
    <row r="4616" spans="1:5">
      <c r="A4616" t="str">
        <f t="shared" si="72"/>
        <v>40742</v>
      </c>
      <c r="B4616">
        <v>40742</v>
      </c>
      <c r="C4616" s="120" t="s">
        <v>20759</v>
      </c>
      <c r="D4616" s="41" t="s">
        <v>8502</v>
      </c>
      <c r="E4616" s="40" t="s">
        <v>8559</v>
      </c>
    </row>
    <row r="4617" spans="1:5">
      <c r="A4617" t="str">
        <f t="shared" si="72"/>
        <v>40782</v>
      </c>
      <c r="B4617">
        <v>40782</v>
      </c>
      <c r="C4617" s="120" t="s">
        <v>20136</v>
      </c>
      <c r="D4617" s="41" t="s">
        <v>8510</v>
      </c>
      <c r="E4617" s="40" t="s">
        <v>27746</v>
      </c>
    </row>
    <row r="4618" spans="1:5">
      <c r="A4618" t="str">
        <f t="shared" si="72"/>
        <v>40783</v>
      </c>
      <c r="B4618">
        <v>40783</v>
      </c>
      <c r="C4618" s="120" t="s">
        <v>20137</v>
      </c>
      <c r="D4618" s="41" t="s">
        <v>8510</v>
      </c>
      <c r="E4618" s="40" t="s">
        <v>19754</v>
      </c>
    </row>
    <row r="4619" spans="1:5">
      <c r="A4619" t="str">
        <f t="shared" si="72"/>
        <v>40784</v>
      </c>
      <c r="B4619">
        <v>40784</v>
      </c>
      <c r="C4619" s="120" t="s">
        <v>20135</v>
      </c>
      <c r="D4619" s="41" t="s">
        <v>8510</v>
      </c>
      <c r="E4619" s="40" t="s">
        <v>27747</v>
      </c>
    </row>
    <row r="4620" spans="1:5">
      <c r="A4620" t="str">
        <f t="shared" si="72"/>
        <v>40789</v>
      </c>
      <c r="B4620">
        <v>40789</v>
      </c>
      <c r="C4620" s="120" t="s">
        <v>22864</v>
      </c>
      <c r="D4620" s="41" t="s">
        <v>8502</v>
      </c>
      <c r="E4620" s="40" t="s">
        <v>27748</v>
      </c>
    </row>
    <row r="4621" spans="1:5">
      <c r="A4621" t="str">
        <f t="shared" si="72"/>
        <v>40791</v>
      </c>
      <c r="B4621">
        <v>40791</v>
      </c>
      <c r="C4621" s="120" t="s">
        <v>22865</v>
      </c>
      <c r="D4621" s="41" t="s">
        <v>8502</v>
      </c>
      <c r="E4621" s="40" t="s">
        <v>27749</v>
      </c>
    </row>
    <row r="4622" spans="1:5">
      <c r="A4622" t="str">
        <f t="shared" si="72"/>
        <v>40805</v>
      </c>
      <c r="B4622">
        <v>40805</v>
      </c>
      <c r="C4622" s="120" t="s">
        <v>20996</v>
      </c>
      <c r="D4622" s="41" t="s">
        <v>8593</v>
      </c>
      <c r="E4622" s="40" t="s">
        <v>27750</v>
      </c>
    </row>
    <row r="4623" spans="1:5">
      <c r="A4623" t="str">
        <f t="shared" si="72"/>
        <v>40806</v>
      </c>
      <c r="B4623">
        <v>40806</v>
      </c>
      <c r="C4623" s="120" t="s">
        <v>20994</v>
      </c>
      <c r="D4623" s="41" t="s">
        <v>8593</v>
      </c>
      <c r="E4623" s="40" t="s">
        <v>27751</v>
      </c>
    </row>
    <row r="4624" spans="1:5">
      <c r="A4624" t="str">
        <f t="shared" si="72"/>
        <v>40807</v>
      </c>
      <c r="B4624">
        <v>40807</v>
      </c>
      <c r="C4624" s="120" t="s">
        <v>20998</v>
      </c>
      <c r="D4624" s="41" t="s">
        <v>8593</v>
      </c>
      <c r="E4624" s="40" t="s">
        <v>27752</v>
      </c>
    </row>
    <row r="4625" spans="1:5">
      <c r="A4625" t="str">
        <f t="shared" si="72"/>
        <v>40808</v>
      </c>
      <c r="B4625">
        <v>40808</v>
      </c>
      <c r="C4625" s="120" t="s">
        <v>21000</v>
      </c>
      <c r="D4625" s="41" t="s">
        <v>8593</v>
      </c>
      <c r="E4625" s="40" t="s">
        <v>27753</v>
      </c>
    </row>
    <row r="4626" spans="1:5">
      <c r="A4626" t="str">
        <f t="shared" si="72"/>
        <v>40809</v>
      </c>
      <c r="B4626">
        <v>40809</v>
      </c>
      <c r="C4626" s="120" t="s">
        <v>19290</v>
      </c>
      <c r="D4626" s="41" t="s">
        <v>8593</v>
      </c>
      <c r="E4626" s="40" t="s">
        <v>27754</v>
      </c>
    </row>
    <row r="4627" spans="1:5">
      <c r="A4627" t="str">
        <f t="shared" si="72"/>
        <v>40810</v>
      </c>
      <c r="B4627">
        <v>40810</v>
      </c>
      <c r="C4627" s="120" t="s">
        <v>19354</v>
      </c>
      <c r="D4627" s="41" t="s">
        <v>8593</v>
      </c>
      <c r="E4627" s="40" t="s">
        <v>27755</v>
      </c>
    </row>
    <row r="4628" spans="1:5">
      <c r="A4628" t="str">
        <f t="shared" si="72"/>
        <v>40811</v>
      </c>
      <c r="B4628">
        <v>40811</v>
      </c>
      <c r="C4628" s="120" t="s">
        <v>21206</v>
      </c>
      <c r="D4628" s="41" t="s">
        <v>8593</v>
      </c>
      <c r="E4628" s="40" t="s">
        <v>27756</v>
      </c>
    </row>
    <row r="4629" spans="1:5">
      <c r="A4629" t="str">
        <f t="shared" si="72"/>
        <v>40812</v>
      </c>
      <c r="B4629">
        <v>40812</v>
      </c>
      <c r="C4629" s="120" t="s">
        <v>19493</v>
      </c>
      <c r="D4629" s="41" t="s">
        <v>8593</v>
      </c>
      <c r="E4629" s="40" t="s">
        <v>27757</v>
      </c>
    </row>
    <row r="4630" spans="1:5">
      <c r="A4630" t="str">
        <f t="shared" si="72"/>
        <v>40813</v>
      </c>
      <c r="B4630">
        <v>40813</v>
      </c>
      <c r="C4630" s="120" t="s">
        <v>21208</v>
      </c>
      <c r="D4630" s="41" t="s">
        <v>8593</v>
      </c>
      <c r="E4630" s="40" t="s">
        <v>27758</v>
      </c>
    </row>
    <row r="4631" spans="1:5">
      <c r="A4631" t="str">
        <f t="shared" si="72"/>
        <v>40814</v>
      </c>
      <c r="B4631">
        <v>40814</v>
      </c>
      <c r="C4631" s="120" t="s">
        <v>21210</v>
      </c>
      <c r="D4631" s="41" t="s">
        <v>8593</v>
      </c>
      <c r="E4631" s="40" t="s">
        <v>27759</v>
      </c>
    </row>
    <row r="4632" spans="1:5">
      <c r="A4632" t="str">
        <f t="shared" si="72"/>
        <v>40815</v>
      </c>
      <c r="B4632">
        <v>40815</v>
      </c>
      <c r="C4632" s="120" t="s">
        <v>19457</v>
      </c>
      <c r="D4632" s="41" t="s">
        <v>8593</v>
      </c>
      <c r="E4632" s="40" t="s">
        <v>27760</v>
      </c>
    </row>
    <row r="4633" spans="1:5">
      <c r="A4633" t="str">
        <f t="shared" si="72"/>
        <v>40816</v>
      </c>
      <c r="B4633">
        <v>40816</v>
      </c>
      <c r="C4633" s="120" t="s">
        <v>19461</v>
      </c>
      <c r="D4633" s="41" t="s">
        <v>8593</v>
      </c>
      <c r="E4633" s="40" t="s">
        <v>27761</v>
      </c>
    </row>
    <row r="4634" spans="1:5">
      <c r="A4634" t="str">
        <f t="shared" si="72"/>
        <v>40817</v>
      </c>
      <c r="B4634">
        <v>40817</v>
      </c>
      <c r="C4634" s="120" t="s">
        <v>19463</v>
      </c>
      <c r="D4634" s="41" t="s">
        <v>8593</v>
      </c>
      <c r="E4634" s="40" t="s">
        <v>27762</v>
      </c>
    </row>
    <row r="4635" spans="1:5">
      <c r="A4635" t="str">
        <f t="shared" si="72"/>
        <v>40818</v>
      </c>
      <c r="B4635">
        <v>40818</v>
      </c>
      <c r="C4635" s="120" t="s">
        <v>21196</v>
      </c>
      <c r="D4635" s="41" t="s">
        <v>8593</v>
      </c>
      <c r="E4635" s="40" t="s">
        <v>27763</v>
      </c>
    </row>
    <row r="4636" spans="1:5">
      <c r="A4636" t="str">
        <f t="shared" si="72"/>
        <v>40819</v>
      </c>
      <c r="B4636">
        <v>40819</v>
      </c>
      <c r="C4636" s="120" t="s">
        <v>22485</v>
      </c>
      <c r="D4636" s="41" t="s">
        <v>8593</v>
      </c>
      <c r="E4636" s="40" t="s">
        <v>27764</v>
      </c>
    </row>
    <row r="4637" spans="1:5">
      <c r="A4637" t="str">
        <f t="shared" si="72"/>
        <v>40820</v>
      </c>
      <c r="B4637">
        <v>40820</v>
      </c>
      <c r="C4637" s="120" t="s">
        <v>23948</v>
      </c>
      <c r="D4637" s="41" t="s">
        <v>8593</v>
      </c>
      <c r="E4637" s="40" t="s">
        <v>27765</v>
      </c>
    </row>
    <row r="4638" spans="1:5">
      <c r="A4638" t="str">
        <f t="shared" si="72"/>
        <v>40839</v>
      </c>
      <c r="B4638">
        <v>40839</v>
      </c>
      <c r="C4638" s="120" t="s">
        <v>22763</v>
      </c>
      <c r="D4638" s="41" t="s">
        <v>9082</v>
      </c>
      <c r="E4638" s="40" t="s">
        <v>27766</v>
      </c>
    </row>
    <row r="4639" spans="1:5">
      <c r="A4639" t="str">
        <f t="shared" si="72"/>
        <v>40861</v>
      </c>
      <c r="B4639">
        <v>40861</v>
      </c>
      <c r="C4639" s="120" t="s">
        <v>24007</v>
      </c>
      <c r="D4639" s="41" t="s">
        <v>8593</v>
      </c>
      <c r="E4639" s="40" t="s">
        <v>27767</v>
      </c>
    </row>
    <row r="4640" spans="1:5">
      <c r="A4640" t="str">
        <f t="shared" si="72"/>
        <v>40862</v>
      </c>
      <c r="B4640">
        <v>40862</v>
      </c>
      <c r="C4640" s="120" t="s">
        <v>19287</v>
      </c>
      <c r="D4640" s="41" t="s">
        <v>8593</v>
      </c>
      <c r="E4640" s="40" t="s">
        <v>27768</v>
      </c>
    </row>
    <row r="4641" spans="1:5">
      <c r="A4641" t="str">
        <f t="shared" si="72"/>
        <v>40863</v>
      </c>
      <c r="B4641">
        <v>40863</v>
      </c>
      <c r="C4641" s="120" t="s">
        <v>21318</v>
      </c>
      <c r="D4641" s="41" t="s">
        <v>8593</v>
      </c>
      <c r="E4641" s="40" t="s">
        <v>27769</v>
      </c>
    </row>
    <row r="4642" spans="1:5">
      <c r="A4642" t="str">
        <f t="shared" si="72"/>
        <v>40864</v>
      </c>
      <c r="B4642">
        <v>40864</v>
      </c>
      <c r="C4642" s="120" t="s">
        <v>23343</v>
      </c>
      <c r="D4642" s="41" t="s">
        <v>8593</v>
      </c>
      <c r="E4642" s="40" t="s">
        <v>17703</v>
      </c>
    </row>
    <row r="4643" spans="1:5">
      <c r="A4643" t="str">
        <f t="shared" si="72"/>
        <v>40873</v>
      </c>
      <c r="B4643">
        <v>40873</v>
      </c>
      <c r="C4643" s="120" t="s">
        <v>23324</v>
      </c>
      <c r="D4643" s="41" t="s">
        <v>8510</v>
      </c>
      <c r="E4643" s="40" t="s">
        <v>27770</v>
      </c>
    </row>
    <row r="4644" spans="1:5">
      <c r="A4644" t="str">
        <f t="shared" si="72"/>
        <v>40908</v>
      </c>
      <c r="B4644">
        <v>40908</v>
      </c>
      <c r="C4644" s="120" t="s">
        <v>19487</v>
      </c>
      <c r="D4644" s="41" t="s">
        <v>8593</v>
      </c>
      <c r="E4644" s="40" t="s">
        <v>27771</v>
      </c>
    </row>
    <row r="4645" spans="1:5">
      <c r="A4645" t="str">
        <f t="shared" si="72"/>
        <v>40909</v>
      </c>
      <c r="B4645">
        <v>40909</v>
      </c>
      <c r="C4645" s="120" t="s">
        <v>19271</v>
      </c>
      <c r="D4645" s="41" t="s">
        <v>8593</v>
      </c>
      <c r="E4645" s="40" t="s">
        <v>27772</v>
      </c>
    </row>
    <row r="4646" spans="1:5">
      <c r="A4646" t="str">
        <f t="shared" si="72"/>
        <v>40910</v>
      </c>
      <c r="B4646">
        <v>40910</v>
      </c>
      <c r="C4646" s="120" t="s">
        <v>23372</v>
      </c>
      <c r="D4646" s="41" t="s">
        <v>8593</v>
      </c>
      <c r="E4646" s="40" t="s">
        <v>27773</v>
      </c>
    </row>
    <row r="4647" spans="1:5">
      <c r="A4647" t="str">
        <f t="shared" si="72"/>
        <v>40911</v>
      </c>
      <c r="B4647">
        <v>40911</v>
      </c>
      <c r="C4647" s="120" t="s">
        <v>19455</v>
      </c>
      <c r="D4647" s="41" t="s">
        <v>8593</v>
      </c>
      <c r="E4647" s="40" t="s">
        <v>27773</v>
      </c>
    </row>
    <row r="4648" spans="1:5">
      <c r="A4648" t="str">
        <f t="shared" si="72"/>
        <v>40912</v>
      </c>
      <c r="B4648">
        <v>40912</v>
      </c>
      <c r="C4648" s="120" t="s">
        <v>19262</v>
      </c>
      <c r="D4648" s="41" t="s">
        <v>8593</v>
      </c>
      <c r="E4648" s="40" t="s">
        <v>27774</v>
      </c>
    </row>
    <row r="4649" spans="1:5">
      <c r="A4649" t="str">
        <f t="shared" si="72"/>
        <v>40913</v>
      </c>
      <c r="B4649">
        <v>40913</v>
      </c>
      <c r="C4649" s="120" t="s">
        <v>20267</v>
      </c>
      <c r="D4649" s="41" t="s">
        <v>8593</v>
      </c>
      <c r="E4649" s="40" t="s">
        <v>27775</v>
      </c>
    </row>
    <row r="4650" spans="1:5">
      <c r="A4650" t="str">
        <f t="shared" si="72"/>
        <v>40914</v>
      </c>
      <c r="B4650">
        <v>40914</v>
      </c>
      <c r="C4650" s="120" t="s">
        <v>20271</v>
      </c>
      <c r="D4650" s="41" t="s">
        <v>8593</v>
      </c>
      <c r="E4650" s="40" t="s">
        <v>27773</v>
      </c>
    </row>
    <row r="4651" spans="1:5">
      <c r="A4651" t="str">
        <f t="shared" si="72"/>
        <v>40915</v>
      </c>
      <c r="B4651">
        <v>40915</v>
      </c>
      <c r="C4651" s="120" t="s">
        <v>20269</v>
      </c>
      <c r="D4651" s="41" t="s">
        <v>8593</v>
      </c>
      <c r="E4651" s="40" t="s">
        <v>27776</v>
      </c>
    </row>
    <row r="4652" spans="1:5">
      <c r="A4652" t="str">
        <f t="shared" si="72"/>
        <v>40916</v>
      </c>
      <c r="B4652">
        <v>40916</v>
      </c>
      <c r="C4652" s="120" t="s">
        <v>22414</v>
      </c>
      <c r="D4652" s="41" t="s">
        <v>8593</v>
      </c>
      <c r="E4652" s="40" t="s">
        <v>27777</v>
      </c>
    </row>
    <row r="4653" spans="1:5">
      <c r="A4653" t="str">
        <f t="shared" si="72"/>
        <v>40918</v>
      </c>
      <c r="B4653">
        <v>40918</v>
      </c>
      <c r="C4653" s="120" t="s">
        <v>21125</v>
      </c>
      <c r="D4653" s="41" t="s">
        <v>8593</v>
      </c>
      <c r="E4653" s="40" t="s">
        <v>27778</v>
      </c>
    </row>
    <row r="4654" spans="1:5">
      <c r="A4654" t="str">
        <f t="shared" si="72"/>
        <v>40919</v>
      </c>
      <c r="B4654">
        <v>40919</v>
      </c>
      <c r="C4654" s="120" t="s">
        <v>19264</v>
      </c>
      <c r="D4654" s="41" t="s">
        <v>8593</v>
      </c>
      <c r="E4654" s="40" t="s">
        <v>27779</v>
      </c>
    </row>
    <row r="4655" spans="1:5">
      <c r="A4655" t="str">
        <f t="shared" si="72"/>
        <v>40920</v>
      </c>
      <c r="B4655">
        <v>40920</v>
      </c>
      <c r="C4655" s="120" t="s">
        <v>19591</v>
      </c>
      <c r="D4655" s="41" t="s">
        <v>8593</v>
      </c>
      <c r="E4655" s="40" t="s">
        <v>27780</v>
      </c>
    </row>
    <row r="4656" spans="1:5">
      <c r="A4656" t="str">
        <f t="shared" si="72"/>
        <v>40921</v>
      </c>
      <c r="B4656">
        <v>40921</v>
      </c>
      <c r="C4656" s="120" t="s">
        <v>22534</v>
      </c>
      <c r="D4656" s="41" t="s">
        <v>8593</v>
      </c>
      <c r="E4656" s="40" t="s">
        <v>27781</v>
      </c>
    </row>
    <row r="4657" spans="1:5">
      <c r="A4657" t="str">
        <f t="shared" si="72"/>
        <v>40922</v>
      </c>
      <c r="B4657">
        <v>40922</v>
      </c>
      <c r="C4657" s="120" t="s">
        <v>21180</v>
      </c>
      <c r="D4657" s="41" t="s">
        <v>8593</v>
      </c>
      <c r="E4657" s="40" t="s">
        <v>27782</v>
      </c>
    </row>
    <row r="4658" spans="1:5">
      <c r="A4658" t="str">
        <f t="shared" si="72"/>
        <v>40923</v>
      </c>
      <c r="B4658">
        <v>40923</v>
      </c>
      <c r="C4658" s="120" t="s">
        <v>21127</v>
      </c>
      <c r="D4658" s="41" t="s">
        <v>8593</v>
      </c>
      <c r="E4658" s="40" t="s">
        <v>27783</v>
      </c>
    </row>
    <row r="4659" spans="1:5">
      <c r="A4659" t="str">
        <f t="shared" si="72"/>
        <v>40924</v>
      </c>
      <c r="B4659">
        <v>40924</v>
      </c>
      <c r="C4659" s="120" t="s">
        <v>22530</v>
      </c>
      <c r="D4659" s="41" t="s">
        <v>8593</v>
      </c>
      <c r="E4659" s="40" t="s">
        <v>27784</v>
      </c>
    </row>
    <row r="4660" spans="1:5">
      <c r="A4660" t="str">
        <f t="shared" si="72"/>
        <v>40925</v>
      </c>
      <c r="B4660">
        <v>40925</v>
      </c>
      <c r="C4660" s="120" t="s">
        <v>22447</v>
      </c>
      <c r="D4660" s="41" t="s">
        <v>8593</v>
      </c>
      <c r="E4660" s="40" t="s">
        <v>27785</v>
      </c>
    </row>
    <row r="4661" spans="1:5">
      <c r="A4661" t="str">
        <f t="shared" si="72"/>
        <v>40927</v>
      </c>
      <c r="B4661">
        <v>40927</v>
      </c>
      <c r="C4661" s="120" t="s">
        <v>19491</v>
      </c>
      <c r="D4661" s="41" t="s">
        <v>8593</v>
      </c>
      <c r="E4661" s="40" t="s">
        <v>27786</v>
      </c>
    </row>
    <row r="4662" spans="1:5">
      <c r="A4662" t="str">
        <f t="shared" si="72"/>
        <v>40928</v>
      </c>
      <c r="B4662">
        <v>40928</v>
      </c>
      <c r="C4662" s="120" t="s">
        <v>21194</v>
      </c>
      <c r="D4662" s="41" t="s">
        <v>8593</v>
      </c>
      <c r="E4662" s="40" t="s">
        <v>27773</v>
      </c>
    </row>
    <row r="4663" spans="1:5">
      <c r="A4663" t="str">
        <f t="shared" si="72"/>
        <v>40929</v>
      </c>
      <c r="B4663">
        <v>40929</v>
      </c>
      <c r="C4663" s="120" t="s">
        <v>21646</v>
      </c>
      <c r="D4663" s="41" t="s">
        <v>8593</v>
      </c>
      <c r="E4663" s="40" t="s">
        <v>27787</v>
      </c>
    </row>
    <row r="4664" spans="1:5">
      <c r="A4664" t="str">
        <f t="shared" si="72"/>
        <v>40930</v>
      </c>
      <c r="B4664">
        <v>40930</v>
      </c>
      <c r="C4664" s="120" t="s">
        <v>19481</v>
      </c>
      <c r="D4664" s="41" t="s">
        <v>8593</v>
      </c>
      <c r="E4664" s="40" t="s">
        <v>27788</v>
      </c>
    </row>
    <row r="4665" spans="1:5">
      <c r="A4665" t="str">
        <f t="shared" si="72"/>
        <v>40931</v>
      </c>
      <c r="B4665">
        <v>40931</v>
      </c>
      <c r="C4665" s="120" t="s">
        <v>19505</v>
      </c>
      <c r="D4665" s="41" t="s">
        <v>8593</v>
      </c>
      <c r="E4665" s="40" t="s">
        <v>27789</v>
      </c>
    </row>
    <row r="4666" spans="1:5">
      <c r="A4666" t="str">
        <f t="shared" si="72"/>
        <v>40932</v>
      </c>
      <c r="B4666">
        <v>40932</v>
      </c>
      <c r="C4666" s="120" t="s">
        <v>22013</v>
      </c>
      <c r="D4666" s="41" t="s">
        <v>8593</v>
      </c>
      <c r="E4666" s="40" t="s">
        <v>27790</v>
      </c>
    </row>
    <row r="4667" spans="1:5">
      <c r="A4667" t="str">
        <f t="shared" si="72"/>
        <v>40934</v>
      </c>
      <c r="B4667">
        <v>40934</v>
      </c>
      <c r="C4667" s="120" t="s">
        <v>20653</v>
      </c>
      <c r="D4667" s="41" t="s">
        <v>8593</v>
      </c>
      <c r="E4667" s="40" t="s">
        <v>27791</v>
      </c>
    </row>
    <row r="4668" spans="1:5">
      <c r="A4668" t="str">
        <f t="shared" si="72"/>
        <v>40935</v>
      </c>
      <c r="B4668">
        <v>40935</v>
      </c>
      <c r="C4668" s="120" t="s">
        <v>19459</v>
      </c>
      <c r="D4668" s="41" t="s">
        <v>8593</v>
      </c>
      <c r="E4668" s="40" t="s">
        <v>27792</v>
      </c>
    </row>
    <row r="4669" spans="1:5">
      <c r="A4669" t="str">
        <f t="shared" si="72"/>
        <v>40936</v>
      </c>
      <c r="B4669">
        <v>40936</v>
      </c>
      <c r="C4669" s="120" t="s">
        <v>21212</v>
      </c>
      <c r="D4669" s="41" t="s">
        <v>8593</v>
      </c>
      <c r="E4669" s="40" t="s">
        <v>27793</v>
      </c>
    </row>
    <row r="4670" spans="1:5">
      <c r="A4670" t="str">
        <f t="shared" si="72"/>
        <v>40937</v>
      </c>
      <c r="B4670">
        <v>40937</v>
      </c>
      <c r="C4670" s="120" t="s">
        <v>21214</v>
      </c>
      <c r="D4670" s="41" t="s">
        <v>8593</v>
      </c>
      <c r="E4670" s="40" t="s">
        <v>27794</v>
      </c>
    </row>
    <row r="4671" spans="1:5">
      <c r="A4671" t="str">
        <f t="shared" si="72"/>
        <v>40938</v>
      </c>
      <c r="B4671">
        <v>40938</v>
      </c>
      <c r="C4671" s="120" t="s">
        <v>21216</v>
      </c>
      <c r="D4671" s="41" t="s">
        <v>8593</v>
      </c>
      <c r="E4671" s="40" t="s">
        <v>27795</v>
      </c>
    </row>
    <row r="4672" spans="1:5">
      <c r="A4672" t="str">
        <f t="shared" si="72"/>
        <v>40939</v>
      </c>
      <c r="B4672">
        <v>40939</v>
      </c>
      <c r="C4672" s="120" t="s">
        <v>21218</v>
      </c>
      <c r="D4672" s="41" t="s">
        <v>8593</v>
      </c>
      <c r="E4672" s="40" t="s">
        <v>27796</v>
      </c>
    </row>
    <row r="4673" spans="1:5">
      <c r="A4673" t="str">
        <f t="shared" si="72"/>
        <v>40940</v>
      </c>
      <c r="B4673">
        <v>40940</v>
      </c>
      <c r="C4673" s="120" t="s">
        <v>21220</v>
      </c>
      <c r="D4673" s="41" t="s">
        <v>8593</v>
      </c>
      <c r="E4673" s="40" t="s">
        <v>27797</v>
      </c>
    </row>
    <row r="4674" spans="1:5">
      <c r="A4674" t="str">
        <f t="shared" si="72"/>
        <v>40943</v>
      </c>
      <c r="B4674">
        <v>40943</v>
      </c>
      <c r="C4674" s="120" t="s">
        <v>23767</v>
      </c>
      <c r="D4674" s="41" t="s">
        <v>8504</v>
      </c>
      <c r="E4674" s="40" t="s">
        <v>17557</v>
      </c>
    </row>
    <row r="4675" spans="1:5">
      <c r="A4675" t="str">
        <f t="shared" ref="A4675:A4738" si="73">IF(ISERROR(SEARCH("/",B4675)=6),TRIM(CLEAN(B4675)),IF(SEARCH("/",B4675)=6,IF(LEN(TRIM(CLEAN(B4675)))=7,LEFT(TRIM(CLEAN(B4675)),6)&amp;"00"&amp;RIGHT(TRIM(CLEAN(B4675)),1),LEFT(TRIM(CLEAN(B4675)),6)&amp;"0"&amp;RIGHT(TRIM(CLEAN(B4675)),2)),TRIM(CLEAN(B4675))))</f>
        <v>40944</v>
      </c>
      <c r="B4675">
        <v>40944</v>
      </c>
      <c r="C4675" s="120" t="s">
        <v>23768</v>
      </c>
      <c r="D4675" s="41" t="s">
        <v>8593</v>
      </c>
      <c r="E4675" s="40" t="s">
        <v>27798</v>
      </c>
    </row>
    <row r="4676" spans="1:5">
      <c r="A4676" t="str">
        <f t="shared" si="73"/>
        <v>40945</v>
      </c>
      <c r="B4676">
        <v>40945</v>
      </c>
      <c r="C4676" s="120" t="s">
        <v>23763</v>
      </c>
      <c r="D4676" s="41" t="s">
        <v>8504</v>
      </c>
      <c r="E4676" s="40" t="s">
        <v>9191</v>
      </c>
    </row>
    <row r="4677" spans="1:5">
      <c r="A4677" t="str">
        <f t="shared" si="73"/>
        <v>40946</v>
      </c>
      <c r="B4677">
        <v>40946</v>
      </c>
      <c r="C4677" s="120" t="s">
        <v>23764</v>
      </c>
      <c r="D4677" s="41" t="s">
        <v>8593</v>
      </c>
      <c r="E4677" s="40" t="s">
        <v>27799</v>
      </c>
    </row>
    <row r="4678" spans="1:5">
      <c r="A4678" t="str">
        <f t="shared" si="73"/>
        <v>40974</v>
      </c>
      <c r="B4678">
        <v>40974</v>
      </c>
      <c r="C4678" s="120" t="s">
        <v>22445</v>
      </c>
      <c r="D4678" s="41" t="s">
        <v>8593</v>
      </c>
      <c r="E4678" s="40" t="s">
        <v>27800</v>
      </c>
    </row>
    <row r="4679" spans="1:5">
      <c r="A4679" t="str">
        <f t="shared" si="73"/>
        <v>40975</v>
      </c>
      <c r="B4679">
        <v>40975</v>
      </c>
      <c r="C4679" s="120" t="s">
        <v>19497</v>
      </c>
      <c r="D4679" s="41" t="s">
        <v>8593</v>
      </c>
      <c r="E4679" s="40" t="s">
        <v>27801</v>
      </c>
    </row>
    <row r="4680" spans="1:5">
      <c r="A4680" t="str">
        <f t="shared" si="73"/>
        <v>40976</v>
      </c>
      <c r="B4680">
        <v>40976</v>
      </c>
      <c r="C4680" s="120" t="s">
        <v>20293</v>
      </c>
      <c r="D4680" s="41" t="s">
        <v>8593</v>
      </c>
      <c r="E4680" s="40" t="s">
        <v>27802</v>
      </c>
    </row>
    <row r="4681" spans="1:5">
      <c r="A4681" t="str">
        <f t="shared" si="73"/>
        <v>40977</v>
      </c>
      <c r="B4681">
        <v>40977</v>
      </c>
      <c r="C4681" s="120" t="s">
        <v>22348</v>
      </c>
      <c r="D4681" s="41" t="s">
        <v>8593</v>
      </c>
      <c r="E4681" s="40" t="s">
        <v>27803</v>
      </c>
    </row>
    <row r="4682" spans="1:5">
      <c r="A4682" t="str">
        <f t="shared" si="73"/>
        <v>40978</v>
      </c>
      <c r="B4682">
        <v>40978</v>
      </c>
      <c r="C4682" s="120" t="s">
        <v>22646</v>
      </c>
      <c r="D4682" s="41" t="s">
        <v>8593</v>
      </c>
      <c r="E4682" s="40" t="s">
        <v>27804</v>
      </c>
    </row>
    <row r="4683" spans="1:5">
      <c r="A4683" t="str">
        <f t="shared" si="73"/>
        <v>40979</v>
      </c>
      <c r="B4683">
        <v>40979</v>
      </c>
      <c r="C4683" s="120" t="s">
        <v>22655</v>
      </c>
      <c r="D4683" s="41" t="s">
        <v>8593</v>
      </c>
      <c r="E4683" s="40" t="s">
        <v>27805</v>
      </c>
    </row>
    <row r="4684" spans="1:5">
      <c r="A4684" t="str">
        <f t="shared" si="73"/>
        <v>40980</v>
      </c>
      <c r="B4684">
        <v>40980</v>
      </c>
      <c r="C4684" s="120" t="s">
        <v>22640</v>
      </c>
      <c r="D4684" s="41" t="s">
        <v>8593</v>
      </c>
      <c r="E4684" s="40" t="s">
        <v>27806</v>
      </c>
    </row>
    <row r="4685" spans="1:5">
      <c r="A4685" t="str">
        <f t="shared" si="73"/>
        <v>40981</v>
      </c>
      <c r="B4685">
        <v>40981</v>
      </c>
      <c r="C4685" s="120" t="s">
        <v>22651</v>
      </c>
      <c r="D4685" s="41" t="s">
        <v>8593</v>
      </c>
      <c r="E4685" s="40" t="s">
        <v>27807</v>
      </c>
    </row>
    <row r="4686" spans="1:5">
      <c r="A4686" t="str">
        <f t="shared" si="73"/>
        <v>40982</v>
      </c>
      <c r="B4686">
        <v>40982</v>
      </c>
      <c r="C4686" s="120" t="s">
        <v>22659</v>
      </c>
      <c r="D4686" s="41" t="s">
        <v>8593</v>
      </c>
      <c r="E4686" s="40" t="s">
        <v>27808</v>
      </c>
    </row>
    <row r="4687" spans="1:5">
      <c r="A4687" t="str">
        <f t="shared" si="73"/>
        <v>40983</v>
      </c>
      <c r="B4687">
        <v>40983</v>
      </c>
      <c r="C4687" s="120" t="s">
        <v>22531</v>
      </c>
      <c r="D4687" s="41" t="s">
        <v>8593</v>
      </c>
      <c r="E4687" s="40" t="s">
        <v>27809</v>
      </c>
    </row>
    <row r="4688" spans="1:5">
      <c r="A4688" t="str">
        <f t="shared" si="73"/>
        <v>40984</v>
      </c>
      <c r="B4688">
        <v>40984</v>
      </c>
      <c r="C4688" s="120" t="s">
        <v>19265</v>
      </c>
      <c r="D4688" s="41" t="s">
        <v>8593</v>
      </c>
      <c r="E4688" s="40" t="s">
        <v>27810</v>
      </c>
    </row>
    <row r="4689" spans="1:5">
      <c r="A4689" t="str">
        <f t="shared" si="73"/>
        <v>40985</v>
      </c>
      <c r="B4689">
        <v>40985</v>
      </c>
      <c r="C4689" s="120" t="s">
        <v>23182</v>
      </c>
      <c r="D4689" s="41" t="s">
        <v>8593</v>
      </c>
      <c r="E4689" s="40" t="s">
        <v>27801</v>
      </c>
    </row>
    <row r="4690" spans="1:5">
      <c r="A4690" t="str">
        <f t="shared" si="73"/>
        <v>40986</v>
      </c>
      <c r="B4690">
        <v>40986</v>
      </c>
      <c r="C4690" s="120" t="s">
        <v>22644</v>
      </c>
      <c r="D4690" s="41" t="s">
        <v>8593</v>
      </c>
      <c r="E4690" s="40" t="s">
        <v>27811</v>
      </c>
    </row>
    <row r="4691" spans="1:5">
      <c r="A4691" t="str">
        <f t="shared" si="73"/>
        <v>40987</v>
      </c>
      <c r="B4691">
        <v>40987</v>
      </c>
      <c r="C4691" s="120" t="s">
        <v>22649</v>
      </c>
      <c r="D4691" s="41" t="s">
        <v>8593</v>
      </c>
      <c r="E4691" s="40" t="s">
        <v>27812</v>
      </c>
    </row>
    <row r="4692" spans="1:5">
      <c r="A4692" t="str">
        <f t="shared" si="73"/>
        <v>40988</v>
      </c>
      <c r="B4692">
        <v>40988</v>
      </c>
      <c r="C4692" s="120" t="s">
        <v>22553</v>
      </c>
      <c r="D4692" s="41" t="s">
        <v>8593</v>
      </c>
      <c r="E4692" s="40" t="s">
        <v>27813</v>
      </c>
    </row>
    <row r="4693" spans="1:5">
      <c r="A4693" t="str">
        <f t="shared" si="73"/>
        <v>40990</v>
      </c>
      <c r="B4693">
        <v>40990</v>
      </c>
      <c r="C4693" s="120" t="s">
        <v>22555</v>
      </c>
      <c r="D4693" s="41" t="s">
        <v>8593</v>
      </c>
      <c r="E4693" s="40" t="s">
        <v>27814</v>
      </c>
    </row>
    <row r="4694" spans="1:5">
      <c r="A4694" t="str">
        <f t="shared" si="73"/>
        <v>40992</v>
      </c>
      <c r="B4694">
        <v>40992</v>
      </c>
      <c r="C4694" s="120" t="s">
        <v>22559</v>
      </c>
      <c r="D4694" s="41" t="s">
        <v>8593</v>
      </c>
      <c r="E4694" s="40" t="s">
        <v>27815</v>
      </c>
    </row>
    <row r="4695" spans="1:5">
      <c r="A4695" t="str">
        <f t="shared" si="73"/>
        <v>40994</v>
      </c>
      <c r="B4695">
        <v>40994</v>
      </c>
      <c r="C4695" s="120" t="s">
        <v>22557</v>
      </c>
      <c r="D4695" s="41" t="s">
        <v>8593</v>
      </c>
      <c r="E4695" s="40" t="s">
        <v>27816</v>
      </c>
    </row>
    <row r="4696" spans="1:5">
      <c r="A4696" t="str">
        <f t="shared" si="73"/>
        <v>40998</v>
      </c>
      <c r="B4696">
        <v>40998</v>
      </c>
      <c r="C4696" s="120" t="s">
        <v>22657</v>
      </c>
      <c r="D4696" s="41" t="s">
        <v>8593</v>
      </c>
      <c r="E4696" s="40" t="s">
        <v>27814</v>
      </c>
    </row>
    <row r="4697" spans="1:5">
      <c r="A4697" t="str">
        <f t="shared" si="73"/>
        <v>41001</v>
      </c>
      <c r="B4697">
        <v>41001</v>
      </c>
      <c r="C4697" s="120" t="s">
        <v>22672</v>
      </c>
      <c r="D4697" s="41" t="s">
        <v>8593</v>
      </c>
      <c r="E4697" s="40" t="s">
        <v>27817</v>
      </c>
    </row>
    <row r="4698" spans="1:5">
      <c r="A4698" t="str">
        <f t="shared" si="73"/>
        <v>41002</v>
      </c>
      <c r="B4698">
        <v>41002</v>
      </c>
      <c r="C4698" s="120" t="s">
        <v>22670</v>
      </c>
      <c r="D4698" s="41" t="s">
        <v>8593</v>
      </c>
      <c r="E4698" s="40" t="s">
        <v>27814</v>
      </c>
    </row>
    <row r="4699" spans="1:5">
      <c r="A4699" t="str">
        <f t="shared" si="73"/>
        <v>41012</v>
      </c>
      <c r="B4699">
        <v>41012</v>
      </c>
      <c r="C4699" s="120" t="s">
        <v>22668</v>
      </c>
      <c r="D4699" s="41" t="s">
        <v>8593</v>
      </c>
      <c r="E4699" s="40" t="s">
        <v>27818</v>
      </c>
    </row>
    <row r="4700" spans="1:5">
      <c r="A4700" t="str">
        <f t="shared" si="73"/>
        <v>41024</v>
      </c>
      <c r="B4700">
        <v>41024</v>
      </c>
      <c r="C4700" s="120" t="s">
        <v>22663</v>
      </c>
      <c r="D4700" s="41" t="s">
        <v>8593</v>
      </c>
      <c r="E4700" s="40" t="s">
        <v>27819</v>
      </c>
    </row>
    <row r="4701" spans="1:5">
      <c r="A4701" t="str">
        <f t="shared" si="73"/>
        <v>41026</v>
      </c>
      <c r="B4701">
        <v>41026</v>
      </c>
      <c r="C4701" s="120" t="s">
        <v>22661</v>
      </c>
      <c r="D4701" s="41" t="s">
        <v>8593</v>
      </c>
      <c r="E4701" s="40" t="s">
        <v>27820</v>
      </c>
    </row>
    <row r="4702" spans="1:5">
      <c r="A4702" t="str">
        <f t="shared" si="73"/>
        <v>41031</v>
      </c>
      <c r="B4702">
        <v>41031</v>
      </c>
      <c r="C4702" s="120" t="s">
        <v>22642</v>
      </c>
      <c r="D4702" s="41" t="s">
        <v>8593</v>
      </c>
      <c r="E4702" s="40" t="s">
        <v>27821</v>
      </c>
    </row>
    <row r="4703" spans="1:5">
      <c r="A4703" t="str">
        <f t="shared" si="73"/>
        <v>41033</v>
      </c>
      <c r="B4703">
        <v>41033</v>
      </c>
      <c r="C4703" s="120" t="s">
        <v>22665</v>
      </c>
      <c r="D4703" s="41" t="s">
        <v>8593</v>
      </c>
      <c r="E4703" s="40" t="s">
        <v>27814</v>
      </c>
    </row>
    <row r="4704" spans="1:5">
      <c r="A4704" t="str">
        <f t="shared" si="73"/>
        <v>41036</v>
      </c>
      <c r="B4704">
        <v>41036</v>
      </c>
      <c r="C4704" s="120" t="s">
        <v>22653</v>
      </c>
      <c r="D4704" s="41" t="s">
        <v>8593</v>
      </c>
      <c r="E4704" s="40" t="s">
        <v>27787</v>
      </c>
    </row>
    <row r="4705" spans="1:5">
      <c r="A4705" t="str">
        <f t="shared" si="73"/>
        <v>41038</v>
      </c>
      <c r="B4705">
        <v>41038</v>
      </c>
      <c r="C4705" s="120" t="s">
        <v>22551</v>
      </c>
      <c r="D4705" s="41" t="s">
        <v>8593</v>
      </c>
      <c r="E4705" s="40" t="s">
        <v>27822</v>
      </c>
    </row>
    <row r="4706" spans="1:5">
      <c r="A4706" t="str">
        <f t="shared" si="73"/>
        <v>41040</v>
      </c>
      <c r="B4706">
        <v>41040</v>
      </c>
      <c r="C4706" s="120" t="s">
        <v>22666</v>
      </c>
      <c r="D4706" s="41" t="s">
        <v>8593</v>
      </c>
      <c r="E4706" s="40" t="s">
        <v>27823</v>
      </c>
    </row>
    <row r="4707" spans="1:5">
      <c r="A4707" t="str">
        <f t="shared" si="73"/>
        <v>41043</v>
      </c>
      <c r="B4707">
        <v>41043</v>
      </c>
      <c r="C4707" s="120" t="s">
        <v>22647</v>
      </c>
      <c r="D4707" s="41" t="s">
        <v>8593</v>
      </c>
      <c r="E4707" s="40" t="s">
        <v>27824</v>
      </c>
    </row>
    <row r="4708" spans="1:5">
      <c r="A4708" t="str">
        <f t="shared" si="73"/>
        <v>41065</v>
      </c>
      <c r="B4708">
        <v>41065</v>
      </c>
      <c r="C4708" s="120" t="s">
        <v>22810</v>
      </c>
      <c r="D4708" s="41" t="s">
        <v>8593</v>
      </c>
      <c r="E4708" s="40" t="s">
        <v>27773</v>
      </c>
    </row>
    <row r="4709" spans="1:5">
      <c r="A4709" t="str">
        <f t="shared" si="73"/>
        <v>41066</v>
      </c>
      <c r="B4709">
        <v>41066</v>
      </c>
      <c r="C4709" s="120" t="s">
        <v>22778</v>
      </c>
      <c r="D4709" s="41" t="s">
        <v>8593</v>
      </c>
      <c r="E4709" s="40" t="s">
        <v>27825</v>
      </c>
    </row>
    <row r="4710" spans="1:5">
      <c r="A4710" t="str">
        <f t="shared" si="73"/>
        <v>41067</v>
      </c>
      <c r="B4710">
        <v>41067</v>
      </c>
      <c r="C4710" s="120" t="s">
        <v>22416</v>
      </c>
      <c r="D4710" s="41" t="s">
        <v>8593</v>
      </c>
      <c r="E4710" s="40" t="s">
        <v>27826</v>
      </c>
    </row>
    <row r="4711" spans="1:5">
      <c r="A4711" t="str">
        <f t="shared" si="73"/>
        <v>41068</v>
      </c>
      <c r="B4711">
        <v>41068</v>
      </c>
      <c r="C4711" s="120" t="s">
        <v>20127</v>
      </c>
      <c r="D4711" s="41" t="s">
        <v>8593</v>
      </c>
      <c r="E4711" s="40" t="s">
        <v>27827</v>
      </c>
    </row>
    <row r="4712" spans="1:5">
      <c r="A4712" t="str">
        <f t="shared" si="73"/>
        <v>41069</v>
      </c>
      <c r="B4712">
        <v>41069</v>
      </c>
      <c r="C4712" s="120" t="s">
        <v>19508</v>
      </c>
      <c r="D4712" s="41" t="s">
        <v>8593</v>
      </c>
      <c r="E4712" s="40" t="s">
        <v>27773</v>
      </c>
    </row>
    <row r="4713" spans="1:5">
      <c r="A4713" t="str">
        <f t="shared" si="73"/>
        <v>41070</v>
      </c>
      <c r="B4713">
        <v>41070</v>
      </c>
      <c r="C4713" s="120" t="s">
        <v>23521</v>
      </c>
      <c r="D4713" s="41" t="s">
        <v>8593</v>
      </c>
      <c r="E4713" s="40" t="s">
        <v>27828</v>
      </c>
    </row>
    <row r="4714" spans="1:5">
      <c r="A4714" t="str">
        <f t="shared" si="73"/>
        <v>41071</v>
      </c>
      <c r="B4714">
        <v>41071</v>
      </c>
      <c r="C4714" s="120" t="s">
        <v>19501</v>
      </c>
      <c r="D4714" s="41" t="s">
        <v>8593</v>
      </c>
      <c r="E4714" s="40" t="s">
        <v>27829</v>
      </c>
    </row>
    <row r="4715" spans="1:5">
      <c r="A4715" t="str">
        <f t="shared" si="73"/>
        <v>41072</v>
      </c>
      <c r="B4715">
        <v>41072</v>
      </c>
      <c r="C4715" s="120" t="s">
        <v>19499</v>
      </c>
      <c r="D4715" s="41" t="s">
        <v>8593</v>
      </c>
      <c r="E4715" s="40" t="s">
        <v>27830</v>
      </c>
    </row>
    <row r="4716" spans="1:5">
      <c r="A4716" t="str">
        <f t="shared" si="73"/>
        <v>41073</v>
      </c>
      <c r="B4716">
        <v>41073</v>
      </c>
      <c r="C4716" s="120" t="s">
        <v>24571</v>
      </c>
      <c r="D4716" s="41" t="s">
        <v>8593</v>
      </c>
      <c r="E4716" s="40" t="s">
        <v>27831</v>
      </c>
    </row>
    <row r="4717" spans="1:5">
      <c r="A4717" t="str">
        <f t="shared" si="73"/>
        <v>41075</v>
      </c>
      <c r="B4717">
        <v>41075</v>
      </c>
      <c r="C4717" s="120" t="s">
        <v>21546</v>
      </c>
      <c r="D4717" s="41" t="s">
        <v>8593</v>
      </c>
      <c r="E4717" s="40" t="s">
        <v>27832</v>
      </c>
    </row>
    <row r="4718" spans="1:5">
      <c r="A4718" t="str">
        <f t="shared" si="73"/>
        <v>41076</v>
      </c>
      <c r="B4718">
        <v>41076</v>
      </c>
      <c r="C4718" s="120" t="s">
        <v>21642</v>
      </c>
      <c r="D4718" s="41" t="s">
        <v>8593</v>
      </c>
      <c r="E4718" s="40" t="s">
        <v>27833</v>
      </c>
    </row>
    <row r="4719" spans="1:5">
      <c r="A4719" t="str">
        <f t="shared" si="73"/>
        <v>41077</v>
      </c>
      <c r="B4719">
        <v>41077</v>
      </c>
      <c r="C4719" s="120" t="s">
        <v>21688</v>
      </c>
      <c r="D4719" s="41" t="s">
        <v>8593</v>
      </c>
      <c r="E4719" s="40" t="s">
        <v>27834</v>
      </c>
    </row>
    <row r="4720" spans="1:5">
      <c r="A4720" t="str">
        <f t="shared" si="73"/>
        <v>41078</v>
      </c>
      <c r="B4720">
        <v>41078</v>
      </c>
      <c r="C4720" s="120" t="s">
        <v>19489</v>
      </c>
      <c r="D4720" s="41" t="s">
        <v>8593</v>
      </c>
      <c r="E4720" s="40" t="s">
        <v>27835</v>
      </c>
    </row>
    <row r="4721" spans="1:5">
      <c r="A4721" t="str">
        <f t="shared" si="73"/>
        <v>41079</v>
      </c>
      <c r="B4721">
        <v>41079</v>
      </c>
      <c r="C4721" s="120" t="s">
        <v>22885</v>
      </c>
      <c r="D4721" s="41" t="s">
        <v>8593</v>
      </c>
      <c r="E4721" s="40" t="s">
        <v>27773</v>
      </c>
    </row>
    <row r="4722" spans="1:5">
      <c r="A4722" t="str">
        <f t="shared" si="73"/>
        <v>41081</v>
      </c>
      <c r="B4722">
        <v>41081</v>
      </c>
      <c r="C4722" s="120" t="s">
        <v>22889</v>
      </c>
      <c r="D4722" s="41" t="s">
        <v>8593</v>
      </c>
      <c r="E4722" s="40" t="s">
        <v>27836</v>
      </c>
    </row>
    <row r="4723" spans="1:5">
      <c r="A4723" t="str">
        <f t="shared" si="73"/>
        <v>41082</v>
      </c>
      <c r="B4723">
        <v>41082</v>
      </c>
      <c r="C4723" s="120" t="s">
        <v>22887</v>
      </c>
      <c r="D4723" s="41" t="s">
        <v>8593</v>
      </c>
      <c r="E4723" s="40" t="s">
        <v>27837</v>
      </c>
    </row>
    <row r="4724" spans="1:5">
      <c r="A4724" t="str">
        <f t="shared" si="73"/>
        <v>41083</v>
      </c>
      <c r="B4724">
        <v>41083</v>
      </c>
      <c r="C4724" s="120" t="s">
        <v>19269</v>
      </c>
      <c r="D4724" s="41" t="s">
        <v>8593</v>
      </c>
      <c r="E4724" s="40" t="s">
        <v>27838</v>
      </c>
    </row>
    <row r="4725" spans="1:5">
      <c r="A4725" t="str">
        <f t="shared" si="73"/>
        <v>41084</v>
      </c>
      <c r="B4725">
        <v>41084</v>
      </c>
      <c r="C4725" s="120" t="s">
        <v>23374</v>
      </c>
      <c r="D4725" s="41" t="s">
        <v>8593</v>
      </c>
      <c r="E4725" s="40" t="s">
        <v>27839</v>
      </c>
    </row>
    <row r="4726" spans="1:5">
      <c r="A4726" t="str">
        <f t="shared" si="73"/>
        <v>41085</v>
      </c>
      <c r="B4726">
        <v>41085</v>
      </c>
      <c r="C4726" s="120" t="s">
        <v>19273</v>
      </c>
      <c r="D4726" s="41" t="s">
        <v>8593</v>
      </c>
      <c r="E4726" s="40" t="s">
        <v>27840</v>
      </c>
    </row>
    <row r="4727" spans="1:5">
      <c r="A4727" t="str">
        <f t="shared" si="73"/>
        <v>41086</v>
      </c>
      <c r="B4727">
        <v>41086</v>
      </c>
      <c r="C4727" s="120" t="s">
        <v>19267</v>
      </c>
      <c r="D4727" s="41" t="s">
        <v>8593</v>
      </c>
      <c r="E4727" s="40" t="s">
        <v>27838</v>
      </c>
    </row>
    <row r="4728" spans="1:5">
      <c r="A4728" t="str">
        <f t="shared" si="73"/>
        <v>41087</v>
      </c>
      <c r="B4728">
        <v>41087</v>
      </c>
      <c r="C4728" s="120" t="s">
        <v>23395</v>
      </c>
      <c r="D4728" s="41" t="s">
        <v>8593</v>
      </c>
      <c r="E4728" s="40" t="s">
        <v>27841</v>
      </c>
    </row>
    <row r="4729" spans="1:5">
      <c r="A4729" t="str">
        <f t="shared" si="73"/>
        <v>41088</v>
      </c>
      <c r="B4729">
        <v>41088</v>
      </c>
      <c r="C4729" s="120" t="s">
        <v>23398</v>
      </c>
      <c r="D4729" s="41" t="s">
        <v>8593</v>
      </c>
      <c r="E4729" s="40" t="s">
        <v>27842</v>
      </c>
    </row>
    <row r="4730" spans="1:5">
      <c r="A4730" t="str">
        <f t="shared" si="73"/>
        <v>41089</v>
      </c>
      <c r="B4730">
        <v>41089</v>
      </c>
      <c r="C4730" s="120" t="s">
        <v>23766</v>
      </c>
      <c r="D4730" s="41" t="s">
        <v>8593</v>
      </c>
      <c r="E4730" s="40" t="s">
        <v>27843</v>
      </c>
    </row>
    <row r="4731" spans="1:5">
      <c r="A4731" t="str">
        <f t="shared" si="73"/>
        <v>41090</v>
      </c>
      <c r="B4731">
        <v>41090</v>
      </c>
      <c r="C4731" s="120" t="s">
        <v>19495</v>
      </c>
      <c r="D4731" s="41" t="s">
        <v>8593</v>
      </c>
      <c r="E4731" s="40" t="s">
        <v>27844</v>
      </c>
    </row>
    <row r="4732" spans="1:5">
      <c r="A4732" t="str">
        <f t="shared" si="73"/>
        <v>41091</v>
      </c>
      <c r="B4732">
        <v>41091</v>
      </c>
      <c r="C4732" s="120" t="s">
        <v>22984</v>
      </c>
      <c r="D4732" s="41" t="s">
        <v>8593</v>
      </c>
      <c r="E4732" s="40" t="s">
        <v>27845</v>
      </c>
    </row>
    <row r="4733" spans="1:5">
      <c r="A4733" t="str">
        <f t="shared" si="73"/>
        <v>41092</v>
      </c>
      <c r="B4733">
        <v>41092</v>
      </c>
      <c r="C4733" s="120" t="s">
        <v>23770</v>
      </c>
      <c r="D4733" s="41" t="s">
        <v>8593</v>
      </c>
      <c r="E4733" s="40" t="s">
        <v>27846</v>
      </c>
    </row>
    <row r="4734" spans="1:5">
      <c r="A4734" t="str">
        <f t="shared" si="73"/>
        <v>41093</v>
      </c>
      <c r="B4734">
        <v>41093</v>
      </c>
      <c r="C4734" s="120" t="s">
        <v>19503</v>
      </c>
      <c r="D4734" s="41" t="s">
        <v>8593</v>
      </c>
      <c r="E4734" s="40" t="s">
        <v>27847</v>
      </c>
    </row>
    <row r="4735" spans="1:5">
      <c r="A4735" t="str">
        <f t="shared" si="73"/>
        <v>41094</v>
      </c>
      <c r="B4735">
        <v>41094</v>
      </c>
      <c r="C4735" s="120" t="s">
        <v>22626</v>
      </c>
      <c r="D4735" s="41" t="s">
        <v>8593</v>
      </c>
      <c r="E4735" s="40" t="s">
        <v>27848</v>
      </c>
    </row>
    <row r="4736" spans="1:5">
      <c r="A4736" t="str">
        <f t="shared" si="73"/>
        <v>41096</v>
      </c>
      <c r="B4736">
        <v>41096</v>
      </c>
      <c r="C4736" s="120" t="s">
        <v>24609</v>
      </c>
      <c r="D4736" s="41" t="s">
        <v>8593</v>
      </c>
      <c r="E4736" s="40" t="s">
        <v>27849</v>
      </c>
    </row>
    <row r="4737" spans="1:5">
      <c r="A4737" t="str">
        <f t="shared" si="73"/>
        <v>41097</v>
      </c>
      <c r="B4737">
        <v>41097</v>
      </c>
      <c r="C4737" s="120" t="s">
        <v>23859</v>
      </c>
      <c r="D4737" s="41" t="s">
        <v>8593</v>
      </c>
      <c r="E4737" s="40" t="s">
        <v>27776</v>
      </c>
    </row>
    <row r="4738" spans="1:5">
      <c r="A4738" t="str">
        <f t="shared" si="73"/>
        <v>41180</v>
      </c>
      <c r="B4738">
        <v>41180</v>
      </c>
      <c r="C4738" s="120" t="s">
        <v>27850</v>
      </c>
      <c r="D4738" s="41" t="s">
        <v>8502</v>
      </c>
      <c r="E4738" s="40" t="s">
        <v>27851</v>
      </c>
    </row>
    <row r="4739" spans="1:5">
      <c r="A4739" t="str">
        <f t="shared" ref="A4739:A4802" si="74">IF(ISERROR(SEARCH("/",B4739)=6),TRIM(CLEAN(B4739)),IF(SEARCH("/",B4739)=6,IF(LEN(TRIM(CLEAN(B4739)))=7,LEFT(TRIM(CLEAN(B4739)),6)&amp;"00"&amp;RIGHT(TRIM(CLEAN(B4739)),1),LEFT(TRIM(CLEAN(B4739)),6)&amp;"0"&amp;RIGHT(TRIM(CLEAN(B4739)),2)),TRIM(CLEAN(B4739))))</f>
        <v>41181</v>
      </c>
      <c r="B4739">
        <v>41181</v>
      </c>
      <c r="C4739" s="120" t="s">
        <v>27852</v>
      </c>
      <c r="D4739" s="41" t="s">
        <v>8502</v>
      </c>
      <c r="E4739" s="40" t="s">
        <v>27853</v>
      </c>
    </row>
    <row r="4740" spans="1:5">
      <c r="A4740" t="str">
        <f t="shared" si="74"/>
        <v>41182</v>
      </c>
      <c r="B4740">
        <v>41182</v>
      </c>
      <c r="C4740" s="120" t="s">
        <v>27854</v>
      </c>
      <c r="D4740" s="41" t="s">
        <v>8502</v>
      </c>
      <c r="E4740" s="40" t="s">
        <v>27855</v>
      </c>
    </row>
    <row r="4741" spans="1:5">
      <c r="A4741" t="str">
        <f t="shared" si="74"/>
        <v>41183</v>
      </c>
      <c r="B4741">
        <v>41183</v>
      </c>
      <c r="C4741" s="120" t="s">
        <v>27856</v>
      </c>
      <c r="D4741" s="41" t="s">
        <v>8502</v>
      </c>
      <c r="E4741" s="40" t="s">
        <v>27857</v>
      </c>
    </row>
    <row r="4742" spans="1:5">
      <c r="A4742" t="str">
        <f t="shared" si="74"/>
        <v>41184</v>
      </c>
      <c r="B4742">
        <v>41184</v>
      </c>
      <c r="C4742" s="120" t="s">
        <v>27858</v>
      </c>
      <c r="D4742" s="41" t="s">
        <v>8502</v>
      </c>
      <c r="E4742" s="40" t="s">
        <v>27859</v>
      </c>
    </row>
    <row r="4743" spans="1:5">
      <c r="A4743" t="str">
        <f t="shared" si="74"/>
        <v>41185</v>
      </c>
      <c r="B4743">
        <v>41185</v>
      </c>
      <c r="C4743" s="120" t="s">
        <v>27860</v>
      </c>
      <c r="D4743" s="41" t="s">
        <v>8502</v>
      </c>
      <c r="E4743" s="40" t="s">
        <v>27861</v>
      </c>
    </row>
    <row r="4744" spans="1:5">
      <c r="A4744" t="str">
        <f t="shared" si="74"/>
        <v>41186</v>
      </c>
      <c r="B4744">
        <v>41186</v>
      </c>
      <c r="C4744" s="120" t="s">
        <v>27862</v>
      </c>
      <c r="D4744" s="41" t="s">
        <v>8502</v>
      </c>
      <c r="E4744" s="40" t="s">
        <v>27863</v>
      </c>
    </row>
    <row r="4745" spans="1:5">
      <c r="A4745" t="str">
        <f t="shared" si="74"/>
        <v>41187</v>
      </c>
      <c r="B4745">
        <v>41187</v>
      </c>
      <c r="C4745" s="120" t="s">
        <v>27864</v>
      </c>
      <c r="D4745" s="41" t="s">
        <v>8502</v>
      </c>
      <c r="E4745" s="40" t="s">
        <v>27865</v>
      </c>
    </row>
    <row r="4746" spans="1:5">
      <c r="A4746" t="str">
        <f t="shared" si="74"/>
        <v>41188</v>
      </c>
      <c r="B4746">
        <v>41188</v>
      </c>
      <c r="C4746" s="120" t="s">
        <v>27866</v>
      </c>
      <c r="D4746" s="41" t="s">
        <v>8502</v>
      </c>
      <c r="E4746" s="40" t="s">
        <v>27867</v>
      </c>
    </row>
    <row r="4747" spans="1:5">
      <c r="A4747" t="str">
        <f t="shared" si="74"/>
        <v>41189</v>
      </c>
      <c r="B4747">
        <v>41189</v>
      </c>
      <c r="C4747" s="120" t="s">
        <v>27868</v>
      </c>
      <c r="D4747" s="41" t="s">
        <v>8502</v>
      </c>
      <c r="E4747" s="40" t="s">
        <v>27869</v>
      </c>
    </row>
    <row r="4748" spans="1:5">
      <c r="A4748" t="str">
        <f t="shared" si="74"/>
        <v>41190</v>
      </c>
      <c r="B4748">
        <v>41190</v>
      </c>
      <c r="C4748" s="120" t="s">
        <v>27870</v>
      </c>
      <c r="D4748" s="41" t="s">
        <v>8502</v>
      </c>
      <c r="E4748" s="40" t="s">
        <v>27871</v>
      </c>
    </row>
    <row r="4749" spans="1:5">
      <c r="A4749" t="str">
        <f t="shared" si="74"/>
        <v>41191</v>
      </c>
      <c r="B4749">
        <v>41191</v>
      </c>
      <c r="C4749" s="120" t="s">
        <v>27872</v>
      </c>
      <c r="D4749" s="41" t="s">
        <v>8502</v>
      </c>
      <c r="E4749" s="40" t="s">
        <v>27873</v>
      </c>
    </row>
    <row r="4750" spans="1:5">
      <c r="A4750" t="str">
        <f t="shared" si="74"/>
        <v>41192</v>
      </c>
      <c r="B4750">
        <v>41192</v>
      </c>
      <c r="C4750" s="120" t="s">
        <v>27874</v>
      </c>
      <c r="D4750" s="41" t="s">
        <v>8502</v>
      </c>
      <c r="E4750" s="40" t="s">
        <v>27875</v>
      </c>
    </row>
    <row r="4751" spans="1:5">
      <c r="A4751" t="str">
        <f t="shared" si="74"/>
        <v>41193</v>
      </c>
      <c r="B4751">
        <v>41193</v>
      </c>
      <c r="C4751" s="120" t="s">
        <v>27876</v>
      </c>
      <c r="D4751" s="41" t="s">
        <v>8502</v>
      </c>
      <c r="E4751" s="40" t="s">
        <v>27877</v>
      </c>
    </row>
    <row r="4752" spans="1:5">
      <c r="A4752" t="str">
        <f t="shared" si="74"/>
        <v>41194</v>
      </c>
      <c r="B4752">
        <v>41194</v>
      </c>
      <c r="C4752" s="120" t="s">
        <v>27878</v>
      </c>
      <c r="D4752" s="41" t="s">
        <v>8502</v>
      </c>
      <c r="E4752" s="40" t="s">
        <v>27879</v>
      </c>
    </row>
    <row r="4753" spans="1:5">
      <c r="A4753" t="str">
        <f t="shared" si="74"/>
        <v>41195</v>
      </c>
      <c r="B4753">
        <v>41195</v>
      </c>
      <c r="C4753" s="120" t="s">
        <v>27880</v>
      </c>
      <c r="D4753" s="41" t="s">
        <v>8502</v>
      </c>
      <c r="E4753" s="40" t="s">
        <v>25119</v>
      </c>
    </row>
    <row r="4754" spans="1:5">
      <c r="A4754" t="str">
        <f t="shared" si="74"/>
        <v>41196</v>
      </c>
      <c r="B4754">
        <v>41196</v>
      </c>
      <c r="C4754" s="120" t="s">
        <v>27881</v>
      </c>
      <c r="D4754" s="41" t="s">
        <v>8502</v>
      </c>
      <c r="E4754" s="40" t="s">
        <v>27882</v>
      </c>
    </row>
    <row r="4755" spans="1:5">
      <c r="A4755" t="str">
        <f t="shared" si="74"/>
        <v>41197</v>
      </c>
      <c r="B4755">
        <v>41197</v>
      </c>
      <c r="C4755" s="120" t="s">
        <v>27883</v>
      </c>
      <c r="D4755" s="41" t="s">
        <v>8502</v>
      </c>
      <c r="E4755" s="40" t="s">
        <v>27884</v>
      </c>
    </row>
    <row r="4756" spans="1:5">
      <c r="A4756" t="str">
        <f t="shared" si="74"/>
        <v>41198</v>
      </c>
      <c r="B4756">
        <v>41198</v>
      </c>
      <c r="C4756" s="120" t="s">
        <v>27885</v>
      </c>
      <c r="D4756" s="41" t="s">
        <v>8502</v>
      </c>
      <c r="E4756" s="40" t="s">
        <v>27886</v>
      </c>
    </row>
    <row r="4757" spans="1:5">
      <c r="A4757" t="str">
        <f t="shared" si="74"/>
        <v>41199</v>
      </c>
      <c r="B4757">
        <v>41199</v>
      </c>
      <c r="C4757" s="120" t="s">
        <v>27887</v>
      </c>
      <c r="D4757" s="41" t="s">
        <v>8502</v>
      </c>
      <c r="E4757" s="40" t="s">
        <v>27888</v>
      </c>
    </row>
    <row r="4758" spans="1:5">
      <c r="A4758" t="str">
        <f t="shared" si="74"/>
        <v>41200</v>
      </c>
      <c r="B4758">
        <v>41200</v>
      </c>
      <c r="C4758" s="120" t="s">
        <v>27889</v>
      </c>
      <c r="D4758" s="41" t="s">
        <v>8502</v>
      </c>
      <c r="E4758" s="40" t="s">
        <v>27890</v>
      </c>
    </row>
    <row r="4759" spans="1:5">
      <c r="A4759" t="str">
        <f t="shared" si="74"/>
        <v>41201</v>
      </c>
      <c r="B4759">
        <v>41201</v>
      </c>
      <c r="C4759" s="120" t="s">
        <v>27891</v>
      </c>
      <c r="D4759" s="41" t="s">
        <v>8502</v>
      </c>
      <c r="E4759" s="40" t="s">
        <v>27892</v>
      </c>
    </row>
    <row r="4760" spans="1:5">
      <c r="A4760" t="str">
        <f t="shared" si="74"/>
        <v>41202</v>
      </c>
      <c r="B4760">
        <v>41202</v>
      </c>
      <c r="C4760" s="120" t="s">
        <v>27893</v>
      </c>
      <c r="D4760" s="41" t="s">
        <v>8502</v>
      </c>
      <c r="E4760" s="40" t="s">
        <v>27894</v>
      </c>
    </row>
    <row r="4761" spans="1:5">
      <c r="A4761" t="str">
        <f t="shared" si="74"/>
        <v>41203</v>
      </c>
      <c r="B4761">
        <v>41203</v>
      </c>
      <c r="C4761" s="120" t="s">
        <v>27895</v>
      </c>
      <c r="D4761" s="41" t="s">
        <v>8502</v>
      </c>
      <c r="E4761" s="40" t="s">
        <v>27896</v>
      </c>
    </row>
    <row r="4762" spans="1:5">
      <c r="A4762" t="str">
        <f t="shared" si="74"/>
        <v>41204</v>
      </c>
      <c r="B4762">
        <v>41204</v>
      </c>
      <c r="C4762" s="120" t="s">
        <v>27897</v>
      </c>
      <c r="D4762" s="41" t="s">
        <v>8502</v>
      </c>
      <c r="E4762" s="40" t="s">
        <v>27898</v>
      </c>
    </row>
    <row r="4763" spans="1:5">
      <c r="A4763" t="str">
        <f t="shared" si="74"/>
        <v>41205</v>
      </c>
      <c r="B4763">
        <v>41205</v>
      </c>
      <c r="C4763" s="120" t="s">
        <v>27899</v>
      </c>
      <c r="D4763" s="41" t="s">
        <v>8502</v>
      </c>
      <c r="E4763" s="40" t="s">
        <v>27900</v>
      </c>
    </row>
    <row r="4764" spans="1:5">
      <c r="A4764" t="str">
        <f t="shared" si="74"/>
        <v>41206</v>
      </c>
      <c r="B4764">
        <v>41206</v>
      </c>
      <c r="C4764" s="120" t="s">
        <v>27901</v>
      </c>
      <c r="D4764" s="41" t="s">
        <v>8502</v>
      </c>
      <c r="E4764" s="40" t="s">
        <v>27902</v>
      </c>
    </row>
    <row r="4765" spans="1:5">
      <c r="A4765" t="str">
        <f t="shared" si="74"/>
        <v>41207</v>
      </c>
      <c r="B4765">
        <v>41207</v>
      </c>
      <c r="C4765" s="120" t="s">
        <v>27903</v>
      </c>
      <c r="D4765" s="41" t="s">
        <v>8502</v>
      </c>
      <c r="E4765" s="40" t="s">
        <v>27904</v>
      </c>
    </row>
    <row r="4766" spans="1:5">
      <c r="A4766" t="str">
        <f t="shared" si="74"/>
        <v>41208</v>
      </c>
      <c r="B4766">
        <v>41208</v>
      </c>
      <c r="C4766" s="120" t="s">
        <v>27905</v>
      </c>
      <c r="D4766" s="41" t="s">
        <v>8502</v>
      </c>
      <c r="E4766" s="40" t="s">
        <v>27906</v>
      </c>
    </row>
    <row r="4767" spans="1:5">
      <c r="A4767" t="str">
        <f t="shared" si="74"/>
        <v>41209</v>
      </c>
      <c r="B4767">
        <v>41209</v>
      </c>
      <c r="C4767" s="120" t="s">
        <v>27907</v>
      </c>
      <c r="D4767" s="41" t="s">
        <v>8502</v>
      </c>
      <c r="E4767" s="40" t="s">
        <v>27908</v>
      </c>
    </row>
    <row r="4768" spans="1:5">
      <c r="A4768" t="str">
        <f t="shared" si="74"/>
        <v>41210</v>
      </c>
      <c r="B4768">
        <v>41210</v>
      </c>
      <c r="C4768" s="120" t="s">
        <v>27909</v>
      </c>
      <c r="D4768" s="41" t="s">
        <v>8502</v>
      </c>
      <c r="E4768" s="40" t="s">
        <v>27910</v>
      </c>
    </row>
    <row r="4769" spans="1:5">
      <c r="A4769" t="str">
        <f t="shared" si="74"/>
        <v>41211</v>
      </c>
      <c r="B4769">
        <v>41211</v>
      </c>
      <c r="C4769" s="120" t="s">
        <v>27911</v>
      </c>
      <c r="D4769" s="41" t="s">
        <v>8502</v>
      </c>
      <c r="E4769" s="40" t="s">
        <v>27912</v>
      </c>
    </row>
    <row r="4770" spans="1:5">
      <c r="A4770" t="str">
        <f t="shared" si="74"/>
        <v>41213</v>
      </c>
      <c r="B4770">
        <v>41213</v>
      </c>
      <c r="C4770" s="120" t="s">
        <v>27913</v>
      </c>
      <c r="D4770" s="41" t="s">
        <v>8502</v>
      </c>
      <c r="E4770" s="40" t="s">
        <v>27914</v>
      </c>
    </row>
    <row r="4771" spans="1:5">
      <c r="A4771" t="str">
        <f t="shared" si="74"/>
        <v>41214</v>
      </c>
      <c r="B4771">
        <v>41214</v>
      </c>
      <c r="C4771" s="120" t="s">
        <v>27915</v>
      </c>
      <c r="D4771" s="41" t="s">
        <v>8502</v>
      </c>
      <c r="E4771" s="40" t="s">
        <v>27916</v>
      </c>
    </row>
    <row r="4772" spans="1:5">
      <c r="A4772" t="str">
        <f t="shared" si="74"/>
        <v>41215</v>
      </c>
      <c r="B4772">
        <v>41215</v>
      </c>
      <c r="C4772" s="120" t="s">
        <v>27917</v>
      </c>
      <c r="D4772" s="41" t="s">
        <v>8502</v>
      </c>
      <c r="E4772" s="40" t="s">
        <v>27918</v>
      </c>
    </row>
    <row r="4773" spans="1:5">
      <c r="A4773" t="str">
        <f t="shared" si="74"/>
        <v>41216</v>
      </c>
      <c r="B4773">
        <v>41216</v>
      </c>
      <c r="C4773" s="120" t="s">
        <v>27919</v>
      </c>
      <c r="D4773" s="41" t="s">
        <v>8502</v>
      </c>
      <c r="E4773" s="40" t="s">
        <v>27920</v>
      </c>
    </row>
    <row r="4774" spans="1:5">
      <c r="A4774" t="str">
        <f t="shared" si="74"/>
        <v>41217</v>
      </c>
      <c r="B4774">
        <v>41217</v>
      </c>
      <c r="C4774" s="120" t="s">
        <v>27921</v>
      </c>
      <c r="D4774" s="41" t="s">
        <v>8502</v>
      </c>
      <c r="E4774" s="40" t="s">
        <v>27922</v>
      </c>
    </row>
    <row r="4775" spans="1:5">
      <c r="A4775" t="str">
        <f t="shared" si="74"/>
        <v>41218</v>
      </c>
      <c r="B4775">
        <v>41218</v>
      </c>
      <c r="C4775" s="120" t="s">
        <v>27923</v>
      </c>
      <c r="D4775" s="41" t="s">
        <v>8502</v>
      </c>
      <c r="E4775" s="40" t="s">
        <v>27924</v>
      </c>
    </row>
    <row r="4776" spans="1:5">
      <c r="A4776" t="str">
        <f t="shared" si="74"/>
        <v>41221</v>
      </c>
      <c r="B4776">
        <v>41221</v>
      </c>
      <c r="C4776" s="120" t="s">
        <v>27925</v>
      </c>
      <c r="D4776" s="41" t="s">
        <v>8502</v>
      </c>
      <c r="E4776" s="40" t="s">
        <v>27926</v>
      </c>
    </row>
    <row r="4777" spans="1:5">
      <c r="A4777" t="str">
        <f t="shared" si="74"/>
        <v>41222</v>
      </c>
      <c r="B4777">
        <v>41222</v>
      </c>
      <c r="C4777" s="120" t="s">
        <v>27927</v>
      </c>
      <c r="D4777" s="41" t="s">
        <v>8502</v>
      </c>
      <c r="E4777" s="40" t="s">
        <v>27928</v>
      </c>
    </row>
    <row r="4778" spans="1:5">
      <c r="A4778" t="str">
        <f t="shared" si="74"/>
        <v>41315</v>
      </c>
      <c r="B4778">
        <v>41315</v>
      </c>
      <c r="C4778" s="120" t="s">
        <v>22478</v>
      </c>
      <c r="D4778" s="41" t="s">
        <v>8506</v>
      </c>
      <c r="E4778" s="40" t="s">
        <v>9068</v>
      </c>
    </row>
    <row r="4779" spans="1:5">
      <c r="A4779" t="str">
        <f t="shared" si="74"/>
        <v>41371</v>
      </c>
      <c r="B4779">
        <v>41371</v>
      </c>
      <c r="C4779" s="120" t="s">
        <v>19642</v>
      </c>
      <c r="D4779" s="41" t="s">
        <v>8500</v>
      </c>
      <c r="E4779" s="40" t="s">
        <v>10621</v>
      </c>
    </row>
    <row r="4780" spans="1:5">
      <c r="A4780" t="str">
        <f t="shared" si="74"/>
        <v>41372</v>
      </c>
      <c r="B4780">
        <v>41372</v>
      </c>
      <c r="C4780" s="120" t="s">
        <v>19641</v>
      </c>
      <c r="D4780" s="41" t="s">
        <v>8500</v>
      </c>
      <c r="E4780" s="40" t="s">
        <v>18979</v>
      </c>
    </row>
    <row r="4781" spans="1:5">
      <c r="A4781" t="str">
        <f t="shared" si="74"/>
        <v>41373</v>
      </c>
      <c r="B4781">
        <v>41373</v>
      </c>
      <c r="C4781" s="120" t="s">
        <v>19249</v>
      </c>
      <c r="D4781" s="41" t="s">
        <v>8498</v>
      </c>
      <c r="E4781" s="40" t="s">
        <v>27929</v>
      </c>
    </row>
    <row r="4782" spans="1:5">
      <c r="A4782" t="str">
        <f t="shared" si="74"/>
        <v>41380</v>
      </c>
      <c r="B4782">
        <v>41380</v>
      </c>
      <c r="C4782" s="120" t="s">
        <v>22437</v>
      </c>
      <c r="D4782" s="41" t="s">
        <v>8502</v>
      </c>
      <c r="E4782" s="40" t="s">
        <v>20080</v>
      </c>
    </row>
    <row r="4783" spans="1:5">
      <c r="A4783" t="str">
        <f t="shared" si="74"/>
        <v>41381</v>
      </c>
      <c r="B4783">
        <v>41381</v>
      </c>
      <c r="C4783" s="120" t="s">
        <v>22438</v>
      </c>
      <c r="D4783" s="41" t="s">
        <v>8502</v>
      </c>
      <c r="E4783" s="40" t="s">
        <v>27930</v>
      </c>
    </row>
    <row r="4784" spans="1:5">
      <c r="A4784" t="str">
        <f t="shared" si="74"/>
        <v>41382</v>
      </c>
      <c r="B4784">
        <v>41382</v>
      </c>
      <c r="C4784" s="120" t="s">
        <v>22439</v>
      </c>
      <c r="D4784" s="41" t="s">
        <v>8502</v>
      </c>
      <c r="E4784" s="40" t="s">
        <v>27931</v>
      </c>
    </row>
    <row r="4785" spans="1:5">
      <c r="A4785" t="str">
        <f t="shared" si="74"/>
        <v>41383</v>
      </c>
      <c r="B4785">
        <v>41383</v>
      </c>
      <c r="C4785" s="120" t="s">
        <v>22440</v>
      </c>
      <c r="D4785" s="41" t="s">
        <v>8502</v>
      </c>
      <c r="E4785" s="40" t="s">
        <v>27932</v>
      </c>
    </row>
    <row r="4786" spans="1:5">
      <c r="A4786" t="str">
        <f t="shared" si="74"/>
        <v>41385</v>
      </c>
      <c r="B4786">
        <v>41385</v>
      </c>
      <c r="C4786" s="120" t="s">
        <v>22441</v>
      </c>
      <c r="D4786" s="41" t="s">
        <v>8502</v>
      </c>
      <c r="E4786" s="40" t="s">
        <v>27933</v>
      </c>
    </row>
    <row r="4787" spans="1:5">
      <c r="A4787" t="str">
        <f t="shared" si="74"/>
        <v>41387</v>
      </c>
      <c r="B4787">
        <v>41387</v>
      </c>
      <c r="C4787" s="120" t="s">
        <v>22434</v>
      </c>
      <c r="D4787" s="41" t="s">
        <v>8510</v>
      </c>
      <c r="E4787" s="40" t="s">
        <v>27934</v>
      </c>
    </row>
    <row r="4788" spans="1:5">
      <c r="A4788" t="str">
        <f t="shared" si="74"/>
        <v>41388</v>
      </c>
      <c r="B4788">
        <v>41388</v>
      </c>
      <c r="C4788" s="120" t="s">
        <v>22435</v>
      </c>
      <c r="D4788" s="41" t="s">
        <v>8510</v>
      </c>
      <c r="E4788" s="40" t="s">
        <v>27935</v>
      </c>
    </row>
    <row r="4789" spans="1:5">
      <c r="A4789" t="str">
        <f t="shared" si="74"/>
        <v>41410</v>
      </c>
      <c r="B4789">
        <v>41410</v>
      </c>
      <c r="C4789" s="120" t="s">
        <v>20250</v>
      </c>
      <c r="D4789" s="41" t="s">
        <v>8502</v>
      </c>
      <c r="E4789" s="40" t="s">
        <v>27936</v>
      </c>
    </row>
    <row r="4790" spans="1:5">
      <c r="A4790" t="str">
        <f t="shared" si="74"/>
        <v>41411</v>
      </c>
      <c r="B4790">
        <v>41411</v>
      </c>
      <c r="C4790" s="120" t="s">
        <v>20251</v>
      </c>
      <c r="D4790" s="41" t="s">
        <v>8502</v>
      </c>
      <c r="E4790" s="40" t="s">
        <v>25586</v>
      </c>
    </row>
    <row r="4791" spans="1:5">
      <c r="A4791" t="str">
        <f t="shared" si="74"/>
        <v>41412</v>
      </c>
      <c r="B4791">
        <v>41412</v>
      </c>
      <c r="C4791" s="120" t="s">
        <v>20253</v>
      </c>
      <c r="D4791" s="41" t="s">
        <v>8502</v>
      </c>
      <c r="E4791" s="40" t="s">
        <v>26360</v>
      </c>
    </row>
    <row r="4792" spans="1:5">
      <c r="A4792" t="str">
        <f t="shared" si="74"/>
        <v>41413</v>
      </c>
      <c r="B4792">
        <v>41413</v>
      </c>
      <c r="C4792" s="120" t="s">
        <v>20254</v>
      </c>
      <c r="D4792" s="41" t="s">
        <v>8502</v>
      </c>
      <c r="E4792" s="40" t="s">
        <v>18559</v>
      </c>
    </row>
    <row r="4793" spans="1:5">
      <c r="A4793" t="str">
        <f t="shared" si="74"/>
        <v>41414</v>
      </c>
      <c r="B4793">
        <v>41414</v>
      </c>
      <c r="C4793" s="120" t="s">
        <v>22501</v>
      </c>
      <c r="D4793" s="41" t="s">
        <v>8502</v>
      </c>
      <c r="E4793" s="40" t="s">
        <v>25578</v>
      </c>
    </row>
    <row r="4794" spans="1:5">
      <c r="A4794" t="str">
        <f t="shared" si="74"/>
        <v>41415</v>
      </c>
      <c r="B4794">
        <v>41415</v>
      </c>
      <c r="C4794" s="120" t="s">
        <v>22502</v>
      </c>
      <c r="D4794" s="41" t="s">
        <v>8502</v>
      </c>
      <c r="E4794" s="40" t="s">
        <v>25526</v>
      </c>
    </row>
    <row r="4795" spans="1:5">
      <c r="A4795" t="str">
        <f t="shared" si="74"/>
        <v>41419</v>
      </c>
      <c r="B4795">
        <v>41419</v>
      </c>
      <c r="C4795" s="120" t="s">
        <v>22498</v>
      </c>
      <c r="D4795" s="41" t="s">
        <v>8502</v>
      </c>
      <c r="E4795" s="40" t="s">
        <v>9214</v>
      </c>
    </row>
    <row r="4796" spans="1:5">
      <c r="A4796" t="str">
        <f t="shared" si="74"/>
        <v>41420</v>
      </c>
      <c r="B4796">
        <v>41420</v>
      </c>
      <c r="C4796" s="120" t="s">
        <v>22493</v>
      </c>
      <c r="D4796" s="41" t="s">
        <v>8502</v>
      </c>
      <c r="E4796" s="40" t="s">
        <v>16405</v>
      </c>
    </row>
    <row r="4797" spans="1:5">
      <c r="A4797" t="str">
        <f t="shared" si="74"/>
        <v>41421</v>
      </c>
      <c r="B4797">
        <v>41421</v>
      </c>
      <c r="C4797" s="120" t="s">
        <v>22500</v>
      </c>
      <c r="D4797" s="41" t="s">
        <v>8502</v>
      </c>
      <c r="E4797" s="40" t="s">
        <v>11673</v>
      </c>
    </row>
    <row r="4798" spans="1:5">
      <c r="A4798" t="str">
        <f t="shared" si="74"/>
        <v>41422</v>
      </c>
      <c r="B4798">
        <v>41422</v>
      </c>
      <c r="C4798" s="120" t="s">
        <v>22494</v>
      </c>
      <c r="D4798" s="41" t="s">
        <v>8502</v>
      </c>
      <c r="E4798" s="40" t="s">
        <v>9362</v>
      </c>
    </row>
    <row r="4799" spans="1:5">
      <c r="A4799" t="str">
        <f t="shared" si="74"/>
        <v>41425</v>
      </c>
      <c r="B4799">
        <v>41425</v>
      </c>
      <c r="C4799" s="120" t="s">
        <v>22495</v>
      </c>
      <c r="D4799" s="41" t="s">
        <v>8502</v>
      </c>
      <c r="E4799" s="40" t="s">
        <v>9323</v>
      </c>
    </row>
    <row r="4800" spans="1:5">
      <c r="A4800" t="str">
        <f t="shared" si="74"/>
        <v>41426</v>
      </c>
      <c r="B4800">
        <v>41426</v>
      </c>
      <c r="C4800" s="120" t="s">
        <v>22497</v>
      </c>
      <c r="D4800" s="41" t="s">
        <v>8502</v>
      </c>
      <c r="E4800" s="40" t="s">
        <v>8798</v>
      </c>
    </row>
    <row r="4801" spans="1:5">
      <c r="A4801" t="str">
        <f t="shared" si="74"/>
        <v>41457</v>
      </c>
      <c r="B4801">
        <v>41457</v>
      </c>
      <c r="C4801" s="120" t="s">
        <v>23064</v>
      </c>
      <c r="D4801" s="41" t="s">
        <v>8502</v>
      </c>
      <c r="E4801" s="40" t="s">
        <v>27937</v>
      </c>
    </row>
    <row r="4802" spans="1:5">
      <c r="A4802" t="str">
        <f t="shared" si="74"/>
        <v>41458</v>
      </c>
      <c r="B4802">
        <v>41458</v>
      </c>
      <c r="C4802" s="120" t="s">
        <v>23065</v>
      </c>
      <c r="D4802" s="41" t="s">
        <v>8502</v>
      </c>
      <c r="E4802" s="40" t="s">
        <v>27938</v>
      </c>
    </row>
    <row r="4803" spans="1:5">
      <c r="A4803" t="str">
        <f t="shared" ref="A4803:A4866" si="75">IF(ISERROR(SEARCH("/",B4803)=6),TRIM(CLEAN(B4803)),IF(SEARCH("/",B4803)=6,IF(LEN(TRIM(CLEAN(B4803)))=7,LEFT(TRIM(CLEAN(B4803)),6)&amp;"00"&amp;RIGHT(TRIM(CLEAN(B4803)),1),LEFT(TRIM(CLEAN(B4803)),6)&amp;"0"&amp;RIGHT(TRIM(CLEAN(B4803)),2)),TRIM(CLEAN(B4803))))</f>
        <v>41459</v>
      </c>
      <c r="B4803">
        <v>41459</v>
      </c>
      <c r="C4803" s="120" t="s">
        <v>23066</v>
      </c>
      <c r="D4803" s="41" t="s">
        <v>8502</v>
      </c>
      <c r="E4803" s="40" t="s">
        <v>27939</v>
      </c>
    </row>
    <row r="4804" spans="1:5">
      <c r="A4804" t="str">
        <f t="shared" si="75"/>
        <v>41461</v>
      </c>
      <c r="B4804">
        <v>41461</v>
      </c>
      <c r="C4804" s="120" t="s">
        <v>23067</v>
      </c>
      <c r="D4804" s="41" t="s">
        <v>8502</v>
      </c>
      <c r="E4804" s="40" t="s">
        <v>27940</v>
      </c>
    </row>
    <row r="4805" spans="1:5">
      <c r="A4805" t="str">
        <f t="shared" si="75"/>
        <v>41474</v>
      </c>
      <c r="B4805">
        <v>41474</v>
      </c>
      <c r="C4805" s="120" t="s">
        <v>20062</v>
      </c>
      <c r="D4805" s="41" t="s">
        <v>8502</v>
      </c>
      <c r="E4805" s="40" t="s">
        <v>19011</v>
      </c>
    </row>
    <row r="4806" spans="1:5">
      <c r="A4806" t="str">
        <f t="shared" si="75"/>
        <v>41475</v>
      </c>
      <c r="B4806">
        <v>41475</v>
      </c>
      <c r="C4806" s="120" t="s">
        <v>20064</v>
      </c>
      <c r="D4806" s="41" t="s">
        <v>8502</v>
      </c>
      <c r="E4806" s="40" t="s">
        <v>18218</v>
      </c>
    </row>
    <row r="4807" spans="1:5">
      <c r="A4807" t="str">
        <f t="shared" si="75"/>
        <v>41476</v>
      </c>
      <c r="B4807">
        <v>41476</v>
      </c>
      <c r="C4807" s="120" t="s">
        <v>20065</v>
      </c>
      <c r="D4807" s="41" t="s">
        <v>8502</v>
      </c>
      <c r="E4807" s="40" t="s">
        <v>27941</v>
      </c>
    </row>
    <row r="4808" spans="1:5">
      <c r="A4808" t="str">
        <f t="shared" si="75"/>
        <v>41480</v>
      </c>
      <c r="B4808">
        <v>41480</v>
      </c>
      <c r="C4808" s="120" t="s">
        <v>20061</v>
      </c>
      <c r="D4808" s="41" t="s">
        <v>8502</v>
      </c>
      <c r="E4808" s="40" t="s">
        <v>19023</v>
      </c>
    </row>
    <row r="4809" spans="1:5">
      <c r="A4809" t="str">
        <f t="shared" si="75"/>
        <v>41594</v>
      </c>
      <c r="B4809">
        <v>41594</v>
      </c>
      <c r="C4809" s="120" t="s">
        <v>22821</v>
      </c>
      <c r="D4809" s="41" t="s">
        <v>8506</v>
      </c>
      <c r="E4809" s="40" t="s">
        <v>9081</v>
      </c>
    </row>
    <row r="4810" spans="1:5">
      <c r="A4810" t="str">
        <f t="shared" si="75"/>
        <v>41596</v>
      </c>
      <c r="B4810">
        <v>41596</v>
      </c>
      <c r="C4810" s="120" t="s">
        <v>22819</v>
      </c>
      <c r="D4810" s="41" t="s">
        <v>8506</v>
      </c>
      <c r="E4810" s="40" t="s">
        <v>17426</v>
      </c>
    </row>
    <row r="4811" spans="1:5">
      <c r="A4811" t="str">
        <f t="shared" si="75"/>
        <v>41598</v>
      </c>
      <c r="B4811">
        <v>41598</v>
      </c>
      <c r="C4811" s="120" t="s">
        <v>22820</v>
      </c>
      <c r="D4811" s="41" t="s">
        <v>8506</v>
      </c>
      <c r="E4811" s="40" t="s">
        <v>17426</v>
      </c>
    </row>
    <row r="4812" spans="1:5">
      <c r="A4812" t="str">
        <f t="shared" si="75"/>
        <v>41610</v>
      </c>
      <c r="B4812">
        <v>41610</v>
      </c>
      <c r="C4812" s="120" t="s">
        <v>19314</v>
      </c>
      <c r="D4812" s="41" t="s">
        <v>8502</v>
      </c>
      <c r="E4812" s="40" t="s">
        <v>27942</v>
      </c>
    </row>
    <row r="4813" spans="1:5">
      <c r="A4813" t="str">
        <f t="shared" si="75"/>
        <v>41611</v>
      </c>
      <c r="B4813">
        <v>41611</v>
      </c>
      <c r="C4813" s="120" t="s">
        <v>19315</v>
      </c>
      <c r="D4813" s="41" t="s">
        <v>8502</v>
      </c>
      <c r="E4813" s="40" t="s">
        <v>27943</v>
      </c>
    </row>
    <row r="4814" spans="1:5">
      <c r="A4814" t="str">
        <f t="shared" si="75"/>
        <v>41612</v>
      </c>
      <c r="B4814">
        <v>41612</v>
      </c>
      <c r="C4814" s="120" t="s">
        <v>19316</v>
      </c>
      <c r="D4814" s="41" t="s">
        <v>8502</v>
      </c>
      <c r="E4814" s="40" t="s">
        <v>27944</v>
      </c>
    </row>
    <row r="4815" spans="1:5">
      <c r="A4815" t="str">
        <f t="shared" si="75"/>
        <v>41613</v>
      </c>
      <c r="B4815">
        <v>41613</v>
      </c>
      <c r="C4815" s="120" t="s">
        <v>23454</v>
      </c>
      <c r="D4815" s="41" t="s">
        <v>8502</v>
      </c>
      <c r="E4815" s="40" t="s">
        <v>26556</v>
      </c>
    </row>
    <row r="4816" spans="1:5">
      <c r="A4816" t="str">
        <f t="shared" si="75"/>
        <v>41614</v>
      </c>
      <c r="B4816">
        <v>41614</v>
      </c>
      <c r="C4816" s="120" t="s">
        <v>23455</v>
      </c>
      <c r="D4816" s="41" t="s">
        <v>8502</v>
      </c>
      <c r="E4816" s="40" t="s">
        <v>26549</v>
      </c>
    </row>
    <row r="4817" spans="1:5">
      <c r="A4817" t="str">
        <f t="shared" si="75"/>
        <v>41615</v>
      </c>
      <c r="B4817">
        <v>41615</v>
      </c>
      <c r="C4817" s="120" t="s">
        <v>23456</v>
      </c>
      <c r="D4817" s="41" t="s">
        <v>8502</v>
      </c>
      <c r="E4817" s="40" t="s">
        <v>27945</v>
      </c>
    </row>
    <row r="4818" spans="1:5">
      <c r="A4818" t="str">
        <f t="shared" si="75"/>
        <v>41616</v>
      </c>
      <c r="B4818">
        <v>41616</v>
      </c>
      <c r="C4818" s="120" t="s">
        <v>23458</v>
      </c>
      <c r="D4818" s="41" t="s">
        <v>8502</v>
      </c>
      <c r="E4818" s="40" t="s">
        <v>27946</v>
      </c>
    </row>
    <row r="4819" spans="1:5">
      <c r="A4819" t="str">
        <f t="shared" si="75"/>
        <v>41617</v>
      </c>
      <c r="B4819">
        <v>41617</v>
      </c>
      <c r="C4819" s="120" t="s">
        <v>23459</v>
      </c>
      <c r="D4819" s="41" t="s">
        <v>8502</v>
      </c>
      <c r="E4819" s="40" t="s">
        <v>27947</v>
      </c>
    </row>
    <row r="4820" spans="1:5">
      <c r="A4820" t="str">
        <f t="shared" si="75"/>
        <v>41618</v>
      </c>
      <c r="B4820">
        <v>41618</v>
      </c>
      <c r="C4820" s="120" t="s">
        <v>23460</v>
      </c>
      <c r="D4820" s="41" t="s">
        <v>8502</v>
      </c>
      <c r="E4820" s="40" t="s">
        <v>27948</v>
      </c>
    </row>
    <row r="4821" spans="1:5">
      <c r="A4821" t="str">
        <f t="shared" si="75"/>
        <v>41619</v>
      </c>
      <c r="B4821">
        <v>41619</v>
      </c>
      <c r="C4821" s="120" t="s">
        <v>23462</v>
      </c>
      <c r="D4821" s="41" t="s">
        <v>8502</v>
      </c>
      <c r="E4821" s="40" t="s">
        <v>27949</v>
      </c>
    </row>
    <row r="4822" spans="1:5">
      <c r="A4822" t="str">
        <f t="shared" si="75"/>
        <v>41620</v>
      </c>
      <c r="B4822">
        <v>41620</v>
      </c>
      <c r="C4822" s="120" t="s">
        <v>23463</v>
      </c>
      <c r="D4822" s="41" t="s">
        <v>8502</v>
      </c>
      <c r="E4822" s="40" t="s">
        <v>27950</v>
      </c>
    </row>
    <row r="4823" spans="1:5">
      <c r="A4823" t="str">
        <f t="shared" si="75"/>
        <v>41622</v>
      </c>
      <c r="B4823">
        <v>41622</v>
      </c>
      <c r="C4823" s="120" t="s">
        <v>23464</v>
      </c>
      <c r="D4823" s="41" t="s">
        <v>8502</v>
      </c>
      <c r="E4823" s="40" t="s">
        <v>27951</v>
      </c>
    </row>
    <row r="4824" spans="1:5">
      <c r="A4824" t="str">
        <f t="shared" si="75"/>
        <v>41623</v>
      </c>
      <c r="B4824">
        <v>41623</v>
      </c>
      <c r="C4824" s="120" t="s">
        <v>23465</v>
      </c>
      <c r="D4824" s="41" t="s">
        <v>8502</v>
      </c>
      <c r="E4824" s="40" t="s">
        <v>27952</v>
      </c>
    </row>
    <row r="4825" spans="1:5">
      <c r="A4825" t="str">
        <f t="shared" si="75"/>
        <v>41624</v>
      </c>
      <c r="B4825">
        <v>41624</v>
      </c>
      <c r="C4825" s="120" t="s">
        <v>23466</v>
      </c>
      <c r="D4825" s="41" t="s">
        <v>8502</v>
      </c>
      <c r="E4825" s="40" t="s">
        <v>27953</v>
      </c>
    </row>
    <row r="4826" spans="1:5">
      <c r="A4826" t="str">
        <f t="shared" si="75"/>
        <v>41625</v>
      </c>
      <c r="B4826">
        <v>41625</v>
      </c>
      <c r="C4826" s="120" t="s">
        <v>23467</v>
      </c>
      <c r="D4826" s="41" t="s">
        <v>8502</v>
      </c>
      <c r="E4826" s="40" t="s">
        <v>27954</v>
      </c>
    </row>
    <row r="4827" spans="1:5">
      <c r="A4827" t="str">
        <f t="shared" si="75"/>
        <v>41627</v>
      </c>
      <c r="B4827">
        <v>41627</v>
      </c>
      <c r="C4827" s="120" t="s">
        <v>20039</v>
      </c>
      <c r="D4827" s="41" t="s">
        <v>8502</v>
      </c>
      <c r="E4827" s="40" t="s">
        <v>27955</v>
      </c>
    </row>
    <row r="4828" spans="1:5">
      <c r="A4828" t="str">
        <f t="shared" si="75"/>
        <v>41628</v>
      </c>
      <c r="B4828">
        <v>41628</v>
      </c>
      <c r="C4828" s="120" t="s">
        <v>20041</v>
      </c>
      <c r="D4828" s="41" t="s">
        <v>8502</v>
      </c>
      <c r="E4828" s="40" t="s">
        <v>27956</v>
      </c>
    </row>
    <row r="4829" spans="1:5">
      <c r="A4829" t="str">
        <f t="shared" si="75"/>
        <v>41629</v>
      </c>
      <c r="B4829">
        <v>41629</v>
      </c>
      <c r="C4829" s="120" t="s">
        <v>20042</v>
      </c>
      <c r="D4829" s="41" t="s">
        <v>8502</v>
      </c>
      <c r="E4829" s="40" t="s">
        <v>27957</v>
      </c>
    </row>
    <row r="4830" spans="1:5">
      <c r="A4830" t="str">
        <f t="shared" si="75"/>
        <v>41637</v>
      </c>
      <c r="B4830">
        <v>41637</v>
      </c>
      <c r="C4830" s="120" t="s">
        <v>19317</v>
      </c>
      <c r="D4830" s="41" t="s">
        <v>8502</v>
      </c>
      <c r="E4830" s="40" t="s">
        <v>27949</v>
      </c>
    </row>
    <row r="4831" spans="1:5">
      <c r="A4831" t="str">
        <f t="shared" si="75"/>
        <v>41638</v>
      </c>
      <c r="B4831">
        <v>41638</v>
      </c>
      <c r="C4831" s="120" t="s">
        <v>19319</v>
      </c>
      <c r="D4831" s="41" t="s">
        <v>8502</v>
      </c>
      <c r="E4831" s="40" t="s">
        <v>27958</v>
      </c>
    </row>
    <row r="4832" spans="1:5">
      <c r="A4832" t="str">
        <f t="shared" si="75"/>
        <v>41639</v>
      </c>
      <c r="B4832">
        <v>41639</v>
      </c>
      <c r="C4832" s="120" t="s">
        <v>19320</v>
      </c>
      <c r="D4832" s="41" t="s">
        <v>8502</v>
      </c>
      <c r="E4832" s="40" t="s">
        <v>27959</v>
      </c>
    </row>
    <row r="4833" spans="1:5">
      <c r="A4833" t="str">
        <f t="shared" si="75"/>
        <v>41679</v>
      </c>
      <c r="B4833">
        <v>41679</v>
      </c>
      <c r="C4833" s="120" t="s">
        <v>22470</v>
      </c>
      <c r="D4833" s="41" t="s">
        <v>8502</v>
      </c>
      <c r="E4833" s="40" t="s">
        <v>26505</v>
      </c>
    </row>
    <row r="4834" spans="1:5">
      <c r="A4834" t="str">
        <f t="shared" si="75"/>
        <v>41680</v>
      </c>
      <c r="B4834">
        <v>41680</v>
      </c>
      <c r="C4834" s="120" t="s">
        <v>22469</v>
      </c>
      <c r="D4834" s="41" t="s">
        <v>8502</v>
      </c>
      <c r="E4834" s="40" t="s">
        <v>8724</v>
      </c>
    </row>
    <row r="4835" spans="1:5">
      <c r="A4835" t="str">
        <f t="shared" si="75"/>
        <v>41681</v>
      </c>
      <c r="B4835">
        <v>41681</v>
      </c>
      <c r="C4835" s="120" t="s">
        <v>22472</v>
      </c>
      <c r="D4835" s="41" t="s">
        <v>8502</v>
      </c>
      <c r="E4835" s="40" t="s">
        <v>16400</v>
      </c>
    </row>
    <row r="4836" spans="1:5">
      <c r="A4836" t="str">
        <f t="shared" si="75"/>
        <v>41682</v>
      </c>
      <c r="B4836">
        <v>41682</v>
      </c>
      <c r="C4836" s="120" t="s">
        <v>22467</v>
      </c>
      <c r="D4836" s="41" t="s">
        <v>8502</v>
      </c>
      <c r="E4836" s="40" t="s">
        <v>8807</v>
      </c>
    </row>
    <row r="4837" spans="1:5">
      <c r="A4837" t="str">
        <f t="shared" si="75"/>
        <v>41683</v>
      </c>
      <c r="B4837">
        <v>41683</v>
      </c>
      <c r="C4837" s="120" t="s">
        <v>22468</v>
      </c>
      <c r="D4837" s="41" t="s">
        <v>8502</v>
      </c>
      <c r="E4837" s="40" t="s">
        <v>16907</v>
      </c>
    </row>
    <row r="4838" spans="1:5">
      <c r="A4838" t="str">
        <f t="shared" si="75"/>
        <v>41697</v>
      </c>
      <c r="B4838">
        <v>41697</v>
      </c>
      <c r="C4838" s="120" t="s">
        <v>24271</v>
      </c>
      <c r="D4838" s="41" t="s">
        <v>8510</v>
      </c>
      <c r="E4838" s="40" t="s">
        <v>24272</v>
      </c>
    </row>
    <row r="4839" spans="1:5">
      <c r="A4839" t="str">
        <f t="shared" si="75"/>
        <v>41699</v>
      </c>
      <c r="B4839">
        <v>41699</v>
      </c>
      <c r="C4839" s="120" t="s">
        <v>27960</v>
      </c>
      <c r="D4839" s="41" t="s">
        <v>8510</v>
      </c>
      <c r="E4839" s="40" t="s">
        <v>24275</v>
      </c>
    </row>
    <row r="4840" spans="1:5">
      <c r="A4840" t="str">
        <f t="shared" si="75"/>
        <v>41776</v>
      </c>
      <c r="B4840">
        <v>41776</v>
      </c>
      <c r="C4840" s="120" t="s">
        <v>24610</v>
      </c>
      <c r="D4840" s="41" t="s">
        <v>8504</v>
      </c>
      <c r="E4840" s="40" t="s">
        <v>8884</v>
      </c>
    </row>
    <row r="4841" spans="1:5">
      <c r="A4841" t="str">
        <f t="shared" si="75"/>
        <v>41779</v>
      </c>
      <c r="B4841">
        <v>41779</v>
      </c>
      <c r="C4841" s="120" t="s">
        <v>27961</v>
      </c>
      <c r="D4841" s="41" t="s">
        <v>8510</v>
      </c>
      <c r="E4841" s="40" t="s">
        <v>27962</v>
      </c>
    </row>
    <row r="4842" spans="1:5">
      <c r="A4842" t="str">
        <f t="shared" si="75"/>
        <v>41780</v>
      </c>
      <c r="B4842">
        <v>41780</v>
      </c>
      <c r="C4842" s="120" t="s">
        <v>27963</v>
      </c>
      <c r="D4842" s="41" t="s">
        <v>8510</v>
      </c>
      <c r="E4842" s="40" t="s">
        <v>27964</v>
      </c>
    </row>
    <row r="4843" spans="1:5">
      <c r="A4843" t="str">
        <f t="shared" si="75"/>
        <v>41781</v>
      </c>
      <c r="B4843">
        <v>41781</v>
      </c>
      <c r="C4843" s="120" t="s">
        <v>27965</v>
      </c>
      <c r="D4843" s="41" t="s">
        <v>8510</v>
      </c>
      <c r="E4843" s="40" t="s">
        <v>27966</v>
      </c>
    </row>
    <row r="4844" spans="1:5">
      <c r="A4844" t="str">
        <f t="shared" si="75"/>
        <v>41782</v>
      </c>
      <c r="B4844">
        <v>41782</v>
      </c>
      <c r="C4844" s="120" t="s">
        <v>27967</v>
      </c>
      <c r="D4844" s="41" t="s">
        <v>8510</v>
      </c>
      <c r="E4844" s="40" t="s">
        <v>27968</v>
      </c>
    </row>
    <row r="4845" spans="1:5">
      <c r="A4845" t="str">
        <f t="shared" si="75"/>
        <v>41783</v>
      </c>
      <c r="B4845">
        <v>41783</v>
      </c>
      <c r="C4845" s="120" t="s">
        <v>27969</v>
      </c>
      <c r="D4845" s="41" t="s">
        <v>8510</v>
      </c>
      <c r="E4845" s="40" t="s">
        <v>27970</v>
      </c>
    </row>
    <row r="4846" spans="1:5">
      <c r="A4846" t="str">
        <f t="shared" si="75"/>
        <v>41785</v>
      </c>
      <c r="B4846">
        <v>41785</v>
      </c>
      <c r="C4846" s="120" t="s">
        <v>27971</v>
      </c>
      <c r="D4846" s="41" t="s">
        <v>8510</v>
      </c>
      <c r="E4846" s="40" t="s">
        <v>27972</v>
      </c>
    </row>
    <row r="4847" spans="1:5">
      <c r="A4847" t="str">
        <f t="shared" si="75"/>
        <v>41786</v>
      </c>
      <c r="B4847">
        <v>41786</v>
      </c>
      <c r="C4847" s="120" t="s">
        <v>27973</v>
      </c>
      <c r="D4847" s="41" t="s">
        <v>8510</v>
      </c>
      <c r="E4847" s="40" t="s">
        <v>27974</v>
      </c>
    </row>
    <row r="4848" spans="1:5" ht="30">
      <c r="A4848" t="str">
        <f t="shared" si="75"/>
        <v>41805</v>
      </c>
      <c r="B4848">
        <v>41805</v>
      </c>
      <c r="C4848" s="120" t="s">
        <v>22032</v>
      </c>
      <c r="D4848" s="41" t="s">
        <v>8593</v>
      </c>
      <c r="E4848" s="40" t="s">
        <v>18106</v>
      </c>
    </row>
    <row r="4849" spans="1:5">
      <c r="A4849" t="str">
        <f t="shared" si="75"/>
        <v>41892</v>
      </c>
      <c r="B4849">
        <v>41892</v>
      </c>
      <c r="C4849" s="120" t="s">
        <v>23742</v>
      </c>
      <c r="D4849" s="41" t="s">
        <v>8502</v>
      </c>
      <c r="E4849" s="40" t="s">
        <v>27975</v>
      </c>
    </row>
    <row r="4850" spans="1:5">
      <c r="A4850" t="str">
        <f t="shared" si="75"/>
        <v>41898</v>
      </c>
      <c r="B4850">
        <v>41898</v>
      </c>
      <c r="C4850" s="120" t="s">
        <v>22422</v>
      </c>
      <c r="D4850" s="41" t="s">
        <v>8502</v>
      </c>
      <c r="E4850" s="40" t="s">
        <v>27976</v>
      </c>
    </row>
    <row r="4851" spans="1:5">
      <c r="A4851" t="str">
        <f t="shared" si="75"/>
        <v>41899</v>
      </c>
      <c r="B4851">
        <v>41899</v>
      </c>
      <c r="C4851" s="120" t="s">
        <v>20384</v>
      </c>
      <c r="D4851" s="41" t="s">
        <v>8836</v>
      </c>
      <c r="E4851" s="40" t="s">
        <v>27977</v>
      </c>
    </row>
    <row r="4852" spans="1:5">
      <c r="A4852" t="str">
        <f t="shared" si="75"/>
        <v>41903</v>
      </c>
      <c r="B4852">
        <v>41903</v>
      </c>
      <c r="C4852" s="120" t="s">
        <v>21186</v>
      </c>
      <c r="D4852" s="41" t="s">
        <v>8506</v>
      </c>
      <c r="E4852" s="40" t="s">
        <v>9421</v>
      </c>
    </row>
    <row r="4853" spans="1:5">
      <c r="A4853" t="str">
        <f t="shared" si="75"/>
        <v>41904</v>
      </c>
      <c r="B4853">
        <v>41904</v>
      </c>
      <c r="C4853" s="120" t="s">
        <v>21185</v>
      </c>
      <c r="D4853" s="41" t="s">
        <v>8836</v>
      </c>
      <c r="E4853" s="40" t="s">
        <v>27978</v>
      </c>
    </row>
    <row r="4854" spans="1:5">
      <c r="A4854" t="str">
        <f t="shared" si="75"/>
        <v>41930</v>
      </c>
      <c r="B4854">
        <v>41930</v>
      </c>
      <c r="C4854" s="120" t="s">
        <v>24104</v>
      </c>
      <c r="D4854" s="41" t="s">
        <v>8510</v>
      </c>
      <c r="E4854" s="40" t="s">
        <v>27979</v>
      </c>
    </row>
    <row r="4855" spans="1:5">
      <c r="A4855" t="str">
        <f t="shared" si="75"/>
        <v>41931</v>
      </c>
      <c r="B4855">
        <v>41931</v>
      </c>
      <c r="C4855" s="120" t="s">
        <v>24105</v>
      </c>
      <c r="D4855" s="41" t="s">
        <v>8510</v>
      </c>
      <c r="E4855" s="40" t="s">
        <v>27980</v>
      </c>
    </row>
    <row r="4856" spans="1:5">
      <c r="A4856" t="str">
        <f t="shared" si="75"/>
        <v>41932</v>
      </c>
      <c r="B4856">
        <v>41932</v>
      </c>
      <c r="C4856" s="120" t="s">
        <v>24106</v>
      </c>
      <c r="D4856" s="41" t="s">
        <v>8510</v>
      </c>
      <c r="E4856" s="40" t="s">
        <v>27981</v>
      </c>
    </row>
    <row r="4857" spans="1:5">
      <c r="A4857" t="str">
        <f t="shared" si="75"/>
        <v>41933</v>
      </c>
      <c r="B4857">
        <v>41933</v>
      </c>
      <c r="C4857" s="120" t="s">
        <v>24107</v>
      </c>
      <c r="D4857" s="41" t="s">
        <v>8510</v>
      </c>
      <c r="E4857" s="40" t="s">
        <v>27982</v>
      </c>
    </row>
    <row r="4858" spans="1:5">
      <c r="A4858" t="str">
        <f t="shared" si="75"/>
        <v>41934</v>
      </c>
      <c r="B4858">
        <v>41934</v>
      </c>
      <c r="C4858" s="120" t="s">
        <v>24108</v>
      </c>
      <c r="D4858" s="41" t="s">
        <v>8510</v>
      </c>
      <c r="E4858" s="40" t="s">
        <v>27983</v>
      </c>
    </row>
    <row r="4859" spans="1:5">
      <c r="A4859" t="str">
        <f t="shared" si="75"/>
        <v>41936</v>
      </c>
      <c r="B4859">
        <v>41936</v>
      </c>
      <c r="C4859" s="120" t="s">
        <v>24109</v>
      </c>
      <c r="D4859" s="41" t="s">
        <v>8510</v>
      </c>
      <c r="E4859" s="40" t="s">
        <v>27984</v>
      </c>
    </row>
    <row r="4860" spans="1:5">
      <c r="A4860" t="str">
        <f t="shared" si="75"/>
        <v>41953</v>
      </c>
      <c r="B4860">
        <v>41953</v>
      </c>
      <c r="C4860" s="120" t="s">
        <v>19841</v>
      </c>
      <c r="D4860" s="41" t="s">
        <v>8506</v>
      </c>
      <c r="E4860" s="40" t="s">
        <v>16945</v>
      </c>
    </row>
    <row r="4861" spans="1:5">
      <c r="A4861" t="str">
        <f t="shared" si="75"/>
        <v>41954</v>
      </c>
      <c r="B4861">
        <v>41954</v>
      </c>
      <c r="C4861" s="120" t="s">
        <v>19843</v>
      </c>
      <c r="D4861" s="41" t="s">
        <v>8506</v>
      </c>
      <c r="E4861" s="40" t="s">
        <v>25298</v>
      </c>
    </row>
    <row r="4862" spans="1:5">
      <c r="A4862" t="str">
        <f t="shared" si="75"/>
        <v>41955</v>
      </c>
      <c r="B4862">
        <v>41955</v>
      </c>
      <c r="C4862" s="120" t="s">
        <v>19839</v>
      </c>
      <c r="D4862" s="41" t="s">
        <v>8506</v>
      </c>
      <c r="E4862" s="40" t="s">
        <v>27985</v>
      </c>
    </row>
    <row r="4863" spans="1:5">
      <c r="A4863" t="str">
        <f t="shared" si="75"/>
        <v>41965</v>
      </c>
      <c r="B4863">
        <v>41965</v>
      </c>
      <c r="C4863" s="120" t="s">
        <v>20436</v>
      </c>
      <c r="D4863" s="41" t="s">
        <v>8836</v>
      </c>
      <c r="E4863" s="40" t="s">
        <v>27986</v>
      </c>
    </row>
    <row r="4864" spans="1:5">
      <c r="A4864" t="str">
        <f t="shared" si="75"/>
        <v>41967</v>
      </c>
      <c r="B4864">
        <v>41967</v>
      </c>
      <c r="C4864" s="120" t="s">
        <v>20299</v>
      </c>
      <c r="D4864" s="41" t="s">
        <v>8498</v>
      </c>
      <c r="E4864" s="40" t="s">
        <v>9251</v>
      </c>
    </row>
    <row r="4865" spans="1:5">
      <c r="A4865" t="str">
        <f t="shared" si="75"/>
        <v>41975</v>
      </c>
      <c r="B4865">
        <v>41975</v>
      </c>
      <c r="C4865" s="120" t="s">
        <v>22813</v>
      </c>
      <c r="D4865" s="41" t="s">
        <v>8500</v>
      </c>
      <c r="E4865" s="40" t="s">
        <v>9331</v>
      </c>
    </row>
    <row r="4866" spans="1:5">
      <c r="A4866" t="str">
        <f t="shared" si="75"/>
        <v>41985</v>
      </c>
      <c r="B4866">
        <v>41985</v>
      </c>
      <c r="C4866" s="120" t="s">
        <v>24273</v>
      </c>
      <c r="D4866" s="41" t="s">
        <v>8510</v>
      </c>
      <c r="E4866" s="40" t="s">
        <v>24274</v>
      </c>
    </row>
    <row r="4867" spans="1:5">
      <c r="A4867" t="str">
        <f t="shared" ref="A4867:A4930" si="76">IF(ISERROR(SEARCH("/",B4867)=6),TRIM(CLEAN(B4867)),IF(SEARCH("/",B4867)=6,IF(LEN(TRIM(CLEAN(B4867)))=7,LEFT(TRIM(CLEAN(B4867)),6)&amp;"00"&amp;RIGHT(TRIM(CLEAN(B4867)),1),LEFT(TRIM(CLEAN(B4867)),6)&amp;"0"&amp;RIGHT(TRIM(CLEAN(B4867)),2)),TRIM(CLEAN(B4867))))</f>
        <v>41986</v>
      </c>
      <c r="B4867">
        <v>41986</v>
      </c>
      <c r="C4867" s="120" t="s">
        <v>24263</v>
      </c>
      <c r="D4867" s="41" t="s">
        <v>8510</v>
      </c>
      <c r="E4867" s="40" t="s">
        <v>24264</v>
      </c>
    </row>
    <row r="4868" spans="1:5">
      <c r="A4868" t="str">
        <f t="shared" si="76"/>
        <v>41987</v>
      </c>
      <c r="B4868">
        <v>41987</v>
      </c>
      <c r="C4868" s="120" t="s">
        <v>24267</v>
      </c>
      <c r="D4868" s="41" t="s">
        <v>8510</v>
      </c>
      <c r="E4868" s="40" t="s">
        <v>24268</v>
      </c>
    </row>
    <row r="4869" spans="1:5">
      <c r="A4869" t="str">
        <f t="shared" si="76"/>
        <v>41988</v>
      </c>
      <c r="B4869">
        <v>41988</v>
      </c>
      <c r="C4869" s="120" t="s">
        <v>24269</v>
      </c>
      <c r="D4869" s="41" t="s">
        <v>8510</v>
      </c>
      <c r="E4869" s="40" t="s">
        <v>24270</v>
      </c>
    </row>
    <row r="4870" spans="1:5" ht="30">
      <c r="A4870" t="str">
        <f t="shared" si="76"/>
        <v>41992</v>
      </c>
      <c r="B4870">
        <v>41992</v>
      </c>
      <c r="C4870" s="120" t="s">
        <v>20290</v>
      </c>
      <c r="D4870" s="41" t="s">
        <v>8502</v>
      </c>
      <c r="E4870" s="40" t="s">
        <v>27987</v>
      </c>
    </row>
    <row r="4871" spans="1:5">
      <c r="A4871" t="str">
        <f t="shared" si="76"/>
        <v>42243</v>
      </c>
      <c r="B4871">
        <v>42243</v>
      </c>
      <c r="C4871" s="120" t="s">
        <v>22070</v>
      </c>
      <c r="D4871" s="41" t="s">
        <v>8502</v>
      </c>
      <c r="E4871" s="40" t="s">
        <v>27988</v>
      </c>
    </row>
    <row r="4872" spans="1:5">
      <c r="A4872" t="str">
        <f t="shared" si="76"/>
        <v>42244</v>
      </c>
      <c r="B4872">
        <v>42244</v>
      </c>
      <c r="C4872" s="120" t="s">
        <v>22066</v>
      </c>
      <c r="D4872" s="41" t="s">
        <v>8502</v>
      </c>
      <c r="E4872" s="40" t="s">
        <v>27989</v>
      </c>
    </row>
    <row r="4873" spans="1:5">
      <c r="A4873" t="str">
        <f t="shared" si="76"/>
        <v>42245</v>
      </c>
      <c r="B4873">
        <v>42245</v>
      </c>
      <c r="C4873" s="120" t="s">
        <v>22068</v>
      </c>
      <c r="D4873" s="41" t="s">
        <v>8502</v>
      </c>
      <c r="E4873" s="40" t="s">
        <v>27990</v>
      </c>
    </row>
    <row r="4874" spans="1:5">
      <c r="A4874" t="str">
        <f t="shared" si="76"/>
        <v>42246</v>
      </c>
      <c r="B4874">
        <v>42246</v>
      </c>
      <c r="C4874" s="120" t="s">
        <v>22069</v>
      </c>
      <c r="D4874" s="41" t="s">
        <v>8502</v>
      </c>
      <c r="E4874" s="40" t="s">
        <v>27991</v>
      </c>
    </row>
    <row r="4875" spans="1:5">
      <c r="A4875" t="str">
        <f t="shared" si="76"/>
        <v>42247</v>
      </c>
      <c r="B4875">
        <v>42247</v>
      </c>
      <c r="C4875" s="120" t="s">
        <v>22063</v>
      </c>
      <c r="D4875" s="41" t="s">
        <v>8502</v>
      </c>
      <c r="E4875" s="40" t="s">
        <v>27992</v>
      </c>
    </row>
    <row r="4876" spans="1:5">
      <c r="A4876" t="str">
        <f t="shared" si="76"/>
        <v>42248</v>
      </c>
      <c r="B4876">
        <v>42248</v>
      </c>
      <c r="C4876" s="120" t="s">
        <v>22064</v>
      </c>
      <c r="D4876" s="41" t="s">
        <v>8502</v>
      </c>
      <c r="E4876" s="40" t="s">
        <v>27993</v>
      </c>
    </row>
    <row r="4877" spans="1:5">
      <c r="A4877" t="str">
        <f t="shared" si="76"/>
        <v>42249</v>
      </c>
      <c r="B4877">
        <v>42249</v>
      </c>
      <c r="C4877" s="120" t="s">
        <v>22065</v>
      </c>
      <c r="D4877" s="41" t="s">
        <v>8502</v>
      </c>
      <c r="E4877" s="40" t="s">
        <v>27994</v>
      </c>
    </row>
    <row r="4878" spans="1:5">
      <c r="A4878" t="str">
        <f t="shared" si="76"/>
        <v>42250</v>
      </c>
      <c r="B4878">
        <v>42250</v>
      </c>
      <c r="C4878" s="120" t="s">
        <v>20281</v>
      </c>
      <c r="D4878" s="41" t="s">
        <v>8836</v>
      </c>
      <c r="E4878" s="40" t="s">
        <v>27995</v>
      </c>
    </row>
    <row r="4879" spans="1:5">
      <c r="A4879" t="str">
        <f t="shared" si="76"/>
        <v>42251</v>
      </c>
      <c r="B4879">
        <v>42251</v>
      </c>
      <c r="C4879" s="120" t="s">
        <v>20008</v>
      </c>
      <c r="D4879" s="41" t="s">
        <v>8502</v>
      </c>
      <c r="E4879" s="40" t="s">
        <v>27996</v>
      </c>
    </row>
    <row r="4880" spans="1:5">
      <c r="A4880" t="str">
        <f t="shared" si="76"/>
        <v>42256</v>
      </c>
      <c r="B4880">
        <v>42256</v>
      </c>
      <c r="C4880" s="120" t="s">
        <v>20282</v>
      </c>
      <c r="D4880" s="41" t="s">
        <v>8506</v>
      </c>
      <c r="E4880" s="40" t="s">
        <v>14553</v>
      </c>
    </row>
    <row r="4881" spans="1:5">
      <c r="A4881" t="str">
        <f t="shared" si="76"/>
        <v>42319</v>
      </c>
      <c r="B4881">
        <v>42319</v>
      </c>
      <c r="C4881" s="120" t="s">
        <v>19512</v>
      </c>
      <c r="D4881" s="41" t="s">
        <v>8502</v>
      </c>
      <c r="E4881" s="40" t="s">
        <v>27997</v>
      </c>
    </row>
    <row r="4882" spans="1:5">
      <c r="A4882" t="str">
        <f t="shared" si="76"/>
        <v>42402</v>
      </c>
      <c r="B4882">
        <v>42402</v>
      </c>
      <c r="C4882" s="120" t="s">
        <v>19131</v>
      </c>
      <c r="D4882" s="41" t="s">
        <v>8506</v>
      </c>
      <c r="E4882" s="40" t="s">
        <v>11757</v>
      </c>
    </row>
    <row r="4883" spans="1:5">
      <c r="A4883" t="str">
        <f t="shared" si="76"/>
        <v>42403</v>
      </c>
      <c r="B4883">
        <v>42403</v>
      </c>
      <c r="C4883" s="120" t="s">
        <v>19132</v>
      </c>
      <c r="D4883" s="41" t="s">
        <v>8506</v>
      </c>
      <c r="E4883" s="40" t="s">
        <v>15953</v>
      </c>
    </row>
    <row r="4884" spans="1:5">
      <c r="A4884" t="str">
        <f t="shared" si="76"/>
        <v>42404</v>
      </c>
      <c r="B4884">
        <v>42404</v>
      </c>
      <c r="C4884" s="120" t="s">
        <v>19133</v>
      </c>
      <c r="D4884" s="41" t="s">
        <v>8506</v>
      </c>
      <c r="E4884" s="40" t="s">
        <v>24960</v>
      </c>
    </row>
    <row r="4885" spans="1:5">
      <c r="A4885" t="str">
        <f t="shared" si="76"/>
        <v>42405</v>
      </c>
      <c r="B4885">
        <v>42405</v>
      </c>
      <c r="C4885" s="120" t="s">
        <v>19134</v>
      </c>
      <c r="D4885" s="41" t="s">
        <v>8506</v>
      </c>
      <c r="E4885" s="40" t="s">
        <v>18130</v>
      </c>
    </row>
    <row r="4886" spans="1:5">
      <c r="A4886" t="str">
        <f t="shared" si="76"/>
        <v>42406</v>
      </c>
      <c r="B4886">
        <v>42406</v>
      </c>
      <c r="C4886" s="120" t="s">
        <v>23782</v>
      </c>
      <c r="D4886" s="41" t="s">
        <v>8500</v>
      </c>
      <c r="E4886" s="40" t="s">
        <v>27998</v>
      </c>
    </row>
    <row r="4887" spans="1:5">
      <c r="A4887" t="str">
        <f t="shared" si="76"/>
        <v>42407</v>
      </c>
      <c r="B4887">
        <v>42407</v>
      </c>
      <c r="C4887" s="120" t="s">
        <v>24025</v>
      </c>
      <c r="D4887" s="41" t="s">
        <v>8510</v>
      </c>
      <c r="E4887" s="40" t="s">
        <v>17033</v>
      </c>
    </row>
    <row r="4888" spans="1:5">
      <c r="A4888" t="str">
        <f t="shared" si="76"/>
        <v>42408</v>
      </c>
      <c r="B4888">
        <v>42408</v>
      </c>
      <c r="C4888" s="120" t="s">
        <v>22054</v>
      </c>
      <c r="D4888" s="41" t="s">
        <v>8500</v>
      </c>
      <c r="E4888" s="40" t="s">
        <v>8533</v>
      </c>
    </row>
    <row r="4889" spans="1:5">
      <c r="A4889" t="str">
        <f t="shared" si="76"/>
        <v>42409</v>
      </c>
      <c r="B4889">
        <v>42409</v>
      </c>
      <c r="C4889" s="120" t="s">
        <v>19259</v>
      </c>
      <c r="D4889" s="41" t="s">
        <v>8506</v>
      </c>
      <c r="E4889" s="40" t="s">
        <v>17942</v>
      </c>
    </row>
    <row r="4890" spans="1:5">
      <c r="A4890" t="str">
        <f t="shared" si="76"/>
        <v>42416</v>
      </c>
      <c r="B4890">
        <v>42416</v>
      </c>
      <c r="C4890" s="120" t="s">
        <v>19371</v>
      </c>
      <c r="D4890" s="41" t="s">
        <v>8502</v>
      </c>
      <c r="E4890" s="40" t="s">
        <v>27999</v>
      </c>
    </row>
    <row r="4891" spans="1:5">
      <c r="A4891" t="str">
        <f t="shared" si="76"/>
        <v>42417</v>
      </c>
      <c r="B4891">
        <v>42417</v>
      </c>
      <c r="C4891" s="120" t="s">
        <v>19372</v>
      </c>
      <c r="D4891" s="41" t="s">
        <v>8502</v>
      </c>
      <c r="E4891" s="40" t="s">
        <v>28000</v>
      </c>
    </row>
    <row r="4892" spans="1:5">
      <c r="A4892" t="str">
        <f t="shared" si="76"/>
        <v>42419</v>
      </c>
      <c r="B4892">
        <v>42419</v>
      </c>
      <c r="C4892" s="120" t="s">
        <v>19373</v>
      </c>
      <c r="D4892" s="41" t="s">
        <v>8502</v>
      </c>
      <c r="E4892" s="40" t="s">
        <v>28001</v>
      </c>
    </row>
    <row r="4893" spans="1:5">
      <c r="A4893" t="str">
        <f t="shared" si="76"/>
        <v>42420</v>
      </c>
      <c r="B4893">
        <v>42420</v>
      </c>
      <c r="C4893" s="120" t="s">
        <v>19374</v>
      </c>
      <c r="D4893" s="41" t="s">
        <v>8502</v>
      </c>
      <c r="E4893" s="40" t="s">
        <v>28002</v>
      </c>
    </row>
    <row r="4894" spans="1:5" ht="30">
      <c r="A4894" t="str">
        <f t="shared" si="76"/>
        <v>42421</v>
      </c>
      <c r="B4894">
        <v>42421</v>
      </c>
      <c r="C4894" s="120" t="s">
        <v>19370</v>
      </c>
      <c r="D4894" s="41" t="s">
        <v>8502</v>
      </c>
      <c r="E4894" s="40" t="s">
        <v>28003</v>
      </c>
    </row>
    <row r="4895" spans="1:5">
      <c r="A4895" t="str">
        <f t="shared" si="76"/>
        <v>42422</v>
      </c>
      <c r="B4895">
        <v>42422</v>
      </c>
      <c r="C4895" s="120" t="s">
        <v>19367</v>
      </c>
      <c r="D4895" s="41" t="s">
        <v>8502</v>
      </c>
      <c r="E4895" s="40" t="s">
        <v>26735</v>
      </c>
    </row>
    <row r="4896" spans="1:5">
      <c r="A4896" t="str">
        <f t="shared" si="76"/>
        <v>42424</v>
      </c>
      <c r="B4896">
        <v>42424</v>
      </c>
      <c r="C4896" s="120" t="s">
        <v>19369</v>
      </c>
      <c r="D4896" s="41" t="s">
        <v>8502</v>
      </c>
      <c r="E4896" s="40" t="s">
        <v>28004</v>
      </c>
    </row>
    <row r="4897" spans="1:5">
      <c r="A4897" t="str">
        <f t="shared" si="76"/>
        <v>42425</v>
      </c>
      <c r="B4897">
        <v>42425</v>
      </c>
      <c r="C4897" s="120" t="s">
        <v>19366</v>
      </c>
      <c r="D4897" s="41" t="s">
        <v>8502</v>
      </c>
      <c r="E4897" s="40" t="s">
        <v>28005</v>
      </c>
    </row>
    <row r="4898" spans="1:5" ht="30">
      <c r="A4898" t="str">
        <f t="shared" si="76"/>
        <v>42428</v>
      </c>
      <c r="B4898">
        <v>42428</v>
      </c>
      <c r="C4898" s="120" t="s">
        <v>19291</v>
      </c>
      <c r="D4898" s="41" t="s">
        <v>8502</v>
      </c>
      <c r="E4898" s="40" t="s">
        <v>28006</v>
      </c>
    </row>
    <row r="4899" spans="1:5" ht="30">
      <c r="A4899" t="str">
        <f t="shared" si="76"/>
        <v>42429</v>
      </c>
      <c r="B4899">
        <v>42429</v>
      </c>
      <c r="C4899" s="120" t="s">
        <v>21299</v>
      </c>
      <c r="D4899" s="41" t="s">
        <v>8502</v>
      </c>
      <c r="E4899" s="40" t="s">
        <v>28007</v>
      </c>
    </row>
    <row r="4900" spans="1:5" ht="30">
      <c r="A4900" t="str">
        <f t="shared" si="76"/>
        <v>42430</v>
      </c>
      <c r="B4900">
        <v>42430</v>
      </c>
      <c r="C4900" s="120" t="s">
        <v>22579</v>
      </c>
      <c r="D4900" s="41" t="s">
        <v>8502</v>
      </c>
      <c r="E4900" s="40" t="s">
        <v>28008</v>
      </c>
    </row>
    <row r="4901" spans="1:5" ht="30">
      <c r="A4901" t="str">
        <f t="shared" si="76"/>
        <v>42431</v>
      </c>
      <c r="B4901">
        <v>42431</v>
      </c>
      <c r="C4901" s="120" t="s">
        <v>23101</v>
      </c>
      <c r="D4901" s="41" t="s">
        <v>8502</v>
      </c>
      <c r="E4901" s="40" t="s">
        <v>28009</v>
      </c>
    </row>
    <row r="4902" spans="1:5" ht="30">
      <c r="A4902" t="str">
        <f t="shared" si="76"/>
        <v>42432</v>
      </c>
      <c r="B4902">
        <v>42432</v>
      </c>
      <c r="C4902" s="120" t="s">
        <v>23317</v>
      </c>
      <c r="D4902" s="41" t="s">
        <v>8502</v>
      </c>
      <c r="E4902" s="40" t="s">
        <v>28010</v>
      </c>
    </row>
    <row r="4903" spans="1:5" ht="30">
      <c r="A4903" t="str">
        <f t="shared" si="76"/>
        <v>42433</v>
      </c>
      <c r="B4903">
        <v>42433</v>
      </c>
      <c r="C4903" s="120" t="s">
        <v>23386</v>
      </c>
      <c r="D4903" s="41" t="s">
        <v>8502</v>
      </c>
      <c r="E4903" s="40" t="s">
        <v>28011</v>
      </c>
    </row>
    <row r="4904" spans="1:5" ht="30">
      <c r="A4904" t="str">
        <f t="shared" si="76"/>
        <v>42434</v>
      </c>
      <c r="B4904">
        <v>42434</v>
      </c>
      <c r="C4904" s="120" t="s">
        <v>23387</v>
      </c>
      <c r="D4904" s="41" t="s">
        <v>8502</v>
      </c>
      <c r="E4904" s="40" t="s">
        <v>28012</v>
      </c>
    </row>
    <row r="4905" spans="1:5" ht="30">
      <c r="A4905" t="str">
        <f t="shared" si="76"/>
        <v>42435</v>
      </c>
      <c r="B4905">
        <v>42435</v>
      </c>
      <c r="C4905" s="120" t="s">
        <v>23388</v>
      </c>
      <c r="D4905" s="41" t="s">
        <v>8502</v>
      </c>
      <c r="E4905" s="40" t="s">
        <v>28013</v>
      </c>
    </row>
    <row r="4906" spans="1:5" ht="30">
      <c r="A4906" t="str">
        <f t="shared" si="76"/>
        <v>42436</v>
      </c>
      <c r="B4906">
        <v>42436</v>
      </c>
      <c r="C4906" s="120" t="s">
        <v>23432</v>
      </c>
      <c r="D4906" s="41" t="s">
        <v>8502</v>
      </c>
      <c r="E4906" s="40" t="s">
        <v>28014</v>
      </c>
    </row>
    <row r="4907" spans="1:5" ht="30">
      <c r="A4907" t="str">
        <f t="shared" si="76"/>
        <v>42437</v>
      </c>
      <c r="B4907">
        <v>42437</v>
      </c>
      <c r="C4907" s="120" t="s">
        <v>23318</v>
      </c>
      <c r="D4907" s="41" t="s">
        <v>8502</v>
      </c>
      <c r="E4907" s="40" t="s">
        <v>28015</v>
      </c>
    </row>
    <row r="4908" spans="1:5" ht="30">
      <c r="A4908" t="str">
        <f t="shared" si="76"/>
        <v>42438</v>
      </c>
      <c r="B4908">
        <v>42438</v>
      </c>
      <c r="C4908" s="120" t="s">
        <v>22952</v>
      </c>
      <c r="D4908" s="41" t="s">
        <v>8502</v>
      </c>
      <c r="E4908" s="40" t="s">
        <v>28016</v>
      </c>
    </row>
    <row r="4909" spans="1:5" ht="30">
      <c r="A4909" t="str">
        <f t="shared" si="76"/>
        <v>42439</v>
      </c>
      <c r="B4909">
        <v>42439</v>
      </c>
      <c r="C4909" s="120" t="s">
        <v>19538</v>
      </c>
      <c r="D4909" s="41" t="s">
        <v>8502</v>
      </c>
      <c r="E4909" s="40" t="s">
        <v>28017</v>
      </c>
    </row>
    <row r="4910" spans="1:5" ht="30">
      <c r="A4910" t="str">
        <f t="shared" si="76"/>
        <v>42440</v>
      </c>
      <c r="B4910">
        <v>42440</v>
      </c>
      <c r="C4910" s="120" t="s">
        <v>22029</v>
      </c>
      <c r="D4910" s="41" t="s">
        <v>8502</v>
      </c>
      <c r="E4910" s="40" t="s">
        <v>27518</v>
      </c>
    </row>
    <row r="4911" spans="1:5">
      <c r="A4911" t="str">
        <f t="shared" si="76"/>
        <v>42527</v>
      </c>
      <c r="B4911">
        <v>42527</v>
      </c>
      <c r="C4911" s="120" t="s">
        <v>22396</v>
      </c>
      <c r="D4911" s="41" t="s">
        <v>8500</v>
      </c>
      <c r="E4911" s="40" t="s">
        <v>24556</v>
      </c>
    </row>
    <row r="4912" spans="1:5">
      <c r="A4912" t="str">
        <f t="shared" si="76"/>
        <v>42528</v>
      </c>
      <c r="B4912">
        <v>42528</v>
      </c>
      <c r="C4912" s="120" t="s">
        <v>22384</v>
      </c>
      <c r="D4912" s="41" t="s">
        <v>8500</v>
      </c>
      <c r="E4912" s="40" t="s">
        <v>11670</v>
      </c>
    </row>
    <row r="4913" spans="1:5">
      <c r="A4913" t="str">
        <f t="shared" si="76"/>
        <v>42529</v>
      </c>
      <c r="B4913">
        <v>42529</v>
      </c>
      <c r="C4913" s="120" t="s">
        <v>21436</v>
      </c>
      <c r="D4913" s="41" t="s">
        <v>8510</v>
      </c>
      <c r="E4913" s="40" t="s">
        <v>15692</v>
      </c>
    </row>
    <row r="4914" spans="1:5">
      <c r="A4914" t="str">
        <f t="shared" si="76"/>
        <v>42574</v>
      </c>
      <c r="B4914">
        <v>42574</v>
      </c>
      <c r="C4914" s="120" t="s">
        <v>24045</v>
      </c>
      <c r="D4914" s="41" t="s">
        <v>8510</v>
      </c>
      <c r="E4914" s="40" t="s">
        <v>18722</v>
      </c>
    </row>
    <row r="4915" spans="1:5">
      <c r="A4915" t="str">
        <f t="shared" si="76"/>
        <v>42575</v>
      </c>
      <c r="B4915">
        <v>42575</v>
      </c>
      <c r="C4915" s="120" t="s">
        <v>24041</v>
      </c>
      <c r="D4915" s="41" t="s">
        <v>8510</v>
      </c>
      <c r="E4915" s="40" t="s">
        <v>24042</v>
      </c>
    </row>
    <row r="4916" spans="1:5">
      <c r="A4916" t="str">
        <f t="shared" si="76"/>
        <v>42576</v>
      </c>
      <c r="B4916">
        <v>42576</v>
      </c>
      <c r="C4916" s="120" t="s">
        <v>24059</v>
      </c>
      <c r="D4916" s="41" t="s">
        <v>8510</v>
      </c>
      <c r="E4916" s="40" t="s">
        <v>24060</v>
      </c>
    </row>
    <row r="4917" spans="1:5">
      <c r="A4917" t="str">
        <f t="shared" si="76"/>
        <v>42577</v>
      </c>
      <c r="B4917">
        <v>42577</v>
      </c>
      <c r="C4917" s="120" t="s">
        <v>24064</v>
      </c>
      <c r="D4917" s="41" t="s">
        <v>8510</v>
      </c>
      <c r="E4917" s="40" t="s">
        <v>24065</v>
      </c>
    </row>
    <row r="4918" spans="1:5">
      <c r="A4918" t="str">
        <f t="shared" si="76"/>
        <v>42685</v>
      </c>
      <c r="B4918">
        <v>42685</v>
      </c>
      <c r="C4918" s="120" t="s">
        <v>20243</v>
      </c>
      <c r="D4918" s="41" t="s">
        <v>8502</v>
      </c>
      <c r="E4918" s="40" t="s">
        <v>28018</v>
      </c>
    </row>
    <row r="4919" spans="1:5">
      <c r="A4919" t="str">
        <f t="shared" si="76"/>
        <v>42686</v>
      </c>
      <c r="B4919">
        <v>42686</v>
      </c>
      <c r="C4919" s="120" t="s">
        <v>20244</v>
      </c>
      <c r="D4919" s="41" t="s">
        <v>8502</v>
      </c>
      <c r="E4919" s="40" t="s">
        <v>28019</v>
      </c>
    </row>
    <row r="4920" spans="1:5">
      <c r="A4920" t="str">
        <f t="shared" si="76"/>
        <v>42692</v>
      </c>
      <c r="B4920">
        <v>42692</v>
      </c>
      <c r="C4920" s="120" t="s">
        <v>20851</v>
      </c>
      <c r="D4920" s="41" t="s">
        <v>8502</v>
      </c>
      <c r="E4920" s="40" t="s">
        <v>28020</v>
      </c>
    </row>
    <row r="4921" spans="1:5">
      <c r="A4921" t="str">
        <f t="shared" si="76"/>
        <v>42693</v>
      </c>
      <c r="B4921">
        <v>42693</v>
      </c>
      <c r="C4921" s="120" t="s">
        <v>20852</v>
      </c>
      <c r="D4921" s="41" t="s">
        <v>8502</v>
      </c>
      <c r="E4921" s="40" t="s">
        <v>28021</v>
      </c>
    </row>
    <row r="4922" spans="1:5">
      <c r="A4922" t="str">
        <f t="shared" si="76"/>
        <v>42694</v>
      </c>
      <c r="B4922">
        <v>42694</v>
      </c>
      <c r="C4922" s="120" t="s">
        <v>20854</v>
      </c>
      <c r="D4922" s="41" t="s">
        <v>8502</v>
      </c>
      <c r="E4922" s="40" t="s">
        <v>28022</v>
      </c>
    </row>
    <row r="4923" spans="1:5">
      <c r="A4923" t="str">
        <f t="shared" si="76"/>
        <v>42695</v>
      </c>
      <c r="B4923">
        <v>42695</v>
      </c>
      <c r="C4923" s="120" t="s">
        <v>20853</v>
      </c>
      <c r="D4923" s="41" t="s">
        <v>8502</v>
      </c>
      <c r="E4923" s="40" t="s">
        <v>28023</v>
      </c>
    </row>
    <row r="4924" spans="1:5">
      <c r="A4924" t="str">
        <f t="shared" si="76"/>
        <v>42696</v>
      </c>
      <c r="B4924">
        <v>42696</v>
      </c>
      <c r="C4924" s="120" t="s">
        <v>21898</v>
      </c>
      <c r="D4924" s="41" t="s">
        <v>8502</v>
      </c>
      <c r="E4924" s="40" t="s">
        <v>28024</v>
      </c>
    </row>
    <row r="4925" spans="1:5">
      <c r="A4925" t="str">
        <f t="shared" si="76"/>
        <v>42697</v>
      </c>
      <c r="B4925">
        <v>42697</v>
      </c>
      <c r="C4925" s="120" t="s">
        <v>21899</v>
      </c>
      <c r="D4925" s="41" t="s">
        <v>8502</v>
      </c>
      <c r="E4925" s="40" t="s">
        <v>28025</v>
      </c>
    </row>
    <row r="4926" spans="1:5">
      <c r="A4926" t="str">
        <f t="shared" si="76"/>
        <v>42698</v>
      </c>
      <c r="B4926">
        <v>42698</v>
      </c>
      <c r="C4926" s="120" t="s">
        <v>21900</v>
      </c>
      <c r="D4926" s="41" t="s">
        <v>8502</v>
      </c>
      <c r="E4926" s="40" t="s">
        <v>28026</v>
      </c>
    </row>
    <row r="4927" spans="1:5">
      <c r="A4927" t="str">
        <f t="shared" si="76"/>
        <v>42699</v>
      </c>
      <c r="B4927">
        <v>42699</v>
      </c>
      <c r="C4927" s="120" t="s">
        <v>23358</v>
      </c>
      <c r="D4927" s="41" t="s">
        <v>8502</v>
      </c>
      <c r="E4927" s="40" t="s">
        <v>16517</v>
      </c>
    </row>
    <row r="4928" spans="1:5">
      <c r="A4928" t="str">
        <f t="shared" si="76"/>
        <v>42700</v>
      </c>
      <c r="B4928">
        <v>42700</v>
      </c>
      <c r="C4928" s="120" t="s">
        <v>23359</v>
      </c>
      <c r="D4928" s="41" t="s">
        <v>8502</v>
      </c>
      <c r="E4928" s="40" t="s">
        <v>28027</v>
      </c>
    </row>
    <row r="4929" spans="1:5">
      <c r="A4929" t="str">
        <f t="shared" si="76"/>
        <v>42701</v>
      </c>
      <c r="B4929">
        <v>42701</v>
      </c>
      <c r="C4929" s="120" t="s">
        <v>23354</v>
      </c>
      <c r="D4929" s="41" t="s">
        <v>8502</v>
      </c>
      <c r="E4929" s="40" t="s">
        <v>28028</v>
      </c>
    </row>
    <row r="4930" spans="1:5">
      <c r="A4930" t="str">
        <f t="shared" si="76"/>
        <v>42702</v>
      </c>
      <c r="B4930">
        <v>42702</v>
      </c>
      <c r="C4930" s="120" t="s">
        <v>23356</v>
      </c>
      <c r="D4930" s="41" t="s">
        <v>8502</v>
      </c>
      <c r="E4930" s="40" t="s">
        <v>28029</v>
      </c>
    </row>
    <row r="4931" spans="1:5">
      <c r="A4931" t="str">
        <f t="shared" ref="A4931:A4994" si="77">IF(ISERROR(SEARCH("/",B4931)=6),TRIM(CLEAN(B4931)),IF(SEARCH("/",B4931)=6,IF(LEN(TRIM(CLEAN(B4931)))=7,LEFT(TRIM(CLEAN(B4931)),6)&amp;"00"&amp;RIGHT(TRIM(CLEAN(B4931)),1),LEFT(TRIM(CLEAN(B4931)),6)&amp;"0"&amp;RIGHT(TRIM(CLEAN(B4931)),2)),TRIM(CLEAN(B4931))))</f>
        <v>42703</v>
      </c>
      <c r="B4931">
        <v>42703</v>
      </c>
      <c r="C4931" s="120" t="s">
        <v>23483</v>
      </c>
      <c r="D4931" s="41" t="s">
        <v>8502</v>
      </c>
      <c r="E4931" s="40" t="s">
        <v>28030</v>
      </c>
    </row>
    <row r="4932" spans="1:5">
      <c r="A4932" t="str">
        <f t="shared" si="77"/>
        <v>42704</v>
      </c>
      <c r="B4932">
        <v>42704</v>
      </c>
      <c r="C4932" s="120" t="s">
        <v>23484</v>
      </c>
      <c r="D4932" s="41" t="s">
        <v>8502</v>
      </c>
      <c r="E4932" s="40" t="s">
        <v>28031</v>
      </c>
    </row>
    <row r="4933" spans="1:5">
      <c r="A4933" t="str">
        <f t="shared" si="77"/>
        <v>42705</v>
      </c>
      <c r="B4933">
        <v>42705</v>
      </c>
      <c r="C4933" s="120" t="s">
        <v>23486</v>
      </c>
      <c r="D4933" s="41" t="s">
        <v>8502</v>
      </c>
      <c r="E4933" s="40" t="s">
        <v>28032</v>
      </c>
    </row>
    <row r="4934" spans="1:5">
      <c r="A4934" t="str">
        <f t="shared" si="77"/>
        <v>42706</v>
      </c>
      <c r="B4934">
        <v>42706</v>
      </c>
      <c r="C4934" s="120" t="s">
        <v>23488</v>
      </c>
      <c r="D4934" s="41" t="s">
        <v>8502</v>
      </c>
      <c r="E4934" s="40" t="s">
        <v>28033</v>
      </c>
    </row>
    <row r="4935" spans="1:5">
      <c r="A4935" t="str">
        <f t="shared" si="77"/>
        <v>42707</v>
      </c>
      <c r="B4935">
        <v>42707</v>
      </c>
      <c r="C4935" s="120" t="s">
        <v>23755</v>
      </c>
      <c r="D4935" s="41" t="s">
        <v>8502</v>
      </c>
      <c r="E4935" s="40" t="s">
        <v>28034</v>
      </c>
    </row>
    <row r="4936" spans="1:5">
      <c r="A4936" t="str">
        <f t="shared" si="77"/>
        <v>42708</v>
      </c>
      <c r="B4936">
        <v>42708</v>
      </c>
      <c r="C4936" s="120" t="s">
        <v>23757</v>
      </c>
      <c r="D4936" s="41" t="s">
        <v>8502</v>
      </c>
      <c r="E4936" s="40" t="s">
        <v>28035</v>
      </c>
    </row>
    <row r="4937" spans="1:5">
      <c r="A4937" t="str">
        <f t="shared" si="77"/>
        <v>42709</v>
      </c>
      <c r="B4937">
        <v>42709</v>
      </c>
      <c r="C4937" s="120" t="s">
        <v>23759</v>
      </c>
      <c r="D4937" s="41" t="s">
        <v>8502</v>
      </c>
      <c r="E4937" s="40" t="s">
        <v>28036</v>
      </c>
    </row>
    <row r="4938" spans="1:5">
      <c r="A4938" t="str">
        <f t="shared" si="77"/>
        <v>42710</v>
      </c>
      <c r="B4938">
        <v>42710</v>
      </c>
      <c r="C4938" s="120" t="s">
        <v>23760</v>
      </c>
      <c r="D4938" s="41" t="s">
        <v>8502</v>
      </c>
      <c r="E4938" s="40" t="s">
        <v>28037</v>
      </c>
    </row>
    <row r="4939" spans="1:5">
      <c r="A4939" t="str">
        <f t="shared" si="77"/>
        <v>42716</v>
      </c>
      <c r="B4939">
        <v>42716</v>
      </c>
      <c r="C4939" s="120" t="s">
        <v>23761</v>
      </c>
      <c r="D4939" s="41" t="s">
        <v>8502</v>
      </c>
      <c r="E4939" s="40" t="s">
        <v>28038</v>
      </c>
    </row>
    <row r="4940" spans="1:5">
      <c r="A4940" t="str">
        <f t="shared" si="77"/>
        <v>42717</v>
      </c>
      <c r="B4940">
        <v>42717</v>
      </c>
      <c r="C4940" s="120" t="s">
        <v>23611</v>
      </c>
      <c r="D4940" s="41" t="s">
        <v>8502</v>
      </c>
      <c r="E4940" s="40" t="s">
        <v>28039</v>
      </c>
    </row>
    <row r="4941" spans="1:5">
      <c r="A4941" t="str">
        <f t="shared" si="77"/>
        <v>42718</v>
      </c>
      <c r="B4941">
        <v>42718</v>
      </c>
      <c r="C4941" s="120" t="s">
        <v>23612</v>
      </c>
      <c r="D4941" s="41" t="s">
        <v>8502</v>
      </c>
      <c r="E4941" s="40" t="s">
        <v>28040</v>
      </c>
    </row>
    <row r="4942" spans="1:5">
      <c r="A4942" t="str">
        <f t="shared" si="77"/>
        <v>43053</v>
      </c>
      <c r="B4942">
        <v>43053</v>
      </c>
      <c r="C4942" s="120" t="s">
        <v>19136</v>
      </c>
      <c r="D4942" s="41" t="s">
        <v>8506</v>
      </c>
      <c r="E4942" s="40" t="s">
        <v>9053</v>
      </c>
    </row>
    <row r="4943" spans="1:5">
      <c r="A4943" t="str">
        <f t="shared" si="77"/>
        <v>43054</v>
      </c>
      <c r="B4943">
        <v>43054</v>
      </c>
      <c r="C4943" s="120" t="s">
        <v>19130</v>
      </c>
      <c r="D4943" s="41" t="s">
        <v>8506</v>
      </c>
      <c r="E4943" s="40" t="s">
        <v>8962</v>
      </c>
    </row>
    <row r="4944" spans="1:5">
      <c r="A4944" t="str">
        <f t="shared" si="77"/>
        <v>43055</v>
      </c>
      <c r="B4944">
        <v>43055</v>
      </c>
      <c r="C4944" s="120" t="s">
        <v>19139</v>
      </c>
      <c r="D4944" s="41" t="s">
        <v>8506</v>
      </c>
      <c r="E4944" s="40" t="s">
        <v>26333</v>
      </c>
    </row>
    <row r="4945" spans="1:5">
      <c r="A4945" t="str">
        <f t="shared" si="77"/>
        <v>43056</v>
      </c>
      <c r="B4945">
        <v>43056</v>
      </c>
      <c r="C4945" s="120" t="s">
        <v>19140</v>
      </c>
      <c r="D4945" s="41" t="s">
        <v>8506</v>
      </c>
      <c r="E4945" s="40" t="s">
        <v>13210</v>
      </c>
    </row>
    <row r="4946" spans="1:5">
      <c r="A4946" t="str">
        <f t="shared" si="77"/>
        <v>43057</v>
      </c>
      <c r="B4946">
        <v>43057</v>
      </c>
      <c r="C4946" s="120" t="s">
        <v>19141</v>
      </c>
      <c r="D4946" s="41" t="s">
        <v>8506</v>
      </c>
      <c r="E4946" s="40" t="s">
        <v>10802</v>
      </c>
    </row>
    <row r="4947" spans="1:5">
      <c r="A4947" t="str">
        <f t="shared" si="77"/>
        <v>43058</v>
      </c>
      <c r="B4947">
        <v>43058</v>
      </c>
      <c r="C4947" s="120" t="s">
        <v>19137</v>
      </c>
      <c r="D4947" s="41" t="s">
        <v>8506</v>
      </c>
      <c r="E4947" s="40" t="s">
        <v>17672</v>
      </c>
    </row>
    <row r="4948" spans="1:5">
      <c r="A4948" t="str">
        <f t="shared" si="77"/>
        <v>43059</v>
      </c>
      <c r="B4948">
        <v>43059</v>
      </c>
      <c r="C4948" s="120" t="s">
        <v>19146</v>
      </c>
      <c r="D4948" s="41" t="s">
        <v>8506</v>
      </c>
      <c r="E4948" s="40" t="s">
        <v>8900</v>
      </c>
    </row>
    <row r="4949" spans="1:5">
      <c r="A4949" t="str">
        <f t="shared" si="77"/>
        <v>43060</v>
      </c>
      <c r="B4949">
        <v>43060</v>
      </c>
      <c r="C4949" s="120" t="s">
        <v>19149</v>
      </c>
      <c r="D4949" s="41" t="s">
        <v>8506</v>
      </c>
      <c r="E4949" s="40" t="s">
        <v>9356</v>
      </c>
    </row>
    <row r="4950" spans="1:5">
      <c r="A4950" t="str">
        <f t="shared" si="77"/>
        <v>43061</v>
      </c>
      <c r="B4950">
        <v>43061</v>
      </c>
      <c r="C4950" s="120" t="s">
        <v>19145</v>
      </c>
      <c r="D4950" s="41" t="s">
        <v>8506</v>
      </c>
      <c r="E4950" s="40" t="s">
        <v>18006</v>
      </c>
    </row>
    <row r="4951" spans="1:5">
      <c r="A4951" t="str">
        <f t="shared" si="77"/>
        <v>43062</v>
      </c>
      <c r="B4951">
        <v>43062</v>
      </c>
      <c r="C4951" s="120" t="s">
        <v>19147</v>
      </c>
      <c r="D4951" s="41" t="s">
        <v>8506</v>
      </c>
      <c r="E4951" s="40" t="s">
        <v>19035</v>
      </c>
    </row>
    <row r="4952" spans="1:5" ht="30">
      <c r="A4952" t="str">
        <f t="shared" si="77"/>
        <v>43071</v>
      </c>
      <c r="B4952">
        <v>43071</v>
      </c>
      <c r="C4952" s="120" t="s">
        <v>23849</v>
      </c>
      <c r="D4952" s="41" t="s">
        <v>8500</v>
      </c>
      <c r="E4952" s="40" t="s">
        <v>28041</v>
      </c>
    </row>
    <row r="4953" spans="1:5">
      <c r="A4953" t="str">
        <f t="shared" si="77"/>
        <v>43082</v>
      </c>
      <c r="B4953">
        <v>43082</v>
      </c>
      <c r="C4953" s="120" t="s">
        <v>22825</v>
      </c>
      <c r="D4953" s="41" t="s">
        <v>8506</v>
      </c>
      <c r="E4953" s="40" t="s">
        <v>8874</v>
      </c>
    </row>
    <row r="4954" spans="1:5">
      <c r="A4954" t="str">
        <f t="shared" si="77"/>
        <v>43083</v>
      </c>
      <c r="B4954">
        <v>43083</v>
      </c>
      <c r="C4954" s="120" t="s">
        <v>22829</v>
      </c>
      <c r="D4954" s="41" t="s">
        <v>8506</v>
      </c>
      <c r="E4954" s="40" t="s">
        <v>13415</v>
      </c>
    </row>
    <row r="4955" spans="1:5" ht="30">
      <c r="A4955" t="str">
        <f t="shared" si="77"/>
        <v>43089</v>
      </c>
      <c r="B4955">
        <v>43089</v>
      </c>
      <c r="C4955" s="120" t="s">
        <v>20297</v>
      </c>
      <c r="D4955" s="41" t="s">
        <v>8502</v>
      </c>
      <c r="E4955" s="40" t="s">
        <v>28042</v>
      </c>
    </row>
    <row r="4956" spans="1:5" ht="30">
      <c r="A4956" t="str">
        <f t="shared" si="77"/>
        <v>43090</v>
      </c>
      <c r="B4956">
        <v>43090</v>
      </c>
      <c r="C4956" s="120" t="s">
        <v>20298</v>
      </c>
      <c r="D4956" s="41" t="s">
        <v>8502</v>
      </c>
      <c r="E4956" s="40" t="s">
        <v>28043</v>
      </c>
    </row>
    <row r="4957" spans="1:5" ht="30">
      <c r="A4957" t="str">
        <f t="shared" si="77"/>
        <v>43091</v>
      </c>
      <c r="B4957">
        <v>43091</v>
      </c>
      <c r="C4957" s="120" t="s">
        <v>20295</v>
      </c>
      <c r="D4957" s="41" t="s">
        <v>8502</v>
      </c>
      <c r="E4957" s="40" t="s">
        <v>28044</v>
      </c>
    </row>
    <row r="4958" spans="1:5" ht="30">
      <c r="A4958" t="str">
        <f t="shared" si="77"/>
        <v>43092</v>
      </c>
      <c r="B4958">
        <v>43092</v>
      </c>
      <c r="C4958" s="120" t="s">
        <v>20296</v>
      </c>
      <c r="D4958" s="41" t="s">
        <v>8502</v>
      </c>
      <c r="E4958" s="40" t="s">
        <v>28045</v>
      </c>
    </row>
    <row r="4959" spans="1:5" ht="30">
      <c r="A4959" t="str">
        <f t="shared" si="77"/>
        <v>43093</v>
      </c>
      <c r="B4959">
        <v>43093</v>
      </c>
      <c r="C4959" s="120" t="s">
        <v>20050</v>
      </c>
      <c r="D4959" s="41" t="s">
        <v>8502</v>
      </c>
      <c r="E4959" s="40" t="s">
        <v>28046</v>
      </c>
    </row>
    <row r="4960" spans="1:5" ht="30">
      <c r="A4960" t="str">
        <f t="shared" si="77"/>
        <v>43094</v>
      </c>
      <c r="B4960">
        <v>43094</v>
      </c>
      <c r="C4960" s="120" t="s">
        <v>20049</v>
      </c>
      <c r="D4960" s="41" t="s">
        <v>8502</v>
      </c>
      <c r="E4960" s="40" t="s">
        <v>28047</v>
      </c>
    </row>
    <row r="4961" spans="1:5" ht="30">
      <c r="A4961" t="str">
        <f t="shared" si="77"/>
        <v>43095</v>
      </c>
      <c r="B4961">
        <v>43095</v>
      </c>
      <c r="C4961" s="120" t="s">
        <v>20105</v>
      </c>
      <c r="D4961" s="41" t="s">
        <v>8502</v>
      </c>
      <c r="E4961" s="40" t="s">
        <v>28048</v>
      </c>
    </row>
    <row r="4962" spans="1:5">
      <c r="A4962" t="str">
        <f t="shared" si="77"/>
        <v>43096</v>
      </c>
      <c r="B4962">
        <v>43096</v>
      </c>
      <c r="C4962" s="120" t="s">
        <v>20073</v>
      </c>
      <c r="D4962" s="41" t="s">
        <v>8502</v>
      </c>
      <c r="E4962" s="40" t="s">
        <v>28049</v>
      </c>
    </row>
    <row r="4963" spans="1:5">
      <c r="A4963" t="str">
        <f t="shared" si="77"/>
        <v>43097</v>
      </c>
      <c r="B4963">
        <v>43097</v>
      </c>
      <c r="C4963" s="120" t="s">
        <v>20078</v>
      </c>
      <c r="D4963" s="41" t="s">
        <v>8502</v>
      </c>
      <c r="E4963" s="40" t="s">
        <v>28050</v>
      </c>
    </row>
    <row r="4964" spans="1:5">
      <c r="A4964" t="str">
        <f t="shared" si="77"/>
        <v>43098</v>
      </c>
      <c r="B4964">
        <v>43098</v>
      </c>
      <c r="C4964" s="120" t="s">
        <v>20076</v>
      </c>
      <c r="D4964" s="41" t="s">
        <v>8502</v>
      </c>
      <c r="E4964" s="40" t="s">
        <v>25519</v>
      </c>
    </row>
    <row r="4965" spans="1:5">
      <c r="A4965" t="str">
        <f t="shared" si="77"/>
        <v>43100</v>
      </c>
      <c r="B4965">
        <v>43100</v>
      </c>
      <c r="C4965" s="120" t="s">
        <v>23153</v>
      </c>
      <c r="D4965" s="41" t="s">
        <v>8502</v>
      </c>
      <c r="E4965" s="40" t="s">
        <v>28051</v>
      </c>
    </row>
    <row r="4966" spans="1:5">
      <c r="A4966" t="str">
        <f t="shared" si="77"/>
        <v>43102</v>
      </c>
      <c r="B4966">
        <v>43102</v>
      </c>
      <c r="C4966" s="120" t="s">
        <v>20074</v>
      </c>
      <c r="D4966" s="41" t="s">
        <v>8502</v>
      </c>
      <c r="E4966" s="40" t="s">
        <v>28052</v>
      </c>
    </row>
    <row r="4967" spans="1:5">
      <c r="A4967" t="str">
        <f t="shared" si="77"/>
        <v>43103</v>
      </c>
      <c r="B4967">
        <v>43103</v>
      </c>
      <c r="C4967" s="120" t="s">
        <v>20075</v>
      </c>
      <c r="D4967" s="41" t="s">
        <v>8502</v>
      </c>
      <c r="E4967" s="40" t="s">
        <v>25292</v>
      </c>
    </row>
    <row r="4968" spans="1:5">
      <c r="A4968" t="str">
        <f t="shared" si="77"/>
        <v>43104</v>
      </c>
      <c r="B4968">
        <v>43104</v>
      </c>
      <c r="C4968" s="120" t="s">
        <v>20079</v>
      </c>
      <c r="D4968" s="41" t="s">
        <v>8502</v>
      </c>
      <c r="E4968" s="40" t="s">
        <v>28053</v>
      </c>
    </row>
    <row r="4969" spans="1:5">
      <c r="A4969" t="str">
        <f t="shared" si="77"/>
        <v>43105</v>
      </c>
      <c r="B4969">
        <v>43105</v>
      </c>
      <c r="C4969" s="120" t="s">
        <v>20302</v>
      </c>
      <c r="D4969" s="41" t="s">
        <v>8506</v>
      </c>
      <c r="E4969" s="40" t="s">
        <v>17001</v>
      </c>
    </row>
    <row r="4970" spans="1:5">
      <c r="A4970" t="str">
        <f t="shared" si="77"/>
        <v>43106</v>
      </c>
      <c r="B4970">
        <v>43106</v>
      </c>
      <c r="C4970" s="120" t="s">
        <v>20320</v>
      </c>
      <c r="D4970" s="41" t="s">
        <v>8506</v>
      </c>
      <c r="E4970" s="40" t="s">
        <v>16614</v>
      </c>
    </row>
    <row r="4971" spans="1:5">
      <c r="A4971" t="str">
        <f t="shared" si="77"/>
        <v>43124</v>
      </c>
      <c r="B4971">
        <v>43124</v>
      </c>
      <c r="C4971" s="120" t="s">
        <v>20361</v>
      </c>
      <c r="D4971" s="41" t="s">
        <v>8500</v>
      </c>
      <c r="E4971" s="40" t="s">
        <v>28054</v>
      </c>
    </row>
    <row r="4972" spans="1:5">
      <c r="A4972" t="str">
        <f t="shared" si="77"/>
        <v>43125</v>
      </c>
      <c r="B4972">
        <v>43125</v>
      </c>
      <c r="C4972" s="120" t="s">
        <v>20362</v>
      </c>
      <c r="D4972" s="41" t="s">
        <v>8500</v>
      </c>
      <c r="E4972" s="40" t="s">
        <v>28055</v>
      </c>
    </row>
    <row r="4973" spans="1:5">
      <c r="A4973" t="str">
        <f t="shared" si="77"/>
        <v>43126</v>
      </c>
      <c r="B4973">
        <v>43126</v>
      </c>
      <c r="C4973" s="120" t="s">
        <v>20360</v>
      </c>
      <c r="D4973" s="41" t="s">
        <v>8500</v>
      </c>
      <c r="E4973" s="40" t="s">
        <v>28056</v>
      </c>
    </row>
    <row r="4974" spans="1:5" ht="30">
      <c r="A4974" t="str">
        <f t="shared" si="77"/>
        <v>43127</v>
      </c>
      <c r="B4974">
        <v>43127</v>
      </c>
      <c r="C4974" s="120" t="s">
        <v>23784</v>
      </c>
      <c r="D4974" s="41" t="s">
        <v>8500</v>
      </c>
      <c r="E4974" s="40" t="s">
        <v>26843</v>
      </c>
    </row>
    <row r="4975" spans="1:5">
      <c r="A4975" t="str">
        <f t="shared" si="77"/>
        <v>43130</v>
      </c>
      <c r="B4975">
        <v>43130</v>
      </c>
      <c r="C4975" s="120" t="s">
        <v>19409</v>
      </c>
      <c r="D4975" s="41" t="s">
        <v>8506</v>
      </c>
      <c r="E4975" s="40" t="s">
        <v>9505</v>
      </c>
    </row>
    <row r="4976" spans="1:5">
      <c r="A4976" t="str">
        <f t="shared" si="77"/>
        <v>43131</v>
      </c>
      <c r="B4976">
        <v>43131</v>
      </c>
      <c r="C4976" s="120" t="s">
        <v>19413</v>
      </c>
      <c r="D4976" s="41" t="s">
        <v>8506</v>
      </c>
      <c r="E4976" s="40" t="s">
        <v>18944</v>
      </c>
    </row>
    <row r="4977" spans="1:5">
      <c r="A4977" t="str">
        <f t="shared" si="77"/>
        <v>43132</v>
      </c>
      <c r="B4977">
        <v>43132</v>
      </c>
      <c r="C4977" s="120" t="s">
        <v>19416</v>
      </c>
      <c r="D4977" s="41" t="s">
        <v>8506</v>
      </c>
      <c r="E4977" s="40" t="s">
        <v>9505</v>
      </c>
    </row>
    <row r="4978" spans="1:5">
      <c r="A4978" t="str">
        <f t="shared" si="77"/>
        <v>43142</v>
      </c>
      <c r="B4978">
        <v>43142</v>
      </c>
      <c r="C4978" s="120" t="s">
        <v>23352</v>
      </c>
      <c r="D4978" s="41" t="s">
        <v>8498</v>
      </c>
      <c r="E4978" s="40" t="s">
        <v>28057</v>
      </c>
    </row>
    <row r="4979" spans="1:5">
      <c r="A4979" t="str">
        <f t="shared" si="77"/>
        <v>43143</v>
      </c>
      <c r="B4979">
        <v>43143</v>
      </c>
      <c r="C4979" s="120" t="s">
        <v>23349</v>
      </c>
      <c r="D4979" s="41" t="s">
        <v>8498</v>
      </c>
      <c r="E4979" s="40" t="s">
        <v>18834</v>
      </c>
    </row>
    <row r="4980" spans="1:5">
      <c r="A4980" t="str">
        <f t="shared" si="77"/>
        <v>43144</v>
      </c>
      <c r="B4980">
        <v>43144</v>
      </c>
      <c r="C4980" s="120" t="s">
        <v>21002</v>
      </c>
      <c r="D4980" s="41" t="s">
        <v>8506</v>
      </c>
      <c r="E4980" s="40" t="s">
        <v>16971</v>
      </c>
    </row>
    <row r="4981" spans="1:5">
      <c r="A4981" t="str">
        <f t="shared" si="77"/>
        <v>43146</v>
      </c>
      <c r="B4981">
        <v>43146</v>
      </c>
      <c r="C4981" s="120" t="s">
        <v>21197</v>
      </c>
      <c r="D4981" s="41" t="s">
        <v>8506</v>
      </c>
      <c r="E4981" s="40" t="s">
        <v>12961</v>
      </c>
    </row>
    <row r="4982" spans="1:5">
      <c r="A4982" t="str">
        <f t="shared" si="77"/>
        <v>43147</v>
      </c>
      <c r="B4982">
        <v>43147</v>
      </c>
      <c r="C4982" s="120" t="s">
        <v>22481</v>
      </c>
      <c r="D4982" s="41" t="s">
        <v>8506</v>
      </c>
      <c r="E4982" s="40" t="s">
        <v>16362</v>
      </c>
    </row>
    <row r="4983" spans="1:5">
      <c r="A4983" t="str">
        <f t="shared" si="77"/>
        <v>43148</v>
      </c>
      <c r="B4983">
        <v>43148</v>
      </c>
      <c r="C4983" s="120" t="s">
        <v>22480</v>
      </c>
      <c r="D4983" s="41" t="s">
        <v>8506</v>
      </c>
      <c r="E4983" s="40" t="s">
        <v>28058</v>
      </c>
    </row>
    <row r="4984" spans="1:5">
      <c r="A4984" t="str">
        <f t="shared" si="77"/>
        <v>43184</v>
      </c>
      <c r="B4984">
        <v>43184</v>
      </c>
      <c r="C4984" s="120" t="s">
        <v>19368</v>
      </c>
      <c r="D4984" s="41" t="s">
        <v>8502</v>
      </c>
      <c r="E4984" s="40" t="s">
        <v>28059</v>
      </c>
    </row>
    <row r="4985" spans="1:5">
      <c r="A4985" t="str">
        <f t="shared" si="77"/>
        <v>43185</v>
      </c>
      <c r="B4985">
        <v>43185</v>
      </c>
      <c r="C4985" s="120" t="s">
        <v>19393</v>
      </c>
      <c r="D4985" s="41" t="s">
        <v>8502</v>
      </c>
      <c r="E4985" s="40" t="s">
        <v>28060</v>
      </c>
    </row>
    <row r="4986" spans="1:5">
      <c r="A4986" t="str">
        <f t="shared" si="77"/>
        <v>43186</v>
      </c>
      <c r="B4986">
        <v>43186</v>
      </c>
      <c r="C4986" s="120" t="s">
        <v>19394</v>
      </c>
      <c r="D4986" s="41" t="s">
        <v>8502</v>
      </c>
      <c r="E4986" s="40" t="s">
        <v>28061</v>
      </c>
    </row>
    <row r="4987" spans="1:5">
      <c r="A4987" t="str">
        <f t="shared" si="77"/>
        <v>43187</v>
      </c>
      <c r="B4987">
        <v>43187</v>
      </c>
      <c r="C4987" s="120" t="s">
        <v>19395</v>
      </c>
      <c r="D4987" s="41" t="s">
        <v>8502</v>
      </c>
      <c r="E4987" s="40" t="s">
        <v>28062</v>
      </c>
    </row>
    <row r="4988" spans="1:5">
      <c r="A4988" t="str">
        <f t="shared" si="77"/>
        <v>43188</v>
      </c>
      <c r="B4988">
        <v>43188</v>
      </c>
      <c r="C4988" s="120" t="s">
        <v>19396</v>
      </c>
      <c r="D4988" s="41" t="s">
        <v>8502</v>
      </c>
      <c r="E4988" s="40" t="s">
        <v>28063</v>
      </c>
    </row>
    <row r="4989" spans="1:5">
      <c r="A4989" t="str">
        <f t="shared" si="77"/>
        <v>43189</v>
      </c>
      <c r="B4989">
        <v>43189</v>
      </c>
      <c r="C4989" s="120" t="s">
        <v>19397</v>
      </c>
      <c r="D4989" s="41" t="s">
        <v>8502</v>
      </c>
      <c r="E4989" s="40" t="s">
        <v>28064</v>
      </c>
    </row>
    <row r="4990" spans="1:5">
      <c r="A4990" t="str">
        <f t="shared" si="77"/>
        <v>43190</v>
      </c>
      <c r="B4990">
        <v>43190</v>
      </c>
      <c r="C4990" s="120" t="s">
        <v>19385</v>
      </c>
      <c r="D4990" s="41" t="s">
        <v>8502</v>
      </c>
      <c r="E4990" s="40" t="s">
        <v>28065</v>
      </c>
    </row>
    <row r="4991" spans="1:5">
      <c r="A4991" t="str">
        <f t="shared" si="77"/>
        <v>43191</v>
      </c>
      <c r="B4991">
        <v>43191</v>
      </c>
      <c r="C4991" s="120" t="s">
        <v>19387</v>
      </c>
      <c r="D4991" s="41" t="s">
        <v>8502</v>
      </c>
      <c r="E4991" s="40" t="s">
        <v>28066</v>
      </c>
    </row>
    <row r="4992" spans="1:5">
      <c r="A4992" t="str">
        <f t="shared" si="77"/>
        <v>43192</v>
      </c>
      <c r="B4992">
        <v>43192</v>
      </c>
      <c r="C4992" s="120" t="s">
        <v>19389</v>
      </c>
      <c r="D4992" s="41" t="s">
        <v>8502</v>
      </c>
      <c r="E4992" s="40" t="s">
        <v>28067</v>
      </c>
    </row>
    <row r="4993" spans="1:5">
      <c r="A4993" t="str">
        <f t="shared" si="77"/>
        <v>43194</v>
      </c>
      <c r="B4993">
        <v>43194</v>
      </c>
      <c r="C4993" s="120" t="s">
        <v>19391</v>
      </c>
      <c r="D4993" s="41" t="s">
        <v>8502</v>
      </c>
      <c r="E4993" s="40" t="s">
        <v>28068</v>
      </c>
    </row>
    <row r="4994" spans="1:5">
      <c r="A4994" t="str">
        <f t="shared" si="77"/>
        <v>43195</v>
      </c>
      <c r="B4994">
        <v>43195</v>
      </c>
      <c r="C4994" s="120" t="s">
        <v>19375</v>
      </c>
      <c r="D4994" s="41" t="s">
        <v>8502</v>
      </c>
      <c r="E4994" s="40" t="s">
        <v>28069</v>
      </c>
    </row>
    <row r="4995" spans="1:5">
      <c r="A4995" t="str">
        <f t="shared" ref="A4995:A5058" si="78">IF(ISERROR(SEARCH("/",B4995)=6),TRIM(CLEAN(B4995)),IF(SEARCH("/",B4995)=6,IF(LEN(TRIM(CLEAN(B4995)))=7,LEFT(TRIM(CLEAN(B4995)),6)&amp;"00"&amp;RIGHT(TRIM(CLEAN(B4995)),1),LEFT(TRIM(CLEAN(B4995)),6)&amp;"0"&amp;RIGHT(TRIM(CLEAN(B4995)),2)),TRIM(CLEAN(B4995))))</f>
        <v>43196</v>
      </c>
      <c r="B4995">
        <v>43196</v>
      </c>
      <c r="C4995" s="120" t="s">
        <v>19376</v>
      </c>
      <c r="D4995" s="41" t="s">
        <v>8502</v>
      </c>
      <c r="E4995" s="40" t="s">
        <v>28070</v>
      </c>
    </row>
    <row r="4996" spans="1:5">
      <c r="A4996" t="str">
        <f t="shared" si="78"/>
        <v>43198</v>
      </c>
      <c r="B4996">
        <v>43198</v>
      </c>
      <c r="C4996" s="120" t="s">
        <v>19377</v>
      </c>
      <c r="D4996" s="41" t="s">
        <v>8502</v>
      </c>
      <c r="E4996" s="40" t="s">
        <v>28071</v>
      </c>
    </row>
    <row r="4997" spans="1:5">
      <c r="A4997" t="str">
        <f t="shared" si="78"/>
        <v>43199</v>
      </c>
      <c r="B4997">
        <v>43199</v>
      </c>
      <c r="C4997" s="120" t="s">
        <v>19378</v>
      </c>
      <c r="D4997" s="41" t="s">
        <v>8502</v>
      </c>
      <c r="E4997" s="40" t="s">
        <v>28072</v>
      </c>
    </row>
    <row r="4998" spans="1:5">
      <c r="A4998" t="str">
        <f t="shared" si="78"/>
        <v>43200</v>
      </c>
      <c r="B4998">
        <v>43200</v>
      </c>
      <c r="C4998" s="120" t="s">
        <v>19379</v>
      </c>
      <c r="D4998" s="41" t="s">
        <v>8502</v>
      </c>
      <c r="E4998" s="40" t="s">
        <v>28073</v>
      </c>
    </row>
    <row r="4999" spans="1:5" ht="45">
      <c r="A4999" t="str">
        <f t="shared" si="78"/>
        <v>43265</v>
      </c>
      <c r="B4999">
        <v>43265</v>
      </c>
      <c r="C4999" s="120" t="s">
        <v>22097</v>
      </c>
      <c r="D4999" s="41" t="s">
        <v>8502</v>
      </c>
      <c r="E4999" s="40" t="s">
        <v>18203</v>
      </c>
    </row>
    <row r="5000" spans="1:5">
      <c r="A5000" t="str">
        <f t="shared" si="78"/>
        <v>43360</v>
      </c>
      <c r="B5000">
        <v>43360</v>
      </c>
      <c r="C5000" s="120" t="s">
        <v>20450</v>
      </c>
      <c r="D5000" s="41" t="s">
        <v>8591</v>
      </c>
      <c r="E5000" s="40" t="s">
        <v>28074</v>
      </c>
    </row>
    <row r="5001" spans="1:5">
      <c r="A5001" t="str">
        <f t="shared" si="78"/>
        <v>43386</v>
      </c>
      <c r="B5001">
        <v>43386</v>
      </c>
      <c r="C5001" s="120" t="s">
        <v>22473</v>
      </c>
      <c r="D5001" s="41" t="s">
        <v>8502</v>
      </c>
      <c r="E5001" s="40" t="s">
        <v>18984</v>
      </c>
    </row>
    <row r="5002" spans="1:5">
      <c r="A5002" t="str">
        <f t="shared" si="78"/>
        <v>43422</v>
      </c>
      <c r="B5002">
        <v>43422</v>
      </c>
      <c r="C5002" s="120" t="s">
        <v>24265</v>
      </c>
      <c r="D5002" s="41" t="s">
        <v>8510</v>
      </c>
      <c r="E5002" s="40" t="s">
        <v>24266</v>
      </c>
    </row>
    <row r="5003" spans="1:5">
      <c r="A5003" t="str">
        <f t="shared" si="78"/>
        <v>43423</v>
      </c>
      <c r="B5003">
        <v>43423</v>
      </c>
      <c r="C5003" s="120" t="s">
        <v>19336</v>
      </c>
      <c r="D5003" s="41" t="s">
        <v>8502</v>
      </c>
      <c r="E5003" s="40" t="s">
        <v>28075</v>
      </c>
    </row>
    <row r="5004" spans="1:5">
      <c r="A5004" t="str">
        <f t="shared" si="78"/>
        <v>43424</v>
      </c>
      <c r="B5004">
        <v>43424</v>
      </c>
      <c r="C5004" s="120" t="s">
        <v>19330</v>
      </c>
      <c r="D5004" s="41" t="s">
        <v>8502</v>
      </c>
      <c r="E5004" s="40" t="s">
        <v>28076</v>
      </c>
    </row>
    <row r="5005" spans="1:5">
      <c r="A5005" t="str">
        <f t="shared" si="78"/>
        <v>43425</v>
      </c>
      <c r="B5005">
        <v>43425</v>
      </c>
      <c r="C5005" s="120" t="s">
        <v>19347</v>
      </c>
      <c r="D5005" s="41" t="s">
        <v>8502</v>
      </c>
      <c r="E5005" s="40" t="s">
        <v>28077</v>
      </c>
    </row>
    <row r="5006" spans="1:5">
      <c r="A5006" t="str">
        <f t="shared" si="78"/>
        <v>43426</v>
      </c>
      <c r="B5006">
        <v>43426</v>
      </c>
      <c r="C5006" s="120" t="s">
        <v>19331</v>
      </c>
      <c r="D5006" s="41" t="s">
        <v>8502</v>
      </c>
      <c r="E5006" s="40" t="s">
        <v>28078</v>
      </c>
    </row>
    <row r="5007" spans="1:5">
      <c r="A5007" t="str">
        <f t="shared" si="78"/>
        <v>43427</v>
      </c>
      <c r="B5007">
        <v>43427</v>
      </c>
      <c r="C5007" s="120" t="s">
        <v>23453</v>
      </c>
      <c r="D5007" s="41" t="s">
        <v>8502</v>
      </c>
      <c r="E5007" s="40" t="s">
        <v>28079</v>
      </c>
    </row>
    <row r="5008" spans="1:5">
      <c r="A5008" t="str">
        <f t="shared" si="78"/>
        <v>43428</v>
      </c>
      <c r="B5008">
        <v>43428</v>
      </c>
      <c r="C5008" s="120" t="s">
        <v>23461</v>
      </c>
      <c r="D5008" s="41" t="s">
        <v>8502</v>
      </c>
      <c r="E5008" s="40" t="s">
        <v>28080</v>
      </c>
    </row>
    <row r="5009" spans="1:5">
      <c r="A5009" t="str">
        <f t="shared" si="78"/>
        <v>43429</v>
      </c>
      <c r="B5009">
        <v>43429</v>
      </c>
      <c r="C5009" s="120" t="s">
        <v>20043</v>
      </c>
      <c r="D5009" s="41" t="s">
        <v>8502</v>
      </c>
      <c r="E5009" s="40" t="s">
        <v>28081</v>
      </c>
    </row>
    <row r="5010" spans="1:5">
      <c r="A5010" t="str">
        <f t="shared" si="78"/>
        <v>43430</v>
      </c>
      <c r="B5010">
        <v>43430</v>
      </c>
      <c r="C5010" s="120" t="s">
        <v>20044</v>
      </c>
      <c r="D5010" s="41" t="s">
        <v>8502</v>
      </c>
      <c r="E5010" s="40" t="s">
        <v>28082</v>
      </c>
    </row>
    <row r="5011" spans="1:5">
      <c r="A5011" t="str">
        <f t="shared" si="78"/>
        <v>43431</v>
      </c>
      <c r="B5011">
        <v>43431</v>
      </c>
      <c r="C5011" s="120" t="s">
        <v>20046</v>
      </c>
      <c r="D5011" s="41" t="s">
        <v>8502</v>
      </c>
      <c r="E5011" s="40" t="s">
        <v>28083</v>
      </c>
    </row>
    <row r="5012" spans="1:5">
      <c r="A5012" t="str">
        <f t="shared" si="78"/>
        <v>43432</v>
      </c>
      <c r="B5012">
        <v>43432</v>
      </c>
      <c r="C5012" s="120" t="s">
        <v>20047</v>
      </c>
      <c r="D5012" s="41" t="s">
        <v>8502</v>
      </c>
      <c r="E5012" s="40" t="s">
        <v>28084</v>
      </c>
    </row>
    <row r="5013" spans="1:5">
      <c r="A5013" t="str">
        <f t="shared" si="78"/>
        <v>43433</v>
      </c>
      <c r="B5013">
        <v>43433</v>
      </c>
      <c r="C5013" s="120" t="s">
        <v>20048</v>
      </c>
      <c r="D5013" s="41" t="s">
        <v>8502</v>
      </c>
      <c r="E5013" s="40" t="s">
        <v>28085</v>
      </c>
    </row>
    <row r="5014" spans="1:5">
      <c r="A5014" t="str">
        <f t="shared" si="78"/>
        <v>43434</v>
      </c>
      <c r="B5014">
        <v>43434</v>
      </c>
      <c r="C5014" s="120" t="s">
        <v>20034</v>
      </c>
      <c r="D5014" s="41" t="s">
        <v>8502</v>
      </c>
      <c r="E5014" s="40" t="s">
        <v>26605</v>
      </c>
    </row>
    <row r="5015" spans="1:5">
      <c r="A5015" t="str">
        <f t="shared" si="78"/>
        <v>43435</v>
      </c>
      <c r="B5015">
        <v>43435</v>
      </c>
      <c r="C5015" s="120" t="s">
        <v>20035</v>
      </c>
      <c r="D5015" s="41" t="s">
        <v>8502</v>
      </c>
      <c r="E5015" s="40" t="s">
        <v>28086</v>
      </c>
    </row>
    <row r="5016" spans="1:5">
      <c r="A5016" t="str">
        <f t="shared" si="78"/>
        <v>43436</v>
      </c>
      <c r="B5016">
        <v>43436</v>
      </c>
      <c r="C5016" s="120" t="s">
        <v>20036</v>
      </c>
      <c r="D5016" s="41" t="s">
        <v>8502</v>
      </c>
      <c r="E5016" s="40" t="s">
        <v>26559</v>
      </c>
    </row>
    <row r="5017" spans="1:5">
      <c r="A5017" t="str">
        <f t="shared" si="78"/>
        <v>43437</v>
      </c>
      <c r="B5017">
        <v>43437</v>
      </c>
      <c r="C5017" s="120" t="s">
        <v>20037</v>
      </c>
      <c r="D5017" s="41" t="s">
        <v>8502</v>
      </c>
      <c r="E5017" s="40" t="s">
        <v>28087</v>
      </c>
    </row>
    <row r="5018" spans="1:5">
      <c r="A5018" t="str">
        <f t="shared" si="78"/>
        <v>43438</v>
      </c>
      <c r="B5018">
        <v>43438</v>
      </c>
      <c r="C5018" s="120" t="s">
        <v>20038</v>
      </c>
      <c r="D5018" s="41" t="s">
        <v>8502</v>
      </c>
      <c r="E5018" s="40" t="s">
        <v>28088</v>
      </c>
    </row>
    <row r="5019" spans="1:5" ht="30">
      <c r="A5019" t="str">
        <f t="shared" si="78"/>
        <v>43439</v>
      </c>
      <c r="B5019">
        <v>43439</v>
      </c>
      <c r="C5019" s="120" t="s">
        <v>20116</v>
      </c>
      <c r="D5019" s="41" t="s">
        <v>8502</v>
      </c>
      <c r="E5019" s="40" t="s">
        <v>28089</v>
      </c>
    </row>
    <row r="5020" spans="1:5" ht="30">
      <c r="A5020" t="str">
        <f t="shared" si="78"/>
        <v>43440</v>
      </c>
      <c r="B5020">
        <v>43440</v>
      </c>
      <c r="C5020" s="120" t="s">
        <v>20631</v>
      </c>
      <c r="D5020" s="41" t="s">
        <v>8502</v>
      </c>
      <c r="E5020" s="40" t="s">
        <v>25480</v>
      </c>
    </row>
    <row r="5021" spans="1:5">
      <c r="A5021" t="str">
        <f t="shared" si="78"/>
        <v>43441</v>
      </c>
      <c r="B5021">
        <v>43441</v>
      </c>
      <c r="C5021" s="120" t="s">
        <v>19335</v>
      </c>
      <c r="D5021" s="41" t="s">
        <v>8502</v>
      </c>
      <c r="E5021" s="40" t="s">
        <v>28090</v>
      </c>
    </row>
    <row r="5022" spans="1:5" ht="30">
      <c r="A5022" t="str">
        <f t="shared" si="78"/>
        <v>43442</v>
      </c>
      <c r="B5022">
        <v>43442</v>
      </c>
      <c r="C5022" s="120" t="s">
        <v>19340</v>
      </c>
      <c r="D5022" s="41" t="s">
        <v>8502</v>
      </c>
      <c r="E5022" s="40" t="s">
        <v>28091</v>
      </c>
    </row>
    <row r="5023" spans="1:5" ht="30">
      <c r="A5023" t="str">
        <f t="shared" si="78"/>
        <v>43443</v>
      </c>
      <c r="B5023">
        <v>43443</v>
      </c>
      <c r="C5023" s="120" t="s">
        <v>19341</v>
      </c>
      <c r="D5023" s="41" t="s">
        <v>8502</v>
      </c>
      <c r="E5023" s="40" t="s">
        <v>28092</v>
      </c>
    </row>
    <row r="5024" spans="1:5" ht="30">
      <c r="A5024" t="str">
        <f t="shared" si="78"/>
        <v>43444</v>
      </c>
      <c r="B5024">
        <v>43444</v>
      </c>
      <c r="C5024" s="120" t="s">
        <v>19338</v>
      </c>
      <c r="D5024" s="41" t="s">
        <v>8502</v>
      </c>
      <c r="E5024" s="40" t="s">
        <v>28093</v>
      </c>
    </row>
    <row r="5025" spans="1:5" ht="30">
      <c r="A5025" t="str">
        <f t="shared" si="78"/>
        <v>43445</v>
      </c>
      <c r="B5025">
        <v>43445</v>
      </c>
      <c r="C5025" s="120" t="s">
        <v>19344</v>
      </c>
      <c r="D5025" s="41" t="s">
        <v>8502</v>
      </c>
      <c r="E5025" s="40" t="s">
        <v>28094</v>
      </c>
    </row>
    <row r="5026" spans="1:5">
      <c r="A5026" t="str">
        <f t="shared" si="78"/>
        <v>43446</v>
      </c>
      <c r="B5026">
        <v>43446</v>
      </c>
      <c r="C5026" s="120" t="s">
        <v>19348</v>
      </c>
      <c r="D5026" s="41" t="s">
        <v>8502</v>
      </c>
      <c r="E5026" s="40" t="s">
        <v>28095</v>
      </c>
    </row>
    <row r="5027" spans="1:5">
      <c r="A5027" t="str">
        <f t="shared" si="78"/>
        <v>43447</v>
      </c>
      <c r="B5027">
        <v>43447</v>
      </c>
      <c r="C5027" s="120" t="s">
        <v>19349</v>
      </c>
      <c r="D5027" s="41" t="s">
        <v>8502</v>
      </c>
      <c r="E5027" s="40" t="s">
        <v>28096</v>
      </c>
    </row>
    <row r="5028" spans="1:5">
      <c r="A5028" t="str">
        <f t="shared" si="78"/>
        <v>43448</v>
      </c>
      <c r="B5028">
        <v>43448</v>
      </c>
      <c r="C5028" s="120" t="s">
        <v>19350</v>
      </c>
      <c r="D5028" s="41" t="s">
        <v>8502</v>
      </c>
      <c r="E5028" s="40" t="s">
        <v>28097</v>
      </c>
    </row>
    <row r="5029" spans="1:5">
      <c r="A5029" t="str">
        <f t="shared" si="78"/>
        <v>43458</v>
      </c>
      <c r="B5029">
        <v>43458</v>
      </c>
      <c r="C5029" s="120" t="s">
        <v>21377</v>
      </c>
      <c r="D5029" s="41" t="s">
        <v>8504</v>
      </c>
      <c r="E5029" s="40" t="s">
        <v>10550</v>
      </c>
    </row>
    <row r="5030" spans="1:5">
      <c r="A5030" t="str">
        <f t="shared" si="78"/>
        <v>43459</v>
      </c>
      <c r="B5030">
        <v>43459</v>
      </c>
      <c r="C5030" s="120" t="s">
        <v>21379</v>
      </c>
      <c r="D5030" s="41" t="s">
        <v>8504</v>
      </c>
      <c r="E5030" s="40" t="s">
        <v>8644</v>
      </c>
    </row>
    <row r="5031" spans="1:5">
      <c r="A5031" t="str">
        <f t="shared" si="78"/>
        <v>43460</v>
      </c>
      <c r="B5031">
        <v>43460</v>
      </c>
      <c r="C5031" s="120" t="s">
        <v>21381</v>
      </c>
      <c r="D5031" s="41" t="s">
        <v>8504</v>
      </c>
      <c r="E5031" s="40" t="s">
        <v>10067</v>
      </c>
    </row>
    <row r="5032" spans="1:5">
      <c r="A5032" t="str">
        <f t="shared" si="78"/>
        <v>43461</v>
      </c>
      <c r="B5032">
        <v>43461</v>
      </c>
      <c r="C5032" s="120" t="s">
        <v>21383</v>
      </c>
      <c r="D5032" s="41" t="s">
        <v>8504</v>
      </c>
      <c r="E5032" s="40" t="s">
        <v>10249</v>
      </c>
    </row>
    <row r="5033" spans="1:5">
      <c r="A5033" t="str">
        <f t="shared" si="78"/>
        <v>43462</v>
      </c>
      <c r="B5033">
        <v>43462</v>
      </c>
      <c r="C5033" s="120" t="s">
        <v>21387</v>
      </c>
      <c r="D5033" s="41" t="s">
        <v>8504</v>
      </c>
      <c r="E5033" s="40" t="s">
        <v>9072</v>
      </c>
    </row>
    <row r="5034" spans="1:5">
      <c r="A5034" t="str">
        <f t="shared" si="78"/>
        <v>43463</v>
      </c>
      <c r="B5034">
        <v>43463</v>
      </c>
      <c r="C5034" s="120" t="s">
        <v>21385</v>
      </c>
      <c r="D5034" s="41" t="s">
        <v>8504</v>
      </c>
      <c r="E5034" s="40" t="s">
        <v>9319</v>
      </c>
    </row>
    <row r="5035" spans="1:5">
      <c r="A5035" t="str">
        <f t="shared" si="78"/>
        <v>43464</v>
      </c>
      <c r="B5035">
        <v>43464</v>
      </c>
      <c r="C5035" s="120" t="s">
        <v>21389</v>
      </c>
      <c r="D5035" s="41" t="s">
        <v>8504</v>
      </c>
      <c r="E5035" s="40" t="s">
        <v>9072</v>
      </c>
    </row>
    <row r="5036" spans="1:5">
      <c r="A5036" t="str">
        <f t="shared" si="78"/>
        <v>43465</v>
      </c>
      <c r="B5036">
        <v>43465</v>
      </c>
      <c r="C5036" s="120" t="s">
        <v>21391</v>
      </c>
      <c r="D5036" s="41" t="s">
        <v>8504</v>
      </c>
      <c r="E5036" s="40" t="s">
        <v>8648</v>
      </c>
    </row>
    <row r="5037" spans="1:5">
      <c r="A5037" t="str">
        <f t="shared" si="78"/>
        <v>43466</v>
      </c>
      <c r="B5037">
        <v>43466</v>
      </c>
      <c r="C5037" s="120" t="s">
        <v>21393</v>
      </c>
      <c r="D5037" s="41" t="s">
        <v>8504</v>
      </c>
      <c r="E5037" s="40" t="s">
        <v>9085</v>
      </c>
    </row>
    <row r="5038" spans="1:5">
      <c r="A5038" t="str">
        <f t="shared" si="78"/>
        <v>43467</v>
      </c>
      <c r="B5038">
        <v>43467</v>
      </c>
      <c r="C5038" s="120" t="s">
        <v>21395</v>
      </c>
      <c r="D5038" s="41" t="s">
        <v>8504</v>
      </c>
      <c r="E5038" s="40" t="s">
        <v>8635</v>
      </c>
    </row>
    <row r="5039" spans="1:5">
      <c r="A5039" t="str">
        <f t="shared" si="78"/>
        <v>43468</v>
      </c>
      <c r="B5039">
        <v>43468</v>
      </c>
      <c r="C5039" s="120" t="s">
        <v>21397</v>
      </c>
      <c r="D5039" s="41" t="s">
        <v>8504</v>
      </c>
      <c r="E5039" s="40" t="s">
        <v>8830</v>
      </c>
    </row>
    <row r="5040" spans="1:5">
      <c r="A5040" t="str">
        <f t="shared" si="78"/>
        <v>43469</v>
      </c>
      <c r="B5040">
        <v>43469</v>
      </c>
      <c r="C5040" s="120" t="s">
        <v>21399</v>
      </c>
      <c r="D5040" s="41" t="s">
        <v>8504</v>
      </c>
      <c r="E5040" s="40" t="s">
        <v>8706</v>
      </c>
    </row>
    <row r="5041" spans="1:5">
      <c r="A5041" t="str">
        <f t="shared" si="78"/>
        <v>43470</v>
      </c>
      <c r="B5041">
        <v>43470</v>
      </c>
      <c r="C5041" s="120" t="s">
        <v>21378</v>
      </c>
      <c r="D5041" s="41" t="s">
        <v>8593</v>
      </c>
      <c r="E5041" s="40" t="s">
        <v>13053</v>
      </c>
    </row>
    <row r="5042" spans="1:5">
      <c r="A5042" t="str">
        <f t="shared" si="78"/>
        <v>43471</v>
      </c>
      <c r="B5042">
        <v>43471</v>
      </c>
      <c r="C5042" s="120" t="s">
        <v>21380</v>
      </c>
      <c r="D5042" s="41" t="s">
        <v>8593</v>
      </c>
      <c r="E5042" s="40" t="s">
        <v>28098</v>
      </c>
    </row>
    <row r="5043" spans="1:5">
      <c r="A5043" t="str">
        <f t="shared" si="78"/>
        <v>43472</v>
      </c>
      <c r="B5043">
        <v>43472</v>
      </c>
      <c r="C5043" s="120" t="s">
        <v>21382</v>
      </c>
      <c r="D5043" s="41" t="s">
        <v>8593</v>
      </c>
      <c r="E5043" s="40" t="s">
        <v>28099</v>
      </c>
    </row>
    <row r="5044" spans="1:5">
      <c r="A5044" t="str">
        <f t="shared" si="78"/>
        <v>43473</v>
      </c>
      <c r="B5044">
        <v>43473</v>
      </c>
      <c r="C5044" s="120" t="s">
        <v>21384</v>
      </c>
      <c r="D5044" s="41" t="s">
        <v>8593</v>
      </c>
      <c r="E5044" s="40" t="s">
        <v>28100</v>
      </c>
    </row>
    <row r="5045" spans="1:5">
      <c r="A5045" t="str">
        <f t="shared" si="78"/>
        <v>43474</v>
      </c>
      <c r="B5045">
        <v>43474</v>
      </c>
      <c r="C5045" s="120" t="s">
        <v>21388</v>
      </c>
      <c r="D5045" s="41" t="s">
        <v>8593</v>
      </c>
      <c r="E5045" s="40" t="s">
        <v>8528</v>
      </c>
    </row>
    <row r="5046" spans="1:5">
      <c r="A5046" t="str">
        <f t="shared" si="78"/>
        <v>43475</v>
      </c>
      <c r="B5046">
        <v>43475</v>
      </c>
      <c r="C5046" s="120" t="s">
        <v>21386</v>
      </c>
      <c r="D5046" s="41" t="s">
        <v>8593</v>
      </c>
      <c r="E5046" s="40" t="s">
        <v>18118</v>
      </c>
    </row>
    <row r="5047" spans="1:5">
      <c r="A5047" t="str">
        <f t="shared" si="78"/>
        <v>43476</v>
      </c>
      <c r="B5047">
        <v>43476</v>
      </c>
      <c r="C5047" s="120" t="s">
        <v>21390</v>
      </c>
      <c r="D5047" s="41" t="s">
        <v>8593</v>
      </c>
      <c r="E5047" s="40" t="s">
        <v>9072</v>
      </c>
    </row>
    <row r="5048" spans="1:5">
      <c r="A5048" t="str">
        <f t="shared" si="78"/>
        <v>43477</v>
      </c>
      <c r="B5048">
        <v>43477</v>
      </c>
      <c r="C5048" s="120" t="s">
        <v>21392</v>
      </c>
      <c r="D5048" s="41" t="s">
        <v>8593</v>
      </c>
      <c r="E5048" s="40" t="s">
        <v>28101</v>
      </c>
    </row>
    <row r="5049" spans="1:5">
      <c r="A5049" t="str">
        <f t="shared" si="78"/>
        <v>43478</v>
      </c>
      <c r="B5049">
        <v>43478</v>
      </c>
      <c r="C5049" s="120" t="s">
        <v>21394</v>
      </c>
      <c r="D5049" s="41" t="s">
        <v>8593</v>
      </c>
      <c r="E5049" s="40" t="s">
        <v>28102</v>
      </c>
    </row>
    <row r="5050" spans="1:5">
      <c r="A5050" t="str">
        <f t="shared" si="78"/>
        <v>43479</v>
      </c>
      <c r="B5050">
        <v>43479</v>
      </c>
      <c r="C5050" s="120" t="s">
        <v>21396</v>
      </c>
      <c r="D5050" s="41" t="s">
        <v>8593</v>
      </c>
      <c r="E5050" s="40" t="s">
        <v>28103</v>
      </c>
    </row>
    <row r="5051" spans="1:5">
      <c r="A5051" t="str">
        <f t="shared" si="78"/>
        <v>43480</v>
      </c>
      <c r="B5051">
        <v>43480</v>
      </c>
      <c r="C5051" s="120" t="s">
        <v>21398</v>
      </c>
      <c r="D5051" s="41" t="s">
        <v>8593</v>
      </c>
      <c r="E5051" s="40" t="s">
        <v>28104</v>
      </c>
    </row>
    <row r="5052" spans="1:5">
      <c r="A5052" t="str">
        <f t="shared" si="78"/>
        <v>43481</v>
      </c>
      <c r="B5052">
        <v>43481</v>
      </c>
      <c r="C5052" s="120" t="s">
        <v>21400</v>
      </c>
      <c r="D5052" s="41" t="s">
        <v>8593</v>
      </c>
      <c r="E5052" s="40" t="s">
        <v>8929</v>
      </c>
    </row>
    <row r="5053" spans="1:5">
      <c r="A5053" t="str">
        <f t="shared" si="78"/>
        <v>43482</v>
      </c>
      <c r="B5053">
        <v>43482</v>
      </c>
      <c r="C5053" s="120" t="s">
        <v>21222</v>
      </c>
      <c r="D5053" s="41" t="s">
        <v>8504</v>
      </c>
      <c r="E5053" s="40" t="s">
        <v>8522</v>
      </c>
    </row>
    <row r="5054" spans="1:5">
      <c r="A5054" t="str">
        <f t="shared" si="78"/>
        <v>43483</v>
      </c>
      <c r="B5054">
        <v>43483</v>
      </c>
      <c r="C5054" s="120" t="s">
        <v>21224</v>
      </c>
      <c r="D5054" s="41" t="s">
        <v>8504</v>
      </c>
      <c r="E5054" s="40" t="s">
        <v>9285</v>
      </c>
    </row>
    <row r="5055" spans="1:5">
      <c r="A5055" t="str">
        <f t="shared" si="78"/>
        <v>43484</v>
      </c>
      <c r="B5055">
        <v>43484</v>
      </c>
      <c r="C5055" s="120" t="s">
        <v>21226</v>
      </c>
      <c r="D5055" s="41" t="s">
        <v>8504</v>
      </c>
      <c r="E5055" s="40" t="s">
        <v>8830</v>
      </c>
    </row>
    <row r="5056" spans="1:5">
      <c r="A5056" t="str">
        <f t="shared" si="78"/>
        <v>43485</v>
      </c>
      <c r="B5056">
        <v>43485</v>
      </c>
      <c r="C5056" s="120" t="s">
        <v>21228</v>
      </c>
      <c r="D5056" s="41" t="s">
        <v>8504</v>
      </c>
      <c r="E5056" s="40" t="s">
        <v>9046</v>
      </c>
    </row>
    <row r="5057" spans="1:5">
      <c r="A5057" t="str">
        <f t="shared" si="78"/>
        <v>43486</v>
      </c>
      <c r="B5057">
        <v>43486</v>
      </c>
      <c r="C5057" s="120" t="s">
        <v>21232</v>
      </c>
      <c r="D5057" s="41" t="s">
        <v>8504</v>
      </c>
      <c r="E5057" s="40" t="s">
        <v>9236</v>
      </c>
    </row>
    <row r="5058" spans="1:5">
      <c r="A5058" t="str">
        <f t="shared" si="78"/>
        <v>43487</v>
      </c>
      <c r="B5058">
        <v>43487</v>
      </c>
      <c r="C5058" s="120" t="s">
        <v>21230</v>
      </c>
      <c r="D5058" s="41" t="s">
        <v>8504</v>
      </c>
      <c r="E5058" s="40" t="s">
        <v>15678</v>
      </c>
    </row>
    <row r="5059" spans="1:5">
      <c r="A5059" t="str">
        <f t="shared" ref="A5059:A5122" si="79">IF(ISERROR(SEARCH("/",B5059)=6),TRIM(CLEAN(B5059)),IF(SEARCH("/",B5059)=6,IF(LEN(TRIM(CLEAN(B5059)))=7,LEFT(TRIM(CLEAN(B5059)),6)&amp;"00"&amp;RIGHT(TRIM(CLEAN(B5059)),1),LEFT(TRIM(CLEAN(B5059)),6)&amp;"0"&amp;RIGHT(TRIM(CLEAN(B5059)),2)),TRIM(CLEAN(B5059))))</f>
        <v>43488</v>
      </c>
      <c r="B5059">
        <v>43488</v>
      </c>
      <c r="C5059" s="120" t="s">
        <v>21234</v>
      </c>
      <c r="D5059" s="41" t="s">
        <v>8504</v>
      </c>
      <c r="E5059" s="40" t="s">
        <v>8543</v>
      </c>
    </row>
    <row r="5060" spans="1:5">
      <c r="A5060" t="str">
        <f t="shared" si="79"/>
        <v>43489</v>
      </c>
      <c r="B5060">
        <v>43489</v>
      </c>
      <c r="C5060" s="120" t="s">
        <v>21236</v>
      </c>
      <c r="D5060" s="41" t="s">
        <v>8504</v>
      </c>
      <c r="E5060" s="40" t="s">
        <v>9088</v>
      </c>
    </row>
    <row r="5061" spans="1:5">
      <c r="A5061" t="str">
        <f t="shared" si="79"/>
        <v>43490</v>
      </c>
      <c r="B5061">
        <v>43490</v>
      </c>
      <c r="C5061" s="120" t="s">
        <v>21238</v>
      </c>
      <c r="D5061" s="41" t="s">
        <v>8504</v>
      </c>
      <c r="E5061" s="40" t="s">
        <v>9105</v>
      </c>
    </row>
    <row r="5062" spans="1:5">
      <c r="A5062" t="str">
        <f t="shared" si="79"/>
        <v>43491</v>
      </c>
      <c r="B5062">
        <v>43491</v>
      </c>
      <c r="C5062" s="120" t="s">
        <v>21240</v>
      </c>
      <c r="D5062" s="41" t="s">
        <v>8504</v>
      </c>
      <c r="E5062" s="40" t="s">
        <v>9055</v>
      </c>
    </row>
    <row r="5063" spans="1:5">
      <c r="A5063" t="str">
        <f t="shared" si="79"/>
        <v>43492</v>
      </c>
      <c r="B5063">
        <v>43492</v>
      </c>
      <c r="C5063" s="120" t="s">
        <v>21242</v>
      </c>
      <c r="D5063" s="41" t="s">
        <v>8504</v>
      </c>
      <c r="E5063" s="40" t="s">
        <v>8745</v>
      </c>
    </row>
    <row r="5064" spans="1:5">
      <c r="A5064" t="str">
        <f t="shared" si="79"/>
        <v>43493</v>
      </c>
      <c r="B5064">
        <v>43493</v>
      </c>
      <c r="C5064" s="120" t="s">
        <v>21244</v>
      </c>
      <c r="D5064" s="41" t="s">
        <v>8504</v>
      </c>
      <c r="E5064" s="40" t="s">
        <v>9069</v>
      </c>
    </row>
    <row r="5065" spans="1:5">
      <c r="A5065" t="str">
        <f t="shared" si="79"/>
        <v>43494</v>
      </c>
      <c r="B5065">
        <v>43494</v>
      </c>
      <c r="C5065" s="120" t="s">
        <v>21223</v>
      </c>
      <c r="D5065" s="41" t="s">
        <v>8593</v>
      </c>
      <c r="E5065" s="40" t="s">
        <v>28105</v>
      </c>
    </row>
    <row r="5066" spans="1:5">
      <c r="A5066" t="str">
        <f t="shared" si="79"/>
        <v>43495</v>
      </c>
      <c r="B5066">
        <v>43495</v>
      </c>
      <c r="C5066" s="120" t="s">
        <v>21225</v>
      </c>
      <c r="D5066" s="41" t="s">
        <v>8593</v>
      </c>
      <c r="E5066" s="40" t="s">
        <v>28106</v>
      </c>
    </row>
    <row r="5067" spans="1:5">
      <c r="A5067" t="str">
        <f t="shared" si="79"/>
        <v>43496</v>
      </c>
      <c r="B5067">
        <v>43496</v>
      </c>
      <c r="C5067" s="120" t="s">
        <v>21227</v>
      </c>
      <c r="D5067" s="41" t="s">
        <v>8593</v>
      </c>
      <c r="E5067" s="40" t="s">
        <v>28107</v>
      </c>
    </row>
    <row r="5068" spans="1:5">
      <c r="A5068" t="str">
        <f t="shared" si="79"/>
        <v>43497</v>
      </c>
      <c r="B5068">
        <v>43497</v>
      </c>
      <c r="C5068" s="120" t="s">
        <v>21229</v>
      </c>
      <c r="D5068" s="41" t="s">
        <v>8593</v>
      </c>
      <c r="E5068" s="40" t="s">
        <v>28108</v>
      </c>
    </row>
    <row r="5069" spans="1:5">
      <c r="A5069" t="str">
        <f t="shared" si="79"/>
        <v>43498</v>
      </c>
      <c r="B5069">
        <v>43498</v>
      </c>
      <c r="C5069" s="120" t="s">
        <v>21233</v>
      </c>
      <c r="D5069" s="41" t="s">
        <v>8593</v>
      </c>
      <c r="E5069" s="40" t="s">
        <v>28109</v>
      </c>
    </row>
    <row r="5070" spans="1:5">
      <c r="A5070" t="str">
        <f t="shared" si="79"/>
        <v>43499</v>
      </c>
      <c r="B5070">
        <v>43499</v>
      </c>
      <c r="C5070" s="120" t="s">
        <v>21231</v>
      </c>
      <c r="D5070" s="41" t="s">
        <v>8593</v>
      </c>
      <c r="E5070" s="40" t="s">
        <v>24933</v>
      </c>
    </row>
    <row r="5071" spans="1:5">
      <c r="A5071" t="str">
        <f t="shared" si="79"/>
        <v>43500</v>
      </c>
      <c r="B5071">
        <v>43500</v>
      </c>
      <c r="C5071" s="120" t="s">
        <v>21235</v>
      </c>
      <c r="D5071" s="41" t="s">
        <v>8593</v>
      </c>
      <c r="E5071" s="40" t="s">
        <v>28110</v>
      </c>
    </row>
    <row r="5072" spans="1:5">
      <c r="A5072" t="str">
        <f t="shared" si="79"/>
        <v>43501</v>
      </c>
      <c r="B5072">
        <v>43501</v>
      </c>
      <c r="C5072" s="120" t="s">
        <v>21237</v>
      </c>
      <c r="D5072" s="41" t="s">
        <v>8593</v>
      </c>
      <c r="E5072" s="40" t="s">
        <v>28111</v>
      </c>
    </row>
    <row r="5073" spans="1:5">
      <c r="A5073" t="str">
        <f t="shared" si="79"/>
        <v>43502</v>
      </c>
      <c r="B5073">
        <v>43502</v>
      </c>
      <c r="C5073" s="120" t="s">
        <v>21239</v>
      </c>
      <c r="D5073" s="41" t="s">
        <v>8593</v>
      </c>
      <c r="E5073" s="40" t="s">
        <v>28112</v>
      </c>
    </row>
    <row r="5074" spans="1:5">
      <c r="A5074" t="str">
        <f t="shared" si="79"/>
        <v>43503</v>
      </c>
      <c r="B5074">
        <v>43503</v>
      </c>
      <c r="C5074" s="120" t="s">
        <v>21241</v>
      </c>
      <c r="D5074" s="41" t="s">
        <v>8593</v>
      </c>
      <c r="E5074" s="40" t="s">
        <v>28113</v>
      </c>
    </row>
    <row r="5075" spans="1:5">
      <c r="A5075" t="str">
        <f t="shared" si="79"/>
        <v>43504</v>
      </c>
      <c r="B5075">
        <v>43504</v>
      </c>
      <c r="C5075" s="120" t="s">
        <v>21243</v>
      </c>
      <c r="D5075" s="41" t="s">
        <v>8593</v>
      </c>
      <c r="E5075" s="40" t="s">
        <v>28114</v>
      </c>
    </row>
    <row r="5076" spans="1:5">
      <c r="A5076" t="str">
        <f t="shared" si="79"/>
        <v>43505</v>
      </c>
      <c r="B5076">
        <v>43505</v>
      </c>
      <c r="C5076" s="120" t="s">
        <v>21245</v>
      </c>
      <c r="D5076" s="41" t="s">
        <v>8593</v>
      </c>
      <c r="E5076" s="40" t="s">
        <v>28115</v>
      </c>
    </row>
    <row r="5077" spans="1:5" ht="30">
      <c r="A5077" t="str">
        <f t="shared" si="79"/>
        <v>43543</v>
      </c>
      <c r="B5077">
        <v>43543</v>
      </c>
      <c r="C5077" s="120" t="s">
        <v>22100</v>
      </c>
      <c r="D5077" s="41" t="s">
        <v>8502</v>
      </c>
      <c r="E5077" s="40" t="s">
        <v>28116</v>
      </c>
    </row>
    <row r="5078" spans="1:5" ht="30">
      <c r="A5078" t="str">
        <f t="shared" si="79"/>
        <v>43575</v>
      </c>
      <c r="B5078">
        <v>43575</v>
      </c>
      <c r="C5078" s="120" t="s">
        <v>21375</v>
      </c>
      <c r="D5078" s="41" t="s">
        <v>8502</v>
      </c>
      <c r="E5078" s="40" t="s">
        <v>25723</v>
      </c>
    </row>
    <row r="5079" spans="1:5" ht="30">
      <c r="A5079" t="str">
        <f t="shared" si="79"/>
        <v>43577</v>
      </c>
      <c r="B5079">
        <v>43577</v>
      </c>
      <c r="C5079" s="120" t="s">
        <v>21376</v>
      </c>
      <c r="D5079" s="41" t="s">
        <v>8502</v>
      </c>
      <c r="E5079" s="40" t="s">
        <v>25752</v>
      </c>
    </row>
    <row r="5080" spans="1:5" ht="30">
      <c r="A5080" t="str">
        <f t="shared" si="79"/>
        <v>43583</v>
      </c>
      <c r="B5080">
        <v>43583</v>
      </c>
      <c r="C5080" s="120" t="s">
        <v>21409</v>
      </c>
      <c r="D5080" s="41" t="s">
        <v>8502</v>
      </c>
      <c r="E5080" s="40" t="s">
        <v>8554</v>
      </c>
    </row>
    <row r="5081" spans="1:5" ht="30">
      <c r="A5081" t="str">
        <f t="shared" si="79"/>
        <v>43586</v>
      </c>
      <c r="B5081">
        <v>43586</v>
      </c>
      <c r="C5081" s="120" t="s">
        <v>21410</v>
      </c>
      <c r="D5081" s="41" t="s">
        <v>8502</v>
      </c>
      <c r="E5081" s="40" t="s">
        <v>21136</v>
      </c>
    </row>
    <row r="5082" spans="1:5" ht="30">
      <c r="A5082" t="str">
        <f t="shared" si="79"/>
        <v>43587</v>
      </c>
      <c r="B5082">
        <v>43587</v>
      </c>
      <c r="C5082" s="120" t="s">
        <v>21412</v>
      </c>
      <c r="D5082" s="41" t="s">
        <v>8502</v>
      </c>
      <c r="E5082" s="40" t="s">
        <v>8879</v>
      </c>
    </row>
    <row r="5083" spans="1:5">
      <c r="A5083" t="str">
        <f t="shared" si="79"/>
        <v>43589</v>
      </c>
      <c r="B5083">
        <v>43589</v>
      </c>
      <c r="C5083" s="120" t="s">
        <v>20735</v>
      </c>
      <c r="D5083" s="41" t="s">
        <v>8502</v>
      </c>
      <c r="E5083" s="40" t="s">
        <v>16408</v>
      </c>
    </row>
    <row r="5084" spans="1:5">
      <c r="A5084" t="str">
        <f t="shared" si="79"/>
        <v>43590</v>
      </c>
      <c r="B5084">
        <v>43590</v>
      </c>
      <c r="C5084" s="120" t="s">
        <v>20733</v>
      </c>
      <c r="D5084" s="41" t="s">
        <v>8502</v>
      </c>
      <c r="E5084" s="40" t="s">
        <v>28117</v>
      </c>
    </row>
    <row r="5085" spans="1:5">
      <c r="A5085" t="str">
        <f t="shared" si="79"/>
        <v>43595</v>
      </c>
      <c r="B5085">
        <v>43595</v>
      </c>
      <c r="C5085" s="120" t="s">
        <v>24544</v>
      </c>
      <c r="D5085" s="41" t="s">
        <v>8502</v>
      </c>
      <c r="E5085" s="40" t="s">
        <v>28118</v>
      </c>
    </row>
    <row r="5086" spans="1:5">
      <c r="A5086" t="str">
        <f t="shared" si="79"/>
        <v>43596</v>
      </c>
      <c r="B5086">
        <v>43596</v>
      </c>
      <c r="C5086" s="120" t="s">
        <v>24545</v>
      </c>
      <c r="D5086" s="41" t="s">
        <v>8502</v>
      </c>
      <c r="E5086" s="40" t="s">
        <v>24792</v>
      </c>
    </row>
    <row r="5087" spans="1:5">
      <c r="A5087" t="str">
        <f t="shared" si="79"/>
        <v>43600</v>
      </c>
      <c r="B5087">
        <v>43600</v>
      </c>
      <c r="C5087" s="120" t="s">
        <v>23126</v>
      </c>
      <c r="D5087" s="41" t="s">
        <v>8502</v>
      </c>
      <c r="E5087" s="40" t="s">
        <v>18980</v>
      </c>
    </row>
    <row r="5088" spans="1:5">
      <c r="A5088" t="str">
        <f t="shared" si="79"/>
        <v>43601</v>
      </c>
      <c r="B5088">
        <v>43601</v>
      </c>
      <c r="C5088" s="120" t="s">
        <v>23131</v>
      </c>
      <c r="D5088" s="41" t="s">
        <v>8502</v>
      </c>
      <c r="E5088" s="40" t="s">
        <v>28119</v>
      </c>
    </row>
    <row r="5089" spans="1:5" ht="30">
      <c r="A5089" t="str">
        <f t="shared" si="79"/>
        <v>43603</v>
      </c>
      <c r="B5089">
        <v>43603</v>
      </c>
      <c r="C5089" s="120" t="s">
        <v>20013</v>
      </c>
      <c r="D5089" s="41" t="s">
        <v>8502</v>
      </c>
      <c r="E5089" s="40" t="s">
        <v>28120</v>
      </c>
    </row>
    <row r="5090" spans="1:5">
      <c r="A5090" t="str">
        <f t="shared" si="79"/>
        <v>43604</v>
      </c>
      <c r="B5090">
        <v>43604</v>
      </c>
      <c r="C5090" s="120" t="s">
        <v>22525</v>
      </c>
      <c r="D5090" s="41" t="s">
        <v>8502</v>
      </c>
      <c r="E5090" s="40" t="s">
        <v>24806</v>
      </c>
    </row>
    <row r="5091" spans="1:5">
      <c r="A5091" t="str">
        <f t="shared" si="79"/>
        <v>43605</v>
      </c>
      <c r="B5091">
        <v>43605</v>
      </c>
      <c r="C5091" s="120" t="s">
        <v>24027</v>
      </c>
      <c r="D5091" s="41" t="s">
        <v>8510</v>
      </c>
      <c r="E5091" s="40" t="s">
        <v>18564</v>
      </c>
    </row>
    <row r="5092" spans="1:5">
      <c r="A5092" t="str">
        <f t="shared" si="79"/>
        <v>43606</v>
      </c>
      <c r="B5092">
        <v>43606</v>
      </c>
      <c r="C5092" s="120" t="s">
        <v>22880</v>
      </c>
      <c r="D5092" s="41" t="s">
        <v>8502</v>
      </c>
      <c r="E5092" s="40" t="s">
        <v>17574</v>
      </c>
    </row>
    <row r="5093" spans="1:5" ht="30">
      <c r="A5093" t="str">
        <f t="shared" si="79"/>
        <v>43607</v>
      </c>
      <c r="B5093">
        <v>43607</v>
      </c>
      <c r="C5093" s="120" t="s">
        <v>21352</v>
      </c>
      <c r="D5093" s="41" t="s">
        <v>8930</v>
      </c>
      <c r="E5093" s="40" t="s">
        <v>28121</v>
      </c>
    </row>
    <row r="5094" spans="1:5">
      <c r="A5094" t="str">
        <f t="shared" si="79"/>
        <v>43608</v>
      </c>
      <c r="B5094">
        <v>43608</v>
      </c>
      <c r="C5094" s="120" t="s">
        <v>22404</v>
      </c>
      <c r="D5094" s="41" t="s">
        <v>8502</v>
      </c>
      <c r="E5094" s="40" t="s">
        <v>22343</v>
      </c>
    </row>
    <row r="5095" spans="1:5">
      <c r="A5095" t="str">
        <f t="shared" si="79"/>
        <v>43609</v>
      </c>
      <c r="B5095">
        <v>43609</v>
      </c>
      <c r="C5095" s="120" t="s">
        <v>22402</v>
      </c>
      <c r="D5095" s="41" t="s">
        <v>8502</v>
      </c>
      <c r="E5095" s="40" t="s">
        <v>25096</v>
      </c>
    </row>
    <row r="5096" spans="1:5" ht="30">
      <c r="A5096" t="str">
        <f t="shared" si="79"/>
        <v>43610</v>
      </c>
      <c r="B5096">
        <v>43610</v>
      </c>
      <c r="C5096" s="120" t="s">
        <v>21366</v>
      </c>
      <c r="D5096" s="41" t="s">
        <v>8930</v>
      </c>
      <c r="E5096" s="40" t="s">
        <v>17650</v>
      </c>
    </row>
    <row r="5097" spans="1:5" ht="30">
      <c r="A5097" t="str">
        <f t="shared" si="79"/>
        <v>43611</v>
      </c>
      <c r="B5097">
        <v>43611</v>
      </c>
      <c r="C5097" s="120" t="s">
        <v>21358</v>
      </c>
      <c r="D5097" s="41" t="s">
        <v>8930</v>
      </c>
      <c r="E5097" s="40" t="s">
        <v>28122</v>
      </c>
    </row>
    <row r="5098" spans="1:5" ht="30">
      <c r="A5098" t="str">
        <f t="shared" si="79"/>
        <v>43612</v>
      </c>
      <c r="B5098">
        <v>43612</v>
      </c>
      <c r="C5098" s="120" t="s">
        <v>21340</v>
      </c>
      <c r="D5098" s="41" t="s">
        <v>8930</v>
      </c>
      <c r="E5098" s="40" t="s">
        <v>28123</v>
      </c>
    </row>
    <row r="5099" spans="1:5" ht="30">
      <c r="A5099" t="str">
        <f t="shared" si="79"/>
        <v>43613</v>
      </c>
      <c r="B5099">
        <v>43613</v>
      </c>
      <c r="C5099" s="120" t="s">
        <v>21341</v>
      </c>
      <c r="D5099" s="41" t="s">
        <v>8930</v>
      </c>
      <c r="E5099" s="40" t="s">
        <v>28124</v>
      </c>
    </row>
    <row r="5100" spans="1:5">
      <c r="A5100" t="str">
        <f t="shared" si="79"/>
        <v>43614</v>
      </c>
      <c r="B5100">
        <v>43614</v>
      </c>
      <c r="C5100" s="120" t="s">
        <v>23444</v>
      </c>
      <c r="D5100" s="41" t="s">
        <v>8510</v>
      </c>
      <c r="E5100" s="40" t="s">
        <v>8727</v>
      </c>
    </row>
    <row r="5101" spans="1:5">
      <c r="A5101" t="str">
        <f t="shared" si="79"/>
        <v>43617</v>
      </c>
      <c r="B5101">
        <v>43617</v>
      </c>
      <c r="C5101" s="120" t="s">
        <v>19251</v>
      </c>
      <c r="D5101" s="41" t="s">
        <v>8498</v>
      </c>
      <c r="E5101" s="40" t="s">
        <v>9352</v>
      </c>
    </row>
    <row r="5102" spans="1:5">
      <c r="A5102" t="str">
        <f t="shared" si="79"/>
        <v>43618</v>
      </c>
      <c r="B5102">
        <v>43618</v>
      </c>
      <c r="C5102" s="120" t="s">
        <v>19253</v>
      </c>
      <c r="D5102" s="41" t="s">
        <v>8506</v>
      </c>
      <c r="E5102" s="40" t="s">
        <v>26226</v>
      </c>
    </row>
    <row r="5103" spans="1:5" ht="30">
      <c r="A5103" t="str">
        <f t="shared" si="79"/>
        <v>43621</v>
      </c>
      <c r="B5103">
        <v>43621</v>
      </c>
      <c r="C5103" s="120" t="s">
        <v>21948</v>
      </c>
      <c r="D5103" s="41" t="s">
        <v>8502</v>
      </c>
      <c r="E5103" s="40" t="s">
        <v>28125</v>
      </c>
    </row>
    <row r="5104" spans="1:5">
      <c r="A5104" t="str">
        <f t="shared" si="79"/>
        <v>43624</v>
      </c>
      <c r="B5104">
        <v>43624</v>
      </c>
      <c r="C5104" s="120" t="s">
        <v>28126</v>
      </c>
      <c r="D5104" s="41" t="s">
        <v>8498</v>
      </c>
      <c r="E5104" s="40" t="s">
        <v>18733</v>
      </c>
    </row>
    <row r="5105" spans="1:5">
      <c r="A5105" t="str">
        <f t="shared" si="79"/>
        <v>43625</v>
      </c>
      <c r="B5105">
        <v>43625</v>
      </c>
      <c r="C5105" s="120" t="s">
        <v>23924</v>
      </c>
      <c r="D5105" s="41" t="s">
        <v>8498</v>
      </c>
      <c r="E5105" s="40" t="s">
        <v>25630</v>
      </c>
    </row>
    <row r="5106" spans="1:5">
      <c r="A5106" t="str">
        <f t="shared" si="79"/>
        <v>43626</v>
      </c>
      <c r="B5106">
        <v>43626</v>
      </c>
      <c r="C5106" s="120" t="s">
        <v>28127</v>
      </c>
      <c r="D5106" s="41" t="s">
        <v>8506</v>
      </c>
      <c r="E5106" s="40" t="s">
        <v>16474</v>
      </c>
    </row>
    <row r="5107" spans="1:5" ht="30">
      <c r="A5107" t="str">
        <f t="shared" si="79"/>
        <v>43628</v>
      </c>
      <c r="B5107">
        <v>43628</v>
      </c>
      <c r="C5107" s="120" t="s">
        <v>21945</v>
      </c>
      <c r="D5107" s="41" t="s">
        <v>8502</v>
      </c>
      <c r="E5107" s="40" t="s">
        <v>28128</v>
      </c>
    </row>
    <row r="5108" spans="1:5">
      <c r="A5108" t="str">
        <f t="shared" si="79"/>
        <v>43647</v>
      </c>
      <c r="B5108">
        <v>43647</v>
      </c>
      <c r="C5108" s="120" t="s">
        <v>23925</v>
      </c>
      <c r="D5108" s="41" t="s">
        <v>8498</v>
      </c>
      <c r="E5108" s="40" t="s">
        <v>9029</v>
      </c>
    </row>
    <row r="5109" spans="1:5">
      <c r="A5109" t="str">
        <f t="shared" si="79"/>
        <v>43648</v>
      </c>
      <c r="B5109">
        <v>43648</v>
      </c>
      <c r="C5109" s="120" t="s">
        <v>23926</v>
      </c>
      <c r="D5109" s="41" t="s">
        <v>8498</v>
      </c>
      <c r="E5109" s="40" t="s">
        <v>16983</v>
      </c>
    </row>
    <row r="5110" spans="1:5">
      <c r="A5110" t="str">
        <f t="shared" si="79"/>
        <v>43649</v>
      </c>
      <c r="B5110">
        <v>43649</v>
      </c>
      <c r="C5110" s="120" t="s">
        <v>23917</v>
      </c>
      <c r="D5110" s="41" t="s">
        <v>8498</v>
      </c>
      <c r="E5110" s="40" t="s">
        <v>27402</v>
      </c>
    </row>
    <row r="5111" spans="1:5">
      <c r="A5111" t="str">
        <f t="shared" si="79"/>
        <v>43650</v>
      </c>
      <c r="B5111">
        <v>43650</v>
      </c>
      <c r="C5111" s="120" t="s">
        <v>23918</v>
      </c>
      <c r="D5111" s="41" t="s">
        <v>8498</v>
      </c>
      <c r="E5111" s="40" t="s">
        <v>17681</v>
      </c>
    </row>
    <row r="5112" spans="1:5">
      <c r="A5112" t="str">
        <f t="shared" si="79"/>
        <v>43651</v>
      </c>
      <c r="B5112">
        <v>43651</v>
      </c>
      <c r="C5112" s="120" t="s">
        <v>28129</v>
      </c>
      <c r="D5112" s="41" t="s">
        <v>8506</v>
      </c>
      <c r="E5112" s="40" t="s">
        <v>12978</v>
      </c>
    </row>
    <row r="5113" spans="1:5">
      <c r="A5113" t="str">
        <f t="shared" si="79"/>
        <v>43652</v>
      </c>
      <c r="B5113">
        <v>43652</v>
      </c>
      <c r="C5113" s="120" t="s">
        <v>28130</v>
      </c>
      <c r="D5113" s="41" t="s">
        <v>8506</v>
      </c>
      <c r="E5113" s="40" t="s">
        <v>9122</v>
      </c>
    </row>
    <row r="5114" spans="1:5">
      <c r="A5114" t="str">
        <f t="shared" si="79"/>
        <v>43653</v>
      </c>
      <c r="B5114">
        <v>43653</v>
      </c>
      <c r="C5114" s="120" t="s">
        <v>28131</v>
      </c>
      <c r="D5114" s="41" t="s">
        <v>8498</v>
      </c>
      <c r="E5114" s="40" t="s">
        <v>17743</v>
      </c>
    </row>
    <row r="5115" spans="1:5">
      <c r="A5115" t="str">
        <f t="shared" si="79"/>
        <v>43657</v>
      </c>
      <c r="B5115">
        <v>43657</v>
      </c>
      <c r="C5115" s="120" t="s">
        <v>28132</v>
      </c>
      <c r="D5115" s="41" t="s">
        <v>8510</v>
      </c>
      <c r="E5115" s="40" t="s">
        <v>11679</v>
      </c>
    </row>
    <row r="5116" spans="1:5">
      <c r="A5116" t="str">
        <f t="shared" si="79"/>
        <v>43663</v>
      </c>
      <c r="B5116">
        <v>43663</v>
      </c>
      <c r="C5116" s="120" t="s">
        <v>22822</v>
      </c>
      <c r="D5116" s="41" t="s">
        <v>8506</v>
      </c>
      <c r="E5116" s="40" t="s">
        <v>8840</v>
      </c>
    </row>
    <row r="5117" spans="1:5">
      <c r="A5117" t="str">
        <f t="shared" si="79"/>
        <v>43664</v>
      </c>
      <c r="B5117">
        <v>43664</v>
      </c>
      <c r="C5117" s="120" t="s">
        <v>22824</v>
      </c>
      <c r="D5117" s="41" t="s">
        <v>8506</v>
      </c>
      <c r="E5117" s="40" t="s">
        <v>11703</v>
      </c>
    </row>
    <row r="5118" spans="1:5">
      <c r="A5118" t="str">
        <f t="shared" si="79"/>
        <v>43665</v>
      </c>
      <c r="B5118">
        <v>43665</v>
      </c>
      <c r="C5118" s="120" t="s">
        <v>22826</v>
      </c>
      <c r="D5118" s="41" t="s">
        <v>8506</v>
      </c>
      <c r="E5118" s="40" t="s">
        <v>8841</v>
      </c>
    </row>
    <row r="5119" spans="1:5">
      <c r="A5119" t="str">
        <f t="shared" si="79"/>
        <v>43667</v>
      </c>
      <c r="B5119">
        <v>43667</v>
      </c>
      <c r="C5119" s="120" t="s">
        <v>20323</v>
      </c>
      <c r="D5119" s="41" t="s">
        <v>8506</v>
      </c>
      <c r="E5119" s="40" t="s">
        <v>16424</v>
      </c>
    </row>
    <row r="5120" spans="1:5">
      <c r="A5120" t="str">
        <f t="shared" si="79"/>
        <v>43668</v>
      </c>
      <c r="B5120">
        <v>43668</v>
      </c>
      <c r="C5120" s="120" t="s">
        <v>20318</v>
      </c>
      <c r="D5120" s="41" t="s">
        <v>8506</v>
      </c>
      <c r="E5120" s="40" t="s">
        <v>8969</v>
      </c>
    </row>
    <row r="5121" spans="1:5">
      <c r="A5121" t="str">
        <f t="shared" si="79"/>
        <v>43677</v>
      </c>
      <c r="B5121">
        <v>43677</v>
      </c>
      <c r="C5121" s="120" t="s">
        <v>28133</v>
      </c>
      <c r="D5121" s="41" t="s">
        <v>8500</v>
      </c>
      <c r="E5121" s="40" t="s">
        <v>28134</v>
      </c>
    </row>
    <row r="5122" spans="1:5">
      <c r="A5122" t="str">
        <f t="shared" si="79"/>
        <v>43678</v>
      </c>
      <c r="B5122">
        <v>43678</v>
      </c>
      <c r="C5122" s="120" t="s">
        <v>28135</v>
      </c>
      <c r="D5122" s="41" t="s">
        <v>8500</v>
      </c>
      <c r="E5122" s="40" t="s">
        <v>28136</v>
      </c>
    </row>
    <row r="5123" spans="1:5">
      <c r="A5123" t="str">
        <f t="shared" ref="A5123:A5186" si="80">IF(ISERROR(SEARCH("/",B5123)=6),TRIM(CLEAN(B5123)),IF(SEARCH("/",B5123)=6,IF(LEN(TRIM(CLEAN(B5123)))=7,LEFT(TRIM(CLEAN(B5123)),6)&amp;"00"&amp;RIGHT(TRIM(CLEAN(B5123)),1),LEFT(TRIM(CLEAN(B5123)),6)&amp;"0"&amp;RIGHT(TRIM(CLEAN(B5123)),2)),TRIM(CLEAN(B5123))))</f>
        <v>43679</v>
      </c>
      <c r="B5123">
        <v>43679</v>
      </c>
      <c r="C5123" s="120" t="s">
        <v>28137</v>
      </c>
      <c r="D5123" s="41" t="s">
        <v>8500</v>
      </c>
      <c r="E5123" s="40" t="s">
        <v>8513</v>
      </c>
    </row>
    <row r="5124" spans="1:5">
      <c r="A5124" t="str">
        <f t="shared" si="80"/>
        <v>43680</v>
      </c>
      <c r="B5124">
        <v>43680</v>
      </c>
      <c r="C5124" s="120" t="s">
        <v>28138</v>
      </c>
      <c r="D5124" s="41" t="s">
        <v>8500</v>
      </c>
      <c r="E5124" s="40" t="s">
        <v>28139</v>
      </c>
    </row>
    <row r="5125" spans="1:5">
      <c r="A5125" t="str">
        <f t="shared" si="80"/>
        <v>43681</v>
      </c>
      <c r="B5125">
        <v>43681</v>
      </c>
      <c r="C5125" s="120" t="s">
        <v>28140</v>
      </c>
      <c r="D5125" s="41" t="s">
        <v>8500</v>
      </c>
      <c r="E5125" s="40" t="s">
        <v>28141</v>
      </c>
    </row>
    <row r="5126" spans="1:5">
      <c r="A5126" t="str">
        <f t="shared" si="80"/>
        <v>43682</v>
      </c>
      <c r="B5126">
        <v>43682</v>
      </c>
      <c r="C5126" s="120" t="s">
        <v>28142</v>
      </c>
      <c r="D5126" s="41" t="s">
        <v>8500</v>
      </c>
      <c r="E5126" s="40" t="s">
        <v>8797</v>
      </c>
    </row>
    <row r="5127" spans="1:5">
      <c r="A5127" t="str">
        <f t="shared" si="80"/>
        <v>43692</v>
      </c>
      <c r="B5127">
        <v>43692</v>
      </c>
      <c r="C5127" s="120" t="s">
        <v>22828</v>
      </c>
      <c r="D5127" s="41" t="s">
        <v>8506</v>
      </c>
      <c r="E5127" s="40" t="s">
        <v>8840</v>
      </c>
    </row>
    <row r="5128" spans="1:5">
      <c r="A5128" t="str">
        <f t="shared" si="80"/>
        <v>43701</v>
      </c>
      <c r="B5128">
        <v>43701</v>
      </c>
      <c r="C5128" s="120" t="s">
        <v>20365</v>
      </c>
      <c r="D5128" s="41" t="s">
        <v>8506</v>
      </c>
      <c r="E5128" s="40" t="s">
        <v>22575</v>
      </c>
    </row>
    <row r="5129" spans="1:5">
      <c r="A5129" t="str">
        <f t="shared" si="80"/>
        <v>43740</v>
      </c>
      <c r="B5129">
        <v>43740</v>
      </c>
      <c r="C5129" s="120" t="s">
        <v>28143</v>
      </c>
      <c r="D5129" s="41" t="s">
        <v>8500</v>
      </c>
      <c r="E5129" s="40" t="s">
        <v>17049</v>
      </c>
    </row>
    <row r="5130" spans="1:5">
      <c r="A5130" t="str">
        <f t="shared" si="80"/>
        <v>43741</v>
      </c>
      <c r="B5130">
        <v>43741</v>
      </c>
      <c r="C5130" s="120" t="s">
        <v>28144</v>
      </c>
      <c r="D5130" s="41" t="s">
        <v>8500</v>
      </c>
      <c r="E5130" s="40" t="s">
        <v>9403</v>
      </c>
    </row>
    <row r="5131" spans="1:5">
      <c r="A5131" t="str">
        <f t="shared" si="80"/>
        <v>43742</v>
      </c>
      <c r="B5131">
        <v>43742</v>
      </c>
      <c r="C5131" s="120" t="s">
        <v>28145</v>
      </c>
      <c r="D5131" s="41" t="s">
        <v>8500</v>
      </c>
      <c r="E5131" s="40" t="s">
        <v>17701</v>
      </c>
    </row>
    <row r="5132" spans="1:5">
      <c r="A5132" t="str">
        <f t="shared" si="80"/>
        <v>43776</v>
      </c>
      <c r="B5132">
        <v>43776</v>
      </c>
      <c r="C5132" s="120" t="s">
        <v>23910</v>
      </c>
      <c r="D5132" s="41" t="s">
        <v>8498</v>
      </c>
      <c r="E5132" s="40" t="s">
        <v>28146</v>
      </c>
    </row>
    <row r="5133" spans="1:5">
      <c r="A5133" t="str">
        <f t="shared" si="80"/>
        <v>43777</v>
      </c>
      <c r="B5133">
        <v>43777</v>
      </c>
      <c r="C5133" s="120" t="s">
        <v>23035</v>
      </c>
      <c r="D5133" s="41" t="s">
        <v>8502</v>
      </c>
      <c r="E5133" s="40" t="s">
        <v>28147</v>
      </c>
    </row>
    <row r="5134" spans="1:5">
      <c r="A5134" t="str">
        <f t="shared" si="80"/>
        <v>44019</v>
      </c>
      <c r="B5134">
        <v>44019</v>
      </c>
      <c r="C5134" s="120" t="s">
        <v>19510</v>
      </c>
      <c r="D5134" s="41" t="s">
        <v>8502</v>
      </c>
      <c r="E5134" s="40" t="s">
        <v>28148</v>
      </c>
    </row>
    <row r="5135" spans="1:5">
      <c r="A5135" t="str">
        <f t="shared" si="80"/>
        <v>44020</v>
      </c>
      <c r="B5135">
        <v>44020</v>
      </c>
      <c r="C5135" s="120" t="s">
        <v>22492</v>
      </c>
      <c r="D5135" s="41" t="s">
        <v>8502</v>
      </c>
      <c r="E5135" s="40" t="s">
        <v>28149</v>
      </c>
    </row>
    <row r="5136" spans="1:5">
      <c r="A5136" t="str">
        <f t="shared" si="80"/>
        <v>44045</v>
      </c>
      <c r="B5136">
        <v>44045</v>
      </c>
      <c r="C5136" s="120" t="s">
        <v>23952</v>
      </c>
      <c r="D5136" s="41" t="s">
        <v>8502</v>
      </c>
      <c r="E5136" s="40" t="s">
        <v>28150</v>
      </c>
    </row>
    <row r="5137" spans="1:5" ht="30">
      <c r="A5137" t="str">
        <f t="shared" si="80"/>
        <v>44053</v>
      </c>
      <c r="B5137">
        <v>44053</v>
      </c>
      <c r="C5137" s="120" t="s">
        <v>28151</v>
      </c>
      <c r="D5137" s="41" t="s">
        <v>8502</v>
      </c>
      <c r="E5137" s="40" t="s">
        <v>28152</v>
      </c>
    </row>
    <row r="5138" spans="1:5" ht="30">
      <c r="A5138" t="str">
        <f t="shared" si="80"/>
        <v>44054</v>
      </c>
      <c r="B5138">
        <v>44054</v>
      </c>
      <c r="C5138" s="120" t="s">
        <v>28153</v>
      </c>
      <c r="D5138" s="41" t="s">
        <v>8502</v>
      </c>
      <c r="E5138" s="40" t="s">
        <v>28154</v>
      </c>
    </row>
    <row r="5139" spans="1:5">
      <c r="A5139" t="str">
        <f t="shared" si="80"/>
        <v>44072</v>
      </c>
      <c r="B5139">
        <v>44072</v>
      </c>
      <c r="C5139" s="120" t="s">
        <v>23103</v>
      </c>
      <c r="D5139" s="41" t="s">
        <v>8498</v>
      </c>
      <c r="E5139" s="40" t="s">
        <v>17299</v>
      </c>
    </row>
    <row r="5140" spans="1:5">
      <c r="A5140" t="str">
        <f t="shared" si="80"/>
        <v>44073</v>
      </c>
      <c r="B5140">
        <v>44073</v>
      </c>
      <c r="C5140" s="120" t="s">
        <v>23523</v>
      </c>
      <c r="D5140" s="41" t="s">
        <v>8510</v>
      </c>
      <c r="E5140" s="40" t="s">
        <v>10104</v>
      </c>
    </row>
    <row r="5141" spans="1:5">
      <c r="A5141" t="str">
        <f t="shared" si="80"/>
        <v>44074</v>
      </c>
      <c r="B5141">
        <v>44074</v>
      </c>
      <c r="C5141" s="120" t="s">
        <v>23102</v>
      </c>
      <c r="D5141" s="41" t="s">
        <v>8498</v>
      </c>
      <c r="E5141" s="40" t="s">
        <v>28155</v>
      </c>
    </row>
    <row r="5142" spans="1:5">
      <c r="A5142" t="str">
        <f t="shared" si="80"/>
        <v>44324</v>
      </c>
      <c r="B5142">
        <v>44324</v>
      </c>
      <c r="C5142" s="120" t="s">
        <v>28156</v>
      </c>
      <c r="D5142" s="41" t="s">
        <v>8506</v>
      </c>
      <c r="E5142" s="40" t="s">
        <v>8788</v>
      </c>
    </row>
    <row r="5143" spans="1:5">
      <c r="A5143" t="str">
        <f t="shared" si="80"/>
        <v>44327</v>
      </c>
      <c r="B5143">
        <v>44327</v>
      </c>
      <c r="C5143" s="120" t="s">
        <v>20397</v>
      </c>
      <c r="D5143" s="41" t="s">
        <v>8498</v>
      </c>
      <c r="E5143" s="40" t="s">
        <v>28157</v>
      </c>
    </row>
    <row r="5144" spans="1:5">
      <c r="A5144" t="str">
        <f t="shared" si="80"/>
        <v>44329</v>
      </c>
      <c r="B5144">
        <v>44329</v>
      </c>
      <c r="C5144" s="120" t="s">
        <v>21005</v>
      </c>
      <c r="D5144" s="41" t="s">
        <v>8498</v>
      </c>
      <c r="E5144" s="40" t="s">
        <v>17036</v>
      </c>
    </row>
    <row r="5145" spans="1:5">
      <c r="A5145" t="str">
        <f t="shared" si="80"/>
        <v>44330</v>
      </c>
      <c r="B5145">
        <v>44330</v>
      </c>
      <c r="C5145" s="120" t="s">
        <v>21001</v>
      </c>
      <c r="D5145" s="41" t="s">
        <v>8498</v>
      </c>
      <c r="E5145" s="40" t="s">
        <v>13830</v>
      </c>
    </row>
    <row r="5146" spans="1:5">
      <c r="A5146" t="str">
        <f t="shared" si="80"/>
        <v>44331</v>
      </c>
      <c r="B5146">
        <v>44331</v>
      </c>
      <c r="C5146" s="120" t="s">
        <v>22017</v>
      </c>
      <c r="D5146" s="41" t="s">
        <v>8498</v>
      </c>
      <c r="E5146" s="40" t="s">
        <v>25732</v>
      </c>
    </row>
    <row r="5147" spans="1:5">
      <c r="A5147" t="str">
        <f t="shared" si="80"/>
        <v>44396</v>
      </c>
      <c r="B5147">
        <v>44396</v>
      </c>
      <c r="C5147" s="120" t="s">
        <v>20395</v>
      </c>
      <c r="D5147" s="41" t="s">
        <v>8506</v>
      </c>
      <c r="E5147" s="40" t="s">
        <v>28158</v>
      </c>
    </row>
    <row r="5148" spans="1:5">
      <c r="A5148" t="str">
        <f t="shared" si="80"/>
        <v>44397</v>
      </c>
      <c r="B5148">
        <v>44397</v>
      </c>
      <c r="C5148" s="120" t="s">
        <v>21433</v>
      </c>
      <c r="D5148" s="41" t="s">
        <v>8510</v>
      </c>
      <c r="E5148" s="40" t="s">
        <v>8679</v>
      </c>
    </row>
    <row r="5149" spans="1:5" ht="30">
      <c r="A5149" t="str">
        <f t="shared" si="80"/>
        <v>44399</v>
      </c>
      <c r="B5149">
        <v>44399</v>
      </c>
      <c r="C5149" s="120" t="s">
        <v>28159</v>
      </c>
      <c r="D5149" s="41" t="s">
        <v>8502</v>
      </c>
      <c r="E5149" s="40" t="s">
        <v>28160</v>
      </c>
    </row>
    <row r="5150" spans="1:5">
      <c r="A5150" t="str">
        <f t="shared" si="80"/>
        <v>44469</v>
      </c>
      <c r="B5150">
        <v>44469</v>
      </c>
      <c r="C5150" s="120" t="s">
        <v>28161</v>
      </c>
      <c r="D5150" s="41" t="s">
        <v>8502</v>
      </c>
      <c r="E5150" s="40" t="s">
        <v>28162</v>
      </c>
    </row>
    <row r="5151" spans="1:5">
      <c r="A5151" t="str">
        <f t="shared" si="80"/>
        <v>44470</v>
      </c>
      <c r="B5151">
        <v>44470</v>
      </c>
      <c r="C5151" s="120" t="s">
        <v>28163</v>
      </c>
      <c r="D5151" s="41" t="s">
        <v>8502</v>
      </c>
      <c r="E5151" s="40" t="s">
        <v>28164</v>
      </c>
    </row>
    <row r="5152" spans="1:5">
      <c r="A5152" t="str">
        <f t="shared" si="80"/>
        <v>44471</v>
      </c>
      <c r="B5152">
        <v>44471</v>
      </c>
      <c r="C5152" s="120" t="s">
        <v>28165</v>
      </c>
      <c r="D5152" s="41" t="s">
        <v>8502</v>
      </c>
      <c r="E5152" s="40" t="s">
        <v>28166</v>
      </c>
    </row>
    <row r="5153" spans="1:5">
      <c r="A5153" t="str">
        <f t="shared" si="80"/>
        <v>44472</v>
      </c>
      <c r="B5153">
        <v>44472</v>
      </c>
      <c r="C5153" s="120" t="s">
        <v>28167</v>
      </c>
      <c r="D5153" s="41" t="s">
        <v>8502</v>
      </c>
      <c r="E5153" s="40" t="s">
        <v>28168</v>
      </c>
    </row>
    <row r="5154" spans="1:5">
      <c r="A5154" t="str">
        <f t="shared" si="80"/>
        <v>44473</v>
      </c>
      <c r="B5154">
        <v>44473</v>
      </c>
      <c r="C5154" s="120" t="s">
        <v>28169</v>
      </c>
      <c r="D5154" s="41" t="s">
        <v>8502</v>
      </c>
      <c r="E5154" s="40" t="s">
        <v>28170</v>
      </c>
    </row>
    <row r="5155" spans="1:5">
      <c r="A5155" t="str">
        <f t="shared" si="80"/>
        <v>44474</v>
      </c>
      <c r="B5155">
        <v>44474</v>
      </c>
      <c r="C5155" s="120" t="s">
        <v>28171</v>
      </c>
      <c r="D5155" s="41" t="s">
        <v>8502</v>
      </c>
      <c r="E5155" s="40" t="s">
        <v>18077</v>
      </c>
    </row>
    <row r="5156" spans="1:5">
      <c r="A5156" t="str">
        <f t="shared" si="80"/>
        <v>44475</v>
      </c>
      <c r="B5156">
        <v>44475</v>
      </c>
      <c r="C5156" s="120" t="s">
        <v>28172</v>
      </c>
      <c r="D5156" s="41" t="s">
        <v>8502</v>
      </c>
      <c r="E5156" s="40" t="s">
        <v>18076</v>
      </c>
    </row>
    <row r="5157" spans="1:5">
      <c r="A5157" t="str">
        <f t="shared" si="80"/>
        <v>44476</v>
      </c>
      <c r="B5157">
        <v>44476</v>
      </c>
      <c r="C5157" s="120" t="s">
        <v>28173</v>
      </c>
      <c r="D5157" s="41" t="s">
        <v>8500</v>
      </c>
      <c r="E5157" s="40" t="s">
        <v>28174</v>
      </c>
    </row>
    <row r="5158" spans="1:5">
      <c r="A5158" t="str">
        <f t="shared" si="80"/>
        <v>44477</v>
      </c>
      <c r="B5158">
        <v>44477</v>
      </c>
      <c r="C5158" s="120" t="s">
        <v>28175</v>
      </c>
      <c r="D5158" s="41" t="s">
        <v>8506</v>
      </c>
      <c r="E5158" s="40" t="s">
        <v>8740</v>
      </c>
    </row>
    <row r="5159" spans="1:5">
      <c r="A5159" t="str">
        <f t="shared" si="80"/>
        <v>44478</v>
      </c>
      <c r="B5159">
        <v>44478</v>
      </c>
      <c r="C5159" s="120" t="s">
        <v>28176</v>
      </c>
      <c r="D5159" s="41" t="s">
        <v>8506</v>
      </c>
      <c r="E5159" s="40" t="s">
        <v>8740</v>
      </c>
    </row>
    <row r="5160" spans="1:5">
      <c r="A5160" t="str">
        <f t="shared" si="80"/>
        <v>44479</v>
      </c>
      <c r="B5160">
        <v>44479</v>
      </c>
      <c r="C5160" s="120" t="s">
        <v>28177</v>
      </c>
      <c r="D5160" s="41" t="s">
        <v>8506</v>
      </c>
      <c r="E5160" s="40" t="s">
        <v>9319</v>
      </c>
    </row>
    <row r="5161" spans="1:5">
      <c r="A5161" t="str">
        <f t="shared" si="80"/>
        <v>44480</v>
      </c>
      <c r="B5161">
        <v>44480</v>
      </c>
      <c r="C5161" s="120" t="s">
        <v>28178</v>
      </c>
      <c r="D5161" s="41" t="s">
        <v>8591</v>
      </c>
      <c r="E5161" s="40" t="s">
        <v>11885</v>
      </c>
    </row>
    <row r="5162" spans="1:5">
      <c r="A5162" t="str">
        <f t="shared" si="80"/>
        <v>44481</v>
      </c>
      <c r="B5162">
        <v>44481</v>
      </c>
      <c r="C5162" s="120" t="s">
        <v>28179</v>
      </c>
      <c r="D5162" s="41" t="s">
        <v>9114</v>
      </c>
      <c r="E5162" s="40" t="s">
        <v>21571</v>
      </c>
    </row>
    <row r="5163" spans="1:5">
      <c r="A5163" t="str">
        <f t="shared" si="80"/>
        <v>44489</v>
      </c>
      <c r="B5163">
        <v>44489</v>
      </c>
      <c r="C5163" s="120" t="s">
        <v>28180</v>
      </c>
      <c r="D5163" s="41" t="s">
        <v>8502</v>
      </c>
      <c r="E5163" s="40" t="s">
        <v>28181</v>
      </c>
    </row>
    <row r="5164" spans="1:5">
      <c r="A5164" t="str">
        <f t="shared" si="80"/>
        <v>44490</v>
      </c>
      <c r="B5164">
        <v>44490</v>
      </c>
      <c r="C5164" s="120" t="s">
        <v>28182</v>
      </c>
      <c r="D5164" s="41" t="s">
        <v>8502</v>
      </c>
      <c r="E5164" s="40" t="s">
        <v>18078</v>
      </c>
    </row>
    <row r="5165" spans="1:5">
      <c r="A5165" t="str">
        <f t="shared" si="80"/>
        <v>44491</v>
      </c>
      <c r="B5165">
        <v>44491</v>
      </c>
      <c r="C5165" s="120" t="s">
        <v>28183</v>
      </c>
      <c r="D5165" s="41" t="s">
        <v>8502</v>
      </c>
      <c r="E5165" s="40" t="s">
        <v>28184</v>
      </c>
    </row>
    <row r="5166" spans="1:5">
      <c r="A5166" t="str">
        <f t="shared" si="80"/>
        <v>44492</v>
      </c>
      <c r="B5166">
        <v>44492</v>
      </c>
      <c r="C5166" s="120" t="s">
        <v>28185</v>
      </c>
      <c r="D5166" s="41" t="s">
        <v>8502</v>
      </c>
      <c r="E5166" s="40" t="s">
        <v>28186</v>
      </c>
    </row>
    <row r="5167" spans="1:5">
      <c r="A5167" t="str">
        <f t="shared" si="80"/>
        <v>44493</v>
      </c>
      <c r="B5167">
        <v>44493</v>
      </c>
      <c r="C5167" s="120" t="s">
        <v>28187</v>
      </c>
      <c r="D5167" s="41" t="s">
        <v>8502</v>
      </c>
      <c r="E5167" s="40" t="s">
        <v>28188</v>
      </c>
    </row>
    <row r="5168" spans="1:5">
      <c r="A5168" t="str">
        <f t="shared" si="80"/>
        <v>44494</v>
      </c>
      <c r="B5168">
        <v>44494</v>
      </c>
      <c r="C5168" s="120" t="s">
        <v>28189</v>
      </c>
      <c r="D5168" s="41" t="s">
        <v>8502</v>
      </c>
      <c r="E5168" s="40" t="s">
        <v>28190</v>
      </c>
    </row>
    <row r="5169" spans="1:5">
      <c r="A5169" t="str">
        <f t="shared" si="80"/>
        <v>44495</v>
      </c>
      <c r="B5169">
        <v>44495</v>
      </c>
      <c r="C5169" s="120" t="s">
        <v>28191</v>
      </c>
      <c r="D5169" s="41" t="s">
        <v>8502</v>
      </c>
      <c r="E5169" s="40" t="s">
        <v>13228</v>
      </c>
    </row>
    <row r="5170" spans="1:5">
      <c r="A5170" t="str">
        <f t="shared" si="80"/>
        <v>44496</v>
      </c>
      <c r="B5170">
        <v>44496</v>
      </c>
      <c r="C5170" s="120" t="s">
        <v>28192</v>
      </c>
      <c r="D5170" s="41" t="s">
        <v>8502</v>
      </c>
      <c r="E5170" s="40" t="s">
        <v>24824</v>
      </c>
    </row>
    <row r="5171" spans="1:5">
      <c r="A5171" t="str">
        <f t="shared" si="80"/>
        <v>44497</v>
      </c>
      <c r="B5171">
        <v>44497</v>
      </c>
      <c r="C5171" s="120" t="s">
        <v>28193</v>
      </c>
      <c r="D5171" s="41" t="s">
        <v>8504</v>
      </c>
      <c r="E5171" s="40" t="s">
        <v>16506</v>
      </c>
    </row>
    <row r="5172" spans="1:5">
      <c r="A5172" t="str">
        <f t="shared" si="80"/>
        <v>44498</v>
      </c>
      <c r="B5172">
        <v>44498</v>
      </c>
      <c r="C5172" s="120" t="s">
        <v>28194</v>
      </c>
      <c r="D5172" s="41" t="s">
        <v>8502</v>
      </c>
      <c r="E5172" s="40" t="s">
        <v>28195</v>
      </c>
    </row>
    <row r="5173" spans="1:5">
      <c r="A5173" t="str">
        <f t="shared" si="80"/>
        <v>44499</v>
      </c>
      <c r="B5173">
        <v>44499</v>
      </c>
      <c r="C5173" s="120" t="s">
        <v>28196</v>
      </c>
      <c r="D5173" s="41" t="s">
        <v>8504</v>
      </c>
      <c r="E5173" s="40" t="s">
        <v>8946</v>
      </c>
    </row>
    <row r="5174" spans="1:5">
      <c r="A5174" t="str">
        <f t="shared" si="80"/>
        <v>44500</v>
      </c>
      <c r="B5174">
        <v>44500</v>
      </c>
      <c r="C5174" s="120" t="s">
        <v>28197</v>
      </c>
      <c r="D5174" s="41" t="s">
        <v>8504</v>
      </c>
      <c r="E5174" s="40" t="s">
        <v>24786</v>
      </c>
    </row>
    <row r="5175" spans="1:5">
      <c r="A5175" t="str">
        <f t="shared" si="80"/>
        <v>44501</v>
      </c>
      <c r="B5175">
        <v>44501</v>
      </c>
      <c r="C5175" s="120" t="s">
        <v>28198</v>
      </c>
      <c r="D5175" s="41" t="s">
        <v>8504</v>
      </c>
      <c r="E5175" s="40" t="s">
        <v>17624</v>
      </c>
    </row>
    <row r="5176" spans="1:5">
      <c r="A5176" t="str">
        <f t="shared" si="80"/>
        <v>44502</v>
      </c>
      <c r="B5176">
        <v>44502</v>
      </c>
      <c r="C5176" s="120" t="s">
        <v>28199</v>
      </c>
      <c r="D5176" s="41" t="s">
        <v>8504</v>
      </c>
      <c r="E5176" s="40" t="s">
        <v>17495</v>
      </c>
    </row>
    <row r="5177" spans="1:5">
      <c r="A5177" t="str">
        <f t="shared" si="80"/>
        <v>44503</v>
      </c>
      <c r="B5177">
        <v>44503</v>
      </c>
      <c r="C5177" s="120" t="s">
        <v>28200</v>
      </c>
      <c r="D5177" s="41" t="s">
        <v>8504</v>
      </c>
      <c r="E5177" s="40" t="s">
        <v>18606</v>
      </c>
    </row>
    <row r="5178" spans="1:5">
      <c r="A5178" t="str">
        <f t="shared" si="80"/>
        <v>44504</v>
      </c>
      <c r="B5178">
        <v>44504</v>
      </c>
      <c r="C5178" s="120" t="s">
        <v>28201</v>
      </c>
      <c r="D5178" s="41" t="s">
        <v>8500</v>
      </c>
      <c r="E5178" s="40" t="s">
        <v>8857</v>
      </c>
    </row>
    <row r="5179" spans="1:5">
      <c r="A5179" t="str">
        <f t="shared" si="80"/>
        <v>44505</v>
      </c>
      <c r="B5179">
        <v>44505</v>
      </c>
      <c r="C5179" s="120" t="s">
        <v>28202</v>
      </c>
      <c r="D5179" s="41" t="s">
        <v>8500</v>
      </c>
      <c r="E5179" s="40" t="s">
        <v>18255</v>
      </c>
    </row>
    <row r="5180" spans="1:5">
      <c r="A5180" t="str">
        <f t="shared" si="80"/>
        <v>44506</v>
      </c>
      <c r="B5180">
        <v>44506</v>
      </c>
      <c r="C5180" s="120" t="s">
        <v>28203</v>
      </c>
      <c r="D5180" s="41" t="s">
        <v>8500</v>
      </c>
      <c r="E5180" s="40" t="s">
        <v>16452</v>
      </c>
    </row>
    <row r="5181" spans="1:5">
      <c r="A5181" t="str">
        <f t="shared" si="80"/>
        <v>44507</v>
      </c>
      <c r="B5181">
        <v>44507</v>
      </c>
      <c r="C5181" s="120" t="s">
        <v>28204</v>
      </c>
      <c r="D5181" s="41" t="s">
        <v>8500</v>
      </c>
      <c r="E5181" s="40" t="s">
        <v>25004</v>
      </c>
    </row>
    <row r="5182" spans="1:5">
      <c r="A5182" t="str">
        <f t="shared" si="80"/>
        <v>44508</v>
      </c>
      <c r="B5182">
        <v>44508</v>
      </c>
      <c r="C5182" s="120" t="s">
        <v>28205</v>
      </c>
      <c r="D5182" s="41" t="s">
        <v>8500</v>
      </c>
      <c r="E5182" s="40" t="s">
        <v>23753</v>
      </c>
    </row>
    <row r="5183" spans="1:5">
      <c r="A5183" t="str">
        <f t="shared" si="80"/>
        <v>44509</v>
      </c>
      <c r="B5183">
        <v>44509</v>
      </c>
      <c r="C5183" s="120" t="s">
        <v>28206</v>
      </c>
      <c r="D5183" s="41" t="s">
        <v>8500</v>
      </c>
      <c r="E5183" s="40" t="s">
        <v>17741</v>
      </c>
    </row>
    <row r="5184" spans="1:5">
      <c r="A5184" t="str">
        <f t="shared" si="80"/>
        <v>44510</v>
      </c>
      <c r="B5184">
        <v>44510</v>
      </c>
      <c r="C5184" s="120" t="s">
        <v>28207</v>
      </c>
      <c r="D5184" s="41" t="s">
        <v>8500</v>
      </c>
      <c r="E5184" s="40" t="s">
        <v>18565</v>
      </c>
    </row>
    <row r="5185" spans="1:5">
      <c r="A5185" t="str">
        <f t="shared" si="80"/>
        <v>44511</v>
      </c>
      <c r="B5185">
        <v>44511</v>
      </c>
      <c r="C5185" s="120" t="s">
        <v>28208</v>
      </c>
      <c r="D5185" s="41" t="s">
        <v>8500</v>
      </c>
      <c r="E5185" s="40" t="s">
        <v>22575</v>
      </c>
    </row>
    <row r="5186" spans="1:5">
      <c r="A5186" t="str">
        <f t="shared" si="80"/>
        <v>44512</v>
      </c>
      <c r="B5186">
        <v>44512</v>
      </c>
      <c r="C5186" s="120" t="s">
        <v>28209</v>
      </c>
      <c r="D5186" s="41" t="s">
        <v>8500</v>
      </c>
      <c r="E5186" s="40" t="s">
        <v>26229</v>
      </c>
    </row>
    <row r="5187" spans="1:5">
      <c r="A5187" t="str">
        <f t="shared" ref="A5187:A5250" si="81">IF(ISERROR(SEARCH("/",B5187)=6),TRIM(CLEAN(B5187)),IF(SEARCH("/",B5187)=6,IF(LEN(TRIM(CLEAN(B5187)))=7,LEFT(TRIM(CLEAN(B5187)),6)&amp;"00"&amp;RIGHT(TRIM(CLEAN(B5187)),1),LEFT(TRIM(CLEAN(B5187)),6)&amp;"0"&amp;RIGHT(TRIM(CLEAN(B5187)),2)),TRIM(CLEAN(B5187))))</f>
        <v>44513</v>
      </c>
      <c r="B5187">
        <v>44513</v>
      </c>
      <c r="C5187" s="120" t="s">
        <v>28210</v>
      </c>
      <c r="D5187" s="41" t="s">
        <v>8500</v>
      </c>
      <c r="E5187" s="40" t="s">
        <v>16635</v>
      </c>
    </row>
    <row r="5188" spans="1:5">
      <c r="A5188" t="str">
        <f t="shared" si="81"/>
        <v>44514</v>
      </c>
      <c r="B5188">
        <v>44514</v>
      </c>
      <c r="C5188" s="120" t="s">
        <v>28211</v>
      </c>
      <c r="D5188" s="41" t="s">
        <v>8500</v>
      </c>
      <c r="E5188" s="40" t="s">
        <v>9300</v>
      </c>
    </row>
    <row r="5189" spans="1:5">
      <c r="A5189" t="str">
        <f t="shared" si="81"/>
        <v>44515</v>
      </c>
      <c r="B5189">
        <v>44515</v>
      </c>
      <c r="C5189" s="120" t="s">
        <v>28212</v>
      </c>
      <c r="D5189" s="41" t="s">
        <v>8500</v>
      </c>
      <c r="E5189" s="40" t="s">
        <v>18168</v>
      </c>
    </row>
    <row r="5190" spans="1:5">
      <c r="A5190" t="str">
        <f t="shared" si="81"/>
        <v>44516</v>
      </c>
      <c r="B5190">
        <v>44516</v>
      </c>
      <c r="C5190" s="120" t="s">
        <v>28213</v>
      </c>
      <c r="D5190" s="41" t="s">
        <v>8500</v>
      </c>
      <c r="E5190" s="40" t="s">
        <v>22570</v>
      </c>
    </row>
    <row r="5191" spans="1:5">
      <c r="A5191" t="str">
        <f t="shared" si="81"/>
        <v>44517</v>
      </c>
      <c r="B5191">
        <v>44517</v>
      </c>
      <c r="C5191" s="120" t="s">
        <v>28214</v>
      </c>
      <c r="D5191" s="41" t="s">
        <v>8500</v>
      </c>
      <c r="E5191" s="40" t="s">
        <v>28215</v>
      </c>
    </row>
    <row r="5192" spans="1:5">
      <c r="A5192" t="str">
        <f t="shared" si="81"/>
        <v>44518</v>
      </c>
      <c r="B5192">
        <v>44518</v>
      </c>
      <c r="C5192" s="120" t="s">
        <v>28216</v>
      </c>
      <c r="D5192" s="41" t="s">
        <v>8510</v>
      </c>
      <c r="E5192" s="40" t="s">
        <v>28217</v>
      </c>
    </row>
    <row r="5193" spans="1:5">
      <c r="A5193" t="str">
        <f t="shared" si="81"/>
        <v>44519</v>
      </c>
      <c r="B5193">
        <v>44519</v>
      </c>
      <c r="C5193" s="120" t="s">
        <v>28218</v>
      </c>
      <c r="D5193" s="41" t="s">
        <v>8510</v>
      </c>
      <c r="E5193" s="40" t="s">
        <v>28219</v>
      </c>
    </row>
    <row r="5194" spans="1:5">
      <c r="A5194" t="str">
        <f t="shared" si="81"/>
        <v>44520</v>
      </c>
      <c r="B5194">
        <v>44520</v>
      </c>
      <c r="C5194" s="120" t="s">
        <v>28220</v>
      </c>
      <c r="D5194" s="41" t="s">
        <v>8510</v>
      </c>
      <c r="E5194" s="40" t="s">
        <v>28221</v>
      </c>
    </row>
    <row r="5195" spans="1:5">
      <c r="A5195" t="str">
        <f t="shared" si="81"/>
        <v>44521</v>
      </c>
      <c r="B5195">
        <v>44521</v>
      </c>
      <c r="C5195" s="120" t="s">
        <v>28222</v>
      </c>
      <c r="D5195" s="41" t="s">
        <v>8510</v>
      </c>
      <c r="E5195" s="40" t="s">
        <v>28223</v>
      </c>
    </row>
    <row r="5196" spans="1:5">
      <c r="A5196" t="str">
        <f t="shared" si="81"/>
        <v>44522</v>
      </c>
      <c r="B5196">
        <v>44522</v>
      </c>
      <c r="C5196" s="120" t="s">
        <v>28224</v>
      </c>
      <c r="D5196" s="41" t="s">
        <v>8510</v>
      </c>
      <c r="E5196" s="40" t="s">
        <v>28225</v>
      </c>
    </row>
    <row r="5197" spans="1:5">
      <c r="A5197" t="str">
        <f t="shared" si="81"/>
        <v>44523</v>
      </c>
      <c r="B5197">
        <v>44523</v>
      </c>
      <c r="C5197" s="120" t="s">
        <v>28226</v>
      </c>
      <c r="D5197" s="41" t="s">
        <v>8510</v>
      </c>
      <c r="E5197" s="40" t="s">
        <v>28227</v>
      </c>
    </row>
    <row r="5198" spans="1:5">
      <c r="A5198" t="str">
        <f t="shared" si="81"/>
        <v>44524</v>
      </c>
      <c r="B5198">
        <v>44524</v>
      </c>
      <c r="C5198" s="120" t="s">
        <v>28228</v>
      </c>
      <c r="D5198" s="41" t="s">
        <v>8510</v>
      </c>
      <c r="E5198" s="40" t="s">
        <v>28229</v>
      </c>
    </row>
    <row r="5199" spans="1:5">
      <c r="A5199" t="str">
        <f t="shared" si="81"/>
        <v>44525</v>
      </c>
      <c r="B5199">
        <v>44525</v>
      </c>
      <c r="C5199" s="120" t="s">
        <v>28230</v>
      </c>
      <c r="D5199" s="41" t="s">
        <v>8510</v>
      </c>
      <c r="E5199" s="40" t="s">
        <v>28231</v>
      </c>
    </row>
    <row r="5200" spans="1:5">
      <c r="A5200" t="str">
        <f t="shared" si="81"/>
        <v>44526</v>
      </c>
      <c r="B5200">
        <v>44526</v>
      </c>
      <c r="C5200" s="120" t="s">
        <v>28232</v>
      </c>
      <c r="D5200" s="41" t="s">
        <v>8510</v>
      </c>
      <c r="E5200" s="40" t="s">
        <v>28233</v>
      </c>
    </row>
    <row r="5201" spans="1:5">
      <c r="A5201" t="str">
        <f t="shared" si="81"/>
        <v>44527</v>
      </c>
      <c r="B5201">
        <v>44527</v>
      </c>
      <c r="C5201" s="120" t="s">
        <v>28234</v>
      </c>
      <c r="D5201" s="41" t="s">
        <v>8510</v>
      </c>
      <c r="E5201" s="40" t="s">
        <v>28235</v>
      </c>
    </row>
    <row r="5202" spans="1:5">
      <c r="A5202" t="str">
        <f t="shared" si="81"/>
        <v>44528</v>
      </c>
      <c r="B5202">
        <v>44528</v>
      </c>
      <c r="C5202" s="120" t="s">
        <v>28236</v>
      </c>
      <c r="D5202" s="41" t="s">
        <v>8506</v>
      </c>
      <c r="E5202" s="40" t="s">
        <v>8680</v>
      </c>
    </row>
    <row r="5203" spans="1:5">
      <c r="A5203" t="str">
        <f t="shared" si="81"/>
        <v>44529</v>
      </c>
      <c r="B5203">
        <v>44529</v>
      </c>
      <c r="C5203" s="120" t="s">
        <v>28237</v>
      </c>
      <c r="D5203" s="41" t="s">
        <v>8500</v>
      </c>
      <c r="E5203" s="40" t="s">
        <v>16411</v>
      </c>
    </row>
    <row r="5204" spans="1:5">
      <c r="A5204" t="str">
        <f t="shared" si="81"/>
        <v>44530</v>
      </c>
      <c r="B5204">
        <v>44530</v>
      </c>
      <c r="C5204" s="120" t="s">
        <v>28238</v>
      </c>
      <c r="D5204" s="41" t="s">
        <v>8502</v>
      </c>
      <c r="E5204" s="40" t="s">
        <v>17281</v>
      </c>
    </row>
    <row r="5205" spans="1:5">
      <c r="A5205" t="str">
        <f t="shared" si="81"/>
        <v>44531</v>
      </c>
      <c r="B5205">
        <v>44531</v>
      </c>
      <c r="C5205" s="120" t="s">
        <v>28239</v>
      </c>
      <c r="D5205" s="41" t="s">
        <v>8502</v>
      </c>
      <c r="E5205" s="40" t="s">
        <v>28240</v>
      </c>
    </row>
    <row r="5206" spans="1:5">
      <c r="A5206" t="str">
        <f t="shared" si="81"/>
        <v>44532</v>
      </c>
      <c r="B5206">
        <v>44532</v>
      </c>
      <c r="C5206" s="120" t="s">
        <v>28241</v>
      </c>
      <c r="D5206" s="41" t="s">
        <v>8502</v>
      </c>
      <c r="E5206" s="40" t="s">
        <v>17666</v>
      </c>
    </row>
    <row r="5207" spans="1:5">
      <c r="A5207" t="str">
        <f t="shared" si="81"/>
        <v>44533</v>
      </c>
      <c r="B5207">
        <v>44533</v>
      </c>
      <c r="C5207" s="120" t="s">
        <v>28242</v>
      </c>
      <c r="D5207" s="41" t="s">
        <v>8502</v>
      </c>
      <c r="E5207" s="40" t="s">
        <v>17425</v>
      </c>
    </row>
    <row r="5208" spans="1:5">
      <c r="A5208" t="str">
        <f t="shared" si="81"/>
        <v>44534</v>
      </c>
      <c r="B5208">
        <v>44534</v>
      </c>
      <c r="C5208" s="120" t="s">
        <v>28243</v>
      </c>
      <c r="D5208" s="41" t="s">
        <v>8502</v>
      </c>
      <c r="E5208" s="40" t="s">
        <v>15220</v>
      </c>
    </row>
    <row r="5209" spans="1:5">
      <c r="A5209" t="str">
        <f t="shared" si="81"/>
        <v>44535</v>
      </c>
      <c r="B5209">
        <v>44535</v>
      </c>
      <c r="C5209" s="120" t="s">
        <v>28244</v>
      </c>
      <c r="D5209" s="41" t="s">
        <v>8591</v>
      </c>
      <c r="E5209" s="40" t="s">
        <v>24815</v>
      </c>
    </row>
    <row r="5210" spans="1:5">
      <c r="A5210" t="str">
        <f t="shared" si="81"/>
        <v>44536</v>
      </c>
      <c r="B5210">
        <v>44536</v>
      </c>
      <c r="C5210" s="120" t="s">
        <v>28245</v>
      </c>
      <c r="D5210" s="41" t="s">
        <v>8506</v>
      </c>
      <c r="E5210" s="40" t="s">
        <v>8963</v>
      </c>
    </row>
    <row r="5211" spans="1:5">
      <c r="A5211" t="str">
        <f t="shared" si="81"/>
        <v>44537</v>
      </c>
      <c r="B5211">
        <v>44537</v>
      </c>
      <c r="C5211" s="120" t="s">
        <v>28246</v>
      </c>
      <c r="D5211" s="41" t="s">
        <v>8836</v>
      </c>
      <c r="E5211" s="40" t="s">
        <v>28247</v>
      </c>
    </row>
    <row r="5212" spans="1:5">
      <c r="A5212" t="str">
        <f t="shared" si="81"/>
        <v>44538</v>
      </c>
      <c r="B5212">
        <v>44538</v>
      </c>
      <c r="C5212" s="120" t="s">
        <v>28248</v>
      </c>
      <c r="D5212" s="41" t="s">
        <v>8502</v>
      </c>
      <c r="E5212" s="40" t="s">
        <v>25436</v>
      </c>
    </row>
    <row r="5213" spans="1:5">
      <c r="A5213" t="str">
        <f t="shared" si="81"/>
        <v>44539</v>
      </c>
      <c r="B5213">
        <v>44539</v>
      </c>
      <c r="C5213" s="120" t="s">
        <v>28249</v>
      </c>
      <c r="D5213" s="41" t="s">
        <v>8506</v>
      </c>
      <c r="E5213" s="40" t="s">
        <v>8578</v>
      </c>
    </row>
    <row r="5214" spans="1:5">
      <c r="A5214" t="str">
        <f t="shared" si="81"/>
        <v>44540</v>
      </c>
      <c r="B5214">
        <v>44540</v>
      </c>
      <c r="C5214" s="120" t="s">
        <v>28250</v>
      </c>
      <c r="D5214" s="41" t="s">
        <v>8500</v>
      </c>
      <c r="E5214" s="40" t="s">
        <v>28251</v>
      </c>
    </row>
    <row r="5215" spans="1:5" ht="30">
      <c r="A5215" t="str">
        <f t="shared" si="81"/>
        <v>44541</v>
      </c>
      <c r="B5215">
        <v>44541</v>
      </c>
      <c r="C5215" s="120" t="s">
        <v>28252</v>
      </c>
      <c r="D5215" s="41" t="s">
        <v>8500</v>
      </c>
      <c r="E5215" s="40" t="s">
        <v>28253</v>
      </c>
    </row>
    <row r="5216" spans="1:5">
      <c r="A5216" t="str">
        <f t="shared" si="81"/>
        <v>44542</v>
      </c>
      <c r="B5216">
        <v>44542</v>
      </c>
      <c r="C5216" s="120" t="s">
        <v>28254</v>
      </c>
      <c r="D5216" s="41" t="s">
        <v>8510</v>
      </c>
      <c r="E5216" s="40" t="s">
        <v>28255</v>
      </c>
    </row>
    <row r="5217" spans="1:8">
      <c r="A5217" t="str">
        <f t="shared" si="81"/>
        <v>44543</v>
      </c>
      <c r="B5217">
        <v>44543</v>
      </c>
      <c r="C5217" s="120" t="s">
        <v>28256</v>
      </c>
      <c r="D5217" s="41" t="s">
        <v>8510</v>
      </c>
      <c r="E5217" s="40" t="s">
        <v>28257</v>
      </c>
    </row>
    <row r="5218" spans="1:8">
      <c r="A5218" t="str">
        <f t="shared" si="81"/>
        <v>44544</v>
      </c>
      <c r="B5218">
        <v>44544</v>
      </c>
      <c r="C5218" s="120" t="s">
        <v>28258</v>
      </c>
      <c r="D5218" s="41" t="s">
        <v>8510</v>
      </c>
      <c r="E5218" s="40" t="s">
        <v>28259</v>
      </c>
    </row>
    <row r="5219" spans="1:8">
      <c r="A5219" t="str">
        <f t="shared" si="81"/>
        <v>44545</v>
      </c>
      <c r="B5219">
        <v>44545</v>
      </c>
      <c r="C5219" s="120" t="s">
        <v>28260</v>
      </c>
      <c r="D5219" s="41" t="s">
        <v>8510</v>
      </c>
      <c r="E5219" s="40" t="s">
        <v>28261</v>
      </c>
    </row>
    <row r="5220" spans="1:8">
      <c r="A5220" t="str">
        <f t="shared" si="81"/>
        <v>44546</v>
      </c>
      <c r="B5220">
        <v>44546</v>
      </c>
      <c r="C5220" s="120" t="s">
        <v>28262</v>
      </c>
      <c r="D5220" s="41" t="s">
        <v>8510</v>
      </c>
      <c r="E5220" s="40" t="s">
        <v>28263</v>
      </c>
    </row>
    <row r="5221" spans="1:8">
      <c r="A5221" t="str">
        <f t="shared" si="81"/>
        <v>44547</v>
      </c>
      <c r="B5221">
        <v>44547</v>
      </c>
      <c r="C5221" s="120" t="s">
        <v>28264</v>
      </c>
      <c r="D5221" s="41" t="s">
        <v>8510</v>
      </c>
      <c r="E5221" s="40" t="s">
        <v>28265</v>
      </c>
    </row>
    <row r="5222" spans="1:8">
      <c r="A5222" t="str">
        <f t="shared" si="81"/>
        <v>A0000</v>
      </c>
      <c r="B5222" s="121" t="s">
        <v>8028</v>
      </c>
      <c r="C5222" s="122" t="s">
        <v>17115</v>
      </c>
      <c r="D5222" s="121" t="s">
        <v>189</v>
      </c>
      <c r="E5222" s="123">
        <v>7298.81</v>
      </c>
      <c r="F5222" s="121" t="s">
        <v>28266</v>
      </c>
      <c r="G5222" s="121" t="s">
        <v>28267</v>
      </c>
      <c r="H5222" s="121" t="s">
        <v>28268</v>
      </c>
    </row>
    <row r="5223" spans="1:8" s="124" customFormat="1">
      <c r="A5223" t="str">
        <f t="shared" si="81"/>
        <v>A1000</v>
      </c>
      <c r="B5223" s="121" t="s">
        <v>8029</v>
      </c>
      <c r="C5223" s="122" t="s">
        <v>17119</v>
      </c>
      <c r="D5223" s="121" t="s">
        <v>189</v>
      </c>
      <c r="E5223" s="123">
        <v>4965.0600000000004</v>
      </c>
      <c r="F5223" s="121" t="s">
        <v>28266</v>
      </c>
      <c r="G5223" s="121" t="s">
        <v>28267</v>
      </c>
      <c r="H5223" s="121" t="s">
        <v>28268</v>
      </c>
    </row>
    <row r="5224" spans="1:8" s="124" customFormat="1">
      <c r="A5224" t="str">
        <f t="shared" si="81"/>
        <v>A2100</v>
      </c>
      <c r="B5224" s="121" t="s">
        <v>8030</v>
      </c>
      <c r="C5224" s="122" t="s">
        <v>17140</v>
      </c>
      <c r="D5224" s="121" t="s">
        <v>189</v>
      </c>
      <c r="E5224" s="123">
        <v>3301.82</v>
      </c>
      <c r="F5224" s="121" t="s">
        <v>28266</v>
      </c>
      <c r="G5224" s="121" t="s">
        <v>28267</v>
      </c>
      <c r="H5224" s="121" t="s">
        <v>28268</v>
      </c>
    </row>
    <row r="5225" spans="1:8" s="124" customFormat="1">
      <c r="A5225" t="str">
        <f t="shared" si="81"/>
        <v>A2101</v>
      </c>
      <c r="B5225" s="121" t="s">
        <v>8031</v>
      </c>
      <c r="C5225" s="122" t="s">
        <v>17128</v>
      </c>
      <c r="D5225" s="121" t="s">
        <v>189</v>
      </c>
      <c r="E5225" s="123">
        <v>3725.24</v>
      </c>
      <c r="F5225" s="121" t="s">
        <v>28266</v>
      </c>
      <c r="G5225" s="121" t="s">
        <v>28267</v>
      </c>
      <c r="H5225" s="121" t="s">
        <v>28268</v>
      </c>
    </row>
    <row r="5226" spans="1:8" s="124" customFormat="1">
      <c r="A5226" t="str">
        <f t="shared" si="81"/>
        <v>A2102</v>
      </c>
      <c r="B5226" s="121" t="s">
        <v>8032</v>
      </c>
      <c r="C5226" s="122" t="s">
        <v>17123</v>
      </c>
      <c r="D5226" s="121" t="s">
        <v>189</v>
      </c>
      <c r="E5226" s="123">
        <v>3357.42</v>
      </c>
      <c r="F5226" s="121" t="s">
        <v>28266</v>
      </c>
      <c r="G5226" s="121" t="s">
        <v>28267</v>
      </c>
      <c r="H5226" s="121" t="s">
        <v>28268</v>
      </c>
    </row>
    <row r="5227" spans="1:8" s="124" customFormat="1">
      <c r="A5227" t="str">
        <f t="shared" si="81"/>
        <v>A2200</v>
      </c>
      <c r="B5227" s="121" t="s">
        <v>8033</v>
      </c>
      <c r="C5227" s="122" t="s">
        <v>17124</v>
      </c>
      <c r="D5227" s="121" t="s">
        <v>189</v>
      </c>
      <c r="E5227" s="123">
        <v>4181.07</v>
      </c>
      <c r="F5227" s="121" t="s">
        <v>28266</v>
      </c>
      <c r="G5227" s="121" t="s">
        <v>28267</v>
      </c>
      <c r="H5227" s="121" t="s">
        <v>28268</v>
      </c>
    </row>
    <row r="5228" spans="1:8" s="124" customFormat="1">
      <c r="A5228" t="str">
        <f t="shared" si="81"/>
        <v>A3000</v>
      </c>
      <c r="B5228" s="121" t="s">
        <v>8034</v>
      </c>
      <c r="C5228" s="122" t="s">
        <v>17114</v>
      </c>
      <c r="D5228" s="121" t="s">
        <v>189</v>
      </c>
      <c r="E5228" s="123">
        <v>3814.03</v>
      </c>
      <c r="F5228" s="121" t="s">
        <v>28266</v>
      </c>
      <c r="G5228" s="121" t="s">
        <v>28267</v>
      </c>
      <c r="H5228" s="121" t="s">
        <v>28268</v>
      </c>
    </row>
    <row r="5229" spans="1:8">
      <c r="A5229" t="str">
        <f t="shared" si="81"/>
        <v>A3100</v>
      </c>
      <c r="B5229" s="121" t="s">
        <v>8035</v>
      </c>
      <c r="C5229" s="122" t="s">
        <v>17121</v>
      </c>
      <c r="D5229" s="121" t="s">
        <v>189</v>
      </c>
      <c r="E5229" s="123">
        <v>3301.82</v>
      </c>
      <c r="F5229" s="121" t="s">
        <v>28266</v>
      </c>
      <c r="G5229" s="121" t="s">
        <v>28267</v>
      </c>
      <c r="H5229" s="121" t="s">
        <v>28268</v>
      </c>
    </row>
    <row r="5230" spans="1:8">
      <c r="A5230" t="str">
        <f t="shared" si="81"/>
        <v>E0000</v>
      </c>
      <c r="B5230" s="125" t="s">
        <v>250</v>
      </c>
      <c r="C5230" s="126" t="s">
        <v>251</v>
      </c>
      <c r="D5230" s="125" t="s">
        <v>189</v>
      </c>
      <c r="E5230" s="127">
        <v>2777.25</v>
      </c>
      <c r="F5230" s="125" t="s">
        <v>28269</v>
      </c>
      <c r="G5230" s="125" t="s">
        <v>28267</v>
      </c>
      <c r="H5230" s="125" t="s">
        <v>28268</v>
      </c>
    </row>
    <row r="5231" spans="1:8">
      <c r="A5231" t="str">
        <f t="shared" si="81"/>
        <v>E1000</v>
      </c>
      <c r="B5231" s="121" t="s">
        <v>252</v>
      </c>
      <c r="C5231" s="122" t="s">
        <v>253</v>
      </c>
      <c r="D5231" s="121" t="s">
        <v>189</v>
      </c>
      <c r="E5231" s="123">
        <v>708.08</v>
      </c>
      <c r="F5231" s="121" t="s">
        <v>28269</v>
      </c>
      <c r="G5231" s="121" t="s">
        <v>28267</v>
      </c>
      <c r="H5231" s="121" t="s">
        <v>28268</v>
      </c>
    </row>
    <row r="5232" spans="1:8">
      <c r="A5232" t="str">
        <f t="shared" si="81"/>
        <v>E5000</v>
      </c>
      <c r="B5232" s="121" t="s">
        <v>254</v>
      </c>
      <c r="C5232" s="122" t="s">
        <v>255</v>
      </c>
      <c r="D5232" s="121" t="s">
        <v>189</v>
      </c>
      <c r="E5232" s="123">
        <v>4283.3500000000004</v>
      </c>
      <c r="F5232" s="121" t="s">
        <v>28269</v>
      </c>
      <c r="G5232" s="121" t="s">
        <v>28267</v>
      </c>
      <c r="H5232" s="121" t="s">
        <v>28268</v>
      </c>
    </row>
    <row r="5233" spans="1:8">
      <c r="A5233" t="str">
        <f t="shared" si="81"/>
        <v>E6000</v>
      </c>
      <c r="B5233" s="121" t="s">
        <v>9526</v>
      </c>
      <c r="C5233" s="122" t="s">
        <v>9527</v>
      </c>
      <c r="D5233" s="121" t="s">
        <v>189</v>
      </c>
      <c r="E5233" s="123">
        <v>5804.87</v>
      </c>
      <c r="F5233" s="121" t="s">
        <v>28269</v>
      </c>
      <c r="G5233" s="121" t="s">
        <v>28267</v>
      </c>
      <c r="H5233" s="121" t="s">
        <v>28268</v>
      </c>
    </row>
    <row r="5234" spans="1:8">
      <c r="A5234" t="str">
        <f t="shared" si="81"/>
        <v>E7000</v>
      </c>
      <c r="B5234" s="121" t="s">
        <v>9528</v>
      </c>
      <c r="C5234" s="122" t="s">
        <v>9529</v>
      </c>
      <c r="D5234" s="121" t="s">
        <v>189</v>
      </c>
      <c r="E5234" s="123">
        <v>3846.56</v>
      </c>
      <c r="F5234" s="121" t="s">
        <v>28269</v>
      </c>
      <c r="G5234" s="121" t="s">
        <v>28267</v>
      </c>
      <c r="H5234" s="121" t="s">
        <v>28268</v>
      </c>
    </row>
    <row r="5235" spans="1:8">
      <c r="A5235" t="str">
        <f t="shared" si="81"/>
        <v>EIU0001</v>
      </c>
      <c r="B5235" s="125" t="s">
        <v>256</v>
      </c>
      <c r="C5235" s="126" t="s">
        <v>17111</v>
      </c>
      <c r="D5235" s="125" t="s">
        <v>257</v>
      </c>
      <c r="E5235" s="127">
        <v>118.97</v>
      </c>
      <c r="F5235" s="125" t="s">
        <v>28269</v>
      </c>
      <c r="G5235" s="125" t="s">
        <v>28267</v>
      </c>
      <c r="H5235" s="125" t="s">
        <v>28268</v>
      </c>
    </row>
    <row r="5236" spans="1:8">
      <c r="A5236" t="str">
        <f t="shared" si="81"/>
        <v>EIU0002</v>
      </c>
      <c r="B5236" s="125" t="s">
        <v>258</v>
      </c>
      <c r="C5236" s="126" t="s">
        <v>17103</v>
      </c>
      <c r="D5236" s="125" t="s">
        <v>259</v>
      </c>
      <c r="E5236" s="127">
        <v>49.84</v>
      </c>
      <c r="F5236" s="125" t="s">
        <v>28269</v>
      </c>
      <c r="G5236" s="125" t="s">
        <v>28267</v>
      </c>
      <c r="H5236" s="125" t="s">
        <v>28268</v>
      </c>
    </row>
    <row r="5237" spans="1:8">
      <c r="A5237" t="str">
        <f t="shared" si="81"/>
        <v>EIU0003</v>
      </c>
      <c r="B5237" s="125" t="s">
        <v>260</v>
      </c>
      <c r="C5237" s="126" t="s">
        <v>261</v>
      </c>
      <c r="D5237" s="125" t="s">
        <v>257</v>
      </c>
      <c r="E5237" s="127">
        <v>144.47999999999999</v>
      </c>
      <c r="F5237" s="125" t="s">
        <v>28269</v>
      </c>
      <c r="G5237" s="125" t="s">
        <v>28267</v>
      </c>
      <c r="H5237" s="125" t="s">
        <v>28268</v>
      </c>
    </row>
    <row r="5238" spans="1:8">
      <c r="A5238" t="str">
        <f t="shared" si="81"/>
        <v>EIU0004</v>
      </c>
      <c r="B5238" s="125" t="s">
        <v>262</v>
      </c>
      <c r="C5238" s="126" t="s">
        <v>263</v>
      </c>
      <c r="D5238" s="125" t="s">
        <v>259</v>
      </c>
      <c r="E5238" s="127">
        <v>57.94</v>
      </c>
      <c r="F5238" s="125" t="s">
        <v>28269</v>
      </c>
      <c r="G5238" s="125" t="s">
        <v>28267</v>
      </c>
      <c r="H5238" s="125" t="s">
        <v>28268</v>
      </c>
    </row>
    <row r="5239" spans="1:8">
      <c r="A5239" t="str">
        <f t="shared" si="81"/>
        <v>EIU0005</v>
      </c>
      <c r="B5239" s="125" t="s">
        <v>264</v>
      </c>
      <c r="C5239" s="126" t="s">
        <v>265</v>
      </c>
      <c r="D5239" s="125" t="s">
        <v>257</v>
      </c>
      <c r="E5239" s="127">
        <v>255.99</v>
      </c>
      <c r="F5239" s="125" t="s">
        <v>28269</v>
      </c>
      <c r="G5239" s="125" t="s">
        <v>28267</v>
      </c>
      <c r="H5239" s="125" t="s">
        <v>28268</v>
      </c>
    </row>
    <row r="5240" spans="1:8">
      <c r="A5240" t="str">
        <f t="shared" si="81"/>
        <v>EIU0006</v>
      </c>
      <c r="B5240" s="125" t="s">
        <v>266</v>
      </c>
      <c r="C5240" s="126" t="s">
        <v>267</v>
      </c>
      <c r="D5240" s="125" t="s">
        <v>257</v>
      </c>
      <c r="E5240" s="127">
        <v>242.73</v>
      </c>
      <c r="F5240" s="125" t="s">
        <v>28269</v>
      </c>
      <c r="G5240" s="125" t="s">
        <v>28267</v>
      </c>
      <c r="H5240" s="125" t="s">
        <v>28268</v>
      </c>
    </row>
    <row r="5241" spans="1:8">
      <c r="A5241" t="str">
        <f t="shared" si="81"/>
        <v>EIU0007</v>
      </c>
      <c r="B5241" s="125" t="s">
        <v>268</v>
      </c>
      <c r="C5241" s="126" t="s">
        <v>269</v>
      </c>
      <c r="D5241" s="125" t="s">
        <v>257</v>
      </c>
      <c r="E5241" s="127">
        <v>206.23</v>
      </c>
      <c r="F5241" s="125" t="s">
        <v>28269</v>
      </c>
      <c r="G5241" s="125" t="s">
        <v>28267</v>
      </c>
      <c r="H5241" s="125" t="s">
        <v>28268</v>
      </c>
    </row>
    <row r="5242" spans="1:8">
      <c r="A5242" t="str">
        <f t="shared" si="81"/>
        <v>EIU0008</v>
      </c>
      <c r="B5242" s="125" t="s">
        <v>270</v>
      </c>
      <c r="C5242" s="126" t="s">
        <v>271</v>
      </c>
      <c r="D5242" s="125" t="s">
        <v>257</v>
      </c>
      <c r="E5242" s="127">
        <v>3.78</v>
      </c>
      <c r="F5242" s="125" t="s">
        <v>28269</v>
      </c>
      <c r="G5242" s="125" t="s">
        <v>28267</v>
      </c>
      <c r="H5242" s="125" t="s">
        <v>28268</v>
      </c>
    </row>
    <row r="5243" spans="1:8">
      <c r="A5243" t="str">
        <f t="shared" si="81"/>
        <v>EIU0009</v>
      </c>
      <c r="B5243" s="125" t="s">
        <v>272</v>
      </c>
      <c r="C5243" s="126" t="s">
        <v>273</v>
      </c>
      <c r="D5243" s="125" t="s">
        <v>257</v>
      </c>
      <c r="E5243" s="127">
        <v>164.41</v>
      </c>
      <c r="F5243" s="125" t="s">
        <v>28269</v>
      </c>
      <c r="G5243" s="125" t="s">
        <v>28267</v>
      </c>
      <c r="H5243" s="125" t="s">
        <v>28268</v>
      </c>
    </row>
    <row r="5244" spans="1:8">
      <c r="A5244" t="str">
        <f t="shared" si="81"/>
        <v>EIU0010</v>
      </c>
      <c r="B5244" s="125" t="s">
        <v>274</v>
      </c>
      <c r="C5244" s="126" t="s">
        <v>275</v>
      </c>
      <c r="D5244" s="125" t="s">
        <v>257</v>
      </c>
      <c r="E5244" s="127">
        <v>327.33</v>
      </c>
      <c r="F5244" s="125" t="s">
        <v>28269</v>
      </c>
      <c r="G5244" s="125" t="s">
        <v>28267</v>
      </c>
      <c r="H5244" s="125" t="s">
        <v>28268</v>
      </c>
    </row>
    <row r="5245" spans="1:8">
      <c r="A5245" t="str">
        <f t="shared" si="81"/>
        <v>EIU0011</v>
      </c>
      <c r="B5245" s="125" t="s">
        <v>276</v>
      </c>
      <c r="C5245" s="126" t="s">
        <v>277</v>
      </c>
      <c r="D5245" s="125" t="s">
        <v>257</v>
      </c>
      <c r="E5245" s="127">
        <v>28.38</v>
      </c>
      <c r="F5245" s="125" t="s">
        <v>28269</v>
      </c>
      <c r="G5245" s="125" t="s">
        <v>28267</v>
      </c>
      <c r="H5245" s="125" t="s">
        <v>28268</v>
      </c>
    </row>
    <row r="5246" spans="1:8">
      <c r="A5246" t="str">
        <f t="shared" si="81"/>
        <v>EIU0012</v>
      </c>
      <c r="B5246" s="125" t="s">
        <v>278</v>
      </c>
      <c r="C5246" s="128" t="s">
        <v>277</v>
      </c>
      <c r="D5246" s="125" t="s">
        <v>259</v>
      </c>
      <c r="E5246" s="127">
        <v>22.28</v>
      </c>
      <c r="F5246" s="125" t="s">
        <v>28269</v>
      </c>
      <c r="G5246" s="125" t="s">
        <v>28267</v>
      </c>
      <c r="H5246" s="125" t="s">
        <v>28268</v>
      </c>
    </row>
    <row r="5247" spans="1:8">
      <c r="A5247" t="str">
        <f t="shared" si="81"/>
        <v>EIU0013</v>
      </c>
      <c r="B5247" s="125" t="s">
        <v>9530</v>
      </c>
      <c r="C5247" s="126" t="s">
        <v>9531</v>
      </c>
      <c r="D5247" s="125" t="s">
        <v>257</v>
      </c>
      <c r="E5247" s="127">
        <v>339.78</v>
      </c>
      <c r="F5247" s="125" t="s">
        <v>28269</v>
      </c>
      <c r="G5247" s="125" t="s">
        <v>28267</v>
      </c>
      <c r="H5247" s="125" t="s">
        <v>28268</v>
      </c>
    </row>
    <row r="5248" spans="1:8">
      <c r="A5248" t="str">
        <f t="shared" si="81"/>
        <v>EIU0014</v>
      </c>
      <c r="B5248" s="125" t="s">
        <v>9532</v>
      </c>
      <c r="C5248" s="126" t="s">
        <v>9531</v>
      </c>
      <c r="D5248" s="125" t="s">
        <v>259</v>
      </c>
      <c r="E5248" s="127">
        <v>99.87</v>
      </c>
      <c r="F5248" s="125" t="s">
        <v>28269</v>
      </c>
      <c r="G5248" s="125" t="s">
        <v>28267</v>
      </c>
      <c r="H5248" s="125" t="s">
        <v>28268</v>
      </c>
    </row>
    <row r="5249" spans="1:8">
      <c r="A5249" t="str">
        <f t="shared" si="81"/>
        <v>EIU0015</v>
      </c>
      <c r="B5249" s="125" t="s">
        <v>16933</v>
      </c>
      <c r="C5249" s="126" t="s">
        <v>16934</v>
      </c>
      <c r="D5249" s="125" t="s">
        <v>257</v>
      </c>
      <c r="E5249" s="127">
        <v>451.06</v>
      </c>
      <c r="F5249" s="125" t="s">
        <v>28269</v>
      </c>
      <c r="G5249" s="125" t="s">
        <v>28267</v>
      </c>
      <c r="H5249" s="125" t="s">
        <v>28268</v>
      </c>
    </row>
    <row r="5250" spans="1:8">
      <c r="A5250" t="str">
        <f t="shared" si="81"/>
        <v>EIU0016</v>
      </c>
      <c r="B5250" s="125" t="s">
        <v>16935</v>
      </c>
      <c r="C5250" s="126" t="s">
        <v>16934</v>
      </c>
      <c r="D5250" s="125" t="s">
        <v>259</v>
      </c>
      <c r="E5250" s="127">
        <v>204.49</v>
      </c>
      <c r="F5250" s="125" t="s">
        <v>28269</v>
      </c>
      <c r="G5250" s="125" t="s">
        <v>28267</v>
      </c>
      <c r="H5250" s="125" t="s">
        <v>28268</v>
      </c>
    </row>
    <row r="5251" spans="1:8" s="124" customFormat="1">
      <c r="A5251" t="str">
        <f t="shared" ref="A5251:A5314" si="82">IF(ISERROR(SEARCH("/",B5251)=6),TRIM(CLEAN(B5251)),IF(SEARCH("/",B5251)=6,IF(LEN(TRIM(CLEAN(B5251)))=7,LEFT(TRIM(CLEAN(B5251)),6)&amp;"00"&amp;RIGHT(TRIM(CLEAN(B5251)),1),LEFT(TRIM(CLEAN(B5251)),6)&amp;"0"&amp;RIGHT(TRIM(CLEAN(B5251)),2)),TRIM(CLEAN(B5251))))</f>
        <v>EIU0017</v>
      </c>
      <c r="B5251" s="125" t="s">
        <v>17108</v>
      </c>
      <c r="C5251" s="126" t="s">
        <v>17109</v>
      </c>
      <c r="D5251" s="125" t="s">
        <v>257</v>
      </c>
      <c r="E5251" s="127">
        <v>13.63</v>
      </c>
      <c r="F5251" s="125" t="s">
        <v>28269</v>
      </c>
      <c r="G5251" s="125" t="s">
        <v>28267</v>
      </c>
      <c r="H5251" s="125" t="s">
        <v>28268</v>
      </c>
    </row>
    <row r="5252" spans="1:8" s="124" customFormat="1">
      <c r="A5252" t="str">
        <f t="shared" si="82"/>
        <v>EIU0018</v>
      </c>
      <c r="B5252" s="125" t="s">
        <v>17104</v>
      </c>
      <c r="C5252" s="126" t="s">
        <v>17105</v>
      </c>
      <c r="D5252" s="125" t="s">
        <v>257</v>
      </c>
      <c r="E5252" s="127">
        <v>0.11</v>
      </c>
      <c r="F5252" s="125" t="s">
        <v>28269</v>
      </c>
      <c r="G5252" s="125" t="s">
        <v>28267</v>
      </c>
      <c r="H5252" s="125" t="s">
        <v>28268</v>
      </c>
    </row>
    <row r="5253" spans="1:8" s="124" customFormat="1">
      <c r="A5253" t="str">
        <f t="shared" si="82"/>
        <v>EIU0019</v>
      </c>
      <c r="B5253" s="125" t="s">
        <v>17772</v>
      </c>
      <c r="C5253" s="126" t="s">
        <v>17773</v>
      </c>
      <c r="D5253" s="125" t="s">
        <v>257</v>
      </c>
      <c r="E5253" s="127">
        <v>24.92</v>
      </c>
      <c r="F5253" s="125" t="s">
        <v>28269</v>
      </c>
      <c r="G5253" s="125" t="s">
        <v>28267</v>
      </c>
      <c r="H5253" s="125" t="s">
        <v>28268</v>
      </c>
    </row>
    <row r="5254" spans="1:8">
      <c r="A5254" t="str">
        <f t="shared" si="82"/>
        <v>EIU0020</v>
      </c>
      <c r="B5254" s="125" t="s">
        <v>17770</v>
      </c>
      <c r="C5254" s="126" t="s">
        <v>17771</v>
      </c>
      <c r="D5254" s="125" t="s">
        <v>257</v>
      </c>
      <c r="E5254" s="127">
        <v>1610.35</v>
      </c>
      <c r="F5254" s="125" t="s">
        <v>28269</v>
      </c>
      <c r="G5254" s="125" t="s">
        <v>28267</v>
      </c>
      <c r="H5254" s="125" t="s">
        <v>28268</v>
      </c>
    </row>
    <row r="5255" spans="1:8">
      <c r="A5255" t="str">
        <f t="shared" si="82"/>
        <v>EIU0021</v>
      </c>
      <c r="B5255" s="125" t="s">
        <v>17785</v>
      </c>
      <c r="C5255" s="126" t="s">
        <v>17786</v>
      </c>
      <c r="D5255" s="125" t="s">
        <v>257</v>
      </c>
      <c r="E5255" s="127">
        <v>22.44</v>
      </c>
      <c r="F5255" s="125" t="s">
        <v>28269</v>
      </c>
      <c r="G5255" s="125" t="s">
        <v>28267</v>
      </c>
      <c r="H5255" s="125" t="s">
        <v>28268</v>
      </c>
    </row>
    <row r="5256" spans="1:8">
      <c r="A5256" t="str">
        <f t="shared" si="82"/>
        <v>EIU0022</v>
      </c>
      <c r="B5256" s="125" t="s">
        <v>17787</v>
      </c>
      <c r="C5256" s="126" t="s">
        <v>17788</v>
      </c>
      <c r="D5256" s="125" t="s">
        <v>257</v>
      </c>
      <c r="E5256" s="127">
        <v>16.05</v>
      </c>
      <c r="F5256" s="125" t="s">
        <v>28269</v>
      </c>
      <c r="G5256" s="125" t="s">
        <v>28267</v>
      </c>
      <c r="H5256" s="125" t="s">
        <v>28268</v>
      </c>
    </row>
    <row r="5257" spans="1:8">
      <c r="A5257" t="str">
        <f t="shared" si="82"/>
        <v>EIU10041</v>
      </c>
      <c r="B5257" s="125" t="s">
        <v>28270</v>
      </c>
      <c r="C5257" s="126" t="s">
        <v>28271</v>
      </c>
      <c r="D5257" s="125" t="s">
        <v>257</v>
      </c>
      <c r="E5257" s="127">
        <v>779.11</v>
      </c>
      <c r="F5257" s="125" t="s">
        <v>28269</v>
      </c>
      <c r="G5257" s="125" t="s">
        <v>28267</v>
      </c>
      <c r="H5257" s="125" t="s">
        <v>28268</v>
      </c>
    </row>
    <row r="5258" spans="1:8">
      <c r="A5258" t="str">
        <f t="shared" si="82"/>
        <v>EIU10042</v>
      </c>
      <c r="B5258" s="125" t="s">
        <v>28272</v>
      </c>
      <c r="C5258" s="126" t="s">
        <v>28271</v>
      </c>
      <c r="D5258" s="125" t="s">
        <v>259</v>
      </c>
      <c r="E5258" s="127">
        <v>406.32</v>
      </c>
      <c r="F5258" s="125" t="s">
        <v>28269</v>
      </c>
      <c r="G5258" s="125" t="s">
        <v>28267</v>
      </c>
      <c r="H5258" s="125" t="s">
        <v>28268</v>
      </c>
    </row>
    <row r="5259" spans="1:8">
      <c r="A5259" t="str">
        <f t="shared" si="82"/>
        <v>EIU20040</v>
      </c>
      <c r="B5259" s="125" t="s">
        <v>279</v>
      </c>
      <c r="C5259" s="126" t="s">
        <v>17112</v>
      </c>
      <c r="D5259" s="125" t="s">
        <v>5</v>
      </c>
      <c r="E5259" s="127">
        <v>0</v>
      </c>
      <c r="F5259" s="125" t="s">
        <v>28269</v>
      </c>
      <c r="G5259" s="125" t="s">
        <v>28267</v>
      </c>
      <c r="H5259" s="125" t="s">
        <v>28268</v>
      </c>
    </row>
    <row r="5260" spans="1:8">
      <c r="A5260" t="str">
        <f t="shared" si="82"/>
        <v>EIU20041</v>
      </c>
      <c r="B5260" s="125" t="s">
        <v>280</v>
      </c>
      <c r="C5260" s="126" t="s">
        <v>17106</v>
      </c>
      <c r="D5260" s="125" t="s">
        <v>5</v>
      </c>
      <c r="E5260" s="127">
        <v>89.91</v>
      </c>
      <c r="F5260" s="125" t="s">
        <v>28269</v>
      </c>
      <c r="G5260" s="125" t="s">
        <v>28267</v>
      </c>
      <c r="H5260" s="125" t="s">
        <v>28268</v>
      </c>
    </row>
    <row r="5261" spans="1:8">
      <c r="A5261" t="str">
        <f t="shared" si="82"/>
        <v>EIU20042</v>
      </c>
      <c r="B5261" s="125" t="s">
        <v>281</v>
      </c>
      <c r="C5261" s="126" t="s">
        <v>17107</v>
      </c>
      <c r="D5261" s="125" t="s">
        <v>5</v>
      </c>
      <c r="E5261" s="127">
        <v>28.69</v>
      </c>
      <c r="F5261" s="125" t="s">
        <v>28269</v>
      </c>
      <c r="G5261" s="125" t="s">
        <v>28267</v>
      </c>
      <c r="H5261" s="125" t="s">
        <v>28268</v>
      </c>
    </row>
    <row r="5262" spans="1:8">
      <c r="A5262" t="str">
        <f t="shared" si="82"/>
        <v>EIU20043</v>
      </c>
      <c r="B5262" s="125" t="s">
        <v>282</v>
      </c>
      <c r="C5262" s="126" t="s">
        <v>17110</v>
      </c>
      <c r="D5262" s="125" t="s">
        <v>5</v>
      </c>
      <c r="E5262" s="127">
        <v>84.62</v>
      </c>
      <c r="F5262" s="125" t="s">
        <v>28269</v>
      </c>
      <c r="G5262" s="125" t="s">
        <v>28267</v>
      </c>
      <c r="H5262" s="125" t="s">
        <v>28268</v>
      </c>
    </row>
    <row r="5263" spans="1:8">
      <c r="A5263" t="str">
        <f t="shared" si="82"/>
        <v>EIU20050</v>
      </c>
      <c r="B5263" s="125" t="s">
        <v>8473</v>
      </c>
      <c r="C5263" s="126" t="s">
        <v>8474</v>
      </c>
      <c r="D5263" s="125" t="s">
        <v>257</v>
      </c>
      <c r="E5263" s="127">
        <v>318.08</v>
      </c>
      <c r="F5263" s="125" t="s">
        <v>28269</v>
      </c>
      <c r="G5263" s="125" t="s">
        <v>28267</v>
      </c>
      <c r="H5263" s="125" t="s">
        <v>28268</v>
      </c>
    </row>
    <row r="5264" spans="1:8">
      <c r="A5264" t="str">
        <f t="shared" si="82"/>
        <v>EIU20051</v>
      </c>
      <c r="B5264" s="125" t="s">
        <v>8475</v>
      </c>
      <c r="C5264" s="126" t="s">
        <v>8474</v>
      </c>
      <c r="D5264" s="125" t="s">
        <v>259</v>
      </c>
      <c r="E5264" s="127">
        <v>145.33000000000001</v>
      </c>
      <c r="F5264" s="125" t="s">
        <v>28269</v>
      </c>
      <c r="G5264" s="125" t="s">
        <v>28267</v>
      </c>
      <c r="H5264" s="125" t="s">
        <v>28268</v>
      </c>
    </row>
    <row r="5265" spans="1:8">
      <c r="A5265" t="str">
        <f t="shared" si="82"/>
        <v>EIUS0001</v>
      </c>
      <c r="B5265" s="125" t="s">
        <v>283</v>
      </c>
      <c r="C5265" s="126" t="s">
        <v>284</v>
      </c>
      <c r="D5265" s="125" t="s">
        <v>257</v>
      </c>
      <c r="E5265" s="127">
        <v>453.35</v>
      </c>
      <c r="F5265" s="125" t="s">
        <v>28269</v>
      </c>
      <c r="G5265" s="125" t="s">
        <v>28267</v>
      </c>
      <c r="H5265" s="125" t="s">
        <v>28268</v>
      </c>
    </row>
    <row r="5266" spans="1:8">
      <c r="A5266" t="str">
        <f t="shared" si="82"/>
        <v>I0000</v>
      </c>
      <c r="B5266" s="125" t="s">
        <v>285</v>
      </c>
      <c r="C5266" s="122" t="s">
        <v>286</v>
      </c>
      <c r="D5266" s="125" t="s">
        <v>18226</v>
      </c>
      <c r="E5266" s="127">
        <v>41.57</v>
      </c>
      <c r="F5266" s="125" t="s">
        <v>28269</v>
      </c>
      <c r="G5266" s="125" t="s">
        <v>28267</v>
      </c>
      <c r="H5266" s="125" t="s">
        <v>28268</v>
      </c>
    </row>
    <row r="5267" spans="1:8">
      <c r="A5267" t="str">
        <f t="shared" si="82"/>
        <v>I1000</v>
      </c>
      <c r="B5267" s="125" t="s">
        <v>9533</v>
      </c>
      <c r="C5267" s="122" t="s">
        <v>9534</v>
      </c>
      <c r="D5267" s="125" t="s">
        <v>18226</v>
      </c>
      <c r="E5267" s="127">
        <v>27.19</v>
      </c>
      <c r="F5267" s="125" t="s">
        <v>28269</v>
      </c>
      <c r="G5267" s="125" t="s">
        <v>28267</v>
      </c>
      <c r="H5267" s="125" t="s">
        <v>28268</v>
      </c>
    </row>
    <row r="5268" spans="1:8">
      <c r="A5268" t="str">
        <f t="shared" si="82"/>
        <v>I2000</v>
      </c>
      <c r="B5268" s="125" t="s">
        <v>9535</v>
      </c>
      <c r="C5268" s="122" t="s">
        <v>9536</v>
      </c>
      <c r="D5268" s="125" t="s">
        <v>189</v>
      </c>
      <c r="E5268" s="127">
        <v>27.19</v>
      </c>
      <c r="F5268" s="125" t="s">
        <v>28269</v>
      </c>
      <c r="G5268" s="125" t="s">
        <v>28267</v>
      </c>
      <c r="H5268" s="125" t="s">
        <v>28268</v>
      </c>
    </row>
    <row r="5269" spans="1:8">
      <c r="A5269" t="str">
        <f t="shared" si="82"/>
        <v>IUA001</v>
      </c>
      <c r="B5269" s="125" t="s">
        <v>8036</v>
      </c>
      <c r="C5269" s="126" t="s">
        <v>8037</v>
      </c>
      <c r="D5269" s="125" t="s">
        <v>1</v>
      </c>
      <c r="E5269" s="127">
        <v>100</v>
      </c>
      <c r="F5269" s="125" t="s">
        <v>28273</v>
      </c>
      <c r="G5269" s="125" t="s">
        <v>28267</v>
      </c>
      <c r="H5269" s="125" t="s">
        <v>28268</v>
      </c>
    </row>
    <row r="5270" spans="1:8">
      <c r="A5270" t="str">
        <f t="shared" si="82"/>
        <v>IUC001</v>
      </c>
      <c r="B5270" s="125" t="s">
        <v>287</v>
      </c>
      <c r="C5270" s="126" t="s">
        <v>288</v>
      </c>
      <c r="D5270" s="125" t="s">
        <v>289</v>
      </c>
      <c r="E5270" s="127">
        <v>1481.65</v>
      </c>
      <c r="F5270" s="125" t="s">
        <v>28273</v>
      </c>
      <c r="G5270" s="125" t="s">
        <v>28267</v>
      </c>
      <c r="H5270" s="125" t="s">
        <v>28268</v>
      </c>
    </row>
    <row r="5271" spans="1:8">
      <c r="A5271" t="str">
        <f t="shared" si="82"/>
        <v>IUC0010</v>
      </c>
      <c r="B5271" s="125" t="s">
        <v>290</v>
      </c>
      <c r="C5271" s="126" t="s">
        <v>291</v>
      </c>
      <c r="D5271" s="125" t="s">
        <v>3</v>
      </c>
      <c r="E5271" s="127">
        <v>63.03</v>
      </c>
      <c r="F5271" s="125" t="s">
        <v>28273</v>
      </c>
      <c r="G5271" s="125" t="s">
        <v>28267</v>
      </c>
      <c r="H5271" s="125" t="s">
        <v>28268</v>
      </c>
    </row>
    <row r="5272" spans="1:8">
      <c r="A5272" t="str">
        <f t="shared" si="82"/>
        <v>IUC0011</v>
      </c>
      <c r="B5272" s="125" t="s">
        <v>292</v>
      </c>
      <c r="C5272" s="126" t="s">
        <v>293</v>
      </c>
      <c r="D5272" s="125" t="s">
        <v>294</v>
      </c>
      <c r="E5272" s="127">
        <v>11.49</v>
      </c>
      <c r="F5272" s="125" t="s">
        <v>28273</v>
      </c>
      <c r="G5272" s="125" t="s">
        <v>28267</v>
      </c>
      <c r="H5272" s="125" t="s">
        <v>28268</v>
      </c>
    </row>
    <row r="5273" spans="1:8">
      <c r="A5273" t="str">
        <f t="shared" si="82"/>
        <v>IUC0012</v>
      </c>
      <c r="B5273" s="125" t="s">
        <v>8038</v>
      </c>
      <c r="C5273" s="126" t="s">
        <v>8039</v>
      </c>
      <c r="D5273" s="125" t="s">
        <v>2</v>
      </c>
      <c r="E5273" s="127">
        <v>369.6</v>
      </c>
      <c r="F5273" s="125" t="s">
        <v>28273</v>
      </c>
      <c r="G5273" s="125" t="s">
        <v>28267</v>
      </c>
      <c r="H5273" s="125" t="s">
        <v>28268</v>
      </c>
    </row>
    <row r="5274" spans="1:8">
      <c r="A5274" t="str">
        <f t="shared" si="82"/>
        <v>IUC002</v>
      </c>
      <c r="B5274" s="125" t="s">
        <v>295</v>
      </c>
      <c r="C5274" s="126" t="s">
        <v>296</v>
      </c>
      <c r="D5274" s="125" t="s">
        <v>3</v>
      </c>
      <c r="E5274" s="127">
        <v>72</v>
      </c>
      <c r="F5274" s="125" t="s">
        <v>28273</v>
      </c>
      <c r="G5274" s="125" t="s">
        <v>28267</v>
      </c>
      <c r="H5274" s="125" t="s">
        <v>28268</v>
      </c>
    </row>
    <row r="5275" spans="1:8">
      <c r="A5275" t="str">
        <f t="shared" si="82"/>
        <v>IUC003</v>
      </c>
      <c r="B5275" s="125" t="s">
        <v>297</v>
      </c>
      <c r="C5275" s="126" t="s">
        <v>298</v>
      </c>
      <c r="D5275" s="125" t="s">
        <v>1</v>
      </c>
      <c r="E5275" s="127">
        <v>6.11</v>
      </c>
      <c r="F5275" s="125" t="s">
        <v>28273</v>
      </c>
      <c r="G5275" s="125" t="s">
        <v>28267</v>
      </c>
      <c r="H5275" s="125" t="s">
        <v>28268</v>
      </c>
    </row>
    <row r="5276" spans="1:8">
      <c r="A5276" t="str">
        <f t="shared" si="82"/>
        <v>IUC004</v>
      </c>
      <c r="B5276" s="125" t="s">
        <v>8040</v>
      </c>
      <c r="C5276" s="126" t="s">
        <v>8041</v>
      </c>
      <c r="D5276" s="125" t="s">
        <v>3</v>
      </c>
      <c r="E5276" s="127">
        <v>47.84</v>
      </c>
      <c r="F5276" s="125" t="s">
        <v>28273</v>
      </c>
      <c r="G5276" s="125" t="s">
        <v>28267</v>
      </c>
      <c r="H5276" s="125" t="s">
        <v>28268</v>
      </c>
    </row>
    <row r="5277" spans="1:8">
      <c r="A5277" t="str">
        <f t="shared" si="82"/>
        <v>IUC005</v>
      </c>
      <c r="B5277" s="125" t="s">
        <v>299</v>
      </c>
      <c r="C5277" s="126" t="s">
        <v>300</v>
      </c>
      <c r="D5277" s="125" t="s">
        <v>1</v>
      </c>
      <c r="E5277" s="127">
        <v>18.3</v>
      </c>
      <c r="F5277" s="125" t="s">
        <v>28273</v>
      </c>
      <c r="G5277" s="125" t="s">
        <v>28267</v>
      </c>
      <c r="H5277" s="125" t="s">
        <v>28268</v>
      </c>
    </row>
    <row r="5278" spans="1:8">
      <c r="A5278" t="str">
        <f t="shared" si="82"/>
        <v>IUC006</v>
      </c>
      <c r="B5278" s="125" t="s">
        <v>301</v>
      </c>
      <c r="C5278" s="126" t="s">
        <v>302</v>
      </c>
      <c r="D5278" s="125" t="s">
        <v>2</v>
      </c>
      <c r="E5278" s="127">
        <v>422.4</v>
      </c>
      <c r="F5278" s="125" t="s">
        <v>28273</v>
      </c>
      <c r="G5278" s="125" t="s">
        <v>28267</v>
      </c>
      <c r="H5278" s="125" t="s">
        <v>28268</v>
      </c>
    </row>
    <row r="5279" spans="1:8">
      <c r="A5279" t="str">
        <f t="shared" si="82"/>
        <v>IUC007</v>
      </c>
      <c r="B5279" s="125" t="s">
        <v>303</v>
      </c>
      <c r="C5279" s="126" t="s">
        <v>304</v>
      </c>
      <c r="D5279" s="125" t="s">
        <v>2</v>
      </c>
      <c r="E5279" s="127">
        <v>3260.4</v>
      </c>
      <c r="F5279" s="125" t="s">
        <v>28273</v>
      </c>
      <c r="G5279" s="125" t="s">
        <v>28267</v>
      </c>
      <c r="H5279" s="125" t="s">
        <v>28268</v>
      </c>
    </row>
    <row r="5280" spans="1:8" s="124" customFormat="1">
      <c r="A5280" t="str">
        <f t="shared" si="82"/>
        <v>IUC10034</v>
      </c>
      <c r="B5280" s="125" t="s">
        <v>305</v>
      </c>
      <c r="C5280" s="126" t="s">
        <v>9537</v>
      </c>
      <c r="D5280" s="125" t="s">
        <v>5</v>
      </c>
      <c r="E5280" s="127">
        <v>1.39</v>
      </c>
      <c r="F5280" s="125" t="s">
        <v>28269</v>
      </c>
      <c r="G5280" s="125" t="s">
        <v>28267</v>
      </c>
      <c r="H5280" s="125" t="s">
        <v>28268</v>
      </c>
    </row>
    <row r="5281" spans="1:8">
      <c r="A5281" t="str">
        <f t="shared" si="82"/>
        <v>IUC10035</v>
      </c>
      <c r="B5281" s="125" t="s">
        <v>306</v>
      </c>
      <c r="C5281" s="126" t="s">
        <v>9538</v>
      </c>
      <c r="D5281" s="125" t="s">
        <v>5</v>
      </c>
      <c r="E5281" s="127">
        <v>1.39</v>
      </c>
      <c r="F5281" s="125" t="s">
        <v>28269</v>
      </c>
      <c r="G5281" s="125" t="s">
        <v>28267</v>
      </c>
      <c r="H5281" s="125" t="s">
        <v>28268</v>
      </c>
    </row>
    <row r="5282" spans="1:8">
      <c r="A5282" t="str">
        <f t="shared" si="82"/>
        <v>IUC10036</v>
      </c>
      <c r="B5282" s="125" t="s">
        <v>307</v>
      </c>
      <c r="C5282" s="126" t="s">
        <v>9539</v>
      </c>
      <c r="D5282" s="125" t="s">
        <v>5</v>
      </c>
      <c r="E5282" s="127">
        <v>21.99</v>
      </c>
      <c r="F5282" s="125" t="s">
        <v>28269</v>
      </c>
      <c r="G5282" s="125" t="s">
        <v>28267</v>
      </c>
      <c r="H5282" s="125" t="s">
        <v>28268</v>
      </c>
    </row>
    <row r="5283" spans="1:8">
      <c r="A5283" t="str">
        <f t="shared" si="82"/>
        <v>IUC10037</v>
      </c>
      <c r="B5283" s="125" t="s">
        <v>308</v>
      </c>
      <c r="C5283" s="126" t="s">
        <v>309</v>
      </c>
      <c r="D5283" s="125" t="s">
        <v>5</v>
      </c>
      <c r="E5283" s="127">
        <v>86.6</v>
      </c>
      <c r="F5283" s="125" t="s">
        <v>28269</v>
      </c>
      <c r="G5283" s="125" t="s">
        <v>28267</v>
      </c>
      <c r="H5283" s="125" t="s">
        <v>28268</v>
      </c>
    </row>
    <row r="5284" spans="1:8">
      <c r="A5284" t="str">
        <f t="shared" si="82"/>
        <v>IUC10038</v>
      </c>
      <c r="B5284" s="125" t="s">
        <v>310</v>
      </c>
      <c r="C5284" s="126" t="s">
        <v>311</v>
      </c>
      <c r="D5284" s="125" t="s">
        <v>5</v>
      </c>
      <c r="E5284" s="127">
        <v>86.6</v>
      </c>
      <c r="F5284" s="125" t="s">
        <v>28269</v>
      </c>
      <c r="G5284" s="125" t="s">
        <v>28267</v>
      </c>
      <c r="H5284" s="125" t="s">
        <v>28268</v>
      </c>
    </row>
    <row r="5285" spans="1:8">
      <c r="A5285" t="str">
        <f t="shared" si="82"/>
        <v>IUC10039</v>
      </c>
      <c r="B5285" s="125" t="s">
        <v>312</v>
      </c>
      <c r="C5285" s="126" t="s">
        <v>313</v>
      </c>
      <c r="D5285" s="125" t="s">
        <v>5</v>
      </c>
      <c r="E5285" s="127">
        <v>96.18</v>
      </c>
      <c r="F5285" s="125" t="s">
        <v>28269</v>
      </c>
      <c r="G5285" s="125" t="s">
        <v>28267</v>
      </c>
      <c r="H5285" s="125" t="s">
        <v>28268</v>
      </c>
    </row>
    <row r="5286" spans="1:8">
      <c r="A5286" t="str">
        <f t="shared" si="82"/>
        <v>IUC10040</v>
      </c>
      <c r="B5286" s="125" t="s">
        <v>314</v>
      </c>
      <c r="C5286" s="126" t="s">
        <v>315</v>
      </c>
      <c r="D5286" s="125" t="s">
        <v>5</v>
      </c>
      <c r="E5286" s="127">
        <v>25.53</v>
      </c>
      <c r="F5286" s="125" t="s">
        <v>28269</v>
      </c>
      <c r="G5286" s="125" t="s">
        <v>28267</v>
      </c>
      <c r="H5286" s="125" t="s">
        <v>28268</v>
      </c>
    </row>
    <row r="5287" spans="1:8">
      <c r="A5287" t="str">
        <f t="shared" si="82"/>
        <v>IUC20189</v>
      </c>
      <c r="B5287" s="125" t="s">
        <v>16722</v>
      </c>
      <c r="C5287" s="126" t="s">
        <v>16563</v>
      </c>
      <c r="D5287" s="125" t="s">
        <v>1</v>
      </c>
      <c r="E5287" s="127">
        <v>105.69</v>
      </c>
      <c r="F5287" s="125" t="s">
        <v>28273</v>
      </c>
      <c r="G5287" s="125" t="s">
        <v>28267</v>
      </c>
      <c r="H5287" s="125" t="s">
        <v>28268</v>
      </c>
    </row>
    <row r="5288" spans="1:8">
      <c r="A5288" t="str">
        <f t="shared" si="82"/>
        <v>IUD001</v>
      </c>
      <c r="B5288" s="125" t="s">
        <v>316</v>
      </c>
      <c r="C5288" s="126" t="s">
        <v>317</v>
      </c>
      <c r="D5288" s="125" t="s">
        <v>1</v>
      </c>
      <c r="E5288" s="127">
        <v>608.54</v>
      </c>
      <c r="F5288" s="125" t="s">
        <v>28273</v>
      </c>
      <c r="G5288" s="125" t="s">
        <v>28267</v>
      </c>
      <c r="H5288" s="125" t="s">
        <v>28268</v>
      </c>
    </row>
    <row r="5289" spans="1:8">
      <c r="A5289" t="str">
        <f t="shared" si="82"/>
        <v>IUD002</v>
      </c>
      <c r="B5289" s="125" t="s">
        <v>318</v>
      </c>
      <c r="C5289" s="126" t="s">
        <v>319</v>
      </c>
      <c r="D5289" s="125" t="s">
        <v>1</v>
      </c>
      <c r="E5289" s="127">
        <v>528</v>
      </c>
      <c r="F5289" s="125" t="s">
        <v>28273</v>
      </c>
      <c r="G5289" s="125" t="s">
        <v>28267</v>
      </c>
      <c r="H5289" s="125" t="s">
        <v>28268</v>
      </c>
    </row>
    <row r="5290" spans="1:8">
      <c r="A5290" t="str">
        <f t="shared" si="82"/>
        <v>IUD003</v>
      </c>
      <c r="B5290" s="125" t="s">
        <v>320</v>
      </c>
      <c r="C5290" s="126" t="s">
        <v>321</v>
      </c>
      <c r="D5290" s="125" t="s">
        <v>1</v>
      </c>
      <c r="E5290" s="127">
        <v>722.8</v>
      </c>
      <c r="F5290" s="125" t="s">
        <v>28273</v>
      </c>
      <c r="G5290" s="125" t="s">
        <v>28267</v>
      </c>
      <c r="H5290" s="125" t="s">
        <v>28268</v>
      </c>
    </row>
    <row r="5291" spans="1:8">
      <c r="A5291" t="str">
        <f t="shared" si="82"/>
        <v>IUD004</v>
      </c>
      <c r="B5291" s="125" t="s">
        <v>322</v>
      </c>
      <c r="C5291" s="126" t="s">
        <v>323</v>
      </c>
      <c r="D5291" s="125" t="s">
        <v>2</v>
      </c>
      <c r="E5291" s="127">
        <v>157.02000000000001</v>
      </c>
      <c r="F5291" s="125" t="s">
        <v>28273</v>
      </c>
      <c r="G5291" s="125" t="s">
        <v>28267</v>
      </c>
      <c r="H5291" s="125" t="s">
        <v>28268</v>
      </c>
    </row>
    <row r="5292" spans="1:8">
      <c r="A5292" t="str">
        <f t="shared" si="82"/>
        <v>IUD005</v>
      </c>
      <c r="B5292" s="125" t="s">
        <v>324</v>
      </c>
      <c r="C5292" s="126" t="s">
        <v>325</v>
      </c>
      <c r="D5292" s="125" t="s">
        <v>2</v>
      </c>
      <c r="E5292" s="127">
        <v>70</v>
      </c>
      <c r="F5292" s="125" t="s">
        <v>28273</v>
      </c>
      <c r="G5292" s="125" t="s">
        <v>28267</v>
      </c>
      <c r="H5292" s="125" t="s">
        <v>28268</v>
      </c>
    </row>
    <row r="5293" spans="1:8">
      <c r="A5293" t="str">
        <f t="shared" si="82"/>
        <v>IUD006</v>
      </c>
      <c r="B5293" s="125" t="s">
        <v>326</v>
      </c>
      <c r="C5293" s="126" t="s">
        <v>327</v>
      </c>
      <c r="D5293" s="125" t="s">
        <v>2</v>
      </c>
      <c r="E5293" s="127">
        <v>220.44</v>
      </c>
      <c r="F5293" s="125" t="s">
        <v>28273</v>
      </c>
      <c r="G5293" s="125" t="s">
        <v>28267</v>
      </c>
      <c r="H5293" s="125" t="s">
        <v>28268</v>
      </c>
    </row>
    <row r="5294" spans="1:8">
      <c r="A5294" t="str">
        <f t="shared" si="82"/>
        <v>IUD007</v>
      </c>
      <c r="B5294" s="125" t="s">
        <v>328</v>
      </c>
      <c r="C5294" s="126" t="s">
        <v>329</v>
      </c>
      <c r="D5294" s="125" t="s">
        <v>2</v>
      </c>
      <c r="E5294" s="127">
        <v>60.39</v>
      </c>
      <c r="F5294" s="125" t="s">
        <v>28273</v>
      </c>
      <c r="G5294" s="125" t="s">
        <v>28267</v>
      </c>
      <c r="H5294" s="125" t="s">
        <v>28268</v>
      </c>
    </row>
    <row r="5295" spans="1:8" s="129" customFormat="1">
      <c r="A5295" t="str">
        <f t="shared" si="82"/>
        <v>IUD008</v>
      </c>
      <c r="B5295" s="125" t="s">
        <v>330</v>
      </c>
      <c r="C5295" s="126" t="s">
        <v>331</v>
      </c>
      <c r="D5295" s="125" t="s">
        <v>2</v>
      </c>
      <c r="E5295" s="127">
        <v>810.87</v>
      </c>
      <c r="F5295" s="125" t="s">
        <v>28273</v>
      </c>
      <c r="G5295" s="125" t="s">
        <v>28267</v>
      </c>
      <c r="H5295" s="125" t="s">
        <v>28268</v>
      </c>
    </row>
    <row r="5296" spans="1:8">
      <c r="A5296" t="str">
        <f t="shared" si="82"/>
        <v>IUD009</v>
      </c>
      <c r="B5296" s="125" t="s">
        <v>332</v>
      </c>
      <c r="C5296" s="126" t="s">
        <v>333</v>
      </c>
      <c r="D5296" s="125" t="s">
        <v>2</v>
      </c>
      <c r="E5296" s="127">
        <v>1163.78</v>
      </c>
      <c r="F5296" s="125" t="s">
        <v>28273</v>
      </c>
      <c r="G5296" s="125" t="s">
        <v>28267</v>
      </c>
      <c r="H5296" s="125" t="s">
        <v>28268</v>
      </c>
    </row>
    <row r="5297" spans="1:8">
      <c r="A5297" t="str">
        <f t="shared" si="82"/>
        <v>IUD010</v>
      </c>
      <c r="B5297" s="125" t="s">
        <v>334</v>
      </c>
      <c r="C5297" s="126" t="s">
        <v>234</v>
      </c>
      <c r="D5297" s="125" t="s">
        <v>2</v>
      </c>
      <c r="E5297" s="127">
        <v>75</v>
      </c>
      <c r="F5297" s="125" t="s">
        <v>28273</v>
      </c>
      <c r="G5297" s="125" t="s">
        <v>28267</v>
      </c>
      <c r="H5297" s="125" t="s">
        <v>28268</v>
      </c>
    </row>
    <row r="5298" spans="1:8" s="124" customFormat="1">
      <c r="A5298" t="str">
        <f t="shared" si="82"/>
        <v>IUD011</v>
      </c>
      <c r="B5298" s="125" t="s">
        <v>335</v>
      </c>
      <c r="C5298" s="126" t="s">
        <v>235</v>
      </c>
      <c r="D5298" s="125" t="s">
        <v>2</v>
      </c>
      <c r="E5298" s="127">
        <v>138.4</v>
      </c>
      <c r="F5298" s="125" t="s">
        <v>28273</v>
      </c>
      <c r="G5298" s="125" t="s">
        <v>28267</v>
      </c>
      <c r="H5298" s="125" t="s">
        <v>28268</v>
      </c>
    </row>
    <row r="5299" spans="1:8" s="124" customFormat="1">
      <c r="A5299" t="str">
        <f t="shared" si="82"/>
        <v>IUD012</v>
      </c>
      <c r="B5299" s="125" t="s">
        <v>336</v>
      </c>
      <c r="C5299" s="126" t="s">
        <v>337</v>
      </c>
      <c r="D5299" s="125" t="s">
        <v>2</v>
      </c>
      <c r="E5299" s="127">
        <v>225</v>
      </c>
      <c r="F5299" s="125" t="s">
        <v>28273</v>
      </c>
      <c r="G5299" s="125" t="s">
        <v>28267</v>
      </c>
      <c r="H5299" s="125" t="s">
        <v>28268</v>
      </c>
    </row>
    <row r="5300" spans="1:8">
      <c r="A5300" t="str">
        <f t="shared" si="82"/>
        <v>IUD013</v>
      </c>
      <c r="B5300" s="125" t="s">
        <v>338</v>
      </c>
      <c r="C5300" s="126" t="s">
        <v>236</v>
      </c>
      <c r="D5300" s="125" t="s">
        <v>2</v>
      </c>
      <c r="E5300" s="127">
        <v>399.32</v>
      </c>
      <c r="F5300" s="125" t="s">
        <v>28273</v>
      </c>
      <c r="G5300" s="125" t="s">
        <v>28267</v>
      </c>
      <c r="H5300" s="125" t="s">
        <v>28268</v>
      </c>
    </row>
    <row r="5301" spans="1:8">
      <c r="A5301" t="str">
        <f t="shared" si="82"/>
        <v>IUD014</v>
      </c>
      <c r="B5301" s="125" t="s">
        <v>339</v>
      </c>
      <c r="C5301" s="126" t="s">
        <v>237</v>
      </c>
      <c r="D5301" s="125" t="s">
        <v>2</v>
      </c>
      <c r="E5301" s="127">
        <v>483.95</v>
      </c>
      <c r="F5301" s="125" t="s">
        <v>28273</v>
      </c>
      <c r="G5301" s="125" t="s">
        <v>28267</v>
      </c>
      <c r="H5301" s="125" t="s">
        <v>28268</v>
      </c>
    </row>
    <row r="5302" spans="1:8">
      <c r="A5302" t="str">
        <f t="shared" si="82"/>
        <v>IUD015</v>
      </c>
      <c r="B5302" s="125" t="s">
        <v>340</v>
      </c>
      <c r="C5302" s="126" t="s">
        <v>341</v>
      </c>
      <c r="D5302" s="125" t="s">
        <v>2</v>
      </c>
      <c r="E5302" s="127">
        <v>759.41</v>
      </c>
      <c r="F5302" s="125" t="s">
        <v>28273</v>
      </c>
      <c r="G5302" s="125" t="s">
        <v>28267</v>
      </c>
      <c r="H5302" s="125" t="s">
        <v>28268</v>
      </c>
    </row>
    <row r="5303" spans="1:8">
      <c r="A5303" t="str">
        <f t="shared" si="82"/>
        <v>IUD016</v>
      </c>
      <c r="B5303" s="125" t="s">
        <v>342</v>
      </c>
      <c r="C5303" s="126" t="s">
        <v>343</v>
      </c>
      <c r="D5303" s="125" t="s">
        <v>2</v>
      </c>
      <c r="E5303" s="127">
        <v>1106.22</v>
      </c>
      <c r="F5303" s="125" t="s">
        <v>28273</v>
      </c>
      <c r="G5303" s="125" t="s">
        <v>28267</v>
      </c>
      <c r="H5303" s="125" t="s">
        <v>28268</v>
      </c>
    </row>
    <row r="5304" spans="1:8">
      <c r="A5304" t="str">
        <f t="shared" si="82"/>
        <v>IUD017</v>
      </c>
      <c r="B5304" s="125" t="s">
        <v>344</v>
      </c>
      <c r="C5304" s="126" t="s">
        <v>345</v>
      </c>
      <c r="D5304" s="125" t="s">
        <v>4</v>
      </c>
      <c r="E5304" s="127">
        <v>581.49</v>
      </c>
      <c r="F5304" s="125" t="s">
        <v>28273</v>
      </c>
      <c r="G5304" s="125" t="s">
        <v>28267</v>
      </c>
      <c r="H5304" s="125" t="s">
        <v>28268</v>
      </c>
    </row>
    <row r="5305" spans="1:8">
      <c r="A5305" t="str">
        <f t="shared" si="82"/>
        <v>IUD018</v>
      </c>
      <c r="B5305" s="125" t="s">
        <v>346</v>
      </c>
      <c r="C5305" s="126" t="s">
        <v>347</v>
      </c>
      <c r="D5305" s="125" t="s">
        <v>3</v>
      </c>
      <c r="E5305" s="127">
        <v>244.86</v>
      </c>
      <c r="F5305" s="125" t="s">
        <v>28273</v>
      </c>
      <c r="G5305" s="125" t="s">
        <v>28267</v>
      </c>
      <c r="H5305" s="125" t="s">
        <v>28268</v>
      </c>
    </row>
    <row r="5306" spans="1:8">
      <c r="A5306" t="str">
        <f t="shared" si="82"/>
        <v>IUD019</v>
      </c>
      <c r="B5306" s="125" t="s">
        <v>348</v>
      </c>
      <c r="C5306" s="126" t="s">
        <v>349</v>
      </c>
      <c r="D5306" s="125" t="s">
        <v>3</v>
      </c>
      <c r="E5306" s="127">
        <v>310.8</v>
      </c>
      <c r="F5306" s="125" t="s">
        <v>28273</v>
      </c>
      <c r="G5306" s="125" t="s">
        <v>28267</v>
      </c>
      <c r="H5306" s="125" t="s">
        <v>28268</v>
      </c>
    </row>
    <row r="5307" spans="1:8">
      <c r="A5307" t="str">
        <f t="shared" si="82"/>
        <v>IUD020</v>
      </c>
      <c r="B5307" s="125" t="s">
        <v>8042</v>
      </c>
      <c r="C5307" s="126" t="s">
        <v>8043</v>
      </c>
      <c r="D5307" s="125" t="s">
        <v>3</v>
      </c>
      <c r="E5307" s="127">
        <v>20.87</v>
      </c>
      <c r="F5307" s="125" t="s">
        <v>28273</v>
      </c>
      <c r="G5307" s="125" t="s">
        <v>28267</v>
      </c>
      <c r="H5307" s="125" t="s">
        <v>28268</v>
      </c>
    </row>
    <row r="5308" spans="1:8">
      <c r="A5308" t="str">
        <f t="shared" si="82"/>
        <v>IUD021</v>
      </c>
      <c r="B5308" s="125" t="s">
        <v>350</v>
      </c>
      <c r="C5308" s="126" t="s">
        <v>351</v>
      </c>
      <c r="D5308" s="125" t="s">
        <v>248</v>
      </c>
      <c r="E5308" s="127">
        <v>41.23</v>
      </c>
      <c r="F5308" s="125" t="s">
        <v>28273</v>
      </c>
      <c r="G5308" s="125" t="s">
        <v>28267</v>
      </c>
      <c r="H5308" s="125" t="s">
        <v>28268</v>
      </c>
    </row>
    <row r="5309" spans="1:8" ht="23.25">
      <c r="A5309" t="str">
        <f t="shared" si="82"/>
        <v>IUD022</v>
      </c>
      <c r="B5309" s="125" t="s">
        <v>352</v>
      </c>
      <c r="C5309" s="126" t="s">
        <v>353</v>
      </c>
      <c r="D5309" s="125" t="s">
        <v>3</v>
      </c>
      <c r="E5309" s="127">
        <v>348.89</v>
      </c>
      <c r="F5309" s="125" t="s">
        <v>28273</v>
      </c>
      <c r="G5309" s="125" t="s">
        <v>28267</v>
      </c>
      <c r="H5309" s="125" t="s">
        <v>28268</v>
      </c>
    </row>
    <row r="5310" spans="1:8">
      <c r="A5310" t="str">
        <f t="shared" si="82"/>
        <v>IUD023</v>
      </c>
      <c r="B5310" s="125" t="s">
        <v>354</v>
      </c>
      <c r="C5310" s="126" t="s">
        <v>355</v>
      </c>
      <c r="D5310" s="125" t="s">
        <v>1</v>
      </c>
      <c r="E5310" s="127">
        <v>472</v>
      </c>
      <c r="F5310" s="125" t="s">
        <v>28273</v>
      </c>
      <c r="G5310" s="125" t="s">
        <v>28267</v>
      </c>
      <c r="H5310" s="125" t="s">
        <v>28268</v>
      </c>
    </row>
    <row r="5311" spans="1:8">
      <c r="A5311" t="str">
        <f t="shared" si="82"/>
        <v>IUEQ0001</v>
      </c>
      <c r="B5311" s="125" t="s">
        <v>356</v>
      </c>
      <c r="C5311" s="126" t="s">
        <v>357</v>
      </c>
      <c r="D5311" s="125" t="s">
        <v>5</v>
      </c>
      <c r="E5311" s="127">
        <v>273.97000000000003</v>
      </c>
      <c r="F5311" s="125" t="s">
        <v>28269</v>
      </c>
      <c r="G5311" s="125" t="s">
        <v>28267</v>
      </c>
      <c r="H5311" s="125" t="s">
        <v>28268</v>
      </c>
    </row>
    <row r="5312" spans="1:8">
      <c r="A5312" t="str">
        <f t="shared" si="82"/>
        <v>IUEQ0002</v>
      </c>
      <c r="B5312" s="125" t="s">
        <v>358</v>
      </c>
      <c r="C5312" s="126" t="s">
        <v>359</v>
      </c>
      <c r="D5312" s="125" t="s">
        <v>5</v>
      </c>
      <c r="E5312" s="127">
        <v>17.100000000000001</v>
      </c>
      <c r="F5312" s="125" t="s">
        <v>28269</v>
      </c>
      <c r="G5312" s="125" t="s">
        <v>28267</v>
      </c>
      <c r="H5312" s="125" t="s">
        <v>28268</v>
      </c>
    </row>
    <row r="5313" spans="1:8" s="124" customFormat="1">
      <c r="A5313" t="str">
        <f t="shared" si="82"/>
        <v>IUEQ0003</v>
      </c>
      <c r="B5313" s="125" t="s">
        <v>360</v>
      </c>
      <c r="C5313" s="126" t="s">
        <v>361</v>
      </c>
      <c r="D5313" s="125" t="s">
        <v>5</v>
      </c>
      <c r="E5313" s="127">
        <v>30.76</v>
      </c>
      <c r="F5313" s="125" t="s">
        <v>28269</v>
      </c>
      <c r="G5313" s="125" t="s">
        <v>28267</v>
      </c>
      <c r="H5313" s="125" t="s">
        <v>28268</v>
      </c>
    </row>
    <row r="5314" spans="1:8">
      <c r="A5314" t="str">
        <f t="shared" si="82"/>
        <v>IUEQ0004</v>
      </c>
      <c r="B5314" s="125" t="s">
        <v>362</v>
      </c>
      <c r="C5314" s="126" t="s">
        <v>363</v>
      </c>
      <c r="D5314" s="125" t="s">
        <v>5</v>
      </c>
      <c r="E5314" s="127">
        <v>205.58</v>
      </c>
      <c r="F5314" s="125" t="s">
        <v>28269</v>
      </c>
      <c r="G5314" s="125" t="s">
        <v>28267</v>
      </c>
      <c r="H5314" s="125" t="s">
        <v>28268</v>
      </c>
    </row>
    <row r="5315" spans="1:8">
      <c r="A5315" t="str">
        <f t="shared" ref="A5315:A5378" si="83">IF(ISERROR(SEARCH("/",B5315)=6),TRIM(CLEAN(B5315)),IF(SEARCH("/",B5315)=6,IF(LEN(TRIM(CLEAN(B5315)))=7,LEFT(TRIM(CLEAN(B5315)),6)&amp;"00"&amp;RIGHT(TRIM(CLEAN(B5315)),1),LEFT(TRIM(CLEAN(B5315)),6)&amp;"0"&amp;RIGHT(TRIM(CLEAN(B5315)),2)),TRIM(CLEAN(B5315))))</f>
        <v>IUIEL0001</v>
      </c>
      <c r="B5315" s="125" t="s">
        <v>364</v>
      </c>
      <c r="C5315" s="126" t="s">
        <v>365</v>
      </c>
      <c r="D5315" s="125" t="s">
        <v>1</v>
      </c>
      <c r="E5315" s="127">
        <v>403.08</v>
      </c>
      <c r="F5315" s="125" t="s">
        <v>28273</v>
      </c>
      <c r="G5315" s="125" t="s">
        <v>28267</v>
      </c>
      <c r="H5315" s="125" t="s">
        <v>28268</v>
      </c>
    </row>
    <row r="5316" spans="1:8">
      <c r="A5316" t="str">
        <f t="shared" si="83"/>
        <v>IUIEL0002</v>
      </c>
      <c r="B5316" s="125" t="s">
        <v>366</v>
      </c>
      <c r="C5316" s="126" t="s">
        <v>367</v>
      </c>
      <c r="D5316" s="125" t="s">
        <v>1</v>
      </c>
      <c r="E5316" s="127">
        <v>895.76</v>
      </c>
      <c r="F5316" s="125" t="s">
        <v>28273</v>
      </c>
      <c r="G5316" s="125" t="s">
        <v>28267</v>
      </c>
      <c r="H5316" s="125" t="s">
        <v>28268</v>
      </c>
    </row>
    <row r="5317" spans="1:8">
      <c r="A5317" t="str">
        <f t="shared" si="83"/>
        <v>IUIEL0003</v>
      </c>
      <c r="B5317" s="125" t="s">
        <v>8044</v>
      </c>
      <c r="C5317" s="126" t="s">
        <v>8045</v>
      </c>
      <c r="D5317" s="125" t="s">
        <v>1</v>
      </c>
      <c r="E5317" s="127">
        <v>4736.29</v>
      </c>
      <c r="F5317" s="125" t="s">
        <v>28273</v>
      </c>
      <c r="G5317" s="125" t="s">
        <v>28267</v>
      </c>
      <c r="H5317" s="125" t="s">
        <v>28268</v>
      </c>
    </row>
    <row r="5318" spans="1:8">
      <c r="A5318" t="str">
        <f t="shared" si="83"/>
        <v>IUIL00017</v>
      </c>
      <c r="B5318" s="125" t="s">
        <v>368</v>
      </c>
      <c r="C5318" s="126" t="s">
        <v>369</v>
      </c>
      <c r="D5318" s="125" t="s">
        <v>2</v>
      </c>
      <c r="E5318" s="127">
        <v>19.8</v>
      </c>
      <c r="F5318" s="125" t="s">
        <v>28273</v>
      </c>
      <c r="G5318" s="125" t="s">
        <v>28267</v>
      </c>
      <c r="H5318" s="125" t="s">
        <v>28268</v>
      </c>
    </row>
    <row r="5319" spans="1:8">
      <c r="A5319" t="str">
        <f t="shared" si="83"/>
        <v>IUIL00018</v>
      </c>
      <c r="B5319" s="125" t="s">
        <v>370</v>
      </c>
      <c r="C5319" s="126" t="s">
        <v>371</v>
      </c>
      <c r="D5319" s="125" t="s">
        <v>257</v>
      </c>
      <c r="E5319" s="127">
        <v>0.38</v>
      </c>
      <c r="F5319" s="125" t="s">
        <v>28273</v>
      </c>
      <c r="G5319" s="125" t="s">
        <v>28267</v>
      </c>
      <c r="H5319" s="125" t="s">
        <v>28268</v>
      </c>
    </row>
    <row r="5320" spans="1:8">
      <c r="A5320" t="str">
        <f t="shared" si="83"/>
        <v>IUIL001</v>
      </c>
      <c r="B5320" s="125" t="s">
        <v>372</v>
      </c>
      <c r="C5320" s="126" t="s">
        <v>373</v>
      </c>
      <c r="D5320" s="125" t="s">
        <v>1</v>
      </c>
      <c r="E5320" s="127">
        <v>895.76</v>
      </c>
      <c r="F5320" s="125" t="s">
        <v>28273</v>
      </c>
      <c r="G5320" s="125" t="s">
        <v>28267</v>
      </c>
      <c r="H5320" s="125" t="s">
        <v>28268</v>
      </c>
    </row>
    <row r="5321" spans="1:8">
      <c r="A5321" t="str">
        <f t="shared" si="83"/>
        <v>IUIL002</v>
      </c>
      <c r="B5321" s="125" t="s">
        <v>374</v>
      </c>
      <c r="C5321" s="126" t="s">
        <v>375</v>
      </c>
      <c r="D5321" s="125" t="s">
        <v>1</v>
      </c>
      <c r="E5321" s="127">
        <v>426.42</v>
      </c>
      <c r="F5321" s="125" t="s">
        <v>28273</v>
      </c>
      <c r="G5321" s="125" t="s">
        <v>28267</v>
      </c>
      <c r="H5321" s="125" t="s">
        <v>28268</v>
      </c>
    </row>
    <row r="5322" spans="1:8">
      <c r="A5322" t="str">
        <f t="shared" si="83"/>
        <v>IUIL003</v>
      </c>
      <c r="B5322" s="125" t="s">
        <v>376</v>
      </c>
      <c r="C5322" s="126" t="s">
        <v>377</v>
      </c>
      <c r="D5322" s="125" t="s">
        <v>1</v>
      </c>
      <c r="E5322" s="127">
        <v>49.32</v>
      </c>
      <c r="F5322" s="125" t="s">
        <v>28273</v>
      </c>
      <c r="G5322" s="125" t="s">
        <v>28267</v>
      </c>
      <c r="H5322" s="125" t="s">
        <v>28268</v>
      </c>
    </row>
    <row r="5323" spans="1:8">
      <c r="A5323" t="str">
        <f t="shared" si="83"/>
        <v>IUIL004</v>
      </c>
      <c r="B5323" s="125" t="s">
        <v>378</v>
      </c>
      <c r="C5323" s="126" t="s">
        <v>379</v>
      </c>
      <c r="D5323" s="125" t="s">
        <v>1</v>
      </c>
      <c r="E5323" s="127">
        <v>73.38</v>
      </c>
      <c r="F5323" s="125" t="s">
        <v>28273</v>
      </c>
      <c r="G5323" s="125" t="s">
        <v>28267</v>
      </c>
      <c r="H5323" s="125" t="s">
        <v>28268</v>
      </c>
    </row>
    <row r="5324" spans="1:8">
      <c r="A5324" t="str">
        <f t="shared" si="83"/>
        <v>IUIL005</v>
      </c>
      <c r="B5324" s="125" t="s">
        <v>380</v>
      </c>
      <c r="C5324" s="126" t="s">
        <v>381</v>
      </c>
      <c r="D5324" s="125" t="s">
        <v>1</v>
      </c>
      <c r="E5324" s="127">
        <v>61.35</v>
      </c>
      <c r="F5324" s="125" t="s">
        <v>28273</v>
      </c>
      <c r="G5324" s="125" t="s">
        <v>28267</v>
      </c>
      <c r="H5324" s="125" t="s">
        <v>28268</v>
      </c>
    </row>
    <row r="5325" spans="1:8">
      <c r="A5325" t="str">
        <f t="shared" si="83"/>
        <v>IUIL006</v>
      </c>
      <c r="B5325" s="125" t="s">
        <v>382</v>
      </c>
      <c r="C5325" s="126" t="s">
        <v>383</v>
      </c>
      <c r="D5325" s="125" t="s">
        <v>1</v>
      </c>
      <c r="E5325" s="127">
        <v>48.28</v>
      </c>
      <c r="F5325" s="125" t="s">
        <v>28273</v>
      </c>
      <c r="G5325" s="125" t="s">
        <v>28267</v>
      </c>
      <c r="H5325" s="125" t="s">
        <v>28268</v>
      </c>
    </row>
    <row r="5326" spans="1:8">
      <c r="A5326" t="str">
        <f t="shared" si="83"/>
        <v>IUIL007</v>
      </c>
      <c r="B5326" s="125" t="s">
        <v>384</v>
      </c>
      <c r="C5326" s="126" t="s">
        <v>385</v>
      </c>
      <c r="D5326" s="125" t="s">
        <v>386</v>
      </c>
      <c r="E5326" s="127">
        <v>52.45</v>
      </c>
      <c r="F5326" s="125" t="s">
        <v>28273</v>
      </c>
      <c r="G5326" s="125" t="s">
        <v>28267</v>
      </c>
      <c r="H5326" s="125" t="s">
        <v>28268</v>
      </c>
    </row>
    <row r="5327" spans="1:8">
      <c r="A5327" t="str">
        <f t="shared" si="83"/>
        <v>IUIL008</v>
      </c>
      <c r="B5327" s="125" t="s">
        <v>387</v>
      </c>
      <c r="C5327" s="126" t="s">
        <v>388</v>
      </c>
      <c r="D5327" s="125" t="s">
        <v>386</v>
      </c>
      <c r="E5327" s="127">
        <v>42</v>
      </c>
      <c r="F5327" s="125" t="s">
        <v>28273</v>
      </c>
      <c r="G5327" s="125" t="s">
        <v>28267</v>
      </c>
      <c r="H5327" s="125" t="s">
        <v>28268</v>
      </c>
    </row>
    <row r="5328" spans="1:8">
      <c r="A5328" t="str">
        <f t="shared" si="83"/>
        <v>IUIL009</v>
      </c>
      <c r="B5328" s="125" t="s">
        <v>389</v>
      </c>
      <c r="C5328" s="126" t="s">
        <v>390</v>
      </c>
      <c r="D5328" s="125" t="s">
        <v>386</v>
      </c>
      <c r="E5328" s="127">
        <v>53</v>
      </c>
      <c r="F5328" s="125" t="s">
        <v>28273</v>
      </c>
      <c r="G5328" s="125" t="s">
        <v>28267</v>
      </c>
      <c r="H5328" s="125" t="s">
        <v>28268</v>
      </c>
    </row>
    <row r="5329" spans="1:8">
      <c r="A5329" t="str">
        <f t="shared" si="83"/>
        <v>IUMA0001</v>
      </c>
      <c r="B5329" s="125" t="s">
        <v>391</v>
      </c>
      <c r="C5329" s="126" t="s">
        <v>392</v>
      </c>
      <c r="D5329" s="125" t="s">
        <v>393</v>
      </c>
      <c r="E5329" s="127">
        <v>26.32</v>
      </c>
      <c r="F5329" s="125" t="s">
        <v>28273</v>
      </c>
      <c r="G5329" s="125" t="s">
        <v>28267</v>
      </c>
      <c r="H5329" s="125" t="s">
        <v>28268</v>
      </c>
    </row>
    <row r="5330" spans="1:8">
      <c r="A5330" t="str">
        <f t="shared" si="83"/>
        <v>IUMA0002</v>
      </c>
      <c r="B5330" s="125" t="s">
        <v>394</v>
      </c>
      <c r="C5330" s="126" t="s">
        <v>395</v>
      </c>
      <c r="D5330" s="125" t="s">
        <v>3</v>
      </c>
      <c r="E5330" s="127">
        <v>102.96</v>
      </c>
      <c r="F5330" s="125" t="s">
        <v>28273</v>
      </c>
      <c r="G5330" s="125" t="s">
        <v>28267</v>
      </c>
      <c r="H5330" s="125" t="s">
        <v>28268</v>
      </c>
    </row>
    <row r="5331" spans="1:8">
      <c r="A5331" t="str">
        <f t="shared" si="83"/>
        <v>IUMA0003</v>
      </c>
      <c r="B5331" s="125" t="s">
        <v>8046</v>
      </c>
      <c r="C5331" s="126" t="s">
        <v>8047</v>
      </c>
      <c r="D5331" s="125" t="s">
        <v>294</v>
      </c>
      <c r="E5331" s="127">
        <v>31.9</v>
      </c>
      <c r="F5331" s="125" t="s">
        <v>28273</v>
      </c>
      <c r="G5331" s="125" t="s">
        <v>28267</v>
      </c>
      <c r="H5331" s="125" t="s">
        <v>28268</v>
      </c>
    </row>
    <row r="5332" spans="1:8">
      <c r="A5332" t="str">
        <f t="shared" si="83"/>
        <v>IUMA0005</v>
      </c>
      <c r="B5332" s="125" t="s">
        <v>396</v>
      </c>
      <c r="C5332" s="126" t="s">
        <v>397</v>
      </c>
      <c r="D5332" s="125" t="s">
        <v>1</v>
      </c>
      <c r="E5332" s="127">
        <v>4192.34</v>
      </c>
      <c r="F5332" s="125" t="s">
        <v>28273</v>
      </c>
      <c r="G5332" s="125" t="s">
        <v>28267</v>
      </c>
      <c r="H5332" s="125" t="s">
        <v>28268</v>
      </c>
    </row>
    <row r="5333" spans="1:8">
      <c r="A5333" t="str">
        <f t="shared" si="83"/>
        <v>IUP0001</v>
      </c>
      <c r="B5333" s="125" t="s">
        <v>398</v>
      </c>
      <c r="C5333" s="126" t="s">
        <v>399</v>
      </c>
      <c r="D5333" s="125" t="s">
        <v>400</v>
      </c>
      <c r="E5333" s="127">
        <v>6047</v>
      </c>
      <c r="F5333" s="125" t="s">
        <v>28273</v>
      </c>
      <c r="G5333" s="125" t="s">
        <v>28267</v>
      </c>
      <c r="H5333" s="125" t="s">
        <v>28268</v>
      </c>
    </row>
    <row r="5334" spans="1:8">
      <c r="A5334" t="str">
        <f t="shared" si="83"/>
        <v>IUP0002</v>
      </c>
      <c r="B5334" s="125" t="s">
        <v>401</v>
      </c>
      <c r="C5334" s="126" t="s">
        <v>402</v>
      </c>
      <c r="D5334" s="125" t="s">
        <v>248</v>
      </c>
      <c r="E5334" s="127">
        <v>13.76</v>
      </c>
      <c r="F5334" s="125" t="s">
        <v>28273</v>
      </c>
      <c r="G5334" s="125" t="s">
        <v>28267</v>
      </c>
      <c r="H5334" s="125" t="s">
        <v>28268</v>
      </c>
    </row>
    <row r="5335" spans="1:8">
      <c r="A5335" t="str">
        <f t="shared" si="83"/>
        <v>IUP0003</v>
      </c>
      <c r="B5335" s="125" t="s">
        <v>403</v>
      </c>
      <c r="C5335" s="126" t="s">
        <v>404</v>
      </c>
      <c r="D5335" s="125" t="s">
        <v>248</v>
      </c>
      <c r="E5335" s="127">
        <v>15.54</v>
      </c>
      <c r="F5335" s="125" t="s">
        <v>28273</v>
      </c>
      <c r="G5335" s="125" t="s">
        <v>28267</v>
      </c>
      <c r="H5335" s="125" t="s">
        <v>28268</v>
      </c>
    </row>
    <row r="5336" spans="1:8">
      <c r="A5336" t="str">
        <f t="shared" si="83"/>
        <v>IUP0004</v>
      </c>
      <c r="B5336" s="125" t="s">
        <v>405</v>
      </c>
      <c r="C5336" s="126" t="s">
        <v>406</v>
      </c>
      <c r="D5336" s="125" t="s">
        <v>2</v>
      </c>
      <c r="E5336" s="127">
        <v>3.51</v>
      </c>
      <c r="F5336" s="125" t="s">
        <v>28273</v>
      </c>
      <c r="G5336" s="125" t="s">
        <v>28267</v>
      </c>
      <c r="H5336" s="125" t="s">
        <v>28268</v>
      </c>
    </row>
    <row r="5337" spans="1:8">
      <c r="A5337" t="str">
        <f t="shared" si="83"/>
        <v>IUP0005</v>
      </c>
      <c r="B5337" s="125" t="s">
        <v>407</v>
      </c>
      <c r="C5337" s="126" t="s">
        <v>408</v>
      </c>
      <c r="D5337" s="125" t="s">
        <v>393</v>
      </c>
      <c r="E5337" s="127">
        <v>11.46</v>
      </c>
      <c r="F5337" s="125" t="s">
        <v>28273</v>
      </c>
      <c r="G5337" s="125" t="s">
        <v>28267</v>
      </c>
      <c r="H5337" s="125" t="s">
        <v>28268</v>
      </c>
    </row>
    <row r="5338" spans="1:8">
      <c r="A5338" t="str">
        <f t="shared" si="83"/>
        <v>IUP0006</v>
      </c>
      <c r="B5338" s="125" t="s">
        <v>409</v>
      </c>
      <c r="C5338" s="126" t="s">
        <v>410</v>
      </c>
      <c r="D5338" s="125" t="s">
        <v>248</v>
      </c>
      <c r="E5338" s="127">
        <v>12.68</v>
      </c>
      <c r="F5338" s="125" t="s">
        <v>28273</v>
      </c>
      <c r="G5338" s="125" t="s">
        <v>28267</v>
      </c>
      <c r="H5338" s="125" t="s">
        <v>28268</v>
      </c>
    </row>
    <row r="5339" spans="1:8" s="124" customFormat="1">
      <c r="A5339" t="str">
        <f t="shared" si="83"/>
        <v>IUP0007</v>
      </c>
      <c r="B5339" s="125" t="s">
        <v>411</v>
      </c>
      <c r="C5339" s="126" t="s">
        <v>412</v>
      </c>
      <c r="D5339" s="125" t="s">
        <v>400</v>
      </c>
      <c r="E5339" s="127">
        <v>4585</v>
      </c>
      <c r="F5339" s="125" t="s">
        <v>28273</v>
      </c>
      <c r="G5339" s="125" t="s">
        <v>28267</v>
      </c>
      <c r="H5339" s="125" t="s">
        <v>28268</v>
      </c>
    </row>
    <row r="5340" spans="1:8">
      <c r="A5340" t="str">
        <f t="shared" si="83"/>
        <v>IUP0008</v>
      </c>
      <c r="B5340" s="125" t="s">
        <v>413</v>
      </c>
      <c r="C5340" s="126" t="s">
        <v>414</v>
      </c>
      <c r="D5340" s="125" t="s">
        <v>400</v>
      </c>
      <c r="E5340" s="127">
        <v>5054</v>
      </c>
      <c r="F5340" s="125" t="s">
        <v>28273</v>
      </c>
      <c r="G5340" s="125" t="s">
        <v>28267</v>
      </c>
      <c r="H5340" s="125" t="s">
        <v>28268</v>
      </c>
    </row>
    <row r="5341" spans="1:8">
      <c r="A5341" t="str">
        <f t="shared" si="83"/>
        <v>IUP0009</v>
      </c>
      <c r="B5341" s="125" t="s">
        <v>415</v>
      </c>
      <c r="C5341" s="126" t="s">
        <v>416</v>
      </c>
      <c r="D5341" s="125" t="s">
        <v>400</v>
      </c>
      <c r="E5341" s="127">
        <v>4736</v>
      </c>
      <c r="F5341" s="125" t="s">
        <v>28273</v>
      </c>
      <c r="G5341" s="125" t="s">
        <v>28267</v>
      </c>
      <c r="H5341" s="125" t="s">
        <v>28268</v>
      </c>
    </row>
    <row r="5342" spans="1:8">
      <c r="A5342" t="str">
        <f t="shared" si="83"/>
        <v>IUP0010</v>
      </c>
      <c r="B5342" s="125" t="s">
        <v>8048</v>
      </c>
      <c r="C5342" s="126" t="s">
        <v>8049</v>
      </c>
      <c r="D5342" s="125" t="s">
        <v>1</v>
      </c>
      <c r="E5342" s="127">
        <v>47.25</v>
      </c>
      <c r="F5342" s="125" t="s">
        <v>28273</v>
      </c>
      <c r="G5342" s="125" t="s">
        <v>28267</v>
      </c>
      <c r="H5342" s="125" t="s">
        <v>28268</v>
      </c>
    </row>
    <row r="5343" spans="1:8">
      <c r="A5343" t="str">
        <f t="shared" si="83"/>
        <v>IUP0011</v>
      </c>
      <c r="B5343" s="125" t="s">
        <v>8050</v>
      </c>
      <c r="C5343" s="126" t="s">
        <v>8051</v>
      </c>
      <c r="D5343" s="125" t="s">
        <v>1</v>
      </c>
      <c r="E5343" s="127">
        <v>347.19</v>
      </c>
      <c r="F5343" s="125" t="s">
        <v>28273</v>
      </c>
      <c r="G5343" s="125" t="s">
        <v>28267</v>
      </c>
      <c r="H5343" s="125" t="s">
        <v>28268</v>
      </c>
    </row>
    <row r="5344" spans="1:8">
      <c r="A5344" t="str">
        <f t="shared" si="83"/>
        <v>IUP0012</v>
      </c>
      <c r="B5344" s="125" t="s">
        <v>8052</v>
      </c>
      <c r="C5344" s="126" t="s">
        <v>8053</v>
      </c>
      <c r="D5344" s="125" t="s">
        <v>1</v>
      </c>
      <c r="E5344" s="127">
        <v>1550.2</v>
      </c>
      <c r="F5344" s="125" t="s">
        <v>28273</v>
      </c>
      <c r="G5344" s="125" t="s">
        <v>28267</v>
      </c>
      <c r="H5344" s="125" t="s">
        <v>28268</v>
      </c>
    </row>
    <row r="5345" spans="1:8">
      <c r="A5345" t="str">
        <f t="shared" si="83"/>
        <v>IUPE416</v>
      </c>
      <c r="B5345" s="125" t="s">
        <v>595</v>
      </c>
      <c r="C5345" s="126" t="s">
        <v>596</v>
      </c>
      <c r="D5345" s="125" t="s">
        <v>257</v>
      </c>
      <c r="E5345" s="127">
        <v>92.68</v>
      </c>
      <c r="F5345" s="125" t="s">
        <v>28269</v>
      </c>
      <c r="G5345" s="125" t="s">
        <v>28267</v>
      </c>
      <c r="H5345" s="125" t="s">
        <v>28268</v>
      </c>
    </row>
    <row r="5346" spans="1:8">
      <c r="A5346" t="str">
        <f t="shared" si="83"/>
        <v>IUS001</v>
      </c>
      <c r="B5346" s="125" t="s">
        <v>417</v>
      </c>
      <c r="C5346" s="126" t="s">
        <v>418</v>
      </c>
      <c r="D5346" s="125" t="s">
        <v>1</v>
      </c>
      <c r="E5346" s="127">
        <v>38.28</v>
      </c>
      <c r="F5346" s="125" t="s">
        <v>28273</v>
      </c>
      <c r="G5346" s="125" t="s">
        <v>28267</v>
      </c>
      <c r="H5346" s="125" t="s">
        <v>28268</v>
      </c>
    </row>
    <row r="5347" spans="1:8">
      <c r="A5347" t="str">
        <f t="shared" si="83"/>
        <v>IUS0010</v>
      </c>
      <c r="B5347" s="125" t="s">
        <v>419</v>
      </c>
      <c r="C5347" s="126" t="s">
        <v>420</v>
      </c>
      <c r="D5347" s="125" t="s">
        <v>1</v>
      </c>
      <c r="E5347" s="127">
        <v>0.53</v>
      </c>
      <c r="F5347" s="125" t="s">
        <v>28273</v>
      </c>
      <c r="G5347" s="125" t="s">
        <v>28267</v>
      </c>
      <c r="H5347" s="125" t="s">
        <v>28268</v>
      </c>
    </row>
    <row r="5348" spans="1:8" ht="23.25">
      <c r="A5348" t="str">
        <f t="shared" si="83"/>
        <v>IUS0011</v>
      </c>
      <c r="B5348" s="125" t="s">
        <v>421</v>
      </c>
      <c r="C5348" s="126" t="s">
        <v>422</v>
      </c>
      <c r="D5348" s="125" t="s">
        <v>1</v>
      </c>
      <c r="E5348" s="127">
        <v>244.2</v>
      </c>
      <c r="F5348" s="125" t="s">
        <v>28273</v>
      </c>
      <c r="G5348" s="125" t="s">
        <v>28267</v>
      </c>
      <c r="H5348" s="125" t="s">
        <v>28268</v>
      </c>
    </row>
    <row r="5349" spans="1:8">
      <c r="A5349" t="str">
        <f t="shared" si="83"/>
        <v>IUS0012</v>
      </c>
      <c r="B5349" s="125" t="s">
        <v>423</v>
      </c>
      <c r="C5349" s="126" t="s">
        <v>424</v>
      </c>
      <c r="D5349" s="125" t="s">
        <v>425</v>
      </c>
      <c r="E5349" s="127">
        <v>1496.88</v>
      </c>
      <c r="F5349" s="125" t="s">
        <v>28273</v>
      </c>
      <c r="G5349" s="125" t="s">
        <v>28267</v>
      </c>
      <c r="H5349" s="125" t="s">
        <v>28268</v>
      </c>
    </row>
    <row r="5350" spans="1:8">
      <c r="A5350" t="str">
        <f t="shared" si="83"/>
        <v>IUS0013</v>
      </c>
      <c r="B5350" s="125" t="s">
        <v>426</v>
      </c>
      <c r="C5350" s="126" t="s">
        <v>427</v>
      </c>
      <c r="D5350" s="125" t="s">
        <v>1</v>
      </c>
      <c r="E5350" s="127">
        <v>10.43</v>
      </c>
      <c r="F5350" s="125" t="s">
        <v>28273</v>
      </c>
      <c r="G5350" s="125" t="s">
        <v>28267</v>
      </c>
      <c r="H5350" s="125" t="s">
        <v>28268</v>
      </c>
    </row>
    <row r="5351" spans="1:8">
      <c r="A5351" t="str">
        <f t="shared" si="83"/>
        <v>IUS0014</v>
      </c>
      <c r="B5351" s="125" t="s">
        <v>428</v>
      </c>
      <c r="C5351" s="126" t="s">
        <v>429</v>
      </c>
      <c r="D5351" s="125" t="s">
        <v>1</v>
      </c>
      <c r="E5351" s="127">
        <v>3036</v>
      </c>
      <c r="F5351" s="125" t="s">
        <v>28273</v>
      </c>
      <c r="G5351" s="125" t="s">
        <v>28267</v>
      </c>
      <c r="H5351" s="125" t="s">
        <v>28268</v>
      </c>
    </row>
    <row r="5352" spans="1:8">
      <c r="A5352" t="str">
        <f t="shared" si="83"/>
        <v>IUS0015</v>
      </c>
      <c r="B5352" s="125" t="s">
        <v>430</v>
      </c>
      <c r="C5352" s="126" t="s">
        <v>431</v>
      </c>
      <c r="D5352" s="125" t="s">
        <v>1</v>
      </c>
      <c r="E5352" s="127">
        <v>2508</v>
      </c>
      <c r="F5352" s="125" t="s">
        <v>28273</v>
      </c>
      <c r="G5352" s="125" t="s">
        <v>28267</v>
      </c>
      <c r="H5352" s="125" t="s">
        <v>28268</v>
      </c>
    </row>
    <row r="5353" spans="1:8" ht="23.25">
      <c r="A5353" t="str">
        <f t="shared" si="83"/>
        <v>IUS0016</v>
      </c>
      <c r="B5353" s="125" t="s">
        <v>432</v>
      </c>
      <c r="C5353" s="126" t="s">
        <v>433</v>
      </c>
      <c r="D5353" s="125" t="s">
        <v>1</v>
      </c>
      <c r="E5353" s="127">
        <v>1622.27</v>
      </c>
      <c r="F5353" s="125" t="s">
        <v>28273</v>
      </c>
      <c r="G5353" s="125" t="s">
        <v>28267</v>
      </c>
      <c r="H5353" s="125" t="s">
        <v>28268</v>
      </c>
    </row>
    <row r="5354" spans="1:8" s="124" customFormat="1" ht="23.25">
      <c r="A5354" t="str">
        <f t="shared" si="83"/>
        <v>IUS0017</v>
      </c>
      <c r="B5354" s="125" t="s">
        <v>434</v>
      </c>
      <c r="C5354" s="126" t="s">
        <v>435</v>
      </c>
      <c r="D5354" s="125" t="s">
        <v>2</v>
      </c>
      <c r="E5354" s="127">
        <v>17.690000000000001</v>
      </c>
      <c r="F5354" s="125" t="s">
        <v>28273</v>
      </c>
      <c r="G5354" s="125" t="s">
        <v>28267</v>
      </c>
      <c r="H5354" s="125" t="s">
        <v>28268</v>
      </c>
    </row>
    <row r="5355" spans="1:8" s="124" customFormat="1" ht="23.25">
      <c r="A5355" t="str">
        <f t="shared" si="83"/>
        <v>IUS0018</v>
      </c>
      <c r="B5355" s="125" t="s">
        <v>436</v>
      </c>
      <c r="C5355" s="126" t="s">
        <v>437</v>
      </c>
      <c r="D5355" s="125" t="s">
        <v>1</v>
      </c>
      <c r="E5355" s="127">
        <v>20943.12</v>
      </c>
      <c r="F5355" s="125" t="s">
        <v>28273</v>
      </c>
      <c r="G5355" s="125" t="s">
        <v>28267</v>
      </c>
      <c r="H5355" s="125" t="s">
        <v>28268</v>
      </c>
    </row>
    <row r="5356" spans="1:8" s="124" customFormat="1">
      <c r="A5356" t="str">
        <f t="shared" si="83"/>
        <v>IUS0019</v>
      </c>
      <c r="B5356" s="125" t="s">
        <v>438</v>
      </c>
      <c r="C5356" s="126" t="s">
        <v>439</v>
      </c>
      <c r="D5356" s="125" t="s">
        <v>1</v>
      </c>
      <c r="E5356" s="127">
        <v>34.979999999999997</v>
      </c>
      <c r="F5356" s="125" t="s">
        <v>28273</v>
      </c>
      <c r="G5356" s="125" t="s">
        <v>28267</v>
      </c>
      <c r="H5356" s="125" t="s">
        <v>28268</v>
      </c>
    </row>
    <row r="5357" spans="1:8">
      <c r="A5357" t="str">
        <f t="shared" si="83"/>
        <v>IUS002</v>
      </c>
      <c r="B5357" s="125" t="s">
        <v>440</v>
      </c>
      <c r="C5357" s="126" t="s">
        <v>441</v>
      </c>
      <c r="D5357" s="125" t="s">
        <v>248</v>
      </c>
      <c r="E5357" s="127">
        <v>30.23</v>
      </c>
      <c r="F5357" s="125" t="s">
        <v>28273</v>
      </c>
      <c r="G5357" s="125" t="s">
        <v>28267</v>
      </c>
      <c r="H5357" s="125" t="s">
        <v>28268</v>
      </c>
    </row>
    <row r="5358" spans="1:8" s="124" customFormat="1">
      <c r="A5358" t="str">
        <f t="shared" si="83"/>
        <v>IUS0020</v>
      </c>
      <c r="B5358" s="125" t="s">
        <v>442</v>
      </c>
      <c r="C5358" s="126" t="s">
        <v>443</v>
      </c>
      <c r="D5358" s="125" t="s">
        <v>1</v>
      </c>
      <c r="E5358" s="127">
        <v>303.60000000000002</v>
      </c>
      <c r="F5358" s="125" t="s">
        <v>28273</v>
      </c>
      <c r="G5358" s="125" t="s">
        <v>28267</v>
      </c>
      <c r="H5358" s="125" t="s">
        <v>28268</v>
      </c>
    </row>
    <row r="5359" spans="1:8" s="124" customFormat="1">
      <c r="A5359" t="str">
        <f t="shared" si="83"/>
        <v>IUS0021</v>
      </c>
      <c r="B5359" s="125" t="s">
        <v>444</v>
      </c>
      <c r="C5359" s="126" t="s">
        <v>445</v>
      </c>
      <c r="D5359" s="125" t="s">
        <v>1</v>
      </c>
      <c r="E5359" s="127">
        <v>43.43</v>
      </c>
      <c r="F5359" s="125" t="s">
        <v>28273</v>
      </c>
      <c r="G5359" s="125" t="s">
        <v>28267</v>
      </c>
      <c r="H5359" s="125" t="s">
        <v>28268</v>
      </c>
    </row>
    <row r="5360" spans="1:8" s="124" customFormat="1">
      <c r="A5360" t="str">
        <f t="shared" si="83"/>
        <v>IUS0022</v>
      </c>
      <c r="B5360" s="125" t="s">
        <v>8054</v>
      </c>
      <c r="C5360" s="126" t="s">
        <v>8055</v>
      </c>
      <c r="D5360" s="125" t="s">
        <v>248</v>
      </c>
      <c r="E5360" s="127">
        <v>30.23</v>
      </c>
      <c r="F5360" s="125" t="s">
        <v>28273</v>
      </c>
      <c r="G5360" s="125" t="s">
        <v>28267</v>
      </c>
      <c r="H5360" s="125" t="s">
        <v>28268</v>
      </c>
    </row>
    <row r="5361" spans="1:8" s="124" customFormat="1">
      <c r="A5361" t="str">
        <f t="shared" si="83"/>
        <v>IUS003</v>
      </c>
      <c r="B5361" s="125" t="s">
        <v>446</v>
      </c>
      <c r="C5361" s="126" t="s">
        <v>447</v>
      </c>
      <c r="D5361" s="125" t="s">
        <v>1</v>
      </c>
      <c r="E5361" s="127">
        <v>38.28</v>
      </c>
      <c r="F5361" s="125" t="s">
        <v>28273</v>
      </c>
      <c r="G5361" s="125" t="s">
        <v>28267</v>
      </c>
      <c r="H5361" s="125" t="s">
        <v>28268</v>
      </c>
    </row>
    <row r="5362" spans="1:8">
      <c r="A5362" t="str">
        <f t="shared" si="83"/>
        <v>IUS004</v>
      </c>
      <c r="B5362" s="125" t="s">
        <v>448</v>
      </c>
      <c r="C5362" s="126" t="s">
        <v>449</v>
      </c>
      <c r="D5362" s="125" t="s">
        <v>1</v>
      </c>
      <c r="E5362" s="127">
        <v>43.43</v>
      </c>
      <c r="F5362" s="125" t="s">
        <v>28273</v>
      </c>
      <c r="G5362" s="125" t="s">
        <v>28267</v>
      </c>
      <c r="H5362" s="125" t="s">
        <v>28268</v>
      </c>
    </row>
    <row r="5363" spans="1:8">
      <c r="A5363" t="str">
        <f t="shared" si="83"/>
        <v>IUS005</v>
      </c>
      <c r="B5363" s="125" t="s">
        <v>450</v>
      </c>
      <c r="C5363" s="126" t="s">
        <v>441</v>
      </c>
      <c r="D5363" s="125" t="s">
        <v>248</v>
      </c>
      <c r="E5363" s="127">
        <v>30.23</v>
      </c>
      <c r="F5363" s="125" t="s">
        <v>28273</v>
      </c>
      <c r="G5363" s="125" t="s">
        <v>28267</v>
      </c>
      <c r="H5363" s="125" t="s">
        <v>28268</v>
      </c>
    </row>
    <row r="5364" spans="1:8">
      <c r="A5364" t="str">
        <f t="shared" si="83"/>
        <v>IUS006</v>
      </c>
      <c r="B5364" s="125" t="s">
        <v>451</v>
      </c>
      <c r="C5364" s="126" t="s">
        <v>452</v>
      </c>
      <c r="D5364" s="125" t="s">
        <v>425</v>
      </c>
      <c r="E5364" s="127">
        <v>449.15</v>
      </c>
      <c r="F5364" s="125" t="s">
        <v>28273</v>
      </c>
      <c r="G5364" s="125" t="s">
        <v>28267</v>
      </c>
      <c r="H5364" s="125" t="s">
        <v>28268</v>
      </c>
    </row>
    <row r="5365" spans="1:8" ht="23.25">
      <c r="A5365" t="str">
        <f t="shared" si="83"/>
        <v>IUS007</v>
      </c>
      <c r="B5365" s="125" t="s">
        <v>453</v>
      </c>
      <c r="C5365" s="126" t="s">
        <v>454</v>
      </c>
      <c r="D5365" s="125" t="s">
        <v>1</v>
      </c>
      <c r="E5365" s="127">
        <v>4105.66</v>
      </c>
      <c r="F5365" s="125" t="s">
        <v>28273</v>
      </c>
      <c r="G5365" s="125" t="s">
        <v>28267</v>
      </c>
      <c r="H5365" s="125" t="s">
        <v>28268</v>
      </c>
    </row>
    <row r="5366" spans="1:8" ht="23.25">
      <c r="A5366" t="str">
        <f t="shared" si="83"/>
        <v>IUS008</v>
      </c>
      <c r="B5366" s="125" t="s">
        <v>455</v>
      </c>
      <c r="C5366" s="126" t="s">
        <v>456</v>
      </c>
      <c r="D5366" s="125" t="s">
        <v>1</v>
      </c>
      <c r="E5366" s="127">
        <v>2874.97</v>
      </c>
      <c r="F5366" s="125" t="s">
        <v>28273</v>
      </c>
      <c r="G5366" s="125" t="s">
        <v>28267</v>
      </c>
      <c r="H5366" s="125" t="s">
        <v>28268</v>
      </c>
    </row>
    <row r="5367" spans="1:8">
      <c r="A5367" t="str">
        <f t="shared" si="83"/>
        <v>IUS009</v>
      </c>
      <c r="B5367" s="125" t="s">
        <v>457</v>
      </c>
      <c r="C5367" s="126" t="s">
        <v>458</v>
      </c>
      <c r="D5367" s="125" t="s">
        <v>248</v>
      </c>
      <c r="E5367" s="127">
        <v>13.2</v>
      </c>
      <c r="F5367" s="125" t="s">
        <v>28273</v>
      </c>
      <c r="G5367" s="125" t="s">
        <v>28267</v>
      </c>
      <c r="H5367" s="125" t="s">
        <v>28268</v>
      </c>
    </row>
    <row r="5368" spans="1:8">
      <c r="A5368" t="str">
        <f t="shared" si="83"/>
        <v>IUS022</v>
      </c>
      <c r="B5368" s="125" t="s">
        <v>459</v>
      </c>
      <c r="C5368" s="126" t="s">
        <v>460</v>
      </c>
      <c r="D5368" s="125" t="s">
        <v>1</v>
      </c>
      <c r="E5368" s="127">
        <v>11.47</v>
      </c>
      <c r="F5368" s="125" t="s">
        <v>28273</v>
      </c>
      <c r="G5368" s="125" t="s">
        <v>28267</v>
      </c>
      <c r="H5368" s="125" t="s">
        <v>28268</v>
      </c>
    </row>
    <row r="5369" spans="1:8">
      <c r="A5369" t="str">
        <f t="shared" si="83"/>
        <v>M0000</v>
      </c>
      <c r="B5369" s="125" t="s">
        <v>462</v>
      </c>
      <c r="C5369" s="126" t="s">
        <v>463</v>
      </c>
      <c r="D5369" s="125" t="s">
        <v>18226</v>
      </c>
      <c r="E5369" s="127">
        <v>555.28</v>
      </c>
      <c r="F5369" s="125" t="s">
        <v>28269</v>
      </c>
      <c r="G5369" s="125" t="s">
        <v>28267</v>
      </c>
      <c r="H5369" s="125" t="s">
        <v>28268</v>
      </c>
    </row>
    <row r="5370" spans="1:8">
      <c r="A5370" t="str">
        <f t="shared" si="83"/>
        <v>M1000</v>
      </c>
      <c r="B5370" s="125" t="s">
        <v>9540</v>
      </c>
      <c r="C5370" s="126" t="s">
        <v>9541</v>
      </c>
      <c r="D5370" s="125" t="s">
        <v>18226</v>
      </c>
      <c r="E5370" s="127">
        <v>37.22</v>
      </c>
      <c r="F5370" s="125" t="s">
        <v>28269</v>
      </c>
      <c r="G5370" s="125" t="s">
        <v>28267</v>
      </c>
      <c r="H5370" s="125" t="s">
        <v>28268</v>
      </c>
    </row>
    <row r="5371" spans="1:8">
      <c r="A5371" t="str">
        <f t="shared" si="83"/>
        <v>MIC0004</v>
      </c>
      <c r="B5371" s="125" t="s">
        <v>8056</v>
      </c>
      <c r="C5371" s="126" t="s">
        <v>8057</v>
      </c>
      <c r="D5371" s="125" t="s">
        <v>1</v>
      </c>
      <c r="E5371" s="127">
        <v>2298.12</v>
      </c>
      <c r="F5371" s="125" t="s">
        <v>28273</v>
      </c>
      <c r="G5371" s="125" t="s">
        <v>28267</v>
      </c>
      <c r="H5371" s="125" t="s">
        <v>28268</v>
      </c>
    </row>
    <row r="5372" spans="1:8">
      <c r="A5372" t="str">
        <f t="shared" si="83"/>
        <v>MIUC00006</v>
      </c>
      <c r="B5372" s="125" t="s">
        <v>18238</v>
      </c>
      <c r="C5372" s="126" t="s">
        <v>18239</v>
      </c>
      <c r="D5372" s="125" t="s">
        <v>3</v>
      </c>
      <c r="E5372" s="127">
        <v>8.5</v>
      </c>
      <c r="F5372" s="125" t="s">
        <v>28273</v>
      </c>
      <c r="G5372" s="125" t="s">
        <v>28267</v>
      </c>
      <c r="H5372" s="125" t="s">
        <v>28268</v>
      </c>
    </row>
    <row r="5373" spans="1:8">
      <c r="A5373" t="str">
        <f t="shared" si="83"/>
        <v>MIUC0001</v>
      </c>
      <c r="B5373" s="125" t="s">
        <v>8058</v>
      </c>
      <c r="C5373" s="126" t="s">
        <v>8059</v>
      </c>
      <c r="D5373" s="125" t="s">
        <v>8060</v>
      </c>
      <c r="E5373" s="127">
        <v>796</v>
      </c>
      <c r="F5373" s="125" t="s">
        <v>28273</v>
      </c>
      <c r="G5373" s="125" t="s">
        <v>28267</v>
      </c>
      <c r="H5373" s="125" t="s">
        <v>28268</v>
      </c>
    </row>
    <row r="5374" spans="1:8">
      <c r="A5374" t="str">
        <f t="shared" si="83"/>
        <v>MIUC0002</v>
      </c>
      <c r="B5374" s="125" t="s">
        <v>8061</v>
      </c>
      <c r="C5374" s="126" t="s">
        <v>8062</v>
      </c>
      <c r="D5374" s="125" t="s">
        <v>1</v>
      </c>
      <c r="E5374" s="127">
        <v>691.68</v>
      </c>
      <c r="F5374" s="125" t="s">
        <v>28273</v>
      </c>
      <c r="G5374" s="125" t="s">
        <v>28267</v>
      </c>
      <c r="H5374" s="125" t="s">
        <v>28268</v>
      </c>
    </row>
    <row r="5375" spans="1:8">
      <c r="A5375" t="str">
        <f t="shared" si="83"/>
        <v>MIUC0003</v>
      </c>
      <c r="B5375" s="125" t="s">
        <v>8063</v>
      </c>
      <c r="C5375" s="126" t="s">
        <v>8064</v>
      </c>
      <c r="D5375" s="125" t="s">
        <v>1</v>
      </c>
      <c r="E5375" s="127">
        <v>2492.16</v>
      </c>
      <c r="F5375" s="125" t="s">
        <v>28273</v>
      </c>
      <c r="G5375" s="125" t="s">
        <v>28267</v>
      </c>
      <c r="H5375" s="125" t="s">
        <v>28268</v>
      </c>
    </row>
    <row r="5376" spans="1:8">
      <c r="A5376" t="str">
        <f t="shared" si="83"/>
        <v>MIUC0004</v>
      </c>
      <c r="B5376" s="125" t="s">
        <v>8065</v>
      </c>
      <c r="C5376" s="126" t="s">
        <v>8066</v>
      </c>
      <c r="D5376" s="125" t="s">
        <v>1</v>
      </c>
      <c r="E5376" s="127">
        <v>646.79999999999995</v>
      </c>
      <c r="F5376" s="125" t="s">
        <v>28273</v>
      </c>
      <c r="G5376" s="125" t="s">
        <v>28267</v>
      </c>
      <c r="H5376" s="125" t="s">
        <v>28268</v>
      </c>
    </row>
    <row r="5377" spans="1:8">
      <c r="A5377" t="str">
        <f t="shared" si="83"/>
        <v>MIUC00041</v>
      </c>
      <c r="B5377" s="125" t="s">
        <v>17908</v>
      </c>
      <c r="C5377" s="126" t="s">
        <v>17909</v>
      </c>
      <c r="D5377" s="125" t="s">
        <v>498</v>
      </c>
      <c r="E5377" s="127">
        <v>31275.59</v>
      </c>
      <c r="F5377" s="125" t="s">
        <v>28273</v>
      </c>
      <c r="G5377" s="125" t="s">
        <v>28267</v>
      </c>
      <c r="H5377" s="125" t="s">
        <v>28268</v>
      </c>
    </row>
    <row r="5378" spans="1:8">
      <c r="A5378" t="str">
        <f t="shared" si="83"/>
        <v>MIUC00042</v>
      </c>
      <c r="B5378" s="125" t="s">
        <v>17910</v>
      </c>
      <c r="C5378" s="126" t="s">
        <v>18232</v>
      </c>
      <c r="D5378" s="125" t="s">
        <v>17153</v>
      </c>
      <c r="E5378" s="127">
        <v>135</v>
      </c>
      <c r="F5378" s="125" t="s">
        <v>28273</v>
      </c>
      <c r="G5378" s="125" t="s">
        <v>28267</v>
      </c>
      <c r="H5378" s="125" t="s">
        <v>28268</v>
      </c>
    </row>
    <row r="5379" spans="1:8">
      <c r="A5379" t="str">
        <f t="shared" ref="A5379:A5442" si="84">IF(ISERROR(SEARCH("/",B5379)=6),TRIM(CLEAN(B5379)),IF(SEARCH("/",B5379)=6,IF(LEN(TRIM(CLEAN(B5379)))=7,LEFT(TRIM(CLEAN(B5379)),6)&amp;"00"&amp;RIGHT(TRIM(CLEAN(B5379)),1),LEFT(TRIM(CLEAN(B5379)),6)&amp;"0"&amp;RIGHT(TRIM(CLEAN(B5379)),2)),TRIM(CLEAN(B5379))))</f>
        <v>MIUC00043</v>
      </c>
      <c r="B5379" s="125" t="s">
        <v>17920</v>
      </c>
      <c r="C5379" s="126" t="s">
        <v>17921</v>
      </c>
      <c r="D5379" s="125" t="s">
        <v>386</v>
      </c>
      <c r="E5379" s="127">
        <v>130.55000000000001</v>
      </c>
      <c r="F5379" s="125" t="s">
        <v>28273</v>
      </c>
      <c r="G5379" s="125" t="s">
        <v>28267</v>
      </c>
      <c r="H5379" s="125" t="s">
        <v>28268</v>
      </c>
    </row>
    <row r="5380" spans="1:8">
      <c r="A5380" t="str">
        <f t="shared" si="84"/>
        <v>MIUC00044</v>
      </c>
      <c r="B5380" s="125" t="s">
        <v>17922</v>
      </c>
      <c r="C5380" s="126" t="s">
        <v>17923</v>
      </c>
      <c r="D5380" s="125" t="s">
        <v>386</v>
      </c>
      <c r="E5380" s="127">
        <v>42</v>
      </c>
      <c r="F5380" s="125" t="s">
        <v>28273</v>
      </c>
      <c r="G5380" s="125" t="s">
        <v>28267</v>
      </c>
      <c r="H5380" s="125" t="s">
        <v>28268</v>
      </c>
    </row>
    <row r="5381" spans="1:8">
      <c r="A5381" t="str">
        <f t="shared" si="84"/>
        <v>MIUC00045</v>
      </c>
      <c r="B5381" s="125" t="s">
        <v>17924</v>
      </c>
      <c r="C5381" s="126" t="s">
        <v>17925</v>
      </c>
      <c r="D5381" s="125" t="s">
        <v>17153</v>
      </c>
      <c r="E5381" s="127">
        <v>1146.9100000000001</v>
      </c>
      <c r="F5381" s="125" t="s">
        <v>28273</v>
      </c>
      <c r="G5381" s="125" t="s">
        <v>28267</v>
      </c>
      <c r="H5381" s="125" t="s">
        <v>28268</v>
      </c>
    </row>
    <row r="5382" spans="1:8">
      <c r="A5382" t="str">
        <f t="shared" si="84"/>
        <v>MIUC00046</v>
      </c>
      <c r="B5382" s="125" t="s">
        <v>17926</v>
      </c>
      <c r="C5382" s="126" t="s">
        <v>17927</v>
      </c>
      <c r="D5382" s="125" t="s">
        <v>386</v>
      </c>
      <c r="E5382" s="127">
        <v>50.03</v>
      </c>
      <c r="F5382" s="125" t="s">
        <v>28273</v>
      </c>
      <c r="G5382" s="125" t="s">
        <v>28267</v>
      </c>
      <c r="H5382" s="125" t="s">
        <v>28268</v>
      </c>
    </row>
    <row r="5383" spans="1:8">
      <c r="A5383" t="str">
        <f t="shared" si="84"/>
        <v>MIUC00047</v>
      </c>
      <c r="B5383" s="125" t="s">
        <v>17928</v>
      </c>
      <c r="C5383" s="126" t="s">
        <v>17929</v>
      </c>
      <c r="D5383" s="125" t="s">
        <v>386</v>
      </c>
      <c r="E5383" s="127">
        <v>66.61</v>
      </c>
      <c r="F5383" s="125" t="s">
        <v>28273</v>
      </c>
      <c r="G5383" s="125" t="s">
        <v>28267</v>
      </c>
      <c r="H5383" s="125" t="s">
        <v>28268</v>
      </c>
    </row>
    <row r="5384" spans="1:8">
      <c r="A5384" t="str">
        <f t="shared" si="84"/>
        <v>MIUC00048</v>
      </c>
      <c r="B5384" s="125" t="s">
        <v>17930</v>
      </c>
      <c r="C5384" s="126" t="s">
        <v>17931</v>
      </c>
      <c r="D5384" s="125" t="s">
        <v>1</v>
      </c>
      <c r="E5384" s="127">
        <v>5.97</v>
      </c>
      <c r="F5384" s="125" t="s">
        <v>28273</v>
      </c>
      <c r="G5384" s="125" t="s">
        <v>28267</v>
      </c>
      <c r="H5384" s="125" t="s">
        <v>28268</v>
      </c>
    </row>
    <row r="5385" spans="1:8">
      <c r="A5385" t="str">
        <f t="shared" si="84"/>
        <v>MIUC00049</v>
      </c>
      <c r="B5385" s="125" t="s">
        <v>17932</v>
      </c>
      <c r="C5385" s="126" t="s">
        <v>17933</v>
      </c>
      <c r="D5385" s="125" t="s">
        <v>1</v>
      </c>
      <c r="E5385" s="127">
        <v>20.16</v>
      </c>
      <c r="F5385" s="125" t="s">
        <v>28273</v>
      </c>
      <c r="G5385" s="125" t="s">
        <v>28267</v>
      </c>
      <c r="H5385" s="125" t="s">
        <v>28268</v>
      </c>
    </row>
    <row r="5386" spans="1:8">
      <c r="A5386" t="str">
        <f t="shared" si="84"/>
        <v>MIUC0005</v>
      </c>
      <c r="B5386" s="125" t="s">
        <v>8067</v>
      </c>
      <c r="C5386" s="126" t="s">
        <v>8057</v>
      </c>
      <c r="D5386" s="125" t="s">
        <v>1</v>
      </c>
      <c r="E5386" s="127">
        <v>2298.12</v>
      </c>
      <c r="F5386" s="125" t="s">
        <v>28273</v>
      </c>
      <c r="G5386" s="125" t="s">
        <v>28267</v>
      </c>
      <c r="H5386" s="125" t="s">
        <v>28268</v>
      </c>
    </row>
    <row r="5387" spans="1:8">
      <c r="A5387" t="str">
        <f t="shared" si="84"/>
        <v>MIUC00050</v>
      </c>
      <c r="B5387" s="125" t="s">
        <v>18236</v>
      </c>
      <c r="C5387" s="126" t="s">
        <v>18237</v>
      </c>
      <c r="D5387" s="125" t="s">
        <v>386</v>
      </c>
      <c r="E5387" s="127">
        <v>279.25</v>
      </c>
      <c r="F5387" s="125" t="s">
        <v>28273</v>
      </c>
      <c r="G5387" s="125" t="s">
        <v>28267</v>
      </c>
      <c r="H5387" s="125" t="s">
        <v>28268</v>
      </c>
    </row>
    <row r="5388" spans="1:8">
      <c r="A5388" t="str">
        <f t="shared" si="84"/>
        <v>MIUC0006</v>
      </c>
      <c r="B5388" s="125" t="s">
        <v>8068</v>
      </c>
      <c r="C5388" s="126" t="s">
        <v>8069</v>
      </c>
      <c r="D5388" s="125" t="s">
        <v>1</v>
      </c>
      <c r="E5388" s="127">
        <v>98339.21</v>
      </c>
      <c r="F5388" s="125" t="s">
        <v>28273</v>
      </c>
      <c r="G5388" s="125" t="s">
        <v>28267</v>
      </c>
      <c r="H5388" s="125" t="s">
        <v>28268</v>
      </c>
    </row>
    <row r="5389" spans="1:8">
      <c r="A5389" t="str">
        <f t="shared" si="84"/>
        <v>MIUC0007</v>
      </c>
      <c r="B5389" s="125" t="s">
        <v>8070</v>
      </c>
      <c r="C5389" s="126" t="s">
        <v>8071</v>
      </c>
      <c r="D5389" s="125" t="s">
        <v>3</v>
      </c>
      <c r="E5389" s="127">
        <v>839.68</v>
      </c>
      <c r="F5389" s="125" t="s">
        <v>28273</v>
      </c>
      <c r="G5389" s="125" t="s">
        <v>28267</v>
      </c>
      <c r="H5389" s="125" t="s">
        <v>28268</v>
      </c>
    </row>
    <row r="5390" spans="1:8">
      <c r="A5390" t="str">
        <f t="shared" si="84"/>
        <v>MIUC0008</v>
      </c>
      <c r="B5390" s="125" t="s">
        <v>8072</v>
      </c>
      <c r="C5390" s="126" t="s">
        <v>8073</v>
      </c>
      <c r="D5390" s="125" t="s">
        <v>1</v>
      </c>
      <c r="E5390" s="127">
        <v>29066.36</v>
      </c>
      <c r="F5390" s="125" t="s">
        <v>28273</v>
      </c>
      <c r="G5390" s="125" t="s">
        <v>28267</v>
      </c>
      <c r="H5390" s="125" t="s">
        <v>28268</v>
      </c>
    </row>
    <row r="5391" spans="1:8">
      <c r="A5391" t="str">
        <f t="shared" si="84"/>
        <v>MIUC0009</v>
      </c>
      <c r="B5391" s="125" t="s">
        <v>16538</v>
      </c>
      <c r="C5391" s="126" t="s">
        <v>16539</v>
      </c>
      <c r="D5391" s="125" t="s">
        <v>3</v>
      </c>
      <c r="E5391" s="127">
        <v>96.88</v>
      </c>
      <c r="F5391" s="125" t="s">
        <v>28273</v>
      </c>
      <c r="G5391" s="125" t="s">
        <v>28267</v>
      </c>
      <c r="H5391" s="125" t="s">
        <v>28268</v>
      </c>
    </row>
    <row r="5392" spans="1:8">
      <c r="A5392" t="str">
        <f t="shared" si="84"/>
        <v>MIUC0010</v>
      </c>
      <c r="B5392" s="125" t="s">
        <v>16703</v>
      </c>
      <c r="C5392" s="126" t="s">
        <v>16704</v>
      </c>
      <c r="D5392" s="125" t="s">
        <v>1</v>
      </c>
      <c r="E5392" s="127">
        <v>250</v>
      </c>
      <c r="F5392" s="125" t="s">
        <v>28269</v>
      </c>
      <c r="G5392" s="125" t="s">
        <v>28267</v>
      </c>
      <c r="H5392" s="125" t="s">
        <v>28268</v>
      </c>
    </row>
    <row r="5393" spans="1:8">
      <c r="A5393" t="str">
        <f t="shared" si="84"/>
        <v>MIUC00100</v>
      </c>
      <c r="B5393" s="125" t="s">
        <v>28274</v>
      </c>
      <c r="C5393" s="126" t="s">
        <v>28275</v>
      </c>
      <c r="D5393" s="125" t="s">
        <v>1</v>
      </c>
      <c r="E5393" s="127">
        <v>0.24</v>
      </c>
      <c r="F5393" s="125" t="s">
        <v>28273</v>
      </c>
      <c r="G5393" s="125" t="s">
        <v>28267</v>
      </c>
      <c r="H5393" s="125" t="s">
        <v>28268</v>
      </c>
    </row>
    <row r="5394" spans="1:8">
      <c r="A5394" t="str">
        <f t="shared" si="84"/>
        <v>MIUC00101</v>
      </c>
      <c r="B5394" s="125" t="s">
        <v>28276</v>
      </c>
      <c r="C5394" s="126" t="s">
        <v>28277</v>
      </c>
      <c r="D5394" s="125" t="s">
        <v>1</v>
      </c>
      <c r="E5394" s="127">
        <v>1.19</v>
      </c>
      <c r="F5394" s="125" t="s">
        <v>28273</v>
      </c>
      <c r="G5394" s="125" t="s">
        <v>28267</v>
      </c>
      <c r="H5394" s="125" t="s">
        <v>28268</v>
      </c>
    </row>
    <row r="5395" spans="1:8">
      <c r="A5395" t="str">
        <f t="shared" si="84"/>
        <v>MIUC00102</v>
      </c>
      <c r="B5395" s="125" t="s">
        <v>28278</v>
      </c>
      <c r="C5395" s="126" t="s">
        <v>28279</v>
      </c>
      <c r="D5395" s="125" t="s">
        <v>1</v>
      </c>
      <c r="E5395" s="127">
        <v>6.04</v>
      </c>
      <c r="F5395" s="125" t="s">
        <v>28273</v>
      </c>
      <c r="G5395" s="125" t="s">
        <v>28267</v>
      </c>
      <c r="H5395" s="125" t="s">
        <v>28268</v>
      </c>
    </row>
    <row r="5396" spans="1:8">
      <c r="A5396" t="str">
        <f t="shared" si="84"/>
        <v>MIUC00103</v>
      </c>
      <c r="B5396" s="125" t="s">
        <v>28280</v>
      </c>
      <c r="C5396" s="126" t="s">
        <v>28281</v>
      </c>
      <c r="D5396" s="125" t="s">
        <v>1</v>
      </c>
      <c r="E5396" s="127">
        <v>8.23</v>
      </c>
      <c r="F5396" s="125" t="s">
        <v>28273</v>
      </c>
      <c r="G5396" s="125" t="s">
        <v>28267</v>
      </c>
      <c r="H5396" s="125" t="s">
        <v>28268</v>
      </c>
    </row>
    <row r="5397" spans="1:8">
      <c r="A5397" t="str">
        <f t="shared" si="84"/>
        <v>MIUC00104</v>
      </c>
      <c r="B5397" s="125" t="s">
        <v>28282</v>
      </c>
      <c r="C5397" s="126" t="s">
        <v>28283</v>
      </c>
      <c r="D5397" s="125" t="s">
        <v>1</v>
      </c>
      <c r="E5397" s="127">
        <v>5.35</v>
      </c>
      <c r="F5397" s="125" t="s">
        <v>28273</v>
      </c>
      <c r="G5397" s="125" t="s">
        <v>28267</v>
      </c>
      <c r="H5397" s="125" t="s">
        <v>28268</v>
      </c>
    </row>
    <row r="5398" spans="1:8">
      <c r="A5398" t="str">
        <f t="shared" si="84"/>
        <v>MIUC0011</v>
      </c>
      <c r="B5398" s="125" t="s">
        <v>16540</v>
      </c>
      <c r="C5398" s="126" t="s">
        <v>16541</v>
      </c>
      <c r="D5398" s="125" t="s">
        <v>386</v>
      </c>
      <c r="E5398" s="127">
        <v>167.97</v>
      </c>
      <c r="F5398" s="125" t="s">
        <v>28273</v>
      </c>
      <c r="G5398" s="125" t="s">
        <v>28267</v>
      </c>
      <c r="H5398" s="125" t="s">
        <v>28268</v>
      </c>
    </row>
    <row r="5399" spans="1:8">
      <c r="A5399" t="str">
        <f t="shared" si="84"/>
        <v>MIUC0012</v>
      </c>
      <c r="B5399" s="125" t="s">
        <v>16542</v>
      </c>
      <c r="C5399" s="126" t="s">
        <v>16543</v>
      </c>
      <c r="D5399" s="125" t="s">
        <v>1</v>
      </c>
      <c r="E5399" s="127">
        <v>14.72</v>
      </c>
      <c r="F5399" s="125" t="s">
        <v>28273</v>
      </c>
      <c r="G5399" s="125" t="s">
        <v>28267</v>
      </c>
      <c r="H5399" s="125" t="s">
        <v>28268</v>
      </c>
    </row>
    <row r="5400" spans="1:8">
      <c r="A5400" t="str">
        <f t="shared" si="84"/>
        <v>MIUC0013</v>
      </c>
      <c r="B5400" s="125" t="s">
        <v>16572</v>
      </c>
      <c r="C5400" s="126" t="s">
        <v>16556</v>
      </c>
      <c r="D5400" s="125" t="s">
        <v>1</v>
      </c>
      <c r="E5400" s="127">
        <v>755.87</v>
      </c>
      <c r="F5400" s="125" t="s">
        <v>28273</v>
      </c>
      <c r="G5400" s="125" t="s">
        <v>28267</v>
      </c>
      <c r="H5400" s="125" t="s">
        <v>28268</v>
      </c>
    </row>
    <row r="5401" spans="1:8">
      <c r="A5401" t="str">
        <f t="shared" si="84"/>
        <v>MIUC0014</v>
      </c>
      <c r="B5401" s="125" t="s">
        <v>16573</v>
      </c>
      <c r="C5401" s="126" t="s">
        <v>16574</v>
      </c>
      <c r="D5401" s="125" t="s">
        <v>2</v>
      </c>
      <c r="E5401" s="127">
        <v>40.32</v>
      </c>
      <c r="F5401" s="125" t="s">
        <v>28273</v>
      </c>
      <c r="G5401" s="125" t="s">
        <v>28267</v>
      </c>
      <c r="H5401" s="125" t="s">
        <v>28268</v>
      </c>
    </row>
    <row r="5402" spans="1:8">
      <c r="A5402" t="str">
        <f t="shared" si="84"/>
        <v>MIUC0015</v>
      </c>
      <c r="B5402" s="125" t="s">
        <v>16575</v>
      </c>
      <c r="C5402" s="126" t="s">
        <v>16559</v>
      </c>
      <c r="D5402" s="125" t="s">
        <v>1</v>
      </c>
      <c r="E5402" s="127">
        <v>169.18</v>
      </c>
      <c r="F5402" s="125" t="s">
        <v>28273</v>
      </c>
      <c r="G5402" s="125" t="s">
        <v>28267</v>
      </c>
      <c r="H5402" s="125" t="s">
        <v>28268</v>
      </c>
    </row>
    <row r="5403" spans="1:8">
      <c r="A5403" t="str">
        <f t="shared" si="84"/>
        <v>MIUC0016</v>
      </c>
      <c r="B5403" s="125" t="s">
        <v>16576</v>
      </c>
      <c r="C5403" s="126" t="s">
        <v>16721</v>
      </c>
      <c r="D5403" s="125" t="s">
        <v>1</v>
      </c>
      <c r="E5403" s="127">
        <v>3.08</v>
      </c>
      <c r="F5403" s="125" t="s">
        <v>28273</v>
      </c>
      <c r="G5403" s="125" t="s">
        <v>28267</v>
      </c>
      <c r="H5403" s="125" t="s">
        <v>28268</v>
      </c>
    </row>
    <row r="5404" spans="1:8">
      <c r="A5404" t="str">
        <f t="shared" si="84"/>
        <v>MIUC0017</v>
      </c>
      <c r="B5404" s="125" t="s">
        <v>16577</v>
      </c>
      <c r="C5404" s="126" t="s">
        <v>16561</v>
      </c>
      <c r="D5404" s="125" t="s">
        <v>1</v>
      </c>
      <c r="E5404" s="127">
        <v>22.87</v>
      </c>
      <c r="F5404" s="125" t="s">
        <v>28273</v>
      </c>
      <c r="G5404" s="125" t="s">
        <v>28267</v>
      </c>
      <c r="H5404" s="125" t="s">
        <v>28268</v>
      </c>
    </row>
    <row r="5405" spans="1:8">
      <c r="A5405" t="str">
        <f t="shared" si="84"/>
        <v>MIUC0018</v>
      </c>
      <c r="B5405" s="125" t="s">
        <v>16578</v>
      </c>
      <c r="C5405" s="126" t="s">
        <v>16563</v>
      </c>
      <c r="D5405" s="125" t="s">
        <v>1</v>
      </c>
      <c r="E5405" s="127">
        <v>105.69</v>
      </c>
      <c r="F5405" s="125" t="s">
        <v>28273</v>
      </c>
      <c r="G5405" s="125" t="s">
        <v>28267</v>
      </c>
      <c r="H5405" s="125" t="s">
        <v>28268</v>
      </c>
    </row>
    <row r="5406" spans="1:8">
      <c r="A5406" t="str">
        <f t="shared" si="84"/>
        <v>MIUC0019</v>
      </c>
      <c r="B5406" s="125" t="s">
        <v>16579</v>
      </c>
      <c r="C5406" s="126" t="s">
        <v>16565</v>
      </c>
      <c r="D5406" s="125" t="s">
        <v>1</v>
      </c>
      <c r="E5406" s="127">
        <v>1711.05</v>
      </c>
      <c r="F5406" s="125" t="s">
        <v>28273</v>
      </c>
      <c r="G5406" s="125" t="s">
        <v>28267</v>
      </c>
      <c r="H5406" s="125" t="s">
        <v>28268</v>
      </c>
    </row>
    <row r="5407" spans="1:8">
      <c r="A5407" t="str">
        <f t="shared" si="84"/>
        <v>MIUC0020</v>
      </c>
      <c r="B5407" s="125" t="s">
        <v>16580</v>
      </c>
      <c r="C5407" s="126" t="s">
        <v>16567</v>
      </c>
      <c r="D5407" s="125" t="s">
        <v>1</v>
      </c>
      <c r="E5407" s="127">
        <v>14.94</v>
      </c>
      <c r="F5407" s="125" t="s">
        <v>28273</v>
      </c>
      <c r="G5407" s="125" t="s">
        <v>28267</v>
      </c>
      <c r="H5407" s="125" t="s">
        <v>28268</v>
      </c>
    </row>
    <row r="5408" spans="1:8">
      <c r="A5408" t="str">
        <f t="shared" si="84"/>
        <v>MIUC0021</v>
      </c>
      <c r="B5408" s="125" t="s">
        <v>16719</v>
      </c>
      <c r="C5408" s="126" t="s">
        <v>16720</v>
      </c>
      <c r="D5408" s="125" t="s">
        <v>1</v>
      </c>
      <c r="E5408" s="127">
        <v>800.82</v>
      </c>
      <c r="F5408" s="125" t="s">
        <v>28273</v>
      </c>
      <c r="G5408" s="125" t="s">
        <v>28267</v>
      </c>
      <c r="H5408" s="125" t="s">
        <v>28268</v>
      </c>
    </row>
    <row r="5409" spans="1:8">
      <c r="A5409" t="str">
        <f t="shared" si="84"/>
        <v>MIUC0022</v>
      </c>
      <c r="B5409" s="125" t="s">
        <v>16707</v>
      </c>
      <c r="C5409" s="126" t="s">
        <v>16706</v>
      </c>
      <c r="D5409" s="125" t="s">
        <v>257</v>
      </c>
      <c r="E5409" s="127">
        <v>36.130000000000003</v>
      </c>
      <c r="F5409" s="125" t="s">
        <v>28269</v>
      </c>
      <c r="G5409" s="125" t="s">
        <v>28267</v>
      </c>
      <c r="H5409" s="125" t="s">
        <v>28268</v>
      </c>
    </row>
    <row r="5410" spans="1:8">
      <c r="A5410" t="str">
        <f t="shared" si="84"/>
        <v>MIUC0023</v>
      </c>
      <c r="B5410" s="125" t="s">
        <v>16705</v>
      </c>
      <c r="C5410" s="126" t="s">
        <v>16706</v>
      </c>
      <c r="D5410" s="125" t="s">
        <v>259</v>
      </c>
      <c r="E5410" s="127">
        <v>34.67</v>
      </c>
      <c r="F5410" s="125" t="s">
        <v>28269</v>
      </c>
      <c r="G5410" s="125" t="s">
        <v>28267</v>
      </c>
      <c r="H5410" s="125" t="s">
        <v>28268</v>
      </c>
    </row>
    <row r="5411" spans="1:8">
      <c r="A5411" t="str">
        <f t="shared" si="84"/>
        <v>MIUC0024</v>
      </c>
      <c r="B5411" s="125" t="s">
        <v>16709</v>
      </c>
      <c r="C5411" s="126" t="s">
        <v>16710</v>
      </c>
      <c r="D5411" s="125" t="s">
        <v>1</v>
      </c>
      <c r="E5411" s="127">
        <v>66.95</v>
      </c>
      <c r="F5411" s="125" t="s">
        <v>28273</v>
      </c>
      <c r="G5411" s="125" t="s">
        <v>28267</v>
      </c>
      <c r="H5411" s="125" t="s">
        <v>28268</v>
      </c>
    </row>
    <row r="5412" spans="1:8">
      <c r="A5412" t="str">
        <f t="shared" si="84"/>
        <v>MIUC0025</v>
      </c>
      <c r="B5412" s="125" t="s">
        <v>16715</v>
      </c>
      <c r="C5412" s="126" t="s">
        <v>16716</v>
      </c>
      <c r="D5412" s="125" t="s">
        <v>1</v>
      </c>
      <c r="E5412" s="127">
        <v>9.11</v>
      </c>
      <c r="F5412" s="125" t="s">
        <v>28273</v>
      </c>
      <c r="G5412" s="125" t="s">
        <v>28267</v>
      </c>
      <c r="H5412" s="125" t="s">
        <v>28268</v>
      </c>
    </row>
    <row r="5413" spans="1:8">
      <c r="A5413" t="str">
        <f t="shared" si="84"/>
        <v>MIUC0026</v>
      </c>
      <c r="B5413" s="125" t="s">
        <v>16713</v>
      </c>
      <c r="C5413" s="126" t="s">
        <v>16714</v>
      </c>
      <c r="D5413" s="125" t="s">
        <v>2</v>
      </c>
      <c r="E5413" s="127">
        <v>55.02</v>
      </c>
      <c r="F5413" s="125" t="s">
        <v>28273</v>
      </c>
      <c r="G5413" s="125" t="s">
        <v>28267</v>
      </c>
      <c r="H5413" s="125" t="s">
        <v>28268</v>
      </c>
    </row>
    <row r="5414" spans="1:8">
      <c r="A5414" t="str">
        <f t="shared" si="84"/>
        <v>MIUC0027</v>
      </c>
      <c r="B5414" s="125" t="s">
        <v>16717</v>
      </c>
      <c r="C5414" s="126" t="s">
        <v>16718</v>
      </c>
      <c r="D5414" s="125" t="s">
        <v>1</v>
      </c>
      <c r="E5414" s="127">
        <v>88.49</v>
      </c>
      <c r="F5414" s="125" t="s">
        <v>28273</v>
      </c>
      <c r="G5414" s="125" t="s">
        <v>28267</v>
      </c>
      <c r="H5414" s="125" t="s">
        <v>28268</v>
      </c>
    </row>
    <row r="5415" spans="1:8">
      <c r="A5415" t="str">
        <f t="shared" si="84"/>
        <v>MIUC0028</v>
      </c>
      <c r="B5415" s="125" t="s">
        <v>16711</v>
      </c>
      <c r="C5415" s="126" t="s">
        <v>16712</v>
      </c>
      <c r="D5415" s="125" t="s">
        <v>1</v>
      </c>
      <c r="E5415" s="127">
        <v>65.23</v>
      </c>
      <c r="F5415" s="125" t="s">
        <v>28273</v>
      </c>
      <c r="G5415" s="125" t="s">
        <v>28267</v>
      </c>
      <c r="H5415" s="125" t="s">
        <v>28268</v>
      </c>
    </row>
    <row r="5416" spans="1:8" s="124" customFormat="1">
      <c r="A5416" t="str">
        <f t="shared" si="84"/>
        <v>MIUC0030</v>
      </c>
      <c r="B5416" s="125" t="s">
        <v>17147</v>
      </c>
      <c r="C5416" s="126" t="s">
        <v>17148</v>
      </c>
      <c r="D5416" s="125" t="s">
        <v>1</v>
      </c>
      <c r="E5416" s="127">
        <v>577.67999999999995</v>
      </c>
      <c r="F5416" s="125" t="s">
        <v>28273</v>
      </c>
      <c r="G5416" s="125" t="s">
        <v>28267</v>
      </c>
      <c r="H5416" s="125" t="s">
        <v>28268</v>
      </c>
    </row>
    <row r="5417" spans="1:8">
      <c r="A5417" t="str">
        <f t="shared" si="84"/>
        <v>MIUC0031</v>
      </c>
      <c r="B5417" s="125" t="s">
        <v>17151</v>
      </c>
      <c r="C5417" s="126" t="s">
        <v>17152</v>
      </c>
      <c r="D5417" s="125" t="s">
        <v>17153</v>
      </c>
      <c r="E5417" s="127">
        <v>78</v>
      </c>
      <c r="F5417" s="125" t="s">
        <v>28273</v>
      </c>
      <c r="G5417" s="125" t="s">
        <v>28267</v>
      </c>
      <c r="H5417" s="125" t="s">
        <v>28268</v>
      </c>
    </row>
    <row r="5418" spans="1:8">
      <c r="A5418" t="str">
        <f t="shared" si="84"/>
        <v>MIUC0032</v>
      </c>
      <c r="B5418" s="125" t="s">
        <v>17767</v>
      </c>
      <c r="C5418" s="126" t="s">
        <v>17768</v>
      </c>
      <c r="D5418" s="125" t="s">
        <v>1</v>
      </c>
      <c r="E5418" s="127">
        <v>598.35</v>
      </c>
      <c r="F5418" s="125" t="s">
        <v>28273</v>
      </c>
      <c r="G5418" s="125" t="s">
        <v>28267</v>
      </c>
      <c r="H5418" s="125" t="s">
        <v>28268</v>
      </c>
    </row>
    <row r="5419" spans="1:8">
      <c r="A5419" t="str">
        <f t="shared" si="84"/>
        <v>MIUC0033</v>
      </c>
      <c r="B5419" s="125" t="s">
        <v>17774</v>
      </c>
      <c r="C5419" s="126" t="s">
        <v>18235</v>
      </c>
      <c r="D5419" s="125" t="s">
        <v>248</v>
      </c>
      <c r="E5419" s="127">
        <v>53.06</v>
      </c>
      <c r="F5419" s="125" t="s">
        <v>28273</v>
      </c>
      <c r="G5419" s="125" t="s">
        <v>28267</v>
      </c>
      <c r="H5419" s="125" t="s">
        <v>28268</v>
      </c>
    </row>
    <row r="5420" spans="1:8">
      <c r="A5420" t="str">
        <f t="shared" si="84"/>
        <v>MIUC0034</v>
      </c>
      <c r="B5420" s="125" t="s">
        <v>17783</v>
      </c>
      <c r="C5420" s="126" t="s">
        <v>17784</v>
      </c>
      <c r="D5420" s="125" t="s">
        <v>2</v>
      </c>
      <c r="E5420" s="127">
        <v>2.91</v>
      </c>
      <c r="F5420" s="125" t="s">
        <v>28273</v>
      </c>
      <c r="G5420" s="125" t="s">
        <v>28267</v>
      </c>
      <c r="H5420" s="125" t="s">
        <v>28268</v>
      </c>
    </row>
    <row r="5421" spans="1:8">
      <c r="A5421" t="str">
        <f t="shared" si="84"/>
        <v>MIUC0035</v>
      </c>
      <c r="B5421" s="125" t="s">
        <v>17777</v>
      </c>
      <c r="C5421" s="126" t="s">
        <v>17778</v>
      </c>
      <c r="D5421" s="125" t="s">
        <v>1</v>
      </c>
      <c r="E5421" s="127">
        <v>167.05</v>
      </c>
      <c r="F5421" s="125" t="s">
        <v>28273</v>
      </c>
      <c r="G5421" s="125" t="s">
        <v>28267</v>
      </c>
      <c r="H5421" s="125" t="s">
        <v>28268</v>
      </c>
    </row>
    <row r="5422" spans="1:8">
      <c r="A5422" t="str">
        <f t="shared" si="84"/>
        <v>MIUC0036</v>
      </c>
      <c r="B5422" s="125" t="s">
        <v>17911</v>
      </c>
      <c r="C5422" s="126" t="s">
        <v>17912</v>
      </c>
      <c r="D5422" s="125" t="s">
        <v>17153</v>
      </c>
      <c r="E5422" s="127">
        <v>667.67</v>
      </c>
      <c r="F5422" s="125" t="s">
        <v>28273</v>
      </c>
      <c r="G5422" s="125" t="s">
        <v>28267</v>
      </c>
      <c r="H5422" s="125" t="s">
        <v>28268</v>
      </c>
    </row>
    <row r="5423" spans="1:8">
      <c r="A5423" t="str">
        <f t="shared" si="84"/>
        <v>MIUC0037</v>
      </c>
      <c r="B5423" s="125" t="s">
        <v>17913</v>
      </c>
      <c r="C5423" s="126" t="s">
        <v>17914</v>
      </c>
      <c r="D5423" s="125" t="s">
        <v>17153</v>
      </c>
      <c r="E5423" s="127">
        <v>318.64999999999998</v>
      </c>
      <c r="F5423" s="125" t="s">
        <v>28273</v>
      </c>
      <c r="G5423" s="125" t="s">
        <v>28267</v>
      </c>
      <c r="H5423" s="125" t="s">
        <v>28268</v>
      </c>
    </row>
    <row r="5424" spans="1:8">
      <c r="A5424" t="str">
        <f t="shared" si="84"/>
        <v>MIUC0038</v>
      </c>
      <c r="B5424" s="125" t="s">
        <v>17915</v>
      </c>
      <c r="C5424" s="126" t="s">
        <v>17916</v>
      </c>
      <c r="D5424" s="125" t="s">
        <v>17153</v>
      </c>
      <c r="E5424" s="127">
        <v>8</v>
      </c>
      <c r="F5424" s="125" t="s">
        <v>28273</v>
      </c>
      <c r="G5424" s="125" t="s">
        <v>28267</v>
      </c>
      <c r="H5424" s="125" t="s">
        <v>28268</v>
      </c>
    </row>
    <row r="5425" spans="1:8">
      <c r="A5425" t="str">
        <f t="shared" si="84"/>
        <v>MIUC0039</v>
      </c>
      <c r="B5425" s="125" t="s">
        <v>17917</v>
      </c>
      <c r="C5425" s="126" t="s">
        <v>18231</v>
      </c>
      <c r="D5425" s="125" t="s">
        <v>17153</v>
      </c>
      <c r="E5425" s="127">
        <v>126.23</v>
      </c>
      <c r="F5425" s="125" t="s">
        <v>28273</v>
      </c>
      <c r="G5425" s="125" t="s">
        <v>28267</v>
      </c>
      <c r="H5425" s="125" t="s">
        <v>28268</v>
      </c>
    </row>
    <row r="5426" spans="1:8">
      <c r="A5426" t="str">
        <f t="shared" si="84"/>
        <v>MIUC0040</v>
      </c>
      <c r="B5426" s="125" t="s">
        <v>17918</v>
      </c>
      <c r="C5426" s="126" t="s">
        <v>17919</v>
      </c>
      <c r="D5426" s="125" t="s">
        <v>1</v>
      </c>
      <c r="E5426" s="127">
        <v>7.06</v>
      </c>
      <c r="F5426" s="125" t="s">
        <v>28273</v>
      </c>
      <c r="G5426" s="125" t="s">
        <v>28267</v>
      </c>
      <c r="H5426" s="125" t="s">
        <v>28268</v>
      </c>
    </row>
    <row r="5427" spans="1:8">
      <c r="A5427" t="str">
        <f t="shared" si="84"/>
        <v>MIUD0001</v>
      </c>
      <c r="B5427" s="125" t="s">
        <v>464</v>
      </c>
      <c r="C5427" s="126" t="s">
        <v>465</v>
      </c>
      <c r="D5427" s="125" t="s">
        <v>2</v>
      </c>
      <c r="E5427" s="127">
        <v>3.39</v>
      </c>
      <c r="F5427" s="125" t="s">
        <v>28273</v>
      </c>
      <c r="G5427" s="125" t="s">
        <v>28267</v>
      </c>
      <c r="H5427" s="125" t="s">
        <v>28268</v>
      </c>
    </row>
    <row r="5428" spans="1:8">
      <c r="A5428" t="str">
        <f t="shared" si="84"/>
        <v>MIUD0002</v>
      </c>
      <c r="B5428" s="125" t="s">
        <v>466</v>
      </c>
      <c r="C5428" s="126" t="s">
        <v>467</v>
      </c>
      <c r="D5428" s="125" t="s">
        <v>2</v>
      </c>
      <c r="E5428" s="127">
        <v>2893.44</v>
      </c>
      <c r="F5428" s="125" t="s">
        <v>28273</v>
      </c>
      <c r="G5428" s="125" t="s">
        <v>28267</v>
      </c>
      <c r="H5428" s="125" t="s">
        <v>28268</v>
      </c>
    </row>
    <row r="5429" spans="1:8" ht="23.25">
      <c r="A5429" t="str">
        <f t="shared" si="84"/>
        <v>MIUD0003</v>
      </c>
      <c r="B5429" s="125" t="s">
        <v>468</v>
      </c>
      <c r="C5429" s="126" t="s">
        <v>469</v>
      </c>
      <c r="D5429" s="125" t="s">
        <v>2</v>
      </c>
      <c r="E5429" s="127">
        <v>1597.25</v>
      </c>
      <c r="F5429" s="125" t="s">
        <v>28273</v>
      </c>
      <c r="G5429" s="125" t="s">
        <v>28267</v>
      </c>
      <c r="H5429" s="125" t="s">
        <v>28268</v>
      </c>
    </row>
    <row r="5430" spans="1:8">
      <c r="A5430" t="str">
        <f t="shared" si="84"/>
        <v>MIUD00031</v>
      </c>
      <c r="B5430" s="125" t="s">
        <v>19046</v>
      </c>
      <c r="C5430" s="126" t="s">
        <v>24611</v>
      </c>
      <c r="D5430" s="125" t="s">
        <v>3</v>
      </c>
      <c r="E5430" s="127">
        <v>33.33</v>
      </c>
      <c r="F5430" s="125" t="s">
        <v>28273</v>
      </c>
      <c r="G5430" s="125" t="s">
        <v>28267</v>
      </c>
      <c r="H5430" s="125" t="s">
        <v>28268</v>
      </c>
    </row>
    <row r="5431" spans="1:8">
      <c r="A5431" t="str">
        <f t="shared" si="84"/>
        <v>MIUD0004</v>
      </c>
      <c r="B5431" s="125" t="s">
        <v>470</v>
      </c>
      <c r="C5431" s="126" t="s">
        <v>471</v>
      </c>
      <c r="D5431" s="125" t="s">
        <v>2</v>
      </c>
      <c r="E5431" s="127">
        <v>70</v>
      </c>
      <c r="F5431" s="125" t="s">
        <v>28273</v>
      </c>
      <c r="G5431" s="125" t="s">
        <v>28267</v>
      </c>
      <c r="H5431" s="125" t="s">
        <v>28268</v>
      </c>
    </row>
    <row r="5432" spans="1:8">
      <c r="A5432" t="str">
        <f t="shared" si="84"/>
        <v>MIUD00040</v>
      </c>
      <c r="B5432" s="125" t="s">
        <v>18241</v>
      </c>
      <c r="C5432" s="126" t="s">
        <v>18242</v>
      </c>
      <c r="D5432" s="125" t="s">
        <v>1</v>
      </c>
      <c r="E5432" s="127">
        <v>16.47</v>
      </c>
      <c r="F5432" s="125" t="s">
        <v>28273</v>
      </c>
      <c r="G5432" s="125" t="s">
        <v>28267</v>
      </c>
      <c r="H5432" s="125" t="s">
        <v>28268</v>
      </c>
    </row>
    <row r="5433" spans="1:8" ht="23.25">
      <c r="A5433" t="str">
        <f t="shared" si="84"/>
        <v>MIUD0005</v>
      </c>
      <c r="B5433" s="125" t="s">
        <v>472</v>
      </c>
      <c r="C5433" s="126" t="s">
        <v>473</v>
      </c>
      <c r="D5433" s="125" t="s">
        <v>2</v>
      </c>
      <c r="E5433" s="127">
        <v>1626.54</v>
      </c>
      <c r="F5433" s="125" t="s">
        <v>28273</v>
      </c>
      <c r="G5433" s="125" t="s">
        <v>28267</v>
      </c>
      <c r="H5433" s="125" t="s">
        <v>28268</v>
      </c>
    </row>
    <row r="5434" spans="1:8">
      <c r="A5434" t="str">
        <f t="shared" si="84"/>
        <v>MIUD0006</v>
      </c>
      <c r="B5434" s="125" t="s">
        <v>474</v>
      </c>
      <c r="C5434" s="126" t="s">
        <v>475</v>
      </c>
      <c r="D5434" s="125" t="s">
        <v>248</v>
      </c>
      <c r="E5434" s="127">
        <v>36.44</v>
      </c>
      <c r="F5434" s="125" t="s">
        <v>28273</v>
      </c>
      <c r="G5434" s="125" t="s">
        <v>28267</v>
      </c>
      <c r="H5434" s="125" t="s">
        <v>28268</v>
      </c>
    </row>
    <row r="5435" spans="1:8">
      <c r="A5435" t="str">
        <f t="shared" si="84"/>
        <v>MIUD0007</v>
      </c>
      <c r="B5435" s="125" t="s">
        <v>476</v>
      </c>
      <c r="C5435" s="126" t="s">
        <v>477</v>
      </c>
      <c r="D5435" s="125" t="s">
        <v>248</v>
      </c>
      <c r="E5435" s="127">
        <v>1.89</v>
      </c>
      <c r="F5435" s="125" t="s">
        <v>28273</v>
      </c>
      <c r="G5435" s="125" t="s">
        <v>28267</v>
      </c>
      <c r="H5435" s="125" t="s">
        <v>28268</v>
      </c>
    </row>
    <row r="5436" spans="1:8">
      <c r="A5436" t="str">
        <f t="shared" si="84"/>
        <v>MIUD0008</v>
      </c>
      <c r="B5436" s="125" t="s">
        <v>478</v>
      </c>
      <c r="C5436" s="126" t="s">
        <v>479</v>
      </c>
      <c r="D5436" s="125" t="s">
        <v>248</v>
      </c>
      <c r="E5436" s="127">
        <v>1.89</v>
      </c>
      <c r="F5436" s="125" t="s">
        <v>28273</v>
      </c>
      <c r="G5436" s="125" t="s">
        <v>28267</v>
      </c>
      <c r="H5436" s="125" t="s">
        <v>28268</v>
      </c>
    </row>
    <row r="5437" spans="1:8">
      <c r="A5437" t="str">
        <f t="shared" si="84"/>
        <v>MIUD0009</v>
      </c>
      <c r="B5437" s="125" t="s">
        <v>480</v>
      </c>
      <c r="C5437" s="126" t="s">
        <v>481</v>
      </c>
      <c r="D5437" s="125" t="s">
        <v>248</v>
      </c>
      <c r="E5437" s="127">
        <v>0.22</v>
      </c>
      <c r="F5437" s="125" t="s">
        <v>28273</v>
      </c>
      <c r="G5437" s="125" t="s">
        <v>28267</v>
      </c>
      <c r="H5437" s="125" t="s">
        <v>28268</v>
      </c>
    </row>
    <row r="5438" spans="1:8">
      <c r="A5438" t="str">
        <f t="shared" si="84"/>
        <v>MIUD0010</v>
      </c>
      <c r="B5438" s="125" t="s">
        <v>482</v>
      </c>
      <c r="C5438" s="126" t="s">
        <v>483</v>
      </c>
      <c r="D5438" s="125" t="s">
        <v>294</v>
      </c>
      <c r="E5438" s="127">
        <v>1.78</v>
      </c>
      <c r="F5438" s="125" t="s">
        <v>28273</v>
      </c>
      <c r="G5438" s="125" t="s">
        <v>28267</v>
      </c>
      <c r="H5438" s="125" t="s">
        <v>28268</v>
      </c>
    </row>
    <row r="5439" spans="1:8">
      <c r="A5439" t="str">
        <f t="shared" si="84"/>
        <v>MIUD00100</v>
      </c>
      <c r="B5439" s="125" t="s">
        <v>28284</v>
      </c>
      <c r="C5439" s="126" t="s">
        <v>28285</v>
      </c>
      <c r="D5439" s="125" t="s">
        <v>2</v>
      </c>
      <c r="E5439" s="127">
        <v>188.88</v>
      </c>
      <c r="F5439" s="125" t="s">
        <v>28273</v>
      </c>
      <c r="G5439" s="125" t="s">
        <v>28267</v>
      </c>
      <c r="H5439" s="125" t="s">
        <v>28268</v>
      </c>
    </row>
    <row r="5440" spans="1:8">
      <c r="A5440" t="str">
        <f t="shared" si="84"/>
        <v>MIUD00101</v>
      </c>
      <c r="B5440" s="125" t="s">
        <v>28286</v>
      </c>
      <c r="C5440" s="126" t="s">
        <v>28287</v>
      </c>
      <c r="D5440" s="125" t="s">
        <v>2</v>
      </c>
      <c r="E5440" s="127">
        <v>201.43</v>
      </c>
      <c r="F5440" s="125" t="s">
        <v>28273</v>
      </c>
      <c r="G5440" s="125" t="s">
        <v>28267</v>
      </c>
      <c r="H5440" s="125" t="s">
        <v>28268</v>
      </c>
    </row>
    <row r="5441" spans="1:8">
      <c r="A5441" t="str">
        <f t="shared" si="84"/>
        <v>MIUD00102</v>
      </c>
      <c r="B5441" s="125" t="s">
        <v>28288</v>
      </c>
      <c r="C5441" s="126" t="s">
        <v>28289</v>
      </c>
      <c r="D5441" s="125" t="s">
        <v>2</v>
      </c>
      <c r="E5441" s="127">
        <v>310.74</v>
      </c>
      <c r="F5441" s="125" t="s">
        <v>28273</v>
      </c>
      <c r="G5441" s="125" t="s">
        <v>28267</v>
      </c>
      <c r="H5441" s="125" t="s">
        <v>28268</v>
      </c>
    </row>
    <row r="5442" spans="1:8">
      <c r="A5442" t="str">
        <f t="shared" si="84"/>
        <v>MIUD00103</v>
      </c>
      <c r="B5442" s="125" t="s">
        <v>28290</v>
      </c>
      <c r="C5442" s="126" t="s">
        <v>28291</v>
      </c>
      <c r="D5442" s="125" t="s">
        <v>2</v>
      </c>
      <c r="E5442" s="127">
        <v>455.44</v>
      </c>
      <c r="F5442" s="125" t="s">
        <v>28273</v>
      </c>
      <c r="G5442" s="125" t="s">
        <v>28267</v>
      </c>
      <c r="H5442" s="125" t="s">
        <v>28268</v>
      </c>
    </row>
    <row r="5443" spans="1:8">
      <c r="A5443" t="str">
        <f t="shared" ref="A5443:A5506" si="85">IF(ISERROR(SEARCH("/",B5443)=6),TRIM(CLEAN(B5443)),IF(SEARCH("/",B5443)=6,IF(LEN(TRIM(CLEAN(B5443)))=7,LEFT(TRIM(CLEAN(B5443)),6)&amp;"00"&amp;RIGHT(TRIM(CLEAN(B5443)),1),LEFT(TRIM(CLEAN(B5443)),6)&amp;"0"&amp;RIGHT(TRIM(CLEAN(B5443)),2)),TRIM(CLEAN(B5443))))</f>
        <v>MIUD00104</v>
      </c>
      <c r="B5443" s="125" t="s">
        <v>28292</v>
      </c>
      <c r="C5443" s="126" t="s">
        <v>28293</v>
      </c>
      <c r="D5443" s="125" t="s">
        <v>2</v>
      </c>
      <c r="E5443" s="127">
        <v>553.79</v>
      </c>
      <c r="F5443" s="125" t="s">
        <v>28273</v>
      </c>
      <c r="G5443" s="125" t="s">
        <v>28267</v>
      </c>
      <c r="H5443" s="125" t="s">
        <v>28268</v>
      </c>
    </row>
    <row r="5444" spans="1:8">
      <c r="A5444" t="str">
        <f t="shared" si="85"/>
        <v>MIUD00105</v>
      </c>
      <c r="B5444" s="125" t="s">
        <v>28294</v>
      </c>
      <c r="C5444" s="126" t="s">
        <v>28295</v>
      </c>
      <c r="D5444" s="125" t="s">
        <v>2</v>
      </c>
      <c r="E5444" s="127">
        <v>678.71</v>
      </c>
      <c r="F5444" s="125" t="s">
        <v>28273</v>
      </c>
      <c r="G5444" s="125" t="s">
        <v>28267</v>
      </c>
      <c r="H5444" s="125" t="s">
        <v>28268</v>
      </c>
    </row>
    <row r="5445" spans="1:8">
      <c r="A5445" t="str">
        <f t="shared" si="85"/>
        <v>MIUD00106</v>
      </c>
      <c r="B5445" s="125" t="s">
        <v>28296</v>
      </c>
      <c r="C5445" s="126" t="s">
        <v>28297</v>
      </c>
      <c r="D5445" s="125" t="s">
        <v>2</v>
      </c>
      <c r="E5445" s="127">
        <v>636.52</v>
      </c>
      <c r="F5445" s="125" t="s">
        <v>28273</v>
      </c>
      <c r="G5445" s="125" t="s">
        <v>28267</v>
      </c>
      <c r="H5445" s="125" t="s">
        <v>28268</v>
      </c>
    </row>
    <row r="5446" spans="1:8">
      <c r="A5446" t="str">
        <f t="shared" si="85"/>
        <v>MIUD00107</v>
      </c>
      <c r="B5446" s="125" t="s">
        <v>28298</v>
      </c>
      <c r="C5446" s="126" t="s">
        <v>28299</v>
      </c>
      <c r="D5446" s="125" t="s">
        <v>2</v>
      </c>
      <c r="E5446" s="127">
        <v>904.59</v>
      </c>
      <c r="F5446" s="125" t="s">
        <v>28273</v>
      </c>
      <c r="G5446" s="125" t="s">
        <v>28267</v>
      </c>
      <c r="H5446" s="125" t="s">
        <v>28268</v>
      </c>
    </row>
    <row r="5447" spans="1:8">
      <c r="A5447" t="str">
        <f t="shared" si="85"/>
        <v>MIUD00108</v>
      </c>
      <c r="B5447" s="125" t="s">
        <v>28300</v>
      </c>
      <c r="C5447" s="126" t="s">
        <v>28301</v>
      </c>
      <c r="D5447" s="125" t="s">
        <v>2</v>
      </c>
      <c r="E5447" s="127">
        <v>920.69</v>
      </c>
      <c r="F5447" s="125" t="s">
        <v>28273</v>
      </c>
      <c r="G5447" s="125" t="s">
        <v>28267</v>
      </c>
      <c r="H5447" s="125" t="s">
        <v>28268</v>
      </c>
    </row>
    <row r="5448" spans="1:8">
      <c r="A5448" t="str">
        <f t="shared" si="85"/>
        <v>MIUD00109</v>
      </c>
      <c r="B5448" s="125" t="s">
        <v>28302</v>
      </c>
      <c r="C5448" s="126" t="s">
        <v>28303</v>
      </c>
      <c r="D5448" s="125" t="s">
        <v>2</v>
      </c>
      <c r="E5448" s="127">
        <v>6159.93</v>
      </c>
      <c r="F5448" s="125" t="s">
        <v>28273</v>
      </c>
      <c r="G5448" s="125" t="s">
        <v>28267</v>
      </c>
      <c r="H5448" s="125" t="s">
        <v>28268</v>
      </c>
    </row>
    <row r="5449" spans="1:8">
      <c r="A5449" t="str">
        <f t="shared" si="85"/>
        <v>MIUD0011</v>
      </c>
      <c r="B5449" s="125" t="s">
        <v>484</v>
      </c>
      <c r="C5449" s="126" t="s">
        <v>485</v>
      </c>
      <c r="D5449" s="125" t="s">
        <v>248</v>
      </c>
      <c r="E5449" s="127">
        <v>1.17</v>
      </c>
      <c r="F5449" s="125" t="s">
        <v>28273</v>
      </c>
      <c r="G5449" s="125" t="s">
        <v>28267</v>
      </c>
      <c r="H5449" s="125" t="s">
        <v>28268</v>
      </c>
    </row>
    <row r="5450" spans="1:8">
      <c r="A5450" t="str">
        <f t="shared" si="85"/>
        <v>MIUD0012</v>
      </c>
      <c r="B5450" s="125" t="s">
        <v>486</v>
      </c>
      <c r="C5450" s="126" t="s">
        <v>487</v>
      </c>
      <c r="D5450" s="125" t="s">
        <v>248</v>
      </c>
      <c r="E5450" s="127">
        <v>0.11</v>
      </c>
      <c r="F5450" s="125" t="s">
        <v>28273</v>
      </c>
      <c r="G5450" s="125" t="s">
        <v>28267</v>
      </c>
      <c r="H5450" s="125" t="s">
        <v>28268</v>
      </c>
    </row>
    <row r="5451" spans="1:8">
      <c r="A5451" t="str">
        <f t="shared" si="85"/>
        <v>MIUD0013</v>
      </c>
      <c r="B5451" s="125" t="s">
        <v>488</v>
      </c>
      <c r="C5451" s="126" t="s">
        <v>489</v>
      </c>
      <c r="D5451" s="125" t="s">
        <v>248</v>
      </c>
      <c r="E5451" s="127">
        <v>12.77</v>
      </c>
      <c r="F5451" s="125" t="s">
        <v>28273</v>
      </c>
      <c r="G5451" s="125" t="s">
        <v>28267</v>
      </c>
      <c r="H5451" s="125" t="s">
        <v>28268</v>
      </c>
    </row>
    <row r="5452" spans="1:8">
      <c r="A5452" t="str">
        <f t="shared" si="85"/>
        <v>MIUD0014</v>
      </c>
      <c r="B5452" s="125" t="s">
        <v>490</v>
      </c>
      <c r="C5452" s="126" t="s">
        <v>491</v>
      </c>
      <c r="D5452" s="125" t="s">
        <v>248</v>
      </c>
      <c r="E5452" s="127">
        <v>1.89</v>
      </c>
      <c r="F5452" s="125" t="s">
        <v>28273</v>
      </c>
      <c r="G5452" s="125" t="s">
        <v>28267</v>
      </c>
      <c r="H5452" s="125" t="s">
        <v>28268</v>
      </c>
    </row>
    <row r="5453" spans="1:8" ht="23.25">
      <c r="A5453" t="str">
        <f t="shared" si="85"/>
        <v>MIUD0015</v>
      </c>
      <c r="B5453" s="125" t="s">
        <v>492</v>
      </c>
      <c r="C5453" s="126" t="s">
        <v>493</v>
      </c>
      <c r="D5453" s="125" t="s">
        <v>257</v>
      </c>
      <c r="E5453" s="127">
        <v>30.76</v>
      </c>
      <c r="F5453" s="125" t="s">
        <v>28269</v>
      </c>
      <c r="G5453" s="125" t="s">
        <v>28267</v>
      </c>
      <c r="H5453" s="125" t="s">
        <v>28268</v>
      </c>
    </row>
    <row r="5454" spans="1:8">
      <c r="A5454" t="str">
        <f t="shared" si="85"/>
        <v>MIUD0016</v>
      </c>
      <c r="B5454" s="125" t="s">
        <v>494</v>
      </c>
      <c r="C5454" s="126" t="s">
        <v>495</v>
      </c>
      <c r="D5454" s="125" t="s">
        <v>1</v>
      </c>
      <c r="E5454" s="127">
        <v>1350.28</v>
      </c>
      <c r="F5454" s="125" t="s">
        <v>28273</v>
      </c>
      <c r="G5454" s="125" t="s">
        <v>28267</v>
      </c>
      <c r="H5454" s="125" t="s">
        <v>28268</v>
      </c>
    </row>
    <row r="5455" spans="1:8">
      <c r="A5455" t="str">
        <f t="shared" si="85"/>
        <v>MIUD0017</v>
      </c>
      <c r="B5455" s="125" t="s">
        <v>496</v>
      </c>
      <c r="C5455" s="126" t="s">
        <v>497</v>
      </c>
      <c r="D5455" s="125" t="s">
        <v>498</v>
      </c>
      <c r="E5455" s="127">
        <v>266.20999999999998</v>
      </c>
      <c r="F5455" s="125" t="s">
        <v>28273</v>
      </c>
      <c r="G5455" s="125" t="s">
        <v>28267</v>
      </c>
      <c r="H5455" s="125" t="s">
        <v>28268</v>
      </c>
    </row>
    <row r="5456" spans="1:8">
      <c r="A5456" t="str">
        <f t="shared" si="85"/>
        <v>MIUD0018</v>
      </c>
      <c r="B5456" s="125" t="s">
        <v>499</v>
      </c>
      <c r="C5456" s="126" t="s">
        <v>500</v>
      </c>
      <c r="D5456" s="125" t="s">
        <v>1</v>
      </c>
      <c r="E5456" s="127">
        <v>896.25</v>
      </c>
      <c r="F5456" s="125" t="s">
        <v>28273</v>
      </c>
      <c r="G5456" s="125" t="s">
        <v>28267</v>
      </c>
      <c r="H5456" s="125" t="s">
        <v>28268</v>
      </c>
    </row>
    <row r="5457" spans="1:8">
      <c r="A5457" t="str">
        <f t="shared" si="85"/>
        <v>MIUD0019</v>
      </c>
      <c r="B5457" s="125" t="s">
        <v>8486</v>
      </c>
      <c r="C5457" s="126" t="s">
        <v>8487</v>
      </c>
      <c r="D5457" s="125" t="s">
        <v>2</v>
      </c>
      <c r="E5457" s="127">
        <v>111.73</v>
      </c>
      <c r="F5457" s="125" t="s">
        <v>28273</v>
      </c>
      <c r="G5457" s="125" t="s">
        <v>28267</v>
      </c>
      <c r="H5457" s="125" t="s">
        <v>28268</v>
      </c>
    </row>
    <row r="5458" spans="1:8">
      <c r="A5458" t="str">
        <f t="shared" si="85"/>
        <v>MIUD0020</v>
      </c>
      <c r="B5458" s="125" t="s">
        <v>8488</v>
      </c>
      <c r="C5458" s="126" t="s">
        <v>8489</v>
      </c>
      <c r="D5458" s="125" t="s">
        <v>2</v>
      </c>
      <c r="E5458" s="127">
        <v>182.94</v>
      </c>
      <c r="F5458" s="125" t="s">
        <v>28273</v>
      </c>
      <c r="G5458" s="125" t="s">
        <v>28267</v>
      </c>
      <c r="H5458" s="125" t="s">
        <v>28268</v>
      </c>
    </row>
    <row r="5459" spans="1:8">
      <c r="A5459" t="str">
        <f t="shared" si="85"/>
        <v>MIUD0021</v>
      </c>
      <c r="B5459" s="125" t="s">
        <v>8490</v>
      </c>
      <c r="C5459" s="126" t="s">
        <v>8491</v>
      </c>
      <c r="D5459" s="125" t="s">
        <v>2</v>
      </c>
      <c r="E5459" s="127">
        <v>261.68</v>
      </c>
      <c r="F5459" s="125" t="s">
        <v>28273</v>
      </c>
      <c r="G5459" s="125" t="s">
        <v>28267</v>
      </c>
      <c r="H5459" s="125" t="s">
        <v>28268</v>
      </c>
    </row>
    <row r="5460" spans="1:8">
      <c r="A5460" t="str">
        <f t="shared" si="85"/>
        <v>MIUD0022</v>
      </c>
      <c r="B5460" s="125" t="s">
        <v>8492</v>
      </c>
      <c r="C5460" s="126" t="s">
        <v>8493</v>
      </c>
      <c r="D5460" s="125" t="s">
        <v>2</v>
      </c>
      <c r="E5460" s="127">
        <v>385.01</v>
      </c>
      <c r="F5460" s="125" t="s">
        <v>28273</v>
      </c>
      <c r="G5460" s="125" t="s">
        <v>28267</v>
      </c>
      <c r="H5460" s="125" t="s">
        <v>28268</v>
      </c>
    </row>
    <row r="5461" spans="1:8">
      <c r="A5461" t="str">
        <f t="shared" si="85"/>
        <v>MIUD0023</v>
      </c>
      <c r="B5461" s="125" t="s">
        <v>8494</v>
      </c>
      <c r="C5461" s="126" t="s">
        <v>8495</v>
      </c>
      <c r="D5461" s="125" t="s">
        <v>2</v>
      </c>
      <c r="E5461" s="127">
        <v>543.54</v>
      </c>
      <c r="F5461" s="125" t="s">
        <v>28273</v>
      </c>
      <c r="G5461" s="125" t="s">
        <v>28267</v>
      </c>
      <c r="H5461" s="125" t="s">
        <v>28268</v>
      </c>
    </row>
    <row r="5462" spans="1:8">
      <c r="A5462" t="str">
        <f t="shared" si="85"/>
        <v>MIUD0024</v>
      </c>
      <c r="B5462" s="125" t="s">
        <v>8496</v>
      </c>
      <c r="C5462" s="126" t="s">
        <v>8497</v>
      </c>
      <c r="D5462" s="125" t="s">
        <v>2</v>
      </c>
      <c r="E5462" s="127">
        <v>752.61</v>
      </c>
      <c r="F5462" s="125" t="s">
        <v>28273</v>
      </c>
      <c r="G5462" s="125" t="s">
        <v>28267</v>
      </c>
      <c r="H5462" s="125" t="s">
        <v>28268</v>
      </c>
    </row>
    <row r="5463" spans="1:8">
      <c r="A5463" t="str">
        <f t="shared" si="85"/>
        <v>MIUD0025</v>
      </c>
      <c r="B5463" s="125" t="s">
        <v>17143</v>
      </c>
      <c r="C5463" s="126" t="s">
        <v>17144</v>
      </c>
      <c r="D5463" s="125" t="s">
        <v>3</v>
      </c>
      <c r="E5463" s="127">
        <v>60</v>
      </c>
      <c r="F5463" s="125" t="s">
        <v>28273</v>
      </c>
      <c r="G5463" s="125" t="s">
        <v>28267</v>
      </c>
      <c r="H5463" s="125" t="s">
        <v>28268</v>
      </c>
    </row>
    <row r="5464" spans="1:8">
      <c r="A5464" t="str">
        <f t="shared" si="85"/>
        <v>MIUD0026</v>
      </c>
      <c r="B5464" s="125" t="s">
        <v>17154</v>
      </c>
      <c r="C5464" s="126" t="s">
        <v>17155</v>
      </c>
      <c r="D5464" s="125" t="s">
        <v>248</v>
      </c>
      <c r="E5464" s="127">
        <v>10.18</v>
      </c>
      <c r="F5464" s="125" t="s">
        <v>28273</v>
      </c>
      <c r="G5464" s="125" t="s">
        <v>28267</v>
      </c>
      <c r="H5464" s="125" t="s">
        <v>28268</v>
      </c>
    </row>
    <row r="5465" spans="1:8">
      <c r="A5465" t="str">
        <f t="shared" si="85"/>
        <v>MIUD0027</v>
      </c>
      <c r="B5465" s="125" t="s">
        <v>17156</v>
      </c>
      <c r="C5465" s="126" t="s">
        <v>17157</v>
      </c>
      <c r="D5465" s="125" t="s">
        <v>3</v>
      </c>
      <c r="E5465" s="127">
        <v>63.62</v>
      </c>
      <c r="F5465" s="125" t="s">
        <v>28273</v>
      </c>
      <c r="G5465" s="125" t="s">
        <v>28267</v>
      </c>
      <c r="H5465" s="125" t="s">
        <v>28268</v>
      </c>
    </row>
    <row r="5466" spans="1:8">
      <c r="A5466" t="str">
        <f t="shared" si="85"/>
        <v>MIUD0028</v>
      </c>
      <c r="B5466" s="125" t="s">
        <v>17149</v>
      </c>
      <c r="C5466" s="126" t="s">
        <v>17150</v>
      </c>
      <c r="D5466" s="125" t="s">
        <v>3</v>
      </c>
      <c r="E5466" s="127">
        <v>26.51</v>
      </c>
      <c r="F5466" s="125" t="s">
        <v>28273</v>
      </c>
      <c r="G5466" s="125" t="s">
        <v>28267</v>
      </c>
      <c r="H5466" s="125" t="s">
        <v>28268</v>
      </c>
    </row>
    <row r="5467" spans="1:8">
      <c r="A5467" t="str">
        <f t="shared" si="85"/>
        <v>MIUD0029</v>
      </c>
      <c r="B5467" s="125" t="s">
        <v>17145</v>
      </c>
      <c r="C5467" s="126" t="s">
        <v>17146</v>
      </c>
      <c r="D5467" s="125" t="s">
        <v>3</v>
      </c>
      <c r="E5467" s="127">
        <v>55.71</v>
      </c>
      <c r="F5467" s="125" t="s">
        <v>28273</v>
      </c>
      <c r="G5467" s="125" t="s">
        <v>28267</v>
      </c>
      <c r="H5467" s="125" t="s">
        <v>28268</v>
      </c>
    </row>
    <row r="5468" spans="1:8">
      <c r="A5468" t="str">
        <f t="shared" si="85"/>
        <v>MIUD0030</v>
      </c>
      <c r="B5468" s="125" t="s">
        <v>17769</v>
      </c>
      <c r="C5468" s="126" t="s">
        <v>18240</v>
      </c>
      <c r="D5468" s="125" t="s">
        <v>3</v>
      </c>
      <c r="E5468" s="127">
        <v>66.84</v>
      </c>
      <c r="F5468" s="125" t="s">
        <v>28273</v>
      </c>
      <c r="G5468" s="125" t="s">
        <v>28267</v>
      </c>
      <c r="H5468" s="125" t="s">
        <v>28268</v>
      </c>
    </row>
    <row r="5469" spans="1:8">
      <c r="A5469" t="str">
        <f t="shared" si="85"/>
        <v>MIUD30087</v>
      </c>
      <c r="B5469" s="125" t="s">
        <v>17113</v>
      </c>
      <c r="C5469" s="126" t="s">
        <v>16921</v>
      </c>
      <c r="D5469" s="125" t="s">
        <v>189</v>
      </c>
      <c r="E5469" s="127">
        <v>5044</v>
      </c>
      <c r="F5469" s="125" t="s">
        <v>28269</v>
      </c>
      <c r="G5469" s="125" t="s">
        <v>28267</v>
      </c>
      <c r="H5469" s="125" t="s">
        <v>28268</v>
      </c>
    </row>
    <row r="5470" spans="1:8">
      <c r="A5470" t="str">
        <f t="shared" si="85"/>
        <v>MIUESM0001</v>
      </c>
      <c r="B5470" s="125" t="s">
        <v>501</v>
      </c>
      <c r="C5470" s="126" t="s">
        <v>502</v>
      </c>
      <c r="D5470" s="125" t="s">
        <v>3</v>
      </c>
      <c r="E5470" s="127">
        <v>69.12</v>
      </c>
      <c r="F5470" s="125" t="s">
        <v>28273</v>
      </c>
      <c r="G5470" s="125" t="s">
        <v>28267</v>
      </c>
      <c r="H5470" s="125" t="s">
        <v>28268</v>
      </c>
    </row>
    <row r="5471" spans="1:8">
      <c r="A5471" t="str">
        <f t="shared" si="85"/>
        <v>MIUIL0001</v>
      </c>
      <c r="B5471" s="125" t="s">
        <v>8074</v>
      </c>
      <c r="C5471" s="126" t="s">
        <v>8075</v>
      </c>
      <c r="D5471" s="125" t="s">
        <v>1</v>
      </c>
      <c r="E5471" s="127">
        <v>24.55</v>
      </c>
      <c r="F5471" s="125" t="s">
        <v>28273</v>
      </c>
      <c r="G5471" s="125" t="s">
        <v>28267</v>
      </c>
      <c r="H5471" s="125" t="s">
        <v>28268</v>
      </c>
    </row>
    <row r="5472" spans="1:8">
      <c r="A5472" t="str">
        <f t="shared" si="85"/>
        <v>MIUIL0002</v>
      </c>
      <c r="B5472" s="125" t="s">
        <v>8076</v>
      </c>
      <c r="C5472" s="126" t="s">
        <v>8077</v>
      </c>
      <c r="D5472" s="125" t="s">
        <v>1</v>
      </c>
      <c r="E5472" s="127">
        <v>24.55</v>
      </c>
      <c r="F5472" s="125" t="s">
        <v>28273</v>
      </c>
      <c r="G5472" s="125" t="s">
        <v>28267</v>
      </c>
      <c r="H5472" s="125" t="s">
        <v>28268</v>
      </c>
    </row>
    <row r="5473" spans="1:8">
      <c r="A5473" t="str">
        <f t="shared" si="85"/>
        <v>MIUIL0003</v>
      </c>
      <c r="B5473" s="125" t="s">
        <v>8078</v>
      </c>
      <c r="C5473" s="126" t="s">
        <v>8079</v>
      </c>
      <c r="D5473" s="125" t="s">
        <v>1</v>
      </c>
      <c r="E5473" s="127">
        <v>26.89</v>
      </c>
      <c r="F5473" s="125" t="s">
        <v>28273</v>
      </c>
      <c r="G5473" s="125" t="s">
        <v>28267</v>
      </c>
      <c r="H5473" s="125" t="s">
        <v>28268</v>
      </c>
    </row>
    <row r="5474" spans="1:8">
      <c r="A5474" t="str">
        <f t="shared" si="85"/>
        <v>MIUIL0004</v>
      </c>
      <c r="B5474" s="125" t="s">
        <v>8080</v>
      </c>
      <c r="C5474" s="126" t="s">
        <v>8081</v>
      </c>
      <c r="D5474" s="125" t="s">
        <v>1</v>
      </c>
      <c r="E5474" s="127">
        <v>16632</v>
      </c>
      <c r="F5474" s="125" t="s">
        <v>28273</v>
      </c>
      <c r="G5474" s="125" t="s">
        <v>28267</v>
      </c>
      <c r="H5474" s="125" t="s">
        <v>28268</v>
      </c>
    </row>
    <row r="5475" spans="1:8">
      <c r="A5475" t="str">
        <f t="shared" si="85"/>
        <v>MIUL0002</v>
      </c>
      <c r="B5475" s="125" t="s">
        <v>8082</v>
      </c>
      <c r="C5475" s="126" t="s">
        <v>8077</v>
      </c>
      <c r="D5475" s="125" t="s">
        <v>1</v>
      </c>
      <c r="E5475" s="127">
        <v>24.55</v>
      </c>
      <c r="F5475" s="125" t="s">
        <v>28273</v>
      </c>
      <c r="G5475" s="125" t="s">
        <v>28267</v>
      </c>
      <c r="H5475" s="125" t="s">
        <v>28268</v>
      </c>
    </row>
    <row r="5476" spans="1:8">
      <c r="A5476" t="str">
        <f t="shared" si="85"/>
        <v>MIUPL0001</v>
      </c>
      <c r="B5476" s="125" t="s">
        <v>8083</v>
      </c>
      <c r="C5476" s="126" t="s">
        <v>8084</v>
      </c>
      <c r="D5476" s="125" t="s">
        <v>1</v>
      </c>
      <c r="E5476" s="127">
        <v>45</v>
      </c>
      <c r="F5476" s="125" t="s">
        <v>28273</v>
      </c>
      <c r="G5476" s="125" t="s">
        <v>28267</v>
      </c>
      <c r="H5476" s="125" t="s">
        <v>28268</v>
      </c>
    </row>
    <row r="5477" spans="1:8">
      <c r="A5477" t="str">
        <f t="shared" si="85"/>
        <v>MIUPL0002</v>
      </c>
      <c r="B5477" s="125" t="s">
        <v>8085</v>
      </c>
      <c r="C5477" s="126" t="s">
        <v>8086</v>
      </c>
      <c r="D5477" s="125" t="s">
        <v>1</v>
      </c>
      <c r="E5477" s="127">
        <v>89</v>
      </c>
      <c r="F5477" s="125" t="s">
        <v>28273</v>
      </c>
      <c r="G5477" s="125" t="s">
        <v>28267</v>
      </c>
      <c r="H5477" s="125" t="s">
        <v>28268</v>
      </c>
    </row>
    <row r="5478" spans="1:8">
      <c r="A5478" t="str">
        <f t="shared" si="85"/>
        <v>MIUPL0003</v>
      </c>
      <c r="B5478" s="125" t="s">
        <v>8087</v>
      </c>
      <c r="C5478" s="126" t="s">
        <v>8088</v>
      </c>
      <c r="D5478" s="125" t="s">
        <v>1</v>
      </c>
      <c r="E5478" s="127">
        <v>89</v>
      </c>
      <c r="F5478" s="125" t="s">
        <v>28273</v>
      </c>
      <c r="G5478" s="125" t="s">
        <v>28267</v>
      </c>
      <c r="H5478" s="125" t="s">
        <v>28268</v>
      </c>
    </row>
    <row r="5479" spans="1:8">
      <c r="A5479" t="str">
        <f t="shared" si="85"/>
        <v>MIUPL0004</v>
      </c>
      <c r="B5479" s="125" t="s">
        <v>8089</v>
      </c>
      <c r="C5479" s="126" t="s">
        <v>8090</v>
      </c>
      <c r="D5479" s="125" t="s">
        <v>1</v>
      </c>
      <c r="E5479" s="127">
        <v>57</v>
      </c>
      <c r="F5479" s="125" t="s">
        <v>28273</v>
      </c>
      <c r="G5479" s="125" t="s">
        <v>28267</v>
      </c>
      <c r="H5479" s="125" t="s">
        <v>28268</v>
      </c>
    </row>
    <row r="5480" spans="1:8">
      <c r="A5480" t="str">
        <f t="shared" si="85"/>
        <v>MIUPL0005</v>
      </c>
      <c r="B5480" s="125" t="s">
        <v>8091</v>
      </c>
      <c r="C5480" s="126" t="s">
        <v>8092</v>
      </c>
      <c r="D5480" s="125" t="s">
        <v>1</v>
      </c>
      <c r="E5480" s="127">
        <v>57</v>
      </c>
      <c r="F5480" s="125" t="s">
        <v>28273</v>
      </c>
      <c r="G5480" s="125" t="s">
        <v>28267</v>
      </c>
      <c r="H5480" s="125" t="s">
        <v>28268</v>
      </c>
    </row>
    <row r="5481" spans="1:8">
      <c r="A5481" t="str">
        <f t="shared" si="85"/>
        <v>MIUPL0006</v>
      </c>
      <c r="B5481" s="125" t="s">
        <v>8093</v>
      </c>
      <c r="C5481" s="126" t="s">
        <v>8094</v>
      </c>
      <c r="D5481" s="125" t="s">
        <v>1</v>
      </c>
      <c r="E5481" s="127">
        <v>57</v>
      </c>
      <c r="F5481" s="125" t="s">
        <v>28273</v>
      </c>
      <c r="G5481" s="125" t="s">
        <v>28267</v>
      </c>
      <c r="H5481" s="125" t="s">
        <v>28268</v>
      </c>
    </row>
    <row r="5482" spans="1:8">
      <c r="A5482" t="str">
        <f t="shared" si="85"/>
        <v>MIUPL0007</v>
      </c>
      <c r="B5482" s="125" t="s">
        <v>8095</v>
      </c>
      <c r="C5482" s="126" t="s">
        <v>8096</v>
      </c>
      <c r="D5482" s="125" t="s">
        <v>1</v>
      </c>
      <c r="E5482" s="127">
        <v>57</v>
      </c>
      <c r="F5482" s="125" t="s">
        <v>28273</v>
      </c>
      <c r="G5482" s="125" t="s">
        <v>28267</v>
      </c>
      <c r="H5482" s="125" t="s">
        <v>28268</v>
      </c>
    </row>
    <row r="5483" spans="1:8">
      <c r="A5483" t="str">
        <f t="shared" si="85"/>
        <v>MIUPL0008</v>
      </c>
      <c r="B5483" s="125" t="s">
        <v>8097</v>
      </c>
      <c r="C5483" s="126" t="s">
        <v>8098</v>
      </c>
      <c r="D5483" s="125" t="s">
        <v>1</v>
      </c>
      <c r="E5483" s="127">
        <v>49.9</v>
      </c>
      <c r="F5483" s="125" t="s">
        <v>28273</v>
      </c>
      <c r="G5483" s="125" t="s">
        <v>28267</v>
      </c>
      <c r="H5483" s="125" t="s">
        <v>28268</v>
      </c>
    </row>
    <row r="5484" spans="1:8">
      <c r="A5484" t="str">
        <f t="shared" si="85"/>
        <v>MIUPL0009</v>
      </c>
      <c r="B5484" s="125" t="s">
        <v>8099</v>
      </c>
      <c r="C5484" s="126" t="s">
        <v>8100</v>
      </c>
      <c r="D5484" s="125" t="s">
        <v>1</v>
      </c>
      <c r="E5484" s="127">
        <v>41.12</v>
      </c>
      <c r="F5484" s="125" t="s">
        <v>28273</v>
      </c>
      <c r="G5484" s="125" t="s">
        <v>28267</v>
      </c>
      <c r="H5484" s="125" t="s">
        <v>28268</v>
      </c>
    </row>
    <row r="5485" spans="1:8">
      <c r="A5485" t="str">
        <f t="shared" si="85"/>
        <v>MIUPL0010</v>
      </c>
      <c r="B5485" s="125" t="s">
        <v>8101</v>
      </c>
      <c r="C5485" s="126" t="s">
        <v>8102</v>
      </c>
      <c r="D5485" s="125" t="s">
        <v>1</v>
      </c>
      <c r="E5485" s="127">
        <v>55</v>
      </c>
      <c r="F5485" s="125" t="s">
        <v>28273</v>
      </c>
      <c r="G5485" s="125" t="s">
        <v>28267</v>
      </c>
      <c r="H5485" s="125" t="s">
        <v>28268</v>
      </c>
    </row>
    <row r="5486" spans="1:8" s="124" customFormat="1">
      <c r="A5486" t="str">
        <f t="shared" si="85"/>
        <v>MIUPL0011</v>
      </c>
      <c r="B5486" s="125" t="s">
        <v>8103</v>
      </c>
      <c r="C5486" s="126" t="s">
        <v>8104</v>
      </c>
      <c r="D5486" s="125" t="s">
        <v>1</v>
      </c>
      <c r="E5486" s="127">
        <v>69.900000000000006</v>
      </c>
      <c r="F5486" s="125" t="s">
        <v>28273</v>
      </c>
      <c r="G5486" s="125" t="s">
        <v>28267</v>
      </c>
      <c r="H5486" s="125" t="s">
        <v>28268</v>
      </c>
    </row>
    <row r="5487" spans="1:8" s="124" customFormat="1">
      <c r="A5487" t="str">
        <f t="shared" si="85"/>
        <v>MIUPL0012</v>
      </c>
      <c r="B5487" s="125" t="s">
        <v>8105</v>
      </c>
      <c r="C5487" s="126" t="s">
        <v>8106</v>
      </c>
      <c r="D5487" s="125" t="s">
        <v>1</v>
      </c>
      <c r="E5487" s="127">
        <v>51.4</v>
      </c>
      <c r="F5487" s="125" t="s">
        <v>28273</v>
      </c>
      <c r="G5487" s="125" t="s">
        <v>28267</v>
      </c>
      <c r="H5487" s="125" t="s">
        <v>28268</v>
      </c>
    </row>
    <row r="5488" spans="1:8">
      <c r="A5488" t="str">
        <f t="shared" si="85"/>
        <v>MIUPL0013</v>
      </c>
      <c r="B5488" s="125" t="s">
        <v>8107</v>
      </c>
      <c r="C5488" s="126" t="s">
        <v>8108</v>
      </c>
      <c r="D5488" s="125" t="s">
        <v>1</v>
      </c>
      <c r="E5488" s="127">
        <v>154.19999999999999</v>
      </c>
      <c r="F5488" s="125" t="s">
        <v>28273</v>
      </c>
      <c r="G5488" s="125" t="s">
        <v>28267</v>
      </c>
      <c r="H5488" s="125" t="s">
        <v>28268</v>
      </c>
    </row>
    <row r="5489" spans="1:8">
      <c r="A5489" t="str">
        <f t="shared" si="85"/>
        <v>MIUPL0014</v>
      </c>
      <c r="B5489" s="125" t="s">
        <v>8109</v>
      </c>
      <c r="C5489" s="126" t="s">
        <v>8110</v>
      </c>
      <c r="D5489" s="125" t="s">
        <v>1</v>
      </c>
      <c r="E5489" s="127">
        <v>60</v>
      </c>
      <c r="F5489" s="125" t="s">
        <v>28273</v>
      </c>
      <c r="G5489" s="125" t="s">
        <v>28267</v>
      </c>
      <c r="H5489" s="125" t="s">
        <v>28268</v>
      </c>
    </row>
    <row r="5490" spans="1:8">
      <c r="A5490" t="str">
        <f t="shared" si="85"/>
        <v>MIUPL0015</v>
      </c>
      <c r="B5490" s="125" t="s">
        <v>8111</v>
      </c>
      <c r="C5490" s="126" t="s">
        <v>8112</v>
      </c>
      <c r="D5490" s="125" t="s">
        <v>1</v>
      </c>
      <c r="E5490" s="127">
        <v>60</v>
      </c>
      <c r="F5490" s="125" t="s">
        <v>28273</v>
      </c>
      <c r="G5490" s="125" t="s">
        <v>28267</v>
      </c>
      <c r="H5490" s="125" t="s">
        <v>28268</v>
      </c>
    </row>
    <row r="5491" spans="1:8">
      <c r="A5491" t="str">
        <f t="shared" si="85"/>
        <v>MIUPL0016</v>
      </c>
      <c r="B5491" s="125" t="s">
        <v>8113</v>
      </c>
      <c r="C5491" s="126" t="s">
        <v>8114</v>
      </c>
      <c r="D5491" s="125" t="s">
        <v>1</v>
      </c>
      <c r="E5491" s="127">
        <v>16.899999999999999</v>
      </c>
      <c r="F5491" s="125" t="s">
        <v>28273</v>
      </c>
      <c r="G5491" s="125" t="s">
        <v>28267</v>
      </c>
      <c r="H5491" s="125" t="s">
        <v>28268</v>
      </c>
    </row>
    <row r="5492" spans="1:8">
      <c r="A5492" t="str">
        <f t="shared" si="85"/>
        <v>MIUPL0017</v>
      </c>
      <c r="B5492" s="125" t="s">
        <v>8115</v>
      </c>
      <c r="C5492" s="126" t="s">
        <v>8116</v>
      </c>
      <c r="D5492" s="125" t="s">
        <v>1</v>
      </c>
      <c r="E5492" s="127">
        <v>51.4</v>
      </c>
      <c r="F5492" s="125" t="s">
        <v>28273</v>
      </c>
      <c r="G5492" s="125" t="s">
        <v>28267</v>
      </c>
      <c r="H5492" s="125" t="s">
        <v>28268</v>
      </c>
    </row>
    <row r="5493" spans="1:8" s="124" customFormat="1">
      <c r="A5493" t="str">
        <f t="shared" si="85"/>
        <v>MIUPL0018</v>
      </c>
      <c r="B5493" s="125" t="s">
        <v>8117</v>
      </c>
      <c r="C5493" s="126" t="s">
        <v>8118</v>
      </c>
      <c r="D5493" s="125" t="s">
        <v>1</v>
      </c>
      <c r="E5493" s="127">
        <v>15.9</v>
      </c>
      <c r="F5493" s="125" t="s">
        <v>28273</v>
      </c>
      <c r="G5493" s="125" t="s">
        <v>28267</v>
      </c>
      <c r="H5493" s="125" t="s">
        <v>28268</v>
      </c>
    </row>
    <row r="5494" spans="1:8">
      <c r="A5494" t="str">
        <f t="shared" si="85"/>
        <v>MIUPL0019</v>
      </c>
      <c r="B5494" s="125" t="s">
        <v>8119</v>
      </c>
      <c r="C5494" s="126" t="s">
        <v>8120</v>
      </c>
      <c r="D5494" s="125" t="s">
        <v>1</v>
      </c>
      <c r="E5494" s="127">
        <v>32.51</v>
      </c>
      <c r="F5494" s="125" t="s">
        <v>28273</v>
      </c>
      <c r="G5494" s="125" t="s">
        <v>28267</v>
      </c>
      <c r="H5494" s="125" t="s">
        <v>28268</v>
      </c>
    </row>
    <row r="5495" spans="1:8">
      <c r="A5495" t="str">
        <f t="shared" si="85"/>
        <v>MIUPL0020</v>
      </c>
      <c r="B5495" s="125" t="s">
        <v>8121</v>
      </c>
      <c r="C5495" s="126" t="s">
        <v>8122</v>
      </c>
      <c r="D5495" s="125" t="s">
        <v>1</v>
      </c>
      <c r="E5495" s="127">
        <v>21.9</v>
      </c>
      <c r="F5495" s="125" t="s">
        <v>28273</v>
      </c>
      <c r="G5495" s="125" t="s">
        <v>28267</v>
      </c>
      <c r="H5495" s="125" t="s">
        <v>28268</v>
      </c>
    </row>
    <row r="5496" spans="1:8">
      <c r="A5496" t="str">
        <f t="shared" si="85"/>
        <v>MIUPL0021</v>
      </c>
      <c r="B5496" s="125" t="s">
        <v>8123</v>
      </c>
      <c r="C5496" s="126" t="s">
        <v>8124</v>
      </c>
      <c r="D5496" s="125" t="s">
        <v>1</v>
      </c>
      <c r="E5496" s="127">
        <v>15.81</v>
      </c>
      <c r="F5496" s="125" t="s">
        <v>28273</v>
      </c>
      <c r="G5496" s="125" t="s">
        <v>28267</v>
      </c>
      <c r="H5496" s="125" t="s">
        <v>28268</v>
      </c>
    </row>
    <row r="5497" spans="1:8">
      <c r="A5497" t="str">
        <f t="shared" si="85"/>
        <v>MIUPL0022</v>
      </c>
      <c r="B5497" s="125" t="s">
        <v>8125</v>
      </c>
      <c r="C5497" s="126" t="s">
        <v>8126</v>
      </c>
      <c r="D5497" s="125" t="s">
        <v>1</v>
      </c>
      <c r="E5497" s="127">
        <v>15.81</v>
      </c>
      <c r="F5497" s="125" t="s">
        <v>28273</v>
      </c>
      <c r="G5497" s="125" t="s">
        <v>28267</v>
      </c>
      <c r="H5497" s="125" t="s">
        <v>28268</v>
      </c>
    </row>
    <row r="5498" spans="1:8">
      <c r="A5498" t="str">
        <f t="shared" si="85"/>
        <v>MIUPL0023</v>
      </c>
      <c r="B5498" s="125" t="s">
        <v>8127</v>
      </c>
      <c r="C5498" s="126" t="s">
        <v>8128</v>
      </c>
      <c r="D5498" s="125" t="s">
        <v>1</v>
      </c>
      <c r="E5498" s="127">
        <v>16.239999999999998</v>
      </c>
      <c r="F5498" s="125" t="s">
        <v>28273</v>
      </c>
      <c r="G5498" s="125" t="s">
        <v>28267</v>
      </c>
      <c r="H5498" s="125" t="s">
        <v>28268</v>
      </c>
    </row>
    <row r="5499" spans="1:8">
      <c r="A5499" t="str">
        <f t="shared" si="85"/>
        <v>MIUPL0024</v>
      </c>
      <c r="B5499" s="125" t="s">
        <v>8129</v>
      </c>
      <c r="C5499" s="126" t="s">
        <v>8130</v>
      </c>
      <c r="D5499" s="125" t="s">
        <v>1</v>
      </c>
      <c r="E5499" s="127">
        <v>27.07</v>
      </c>
      <c r="F5499" s="125" t="s">
        <v>28273</v>
      </c>
      <c r="G5499" s="125" t="s">
        <v>28267</v>
      </c>
      <c r="H5499" s="125" t="s">
        <v>28268</v>
      </c>
    </row>
    <row r="5500" spans="1:8">
      <c r="A5500" t="str">
        <f t="shared" si="85"/>
        <v>MIUPL0025</v>
      </c>
      <c r="B5500" s="125" t="s">
        <v>8131</v>
      </c>
      <c r="C5500" s="126" t="s">
        <v>8132</v>
      </c>
      <c r="D5500" s="125" t="s">
        <v>1</v>
      </c>
      <c r="E5500" s="127">
        <v>17.45</v>
      </c>
      <c r="F5500" s="125" t="s">
        <v>28273</v>
      </c>
      <c r="G5500" s="125" t="s">
        <v>28267</v>
      </c>
      <c r="H5500" s="125" t="s">
        <v>28268</v>
      </c>
    </row>
    <row r="5501" spans="1:8">
      <c r="A5501" t="str">
        <f t="shared" si="85"/>
        <v>MIUPL0026</v>
      </c>
      <c r="B5501" s="125" t="s">
        <v>8133</v>
      </c>
      <c r="C5501" s="126" t="s">
        <v>8134</v>
      </c>
      <c r="D5501" s="125" t="s">
        <v>1</v>
      </c>
      <c r="E5501" s="127">
        <v>28.71</v>
      </c>
      <c r="F5501" s="125" t="s">
        <v>28273</v>
      </c>
      <c r="G5501" s="125" t="s">
        <v>28267</v>
      </c>
      <c r="H5501" s="125" t="s">
        <v>28268</v>
      </c>
    </row>
    <row r="5502" spans="1:8">
      <c r="A5502" t="str">
        <f t="shared" si="85"/>
        <v>MIUPL0027</v>
      </c>
      <c r="B5502" s="125" t="s">
        <v>8135</v>
      </c>
      <c r="C5502" s="126" t="s">
        <v>8136</v>
      </c>
      <c r="D5502" s="125" t="s">
        <v>1</v>
      </c>
      <c r="E5502" s="127">
        <v>35</v>
      </c>
      <c r="F5502" s="125" t="s">
        <v>28273</v>
      </c>
      <c r="G5502" s="125" t="s">
        <v>28267</v>
      </c>
      <c r="H5502" s="125" t="s">
        <v>28268</v>
      </c>
    </row>
    <row r="5503" spans="1:8">
      <c r="A5503" t="str">
        <f t="shared" si="85"/>
        <v>MIUPL0028</v>
      </c>
      <c r="B5503" s="125" t="s">
        <v>8137</v>
      </c>
      <c r="C5503" s="126" t="s">
        <v>8138</v>
      </c>
      <c r="D5503" s="125" t="s">
        <v>1</v>
      </c>
      <c r="E5503" s="127">
        <v>35</v>
      </c>
      <c r="F5503" s="125" t="s">
        <v>28273</v>
      </c>
      <c r="G5503" s="125" t="s">
        <v>28267</v>
      </c>
      <c r="H5503" s="125" t="s">
        <v>28268</v>
      </c>
    </row>
    <row r="5504" spans="1:8">
      <c r="A5504" t="str">
        <f t="shared" si="85"/>
        <v>MIUPL0029</v>
      </c>
      <c r="B5504" s="125" t="s">
        <v>8139</v>
      </c>
      <c r="C5504" s="126" t="s">
        <v>8140</v>
      </c>
      <c r="D5504" s="125" t="s">
        <v>1</v>
      </c>
      <c r="E5504" s="127">
        <v>2.5</v>
      </c>
      <c r="F5504" s="125" t="s">
        <v>28273</v>
      </c>
      <c r="G5504" s="125" t="s">
        <v>28267</v>
      </c>
      <c r="H5504" s="125" t="s">
        <v>28268</v>
      </c>
    </row>
    <row r="5505" spans="1:8">
      <c r="A5505" t="str">
        <f t="shared" si="85"/>
        <v>MIUPL0030</v>
      </c>
      <c r="B5505" s="125" t="s">
        <v>8141</v>
      </c>
      <c r="C5505" s="126" t="s">
        <v>8142</v>
      </c>
      <c r="D5505" s="125" t="s">
        <v>1</v>
      </c>
      <c r="E5505" s="127">
        <v>2.5</v>
      </c>
      <c r="F5505" s="125" t="s">
        <v>28273</v>
      </c>
      <c r="G5505" s="125" t="s">
        <v>28267</v>
      </c>
      <c r="H5505" s="125" t="s">
        <v>28268</v>
      </c>
    </row>
    <row r="5506" spans="1:8">
      <c r="A5506" t="str">
        <f t="shared" si="85"/>
        <v>MIUPL0031</v>
      </c>
      <c r="B5506" s="125" t="s">
        <v>8143</v>
      </c>
      <c r="C5506" s="126" t="s">
        <v>8144</v>
      </c>
      <c r="D5506" s="125" t="s">
        <v>1</v>
      </c>
      <c r="E5506" s="127">
        <v>3.33</v>
      </c>
      <c r="F5506" s="125" t="s">
        <v>28273</v>
      </c>
      <c r="G5506" s="125" t="s">
        <v>28267</v>
      </c>
      <c r="H5506" s="125" t="s">
        <v>28268</v>
      </c>
    </row>
    <row r="5507" spans="1:8">
      <c r="A5507" t="str">
        <f t="shared" ref="A5507:A5570" si="86">IF(ISERROR(SEARCH("/",B5507)=6),TRIM(CLEAN(B5507)),IF(SEARCH("/",B5507)=6,IF(LEN(TRIM(CLEAN(B5507)))=7,LEFT(TRIM(CLEAN(B5507)),6)&amp;"00"&amp;RIGHT(TRIM(CLEAN(B5507)),1),LEFT(TRIM(CLEAN(B5507)),6)&amp;"0"&amp;RIGHT(TRIM(CLEAN(B5507)),2)),TRIM(CLEAN(B5507))))</f>
        <v>MIUPL0032</v>
      </c>
      <c r="B5507" s="125" t="s">
        <v>8145</v>
      </c>
      <c r="C5507" s="126" t="s">
        <v>8146</v>
      </c>
      <c r="D5507" s="125" t="s">
        <v>1</v>
      </c>
      <c r="E5507" s="127">
        <v>4</v>
      </c>
      <c r="F5507" s="125" t="s">
        <v>28273</v>
      </c>
      <c r="G5507" s="125" t="s">
        <v>28267</v>
      </c>
      <c r="H5507" s="125" t="s">
        <v>28268</v>
      </c>
    </row>
    <row r="5508" spans="1:8">
      <c r="A5508" t="str">
        <f t="shared" si="86"/>
        <v>MIUPL0033</v>
      </c>
      <c r="B5508" s="125" t="s">
        <v>8147</v>
      </c>
      <c r="C5508" s="126" t="s">
        <v>8148</v>
      </c>
      <c r="D5508" s="125" t="s">
        <v>1</v>
      </c>
      <c r="E5508" s="127">
        <v>6.5</v>
      </c>
      <c r="F5508" s="125" t="s">
        <v>28273</v>
      </c>
      <c r="G5508" s="125" t="s">
        <v>28267</v>
      </c>
      <c r="H5508" s="125" t="s">
        <v>28268</v>
      </c>
    </row>
    <row r="5509" spans="1:8">
      <c r="A5509" t="str">
        <f t="shared" si="86"/>
        <v>MIUPL0034</v>
      </c>
      <c r="B5509" s="125" t="s">
        <v>8149</v>
      </c>
      <c r="C5509" s="126" t="s">
        <v>8150</v>
      </c>
      <c r="D5509" s="125" t="s">
        <v>1</v>
      </c>
      <c r="E5509" s="127">
        <v>2.5</v>
      </c>
      <c r="F5509" s="125" t="s">
        <v>28273</v>
      </c>
      <c r="G5509" s="125" t="s">
        <v>28267</v>
      </c>
      <c r="H5509" s="125" t="s">
        <v>28268</v>
      </c>
    </row>
    <row r="5510" spans="1:8">
      <c r="A5510" t="str">
        <f t="shared" si="86"/>
        <v>MIUPL0035</v>
      </c>
      <c r="B5510" s="125" t="s">
        <v>8151</v>
      </c>
      <c r="C5510" s="126" t="s">
        <v>8152</v>
      </c>
      <c r="D5510" s="125" t="s">
        <v>1</v>
      </c>
      <c r="E5510" s="127">
        <v>5.14</v>
      </c>
      <c r="F5510" s="125" t="s">
        <v>28273</v>
      </c>
      <c r="G5510" s="125" t="s">
        <v>28267</v>
      </c>
      <c r="H5510" s="125" t="s">
        <v>28268</v>
      </c>
    </row>
    <row r="5511" spans="1:8">
      <c r="A5511" t="str">
        <f t="shared" si="86"/>
        <v>MIUPL0036</v>
      </c>
      <c r="B5511" s="125" t="s">
        <v>8153</v>
      </c>
      <c r="C5511" s="126" t="s">
        <v>8154</v>
      </c>
      <c r="D5511" s="125" t="s">
        <v>1</v>
      </c>
      <c r="E5511" s="127">
        <v>30</v>
      </c>
      <c r="F5511" s="125" t="s">
        <v>28273</v>
      </c>
      <c r="G5511" s="125" t="s">
        <v>28267</v>
      </c>
      <c r="H5511" s="125" t="s">
        <v>28268</v>
      </c>
    </row>
    <row r="5512" spans="1:8">
      <c r="A5512" t="str">
        <f t="shared" si="86"/>
        <v>MIUPL0037</v>
      </c>
      <c r="B5512" s="125" t="s">
        <v>8155</v>
      </c>
      <c r="C5512" s="126" t="s">
        <v>8156</v>
      </c>
      <c r="D5512" s="125" t="s">
        <v>1</v>
      </c>
      <c r="E5512" s="127">
        <v>36</v>
      </c>
      <c r="F5512" s="125" t="s">
        <v>28273</v>
      </c>
      <c r="G5512" s="125" t="s">
        <v>28267</v>
      </c>
      <c r="H5512" s="125" t="s">
        <v>28268</v>
      </c>
    </row>
    <row r="5513" spans="1:8">
      <c r="A5513" t="str">
        <f t="shared" si="86"/>
        <v>MIUPL0038</v>
      </c>
      <c r="B5513" s="125" t="s">
        <v>8157</v>
      </c>
      <c r="C5513" s="126" t="s">
        <v>8158</v>
      </c>
      <c r="D5513" s="125" t="s">
        <v>1</v>
      </c>
      <c r="E5513" s="127">
        <v>30</v>
      </c>
      <c r="F5513" s="125" t="s">
        <v>28273</v>
      </c>
      <c r="G5513" s="125" t="s">
        <v>28267</v>
      </c>
      <c r="H5513" s="125" t="s">
        <v>28268</v>
      </c>
    </row>
    <row r="5514" spans="1:8">
      <c r="A5514" t="str">
        <f t="shared" si="86"/>
        <v>MIUPL0039</v>
      </c>
      <c r="B5514" s="125" t="s">
        <v>8159</v>
      </c>
      <c r="C5514" s="126" t="s">
        <v>8160</v>
      </c>
      <c r="D5514" s="125" t="s">
        <v>1</v>
      </c>
      <c r="E5514" s="127">
        <v>33</v>
      </c>
      <c r="F5514" s="125" t="s">
        <v>28273</v>
      </c>
      <c r="G5514" s="125" t="s">
        <v>28267</v>
      </c>
      <c r="H5514" s="125" t="s">
        <v>28268</v>
      </c>
    </row>
    <row r="5515" spans="1:8">
      <c r="A5515" t="str">
        <f t="shared" si="86"/>
        <v>MIUPL0040</v>
      </c>
      <c r="B5515" s="125" t="s">
        <v>8161</v>
      </c>
      <c r="C5515" s="126" t="s">
        <v>8162</v>
      </c>
      <c r="D5515" s="125" t="s">
        <v>1</v>
      </c>
      <c r="E5515" s="127">
        <v>45</v>
      </c>
      <c r="F5515" s="125" t="s">
        <v>28273</v>
      </c>
      <c r="G5515" s="125" t="s">
        <v>28267</v>
      </c>
      <c r="H5515" s="125" t="s">
        <v>28268</v>
      </c>
    </row>
    <row r="5516" spans="1:8">
      <c r="A5516" t="str">
        <f t="shared" si="86"/>
        <v>MIUPL0041</v>
      </c>
      <c r="B5516" s="125" t="s">
        <v>8163</v>
      </c>
      <c r="C5516" s="126" t="s">
        <v>8164</v>
      </c>
      <c r="D5516" s="125" t="s">
        <v>1</v>
      </c>
      <c r="E5516" s="127">
        <v>66</v>
      </c>
      <c r="F5516" s="125" t="s">
        <v>28273</v>
      </c>
      <c r="G5516" s="125" t="s">
        <v>28267</v>
      </c>
      <c r="H5516" s="125" t="s">
        <v>28268</v>
      </c>
    </row>
    <row r="5517" spans="1:8">
      <c r="A5517" t="str">
        <f t="shared" si="86"/>
        <v>MIUPL0042</v>
      </c>
      <c r="B5517" s="125" t="s">
        <v>8165</v>
      </c>
      <c r="C5517" s="126" t="s">
        <v>8166</v>
      </c>
      <c r="D5517" s="125" t="s">
        <v>1</v>
      </c>
      <c r="E5517" s="127">
        <v>37.5</v>
      </c>
      <c r="F5517" s="125" t="s">
        <v>28273</v>
      </c>
      <c r="G5517" s="125" t="s">
        <v>28267</v>
      </c>
      <c r="H5517" s="125" t="s">
        <v>28268</v>
      </c>
    </row>
    <row r="5518" spans="1:8">
      <c r="A5518" t="str">
        <f t="shared" si="86"/>
        <v>MIUPL0043</v>
      </c>
      <c r="B5518" s="125" t="s">
        <v>8167</v>
      </c>
      <c r="C5518" s="126" t="s">
        <v>8168</v>
      </c>
      <c r="D5518" s="125" t="s">
        <v>1</v>
      </c>
      <c r="E5518" s="127">
        <v>36</v>
      </c>
      <c r="F5518" s="125" t="s">
        <v>28273</v>
      </c>
      <c r="G5518" s="125" t="s">
        <v>28267</v>
      </c>
      <c r="H5518" s="125" t="s">
        <v>28268</v>
      </c>
    </row>
    <row r="5519" spans="1:8">
      <c r="A5519" t="str">
        <f t="shared" si="86"/>
        <v>MIUPL0045</v>
      </c>
      <c r="B5519" s="125" t="s">
        <v>8169</v>
      </c>
      <c r="C5519" s="126" t="s">
        <v>8170</v>
      </c>
      <c r="D5519" s="125" t="s">
        <v>1</v>
      </c>
      <c r="E5519" s="127">
        <v>75</v>
      </c>
      <c r="F5519" s="125" t="s">
        <v>28273</v>
      </c>
      <c r="G5519" s="125" t="s">
        <v>28267</v>
      </c>
      <c r="H5519" s="125" t="s">
        <v>28268</v>
      </c>
    </row>
    <row r="5520" spans="1:8">
      <c r="A5520" t="str">
        <f t="shared" si="86"/>
        <v>MIUPL0046</v>
      </c>
      <c r="B5520" s="125" t="s">
        <v>8171</v>
      </c>
      <c r="C5520" s="126" t="s">
        <v>8172</v>
      </c>
      <c r="D5520" s="125" t="s">
        <v>1</v>
      </c>
      <c r="E5520" s="127">
        <v>280</v>
      </c>
      <c r="F5520" s="125" t="s">
        <v>28273</v>
      </c>
      <c r="G5520" s="125" t="s">
        <v>28267</v>
      </c>
      <c r="H5520" s="125" t="s">
        <v>28268</v>
      </c>
    </row>
    <row r="5521" spans="1:8">
      <c r="A5521" t="str">
        <f t="shared" si="86"/>
        <v>MIUPL0047</v>
      </c>
      <c r="B5521" s="125" t="s">
        <v>8173</v>
      </c>
      <c r="C5521" s="126" t="s">
        <v>8174</v>
      </c>
      <c r="D5521" s="125" t="s">
        <v>1</v>
      </c>
      <c r="E5521" s="127">
        <v>350</v>
      </c>
      <c r="F5521" s="125" t="s">
        <v>28273</v>
      </c>
      <c r="G5521" s="125" t="s">
        <v>28267</v>
      </c>
      <c r="H5521" s="125" t="s">
        <v>28268</v>
      </c>
    </row>
    <row r="5522" spans="1:8">
      <c r="A5522" t="str">
        <f t="shared" si="86"/>
        <v>MIUPL0048</v>
      </c>
      <c r="B5522" s="125" t="s">
        <v>8175</v>
      </c>
      <c r="C5522" s="126" t="s">
        <v>8176</v>
      </c>
      <c r="D5522" s="125" t="s">
        <v>1</v>
      </c>
      <c r="E5522" s="127">
        <v>200</v>
      </c>
      <c r="F5522" s="125" t="s">
        <v>28273</v>
      </c>
      <c r="G5522" s="125" t="s">
        <v>28267</v>
      </c>
      <c r="H5522" s="125" t="s">
        <v>28268</v>
      </c>
    </row>
    <row r="5523" spans="1:8">
      <c r="A5523" t="str">
        <f t="shared" si="86"/>
        <v>MIUPL0049</v>
      </c>
      <c r="B5523" s="125" t="s">
        <v>8177</v>
      </c>
      <c r="C5523" s="126" t="s">
        <v>8178</v>
      </c>
      <c r="D5523" s="125" t="s">
        <v>1</v>
      </c>
      <c r="E5523" s="127">
        <v>45</v>
      </c>
      <c r="F5523" s="125" t="s">
        <v>28273</v>
      </c>
      <c r="G5523" s="125" t="s">
        <v>28267</v>
      </c>
      <c r="H5523" s="125" t="s">
        <v>28268</v>
      </c>
    </row>
    <row r="5524" spans="1:8">
      <c r="A5524" t="str">
        <f t="shared" si="86"/>
        <v>MIUPL0050</v>
      </c>
      <c r="B5524" s="125" t="s">
        <v>8179</v>
      </c>
      <c r="C5524" s="126" t="s">
        <v>8180</v>
      </c>
      <c r="D5524" s="125" t="s">
        <v>1</v>
      </c>
      <c r="E5524" s="127">
        <v>120</v>
      </c>
      <c r="F5524" s="125" t="s">
        <v>28273</v>
      </c>
      <c r="G5524" s="125" t="s">
        <v>28267</v>
      </c>
      <c r="H5524" s="125" t="s">
        <v>28268</v>
      </c>
    </row>
    <row r="5525" spans="1:8">
      <c r="A5525" t="str">
        <f t="shared" si="86"/>
        <v>MIUPL0051</v>
      </c>
      <c r="B5525" s="125" t="s">
        <v>8181</v>
      </c>
      <c r="C5525" s="126" t="s">
        <v>8182</v>
      </c>
      <c r="D5525" s="125" t="s">
        <v>1</v>
      </c>
      <c r="E5525" s="127">
        <v>50</v>
      </c>
      <c r="F5525" s="125" t="s">
        <v>28273</v>
      </c>
      <c r="G5525" s="125" t="s">
        <v>28267</v>
      </c>
      <c r="H5525" s="125" t="s">
        <v>28268</v>
      </c>
    </row>
    <row r="5526" spans="1:8">
      <c r="A5526" t="str">
        <f t="shared" si="86"/>
        <v>MIUPL0052</v>
      </c>
      <c r="B5526" s="125" t="s">
        <v>8183</v>
      </c>
      <c r="C5526" s="126" t="s">
        <v>8184</v>
      </c>
      <c r="D5526" s="125" t="s">
        <v>1</v>
      </c>
      <c r="E5526" s="127">
        <v>120</v>
      </c>
      <c r="F5526" s="125" t="s">
        <v>28273</v>
      </c>
      <c r="G5526" s="125" t="s">
        <v>28267</v>
      </c>
      <c r="H5526" s="125" t="s">
        <v>28268</v>
      </c>
    </row>
    <row r="5527" spans="1:8">
      <c r="A5527" t="str">
        <f t="shared" si="86"/>
        <v>MIUPL0054</v>
      </c>
      <c r="B5527" s="125" t="s">
        <v>8185</v>
      </c>
      <c r="C5527" s="126" t="s">
        <v>8186</v>
      </c>
      <c r="D5527" s="125" t="s">
        <v>1</v>
      </c>
      <c r="E5527" s="127">
        <v>71.67</v>
      </c>
      <c r="F5527" s="125" t="s">
        <v>28273</v>
      </c>
      <c r="G5527" s="125" t="s">
        <v>28267</v>
      </c>
      <c r="H5527" s="125" t="s">
        <v>28268</v>
      </c>
    </row>
    <row r="5528" spans="1:8">
      <c r="A5528" t="str">
        <f t="shared" si="86"/>
        <v>MIUPL0055</v>
      </c>
      <c r="B5528" s="125" t="s">
        <v>8187</v>
      </c>
      <c r="C5528" s="126" t="s">
        <v>8182</v>
      </c>
      <c r="D5528" s="125" t="s">
        <v>1</v>
      </c>
      <c r="E5528" s="127">
        <v>50</v>
      </c>
      <c r="F5528" s="125" t="s">
        <v>28273</v>
      </c>
      <c r="G5528" s="125" t="s">
        <v>28267</v>
      </c>
      <c r="H5528" s="125" t="s">
        <v>28268</v>
      </c>
    </row>
    <row r="5529" spans="1:8">
      <c r="A5529" t="str">
        <f t="shared" si="86"/>
        <v>MIUS0001</v>
      </c>
      <c r="B5529" s="125" t="s">
        <v>503</v>
      </c>
      <c r="C5529" s="126" t="s">
        <v>504</v>
      </c>
      <c r="D5529" s="125" t="s">
        <v>248</v>
      </c>
      <c r="E5529" s="127">
        <v>12.68</v>
      </c>
      <c r="F5529" s="125" t="s">
        <v>28273</v>
      </c>
      <c r="G5529" s="125" t="s">
        <v>28267</v>
      </c>
      <c r="H5529" s="125" t="s">
        <v>28268</v>
      </c>
    </row>
    <row r="5530" spans="1:8">
      <c r="A5530" t="str">
        <f t="shared" si="86"/>
        <v>MIUS00012</v>
      </c>
      <c r="B5530" s="125" t="s">
        <v>18233</v>
      </c>
      <c r="C5530" s="126" t="s">
        <v>18234</v>
      </c>
      <c r="D5530" s="125" t="s">
        <v>1</v>
      </c>
      <c r="E5530" s="127">
        <v>197.41</v>
      </c>
      <c r="F5530" s="125" t="s">
        <v>28273</v>
      </c>
      <c r="G5530" s="125" t="s">
        <v>28267</v>
      </c>
      <c r="H5530" s="125" t="s">
        <v>28268</v>
      </c>
    </row>
    <row r="5531" spans="1:8">
      <c r="A5531" t="str">
        <f t="shared" si="86"/>
        <v>MIUS00013</v>
      </c>
      <c r="B5531" s="125" t="s">
        <v>28304</v>
      </c>
      <c r="C5531" s="126" t="s">
        <v>28305</v>
      </c>
      <c r="D5531" s="125" t="s">
        <v>294</v>
      </c>
      <c r="E5531" s="127">
        <v>8.36</v>
      </c>
      <c r="F5531" s="125" t="s">
        <v>28273</v>
      </c>
      <c r="G5531" s="125" t="s">
        <v>28267</v>
      </c>
      <c r="H5531" s="125" t="s">
        <v>28268</v>
      </c>
    </row>
    <row r="5532" spans="1:8">
      <c r="A5532" t="str">
        <f t="shared" si="86"/>
        <v>MIUS00014</v>
      </c>
      <c r="B5532" s="125" t="s">
        <v>28306</v>
      </c>
      <c r="C5532" s="126" t="s">
        <v>28307</v>
      </c>
      <c r="D5532" s="125" t="s">
        <v>393</v>
      </c>
      <c r="E5532" s="127">
        <v>20.75</v>
      </c>
      <c r="F5532" s="125" t="s">
        <v>28273</v>
      </c>
      <c r="G5532" s="125" t="s">
        <v>28267</v>
      </c>
      <c r="H5532" s="125" t="s">
        <v>28268</v>
      </c>
    </row>
    <row r="5533" spans="1:8">
      <c r="A5533" t="str">
        <f t="shared" si="86"/>
        <v>MIUS00015</v>
      </c>
      <c r="B5533" s="125" t="s">
        <v>28308</v>
      </c>
      <c r="C5533" s="126" t="s">
        <v>28309</v>
      </c>
      <c r="D5533" s="125" t="s">
        <v>294</v>
      </c>
      <c r="E5533" s="127">
        <v>44.1</v>
      </c>
      <c r="F5533" s="125" t="s">
        <v>28273</v>
      </c>
      <c r="G5533" s="125" t="s">
        <v>28267</v>
      </c>
      <c r="H5533" s="125" t="s">
        <v>28268</v>
      </c>
    </row>
    <row r="5534" spans="1:8">
      <c r="A5534" t="str">
        <f t="shared" si="86"/>
        <v>MIUS0002</v>
      </c>
      <c r="B5534" s="125" t="s">
        <v>505</v>
      </c>
      <c r="C5534" s="126" t="s">
        <v>395</v>
      </c>
      <c r="D5534" s="125" t="s">
        <v>3</v>
      </c>
      <c r="E5534" s="127">
        <v>102.96</v>
      </c>
      <c r="F5534" s="125" t="s">
        <v>28273</v>
      </c>
      <c r="G5534" s="125" t="s">
        <v>28267</v>
      </c>
      <c r="H5534" s="125" t="s">
        <v>28268</v>
      </c>
    </row>
    <row r="5535" spans="1:8" ht="23.25">
      <c r="A5535" t="str">
        <f t="shared" si="86"/>
        <v>MIUS0003</v>
      </c>
      <c r="B5535" s="125" t="s">
        <v>506</v>
      </c>
      <c r="C5535" s="126" t="s">
        <v>28310</v>
      </c>
      <c r="D5535" s="125" t="s">
        <v>1</v>
      </c>
      <c r="E5535" s="127">
        <v>2874.98</v>
      </c>
      <c r="F5535" s="125" t="s">
        <v>28273</v>
      </c>
      <c r="G5535" s="125" t="s">
        <v>28267</v>
      </c>
      <c r="H5535" s="125" t="s">
        <v>28268</v>
      </c>
    </row>
    <row r="5536" spans="1:8">
      <c r="A5536" t="str">
        <f t="shared" si="86"/>
        <v>MIUS0004</v>
      </c>
      <c r="B5536" s="125" t="s">
        <v>507</v>
      </c>
      <c r="C5536" s="126" t="s">
        <v>8188</v>
      </c>
      <c r="D5536" s="125" t="s">
        <v>1</v>
      </c>
      <c r="E5536" s="127">
        <v>392.33</v>
      </c>
      <c r="F5536" s="125" t="s">
        <v>28273</v>
      </c>
      <c r="G5536" s="125" t="s">
        <v>28267</v>
      </c>
      <c r="H5536" s="125" t="s">
        <v>28268</v>
      </c>
    </row>
    <row r="5537" spans="1:8" ht="23.25">
      <c r="A5537" t="str">
        <f t="shared" si="86"/>
        <v>MIUS0005</v>
      </c>
      <c r="B5537" s="125" t="s">
        <v>509</v>
      </c>
      <c r="C5537" s="126" t="s">
        <v>510</v>
      </c>
      <c r="D5537" s="125" t="s">
        <v>3</v>
      </c>
      <c r="E5537" s="127">
        <v>765.6</v>
      </c>
      <c r="F5537" s="125" t="s">
        <v>28273</v>
      </c>
      <c r="G5537" s="125" t="s">
        <v>28267</v>
      </c>
      <c r="H5537" s="125" t="s">
        <v>28268</v>
      </c>
    </row>
    <row r="5538" spans="1:8">
      <c r="A5538" t="str">
        <f t="shared" si="86"/>
        <v>MIUS0006</v>
      </c>
      <c r="B5538" s="125" t="s">
        <v>9542</v>
      </c>
      <c r="C5538" s="126" t="s">
        <v>9543</v>
      </c>
      <c r="D5538" s="125" t="s">
        <v>3</v>
      </c>
      <c r="E5538" s="127">
        <v>352.14</v>
      </c>
      <c r="F5538" s="125" t="s">
        <v>28273</v>
      </c>
      <c r="G5538" s="125" t="s">
        <v>28267</v>
      </c>
      <c r="H5538" s="125" t="s">
        <v>28268</v>
      </c>
    </row>
    <row r="5539" spans="1:8">
      <c r="A5539" t="str">
        <f t="shared" si="86"/>
        <v>MIUS0007</v>
      </c>
      <c r="B5539" s="125" t="s">
        <v>17763</v>
      </c>
      <c r="C5539" s="126" t="s">
        <v>17764</v>
      </c>
      <c r="D5539" s="125" t="s">
        <v>1</v>
      </c>
      <c r="E5539" s="127">
        <v>303.02999999999997</v>
      </c>
      <c r="F5539" s="125" t="s">
        <v>28273</v>
      </c>
      <c r="G5539" s="125" t="s">
        <v>28267</v>
      </c>
      <c r="H5539" s="125" t="s">
        <v>28268</v>
      </c>
    </row>
    <row r="5540" spans="1:8">
      <c r="A5540" t="str">
        <f t="shared" si="86"/>
        <v>MIUS0008</v>
      </c>
      <c r="B5540" s="125" t="s">
        <v>17779</v>
      </c>
      <c r="C5540" s="126" t="s">
        <v>17780</v>
      </c>
      <c r="D5540" s="125" t="s">
        <v>1</v>
      </c>
      <c r="E5540" s="127">
        <v>200.7</v>
      </c>
      <c r="F5540" s="125" t="s">
        <v>28273</v>
      </c>
      <c r="G5540" s="125" t="s">
        <v>28267</v>
      </c>
      <c r="H5540" s="125" t="s">
        <v>28268</v>
      </c>
    </row>
    <row r="5541" spans="1:8">
      <c r="A5541" t="str">
        <f t="shared" si="86"/>
        <v>MIUS0009</v>
      </c>
      <c r="B5541" s="125" t="s">
        <v>17765</v>
      </c>
      <c r="C5541" s="126" t="s">
        <v>17766</v>
      </c>
      <c r="D5541" s="125" t="s">
        <v>248</v>
      </c>
      <c r="E5541" s="127">
        <v>17.149999999999999</v>
      </c>
      <c r="F5541" s="125" t="s">
        <v>28273</v>
      </c>
      <c r="G5541" s="125" t="s">
        <v>28267</v>
      </c>
      <c r="H5541" s="125" t="s">
        <v>28268</v>
      </c>
    </row>
    <row r="5542" spans="1:8">
      <c r="A5542" t="str">
        <f t="shared" si="86"/>
        <v>MIUS0010</v>
      </c>
      <c r="B5542" s="125" t="s">
        <v>17781</v>
      </c>
      <c r="C5542" s="126" t="s">
        <v>17782</v>
      </c>
      <c r="D5542" s="125" t="s">
        <v>248</v>
      </c>
      <c r="E5542" s="127">
        <v>20.56</v>
      </c>
      <c r="F5542" s="125" t="s">
        <v>28273</v>
      </c>
      <c r="G5542" s="125" t="s">
        <v>28267</v>
      </c>
      <c r="H5542" s="125" t="s">
        <v>28268</v>
      </c>
    </row>
    <row r="5543" spans="1:8" ht="23.25">
      <c r="A5543" t="str">
        <f t="shared" si="86"/>
        <v>MIUS0011</v>
      </c>
      <c r="B5543" s="125" t="s">
        <v>17775</v>
      </c>
      <c r="C5543" s="126" t="s">
        <v>17776</v>
      </c>
      <c r="D5543" s="125" t="s">
        <v>3</v>
      </c>
      <c r="E5543" s="127">
        <v>963.78</v>
      </c>
      <c r="F5543" s="125" t="s">
        <v>28273</v>
      </c>
      <c r="G5543" s="125" t="s">
        <v>28267</v>
      </c>
      <c r="H5543" s="125" t="s">
        <v>28268</v>
      </c>
    </row>
    <row r="5544" spans="1:8">
      <c r="A5544" t="str">
        <f t="shared" si="86"/>
        <v>MIUSD0005</v>
      </c>
      <c r="B5544" s="125" t="s">
        <v>8189</v>
      </c>
      <c r="C5544" s="126" t="s">
        <v>8190</v>
      </c>
      <c r="D5544" s="125" t="s">
        <v>3</v>
      </c>
      <c r="E5544" s="127">
        <v>6.69</v>
      </c>
      <c r="F5544" s="125" t="s">
        <v>28273</v>
      </c>
      <c r="G5544" s="125" t="s">
        <v>28267</v>
      </c>
      <c r="H5544" s="125" t="s">
        <v>28268</v>
      </c>
    </row>
    <row r="5545" spans="1:8">
      <c r="A5545" t="str">
        <f t="shared" si="86"/>
        <v>P0000</v>
      </c>
      <c r="B5545" s="125" t="s">
        <v>8191</v>
      </c>
      <c r="C5545" s="126" t="s">
        <v>17122</v>
      </c>
      <c r="D5545" s="125" t="s">
        <v>189</v>
      </c>
      <c r="E5545" s="127">
        <v>31098.98</v>
      </c>
      <c r="F5545" s="125" t="s">
        <v>28266</v>
      </c>
      <c r="G5545" s="125" t="s">
        <v>28267</v>
      </c>
      <c r="H5545" s="125" t="s">
        <v>28268</v>
      </c>
    </row>
    <row r="5546" spans="1:8">
      <c r="A5546" t="str">
        <f t="shared" si="86"/>
        <v>P1000</v>
      </c>
      <c r="B5546" s="121" t="s">
        <v>8192</v>
      </c>
      <c r="C5546" s="122" t="s">
        <v>17141</v>
      </c>
      <c r="D5546" s="121" t="s">
        <v>189</v>
      </c>
      <c r="E5546" s="123">
        <v>26166.82</v>
      </c>
      <c r="F5546" s="121" t="s">
        <v>28266</v>
      </c>
      <c r="G5546" s="121" t="s">
        <v>28267</v>
      </c>
      <c r="H5546" s="121" t="s">
        <v>28268</v>
      </c>
    </row>
    <row r="5547" spans="1:8">
      <c r="A5547" t="str">
        <f t="shared" si="86"/>
        <v>P1010</v>
      </c>
      <c r="B5547" s="125" t="s">
        <v>16708</v>
      </c>
      <c r="C5547" s="126" t="s">
        <v>17116</v>
      </c>
      <c r="D5547" s="125" t="s">
        <v>189</v>
      </c>
      <c r="E5547" s="127">
        <v>24622.11</v>
      </c>
      <c r="F5547" s="125" t="s">
        <v>28266</v>
      </c>
      <c r="G5547" s="125" t="s">
        <v>28267</v>
      </c>
      <c r="H5547" s="125" t="s">
        <v>28268</v>
      </c>
    </row>
    <row r="5548" spans="1:8">
      <c r="A5548" t="str">
        <f t="shared" si="86"/>
        <v>P1100</v>
      </c>
      <c r="B5548" s="121" t="s">
        <v>8193</v>
      </c>
      <c r="C5548" s="122" t="s">
        <v>17126</v>
      </c>
      <c r="D5548" s="121" t="s">
        <v>189</v>
      </c>
      <c r="E5548" s="123">
        <v>26166.82</v>
      </c>
      <c r="F5548" s="121" t="s">
        <v>28266</v>
      </c>
      <c r="G5548" s="121" t="s">
        <v>28267</v>
      </c>
      <c r="H5548" s="121" t="s">
        <v>28268</v>
      </c>
    </row>
    <row r="5549" spans="1:8">
      <c r="A5549" t="str">
        <f t="shared" si="86"/>
        <v>P1101</v>
      </c>
      <c r="B5549" s="121" t="s">
        <v>8194</v>
      </c>
      <c r="C5549" s="122" t="s">
        <v>17131</v>
      </c>
      <c r="D5549" s="121" t="s">
        <v>189</v>
      </c>
      <c r="E5549" s="123">
        <v>26166.82</v>
      </c>
      <c r="F5549" s="121" t="s">
        <v>28266</v>
      </c>
      <c r="G5549" s="121" t="s">
        <v>28267</v>
      </c>
      <c r="H5549" s="121" t="s">
        <v>28268</v>
      </c>
    </row>
    <row r="5550" spans="1:8">
      <c r="A5550" t="str">
        <f t="shared" si="86"/>
        <v>P1102</v>
      </c>
      <c r="B5550" s="121" t="s">
        <v>8195</v>
      </c>
      <c r="C5550" s="122" t="s">
        <v>17125</v>
      </c>
      <c r="D5550" s="121" t="s">
        <v>189</v>
      </c>
      <c r="E5550" s="123">
        <v>26166.82</v>
      </c>
      <c r="F5550" s="121" t="s">
        <v>28266</v>
      </c>
      <c r="G5550" s="121" t="s">
        <v>28267</v>
      </c>
      <c r="H5550" s="121" t="s">
        <v>28268</v>
      </c>
    </row>
    <row r="5551" spans="1:8">
      <c r="A5551" t="str">
        <f t="shared" si="86"/>
        <v>P1200</v>
      </c>
      <c r="B5551" s="121" t="s">
        <v>8196</v>
      </c>
      <c r="C5551" s="122" t="s">
        <v>17139</v>
      </c>
      <c r="D5551" s="121" t="s">
        <v>189</v>
      </c>
      <c r="E5551" s="123">
        <v>26166.82</v>
      </c>
      <c r="F5551" s="121" t="s">
        <v>28266</v>
      </c>
      <c r="G5551" s="121" t="s">
        <v>28267</v>
      </c>
      <c r="H5551" s="121" t="s">
        <v>28268</v>
      </c>
    </row>
    <row r="5552" spans="1:8">
      <c r="A5552" t="str">
        <f t="shared" si="86"/>
        <v>P2000</v>
      </c>
      <c r="B5552" s="121" t="s">
        <v>18227</v>
      </c>
      <c r="C5552" s="122" t="s">
        <v>18228</v>
      </c>
      <c r="D5552" s="121" t="s">
        <v>189</v>
      </c>
      <c r="E5552" s="123">
        <v>19411.669999999998</v>
      </c>
      <c r="F5552" s="121" t="s">
        <v>28266</v>
      </c>
      <c r="G5552" s="121" t="s">
        <v>28267</v>
      </c>
      <c r="H5552" s="121" t="s">
        <v>28268</v>
      </c>
    </row>
    <row r="5553" spans="1:8">
      <c r="A5553" t="str">
        <f t="shared" si="86"/>
        <v>P2010</v>
      </c>
      <c r="B5553" s="125" t="s">
        <v>18229</v>
      </c>
      <c r="C5553" s="126" t="s">
        <v>18230</v>
      </c>
      <c r="D5553" s="125" t="s">
        <v>189</v>
      </c>
      <c r="E5553" s="127">
        <v>18827.5</v>
      </c>
      <c r="F5553" s="125" t="s">
        <v>28266</v>
      </c>
      <c r="G5553" s="125" t="s">
        <v>28267</v>
      </c>
      <c r="H5553" s="125" t="s">
        <v>28268</v>
      </c>
    </row>
    <row r="5554" spans="1:8">
      <c r="A5554" t="str">
        <f t="shared" si="86"/>
        <v>P3000</v>
      </c>
      <c r="B5554" s="121" t="s">
        <v>8197</v>
      </c>
      <c r="C5554" s="122" t="s">
        <v>17142</v>
      </c>
      <c r="D5554" s="121" t="s">
        <v>189</v>
      </c>
      <c r="E5554" s="123">
        <v>17901.05</v>
      </c>
      <c r="F5554" s="121" t="s">
        <v>28266</v>
      </c>
      <c r="G5554" s="121" t="s">
        <v>28267</v>
      </c>
      <c r="H5554" s="121" t="s">
        <v>28268</v>
      </c>
    </row>
    <row r="5555" spans="1:8" ht="23.25">
      <c r="A5555" t="str">
        <f t="shared" si="86"/>
        <v>PHGE001</v>
      </c>
      <c r="B5555" s="125" t="s">
        <v>8198</v>
      </c>
      <c r="C5555" s="126" t="s">
        <v>8199</v>
      </c>
      <c r="D5555" s="125" t="s">
        <v>189</v>
      </c>
      <c r="E5555" s="127">
        <v>1990</v>
      </c>
      <c r="F5555" s="125" t="s">
        <v>28273</v>
      </c>
      <c r="G5555" s="125" t="s">
        <v>28267</v>
      </c>
      <c r="H5555" s="125" t="s">
        <v>28268</v>
      </c>
    </row>
    <row r="5556" spans="1:8">
      <c r="A5556" t="str">
        <f t="shared" si="86"/>
        <v>PHGE002</v>
      </c>
      <c r="B5556" s="125" t="s">
        <v>9544</v>
      </c>
      <c r="C5556" s="126" t="s">
        <v>9545</v>
      </c>
      <c r="D5556" s="125" t="s">
        <v>5</v>
      </c>
      <c r="E5556" s="127">
        <v>5.32</v>
      </c>
      <c r="F5556" s="125" t="s">
        <v>28273</v>
      </c>
      <c r="G5556" s="125" t="s">
        <v>28267</v>
      </c>
      <c r="H5556" s="125" t="s">
        <v>28268</v>
      </c>
    </row>
    <row r="5557" spans="1:8">
      <c r="A5557" t="str">
        <f t="shared" si="86"/>
        <v>PHGE003</v>
      </c>
      <c r="B5557" s="125" t="s">
        <v>511</v>
      </c>
      <c r="C5557" s="126" t="s">
        <v>9546</v>
      </c>
      <c r="D5557" s="125" t="s">
        <v>5</v>
      </c>
      <c r="E5557" s="127">
        <v>33.950000000000003</v>
      </c>
      <c r="F5557" s="125" t="s">
        <v>28273</v>
      </c>
      <c r="G5557" s="125" t="s">
        <v>28267</v>
      </c>
      <c r="H5557" s="125" t="s">
        <v>28268</v>
      </c>
    </row>
    <row r="5558" spans="1:8">
      <c r="A5558" t="str">
        <f t="shared" si="86"/>
        <v>T0000</v>
      </c>
      <c r="B5558" s="125" t="s">
        <v>8200</v>
      </c>
      <c r="C5558" s="126" t="s">
        <v>17130</v>
      </c>
      <c r="D5558" s="125" t="s">
        <v>189</v>
      </c>
      <c r="E5558" s="127">
        <v>6182.85</v>
      </c>
      <c r="F5558" s="125" t="s">
        <v>28266</v>
      </c>
      <c r="G5558" s="125" t="s">
        <v>28267</v>
      </c>
      <c r="H5558" s="125" t="s">
        <v>28268</v>
      </c>
    </row>
    <row r="5559" spans="1:8">
      <c r="A5559" t="str">
        <f t="shared" si="86"/>
        <v>T0100</v>
      </c>
      <c r="B5559" s="125" t="s">
        <v>8201</v>
      </c>
      <c r="C5559" s="126" t="s">
        <v>17138</v>
      </c>
      <c r="D5559" s="125" t="s">
        <v>189</v>
      </c>
      <c r="E5559" s="127">
        <v>4925.51</v>
      </c>
      <c r="F5559" s="125" t="s">
        <v>28266</v>
      </c>
      <c r="G5559" s="125" t="s">
        <v>28267</v>
      </c>
      <c r="H5559" s="125" t="s">
        <v>28268</v>
      </c>
    </row>
    <row r="5560" spans="1:8">
      <c r="A5560" t="str">
        <f t="shared" si="86"/>
        <v>T0200</v>
      </c>
      <c r="B5560" s="125" t="s">
        <v>8202</v>
      </c>
      <c r="C5560" s="126" t="s">
        <v>17136</v>
      </c>
      <c r="D5560" s="125" t="s">
        <v>189</v>
      </c>
      <c r="E5560" s="127">
        <v>17896.060000000001</v>
      </c>
      <c r="F5560" s="125" t="s">
        <v>28266</v>
      </c>
      <c r="G5560" s="125" t="s">
        <v>28267</v>
      </c>
      <c r="H5560" s="125" t="s">
        <v>28268</v>
      </c>
    </row>
    <row r="5561" spans="1:8">
      <c r="A5561" t="str">
        <f t="shared" si="86"/>
        <v>T1100</v>
      </c>
      <c r="B5561" s="121" t="s">
        <v>8203</v>
      </c>
      <c r="C5561" s="122" t="s">
        <v>17129</v>
      </c>
      <c r="D5561" s="121" t="s">
        <v>189</v>
      </c>
      <c r="E5561" s="123">
        <v>4644.5600000000004</v>
      </c>
      <c r="F5561" s="121" t="s">
        <v>28266</v>
      </c>
      <c r="G5561" s="121" t="s">
        <v>28267</v>
      </c>
      <c r="H5561" s="121" t="s">
        <v>28268</v>
      </c>
    </row>
    <row r="5562" spans="1:8">
      <c r="A5562" t="str">
        <f t="shared" si="86"/>
        <v>T1200</v>
      </c>
      <c r="B5562" s="125" t="s">
        <v>8204</v>
      </c>
      <c r="C5562" s="126" t="s">
        <v>17127</v>
      </c>
      <c r="D5562" s="125" t="s">
        <v>189</v>
      </c>
      <c r="E5562" s="127">
        <v>17896.060000000001</v>
      </c>
      <c r="F5562" s="125" t="s">
        <v>28266</v>
      </c>
      <c r="G5562" s="125" t="s">
        <v>28267</v>
      </c>
      <c r="H5562" s="125" t="s">
        <v>28268</v>
      </c>
    </row>
    <row r="5563" spans="1:8">
      <c r="A5563" t="str">
        <f t="shared" si="86"/>
        <v>T3000</v>
      </c>
      <c r="B5563" s="125" t="s">
        <v>8205</v>
      </c>
      <c r="C5563" s="126" t="s">
        <v>17120</v>
      </c>
      <c r="D5563" s="125" t="s">
        <v>189</v>
      </c>
      <c r="E5563" s="127">
        <v>6215.5</v>
      </c>
      <c r="F5563" s="125" t="s">
        <v>28266</v>
      </c>
      <c r="G5563" s="125" t="s">
        <v>28267</v>
      </c>
      <c r="H5563" s="125" t="s">
        <v>28268</v>
      </c>
    </row>
    <row r="5564" spans="1:8">
      <c r="A5564" t="str">
        <f t="shared" si="86"/>
        <v>T4001</v>
      </c>
      <c r="B5564" s="121" t="s">
        <v>8206</v>
      </c>
      <c r="C5564" s="122" t="s">
        <v>17133</v>
      </c>
      <c r="D5564" s="121" t="s">
        <v>189</v>
      </c>
      <c r="E5564" s="123">
        <v>17896.060000000001</v>
      </c>
      <c r="F5564" s="121" t="s">
        <v>28266</v>
      </c>
      <c r="G5564" s="121" t="s">
        <v>28267</v>
      </c>
      <c r="H5564" s="121" t="s">
        <v>28268</v>
      </c>
    </row>
    <row r="5565" spans="1:8">
      <c r="A5565" t="str">
        <f t="shared" si="86"/>
        <v>T4002</v>
      </c>
      <c r="B5565" s="121" t="s">
        <v>8207</v>
      </c>
      <c r="C5565" s="122" t="s">
        <v>17132</v>
      </c>
      <c r="D5565" s="121" t="s">
        <v>189</v>
      </c>
      <c r="E5565" s="123">
        <v>17896.060000000001</v>
      </c>
      <c r="F5565" s="121" t="s">
        <v>28266</v>
      </c>
      <c r="G5565" s="121" t="s">
        <v>28267</v>
      </c>
      <c r="H5565" s="121" t="s">
        <v>28268</v>
      </c>
    </row>
    <row r="5566" spans="1:8">
      <c r="A5566" t="str">
        <f t="shared" si="86"/>
        <v>T4100</v>
      </c>
      <c r="B5566" s="125" t="s">
        <v>8208</v>
      </c>
      <c r="C5566" s="126" t="s">
        <v>17137</v>
      </c>
      <c r="D5566" s="125" t="s">
        <v>189</v>
      </c>
      <c r="E5566" s="127">
        <v>3814.03</v>
      </c>
      <c r="F5566" s="125" t="s">
        <v>28266</v>
      </c>
      <c r="G5566" s="125" t="s">
        <v>28267</v>
      </c>
      <c r="H5566" s="125" t="s">
        <v>28268</v>
      </c>
    </row>
    <row r="5567" spans="1:8">
      <c r="A5567" t="str">
        <f t="shared" si="86"/>
        <v>T4200</v>
      </c>
      <c r="B5567" s="125" t="s">
        <v>8209</v>
      </c>
      <c r="C5567" s="126" t="s">
        <v>17135</v>
      </c>
      <c r="D5567" s="125" t="s">
        <v>189</v>
      </c>
      <c r="E5567" s="127">
        <v>3725.24</v>
      </c>
      <c r="F5567" s="125" t="s">
        <v>28266</v>
      </c>
      <c r="G5567" s="125" t="s">
        <v>28267</v>
      </c>
      <c r="H5567" s="125" t="s">
        <v>28268</v>
      </c>
    </row>
    <row r="5568" spans="1:8" s="124" customFormat="1">
      <c r="A5568" t="str">
        <f t="shared" si="86"/>
        <v>T4300</v>
      </c>
      <c r="B5568" s="125" t="s">
        <v>8210</v>
      </c>
      <c r="C5568" s="126" t="s">
        <v>17134</v>
      </c>
      <c r="D5568" s="125" t="s">
        <v>189</v>
      </c>
      <c r="E5568" s="127">
        <v>6215.5</v>
      </c>
      <c r="F5568" s="125" t="s">
        <v>28266</v>
      </c>
      <c r="G5568" s="125" t="s">
        <v>28267</v>
      </c>
      <c r="H5568" s="125" t="s">
        <v>28268</v>
      </c>
    </row>
    <row r="5569" spans="1:8">
      <c r="A5569" t="str">
        <f t="shared" si="86"/>
        <v>T4400</v>
      </c>
      <c r="B5569" s="125" t="s">
        <v>8211</v>
      </c>
      <c r="C5569" s="126" t="s">
        <v>17117</v>
      </c>
      <c r="D5569" s="125" t="s">
        <v>189</v>
      </c>
      <c r="E5569" s="127">
        <v>3725.24</v>
      </c>
      <c r="F5569" s="125" t="s">
        <v>28266</v>
      </c>
      <c r="G5569" s="125" t="s">
        <v>28267</v>
      </c>
      <c r="H5569" s="125" t="s">
        <v>28268</v>
      </c>
    </row>
    <row r="5570" spans="1:8">
      <c r="A5570" t="str">
        <f t="shared" si="86"/>
        <v>T4500</v>
      </c>
      <c r="B5570" s="125" t="s">
        <v>8212</v>
      </c>
      <c r="C5570" s="126" t="s">
        <v>17118</v>
      </c>
      <c r="D5570" s="125" t="s">
        <v>189</v>
      </c>
      <c r="E5570" s="127">
        <v>3725.24</v>
      </c>
      <c r="F5570" s="125" t="s">
        <v>28266</v>
      </c>
      <c r="G5570" s="125" t="s">
        <v>28267</v>
      </c>
      <c r="H5570" s="125" t="s">
        <v>28268</v>
      </c>
    </row>
    <row r="5571" spans="1:8">
      <c r="A5571" t="str">
        <f t="shared" ref="A5571:A5592" si="87">IF(ISERROR(SEARCH("/",B5571)=6),TRIM(CLEAN(B5571)),IF(SEARCH("/",B5571)=6,IF(LEN(TRIM(CLEAN(B5571)))=7,LEFT(TRIM(CLEAN(B5571)),6)&amp;"00"&amp;RIGHT(TRIM(CLEAN(B5571)),1),LEFT(TRIM(CLEAN(B5571)),6)&amp;"0"&amp;RIGHT(TRIM(CLEAN(B5571)),2)),TRIM(CLEAN(B5571))))</f>
        <v>V0000</v>
      </c>
      <c r="B5571" s="121" t="s">
        <v>512</v>
      </c>
      <c r="C5571" s="122" t="s">
        <v>513</v>
      </c>
      <c r="D5571" s="121" t="s">
        <v>189</v>
      </c>
      <c r="E5571" s="123">
        <v>6072.95</v>
      </c>
      <c r="F5571" s="121" t="s">
        <v>28269</v>
      </c>
      <c r="G5571" s="121" t="s">
        <v>28267</v>
      </c>
      <c r="H5571" s="121" t="s">
        <v>28268</v>
      </c>
    </row>
    <row r="5572" spans="1:8">
      <c r="A5572" t="str">
        <f t="shared" si="87"/>
        <v>V1000</v>
      </c>
      <c r="B5572" s="121" t="s">
        <v>514</v>
      </c>
      <c r="C5572" s="122" t="s">
        <v>515</v>
      </c>
      <c r="D5572" s="121" t="s">
        <v>189</v>
      </c>
      <c r="E5572" s="123">
        <v>12318.28</v>
      </c>
      <c r="F5572" s="121" t="s">
        <v>28269</v>
      </c>
      <c r="G5572" s="121" t="s">
        <v>28267</v>
      </c>
      <c r="H5572" s="121" t="s">
        <v>28268</v>
      </c>
    </row>
    <row r="5573" spans="1:8">
      <c r="A5573" t="str">
        <f t="shared" si="87"/>
        <v>V2000</v>
      </c>
      <c r="B5573" s="121" t="s">
        <v>516</v>
      </c>
      <c r="C5573" s="122" t="s">
        <v>517</v>
      </c>
      <c r="D5573" s="121" t="s">
        <v>189</v>
      </c>
      <c r="E5573" s="123">
        <v>16914.310000000001</v>
      </c>
      <c r="F5573" s="121" t="s">
        <v>28269</v>
      </c>
      <c r="G5573" s="121" t="s">
        <v>28267</v>
      </c>
      <c r="H5573" s="121" t="s">
        <v>28268</v>
      </c>
    </row>
    <row r="5574" spans="1:8">
      <c r="A5574" t="str">
        <f t="shared" si="87"/>
        <v>V3000</v>
      </c>
      <c r="B5574" s="121" t="s">
        <v>518</v>
      </c>
      <c r="C5574" s="122" t="s">
        <v>519</v>
      </c>
      <c r="D5574" s="121" t="s">
        <v>189</v>
      </c>
      <c r="E5574" s="123">
        <v>11780.31</v>
      </c>
      <c r="F5574" s="121" t="s">
        <v>28269</v>
      </c>
      <c r="G5574" s="121" t="s">
        <v>28267</v>
      </c>
      <c r="H5574" s="121" t="s">
        <v>28268</v>
      </c>
    </row>
    <row r="5575" spans="1:8" ht="15.75" thickBot="1">
      <c r="A5575" t="str">
        <f t="shared" si="87"/>
        <v>V4000</v>
      </c>
      <c r="B5575" s="121" t="s">
        <v>520</v>
      </c>
      <c r="C5575" s="122" t="s">
        <v>521</v>
      </c>
      <c r="D5575" s="121" t="s">
        <v>189</v>
      </c>
      <c r="E5575" s="123">
        <v>2368.19</v>
      </c>
      <c r="F5575" s="121" t="s">
        <v>28269</v>
      </c>
      <c r="G5575" s="121" t="s">
        <v>28267</v>
      </c>
      <c r="H5575" s="121" t="s">
        <v>28268</v>
      </c>
    </row>
    <row r="5576" spans="1:8" ht="26.25" thickBot="1">
      <c r="A5576" t="str">
        <f t="shared" si="87"/>
        <v>EIU00023</v>
      </c>
      <c r="B5576" s="130" t="s">
        <v>28311</v>
      </c>
      <c r="C5576" s="131" t="s">
        <v>28312</v>
      </c>
      <c r="D5576" s="132" t="s">
        <v>257</v>
      </c>
      <c r="E5576" s="133">
        <v>186.69</v>
      </c>
      <c r="F5576" s="131" t="s">
        <v>28269</v>
      </c>
      <c r="G5576" s="131" t="s">
        <v>28267</v>
      </c>
      <c r="H5576" s="134">
        <v>44501</v>
      </c>
    </row>
    <row r="5577" spans="1:8" ht="26.25" thickBot="1">
      <c r="A5577" t="str">
        <f t="shared" si="87"/>
        <v>EIU00024</v>
      </c>
      <c r="B5577" s="130" t="s">
        <v>28313</v>
      </c>
      <c r="C5577" s="131" t="s">
        <v>28312</v>
      </c>
      <c r="D5577" s="132" t="s">
        <v>259</v>
      </c>
      <c r="E5577" s="133">
        <v>86.44</v>
      </c>
      <c r="F5577" s="131" t="s">
        <v>28269</v>
      </c>
      <c r="G5577" s="131" t="s">
        <v>28267</v>
      </c>
      <c r="H5577" s="134">
        <v>44501</v>
      </c>
    </row>
    <row r="5578" spans="1:8" ht="26.25" thickBot="1">
      <c r="A5578" t="str">
        <f t="shared" si="87"/>
        <v>EIU00025</v>
      </c>
      <c r="B5578" s="130" t="s">
        <v>28314</v>
      </c>
      <c r="C5578" s="131" t="s">
        <v>28315</v>
      </c>
      <c r="D5578" s="132" t="s">
        <v>257</v>
      </c>
      <c r="E5578" s="133">
        <v>40.51</v>
      </c>
      <c r="F5578" s="131" t="s">
        <v>28269</v>
      </c>
      <c r="G5578" s="131" t="s">
        <v>28267</v>
      </c>
      <c r="H5578" s="134">
        <v>44501</v>
      </c>
    </row>
    <row r="5579" spans="1:8" ht="26.25" thickBot="1">
      <c r="A5579" t="str">
        <f t="shared" si="87"/>
        <v>EIU00026</v>
      </c>
      <c r="B5579" s="130" t="s">
        <v>28316</v>
      </c>
      <c r="C5579" s="131" t="s">
        <v>28315</v>
      </c>
      <c r="D5579" s="132" t="s">
        <v>259</v>
      </c>
      <c r="E5579" s="133">
        <v>34.49</v>
      </c>
      <c r="F5579" s="131" t="s">
        <v>28269</v>
      </c>
      <c r="G5579" s="131" t="s">
        <v>28267</v>
      </c>
      <c r="H5579" s="134">
        <v>44501</v>
      </c>
    </row>
    <row r="5580" spans="1:8" ht="26.25" thickBot="1">
      <c r="A5580" t="str">
        <f t="shared" si="87"/>
        <v>MIUC00051</v>
      </c>
      <c r="B5580" s="130" t="s">
        <v>28317</v>
      </c>
      <c r="C5580" s="131" t="s">
        <v>28318</v>
      </c>
      <c r="D5580" s="132" t="s">
        <v>294</v>
      </c>
      <c r="E5580" s="133">
        <v>19.59</v>
      </c>
      <c r="F5580" s="131" t="s">
        <v>28273</v>
      </c>
      <c r="G5580" s="131" t="s">
        <v>28267</v>
      </c>
      <c r="H5580" s="134">
        <v>44501</v>
      </c>
    </row>
    <row r="5581" spans="1:8" ht="39" thickBot="1">
      <c r="A5581" t="str">
        <f t="shared" si="87"/>
        <v>MIUS00016</v>
      </c>
      <c r="B5581" s="130" t="s">
        <v>28319</v>
      </c>
      <c r="C5581" s="131" t="s">
        <v>28320</v>
      </c>
      <c r="D5581" s="132" t="s">
        <v>1</v>
      </c>
      <c r="E5581" s="133">
        <v>3110.35</v>
      </c>
      <c r="F5581" s="131" t="s">
        <v>28273</v>
      </c>
      <c r="G5581" s="131" t="s">
        <v>28267</v>
      </c>
      <c r="H5581" s="134">
        <v>44501</v>
      </c>
    </row>
    <row r="5582" spans="1:8" ht="39" thickBot="1">
      <c r="A5582" t="str">
        <f t="shared" si="87"/>
        <v>MIUS00017</v>
      </c>
      <c r="B5582" s="130" t="s">
        <v>28321</v>
      </c>
      <c r="C5582" s="131" t="s">
        <v>28322</v>
      </c>
      <c r="D5582" s="132" t="s">
        <v>1</v>
      </c>
      <c r="E5582" s="133">
        <v>2178.0100000000002</v>
      </c>
      <c r="F5582" s="131" t="s">
        <v>28273</v>
      </c>
      <c r="G5582" s="131" t="s">
        <v>28267</v>
      </c>
      <c r="H5582" s="134">
        <v>44501</v>
      </c>
    </row>
    <row r="5583" spans="1:8" ht="26.25" thickBot="1">
      <c r="A5583" t="str">
        <f t="shared" si="87"/>
        <v>MIUS00018</v>
      </c>
      <c r="B5583" s="130" t="s">
        <v>28323</v>
      </c>
      <c r="C5583" s="131" t="s">
        <v>28324</v>
      </c>
      <c r="D5583" s="132" t="s">
        <v>1</v>
      </c>
      <c r="E5583" s="133">
        <v>3253.11</v>
      </c>
      <c r="F5583" s="131" t="s">
        <v>28273</v>
      </c>
      <c r="G5583" s="131" t="s">
        <v>28267</v>
      </c>
      <c r="H5583" s="134">
        <v>44501</v>
      </c>
    </row>
    <row r="5584" spans="1:8" ht="26.25" thickBot="1">
      <c r="A5584" t="str">
        <f t="shared" si="87"/>
        <v>MIUS00019</v>
      </c>
      <c r="B5584" s="130" t="s">
        <v>28325</v>
      </c>
      <c r="C5584" s="131" t="s">
        <v>28326</v>
      </c>
      <c r="D5584" s="132" t="s">
        <v>1</v>
      </c>
      <c r="E5584" s="133">
        <v>472.72</v>
      </c>
      <c r="F5584" s="131" t="s">
        <v>28273</v>
      </c>
      <c r="G5584" s="131" t="s">
        <v>28267</v>
      </c>
      <c r="H5584" s="134">
        <v>44501</v>
      </c>
    </row>
    <row r="5585" spans="1:9" ht="26.25" thickBot="1">
      <c r="A5585" t="str">
        <f t="shared" si="87"/>
        <v>MIUS00020</v>
      </c>
      <c r="B5585" s="130" t="s">
        <v>28327</v>
      </c>
      <c r="C5585" s="131" t="s">
        <v>28328</v>
      </c>
      <c r="D5585" s="132" t="s">
        <v>1</v>
      </c>
      <c r="E5585" s="133">
        <v>1900</v>
      </c>
      <c r="F5585" s="131" t="s">
        <v>28273</v>
      </c>
      <c r="G5585" s="131" t="s">
        <v>28267</v>
      </c>
      <c r="H5585" s="134">
        <v>44501</v>
      </c>
    </row>
    <row r="5586" spans="1:9" ht="26.25" thickBot="1">
      <c r="A5586" t="str">
        <f t="shared" si="87"/>
        <v>MIUS00021</v>
      </c>
      <c r="B5586" s="130" t="s">
        <v>28329</v>
      </c>
      <c r="C5586" s="131" t="s">
        <v>28330</v>
      </c>
      <c r="D5586" s="132" t="s">
        <v>1</v>
      </c>
      <c r="E5586" s="133">
        <v>2114.52</v>
      </c>
      <c r="F5586" s="131" t="s">
        <v>28273</v>
      </c>
      <c r="G5586" s="131" t="s">
        <v>28267</v>
      </c>
      <c r="H5586" s="134">
        <v>44501</v>
      </c>
    </row>
    <row r="5587" spans="1:9" ht="26.25" thickBot="1">
      <c r="A5587" t="str">
        <f t="shared" si="87"/>
        <v>MIUS00022</v>
      </c>
      <c r="B5587" s="130" t="s">
        <v>28331</v>
      </c>
      <c r="C5587" s="131" t="s">
        <v>28332</v>
      </c>
      <c r="D5587" s="132" t="s">
        <v>1</v>
      </c>
      <c r="E5587" s="133">
        <v>40513.440000000002</v>
      </c>
      <c r="F5587" s="131" t="s">
        <v>28273</v>
      </c>
      <c r="G5587" s="131" t="s">
        <v>28267</v>
      </c>
      <c r="H5587" s="134">
        <v>44501</v>
      </c>
    </row>
    <row r="5588" spans="1:9" ht="26.25" thickBot="1">
      <c r="A5588" t="str">
        <f t="shared" si="87"/>
        <v>MIUS00023</v>
      </c>
      <c r="B5588" s="130" t="s">
        <v>28333</v>
      </c>
      <c r="C5588" s="131" t="s">
        <v>28334</v>
      </c>
      <c r="D5588" s="132" t="s">
        <v>1</v>
      </c>
      <c r="E5588" s="133">
        <v>2439.83</v>
      </c>
      <c r="F5588" s="131" t="s">
        <v>28273</v>
      </c>
      <c r="G5588" s="131" t="s">
        <v>28267</v>
      </c>
      <c r="H5588" s="134">
        <v>44501</v>
      </c>
    </row>
    <row r="5589" spans="1:9" ht="26.25" thickBot="1">
      <c r="A5589" t="str">
        <f t="shared" si="87"/>
        <v>MIUC00090</v>
      </c>
      <c r="B5589" s="130" t="s">
        <v>28335</v>
      </c>
      <c r="C5589" s="131" t="s">
        <v>28336</v>
      </c>
      <c r="D5589" s="132" t="s">
        <v>1</v>
      </c>
      <c r="E5589" s="133">
        <v>81188.33</v>
      </c>
      <c r="F5589" s="131" t="s">
        <v>28273</v>
      </c>
      <c r="G5589" s="131" t="s">
        <v>28267</v>
      </c>
      <c r="H5589" s="134">
        <v>44501</v>
      </c>
    </row>
    <row r="5590" spans="1:9" ht="26.25" thickBot="1">
      <c r="A5590" t="str">
        <f t="shared" si="87"/>
        <v>MIUS00024</v>
      </c>
      <c r="B5590" s="135" t="s">
        <v>28337</v>
      </c>
      <c r="C5590" s="136" t="s">
        <v>28338</v>
      </c>
      <c r="D5590" s="137" t="s">
        <v>425</v>
      </c>
      <c r="E5590" s="138">
        <v>449.82</v>
      </c>
      <c r="F5590" s="136" t="s">
        <v>28273</v>
      </c>
      <c r="G5590" s="136" t="s">
        <v>28267</v>
      </c>
      <c r="H5590" s="139">
        <v>44501</v>
      </c>
      <c r="I5590" s="140"/>
    </row>
    <row r="5591" spans="1:9" ht="26.25" thickBot="1">
      <c r="A5591" t="str">
        <f t="shared" si="87"/>
        <v>MIUS00025</v>
      </c>
      <c r="B5591" s="135" t="s">
        <v>28339</v>
      </c>
      <c r="C5591" s="136" t="s">
        <v>28340</v>
      </c>
      <c r="D5591" s="137" t="s">
        <v>3</v>
      </c>
      <c r="E5591" s="138">
        <v>47.19</v>
      </c>
      <c r="F5591" s="136" t="s">
        <v>28273</v>
      </c>
      <c r="G5591" s="136" t="s">
        <v>28267</v>
      </c>
      <c r="H5591" s="139">
        <v>44501</v>
      </c>
      <c r="I5591" s="140"/>
    </row>
    <row r="5592" spans="1:9" ht="26.25" thickBot="1">
      <c r="A5592" t="str">
        <f t="shared" si="87"/>
        <v>MIUS00026</v>
      </c>
      <c r="B5592" s="130" t="s">
        <v>28341</v>
      </c>
      <c r="C5592" s="131" t="s">
        <v>28342</v>
      </c>
      <c r="D5592" s="132" t="s">
        <v>3</v>
      </c>
      <c r="E5592" s="133">
        <v>230.34</v>
      </c>
      <c r="F5592" s="131" t="s">
        <v>28273</v>
      </c>
      <c r="G5592" s="131" t="s">
        <v>28267</v>
      </c>
      <c r="H5592" s="134">
        <v>44501</v>
      </c>
    </row>
  </sheetData>
  <sortState ref="A5184:I5494">
    <sortCondition ref="A5184"/>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tabColor rgb="FF00B050"/>
  </sheetPr>
  <dimension ref="A6:I7938"/>
  <sheetViews>
    <sheetView topLeftCell="A7385" workbookViewId="0">
      <selection activeCell="E7402" sqref="E7402"/>
    </sheetView>
  </sheetViews>
  <sheetFormatPr defaultRowHeight="15"/>
  <cols>
    <col min="2" max="2" width="9.5703125" style="141" customWidth="1"/>
    <col min="3" max="3" width="100.85546875" style="120" customWidth="1"/>
    <col min="4" max="4" width="6.7109375" style="41" customWidth="1"/>
    <col min="5" max="5" width="13.7109375" bestFit="1" customWidth="1"/>
    <col min="7" max="7" width="15" bestFit="1" customWidth="1"/>
    <col min="8" max="8" width="13.140625" bestFit="1" customWidth="1"/>
  </cols>
  <sheetData>
    <row r="6" spans="1:5">
      <c r="B6" s="142" t="s">
        <v>0</v>
      </c>
      <c r="C6" s="156" t="s">
        <v>28587</v>
      </c>
      <c r="D6" s="144" t="s">
        <v>8213</v>
      </c>
      <c r="E6" s="143" t="s">
        <v>28343</v>
      </c>
    </row>
    <row r="7" spans="1:5" ht="40.5">
      <c r="A7" t="str">
        <f>IF(ISERROR(SEARCH("/",B7)=6),TRIM(CLEAN(B7)),IF(SEARCH("/",B7)=6,IF(LEN(TRIM(CLEAN(B7)))=7,LEFT(TRIM(CLEAN(B7)),6)&amp;"00"&amp;RIGHT(TRIM(CLEAN(B7)),1),LEFT(TRIM(CLEAN(B7)),6)&amp;"0"&amp;RIGHT(TRIM(CLEAN(B7)),2)),TRIM(CLEAN(B7))))</f>
        <v>5089</v>
      </c>
      <c r="B7" s="142" t="s">
        <v>611</v>
      </c>
      <c r="C7" s="156" t="s">
        <v>10128</v>
      </c>
      <c r="D7" s="144" t="s">
        <v>10129</v>
      </c>
      <c r="E7" s="145" t="s">
        <v>28588</v>
      </c>
    </row>
    <row r="8" spans="1:5" ht="27">
      <c r="A8" t="str">
        <f t="shared" ref="A8:A71" si="0">IF(ISERROR(SEARCH("/",B8)=6),TRIM(CLEAN(B8)),IF(SEARCH("/",B8)=6,IF(LEN(TRIM(CLEAN(B8)))=7,LEFT(TRIM(CLEAN(B8)),6)&amp;"00"&amp;RIGHT(TRIM(CLEAN(B8)),1),LEFT(TRIM(CLEAN(B8)),6)&amp;"0"&amp;RIGHT(TRIM(CLEAN(B8)),2)),TRIM(CLEAN(B8))))</f>
        <v>5627</v>
      </c>
      <c r="B8" s="142" t="s">
        <v>612</v>
      </c>
      <c r="C8" s="156" t="s">
        <v>10130</v>
      </c>
      <c r="D8" s="144" t="s">
        <v>10129</v>
      </c>
      <c r="E8" s="145" t="s">
        <v>28552</v>
      </c>
    </row>
    <row r="9" spans="1:5" ht="27">
      <c r="A9" t="str">
        <f t="shared" si="0"/>
        <v>5628</v>
      </c>
      <c r="B9" s="142" t="s">
        <v>613</v>
      </c>
      <c r="C9" s="156" t="s">
        <v>10131</v>
      </c>
      <c r="D9" s="144" t="s">
        <v>10129</v>
      </c>
      <c r="E9" s="145" t="s">
        <v>9264</v>
      </c>
    </row>
    <row r="10" spans="1:5" ht="27">
      <c r="A10" t="str">
        <f t="shared" si="0"/>
        <v>5629</v>
      </c>
      <c r="B10" s="142" t="s">
        <v>614</v>
      </c>
      <c r="C10" s="156" t="s">
        <v>10133</v>
      </c>
      <c r="D10" s="144" t="s">
        <v>10129</v>
      </c>
      <c r="E10" s="145" t="s">
        <v>25652</v>
      </c>
    </row>
    <row r="11" spans="1:5" ht="27">
      <c r="A11" t="str">
        <f t="shared" si="0"/>
        <v>5630</v>
      </c>
      <c r="B11" s="142" t="s">
        <v>615</v>
      </c>
      <c r="C11" s="156" t="s">
        <v>10134</v>
      </c>
      <c r="D11" s="144" t="s">
        <v>10129</v>
      </c>
      <c r="E11" s="145" t="s">
        <v>24232</v>
      </c>
    </row>
    <row r="12" spans="1:5" ht="27">
      <c r="A12" t="str">
        <f t="shared" si="0"/>
        <v>5631</v>
      </c>
      <c r="B12" s="142" t="s">
        <v>616</v>
      </c>
      <c r="C12" s="156" t="s">
        <v>9807</v>
      </c>
      <c r="D12" s="144" t="s">
        <v>9808</v>
      </c>
      <c r="E12" s="145" t="s">
        <v>24773</v>
      </c>
    </row>
    <row r="13" spans="1:5" ht="27">
      <c r="A13" t="str">
        <f t="shared" si="0"/>
        <v>5632</v>
      </c>
      <c r="B13" s="142" t="s">
        <v>617</v>
      </c>
      <c r="C13" s="156" t="s">
        <v>9960</v>
      </c>
      <c r="D13" s="144" t="s">
        <v>9961</v>
      </c>
      <c r="E13" s="145" t="s">
        <v>25149</v>
      </c>
    </row>
    <row r="14" spans="1:5" ht="27">
      <c r="A14" t="str">
        <f t="shared" si="0"/>
        <v>5658</v>
      </c>
      <c r="B14" s="142" t="s">
        <v>618</v>
      </c>
      <c r="C14" s="156" t="s">
        <v>10135</v>
      </c>
      <c r="D14" s="144" t="s">
        <v>10129</v>
      </c>
      <c r="E14" s="145" t="s">
        <v>8633</v>
      </c>
    </row>
    <row r="15" spans="1:5" ht="40.5">
      <c r="A15" t="str">
        <f t="shared" si="0"/>
        <v>5664</v>
      </c>
      <c r="B15" s="142" t="s">
        <v>619</v>
      </c>
      <c r="C15" s="156" t="s">
        <v>10136</v>
      </c>
      <c r="D15" s="144" t="s">
        <v>10129</v>
      </c>
      <c r="E15" s="145" t="s">
        <v>17491</v>
      </c>
    </row>
    <row r="16" spans="1:5" ht="40.5">
      <c r="A16" t="str">
        <f t="shared" si="0"/>
        <v>5667</v>
      </c>
      <c r="B16" s="142" t="s">
        <v>620</v>
      </c>
      <c r="C16" s="156" t="s">
        <v>10137</v>
      </c>
      <c r="D16" s="144" t="s">
        <v>10129</v>
      </c>
      <c r="E16" s="145" t="s">
        <v>17560</v>
      </c>
    </row>
    <row r="17" spans="1:5" ht="40.5">
      <c r="A17" t="str">
        <f t="shared" si="0"/>
        <v>5668</v>
      </c>
      <c r="B17" s="142" t="s">
        <v>621</v>
      </c>
      <c r="C17" s="156" t="s">
        <v>10139</v>
      </c>
      <c r="D17" s="144" t="s">
        <v>10129</v>
      </c>
      <c r="E17" s="145" t="s">
        <v>17556</v>
      </c>
    </row>
    <row r="18" spans="1:5" ht="40.5">
      <c r="A18" t="str">
        <f t="shared" si="0"/>
        <v>5674</v>
      </c>
      <c r="B18" s="142" t="s">
        <v>622</v>
      </c>
      <c r="C18" s="156" t="s">
        <v>10141</v>
      </c>
      <c r="D18" s="144" t="s">
        <v>10129</v>
      </c>
      <c r="E18" s="145" t="s">
        <v>10206</v>
      </c>
    </row>
    <row r="19" spans="1:5" ht="40.5">
      <c r="A19" t="str">
        <f t="shared" si="0"/>
        <v>5678</v>
      </c>
      <c r="B19" s="142" t="s">
        <v>623</v>
      </c>
      <c r="C19" s="156" t="s">
        <v>9809</v>
      </c>
      <c r="D19" s="144" t="s">
        <v>9808</v>
      </c>
      <c r="E19" s="145" t="s">
        <v>28589</v>
      </c>
    </row>
    <row r="20" spans="1:5" ht="40.5">
      <c r="A20" t="str">
        <f t="shared" si="0"/>
        <v>5679</v>
      </c>
      <c r="B20" s="142" t="s">
        <v>624</v>
      </c>
      <c r="C20" s="156" t="s">
        <v>9962</v>
      </c>
      <c r="D20" s="144" t="s">
        <v>9961</v>
      </c>
      <c r="E20" s="145" t="s">
        <v>28590</v>
      </c>
    </row>
    <row r="21" spans="1:5" ht="40.5">
      <c r="A21" t="str">
        <f t="shared" si="0"/>
        <v>5680</v>
      </c>
      <c r="B21" s="142" t="s">
        <v>625</v>
      </c>
      <c r="C21" s="156" t="s">
        <v>9810</v>
      </c>
      <c r="D21" s="144" t="s">
        <v>9808</v>
      </c>
      <c r="E21" s="145" t="s">
        <v>28591</v>
      </c>
    </row>
    <row r="22" spans="1:5" ht="40.5">
      <c r="A22" t="str">
        <f t="shared" si="0"/>
        <v>5681</v>
      </c>
      <c r="B22" s="142" t="s">
        <v>626</v>
      </c>
      <c r="C22" s="156" t="s">
        <v>9963</v>
      </c>
      <c r="D22" s="144" t="s">
        <v>9961</v>
      </c>
      <c r="E22" s="145" t="s">
        <v>18896</v>
      </c>
    </row>
    <row r="23" spans="1:5" ht="40.5">
      <c r="A23" t="str">
        <f t="shared" si="0"/>
        <v>5684</v>
      </c>
      <c r="B23" s="142" t="s">
        <v>627</v>
      </c>
      <c r="C23" s="156" t="s">
        <v>9811</v>
      </c>
      <c r="D23" s="144" t="s">
        <v>9808</v>
      </c>
      <c r="E23" s="145" t="s">
        <v>28592</v>
      </c>
    </row>
    <row r="24" spans="1:5" ht="40.5">
      <c r="A24" t="str">
        <f t="shared" si="0"/>
        <v>5685</v>
      </c>
      <c r="B24" s="142" t="s">
        <v>628</v>
      </c>
      <c r="C24" s="156" t="s">
        <v>9964</v>
      </c>
      <c r="D24" s="144" t="s">
        <v>9961</v>
      </c>
      <c r="E24" s="145" t="s">
        <v>26322</v>
      </c>
    </row>
    <row r="25" spans="1:5" ht="27">
      <c r="A25" t="str">
        <f t="shared" si="0"/>
        <v>5689</v>
      </c>
      <c r="B25" s="142" t="s">
        <v>629</v>
      </c>
      <c r="C25" s="156" t="s">
        <v>9812</v>
      </c>
      <c r="D25" s="144" t="s">
        <v>9808</v>
      </c>
      <c r="E25" s="145" t="s">
        <v>9226</v>
      </c>
    </row>
    <row r="26" spans="1:5">
      <c r="A26" t="str">
        <f t="shared" si="0"/>
        <v>5690</v>
      </c>
      <c r="B26" s="142" t="s">
        <v>630</v>
      </c>
      <c r="C26" s="156"/>
      <c r="D26" s="144" t="s">
        <v>9961</v>
      </c>
      <c r="E26" s="145" t="s">
        <v>8645</v>
      </c>
    </row>
    <row r="27" spans="1:5" ht="40.5">
      <c r="A27" t="str">
        <f t="shared" si="0"/>
        <v>5692</v>
      </c>
      <c r="B27" s="142" t="s">
        <v>631</v>
      </c>
      <c r="C27" s="156" t="s">
        <v>10142</v>
      </c>
      <c r="D27" s="144" t="s">
        <v>10129</v>
      </c>
      <c r="E27" s="145" t="s">
        <v>9054</v>
      </c>
    </row>
    <row r="28" spans="1:5" ht="40.5">
      <c r="A28" t="str">
        <f t="shared" si="0"/>
        <v>5693</v>
      </c>
      <c r="B28" s="142" t="s">
        <v>632</v>
      </c>
      <c r="C28" s="156" t="s">
        <v>10143</v>
      </c>
      <c r="D28" s="144" t="s">
        <v>10129</v>
      </c>
      <c r="E28" s="145" t="s">
        <v>8910</v>
      </c>
    </row>
    <row r="29" spans="1:5" ht="40.5">
      <c r="A29" t="str">
        <f t="shared" si="0"/>
        <v>5695</v>
      </c>
      <c r="B29" s="142" t="s">
        <v>633</v>
      </c>
      <c r="C29" s="156" t="s">
        <v>10144</v>
      </c>
      <c r="D29" s="144" t="s">
        <v>10129</v>
      </c>
      <c r="E29" s="145" t="s">
        <v>28593</v>
      </c>
    </row>
    <row r="30" spans="1:5" ht="27">
      <c r="A30" t="str">
        <f t="shared" si="0"/>
        <v>5703</v>
      </c>
      <c r="B30" s="142" t="s">
        <v>634</v>
      </c>
      <c r="C30" s="156" t="s">
        <v>10145</v>
      </c>
      <c r="D30" s="144" t="s">
        <v>10129</v>
      </c>
      <c r="E30" s="145" t="s">
        <v>17259</v>
      </c>
    </row>
    <row r="31" spans="1:5" ht="40.5">
      <c r="A31" t="str">
        <f t="shared" si="0"/>
        <v>5705</v>
      </c>
      <c r="B31" s="142" t="s">
        <v>635</v>
      </c>
      <c r="C31" s="156" t="s">
        <v>10146</v>
      </c>
      <c r="D31" s="144" t="s">
        <v>10129</v>
      </c>
      <c r="E31" s="145" t="s">
        <v>25045</v>
      </c>
    </row>
    <row r="32" spans="1:5" ht="27">
      <c r="A32" t="str">
        <f t="shared" si="0"/>
        <v>5707</v>
      </c>
      <c r="B32" s="142" t="s">
        <v>636</v>
      </c>
      <c r="C32" s="156" t="s">
        <v>10148</v>
      </c>
      <c r="D32" s="144" t="s">
        <v>10129</v>
      </c>
      <c r="E32" s="145" t="s">
        <v>26478</v>
      </c>
    </row>
    <row r="33" spans="1:5" ht="27">
      <c r="A33" t="str">
        <f t="shared" si="0"/>
        <v>5710</v>
      </c>
      <c r="B33" s="142" t="s">
        <v>637</v>
      </c>
      <c r="C33" s="156" t="s">
        <v>10149</v>
      </c>
      <c r="D33" s="144" t="s">
        <v>10129</v>
      </c>
      <c r="E33" s="145" t="s">
        <v>28594</v>
      </c>
    </row>
    <row r="34" spans="1:5" ht="27">
      <c r="A34" t="str">
        <f t="shared" si="0"/>
        <v>5711</v>
      </c>
      <c r="B34" s="142" t="s">
        <v>638</v>
      </c>
      <c r="C34" s="156" t="s">
        <v>10150</v>
      </c>
      <c r="D34" s="144" t="s">
        <v>10129</v>
      </c>
      <c r="E34" s="145" t="s">
        <v>28532</v>
      </c>
    </row>
    <row r="35" spans="1:5" ht="27">
      <c r="A35" t="str">
        <f t="shared" si="0"/>
        <v>5714</v>
      </c>
      <c r="B35" s="142" t="s">
        <v>639</v>
      </c>
      <c r="C35" s="156" t="s">
        <v>10151</v>
      </c>
      <c r="D35" s="144" t="s">
        <v>10129</v>
      </c>
      <c r="E35" s="145" t="s">
        <v>9174</v>
      </c>
    </row>
    <row r="36" spans="1:5" ht="27">
      <c r="A36" t="str">
        <f t="shared" si="0"/>
        <v>5715</v>
      </c>
      <c r="B36" s="142" t="s">
        <v>640</v>
      </c>
      <c r="C36" s="156" t="s">
        <v>10152</v>
      </c>
      <c r="D36" s="144" t="s">
        <v>10129</v>
      </c>
      <c r="E36" s="145" t="s">
        <v>28489</v>
      </c>
    </row>
    <row r="37" spans="1:5" ht="27">
      <c r="A37" t="str">
        <f t="shared" si="0"/>
        <v>5718</v>
      </c>
      <c r="B37" s="142" t="s">
        <v>641</v>
      </c>
      <c r="C37" s="156" t="s">
        <v>10153</v>
      </c>
      <c r="D37" s="144" t="s">
        <v>10129</v>
      </c>
      <c r="E37" s="145" t="s">
        <v>26295</v>
      </c>
    </row>
    <row r="38" spans="1:5" ht="27">
      <c r="A38" t="str">
        <f t="shared" si="0"/>
        <v>5721</v>
      </c>
      <c r="B38" s="142" t="s">
        <v>642</v>
      </c>
      <c r="C38" s="156" t="s">
        <v>10154</v>
      </c>
      <c r="D38" s="144" t="s">
        <v>10129</v>
      </c>
      <c r="E38" s="145" t="s">
        <v>28595</v>
      </c>
    </row>
    <row r="39" spans="1:5" ht="27">
      <c r="A39" t="str">
        <f t="shared" si="0"/>
        <v>5722</v>
      </c>
      <c r="B39" s="142" t="s">
        <v>643</v>
      </c>
      <c r="C39" s="156" t="s">
        <v>10155</v>
      </c>
      <c r="D39" s="144" t="s">
        <v>10129</v>
      </c>
      <c r="E39" s="145" t="s">
        <v>28596</v>
      </c>
    </row>
    <row r="40" spans="1:5" ht="27">
      <c r="A40" t="str">
        <f t="shared" si="0"/>
        <v>5724</v>
      </c>
      <c r="B40" s="142" t="s">
        <v>644</v>
      </c>
      <c r="C40" s="156" t="s">
        <v>10156</v>
      </c>
      <c r="D40" s="144" t="s">
        <v>10129</v>
      </c>
      <c r="E40" s="145" t="s">
        <v>28597</v>
      </c>
    </row>
    <row r="41" spans="1:5" ht="40.5">
      <c r="A41" t="str">
        <f t="shared" si="0"/>
        <v>5727</v>
      </c>
      <c r="B41" s="142" t="s">
        <v>645</v>
      </c>
      <c r="C41" s="156" t="s">
        <v>10157</v>
      </c>
      <c r="D41" s="144" t="s">
        <v>10129</v>
      </c>
      <c r="E41" s="145" t="s">
        <v>20609</v>
      </c>
    </row>
    <row r="42" spans="1:5" ht="27">
      <c r="A42" t="str">
        <f t="shared" si="0"/>
        <v>5729</v>
      </c>
      <c r="B42" s="142" t="s">
        <v>646</v>
      </c>
      <c r="C42" s="156" t="s">
        <v>10158</v>
      </c>
      <c r="D42" s="144" t="s">
        <v>10129</v>
      </c>
      <c r="E42" s="145" t="s">
        <v>28598</v>
      </c>
    </row>
    <row r="43" spans="1:5" ht="27">
      <c r="A43" t="str">
        <f t="shared" si="0"/>
        <v>5730</v>
      </c>
      <c r="B43" s="142" t="s">
        <v>647</v>
      </c>
      <c r="C43" s="156" t="s">
        <v>10159</v>
      </c>
      <c r="D43" s="144" t="s">
        <v>10129</v>
      </c>
      <c r="E43" s="145" t="s">
        <v>26707</v>
      </c>
    </row>
    <row r="44" spans="1:5" ht="40.5">
      <c r="A44" t="str">
        <f t="shared" si="0"/>
        <v>5735</v>
      </c>
      <c r="B44" s="142" t="s">
        <v>648</v>
      </c>
      <c r="C44" s="156" t="s">
        <v>10160</v>
      </c>
      <c r="D44" s="144" t="s">
        <v>10129</v>
      </c>
      <c r="E44" s="145" t="s">
        <v>18635</v>
      </c>
    </row>
    <row r="45" spans="1:5" ht="40.5">
      <c r="A45" t="str">
        <f t="shared" si="0"/>
        <v>5736</v>
      </c>
      <c r="B45" s="142" t="s">
        <v>649</v>
      </c>
      <c r="C45" s="156" t="s">
        <v>10161</v>
      </c>
      <c r="D45" s="144" t="s">
        <v>10129</v>
      </c>
      <c r="E45" s="145" t="s">
        <v>18912</v>
      </c>
    </row>
    <row r="46" spans="1:5" ht="40.5">
      <c r="A46" t="str">
        <f t="shared" si="0"/>
        <v>5738</v>
      </c>
      <c r="B46" s="142" t="s">
        <v>650</v>
      </c>
      <c r="C46" s="156" t="s">
        <v>10162</v>
      </c>
      <c r="D46" s="144" t="s">
        <v>10129</v>
      </c>
      <c r="E46" s="145" t="s">
        <v>25114</v>
      </c>
    </row>
    <row r="47" spans="1:5" ht="40.5">
      <c r="A47" t="str">
        <f t="shared" si="0"/>
        <v>5739</v>
      </c>
      <c r="B47" s="142" t="s">
        <v>651</v>
      </c>
      <c r="C47" s="156" t="s">
        <v>10163</v>
      </c>
      <c r="D47" s="144" t="s">
        <v>10129</v>
      </c>
      <c r="E47" s="145" t="s">
        <v>26100</v>
      </c>
    </row>
    <row r="48" spans="1:5" ht="40.5">
      <c r="A48" t="str">
        <f t="shared" si="0"/>
        <v>5741</v>
      </c>
      <c r="B48" s="142" t="s">
        <v>652</v>
      </c>
      <c r="C48" s="156" t="s">
        <v>10164</v>
      </c>
      <c r="D48" s="144" t="s">
        <v>10129</v>
      </c>
      <c r="E48" s="145" t="s">
        <v>18108</v>
      </c>
    </row>
    <row r="49" spans="1:5" ht="40.5">
      <c r="A49" t="str">
        <f t="shared" si="0"/>
        <v>5742</v>
      </c>
      <c r="B49" s="142" t="s">
        <v>653</v>
      </c>
      <c r="C49" s="156" t="s">
        <v>10165</v>
      </c>
      <c r="D49" s="144" t="s">
        <v>10129</v>
      </c>
      <c r="E49" s="145" t="s">
        <v>28599</v>
      </c>
    </row>
    <row r="50" spans="1:5" ht="40.5">
      <c r="A50" t="str">
        <f t="shared" si="0"/>
        <v>5747</v>
      </c>
      <c r="B50" s="142" t="s">
        <v>654</v>
      </c>
      <c r="C50" s="156" t="s">
        <v>10166</v>
      </c>
      <c r="D50" s="144" t="s">
        <v>10129</v>
      </c>
      <c r="E50" s="145" t="s">
        <v>28600</v>
      </c>
    </row>
    <row r="51" spans="1:5" ht="27">
      <c r="A51" t="str">
        <f t="shared" si="0"/>
        <v>5751</v>
      </c>
      <c r="B51" s="142" t="s">
        <v>655</v>
      </c>
      <c r="C51" s="156" t="s">
        <v>10167</v>
      </c>
      <c r="D51" s="144" t="s">
        <v>10129</v>
      </c>
      <c r="E51" s="145" t="s">
        <v>18605</v>
      </c>
    </row>
    <row r="52" spans="1:5" ht="27">
      <c r="A52" t="str">
        <f t="shared" si="0"/>
        <v>5754</v>
      </c>
      <c r="B52" s="142" t="s">
        <v>656</v>
      </c>
      <c r="C52" s="156" t="s">
        <v>10168</v>
      </c>
      <c r="D52" s="144" t="s">
        <v>10129</v>
      </c>
      <c r="E52" s="145" t="s">
        <v>15586</v>
      </c>
    </row>
    <row r="53" spans="1:5" ht="40.5">
      <c r="A53" t="str">
        <f t="shared" si="0"/>
        <v>5763</v>
      </c>
      <c r="B53" s="142" t="s">
        <v>657</v>
      </c>
      <c r="C53" s="156" t="s">
        <v>10169</v>
      </c>
      <c r="D53" s="144" t="s">
        <v>10129</v>
      </c>
      <c r="E53" s="145" t="s">
        <v>17186</v>
      </c>
    </row>
    <row r="54" spans="1:5" ht="27">
      <c r="A54" t="str">
        <f t="shared" si="0"/>
        <v>5765</v>
      </c>
      <c r="B54" s="142" t="s">
        <v>658</v>
      </c>
      <c r="C54" s="156" t="s">
        <v>10170</v>
      </c>
      <c r="D54" s="144" t="s">
        <v>10129</v>
      </c>
      <c r="E54" s="145" t="s">
        <v>10195</v>
      </c>
    </row>
    <row r="55" spans="1:5" ht="27">
      <c r="A55" t="str">
        <f t="shared" si="0"/>
        <v>5766</v>
      </c>
      <c r="B55" s="142" t="s">
        <v>659</v>
      </c>
      <c r="C55" s="156" t="s">
        <v>10171</v>
      </c>
      <c r="D55" s="144" t="s">
        <v>10129</v>
      </c>
      <c r="E55" s="145" t="s">
        <v>8685</v>
      </c>
    </row>
    <row r="56" spans="1:5" ht="27">
      <c r="A56" t="str">
        <f t="shared" si="0"/>
        <v>5779</v>
      </c>
      <c r="B56" s="142" t="s">
        <v>660</v>
      </c>
      <c r="C56" s="156" t="s">
        <v>10173</v>
      </c>
      <c r="D56" s="144" t="s">
        <v>10129</v>
      </c>
      <c r="E56" s="145" t="s">
        <v>28601</v>
      </c>
    </row>
    <row r="57" spans="1:5" ht="27">
      <c r="A57" t="str">
        <f t="shared" si="0"/>
        <v>5787</v>
      </c>
      <c r="B57" s="142" t="s">
        <v>661</v>
      </c>
      <c r="C57" s="156" t="s">
        <v>10174</v>
      </c>
      <c r="D57" s="144" t="s">
        <v>10129</v>
      </c>
      <c r="E57" s="145" t="s">
        <v>28602</v>
      </c>
    </row>
    <row r="58" spans="1:5" ht="27">
      <c r="A58" t="str">
        <f t="shared" si="0"/>
        <v>5795</v>
      </c>
      <c r="B58" s="142" t="s">
        <v>662</v>
      </c>
      <c r="C58" s="156" t="s">
        <v>9813</v>
      </c>
      <c r="D58" s="144" t="s">
        <v>9808</v>
      </c>
      <c r="E58" s="145" t="s">
        <v>26355</v>
      </c>
    </row>
    <row r="59" spans="1:5" ht="27">
      <c r="A59" t="str">
        <f t="shared" si="0"/>
        <v>5797</v>
      </c>
      <c r="B59" s="142" t="s">
        <v>663</v>
      </c>
      <c r="C59" s="156" t="s">
        <v>10175</v>
      </c>
      <c r="D59" s="144" t="s">
        <v>10129</v>
      </c>
      <c r="E59" s="145" t="s">
        <v>8837</v>
      </c>
    </row>
    <row r="60" spans="1:5" ht="40.5">
      <c r="A60" t="str">
        <f t="shared" si="0"/>
        <v>5800</v>
      </c>
      <c r="B60" s="142" t="s">
        <v>664</v>
      </c>
      <c r="C60" s="156" t="s">
        <v>10176</v>
      </c>
      <c r="D60" s="144" t="s">
        <v>10129</v>
      </c>
      <c r="E60" s="145" t="s">
        <v>10253</v>
      </c>
    </row>
    <row r="61" spans="1:5" ht="40.5">
      <c r="A61" t="str">
        <f t="shared" si="0"/>
        <v>5806</v>
      </c>
      <c r="B61" s="142" t="s">
        <v>665</v>
      </c>
      <c r="C61" s="156" t="s">
        <v>9966</v>
      </c>
      <c r="D61" s="144" t="s">
        <v>9961</v>
      </c>
      <c r="E61" s="145" t="s">
        <v>9054</v>
      </c>
    </row>
    <row r="62" spans="1:5" ht="40.5">
      <c r="A62" t="str">
        <f t="shared" si="0"/>
        <v>5811</v>
      </c>
      <c r="B62" s="142" t="s">
        <v>666</v>
      </c>
      <c r="C62" s="156" t="s">
        <v>9814</v>
      </c>
      <c r="D62" s="144" t="s">
        <v>9808</v>
      </c>
      <c r="E62" s="145" t="s">
        <v>28603</v>
      </c>
    </row>
    <row r="63" spans="1:5" ht="27">
      <c r="A63" t="str">
        <f t="shared" si="0"/>
        <v>5823</v>
      </c>
      <c r="B63" s="142" t="s">
        <v>667</v>
      </c>
      <c r="C63" s="156" t="s">
        <v>9815</v>
      </c>
      <c r="D63" s="144" t="s">
        <v>9808</v>
      </c>
      <c r="E63" s="145" t="s">
        <v>28604</v>
      </c>
    </row>
    <row r="64" spans="1:5" ht="40.5">
      <c r="A64" t="str">
        <f t="shared" si="0"/>
        <v>5824</v>
      </c>
      <c r="B64" s="142" t="s">
        <v>668</v>
      </c>
      <c r="C64" s="156" t="s">
        <v>9816</v>
      </c>
      <c r="D64" s="144" t="s">
        <v>9808</v>
      </c>
      <c r="E64" s="145" t="s">
        <v>28605</v>
      </c>
    </row>
    <row r="65" spans="1:5" ht="40.5">
      <c r="A65" t="str">
        <f t="shared" si="0"/>
        <v>5826</v>
      </c>
      <c r="B65" s="142" t="s">
        <v>669</v>
      </c>
      <c r="C65" s="156" t="s">
        <v>9967</v>
      </c>
      <c r="D65" s="144" t="s">
        <v>9961</v>
      </c>
      <c r="E65" s="145" t="s">
        <v>28606</v>
      </c>
    </row>
    <row r="66" spans="1:5" ht="27">
      <c r="A66" t="str">
        <f t="shared" si="0"/>
        <v>5829</v>
      </c>
      <c r="B66" s="142" t="s">
        <v>670</v>
      </c>
      <c r="C66" s="156" t="s">
        <v>9968</v>
      </c>
      <c r="D66" s="144" t="s">
        <v>9961</v>
      </c>
      <c r="E66" s="145" t="s">
        <v>18712</v>
      </c>
    </row>
    <row r="67" spans="1:5" ht="27">
      <c r="A67" t="str">
        <f t="shared" si="0"/>
        <v>5835</v>
      </c>
      <c r="B67" s="142" t="s">
        <v>671</v>
      </c>
      <c r="C67" s="156" t="s">
        <v>9817</v>
      </c>
      <c r="D67" s="144" t="s">
        <v>9808</v>
      </c>
      <c r="E67" s="145" t="s">
        <v>24191</v>
      </c>
    </row>
    <row r="68" spans="1:5" ht="27">
      <c r="A68" t="str">
        <f t="shared" si="0"/>
        <v>5837</v>
      </c>
      <c r="B68" s="142" t="s">
        <v>672</v>
      </c>
      <c r="C68" s="156" t="s">
        <v>9969</v>
      </c>
      <c r="D68" s="144" t="s">
        <v>9961</v>
      </c>
      <c r="E68" s="145" t="s">
        <v>28607</v>
      </c>
    </row>
    <row r="69" spans="1:5" ht="27">
      <c r="A69" t="str">
        <f t="shared" si="0"/>
        <v>5839</v>
      </c>
      <c r="B69" s="142" t="s">
        <v>673</v>
      </c>
      <c r="C69" s="156" t="s">
        <v>9818</v>
      </c>
      <c r="D69" s="144" t="s">
        <v>9808</v>
      </c>
      <c r="E69" s="145" t="s">
        <v>10050</v>
      </c>
    </row>
    <row r="70" spans="1:5" ht="27">
      <c r="A70" t="str">
        <f t="shared" si="0"/>
        <v>5841</v>
      </c>
      <c r="B70" s="142" t="s">
        <v>674</v>
      </c>
      <c r="C70" s="156" t="s">
        <v>9970</v>
      </c>
      <c r="D70" s="144" t="s">
        <v>9961</v>
      </c>
      <c r="E70" s="145" t="s">
        <v>9185</v>
      </c>
    </row>
    <row r="71" spans="1:5" ht="27">
      <c r="A71" t="str">
        <f t="shared" si="0"/>
        <v>5843</v>
      </c>
      <c r="B71" s="142" t="s">
        <v>675</v>
      </c>
      <c r="C71" s="156" t="s">
        <v>9819</v>
      </c>
      <c r="D71" s="144" t="s">
        <v>9808</v>
      </c>
      <c r="E71" s="145" t="s">
        <v>28608</v>
      </c>
    </row>
    <row r="72" spans="1:5" ht="27">
      <c r="A72" t="str">
        <f t="shared" ref="A72:A135" si="1">IF(ISERROR(SEARCH("/",B72)=6),TRIM(CLEAN(B72)),IF(SEARCH("/",B72)=6,IF(LEN(TRIM(CLEAN(B72)))=7,LEFT(TRIM(CLEAN(B72)),6)&amp;"00"&amp;RIGHT(TRIM(CLEAN(B72)),1),LEFT(TRIM(CLEAN(B72)),6)&amp;"0"&amp;RIGHT(TRIM(CLEAN(B72)),2)),TRIM(CLEAN(B72))))</f>
        <v>5845</v>
      </c>
      <c r="B72" s="142" t="s">
        <v>676</v>
      </c>
      <c r="C72" s="156" t="s">
        <v>9971</v>
      </c>
      <c r="D72" s="144" t="s">
        <v>9961</v>
      </c>
      <c r="E72" s="145" t="s">
        <v>18545</v>
      </c>
    </row>
    <row r="73" spans="1:5" ht="27">
      <c r="A73" t="str">
        <f t="shared" si="1"/>
        <v>5847</v>
      </c>
      <c r="B73" s="142" t="s">
        <v>677</v>
      </c>
      <c r="C73" s="156" t="s">
        <v>9820</v>
      </c>
      <c r="D73" s="144" t="s">
        <v>9808</v>
      </c>
      <c r="E73" s="145" t="s">
        <v>28609</v>
      </c>
    </row>
    <row r="74" spans="1:5" ht="27">
      <c r="A74" t="str">
        <f t="shared" si="1"/>
        <v>5849</v>
      </c>
      <c r="B74" s="142" t="s">
        <v>678</v>
      </c>
      <c r="C74" s="156" t="s">
        <v>9972</v>
      </c>
      <c r="D74" s="144" t="s">
        <v>9961</v>
      </c>
      <c r="E74" s="145" t="s">
        <v>17502</v>
      </c>
    </row>
    <row r="75" spans="1:5" ht="27">
      <c r="A75" t="str">
        <f t="shared" si="1"/>
        <v>5851</v>
      </c>
      <c r="B75" s="142" t="s">
        <v>679</v>
      </c>
      <c r="C75" s="156" t="s">
        <v>9821</v>
      </c>
      <c r="D75" s="144" t="s">
        <v>9808</v>
      </c>
      <c r="E75" s="145" t="s">
        <v>28610</v>
      </c>
    </row>
    <row r="76" spans="1:5" ht="27">
      <c r="A76" t="str">
        <f t="shared" si="1"/>
        <v>5853</v>
      </c>
      <c r="B76" s="142" t="s">
        <v>680</v>
      </c>
      <c r="C76" s="156" t="s">
        <v>9973</v>
      </c>
      <c r="D76" s="144" t="s">
        <v>9961</v>
      </c>
      <c r="E76" s="145" t="s">
        <v>28611</v>
      </c>
    </row>
    <row r="77" spans="1:5" ht="27">
      <c r="A77" t="str">
        <f t="shared" si="1"/>
        <v>5855</v>
      </c>
      <c r="B77" s="142" t="s">
        <v>681</v>
      </c>
      <c r="C77" s="156" t="s">
        <v>9822</v>
      </c>
      <c r="D77" s="144" t="s">
        <v>9808</v>
      </c>
      <c r="E77" s="145" t="s">
        <v>28612</v>
      </c>
    </row>
    <row r="78" spans="1:5" ht="27">
      <c r="A78" t="str">
        <f t="shared" si="1"/>
        <v>5857</v>
      </c>
      <c r="B78" s="142" t="s">
        <v>682</v>
      </c>
      <c r="C78" s="156" t="s">
        <v>9974</v>
      </c>
      <c r="D78" s="144" t="s">
        <v>9961</v>
      </c>
      <c r="E78" s="145" t="s">
        <v>28613</v>
      </c>
    </row>
    <row r="79" spans="1:5" ht="40.5">
      <c r="A79" t="str">
        <f t="shared" si="1"/>
        <v>5863</v>
      </c>
      <c r="B79" s="142" t="s">
        <v>683</v>
      </c>
      <c r="C79" s="156" t="s">
        <v>9823</v>
      </c>
      <c r="D79" s="144" t="s">
        <v>9808</v>
      </c>
      <c r="E79" s="145" t="s">
        <v>16456</v>
      </c>
    </row>
    <row r="80" spans="1:5" ht="40.5">
      <c r="A80" t="str">
        <f t="shared" si="1"/>
        <v>5865</v>
      </c>
      <c r="B80" s="142" t="s">
        <v>684</v>
      </c>
      <c r="C80" s="156" t="s">
        <v>9975</v>
      </c>
      <c r="D80" s="144" t="s">
        <v>9961</v>
      </c>
      <c r="E80" s="145" t="s">
        <v>17562</v>
      </c>
    </row>
    <row r="81" spans="1:5" ht="27">
      <c r="A81" t="str">
        <f t="shared" si="1"/>
        <v>5867</v>
      </c>
      <c r="B81" s="142" t="s">
        <v>685</v>
      </c>
      <c r="C81" s="156" t="s">
        <v>9824</v>
      </c>
      <c r="D81" s="144" t="s">
        <v>9808</v>
      </c>
      <c r="E81" s="145" t="s">
        <v>20045</v>
      </c>
    </row>
    <row r="82" spans="1:5" ht="27">
      <c r="A82" t="str">
        <f t="shared" si="1"/>
        <v>5869</v>
      </c>
      <c r="B82" s="142" t="s">
        <v>686</v>
      </c>
      <c r="C82" s="156" t="s">
        <v>9976</v>
      </c>
      <c r="D82" s="144" t="s">
        <v>9961</v>
      </c>
      <c r="E82" s="145" t="s">
        <v>25278</v>
      </c>
    </row>
    <row r="83" spans="1:5" ht="40.5">
      <c r="A83" t="str">
        <f t="shared" si="1"/>
        <v>5875</v>
      </c>
      <c r="B83" s="142" t="s">
        <v>687</v>
      </c>
      <c r="C83" s="156" t="s">
        <v>9825</v>
      </c>
      <c r="D83" s="144" t="s">
        <v>9808</v>
      </c>
      <c r="E83" s="145" t="s">
        <v>28614</v>
      </c>
    </row>
    <row r="84" spans="1:5" ht="40.5">
      <c r="A84" t="str">
        <f t="shared" si="1"/>
        <v>5877</v>
      </c>
      <c r="B84" s="142" t="s">
        <v>688</v>
      </c>
      <c r="C84" s="156" t="s">
        <v>9977</v>
      </c>
      <c r="D84" s="144" t="s">
        <v>9961</v>
      </c>
      <c r="E84" s="145" t="s">
        <v>28615</v>
      </c>
    </row>
    <row r="85" spans="1:5" ht="40.5">
      <c r="A85" t="str">
        <f t="shared" si="1"/>
        <v>5879</v>
      </c>
      <c r="B85" s="142" t="s">
        <v>689</v>
      </c>
      <c r="C85" s="156" t="s">
        <v>9826</v>
      </c>
      <c r="D85" s="144" t="s">
        <v>9808</v>
      </c>
      <c r="E85" s="145" t="s">
        <v>28616</v>
      </c>
    </row>
    <row r="86" spans="1:5" ht="40.5">
      <c r="A86" t="str">
        <f t="shared" si="1"/>
        <v>5881</v>
      </c>
      <c r="B86" s="142" t="s">
        <v>690</v>
      </c>
      <c r="C86" s="156" t="s">
        <v>9978</v>
      </c>
      <c r="D86" s="144" t="s">
        <v>9961</v>
      </c>
      <c r="E86" s="145" t="s">
        <v>28617</v>
      </c>
    </row>
    <row r="87" spans="1:5" ht="40.5">
      <c r="A87" t="str">
        <f t="shared" si="1"/>
        <v>5882</v>
      </c>
      <c r="B87" s="142" t="s">
        <v>691</v>
      </c>
      <c r="C87" s="156" t="s">
        <v>9827</v>
      </c>
      <c r="D87" s="144" t="s">
        <v>9808</v>
      </c>
      <c r="E87" s="145" t="s">
        <v>28618</v>
      </c>
    </row>
    <row r="88" spans="1:5" ht="40.5">
      <c r="A88" t="str">
        <f t="shared" si="1"/>
        <v>5884</v>
      </c>
      <c r="B88" s="142" t="s">
        <v>692</v>
      </c>
      <c r="C88" s="156" t="s">
        <v>9979</v>
      </c>
      <c r="D88" s="144" t="s">
        <v>9961</v>
      </c>
      <c r="E88" s="145" t="s">
        <v>28619</v>
      </c>
    </row>
    <row r="89" spans="1:5" ht="27">
      <c r="A89" t="str">
        <f t="shared" si="1"/>
        <v>5890</v>
      </c>
      <c r="B89" s="142" t="s">
        <v>693</v>
      </c>
      <c r="C89" s="156" t="s">
        <v>9828</v>
      </c>
      <c r="D89" s="144" t="s">
        <v>9808</v>
      </c>
      <c r="E89" s="145" t="s">
        <v>28476</v>
      </c>
    </row>
    <row r="90" spans="1:5" ht="27">
      <c r="A90" t="str">
        <f t="shared" si="1"/>
        <v>5892</v>
      </c>
      <c r="B90" s="142" t="s">
        <v>694</v>
      </c>
      <c r="C90" s="156" t="s">
        <v>9981</v>
      </c>
      <c r="D90" s="144" t="s">
        <v>9961</v>
      </c>
      <c r="E90" s="145" t="s">
        <v>28620</v>
      </c>
    </row>
    <row r="91" spans="1:5" ht="27">
      <c r="A91" t="str">
        <f t="shared" si="1"/>
        <v>5894</v>
      </c>
      <c r="B91" s="142" t="s">
        <v>695</v>
      </c>
      <c r="C91" s="156" t="s">
        <v>9829</v>
      </c>
      <c r="D91" s="144" t="s">
        <v>9808</v>
      </c>
      <c r="E91" s="145" t="s">
        <v>28621</v>
      </c>
    </row>
    <row r="92" spans="1:5" ht="27">
      <c r="A92" t="str">
        <f t="shared" si="1"/>
        <v>5896</v>
      </c>
      <c r="B92" s="142" t="s">
        <v>696</v>
      </c>
      <c r="C92" s="156" t="s">
        <v>9982</v>
      </c>
      <c r="D92" s="144" t="s">
        <v>9961</v>
      </c>
      <c r="E92" s="145" t="s">
        <v>20860</v>
      </c>
    </row>
    <row r="93" spans="1:5" ht="40.5">
      <c r="A93" t="str">
        <f t="shared" si="1"/>
        <v>5901</v>
      </c>
      <c r="B93" s="142" t="s">
        <v>697</v>
      </c>
      <c r="C93" s="156" t="s">
        <v>9830</v>
      </c>
      <c r="D93" s="144" t="s">
        <v>9808</v>
      </c>
      <c r="E93" s="145" t="s">
        <v>28622</v>
      </c>
    </row>
    <row r="94" spans="1:5" ht="40.5">
      <c r="A94" t="str">
        <f t="shared" si="1"/>
        <v>5903</v>
      </c>
      <c r="B94" s="142" t="s">
        <v>698</v>
      </c>
      <c r="C94" s="156" t="s">
        <v>9983</v>
      </c>
      <c r="D94" s="144" t="s">
        <v>9961</v>
      </c>
      <c r="E94" s="145" t="s">
        <v>25108</v>
      </c>
    </row>
    <row r="95" spans="1:5" ht="27">
      <c r="A95" t="str">
        <f t="shared" si="1"/>
        <v>5909</v>
      </c>
      <c r="B95" s="142" t="s">
        <v>699</v>
      </c>
      <c r="C95" s="156" t="s">
        <v>9831</v>
      </c>
      <c r="D95" s="144" t="s">
        <v>9808</v>
      </c>
      <c r="E95" s="145" t="s">
        <v>28389</v>
      </c>
    </row>
    <row r="96" spans="1:5" ht="27">
      <c r="A96" t="str">
        <f t="shared" si="1"/>
        <v>5911</v>
      </c>
      <c r="B96" s="142" t="s">
        <v>700</v>
      </c>
      <c r="C96" s="156" t="s">
        <v>9984</v>
      </c>
      <c r="D96" s="144" t="s">
        <v>9961</v>
      </c>
      <c r="E96" s="145" t="s">
        <v>17165</v>
      </c>
    </row>
    <row r="97" spans="1:5" ht="27">
      <c r="A97" t="str">
        <f t="shared" si="1"/>
        <v>5921</v>
      </c>
      <c r="B97" s="142" t="s">
        <v>701</v>
      </c>
      <c r="C97" s="156" t="s">
        <v>9832</v>
      </c>
      <c r="D97" s="144" t="s">
        <v>9808</v>
      </c>
      <c r="E97" s="145" t="s">
        <v>8534</v>
      </c>
    </row>
    <row r="98" spans="1:5" ht="27">
      <c r="A98" t="str">
        <f t="shared" si="1"/>
        <v>5923</v>
      </c>
      <c r="B98" s="142" t="s">
        <v>702</v>
      </c>
      <c r="C98" s="156" t="s">
        <v>9986</v>
      </c>
      <c r="D98" s="144" t="s">
        <v>9961</v>
      </c>
      <c r="E98" s="145" t="s">
        <v>10754</v>
      </c>
    </row>
    <row r="99" spans="1:5" ht="40.5">
      <c r="A99" t="str">
        <f t="shared" si="1"/>
        <v>5928</v>
      </c>
      <c r="B99" s="142" t="s">
        <v>703</v>
      </c>
      <c r="C99" s="156" t="s">
        <v>9833</v>
      </c>
      <c r="D99" s="144" t="s">
        <v>9808</v>
      </c>
      <c r="E99" s="145" t="s">
        <v>28623</v>
      </c>
    </row>
    <row r="100" spans="1:5" ht="40.5">
      <c r="A100" t="str">
        <f t="shared" si="1"/>
        <v>5930</v>
      </c>
      <c r="B100" s="142" t="s">
        <v>704</v>
      </c>
      <c r="C100" s="156" t="s">
        <v>9988</v>
      </c>
      <c r="D100" s="144" t="s">
        <v>9961</v>
      </c>
      <c r="E100" s="145" t="s">
        <v>26920</v>
      </c>
    </row>
    <row r="101" spans="1:5" ht="27">
      <c r="A101" t="str">
        <f t="shared" si="1"/>
        <v>5932</v>
      </c>
      <c r="B101" s="142" t="s">
        <v>705</v>
      </c>
      <c r="C101" s="156" t="s">
        <v>9834</v>
      </c>
      <c r="D101" s="144" t="s">
        <v>9808</v>
      </c>
      <c r="E101" s="145" t="s">
        <v>26815</v>
      </c>
    </row>
    <row r="102" spans="1:5" ht="27">
      <c r="A102" t="str">
        <f t="shared" si="1"/>
        <v>5934</v>
      </c>
      <c r="B102" s="142" t="s">
        <v>706</v>
      </c>
      <c r="C102" s="156" t="s">
        <v>9989</v>
      </c>
      <c r="D102" s="144" t="s">
        <v>9961</v>
      </c>
      <c r="E102" s="145" t="s">
        <v>28624</v>
      </c>
    </row>
    <row r="103" spans="1:5" ht="27">
      <c r="A103" t="str">
        <f t="shared" si="1"/>
        <v>5940</v>
      </c>
      <c r="B103" s="142" t="s">
        <v>707</v>
      </c>
      <c r="C103" s="156" t="s">
        <v>9835</v>
      </c>
      <c r="D103" s="144" t="s">
        <v>9808</v>
      </c>
      <c r="E103" s="145" t="s">
        <v>28625</v>
      </c>
    </row>
    <row r="104" spans="1:5" ht="27">
      <c r="A104" t="str">
        <f t="shared" si="1"/>
        <v>5942</v>
      </c>
      <c r="B104" s="142" t="s">
        <v>708</v>
      </c>
      <c r="C104" s="156" t="s">
        <v>9990</v>
      </c>
      <c r="D104" s="144" t="s">
        <v>9961</v>
      </c>
      <c r="E104" s="145" t="s">
        <v>17941</v>
      </c>
    </row>
    <row r="105" spans="1:5" ht="27">
      <c r="A105" t="str">
        <f t="shared" si="1"/>
        <v>5944</v>
      </c>
      <c r="B105" s="142" t="s">
        <v>709</v>
      </c>
      <c r="C105" s="156" t="s">
        <v>9836</v>
      </c>
      <c r="D105" s="144" t="s">
        <v>9808</v>
      </c>
      <c r="E105" s="145" t="s">
        <v>27445</v>
      </c>
    </row>
    <row r="106" spans="1:5" ht="27">
      <c r="A106" t="str">
        <f t="shared" si="1"/>
        <v>5946</v>
      </c>
      <c r="B106" s="142" t="s">
        <v>710</v>
      </c>
      <c r="C106" s="156" t="s">
        <v>9991</v>
      </c>
      <c r="D106" s="144" t="s">
        <v>9961</v>
      </c>
      <c r="E106" s="145" t="s">
        <v>25309</v>
      </c>
    </row>
    <row r="107" spans="1:5" ht="27">
      <c r="A107" t="str">
        <f t="shared" si="1"/>
        <v>5952</v>
      </c>
      <c r="B107" s="142" t="s">
        <v>711</v>
      </c>
      <c r="C107" s="156" t="s">
        <v>9992</v>
      </c>
      <c r="D107" s="144" t="s">
        <v>9961</v>
      </c>
      <c r="E107" s="145" t="s">
        <v>18581</v>
      </c>
    </row>
    <row r="108" spans="1:5" ht="27">
      <c r="A108" t="str">
        <f t="shared" si="1"/>
        <v>5953</v>
      </c>
      <c r="B108" s="142" t="s">
        <v>712</v>
      </c>
      <c r="C108" s="156" t="s">
        <v>9837</v>
      </c>
      <c r="D108" s="144" t="s">
        <v>9808</v>
      </c>
      <c r="E108" s="145" t="s">
        <v>28626</v>
      </c>
    </row>
    <row r="109" spans="1:5" ht="27">
      <c r="A109" t="str">
        <f t="shared" si="1"/>
        <v>5954</v>
      </c>
      <c r="B109" s="142" t="s">
        <v>713</v>
      </c>
      <c r="C109" s="156" t="s">
        <v>9993</v>
      </c>
      <c r="D109" s="144" t="s">
        <v>9961</v>
      </c>
      <c r="E109" s="145" t="s">
        <v>9439</v>
      </c>
    </row>
    <row r="110" spans="1:5" ht="40.5">
      <c r="A110" t="str">
        <f t="shared" si="1"/>
        <v>5961</v>
      </c>
      <c r="B110" s="142" t="s">
        <v>714</v>
      </c>
      <c r="C110" s="156" t="s">
        <v>9994</v>
      </c>
      <c r="D110" s="144" t="s">
        <v>9961</v>
      </c>
      <c r="E110" s="145" t="s">
        <v>25337</v>
      </c>
    </row>
    <row r="111" spans="1:5" ht="40.5">
      <c r="A111" t="str">
        <f t="shared" si="1"/>
        <v>6259</v>
      </c>
      <c r="B111" s="142" t="s">
        <v>715</v>
      </c>
      <c r="C111" s="156" t="s">
        <v>9838</v>
      </c>
      <c r="D111" s="144" t="s">
        <v>9808</v>
      </c>
      <c r="E111" s="145" t="s">
        <v>28627</v>
      </c>
    </row>
    <row r="112" spans="1:5" ht="40.5">
      <c r="A112" t="str">
        <f t="shared" si="1"/>
        <v>6260</v>
      </c>
      <c r="B112" s="142" t="s">
        <v>716</v>
      </c>
      <c r="C112" s="156" t="s">
        <v>9995</v>
      </c>
      <c r="D112" s="144" t="s">
        <v>9961</v>
      </c>
      <c r="E112" s="145" t="s">
        <v>17758</v>
      </c>
    </row>
    <row r="113" spans="1:5" ht="27">
      <c r="A113" t="str">
        <f t="shared" si="1"/>
        <v>6879</v>
      </c>
      <c r="B113" s="142" t="s">
        <v>717</v>
      </c>
      <c r="C113" s="156" t="s">
        <v>9839</v>
      </c>
      <c r="D113" s="144" t="s">
        <v>9808</v>
      </c>
      <c r="E113" s="145" t="s">
        <v>28628</v>
      </c>
    </row>
    <row r="114" spans="1:5" ht="27">
      <c r="A114" t="str">
        <f t="shared" si="1"/>
        <v>6880</v>
      </c>
      <c r="B114" s="142" t="s">
        <v>718</v>
      </c>
      <c r="C114" s="156" t="s">
        <v>9996</v>
      </c>
      <c r="D114" s="144" t="s">
        <v>9961</v>
      </c>
      <c r="E114" s="145" t="s">
        <v>28403</v>
      </c>
    </row>
    <row r="115" spans="1:5" ht="27">
      <c r="A115" t="str">
        <f t="shared" si="1"/>
        <v>7030</v>
      </c>
      <c r="B115" s="142" t="s">
        <v>719</v>
      </c>
      <c r="C115" s="156" t="s">
        <v>9840</v>
      </c>
      <c r="D115" s="144" t="s">
        <v>9808</v>
      </c>
      <c r="E115" s="145" t="s">
        <v>26410</v>
      </c>
    </row>
    <row r="116" spans="1:5" ht="27">
      <c r="A116" t="str">
        <f t="shared" si="1"/>
        <v>7031</v>
      </c>
      <c r="B116" s="142" t="s">
        <v>720</v>
      </c>
      <c r="C116" s="156" t="s">
        <v>9997</v>
      </c>
      <c r="D116" s="144" t="s">
        <v>9961</v>
      </c>
      <c r="E116" s="145" t="s">
        <v>9133</v>
      </c>
    </row>
    <row r="117" spans="1:5" ht="27">
      <c r="A117" t="str">
        <f t="shared" si="1"/>
        <v>7032</v>
      </c>
      <c r="B117" s="142" t="s">
        <v>721</v>
      </c>
      <c r="C117" s="156" t="s">
        <v>10177</v>
      </c>
      <c r="D117" s="144" t="s">
        <v>10129</v>
      </c>
      <c r="E117" s="145" t="s">
        <v>10307</v>
      </c>
    </row>
    <row r="118" spans="1:5" ht="27">
      <c r="A118" t="str">
        <f t="shared" si="1"/>
        <v>7033</v>
      </c>
      <c r="B118" s="142" t="s">
        <v>722</v>
      </c>
      <c r="C118" s="156" t="s">
        <v>10178</v>
      </c>
      <c r="D118" s="144" t="s">
        <v>10129</v>
      </c>
      <c r="E118" s="145" t="s">
        <v>8809</v>
      </c>
    </row>
    <row r="119" spans="1:5" ht="27">
      <c r="A119" t="str">
        <f t="shared" si="1"/>
        <v>7034</v>
      </c>
      <c r="B119" s="142" t="s">
        <v>723</v>
      </c>
      <c r="C119" s="156" t="s">
        <v>10179</v>
      </c>
      <c r="D119" s="144" t="s">
        <v>10129</v>
      </c>
      <c r="E119" s="145" t="s">
        <v>8712</v>
      </c>
    </row>
    <row r="120" spans="1:5" ht="27">
      <c r="A120" t="str">
        <f t="shared" si="1"/>
        <v>7035</v>
      </c>
      <c r="B120" s="142" t="s">
        <v>724</v>
      </c>
      <c r="C120" s="156" t="s">
        <v>10180</v>
      </c>
      <c r="D120" s="144" t="s">
        <v>10129</v>
      </c>
      <c r="E120" s="145" t="s">
        <v>28629</v>
      </c>
    </row>
    <row r="121" spans="1:5" ht="27">
      <c r="A121" t="str">
        <f t="shared" si="1"/>
        <v>7038</v>
      </c>
      <c r="B121" s="142" t="s">
        <v>725</v>
      </c>
      <c r="C121" s="156" t="s">
        <v>10181</v>
      </c>
      <c r="D121" s="144" t="s">
        <v>10129</v>
      </c>
      <c r="E121" s="145" t="s">
        <v>16875</v>
      </c>
    </row>
    <row r="122" spans="1:5" ht="27">
      <c r="A122" t="str">
        <f t="shared" si="1"/>
        <v>7039</v>
      </c>
      <c r="B122" s="142" t="s">
        <v>726</v>
      </c>
      <c r="C122" s="156" t="s">
        <v>10182</v>
      </c>
      <c r="D122" s="144" t="s">
        <v>10129</v>
      </c>
      <c r="E122" s="145" t="s">
        <v>16482</v>
      </c>
    </row>
    <row r="123" spans="1:5" ht="27">
      <c r="A123" t="str">
        <f t="shared" si="1"/>
        <v>7040</v>
      </c>
      <c r="B123" s="142" t="s">
        <v>727</v>
      </c>
      <c r="C123" s="156" t="s">
        <v>10183</v>
      </c>
      <c r="D123" s="144" t="s">
        <v>10129</v>
      </c>
      <c r="E123" s="145" t="s">
        <v>28630</v>
      </c>
    </row>
    <row r="124" spans="1:5" ht="40.5">
      <c r="A124" t="str">
        <f t="shared" si="1"/>
        <v>7042</v>
      </c>
      <c r="B124" s="142" t="s">
        <v>728</v>
      </c>
      <c r="C124" s="156" t="s">
        <v>9841</v>
      </c>
      <c r="D124" s="144" t="s">
        <v>9808</v>
      </c>
      <c r="E124" s="145" t="s">
        <v>9038</v>
      </c>
    </row>
    <row r="125" spans="1:5" ht="40.5">
      <c r="A125" t="str">
        <f t="shared" si="1"/>
        <v>7043</v>
      </c>
      <c r="B125" s="142" t="s">
        <v>729</v>
      </c>
      <c r="C125" s="156" t="s">
        <v>9998</v>
      </c>
      <c r="D125" s="144" t="s">
        <v>9961</v>
      </c>
      <c r="E125" s="145" t="s">
        <v>8708</v>
      </c>
    </row>
    <row r="126" spans="1:5" ht="40.5">
      <c r="A126" t="str">
        <f t="shared" si="1"/>
        <v>7044</v>
      </c>
      <c r="B126" s="142" t="s">
        <v>730</v>
      </c>
      <c r="C126" s="156" t="s">
        <v>10184</v>
      </c>
      <c r="D126" s="144" t="s">
        <v>10129</v>
      </c>
      <c r="E126" s="145" t="s">
        <v>10014</v>
      </c>
    </row>
    <row r="127" spans="1:5" ht="40.5">
      <c r="A127" t="str">
        <f t="shared" si="1"/>
        <v>7045</v>
      </c>
      <c r="B127" s="142" t="s">
        <v>731</v>
      </c>
      <c r="C127" s="156" t="s">
        <v>10185</v>
      </c>
      <c r="D127" s="144" t="s">
        <v>10129</v>
      </c>
      <c r="E127" s="145" t="s">
        <v>10251</v>
      </c>
    </row>
    <row r="128" spans="1:5" ht="40.5">
      <c r="A128" t="str">
        <f t="shared" si="1"/>
        <v>7046</v>
      </c>
      <c r="B128" s="142" t="s">
        <v>732</v>
      </c>
      <c r="C128" s="156" t="s">
        <v>10186</v>
      </c>
      <c r="D128" s="144" t="s">
        <v>10129</v>
      </c>
      <c r="E128" s="145" t="s">
        <v>8708</v>
      </c>
    </row>
    <row r="129" spans="1:5" ht="40.5">
      <c r="A129" t="str">
        <f t="shared" si="1"/>
        <v>7047</v>
      </c>
      <c r="B129" s="142" t="s">
        <v>733</v>
      </c>
      <c r="C129" s="156" t="s">
        <v>10187</v>
      </c>
      <c r="D129" s="144" t="s">
        <v>10129</v>
      </c>
      <c r="E129" s="145" t="s">
        <v>22856</v>
      </c>
    </row>
    <row r="130" spans="1:5" ht="40.5">
      <c r="A130" t="str">
        <f t="shared" si="1"/>
        <v>7049</v>
      </c>
      <c r="B130" s="142" t="s">
        <v>734</v>
      </c>
      <c r="C130" s="156" t="s">
        <v>9842</v>
      </c>
      <c r="D130" s="144" t="s">
        <v>9808</v>
      </c>
      <c r="E130" s="145" t="s">
        <v>28631</v>
      </c>
    </row>
    <row r="131" spans="1:5" ht="40.5">
      <c r="A131" t="str">
        <f t="shared" si="1"/>
        <v>7050</v>
      </c>
      <c r="B131" s="142" t="s">
        <v>735</v>
      </c>
      <c r="C131" s="156" t="s">
        <v>10000</v>
      </c>
      <c r="D131" s="144" t="s">
        <v>9961</v>
      </c>
      <c r="E131" s="145" t="s">
        <v>18554</v>
      </c>
    </row>
    <row r="132" spans="1:5" ht="40.5">
      <c r="A132" t="str">
        <f t="shared" si="1"/>
        <v>7051</v>
      </c>
      <c r="B132" s="142" t="s">
        <v>736</v>
      </c>
      <c r="C132" s="156" t="s">
        <v>10188</v>
      </c>
      <c r="D132" s="144" t="s">
        <v>10129</v>
      </c>
      <c r="E132" s="145" t="s">
        <v>21360</v>
      </c>
    </row>
    <row r="133" spans="1:5" ht="40.5">
      <c r="A133" t="str">
        <f t="shared" si="1"/>
        <v>7052</v>
      </c>
      <c r="B133" s="142" t="s">
        <v>737</v>
      </c>
      <c r="C133" s="156" t="s">
        <v>10189</v>
      </c>
      <c r="D133" s="144" t="s">
        <v>10129</v>
      </c>
      <c r="E133" s="145" t="s">
        <v>16502</v>
      </c>
    </row>
    <row r="134" spans="1:5" ht="40.5">
      <c r="A134" t="str">
        <f t="shared" si="1"/>
        <v>7053</v>
      </c>
      <c r="B134" s="142" t="s">
        <v>738</v>
      </c>
      <c r="C134" s="156" t="s">
        <v>10191</v>
      </c>
      <c r="D134" s="144" t="s">
        <v>10129</v>
      </c>
      <c r="E134" s="145" t="s">
        <v>28392</v>
      </c>
    </row>
    <row r="135" spans="1:5" ht="40.5">
      <c r="A135" t="str">
        <f t="shared" si="1"/>
        <v>7054</v>
      </c>
      <c r="B135" s="142" t="s">
        <v>739</v>
      </c>
      <c r="C135" s="156" t="s">
        <v>10192</v>
      </c>
      <c r="D135" s="144" t="s">
        <v>10129</v>
      </c>
      <c r="E135" s="145" t="s">
        <v>18820</v>
      </c>
    </row>
    <row r="136" spans="1:5" ht="40.5">
      <c r="A136" t="str">
        <f t="shared" ref="A136:A199" si="2">IF(ISERROR(SEARCH("/",B136)=6),TRIM(CLEAN(B136)),IF(SEARCH("/",B136)=6,IF(LEN(TRIM(CLEAN(B136)))=7,LEFT(TRIM(CLEAN(B136)),6)&amp;"00"&amp;RIGHT(TRIM(CLEAN(B136)),1),LEFT(TRIM(CLEAN(B136)),6)&amp;"0"&amp;RIGHT(TRIM(CLEAN(B136)),2)),TRIM(CLEAN(B136))))</f>
        <v>7058</v>
      </c>
      <c r="B136" s="142" t="s">
        <v>740</v>
      </c>
      <c r="C136" s="156" t="s">
        <v>10193</v>
      </c>
      <c r="D136" s="144" t="s">
        <v>10129</v>
      </c>
      <c r="E136" s="145" t="s">
        <v>12458</v>
      </c>
    </row>
    <row r="137" spans="1:5" ht="40.5">
      <c r="A137" t="str">
        <f t="shared" si="2"/>
        <v>7059</v>
      </c>
      <c r="B137" s="142" t="s">
        <v>741</v>
      </c>
      <c r="C137" s="156" t="s">
        <v>10194</v>
      </c>
      <c r="D137" s="144" t="s">
        <v>10129</v>
      </c>
      <c r="E137" s="145" t="s">
        <v>9132</v>
      </c>
    </row>
    <row r="138" spans="1:5" ht="40.5">
      <c r="A138" t="str">
        <f t="shared" si="2"/>
        <v>7060</v>
      </c>
      <c r="B138" s="142" t="s">
        <v>742</v>
      </c>
      <c r="C138" s="156" t="s">
        <v>10196</v>
      </c>
      <c r="D138" s="144" t="s">
        <v>10129</v>
      </c>
      <c r="E138" s="145" t="s">
        <v>21783</v>
      </c>
    </row>
    <row r="139" spans="1:5" ht="40.5">
      <c r="A139" t="str">
        <f t="shared" si="2"/>
        <v>7061</v>
      </c>
      <c r="B139" s="142" t="s">
        <v>743</v>
      </c>
      <c r="C139" s="156" t="s">
        <v>10197</v>
      </c>
      <c r="D139" s="144" t="s">
        <v>10129</v>
      </c>
      <c r="E139" s="145" t="s">
        <v>28632</v>
      </c>
    </row>
    <row r="140" spans="1:5" ht="27">
      <c r="A140" t="str">
        <f t="shared" si="2"/>
        <v>7063</v>
      </c>
      <c r="B140" s="142" t="s">
        <v>744</v>
      </c>
      <c r="C140" s="156" t="s">
        <v>10198</v>
      </c>
      <c r="D140" s="144" t="s">
        <v>10129</v>
      </c>
      <c r="E140" s="145" t="s">
        <v>12788</v>
      </c>
    </row>
    <row r="141" spans="1:5" ht="27">
      <c r="A141" t="str">
        <f t="shared" si="2"/>
        <v>7064</v>
      </c>
      <c r="B141" s="142" t="s">
        <v>745</v>
      </c>
      <c r="C141" s="156" t="s">
        <v>10199</v>
      </c>
      <c r="D141" s="144" t="s">
        <v>10129</v>
      </c>
      <c r="E141" s="145" t="s">
        <v>8976</v>
      </c>
    </row>
    <row r="142" spans="1:5" ht="27">
      <c r="A142" t="str">
        <f t="shared" si="2"/>
        <v>7065</v>
      </c>
      <c r="B142" s="142" t="s">
        <v>746</v>
      </c>
      <c r="C142" s="156" t="s">
        <v>10200</v>
      </c>
      <c r="D142" s="144" t="s">
        <v>10129</v>
      </c>
      <c r="E142" s="145" t="s">
        <v>22048</v>
      </c>
    </row>
    <row r="143" spans="1:5" ht="27">
      <c r="A143" t="str">
        <f t="shared" si="2"/>
        <v>7066</v>
      </c>
      <c r="B143" s="142" t="s">
        <v>747</v>
      </c>
      <c r="C143" s="156" t="s">
        <v>10201</v>
      </c>
      <c r="D143" s="144" t="s">
        <v>10129</v>
      </c>
      <c r="E143" s="145" t="s">
        <v>28633</v>
      </c>
    </row>
    <row r="144" spans="1:5" ht="40.5">
      <c r="A144" t="str">
        <f t="shared" si="2"/>
        <v>53786</v>
      </c>
      <c r="B144" s="142" t="s">
        <v>748</v>
      </c>
      <c r="C144" s="156" t="s">
        <v>10202</v>
      </c>
      <c r="D144" s="144" t="s">
        <v>10129</v>
      </c>
      <c r="E144" s="145" t="s">
        <v>25041</v>
      </c>
    </row>
    <row r="145" spans="1:5" ht="40.5">
      <c r="A145" t="str">
        <f t="shared" si="2"/>
        <v>53788</v>
      </c>
      <c r="B145" s="142" t="s">
        <v>749</v>
      </c>
      <c r="C145" s="156" t="s">
        <v>10203</v>
      </c>
      <c r="D145" s="144" t="s">
        <v>10129</v>
      </c>
      <c r="E145" s="145" t="s">
        <v>28634</v>
      </c>
    </row>
    <row r="146" spans="1:5" ht="40.5">
      <c r="A146" t="str">
        <f t="shared" si="2"/>
        <v>53792</v>
      </c>
      <c r="B146" s="142" t="s">
        <v>750</v>
      </c>
      <c r="C146" s="156" t="s">
        <v>10204</v>
      </c>
      <c r="D146" s="144" t="s">
        <v>10129</v>
      </c>
      <c r="E146" s="145" t="s">
        <v>28635</v>
      </c>
    </row>
    <row r="147" spans="1:5" ht="27">
      <c r="A147" t="str">
        <f t="shared" si="2"/>
        <v>53794</v>
      </c>
      <c r="B147" s="142" t="s">
        <v>751</v>
      </c>
      <c r="C147" s="156" t="s">
        <v>10205</v>
      </c>
      <c r="D147" s="144" t="s">
        <v>10129</v>
      </c>
      <c r="E147" s="145" t="s">
        <v>10206</v>
      </c>
    </row>
    <row r="148" spans="1:5" ht="40.5">
      <c r="A148" t="str">
        <f t="shared" si="2"/>
        <v>53797</v>
      </c>
      <c r="B148" s="142" t="s">
        <v>752</v>
      </c>
      <c r="C148" s="156" t="s">
        <v>10207</v>
      </c>
      <c r="D148" s="144" t="s">
        <v>10129</v>
      </c>
      <c r="E148" s="145" t="s">
        <v>25311</v>
      </c>
    </row>
    <row r="149" spans="1:5" ht="27">
      <c r="A149" t="str">
        <f t="shared" si="2"/>
        <v>53804</v>
      </c>
      <c r="B149" s="142" t="s">
        <v>753</v>
      </c>
      <c r="C149" s="156" t="s">
        <v>10208</v>
      </c>
      <c r="D149" s="144" t="s">
        <v>10129</v>
      </c>
      <c r="E149" s="145" t="s">
        <v>9294</v>
      </c>
    </row>
    <row r="150" spans="1:5" ht="27">
      <c r="A150" t="str">
        <f t="shared" si="2"/>
        <v>53806</v>
      </c>
      <c r="B150" s="142" t="s">
        <v>754</v>
      </c>
      <c r="C150" s="156" t="s">
        <v>10209</v>
      </c>
      <c r="D150" s="144" t="s">
        <v>10129</v>
      </c>
      <c r="E150" s="145" t="s">
        <v>24795</v>
      </c>
    </row>
    <row r="151" spans="1:5" ht="27">
      <c r="A151" t="str">
        <f t="shared" si="2"/>
        <v>53810</v>
      </c>
      <c r="B151" s="142" t="s">
        <v>755</v>
      </c>
      <c r="C151" s="156" t="s">
        <v>10210</v>
      </c>
      <c r="D151" s="144" t="s">
        <v>10129</v>
      </c>
      <c r="E151" s="145" t="s">
        <v>28636</v>
      </c>
    </row>
    <row r="152" spans="1:5" ht="27">
      <c r="A152" t="str">
        <f t="shared" si="2"/>
        <v>53814</v>
      </c>
      <c r="B152" s="142" t="s">
        <v>756</v>
      </c>
      <c r="C152" s="156" t="s">
        <v>10211</v>
      </c>
      <c r="D152" s="144" t="s">
        <v>10129</v>
      </c>
      <c r="E152" s="145" t="s">
        <v>23457</v>
      </c>
    </row>
    <row r="153" spans="1:5" ht="27">
      <c r="A153" t="str">
        <f t="shared" si="2"/>
        <v>53817</v>
      </c>
      <c r="B153" s="142" t="s">
        <v>757</v>
      </c>
      <c r="C153" s="156" t="s">
        <v>10212</v>
      </c>
      <c r="D153" s="144" t="s">
        <v>10129</v>
      </c>
      <c r="E153" s="145" t="s">
        <v>18960</v>
      </c>
    </row>
    <row r="154" spans="1:5" ht="40.5">
      <c r="A154" t="str">
        <f t="shared" si="2"/>
        <v>53818</v>
      </c>
      <c r="B154" s="142" t="s">
        <v>758</v>
      </c>
      <c r="C154" s="156" t="s">
        <v>10213</v>
      </c>
      <c r="D154" s="144" t="s">
        <v>10129</v>
      </c>
      <c r="E154" s="145" t="s">
        <v>16455</v>
      </c>
    </row>
    <row r="155" spans="1:5" ht="40.5">
      <c r="A155" t="str">
        <f t="shared" si="2"/>
        <v>53827</v>
      </c>
      <c r="B155" s="142" t="s">
        <v>759</v>
      </c>
      <c r="C155" s="156" t="s">
        <v>10215</v>
      </c>
      <c r="D155" s="144" t="s">
        <v>10129</v>
      </c>
      <c r="E155" s="145" t="s">
        <v>28637</v>
      </c>
    </row>
    <row r="156" spans="1:5" ht="40.5">
      <c r="A156" t="str">
        <f t="shared" si="2"/>
        <v>53829</v>
      </c>
      <c r="B156" s="142" t="s">
        <v>760</v>
      </c>
      <c r="C156" s="156" t="s">
        <v>10216</v>
      </c>
      <c r="D156" s="144" t="s">
        <v>10129</v>
      </c>
      <c r="E156" s="145" t="s">
        <v>25311</v>
      </c>
    </row>
    <row r="157" spans="1:5" ht="40.5">
      <c r="A157" t="str">
        <f t="shared" si="2"/>
        <v>53831</v>
      </c>
      <c r="B157" s="142" t="s">
        <v>761</v>
      </c>
      <c r="C157" s="156" t="s">
        <v>10217</v>
      </c>
      <c r="D157" s="144" t="s">
        <v>10129</v>
      </c>
      <c r="E157" s="145" t="s">
        <v>28638</v>
      </c>
    </row>
    <row r="158" spans="1:5" ht="27">
      <c r="A158" t="str">
        <f t="shared" si="2"/>
        <v>53840</v>
      </c>
      <c r="B158" s="142" t="s">
        <v>762</v>
      </c>
      <c r="C158" s="156" t="s">
        <v>10218</v>
      </c>
      <c r="D158" s="144" t="s">
        <v>10129</v>
      </c>
      <c r="E158" s="145" t="s">
        <v>8713</v>
      </c>
    </row>
    <row r="159" spans="1:5" ht="27">
      <c r="A159" t="str">
        <f t="shared" si="2"/>
        <v>53841</v>
      </c>
      <c r="B159" s="142" t="s">
        <v>763</v>
      </c>
      <c r="C159" s="156" t="s">
        <v>10219</v>
      </c>
      <c r="D159" s="144" t="s">
        <v>10129</v>
      </c>
      <c r="E159" s="145" t="s">
        <v>8601</v>
      </c>
    </row>
    <row r="160" spans="1:5" ht="27">
      <c r="A160" t="str">
        <f t="shared" si="2"/>
        <v>53849</v>
      </c>
      <c r="B160" s="142" t="s">
        <v>764</v>
      </c>
      <c r="C160" s="156" t="s">
        <v>10220</v>
      </c>
      <c r="D160" s="144" t="s">
        <v>10129</v>
      </c>
      <c r="E160" s="145" t="s">
        <v>18591</v>
      </c>
    </row>
    <row r="161" spans="1:5" ht="27">
      <c r="A161" t="str">
        <f t="shared" si="2"/>
        <v>53857</v>
      </c>
      <c r="B161" s="142" t="s">
        <v>765</v>
      </c>
      <c r="C161" s="156" t="s">
        <v>10221</v>
      </c>
      <c r="D161" s="144" t="s">
        <v>10129</v>
      </c>
      <c r="E161" s="145" t="s">
        <v>28639</v>
      </c>
    </row>
    <row r="162" spans="1:5" ht="27">
      <c r="A162" t="str">
        <f t="shared" si="2"/>
        <v>53858</v>
      </c>
      <c r="B162" s="142" t="s">
        <v>766</v>
      </c>
      <c r="C162" s="156" t="s">
        <v>10222</v>
      </c>
      <c r="D162" s="144" t="s">
        <v>10129</v>
      </c>
      <c r="E162" s="145" t="s">
        <v>28611</v>
      </c>
    </row>
    <row r="163" spans="1:5" ht="27">
      <c r="A163" t="str">
        <f t="shared" si="2"/>
        <v>53861</v>
      </c>
      <c r="B163" s="142" t="s">
        <v>767</v>
      </c>
      <c r="C163" s="156" t="s">
        <v>10223</v>
      </c>
      <c r="D163" s="144" t="s">
        <v>10129</v>
      </c>
      <c r="E163" s="145" t="s">
        <v>18908</v>
      </c>
    </row>
    <row r="164" spans="1:5" ht="27">
      <c r="A164" t="str">
        <f t="shared" si="2"/>
        <v>53863</v>
      </c>
      <c r="B164" s="142" t="s">
        <v>768</v>
      </c>
      <c r="C164" s="156" t="s">
        <v>10224</v>
      </c>
      <c r="D164" s="144" t="s">
        <v>10129</v>
      </c>
      <c r="E164" s="145" t="s">
        <v>8499</v>
      </c>
    </row>
    <row r="165" spans="1:5" ht="27">
      <c r="A165" t="str">
        <f t="shared" si="2"/>
        <v>53865</v>
      </c>
      <c r="B165" s="142" t="s">
        <v>769</v>
      </c>
      <c r="C165" s="156" t="s">
        <v>10225</v>
      </c>
      <c r="D165" s="144" t="s">
        <v>10129</v>
      </c>
      <c r="E165" s="145" t="s">
        <v>24996</v>
      </c>
    </row>
    <row r="166" spans="1:5" ht="40.5">
      <c r="A166" t="str">
        <f t="shared" si="2"/>
        <v>53866</v>
      </c>
      <c r="B166" s="142" t="s">
        <v>770</v>
      </c>
      <c r="C166" s="156" t="s">
        <v>10226</v>
      </c>
      <c r="D166" s="144" t="s">
        <v>10129</v>
      </c>
      <c r="E166" s="145" t="s">
        <v>8825</v>
      </c>
    </row>
    <row r="167" spans="1:5" ht="40.5">
      <c r="A167" t="str">
        <f t="shared" si="2"/>
        <v>53882</v>
      </c>
      <c r="B167" s="142" t="s">
        <v>771</v>
      </c>
      <c r="C167" s="156" t="s">
        <v>10228</v>
      </c>
      <c r="D167" s="144" t="s">
        <v>10129</v>
      </c>
      <c r="E167" s="145" t="s">
        <v>16483</v>
      </c>
    </row>
    <row r="168" spans="1:5" ht="27">
      <c r="A168" t="str">
        <f t="shared" si="2"/>
        <v>55263</v>
      </c>
      <c r="B168" s="142" t="s">
        <v>772</v>
      </c>
      <c r="C168" s="156" t="s">
        <v>10230</v>
      </c>
      <c r="D168" s="144" t="s">
        <v>10129</v>
      </c>
      <c r="E168" s="145" t="s">
        <v>24232</v>
      </c>
    </row>
    <row r="169" spans="1:5" ht="40.5">
      <c r="A169" t="str">
        <f t="shared" si="2"/>
        <v>67826</v>
      </c>
      <c r="B169" s="142" t="s">
        <v>773</v>
      </c>
      <c r="C169" s="156" t="s">
        <v>9843</v>
      </c>
      <c r="D169" s="144" t="s">
        <v>9808</v>
      </c>
      <c r="E169" s="145" t="s">
        <v>28640</v>
      </c>
    </row>
    <row r="170" spans="1:5" ht="40.5">
      <c r="A170" t="str">
        <f t="shared" si="2"/>
        <v>67827</v>
      </c>
      <c r="B170" s="142" t="s">
        <v>774</v>
      </c>
      <c r="C170" s="156" t="s">
        <v>10001</v>
      </c>
      <c r="D170" s="144" t="s">
        <v>9961</v>
      </c>
      <c r="E170" s="145" t="s">
        <v>24767</v>
      </c>
    </row>
    <row r="171" spans="1:5">
      <c r="A171" t="str">
        <f t="shared" si="2"/>
        <v>73303</v>
      </c>
      <c r="B171" s="142" t="s">
        <v>775</v>
      </c>
      <c r="C171" s="156" t="s">
        <v>10231</v>
      </c>
      <c r="D171" s="144" t="s">
        <v>10129</v>
      </c>
      <c r="E171" s="145" t="s">
        <v>10470</v>
      </c>
    </row>
    <row r="172" spans="1:5">
      <c r="A172" t="str">
        <f t="shared" si="2"/>
        <v>73307</v>
      </c>
      <c r="B172" s="142" t="s">
        <v>776</v>
      </c>
      <c r="C172" s="156" t="s">
        <v>10233</v>
      </c>
      <c r="D172" s="144" t="s">
        <v>10129</v>
      </c>
      <c r="E172" s="145" t="s">
        <v>9420</v>
      </c>
    </row>
    <row r="173" spans="1:5" ht="40.5">
      <c r="A173" t="str">
        <f t="shared" si="2"/>
        <v>73309</v>
      </c>
      <c r="B173" s="142" t="s">
        <v>777</v>
      </c>
      <c r="C173" s="156" t="s">
        <v>10234</v>
      </c>
      <c r="D173" s="144" t="s">
        <v>10129</v>
      </c>
      <c r="E173" s="145" t="s">
        <v>28641</v>
      </c>
    </row>
    <row r="174" spans="1:5" ht="27">
      <c r="A174" t="str">
        <f t="shared" si="2"/>
        <v>73311</v>
      </c>
      <c r="B174" s="142" t="s">
        <v>778</v>
      </c>
      <c r="C174" s="156" t="s">
        <v>10236</v>
      </c>
      <c r="D174" s="144" t="s">
        <v>10129</v>
      </c>
      <c r="E174" s="145" t="s">
        <v>28642</v>
      </c>
    </row>
    <row r="175" spans="1:5" ht="40.5">
      <c r="A175" t="str">
        <f t="shared" si="2"/>
        <v>73313</v>
      </c>
      <c r="B175" s="142" t="s">
        <v>779</v>
      </c>
      <c r="C175" s="156" t="s">
        <v>10237</v>
      </c>
      <c r="D175" s="144" t="s">
        <v>10129</v>
      </c>
      <c r="E175" s="145" t="s">
        <v>9567</v>
      </c>
    </row>
    <row r="176" spans="1:5" ht="40.5">
      <c r="A176" t="str">
        <f t="shared" si="2"/>
        <v>73315</v>
      </c>
      <c r="B176" s="142" t="s">
        <v>780</v>
      </c>
      <c r="C176" s="156" t="s">
        <v>10238</v>
      </c>
      <c r="D176" s="144" t="s">
        <v>10129</v>
      </c>
      <c r="E176" s="145" t="s">
        <v>28634</v>
      </c>
    </row>
    <row r="177" spans="1:5" ht="40.5">
      <c r="A177" t="str">
        <f t="shared" si="2"/>
        <v>73335</v>
      </c>
      <c r="B177" s="142" t="s">
        <v>781</v>
      </c>
      <c r="C177" s="156" t="s">
        <v>10239</v>
      </c>
      <c r="D177" s="144" t="s">
        <v>10129</v>
      </c>
      <c r="E177" s="145" t="s">
        <v>28516</v>
      </c>
    </row>
    <row r="178" spans="1:5" ht="40.5">
      <c r="A178" t="str">
        <f t="shared" si="2"/>
        <v>73340</v>
      </c>
      <c r="B178" s="142" t="s">
        <v>782</v>
      </c>
      <c r="C178" s="156" t="s">
        <v>10241</v>
      </c>
      <c r="D178" s="144" t="s">
        <v>10129</v>
      </c>
      <c r="E178" s="145" t="s">
        <v>28632</v>
      </c>
    </row>
    <row r="179" spans="1:5">
      <c r="A179" t="str">
        <f t="shared" si="2"/>
        <v>73395</v>
      </c>
      <c r="B179" s="142" t="s">
        <v>783</v>
      </c>
      <c r="C179" s="156" t="s">
        <v>10002</v>
      </c>
      <c r="D179" s="144" t="s">
        <v>9961</v>
      </c>
      <c r="E179" s="145" t="s">
        <v>9060</v>
      </c>
    </row>
    <row r="180" spans="1:5">
      <c r="A180" t="str">
        <f t="shared" si="2"/>
        <v>73417</v>
      </c>
      <c r="B180" s="142" t="s">
        <v>784</v>
      </c>
      <c r="C180" s="156" t="s">
        <v>9844</v>
      </c>
      <c r="D180" s="144" t="s">
        <v>9808</v>
      </c>
      <c r="E180" s="145" t="s">
        <v>28643</v>
      </c>
    </row>
    <row r="181" spans="1:5" ht="40.5">
      <c r="A181" t="str">
        <f t="shared" si="2"/>
        <v>73436</v>
      </c>
      <c r="B181" s="142" t="s">
        <v>785</v>
      </c>
      <c r="C181" s="156" t="s">
        <v>9845</v>
      </c>
      <c r="D181" s="144" t="s">
        <v>9808</v>
      </c>
      <c r="E181" s="145" t="s">
        <v>28644</v>
      </c>
    </row>
    <row r="182" spans="1:5" ht="40.5">
      <c r="A182" t="str">
        <f t="shared" si="2"/>
        <v>73467</v>
      </c>
      <c r="B182" s="142" t="s">
        <v>786</v>
      </c>
      <c r="C182" s="156" t="s">
        <v>9846</v>
      </c>
      <c r="D182" s="144" t="s">
        <v>9808</v>
      </c>
      <c r="E182" s="145" t="s">
        <v>28645</v>
      </c>
    </row>
    <row r="183" spans="1:5" ht="40.5">
      <c r="A183" t="str">
        <f t="shared" si="2"/>
        <v>73536</v>
      </c>
      <c r="B183" s="142" t="s">
        <v>787</v>
      </c>
      <c r="C183" s="156" t="s">
        <v>9847</v>
      </c>
      <c r="D183" s="144" t="s">
        <v>9808</v>
      </c>
      <c r="E183" s="145" t="s">
        <v>13415</v>
      </c>
    </row>
    <row r="184" spans="1:5" ht="40.5">
      <c r="A184" t="str">
        <f t="shared" si="2"/>
        <v>83361</v>
      </c>
      <c r="B184" s="142" t="s">
        <v>788</v>
      </c>
      <c r="C184" s="156" t="s">
        <v>10242</v>
      </c>
      <c r="D184" s="144" t="s">
        <v>10129</v>
      </c>
      <c r="E184" s="145" t="s">
        <v>16487</v>
      </c>
    </row>
    <row r="185" spans="1:5" ht="40.5">
      <c r="A185" t="str">
        <f t="shared" si="2"/>
        <v>83362</v>
      </c>
      <c r="B185" s="142" t="s">
        <v>789</v>
      </c>
      <c r="C185" s="156" t="s">
        <v>9849</v>
      </c>
      <c r="D185" s="144" t="s">
        <v>9808</v>
      </c>
      <c r="E185" s="145" t="s">
        <v>28646</v>
      </c>
    </row>
    <row r="186" spans="1:5" ht="27">
      <c r="A186" t="str">
        <f t="shared" si="2"/>
        <v>83761</v>
      </c>
      <c r="B186" s="142" t="s">
        <v>790</v>
      </c>
      <c r="C186" s="156" t="s">
        <v>10243</v>
      </c>
      <c r="D186" s="144" t="s">
        <v>10129</v>
      </c>
      <c r="E186" s="145" t="s">
        <v>24943</v>
      </c>
    </row>
    <row r="187" spans="1:5" ht="27">
      <c r="A187" t="str">
        <f t="shared" si="2"/>
        <v>83762</v>
      </c>
      <c r="B187" s="142" t="s">
        <v>791</v>
      </c>
      <c r="C187" s="156" t="s">
        <v>10244</v>
      </c>
      <c r="D187" s="144" t="s">
        <v>10129</v>
      </c>
      <c r="E187" s="145" t="s">
        <v>8898</v>
      </c>
    </row>
    <row r="188" spans="1:5" ht="27">
      <c r="A188" t="str">
        <f t="shared" si="2"/>
        <v>83763</v>
      </c>
      <c r="B188" s="142" t="s">
        <v>792</v>
      </c>
      <c r="C188" s="156" t="s">
        <v>10245</v>
      </c>
      <c r="D188" s="144" t="s">
        <v>10129</v>
      </c>
      <c r="E188" s="145" t="s">
        <v>26920</v>
      </c>
    </row>
    <row r="189" spans="1:5" ht="27">
      <c r="A189" t="str">
        <f t="shared" si="2"/>
        <v>83764</v>
      </c>
      <c r="B189" s="142" t="s">
        <v>793</v>
      </c>
      <c r="C189" s="156" t="s">
        <v>10246</v>
      </c>
      <c r="D189" s="144" t="s">
        <v>10129</v>
      </c>
      <c r="E189" s="145" t="s">
        <v>16976</v>
      </c>
    </row>
    <row r="190" spans="1:5" ht="27">
      <c r="A190" t="str">
        <f t="shared" si="2"/>
        <v>83765</v>
      </c>
      <c r="B190" s="142" t="s">
        <v>794</v>
      </c>
      <c r="C190" s="156" t="s">
        <v>9850</v>
      </c>
      <c r="D190" s="144" t="s">
        <v>9808</v>
      </c>
      <c r="E190" s="145" t="s">
        <v>28647</v>
      </c>
    </row>
    <row r="191" spans="1:5" ht="27">
      <c r="A191" t="str">
        <f t="shared" si="2"/>
        <v>83766</v>
      </c>
      <c r="B191" s="142" t="s">
        <v>795</v>
      </c>
      <c r="C191" s="156" t="s">
        <v>10003</v>
      </c>
      <c r="D191" s="144" t="s">
        <v>9961</v>
      </c>
      <c r="E191" s="145" t="s">
        <v>13513</v>
      </c>
    </row>
    <row r="192" spans="1:5" ht="27">
      <c r="A192" t="str">
        <f t="shared" si="2"/>
        <v>84013</v>
      </c>
      <c r="B192" s="142" t="s">
        <v>796</v>
      </c>
      <c r="C192" s="156" t="s">
        <v>10004</v>
      </c>
      <c r="D192" s="144" t="s">
        <v>9961</v>
      </c>
      <c r="E192" s="145" t="s">
        <v>17752</v>
      </c>
    </row>
    <row r="193" spans="1:5" ht="27">
      <c r="A193" t="str">
        <f t="shared" si="2"/>
        <v>86872</v>
      </c>
      <c r="B193" s="142" t="s">
        <v>797</v>
      </c>
      <c r="C193" s="156" t="s">
        <v>14127</v>
      </c>
      <c r="D193" s="144" t="s">
        <v>9623</v>
      </c>
      <c r="E193" s="145" t="s">
        <v>28648</v>
      </c>
    </row>
    <row r="194" spans="1:5" ht="27">
      <c r="A194" t="str">
        <f t="shared" si="2"/>
        <v>86874</v>
      </c>
      <c r="B194" s="142" t="s">
        <v>798</v>
      </c>
      <c r="C194" s="156" t="s">
        <v>14128</v>
      </c>
      <c r="D194" s="144" t="s">
        <v>9623</v>
      </c>
      <c r="E194" s="145" t="s">
        <v>28649</v>
      </c>
    </row>
    <row r="195" spans="1:5" ht="27">
      <c r="A195" t="str">
        <f t="shared" si="2"/>
        <v>86875</v>
      </c>
      <c r="B195" s="142" t="s">
        <v>799</v>
      </c>
      <c r="C195" s="156" t="s">
        <v>14129</v>
      </c>
      <c r="D195" s="144" t="s">
        <v>9623</v>
      </c>
      <c r="E195" s="145" t="s">
        <v>28650</v>
      </c>
    </row>
    <row r="196" spans="1:5" ht="27">
      <c r="A196" t="str">
        <f t="shared" si="2"/>
        <v>86876</v>
      </c>
      <c r="B196" s="142" t="s">
        <v>800</v>
      </c>
      <c r="C196" s="156" t="s">
        <v>14130</v>
      </c>
      <c r="D196" s="144" t="s">
        <v>9623</v>
      </c>
      <c r="E196" s="145" t="s">
        <v>28651</v>
      </c>
    </row>
    <row r="197" spans="1:5" ht="27">
      <c r="A197" t="str">
        <f t="shared" si="2"/>
        <v>86877</v>
      </c>
      <c r="B197" s="142" t="s">
        <v>801</v>
      </c>
      <c r="C197" s="156" t="s">
        <v>14131</v>
      </c>
      <c r="D197" s="144" t="s">
        <v>9623</v>
      </c>
      <c r="E197" s="145" t="s">
        <v>28652</v>
      </c>
    </row>
    <row r="198" spans="1:5" ht="27">
      <c r="A198" t="str">
        <f t="shared" si="2"/>
        <v>86878</v>
      </c>
      <c r="B198" s="142" t="s">
        <v>802</v>
      </c>
      <c r="C198" s="156" t="s">
        <v>14133</v>
      </c>
      <c r="D198" s="144" t="s">
        <v>9623</v>
      </c>
      <c r="E198" s="145" t="s">
        <v>28653</v>
      </c>
    </row>
    <row r="199" spans="1:5" ht="27">
      <c r="A199" t="str">
        <f t="shared" si="2"/>
        <v>86879</v>
      </c>
      <c r="B199" s="142" t="s">
        <v>803</v>
      </c>
      <c r="C199" s="156" t="s">
        <v>14134</v>
      </c>
      <c r="D199" s="144" t="s">
        <v>9623</v>
      </c>
      <c r="E199" s="145" t="s">
        <v>9461</v>
      </c>
    </row>
    <row r="200" spans="1:5" ht="27">
      <c r="A200" t="str">
        <f t="shared" ref="A200:A263" si="3">IF(ISERROR(SEARCH("/",B200)=6),TRIM(CLEAN(B200)),IF(SEARCH("/",B200)=6,IF(LEN(TRIM(CLEAN(B200)))=7,LEFT(TRIM(CLEAN(B200)),6)&amp;"00"&amp;RIGHT(TRIM(CLEAN(B200)),1),LEFT(TRIM(CLEAN(B200)),6)&amp;"0"&amp;RIGHT(TRIM(CLEAN(B200)),2)),TRIM(CLEAN(B200))))</f>
        <v>86880</v>
      </c>
      <c r="B200" s="142" t="s">
        <v>804</v>
      </c>
      <c r="C200" s="156" t="s">
        <v>14136</v>
      </c>
      <c r="D200" s="144" t="s">
        <v>9623</v>
      </c>
      <c r="E200" s="145" t="s">
        <v>16879</v>
      </c>
    </row>
    <row r="201" spans="1:5" ht="27">
      <c r="A201" t="str">
        <f t="shared" si="3"/>
        <v>86881</v>
      </c>
      <c r="B201" s="142" t="s">
        <v>805</v>
      </c>
      <c r="C201" s="156" t="s">
        <v>14138</v>
      </c>
      <c r="D201" s="144" t="s">
        <v>9623</v>
      </c>
      <c r="E201" s="145" t="s">
        <v>28654</v>
      </c>
    </row>
    <row r="202" spans="1:5" ht="27">
      <c r="A202" t="str">
        <f t="shared" si="3"/>
        <v>86882</v>
      </c>
      <c r="B202" s="142" t="s">
        <v>806</v>
      </c>
      <c r="C202" s="156" t="s">
        <v>14139</v>
      </c>
      <c r="D202" s="144" t="s">
        <v>9623</v>
      </c>
      <c r="E202" s="145" t="s">
        <v>17259</v>
      </c>
    </row>
    <row r="203" spans="1:5">
      <c r="A203" t="str">
        <f t="shared" si="3"/>
        <v>86883</v>
      </c>
      <c r="B203" s="142" t="s">
        <v>807</v>
      </c>
      <c r="C203" s="156" t="s">
        <v>14141</v>
      </c>
      <c r="D203" s="144" t="s">
        <v>9623</v>
      </c>
      <c r="E203" s="145" t="s">
        <v>8845</v>
      </c>
    </row>
    <row r="204" spans="1:5" ht="27">
      <c r="A204" t="str">
        <f t="shared" si="3"/>
        <v>86884</v>
      </c>
      <c r="B204" s="142" t="s">
        <v>808</v>
      </c>
      <c r="C204" s="156" t="s">
        <v>14143</v>
      </c>
      <c r="D204" s="144" t="s">
        <v>9623</v>
      </c>
      <c r="E204" s="145" t="s">
        <v>9146</v>
      </c>
    </row>
    <row r="205" spans="1:5" ht="27">
      <c r="A205" t="str">
        <f t="shared" si="3"/>
        <v>86885</v>
      </c>
      <c r="B205" s="142" t="s">
        <v>809</v>
      </c>
      <c r="C205" s="156" t="s">
        <v>14144</v>
      </c>
      <c r="D205" s="144" t="s">
        <v>9623</v>
      </c>
      <c r="E205" s="145" t="s">
        <v>16071</v>
      </c>
    </row>
    <row r="206" spans="1:5">
      <c r="A206" t="str">
        <f t="shared" si="3"/>
        <v>86886</v>
      </c>
      <c r="B206" s="142" t="s">
        <v>810</v>
      </c>
      <c r="C206" s="156" t="s">
        <v>14145</v>
      </c>
      <c r="D206" s="144" t="s">
        <v>9623</v>
      </c>
      <c r="E206" s="145" t="s">
        <v>28655</v>
      </c>
    </row>
    <row r="207" spans="1:5">
      <c r="A207" t="str">
        <f t="shared" si="3"/>
        <v>86887</v>
      </c>
      <c r="B207" s="142" t="s">
        <v>811</v>
      </c>
      <c r="C207" s="156" t="s">
        <v>14146</v>
      </c>
      <c r="D207" s="144" t="s">
        <v>9623</v>
      </c>
      <c r="E207" s="145" t="s">
        <v>28656</v>
      </c>
    </row>
    <row r="208" spans="1:5" ht="27">
      <c r="A208" t="str">
        <f t="shared" si="3"/>
        <v>86888</v>
      </c>
      <c r="B208" s="142" t="s">
        <v>812</v>
      </c>
      <c r="C208" s="156" t="s">
        <v>14147</v>
      </c>
      <c r="D208" s="144" t="s">
        <v>9623</v>
      </c>
      <c r="E208" s="145" t="s">
        <v>28657</v>
      </c>
    </row>
    <row r="209" spans="1:5" ht="27">
      <c r="A209" t="str">
        <f t="shared" si="3"/>
        <v>86889</v>
      </c>
      <c r="B209" s="142" t="s">
        <v>813</v>
      </c>
      <c r="C209" s="156" t="s">
        <v>14148</v>
      </c>
      <c r="D209" s="144" t="s">
        <v>9623</v>
      </c>
      <c r="E209" s="145" t="s">
        <v>28658</v>
      </c>
    </row>
    <row r="210" spans="1:5" ht="27">
      <c r="A210" t="str">
        <f t="shared" si="3"/>
        <v>86893</v>
      </c>
      <c r="B210" s="142" t="s">
        <v>814</v>
      </c>
      <c r="C210" s="156" t="s">
        <v>14149</v>
      </c>
      <c r="D210" s="144" t="s">
        <v>9623</v>
      </c>
      <c r="E210" s="145" t="s">
        <v>28659</v>
      </c>
    </row>
    <row r="211" spans="1:5" ht="27">
      <c r="A211" t="str">
        <f t="shared" si="3"/>
        <v>86894</v>
      </c>
      <c r="B211" s="142" t="s">
        <v>815</v>
      </c>
      <c r="C211" s="156" t="s">
        <v>14150</v>
      </c>
      <c r="D211" s="144" t="s">
        <v>9623</v>
      </c>
      <c r="E211" s="145" t="s">
        <v>28660</v>
      </c>
    </row>
    <row r="212" spans="1:5" ht="27">
      <c r="A212" t="str">
        <f t="shared" si="3"/>
        <v>86895</v>
      </c>
      <c r="B212" s="142" t="s">
        <v>816</v>
      </c>
      <c r="C212" s="156" t="s">
        <v>14151</v>
      </c>
      <c r="D212" s="144" t="s">
        <v>9623</v>
      </c>
      <c r="E212" s="145" t="s">
        <v>28661</v>
      </c>
    </row>
    <row r="213" spans="1:5" ht="27">
      <c r="A213" t="str">
        <f t="shared" si="3"/>
        <v>86899</v>
      </c>
      <c r="B213" s="142" t="s">
        <v>817</v>
      </c>
      <c r="C213" s="156" t="s">
        <v>14152</v>
      </c>
      <c r="D213" s="144" t="s">
        <v>9623</v>
      </c>
      <c r="E213" s="145" t="s">
        <v>28662</v>
      </c>
    </row>
    <row r="214" spans="1:5" ht="27">
      <c r="A214" t="str">
        <f t="shared" si="3"/>
        <v>86900</v>
      </c>
      <c r="B214" s="142" t="s">
        <v>818</v>
      </c>
      <c r="C214" s="156" t="s">
        <v>14153</v>
      </c>
      <c r="D214" s="144" t="s">
        <v>9623</v>
      </c>
      <c r="E214" s="145" t="s">
        <v>24827</v>
      </c>
    </row>
    <row r="215" spans="1:5" ht="27">
      <c r="A215" t="str">
        <f t="shared" si="3"/>
        <v>86901</v>
      </c>
      <c r="B215" s="142" t="s">
        <v>819</v>
      </c>
      <c r="C215" s="156" t="s">
        <v>14154</v>
      </c>
      <c r="D215" s="144" t="s">
        <v>9623</v>
      </c>
      <c r="E215" s="145" t="s">
        <v>28663</v>
      </c>
    </row>
    <row r="216" spans="1:5" ht="27">
      <c r="A216" t="str">
        <f t="shared" si="3"/>
        <v>86902</v>
      </c>
      <c r="B216" s="142" t="s">
        <v>820</v>
      </c>
      <c r="C216" s="156" t="s">
        <v>14155</v>
      </c>
      <c r="D216" s="144" t="s">
        <v>9623</v>
      </c>
      <c r="E216" s="145" t="s">
        <v>24936</v>
      </c>
    </row>
    <row r="217" spans="1:5" ht="27">
      <c r="A217" t="str">
        <f t="shared" si="3"/>
        <v>86903</v>
      </c>
      <c r="B217" s="142" t="s">
        <v>821</v>
      </c>
      <c r="C217" s="156" t="s">
        <v>14156</v>
      </c>
      <c r="D217" s="144" t="s">
        <v>9623</v>
      </c>
      <c r="E217" s="145" t="s">
        <v>28664</v>
      </c>
    </row>
    <row r="218" spans="1:5" ht="27">
      <c r="A218" t="str">
        <f t="shared" si="3"/>
        <v>86904</v>
      </c>
      <c r="B218" s="142" t="s">
        <v>822</v>
      </c>
      <c r="C218" s="156" t="s">
        <v>14157</v>
      </c>
      <c r="D218" s="144" t="s">
        <v>9623</v>
      </c>
      <c r="E218" s="145" t="s">
        <v>28665</v>
      </c>
    </row>
    <row r="219" spans="1:5" ht="27">
      <c r="A219" t="str">
        <f t="shared" si="3"/>
        <v>86905</v>
      </c>
      <c r="B219" s="142" t="s">
        <v>823</v>
      </c>
      <c r="C219" s="156" t="s">
        <v>14158</v>
      </c>
      <c r="D219" s="144" t="s">
        <v>9623</v>
      </c>
      <c r="E219" s="145" t="s">
        <v>28666</v>
      </c>
    </row>
    <row r="220" spans="1:5" ht="27">
      <c r="A220" t="str">
        <f t="shared" si="3"/>
        <v>86906</v>
      </c>
      <c r="B220" s="142" t="s">
        <v>824</v>
      </c>
      <c r="C220" s="156" t="s">
        <v>14159</v>
      </c>
      <c r="D220" s="144" t="s">
        <v>9623</v>
      </c>
      <c r="E220" s="145" t="s">
        <v>28667</v>
      </c>
    </row>
    <row r="221" spans="1:5" ht="27">
      <c r="A221" t="str">
        <f t="shared" si="3"/>
        <v>86908</v>
      </c>
      <c r="B221" s="142" t="s">
        <v>825</v>
      </c>
      <c r="C221" s="156" t="s">
        <v>14160</v>
      </c>
      <c r="D221" s="144" t="s">
        <v>9623</v>
      </c>
      <c r="E221" s="145" t="s">
        <v>28668</v>
      </c>
    </row>
    <row r="222" spans="1:5" ht="27">
      <c r="A222" t="str">
        <f t="shared" si="3"/>
        <v>86909</v>
      </c>
      <c r="B222" s="142" t="s">
        <v>826</v>
      </c>
      <c r="C222" s="156" t="s">
        <v>14161</v>
      </c>
      <c r="D222" s="144" t="s">
        <v>9623</v>
      </c>
      <c r="E222" s="145" t="s">
        <v>28669</v>
      </c>
    </row>
    <row r="223" spans="1:5" ht="27">
      <c r="A223" t="str">
        <f t="shared" si="3"/>
        <v>86910</v>
      </c>
      <c r="B223" s="142" t="s">
        <v>827</v>
      </c>
      <c r="C223" s="156" t="s">
        <v>14162</v>
      </c>
      <c r="D223" s="144" t="s">
        <v>9623</v>
      </c>
      <c r="E223" s="145" t="s">
        <v>24235</v>
      </c>
    </row>
    <row r="224" spans="1:5" ht="27">
      <c r="A224" t="str">
        <f t="shared" si="3"/>
        <v>86911</v>
      </c>
      <c r="B224" s="142" t="s">
        <v>828</v>
      </c>
      <c r="C224" s="156" t="s">
        <v>14163</v>
      </c>
      <c r="D224" s="144" t="s">
        <v>9623</v>
      </c>
      <c r="E224" s="145" t="s">
        <v>28670</v>
      </c>
    </row>
    <row r="225" spans="1:5" ht="27">
      <c r="A225" t="str">
        <f t="shared" si="3"/>
        <v>86913</v>
      </c>
      <c r="B225" s="142" t="s">
        <v>829</v>
      </c>
      <c r="C225" s="156" t="s">
        <v>14165</v>
      </c>
      <c r="D225" s="144" t="s">
        <v>9623</v>
      </c>
      <c r="E225" s="145" t="s">
        <v>17281</v>
      </c>
    </row>
    <row r="226" spans="1:5" ht="27">
      <c r="A226" t="str">
        <f t="shared" si="3"/>
        <v>86914</v>
      </c>
      <c r="B226" s="142" t="s">
        <v>830</v>
      </c>
      <c r="C226" s="156" t="s">
        <v>14166</v>
      </c>
      <c r="D226" s="144" t="s">
        <v>9623</v>
      </c>
      <c r="E226" s="145" t="s">
        <v>23405</v>
      </c>
    </row>
    <row r="227" spans="1:5" ht="27">
      <c r="A227" t="str">
        <f t="shared" si="3"/>
        <v>86915</v>
      </c>
      <c r="B227" s="142" t="s">
        <v>831</v>
      </c>
      <c r="C227" s="156" t="s">
        <v>14167</v>
      </c>
      <c r="D227" s="144" t="s">
        <v>9623</v>
      </c>
      <c r="E227" s="145" t="s">
        <v>28671</v>
      </c>
    </row>
    <row r="228" spans="1:5">
      <c r="A228" t="str">
        <f t="shared" si="3"/>
        <v>86916</v>
      </c>
      <c r="B228" s="142" t="s">
        <v>832</v>
      </c>
      <c r="C228" s="156" t="s">
        <v>14168</v>
      </c>
      <c r="D228" s="144" t="s">
        <v>9623</v>
      </c>
      <c r="E228" s="145" t="s">
        <v>17514</v>
      </c>
    </row>
    <row r="229" spans="1:5" ht="40.5">
      <c r="A229" t="str">
        <f t="shared" si="3"/>
        <v>86919</v>
      </c>
      <c r="B229" s="142" t="s">
        <v>833</v>
      </c>
      <c r="C229" s="156" t="s">
        <v>14169</v>
      </c>
      <c r="D229" s="144" t="s">
        <v>9623</v>
      </c>
      <c r="E229" s="145" t="s">
        <v>28672</v>
      </c>
    </row>
    <row r="230" spans="1:5" ht="40.5">
      <c r="A230" t="str">
        <f t="shared" si="3"/>
        <v>86920</v>
      </c>
      <c r="B230" s="142" t="s">
        <v>834</v>
      </c>
      <c r="C230" s="156" t="s">
        <v>14170</v>
      </c>
      <c r="D230" s="144" t="s">
        <v>9623</v>
      </c>
      <c r="E230" s="145" t="s">
        <v>28673</v>
      </c>
    </row>
    <row r="231" spans="1:5" ht="27">
      <c r="A231" t="str">
        <f t="shared" si="3"/>
        <v>86921</v>
      </c>
      <c r="B231" s="142" t="s">
        <v>835</v>
      </c>
      <c r="C231" s="156" t="s">
        <v>14171</v>
      </c>
      <c r="D231" s="144" t="s">
        <v>9623</v>
      </c>
      <c r="E231" s="145" t="s">
        <v>28674</v>
      </c>
    </row>
    <row r="232" spans="1:5" ht="40.5">
      <c r="A232" t="str">
        <f t="shared" si="3"/>
        <v>86922</v>
      </c>
      <c r="B232" s="142" t="s">
        <v>836</v>
      </c>
      <c r="C232" s="156" t="s">
        <v>14172</v>
      </c>
      <c r="D232" s="144" t="s">
        <v>9623</v>
      </c>
      <c r="E232" s="145" t="s">
        <v>28675</v>
      </c>
    </row>
    <row r="233" spans="1:5" ht="40.5">
      <c r="A233" t="str">
        <f t="shared" si="3"/>
        <v>86923</v>
      </c>
      <c r="B233" s="142" t="s">
        <v>837</v>
      </c>
      <c r="C233" s="156" t="s">
        <v>14173</v>
      </c>
      <c r="D233" s="144" t="s">
        <v>9623</v>
      </c>
      <c r="E233" s="145" t="s">
        <v>28676</v>
      </c>
    </row>
    <row r="234" spans="1:5" ht="27">
      <c r="A234" t="str">
        <f t="shared" si="3"/>
        <v>86924</v>
      </c>
      <c r="B234" s="142" t="s">
        <v>838</v>
      </c>
      <c r="C234" s="156" t="s">
        <v>14174</v>
      </c>
      <c r="D234" s="144" t="s">
        <v>9623</v>
      </c>
      <c r="E234" s="145" t="s">
        <v>28677</v>
      </c>
    </row>
    <row r="235" spans="1:5" ht="40.5">
      <c r="A235" t="str">
        <f t="shared" si="3"/>
        <v>86925</v>
      </c>
      <c r="B235" s="142" t="s">
        <v>839</v>
      </c>
      <c r="C235" s="156" t="s">
        <v>14175</v>
      </c>
      <c r="D235" s="144" t="s">
        <v>9623</v>
      </c>
      <c r="E235" s="145" t="s">
        <v>28678</v>
      </c>
    </row>
    <row r="236" spans="1:5" ht="40.5">
      <c r="A236" t="str">
        <f t="shared" si="3"/>
        <v>86926</v>
      </c>
      <c r="B236" s="142" t="s">
        <v>840</v>
      </c>
      <c r="C236" s="156" t="s">
        <v>14176</v>
      </c>
      <c r="D236" s="144" t="s">
        <v>9623</v>
      </c>
      <c r="E236" s="145" t="s">
        <v>28679</v>
      </c>
    </row>
    <row r="237" spans="1:5" ht="40.5">
      <c r="A237" t="str">
        <f t="shared" si="3"/>
        <v>86927</v>
      </c>
      <c r="B237" s="142" t="s">
        <v>841</v>
      </c>
      <c r="C237" s="156" t="s">
        <v>14177</v>
      </c>
      <c r="D237" s="144" t="s">
        <v>9623</v>
      </c>
      <c r="E237" s="145" t="s">
        <v>28680</v>
      </c>
    </row>
    <row r="238" spans="1:5" ht="40.5">
      <c r="A238" t="str">
        <f t="shared" si="3"/>
        <v>86928</v>
      </c>
      <c r="B238" s="142" t="s">
        <v>842</v>
      </c>
      <c r="C238" s="156" t="s">
        <v>14178</v>
      </c>
      <c r="D238" s="144" t="s">
        <v>9623</v>
      </c>
      <c r="E238" s="145" t="s">
        <v>28681</v>
      </c>
    </row>
    <row r="239" spans="1:5" ht="40.5">
      <c r="A239" t="str">
        <f t="shared" si="3"/>
        <v>86929</v>
      </c>
      <c r="B239" s="142" t="s">
        <v>843</v>
      </c>
      <c r="C239" s="156" t="s">
        <v>14179</v>
      </c>
      <c r="D239" s="144" t="s">
        <v>9623</v>
      </c>
      <c r="E239" s="145" t="s">
        <v>28682</v>
      </c>
    </row>
    <row r="240" spans="1:5" ht="27">
      <c r="A240" t="str">
        <f t="shared" si="3"/>
        <v>86930</v>
      </c>
      <c r="B240" s="142" t="s">
        <v>844</v>
      </c>
      <c r="C240" s="156" t="s">
        <v>14180</v>
      </c>
      <c r="D240" s="144" t="s">
        <v>9623</v>
      </c>
      <c r="E240" s="145" t="s">
        <v>28683</v>
      </c>
    </row>
    <row r="241" spans="1:5" ht="27">
      <c r="A241" t="str">
        <f t="shared" si="3"/>
        <v>86931</v>
      </c>
      <c r="B241" s="142" t="s">
        <v>845</v>
      </c>
      <c r="C241" s="156" t="s">
        <v>14181</v>
      </c>
      <c r="D241" s="144" t="s">
        <v>9623</v>
      </c>
      <c r="E241" s="145" t="s">
        <v>28684</v>
      </c>
    </row>
    <row r="242" spans="1:5" ht="40.5">
      <c r="A242" t="str">
        <f t="shared" si="3"/>
        <v>86932</v>
      </c>
      <c r="B242" s="142" t="s">
        <v>846</v>
      </c>
      <c r="C242" s="156" t="s">
        <v>14182</v>
      </c>
      <c r="D242" s="144" t="s">
        <v>9623</v>
      </c>
      <c r="E242" s="145" t="s">
        <v>28685</v>
      </c>
    </row>
    <row r="243" spans="1:5" ht="40.5">
      <c r="A243" t="str">
        <f t="shared" si="3"/>
        <v>86933</v>
      </c>
      <c r="B243" s="142" t="s">
        <v>847</v>
      </c>
      <c r="C243" s="156" t="s">
        <v>14183</v>
      </c>
      <c r="D243" s="144" t="s">
        <v>9623</v>
      </c>
      <c r="E243" s="145" t="s">
        <v>28686</v>
      </c>
    </row>
    <row r="244" spans="1:5" ht="40.5">
      <c r="A244" t="str">
        <f t="shared" si="3"/>
        <v>86934</v>
      </c>
      <c r="B244" s="142" t="s">
        <v>848</v>
      </c>
      <c r="C244" s="156" t="s">
        <v>14184</v>
      </c>
      <c r="D244" s="144" t="s">
        <v>9623</v>
      </c>
      <c r="E244" s="145" t="s">
        <v>28687</v>
      </c>
    </row>
    <row r="245" spans="1:5" ht="27">
      <c r="A245" t="str">
        <f t="shared" si="3"/>
        <v>86935</v>
      </c>
      <c r="B245" s="142" t="s">
        <v>849</v>
      </c>
      <c r="C245" s="156" t="s">
        <v>14185</v>
      </c>
      <c r="D245" s="144" t="s">
        <v>9623</v>
      </c>
      <c r="E245" s="145" t="s">
        <v>28688</v>
      </c>
    </row>
    <row r="246" spans="1:5" ht="27">
      <c r="A246" t="str">
        <f t="shared" si="3"/>
        <v>86936</v>
      </c>
      <c r="B246" s="142" t="s">
        <v>850</v>
      </c>
      <c r="C246" s="156" t="s">
        <v>14186</v>
      </c>
      <c r="D246" s="144" t="s">
        <v>9623</v>
      </c>
      <c r="E246" s="145" t="s">
        <v>28689</v>
      </c>
    </row>
    <row r="247" spans="1:5" ht="27">
      <c r="A247" t="str">
        <f t="shared" si="3"/>
        <v>86937</v>
      </c>
      <c r="B247" s="142" t="s">
        <v>851</v>
      </c>
      <c r="C247" s="156" t="s">
        <v>14187</v>
      </c>
      <c r="D247" s="144" t="s">
        <v>9623</v>
      </c>
      <c r="E247" s="145" t="s">
        <v>28690</v>
      </c>
    </row>
    <row r="248" spans="1:5" ht="27">
      <c r="A248" t="str">
        <f t="shared" si="3"/>
        <v>86938</v>
      </c>
      <c r="B248" s="142" t="s">
        <v>852</v>
      </c>
      <c r="C248" s="156" t="s">
        <v>14188</v>
      </c>
      <c r="D248" s="144" t="s">
        <v>9623</v>
      </c>
      <c r="E248" s="145" t="s">
        <v>28691</v>
      </c>
    </row>
    <row r="249" spans="1:5" ht="40.5">
      <c r="A249" t="str">
        <f t="shared" si="3"/>
        <v>86939</v>
      </c>
      <c r="B249" s="142" t="s">
        <v>853</v>
      </c>
      <c r="C249" s="156" t="s">
        <v>14189</v>
      </c>
      <c r="D249" s="144" t="s">
        <v>9623</v>
      </c>
      <c r="E249" s="145" t="s">
        <v>28692</v>
      </c>
    </row>
    <row r="250" spans="1:5" ht="40.5">
      <c r="A250" t="str">
        <f t="shared" si="3"/>
        <v>86940</v>
      </c>
      <c r="B250" s="142" t="s">
        <v>854</v>
      </c>
      <c r="C250" s="156" t="s">
        <v>14190</v>
      </c>
      <c r="D250" s="144" t="s">
        <v>9623</v>
      </c>
      <c r="E250" s="145" t="s">
        <v>28693</v>
      </c>
    </row>
    <row r="251" spans="1:5" ht="40.5">
      <c r="A251" t="str">
        <f t="shared" si="3"/>
        <v>86941</v>
      </c>
      <c r="B251" s="142" t="s">
        <v>855</v>
      </c>
      <c r="C251" s="156" t="s">
        <v>14191</v>
      </c>
      <c r="D251" s="144" t="s">
        <v>9623</v>
      </c>
      <c r="E251" s="145" t="s">
        <v>28694</v>
      </c>
    </row>
    <row r="252" spans="1:5" ht="40.5">
      <c r="A252" t="str">
        <f t="shared" si="3"/>
        <v>86942</v>
      </c>
      <c r="B252" s="142" t="s">
        <v>856</v>
      </c>
      <c r="C252" s="156" t="s">
        <v>14192</v>
      </c>
      <c r="D252" s="144" t="s">
        <v>9623</v>
      </c>
      <c r="E252" s="145" t="s">
        <v>28695</v>
      </c>
    </row>
    <row r="253" spans="1:5" ht="40.5">
      <c r="A253" t="str">
        <f t="shared" si="3"/>
        <v>86943</v>
      </c>
      <c r="B253" s="142" t="s">
        <v>857</v>
      </c>
      <c r="C253" s="156" t="s">
        <v>14193</v>
      </c>
      <c r="D253" s="144" t="s">
        <v>9623</v>
      </c>
      <c r="E253" s="145" t="s">
        <v>28696</v>
      </c>
    </row>
    <row r="254" spans="1:5" ht="40.5">
      <c r="A254" t="str">
        <f t="shared" si="3"/>
        <v>86947</v>
      </c>
      <c r="B254" s="142" t="s">
        <v>858</v>
      </c>
      <c r="C254" s="156" t="s">
        <v>14194</v>
      </c>
      <c r="D254" s="144" t="s">
        <v>9623</v>
      </c>
      <c r="E254" s="145" t="s">
        <v>28697</v>
      </c>
    </row>
    <row r="255" spans="1:5" ht="27">
      <c r="A255" t="str">
        <f t="shared" si="3"/>
        <v>87026</v>
      </c>
      <c r="B255" s="142" t="s">
        <v>859</v>
      </c>
      <c r="C255" s="156" t="s">
        <v>10247</v>
      </c>
      <c r="D255" s="144" t="s">
        <v>10129</v>
      </c>
      <c r="E255" s="145" t="s">
        <v>8644</v>
      </c>
    </row>
    <row r="256" spans="1:5" ht="27">
      <c r="A256" t="str">
        <f t="shared" si="3"/>
        <v>87242</v>
      </c>
      <c r="B256" s="142" t="s">
        <v>860</v>
      </c>
      <c r="C256" s="156" t="s">
        <v>15368</v>
      </c>
      <c r="D256" s="144" t="s">
        <v>9772</v>
      </c>
      <c r="E256" s="145" t="s">
        <v>28698</v>
      </c>
    </row>
    <row r="257" spans="1:5" ht="27">
      <c r="A257" t="str">
        <f t="shared" si="3"/>
        <v>87243</v>
      </c>
      <c r="B257" s="142" t="s">
        <v>861</v>
      </c>
      <c r="C257" s="156" t="s">
        <v>15369</v>
      </c>
      <c r="D257" s="144" t="s">
        <v>9772</v>
      </c>
      <c r="E257" s="145" t="s">
        <v>28699</v>
      </c>
    </row>
    <row r="258" spans="1:5" ht="40.5">
      <c r="A258" t="str">
        <f t="shared" si="3"/>
        <v>87244</v>
      </c>
      <c r="B258" s="142" t="s">
        <v>862</v>
      </c>
      <c r="C258" s="156" t="s">
        <v>15370</v>
      </c>
      <c r="D258" s="144" t="s">
        <v>9772</v>
      </c>
      <c r="E258" s="145" t="s">
        <v>28700</v>
      </c>
    </row>
    <row r="259" spans="1:5" ht="40.5">
      <c r="A259" t="str">
        <f t="shared" si="3"/>
        <v>87245</v>
      </c>
      <c r="B259" s="142" t="s">
        <v>863</v>
      </c>
      <c r="C259" s="156" t="s">
        <v>15371</v>
      </c>
      <c r="D259" s="144" t="s">
        <v>9772</v>
      </c>
      <c r="E259" s="145" t="s">
        <v>28701</v>
      </c>
    </row>
    <row r="260" spans="1:5" ht="27">
      <c r="A260" t="str">
        <f t="shared" si="3"/>
        <v>87246</v>
      </c>
      <c r="B260" s="142" t="s">
        <v>864</v>
      </c>
      <c r="C260" s="156" t="s">
        <v>15120</v>
      </c>
      <c r="D260" s="144" t="s">
        <v>9772</v>
      </c>
      <c r="E260" s="145" t="s">
        <v>17192</v>
      </c>
    </row>
    <row r="261" spans="1:5" ht="27">
      <c r="A261" t="str">
        <f t="shared" si="3"/>
        <v>87247</v>
      </c>
      <c r="B261" s="142" t="s">
        <v>865</v>
      </c>
      <c r="C261" s="156" t="s">
        <v>15121</v>
      </c>
      <c r="D261" s="144" t="s">
        <v>9772</v>
      </c>
      <c r="E261" s="145" t="s">
        <v>28702</v>
      </c>
    </row>
    <row r="262" spans="1:5" ht="27">
      <c r="A262" t="str">
        <f t="shared" si="3"/>
        <v>87248</v>
      </c>
      <c r="B262" s="142" t="s">
        <v>866</v>
      </c>
      <c r="C262" s="156" t="s">
        <v>15122</v>
      </c>
      <c r="D262" s="144" t="s">
        <v>9772</v>
      </c>
      <c r="E262" s="145" t="s">
        <v>17588</v>
      </c>
    </row>
    <row r="263" spans="1:5" ht="27">
      <c r="A263" t="str">
        <f t="shared" si="3"/>
        <v>87249</v>
      </c>
      <c r="B263" s="142" t="s">
        <v>867</v>
      </c>
      <c r="C263" s="156" t="s">
        <v>15123</v>
      </c>
      <c r="D263" s="144" t="s">
        <v>9772</v>
      </c>
      <c r="E263" s="145" t="s">
        <v>19026</v>
      </c>
    </row>
    <row r="264" spans="1:5" ht="27">
      <c r="A264" t="str">
        <f t="shared" ref="A264:A327" si="4">IF(ISERROR(SEARCH("/",B264)=6),TRIM(CLEAN(B264)),IF(SEARCH("/",B264)=6,IF(LEN(TRIM(CLEAN(B264)))=7,LEFT(TRIM(CLEAN(B264)),6)&amp;"00"&amp;RIGHT(TRIM(CLEAN(B264)),1),LEFT(TRIM(CLEAN(B264)),6)&amp;"0"&amp;RIGHT(TRIM(CLEAN(B264)),2)),TRIM(CLEAN(B264))))</f>
        <v>87250</v>
      </c>
      <c r="B264" s="142" t="s">
        <v>868</v>
      </c>
      <c r="C264" s="156" t="s">
        <v>15124</v>
      </c>
      <c r="D264" s="144" t="s">
        <v>9772</v>
      </c>
      <c r="E264" s="145" t="s">
        <v>28703</v>
      </c>
    </row>
    <row r="265" spans="1:5" ht="27">
      <c r="A265" t="str">
        <f t="shared" si="4"/>
        <v>87251</v>
      </c>
      <c r="B265" s="142" t="s">
        <v>869</v>
      </c>
      <c r="C265" s="156" t="s">
        <v>15125</v>
      </c>
      <c r="D265" s="144" t="s">
        <v>9772</v>
      </c>
      <c r="E265" s="145" t="s">
        <v>28704</v>
      </c>
    </row>
    <row r="266" spans="1:5" ht="27">
      <c r="A266" t="str">
        <f t="shared" si="4"/>
        <v>87255</v>
      </c>
      <c r="B266" s="142" t="s">
        <v>870</v>
      </c>
      <c r="C266" s="156" t="s">
        <v>15126</v>
      </c>
      <c r="D266" s="144" t="s">
        <v>9772</v>
      </c>
      <c r="E266" s="145" t="s">
        <v>28547</v>
      </c>
    </row>
    <row r="267" spans="1:5" ht="27">
      <c r="A267" t="str">
        <f t="shared" si="4"/>
        <v>87256</v>
      </c>
      <c r="B267" s="142" t="s">
        <v>871</v>
      </c>
      <c r="C267" s="156" t="s">
        <v>15127</v>
      </c>
      <c r="D267" s="144" t="s">
        <v>9772</v>
      </c>
      <c r="E267" s="145" t="s">
        <v>28705</v>
      </c>
    </row>
    <row r="268" spans="1:5" ht="27">
      <c r="A268" t="str">
        <f t="shared" si="4"/>
        <v>87257</v>
      </c>
      <c r="B268" s="142" t="s">
        <v>872</v>
      </c>
      <c r="C268" s="156" t="s">
        <v>873</v>
      </c>
      <c r="D268" s="144" t="s">
        <v>9772</v>
      </c>
      <c r="E268" s="145" t="s">
        <v>28706</v>
      </c>
    </row>
    <row r="269" spans="1:5" ht="27">
      <c r="A269" t="str">
        <f t="shared" si="4"/>
        <v>87258</v>
      </c>
      <c r="B269" s="142" t="s">
        <v>874</v>
      </c>
      <c r="C269" s="156" t="s">
        <v>15128</v>
      </c>
      <c r="D269" s="144" t="s">
        <v>9772</v>
      </c>
      <c r="E269" s="145" t="s">
        <v>18593</v>
      </c>
    </row>
    <row r="270" spans="1:5" ht="27">
      <c r="A270" t="str">
        <f t="shared" si="4"/>
        <v>87259</v>
      </c>
      <c r="B270" s="142" t="s">
        <v>875</v>
      </c>
      <c r="C270" s="156" t="s">
        <v>15129</v>
      </c>
      <c r="D270" s="144" t="s">
        <v>9772</v>
      </c>
      <c r="E270" s="145" t="s">
        <v>28707</v>
      </c>
    </row>
    <row r="271" spans="1:5" ht="27">
      <c r="A271" t="str">
        <f t="shared" si="4"/>
        <v>87260</v>
      </c>
      <c r="B271" s="142" t="s">
        <v>876</v>
      </c>
      <c r="C271" s="156" t="s">
        <v>15130</v>
      </c>
      <c r="D271" s="144" t="s">
        <v>9772</v>
      </c>
      <c r="E271" s="145" t="s">
        <v>13436</v>
      </c>
    </row>
    <row r="272" spans="1:5" ht="27">
      <c r="A272" t="str">
        <f t="shared" si="4"/>
        <v>87261</v>
      </c>
      <c r="B272" s="142" t="s">
        <v>877</v>
      </c>
      <c r="C272" s="156" t="s">
        <v>15131</v>
      </c>
      <c r="D272" s="144" t="s">
        <v>9772</v>
      </c>
      <c r="E272" s="145" t="s">
        <v>25429</v>
      </c>
    </row>
    <row r="273" spans="1:5" ht="27">
      <c r="A273" t="str">
        <f t="shared" si="4"/>
        <v>87262</v>
      </c>
      <c r="B273" s="142" t="s">
        <v>878</v>
      </c>
      <c r="C273" s="156" t="s">
        <v>15132</v>
      </c>
      <c r="D273" s="144" t="s">
        <v>9772</v>
      </c>
      <c r="E273" s="145" t="s">
        <v>28708</v>
      </c>
    </row>
    <row r="274" spans="1:5" ht="27">
      <c r="A274" t="str">
        <f t="shared" si="4"/>
        <v>87263</v>
      </c>
      <c r="B274" s="142" t="s">
        <v>879</v>
      </c>
      <c r="C274" s="156" t="s">
        <v>15133</v>
      </c>
      <c r="D274" s="144" t="s">
        <v>9772</v>
      </c>
      <c r="E274" s="145" t="s">
        <v>28353</v>
      </c>
    </row>
    <row r="275" spans="1:5" ht="40.5">
      <c r="A275" t="str">
        <f t="shared" si="4"/>
        <v>87264</v>
      </c>
      <c r="B275" s="142" t="s">
        <v>880</v>
      </c>
      <c r="C275" s="156" t="s">
        <v>15372</v>
      </c>
      <c r="D275" s="144" t="s">
        <v>9772</v>
      </c>
      <c r="E275" s="145" t="s">
        <v>28709</v>
      </c>
    </row>
    <row r="276" spans="1:5" ht="40.5">
      <c r="A276" t="str">
        <f t="shared" si="4"/>
        <v>87265</v>
      </c>
      <c r="B276" s="142" t="s">
        <v>881</v>
      </c>
      <c r="C276" s="156" t="s">
        <v>15373</v>
      </c>
      <c r="D276" s="144" t="s">
        <v>9772</v>
      </c>
      <c r="E276" s="145" t="s">
        <v>8793</v>
      </c>
    </row>
    <row r="277" spans="1:5" ht="40.5">
      <c r="A277" t="str">
        <f t="shared" si="4"/>
        <v>87266</v>
      </c>
      <c r="B277" s="142" t="s">
        <v>882</v>
      </c>
      <c r="C277" s="156" t="s">
        <v>15374</v>
      </c>
      <c r="D277" s="144" t="s">
        <v>9772</v>
      </c>
      <c r="E277" s="145" t="s">
        <v>28710</v>
      </c>
    </row>
    <row r="278" spans="1:5" ht="40.5">
      <c r="A278" t="str">
        <f t="shared" si="4"/>
        <v>87267</v>
      </c>
      <c r="B278" s="142" t="s">
        <v>883</v>
      </c>
      <c r="C278" s="156" t="s">
        <v>15375</v>
      </c>
      <c r="D278" s="144" t="s">
        <v>9772</v>
      </c>
      <c r="E278" s="145" t="s">
        <v>16904</v>
      </c>
    </row>
    <row r="279" spans="1:5" ht="40.5">
      <c r="A279" t="str">
        <f t="shared" si="4"/>
        <v>87268</v>
      </c>
      <c r="B279" s="142" t="s">
        <v>884</v>
      </c>
      <c r="C279" s="156" t="s">
        <v>15376</v>
      </c>
      <c r="D279" s="144" t="s">
        <v>9772</v>
      </c>
      <c r="E279" s="145" t="s">
        <v>17505</v>
      </c>
    </row>
    <row r="280" spans="1:5" ht="40.5">
      <c r="A280" t="str">
        <f t="shared" si="4"/>
        <v>87269</v>
      </c>
      <c r="B280" s="142" t="s">
        <v>885</v>
      </c>
      <c r="C280" s="156" t="s">
        <v>15377</v>
      </c>
      <c r="D280" s="144" t="s">
        <v>9772</v>
      </c>
      <c r="E280" s="145" t="s">
        <v>22563</v>
      </c>
    </row>
    <row r="281" spans="1:5" ht="40.5">
      <c r="A281" t="str">
        <f t="shared" si="4"/>
        <v>87270</v>
      </c>
      <c r="B281" s="142" t="s">
        <v>886</v>
      </c>
      <c r="C281" s="156" t="s">
        <v>15378</v>
      </c>
      <c r="D281" s="144" t="s">
        <v>9772</v>
      </c>
      <c r="E281" s="145" t="s">
        <v>28425</v>
      </c>
    </row>
    <row r="282" spans="1:5" ht="40.5">
      <c r="A282" t="str">
        <f t="shared" si="4"/>
        <v>87271</v>
      </c>
      <c r="B282" s="142" t="s">
        <v>887</v>
      </c>
      <c r="C282" s="156" t="s">
        <v>15379</v>
      </c>
      <c r="D282" s="144" t="s">
        <v>9772</v>
      </c>
      <c r="E282" s="145" t="s">
        <v>22479</v>
      </c>
    </row>
    <row r="283" spans="1:5" ht="40.5">
      <c r="A283" t="str">
        <f t="shared" si="4"/>
        <v>87272</v>
      </c>
      <c r="B283" s="142" t="s">
        <v>888</v>
      </c>
      <c r="C283" s="156" t="s">
        <v>15380</v>
      </c>
      <c r="D283" s="144" t="s">
        <v>9772</v>
      </c>
      <c r="E283" s="145" t="s">
        <v>28711</v>
      </c>
    </row>
    <row r="284" spans="1:5" ht="40.5">
      <c r="A284" t="str">
        <f t="shared" si="4"/>
        <v>87273</v>
      </c>
      <c r="B284" s="142" t="s">
        <v>889</v>
      </c>
      <c r="C284" s="156" t="s">
        <v>15381</v>
      </c>
      <c r="D284" s="144" t="s">
        <v>9772</v>
      </c>
      <c r="E284" s="145" t="s">
        <v>28712</v>
      </c>
    </row>
    <row r="285" spans="1:5" ht="40.5">
      <c r="A285" t="str">
        <f t="shared" si="4"/>
        <v>87274</v>
      </c>
      <c r="B285" s="142" t="s">
        <v>890</v>
      </c>
      <c r="C285" s="156" t="s">
        <v>15382</v>
      </c>
      <c r="D285" s="144" t="s">
        <v>9772</v>
      </c>
      <c r="E285" s="145" t="s">
        <v>28713</v>
      </c>
    </row>
    <row r="286" spans="1:5" ht="40.5">
      <c r="A286" t="str">
        <f t="shared" si="4"/>
        <v>87275</v>
      </c>
      <c r="B286" s="142" t="s">
        <v>891</v>
      </c>
      <c r="C286" s="156" t="s">
        <v>15383</v>
      </c>
      <c r="D286" s="144" t="s">
        <v>9772</v>
      </c>
      <c r="E286" s="145" t="s">
        <v>18938</v>
      </c>
    </row>
    <row r="287" spans="1:5" ht="40.5">
      <c r="A287" t="str">
        <f t="shared" si="4"/>
        <v>87280</v>
      </c>
      <c r="B287" s="142" t="s">
        <v>892</v>
      </c>
      <c r="C287" s="156" t="s">
        <v>15426</v>
      </c>
      <c r="D287" s="144" t="s">
        <v>10840</v>
      </c>
      <c r="E287" s="145" t="s">
        <v>28714</v>
      </c>
    </row>
    <row r="288" spans="1:5" ht="40.5">
      <c r="A288" t="str">
        <f t="shared" si="4"/>
        <v>87281</v>
      </c>
      <c r="B288" s="142" t="s">
        <v>893</v>
      </c>
      <c r="C288" s="156" t="s">
        <v>15427</v>
      </c>
      <c r="D288" s="144" t="s">
        <v>10840</v>
      </c>
      <c r="E288" s="145" t="s">
        <v>28568</v>
      </c>
    </row>
    <row r="289" spans="1:5" ht="40.5">
      <c r="A289" t="str">
        <f t="shared" si="4"/>
        <v>87283</v>
      </c>
      <c r="B289" s="142" t="s">
        <v>894</v>
      </c>
      <c r="C289" s="156" t="s">
        <v>15428</v>
      </c>
      <c r="D289" s="144" t="s">
        <v>10840</v>
      </c>
      <c r="E289" s="145" t="s">
        <v>28715</v>
      </c>
    </row>
    <row r="290" spans="1:5" ht="40.5">
      <c r="A290" t="str">
        <f t="shared" si="4"/>
        <v>87284</v>
      </c>
      <c r="B290" s="142" t="s">
        <v>895</v>
      </c>
      <c r="C290" s="156" t="s">
        <v>15429</v>
      </c>
      <c r="D290" s="144" t="s">
        <v>10840</v>
      </c>
      <c r="E290" s="145" t="s">
        <v>28716</v>
      </c>
    </row>
    <row r="291" spans="1:5" ht="40.5">
      <c r="A291" t="str">
        <f t="shared" si="4"/>
        <v>87286</v>
      </c>
      <c r="B291" s="142" t="s">
        <v>896</v>
      </c>
      <c r="C291" s="156" t="s">
        <v>15430</v>
      </c>
      <c r="D291" s="144" t="s">
        <v>10840</v>
      </c>
      <c r="E291" s="145" t="s">
        <v>28717</v>
      </c>
    </row>
    <row r="292" spans="1:5" ht="40.5">
      <c r="A292" t="str">
        <f t="shared" si="4"/>
        <v>87287</v>
      </c>
      <c r="B292" s="142" t="s">
        <v>897</v>
      </c>
      <c r="C292" s="156" t="s">
        <v>15431</v>
      </c>
      <c r="D292" s="144" t="s">
        <v>10840</v>
      </c>
      <c r="E292" s="145" t="s">
        <v>28718</v>
      </c>
    </row>
    <row r="293" spans="1:5" ht="40.5">
      <c r="A293" t="str">
        <f t="shared" si="4"/>
        <v>87289</v>
      </c>
      <c r="B293" s="142" t="s">
        <v>898</v>
      </c>
      <c r="C293" s="156" t="s">
        <v>15432</v>
      </c>
      <c r="D293" s="144" t="s">
        <v>10840</v>
      </c>
      <c r="E293" s="145" t="s">
        <v>28719</v>
      </c>
    </row>
    <row r="294" spans="1:5" ht="40.5">
      <c r="A294" t="str">
        <f t="shared" si="4"/>
        <v>87290</v>
      </c>
      <c r="B294" s="142" t="s">
        <v>899</v>
      </c>
      <c r="C294" s="156" t="s">
        <v>15433</v>
      </c>
      <c r="D294" s="144" t="s">
        <v>10840</v>
      </c>
      <c r="E294" s="145" t="s">
        <v>28720</v>
      </c>
    </row>
    <row r="295" spans="1:5" ht="40.5">
      <c r="A295" t="str">
        <f t="shared" si="4"/>
        <v>87292</v>
      </c>
      <c r="B295" s="142" t="s">
        <v>900</v>
      </c>
      <c r="C295" s="156" t="s">
        <v>15434</v>
      </c>
      <c r="D295" s="144" t="s">
        <v>10840</v>
      </c>
      <c r="E295" s="145" t="s">
        <v>28721</v>
      </c>
    </row>
    <row r="296" spans="1:5" ht="40.5">
      <c r="A296" t="str">
        <f t="shared" si="4"/>
        <v>87294</v>
      </c>
      <c r="B296" s="142" t="s">
        <v>901</v>
      </c>
      <c r="C296" s="156" t="s">
        <v>15435</v>
      </c>
      <c r="D296" s="144" t="s">
        <v>10840</v>
      </c>
      <c r="E296" s="145" t="s">
        <v>28722</v>
      </c>
    </row>
    <row r="297" spans="1:5" ht="40.5">
      <c r="A297" t="str">
        <f t="shared" si="4"/>
        <v>87295</v>
      </c>
      <c r="B297" s="142" t="s">
        <v>902</v>
      </c>
      <c r="C297" s="156" t="s">
        <v>15436</v>
      </c>
      <c r="D297" s="144" t="s">
        <v>10840</v>
      </c>
      <c r="E297" s="145" t="s">
        <v>28723</v>
      </c>
    </row>
    <row r="298" spans="1:5" ht="40.5">
      <c r="A298" t="str">
        <f t="shared" si="4"/>
        <v>87296</v>
      </c>
      <c r="B298" s="142" t="s">
        <v>903</v>
      </c>
      <c r="C298" s="156" t="s">
        <v>15437</v>
      </c>
      <c r="D298" s="144" t="s">
        <v>10840</v>
      </c>
      <c r="E298" s="145" t="s">
        <v>28423</v>
      </c>
    </row>
    <row r="299" spans="1:5" ht="27">
      <c r="A299" t="str">
        <f t="shared" si="4"/>
        <v>87298</v>
      </c>
      <c r="B299" s="142" t="s">
        <v>904</v>
      </c>
      <c r="C299" s="156" t="s">
        <v>15438</v>
      </c>
      <c r="D299" s="144" t="s">
        <v>10840</v>
      </c>
      <c r="E299" s="145" t="s">
        <v>28724</v>
      </c>
    </row>
    <row r="300" spans="1:5" ht="27">
      <c r="A300" t="str">
        <f t="shared" si="4"/>
        <v>87299</v>
      </c>
      <c r="B300" s="142" t="s">
        <v>905</v>
      </c>
      <c r="C300" s="156" t="s">
        <v>15439</v>
      </c>
      <c r="D300" s="144" t="s">
        <v>10840</v>
      </c>
      <c r="E300" s="145" t="s">
        <v>28725</v>
      </c>
    </row>
    <row r="301" spans="1:5" ht="27">
      <c r="A301" t="str">
        <f t="shared" si="4"/>
        <v>87301</v>
      </c>
      <c r="B301" s="142" t="s">
        <v>906</v>
      </c>
      <c r="C301" s="156" t="s">
        <v>15440</v>
      </c>
      <c r="D301" s="144" t="s">
        <v>10840</v>
      </c>
      <c r="E301" s="145" t="s">
        <v>24878</v>
      </c>
    </row>
    <row r="302" spans="1:5" ht="27">
      <c r="A302" t="str">
        <f t="shared" si="4"/>
        <v>87302</v>
      </c>
      <c r="B302" s="142" t="s">
        <v>907</v>
      </c>
      <c r="C302" s="156" t="s">
        <v>15441</v>
      </c>
      <c r="D302" s="144" t="s">
        <v>10840</v>
      </c>
      <c r="E302" s="145" t="s">
        <v>28726</v>
      </c>
    </row>
    <row r="303" spans="1:5" ht="27">
      <c r="A303" t="str">
        <f t="shared" si="4"/>
        <v>87304</v>
      </c>
      <c r="B303" s="142" t="s">
        <v>908</v>
      </c>
      <c r="C303" s="156" t="s">
        <v>15442</v>
      </c>
      <c r="D303" s="144" t="s">
        <v>10840</v>
      </c>
      <c r="E303" s="145" t="s">
        <v>25506</v>
      </c>
    </row>
    <row r="304" spans="1:5" ht="27">
      <c r="A304" t="str">
        <f t="shared" si="4"/>
        <v>87305</v>
      </c>
      <c r="B304" s="142" t="s">
        <v>909</v>
      </c>
      <c r="C304" s="156" t="s">
        <v>15443</v>
      </c>
      <c r="D304" s="144" t="s">
        <v>10840</v>
      </c>
      <c r="E304" s="145" t="s">
        <v>18906</v>
      </c>
    </row>
    <row r="305" spans="1:5" ht="27">
      <c r="A305" t="str">
        <f t="shared" si="4"/>
        <v>87307</v>
      </c>
      <c r="B305" s="142" t="s">
        <v>910</v>
      </c>
      <c r="C305" s="156" t="s">
        <v>15444</v>
      </c>
      <c r="D305" s="144" t="s">
        <v>10840</v>
      </c>
      <c r="E305" s="145" t="s">
        <v>28727</v>
      </c>
    </row>
    <row r="306" spans="1:5" ht="27">
      <c r="A306" t="str">
        <f t="shared" si="4"/>
        <v>87308</v>
      </c>
      <c r="B306" s="142" t="s">
        <v>911</v>
      </c>
      <c r="C306" s="156" t="s">
        <v>15445</v>
      </c>
      <c r="D306" s="144" t="s">
        <v>10840</v>
      </c>
      <c r="E306" s="145" t="s">
        <v>28728</v>
      </c>
    </row>
    <row r="307" spans="1:5" ht="27">
      <c r="A307" t="str">
        <f t="shared" si="4"/>
        <v>87310</v>
      </c>
      <c r="B307" s="142" t="s">
        <v>912</v>
      </c>
      <c r="C307" s="156" t="s">
        <v>15446</v>
      </c>
      <c r="D307" s="144" t="s">
        <v>10840</v>
      </c>
      <c r="E307" s="145" t="s">
        <v>28729</v>
      </c>
    </row>
    <row r="308" spans="1:5" ht="27">
      <c r="A308" t="str">
        <f t="shared" si="4"/>
        <v>87311</v>
      </c>
      <c r="B308" s="142" t="s">
        <v>913</v>
      </c>
      <c r="C308" s="156" t="s">
        <v>15447</v>
      </c>
      <c r="D308" s="144" t="s">
        <v>10840</v>
      </c>
      <c r="E308" s="145" t="s">
        <v>28730</v>
      </c>
    </row>
    <row r="309" spans="1:5" ht="27">
      <c r="A309" t="str">
        <f t="shared" si="4"/>
        <v>87313</v>
      </c>
      <c r="B309" s="142" t="s">
        <v>914</v>
      </c>
      <c r="C309" s="156" t="s">
        <v>15448</v>
      </c>
      <c r="D309" s="144" t="s">
        <v>10840</v>
      </c>
      <c r="E309" s="145" t="s">
        <v>28731</v>
      </c>
    </row>
    <row r="310" spans="1:5" ht="27">
      <c r="A310" t="str">
        <f t="shared" si="4"/>
        <v>87314</v>
      </c>
      <c r="B310" s="142" t="s">
        <v>915</v>
      </c>
      <c r="C310" s="156" t="s">
        <v>15449</v>
      </c>
      <c r="D310" s="144" t="s">
        <v>10840</v>
      </c>
      <c r="E310" s="145" t="s">
        <v>28732</v>
      </c>
    </row>
    <row r="311" spans="1:5" ht="27">
      <c r="A311" t="str">
        <f t="shared" si="4"/>
        <v>87316</v>
      </c>
      <c r="B311" s="142" t="s">
        <v>916</v>
      </c>
      <c r="C311" s="156" t="s">
        <v>15450</v>
      </c>
      <c r="D311" s="144" t="s">
        <v>10840</v>
      </c>
      <c r="E311" s="145" t="s">
        <v>28733</v>
      </c>
    </row>
    <row r="312" spans="1:5" ht="27">
      <c r="A312" t="str">
        <f t="shared" si="4"/>
        <v>87317</v>
      </c>
      <c r="B312" s="142" t="s">
        <v>917</v>
      </c>
      <c r="C312" s="156" t="s">
        <v>15451</v>
      </c>
      <c r="D312" s="144" t="s">
        <v>10840</v>
      </c>
      <c r="E312" s="145" t="s">
        <v>28734</v>
      </c>
    </row>
    <row r="313" spans="1:5" ht="40.5">
      <c r="A313" t="str">
        <f t="shared" si="4"/>
        <v>87319</v>
      </c>
      <c r="B313" s="142" t="s">
        <v>918</v>
      </c>
      <c r="C313" s="156" t="s">
        <v>15452</v>
      </c>
      <c r="D313" s="144" t="s">
        <v>10840</v>
      </c>
      <c r="E313" s="145" t="s">
        <v>28735</v>
      </c>
    </row>
    <row r="314" spans="1:5" ht="40.5">
      <c r="A314" t="str">
        <f t="shared" si="4"/>
        <v>87320</v>
      </c>
      <c r="B314" s="142" t="s">
        <v>919</v>
      </c>
      <c r="C314" s="156" t="s">
        <v>15453</v>
      </c>
      <c r="D314" s="144" t="s">
        <v>10840</v>
      </c>
      <c r="E314" s="145" t="s">
        <v>28736</v>
      </c>
    </row>
    <row r="315" spans="1:5" ht="40.5">
      <c r="A315" t="str">
        <f t="shared" si="4"/>
        <v>87322</v>
      </c>
      <c r="B315" s="142" t="s">
        <v>920</v>
      </c>
      <c r="C315" s="156" t="s">
        <v>15454</v>
      </c>
      <c r="D315" s="144" t="s">
        <v>10840</v>
      </c>
      <c r="E315" s="145" t="s">
        <v>28737</v>
      </c>
    </row>
    <row r="316" spans="1:5" ht="40.5">
      <c r="A316" t="str">
        <f t="shared" si="4"/>
        <v>87323</v>
      </c>
      <c r="B316" s="142" t="s">
        <v>921</v>
      </c>
      <c r="C316" s="156" t="s">
        <v>15455</v>
      </c>
      <c r="D316" s="144" t="s">
        <v>10840</v>
      </c>
      <c r="E316" s="145" t="s">
        <v>28738</v>
      </c>
    </row>
    <row r="317" spans="1:5" ht="40.5">
      <c r="A317" t="str">
        <f t="shared" si="4"/>
        <v>87325</v>
      </c>
      <c r="B317" s="142" t="s">
        <v>922</v>
      </c>
      <c r="C317" s="156" t="s">
        <v>15456</v>
      </c>
      <c r="D317" s="144" t="s">
        <v>10840</v>
      </c>
      <c r="E317" s="145" t="s">
        <v>28739</v>
      </c>
    </row>
    <row r="318" spans="1:5" ht="40.5">
      <c r="A318" t="str">
        <f t="shared" si="4"/>
        <v>87326</v>
      </c>
      <c r="B318" s="142" t="s">
        <v>923</v>
      </c>
      <c r="C318" s="156" t="s">
        <v>15457</v>
      </c>
      <c r="D318" s="144" t="s">
        <v>10840</v>
      </c>
      <c r="E318" s="145" t="s">
        <v>28740</v>
      </c>
    </row>
    <row r="319" spans="1:5" ht="40.5">
      <c r="A319" t="str">
        <f t="shared" si="4"/>
        <v>87327</v>
      </c>
      <c r="B319" s="142" t="s">
        <v>924</v>
      </c>
      <c r="C319" s="156" t="s">
        <v>15458</v>
      </c>
      <c r="D319" s="144" t="s">
        <v>10840</v>
      </c>
      <c r="E319" s="145" t="s">
        <v>28741</v>
      </c>
    </row>
    <row r="320" spans="1:5" ht="40.5">
      <c r="A320" t="str">
        <f t="shared" si="4"/>
        <v>87328</v>
      </c>
      <c r="B320" s="142" t="s">
        <v>925</v>
      </c>
      <c r="C320" s="156" t="s">
        <v>15459</v>
      </c>
      <c r="D320" s="144" t="s">
        <v>10840</v>
      </c>
      <c r="E320" s="145" t="s">
        <v>28742</v>
      </c>
    </row>
    <row r="321" spans="1:5" ht="40.5">
      <c r="A321" t="str">
        <f t="shared" si="4"/>
        <v>87329</v>
      </c>
      <c r="B321" s="142" t="s">
        <v>926</v>
      </c>
      <c r="C321" s="156" t="s">
        <v>15460</v>
      </c>
      <c r="D321" s="144" t="s">
        <v>10840</v>
      </c>
      <c r="E321" s="145" t="s">
        <v>28743</v>
      </c>
    </row>
    <row r="322" spans="1:5" ht="40.5">
      <c r="A322" t="str">
        <f t="shared" si="4"/>
        <v>87330</v>
      </c>
      <c r="B322" s="142" t="s">
        <v>927</v>
      </c>
      <c r="C322" s="156" t="s">
        <v>15461</v>
      </c>
      <c r="D322" s="144" t="s">
        <v>10840</v>
      </c>
      <c r="E322" s="145" t="s">
        <v>28744</v>
      </c>
    </row>
    <row r="323" spans="1:5" ht="40.5">
      <c r="A323" t="str">
        <f t="shared" si="4"/>
        <v>87331</v>
      </c>
      <c r="B323" s="142" t="s">
        <v>928</v>
      </c>
      <c r="C323" s="156" t="s">
        <v>15462</v>
      </c>
      <c r="D323" s="144" t="s">
        <v>10840</v>
      </c>
      <c r="E323" s="145" t="s">
        <v>28745</v>
      </c>
    </row>
    <row r="324" spans="1:5" ht="40.5">
      <c r="A324" t="str">
        <f t="shared" si="4"/>
        <v>87332</v>
      </c>
      <c r="B324" s="142" t="s">
        <v>929</v>
      </c>
      <c r="C324" s="156" t="s">
        <v>15463</v>
      </c>
      <c r="D324" s="144" t="s">
        <v>10840</v>
      </c>
      <c r="E324" s="145" t="s">
        <v>28746</v>
      </c>
    </row>
    <row r="325" spans="1:5" ht="40.5">
      <c r="A325" t="str">
        <f t="shared" si="4"/>
        <v>87333</v>
      </c>
      <c r="B325" s="142" t="s">
        <v>930</v>
      </c>
      <c r="C325" s="156" t="s">
        <v>15464</v>
      </c>
      <c r="D325" s="144" t="s">
        <v>10840</v>
      </c>
      <c r="E325" s="145" t="s">
        <v>28747</v>
      </c>
    </row>
    <row r="326" spans="1:5" ht="40.5">
      <c r="A326" t="str">
        <f t="shared" si="4"/>
        <v>87334</v>
      </c>
      <c r="B326" s="142" t="s">
        <v>931</v>
      </c>
      <c r="C326" s="156" t="s">
        <v>15465</v>
      </c>
      <c r="D326" s="144" t="s">
        <v>10840</v>
      </c>
      <c r="E326" s="145" t="s">
        <v>28748</v>
      </c>
    </row>
    <row r="327" spans="1:5" ht="40.5">
      <c r="A327" t="str">
        <f t="shared" si="4"/>
        <v>87335</v>
      </c>
      <c r="B327" s="142" t="s">
        <v>932</v>
      </c>
      <c r="C327" s="156" t="s">
        <v>15466</v>
      </c>
      <c r="D327" s="144" t="s">
        <v>10840</v>
      </c>
      <c r="E327" s="145" t="s">
        <v>28749</v>
      </c>
    </row>
    <row r="328" spans="1:5" ht="40.5">
      <c r="A328" t="str">
        <f t="shared" ref="A328:A391" si="5">IF(ISERROR(SEARCH("/",B328)=6),TRIM(CLEAN(B328)),IF(SEARCH("/",B328)=6,IF(LEN(TRIM(CLEAN(B328)))=7,LEFT(TRIM(CLEAN(B328)),6)&amp;"00"&amp;RIGHT(TRIM(CLEAN(B328)),1),LEFT(TRIM(CLEAN(B328)),6)&amp;"0"&amp;RIGHT(TRIM(CLEAN(B328)),2)),TRIM(CLEAN(B328))))</f>
        <v>87336</v>
      </c>
      <c r="B328" s="142" t="s">
        <v>933</v>
      </c>
      <c r="C328" s="156" t="s">
        <v>15467</v>
      </c>
      <c r="D328" s="144" t="s">
        <v>10840</v>
      </c>
      <c r="E328" s="145" t="s">
        <v>28750</v>
      </c>
    </row>
    <row r="329" spans="1:5" ht="40.5">
      <c r="A329" t="str">
        <f t="shared" si="5"/>
        <v>87337</v>
      </c>
      <c r="B329" s="142" t="s">
        <v>934</v>
      </c>
      <c r="C329" s="156" t="s">
        <v>15468</v>
      </c>
      <c r="D329" s="144" t="s">
        <v>10840</v>
      </c>
      <c r="E329" s="145" t="s">
        <v>28751</v>
      </c>
    </row>
    <row r="330" spans="1:5" ht="40.5">
      <c r="A330" t="str">
        <f t="shared" si="5"/>
        <v>87338</v>
      </c>
      <c r="B330" s="142" t="s">
        <v>935</v>
      </c>
      <c r="C330" s="156" t="s">
        <v>15469</v>
      </c>
      <c r="D330" s="144" t="s">
        <v>10840</v>
      </c>
      <c r="E330" s="145" t="s">
        <v>25335</v>
      </c>
    </row>
    <row r="331" spans="1:5" ht="27">
      <c r="A331" t="str">
        <f t="shared" si="5"/>
        <v>87339</v>
      </c>
      <c r="B331" s="142" t="s">
        <v>936</v>
      </c>
      <c r="C331" s="156" t="s">
        <v>15470</v>
      </c>
      <c r="D331" s="144" t="s">
        <v>10840</v>
      </c>
      <c r="E331" s="145" t="s">
        <v>28752</v>
      </c>
    </row>
    <row r="332" spans="1:5" ht="27">
      <c r="A332" t="str">
        <f t="shared" si="5"/>
        <v>87340</v>
      </c>
      <c r="B332" s="142" t="s">
        <v>937</v>
      </c>
      <c r="C332" s="156" t="s">
        <v>15471</v>
      </c>
      <c r="D332" s="144" t="s">
        <v>10840</v>
      </c>
      <c r="E332" s="145" t="s">
        <v>28753</v>
      </c>
    </row>
    <row r="333" spans="1:5" ht="27">
      <c r="A333" t="str">
        <f t="shared" si="5"/>
        <v>87341</v>
      </c>
      <c r="B333" s="142" t="s">
        <v>938</v>
      </c>
      <c r="C333" s="156" t="s">
        <v>15472</v>
      </c>
      <c r="D333" s="144" t="s">
        <v>10840</v>
      </c>
      <c r="E333" s="145" t="s">
        <v>28754</v>
      </c>
    </row>
    <row r="334" spans="1:5" ht="27">
      <c r="A334" t="str">
        <f t="shared" si="5"/>
        <v>87342</v>
      </c>
      <c r="B334" s="142" t="s">
        <v>939</v>
      </c>
      <c r="C334" s="156" t="s">
        <v>15473</v>
      </c>
      <c r="D334" s="144" t="s">
        <v>10840</v>
      </c>
      <c r="E334" s="145" t="s">
        <v>28755</v>
      </c>
    </row>
    <row r="335" spans="1:5" ht="27">
      <c r="A335" t="str">
        <f t="shared" si="5"/>
        <v>87343</v>
      </c>
      <c r="B335" s="142" t="s">
        <v>940</v>
      </c>
      <c r="C335" s="156" t="s">
        <v>15474</v>
      </c>
      <c r="D335" s="144" t="s">
        <v>10840</v>
      </c>
      <c r="E335" s="145" t="s">
        <v>28756</v>
      </c>
    </row>
    <row r="336" spans="1:5" ht="27">
      <c r="A336" t="str">
        <f t="shared" si="5"/>
        <v>87344</v>
      </c>
      <c r="B336" s="142" t="s">
        <v>941</v>
      </c>
      <c r="C336" s="156" t="s">
        <v>15475</v>
      </c>
      <c r="D336" s="144" t="s">
        <v>10840</v>
      </c>
      <c r="E336" s="145" t="s">
        <v>28757</v>
      </c>
    </row>
    <row r="337" spans="1:5" ht="27">
      <c r="A337" t="str">
        <f t="shared" si="5"/>
        <v>87345</v>
      </c>
      <c r="B337" s="142" t="s">
        <v>942</v>
      </c>
      <c r="C337" s="156" t="s">
        <v>15476</v>
      </c>
      <c r="D337" s="144" t="s">
        <v>10840</v>
      </c>
      <c r="E337" s="145" t="s">
        <v>28758</v>
      </c>
    </row>
    <row r="338" spans="1:5" ht="27">
      <c r="A338" t="str">
        <f t="shared" si="5"/>
        <v>87346</v>
      </c>
      <c r="B338" s="142" t="s">
        <v>943</v>
      </c>
      <c r="C338" s="156" t="s">
        <v>15477</v>
      </c>
      <c r="D338" s="144" t="s">
        <v>10840</v>
      </c>
      <c r="E338" s="145" t="s">
        <v>28759</v>
      </c>
    </row>
    <row r="339" spans="1:5" ht="27">
      <c r="A339" t="str">
        <f t="shared" si="5"/>
        <v>87347</v>
      </c>
      <c r="B339" s="142" t="s">
        <v>944</v>
      </c>
      <c r="C339" s="156" t="s">
        <v>15478</v>
      </c>
      <c r="D339" s="144" t="s">
        <v>10840</v>
      </c>
      <c r="E339" s="145" t="s">
        <v>28760</v>
      </c>
    </row>
    <row r="340" spans="1:5" ht="27">
      <c r="A340" t="str">
        <f t="shared" si="5"/>
        <v>87348</v>
      </c>
      <c r="B340" s="142" t="s">
        <v>945</v>
      </c>
      <c r="C340" s="156" t="s">
        <v>15479</v>
      </c>
      <c r="D340" s="144" t="s">
        <v>10840</v>
      </c>
      <c r="E340" s="145" t="s">
        <v>28761</v>
      </c>
    </row>
    <row r="341" spans="1:5" ht="27">
      <c r="A341" t="str">
        <f t="shared" si="5"/>
        <v>87349</v>
      </c>
      <c r="B341" s="142" t="s">
        <v>946</v>
      </c>
      <c r="C341" s="156" t="s">
        <v>15480</v>
      </c>
      <c r="D341" s="144" t="s">
        <v>10840</v>
      </c>
      <c r="E341" s="145" t="s">
        <v>28686</v>
      </c>
    </row>
    <row r="342" spans="1:5" ht="40.5">
      <c r="A342" t="str">
        <f t="shared" si="5"/>
        <v>87350</v>
      </c>
      <c r="B342" s="142" t="s">
        <v>947</v>
      </c>
      <c r="C342" s="156" t="s">
        <v>15481</v>
      </c>
      <c r="D342" s="144" t="s">
        <v>10840</v>
      </c>
      <c r="E342" s="145" t="s">
        <v>28762</v>
      </c>
    </row>
    <row r="343" spans="1:5" ht="40.5">
      <c r="A343" t="str">
        <f t="shared" si="5"/>
        <v>87351</v>
      </c>
      <c r="B343" s="142" t="s">
        <v>948</v>
      </c>
      <c r="C343" s="156" t="s">
        <v>15482</v>
      </c>
      <c r="D343" s="144" t="s">
        <v>10840</v>
      </c>
      <c r="E343" s="145" t="s">
        <v>28763</v>
      </c>
    </row>
    <row r="344" spans="1:5" ht="40.5">
      <c r="A344" t="str">
        <f t="shared" si="5"/>
        <v>87352</v>
      </c>
      <c r="B344" s="142" t="s">
        <v>949</v>
      </c>
      <c r="C344" s="156" t="s">
        <v>15483</v>
      </c>
      <c r="D344" s="144" t="s">
        <v>10840</v>
      </c>
      <c r="E344" s="145" t="s">
        <v>28764</v>
      </c>
    </row>
    <row r="345" spans="1:5" ht="40.5">
      <c r="A345" t="str">
        <f t="shared" si="5"/>
        <v>87353</v>
      </c>
      <c r="B345" s="142" t="s">
        <v>950</v>
      </c>
      <c r="C345" s="156" t="s">
        <v>15484</v>
      </c>
      <c r="D345" s="144" t="s">
        <v>10840</v>
      </c>
      <c r="E345" s="145" t="s">
        <v>28765</v>
      </c>
    </row>
    <row r="346" spans="1:5" ht="40.5">
      <c r="A346" t="str">
        <f t="shared" si="5"/>
        <v>87354</v>
      </c>
      <c r="B346" s="142" t="s">
        <v>951</v>
      </c>
      <c r="C346" s="156" t="s">
        <v>15485</v>
      </c>
      <c r="D346" s="144" t="s">
        <v>10840</v>
      </c>
      <c r="E346" s="145" t="s">
        <v>28766</v>
      </c>
    </row>
    <row r="347" spans="1:5" ht="40.5">
      <c r="A347" t="str">
        <f t="shared" si="5"/>
        <v>87355</v>
      </c>
      <c r="B347" s="142" t="s">
        <v>952</v>
      </c>
      <c r="C347" s="156" t="s">
        <v>15486</v>
      </c>
      <c r="D347" s="144" t="s">
        <v>10840</v>
      </c>
      <c r="E347" s="145" t="s">
        <v>28767</v>
      </c>
    </row>
    <row r="348" spans="1:5" ht="40.5">
      <c r="A348" t="str">
        <f t="shared" si="5"/>
        <v>87356</v>
      </c>
      <c r="B348" s="142" t="s">
        <v>953</v>
      </c>
      <c r="C348" s="156" t="s">
        <v>15487</v>
      </c>
      <c r="D348" s="144" t="s">
        <v>10840</v>
      </c>
      <c r="E348" s="145" t="s">
        <v>28768</v>
      </c>
    </row>
    <row r="349" spans="1:5" ht="40.5">
      <c r="A349" t="str">
        <f t="shared" si="5"/>
        <v>87357</v>
      </c>
      <c r="B349" s="142" t="s">
        <v>954</v>
      </c>
      <c r="C349" s="156" t="s">
        <v>15488</v>
      </c>
      <c r="D349" s="144" t="s">
        <v>10840</v>
      </c>
      <c r="E349" s="145" t="s">
        <v>28769</v>
      </c>
    </row>
    <row r="350" spans="1:5" ht="40.5">
      <c r="A350" t="str">
        <f t="shared" si="5"/>
        <v>87358</v>
      </c>
      <c r="B350" s="142" t="s">
        <v>955</v>
      </c>
      <c r="C350" s="156" t="s">
        <v>15489</v>
      </c>
      <c r="D350" s="144" t="s">
        <v>10840</v>
      </c>
      <c r="E350" s="145" t="s">
        <v>28770</v>
      </c>
    </row>
    <row r="351" spans="1:5" ht="40.5">
      <c r="A351" t="str">
        <f t="shared" si="5"/>
        <v>87359</v>
      </c>
      <c r="B351" s="142" t="s">
        <v>956</v>
      </c>
      <c r="C351" s="156" t="s">
        <v>15490</v>
      </c>
      <c r="D351" s="144" t="s">
        <v>10840</v>
      </c>
      <c r="E351" s="145" t="s">
        <v>28771</v>
      </c>
    </row>
    <row r="352" spans="1:5" ht="40.5">
      <c r="A352" t="str">
        <f t="shared" si="5"/>
        <v>87360</v>
      </c>
      <c r="B352" s="142" t="s">
        <v>957</v>
      </c>
      <c r="C352" s="156" t="s">
        <v>15491</v>
      </c>
      <c r="D352" s="144" t="s">
        <v>10840</v>
      </c>
      <c r="E352" s="145" t="s">
        <v>28772</v>
      </c>
    </row>
    <row r="353" spans="1:5" ht="40.5">
      <c r="A353" t="str">
        <f t="shared" si="5"/>
        <v>87361</v>
      </c>
      <c r="B353" s="142" t="s">
        <v>958</v>
      </c>
      <c r="C353" s="156" t="s">
        <v>15492</v>
      </c>
      <c r="D353" s="144" t="s">
        <v>10840</v>
      </c>
      <c r="E353" s="145" t="s">
        <v>28773</v>
      </c>
    </row>
    <row r="354" spans="1:5" ht="40.5">
      <c r="A354" t="str">
        <f t="shared" si="5"/>
        <v>87362</v>
      </c>
      <c r="B354" s="142" t="s">
        <v>959</v>
      </c>
      <c r="C354" s="156" t="s">
        <v>15493</v>
      </c>
      <c r="D354" s="144" t="s">
        <v>10840</v>
      </c>
      <c r="E354" s="145" t="s">
        <v>28774</v>
      </c>
    </row>
    <row r="355" spans="1:5" ht="40.5">
      <c r="A355" t="str">
        <f t="shared" si="5"/>
        <v>87363</v>
      </c>
      <c r="B355" s="142" t="s">
        <v>960</v>
      </c>
      <c r="C355" s="156" t="s">
        <v>15494</v>
      </c>
      <c r="D355" s="144" t="s">
        <v>10840</v>
      </c>
      <c r="E355" s="145" t="s">
        <v>28775</v>
      </c>
    </row>
    <row r="356" spans="1:5" ht="40.5">
      <c r="A356" t="str">
        <f t="shared" si="5"/>
        <v>87364</v>
      </c>
      <c r="B356" s="142" t="s">
        <v>961</v>
      </c>
      <c r="C356" s="156" t="s">
        <v>15495</v>
      </c>
      <c r="D356" s="144" t="s">
        <v>10840</v>
      </c>
      <c r="E356" s="145" t="s">
        <v>28776</v>
      </c>
    </row>
    <row r="357" spans="1:5" ht="40.5">
      <c r="A357" t="str">
        <f t="shared" si="5"/>
        <v>87365</v>
      </c>
      <c r="B357" s="142" t="s">
        <v>962</v>
      </c>
      <c r="C357" s="156" t="s">
        <v>15496</v>
      </c>
      <c r="D357" s="144" t="s">
        <v>10840</v>
      </c>
      <c r="E357" s="145" t="s">
        <v>28777</v>
      </c>
    </row>
    <row r="358" spans="1:5" ht="40.5">
      <c r="A358" t="str">
        <f t="shared" si="5"/>
        <v>87366</v>
      </c>
      <c r="B358" s="142" t="s">
        <v>963</v>
      </c>
      <c r="C358" s="156" t="s">
        <v>15497</v>
      </c>
      <c r="D358" s="144" t="s">
        <v>10840</v>
      </c>
      <c r="E358" s="145" t="s">
        <v>28778</v>
      </c>
    </row>
    <row r="359" spans="1:5" ht="27">
      <c r="A359" t="str">
        <f t="shared" si="5"/>
        <v>87367</v>
      </c>
      <c r="B359" s="142" t="s">
        <v>964</v>
      </c>
      <c r="C359" s="156" t="s">
        <v>15498</v>
      </c>
      <c r="D359" s="144" t="s">
        <v>10840</v>
      </c>
      <c r="E359" s="145" t="s">
        <v>18821</v>
      </c>
    </row>
    <row r="360" spans="1:5" ht="27">
      <c r="A360" t="str">
        <f t="shared" si="5"/>
        <v>87368</v>
      </c>
      <c r="B360" s="142" t="s">
        <v>965</v>
      </c>
      <c r="C360" s="156" t="s">
        <v>15499</v>
      </c>
      <c r="D360" s="144" t="s">
        <v>10840</v>
      </c>
      <c r="E360" s="145" t="s">
        <v>28779</v>
      </c>
    </row>
    <row r="361" spans="1:5" ht="27">
      <c r="A361" t="str">
        <f t="shared" si="5"/>
        <v>87369</v>
      </c>
      <c r="B361" s="142" t="s">
        <v>966</v>
      </c>
      <c r="C361" s="156" t="s">
        <v>15500</v>
      </c>
      <c r="D361" s="144" t="s">
        <v>10840</v>
      </c>
      <c r="E361" s="145" t="s">
        <v>28780</v>
      </c>
    </row>
    <row r="362" spans="1:5" ht="27">
      <c r="A362" t="str">
        <f t="shared" si="5"/>
        <v>87370</v>
      </c>
      <c r="B362" s="142" t="s">
        <v>967</v>
      </c>
      <c r="C362" s="156" t="s">
        <v>15501</v>
      </c>
      <c r="D362" s="144" t="s">
        <v>10840</v>
      </c>
      <c r="E362" s="145" t="s">
        <v>28781</v>
      </c>
    </row>
    <row r="363" spans="1:5" ht="27">
      <c r="A363" t="str">
        <f t="shared" si="5"/>
        <v>87371</v>
      </c>
      <c r="B363" s="142" t="s">
        <v>968</v>
      </c>
      <c r="C363" s="156" t="s">
        <v>15502</v>
      </c>
      <c r="D363" s="144" t="s">
        <v>10840</v>
      </c>
      <c r="E363" s="145" t="s">
        <v>28782</v>
      </c>
    </row>
    <row r="364" spans="1:5" ht="27">
      <c r="A364" t="str">
        <f t="shared" si="5"/>
        <v>87372</v>
      </c>
      <c r="B364" s="142" t="s">
        <v>969</v>
      </c>
      <c r="C364" s="156" t="s">
        <v>15503</v>
      </c>
      <c r="D364" s="144" t="s">
        <v>10840</v>
      </c>
      <c r="E364" s="145" t="s">
        <v>28783</v>
      </c>
    </row>
    <row r="365" spans="1:5" ht="27">
      <c r="A365" t="str">
        <f t="shared" si="5"/>
        <v>87373</v>
      </c>
      <c r="B365" s="142" t="s">
        <v>970</v>
      </c>
      <c r="C365" s="156" t="s">
        <v>15504</v>
      </c>
      <c r="D365" s="144" t="s">
        <v>10840</v>
      </c>
      <c r="E365" s="145" t="s">
        <v>28784</v>
      </c>
    </row>
    <row r="366" spans="1:5" ht="27">
      <c r="A366" t="str">
        <f t="shared" si="5"/>
        <v>87374</v>
      </c>
      <c r="B366" s="142" t="s">
        <v>971</v>
      </c>
      <c r="C366" s="156" t="s">
        <v>15505</v>
      </c>
      <c r="D366" s="144" t="s">
        <v>10840</v>
      </c>
      <c r="E366" s="145" t="s">
        <v>28785</v>
      </c>
    </row>
    <row r="367" spans="1:5" ht="27">
      <c r="A367" t="str">
        <f t="shared" si="5"/>
        <v>87375</v>
      </c>
      <c r="B367" s="142" t="s">
        <v>972</v>
      </c>
      <c r="C367" s="156" t="s">
        <v>15506</v>
      </c>
      <c r="D367" s="144" t="s">
        <v>10840</v>
      </c>
      <c r="E367" s="145" t="s">
        <v>28786</v>
      </c>
    </row>
    <row r="368" spans="1:5" ht="27">
      <c r="A368" t="str">
        <f t="shared" si="5"/>
        <v>87376</v>
      </c>
      <c r="B368" s="142" t="s">
        <v>973</v>
      </c>
      <c r="C368" s="156" t="s">
        <v>15507</v>
      </c>
      <c r="D368" s="144" t="s">
        <v>10840</v>
      </c>
      <c r="E368" s="145" t="s">
        <v>28787</v>
      </c>
    </row>
    <row r="369" spans="1:5" ht="27">
      <c r="A369" t="str">
        <f t="shared" si="5"/>
        <v>87377</v>
      </c>
      <c r="B369" s="142" t="s">
        <v>974</v>
      </c>
      <c r="C369" s="156" t="s">
        <v>15508</v>
      </c>
      <c r="D369" s="144" t="s">
        <v>10840</v>
      </c>
      <c r="E369" s="145" t="s">
        <v>28788</v>
      </c>
    </row>
    <row r="370" spans="1:5" ht="27">
      <c r="A370" t="str">
        <f t="shared" si="5"/>
        <v>87378</v>
      </c>
      <c r="B370" s="142" t="s">
        <v>975</v>
      </c>
      <c r="C370" s="156" t="s">
        <v>15509</v>
      </c>
      <c r="D370" s="144" t="s">
        <v>10840</v>
      </c>
      <c r="E370" s="145" t="s">
        <v>28789</v>
      </c>
    </row>
    <row r="371" spans="1:5" ht="27">
      <c r="A371" t="str">
        <f t="shared" si="5"/>
        <v>87379</v>
      </c>
      <c r="B371" s="142" t="s">
        <v>976</v>
      </c>
      <c r="C371" s="156" t="s">
        <v>15510</v>
      </c>
      <c r="D371" s="144" t="s">
        <v>10840</v>
      </c>
      <c r="E371" s="145" t="s">
        <v>28790</v>
      </c>
    </row>
    <row r="372" spans="1:5" ht="27">
      <c r="A372" t="str">
        <f t="shared" si="5"/>
        <v>87380</v>
      </c>
      <c r="B372" s="142" t="s">
        <v>977</v>
      </c>
      <c r="C372" s="156" t="s">
        <v>15511</v>
      </c>
      <c r="D372" s="144" t="s">
        <v>10840</v>
      </c>
      <c r="E372" s="145" t="s">
        <v>28791</v>
      </c>
    </row>
    <row r="373" spans="1:5" ht="27">
      <c r="A373" t="str">
        <f t="shared" si="5"/>
        <v>87381</v>
      </c>
      <c r="B373" s="142" t="s">
        <v>978</v>
      </c>
      <c r="C373" s="156" t="s">
        <v>15512</v>
      </c>
      <c r="D373" s="144" t="s">
        <v>10840</v>
      </c>
      <c r="E373" s="145" t="s">
        <v>28792</v>
      </c>
    </row>
    <row r="374" spans="1:5" ht="27">
      <c r="A374" t="str">
        <f t="shared" si="5"/>
        <v>87382</v>
      </c>
      <c r="B374" s="142" t="s">
        <v>979</v>
      </c>
      <c r="C374" s="156" t="s">
        <v>15513</v>
      </c>
      <c r="D374" s="144" t="s">
        <v>10840</v>
      </c>
      <c r="E374" s="145" t="s">
        <v>28793</v>
      </c>
    </row>
    <row r="375" spans="1:5" ht="27">
      <c r="A375" t="str">
        <f t="shared" si="5"/>
        <v>87383</v>
      </c>
      <c r="B375" s="142" t="s">
        <v>980</v>
      </c>
      <c r="C375" s="156" t="s">
        <v>15514</v>
      </c>
      <c r="D375" s="144" t="s">
        <v>10840</v>
      </c>
      <c r="E375" s="145" t="s">
        <v>28794</v>
      </c>
    </row>
    <row r="376" spans="1:5" ht="27">
      <c r="A376" t="str">
        <f t="shared" si="5"/>
        <v>87384</v>
      </c>
      <c r="B376" s="142" t="s">
        <v>981</v>
      </c>
      <c r="C376" s="156" t="s">
        <v>15515</v>
      </c>
      <c r="D376" s="144" t="s">
        <v>10840</v>
      </c>
      <c r="E376" s="145" t="s">
        <v>28795</v>
      </c>
    </row>
    <row r="377" spans="1:5" ht="27">
      <c r="A377" t="str">
        <f t="shared" si="5"/>
        <v>87385</v>
      </c>
      <c r="B377" s="142" t="s">
        <v>982</v>
      </c>
      <c r="C377" s="156" t="s">
        <v>15516</v>
      </c>
      <c r="D377" s="144" t="s">
        <v>10840</v>
      </c>
      <c r="E377" s="145" t="s">
        <v>28796</v>
      </c>
    </row>
    <row r="378" spans="1:5" ht="27">
      <c r="A378" t="str">
        <f t="shared" si="5"/>
        <v>87386</v>
      </c>
      <c r="B378" s="142" t="s">
        <v>983</v>
      </c>
      <c r="C378" s="156" t="s">
        <v>15517</v>
      </c>
      <c r="D378" s="144" t="s">
        <v>10840</v>
      </c>
      <c r="E378" s="145" t="s">
        <v>28797</v>
      </c>
    </row>
    <row r="379" spans="1:5" ht="27">
      <c r="A379" t="str">
        <f t="shared" si="5"/>
        <v>87387</v>
      </c>
      <c r="B379" s="142" t="s">
        <v>984</v>
      </c>
      <c r="C379" s="156" t="s">
        <v>15518</v>
      </c>
      <c r="D379" s="144" t="s">
        <v>10840</v>
      </c>
      <c r="E379" s="145" t="s">
        <v>28798</v>
      </c>
    </row>
    <row r="380" spans="1:5" ht="27">
      <c r="A380" t="str">
        <f t="shared" si="5"/>
        <v>87388</v>
      </c>
      <c r="B380" s="142" t="s">
        <v>985</v>
      </c>
      <c r="C380" s="156" t="s">
        <v>15519</v>
      </c>
      <c r="D380" s="144" t="s">
        <v>10840</v>
      </c>
      <c r="E380" s="145" t="s">
        <v>28799</v>
      </c>
    </row>
    <row r="381" spans="1:5" ht="27">
      <c r="A381" t="str">
        <f t="shared" si="5"/>
        <v>87389</v>
      </c>
      <c r="B381" s="142" t="s">
        <v>986</v>
      </c>
      <c r="C381" s="156" t="s">
        <v>15520</v>
      </c>
      <c r="D381" s="144" t="s">
        <v>10840</v>
      </c>
      <c r="E381" s="145" t="s">
        <v>28800</v>
      </c>
    </row>
    <row r="382" spans="1:5" ht="27">
      <c r="A382" t="str">
        <f t="shared" si="5"/>
        <v>87390</v>
      </c>
      <c r="B382" s="142" t="s">
        <v>987</v>
      </c>
      <c r="C382" s="156" t="s">
        <v>15521</v>
      </c>
      <c r="D382" s="144" t="s">
        <v>10840</v>
      </c>
      <c r="E382" s="145" t="s">
        <v>28801</v>
      </c>
    </row>
    <row r="383" spans="1:5" ht="27">
      <c r="A383" t="str">
        <f t="shared" si="5"/>
        <v>87391</v>
      </c>
      <c r="B383" s="142" t="s">
        <v>988</v>
      </c>
      <c r="C383" s="156" t="s">
        <v>15522</v>
      </c>
      <c r="D383" s="144" t="s">
        <v>10840</v>
      </c>
      <c r="E383" s="145" t="s">
        <v>28802</v>
      </c>
    </row>
    <row r="384" spans="1:5" ht="27">
      <c r="A384" t="str">
        <f t="shared" si="5"/>
        <v>87393</v>
      </c>
      <c r="B384" s="142" t="s">
        <v>989</v>
      </c>
      <c r="C384" s="156" t="s">
        <v>15523</v>
      </c>
      <c r="D384" s="144" t="s">
        <v>10840</v>
      </c>
      <c r="E384" s="145" t="s">
        <v>28803</v>
      </c>
    </row>
    <row r="385" spans="1:5" ht="27">
      <c r="A385" t="str">
        <f t="shared" si="5"/>
        <v>87394</v>
      </c>
      <c r="B385" s="142" t="s">
        <v>990</v>
      </c>
      <c r="C385" s="156" t="s">
        <v>15524</v>
      </c>
      <c r="D385" s="144" t="s">
        <v>10840</v>
      </c>
      <c r="E385" s="145" t="s">
        <v>28804</v>
      </c>
    </row>
    <row r="386" spans="1:5" ht="27">
      <c r="A386" t="str">
        <f t="shared" si="5"/>
        <v>87395</v>
      </c>
      <c r="B386" s="142" t="s">
        <v>991</v>
      </c>
      <c r="C386" s="156" t="s">
        <v>15525</v>
      </c>
      <c r="D386" s="144" t="s">
        <v>10840</v>
      </c>
      <c r="E386" s="145" t="s">
        <v>28805</v>
      </c>
    </row>
    <row r="387" spans="1:5" ht="27">
      <c r="A387" t="str">
        <f t="shared" si="5"/>
        <v>87396</v>
      </c>
      <c r="B387" s="142" t="s">
        <v>992</v>
      </c>
      <c r="C387" s="156" t="s">
        <v>15526</v>
      </c>
      <c r="D387" s="144" t="s">
        <v>10840</v>
      </c>
      <c r="E387" s="145" t="s">
        <v>28806</v>
      </c>
    </row>
    <row r="388" spans="1:5" ht="27">
      <c r="A388" t="str">
        <f t="shared" si="5"/>
        <v>87397</v>
      </c>
      <c r="B388" s="142" t="s">
        <v>993</v>
      </c>
      <c r="C388" s="156" t="s">
        <v>15527</v>
      </c>
      <c r="D388" s="144" t="s">
        <v>10840</v>
      </c>
      <c r="E388" s="145" t="s">
        <v>28807</v>
      </c>
    </row>
    <row r="389" spans="1:5" ht="27">
      <c r="A389" t="str">
        <f t="shared" si="5"/>
        <v>87398</v>
      </c>
      <c r="B389" s="142" t="s">
        <v>994</v>
      </c>
      <c r="C389" s="156" t="s">
        <v>15528</v>
      </c>
      <c r="D389" s="144" t="s">
        <v>10840</v>
      </c>
      <c r="E389" s="145" t="s">
        <v>28808</v>
      </c>
    </row>
    <row r="390" spans="1:5">
      <c r="A390" t="str">
        <f t="shared" si="5"/>
        <v>87399</v>
      </c>
      <c r="B390" s="142" t="s">
        <v>995</v>
      </c>
      <c r="C390" s="156" t="s">
        <v>15529</v>
      </c>
      <c r="D390" s="144" t="s">
        <v>10840</v>
      </c>
      <c r="E390" s="145" t="s">
        <v>28809</v>
      </c>
    </row>
    <row r="391" spans="1:5">
      <c r="A391" t="str">
        <f t="shared" si="5"/>
        <v>87401</v>
      </c>
      <c r="B391" s="142" t="s">
        <v>996</v>
      </c>
      <c r="C391" s="156" t="s">
        <v>15530</v>
      </c>
      <c r="D391" s="144" t="s">
        <v>10840</v>
      </c>
      <c r="E391" s="145" t="s">
        <v>28810</v>
      </c>
    </row>
    <row r="392" spans="1:5">
      <c r="A392" t="str">
        <f t="shared" ref="A392:A455" si="6">IF(ISERROR(SEARCH("/",B392)=6),TRIM(CLEAN(B392)),IF(SEARCH("/",B392)=6,IF(LEN(TRIM(CLEAN(B392)))=7,LEFT(TRIM(CLEAN(B392)),6)&amp;"00"&amp;RIGHT(TRIM(CLEAN(B392)),1),LEFT(TRIM(CLEAN(B392)),6)&amp;"0"&amp;RIGHT(TRIM(CLEAN(B392)),2)),TRIM(CLEAN(B392))))</f>
        <v>87402</v>
      </c>
      <c r="B392" s="142" t="s">
        <v>997</v>
      </c>
      <c r="C392" s="156" t="s">
        <v>15531</v>
      </c>
      <c r="D392" s="144" t="s">
        <v>10840</v>
      </c>
      <c r="E392" s="145" t="s">
        <v>28811</v>
      </c>
    </row>
    <row r="393" spans="1:5" ht="27">
      <c r="A393" t="str">
        <f t="shared" si="6"/>
        <v>87404</v>
      </c>
      <c r="B393" s="142" t="s">
        <v>998</v>
      </c>
      <c r="C393" s="156" t="s">
        <v>15532</v>
      </c>
      <c r="D393" s="144" t="s">
        <v>10840</v>
      </c>
      <c r="E393" s="145" t="s">
        <v>28812</v>
      </c>
    </row>
    <row r="394" spans="1:5" ht="27">
      <c r="A394" t="str">
        <f t="shared" si="6"/>
        <v>87405</v>
      </c>
      <c r="B394" s="142" t="s">
        <v>999</v>
      </c>
      <c r="C394" s="156" t="s">
        <v>15533</v>
      </c>
      <c r="D394" s="144" t="s">
        <v>10840</v>
      </c>
      <c r="E394" s="145" t="s">
        <v>28813</v>
      </c>
    </row>
    <row r="395" spans="1:5" ht="27">
      <c r="A395" t="str">
        <f t="shared" si="6"/>
        <v>87407</v>
      </c>
      <c r="B395" s="142" t="s">
        <v>1000</v>
      </c>
      <c r="C395" s="156" t="s">
        <v>15534</v>
      </c>
      <c r="D395" s="144" t="s">
        <v>10840</v>
      </c>
      <c r="E395" s="145" t="s">
        <v>28814</v>
      </c>
    </row>
    <row r="396" spans="1:5" ht="27">
      <c r="A396" t="str">
        <f t="shared" si="6"/>
        <v>87408</v>
      </c>
      <c r="B396" s="142" t="s">
        <v>1001</v>
      </c>
      <c r="C396" s="156" t="s">
        <v>15535</v>
      </c>
      <c r="D396" s="144" t="s">
        <v>10840</v>
      </c>
      <c r="E396" s="145" t="s">
        <v>28815</v>
      </c>
    </row>
    <row r="397" spans="1:5">
      <c r="A397" t="str">
        <f t="shared" si="6"/>
        <v>87410</v>
      </c>
      <c r="B397" s="142" t="s">
        <v>1002</v>
      </c>
      <c r="C397" s="156" t="s">
        <v>15536</v>
      </c>
      <c r="D397" s="144" t="s">
        <v>10840</v>
      </c>
      <c r="E397" s="145" t="s">
        <v>28816</v>
      </c>
    </row>
    <row r="398" spans="1:5" ht="27">
      <c r="A398" t="str">
        <f t="shared" si="6"/>
        <v>87411</v>
      </c>
      <c r="B398" s="142" t="s">
        <v>1003</v>
      </c>
      <c r="C398" s="156" t="s">
        <v>15232</v>
      </c>
      <c r="D398" s="144" t="s">
        <v>9772</v>
      </c>
      <c r="E398" s="145" t="s">
        <v>28446</v>
      </c>
    </row>
    <row r="399" spans="1:5" ht="27">
      <c r="A399" t="str">
        <f t="shared" si="6"/>
        <v>87412</v>
      </c>
      <c r="B399" s="142" t="s">
        <v>1004</v>
      </c>
      <c r="C399" s="156" t="s">
        <v>15233</v>
      </c>
      <c r="D399" s="144" t="s">
        <v>9772</v>
      </c>
      <c r="E399" s="145" t="s">
        <v>16493</v>
      </c>
    </row>
    <row r="400" spans="1:5" ht="27">
      <c r="A400" t="str">
        <f t="shared" si="6"/>
        <v>87413</v>
      </c>
      <c r="B400" s="142" t="s">
        <v>1005</v>
      </c>
      <c r="C400" s="156" t="s">
        <v>15234</v>
      </c>
      <c r="D400" s="144" t="s">
        <v>9772</v>
      </c>
      <c r="E400" s="145" t="s">
        <v>28817</v>
      </c>
    </row>
    <row r="401" spans="1:5" ht="27">
      <c r="A401" t="str">
        <f t="shared" si="6"/>
        <v>87414</v>
      </c>
      <c r="B401" s="142" t="s">
        <v>1006</v>
      </c>
      <c r="C401" s="156" t="s">
        <v>15235</v>
      </c>
      <c r="D401" s="144" t="s">
        <v>9772</v>
      </c>
      <c r="E401" s="145" t="s">
        <v>9406</v>
      </c>
    </row>
    <row r="402" spans="1:5" ht="27">
      <c r="A402" t="str">
        <f t="shared" si="6"/>
        <v>87415</v>
      </c>
      <c r="B402" s="142" t="s">
        <v>1007</v>
      </c>
      <c r="C402" s="156" t="s">
        <v>15236</v>
      </c>
      <c r="D402" s="144" t="s">
        <v>9772</v>
      </c>
      <c r="E402" s="145" t="s">
        <v>27380</v>
      </c>
    </row>
    <row r="403" spans="1:5" ht="27">
      <c r="A403" t="str">
        <f t="shared" si="6"/>
        <v>87416</v>
      </c>
      <c r="B403" s="142" t="s">
        <v>1008</v>
      </c>
      <c r="C403" s="156" t="s">
        <v>15237</v>
      </c>
      <c r="D403" s="144" t="s">
        <v>9772</v>
      </c>
      <c r="E403" s="145" t="s">
        <v>28818</v>
      </c>
    </row>
    <row r="404" spans="1:5" ht="27">
      <c r="A404" t="str">
        <f t="shared" si="6"/>
        <v>87417</v>
      </c>
      <c r="B404" s="142" t="s">
        <v>1009</v>
      </c>
      <c r="C404" s="156" t="s">
        <v>15238</v>
      </c>
      <c r="D404" s="144" t="s">
        <v>9772</v>
      </c>
      <c r="E404" s="145" t="s">
        <v>20754</v>
      </c>
    </row>
    <row r="405" spans="1:5" ht="27">
      <c r="A405" t="str">
        <f t="shared" si="6"/>
        <v>87418</v>
      </c>
      <c r="B405" s="142" t="s">
        <v>1010</v>
      </c>
      <c r="C405" s="156" t="s">
        <v>15239</v>
      </c>
      <c r="D405" s="144" t="s">
        <v>9772</v>
      </c>
      <c r="E405" s="145" t="s">
        <v>12025</v>
      </c>
    </row>
    <row r="406" spans="1:5" ht="27">
      <c r="A406" t="str">
        <f t="shared" si="6"/>
        <v>87419</v>
      </c>
      <c r="B406" s="142" t="s">
        <v>1011</v>
      </c>
      <c r="C406" s="156" t="s">
        <v>15240</v>
      </c>
      <c r="D406" s="144" t="s">
        <v>9772</v>
      </c>
      <c r="E406" s="145" t="s">
        <v>27329</v>
      </c>
    </row>
    <row r="407" spans="1:5" ht="27">
      <c r="A407" t="str">
        <f t="shared" si="6"/>
        <v>87420</v>
      </c>
      <c r="B407" s="142" t="s">
        <v>1012</v>
      </c>
      <c r="C407" s="156" t="s">
        <v>15241</v>
      </c>
      <c r="D407" s="144" t="s">
        <v>9772</v>
      </c>
      <c r="E407" s="145" t="s">
        <v>17972</v>
      </c>
    </row>
    <row r="408" spans="1:5" ht="27">
      <c r="A408" t="str">
        <f t="shared" si="6"/>
        <v>87421</v>
      </c>
      <c r="B408" s="142" t="s">
        <v>1013</v>
      </c>
      <c r="C408" s="156" t="s">
        <v>15242</v>
      </c>
      <c r="D408" s="144" t="s">
        <v>9772</v>
      </c>
      <c r="E408" s="145" t="s">
        <v>28819</v>
      </c>
    </row>
    <row r="409" spans="1:5" ht="27">
      <c r="A409" t="str">
        <f t="shared" si="6"/>
        <v>87422</v>
      </c>
      <c r="B409" s="142" t="s">
        <v>1014</v>
      </c>
      <c r="C409" s="156" t="s">
        <v>15243</v>
      </c>
      <c r="D409" s="144" t="s">
        <v>9772</v>
      </c>
      <c r="E409" s="145" t="s">
        <v>16974</v>
      </c>
    </row>
    <row r="410" spans="1:5" ht="27">
      <c r="A410" t="str">
        <f t="shared" si="6"/>
        <v>87423</v>
      </c>
      <c r="B410" s="142" t="s">
        <v>1015</v>
      </c>
      <c r="C410" s="156" t="s">
        <v>15244</v>
      </c>
      <c r="D410" s="144" t="s">
        <v>9772</v>
      </c>
      <c r="E410" s="145" t="s">
        <v>18737</v>
      </c>
    </row>
    <row r="411" spans="1:5" ht="27">
      <c r="A411" t="str">
        <f t="shared" si="6"/>
        <v>87424</v>
      </c>
      <c r="B411" s="142" t="s">
        <v>1016</v>
      </c>
      <c r="C411" s="156" t="s">
        <v>15245</v>
      </c>
      <c r="D411" s="144" t="s">
        <v>9772</v>
      </c>
      <c r="E411" s="145" t="s">
        <v>28818</v>
      </c>
    </row>
    <row r="412" spans="1:5" ht="27">
      <c r="A412" t="str">
        <f t="shared" si="6"/>
        <v>87425</v>
      </c>
      <c r="B412" s="142" t="s">
        <v>1017</v>
      </c>
      <c r="C412" s="156" t="s">
        <v>15246</v>
      </c>
      <c r="D412" s="144" t="s">
        <v>9772</v>
      </c>
      <c r="E412" s="145" t="s">
        <v>28820</v>
      </c>
    </row>
    <row r="413" spans="1:5" ht="27">
      <c r="A413" t="str">
        <f t="shared" si="6"/>
        <v>87426</v>
      </c>
      <c r="B413" s="142" t="s">
        <v>1018</v>
      </c>
      <c r="C413" s="156" t="s">
        <v>15248</v>
      </c>
      <c r="D413" s="144" t="s">
        <v>9772</v>
      </c>
      <c r="E413" s="145" t="s">
        <v>24787</v>
      </c>
    </row>
    <row r="414" spans="1:5" ht="27">
      <c r="A414" t="str">
        <f t="shared" si="6"/>
        <v>87427</v>
      </c>
      <c r="B414" s="142" t="s">
        <v>1019</v>
      </c>
      <c r="C414" s="156" t="s">
        <v>15249</v>
      </c>
      <c r="D414" s="144" t="s">
        <v>9772</v>
      </c>
      <c r="E414" s="145" t="s">
        <v>21261</v>
      </c>
    </row>
    <row r="415" spans="1:5" ht="27">
      <c r="A415" t="str">
        <f t="shared" si="6"/>
        <v>87428</v>
      </c>
      <c r="B415" s="142" t="s">
        <v>1020</v>
      </c>
      <c r="C415" s="156" t="s">
        <v>15250</v>
      </c>
      <c r="D415" s="144" t="s">
        <v>9772</v>
      </c>
      <c r="E415" s="145" t="s">
        <v>28821</v>
      </c>
    </row>
    <row r="416" spans="1:5" ht="27">
      <c r="A416" t="str">
        <f t="shared" si="6"/>
        <v>87429</v>
      </c>
      <c r="B416" s="142" t="s">
        <v>1021</v>
      </c>
      <c r="C416" s="156" t="s">
        <v>15251</v>
      </c>
      <c r="D416" s="144" t="s">
        <v>9772</v>
      </c>
      <c r="E416" s="145" t="s">
        <v>18575</v>
      </c>
    </row>
    <row r="417" spans="1:5" ht="27">
      <c r="A417" t="str">
        <f t="shared" si="6"/>
        <v>87430</v>
      </c>
      <c r="B417" s="142" t="s">
        <v>1022</v>
      </c>
      <c r="C417" s="156" t="s">
        <v>15252</v>
      </c>
      <c r="D417" s="144" t="s">
        <v>9772</v>
      </c>
      <c r="E417" s="145" t="s">
        <v>16432</v>
      </c>
    </row>
    <row r="418" spans="1:5" ht="27">
      <c r="A418" t="str">
        <f t="shared" si="6"/>
        <v>87431</v>
      </c>
      <c r="B418" s="142" t="s">
        <v>1023</v>
      </c>
      <c r="C418" s="156" t="s">
        <v>15254</v>
      </c>
      <c r="D418" s="144" t="s">
        <v>9772</v>
      </c>
      <c r="E418" s="145" t="s">
        <v>16631</v>
      </c>
    </row>
    <row r="419" spans="1:5" ht="27">
      <c r="A419" t="str">
        <f t="shared" si="6"/>
        <v>87432</v>
      </c>
      <c r="B419" s="142" t="s">
        <v>1024</v>
      </c>
      <c r="C419" s="156" t="s">
        <v>15255</v>
      </c>
      <c r="D419" s="144" t="s">
        <v>9772</v>
      </c>
      <c r="E419" s="145" t="s">
        <v>14203</v>
      </c>
    </row>
    <row r="420" spans="1:5" ht="27">
      <c r="A420" t="str">
        <f t="shared" si="6"/>
        <v>87433</v>
      </c>
      <c r="B420" s="142" t="s">
        <v>1025</v>
      </c>
      <c r="C420" s="156" t="s">
        <v>15257</v>
      </c>
      <c r="D420" s="144" t="s">
        <v>9772</v>
      </c>
      <c r="E420" s="145" t="s">
        <v>18188</v>
      </c>
    </row>
    <row r="421" spans="1:5" ht="27">
      <c r="A421" t="str">
        <f t="shared" si="6"/>
        <v>87434</v>
      </c>
      <c r="B421" s="142" t="s">
        <v>1026</v>
      </c>
      <c r="C421" s="156" t="s">
        <v>15258</v>
      </c>
      <c r="D421" s="144" t="s">
        <v>9772</v>
      </c>
      <c r="E421" s="145" t="s">
        <v>16849</v>
      </c>
    </row>
    <row r="422" spans="1:5" ht="27">
      <c r="A422" t="str">
        <f t="shared" si="6"/>
        <v>87435</v>
      </c>
      <c r="B422" s="142" t="s">
        <v>1027</v>
      </c>
      <c r="C422" s="156" t="s">
        <v>15259</v>
      </c>
      <c r="D422" s="144" t="s">
        <v>9772</v>
      </c>
      <c r="E422" s="145" t="s">
        <v>17506</v>
      </c>
    </row>
    <row r="423" spans="1:5" ht="27">
      <c r="A423" t="str">
        <f t="shared" si="6"/>
        <v>87436</v>
      </c>
      <c r="B423" s="142" t="s">
        <v>1028</v>
      </c>
      <c r="C423" s="156" t="s">
        <v>15260</v>
      </c>
      <c r="D423" s="144" t="s">
        <v>9772</v>
      </c>
      <c r="E423" s="145" t="s">
        <v>19239</v>
      </c>
    </row>
    <row r="424" spans="1:5" ht="27">
      <c r="A424" t="str">
        <f t="shared" si="6"/>
        <v>87437</v>
      </c>
      <c r="B424" s="142" t="s">
        <v>1029</v>
      </c>
      <c r="C424" s="156" t="s">
        <v>15261</v>
      </c>
      <c r="D424" s="144" t="s">
        <v>9772</v>
      </c>
      <c r="E424" s="145" t="s">
        <v>16484</v>
      </c>
    </row>
    <row r="425" spans="1:5" ht="27">
      <c r="A425" t="str">
        <f t="shared" si="6"/>
        <v>87438</v>
      </c>
      <c r="B425" s="142" t="s">
        <v>1030</v>
      </c>
      <c r="C425" s="156" t="s">
        <v>15262</v>
      </c>
      <c r="D425" s="144" t="s">
        <v>9772</v>
      </c>
      <c r="E425" s="145" t="s">
        <v>25064</v>
      </c>
    </row>
    <row r="426" spans="1:5" ht="27">
      <c r="A426" t="str">
        <f t="shared" si="6"/>
        <v>87439</v>
      </c>
      <c r="B426" s="142" t="s">
        <v>1031</v>
      </c>
      <c r="C426" s="156" t="s">
        <v>15263</v>
      </c>
      <c r="D426" s="144" t="s">
        <v>9772</v>
      </c>
      <c r="E426" s="145" t="s">
        <v>28822</v>
      </c>
    </row>
    <row r="427" spans="1:5" ht="27">
      <c r="A427" t="str">
        <f t="shared" si="6"/>
        <v>87440</v>
      </c>
      <c r="B427" s="142" t="s">
        <v>1032</v>
      </c>
      <c r="C427" s="156" t="s">
        <v>15265</v>
      </c>
      <c r="D427" s="144" t="s">
        <v>9772</v>
      </c>
      <c r="E427" s="145" t="s">
        <v>28560</v>
      </c>
    </row>
    <row r="428" spans="1:5" ht="27">
      <c r="A428" t="str">
        <f t="shared" si="6"/>
        <v>87441</v>
      </c>
      <c r="B428" s="142" t="s">
        <v>1033</v>
      </c>
      <c r="C428" s="156" t="s">
        <v>10248</v>
      </c>
      <c r="D428" s="144" t="s">
        <v>10129</v>
      </c>
      <c r="E428" s="145" t="s">
        <v>24778</v>
      </c>
    </row>
    <row r="429" spans="1:5" ht="27">
      <c r="A429" t="str">
        <f t="shared" si="6"/>
        <v>87442</v>
      </c>
      <c r="B429" s="142" t="s">
        <v>1034</v>
      </c>
      <c r="C429" s="156" t="s">
        <v>10250</v>
      </c>
      <c r="D429" s="144" t="s">
        <v>10129</v>
      </c>
      <c r="E429" s="145" t="s">
        <v>10550</v>
      </c>
    </row>
    <row r="430" spans="1:5" ht="27">
      <c r="A430" t="str">
        <f t="shared" si="6"/>
        <v>87443</v>
      </c>
      <c r="B430" s="142" t="s">
        <v>1035</v>
      </c>
      <c r="C430" s="156" t="s">
        <v>10252</v>
      </c>
      <c r="D430" s="144" t="s">
        <v>10129</v>
      </c>
      <c r="E430" s="145" t="s">
        <v>10032</v>
      </c>
    </row>
    <row r="431" spans="1:5" ht="27">
      <c r="A431" t="str">
        <f t="shared" si="6"/>
        <v>87444</v>
      </c>
      <c r="B431" s="142" t="s">
        <v>1036</v>
      </c>
      <c r="C431" s="156" t="s">
        <v>10254</v>
      </c>
      <c r="D431" s="144" t="s">
        <v>10129</v>
      </c>
      <c r="E431" s="145" t="s">
        <v>9140</v>
      </c>
    </row>
    <row r="432" spans="1:5" ht="27">
      <c r="A432" t="str">
        <f t="shared" si="6"/>
        <v>87445</v>
      </c>
      <c r="B432" s="142" t="s">
        <v>1037</v>
      </c>
      <c r="C432" s="156" t="s">
        <v>9851</v>
      </c>
      <c r="D432" s="144" t="s">
        <v>9808</v>
      </c>
      <c r="E432" s="145" t="s">
        <v>16417</v>
      </c>
    </row>
    <row r="433" spans="1:5" ht="27">
      <c r="A433" t="str">
        <f t="shared" si="6"/>
        <v>87446</v>
      </c>
      <c r="B433" s="142" t="s">
        <v>1038</v>
      </c>
      <c r="C433" s="156" t="s">
        <v>10005</v>
      </c>
      <c r="D433" s="144" t="s">
        <v>9961</v>
      </c>
      <c r="E433" s="145" t="s">
        <v>8579</v>
      </c>
    </row>
    <row r="434" spans="1:5" ht="40.5">
      <c r="A434" t="str">
        <f t="shared" si="6"/>
        <v>87447</v>
      </c>
      <c r="B434" s="142" t="s">
        <v>1039</v>
      </c>
      <c r="C434" s="156" t="s">
        <v>14717</v>
      </c>
      <c r="D434" s="144" t="s">
        <v>9772</v>
      </c>
      <c r="E434" s="145" t="s">
        <v>25092</v>
      </c>
    </row>
    <row r="435" spans="1:5" ht="40.5">
      <c r="A435" t="str">
        <f t="shared" si="6"/>
        <v>87448</v>
      </c>
      <c r="B435" s="142" t="s">
        <v>1040</v>
      </c>
      <c r="C435" s="156" t="s">
        <v>14718</v>
      </c>
      <c r="D435" s="144" t="s">
        <v>9772</v>
      </c>
      <c r="E435" s="145" t="s">
        <v>22137</v>
      </c>
    </row>
    <row r="436" spans="1:5" ht="40.5">
      <c r="A436" t="str">
        <f t="shared" si="6"/>
        <v>87449</v>
      </c>
      <c r="B436" s="142" t="s">
        <v>1041</v>
      </c>
      <c r="C436" s="156" t="s">
        <v>14719</v>
      </c>
      <c r="D436" s="144" t="s">
        <v>9772</v>
      </c>
      <c r="E436" s="145" t="s">
        <v>28823</v>
      </c>
    </row>
    <row r="437" spans="1:5" ht="40.5">
      <c r="A437" t="str">
        <f t="shared" si="6"/>
        <v>87450</v>
      </c>
      <c r="B437" s="142" t="s">
        <v>1042</v>
      </c>
      <c r="C437" s="156" t="s">
        <v>14720</v>
      </c>
      <c r="D437" s="144" t="s">
        <v>9772</v>
      </c>
      <c r="E437" s="145" t="s">
        <v>25646</v>
      </c>
    </row>
    <row r="438" spans="1:5" ht="40.5">
      <c r="A438" t="str">
        <f t="shared" si="6"/>
        <v>87451</v>
      </c>
      <c r="B438" s="142" t="s">
        <v>1043</v>
      </c>
      <c r="C438" s="156" t="s">
        <v>14721</v>
      </c>
      <c r="D438" s="144" t="s">
        <v>9772</v>
      </c>
      <c r="E438" s="145" t="s">
        <v>28824</v>
      </c>
    </row>
    <row r="439" spans="1:5" ht="40.5">
      <c r="A439" t="str">
        <f t="shared" si="6"/>
        <v>87452</v>
      </c>
      <c r="B439" s="142" t="s">
        <v>1044</v>
      </c>
      <c r="C439" s="156" t="s">
        <v>14722</v>
      </c>
      <c r="D439" s="144" t="s">
        <v>9772</v>
      </c>
      <c r="E439" s="145" t="s">
        <v>28825</v>
      </c>
    </row>
    <row r="440" spans="1:5" ht="40.5">
      <c r="A440" t="str">
        <f t="shared" si="6"/>
        <v>87453</v>
      </c>
      <c r="B440" s="142" t="s">
        <v>1045</v>
      </c>
      <c r="C440" s="156" t="s">
        <v>14723</v>
      </c>
      <c r="D440" s="144" t="s">
        <v>9772</v>
      </c>
      <c r="E440" s="145" t="s">
        <v>17700</v>
      </c>
    </row>
    <row r="441" spans="1:5" ht="40.5">
      <c r="A441" t="str">
        <f t="shared" si="6"/>
        <v>87454</v>
      </c>
      <c r="B441" s="142" t="s">
        <v>1046</v>
      </c>
      <c r="C441" s="156" t="s">
        <v>14724</v>
      </c>
      <c r="D441" s="144" t="s">
        <v>9772</v>
      </c>
      <c r="E441" s="145" t="s">
        <v>28826</v>
      </c>
    </row>
    <row r="442" spans="1:5" ht="40.5">
      <c r="A442" t="str">
        <f t="shared" si="6"/>
        <v>87455</v>
      </c>
      <c r="B442" s="142" t="s">
        <v>1047</v>
      </c>
      <c r="C442" s="156" t="s">
        <v>14725</v>
      </c>
      <c r="D442" s="144" t="s">
        <v>9772</v>
      </c>
      <c r="E442" s="145" t="s">
        <v>25074</v>
      </c>
    </row>
    <row r="443" spans="1:5" ht="40.5">
      <c r="A443" t="str">
        <f t="shared" si="6"/>
        <v>87456</v>
      </c>
      <c r="B443" s="142" t="s">
        <v>1048</v>
      </c>
      <c r="C443" s="156" t="s">
        <v>14726</v>
      </c>
      <c r="D443" s="144" t="s">
        <v>9772</v>
      </c>
      <c r="E443" s="145" t="s">
        <v>16511</v>
      </c>
    </row>
    <row r="444" spans="1:5" ht="40.5">
      <c r="A444" t="str">
        <f t="shared" si="6"/>
        <v>87457</v>
      </c>
      <c r="B444" s="142" t="s">
        <v>1049</v>
      </c>
      <c r="C444" s="156" t="s">
        <v>14727</v>
      </c>
      <c r="D444" s="144" t="s">
        <v>9772</v>
      </c>
      <c r="E444" s="145" t="s">
        <v>28584</v>
      </c>
    </row>
    <row r="445" spans="1:5" ht="40.5">
      <c r="A445" t="str">
        <f t="shared" si="6"/>
        <v>87458</v>
      </c>
      <c r="B445" s="142" t="s">
        <v>1050</v>
      </c>
      <c r="C445" s="156" t="s">
        <v>14728</v>
      </c>
      <c r="D445" s="144" t="s">
        <v>9772</v>
      </c>
      <c r="E445" s="145" t="s">
        <v>28827</v>
      </c>
    </row>
    <row r="446" spans="1:5" ht="40.5">
      <c r="A446" t="str">
        <f t="shared" si="6"/>
        <v>87459</v>
      </c>
      <c r="B446" s="142" t="s">
        <v>1051</v>
      </c>
      <c r="C446" s="156" t="s">
        <v>14729</v>
      </c>
      <c r="D446" s="144" t="s">
        <v>9772</v>
      </c>
      <c r="E446" s="145" t="s">
        <v>28828</v>
      </c>
    </row>
    <row r="447" spans="1:5" ht="40.5">
      <c r="A447" t="str">
        <f t="shared" si="6"/>
        <v>87460</v>
      </c>
      <c r="B447" s="142" t="s">
        <v>1052</v>
      </c>
      <c r="C447" s="156" t="s">
        <v>14730</v>
      </c>
      <c r="D447" s="144" t="s">
        <v>9772</v>
      </c>
      <c r="E447" s="145" t="s">
        <v>28530</v>
      </c>
    </row>
    <row r="448" spans="1:5" ht="40.5">
      <c r="A448" t="str">
        <f t="shared" si="6"/>
        <v>87461</v>
      </c>
      <c r="B448" s="142" t="s">
        <v>1053</v>
      </c>
      <c r="C448" s="156" t="s">
        <v>14731</v>
      </c>
      <c r="D448" s="144" t="s">
        <v>9772</v>
      </c>
      <c r="E448" s="145" t="s">
        <v>28653</v>
      </c>
    </row>
    <row r="449" spans="1:5" ht="40.5">
      <c r="A449" t="str">
        <f t="shared" si="6"/>
        <v>87462</v>
      </c>
      <c r="B449" s="142" t="s">
        <v>1054</v>
      </c>
      <c r="C449" s="156" t="s">
        <v>14732</v>
      </c>
      <c r="D449" s="144" t="s">
        <v>9772</v>
      </c>
      <c r="E449" s="145" t="s">
        <v>28829</v>
      </c>
    </row>
    <row r="450" spans="1:5" ht="40.5">
      <c r="A450" t="str">
        <f t="shared" si="6"/>
        <v>87463</v>
      </c>
      <c r="B450" s="142" t="s">
        <v>1055</v>
      </c>
      <c r="C450" s="156" t="s">
        <v>14733</v>
      </c>
      <c r="D450" s="144" t="s">
        <v>9772</v>
      </c>
      <c r="E450" s="145" t="s">
        <v>28830</v>
      </c>
    </row>
    <row r="451" spans="1:5" ht="40.5">
      <c r="A451" t="str">
        <f t="shared" si="6"/>
        <v>87464</v>
      </c>
      <c r="B451" s="142" t="s">
        <v>1056</v>
      </c>
      <c r="C451" s="156" t="s">
        <v>14734</v>
      </c>
      <c r="D451" s="144" t="s">
        <v>9772</v>
      </c>
      <c r="E451" s="145" t="s">
        <v>28536</v>
      </c>
    </row>
    <row r="452" spans="1:5" ht="40.5">
      <c r="A452" t="str">
        <f t="shared" si="6"/>
        <v>87465</v>
      </c>
      <c r="B452" s="142" t="s">
        <v>1057</v>
      </c>
      <c r="C452" s="156" t="s">
        <v>14735</v>
      </c>
      <c r="D452" s="144" t="s">
        <v>9772</v>
      </c>
      <c r="E452" s="145" t="s">
        <v>19575</v>
      </c>
    </row>
    <row r="453" spans="1:5" ht="40.5">
      <c r="A453" t="str">
        <f t="shared" si="6"/>
        <v>87466</v>
      </c>
      <c r="B453" s="142" t="s">
        <v>1058</v>
      </c>
      <c r="C453" s="156" t="s">
        <v>14736</v>
      </c>
      <c r="D453" s="144" t="s">
        <v>9772</v>
      </c>
      <c r="E453" s="145" t="s">
        <v>26088</v>
      </c>
    </row>
    <row r="454" spans="1:5" ht="40.5">
      <c r="A454" t="str">
        <f t="shared" si="6"/>
        <v>87467</v>
      </c>
      <c r="B454" s="142" t="s">
        <v>1059</v>
      </c>
      <c r="C454" s="156" t="s">
        <v>14737</v>
      </c>
      <c r="D454" s="144" t="s">
        <v>9772</v>
      </c>
      <c r="E454" s="145" t="s">
        <v>28831</v>
      </c>
    </row>
    <row r="455" spans="1:5" ht="40.5">
      <c r="A455" t="str">
        <f t="shared" si="6"/>
        <v>87468</v>
      </c>
      <c r="B455" s="142" t="s">
        <v>1060</v>
      </c>
      <c r="C455" s="156" t="s">
        <v>14738</v>
      </c>
      <c r="D455" s="144" t="s">
        <v>9772</v>
      </c>
      <c r="E455" s="145" t="s">
        <v>28832</v>
      </c>
    </row>
    <row r="456" spans="1:5" ht="40.5">
      <c r="A456" t="str">
        <f t="shared" ref="A456:A519" si="7">IF(ISERROR(SEARCH("/",B456)=6),TRIM(CLEAN(B456)),IF(SEARCH("/",B456)=6,IF(LEN(TRIM(CLEAN(B456)))=7,LEFT(TRIM(CLEAN(B456)),6)&amp;"00"&amp;RIGHT(TRIM(CLEAN(B456)),1),LEFT(TRIM(CLEAN(B456)),6)&amp;"0"&amp;RIGHT(TRIM(CLEAN(B456)),2)),TRIM(CLEAN(B456))))</f>
        <v>87469</v>
      </c>
      <c r="B456" s="142" t="s">
        <v>1061</v>
      </c>
      <c r="C456" s="156" t="s">
        <v>14739</v>
      </c>
      <c r="D456" s="144" t="s">
        <v>9772</v>
      </c>
      <c r="E456" s="145" t="s">
        <v>28833</v>
      </c>
    </row>
    <row r="457" spans="1:5" ht="40.5">
      <c r="A457" t="str">
        <f t="shared" si="7"/>
        <v>87470</v>
      </c>
      <c r="B457" s="142" t="s">
        <v>1062</v>
      </c>
      <c r="C457" s="156" t="s">
        <v>14740</v>
      </c>
      <c r="D457" s="144" t="s">
        <v>9772</v>
      </c>
      <c r="E457" s="145" t="s">
        <v>28834</v>
      </c>
    </row>
    <row r="458" spans="1:5" ht="40.5">
      <c r="A458" t="str">
        <f t="shared" si="7"/>
        <v>87471</v>
      </c>
      <c r="B458" s="142" t="s">
        <v>1063</v>
      </c>
      <c r="C458" s="156" t="s">
        <v>14623</v>
      </c>
      <c r="D458" s="144" t="s">
        <v>9772</v>
      </c>
      <c r="E458" s="145" t="s">
        <v>18997</v>
      </c>
    </row>
    <row r="459" spans="1:5" ht="40.5">
      <c r="A459" t="str">
        <f t="shared" si="7"/>
        <v>87472</v>
      </c>
      <c r="B459" s="142" t="s">
        <v>1064</v>
      </c>
      <c r="C459" s="156" t="s">
        <v>14624</v>
      </c>
      <c r="D459" s="144" t="s">
        <v>9772</v>
      </c>
      <c r="E459" s="145" t="s">
        <v>28835</v>
      </c>
    </row>
    <row r="460" spans="1:5" ht="40.5">
      <c r="A460" t="str">
        <f t="shared" si="7"/>
        <v>87473</v>
      </c>
      <c r="B460" s="142" t="s">
        <v>1065</v>
      </c>
      <c r="C460" s="156" t="s">
        <v>14625</v>
      </c>
      <c r="D460" s="144" t="s">
        <v>9772</v>
      </c>
      <c r="E460" s="145" t="s">
        <v>18954</v>
      </c>
    </row>
    <row r="461" spans="1:5" ht="40.5">
      <c r="A461" t="str">
        <f t="shared" si="7"/>
        <v>87474</v>
      </c>
      <c r="B461" s="142" t="s">
        <v>1066</v>
      </c>
      <c r="C461" s="156" t="s">
        <v>14626</v>
      </c>
      <c r="D461" s="144" t="s">
        <v>9772</v>
      </c>
      <c r="E461" s="145" t="s">
        <v>28836</v>
      </c>
    </row>
    <row r="462" spans="1:5" ht="40.5">
      <c r="A462" t="str">
        <f t="shared" si="7"/>
        <v>87475</v>
      </c>
      <c r="B462" s="142" t="s">
        <v>1067</v>
      </c>
      <c r="C462" s="156" t="s">
        <v>14627</v>
      </c>
      <c r="D462" s="144" t="s">
        <v>9772</v>
      </c>
      <c r="E462" s="145" t="s">
        <v>17102</v>
      </c>
    </row>
    <row r="463" spans="1:5" ht="40.5">
      <c r="A463" t="str">
        <f t="shared" si="7"/>
        <v>87476</v>
      </c>
      <c r="B463" s="142" t="s">
        <v>1068</v>
      </c>
      <c r="C463" s="156" t="s">
        <v>14628</v>
      </c>
      <c r="D463" s="144" t="s">
        <v>9772</v>
      </c>
      <c r="E463" s="145" t="s">
        <v>28837</v>
      </c>
    </row>
    <row r="464" spans="1:5" ht="40.5">
      <c r="A464" t="str">
        <f t="shared" si="7"/>
        <v>87477</v>
      </c>
      <c r="B464" s="142" t="s">
        <v>1069</v>
      </c>
      <c r="C464" s="156" t="s">
        <v>14629</v>
      </c>
      <c r="D464" s="144" t="s">
        <v>9772</v>
      </c>
      <c r="E464" s="145" t="s">
        <v>28838</v>
      </c>
    </row>
    <row r="465" spans="1:5" ht="40.5">
      <c r="A465" t="str">
        <f t="shared" si="7"/>
        <v>87478</v>
      </c>
      <c r="B465" s="142" t="s">
        <v>1070</v>
      </c>
      <c r="C465" s="156" t="s">
        <v>14630</v>
      </c>
      <c r="D465" s="144" t="s">
        <v>9772</v>
      </c>
      <c r="E465" s="145" t="s">
        <v>28839</v>
      </c>
    </row>
    <row r="466" spans="1:5" ht="40.5">
      <c r="A466" t="str">
        <f t="shared" si="7"/>
        <v>87479</v>
      </c>
      <c r="B466" s="142" t="s">
        <v>1071</v>
      </c>
      <c r="C466" s="156" t="s">
        <v>14631</v>
      </c>
      <c r="D466" s="144" t="s">
        <v>9772</v>
      </c>
      <c r="E466" s="145" t="s">
        <v>17544</v>
      </c>
    </row>
    <row r="467" spans="1:5" ht="40.5">
      <c r="A467" t="str">
        <f t="shared" si="7"/>
        <v>87480</v>
      </c>
      <c r="B467" s="142" t="s">
        <v>1072</v>
      </c>
      <c r="C467" s="156" t="s">
        <v>14632</v>
      </c>
      <c r="D467" s="144" t="s">
        <v>9772</v>
      </c>
      <c r="E467" s="145" t="s">
        <v>17518</v>
      </c>
    </row>
    <row r="468" spans="1:5" ht="40.5">
      <c r="A468" t="str">
        <f t="shared" si="7"/>
        <v>87481</v>
      </c>
      <c r="B468" s="142" t="s">
        <v>1073</v>
      </c>
      <c r="C468" s="156" t="s">
        <v>14633</v>
      </c>
      <c r="D468" s="144" t="s">
        <v>9772</v>
      </c>
      <c r="E468" s="145" t="s">
        <v>27601</v>
      </c>
    </row>
    <row r="469" spans="1:5" ht="40.5">
      <c r="A469" t="str">
        <f t="shared" si="7"/>
        <v>87482</v>
      </c>
      <c r="B469" s="142" t="s">
        <v>1074</v>
      </c>
      <c r="C469" s="156" t="s">
        <v>14634</v>
      </c>
      <c r="D469" s="144" t="s">
        <v>9772</v>
      </c>
      <c r="E469" s="145" t="s">
        <v>23244</v>
      </c>
    </row>
    <row r="470" spans="1:5" ht="40.5">
      <c r="A470" t="str">
        <f t="shared" si="7"/>
        <v>87483</v>
      </c>
      <c r="B470" s="142" t="s">
        <v>1075</v>
      </c>
      <c r="C470" s="156" t="s">
        <v>14635</v>
      </c>
      <c r="D470" s="144" t="s">
        <v>9772</v>
      </c>
      <c r="E470" s="145" t="s">
        <v>28840</v>
      </c>
    </row>
    <row r="471" spans="1:5" ht="40.5">
      <c r="A471" t="str">
        <f t="shared" si="7"/>
        <v>87484</v>
      </c>
      <c r="B471" s="142" t="s">
        <v>1076</v>
      </c>
      <c r="C471" s="156" t="s">
        <v>14636</v>
      </c>
      <c r="D471" s="144" t="s">
        <v>9772</v>
      </c>
      <c r="E471" s="145" t="s">
        <v>18264</v>
      </c>
    </row>
    <row r="472" spans="1:5" ht="40.5">
      <c r="A472" t="str">
        <f t="shared" si="7"/>
        <v>87485</v>
      </c>
      <c r="B472" s="142" t="s">
        <v>1077</v>
      </c>
      <c r="C472" s="156" t="s">
        <v>14637</v>
      </c>
      <c r="D472" s="144" t="s">
        <v>9772</v>
      </c>
      <c r="E472" s="145" t="s">
        <v>28841</v>
      </c>
    </row>
    <row r="473" spans="1:5" ht="40.5">
      <c r="A473" t="str">
        <f t="shared" si="7"/>
        <v>87487</v>
      </c>
      <c r="B473" s="142" t="s">
        <v>1078</v>
      </c>
      <c r="C473" s="156" t="s">
        <v>14638</v>
      </c>
      <c r="D473" s="144" t="s">
        <v>9772</v>
      </c>
      <c r="E473" s="145" t="s">
        <v>25279</v>
      </c>
    </row>
    <row r="474" spans="1:5" ht="40.5">
      <c r="A474" t="str">
        <f t="shared" si="7"/>
        <v>87488</v>
      </c>
      <c r="B474" s="142" t="s">
        <v>1079</v>
      </c>
      <c r="C474" s="156" t="s">
        <v>14639</v>
      </c>
      <c r="D474" s="144" t="s">
        <v>9772</v>
      </c>
      <c r="E474" s="145" t="s">
        <v>28842</v>
      </c>
    </row>
    <row r="475" spans="1:5" ht="40.5">
      <c r="A475" t="str">
        <f t="shared" si="7"/>
        <v>87489</v>
      </c>
      <c r="B475" s="142" t="s">
        <v>1080</v>
      </c>
      <c r="C475" s="156" t="s">
        <v>14640</v>
      </c>
      <c r="D475" s="144" t="s">
        <v>9772</v>
      </c>
      <c r="E475" s="145" t="s">
        <v>25102</v>
      </c>
    </row>
    <row r="476" spans="1:5" ht="40.5">
      <c r="A476" t="str">
        <f t="shared" si="7"/>
        <v>87490</v>
      </c>
      <c r="B476" s="142" t="s">
        <v>1081</v>
      </c>
      <c r="C476" s="156" t="s">
        <v>14641</v>
      </c>
      <c r="D476" s="144" t="s">
        <v>9772</v>
      </c>
      <c r="E476" s="145" t="s">
        <v>26743</v>
      </c>
    </row>
    <row r="477" spans="1:5" ht="40.5">
      <c r="A477" t="str">
        <f t="shared" si="7"/>
        <v>87491</v>
      </c>
      <c r="B477" s="142" t="s">
        <v>1082</v>
      </c>
      <c r="C477" s="156" t="s">
        <v>14642</v>
      </c>
      <c r="D477" s="144" t="s">
        <v>9772</v>
      </c>
      <c r="E477" s="145" t="s">
        <v>28843</v>
      </c>
    </row>
    <row r="478" spans="1:5" ht="40.5">
      <c r="A478" t="str">
        <f t="shared" si="7"/>
        <v>87492</v>
      </c>
      <c r="B478" s="142" t="s">
        <v>1083</v>
      </c>
      <c r="C478" s="156" t="s">
        <v>14643</v>
      </c>
      <c r="D478" s="144" t="s">
        <v>9772</v>
      </c>
      <c r="E478" s="145" t="s">
        <v>25020</v>
      </c>
    </row>
    <row r="479" spans="1:5" ht="40.5">
      <c r="A479" t="str">
        <f t="shared" si="7"/>
        <v>87493</v>
      </c>
      <c r="B479" s="142" t="s">
        <v>1084</v>
      </c>
      <c r="C479" s="156" t="s">
        <v>14644</v>
      </c>
      <c r="D479" s="144" t="s">
        <v>9772</v>
      </c>
      <c r="E479" s="145" t="s">
        <v>25053</v>
      </c>
    </row>
    <row r="480" spans="1:5" ht="40.5">
      <c r="A480" t="str">
        <f t="shared" si="7"/>
        <v>87494</v>
      </c>
      <c r="B480" s="142" t="s">
        <v>1085</v>
      </c>
      <c r="C480" s="156" t="s">
        <v>14645</v>
      </c>
      <c r="D480" s="144" t="s">
        <v>9772</v>
      </c>
      <c r="E480" s="145" t="s">
        <v>28844</v>
      </c>
    </row>
    <row r="481" spans="1:5" ht="40.5">
      <c r="A481" t="str">
        <f t="shared" si="7"/>
        <v>87495</v>
      </c>
      <c r="B481" s="142" t="s">
        <v>1086</v>
      </c>
      <c r="C481" s="156" t="s">
        <v>14646</v>
      </c>
      <c r="D481" s="144" t="s">
        <v>9772</v>
      </c>
      <c r="E481" s="145" t="s">
        <v>21971</v>
      </c>
    </row>
    <row r="482" spans="1:5" ht="40.5">
      <c r="A482" t="str">
        <f t="shared" si="7"/>
        <v>87496</v>
      </c>
      <c r="B482" s="142" t="s">
        <v>1087</v>
      </c>
      <c r="C482" s="156" t="s">
        <v>14647</v>
      </c>
      <c r="D482" s="144" t="s">
        <v>9772</v>
      </c>
      <c r="E482" s="145" t="s">
        <v>28845</v>
      </c>
    </row>
    <row r="483" spans="1:5" ht="40.5">
      <c r="A483" t="str">
        <f t="shared" si="7"/>
        <v>87497</v>
      </c>
      <c r="B483" s="142" t="s">
        <v>1088</v>
      </c>
      <c r="C483" s="156" t="s">
        <v>14648</v>
      </c>
      <c r="D483" s="144" t="s">
        <v>9772</v>
      </c>
      <c r="E483" s="145" t="s">
        <v>28846</v>
      </c>
    </row>
    <row r="484" spans="1:5" ht="40.5">
      <c r="A484" t="str">
        <f t="shared" si="7"/>
        <v>87498</v>
      </c>
      <c r="B484" s="142" t="s">
        <v>1089</v>
      </c>
      <c r="C484" s="156" t="s">
        <v>14649</v>
      </c>
      <c r="D484" s="144" t="s">
        <v>9772</v>
      </c>
      <c r="E484" s="145" t="s">
        <v>28418</v>
      </c>
    </row>
    <row r="485" spans="1:5" ht="40.5">
      <c r="A485" t="str">
        <f t="shared" si="7"/>
        <v>87499</v>
      </c>
      <c r="B485" s="142" t="s">
        <v>1090</v>
      </c>
      <c r="C485" s="156" t="s">
        <v>14650</v>
      </c>
      <c r="D485" s="144" t="s">
        <v>9772</v>
      </c>
      <c r="E485" s="145" t="s">
        <v>24770</v>
      </c>
    </row>
    <row r="486" spans="1:5" ht="40.5">
      <c r="A486" t="str">
        <f t="shared" si="7"/>
        <v>87500</v>
      </c>
      <c r="B486" s="142" t="s">
        <v>1091</v>
      </c>
      <c r="C486" s="156" t="s">
        <v>14651</v>
      </c>
      <c r="D486" s="144" t="s">
        <v>9772</v>
      </c>
      <c r="E486" s="145" t="s">
        <v>25275</v>
      </c>
    </row>
    <row r="487" spans="1:5" ht="40.5">
      <c r="A487" t="str">
        <f t="shared" si="7"/>
        <v>87501</v>
      </c>
      <c r="B487" s="142" t="s">
        <v>1092</v>
      </c>
      <c r="C487" s="156" t="s">
        <v>14652</v>
      </c>
      <c r="D487" s="144" t="s">
        <v>9772</v>
      </c>
      <c r="E487" s="145" t="s">
        <v>28607</v>
      </c>
    </row>
    <row r="488" spans="1:5" ht="40.5">
      <c r="A488" t="str">
        <f t="shared" si="7"/>
        <v>87502</v>
      </c>
      <c r="B488" s="142" t="s">
        <v>1093</v>
      </c>
      <c r="C488" s="156" t="s">
        <v>14653</v>
      </c>
      <c r="D488" s="144" t="s">
        <v>9772</v>
      </c>
      <c r="E488" s="145" t="s">
        <v>28847</v>
      </c>
    </row>
    <row r="489" spans="1:5" ht="40.5">
      <c r="A489" t="str">
        <f t="shared" si="7"/>
        <v>87503</v>
      </c>
      <c r="B489" s="142" t="s">
        <v>1094</v>
      </c>
      <c r="C489" s="156" t="s">
        <v>14654</v>
      </c>
      <c r="D489" s="144" t="s">
        <v>9772</v>
      </c>
      <c r="E489" s="145" t="s">
        <v>28848</v>
      </c>
    </row>
    <row r="490" spans="1:5" ht="40.5">
      <c r="A490" t="str">
        <f t="shared" si="7"/>
        <v>87504</v>
      </c>
      <c r="B490" s="142" t="s">
        <v>1095</v>
      </c>
      <c r="C490" s="156" t="s">
        <v>14655</v>
      </c>
      <c r="D490" s="144" t="s">
        <v>9772</v>
      </c>
      <c r="E490" s="145" t="s">
        <v>25673</v>
      </c>
    </row>
    <row r="491" spans="1:5" ht="40.5">
      <c r="A491" t="str">
        <f t="shared" si="7"/>
        <v>87505</v>
      </c>
      <c r="B491" s="142" t="s">
        <v>1096</v>
      </c>
      <c r="C491" s="156" t="s">
        <v>14656</v>
      </c>
      <c r="D491" s="144" t="s">
        <v>9772</v>
      </c>
      <c r="E491" s="145" t="s">
        <v>28849</v>
      </c>
    </row>
    <row r="492" spans="1:5" ht="40.5">
      <c r="A492" t="str">
        <f t="shared" si="7"/>
        <v>87506</v>
      </c>
      <c r="B492" s="142" t="s">
        <v>1097</v>
      </c>
      <c r="C492" s="156" t="s">
        <v>14657</v>
      </c>
      <c r="D492" s="144" t="s">
        <v>9772</v>
      </c>
      <c r="E492" s="145" t="s">
        <v>28850</v>
      </c>
    </row>
    <row r="493" spans="1:5" ht="40.5">
      <c r="A493" t="str">
        <f t="shared" si="7"/>
        <v>87507</v>
      </c>
      <c r="B493" s="142" t="s">
        <v>1098</v>
      </c>
      <c r="C493" s="156" t="s">
        <v>14658</v>
      </c>
      <c r="D493" s="144" t="s">
        <v>9772</v>
      </c>
      <c r="E493" s="145" t="s">
        <v>28851</v>
      </c>
    </row>
    <row r="494" spans="1:5" ht="40.5">
      <c r="A494" t="str">
        <f t="shared" si="7"/>
        <v>87508</v>
      </c>
      <c r="B494" s="142" t="s">
        <v>1099</v>
      </c>
      <c r="C494" s="156" t="s">
        <v>14659</v>
      </c>
      <c r="D494" s="144" t="s">
        <v>9772</v>
      </c>
      <c r="E494" s="145" t="s">
        <v>24989</v>
      </c>
    </row>
    <row r="495" spans="1:5" ht="40.5">
      <c r="A495" t="str">
        <f t="shared" si="7"/>
        <v>87509</v>
      </c>
      <c r="B495" s="142" t="s">
        <v>1100</v>
      </c>
      <c r="C495" s="156" t="s">
        <v>14660</v>
      </c>
      <c r="D495" s="144" t="s">
        <v>9772</v>
      </c>
      <c r="E495" s="145" t="s">
        <v>28852</v>
      </c>
    </row>
    <row r="496" spans="1:5" ht="40.5">
      <c r="A496" t="str">
        <f t="shared" si="7"/>
        <v>87510</v>
      </c>
      <c r="B496" s="142" t="s">
        <v>1101</v>
      </c>
      <c r="C496" s="156" t="s">
        <v>14661</v>
      </c>
      <c r="D496" s="144" t="s">
        <v>9772</v>
      </c>
      <c r="E496" s="145" t="s">
        <v>28853</v>
      </c>
    </row>
    <row r="497" spans="1:5" ht="40.5">
      <c r="A497" t="str">
        <f t="shared" si="7"/>
        <v>87511</v>
      </c>
      <c r="B497" s="142" t="s">
        <v>1102</v>
      </c>
      <c r="C497" s="156" t="s">
        <v>14662</v>
      </c>
      <c r="D497" s="144" t="s">
        <v>9772</v>
      </c>
      <c r="E497" s="145" t="s">
        <v>25610</v>
      </c>
    </row>
    <row r="498" spans="1:5" ht="40.5">
      <c r="A498" t="str">
        <f t="shared" si="7"/>
        <v>87512</v>
      </c>
      <c r="B498" s="142" t="s">
        <v>1103</v>
      </c>
      <c r="C498" s="156" t="s">
        <v>14663</v>
      </c>
      <c r="D498" s="144" t="s">
        <v>9772</v>
      </c>
      <c r="E498" s="145" t="s">
        <v>28854</v>
      </c>
    </row>
    <row r="499" spans="1:5" ht="40.5">
      <c r="A499" t="str">
        <f t="shared" si="7"/>
        <v>87513</v>
      </c>
      <c r="B499" s="142" t="s">
        <v>1104</v>
      </c>
      <c r="C499" s="156" t="s">
        <v>14664</v>
      </c>
      <c r="D499" s="144" t="s">
        <v>9772</v>
      </c>
      <c r="E499" s="145" t="s">
        <v>25274</v>
      </c>
    </row>
    <row r="500" spans="1:5" ht="40.5">
      <c r="A500" t="str">
        <f t="shared" si="7"/>
        <v>87514</v>
      </c>
      <c r="B500" s="142" t="s">
        <v>1105</v>
      </c>
      <c r="C500" s="156" t="s">
        <v>14665</v>
      </c>
      <c r="D500" s="144" t="s">
        <v>9772</v>
      </c>
      <c r="E500" s="145" t="s">
        <v>28855</v>
      </c>
    </row>
    <row r="501" spans="1:5" ht="40.5">
      <c r="A501" t="str">
        <f t="shared" si="7"/>
        <v>87515</v>
      </c>
      <c r="B501" s="142" t="s">
        <v>1106</v>
      </c>
      <c r="C501" s="156" t="s">
        <v>14666</v>
      </c>
      <c r="D501" s="144" t="s">
        <v>9772</v>
      </c>
      <c r="E501" s="145" t="s">
        <v>28856</v>
      </c>
    </row>
    <row r="502" spans="1:5" ht="40.5">
      <c r="A502" t="str">
        <f t="shared" si="7"/>
        <v>87516</v>
      </c>
      <c r="B502" s="142" t="s">
        <v>1107</v>
      </c>
      <c r="C502" s="156" t="s">
        <v>14667</v>
      </c>
      <c r="D502" s="144" t="s">
        <v>9772</v>
      </c>
      <c r="E502" s="145" t="s">
        <v>28857</v>
      </c>
    </row>
    <row r="503" spans="1:5" ht="40.5">
      <c r="A503" t="str">
        <f t="shared" si="7"/>
        <v>87517</v>
      </c>
      <c r="B503" s="142" t="s">
        <v>1108</v>
      </c>
      <c r="C503" s="156" t="s">
        <v>14668</v>
      </c>
      <c r="D503" s="144" t="s">
        <v>9772</v>
      </c>
      <c r="E503" s="145" t="s">
        <v>28858</v>
      </c>
    </row>
    <row r="504" spans="1:5" ht="40.5">
      <c r="A504" t="str">
        <f t="shared" si="7"/>
        <v>87518</v>
      </c>
      <c r="B504" s="142" t="s">
        <v>1109</v>
      </c>
      <c r="C504" s="156" t="s">
        <v>14669</v>
      </c>
      <c r="D504" s="144" t="s">
        <v>9772</v>
      </c>
      <c r="E504" s="145" t="s">
        <v>28859</v>
      </c>
    </row>
    <row r="505" spans="1:5" ht="40.5">
      <c r="A505" t="str">
        <f t="shared" si="7"/>
        <v>87519</v>
      </c>
      <c r="B505" s="142" t="s">
        <v>1110</v>
      </c>
      <c r="C505" s="156" t="s">
        <v>14670</v>
      </c>
      <c r="D505" s="144" t="s">
        <v>9772</v>
      </c>
      <c r="E505" s="145" t="s">
        <v>28860</v>
      </c>
    </row>
    <row r="506" spans="1:5" ht="40.5">
      <c r="A506" t="str">
        <f t="shared" si="7"/>
        <v>87520</v>
      </c>
      <c r="B506" s="142" t="s">
        <v>1111</v>
      </c>
      <c r="C506" s="156" t="s">
        <v>14671</v>
      </c>
      <c r="D506" s="144" t="s">
        <v>9772</v>
      </c>
      <c r="E506" s="145" t="s">
        <v>28861</v>
      </c>
    </row>
    <row r="507" spans="1:5" ht="40.5">
      <c r="A507" t="str">
        <f t="shared" si="7"/>
        <v>87521</v>
      </c>
      <c r="B507" s="142" t="s">
        <v>1112</v>
      </c>
      <c r="C507" s="156" t="s">
        <v>14672</v>
      </c>
      <c r="D507" s="144" t="s">
        <v>9772</v>
      </c>
      <c r="E507" s="145" t="s">
        <v>28862</v>
      </c>
    </row>
    <row r="508" spans="1:5" ht="40.5">
      <c r="A508" t="str">
        <f t="shared" si="7"/>
        <v>87522</v>
      </c>
      <c r="B508" s="142" t="s">
        <v>1113</v>
      </c>
      <c r="C508" s="156" t="s">
        <v>14673</v>
      </c>
      <c r="D508" s="144" t="s">
        <v>9772</v>
      </c>
      <c r="E508" s="145" t="s">
        <v>24785</v>
      </c>
    </row>
    <row r="509" spans="1:5" ht="40.5">
      <c r="A509" t="str">
        <f t="shared" si="7"/>
        <v>87523</v>
      </c>
      <c r="B509" s="142" t="s">
        <v>1114</v>
      </c>
      <c r="C509" s="156" t="s">
        <v>14674</v>
      </c>
      <c r="D509" s="144" t="s">
        <v>9772</v>
      </c>
      <c r="E509" s="145" t="s">
        <v>25270</v>
      </c>
    </row>
    <row r="510" spans="1:5" ht="40.5">
      <c r="A510" t="str">
        <f t="shared" si="7"/>
        <v>87524</v>
      </c>
      <c r="B510" s="142" t="s">
        <v>1115</v>
      </c>
      <c r="C510" s="156" t="s">
        <v>14675</v>
      </c>
      <c r="D510" s="144" t="s">
        <v>9772</v>
      </c>
      <c r="E510" s="145" t="s">
        <v>18727</v>
      </c>
    </row>
    <row r="511" spans="1:5" ht="40.5">
      <c r="A511" t="str">
        <f t="shared" si="7"/>
        <v>87525</v>
      </c>
      <c r="B511" s="142" t="s">
        <v>1116</v>
      </c>
      <c r="C511" s="156" t="s">
        <v>14676</v>
      </c>
      <c r="D511" s="144" t="s">
        <v>9772</v>
      </c>
      <c r="E511" s="145" t="s">
        <v>28863</v>
      </c>
    </row>
    <row r="512" spans="1:5" ht="40.5">
      <c r="A512" t="str">
        <f t="shared" si="7"/>
        <v>87526</v>
      </c>
      <c r="B512" s="142" t="s">
        <v>1117</v>
      </c>
      <c r="C512" s="156" t="s">
        <v>14677</v>
      </c>
      <c r="D512" s="144" t="s">
        <v>9772</v>
      </c>
      <c r="E512" s="145" t="s">
        <v>28048</v>
      </c>
    </row>
    <row r="513" spans="1:5" ht="40.5">
      <c r="A513" t="str">
        <f t="shared" si="7"/>
        <v>87527</v>
      </c>
      <c r="B513" s="142" t="s">
        <v>1118</v>
      </c>
      <c r="C513" s="156" t="s">
        <v>15266</v>
      </c>
      <c r="D513" s="144" t="s">
        <v>9772</v>
      </c>
      <c r="E513" s="145" t="s">
        <v>23196</v>
      </c>
    </row>
    <row r="514" spans="1:5" ht="40.5">
      <c r="A514" t="str">
        <f t="shared" si="7"/>
        <v>87528</v>
      </c>
      <c r="B514" s="142" t="s">
        <v>1119</v>
      </c>
      <c r="C514" s="156" t="s">
        <v>15267</v>
      </c>
      <c r="D514" s="144" t="s">
        <v>9772</v>
      </c>
      <c r="E514" s="145" t="s">
        <v>17063</v>
      </c>
    </row>
    <row r="515" spans="1:5" ht="40.5">
      <c r="A515" t="str">
        <f t="shared" si="7"/>
        <v>87529</v>
      </c>
      <c r="B515" s="142" t="s">
        <v>1120</v>
      </c>
      <c r="C515" s="156" t="s">
        <v>15268</v>
      </c>
      <c r="D515" s="144" t="s">
        <v>9772</v>
      </c>
      <c r="E515" s="145" t="s">
        <v>17525</v>
      </c>
    </row>
    <row r="516" spans="1:5" ht="40.5">
      <c r="A516" t="str">
        <f t="shared" si="7"/>
        <v>87530</v>
      </c>
      <c r="B516" s="142" t="s">
        <v>1121</v>
      </c>
      <c r="C516" s="156" t="s">
        <v>15269</v>
      </c>
      <c r="D516" s="144" t="s">
        <v>9772</v>
      </c>
      <c r="E516" s="145" t="s">
        <v>17514</v>
      </c>
    </row>
    <row r="517" spans="1:5" ht="40.5">
      <c r="A517" t="str">
        <f t="shared" si="7"/>
        <v>87531</v>
      </c>
      <c r="B517" s="142" t="s">
        <v>1122</v>
      </c>
      <c r="C517" s="156" t="s">
        <v>1123</v>
      </c>
      <c r="D517" s="144" t="s">
        <v>9772</v>
      </c>
      <c r="E517" s="145" t="s">
        <v>28864</v>
      </c>
    </row>
    <row r="518" spans="1:5" ht="40.5">
      <c r="A518" t="str">
        <f t="shared" si="7"/>
        <v>87532</v>
      </c>
      <c r="B518" s="142" t="s">
        <v>1124</v>
      </c>
      <c r="C518" s="156" t="s">
        <v>15270</v>
      </c>
      <c r="D518" s="144" t="s">
        <v>9772</v>
      </c>
      <c r="E518" s="145" t="s">
        <v>28865</v>
      </c>
    </row>
    <row r="519" spans="1:5" ht="40.5">
      <c r="A519" t="str">
        <f t="shared" si="7"/>
        <v>87535</v>
      </c>
      <c r="B519" s="142" t="s">
        <v>1125</v>
      </c>
      <c r="C519" s="156" t="s">
        <v>15271</v>
      </c>
      <c r="D519" s="144" t="s">
        <v>9772</v>
      </c>
      <c r="E519" s="145" t="s">
        <v>18939</v>
      </c>
    </row>
    <row r="520" spans="1:5" ht="40.5">
      <c r="A520" t="str">
        <f t="shared" ref="A520:A583" si="8">IF(ISERROR(SEARCH("/",B520)=6),TRIM(CLEAN(B520)),IF(SEARCH("/",B520)=6,IF(LEN(TRIM(CLEAN(B520)))=7,LEFT(TRIM(CLEAN(B520)),6)&amp;"00"&amp;RIGHT(TRIM(CLEAN(B520)),1),LEFT(TRIM(CLEAN(B520)),6)&amp;"0"&amp;RIGHT(TRIM(CLEAN(B520)),2)),TRIM(CLEAN(B520))))</f>
        <v>87536</v>
      </c>
      <c r="B520" s="142" t="s">
        <v>1126</v>
      </c>
      <c r="C520" s="156" t="s">
        <v>15272</v>
      </c>
      <c r="D520" s="144" t="s">
        <v>9772</v>
      </c>
      <c r="E520" s="145" t="s">
        <v>8731</v>
      </c>
    </row>
    <row r="521" spans="1:5" ht="54">
      <c r="A521" t="str">
        <f t="shared" si="8"/>
        <v>87537</v>
      </c>
      <c r="B521" s="142" t="s">
        <v>1127</v>
      </c>
      <c r="C521" s="156" t="s">
        <v>15273</v>
      </c>
      <c r="D521" s="144" t="s">
        <v>9772</v>
      </c>
      <c r="E521" s="145" t="s">
        <v>25419</v>
      </c>
    </row>
    <row r="522" spans="1:5" ht="40.5">
      <c r="A522" t="str">
        <f t="shared" si="8"/>
        <v>87538</v>
      </c>
      <c r="B522" s="142" t="s">
        <v>1128</v>
      </c>
      <c r="C522" s="156" t="s">
        <v>15274</v>
      </c>
      <c r="D522" s="144" t="s">
        <v>9772</v>
      </c>
      <c r="E522" s="145" t="s">
        <v>24879</v>
      </c>
    </row>
    <row r="523" spans="1:5" ht="54">
      <c r="A523" t="str">
        <f t="shared" si="8"/>
        <v>87539</v>
      </c>
      <c r="B523" s="142" t="s">
        <v>1129</v>
      </c>
      <c r="C523" s="156" t="s">
        <v>15275</v>
      </c>
      <c r="D523" s="144" t="s">
        <v>9772</v>
      </c>
      <c r="E523" s="145" t="s">
        <v>28866</v>
      </c>
    </row>
    <row r="524" spans="1:5" ht="54">
      <c r="A524" t="str">
        <f t="shared" si="8"/>
        <v>87541</v>
      </c>
      <c r="B524" s="142" t="s">
        <v>1130</v>
      </c>
      <c r="C524" s="156" t="s">
        <v>15276</v>
      </c>
      <c r="D524" s="144" t="s">
        <v>9772</v>
      </c>
      <c r="E524" s="145" t="s">
        <v>28534</v>
      </c>
    </row>
    <row r="525" spans="1:5" ht="40.5">
      <c r="A525" t="str">
        <f t="shared" si="8"/>
        <v>87543</v>
      </c>
      <c r="B525" s="142" t="s">
        <v>1131</v>
      </c>
      <c r="C525" s="156" t="s">
        <v>15277</v>
      </c>
      <c r="D525" s="144" t="s">
        <v>9772</v>
      </c>
      <c r="E525" s="145" t="s">
        <v>17696</v>
      </c>
    </row>
    <row r="526" spans="1:5" ht="40.5">
      <c r="A526" t="str">
        <f t="shared" si="8"/>
        <v>87545</v>
      </c>
      <c r="B526" s="142" t="s">
        <v>1132</v>
      </c>
      <c r="C526" s="156" t="s">
        <v>15278</v>
      </c>
      <c r="D526" s="144" t="s">
        <v>9772</v>
      </c>
      <c r="E526" s="145" t="s">
        <v>13926</v>
      </c>
    </row>
    <row r="527" spans="1:5" ht="40.5">
      <c r="A527" t="str">
        <f t="shared" si="8"/>
        <v>87546</v>
      </c>
      <c r="B527" s="142" t="s">
        <v>1133</v>
      </c>
      <c r="C527" s="156" t="s">
        <v>15279</v>
      </c>
      <c r="D527" s="144" t="s">
        <v>9772</v>
      </c>
      <c r="E527" s="145" t="s">
        <v>28867</v>
      </c>
    </row>
    <row r="528" spans="1:5" ht="40.5">
      <c r="A528" t="str">
        <f t="shared" si="8"/>
        <v>87547</v>
      </c>
      <c r="B528" s="142" t="s">
        <v>1134</v>
      </c>
      <c r="C528" s="156" t="s">
        <v>15280</v>
      </c>
      <c r="D528" s="144" t="s">
        <v>9772</v>
      </c>
      <c r="E528" s="145" t="s">
        <v>17519</v>
      </c>
    </row>
    <row r="529" spans="1:5" ht="40.5">
      <c r="A529" t="str">
        <f t="shared" si="8"/>
        <v>87548</v>
      </c>
      <c r="B529" s="142" t="s">
        <v>1135</v>
      </c>
      <c r="C529" s="156" t="s">
        <v>15281</v>
      </c>
      <c r="D529" s="144" t="s">
        <v>9772</v>
      </c>
      <c r="E529" s="145" t="s">
        <v>17092</v>
      </c>
    </row>
    <row r="530" spans="1:5" ht="40.5">
      <c r="A530" t="str">
        <f t="shared" si="8"/>
        <v>87549</v>
      </c>
      <c r="B530" s="142" t="s">
        <v>1136</v>
      </c>
      <c r="C530" s="156" t="s">
        <v>15282</v>
      </c>
      <c r="D530" s="144" t="s">
        <v>9772</v>
      </c>
      <c r="E530" s="145" t="s">
        <v>10082</v>
      </c>
    </row>
    <row r="531" spans="1:5" ht="40.5">
      <c r="A531" t="str">
        <f t="shared" si="8"/>
        <v>87550</v>
      </c>
      <c r="B531" s="142" t="s">
        <v>1137</v>
      </c>
      <c r="C531" s="156" t="s">
        <v>15283</v>
      </c>
      <c r="D531" s="144" t="s">
        <v>9772</v>
      </c>
      <c r="E531" s="145" t="s">
        <v>18027</v>
      </c>
    </row>
    <row r="532" spans="1:5" ht="40.5">
      <c r="A532" t="str">
        <f t="shared" si="8"/>
        <v>87553</v>
      </c>
      <c r="B532" s="142" t="s">
        <v>1138</v>
      </c>
      <c r="C532" s="156" t="s">
        <v>15284</v>
      </c>
      <c r="D532" s="144" t="s">
        <v>9772</v>
      </c>
      <c r="E532" s="145" t="s">
        <v>17004</v>
      </c>
    </row>
    <row r="533" spans="1:5" ht="40.5">
      <c r="A533" t="str">
        <f t="shared" si="8"/>
        <v>87554</v>
      </c>
      <c r="B533" s="142" t="s">
        <v>1139</v>
      </c>
      <c r="C533" s="156" t="s">
        <v>15285</v>
      </c>
      <c r="D533" s="144" t="s">
        <v>9772</v>
      </c>
      <c r="E533" s="145" t="s">
        <v>16675</v>
      </c>
    </row>
    <row r="534" spans="1:5" ht="54">
      <c r="A534" t="str">
        <f t="shared" si="8"/>
        <v>87555</v>
      </c>
      <c r="B534" s="142" t="s">
        <v>1140</v>
      </c>
      <c r="C534" s="156" t="s">
        <v>15287</v>
      </c>
      <c r="D534" s="144" t="s">
        <v>9772</v>
      </c>
      <c r="E534" s="145" t="s">
        <v>28821</v>
      </c>
    </row>
    <row r="535" spans="1:5" ht="40.5">
      <c r="A535" t="str">
        <f t="shared" si="8"/>
        <v>87556</v>
      </c>
      <c r="B535" s="142" t="s">
        <v>1141</v>
      </c>
      <c r="C535" s="156" t="s">
        <v>15288</v>
      </c>
      <c r="D535" s="144" t="s">
        <v>9772</v>
      </c>
      <c r="E535" s="145" t="s">
        <v>17647</v>
      </c>
    </row>
    <row r="536" spans="1:5" ht="54">
      <c r="A536" t="str">
        <f t="shared" si="8"/>
        <v>87557</v>
      </c>
      <c r="B536" s="142" t="s">
        <v>1142</v>
      </c>
      <c r="C536" s="156" t="s">
        <v>15289</v>
      </c>
      <c r="D536" s="144" t="s">
        <v>9772</v>
      </c>
      <c r="E536" s="145" t="s">
        <v>21360</v>
      </c>
    </row>
    <row r="537" spans="1:5" ht="54">
      <c r="A537" t="str">
        <f t="shared" si="8"/>
        <v>87559</v>
      </c>
      <c r="B537" s="142" t="s">
        <v>1143</v>
      </c>
      <c r="C537" s="156" t="s">
        <v>15290</v>
      </c>
      <c r="D537" s="144" t="s">
        <v>9772</v>
      </c>
      <c r="E537" s="145" t="s">
        <v>11825</v>
      </c>
    </row>
    <row r="538" spans="1:5" ht="54">
      <c r="A538" t="str">
        <f t="shared" si="8"/>
        <v>87561</v>
      </c>
      <c r="B538" s="142" t="s">
        <v>1144</v>
      </c>
      <c r="C538" s="156" t="s">
        <v>15292</v>
      </c>
      <c r="D538" s="144" t="s">
        <v>9772</v>
      </c>
      <c r="E538" s="145" t="s">
        <v>18108</v>
      </c>
    </row>
    <row r="539" spans="1:5" ht="40.5">
      <c r="A539" t="str">
        <f t="shared" si="8"/>
        <v>87620</v>
      </c>
      <c r="B539" s="142" t="s">
        <v>1145</v>
      </c>
      <c r="C539" s="156" t="s">
        <v>18745</v>
      </c>
      <c r="D539" s="144" t="s">
        <v>9772</v>
      </c>
      <c r="E539" s="145" t="s">
        <v>17729</v>
      </c>
    </row>
    <row r="540" spans="1:5" ht="27">
      <c r="A540" t="str">
        <f t="shared" si="8"/>
        <v>87622</v>
      </c>
      <c r="B540" s="142" t="s">
        <v>1146</v>
      </c>
      <c r="C540" s="156" t="s">
        <v>18746</v>
      </c>
      <c r="D540" s="144" t="s">
        <v>9772</v>
      </c>
      <c r="E540" s="145" t="s">
        <v>8957</v>
      </c>
    </row>
    <row r="541" spans="1:5" ht="27">
      <c r="A541" t="str">
        <f t="shared" si="8"/>
        <v>87623</v>
      </c>
      <c r="B541" s="142" t="s">
        <v>1147</v>
      </c>
      <c r="C541" s="156" t="s">
        <v>18747</v>
      </c>
      <c r="D541" s="144" t="s">
        <v>9772</v>
      </c>
      <c r="E541" s="145" t="s">
        <v>20001</v>
      </c>
    </row>
    <row r="542" spans="1:5" ht="27">
      <c r="A542" t="str">
        <f t="shared" si="8"/>
        <v>87624</v>
      </c>
      <c r="B542" s="142" t="s">
        <v>1148</v>
      </c>
      <c r="C542" s="156" t="s">
        <v>18747</v>
      </c>
      <c r="D542" s="144" t="s">
        <v>9772</v>
      </c>
      <c r="E542" s="145" t="s">
        <v>28868</v>
      </c>
    </row>
    <row r="543" spans="1:5" ht="40.5">
      <c r="A543" t="str">
        <f t="shared" si="8"/>
        <v>87630</v>
      </c>
      <c r="B543" s="142" t="s">
        <v>1149</v>
      </c>
      <c r="C543" s="156" t="s">
        <v>18748</v>
      </c>
      <c r="D543" s="144" t="s">
        <v>9772</v>
      </c>
      <c r="E543" s="145" t="s">
        <v>18294</v>
      </c>
    </row>
    <row r="544" spans="1:5" ht="27">
      <c r="A544" t="str">
        <f t="shared" si="8"/>
        <v>87632</v>
      </c>
      <c r="B544" s="142" t="s">
        <v>1150</v>
      </c>
      <c r="C544" s="156" t="s">
        <v>18750</v>
      </c>
      <c r="D544" s="144" t="s">
        <v>9772</v>
      </c>
      <c r="E544" s="145" t="s">
        <v>28458</v>
      </c>
    </row>
    <row r="545" spans="1:5" ht="27">
      <c r="A545" t="str">
        <f t="shared" si="8"/>
        <v>87633</v>
      </c>
      <c r="B545" s="142" t="s">
        <v>1151</v>
      </c>
      <c r="C545" s="156" t="s">
        <v>18752</v>
      </c>
      <c r="D545" s="144" t="s">
        <v>9772</v>
      </c>
      <c r="E545" s="145" t="s">
        <v>28360</v>
      </c>
    </row>
    <row r="546" spans="1:5" ht="27">
      <c r="A546" t="str">
        <f t="shared" si="8"/>
        <v>87634</v>
      </c>
      <c r="B546" s="142" t="s">
        <v>1152</v>
      </c>
      <c r="C546" s="156" t="s">
        <v>18753</v>
      </c>
      <c r="D546" s="144" t="s">
        <v>9772</v>
      </c>
      <c r="E546" s="145" t="s">
        <v>28869</v>
      </c>
    </row>
    <row r="547" spans="1:5" ht="40.5">
      <c r="A547" t="str">
        <f t="shared" si="8"/>
        <v>87640</v>
      </c>
      <c r="B547" s="142" t="s">
        <v>1153</v>
      </c>
      <c r="C547" s="156" t="s">
        <v>18754</v>
      </c>
      <c r="D547" s="144" t="s">
        <v>9772</v>
      </c>
      <c r="E547" s="145" t="s">
        <v>27397</v>
      </c>
    </row>
    <row r="548" spans="1:5" ht="27">
      <c r="A548" t="str">
        <f t="shared" si="8"/>
        <v>87642</v>
      </c>
      <c r="B548" s="142" t="s">
        <v>1154</v>
      </c>
      <c r="C548" s="156" t="s">
        <v>18755</v>
      </c>
      <c r="D548" s="144" t="s">
        <v>9772</v>
      </c>
      <c r="E548" s="145" t="s">
        <v>28870</v>
      </c>
    </row>
    <row r="549" spans="1:5" ht="27">
      <c r="A549" t="str">
        <f t="shared" si="8"/>
        <v>87643</v>
      </c>
      <c r="B549" s="142" t="s">
        <v>1155</v>
      </c>
      <c r="C549" s="156" t="s">
        <v>18756</v>
      </c>
      <c r="D549" s="144" t="s">
        <v>9772</v>
      </c>
      <c r="E549" s="145" t="s">
        <v>28871</v>
      </c>
    </row>
    <row r="550" spans="1:5" ht="27">
      <c r="A550" t="str">
        <f t="shared" si="8"/>
        <v>87644</v>
      </c>
      <c r="B550" s="142" t="s">
        <v>1156</v>
      </c>
      <c r="C550" s="156" t="s">
        <v>18757</v>
      </c>
      <c r="D550" s="144" t="s">
        <v>9772</v>
      </c>
      <c r="E550" s="145" t="s">
        <v>28872</v>
      </c>
    </row>
    <row r="551" spans="1:5" ht="40.5">
      <c r="A551" t="str">
        <f t="shared" si="8"/>
        <v>87680</v>
      </c>
      <c r="B551" s="142" t="s">
        <v>1157</v>
      </c>
      <c r="C551" s="156" t="s">
        <v>18758</v>
      </c>
      <c r="D551" s="144" t="s">
        <v>9772</v>
      </c>
      <c r="E551" s="145" t="s">
        <v>17685</v>
      </c>
    </row>
    <row r="552" spans="1:5" ht="40.5">
      <c r="A552" t="str">
        <f t="shared" si="8"/>
        <v>87682</v>
      </c>
      <c r="B552" s="142" t="s">
        <v>1158</v>
      </c>
      <c r="C552" s="156" t="s">
        <v>18759</v>
      </c>
      <c r="D552" s="144" t="s">
        <v>9772</v>
      </c>
      <c r="E552" s="145" t="s">
        <v>18557</v>
      </c>
    </row>
    <row r="553" spans="1:5" ht="40.5">
      <c r="A553" t="str">
        <f t="shared" si="8"/>
        <v>87683</v>
      </c>
      <c r="B553" s="142" t="s">
        <v>1159</v>
      </c>
      <c r="C553" s="156" t="s">
        <v>18761</v>
      </c>
      <c r="D553" s="144" t="s">
        <v>9772</v>
      </c>
      <c r="E553" s="145" t="s">
        <v>28873</v>
      </c>
    </row>
    <row r="554" spans="1:5" ht="27">
      <c r="A554" t="str">
        <f t="shared" si="8"/>
        <v>87684</v>
      </c>
      <c r="B554" s="142" t="s">
        <v>1160</v>
      </c>
      <c r="C554" s="156" t="s">
        <v>18762</v>
      </c>
      <c r="D554" s="144" t="s">
        <v>9772</v>
      </c>
      <c r="E554" s="145" t="s">
        <v>28874</v>
      </c>
    </row>
    <row r="555" spans="1:5" ht="40.5">
      <c r="A555" t="str">
        <f t="shared" si="8"/>
        <v>87690</v>
      </c>
      <c r="B555" s="142" t="s">
        <v>1161</v>
      </c>
      <c r="C555" s="156" t="s">
        <v>18763</v>
      </c>
      <c r="D555" s="144" t="s">
        <v>9772</v>
      </c>
      <c r="E555" s="145" t="s">
        <v>28539</v>
      </c>
    </row>
    <row r="556" spans="1:5" ht="40.5">
      <c r="A556" t="str">
        <f t="shared" si="8"/>
        <v>87692</v>
      </c>
      <c r="B556" s="142" t="s">
        <v>1162</v>
      </c>
      <c r="C556" s="156" t="s">
        <v>18764</v>
      </c>
      <c r="D556" s="144" t="s">
        <v>9772</v>
      </c>
      <c r="E556" s="145" t="s">
        <v>20933</v>
      </c>
    </row>
    <row r="557" spans="1:5" ht="27">
      <c r="A557" t="str">
        <f t="shared" si="8"/>
        <v>87693</v>
      </c>
      <c r="B557" s="142" t="s">
        <v>1163</v>
      </c>
      <c r="C557" s="156" t="s">
        <v>18765</v>
      </c>
      <c r="D557" s="144" t="s">
        <v>9772</v>
      </c>
      <c r="E557" s="145" t="s">
        <v>28875</v>
      </c>
    </row>
    <row r="558" spans="1:5" ht="27">
      <c r="A558" t="str">
        <f t="shared" si="8"/>
        <v>87694</v>
      </c>
      <c r="B558" s="142" t="s">
        <v>1164</v>
      </c>
      <c r="C558" s="156" t="s">
        <v>18766</v>
      </c>
      <c r="D558" s="144" t="s">
        <v>9772</v>
      </c>
      <c r="E558" s="145" t="s">
        <v>28876</v>
      </c>
    </row>
    <row r="559" spans="1:5" ht="40.5">
      <c r="A559" t="str">
        <f t="shared" si="8"/>
        <v>87700</v>
      </c>
      <c r="B559" s="142" t="s">
        <v>1165</v>
      </c>
      <c r="C559" s="156" t="s">
        <v>18767</v>
      </c>
      <c r="D559" s="144" t="s">
        <v>9772</v>
      </c>
      <c r="E559" s="145" t="s">
        <v>12321</v>
      </c>
    </row>
    <row r="560" spans="1:5" ht="40.5">
      <c r="A560" t="str">
        <f t="shared" si="8"/>
        <v>87702</v>
      </c>
      <c r="B560" s="142" t="s">
        <v>1166</v>
      </c>
      <c r="C560" s="156" t="s">
        <v>18768</v>
      </c>
      <c r="D560" s="144" t="s">
        <v>9772</v>
      </c>
      <c r="E560" s="145" t="s">
        <v>25027</v>
      </c>
    </row>
    <row r="561" spans="1:5" ht="40.5">
      <c r="A561" t="str">
        <f t="shared" si="8"/>
        <v>87703</v>
      </c>
      <c r="B561" s="142" t="s">
        <v>1167</v>
      </c>
      <c r="C561" s="156" t="s">
        <v>18769</v>
      </c>
      <c r="D561" s="144" t="s">
        <v>9772</v>
      </c>
      <c r="E561" s="145" t="s">
        <v>28877</v>
      </c>
    </row>
    <row r="562" spans="1:5" ht="27">
      <c r="A562" t="str">
        <f t="shared" si="8"/>
        <v>87704</v>
      </c>
      <c r="B562" s="142" t="s">
        <v>1168</v>
      </c>
      <c r="C562" s="156" t="s">
        <v>18770</v>
      </c>
      <c r="D562" s="144" t="s">
        <v>9772</v>
      </c>
      <c r="E562" s="145" t="s">
        <v>28878</v>
      </c>
    </row>
    <row r="563" spans="1:5" ht="40.5">
      <c r="A563" t="str">
        <f t="shared" si="8"/>
        <v>87735</v>
      </c>
      <c r="B563" s="142" t="s">
        <v>1169</v>
      </c>
      <c r="C563" s="156" t="s">
        <v>18771</v>
      </c>
      <c r="D563" s="144" t="s">
        <v>9772</v>
      </c>
      <c r="E563" s="145" t="s">
        <v>28879</v>
      </c>
    </row>
    <row r="564" spans="1:5" ht="40.5">
      <c r="A564" t="str">
        <f t="shared" si="8"/>
        <v>87737</v>
      </c>
      <c r="B564" s="142" t="s">
        <v>1170</v>
      </c>
      <c r="C564" s="156" t="s">
        <v>18772</v>
      </c>
      <c r="D564" s="144" t="s">
        <v>9772</v>
      </c>
      <c r="E564" s="145" t="s">
        <v>14920</v>
      </c>
    </row>
    <row r="565" spans="1:5" ht="40.5">
      <c r="A565" t="str">
        <f t="shared" si="8"/>
        <v>87738</v>
      </c>
      <c r="B565" s="142" t="s">
        <v>1171</v>
      </c>
      <c r="C565" s="156" t="s">
        <v>18773</v>
      </c>
      <c r="D565" s="144" t="s">
        <v>9772</v>
      </c>
      <c r="E565" s="145" t="s">
        <v>25086</v>
      </c>
    </row>
    <row r="566" spans="1:5" ht="27">
      <c r="A566" t="str">
        <f t="shared" si="8"/>
        <v>87739</v>
      </c>
      <c r="B566" s="142" t="s">
        <v>1172</v>
      </c>
      <c r="C566" s="156" t="s">
        <v>18774</v>
      </c>
      <c r="D566" s="144" t="s">
        <v>9772</v>
      </c>
      <c r="E566" s="145" t="s">
        <v>28880</v>
      </c>
    </row>
    <row r="567" spans="1:5" ht="40.5">
      <c r="A567" t="str">
        <f t="shared" si="8"/>
        <v>87745</v>
      </c>
      <c r="B567" s="142" t="s">
        <v>1173</v>
      </c>
      <c r="C567" s="156" t="s">
        <v>18775</v>
      </c>
      <c r="D567" s="144" t="s">
        <v>9772</v>
      </c>
      <c r="E567" s="145" t="s">
        <v>23069</v>
      </c>
    </row>
    <row r="568" spans="1:5" ht="40.5">
      <c r="A568" t="str">
        <f t="shared" si="8"/>
        <v>87747</v>
      </c>
      <c r="B568" s="142" t="s">
        <v>1174</v>
      </c>
      <c r="C568" s="156" t="s">
        <v>18776</v>
      </c>
      <c r="D568" s="144" t="s">
        <v>9772</v>
      </c>
      <c r="E568" s="145" t="s">
        <v>18909</v>
      </c>
    </row>
    <row r="569" spans="1:5" ht="40.5">
      <c r="A569" t="str">
        <f t="shared" si="8"/>
        <v>87748</v>
      </c>
      <c r="B569" s="142" t="s">
        <v>1175</v>
      </c>
      <c r="C569" s="156" t="s">
        <v>18777</v>
      </c>
      <c r="D569" s="144" t="s">
        <v>9772</v>
      </c>
      <c r="E569" s="145" t="s">
        <v>25685</v>
      </c>
    </row>
    <row r="570" spans="1:5" ht="27">
      <c r="A570" t="str">
        <f t="shared" si="8"/>
        <v>87749</v>
      </c>
      <c r="B570" s="142" t="s">
        <v>1176</v>
      </c>
      <c r="C570" s="156" t="s">
        <v>18778</v>
      </c>
      <c r="D570" s="144" t="s">
        <v>9772</v>
      </c>
      <c r="E570" s="145" t="s">
        <v>28881</v>
      </c>
    </row>
    <row r="571" spans="1:5" ht="40.5">
      <c r="A571" t="str">
        <f t="shared" si="8"/>
        <v>87755</v>
      </c>
      <c r="B571" s="142" t="s">
        <v>1177</v>
      </c>
      <c r="C571" s="156" t="s">
        <v>18779</v>
      </c>
      <c r="D571" s="144" t="s">
        <v>9772</v>
      </c>
      <c r="E571" s="145" t="s">
        <v>12548</v>
      </c>
    </row>
    <row r="572" spans="1:5" ht="40.5">
      <c r="A572" t="str">
        <f t="shared" si="8"/>
        <v>87757</v>
      </c>
      <c r="B572" s="142" t="s">
        <v>1178</v>
      </c>
      <c r="C572" s="156" t="s">
        <v>18780</v>
      </c>
      <c r="D572" s="144" t="s">
        <v>9772</v>
      </c>
      <c r="E572" s="145" t="s">
        <v>28498</v>
      </c>
    </row>
    <row r="573" spans="1:5" ht="40.5">
      <c r="A573" t="str">
        <f t="shared" si="8"/>
        <v>87758</v>
      </c>
      <c r="B573" s="142" t="s">
        <v>1179</v>
      </c>
      <c r="C573" s="156" t="s">
        <v>18781</v>
      </c>
      <c r="D573" s="144" t="s">
        <v>9772</v>
      </c>
      <c r="E573" s="145" t="s">
        <v>28882</v>
      </c>
    </row>
    <row r="574" spans="1:5" ht="27">
      <c r="A574" t="str">
        <f t="shared" si="8"/>
        <v>87759</v>
      </c>
      <c r="B574" s="142" t="s">
        <v>1180</v>
      </c>
      <c r="C574" s="156" t="s">
        <v>18782</v>
      </c>
      <c r="D574" s="144" t="s">
        <v>9772</v>
      </c>
      <c r="E574" s="145" t="s">
        <v>28883</v>
      </c>
    </row>
    <row r="575" spans="1:5" ht="40.5">
      <c r="A575" t="str">
        <f t="shared" si="8"/>
        <v>87765</v>
      </c>
      <c r="B575" s="142" t="s">
        <v>1181</v>
      </c>
      <c r="C575" s="156" t="s">
        <v>18783</v>
      </c>
      <c r="D575" s="144" t="s">
        <v>9772</v>
      </c>
      <c r="E575" s="145" t="s">
        <v>18104</v>
      </c>
    </row>
    <row r="576" spans="1:5" ht="40.5">
      <c r="A576" t="str">
        <f t="shared" si="8"/>
        <v>87767</v>
      </c>
      <c r="B576" s="142" t="s">
        <v>1182</v>
      </c>
      <c r="C576" s="156" t="s">
        <v>18784</v>
      </c>
      <c r="D576" s="144" t="s">
        <v>9772</v>
      </c>
      <c r="E576" s="145" t="s">
        <v>18827</v>
      </c>
    </row>
    <row r="577" spans="1:5" ht="40.5">
      <c r="A577" t="str">
        <f t="shared" si="8"/>
        <v>87768</v>
      </c>
      <c r="B577" s="142" t="s">
        <v>1183</v>
      </c>
      <c r="C577" s="156" t="s">
        <v>18785</v>
      </c>
      <c r="D577" s="144" t="s">
        <v>9772</v>
      </c>
      <c r="E577" s="145" t="s">
        <v>18902</v>
      </c>
    </row>
    <row r="578" spans="1:5" ht="27">
      <c r="A578" t="str">
        <f t="shared" si="8"/>
        <v>87769</v>
      </c>
      <c r="B578" s="142" t="s">
        <v>1184</v>
      </c>
      <c r="C578" s="156" t="s">
        <v>18786</v>
      </c>
      <c r="D578" s="144" t="s">
        <v>9772</v>
      </c>
      <c r="E578" s="145" t="s">
        <v>24820</v>
      </c>
    </row>
    <row r="579" spans="1:5" ht="40.5">
      <c r="A579" t="str">
        <f t="shared" si="8"/>
        <v>87775</v>
      </c>
      <c r="B579" s="142" t="s">
        <v>1185</v>
      </c>
      <c r="C579" s="156" t="s">
        <v>15293</v>
      </c>
      <c r="D579" s="144" t="s">
        <v>9772</v>
      </c>
      <c r="E579" s="145" t="s">
        <v>28884</v>
      </c>
    </row>
    <row r="580" spans="1:5" ht="27">
      <c r="A580" t="str">
        <f t="shared" si="8"/>
        <v>87777</v>
      </c>
      <c r="B580" s="142" t="s">
        <v>1186</v>
      </c>
      <c r="C580" s="156" t="s">
        <v>15294</v>
      </c>
      <c r="D580" s="144" t="s">
        <v>9772</v>
      </c>
      <c r="E580" s="145" t="s">
        <v>15188</v>
      </c>
    </row>
    <row r="581" spans="1:5" ht="40.5">
      <c r="A581" t="str">
        <f t="shared" si="8"/>
        <v>87778</v>
      </c>
      <c r="B581" s="142" t="s">
        <v>1187</v>
      </c>
      <c r="C581" s="156" t="s">
        <v>15295</v>
      </c>
      <c r="D581" s="144" t="s">
        <v>9772</v>
      </c>
      <c r="E581" s="145" t="s">
        <v>28885</v>
      </c>
    </row>
    <row r="582" spans="1:5" ht="40.5">
      <c r="A582" t="str">
        <f t="shared" si="8"/>
        <v>87779</v>
      </c>
      <c r="B582" s="142" t="s">
        <v>1188</v>
      </c>
      <c r="C582" s="156" t="s">
        <v>15296</v>
      </c>
      <c r="D582" s="144" t="s">
        <v>9772</v>
      </c>
      <c r="E582" s="145" t="s">
        <v>28886</v>
      </c>
    </row>
    <row r="583" spans="1:5" ht="27">
      <c r="A583" t="str">
        <f t="shared" si="8"/>
        <v>87781</v>
      </c>
      <c r="B583" s="142" t="s">
        <v>1189</v>
      </c>
      <c r="C583" s="156" t="s">
        <v>15297</v>
      </c>
      <c r="D583" s="144" t="s">
        <v>9772</v>
      </c>
      <c r="E583" s="145" t="s">
        <v>28887</v>
      </c>
    </row>
    <row r="584" spans="1:5" ht="40.5">
      <c r="A584" t="str">
        <f t="shared" ref="A584:A647" si="9">IF(ISERROR(SEARCH("/",B584)=6),TRIM(CLEAN(B584)),IF(SEARCH("/",B584)=6,IF(LEN(TRIM(CLEAN(B584)))=7,LEFT(TRIM(CLEAN(B584)),6)&amp;"00"&amp;RIGHT(TRIM(CLEAN(B584)),1),LEFT(TRIM(CLEAN(B584)),6)&amp;"0"&amp;RIGHT(TRIM(CLEAN(B584)),2)),TRIM(CLEAN(B584))))</f>
        <v>87783</v>
      </c>
      <c r="B584" s="142" t="s">
        <v>1190</v>
      </c>
      <c r="C584" s="156" t="s">
        <v>15298</v>
      </c>
      <c r="D584" s="144" t="s">
        <v>9772</v>
      </c>
      <c r="E584" s="145" t="s">
        <v>24919</v>
      </c>
    </row>
    <row r="585" spans="1:5" ht="40.5">
      <c r="A585" t="str">
        <f t="shared" si="9"/>
        <v>87784</v>
      </c>
      <c r="B585" s="142" t="s">
        <v>1191</v>
      </c>
      <c r="C585" s="156" t="s">
        <v>15299</v>
      </c>
      <c r="D585" s="144" t="s">
        <v>9772</v>
      </c>
      <c r="E585" s="145" t="s">
        <v>28888</v>
      </c>
    </row>
    <row r="586" spans="1:5" ht="27">
      <c r="A586" t="str">
        <f t="shared" si="9"/>
        <v>87786</v>
      </c>
      <c r="B586" s="142" t="s">
        <v>1192</v>
      </c>
      <c r="C586" s="156" t="s">
        <v>15300</v>
      </c>
      <c r="D586" s="144" t="s">
        <v>9772</v>
      </c>
      <c r="E586" s="145" t="s">
        <v>28889</v>
      </c>
    </row>
    <row r="587" spans="1:5" ht="40.5">
      <c r="A587" t="str">
        <f t="shared" si="9"/>
        <v>87787</v>
      </c>
      <c r="B587" s="142" t="s">
        <v>1193</v>
      </c>
      <c r="C587" s="156" t="s">
        <v>15301</v>
      </c>
      <c r="D587" s="144" t="s">
        <v>9772</v>
      </c>
      <c r="E587" s="145" t="s">
        <v>18259</v>
      </c>
    </row>
    <row r="588" spans="1:5" ht="40.5">
      <c r="A588" t="str">
        <f t="shared" si="9"/>
        <v>87788</v>
      </c>
      <c r="B588" s="142" t="s">
        <v>1194</v>
      </c>
      <c r="C588" s="156" t="s">
        <v>15302</v>
      </c>
      <c r="D588" s="144" t="s">
        <v>9772</v>
      </c>
      <c r="E588" s="145" t="s">
        <v>28890</v>
      </c>
    </row>
    <row r="589" spans="1:5" ht="40.5">
      <c r="A589" t="str">
        <f t="shared" si="9"/>
        <v>87790</v>
      </c>
      <c r="B589" s="142" t="s">
        <v>1195</v>
      </c>
      <c r="C589" s="156" t="s">
        <v>15303</v>
      </c>
      <c r="D589" s="144" t="s">
        <v>9772</v>
      </c>
      <c r="E589" s="145" t="s">
        <v>28891</v>
      </c>
    </row>
    <row r="590" spans="1:5" ht="40.5">
      <c r="A590" t="str">
        <f t="shared" si="9"/>
        <v>87791</v>
      </c>
      <c r="B590" s="142" t="s">
        <v>1196</v>
      </c>
      <c r="C590" s="156" t="s">
        <v>15304</v>
      </c>
      <c r="D590" s="144" t="s">
        <v>9772</v>
      </c>
      <c r="E590" s="145" t="s">
        <v>26951</v>
      </c>
    </row>
    <row r="591" spans="1:5" ht="40.5">
      <c r="A591" t="str">
        <f t="shared" si="9"/>
        <v>87792</v>
      </c>
      <c r="B591" s="142" t="s">
        <v>1197</v>
      </c>
      <c r="C591" s="156" t="s">
        <v>15305</v>
      </c>
      <c r="D591" s="144" t="s">
        <v>9772</v>
      </c>
      <c r="E591" s="145" t="s">
        <v>28818</v>
      </c>
    </row>
    <row r="592" spans="1:5" ht="27">
      <c r="A592" t="str">
        <f t="shared" si="9"/>
        <v>87794</v>
      </c>
      <c r="B592" s="142" t="s">
        <v>1198</v>
      </c>
      <c r="C592" s="156" t="s">
        <v>15306</v>
      </c>
      <c r="D592" s="144" t="s">
        <v>9772</v>
      </c>
      <c r="E592" s="145" t="s">
        <v>16877</v>
      </c>
    </row>
    <row r="593" spans="1:5" ht="40.5">
      <c r="A593" t="str">
        <f t="shared" si="9"/>
        <v>87795</v>
      </c>
      <c r="B593" s="142" t="s">
        <v>1199</v>
      </c>
      <c r="C593" s="156" t="s">
        <v>15307</v>
      </c>
      <c r="D593" s="144" t="s">
        <v>9772</v>
      </c>
      <c r="E593" s="145" t="s">
        <v>25030</v>
      </c>
    </row>
    <row r="594" spans="1:5" ht="40.5">
      <c r="A594" t="str">
        <f t="shared" si="9"/>
        <v>87797</v>
      </c>
      <c r="B594" s="142" t="s">
        <v>1200</v>
      </c>
      <c r="C594" s="156" t="s">
        <v>15308</v>
      </c>
      <c r="D594" s="144" t="s">
        <v>9772</v>
      </c>
      <c r="E594" s="145" t="s">
        <v>28892</v>
      </c>
    </row>
    <row r="595" spans="1:5" ht="27">
      <c r="A595" t="str">
        <f t="shared" si="9"/>
        <v>87799</v>
      </c>
      <c r="B595" s="142" t="s">
        <v>1201</v>
      </c>
      <c r="C595" s="156" t="s">
        <v>15309</v>
      </c>
      <c r="D595" s="144" t="s">
        <v>9772</v>
      </c>
      <c r="E595" s="145" t="s">
        <v>28893</v>
      </c>
    </row>
    <row r="596" spans="1:5" ht="40.5">
      <c r="A596" t="str">
        <f t="shared" si="9"/>
        <v>87800</v>
      </c>
      <c r="B596" s="142" t="s">
        <v>1202</v>
      </c>
      <c r="C596" s="156" t="s">
        <v>15310</v>
      </c>
      <c r="D596" s="144" t="s">
        <v>9772</v>
      </c>
      <c r="E596" s="145" t="s">
        <v>24927</v>
      </c>
    </row>
    <row r="597" spans="1:5" ht="40.5">
      <c r="A597" t="str">
        <f t="shared" si="9"/>
        <v>87801</v>
      </c>
      <c r="B597" s="142" t="s">
        <v>1203</v>
      </c>
      <c r="C597" s="156" t="s">
        <v>15311</v>
      </c>
      <c r="D597" s="144" t="s">
        <v>9772</v>
      </c>
      <c r="E597" s="145" t="s">
        <v>17598</v>
      </c>
    </row>
    <row r="598" spans="1:5" ht="27">
      <c r="A598" t="str">
        <f t="shared" si="9"/>
        <v>87803</v>
      </c>
      <c r="B598" s="142" t="s">
        <v>1204</v>
      </c>
      <c r="C598" s="156" t="s">
        <v>15312</v>
      </c>
      <c r="D598" s="144" t="s">
        <v>9772</v>
      </c>
      <c r="E598" s="145" t="s">
        <v>24988</v>
      </c>
    </row>
    <row r="599" spans="1:5" ht="40.5">
      <c r="A599" t="str">
        <f t="shared" si="9"/>
        <v>87804</v>
      </c>
      <c r="B599" s="142" t="s">
        <v>1205</v>
      </c>
      <c r="C599" s="156" t="s">
        <v>15313</v>
      </c>
      <c r="D599" s="144" t="s">
        <v>9772</v>
      </c>
      <c r="E599" s="145" t="s">
        <v>28894</v>
      </c>
    </row>
    <row r="600" spans="1:5" ht="40.5">
      <c r="A600" t="str">
        <f t="shared" si="9"/>
        <v>87805</v>
      </c>
      <c r="B600" s="142" t="s">
        <v>1206</v>
      </c>
      <c r="C600" s="156" t="s">
        <v>15314</v>
      </c>
      <c r="D600" s="144" t="s">
        <v>9772</v>
      </c>
      <c r="E600" s="145" t="s">
        <v>23824</v>
      </c>
    </row>
    <row r="601" spans="1:5" ht="40.5">
      <c r="A601" t="str">
        <f t="shared" si="9"/>
        <v>87807</v>
      </c>
      <c r="B601" s="142" t="s">
        <v>1207</v>
      </c>
      <c r="C601" s="156" t="s">
        <v>15315</v>
      </c>
      <c r="D601" s="144" t="s">
        <v>9772</v>
      </c>
      <c r="E601" s="145" t="s">
        <v>28895</v>
      </c>
    </row>
    <row r="602" spans="1:5" ht="40.5">
      <c r="A602" t="str">
        <f t="shared" si="9"/>
        <v>87808</v>
      </c>
      <c r="B602" s="142" t="s">
        <v>1208</v>
      </c>
      <c r="C602" s="156" t="s">
        <v>15316</v>
      </c>
      <c r="D602" s="144" t="s">
        <v>9772</v>
      </c>
      <c r="E602" s="145" t="s">
        <v>28896</v>
      </c>
    </row>
    <row r="603" spans="1:5" ht="40.5">
      <c r="A603" t="str">
        <f t="shared" si="9"/>
        <v>87809</v>
      </c>
      <c r="B603" s="142" t="s">
        <v>1209</v>
      </c>
      <c r="C603" s="156" t="s">
        <v>15317</v>
      </c>
      <c r="D603" s="144" t="s">
        <v>9772</v>
      </c>
      <c r="E603" s="145" t="s">
        <v>28897</v>
      </c>
    </row>
    <row r="604" spans="1:5" ht="40.5">
      <c r="A604" t="str">
        <f t="shared" si="9"/>
        <v>87811</v>
      </c>
      <c r="B604" s="142" t="s">
        <v>1210</v>
      </c>
      <c r="C604" s="156" t="s">
        <v>15318</v>
      </c>
      <c r="D604" s="144" t="s">
        <v>9772</v>
      </c>
      <c r="E604" s="145" t="s">
        <v>25645</v>
      </c>
    </row>
    <row r="605" spans="1:5" ht="40.5">
      <c r="A605" t="str">
        <f t="shared" si="9"/>
        <v>87812</v>
      </c>
      <c r="B605" s="142" t="s">
        <v>1211</v>
      </c>
      <c r="C605" s="156" t="s">
        <v>15319</v>
      </c>
      <c r="D605" s="144" t="s">
        <v>9772</v>
      </c>
      <c r="E605" s="145" t="s">
        <v>28898</v>
      </c>
    </row>
    <row r="606" spans="1:5" ht="40.5">
      <c r="A606" t="str">
        <f t="shared" si="9"/>
        <v>87813</v>
      </c>
      <c r="B606" s="142" t="s">
        <v>1212</v>
      </c>
      <c r="C606" s="156" t="s">
        <v>15320</v>
      </c>
      <c r="D606" s="144" t="s">
        <v>9772</v>
      </c>
      <c r="E606" s="145" t="s">
        <v>25692</v>
      </c>
    </row>
    <row r="607" spans="1:5" ht="40.5">
      <c r="A607" t="str">
        <f t="shared" si="9"/>
        <v>87815</v>
      </c>
      <c r="B607" s="142" t="s">
        <v>1213</v>
      </c>
      <c r="C607" s="156" t="s">
        <v>15321</v>
      </c>
      <c r="D607" s="144" t="s">
        <v>9772</v>
      </c>
      <c r="E607" s="145" t="s">
        <v>28899</v>
      </c>
    </row>
    <row r="608" spans="1:5" ht="40.5">
      <c r="A608" t="str">
        <f t="shared" si="9"/>
        <v>87816</v>
      </c>
      <c r="B608" s="142" t="s">
        <v>1214</v>
      </c>
      <c r="C608" s="156" t="s">
        <v>15322</v>
      </c>
      <c r="D608" s="144" t="s">
        <v>9772</v>
      </c>
      <c r="E608" s="145" t="s">
        <v>28900</v>
      </c>
    </row>
    <row r="609" spans="1:5" ht="40.5">
      <c r="A609" t="str">
        <f t="shared" si="9"/>
        <v>87817</v>
      </c>
      <c r="B609" s="142" t="s">
        <v>1215</v>
      </c>
      <c r="C609" s="156" t="s">
        <v>15323</v>
      </c>
      <c r="D609" s="144" t="s">
        <v>9772</v>
      </c>
      <c r="E609" s="145" t="s">
        <v>28901</v>
      </c>
    </row>
    <row r="610" spans="1:5" ht="40.5">
      <c r="A610" t="str">
        <f t="shared" si="9"/>
        <v>87819</v>
      </c>
      <c r="B610" s="142" t="s">
        <v>1216</v>
      </c>
      <c r="C610" s="156" t="s">
        <v>15324</v>
      </c>
      <c r="D610" s="144" t="s">
        <v>9772</v>
      </c>
      <c r="E610" s="145" t="s">
        <v>19875</v>
      </c>
    </row>
    <row r="611" spans="1:5" ht="40.5">
      <c r="A611" t="str">
        <f t="shared" si="9"/>
        <v>87820</v>
      </c>
      <c r="B611" s="142" t="s">
        <v>1217</v>
      </c>
      <c r="C611" s="156" t="s">
        <v>15325</v>
      </c>
      <c r="D611" s="144" t="s">
        <v>9772</v>
      </c>
      <c r="E611" s="145" t="s">
        <v>28902</v>
      </c>
    </row>
    <row r="612" spans="1:5" ht="40.5">
      <c r="A612" t="str">
        <f t="shared" si="9"/>
        <v>87821</v>
      </c>
      <c r="B612" s="142" t="s">
        <v>1218</v>
      </c>
      <c r="C612" s="156" t="s">
        <v>15326</v>
      </c>
      <c r="D612" s="144" t="s">
        <v>9772</v>
      </c>
      <c r="E612" s="145" t="s">
        <v>28903</v>
      </c>
    </row>
    <row r="613" spans="1:5" ht="40.5">
      <c r="A613" t="str">
        <f t="shared" si="9"/>
        <v>87823</v>
      </c>
      <c r="B613" s="142" t="s">
        <v>1219</v>
      </c>
      <c r="C613" s="156" t="s">
        <v>15327</v>
      </c>
      <c r="D613" s="144" t="s">
        <v>9772</v>
      </c>
      <c r="E613" s="145" t="s">
        <v>28904</v>
      </c>
    </row>
    <row r="614" spans="1:5" ht="40.5">
      <c r="A614" t="str">
        <f t="shared" si="9"/>
        <v>87824</v>
      </c>
      <c r="B614" s="142" t="s">
        <v>1220</v>
      </c>
      <c r="C614" s="156" t="s">
        <v>15328</v>
      </c>
      <c r="D614" s="144" t="s">
        <v>9772</v>
      </c>
      <c r="E614" s="145" t="s">
        <v>28905</v>
      </c>
    </row>
    <row r="615" spans="1:5" ht="40.5">
      <c r="A615" t="str">
        <f t="shared" si="9"/>
        <v>87825</v>
      </c>
      <c r="B615" s="142" t="s">
        <v>1221</v>
      </c>
      <c r="C615" s="156" t="s">
        <v>15329</v>
      </c>
      <c r="D615" s="144" t="s">
        <v>9772</v>
      </c>
      <c r="E615" s="145" t="s">
        <v>26774</v>
      </c>
    </row>
    <row r="616" spans="1:5" ht="40.5">
      <c r="A616" t="str">
        <f t="shared" si="9"/>
        <v>87827</v>
      </c>
      <c r="B616" s="142" t="s">
        <v>1222</v>
      </c>
      <c r="C616" s="156" t="s">
        <v>15330</v>
      </c>
      <c r="D616" s="144" t="s">
        <v>9772</v>
      </c>
      <c r="E616" s="145" t="s">
        <v>25451</v>
      </c>
    </row>
    <row r="617" spans="1:5" ht="40.5">
      <c r="A617" t="str">
        <f t="shared" si="9"/>
        <v>87828</v>
      </c>
      <c r="B617" s="142" t="s">
        <v>1223</v>
      </c>
      <c r="C617" s="156" t="s">
        <v>15331</v>
      </c>
      <c r="D617" s="144" t="s">
        <v>9772</v>
      </c>
      <c r="E617" s="145" t="s">
        <v>28906</v>
      </c>
    </row>
    <row r="618" spans="1:5" ht="40.5">
      <c r="A618" t="str">
        <f t="shared" si="9"/>
        <v>87829</v>
      </c>
      <c r="B618" s="142" t="s">
        <v>1224</v>
      </c>
      <c r="C618" s="156" t="s">
        <v>15332</v>
      </c>
      <c r="D618" s="144" t="s">
        <v>9772</v>
      </c>
      <c r="E618" s="145" t="s">
        <v>28907</v>
      </c>
    </row>
    <row r="619" spans="1:5" ht="40.5">
      <c r="A619" t="str">
        <f t="shared" si="9"/>
        <v>87831</v>
      </c>
      <c r="B619" s="142" t="s">
        <v>1225</v>
      </c>
      <c r="C619" s="156" t="s">
        <v>15333</v>
      </c>
      <c r="D619" s="144" t="s">
        <v>9772</v>
      </c>
      <c r="E619" s="145" t="s">
        <v>28908</v>
      </c>
    </row>
    <row r="620" spans="1:5" ht="40.5">
      <c r="A620" t="str">
        <f t="shared" si="9"/>
        <v>87832</v>
      </c>
      <c r="B620" s="142" t="s">
        <v>1226</v>
      </c>
      <c r="C620" s="156" t="s">
        <v>15334</v>
      </c>
      <c r="D620" s="144" t="s">
        <v>9772</v>
      </c>
      <c r="E620" s="145" t="s">
        <v>28909</v>
      </c>
    </row>
    <row r="621" spans="1:5" ht="27">
      <c r="A621" t="str">
        <f t="shared" si="9"/>
        <v>87834</v>
      </c>
      <c r="B621" s="142" t="s">
        <v>1227</v>
      </c>
      <c r="C621" s="156" t="s">
        <v>15335</v>
      </c>
      <c r="D621" s="144" t="s">
        <v>9772</v>
      </c>
      <c r="E621" s="145" t="s">
        <v>28910</v>
      </c>
    </row>
    <row r="622" spans="1:5" ht="27">
      <c r="A622" t="str">
        <f t="shared" si="9"/>
        <v>87835</v>
      </c>
      <c r="B622" s="142" t="s">
        <v>1228</v>
      </c>
      <c r="C622" s="156" t="s">
        <v>15336</v>
      </c>
      <c r="D622" s="144" t="s">
        <v>9772</v>
      </c>
      <c r="E622" s="145" t="s">
        <v>28911</v>
      </c>
    </row>
    <row r="623" spans="1:5" ht="40.5">
      <c r="A623" t="str">
        <f t="shared" si="9"/>
        <v>87836</v>
      </c>
      <c r="B623" s="142" t="s">
        <v>1229</v>
      </c>
      <c r="C623" s="156" t="s">
        <v>15337</v>
      </c>
      <c r="D623" s="144" t="s">
        <v>9772</v>
      </c>
      <c r="E623" s="145" t="s">
        <v>28912</v>
      </c>
    </row>
    <row r="624" spans="1:5" ht="40.5">
      <c r="A624" t="str">
        <f t="shared" si="9"/>
        <v>87837</v>
      </c>
      <c r="B624" s="142" t="s">
        <v>1230</v>
      </c>
      <c r="C624" s="156" t="s">
        <v>15338</v>
      </c>
      <c r="D624" s="144" t="s">
        <v>9772</v>
      </c>
      <c r="E624" s="145" t="s">
        <v>19034</v>
      </c>
    </row>
    <row r="625" spans="1:5" ht="40.5">
      <c r="A625" t="str">
        <f t="shared" si="9"/>
        <v>87838</v>
      </c>
      <c r="B625" s="142" t="s">
        <v>1231</v>
      </c>
      <c r="C625" s="156" t="s">
        <v>15339</v>
      </c>
      <c r="D625" s="144" t="s">
        <v>9772</v>
      </c>
      <c r="E625" s="145" t="s">
        <v>28913</v>
      </c>
    </row>
    <row r="626" spans="1:5" ht="40.5">
      <c r="A626" t="str">
        <f t="shared" si="9"/>
        <v>87839</v>
      </c>
      <c r="B626" s="142" t="s">
        <v>1232</v>
      </c>
      <c r="C626" s="156" t="s">
        <v>15340</v>
      </c>
      <c r="D626" s="144" t="s">
        <v>9772</v>
      </c>
      <c r="E626" s="145" t="s">
        <v>28914</v>
      </c>
    </row>
    <row r="627" spans="1:5" ht="40.5">
      <c r="A627" t="str">
        <f t="shared" si="9"/>
        <v>87840</v>
      </c>
      <c r="B627" s="142" t="s">
        <v>1233</v>
      </c>
      <c r="C627" s="156" t="s">
        <v>15341</v>
      </c>
      <c r="D627" s="144" t="s">
        <v>9772</v>
      </c>
      <c r="E627" s="145" t="s">
        <v>28915</v>
      </c>
    </row>
    <row r="628" spans="1:5" ht="40.5">
      <c r="A628" t="str">
        <f t="shared" si="9"/>
        <v>87841</v>
      </c>
      <c r="B628" s="142" t="s">
        <v>1234</v>
      </c>
      <c r="C628" s="156" t="s">
        <v>15342</v>
      </c>
      <c r="D628" s="144" t="s">
        <v>9772</v>
      </c>
      <c r="E628" s="145" t="s">
        <v>28916</v>
      </c>
    </row>
    <row r="629" spans="1:5" ht="27">
      <c r="A629" t="str">
        <f t="shared" si="9"/>
        <v>87842</v>
      </c>
      <c r="B629" s="142" t="s">
        <v>1235</v>
      </c>
      <c r="C629" s="156" t="s">
        <v>15343</v>
      </c>
      <c r="D629" s="144" t="s">
        <v>9772</v>
      </c>
      <c r="E629" s="145" t="s">
        <v>20746</v>
      </c>
    </row>
    <row r="630" spans="1:5" ht="27">
      <c r="A630" t="str">
        <f t="shared" si="9"/>
        <v>87843</v>
      </c>
      <c r="B630" s="142" t="s">
        <v>1236</v>
      </c>
      <c r="C630" s="156" t="s">
        <v>15344</v>
      </c>
      <c r="D630" s="144" t="s">
        <v>9772</v>
      </c>
      <c r="E630" s="145" t="s">
        <v>24749</v>
      </c>
    </row>
    <row r="631" spans="1:5" ht="40.5">
      <c r="A631" t="str">
        <f t="shared" si="9"/>
        <v>87844</v>
      </c>
      <c r="B631" s="142" t="s">
        <v>1237</v>
      </c>
      <c r="C631" s="156" t="s">
        <v>15345</v>
      </c>
      <c r="D631" s="144" t="s">
        <v>9772</v>
      </c>
      <c r="E631" s="145" t="s">
        <v>28917</v>
      </c>
    </row>
    <row r="632" spans="1:5" ht="40.5">
      <c r="A632" t="str">
        <f t="shared" si="9"/>
        <v>87845</v>
      </c>
      <c r="B632" s="142" t="s">
        <v>1238</v>
      </c>
      <c r="C632" s="156" t="s">
        <v>15346</v>
      </c>
      <c r="D632" s="144" t="s">
        <v>9772</v>
      </c>
      <c r="E632" s="145" t="s">
        <v>18919</v>
      </c>
    </row>
    <row r="633" spans="1:5" ht="27">
      <c r="A633" t="str">
        <f t="shared" si="9"/>
        <v>87846</v>
      </c>
      <c r="B633" s="142" t="s">
        <v>1239</v>
      </c>
      <c r="C633" s="156" t="s">
        <v>15347</v>
      </c>
      <c r="D633" s="144" t="s">
        <v>9772</v>
      </c>
      <c r="E633" s="145" t="s">
        <v>28918</v>
      </c>
    </row>
    <row r="634" spans="1:5" ht="27">
      <c r="A634" t="str">
        <f t="shared" si="9"/>
        <v>87847</v>
      </c>
      <c r="B634" s="142" t="s">
        <v>1240</v>
      </c>
      <c r="C634" s="156" t="s">
        <v>15348</v>
      </c>
      <c r="D634" s="144" t="s">
        <v>9772</v>
      </c>
      <c r="E634" s="145" t="s">
        <v>28919</v>
      </c>
    </row>
    <row r="635" spans="1:5" ht="40.5">
      <c r="A635" t="str">
        <f t="shared" si="9"/>
        <v>87848</v>
      </c>
      <c r="B635" s="142" t="s">
        <v>1241</v>
      </c>
      <c r="C635" s="156" t="s">
        <v>15349</v>
      </c>
      <c r="D635" s="144" t="s">
        <v>9772</v>
      </c>
      <c r="E635" s="145" t="s">
        <v>28920</v>
      </c>
    </row>
    <row r="636" spans="1:5" ht="40.5">
      <c r="A636" t="str">
        <f t="shared" si="9"/>
        <v>87849</v>
      </c>
      <c r="B636" s="142" t="s">
        <v>1242</v>
      </c>
      <c r="C636" s="156" t="s">
        <v>15350</v>
      </c>
      <c r="D636" s="144" t="s">
        <v>9772</v>
      </c>
      <c r="E636" s="145" t="s">
        <v>28921</v>
      </c>
    </row>
    <row r="637" spans="1:5" ht="40.5">
      <c r="A637" t="str">
        <f t="shared" si="9"/>
        <v>87850</v>
      </c>
      <c r="B637" s="142" t="s">
        <v>1243</v>
      </c>
      <c r="C637" s="156" t="s">
        <v>15351</v>
      </c>
      <c r="D637" s="144" t="s">
        <v>9772</v>
      </c>
      <c r="E637" s="145" t="s">
        <v>28922</v>
      </c>
    </row>
    <row r="638" spans="1:5" ht="40.5">
      <c r="A638" t="str">
        <f t="shared" si="9"/>
        <v>87851</v>
      </c>
      <c r="B638" s="142" t="s">
        <v>1244</v>
      </c>
      <c r="C638" s="156" t="s">
        <v>15352</v>
      </c>
      <c r="D638" s="144" t="s">
        <v>9772</v>
      </c>
      <c r="E638" s="145" t="s">
        <v>28923</v>
      </c>
    </row>
    <row r="639" spans="1:5" ht="40.5">
      <c r="A639" t="str">
        <f t="shared" si="9"/>
        <v>87852</v>
      </c>
      <c r="B639" s="142" t="s">
        <v>1245</v>
      </c>
      <c r="C639" s="156" t="s">
        <v>15353</v>
      </c>
      <c r="D639" s="144" t="s">
        <v>9772</v>
      </c>
      <c r="E639" s="145" t="s">
        <v>25179</v>
      </c>
    </row>
    <row r="640" spans="1:5" ht="40.5">
      <c r="A640" t="str">
        <f t="shared" si="9"/>
        <v>87853</v>
      </c>
      <c r="B640" s="142" t="s">
        <v>1246</v>
      </c>
      <c r="C640" s="156" t="s">
        <v>15354</v>
      </c>
      <c r="D640" s="144" t="s">
        <v>9772</v>
      </c>
      <c r="E640" s="145" t="s">
        <v>28924</v>
      </c>
    </row>
    <row r="641" spans="1:5" ht="27">
      <c r="A641" t="str">
        <f t="shared" si="9"/>
        <v>87854</v>
      </c>
      <c r="B641" s="142" t="s">
        <v>1247</v>
      </c>
      <c r="C641" s="156" t="s">
        <v>15355</v>
      </c>
      <c r="D641" s="144" t="s">
        <v>9772</v>
      </c>
      <c r="E641" s="145" t="s">
        <v>28925</v>
      </c>
    </row>
    <row r="642" spans="1:5" ht="27">
      <c r="A642" t="str">
        <f t="shared" si="9"/>
        <v>87855</v>
      </c>
      <c r="B642" s="142" t="s">
        <v>1248</v>
      </c>
      <c r="C642" s="156" t="s">
        <v>15356</v>
      </c>
      <c r="D642" s="144" t="s">
        <v>9772</v>
      </c>
      <c r="E642" s="145" t="s">
        <v>28926</v>
      </c>
    </row>
    <row r="643" spans="1:5" ht="40.5">
      <c r="A643" t="str">
        <f t="shared" si="9"/>
        <v>87856</v>
      </c>
      <c r="B643" s="142" t="s">
        <v>1249</v>
      </c>
      <c r="C643" s="156" t="s">
        <v>15357</v>
      </c>
      <c r="D643" s="144" t="s">
        <v>9772</v>
      </c>
      <c r="E643" s="145" t="s">
        <v>28927</v>
      </c>
    </row>
    <row r="644" spans="1:5" ht="40.5">
      <c r="A644" t="str">
        <f t="shared" si="9"/>
        <v>87857</v>
      </c>
      <c r="B644" s="142" t="s">
        <v>1250</v>
      </c>
      <c r="C644" s="156" t="s">
        <v>15358</v>
      </c>
      <c r="D644" s="144" t="s">
        <v>9772</v>
      </c>
      <c r="E644" s="145" t="s">
        <v>22622</v>
      </c>
    </row>
    <row r="645" spans="1:5" ht="27">
      <c r="A645" t="str">
        <f t="shared" si="9"/>
        <v>87858</v>
      </c>
      <c r="B645" s="142" t="s">
        <v>1251</v>
      </c>
      <c r="C645" s="156" t="s">
        <v>15359</v>
      </c>
      <c r="D645" s="144" t="s">
        <v>9772</v>
      </c>
      <c r="E645" s="145" t="s">
        <v>28928</v>
      </c>
    </row>
    <row r="646" spans="1:5" ht="27">
      <c r="A646" t="str">
        <f t="shared" si="9"/>
        <v>87859</v>
      </c>
      <c r="B646" s="142" t="s">
        <v>1252</v>
      </c>
      <c r="C646" s="156" t="s">
        <v>15360</v>
      </c>
      <c r="D646" s="144" t="s">
        <v>9772</v>
      </c>
      <c r="E646" s="145" t="s">
        <v>28929</v>
      </c>
    </row>
    <row r="647" spans="1:5" ht="27">
      <c r="A647" t="str">
        <f t="shared" si="9"/>
        <v>87871</v>
      </c>
      <c r="B647" s="142" t="s">
        <v>1253</v>
      </c>
      <c r="C647" s="156" t="s">
        <v>15197</v>
      </c>
      <c r="D647" s="144" t="s">
        <v>9772</v>
      </c>
      <c r="E647" s="145" t="s">
        <v>8873</v>
      </c>
    </row>
    <row r="648" spans="1:5" ht="40.5">
      <c r="A648" t="str">
        <f t="shared" ref="A648:A711" si="10">IF(ISERROR(SEARCH("/",B648)=6),TRIM(CLEAN(B648)),IF(SEARCH("/",B648)=6,IF(LEN(TRIM(CLEAN(B648)))=7,LEFT(TRIM(CLEAN(B648)),6)&amp;"00"&amp;RIGHT(TRIM(CLEAN(B648)),1),LEFT(TRIM(CLEAN(B648)),6)&amp;"0"&amp;RIGHT(TRIM(CLEAN(B648)),2)),TRIM(CLEAN(B648))))</f>
        <v>87872</v>
      </c>
      <c r="B648" s="142" t="s">
        <v>1254</v>
      </c>
      <c r="C648" s="156" t="s">
        <v>15199</v>
      </c>
      <c r="D648" s="144" t="s">
        <v>9772</v>
      </c>
      <c r="E648" s="145" t="s">
        <v>17736</v>
      </c>
    </row>
    <row r="649" spans="1:5" ht="40.5">
      <c r="A649" t="str">
        <f t="shared" si="10"/>
        <v>87873</v>
      </c>
      <c r="B649" s="142" t="s">
        <v>1255</v>
      </c>
      <c r="C649" s="156" t="s">
        <v>15200</v>
      </c>
      <c r="D649" s="144" t="s">
        <v>9772</v>
      </c>
      <c r="E649" s="145" t="s">
        <v>9133</v>
      </c>
    </row>
    <row r="650" spans="1:5" ht="40.5">
      <c r="A650" t="str">
        <f t="shared" si="10"/>
        <v>87874</v>
      </c>
      <c r="B650" s="142" t="s">
        <v>1256</v>
      </c>
      <c r="C650" s="156" t="s">
        <v>15201</v>
      </c>
      <c r="D650" s="144" t="s">
        <v>9772</v>
      </c>
      <c r="E650" s="145" t="s">
        <v>8588</v>
      </c>
    </row>
    <row r="651" spans="1:5" ht="27">
      <c r="A651" t="str">
        <f t="shared" si="10"/>
        <v>87876</v>
      </c>
      <c r="B651" s="142" t="s">
        <v>1257</v>
      </c>
      <c r="C651" s="156" t="s">
        <v>15202</v>
      </c>
      <c r="D651" s="144" t="s">
        <v>9772</v>
      </c>
      <c r="E651" s="145" t="s">
        <v>8975</v>
      </c>
    </row>
    <row r="652" spans="1:5" ht="40.5">
      <c r="A652" t="str">
        <f t="shared" si="10"/>
        <v>87877</v>
      </c>
      <c r="B652" s="142" t="s">
        <v>1258</v>
      </c>
      <c r="C652" s="156" t="s">
        <v>15203</v>
      </c>
      <c r="D652" s="144" t="s">
        <v>9772</v>
      </c>
      <c r="E652" s="145" t="s">
        <v>9897</v>
      </c>
    </row>
    <row r="653" spans="1:5" ht="27">
      <c r="A653" t="str">
        <f t="shared" si="10"/>
        <v>87878</v>
      </c>
      <c r="B653" s="142" t="s">
        <v>1259</v>
      </c>
      <c r="C653" s="156" t="s">
        <v>15204</v>
      </c>
      <c r="D653" s="144" t="s">
        <v>9772</v>
      </c>
      <c r="E653" s="145" t="s">
        <v>8974</v>
      </c>
    </row>
    <row r="654" spans="1:5" ht="27">
      <c r="A654" t="str">
        <f t="shared" si="10"/>
        <v>87879</v>
      </c>
      <c r="B654" s="142" t="s">
        <v>1260</v>
      </c>
      <c r="C654" s="156" t="s">
        <v>15205</v>
      </c>
      <c r="D654" s="144" t="s">
        <v>9772</v>
      </c>
      <c r="E654" s="145" t="s">
        <v>16503</v>
      </c>
    </row>
    <row r="655" spans="1:5" ht="27">
      <c r="A655" t="str">
        <f t="shared" si="10"/>
        <v>87881</v>
      </c>
      <c r="B655" s="142" t="s">
        <v>1261</v>
      </c>
      <c r="C655" s="156" t="s">
        <v>15206</v>
      </c>
      <c r="D655" s="144" t="s">
        <v>9772</v>
      </c>
      <c r="E655" s="145" t="s">
        <v>8709</v>
      </c>
    </row>
    <row r="656" spans="1:5" ht="27">
      <c r="A656" t="str">
        <f t="shared" si="10"/>
        <v>87882</v>
      </c>
      <c r="B656" s="142" t="s">
        <v>1262</v>
      </c>
      <c r="C656" s="156" t="s">
        <v>15207</v>
      </c>
      <c r="D656" s="144" t="s">
        <v>9772</v>
      </c>
      <c r="E656" s="145" t="s">
        <v>9460</v>
      </c>
    </row>
    <row r="657" spans="1:5" ht="27">
      <c r="A657" t="str">
        <f t="shared" si="10"/>
        <v>87884</v>
      </c>
      <c r="B657" s="142" t="s">
        <v>1263</v>
      </c>
      <c r="C657" s="156" t="s">
        <v>15208</v>
      </c>
      <c r="D657" s="144" t="s">
        <v>9772</v>
      </c>
      <c r="E657" s="145" t="s">
        <v>9349</v>
      </c>
    </row>
    <row r="658" spans="1:5" ht="27">
      <c r="A658" t="str">
        <f t="shared" si="10"/>
        <v>87885</v>
      </c>
      <c r="B658" s="142" t="s">
        <v>1264</v>
      </c>
      <c r="C658" s="156" t="s">
        <v>15209</v>
      </c>
      <c r="D658" s="144" t="s">
        <v>9772</v>
      </c>
      <c r="E658" s="145" t="s">
        <v>17982</v>
      </c>
    </row>
    <row r="659" spans="1:5" ht="27">
      <c r="A659" t="str">
        <f t="shared" si="10"/>
        <v>87886</v>
      </c>
      <c r="B659" s="142" t="s">
        <v>1265</v>
      </c>
      <c r="C659" s="156" t="s">
        <v>15210</v>
      </c>
      <c r="D659" s="144" t="s">
        <v>9772</v>
      </c>
      <c r="E659" s="145" t="s">
        <v>15596</v>
      </c>
    </row>
    <row r="660" spans="1:5" ht="27">
      <c r="A660" t="str">
        <f t="shared" si="10"/>
        <v>87887</v>
      </c>
      <c r="B660" s="142" t="s">
        <v>1266</v>
      </c>
      <c r="C660" s="156" t="s">
        <v>15211</v>
      </c>
      <c r="D660" s="144" t="s">
        <v>9772</v>
      </c>
      <c r="E660" s="145" t="s">
        <v>8558</v>
      </c>
    </row>
    <row r="661" spans="1:5" ht="40.5">
      <c r="A661" t="str">
        <f t="shared" si="10"/>
        <v>87888</v>
      </c>
      <c r="B661" s="142" t="s">
        <v>1267</v>
      </c>
      <c r="C661" s="156" t="s">
        <v>15212</v>
      </c>
      <c r="D661" s="144" t="s">
        <v>9772</v>
      </c>
      <c r="E661" s="145" t="s">
        <v>18968</v>
      </c>
    </row>
    <row r="662" spans="1:5" ht="40.5">
      <c r="A662" t="str">
        <f t="shared" si="10"/>
        <v>87889</v>
      </c>
      <c r="B662" s="142" t="s">
        <v>1268</v>
      </c>
      <c r="C662" s="156" t="s">
        <v>15213</v>
      </c>
      <c r="D662" s="144" t="s">
        <v>9772</v>
      </c>
      <c r="E662" s="145" t="s">
        <v>8966</v>
      </c>
    </row>
    <row r="663" spans="1:5" ht="40.5">
      <c r="A663" t="str">
        <f t="shared" si="10"/>
        <v>87891</v>
      </c>
      <c r="B663" s="142" t="s">
        <v>1269</v>
      </c>
      <c r="C663" s="156" t="s">
        <v>15214</v>
      </c>
      <c r="D663" s="144" t="s">
        <v>9772</v>
      </c>
      <c r="E663" s="145" t="s">
        <v>25035</v>
      </c>
    </row>
    <row r="664" spans="1:5" ht="40.5">
      <c r="A664" t="str">
        <f t="shared" si="10"/>
        <v>87892</v>
      </c>
      <c r="B664" s="142" t="s">
        <v>1270</v>
      </c>
      <c r="C664" s="156" t="s">
        <v>15215</v>
      </c>
      <c r="D664" s="144" t="s">
        <v>9772</v>
      </c>
      <c r="E664" s="145" t="s">
        <v>9199</v>
      </c>
    </row>
    <row r="665" spans="1:5" ht="27">
      <c r="A665" t="str">
        <f t="shared" si="10"/>
        <v>87893</v>
      </c>
      <c r="B665" s="142" t="s">
        <v>1271</v>
      </c>
      <c r="C665" s="156" t="s">
        <v>15216</v>
      </c>
      <c r="D665" s="144" t="s">
        <v>9772</v>
      </c>
      <c r="E665" s="145" t="s">
        <v>28385</v>
      </c>
    </row>
    <row r="666" spans="1:5" ht="40.5">
      <c r="A666" t="str">
        <f t="shared" si="10"/>
        <v>87894</v>
      </c>
      <c r="B666" s="142" t="s">
        <v>1272</v>
      </c>
      <c r="C666" s="156" t="s">
        <v>15217</v>
      </c>
      <c r="D666" s="144" t="s">
        <v>9772</v>
      </c>
      <c r="E666" s="145" t="s">
        <v>16957</v>
      </c>
    </row>
    <row r="667" spans="1:5" ht="40.5">
      <c r="A667" t="str">
        <f t="shared" si="10"/>
        <v>87896</v>
      </c>
      <c r="B667" s="142" t="s">
        <v>1273</v>
      </c>
      <c r="C667" s="156" t="s">
        <v>15218</v>
      </c>
      <c r="D667" s="144" t="s">
        <v>9772</v>
      </c>
      <c r="E667" s="145" t="s">
        <v>8784</v>
      </c>
    </row>
    <row r="668" spans="1:5" ht="40.5">
      <c r="A668" t="str">
        <f t="shared" si="10"/>
        <v>87897</v>
      </c>
      <c r="B668" s="142" t="s">
        <v>1274</v>
      </c>
      <c r="C668" s="156" t="s">
        <v>15219</v>
      </c>
      <c r="D668" s="144" t="s">
        <v>9772</v>
      </c>
      <c r="E668" s="145" t="s">
        <v>9185</v>
      </c>
    </row>
    <row r="669" spans="1:5" ht="40.5">
      <c r="A669" t="str">
        <f t="shared" si="10"/>
        <v>87899</v>
      </c>
      <c r="B669" s="142" t="s">
        <v>1275</v>
      </c>
      <c r="C669" s="156" t="s">
        <v>15221</v>
      </c>
      <c r="D669" s="144" t="s">
        <v>9772</v>
      </c>
      <c r="E669" s="145" t="s">
        <v>18194</v>
      </c>
    </row>
    <row r="670" spans="1:5" ht="40.5">
      <c r="A670" t="str">
        <f t="shared" si="10"/>
        <v>87900</v>
      </c>
      <c r="B670" s="142" t="s">
        <v>1276</v>
      </c>
      <c r="C670" s="156" t="s">
        <v>15222</v>
      </c>
      <c r="D670" s="144" t="s">
        <v>9772</v>
      </c>
      <c r="E670" s="145" t="s">
        <v>16984</v>
      </c>
    </row>
    <row r="671" spans="1:5" ht="40.5">
      <c r="A671" t="str">
        <f t="shared" si="10"/>
        <v>87902</v>
      </c>
      <c r="B671" s="142" t="s">
        <v>1277</v>
      </c>
      <c r="C671" s="156" t="s">
        <v>15223</v>
      </c>
      <c r="D671" s="144" t="s">
        <v>9772</v>
      </c>
      <c r="E671" s="145" t="s">
        <v>25016</v>
      </c>
    </row>
    <row r="672" spans="1:5" ht="40.5">
      <c r="A672" t="str">
        <f t="shared" si="10"/>
        <v>87903</v>
      </c>
      <c r="B672" s="142" t="s">
        <v>1278</v>
      </c>
      <c r="C672" s="156" t="s">
        <v>15224</v>
      </c>
      <c r="D672" s="144" t="s">
        <v>9772</v>
      </c>
      <c r="E672" s="145" t="s">
        <v>8771</v>
      </c>
    </row>
    <row r="673" spans="1:5" ht="27">
      <c r="A673" t="str">
        <f t="shared" si="10"/>
        <v>87904</v>
      </c>
      <c r="B673" s="142" t="s">
        <v>1279</v>
      </c>
      <c r="C673" s="156" t="s">
        <v>15225</v>
      </c>
      <c r="D673" s="144" t="s">
        <v>9772</v>
      </c>
      <c r="E673" s="145" t="s">
        <v>22496</v>
      </c>
    </row>
    <row r="674" spans="1:5" ht="40.5">
      <c r="A674" t="str">
        <f t="shared" si="10"/>
        <v>87905</v>
      </c>
      <c r="B674" s="142" t="s">
        <v>1280</v>
      </c>
      <c r="C674" s="156" t="s">
        <v>15226</v>
      </c>
      <c r="D674" s="144" t="s">
        <v>9772</v>
      </c>
      <c r="E674" s="145" t="s">
        <v>9871</v>
      </c>
    </row>
    <row r="675" spans="1:5" ht="40.5">
      <c r="A675" t="str">
        <f t="shared" si="10"/>
        <v>87907</v>
      </c>
      <c r="B675" s="142" t="s">
        <v>1281</v>
      </c>
      <c r="C675" s="156" t="s">
        <v>15227</v>
      </c>
      <c r="D675" s="144" t="s">
        <v>9772</v>
      </c>
      <c r="E675" s="145" t="s">
        <v>24997</v>
      </c>
    </row>
    <row r="676" spans="1:5" ht="40.5">
      <c r="A676" t="str">
        <f t="shared" si="10"/>
        <v>87908</v>
      </c>
      <c r="B676" s="142" t="s">
        <v>1282</v>
      </c>
      <c r="C676" s="156" t="s">
        <v>15228</v>
      </c>
      <c r="D676" s="144" t="s">
        <v>9772</v>
      </c>
      <c r="E676" s="145" t="s">
        <v>8536</v>
      </c>
    </row>
    <row r="677" spans="1:5" ht="27">
      <c r="A677" t="str">
        <f t="shared" si="10"/>
        <v>87910</v>
      </c>
      <c r="B677" s="142" t="s">
        <v>1283</v>
      </c>
      <c r="C677" s="156" t="s">
        <v>15229</v>
      </c>
      <c r="D677" s="144" t="s">
        <v>9772</v>
      </c>
      <c r="E677" s="145" t="s">
        <v>18153</v>
      </c>
    </row>
    <row r="678" spans="1:5" ht="27">
      <c r="A678" t="str">
        <f t="shared" si="10"/>
        <v>87911</v>
      </c>
      <c r="B678" s="142" t="s">
        <v>1284</v>
      </c>
      <c r="C678" s="156" t="s">
        <v>15231</v>
      </c>
      <c r="D678" s="144" t="s">
        <v>9772</v>
      </c>
      <c r="E678" s="145" t="s">
        <v>9207</v>
      </c>
    </row>
    <row r="679" spans="1:5">
      <c r="A679" t="str">
        <f t="shared" si="10"/>
        <v>88238</v>
      </c>
      <c r="B679" s="142" t="s">
        <v>1285</v>
      </c>
      <c r="C679" s="156" t="s">
        <v>15857</v>
      </c>
      <c r="D679" s="144" t="s">
        <v>10129</v>
      </c>
      <c r="E679" s="145" t="s">
        <v>9470</v>
      </c>
    </row>
    <row r="680" spans="1:5">
      <c r="A680" t="str">
        <f t="shared" si="10"/>
        <v>88239</v>
      </c>
      <c r="B680" s="142" t="s">
        <v>1286</v>
      </c>
      <c r="C680" s="156" t="s">
        <v>15858</v>
      </c>
      <c r="D680" s="144" t="s">
        <v>10129</v>
      </c>
      <c r="E680" s="145" t="s">
        <v>16492</v>
      </c>
    </row>
    <row r="681" spans="1:5">
      <c r="A681" t="str">
        <f t="shared" si="10"/>
        <v>88240</v>
      </c>
      <c r="B681" s="142" t="s">
        <v>1287</v>
      </c>
      <c r="C681" s="156" t="s">
        <v>15859</v>
      </c>
      <c r="D681" s="144" t="s">
        <v>10129</v>
      </c>
      <c r="E681" s="145" t="s">
        <v>13131</v>
      </c>
    </row>
    <row r="682" spans="1:5">
      <c r="A682" t="str">
        <f t="shared" si="10"/>
        <v>88241</v>
      </c>
      <c r="B682" s="142" t="s">
        <v>1288</v>
      </c>
      <c r="C682" s="156" t="s">
        <v>15860</v>
      </c>
      <c r="D682" s="144" t="s">
        <v>10129</v>
      </c>
      <c r="E682" s="145" t="s">
        <v>12005</v>
      </c>
    </row>
    <row r="683" spans="1:5">
      <c r="A683" t="str">
        <f t="shared" si="10"/>
        <v>88242</v>
      </c>
      <c r="B683" s="142" t="s">
        <v>1289</v>
      </c>
      <c r="C683" s="156" t="s">
        <v>15861</v>
      </c>
      <c r="D683" s="144" t="s">
        <v>10129</v>
      </c>
      <c r="E683" s="145" t="s">
        <v>18212</v>
      </c>
    </row>
    <row r="684" spans="1:5">
      <c r="A684" t="str">
        <f t="shared" si="10"/>
        <v>88243</v>
      </c>
      <c r="B684" s="142" t="s">
        <v>1290</v>
      </c>
      <c r="C684" s="156" t="s">
        <v>15862</v>
      </c>
      <c r="D684" s="144" t="s">
        <v>10129</v>
      </c>
      <c r="E684" s="145" t="s">
        <v>18027</v>
      </c>
    </row>
    <row r="685" spans="1:5">
      <c r="A685" t="str">
        <f t="shared" si="10"/>
        <v>88245</v>
      </c>
      <c r="B685" s="142" t="s">
        <v>1291</v>
      </c>
      <c r="C685" s="156" t="s">
        <v>15863</v>
      </c>
      <c r="D685" s="144" t="s">
        <v>10129</v>
      </c>
      <c r="E685" s="145" t="s">
        <v>16987</v>
      </c>
    </row>
    <row r="686" spans="1:5">
      <c r="A686" t="str">
        <f t="shared" si="10"/>
        <v>88246</v>
      </c>
      <c r="B686" s="142" t="s">
        <v>1292</v>
      </c>
      <c r="C686" s="156" t="s">
        <v>15864</v>
      </c>
      <c r="D686" s="144" t="s">
        <v>10129</v>
      </c>
      <c r="E686" s="145" t="s">
        <v>26601</v>
      </c>
    </row>
    <row r="687" spans="1:5">
      <c r="A687" t="str">
        <f t="shared" si="10"/>
        <v>88247</v>
      </c>
      <c r="B687" s="142" t="s">
        <v>1293</v>
      </c>
      <c r="C687" s="156" t="s">
        <v>15865</v>
      </c>
      <c r="D687" s="144" t="s">
        <v>10129</v>
      </c>
      <c r="E687" s="145" t="s">
        <v>16775</v>
      </c>
    </row>
    <row r="688" spans="1:5">
      <c r="A688" t="str">
        <f t="shared" si="10"/>
        <v>88248</v>
      </c>
      <c r="B688" s="142" t="s">
        <v>1294</v>
      </c>
      <c r="C688" s="156" t="s">
        <v>15866</v>
      </c>
      <c r="D688" s="144" t="s">
        <v>10129</v>
      </c>
      <c r="E688" s="145" t="s">
        <v>16672</v>
      </c>
    </row>
    <row r="689" spans="1:5">
      <c r="A689" t="str">
        <f t="shared" si="10"/>
        <v>88249</v>
      </c>
      <c r="B689" s="142" t="s">
        <v>1295</v>
      </c>
      <c r="C689" s="156" t="s">
        <v>15867</v>
      </c>
      <c r="D689" s="144" t="s">
        <v>10129</v>
      </c>
      <c r="E689" s="145" t="s">
        <v>28930</v>
      </c>
    </row>
    <row r="690" spans="1:5">
      <c r="A690" t="str">
        <f t="shared" si="10"/>
        <v>88250</v>
      </c>
      <c r="B690" s="142" t="s">
        <v>1296</v>
      </c>
      <c r="C690" s="156" t="s">
        <v>15868</v>
      </c>
      <c r="D690" s="144" t="s">
        <v>10129</v>
      </c>
      <c r="E690" s="145" t="s">
        <v>9515</v>
      </c>
    </row>
    <row r="691" spans="1:5">
      <c r="A691" t="str">
        <f t="shared" si="10"/>
        <v>88251</v>
      </c>
      <c r="B691" s="142" t="s">
        <v>1297</v>
      </c>
      <c r="C691" s="156" t="s">
        <v>15869</v>
      </c>
      <c r="D691" s="144" t="s">
        <v>10129</v>
      </c>
      <c r="E691" s="145" t="s">
        <v>28931</v>
      </c>
    </row>
    <row r="692" spans="1:5">
      <c r="A692" t="str">
        <f t="shared" si="10"/>
        <v>88252</v>
      </c>
      <c r="B692" s="142" t="s">
        <v>1298</v>
      </c>
      <c r="C692" s="156" t="s">
        <v>15870</v>
      </c>
      <c r="D692" s="144" t="s">
        <v>10129</v>
      </c>
      <c r="E692" s="145" t="s">
        <v>26356</v>
      </c>
    </row>
    <row r="693" spans="1:5">
      <c r="A693" t="str">
        <f t="shared" si="10"/>
        <v>88253</v>
      </c>
      <c r="B693" s="142" t="s">
        <v>10</v>
      </c>
      <c r="C693" s="156" t="s">
        <v>15871</v>
      </c>
      <c r="D693" s="144" t="s">
        <v>10129</v>
      </c>
      <c r="E693" s="145" t="s">
        <v>17033</v>
      </c>
    </row>
    <row r="694" spans="1:5">
      <c r="A694" t="str">
        <f t="shared" si="10"/>
        <v>88255</v>
      </c>
      <c r="B694" s="142" t="s">
        <v>1299</v>
      </c>
      <c r="C694" s="156" t="s">
        <v>15872</v>
      </c>
      <c r="D694" s="144" t="s">
        <v>10129</v>
      </c>
      <c r="E694" s="145" t="s">
        <v>28932</v>
      </c>
    </row>
    <row r="695" spans="1:5">
      <c r="A695" t="str">
        <f t="shared" si="10"/>
        <v>88256</v>
      </c>
      <c r="B695" s="142" t="s">
        <v>1300</v>
      </c>
      <c r="C695" s="156" t="s">
        <v>15873</v>
      </c>
      <c r="D695" s="144" t="s">
        <v>10129</v>
      </c>
      <c r="E695" s="145" t="s">
        <v>13834</v>
      </c>
    </row>
    <row r="696" spans="1:5">
      <c r="A696" t="str">
        <f t="shared" si="10"/>
        <v>88257</v>
      </c>
      <c r="B696" s="142" t="s">
        <v>1301</v>
      </c>
      <c r="C696" s="156" t="s">
        <v>15875</v>
      </c>
      <c r="D696" s="144" t="s">
        <v>10129</v>
      </c>
      <c r="E696" s="145" t="s">
        <v>13292</v>
      </c>
    </row>
    <row r="697" spans="1:5">
      <c r="A697" t="str">
        <f t="shared" si="10"/>
        <v>88258</v>
      </c>
      <c r="B697" s="142" t="s">
        <v>1302</v>
      </c>
      <c r="C697" s="156" t="s">
        <v>15876</v>
      </c>
      <c r="D697" s="144" t="s">
        <v>10129</v>
      </c>
      <c r="E697" s="145" t="s">
        <v>9492</v>
      </c>
    </row>
    <row r="698" spans="1:5">
      <c r="A698" t="str">
        <f t="shared" si="10"/>
        <v>88260</v>
      </c>
      <c r="B698" s="142" t="s">
        <v>1303</v>
      </c>
      <c r="C698" s="156" t="s">
        <v>15877</v>
      </c>
      <c r="D698" s="144" t="s">
        <v>10129</v>
      </c>
      <c r="E698" s="145" t="s">
        <v>18159</v>
      </c>
    </row>
    <row r="699" spans="1:5">
      <c r="A699" t="str">
        <f t="shared" si="10"/>
        <v>88261</v>
      </c>
      <c r="B699" s="142" t="s">
        <v>1304</v>
      </c>
      <c r="C699" s="156" t="s">
        <v>15878</v>
      </c>
      <c r="D699" s="144" t="s">
        <v>10129</v>
      </c>
      <c r="E699" s="145" t="s">
        <v>25513</v>
      </c>
    </row>
    <row r="700" spans="1:5">
      <c r="A700" t="str">
        <f t="shared" si="10"/>
        <v>88262</v>
      </c>
      <c r="B700" s="142" t="s">
        <v>1305</v>
      </c>
      <c r="C700" s="156" t="s">
        <v>15879</v>
      </c>
      <c r="D700" s="144" t="s">
        <v>10129</v>
      </c>
      <c r="E700" s="145" t="s">
        <v>9168</v>
      </c>
    </row>
    <row r="701" spans="1:5">
      <c r="A701" t="str">
        <f t="shared" si="10"/>
        <v>88263</v>
      </c>
      <c r="B701" s="142" t="s">
        <v>1306</v>
      </c>
      <c r="C701" s="156" t="s">
        <v>15880</v>
      </c>
      <c r="D701" s="144" t="s">
        <v>10129</v>
      </c>
      <c r="E701" s="145" t="s">
        <v>25262</v>
      </c>
    </row>
    <row r="702" spans="1:5">
      <c r="A702" t="str">
        <f t="shared" si="10"/>
        <v>88264</v>
      </c>
      <c r="B702" s="142" t="s">
        <v>1307</v>
      </c>
      <c r="C702" s="156" t="s">
        <v>15881</v>
      </c>
      <c r="D702" s="144" t="s">
        <v>10129</v>
      </c>
      <c r="E702" s="145" t="s">
        <v>12688</v>
      </c>
    </row>
    <row r="703" spans="1:5">
      <c r="A703" t="str">
        <f t="shared" si="10"/>
        <v>88265</v>
      </c>
      <c r="B703" s="142" t="s">
        <v>1308</v>
      </c>
      <c r="C703" s="156" t="s">
        <v>15882</v>
      </c>
      <c r="D703" s="144" t="s">
        <v>10129</v>
      </c>
      <c r="E703" s="145" t="s">
        <v>17182</v>
      </c>
    </row>
    <row r="704" spans="1:5">
      <c r="A704" t="str">
        <f t="shared" si="10"/>
        <v>88266</v>
      </c>
      <c r="B704" s="142" t="s">
        <v>1309</v>
      </c>
      <c r="C704" s="156" t="s">
        <v>15883</v>
      </c>
      <c r="D704" s="144" t="s">
        <v>10129</v>
      </c>
      <c r="E704" s="145" t="s">
        <v>11537</v>
      </c>
    </row>
    <row r="705" spans="1:5">
      <c r="A705" t="str">
        <f t="shared" si="10"/>
        <v>88267</v>
      </c>
      <c r="B705" s="142" t="s">
        <v>1310</v>
      </c>
      <c r="C705" s="156" t="s">
        <v>15884</v>
      </c>
      <c r="D705" s="144" t="s">
        <v>10129</v>
      </c>
      <c r="E705" s="145" t="s">
        <v>13237</v>
      </c>
    </row>
    <row r="706" spans="1:5">
      <c r="A706" t="str">
        <f t="shared" si="10"/>
        <v>88269</v>
      </c>
      <c r="B706" s="142" t="s">
        <v>1311</v>
      </c>
      <c r="C706" s="156" t="s">
        <v>15885</v>
      </c>
      <c r="D706" s="144" t="s">
        <v>10129</v>
      </c>
      <c r="E706" s="145" t="s">
        <v>16414</v>
      </c>
    </row>
    <row r="707" spans="1:5">
      <c r="A707" t="str">
        <f t="shared" si="10"/>
        <v>88270</v>
      </c>
      <c r="B707" s="142" t="s">
        <v>1312</v>
      </c>
      <c r="C707" s="156" t="s">
        <v>15886</v>
      </c>
      <c r="D707" s="144" t="s">
        <v>10129</v>
      </c>
      <c r="E707" s="145" t="s">
        <v>16452</v>
      </c>
    </row>
    <row r="708" spans="1:5">
      <c r="A708" t="str">
        <f t="shared" si="10"/>
        <v>88272</v>
      </c>
      <c r="B708" s="142" t="s">
        <v>1313</v>
      </c>
      <c r="C708" s="156" t="s">
        <v>15887</v>
      </c>
      <c r="D708" s="144" t="s">
        <v>10129</v>
      </c>
      <c r="E708" s="145" t="s">
        <v>26451</v>
      </c>
    </row>
    <row r="709" spans="1:5">
      <c r="A709" t="str">
        <f t="shared" si="10"/>
        <v>88273</v>
      </c>
      <c r="B709" s="142" t="s">
        <v>1314</v>
      </c>
      <c r="C709" s="156" t="s">
        <v>15889</v>
      </c>
      <c r="D709" s="144" t="s">
        <v>10129</v>
      </c>
      <c r="E709" s="145" t="s">
        <v>27591</v>
      </c>
    </row>
    <row r="710" spans="1:5">
      <c r="A710" t="str">
        <f t="shared" si="10"/>
        <v>88274</v>
      </c>
      <c r="B710" s="142" t="s">
        <v>1315</v>
      </c>
      <c r="C710" s="156" t="s">
        <v>15890</v>
      </c>
      <c r="D710" s="144" t="s">
        <v>10129</v>
      </c>
      <c r="E710" s="145" t="s">
        <v>16494</v>
      </c>
    </row>
    <row r="711" spans="1:5">
      <c r="A711" t="str">
        <f t="shared" si="10"/>
        <v>88275</v>
      </c>
      <c r="B711" s="142" t="s">
        <v>1316</v>
      </c>
      <c r="C711" s="156" t="s">
        <v>15891</v>
      </c>
      <c r="D711" s="144" t="s">
        <v>10129</v>
      </c>
      <c r="E711" s="145" t="s">
        <v>28438</v>
      </c>
    </row>
    <row r="712" spans="1:5">
      <c r="A712" t="str">
        <f t="shared" ref="A712:A775" si="11">IF(ISERROR(SEARCH("/",B712)=6),TRIM(CLEAN(B712)),IF(SEARCH("/",B712)=6,IF(LEN(TRIM(CLEAN(B712)))=7,LEFT(TRIM(CLEAN(B712)),6)&amp;"00"&amp;RIGHT(TRIM(CLEAN(B712)),1),LEFT(TRIM(CLEAN(B712)),6)&amp;"0"&amp;RIGHT(TRIM(CLEAN(B712)),2)),TRIM(CLEAN(B712))))</f>
        <v>88277</v>
      </c>
      <c r="B712" s="142" t="s">
        <v>1317</v>
      </c>
      <c r="C712" s="156" t="s">
        <v>15892</v>
      </c>
      <c r="D712" s="144" t="s">
        <v>10129</v>
      </c>
      <c r="E712" s="145" t="s">
        <v>24080</v>
      </c>
    </row>
    <row r="713" spans="1:5">
      <c r="A713" t="str">
        <f t="shared" si="11"/>
        <v>88278</v>
      </c>
      <c r="B713" s="142" t="s">
        <v>1318</v>
      </c>
      <c r="C713" s="156" t="s">
        <v>15894</v>
      </c>
      <c r="D713" s="144" t="s">
        <v>10129</v>
      </c>
      <c r="E713" s="145" t="s">
        <v>16427</v>
      </c>
    </row>
    <row r="714" spans="1:5">
      <c r="A714" t="str">
        <f t="shared" si="11"/>
        <v>88279</v>
      </c>
      <c r="B714" s="142" t="s">
        <v>1319</v>
      </c>
      <c r="C714" s="156" t="s">
        <v>15895</v>
      </c>
      <c r="D714" s="144" t="s">
        <v>10129</v>
      </c>
      <c r="E714" s="145" t="s">
        <v>28933</v>
      </c>
    </row>
    <row r="715" spans="1:5">
      <c r="A715" t="str">
        <f t="shared" si="11"/>
        <v>88281</v>
      </c>
      <c r="B715" s="142" t="s">
        <v>1320</v>
      </c>
      <c r="C715" s="156" t="s">
        <v>15896</v>
      </c>
      <c r="D715" s="144" t="s">
        <v>10129</v>
      </c>
      <c r="E715" s="145" t="s">
        <v>17696</v>
      </c>
    </row>
    <row r="716" spans="1:5">
      <c r="A716" t="str">
        <f t="shared" si="11"/>
        <v>88282</v>
      </c>
      <c r="B716" s="142" t="s">
        <v>1321</v>
      </c>
      <c r="C716" s="156" t="s">
        <v>15897</v>
      </c>
      <c r="D716" s="144" t="s">
        <v>10129</v>
      </c>
      <c r="E716" s="145" t="s">
        <v>21313</v>
      </c>
    </row>
    <row r="717" spans="1:5">
      <c r="A717" t="str">
        <f t="shared" si="11"/>
        <v>88283</v>
      </c>
      <c r="B717" s="142" t="s">
        <v>1322</v>
      </c>
      <c r="C717" s="156" t="s">
        <v>15899</v>
      </c>
      <c r="D717" s="144" t="s">
        <v>10129</v>
      </c>
      <c r="E717" s="145" t="s">
        <v>16876</v>
      </c>
    </row>
    <row r="718" spans="1:5">
      <c r="A718" t="str">
        <f t="shared" si="11"/>
        <v>88284</v>
      </c>
      <c r="B718" s="142" t="s">
        <v>1323</v>
      </c>
      <c r="C718" s="156" t="s">
        <v>15901</v>
      </c>
      <c r="D718" s="144" t="s">
        <v>10129</v>
      </c>
      <c r="E718" s="145" t="s">
        <v>18884</v>
      </c>
    </row>
    <row r="719" spans="1:5">
      <c r="A719" t="str">
        <f t="shared" si="11"/>
        <v>88285</v>
      </c>
      <c r="B719" s="142" t="s">
        <v>1324</v>
      </c>
      <c r="C719" s="156" t="s">
        <v>15902</v>
      </c>
      <c r="D719" s="144" t="s">
        <v>10129</v>
      </c>
      <c r="E719" s="145" t="s">
        <v>18826</v>
      </c>
    </row>
    <row r="720" spans="1:5">
      <c r="A720" t="str">
        <f t="shared" si="11"/>
        <v>88286</v>
      </c>
      <c r="B720" s="142" t="s">
        <v>1325</v>
      </c>
      <c r="C720" s="156" t="s">
        <v>15903</v>
      </c>
      <c r="D720" s="144" t="s">
        <v>10129</v>
      </c>
      <c r="E720" s="145" t="s">
        <v>17669</v>
      </c>
    </row>
    <row r="721" spans="1:5">
      <c r="A721" t="str">
        <f t="shared" si="11"/>
        <v>88288</v>
      </c>
      <c r="B721" s="142" t="s">
        <v>1326</v>
      </c>
      <c r="C721" s="156" t="s">
        <v>15904</v>
      </c>
      <c r="D721" s="144" t="s">
        <v>10129</v>
      </c>
      <c r="E721" s="145" t="s">
        <v>17599</v>
      </c>
    </row>
    <row r="722" spans="1:5">
      <c r="A722" t="str">
        <f t="shared" si="11"/>
        <v>88291</v>
      </c>
      <c r="B722" s="142" t="s">
        <v>1327</v>
      </c>
      <c r="C722" s="156" t="s">
        <v>15905</v>
      </c>
      <c r="D722" s="144" t="s">
        <v>10129</v>
      </c>
      <c r="E722" s="145" t="s">
        <v>28146</v>
      </c>
    </row>
    <row r="723" spans="1:5">
      <c r="A723" t="str">
        <f t="shared" si="11"/>
        <v>88292</v>
      </c>
      <c r="B723" s="142" t="s">
        <v>1328</v>
      </c>
      <c r="C723" s="156" t="s">
        <v>15907</v>
      </c>
      <c r="D723" s="144" t="s">
        <v>10129</v>
      </c>
      <c r="E723" s="145" t="s">
        <v>12257</v>
      </c>
    </row>
    <row r="724" spans="1:5">
      <c r="A724" t="str">
        <f t="shared" si="11"/>
        <v>88293</v>
      </c>
      <c r="B724" s="142" t="s">
        <v>1329</v>
      </c>
      <c r="C724" s="156" t="s">
        <v>15908</v>
      </c>
      <c r="D724" s="144" t="s">
        <v>10129</v>
      </c>
      <c r="E724" s="145" t="s">
        <v>25630</v>
      </c>
    </row>
    <row r="725" spans="1:5">
      <c r="A725" t="str">
        <f t="shared" si="11"/>
        <v>88294</v>
      </c>
      <c r="B725" s="142" t="s">
        <v>1330</v>
      </c>
      <c r="C725" s="156" t="s">
        <v>15909</v>
      </c>
      <c r="D725" s="144" t="s">
        <v>10129</v>
      </c>
      <c r="E725" s="145" t="s">
        <v>17729</v>
      </c>
    </row>
    <row r="726" spans="1:5">
      <c r="A726" t="str">
        <f t="shared" si="11"/>
        <v>88295</v>
      </c>
      <c r="B726" s="142" t="s">
        <v>1331</v>
      </c>
      <c r="C726" s="156" t="s">
        <v>15910</v>
      </c>
      <c r="D726" s="144" t="s">
        <v>10129</v>
      </c>
      <c r="E726" s="145" t="s">
        <v>10390</v>
      </c>
    </row>
    <row r="727" spans="1:5">
      <c r="A727" t="str">
        <f t="shared" si="11"/>
        <v>88296</v>
      </c>
      <c r="B727" s="142" t="s">
        <v>1332</v>
      </c>
      <c r="C727" s="156" t="s">
        <v>15912</v>
      </c>
      <c r="D727" s="144" t="s">
        <v>10129</v>
      </c>
      <c r="E727" s="145" t="s">
        <v>18023</v>
      </c>
    </row>
    <row r="728" spans="1:5">
      <c r="A728" t="str">
        <f t="shared" si="11"/>
        <v>88297</v>
      </c>
      <c r="B728" s="142" t="s">
        <v>1333</v>
      </c>
      <c r="C728" s="156" t="s">
        <v>15913</v>
      </c>
      <c r="D728" s="144" t="s">
        <v>10129</v>
      </c>
      <c r="E728" s="145" t="s">
        <v>28391</v>
      </c>
    </row>
    <row r="729" spans="1:5">
      <c r="A729" t="str">
        <f t="shared" si="11"/>
        <v>88298</v>
      </c>
      <c r="B729" s="142" t="s">
        <v>1334</v>
      </c>
      <c r="C729" s="156" t="s">
        <v>15914</v>
      </c>
      <c r="D729" s="144" t="s">
        <v>10129</v>
      </c>
      <c r="E729" s="145" t="s">
        <v>28934</v>
      </c>
    </row>
    <row r="730" spans="1:5">
      <c r="A730" t="str">
        <f t="shared" si="11"/>
        <v>88299</v>
      </c>
      <c r="B730" s="142" t="s">
        <v>1335</v>
      </c>
      <c r="C730" s="156" t="s">
        <v>15915</v>
      </c>
      <c r="D730" s="144" t="s">
        <v>10129</v>
      </c>
      <c r="E730" s="145" t="s">
        <v>28935</v>
      </c>
    </row>
    <row r="731" spans="1:5">
      <c r="A731" t="str">
        <f t="shared" si="11"/>
        <v>88300</v>
      </c>
      <c r="B731" s="142" t="s">
        <v>1336</v>
      </c>
      <c r="C731" s="156" t="s">
        <v>15916</v>
      </c>
      <c r="D731" s="144" t="s">
        <v>10129</v>
      </c>
      <c r="E731" s="145" t="s">
        <v>18734</v>
      </c>
    </row>
    <row r="732" spans="1:5">
      <c r="A732" t="str">
        <f t="shared" si="11"/>
        <v>88301</v>
      </c>
      <c r="B732" s="142" t="s">
        <v>1337</v>
      </c>
      <c r="C732" s="156" t="s">
        <v>15917</v>
      </c>
      <c r="D732" s="144" t="s">
        <v>10129</v>
      </c>
      <c r="E732" s="145" t="s">
        <v>18171</v>
      </c>
    </row>
    <row r="733" spans="1:5">
      <c r="A733" t="str">
        <f t="shared" si="11"/>
        <v>88302</v>
      </c>
      <c r="B733" s="142" t="s">
        <v>1338</v>
      </c>
      <c r="C733" s="156" t="s">
        <v>15919</v>
      </c>
      <c r="D733" s="144" t="s">
        <v>10129</v>
      </c>
      <c r="E733" s="145" t="s">
        <v>16685</v>
      </c>
    </row>
    <row r="734" spans="1:5">
      <c r="A734" t="str">
        <f t="shared" si="11"/>
        <v>88303</v>
      </c>
      <c r="B734" s="142" t="s">
        <v>1339</v>
      </c>
      <c r="C734" s="156" t="s">
        <v>15920</v>
      </c>
      <c r="D734" s="144" t="s">
        <v>10129</v>
      </c>
      <c r="E734" s="145" t="s">
        <v>28398</v>
      </c>
    </row>
    <row r="735" spans="1:5">
      <c r="A735" t="str">
        <f t="shared" si="11"/>
        <v>88304</v>
      </c>
      <c r="B735" s="142" t="s">
        <v>1340</v>
      </c>
      <c r="C735" s="156" t="s">
        <v>15921</v>
      </c>
      <c r="D735" s="144" t="s">
        <v>10129</v>
      </c>
      <c r="E735" s="145" t="s">
        <v>20412</v>
      </c>
    </row>
    <row r="736" spans="1:5">
      <c r="A736" t="str">
        <f t="shared" si="11"/>
        <v>88306</v>
      </c>
      <c r="B736" s="142" t="s">
        <v>1341</v>
      </c>
      <c r="C736" s="156" t="s">
        <v>15922</v>
      </c>
      <c r="D736" s="144" t="s">
        <v>10129</v>
      </c>
      <c r="E736" s="145" t="s">
        <v>18216</v>
      </c>
    </row>
    <row r="737" spans="1:5">
      <c r="A737" t="str">
        <f t="shared" si="11"/>
        <v>88307</v>
      </c>
      <c r="B737" s="142" t="s">
        <v>1342</v>
      </c>
      <c r="C737" s="156" t="s">
        <v>15923</v>
      </c>
      <c r="D737" s="144" t="s">
        <v>10129</v>
      </c>
      <c r="E737" s="145" t="s">
        <v>20558</v>
      </c>
    </row>
    <row r="738" spans="1:5">
      <c r="A738" t="str">
        <f t="shared" si="11"/>
        <v>88308</v>
      </c>
      <c r="B738" s="142" t="s">
        <v>1343</v>
      </c>
      <c r="C738" s="156" t="s">
        <v>15924</v>
      </c>
      <c r="D738" s="144" t="s">
        <v>10129</v>
      </c>
      <c r="E738" s="145" t="s">
        <v>8972</v>
      </c>
    </row>
    <row r="739" spans="1:5">
      <c r="A739" t="str">
        <f t="shared" si="11"/>
        <v>88309</v>
      </c>
      <c r="B739" s="142" t="s">
        <v>1344</v>
      </c>
      <c r="C739" s="156" t="s">
        <v>15925</v>
      </c>
      <c r="D739" s="144" t="s">
        <v>10129</v>
      </c>
      <c r="E739" s="145" t="s">
        <v>24772</v>
      </c>
    </row>
    <row r="740" spans="1:5">
      <c r="A740" t="str">
        <f t="shared" si="11"/>
        <v>88310</v>
      </c>
      <c r="B740" s="142" t="s">
        <v>1345</v>
      </c>
      <c r="C740" s="156" t="s">
        <v>15926</v>
      </c>
      <c r="D740" s="144" t="s">
        <v>10129</v>
      </c>
      <c r="E740" s="145" t="s">
        <v>16514</v>
      </c>
    </row>
    <row r="741" spans="1:5">
      <c r="A741" t="str">
        <f t="shared" si="11"/>
        <v>88311</v>
      </c>
      <c r="B741" s="142" t="s">
        <v>1346</v>
      </c>
      <c r="C741" s="156" t="s">
        <v>15927</v>
      </c>
      <c r="D741" s="144" t="s">
        <v>10129</v>
      </c>
      <c r="E741" s="145" t="s">
        <v>22484</v>
      </c>
    </row>
    <row r="742" spans="1:5">
      <c r="A742" t="str">
        <f t="shared" si="11"/>
        <v>88312</v>
      </c>
      <c r="B742" s="142" t="s">
        <v>1347</v>
      </c>
      <c r="C742" s="156" t="s">
        <v>15929</v>
      </c>
      <c r="D742" s="144" t="s">
        <v>10129</v>
      </c>
      <c r="E742" s="145" t="s">
        <v>16471</v>
      </c>
    </row>
    <row r="743" spans="1:5">
      <c r="A743" t="str">
        <f t="shared" si="11"/>
        <v>88313</v>
      </c>
      <c r="B743" s="142" t="s">
        <v>1348</v>
      </c>
      <c r="C743" s="156" t="s">
        <v>15930</v>
      </c>
      <c r="D743" s="144" t="s">
        <v>10129</v>
      </c>
      <c r="E743" s="145" t="s">
        <v>13951</v>
      </c>
    </row>
    <row r="744" spans="1:5">
      <c r="A744" t="str">
        <f t="shared" si="11"/>
        <v>88314</v>
      </c>
      <c r="B744" s="142" t="s">
        <v>1349</v>
      </c>
      <c r="C744" s="156" t="s">
        <v>15931</v>
      </c>
      <c r="D744" s="144" t="s">
        <v>10129</v>
      </c>
      <c r="E744" s="145" t="s">
        <v>26283</v>
      </c>
    </row>
    <row r="745" spans="1:5">
      <c r="A745" t="str">
        <f t="shared" si="11"/>
        <v>88315</v>
      </c>
      <c r="B745" s="142" t="s">
        <v>1350</v>
      </c>
      <c r="C745" s="156" t="s">
        <v>15932</v>
      </c>
      <c r="D745" s="144" t="s">
        <v>10129</v>
      </c>
      <c r="E745" s="145" t="s">
        <v>16987</v>
      </c>
    </row>
    <row r="746" spans="1:5">
      <c r="A746" t="str">
        <f t="shared" si="11"/>
        <v>88316</v>
      </c>
      <c r="B746" s="142" t="s">
        <v>1351</v>
      </c>
      <c r="C746" s="156" t="s">
        <v>15933</v>
      </c>
      <c r="D746" s="144" t="s">
        <v>10129</v>
      </c>
      <c r="E746" s="145" t="s">
        <v>17533</v>
      </c>
    </row>
    <row r="747" spans="1:5">
      <c r="A747" t="str">
        <f t="shared" si="11"/>
        <v>88317</v>
      </c>
      <c r="B747" s="142" t="s">
        <v>1352</v>
      </c>
      <c r="C747" s="156" t="s">
        <v>15934</v>
      </c>
      <c r="D747" s="144" t="s">
        <v>10129</v>
      </c>
      <c r="E747" s="145" t="s">
        <v>23397</v>
      </c>
    </row>
    <row r="748" spans="1:5">
      <c r="A748" t="str">
        <f t="shared" si="11"/>
        <v>88318</v>
      </c>
      <c r="B748" s="142" t="s">
        <v>1353</v>
      </c>
      <c r="C748" s="156" t="s">
        <v>15935</v>
      </c>
      <c r="D748" s="144" t="s">
        <v>10129</v>
      </c>
      <c r="E748" s="145" t="s">
        <v>17725</v>
      </c>
    </row>
    <row r="749" spans="1:5">
      <c r="A749" t="str">
        <f t="shared" si="11"/>
        <v>88320</v>
      </c>
      <c r="B749" s="142" t="s">
        <v>1354</v>
      </c>
      <c r="C749" s="156" t="s">
        <v>15936</v>
      </c>
      <c r="D749" s="144" t="s">
        <v>10129</v>
      </c>
      <c r="E749" s="145" t="s">
        <v>17673</v>
      </c>
    </row>
    <row r="750" spans="1:5">
      <c r="A750" t="str">
        <f t="shared" si="11"/>
        <v>88321</v>
      </c>
      <c r="B750" s="142" t="s">
        <v>140</v>
      </c>
      <c r="C750" s="156" t="s">
        <v>15937</v>
      </c>
      <c r="D750" s="144" t="s">
        <v>10129</v>
      </c>
      <c r="E750" s="145" t="s">
        <v>25288</v>
      </c>
    </row>
    <row r="751" spans="1:5">
      <c r="A751" t="str">
        <f t="shared" si="11"/>
        <v>88322</v>
      </c>
      <c r="B751" s="142" t="s">
        <v>1355</v>
      </c>
      <c r="C751" s="156" t="s">
        <v>15938</v>
      </c>
      <c r="D751" s="144" t="s">
        <v>10129</v>
      </c>
      <c r="E751" s="145" t="s">
        <v>18811</v>
      </c>
    </row>
    <row r="752" spans="1:5">
      <c r="A752" t="str">
        <f t="shared" si="11"/>
        <v>88323</v>
      </c>
      <c r="B752" s="142" t="s">
        <v>1356</v>
      </c>
      <c r="C752" s="156" t="s">
        <v>15939</v>
      </c>
      <c r="D752" s="144" t="s">
        <v>10129</v>
      </c>
      <c r="E752" s="145" t="s">
        <v>17513</v>
      </c>
    </row>
    <row r="753" spans="1:5">
      <c r="A753" t="str">
        <f t="shared" si="11"/>
        <v>88324</v>
      </c>
      <c r="B753" s="142" t="s">
        <v>1357</v>
      </c>
      <c r="C753" s="156" t="s">
        <v>15940</v>
      </c>
      <c r="D753" s="144" t="s">
        <v>10129</v>
      </c>
      <c r="E753" s="145" t="s">
        <v>28391</v>
      </c>
    </row>
    <row r="754" spans="1:5">
      <c r="A754" t="str">
        <f t="shared" si="11"/>
        <v>88325</v>
      </c>
      <c r="B754" s="142" t="s">
        <v>1358</v>
      </c>
      <c r="C754" s="156" t="s">
        <v>15941</v>
      </c>
      <c r="D754" s="144" t="s">
        <v>10129</v>
      </c>
      <c r="E754" s="145" t="s">
        <v>13220</v>
      </c>
    </row>
    <row r="755" spans="1:5">
      <c r="A755" t="str">
        <f t="shared" si="11"/>
        <v>88326</v>
      </c>
      <c r="B755" s="142" t="s">
        <v>6</v>
      </c>
      <c r="C755" s="156" t="s">
        <v>15942</v>
      </c>
      <c r="D755" s="144" t="s">
        <v>10129</v>
      </c>
      <c r="E755" s="145" t="s">
        <v>28936</v>
      </c>
    </row>
    <row r="756" spans="1:5">
      <c r="A756" t="str">
        <f t="shared" si="11"/>
        <v>88377</v>
      </c>
      <c r="B756" s="142" t="s">
        <v>1359</v>
      </c>
      <c r="C756" s="156" t="s">
        <v>15943</v>
      </c>
      <c r="D756" s="144" t="s">
        <v>10129</v>
      </c>
      <c r="E756" s="145" t="s">
        <v>12460</v>
      </c>
    </row>
    <row r="757" spans="1:5" ht="27">
      <c r="A757" t="str">
        <f t="shared" si="11"/>
        <v>88386</v>
      </c>
      <c r="B757" s="142" t="s">
        <v>1360</v>
      </c>
      <c r="C757" s="156" t="s">
        <v>9852</v>
      </c>
      <c r="D757" s="144" t="s">
        <v>9808</v>
      </c>
      <c r="E757" s="145" t="s">
        <v>16417</v>
      </c>
    </row>
    <row r="758" spans="1:5" ht="27">
      <c r="A758" t="str">
        <f t="shared" si="11"/>
        <v>88387</v>
      </c>
      <c r="B758" s="142" t="s">
        <v>1361</v>
      </c>
      <c r="C758" s="156" t="s">
        <v>10256</v>
      </c>
      <c r="D758" s="144" t="s">
        <v>10129</v>
      </c>
      <c r="E758" s="145" t="s">
        <v>8638</v>
      </c>
    </row>
    <row r="759" spans="1:5" ht="27">
      <c r="A759" t="str">
        <f t="shared" si="11"/>
        <v>88389</v>
      </c>
      <c r="B759" s="142" t="s">
        <v>1362</v>
      </c>
      <c r="C759" s="156" t="s">
        <v>10257</v>
      </c>
      <c r="D759" s="144" t="s">
        <v>10129</v>
      </c>
      <c r="E759" s="145" t="s">
        <v>9320</v>
      </c>
    </row>
    <row r="760" spans="1:5" ht="27">
      <c r="A760" t="str">
        <f t="shared" si="11"/>
        <v>88390</v>
      </c>
      <c r="B760" s="142" t="s">
        <v>1363</v>
      </c>
      <c r="C760" s="156" t="s">
        <v>10258</v>
      </c>
      <c r="D760" s="144" t="s">
        <v>10129</v>
      </c>
      <c r="E760" s="145" t="s">
        <v>8736</v>
      </c>
    </row>
    <row r="761" spans="1:5" ht="27">
      <c r="A761" t="str">
        <f t="shared" si="11"/>
        <v>88391</v>
      </c>
      <c r="B761" s="142" t="s">
        <v>1364</v>
      </c>
      <c r="C761" s="156" t="s">
        <v>10259</v>
      </c>
      <c r="D761" s="144" t="s">
        <v>10129</v>
      </c>
      <c r="E761" s="145" t="s">
        <v>8693</v>
      </c>
    </row>
    <row r="762" spans="1:5" ht="27">
      <c r="A762" t="str">
        <f t="shared" si="11"/>
        <v>88392</v>
      </c>
      <c r="B762" s="142" t="s">
        <v>1365</v>
      </c>
      <c r="C762" s="156" t="s">
        <v>10006</v>
      </c>
      <c r="D762" s="144" t="s">
        <v>9961</v>
      </c>
      <c r="E762" s="145" t="s">
        <v>8676</v>
      </c>
    </row>
    <row r="763" spans="1:5" ht="27">
      <c r="A763" t="str">
        <f t="shared" si="11"/>
        <v>88393</v>
      </c>
      <c r="B763" s="142" t="s">
        <v>1366</v>
      </c>
      <c r="C763" s="156" t="s">
        <v>9853</v>
      </c>
      <c r="D763" s="144" t="s">
        <v>9808</v>
      </c>
      <c r="E763" s="145" t="s">
        <v>16381</v>
      </c>
    </row>
    <row r="764" spans="1:5" ht="27">
      <c r="A764" t="str">
        <f t="shared" si="11"/>
        <v>88394</v>
      </c>
      <c r="B764" s="142" t="s">
        <v>1367</v>
      </c>
      <c r="C764" s="156" t="s">
        <v>10260</v>
      </c>
      <c r="D764" s="144" t="s">
        <v>10129</v>
      </c>
      <c r="E764" s="145" t="s">
        <v>8630</v>
      </c>
    </row>
    <row r="765" spans="1:5" ht="27">
      <c r="A765" t="str">
        <f t="shared" si="11"/>
        <v>88395</v>
      </c>
      <c r="B765" s="142" t="s">
        <v>1368</v>
      </c>
      <c r="C765" s="156" t="s">
        <v>10261</v>
      </c>
      <c r="D765" s="144" t="s">
        <v>10129</v>
      </c>
      <c r="E765" s="145" t="s">
        <v>8520</v>
      </c>
    </row>
    <row r="766" spans="1:5" ht="27">
      <c r="A766" t="str">
        <f t="shared" si="11"/>
        <v>88396</v>
      </c>
      <c r="B766" s="142" t="s">
        <v>1369</v>
      </c>
      <c r="C766" s="156" t="s">
        <v>10262</v>
      </c>
      <c r="D766" s="144" t="s">
        <v>10129</v>
      </c>
      <c r="E766" s="145" t="s">
        <v>8639</v>
      </c>
    </row>
    <row r="767" spans="1:5" ht="27">
      <c r="A767" t="str">
        <f t="shared" si="11"/>
        <v>88397</v>
      </c>
      <c r="B767" s="142" t="s">
        <v>1370</v>
      </c>
      <c r="C767" s="156" t="s">
        <v>10263</v>
      </c>
      <c r="D767" s="144" t="s">
        <v>10129</v>
      </c>
      <c r="E767" s="145" t="s">
        <v>8781</v>
      </c>
    </row>
    <row r="768" spans="1:5" ht="27">
      <c r="A768" t="str">
        <f t="shared" si="11"/>
        <v>88398</v>
      </c>
      <c r="B768" s="142" t="s">
        <v>1371</v>
      </c>
      <c r="C768" s="156" t="s">
        <v>10007</v>
      </c>
      <c r="D768" s="144" t="s">
        <v>9961</v>
      </c>
      <c r="E768" s="145" t="s">
        <v>10486</v>
      </c>
    </row>
    <row r="769" spans="1:5" ht="27">
      <c r="A769" t="str">
        <f t="shared" si="11"/>
        <v>88399</v>
      </c>
      <c r="B769" s="142" t="s">
        <v>1372</v>
      </c>
      <c r="C769" s="156" t="s">
        <v>9854</v>
      </c>
      <c r="D769" s="144" t="s">
        <v>9808</v>
      </c>
      <c r="E769" s="145" t="s">
        <v>10555</v>
      </c>
    </row>
    <row r="770" spans="1:5" ht="27">
      <c r="A770" t="str">
        <f t="shared" si="11"/>
        <v>88400</v>
      </c>
      <c r="B770" s="142" t="s">
        <v>1373</v>
      </c>
      <c r="C770" s="156" t="s">
        <v>10265</v>
      </c>
      <c r="D770" s="144" t="s">
        <v>10129</v>
      </c>
      <c r="E770" s="145" t="s">
        <v>9651</v>
      </c>
    </row>
    <row r="771" spans="1:5" ht="27">
      <c r="A771" t="str">
        <f t="shared" si="11"/>
        <v>88401</v>
      </c>
      <c r="B771" s="142" t="s">
        <v>1374</v>
      </c>
      <c r="C771" s="156" t="s">
        <v>10266</v>
      </c>
      <c r="D771" s="144" t="s">
        <v>10129</v>
      </c>
      <c r="E771" s="145" t="s">
        <v>9320</v>
      </c>
    </row>
    <row r="772" spans="1:5" ht="27">
      <c r="A772" t="str">
        <f t="shared" si="11"/>
        <v>88402</v>
      </c>
      <c r="B772" s="142" t="s">
        <v>1375</v>
      </c>
      <c r="C772" s="156" t="s">
        <v>10267</v>
      </c>
      <c r="D772" s="144" t="s">
        <v>10129</v>
      </c>
      <c r="E772" s="145" t="s">
        <v>9087</v>
      </c>
    </row>
    <row r="773" spans="1:5" ht="27">
      <c r="A773" t="str">
        <f t="shared" si="11"/>
        <v>88403</v>
      </c>
      <c r="B773" s="142" t="s">
        <v>1376</v>
      </c>
      <c r="C773" s="156" t="s">
        <v>10268</v>
      </c>
      <c r="D773" s="144" t="s">
        <v>10129</v>
      </c>
      <c r="E773" s="145" t="s">
        <v>10227</v>
      </c>
    </row>
    <row r="774" spans="1:5" ht="27">
      <c r="A774" t="str">
        <f t="shared" si="11"/>
        <v>88404</v>
      </c>
      <c r="B774" s="142" t="s">
        <v>1377</v>
      </c>
      <c r="C774" s="156" t="s">
        <v>10009</v>
      </c>
      <c r="D774" s="144" t="s">
        <v>9961</v>
      </c>
      <c r="E774" s="145" t="s">
        <v>8590</v>
      </c>
    </row>
    <row r="775" spans="1:5" ht="27">
      <c r="A775" t="str">
        <f t="shared" si="11"/>
        <v>88411</v>
      </c>
      <c r="B775" s="142" t="s">
        <v>1378</v>
      </c>
      <c r="C775" s="156" t="s">
        <v>14987</v>
      </c>
      <c r="D775" s="144" t="s">
        <v>9772</v>
      </c>
      <c r="E775" s="145" t="s">
        <v>10255</v>
      </c>
    </row>
    <row r="776" spans="1:5" ht="27">
      <c r="A776" t="str">
        <f t="shared" ref="A776:A839" si="12">IF(ISERROR(SEARCH("/",B776)=6),TRIM(CLEAN(B776)),IF(SEARCH("/",B776)=6,IF(LEN(TRIM(CLEAN(B776)))=7,LEFT(TRIM(CLEAN(B776)),6)&amp;"00"&amp;RIGHT(TRIM(CLEAN(B776)),1),LEFT(TRIM(CLEAN(B776)),6)&amp;"0"&amp;RIGHT(TRIM(CLEAN(B776)),2)),TRIM(CLEAN(B776))))</f>
        <v>88412</v>
      </c>
      <c r="B776" s="142" t="s">
        <v>1379</v>
      </c>
      <c r="C776" s="156" t="s">
        <v>14988</v>
      </c>
      <c r="D776" s="144" t="s">
        <v>9772</v>
      </c>
      <c r="E776" s="145" t="s">
        <v>27593</v>
      </c>
    </row>
    <row r="777" spans="1:5" ht="27">
      <c r="A777" t="str">
        <f t="shared" si="12"/>
        <v>88413</v>
      </c>
      <c r="B777" s="142" t="s">
        <v>1380</v>
      </c>
      <c r="C777" s="156" t="s">
        <v>14989</v>
      </c>
      <c r="D777" s="144" t="s">
        <v>9772</v>
      </c>
      <c r="E777" s="145" t="s">
        <v>19595</v>
      </c>
    </row>
    <row r="778" spans="1:5" ht="27">
      <c r="A778" t="str">
        <f t="shared" si="12"/>
        <v>88414</v>
      </c>
      <c r="B778" s="142" t="s">
        <v>1381</v>
      </c>
      <c r="C778" s="156" t="s">
        <v>14990</v>
      </c>
      <c r="D778" s="144" t="s">
        <v>9772</v>
      </c>
      <c r="E778" s="145" t="s">
        <v>15750</v>
      </c>
    </row>
    <row r="779" spans="1:5">
      <c r="A779" t="str">
        <f t="shared" si="12"/>
        <v>88415</v>
      </c>
      <c r="B779" s="142" t="s">
        <v>1382</v>
      </c>
      <c r="C779" s="156" t="s">
        <v>14991</v>
      </c>
      <c r="D779" s="144" t="s">
        <v>9772</v>
      </c>
      <c r="E779" s="145" t="s">
        <v>8542</v>
      </c>
    </row>
    <row r="780" spans="1:5" ht="27">
      <c r="A780" t="str">
        <f t="shared" si="12"/>
        <v>88416</v>
      </c>
      <c r="B780" s="142" t="s">
        <v>1383</v>
      </c>
      <c r="C780" s="156" t="s">
        <v>14992</v>
      </c>
      <c r="D780" s="144" t="s">
        <v>9772</v>
      </c>
      <c r="E780" s="145" t="s">
        <v>17657</v>
      </c>
    </row>
    <row r="781" spans="1:5" ht="27">
      <c r="A781" t="str">
        <f t="shared" si="12"/>
        <v>88417</v>
      </c>
      <c r="B781" s="142" t="s">
        <v>1384</v>
      </c>
      <c r="C781" s="156" t="s">
        <v>14993</v>
      </c>
      <c r="D781" s="144" t="s">
        <v>9772</v>
      </c>
      <c r="E781" s="145" t="s">
        <v>8803</v>
      </c>
    </row>
    <row r="782" spans="1:5" ht="27">
      <c r="A782" t="str">
        <f t="shared" si="12"/>
        <v>88418</v>
      </c>
      <c r="B782" s="142" t="s">
        <v>1385</v>
      </c>
      <c r="C782" s="156" t="s">
        <v>9855</v>
      </c>
      <c r="D782" s="144" t="s">
        <v>9808</v>
      </c>
      <c r="E782" s="145" t="s">
        <v>9246</v>
      </c>
    </row>
    <row r="783" spans="1:5" ht="27">
      <c r="A783" t="str">
        <f t="shared" si="12"/>
        <v>88419</v>
      </c>
      <c r="B783" s="142" t="s">
        <v>1386</v>
      </c>
      <c r="C783" s="156" t="s">
        <v>10269</v>
      </c>
      <c r="D783" s="144" t="s">
        <v>10129</v>
      </c>
      <c r="E783" s="145" t="s">
        <v>8589</v>
      </c>
    </row>
    <row r="784" spans="1:5" ht="27">
      <c r="A784" t="str">
        <f t="shared" si="12"/>
        <v>88420</v>
      </c>
      <c r="B784" s="142" t="s">
        <v>1387</v>
      </c>
      <c r="C784" s="156" t="s">
        <v>14994</v>
      </c>
      <c r="D784" s="144" t="s">
        <v>9772</v>
      </c>
      <c r="E784" s="145" t="s">
        <v>28937</v>
      </c>
    </row>
    <row r="785" spans="1:5" ht="27">
      <c r="A785" t="str">
        <f t="shared" si="12"/>
        <v>88421</v>
      </c>
      <c r="B785" s="142" t="s">
        <v>1388</v>
      </c>
      <c r="C785" s="156" t="s">
        <v>14995</v>
      </c>
      <c r="D785" s="144" t="s">
        <v>9772</v>
      </c>
      <c r="E785" s="145" t="s">
        <v>9478</v>
      </c>
    </row>
    <row r="786" spans="1:5" ht="27">
      <c r="A786" t="str">
        <f t="shared" si="12"/>
        <v>88422</v>
      </c>
      <c r="B786" s="142" t="s">
        <v>1389</v>
      </c>
      <c r="C786" s="156" t="s">
        <v>10270</v>
      </c>
      <c r="D786" s="144" t="s">
        <v>10129</v>
      </c>
      <c r="E786" s="145" t="s">
        <v>8675</v>
      </c>
    </row>
    <row r="787" spans="1:5" ht="27">
      <c r="A787" t="str">
        <f t="shared" si="12"/>
        <v>88423</v>
      </c>
      <c r="B787" s="142" t="s">
        <v>1390</v>
      </c>
      <c r="C787" s="156" t="s">
        <v>14996</v>
      </c>
      <c r="D787" s="144" t="s">
        <v>9772</v>
      </c>
      <c r="E787" s="145" t="s">
        <v>16361</v>
      </c>
    </row>
    <row r="788" spans="1:5" ht="27">
      <c r="A788" t="str">
        <f t="shared" si="12"/>
        <v>88424</v>
      </c>
      <c r="B788" s="142" t="s">
        <v>1391</v>
      </c>
      <c r="C788" s="156" t="s">
        <v>14998</v>
      </c>
      <c r="D788" s="144" t="s">
        <v>9772</v>
      </c>
      <c r="E788" s="145" t="s">
        <v>16902</v>
      </c>
    </row>
    <row r="789" spans="1:5" ht="27">
      <c r="A789" t="str">
        <f t="shared" si="12"/>
        <v>88425</v>
      </c>
      <c r="B789" s="142" t="s">
        <v>1392</v>
      </c>
      <c r="C789" s="156" t="s">
        <v>10271</v>
      </c>
      <c r="D789" s="144" t="s">
        <v>10129</v>
      </c>
      <c r="E789" s="145" t="s">
        <v>9243</v>
      </c>
    </row>
    <row r="790" spans="1:5" ht="27">
      <c r="A790" t="str">
        <f t="shared" si="12"/>
        <v>88426</v>
      </c>
      <c r="B790" s="142" t="s">
        <v>1393</v>
      </c>
      <c r="C790" s="156" t="s">
        <v>14999</v>
      </c>
      <c r="D790" s="144" t="s">
        <v>9772</v>
      </c>
      <c r="E790" s="145" t="s">
        <v>9508</v>
      </c>
    </row>
    <row r="791" spans="1:5" ht="27">
      <c r="A791" t="str">
        <f t="shared" si="12"/>
        <v>88427</v>
      </c>
      <c r="B791" s="142" t="s">
        <v>1394</v>
      </c>
      <c r="C791" s="156" t="s">
        <v>10272</v>
      </c>
      <c r="D791" s="144" t="s">
        <v>10129</v>
      </c>
      <c r="E791" s="145" t="s">
        <v>8971</v>
      </c>
    </row>
    <row r="792" spans="1:5" ht="27">
      <c r="A792" t="str">
        <f t="shared" si="12"/>
        <v>88428</v>
      </c>
      <c r="B792" s="142" t="s">
        <v>1395</v>
      </c>
      <c r="C792" s="156" t="s">
        <v>15000</v>
      </c>
      <c r="D792" s="144" t="s">
        <v>9772</v>
      </c>
      <c r="E792" s="145" t="s">
        <v>9387</v>
      </c>
    </row>
    <row r="793" spans="1:5" ht="27">
      <c r="A793" t="str">
        <f t="shared" si="12"/>
        <v>88429</v>
      </c>
      <c r="B793" s="142" t="s">
        <v>1396</v>
      </c>
      <c r="C793" s="156" t="s">
        <v>15001</v>
      </c>
      <c r="D793" s="144" t="s">
        <v>9772</v>
      </c>
      <c r="E793" s="145" t="s">
        <v>27355</v>
      </c>
    </row>
    <row r="794" spans="1:5" ht="27">
      <c r="A794" t="str">
        <f t="shared" si="12"/>
        <v>88430</v>
      </c>
      <c r="B794" s="142" t="s">
        <v>1397</v>
      </c>
      <c r="C794" s="156" t="s">
        <v>10010</v>
      </c>
      <c r="D794" s="144" t="s">
        <v>9961</v>
      </c>
      <c r="E794" s="145" t="s">
        <v>8580</v>
      </c>
    </row>
    <row r="795" spans="1:5" ht="27">
      <c r="A795" t="str">
        <f t="shared" si="12"/>
        <v>88431</v>
      </c>
      <c r="B795" s="142" t="s">
        <v>1398</v>
      </c>
      <c r="C795" s="156" t="s">
        <v>15002</v>
      </c>
      <c r="D795" s="144" t="s">
        <v>9772</v>
      </c>
      <c r="E795" s="145" t="s">
        <v>16467</v>
      </c>
    </row>
    <row r="796" spans="1:5" ht="27">
      <c r="A796" t="str">
        <f t="shared" si="12"/>
        <v>88432</v>
      </c>
      <c r="B796" s="142" t="s">
        <v>1399</v>
      </c>
      <c r="C796" s="156" t="s">
        <v>15003</v>
      </c>
      <c r="D796" s="144" t="s">
        <v>9772</v>
      </c>
      <c r="E796" s="145" t="s">
        <v>17657</v>
      </c>
    </row>
    <row r="797" spans="1:5" ht="27">
      <c r="A797" t="str">
        <f t="shared" si="12"/>
        <v>88433</v>
      </c>
      <c r="B797" s="142" t="s">
        <v>1400</v>
      </c>
      <c r="C797" s="156" t="s">
        <v>9856</v>
      </c>
      <c r="D797" s="144" t="s">
        <v>9808</v>
      </c>
      <c r="E797" s="145" t="s">
        <v>16775</v>
      </c>
    </row>
    <row r="798" spans="1:5" ht="27">
      <c r="A798" t="str">
        <f t="shared" si="12"/>
        <v>88434</v>
      </c>
      <c r="B798" s="142" t="s">
        <v>1401</v>
      </c>
      <c r="C798" s="156" t="s">
        <v>10273</v>
      </c>
      <c r="D798" s="144" t="s">
        <v>10129</v>
      </c>
      <c r="E798" s="145" t="s">
        <v>9343</v>
      </c>
    </row>
    <row r="799" spans="1:5" ht="27">
      <c r="A799" t="str">
        <f t="shared" si="12"/>
        <v>88435</v>
      </c>
      <c r="B799" s="142" t="s">
        <v>1402</v>
      </c>
      <c r="C799" s="156" t="s">
        <v>10274</v>
      </c>
      <c r="D799" s="144" t="s">
        <v>10129</v>
      </c>
      <c r="E799" s="145" t="s">
        <v>8809</v>
      </c>
    </row>
    <row r="800" spans="1:5" ht="27">
      <c r="A800" t="str">
        <f t="shared" si="12"/>
        <v>88436</v>
      </c>
      <c r="B800" s="142" t="s">
        <v>1403</v>
      </c>
      <c r="C800" s="156" t="s">
        <v>10275</v>
      </c>
      <c r="D800" s="144" t="s">
        <v>10129</v>
      </c>
      <c r="E800" s="145" t="s">
        <v>8738</v>
      </c>
    </row>
    <row r="801" spans="1:5" ht="27">
      <c r="A801" t="str">
        <f t="shared" si="12"/>
        <v>88437</v>
      </c>
      <c r="B801" s="142" t="s">
        <v>1404</v>
      </c>
      <c r="C801" s="156" t="s">
        <v>10276</v>
      </c>
      <c r="D801" s="144" t="s">
        <v>10129</v>
      </c>
      <c r="E801" s="145" t="s">
        <v>8971</v>
      </c>
    </row>
    <row r="802" spans="1:5" ht="27">
      <c r="A802" t="str">
        <f t="shared" si="12"/>
        <v>88438</v>
      </c>
      <c r="B802" s="142" t="s">
        <v>1405</v>
      </c>
      <c r="C802" s="156" t="s">
        <v>10012</v>
      </c>
      <c r="D802" s="144" t="s">
        <v>9961</v>
      </c>
      <c r="E802" s="145" t="s">
        <v>9937</v>
      </c>
    </row>
    <row r="803" spans="1:5">
      <c r="A803" t="str">
        <f t="shared" si="12"/>
        <v>88441</v>
      </c>
      <c r="B803" s="142" t="s">
        <v>1406</v>
      </c>
      <c r="C803" s="156" t="s">
        <v>15944</v>
      </c>
      <c r="D803" s="144" t="s">
        <v>10129</v>
      </c>
      <c r="E803" s="145" t="s">
        <v>13609</v>
      </c>
    </row>
    <row r="804" spans="1:5" ht="27">
      <c r="A804" t="str">
        <f t="shared" si="12"/>
        <v>88470</v>
      </c>
      <c r="B804" s="142" t="s">
        <v>1407</v>
      </c>
      <c r="C804" s="156" t="s">
        <v>18787</v>
      </c>
      <c r="D804" s="144" t="s">
        <v>9772</v>
      </c>
      <c r="E804" s="145" t="s">
        <v>8988</v>
      </c>
    </row>
    <row r="805" spans="1:5" ht="27">
      <c r="A805" t="str">
        <f t="shared" si="12"/>
        <v>88471</v>
      </c>
      <c r="B805" s="142" t="s">
        <v>1408</v>
      </c>
      <c r="C805" s="156" t="s">
        <v>18788</v>
      </c>
      <c r="D805" s="144" t="s">
        <v>9772</v>
      </c>
      <c r="E805" s="145" t="s">
        <v>19001</v>
      </c>
    </row>
    <row r="806" spans="1:5" ht="27">
      <c r="A806" t="str">
        <f t="shared" si="12"/>
        <v>88472</v>
      </c>
      <c r="B806" s="142" t="s">
        <v>1409</v>
      </c>
      <c r="C806" s="156" t="s">
        <v>18789</v>
      </c>
      <c r="D806" s="144" t="s">
        <v>9772</v>
      </c>
      <c r="E806" s="145" t="s">
        <v>17713</v>
      </c>
    </row>
    <row r="807" spans="1:5" ht="27">
      <c r="A807" t="str">
        <f t="shared" si="12"/>
        <v>88476</v>
      </c>
      <c r="B807" s="142" t="s">
        <v>1410</v>
      </c>
      <c r="C807" s="156" t="s">
        <v>18790</v>
      </c>
      <c r="D807" s="144" t="s">
        <v>9772</v>
      </c>
      <c r="E807" s="145" t="s">
        <v>9330</v>
      </c>
    </row>
    <row r="808" spans="1:5" ht="27">
      <c r="A808" t="str">
        <f t="shared" si="12"/>
        <v>88477</v>
      </c>
      <c r="B808" s="142" t="s">
        <v>1411</v>
      </c>
      <c r="C808" s="156" t="s">
        <v>18791</v>
      </c>
      <c r="D808" s="144" t="s">
        <v>9772</v>
      </c>
      <c r="E808" s="145" t="s">
        <v>15900</v>
      </c>
    </row>
    <row r="809" spans="1:5" ht="27">
      <c r="A809" t="str">
        <f t="shared" si="12"/>
        <v>88478</v>
      </c>
      <c r="B809" s="142" t="s">
        <v>1412</v>
      </c>
      <c r="C809" s="156" t="s">
        <v>18792</v>
      </c>
      <c r="D809" s="144" t="s">
        <v>9772</v>
      </c>
      <c r="E809" s="145" t="s">
        <v>25001</v>
      </c>
    </row>
    <row r="810" spans="1:5">
      <c r="A810" t="str">
        <f t="shared" si="12"/>
        <v>88484</v>
      </c>
      <c r="B810" s="142" t="s">
        <v>1413</v>
      </c>
      <c r="C810" s="156" t="s">
        <v>15004</v>
      </c>
      <c r="D810" s="144" t="s">
        <v>9772</v>
      </c>
      <c r="E810" s="145" t="s">
        <v>8679</v>
      </c>
    </row>
    <row r="811" spans="1:5">
      <c r="A811" t="str">
        <f t="shared" si="12"/>
        <v>88485</v>
      </c>
      <c r="B811" s="142" t="s">
        <v>1414</v>
      </c>
      <c r="C811" s="156" t="s">
        <v>15005</v>
      </c>
      <c r="D811" s="144" t="s">
        <v>9772</v>
      </c>
      <c r="E811" s="145" t="s">
        <v>10503</v>
      </c>
    </row>
    <row r="812" spans="1:5" ht="27">
      <c r="A812" t="str">
        <f t="shared" si="12"/>
        <v>88488</v>
      </c>
      <c r="B812" s="142" t="s">
        <v>1415</v>
      </c>
      <c r="C812" s="156" t="s">
        <v>15006</v>
      </c>
      <c r="D812" s="144" t="s">
        <v>9772</v>
      </c>
      <c r="E812" s="145" t="s">
        <v>8727</v>
      </c>
    </row>
    <row r="813" spans="1:5" ht="27">
      <c r="A813" t="str">
        <f t="shared" si="12"/>
        <v>88489</v>
      </c>
      <c r="B813" s="142" t="s">
        <v>1416</v>
      </c>
      <c r="C813" s="156" t="s">
        <v>15007</v>
      </c>
      <c r="D813" s="144" t="s">
        <v>9772</v>
      </c>
      <c r="E813" s="145" t="s">
        <v>11675</v>
      </c>
    </row>
    <row r="814" spans="1:5">
      <c r="A814" t="str">
        <f t="shared" si="12"/>
        <v>88494</v>
      </c>
      <c r="B814" s="142" t="s">
        <v>1417</v>
      </c>
      <c r="C814" s="156" t="s">
        <v>15009</v>
      </c>
      <c r="D814" s="144" t="s">
        <v>9772</v>
      </c>
      <c r="E814" s="145" t="s">
        <v>8628</v>
      </c>
    </row>
    <row r="815" spans="1:5">
      <c r="A815" t="str">
        <f t="shared" si="12"/>
        <v>88495</v>
      </c>
      <c r="B815" s="142" t="s">
        <v>1418</v>
      </c>
      <c r="C815" s="156" t="s">
        <v>15010</v>
      </c>
      <c r="D815" s="144" t="s">
        <v>9772</v>
      </c>
      <c r="E815" s="145" t="s">
        <v>11713</v>
      </c>
    </row>
    <row r="816" spans="1:5">
      <c r="A816" t="str">
        <f t="shared" si="12"/>
        <v>88496</v>
      </c>
      <c r="B816" s="142" t="s">
        <v>1419</v>
      </c>
      <c r="C816" s="156" t="s">
        <v>15011</v>
      </c>
      <c r="D816" s="144" t="s">
        <v>9772</v>
      </c>
      <c r="E816" s="145" t="s">
        <v>25630</v>
      </c>
    </row>
    <row r="817" spans="1:5">
      <c r="A817" t="str">
        <f t="shared" si="12"/>
        <v>88497</v>
      </c>
      <c r="B817" s="142" t="s">
        <v>1420</v>
      </c>
      <c r="C817" s="156" t="s">
        <v>15012</v>
      </c>
      <c r="D817" s="144" t="s">
        <v>9772</v>
      </c>
      <c r="E817" s="145" t="s">
        <v>17631</v>
      </c>
    </row>
    <row r="818" spans="1:5" ht="27">
      <c r="A818" t="str">
        <f t="shared" si="12"/>
        <v>88569</v>
      </c>
      <c r="B818" s="142" t="s">
        <v>1421</v>
      </c>
      <c r="C818" s="156" t="s">
        <v>10277</v>
      </c>
      <c r="D818" s="144" t="s">
        <v>10129</v>
      </c>
      <c r="E818" s="145" t="s">
        <v>28369</v>
      </c>
    </row>
    <row r="819" spans="1:5" ht="27">
      <c r="A819" t="str">
        <f t="shared" si="12"/>
        <v>88570</v>
      </c>
      <c r="B819" s="142" t="s">
        <v>1422</v>
      </c>
      <c r="C819" s="156" t="s">
        <v>10278</v>
      </c>
      <c r="D819" s="144" t="s">
        <v>10129</v>
      </c>
      <c r="E819" s="145" t="s">
        <v>8543</v>
      </c>
    </row>
    <row r="820" spans="1:5">
      <c r="A820" t="str">
        <f t="shared" si="12"/>
        <v>88597</v>
      </c>
      <c r="B820" s="142" t="s">
        <v>1423</v>
      </c>
      <c r="C820" s="156" t="s">
        <v>15945</v>
      </c>
      <c r="D820" s="144" t="s">
        <v>10129</v>
      </c>
      <c r="E820" s="145" t="s">
        <v>28938</v>
      </c>
    </row>
    <row r="821" spans="1:5" ht="27">
      <c r="A821" t="str">
        <f t="shared" si="12"/>
        <v>88626</v>
      </c>
      <c r="B821" s="142" t="s">
        <v>1424</v>
      </c>
      <c r="C821" s="156" t="s">
        <v>15537</v>
      </c>
      <c r="D821" s="144" t="s">
        <v>10840</v>
      </c>
      <c r="E821" s="145" t="s">
        <v>28939</v>
      </c>
    </row>
    <row r="822" spans="1:5" ht="27">
      <c r="A822" t="str">
        <f t="shared" si="12"/>
        <v>88627</v>
      </c>
      <c r="B822" s="142" t="s">
        <v>1425</v>
      </c>
      <c r="C822" s="156" t="s">
        <v>15538</v>
      </c>
      <c r="D822" s="144" t="s">
        <v>10840</v>
      </c>
      <c r="E822" s="145" t="s">
        <v>28940</v>
      </c>
    </row>
    <row r="823" spans="1:5" ht="27">
      <c r="A823" t="str">
        <f t="shared" si="12"/>
        <v>88628</v>
      </c>
      <c r="B823" s="142" t="s">
        <v>1426</v>
      </c>
      <c r="C823" s="156" t="s">
        <v>15539</v>
      </c>
      <c r="D823" s="144" t="s">
        <v>10840</v>
      </c>
      <c r="E823" s="145" t="s">
        <v>28941</v>
      </c>
    </row>
    <row r="824" spans="1:5" ht="27">
      <c r="A824" t="str">
        <f t="shared" si="12"/>
        <v>88629</v>
      </c>
      <c r="B824" s="142" t="s">
        <v>1427</v>
      </c>
      <c r="C824" s="156" t="s">
        <v>15540</v>
      </c>
      <c r="D824" s="144" t="s">
        <v>10840</v>
      </c>
      <c r="E824" s="145" t="s">
        <v>28942</v>
      </c>
    </row>
    <row r="825" spans="1:5" ht="27">
      <c r="A825" t="str">
        <f t="shared" si="12"/>
        <v>88630</v>
      </c>
      <c r="B825" s="142" t="s">
        <v>1428</v>
      </c>
      <c r="C825" s="156" t="s">
        <v>15541</v>
      </c>
      <c r="D825" s="144" t="s">
        <v>10840</v>
      </c>
      <c r="E825" s="145" t="s">
        <v>28943</v>
      </c>
    </row>
    <row r="826" spans="1:5" ht="27">
      <c r="A826" t="str">
        <f t="shared" si="12"/>
        <v>88631</v>
      </c>
      <c r="B826" s="142" t="s">
        <v>1429</v>
      </c>
      <c r="C826" s="156" t="s">
        <v>15542</v>
      </c>
      <c r="D826" s="144" t="s">
        <v>10840</v>
      </c>
      <c r="E826" s="145" t="s">
        <v>28944</v>
      </c>
    </row>
    <row r="827" spans="1:5" ht="27">
      <c r="A827" t="str">
        <f t="shared" si="12"/>
        <v>88648</v>
      </c>
      <c r="B827" s="142" t="s">
        <v>1430</v>
      </c>
      <c r="C827" s="156" t="s">
        <v>15171</v>
      </c>
      <c r="D827" s="144" t="s">
        <v>9548</v>
      </c>
      <c r="E827" s="145" t="s">
        <v>16381</v>
      </c>
    </row>
    <row r="828" spans="1:5" ht="27">
      <c r="A828" t="str">
        <f t="shared" si="12"/>
        <v>88649</v>
      </c>
      <c r="B828" s="142" t="s">
        <v>1431</v>
      </c>
      <c r="C828" s="156" t="s">
        <v>15172</v>
      </c>
      <c r="D828" s="144" t="s">
        <v>9548</v>
      </c>
      <c r="E828" s="145" t="s">
        <v>9848</v>
      </c>
    </row>
    <row r="829" spans="1:5" ht="27">
      <c r="A829" t="str">
        <f t="shared" si="12"/>
        <v>88650</v>
      </c>
      <c r="B829" s="142" t="s">
        <v>1432</v>
      </c>
      <c r="C829" s="156" t="s">
        <v>15173</v>
      </c>
      <c r="D829" s="144" t="s">
        <v>9548</v>
      </c>
      <c r="E829" s="145" t="s">
        <v>9479</v>
      </c>
    </row>
    <row r="830" spans="1:5" ht="40.5">
      <c r="A830" t="str">
        <f t="shared" si="12"/>
        <v>88715</v>
      </c>
      <c r="B830" s="142" t="s">
        <v>1433</v>
      </c>
      <c r="C830" s="156" t="s">
        <v>15543</v>
      </c>
      <c r="D830" s="144" t="s">
        <v>10840</v>
      </c>
      <c r="E830" s="145" t="s">
        <v>28945</v>
      </c>
    </row>
    <row r="831" spans="1:5" ht="27">
      <c r="A831" t="str">
        <f t="shared" si="12"/>
        <v>88786</v>
      </c>
      <c r="B831" s="142" t="s">
        <v>1434</v>
      </c>
      <c r="C831" s="156" t="s">
        <v>15384</v>
      </c>
      <c r="D831" s="144" t="s">
        <v>9772</v>
      </c>
      <c r="E831" s="145" t="s">
        <v>28946</v>
      </c>
    </row>
    <row r="832" spans="1:5" ht="27">
      <c r="A832" t="str">
        <f t="shared" si="12"/>
        <v>88787</v>
      </c>
      <c r="B832" s="142" t="s">
        <v>1435</v>
      </c>
      <c r="C832" s="156" t="s">
        <v>15385</v>
      </c>
      <c r="D832" s="144" t="s">
        <v>9772</v>
      </c>
      <c r="E832" s="145" t="s">
        <v>28947</v>
      </c>
    </row>
    <row r="833" spans="1:5" ht="40.5">
      <c r="A833" t="str">
        <f t="shared" si="12"/>
        <v>88788</v>
      </c>
      <c r="B833" s="142" t="s">
        <v>1436</v>
      </c>
      <c r="C833" s="156" t="s">
        <v>15386</v>
      </c>
      <c r="D833" s="144" t="s">
        <v>9772</v>
      </c>
      <c r="E833" s="145" t="s">
        <v>28948</v>
      </c>
    </row>
    <row r="834" spans="1:5" ht="40.5">
      <c r="A834" t="str">
        <f t="shared" si="12"/>
        <v>88789</v>
      </c>
      <c r="B834" s="142" t="s">
        <v>1437</v>
      </c>
      <c r="C834" s="156" t="s">
        <v>15387</v>
      </c>
      <c r="D834" s="144" t="s">
        <v>9772</v>
      </c>
      <c r="E834" s="145" t="s">
        <v>28949</v>
      </c>
    </row>
    <row r="835" spans="1:5" ht="27">
      <c r="A835" t="str">
        <f t="shared" si="12"/>
        <v>88826</v>
      </c>
      <c r="B835" s="142" t="s">
        <v>1438</v>
      </c>
      <c r="C835" s="156" t="s">
        <v>10279</v>
      </c>
      <c r="D835" s="144" t="s">
        <v>10129</v>
      </c>
      <c r="E835" s="145" t="s">
        <v>9329</v>
      </c>
    </row>
    <row r="836" spans="1:5" ht="27">
      <c r="A836" t="str">
        <f t="shared" si="12"/>
        <v>88827</v>
      </c>
      <c r="B836" s="142" t="s">
        <v>1439</v>
      </c>
      <c r="C836" s="156" t="s">
        <v>10280</v>
      </c>
      <c r="D836" s="144" t="s">
        <v>10129</v>
      </c>
      <c r="E836" s="145" t="s">
        <v>10251</v>
      </c>
    </row>
    <row r="837" spans="1:5" ht="27">
      <c r="A837" t="str">
        <f t="shared" si="12"/>
        <v>88828</v>
      </c>
      <c r="B837" s="142" t="s">
        <v>1440</v>
      </c>
      <c r="C837" s="156" t="s">
        <v>10281</v>
      </c>
      <c r="D837" s="144" t="s">
        <v>10129</v>
      </c>
      <c r="E837" s="145" t="s">
        <v>8708</v>
      </c>
    </row>
    <row r="838" spans="1:5" ht="27">
      <c r="A838" t="str">
        <f t="shared" si="12"/>
        <v>88829</v>
      </c>
      <c r="B838" s="142" t="s">
        <v>1441</v>
      </c>
      <c r="C838" s="156" t="s">
        <v>10282</v>
      </c>
      <c r="D838" s="144" t="s">
        <v>10129</v>
      </c>
      <c r="E838" s="145" t="s">
        <v>8736</v>
      </c>
    </row>
    <row r="839" spans="1:5" ht="27">
      <c r="A839" t="str">
        <f t="shared" si="12"/>
        <v>88830</v>
      </c>
      <c r="B839" s="142" t="s">
        <v>1442</v>
      </c>
      <c r="C839" s="156" t="s">
        <v>9857</v>
      </c>
      <c r="D839" s="144" t="s">
        <v>9808</v>
      </c>
      <c r="E839" s="145" t="s">
        <v>9282</v>
      </c>
    </row>
    <row r="840" spans="1:5" ht="27">
      <c r="A840" t="str">
        <f t="shared" ref="A840:A903" si="13">IF(ISERROR(SEARCH("/",B840)=6),TRIM(CLEAN(B840)),IF(SEARCH("/",B840)=6,IF(LEN(TRIM(CLEAN(B840)))=7,LEFT(TRIM(CLEAN(B840)),6)&amp;"00"&amp;RIGHT(TRIM(CLEAN(B840)),1),LEFT(TRIM(CLEAN(B840)),6)&amp;"0"&amp;RIGHT(TRIM(CLEAN(B840)),2)),TRIM(CLEAN(B840))))</f>
        <v>88831</v>
      </c>
      <c r="B840" s="142" t="s">
        <v>1443</v>
      </c>
      <c r="C840" s="156" t="s">
        <v>10013</v>
      </c>
      <c r="D840" s="144" t="s">
        <v>9961</v>
      </c>
      <c r="E840" s="145" t="s">
        <v>10701</v>
      </c>
    </row>
    <row r="841" spans="1:5" ht="27">
      <c r="A841" t="str">
        <f t="shared" si="13"/>
        <v>88832</v>
      </c>
      <c r="B841" s="142" t="s">
        <v>1444</v>
      </c>
      <c r="C841" s="156" t="s">
        <v>10283</v>
      </c>
      <c r="D841" s="144" t="s">
        <v>10129</v>
      </c>
      <c r="E841" s="145" t="s">
        <v>28950</v>
      </c>
    </row>
    <row r="842" spans="1:5" ht="27">
      <c r="A842" t="str">
        <f t="shared" si="13"/>
        <v>88834</v>
      </c>
      <c r="B842" s="142" t="s">
        <v>1445</v>
      </c>
      <c r="C842" s="156" t="s">
        <v>10284</v>
      </c>
      <c r="D842" s="144" t="s">
        <v>10129</v>
      </c>
      <c r="E842" s="145" t="s">
        <v>8822</v>
      </c>
    </row>
    <row r="843" spans="1:5" ht="27">
      <c r="A843" t="str">
        <f t="shared" si="13"/>
        <v>88835</v>
      </c>
      <c r="B843" s="142" t="s">
        <v>1446</v>
      </c>
      <c r="C843" s="156" t="s">
        <v>10285</v>
      </c>
      <c r="D843" s="144" t="s">
        <v>10129</v>
      </c>
      <c r="E843" s="145" t="s">
        <v>17603</v>
      </c>
    </row>
    <row r="844" spans="1:5" ht="27">
      <c r="A844" t="str">
        <f t="shared" si="13"/>
        <v>88836</v>
      </c>
      <c r="B844" s="142" t="s">
        <v>1447</v>
      </c>
      <c r="C844" s="156" t="s">
        <v>10286</v>
      </c>
      <c r="D844" s="144" t="s">
        <v>10129</v>
      </c>
      <c r="E844" s="145" t="s">
        <v>21962</v>
      </c>
    </row>
    <row r="845" spans="1:5" ht="27">
      <c r="A845" t="str">
        <f t="shared" si="13"/>
        <v>88839</v>
      </c>
      <c r="B845" s="142" t="s">
        <v>1448</v>
      </c>
      <c r="C845" s="156" t="s">
        <v>10287</v>
      </c>
      <c r="D845" s="144" t="s">
        <v>10129</v>
      </c>
      <c r="E845" s="145" t="s">
        <v>28424</v>
      </c>
    </row>
    <row r="846" spans="1:5" ht="27">
      <c r="A846" t="str">
        <f t="shared" si="13"/>
        <v>88840</v>
      </c>
      <c r="B846" s="142" t="s">
        <v>1449</v>
      </c>
      <c r="C846" s="156" t="s">
        <v>10289</v>
      </c>
      <c r="D846" s="144" t="s">
        <v>10129</v>
      </c>
      <c r="E846" s="145" t="s">
        <v>8750</v>
      </c>
    </row>
    <row r="847" spans="1:5" ht="27">
      <c r="A847" t="str">
        <f t="shared" si="13"/>
        <v>88841</v>
      </c>
      <c r="B847" s="142" t="s">
        <v>1450</v>
      </c>
      <c r="C847" s="156" t="s">
        <v>10291</v>
      </c>
      <c r="D847" s="144" t="s">
        <v>10129</v>
      </c>
      <c r="E847" s="145" t="s">
        <v>28951</v>
      </c>
    </row>
    <row r="848" spans="1:5" ht="27">
      <c r="A848" t="str">
        <f t="shared" si="13"/>
        <v>88842</v>
      </c>
      <c r="B848" s="142" t="s">
        <v>1451</v>
      </c>
      <c r="C848" s="156" t="s">
        <v>10292</v>
      </c>
      <c r="D848" s="144" t="s">
        <v>10129</v>
      </c>
      <c r="E848" s="145" t="s">
        <v>24870</v>
      </c>
    </row>
    <row r="849" spans="1:5" ht="27">
      <c r="A849" t="str">
        <f t="shared" si="13"/>
        <v>88843</v>
      </c>
      <c r="B849" s="142" t="s">
        <v>1452</v>
      </c>
      <c r="C849" s="156" t="s">
        <v>9858</v>
      </c>
      <c r="D849" s="144" t="s">
        <v>9808</v>
      </c>
      <c r="E849" s="145" t="s">
        <v>28952</v>
      </c>
    </row>
    <row r="850" spans="1:5" ht="27">
      <c r="A850" t="str">
        <f t="shared" si="13"/>
        <v>88844</v>
      </c>
      <c r="B850" s="142" t="s">
        <v>1453</v>
      </c>
      <c r="C850" s="156" t="s">
        <v>10015</v>
      </c>
      <c r="D850" s="144" t="s">
        <v>9961</v>
      </c>
      <c r="E850" s="145" t="s">
        <v>24805</v>
      </c>
    </row>
    <row r="851" spans="1:5" ht="40.5">
      <c r="A851" t="str">
        <f t="shared" si="13"/>
        <v>88847</v>
      </c>
      <c r="B851" s="142" t="s">
        <v>1454</v>
      </c>
      <c r="C851" s="156" t="s">
        <v>10293</v>
      </c>
      <c r="D851" s="144" t="s">
        <v>10129</v>
      </c>
      <c r="E851" s="145" t="s">
        <v>18282</v>
      </c>
    </row>
    <row r="852" spans="1:5" ht="40.5">
      <c r="A852" t="str">
        <f t="shared" si="13"/>
        <v>88848</v>
      </c>
      <c r="B852" s="142" t="s">
        <v>1455</v>
      </c>
      <c r="C852" s="156" t="s">
        <v>10295</v>
      </c>
      <c r="D852" s="144" t="s">
        <v>10129</v>
      </c>
      <c r="E852" s="145" t="s">
        <v>8570</v>
      </c>
    </row>
    <row r="853" spans="1:5" ht="40.5">
      <c r="A853" t="str">
        <f t="shared" si="13"/>
        <v>88853</v>
      </c>
      <c r="B853" s="142" t="s">
        <v>1456</v>
      </c>
      <c r="C853" s="156" t="s">
        <v>10296</v>
      </c>
      <c r="D853" s="144" t="s">
        <v>10129</v>
      </c>
      <c r="E853" s="145" t="s">
        <v>9327</v>
      </c>
    </row>
    <row r="854" spans="1:5" ht="40.5">
      <c r="A854" t="str">
        <f t="shared" si="13"/>
        <v>88854</v>
      </c>
      <c r="B854" s="142" t="s">
        <v>1457</v>
      </c>
      <c r="C854" s="156" t="s">
        <v>10297</v>
      </c>
      <c r="D854" s="144" t="s">
        <v>10129</v>
      </c>
      <c r="E854" s="145" t="s">
        <v>9316</v>
      </c>
    </row>
    <row r="855" spans="1:5" ht="27">
      <c r="A855" t="str">
        <f t="shared" si="13"/>
        <v>88855</v>
      </c>
      <c r="B855" s="142" t="s">
        <v>1458</v>
      </c>
      <c r="C855" s="156" t="s">
        <v>10298</v>
      </c>
      <c r="D855" s="144" t="s">
        <v>10129</v>
      </c>
      <c r="E855" s="145" t="s">
        <v>19627</v>
      </c>
    </row>
    <row r="856" spans="1:5" ht="27">
      <c r="A856" t="str">
        <f t="shared" si="13"/>
        <v>88856</v>
      </c>
      <c r="B856" s="142" t="s">
        <v>1459</v>
      </c>
      <c r="C856" s="156" t="s">
        <v>10299</v>
      </c>
      <c r="D856" s="144" t="s">
        <v>10129</v>
      </c>
      <c r="E856" s="145" t="s">
        <v>8762</v>
      </c>
    </row>
    <row r="857" spans="1:5" ht="40.5">
      <c r="A857" t="str">
        <f t="shared" si="13"/>
        <v>88857</v>
      </c>
      <c r="B857" s="142" t="s">
        <v>1460</v>
      </c>
      <c r="C857" s="156" t="s">
        <v>10301</v>
      </c>
      <c r="D857" s="144" t="s">
        <v>10129</v>
      </c>
      <c r="E857" s="145" t="s">
        <v>18610</v>
      </c>
    </row>
    <row r="858" spans="1:5" ht="40.5">
      <c r="A858" t="str">
        <f t="shared" si="13"/>
        <v>88858</v>
      </c>
      <c r="B858" s="142" t="s">
        <v>1461</v>
      </c>
      <c r="C858" s="156" t="s">
        <v>10302</v>
      </c>
      <c r="D858" s="144" t="s">
        <v>10129</v>
      </c>
      <c r="E858" s="145" t="s">
        <v>22026</v>
      </c>
    </row>
    <row r="859" spans="1:5" ht="40.5">
      <c r="A859" t="str">
        <f t="shared" si="13"/>
        <v>88859</v>
      </c>
      <c r="B859" s="142" t="s">
        <v>1462</v>
      </c>
      <c r="C859" s="156" t="s">
        <v>10303</v>
      </c>
      <c r="D859" s="144" t="s">
        <v>10129</v>
      </c>
      <c r="E859" s="145" t="s">
        <v>9001</v>
      </c>
    </row>
    <row r="860" spans="1:5" ht="40.5">
      <c r="A860" t="str">
        <f t="shared" si="13"/>
        <v>88860</v>
      </c>
      <c r="B860" s="142" t="s">
        <v>1463</v>
      </c>
      <c r="C860" s="156" t="s">
        <v>10304</v>
      </c>
      <c r="D860" s="144" t="s">
        <v>10129</v>
      </c>
      <c r="E860" s="145" t="s">
        <v>24799</v>
      </c>
    </row>
    <row r="861" spans="1:5" ht="27">
      <c r="A861" t="str">
        <f t="shared" si="13"/>
        <v>88900</v>
      </c>
      <c r="B861" s="142" t="s">
        <v>1464</v>
      </c>
      <c r="C861" s="156" t="s">
        <v>10305</v>
      </c>
      <c r="D861" s="144" t="s">
        <v>10129</v>
      </c>
      <c r="E861" s="145" t="s">
        <v>18187</v>
      </c>
    </row>
    <row r="862" spans="1:5" ht="27">
      <c r="A862" t="str">
        <f t="shared" si="13"/>
        <v>88902</v>
      </c>
      <c r="B862" s="142" t="s">
        <v>1465</v>
      </c>
      <c r="C862" s="156" t="s">
        <v>10306</v>
      </c>
      <c r="D862" s="144" t="s">
        <v>10129</v>
      </c>
      <c r="E862" s="145" t="s">
        <v>9301</v>
      </c>
    </row>
    <row r="863" spans="1:5" ht="27">
      <c r="A863" t="str">
        <f t="shared" si="13"/>
        <v>88903</v>
      </c>
      <c r="B863" s="142" t="s">
        <v>1466</v>
      </c>
      <c r="C863" s="156" t="s">
        <v>10308</v>
      </c>
      <c r="D863" s="144" t="s">
        <v>10129</v>
      </c>
      <c r="E863" s="145" t="s">
        <v>28953</v>
      </c>
    </row>
    <row r="864" spans="1:5" ht="27">
      <c r="A864" t="str">
        <f t="shared" si="13"/>
        <v>88904</v>
      </c>
      <c r="B864" s="142" t="s">
        <v>1467</v>
      </c>
      <c r="C864" s="156" t="s">
        <v>10309</v>
      </c>
      <c r="D864" s="144" t="s">
        <v>10129</v>
      </c>
      <c r="E864" s="145" t="s">
        <v>28482</v>
      </c>
    </row>
    <row r="865" spans="1:5" ht="27">
      <c r="A865" t="str">
        <f t="shared" si="13"/>
        <v>88907</v>
      </c>
      <c r="B865" s="142" t="s">
        <v>1468</v>
      </c>
      <c r="C865" s="156" t="s">
        <v>9859</v>
      </c>
      <c r="D865" s="144" t="s">
        <v>9808</v>
      </c>
      <c r="E865" s="145" t="s">
        <v>28954</v>
      </c>
    </row>
    <row r="866" spans="1:5" ht="27">
      <c r="A866" t="str">
        <f t="shared" si="13"/>
        <v>88908</v>
      </c>
      <c r="B866" s="142" t="s">
        <v>1469</v>
      </c>
      <c r="C866" s="156" t="s">
        <v>10016</v>
      </c>
      <c r="D866" s="144" t="s">
        <v>9961</v>
      </c>
      <c r="E866" s="145" t="s">
        <v>28955</v>
      </c>
    </row>
    <row r="867" spans="1:5" ht="27">
      <c r="A867" t="str">
        <f t="shared" si="13"/>
        <v>89009</v>
      </c>
      <c r="B867" s="142" t="s">
        <v>1470</v>
      </c>
      <c r="C867" s="156" t="s">
        <v>10310</v>
      </c>
      <c r="D867" s="144" t="s">
        <v>10129</v>
      </c>
      <c r="E867" s="145" t="s">
        <v>28956</v>
      </c>
    </row>
    <row r="868" spans="1:5" ht="27">
      <c r="A868" t="str">
        <f t="shared" si="13"/>
        <v>89010</v>
      </c>
      <c r="B868" s="142" t="s">
        <v>1471</v>
      </c>
      <c r="C868" s="156" t="s">
        <v>10311</v>
      </c>
      <c r="D868" s="144" t="s">
        <v>10129</v>
      </c>
      <c r="E868" s="145" t="s">
        <v>8932</v>
      </c>
    </row>
    <row r="869" spans="1:5" ht="40.5">
      <c r="A869" t="str">
        <f t="shared" si="13"/>
        <v>89011</v>
      </c>
      <c r="B869" s="142" t="s">
        <v>1472</v>
      </c>
      <c r="C869" s="156" t="s">
        <v>10313</v>
      </c>
      <c r="D869" s="144" t="s">
        <v>10129</v>
      </c>
      <c r="E869" s="145" t="s">
        <v>28513</v>
      </c>
    </row>
    <row r="870" spans="1:5" ht="40.5">
      <c r="A870" t="str">
        <f t="shared" si="13"/>
        <v>89012</v>
      </c>
      <c r="B870" s="142" t="s">
        <v>1473</v>
      </c>
      <c r="C870" s="156" t="s">
        <v>10315</v>
      </c>
      <c r="D870" s="144" t="s">
        <v>10129</v>
      </c>
      <c r="E870" s="145" t="s">
        <v>8606</v>
      </c>
    </row>
    <row r="871" spans="1:5" ht="27">
      <c r="A871" t="str">
        <f t="shared" si="13"/>
        <v>89013</v>
      </c>
      <c r="B871" s="142" t="s">
        <v>1474</v>
      </c>
      <c r="C871" s="156" t="s">
        <v>10316</v>
      </c>
      <c r="D871" s="144" t="s">
        <v>10129</v>
      </c>
      <c r="E871" s="145" t="s">
        <v>21896</v>
      </c>
    </row>
    <row r="872" spans="1:5" ht="27">
      <c r="A872" t="str">
        <f t="shared" si="13"/>
        <v>89014</v>
      </c>
      <c r="B872" s="142" t="s">
        <v>1475</v>
      </c>
      <c r="C872" s="156" t="s">
        <v>10317</v>
      </c>
      <c r="D872" s="144" t="s">
        <v>10129</v>
      </c>
      <c r="E872" s="145" t="s">
        <v>21869</v>
      </c>
    </row>
    <row r="873" spans="1:5" ht="27">
      <c r="A873" t="str">
        <f t="shared" si="13"/>
        <v>89015</v>
      </c>
      <c r="B873" s="142" t="s">
        <v>1476</v>
      </c>
      <c r="C873" s="156" t="s">
        <v>10319</v>
      </c>
      <c r="D873" s="144" t="s">
        <v>10129</v>
      </c>
      <c r="E873" s="145" t="s">
        <v>10394</v>
      </c>
    </row>
    <row r="874" spans="1:5" ht="27">
      <c r="A874" t="str">
        <f t="shared" si="13"/>
        <v>89016</v>
      </c>
      <c r="B874" s="142" t="s">
        <v>1477</v>
      </c>
      <c r="C874" s="156" t="s">
        <v>10320</v>
      </c>
      <c r="D874" s="144" t="s">
        <v>10129</v>
      </c>
      <c r="E874" s="145" t="s">
        <v>9370</v>
      </c>
    </row>
    <row r="875" spans="1:5" ht="27">
      <c r="A875" t="str">
        <f t="shared" si="13"/>
        <v>89017</v>
      </c>
      <c r="B875" s="142" t="s">
        <v>1478</v>
      </c>
      <c r="C875" s="156" t="s">
        <v>10321</v>
      </c>
      <c r="D875" s="144" t="s">
        <v>10129</v>
      </c>
      <c r="E875" s="145" t="s">
        <v>18627</v>
      </c>
    </row>
    <row r="876" spans="1:5" ht="27">
      <c r="A876" t="str">
        <f t="shared" si="13"/>
        <v>89018</v>
      </c>
      <c r="B876" s="142" t="s">
        <v>1479</v>
      </c>
      <c r="C876" s="156" t="s">
        <v>10322</v>
      </c>
      <c r="D876" s="144" t="s">
        <v>10129</v>
      </c>
      <c r="E876" s="145" t="s">
        <v>16373</v>
      </c>
    </row>
    <row r="877" spans="1:5" ht="40.5">
      <c r="A877" t="str">
        <f t="shared" si="13"/>
        <v>89019</v>
      </c>
      <c r="B877" s="142" t="s">
        <v>1480</v>
      </c>
      <c r="C877" s="156" t="s">
        <v>10324</v>
      </c>
      <c r="D877" s="144" t="s">
        <v>10129</v>
      </c>
      <c r="E877" s="145" t="s">
        <v>9070</v>
      </c>
    </row>
    <row r="878" spans="1:5" ht="27">
      <c r="A878" t="str">
        <f t="shared" si="13"/>
        <v>89020</v>
      </c>
      <c r="B878" s="142" t="s">
        <v>1481</v>
      </c>
      <c r="C878" s="156" t="s">
        <v>10325</v>
      </c>
      <c r="D878" s="144" t="s">
        <v>10129</v>
      </c>
      <c r="E878" s="145" t="s">
        <v>10251</v>
      </c>
    </row>
    <row r="879" spans="1:5" ht="40.5">
      <c r="A879" t="str">
        <f t="shared" si="13"/>
        <v>89021</v>
      </c>
      <c r="B879" s="142" t="s">
        <v>1482</v>
      </c>
      <c r="C879" s="156" t="s">
        <v>9860</v>
      </c>
      <c r="D879" s="144" t="s">
        <v>9808</v>
      </c>
      <c r="E879" s="145" t="s">
        <v>8976</v>
      </c>
    </row>
    <row r="880" spans="1:5" ht="40.5">
      <c r="A880" t="str">
        <f t="shared" si="13"/>
        <v>89022</v>
      </c>
      <c r="B880" s="142" t="s">
        <v>1483</v>
      </c>
      <c r="C880" s="156" t="s">
        <v>10017</v>
      </c>
      <c r="D880" s="144" t="s">
        <v>9961</v>
      </c>
      <c r="E880" s="145" t="s">
        <v>9329</v>
      </c>
    </row>
    <row r="881" spans="1:5" ht="27">
      <c r="A881" t="str">
        <f t="shared" si="13"/>
        <v>89023</v>
      </c>
      <c r="B881" s="142" t="s">
        <v>1484</v>
      </c>
      <c r="C881" s="156" t="s">
        <v>10326</v>
      </c>
      <c r="D881" s="144" t="s">
        <v>10129</v>
      </c>
      <c r="E881" s="145" t="s">
        <v>8826</v>
      </c>
    </row>
    <row r="882" spans="1:5">
      <c r="A882" t="str">
        <f t="shared" si="13"/>
        <v>89024</v>
      </c>
      <c r="B882" s="142" t="s">
        <v>1485</v>
      </c>
      <c r="C882" s="156" t="s">
        <v>10327</v>
      </c>
      <c r="D882" s="144" t="s">
        <v>10129</v>
      </c>
      <c r="E882" s="145" t="s">
        <v>9236</v>
      </c>
    </row>
    <row r="883" spans="1:5" ht="27">
      <c r="A883" t="str">
        <f t="shared" si="13"/>
        <v>89025</v>
      </c>
      <c r="B883" s="142" t="s">
        <v>1486</v>
      </c>
      <c r="C883" s="156" t="s">
        <v>10328</v>
      </c>
      <c r="D883" s="144" t="s">
        <v>10129</v>
      </c>
      <c r="E883" s="145" t="s">
        <v>16696</v>
      </c>
    </row>
    <row r="884" spans="1:5" ht="27">
      <c r="A884" t="str">
        <f t="shared" si="13"/>
        <v>89026</v>
      </c>
      <c r="B884" s="142" t="s">
        <v>1487</v>
      </c>
      <c r="C884" s="156" t="s">
        <v>10329</v>
      </c>
      <c r="D884" s="144" t="s">
        <v>10129</v>
      </c>
      <c r="E884" s="145" t="s">
        <v>28957</v>
      </c>
    </row>
    <row r="885" spans="1:5" ht="27">
      <c r="A885" t="str">
        <f t="shared" si="13"/>
        <v>89027</v>
      </c>
      <c r="B885" s="142" t="s">
        <v>1488</v>
      </c>
      <c r="C885" s="156" t="s">
        <v>10018</v>
      </c>
      <c r="D885" s="144" t="s">
        <v>9961</v>
      </c>
      <c r="E885" s="145" t="s">
        <v>20785</v>
      </c>
    </row>
    <row r="886" spans="1:5" ht="27">
      <c r="A886" t="str">
        <f t="shared" si="13"/>
        <v>89028</v>
      </c>
      <c r="B886" s="142" t="s">
        <v>1489</v>
      </c>
      <c r="C886" s="156" t="s">
        <v>9861</v>
      </c>
      <c r="D886" s="144" t="s">
        <v>9808</v>
      </c>
      <c r="E886" s="145" t="s">
        <v>28958</v>
      </c>
    </row>
    <row r="887" spans="1:5" ht="27">
      <c r="A887" t="str">
        <f t="shared" si="13"/>
        <v>89029</v>
      </c>
      <c r="B887" s="142" t="s">
        <v>1490</v>
      </c>
      <c r="C887" s="156" t="s">
        <v>10330</v>
      </c>
      <c r="D887" s="144" t="s">
        <v>10129</v>
      </c>
      <c r="E887" s="145" t="s">
        <v>28375</v>
      </c>
    </row>
    <row r="888" spans="1:5" ht="27">
      <c r="A888" t="str">
        <f t="shared" si="13"/>
        <v>89030</v>
      </c>
      <c r="B888" s="142" t="s">
        <v>1491</v>
      </c>
      <c r="C888" s="156" t="s">
        <v>10331</v>
      </c>
      <c r="D888" s="144" t="s">
        <v>10129</v>
      </c>
      <c r="E888" s="145" t="s">
        <v>12963</v>
      </c>
    </row>
    <row r="889" spans="1:5" ht="27">
      <c r="A889" t="str">
        <f t="shared" si="13"/>
        <v>89031</v>
      </c>
      <c r="B889" s="142" t="s">
        <v>1492</v>
      </c>
      <c r="C889" s="156" t="s">
        <v>10019</v>
      </c>
      <c r="D889" s="144" t="s">
        <v>9961</v>
      </c>
      <c r="E889" s="145" t="s">
        <v>28959</v>
      </c>
    </row>
    <row r="890" spans="1:5" ht="27">
      <c r="A890" t="str">
        <f t="shared" si="13"/>
        <v>89032</v>
      </c>
      <c r="B890" s="142" t="s">
        <v>1493</v>
      </c>
      <c r="C890" s="156" t="s">
        <v>9862</v>
      </c>
      <c r="D890" s="144" t="s">
        <v>9808</v>
      </c>
      <c r="E890" s="145" t="s">
        <v>28960</v>
      </c>
    </row>
    <row r="891" spans="1:5" ht="27">
      <c r="A891" t="str">
        <f t="shared" si="13"/>
        <v>89033</v>
      </c>
      <c r="B891" s="142" t="s">
        <v>1494</v>
      </c>
      <c r="C891" s="156" t="s">
        <v>10332</v>
      </c>
      <c r="D891" s="144" t="s">
        <v>10129</v>
      </c>
      <c r="E891" s="145" t="s">
        <v>8894</v>
      </c>
    </row>
    <row r="892" spans="1:5" ht="27">
      <c r="A892" t="str">
        <f t="shared" si="13"/>
        <v>89034</v>
      </c>
      <c r="B892" s="142" t="s">
        <v>1495</v>
      </c>
      <c r="C892" s="156" t="s">
        <v>10333</v>
      </c>
      <c r="D892" s="144" t="s">
        <v>10129</v>
      </c>
      <c r="E892" s="145" t="s">
        <v>9216</v>
      </c>
    </row>
    <row r="893" spans="1:5" ht="27">
      <c r="A893" t="str">
        <f t="shared" si="13"/>
        <v>89035</v>
      </c>
      <c r="B893" s="142" t="s">
        <v>1496</v>
      </c>
      <c r="C893" s="156" t="s">
        <v>9863</v>
      </c>
      <c r="D893" s="144" t="s">
        <v>9808</v>
      </c>
      <c r="E893" s="145" t="s">
        <v>28961</v>
      </c>
    </row>
    <row r="894" spans="1:5" ht="27">
      <c r="A894" t="str">
        <f t="shared" si="13"/>
        <v>89036</v>
      </c>
      <c r="B894" s="142" t="s">
        <v>1497</v>
      </c>
      <c r="C894" s="156" t="s">
        <v>10020</v>
      </c>
      <c r="D894" s="144" t="s">
        <v>9961</v>
      </c>
      <c r="E894" s="145" t="s">
        <v>28472</v>
      </c>
    </row>
    <row r="895" spans="1:5" ht="40.5">
      <c r="A895" t="str">
        <f t="shared" si="13"/>
        <v>89043</v>
      </c>
      <c r="B895" s="142" t="s">
        <v>1498</v>
      </c>
      <c r="C895" s="156" t="s">
        <v>14678</v>
      </c>
      <c r="D895" s="144" t="s">
        <v>9772</v>
      </c>
      <c r="E895" s="145" t="s">
        <v>28962</v>
      </c>
    </row>
    <row r="896" spans="1:5" ht="40.5">
      <c r="A896" t="str">
        <f t="shared" si="13"/>
        <v>89044</v>
      </c>
      <c r="B896" s="142" t="s">
        <v>1499</v>
      </c>
      <c r="C896" s="156" t="s">
        <v>14741</v>
      </c>
      <c r="D896" s="144" t="s">
        <v>9772</v>
      </c>
      <c r="E896" s="145" t="s">
        <v>28412</v>
      </c>
    </row>
    <row r="897" spans="1:5" ht="40.5">
      <c r="A897" t="str">
        <f t="shared" si="13"/>
        <v>89045</v>
      </c>
      <c r="B897" s="142" t="s">
        <v>1500</v>
      </c>
      <c r="C897" s="156" t="s">
        <v>15388</v>
      </c>
      <c r="D897" s="144" t="s">
        <v>9772</v>
      </c>
      <c r="E897" s="145" t="s">
        <v>28963</v>
      </c>
    </row>
    <row r="898" spans="1:5" ht="40.5">
      <c r="A898" t="str">
        <f t="shared" si="13"/>
        <v>89046</v>
      </c>
      <c r="B898" s="142" t="s">
        <v>1501</v>
      </c>
      <c r="C898" s="156" t="s">
        <v>15134</v>
      </c>
      <c r="D898" s="144" t="s">
        <v>9772</v>
      </c>
      <c r="E898" s="145" t="s">
        <v>18197</v>
      </c>
    </row>
    <row r="899" spans="1:5" ht="40.5">
      <c r="A899" t="str">
        <f t="shared" si="13"/>
        <v>89048</v>
      </c>
      <c r="B899" s="142" t="s">
        <v>1502</v>
      </c>
      <c r="C899" s="156" t="s">
        <v>15361</v>
      </c>
      <c r="D899" s="144" t="s">
        <v>9772</v>
      </c>
      <c r="E899" s="145" t="s">
        <v>19972</v>
      </c>
    </row>
    <row r="900" spans="1:5" ht="40.5">
      <c r="A900" t="str">
        <f t="shared" si="13"/>
        <v>89049</v>
      </c>
      <c r="B900" s="142" t="s">
        <v>1503</v>
      </c>
      <c r="C900" s="156" t="s">
        <v>15362</v>
      </c>
      <c r="D900" s="144" t="s">
        <v>9772</v>
      </c>
      <c r="E900" s="145" t="s">
        <v>17534</v>
      </c>
    </row>
    <row r="901" spans="1:5" ht="27">
      <c r="A901" t="str">
        <f t="shared" si="13"/>
        <v>89128</v>
      </c>
      <c r="B901" s="142" t="s">
        <v>1504</v>
      </c>
      <c r="C901" s="156" t="s">
        <v>10334</v>
      </c>
      <c r="D901" s="144" t="s">
        <v>10129</v>
      </c>
      <c r="E901" s="145" t="s">
        <v>16909</v>
      </c>
    </row>
    <row r="902" spans="1:5" ht="27">
      <c r="A902" t="str">
        <f t="shared" si="13"/>
        <v>89129</v>
      </c>
      <c r="B902" s="142" t="s">
        <v>1505</v>
      </c>
      <c r="C902" s="156" t="s">
        <v>10335</v>
      </c>
      <c r="D902" s="144" t="s">
        <v>10129</v>
      </c>
      <c r="E902" s="145" t="s">
        <v>9254</v>
      </c>
    </row>
    <row r="903" spans="1:5" ht="27">
      <c r="A903" t="str">
        <f t="shared" si="13"/>
        <v>89130</v>
      </c>
      <c r="B903" s="142" t="s">
        <v>1506</v>
      </c>
      <c r="C903" s="156" t="s">
        <v>10336</v>
      </c>
      <c r="D903" s="144" t="s">
        <v>10129</v>
      </c>
      <c r="E903" s="145" t="s">
        <v>26762</v>
      </c>
    </row>
    <row r="904" spans="1:5" ht="27">
      <c r="A904" t="str">
        <f t="shared" ref="A904:A967" si="14">IF(ISERROR(SEARCH("/",B904)=6),TRIM(CLEAN(B904)),IF(SEARCH("/",B904)=6,IF(LEN(TRIM(CLEAN(B904)))=7,LEFT(TRIM(CLEAN(B904)),6)&amp;"00"&amp;RIGHT(TRIM(CLEAN(B904)),1),LEFT(TRIM(CLEAN(B904)),6)&amp;"0"&amp;RIGHT(TRIM(CLEAN(B904)),2)),TRIM(CLEAN(B904))))</f>
        <v>89131</v>
      </c>
      <c r="B904" s="142" t="s">
        <v>1507</v>
      </c>
      <c r="C904" s="156" t="s">
        <v>10337</v>
      </c>
      <c r="D904" s="144" t="s">
        <v>10129</v>
      </c>
      <c r="E904" s="145" t="s">
        <v>8623</v>
      </c>
    </row>
    <row r="905" spans="1:5" ht="40.5">
      <c r="A905" t="str">
        <f t="shared" si="14"/>
        <v>89168</v>
      </c>
      <c r="B905" s="142" t="s">
        <v>1508</v>
      </c>
      <c r="C905" s="156" t="s">
        <v>14679</v>
      </c>
      <c r="D905" s="144" t="s">
        <v>9772</v>
      </c>
      <c r="E905" s="145" t="s">
        <v>27472</v>
      </c>
    </row>
    <row r="906" spans="1:5" ht="40.5">
      <c r="A906" t="str">
        <f t="shared" si="14"/>
        <v>89169</v>
      </c>
      <c r="B906" s="142" t="s">
        <v>1509</v>
      </c>
      <c r="C906" s="156" t="s">
        <v>14742</v>
      </c>
      <c r="D906" s="144" t="s">
        <v>9772</v>
      </c>
      <c r="E906" s="145" t="s">
        <v>28964</v>
      </c>
    </row>
    <row r="907" spans="1:5" ht="54">
      <c r="A907" t="str">
        <f t="shared" si="14"/>
        <v>89170</v>
      </c>
      <c r="B907" s="142" t="s">
        <v>1510</v>
      </c>
      <c r="C907" s="156" t="s">
        <v>28965</v>
      </c>
      <c r="D907" s="144" t="s">
        <v>9772</v>
      </c>
      <c r="E907" s="145" t="s">
        <v>28966</v>
      </c>
    </row>
    <row r="908" spans="1:5" ht="40.5">
      <c r="A908" t="str">
        <f t="shared" si="14"/>
        <v>89171</v>
      </c>
      <c r="B908" s="142" t="s">
        <v>1511</v>
      </c>
      <c r="C908" s="156" t="s">
        <v>15135</v>
      </c>
      <c r="D908" s="144" t="s">
        <v>9772</v>
      </c>
      <c r="E908" s="145" t="s">
        <v>23069</v>
      </c>
    </row>
    <row r="909" spans="1:5" ht="40.5">
      <c r="A909" t="str">
        <f t="shared" si="14"/>
        <v>89173</v>
      </c>
      <c r="B909" s="142" t="s">
        <v>1512</v>
      </c>
      <c r="C909" s="156" t="s">
        <v>15363</v>
      </c>
      <c r="D909" s="144" t="s">
        <v>9772</v>
      </c>
      <c r="E909" s="145" t="s">
        <v>28447</v>
      </c>
    </row>
    <row r="910" spans="1:5" ht="40.5">
      <c r="A910" t="str">
        <f t="shared" si="14"/>
        <v>89210</v>
      </c>
      <c r="B910" s="142" t="s">
        <v>1513</v>
      </c>
      <c r="C910" s="156" t="s">
        <v>10338</v>
      </c>
      <c r="D910" s="144" t="s">
        <v>10129</v>
      </c>
      <c r="E910" s="145" t="s">
        <v>20473</v>
      </c>
    </row>
    <row r="911" spans="1:5" ht="40.5">
      <c r="A911" t="str">
        <f t="shared" si="14"/>
        <v>89211</v>
      </c>
      <c r="B911" s="142" t="s">
        <v>1514</v>
      </c>
      <c r="C911" s="156" t="s">
        <v>10339</v>
      </c>
      <c r="D911" s="144" t="s">
        <v>10129</v>
      </c>
      <c r="E911" s="145" t="s">
        <v>9138</v>
      </c>
    </row>
    <row r="912" spans="1:5" ht="27">
      <c r="A912" t="str">
        <f t="shared" si="14"/>
        <v>89212</v>
      </c>
      <c r="B912" s="142" t="s">
        <v>1515</v>
      </c>
      <c r="C912" s="156" t="s">
        <v>10341</v>
      </c>
      <c r="D912" s="144" t="s">
        <v>10129</v>
      </c>
      <c r="E912" s="145" t="s">
        <v>18283</v>
      </c>
    </row>
    <row r="913" spans="1:5" ht="27">
      <c r="A913" t="str">
        <f t="shared" si="14"/>
        <v>89213</v>
      </c>
      <c r="B913" s="142" t="s">
        <v>1516</v>
      </c>
      <c r="C913" s="156" t="s">
        <v>10343</v>
      </c>
      <c r="D913" s="144" t="s">
        <v>10129</v>
      </c>
      <c r="E913" s="145" t="s">
        <v>10264</v>
      </c>
    </row>
    <row r="914" spans="1:5" ht="27">
      <c r="A914" t="str">
        <f t="shared" si="14"/>
        <v>89214</v>
      </c>
      <c r="B914" s="142" t="s">
        <v>1517</v>
      </c>
      <c r="C914" s="156" t="s">
        <v>10344</v>
      </c>
      <c r="D914" s="144" t="s">
        <v>10129</v>
      </c>
      <c r="E914" s="145" t="s">
        <v>18284</v>
      </c>
    </row>
    <row r="915" spans="1:5" ht="27">
      <c r="A915" t="str">
        <f t="shared" si="14"/>
        <v>89215</v>
      </c>
      <c r="B915" s="142" t="s">
        <v>1518</v>
      </c>
      <c r="C915" s="156" t="s">
        <v>10346</v>
      </c>
      <c r="D915" s="144" t="s">
        <v>10129</v>
      </c>
      <c r="E915" s="145" t="s">
        <v>28967</v>
      </c>
    </row>
    <row r="916" spans="1:5" ht="27">
      <c r="A916" t="str">
        <f t="shared" si="14"/>
        <v>89218</v>
      </c>
      <c r="B916" s="142" t="s">
        <v>1519</v>
      </c>
      <c r="C916" s="156" t="s">
        <v>10021</v>
      </c>
      <c r="D916" s="144" t="s">
        <v>9961</v>
      </c>
      <c r="E916" s="145" t="s">
        <v>18830</v>
      </c>
    </row>
    <row r="917" spans="1:5" ht="27">
      <c r="A917" t="str">
        <f t="shared" si="14"/>
        <v>89221</v>
      </c>
      <c r="B917" s="142" t="s">
        <v>1520</v>
      </c>
      <c r="C917" s="156" t="s">
        <v>10347</v>
      </c>
      <c r="D917" s="144" t="s">
        <v>10129</v>
      </c>
      <c r="E917" s="145" t="s">
        <v>14350</v>
      </c>
    </row>
    <row r="918" spans="1:5" ht="27">
      <c r="A918" t="str">
        <f t="shared" si="14"/>
        <v>89222</v>
      </c>
      <c r="B918" s="142" t="s">
        <v>1521</v>
      </c>
      <c r="C918" s="156" t="s">
        <v>10348</v>
      </c>
      <c r="D918" s="144" t="s">
        <v>10129</v>
      </c>
      <c r="E918" s="145" t="s">
        <v>10577</v>
      </c>
    </row>
    <row r="919" spans="1:5" ht="27">
      <c r="A919" t="str">
        <f t="shared" si="14"/>
        <v>89223</v>
      </c>
      <c r="B919" s="142" t="s">
        <v>1522</v>
      </c>
      <c r="C919" s="156" t="s">
        <v>10349</v>
      </c>
      <c r="D919" s="144" t="s">
        <v>10129</v>
      </c>
      <c r="E919" s="145" t="s">
        <v>28361</v>
      </c>
    </row>
    <row r="920" spans="1:5" ht="27">
      <c r="A920" t="str">
        <f t="shared" si="14"/>
        <v>89224</v>
      </c>
      <c r="B920" s="142" t="s">
        <v>1523</v>
      </c>
      <c r="C920" s="156" t="s">
        <v>10350</v>
      </c>
      <c r="D920" s="144" t="s">
        <v>10129</v>
      </c>
      <c r="E920" s="145" t="s">
        <v>8694</v>
      </c>
    </row>
    <row r="921" spans="1:5" ht="27">
      <c r="A921" t="str">
        <f t="shared" si="14"/>
        <v>89225</v>
      </c>
      <c r="B921" s="142" t="s">
        <v>1524</v>
      </c>
      <c r="C921" s="156" t="s">
        <v>9864</v>
      </c>
      <c r="D921" s="144" t="s">
        <v>9808</v>
      </c>
      <c r="E921" s="145" t="s">
        <v>8935</v>
      </c>
    </row>
    <row r="922" spans="1:5" ht="27">
      <c r="A922" t="str">
        <f t="shared" si="14"/>
        <v>89226</v>
      </c>
      <c r="B922" s="142" t="s">
        <v>1525</v>
      </c>
      <c r="C922" s="156" t="s">
        <v>10022</v>
      </c>
      <c r="D922" s="144" t="s">
        <v>9961</v>
      </c>
      <c r="E922" s="145" t="s">
        <v>8767</v>
      </c>
    </row>
    <row r="923" spans="1:5" ht="27">
      <c r="A923" t="str">
        <f t="shared" si="14"/>
        <v>89228</v>
      </c>
      <c r="B923" s="142" t="s">
        <v>1526</v>
      </c>
      <c r="C923" s="156" t="s">
        <v>10351</v>
      </c>
      <c r="D923" s="144" t="s">
        <v>10129</v>
      </c>
      <c r="E923" s="145" t="s">
        <v>28968</v>
      </c>
    </row>
    <row r="924" spans="1:5" ht="27">
      <c r="A924" t="str">
        <f t="shared" si="14"/>
        <v>89229</v>
      </c>
      <c r="B924" s="142" t="s">
        <v>1527</v>
      </c>
      <c r="C924" s="156" t="s">
        <v>10352</v>
      </c>
      <c r="D924" s="144" t="s">
        <v>10129</v>
      </c>
      <c r="E924" s="145" t="s">
        <v>8690</v>
      </c>
    </row>
    <row r="925" spans="1:5" ht="27">
      <c r="A925" t="str">
        <f t="shared" si="14"/>
        <v>89230</v>
      </c>
      <c r="B925" s="142" t="s">
        <v>1528</v>
      </c>
      <c r="C925" s="156" t="s">
        <v>10353</v>
      </c>
      <c r="D925" s="144" t="s">
        <v>10129</v>
      </c>
      <c r="E925" s="145" t="s">
        <v>28969</v>
      </c>
    </row>
    <row r="926" spans="1:5" ht="27">
      <c r="A926" t="str">
        <f t="shared" si="14"/>
        <v>89231</v>
      </c>
      <c r="B926" s="142" t="s">
        <v>1529</v>
      </c>
      <c r="C926" s="156" t="s">
        <v>10354</v>
      </c>
      <c r="D926" s="144" t="s">
        <v>10129</v>
      </c>
      <c r="E926" s="145" t="s">
        <v>9389</v>
      </c>
    </row>
    <row r="927" spans="1:5" ht="27">
      <c r="A927" t="str">
        <f t="shared" si="14"/>
        <v>89232</v>
      </c>
      <c r="B927" s="142" t="s">
        <v>1530</v>
      </c>
      <c r="C927" s="156" t="s">
        <v>10355</v>
      </c>
      <c r="D927" s="144" t="s">
        <v>10129</v>
      </c>
      <c r="E927" s="145" t="s">
        <v>28970</v>
      </c>
    </row>
    <row r="928" spans="1:5" ht="27">
      <c r="A928" t="str">
        <f t="shared" si="14"/>
        <v>89233</v>
      </c>
      <c r="B928" s="142" t="s">
        <v>1531</v>
      </c>
      <c r="C928" s="156" t="s">
        <v>10356</v>
      </c>
      <c r="D928" s="144" t="s">
        <v>10129</v>
      </c>
      <c r="E928" s="145" t="s">
        <v>18038</v>
      </c>
    </row>
    <row r="929" spans="1:5" ht="27">
      <c r="A929" t="str">
        <f t="shared" si="14"/>
        <v>89234</v>
      </c>
      <c r="B929" s="142" t="s">
        <v>1532</v>
      </c>
      <c r="C929" s="156" t="s">
        <v>9865</v>
      </c>
      <c r="D929" s="144" t="s">
        <v>9808</v>
      </c>
      <c r="E929" s="145" t="s">
        <v>28971</v>
      </c>
    </row>
    <row r="930" spans="1:5" ht="27">
      <c r="A930" t="str">
        <f t="shared" si="14"/>
        <v>89235</v>
      </c>
      <c r="B930" s="142" t="s">
        <v>1533</v>
      </c>
      <c r="C930" s="156" t="s">
        <v>10023</v>
      </c>
      <c r="D930" s="144" t="s">
        <v>9961</v>
      </c>
      <c r="E930" s="145" t="s">
        <v>28972</v>
      </c>
    </row>
    <row r="931" spans="1:5" ht="27">
      <c r="A931" t="str">
        <f t="shared" si="14"/>
        <v>89236</v>
      </c>
      <c r="B931" s="142" t="s">
        <v>1534</v>
      </c>
      <c r="C931" s="156" t="s">
        <v>10357</v>
      </c>
      <c r="D931" s="144" t="s">
        <v>10129</v>
      </c>
      <c r="E931" s="145" t="s">
        <v>28973</v>
      </c>
    </row>
    <row r="932" spans="1:5" ht="27">
      <c r="A932" t="str">
        <f t="shared" si="14"/>
        <v>89237</v>
      </c>
      <c r="B932" s="142" t="s">
        <v>1535</v>
      </c>
      <c r="C932" s="156" t="s">
        <v>10358</v>
      </c>
      <c r="D932" s="144" t="s">
        <v>10129</v>
      </c>
      <c r="E932" s="145" t="s">
        <v>26253</v>
      </c>
    </row>
    <row r="933" spans="1:5" ht="27">
      <c r="A933" t="str">
        <f t="shared" si="14"/>
        <v>89238</v>
      </c>
      <c r="B933" s="142" t="s">
        <v>1536</v>
      </c>
      <c r="C933" s="156" t="s">
        <v>10359</v>
      </c>
      <c r="D933" s="144" t="s">
        <v>10129</v>
      </c>
      <c r="E933" s="145" t="s">
        <v>28974</v>
      </c>
    </row>
    <row r="934" spans="1:5" ht="27">
      <c r="A934" t="str">
        <f t="shared" si="14"/>
        <v>89239</v>
      </c>
      <c r="B934" s="142" t="s">
        <v>1537</v>
      </c>
      <c r="C934" s="156" t="s">
        <v>10360</v>
      </c>
      <c r="D934" s="144" t="s">
        <v>10129</v>
      </c>
      <c r="E934" s="145" t="s">
        <v>28975</v>
      </c>
    </row>
    <row r="935" spans="1:5" ht="27">
      <c r="A935" t="str">
        <f t="shared" si="14"/>
        <v>89240</v>
      </c>
      <c r="B935" s="142" t="s">
        <v>1538</v>
      </c>
      <c r="C935" s="156" t="s">
        <v>10361</v>
      </c>
      <c r="D935" s="144" t="s">
        <v>10129</v>
      </c>
      <c r="E935" s="145" t="s">
        <v>28976</v>
      </c>
    </row>
    <row r="936" spans="1:5" ht="27">
      <c r="A936" t="str">
        <f t="shared" si="14"/>
        <v>89241</v>
      </c>
      <c r="B936" s="142" t="s">
        <v>1539</v>
      </c>
      <c r="C936" s="156" t="s">
        <v>10362</v>
      </c>
      <c r="D936" s="144" t="s">
        <v>10129</v>
      </c>
      <c r="E936" s="145" t="s">
        <v>16355</v>
      </c>
    </row>
    <row r="937" spans="1:5" ht="27">
      <c r="A937" t="str">
        <f t="shared" si="14"/>
        <v>89242</v>
      </c>
      <c r="B937" s="142" t="s">
        <v>1540</v>
      </c>
      <c r="C937" s="156" t="s">
        <v>9866</v>
      </c>
      <c r="D937" s="144" t="s">
        <v>9808</v>
      </c>
      <c r="E937" s="145" t="s">
        <v>28977</v>
      </c>
    </row>
    <row r="938" spans="1:5" ht="27">
      <c r="A938" t="str">
        <f t="shared" si="14"/>
        <v>89243</v>
      </c>
      <c r="B938" s="142" t="s">
        <v>1541</v>
      </c>
      <c r="C938" s="156" t="s">
        <v>10024</v>
      </c>
      <c r="D938" s="144" t="s">
        <v>9961</v>
      </c>
      <c r="E938" s="145" t="s">
        <v>28978</v>
      </c>
    </row>
    <row r="939" spans="1:5" ht="27">
      <c r="A939" t="str">
        <f t="shared" si="14"/>
        <v>89246</v>
      </c>
      <c r="B939" s="142" t="s">
        <v>1542</v>
      </c>
      <c r="C939" s="156" t="s">
        <v>10364</v>
      </c>
      <c r="D939" s="144" t="s">
        <v>10129</v>
      </c>
      <c r="E939" s="145" t="s">
        <v>28979</v>
      </c>
    </row>
    <row r="940" spans="1:5" ht="27">
      <c r="A940" t="str">
        <f t="shared" si="14"/>
        <v>89247</v>
      </c>
      <c r="B940" s="142" t="s">
        <v>1543</v>
      </c>
      <c r="C940" s="156" t="s">
        <v>10365</v>
      </c>
      <c r="D940" s="144" t="s">
        <v>10129</v>
      </c>
      <c r="E940" s="145" t="s">
        <v>28626</v>
      </c>
    </row>
    <row r="941" spans="1:5" ht="27">
      <c r="A941" t="str">
        <f t="shared" si="14"/>
        <v>89248</v>
      </c>
      <c r="B941" s="142" t="s">
        <v>1544</v>
      </c>
      <c r="C941" s="156" t="s">
        <v>10366</v>
      </c>
      <c r="D941" s="144" t="s">
        <v>10129</v>
      </c>
      <c r="E941" s="145" t="s">
        <v>28980</v>
      </c>
    </row>
    <row r="942" spans="1:5" ht="27">
      <c r="A942" t="str">
        <f t="shared" si="14"/>
        <v>89249</v>
      </c>
      <c r="B942" s="142" t="s">
        <v>1545</v>
      </c>
      <c r="C942" s="156" t="s">
        <v>10367</v>
      </c>
      <c r="D942" s="144" t="s">
        <v>10129</v>
      </c>
      <c r="E942" s="145" t="s">
        <v>28981</v>
      </c>
    </row>
    <row r="943" spans="1:5" ht="27">
      <c r="A943" t="str">
        <f t="shared" si="14"/>
        <v>89250</v>
      </c>
      <c r="B943" s="142" t="s">
        <v>1546</v>
      </c>
      <c r="C943" s="156" t="s">
        <v>9867</v>
      </c>
      <c r="D943" s="144" t="s">
        <v>9808</v>
      </c>
      <c r="E943" s="145" t="s">
        <v>28982</v>
      </c>
    </row>
    <row r="944" spans="1:5" ht="27">
      <c r="A944" t="str">
        <f t="shared" si="14"/>
        <v>89251</v>
      </c>
      <c r="B944" s="142" t="s">
        <v>1547</v>
      </c>
      <c r="C944" s="156" t="s">
        <v>10025</v>
      </c>
      <c r="D944" s="144" t="s">
        <v>9961</v>
      </c>
      <c r="E944" s="145" t="s">
        <v>28983</v>
      </c>
    </row>
    <row r="945" spans="1:5" ht="27">
      <c r="A945" t="str">
        <f t="shared" si="14"/>
        <v>89253</v>
      </c>
      <c r="B945" s="142" t="s">
        <v>1548</v>
      </c>
      <c r="C945" s="156" t="s">
        <v>10368</v>
      </c>
      <c r="D945" s="144" t="s">
        <v>10129</v>
      </c>
      <c r="E945" s="145" t="s">
        <v>25618</v>
      </c>
    </row>
    <row r="946" spans="1:5" ht="27">
      <c r="A946" t="str">
        <f t="shared" si="14"/>
        <v>89254</v>
      </c>
      <c r="B946" s="142" t="s">
        <v>1549</v>
      </c>
      <c r="C946" s="156" t="s">
        <v>10369</v>
      </c>
      <c r="D946" s="144" t="s">
        <v>10129</v>
      </c>
      <c r="E946" s="145" t="s">
        <v>9269</v>
      </c>
    </row>
    <row r="947" spans="1:5" ht="27">
      <c r="A947" t="str">
        <f t="shared" si="14"/>
        <v>89255</v>
      </c>
      <c r="B947" s="142" t="s">
        <v>1550</v>
      </c>
      <c r="C947" s="156" t="s">
        <v>10371</v>
      </c>
      <c r="D947" s="144" t="s">
        <v>10129</v>
      </c>
      <c r="E947" s="145" t="s">
        <v>28984</v>
      </c>
    </row>
    <row r="948" spans="1:5" ht="27">
      <c r="A948" t="str">
        <f t="shared" si="14"/>
        <v>89256</v>
      </c>
      <c r="B948" s="142" t="s">
        <v>1551</v>
      </c>
      <c r="C948" s="156" t="s">
        <v>10372</v>
      </c>
      <c r="D948" s="144" t="s">
        <v>10129</v>
      </c>
      <c r="E948" s="145" t="s">
        <v>16664</v>
      </c>
    </row>
    <row r="949" spans="1:5" ht="27">
      <c r="A949" t="str">
        <f t="shared" si="14"/>
        <v>89257</v>
      </c>
      <c r="B949" s="142" t="s">
        <v>1552</v>
      </c>
      <c r="C949" s="156" t="s">
        <v>9868</v>
      </c>
      <c r="D949" s="144" t="s">
        <v>9808</v>
      </c>
      <c r="E949" s="145" t="s">
        <v>28985</v>
      </c>
    </row>
    <row r="950" spans="1:5" ht="27">
      <c r="A950" t="str">
        <f t="shared" si="14"/>
        <v>89258</v>
      </c>
      <c r="B950" s="142" t="s">
        <v>1553</v>
      </c>
      <c r="C950" s="156" t="s">
        <v>10026</v>
      </c>
      <c r="D950" s="144" t="s">
        <v>9961</v>
      </c>
      <c r="E950" s="145" t="s">
        <v>28986</v>
      </c>
    </row>
    <row r="951" spans="1:5" ht="40.5">
      <c r="A951" t="str">
        <f t="shared" si="14"/>
        <v>89259</v>
      </c>
      <c r="B951" s="142" t="s">
        <v>1554</v>
      </c>
      <c r="C951" s="156" t="s">
        <v>10373</v>
      </c>
      <c r="D951" s="144" t="s">
        <v>10129</v>
      </c>
      <c r="E951" s="145" t="s">
        <v>24959</v>
      </c>
    </row>
    <row r="952" spans="1:5" ht="40.5">
      <c r="A952" t="str">
        <f t="shared" si="14"/>
        <v>89260</v>
      </c>
      <c r="B952" s="142" t="s">
        <v>1555</v>
      </c>
      <c r="C952" s="156" t="s">
        <v>10375</v>
      </c>
      <c r="D952" s="144" t="s">
        <v>10129</v>
      </c>
      <c r="E952" s="145" t="s">
        <v>9659</v>
      </c>
    </row>
    <row r="953" spans="1:5" ht="40.5">
      <c r="A953" t="str">
        <f t="shared" si="14"/>
        <v>89262</v>
      </c>
      <c r="B953" s="142" t="s">
        <v>1556</v>
      </c>
      <c r="C953" s="156" t="s">
        <v>10376</v>
      </c>
      <c r="D953" s="144" t="s">
        <v>10129</v>
      </c>
      <c r="E953" s="145" t="s">
        <v>27567</v>
      </c>
    </row>
    <row r="954" spans="1:5" ht="40.5">
      <c r="A954" t="str">
        <f t="shared" si="14"/>
        <v>89264</v>
      </c>
      <c r="B954" s="142" t="s">
        <v>1557</v>
      </c>
      <c r="C954" s="156" t="s">
        <v>10377</v>
      </c>
      <c r="D954" s="144" t="s">
        <v>10129</v>
      </c>
      <c r="E954" s="145" t="s">
        <v>8587</v>
      </c>
    </row>
    <row r="955" spans="1:5" ht="40.5">
      <c r="A955" t="str">
        <f t="shared" si="14"/>
        <v>89265</v>
      </c>
      <c r="B955" s="142" t="s">
        <v>1558</v>
      </c>
      <c r="C955" s="156" t="s">
        <v>10378</v>
      </c>
      <c r="D955" s="144" t="s">
        <v>10129</v>
      </c>
      <c r="E955" s="145" t="s">
        <v>10340</v>
      </c>
    </row>
    <row r="956" spans="1:5" ht="40.5">
      <c r="A956" t="str">
        <f t="shared" si="14"/>
        <v>89266</v>
      </c>
      <c r="B956" s="142" t="s">
        <v>1559</v>
      </c>
      <c r="C956" s="156" t="s">
        <v>10379</v>
      </c>
      <c r="D956" s="144" t="s">
        <v>10129</v>
      </c>
      <c r="E956" s="145" t="s">
        <v>9117</v>
      </c>
    </row>
    <row r="957" spans="1:5" ht="27">
      <c r="A957" t="str">
        <f t="shared" si="14"/>
        <v>89267</v>
      </c>
      <c r="B957" s="142" t="s">
        <v>1560</v>
      </c>
      <c r="C957" s="156" t="s">
        <v>10380</v>
      </c>
      <c r="D957" s="144" t="s">
        <v>10129</v>
      </c>
      <c r="E957" s="145" t="s">
        <v>17581</v>
      </c>
    </row>
    <row r="958" spans="1:5" ht="27">
      <c r="A958" t="str">
        <f t="shared" si="14"/>
        <v>89268</v>
      </c>
      <c r="B958" s="142" t="s">
        <v>1561</v>
      </c>
      <c r="C958" s="156" t="s">
        <v>10381</v>
      </c>
      <c r="D958" s="144" t="s">
        <v>10129</v>
      </c>
      <c r="E958" s="145" t="s">
        <v>13577</v>
      </c>
    </row>
    <row r="959" spans="1:5" ht="27">
      <c r="A959" t="str">
        <f t="shared" si="14"/>
        <v>89269</v>
      </c>
      <c r="B959" s="142" t="s">
        <v>1562</v>
      </c>
      <c r="C959" s="156" t="s">
        <v>10382</v>
      </c>
      <c r="D959" s="144" t="s">
        <v>10129</v>
      </c>
      <c r="E959" s="145" t="s">
        <v>8622</v>
      </c>
    </row>
    <row r="960" spans="1:5" ht="27">
      <c r="A960" t="str">
        <f t="shared" si="14"/>
        <v>89270</v>
      </c>
      <c r="B960" s="142" t="s">
        <v>1563</v>
      </c>
      <c r="C960" s="156" t="s">
        <v>10383</v>
      </c>
      <c r="D960" s="144" t="s">
        <v>10129</v>
      </c>
      <c r="E960" s="145" t="s">
        <v>18287</v>
      </c>
    </row>
    <row r="961" spans="1:5" ht="27">
      <c r="A961" t="str">
        <f t="shared" si="14"/>
        <v>89271</v>
      </c>
      <c r="B961" s="142" t="s">
        <v>1564</v>
      </c>
      <c r="C961" s="156" t="s">
        <v>10384</v>
      </c>
      <c r="D961" s="144" t="s">
        <v>10129</v>
      </c>
      <c r="E961" s="145" t="s">
        <v>26450</v>
      </c>
    </row>
    <row r="962" spans="1:5" ht="27">
      <c r="A962" t="str">
        <f t="shared" si="14"/>
        <v>89272</v>
      </c>
      <c r="B962" s="142" t="s">
        <v>1565</v>
      </c>
      <c r="C962" s="156" t="s">
        <v>9869</v>
      </c>
      <c r="D962" s="144" t="s">
        <v>9808</v>
      </c>
      <c r="E962" s="145" t="s">
        <v>28987</v>
      </c>
    </row>
    <row r="963" spans="1:5" ht="27">
      <c r="A963" t="str">
        <f t="shared" si="14"/>
        <v>89273</v>
      </c>
      <c r="B963" s="142" t="s">
        <v>1566</v>
      </c>
      <c r="C963" s="156" t="s">
        <v>10027</v>
      </c>
      <c r="D963" s="144" t="s">
        <v>9961</v>
      </c>
      <c r="E963" s="145" t="s">
        <v>28988</v>
      </c>
    </row>
    <row r="964" spans="1:5" ht="27">
      <c r="A964" t="str">
        <f t="shared" si="14"/>
        <v>89274</v>
      </c>
      <c r="B964" s="142" t="s">
        <v>1567</v>
      </c>
      <c r="C964" s="156" t="s">
        <v>10385</v>
      </c>
      <c r="D964" s="144" t="s">
        <v>10129</v>
      </c>
      <c r="E964" s="145" t="s">
        <v>18005</v>
      </c>
    </row>
    <row r="965" spans="1:5" ht="27">
      <c r="A965" t="str">
        <f t="shared" si="14"/>
        <v>89275</v>
      </c>
      <c r="B965" s="142" t="s">
        <v>1568</v>
      </c>
      <c r="C965" s="156" t="s">
        <v>10386</v>
      </c>
      <c r="D965" s="144" t="s">
        <v>10129</v>
      </c>
      <c r="E965" s="145" t="s">
        <v>9908</v>
      </c>
    </row>
    <row r="966" spans="1:5" ht="27">
      <c r="A966" t="str">
        <f t="shared" si="14"/>
        <v>89276</v>
      </c>
      <c r="B966" s="142" t="s">
        <v>1569</v>
      </c>
      <c r="C966" s="156" t="s">
        <v>10387</v>
      </c>
      <c r="D966" s="144" t="s">
        <v>10129</v>
      </c>
      <c r="E966" s="145" t="s">
        <v>28989</v>
      </c>
    </row>
    <row r="967" spans="1:5" ht="27">
      <c r="A967" t="str">
        <f t="shared" si="14"/>
        <v>89277</v>
      </c>
      <c r="B967" s="142" t="s">
        <v>1570</v>
      </c>
      <c r="C967" s="156" t="s">
        <v>10388</v>
      </c>
      <c r="D967" s="144" t="s">
        <v>10129</v>
      </c>
      <c r="E967" s="145" t="s">
        <v>16696</v>
      </c>
    </row>
    <row r="968" spans="1:5" ht="27">
      <c r="A968" t="str">
        <f t="shared" ref="A968:A1031" si="15">IF(ISERROR(SEARCH("/",B968)=6),TRIM(CLEAN(B968)),IF(SEARCH("/",B968)=6,IF(LEN(TRIM(CLEAN(B968)))=7,LEFT(TRIM(CLEAN(B968)),6)&amp;"00"&amp;RIGHT(TRIM(CLEAN(B968)),1),LEFT(TRIM(CLEAN(B968)),6)&amp;"0"&amp;RIGHT(TRIM(CLEAN(B968)),2)),TRIM(CLEAN(B968))))</f>
        <v>89278</v>
      </c>
      <c r="B968" s="142" t="s">
        <v>1571</v>
      </c>
      <c r="C968" s="156" t="s">
        <v>9870</v>
      </c>
      <c r="D968" s="144" t="s">
        <v>9808</v>
      </c>
      <c r="E968" s="145" t="s">
        <v>13226</v>
      </c>
    </row>
    <row r="969" spans="1:5" ht="27">
      <c r="A969" t="str">
        <f t="shared" si="15"/>
        <v>89279</v>
      </c>
      <c r="B969" s="142" t="s">
        <v>1572</v>
      </c>
      <c r="C969" s="156" t="s">
        <v>10028</v>
      </c>
      <c r="D969" s="144" t="s">
        <v>9961</v>
      </c>
      <c r="E969" s="145" t="s">
        <v>9328</v>
      </c>
    </row>
    <row r="970" spans="1:5" ht="27">
      <c r="A970" t="str">
        <f t="shared" si="15"/>
        <v>89280</v>
      </c>
      <c r="B970" s="142" t="s">
        <v>1573</v>
      </c>
      <c r="C970" s="156" t="s">
        <v>10389</v>
      </c>
      <c r="D970" s="144" t="s">
        <v>10129</v>
      </c>
      <c r="E970" s="145" t="s">
        <v>24615</v>
      </c>
    </row>
    <row r="971" spans="1:5" ht="27">
      <c r="A971" t="str">
        <f t="shared" si="15"/>
        <v>89281</v>
      </c>
      <c r="B971" s="142" t="s">
        <v>1574</v>
      </c>
      <c r="C971" s="156" t="s">
        <v>10391</v>
      </c>
      <c r="D971" s="144" t="s">
        <v>10129</v>
      </c>
      <c r="E971" s="145" t="s">
        <v>10394</v>
      </c>
    </row>
    <row r="972" spans="1:5" ht="40.5">
      <c r="A972" t="str">
        <f t="shared" si="15"/>
        <v>89282</v>
      </c>
      <c r="B972" s="142" t="s">
        <v>1575</v>
      </c>
      <c r="C972" s="156" t="s">
        <v>14683</v>
      </c>
      <c r="D972" s="144" t="s">
        <v>9772</v>
      </c>
      <c r="E972" s="145" t="s">
        <v>28990</v>
      </c>
    </row>
    <row r="973" spans="1:5" ht="40.5">
      <c r="A973" t="str">
        <f t="shared" si="15"/>
        <v>89283</v>
      </c>
      <c r="B973" s="142" t="s">
        <v>1576</v>
      </c>
      <c r="C973" s="156" t="s">
        <v>14684</v>
      </c>
      <c r="D973" s="144" t="s">
        <v>9772</v>
      </c>
      <c r="E973" s="145" t="s">
        <v>28991</v>
      </c>
    </row>
    <row r="974" spans="1:5" ht="40.5">
      <c r="A974" t="str">
        <f t="shared" si="15"/>
        <v>89284</v>
      </c>
      <c r="B974" s="142" t="s">
        <v>1577</v>
      </c>
      <c r="C974" s="156" t="s">
        <v>14685</v>
      </c>
      <c r="D974" s="144" t="s">
        <v>9772</v>
      </c>
      <c r="E974" s="145" t="s">
        <v>25676</v>
      </c>
    </row>
    <row r="975" spans="1:5" ht="40.5">
      <c r="A975" t="str">
        <f t="shared" si="15"/>
        <v>89285</v>
      </c>
      <c r="B975" s="142" t="s">
        <v>1578</v>
      </c>
      <c r="C975" s="156" t="s">
        <v>14687</v>
      </c>
      <c r="D975" s="144" t="s">
        <v>9772</v>
      </c>
      <c r="E975" s="145" t="s">
        <v>28992</v>
      </c>
    </row>
    <row r="976" spans="1:5" ht="40.5">
      <c r="A976" t="str">
        <f t="shared" si="15"/>
        <v>89286</v>
      </c>
      <c r="B976" s="142" t="s">
        <v>1579</v>
      </c>
      <c r="C976" s="156" t="s">
        <v>14688</v>
      </c>
      <c r="D976" s="144" t="s">
        <v>9772</v>
      </c>
      <c r="E976" s="145" t="s">
        <v>28993</v>
      </c>
    </row>
    <row r="977" spans="1:5" ht="40.5">
      <c r="A977" t="str">
        <f t="shared" si="15"/>
        <v>89287</v>
      </c>
      <c r="B977" s="142" t="s">
        <v>1580</v>
      </c>
      <c r="C977" s="156" t="s">
        <v>14689</v>
      </c>
      <c r="D977" s="144" t="s">
        <v>9772</v>
      </c>
      <c r="E977" s="145" t="s">
        <v>19196</v>
      </c>
    </row>
    <row r="978" spans="1:5" ht="40.5">
      <c r="A978" t="str">
        <f t="shared" si="15"/>
        <v>89288</v>
      </c>
      <c r="B978" s="142" t="s">
        <v>1581</v>
      </c>
      <c r="C978" s="156" t="s">
        <v>14690</v>
      </c>
      <c r="D978" s="144" t="s">
        <v>9772</v>
      </c>
      <c r="E978" s="145" t="s">
        <v>25479</v>
      </c>
    </row>
    <row r="979" spans="1:5" ht="40.5">
      <c r="A979" t="str">
        <f t="shared" si="15"/>
        <v>89289</v>
      </c>
      <c r="B979" s="142" t="s">
        <v>1582</v>
      </c>
      <c r="C979" s="156" t="s">
        <v>14691</v>
      </c>
      <c r="D979" s="144" t="s">
        <v>9772</v>
      </c>
      <c r="E979" s="145" t="s">
        <v>25309</v>
      </c>
    </row>
    <row r="980" spans="1:5" ht="40.5">
      <c r="A980" t="str">
        <f t="shared" si="15"/>
        <v>89290</v>
      </c>
      <c r="B980" s="142" t="s">
        <v>1583</v>
      </c>
      <c r="C980" s="156" t="s">
        <v>14692</v>
      </c>
      <c r="D980" s="144" t="s">
        <v>9772</v>
      </c>
      <c r="E980" s="145" t="s">
        <v>16952</v>
      </c>
    </row>
    <row r="981" spans="1:5" ht="40.5">
      <c r="A981" t="str">
        <f t="shared" si="15"/>
        <v>89291</v>
      </c>
      <c r="B981" s="142" t="s">
        <v>1584</v>
      </c>
      <c r="C981" s="156" t="s">
        <v>14693</v>
      </c>
      <c r="D981" s="144" t="s">
        <v>9772</v>
      </c>
      <c r="E981" s="145" t="s">
        <v>25070</v>
      </c>
    </row>
    <row r="982" spans="1:5" ht="40.5">
      <c r="A982" t="str">
        <f t="shared" si="15"/>
        <v>89292</v>
      </c>
      <c r="B982" s="142" t="s">
        <v>1585</v>
      </c>
      <c r="C982" s="156" t="s">
        <v>14694</v>
      </c>
      <c r="D982" s="144" t="s">
        <v>9772</v>
      </c>
      <c r="E982" s="145" t="s">
        <v>26077</v>
      </c>
    </row>
    <row r="983" spans="1:5" ht="40.5">
      <c r="A983" t="str">
        <f t="shared" si="15"/>
        <v>89293</v>
      </c>
      <c r="B983" s="142" t="s">
        <v>1586</v>
      </c>
      <c r="C983" s="156" t="s">
        <v>14695</v>
      </c>
      <c r="D983" s="144" t="s">
        <v>9772</v>
      </c>
      <c r="E983" s="145" t="s">
        <v>25670</v>
      </c>
    </row>
    <row r="984" spans="1:5" ht="40.5">
      <c r="A984" t="str">
        <f t="shared" si="15"/>
        <v>89294</v>
      </c>
      <c r="B984" s="142" t="s">
        <v>1587</v>
      </c>
      <c r="C984" s="156" t="s">
        <v>14696</v>
      </c>
      <c r="D984" s="144" t="s">
        <v>9772</v>
      </c>
      <c r="E984" s="145" t="s">
        <v>28994</v>
      </c>
    </row>
    <row r="985" spans="1:5" ht="40.5">
      <c r="A985" t="str">
        <f t="shared" si="15"/>
        <v>89295</v>
      </c>
      <c r="B985" s="142" t="s">
        <v>1588</v>
      </c>
      <c r="C985" s="156" t="s">
        <v>14697</v>
      </c>
      <c r="D985" s="144" t="s">
        <v>9772</v>
      </c>
      <c r="E985" s="145" t="s">
        <v>18979</v>
      </c>
    </row>
    <row r="986" spans="1:5" ht="40.5">
      <c r="A986" t="str">
        <f t="shared" si="15"/>
        <v>89296</v>
      </c>
      <c r="B986" s="142" t="s">
        <v>1589</v>
      </c>
      <c r="C986" s="156" t="s">
        <v>14698</v>
      </c>
      <c r="D986" s="144" t="s">
        <v>9772</v>
      </c>
      <c r="E986" s="145" t="s">
        <v>28442</v>
      </c>
    </row>
    <row r="987" spans="1:5" ht="40.5">
      <c r="A987" t="str">
        <f t="shared" si="15"/>
        <v>89297</v>
      </c>
      <c r="B987" s="142" t="s">
        <v>1590</v>
      </c>
      <c r="C987" s="156" t="s">
        <v>14699</v>
      </c>
      <c r="D987" s="144" t="s">
        <v>9772</v>
      </c>
      <c r="E987" s="145" t="s">
        <v>28995</v>
      </c>
    </row>
    <row r="988" spans="1:5" ht="40.5">
      <c r="A988" t="str">
        <f t="shared" si="15"/>
        <v>89298</v>
      </c>
      <c r="B988" s="142" t="s">
        <v>1591</v>
      </c>
      <c r="C988" s="156" t="s">
        <v>14700</v>
      </c>
      <c r="D988" s="144" t="s">
        <v>9772</v>
      </c>
      <c r="E988" s="145" t="s">
        <v>19031</v>
      </c>
    </row>
    <row r="989" spans="1:5" ht="40.5">
      <c r="A989" t="str">
        <f t="shared" si="15"/>
        <v>89299</v>
      </c>
      <c r="B989" s="142" t="s">
        <v>1592</v>
      </c>
      <c r="C989" s="156" t="s">
        <v>14701</v>
      </c>
      <c r="D989" s="144" t="s">
        <v>9772</v>
      </c>
      <c r="E989" s="145" t="s">
        <v>28996</v>
      </c>
    </row>
    <row r="990" spans="1:5" ht="40.5">
      <c r="A990" t="str">
        <f t="shared" si="15"/>
        <v>89300</v>
      </c>
      <c r="B990" s="142" t="s">
        <v>1593</v>
      </c>
      <c r="C990" s="156" t="s">
        <v>14702</v>
      </c>
      <c r="D990" s="144" t="s">
        <v>9772</v>
      </c>
      <c r="E990" s="145" t="s">
        <v>28997</v>
      </c>
    </row>
    <row r="991" spans="1:5" ht="40.5">
      <c r="A991" t="str">
        <f t="shared" si="15"/>
        <v>89301</v>
      </c>
      <c r="B991" s="142" t="s">
        <v>1594</v>
      </c>
      <c r="C991" s="156" t="s">
        <v>14703</v>
      </c>
      <c r="D991" s="144" t="s">
        <v>9772</v>
      </c>
      <c r="E991" s="145" t="s">
        <v>16997</v>
      </c>
    </row>
    <row r="992" spans="1:5" ht="40.5">
      <c r="A992" t="str">
        <f t="shared" si="15"/>
        <v>89302</v>
      </c>
      <c r="B992" s="142" t="s">
        <v>1595</v>
      </c>
      <c r="C992" s="156" t="s">
        <v>14704</v>
      </c>
      <c r="D992" s="144" t="s">
        <v>9772</v>
      </c>
      <c r="E992" s="145" t="s">
        <v>28998</v>
      </c>
    </row>
    <row r="993" spans="1:5" ht="40.5">
      <c r="A993" t="str">
        <f t="shared" si="15"/>
        <v>89303</v>
      </c>
      <c r="B993" s="142" t="s">
        <v>1596</v>
      </c>
      <c r="C993" s="156" t="s">
        <v>14705</v>
      </c>
      <c r="D993" s="144" t="s">
        <v>9772</v>
      </c>
      <c r="E993" s="145" t="s">
        <v>25272</v>
      </c>
    </row>
    <row r="994" spans="1:5" ht="40.5">
      <c r="A994" t="str">
        <f t="shared" si="15"/>
        <v>89304</v>
      </c>
      <c r="B994" s="142" t="s">
        <v>1597</v>
      </c>
      <c r="C994" s="156" t="s">
        <v>14706</v>
      </c>
      <c r="D994" s="144" t="s">
        <v>9772</v>
      </c>
      <c r="E994" s="145" t="s">
        <v>25589</v>
      </c>
    </row>
    <row r="995" spans="1:5" ht="40.5">
      <c r="A995" t="str">
        <f t="shared" si="15"/>
        <v>89305</v>
      </c>
      <c r="B995" s="142" t="s">
        <v>1598</v>
      </c>
      <c r="C995" s="156" t="s">
        <v>14707</v>
      </c>
      <c r="D995" s="144" t="s">
        <v>9772</v>
      </c>
      <c r="E995" s="145" t="s">
        <v>25551</v>
      </c>
    </row>
    <row r="996" spans="1:5" ht="40.5">
      <c r="A996" t="str">
        <f t="shared" si="15"/>
        <v>89306</v>
      </c>
      <c r="B996" s="142" t="s">
        <v>1599</v>
      </c>
      <c r="C996" s="156" t="s">
        <v>14708</v>
      </c>
      <c r="D996" s="144" t="s">
        <v>9772</v>
      </c>
      <c r="E996" s="145" t="s">
        <v>28999</v>
      </c>
    </row>
    <row r="997" spans="1:5" ht="40.5">
      <c r="A997" t="str">
        <f t="shared" si="15"/>
        <v>89307</v>
      </c>
      <c r="B997" s="142" t="s">
        <v>1600</v>
      </c>
      <c r="C997" s="156" t="s">
        <v>14709</v>
      </c>
      <c r="D997" s="144" t="s">
        <v>9772</v>
      </c>
      <c r="E997" s="145" t="s">
        <v>27088</v>
      </c>
    </row>
    <row r="998" spans="1:5" ht="40.5">
      <c r="A998" t="str">
        <f t="shared" si="15"/>
        <v>89308</v>
      </c>
      <c r="B998" s="142" t="s">
        <v>1601</v>
      </c>
      <c r="C998" s="156" t="s">
        <v>14710</v>
      </c>
      <c r="D998" s="144" t="s">
        <v>9772</v>
      </c>
      <c r="E998" s="145" t="s">
        <v>28396</v>
      </c>
    </row>
    <row r="999" spans="1:5" ht="40.5">
      <c r="A999" t="str">
        <f t="shared" si="15"/>
        <v>89309</v>
      </c>
      <c r="B999" s="142" t="s">
        <v>1602</v>
      </c>
      <c r="C999" s="156" t="s">
        <v>14711</v>
      </c>
      <c r="D999" s="144" t="s">
        <v>9772</v>
      </c>
      <c r="E999" s="145" t="s">
        <v>29000</v>
      </c>
    </row>
    <row r="1000" spans="1:5" ht="40.5">
      <c r="A1000" t="str">
        <f t="shared" si="15"/>
        <v>89310</v>
      </c>
      <c r="B1000" s="142" t="s">
        <v>1603</v>
      </c>
      <c r="C1000" s="156" t="s">
        <v>14712</v>
      </c>
      <c r="D1000" s="144" t="s">
        <v>9772</v>
      </c>
      <c r="E1000" s="145" t="s">
        <v>29001</v>
      </c>
    </row>
    <row r="1001" spans="1:5" ht="40.5">
      <c r="A1001" t="str">
        <f t="shared" si="15"/>
        <v>89311</v>
      </c>
      <c r="B1001" s="142" t="s">
        <v>1604</v>
      </c>
      <c r="C1001" s="156" t="s">
        <v>14713</v>
      </c>
      <c r="D1001" s="144" t="s">
        <v>9772</v>
      </c>
      <c r="E1001" s="145" t="s">
        <v>25402</v>
      </c>
    </row>
    <row r="1002" spans="1:5" ht="40.5">
      <c r="A1002" t="str">
        <f t="shared" si="15"/>
        <v>89312</v>
      </c>
      <c r="B1002" s="142" t="s">
        <v>1605</v>
      </c>
      <c r="C1002" s="156" t="s">
        <v>14714</v>
      </c>
      <c r="D1002" s="144" t="s">
        <v>9772</v>
      </c>
      <c r="E1002" s="145" t="s">
        <v>29002</v>
      </c>
    </row>
    <row r="1003" spans="1:5" ht="40.5">
      <c r="A1003" t="str">
        <f t="shared" si="15"/>
        <v>89313</v>
      </c>
      <c r="B1003" s="142" t="s">
        <v>1606</v>
      </c>
      <c r="C1003" s="156" t="s">
        <v>14715</v>
      </c>
      <c r="D1003" s="144" t="s">
        <v>9772</v>
      </c>
      <c r="E1003" s="145" t="s">
        <v>29003</v>
      </c>
    </row>
    <row r="1004" spans="1:5" ht="27">
      <c r="A1004" t="str">
        <f t="shared" si="15"/>
        <v>89349</v>
      </c>
      <c r="B1004" s="142" t="s">
        <v>1607</v>
      </c>
      <c r="C1004" s="156" t="s">
        <v>25124</v>
      </c>
      <c r="D1004" s="144" t="s">
        <v>9623</v>
      </c>
      <c r="E1004" s="145" t="s">
        <v>27329</v>
      </c>
    </row>
    <row r="1005" spans="1:5" ht="27">
      <c r="A1005" t="str">
        <f t="shared" si="15"/>
        <v>89351</v>
      </c>
      <c r="B1005" s="142" t="s">
        <v>1608</v>
      </c>
      <c r="C1005" s="156" t="s">
        <v>25125</v>
      </c>
      <c r="D1005" s="144" t="s">
        <v>9623</v>
      </c>
      <c r="E1005" s="145" t="s">
        <v>28575</v>
      </c>
    </row>
    <row r="1006" spans="1:5" ht="27">
      <c r="A1006" t="str">
        <f t="shared" si="15"/>
        <v>89352</v>
      </c>
      <c r="B1006" s="142" t="s">
        <v>1609</v>
      </c>
      <c r="C1006" s="156" t="s">
        <v>25126</v>
      </c>
      <c r="D1006" s="144" t="s">
        <v>9623</v>
      </c>
      <c r="E1006" s="145" t="s">
        <v>17503</v>
      </c>
    </row>
    <row r="1007" spans="1:5" ht="27">
      <c r="A1007" t="str">
        <f t="shared" si="15"/>
        <v>89353</v>
      </c>
      <c r="B1007" s="142" t="s">
        <v>1610</v>
      </c>
      <c r="C1007" s="156" t="s">
        <v>25127</v>
      </c>
      <c r="D1007" s="144" t="s">
        <v>9623</v>
      </c>
      <c r="E1007" s="145" t="s">
        <v>22609</v>
      </c>
    </row>
    <row r="1008" spans="1:5" ht="27">
      <c r="A1008" t="str">
        <f t="shared" si="15"/>
        <v>89354</v>
      </c>
      <c r="B1008" s="142" t="s">
        <v>1611</v>
      </c>
      <c r="C1008" s="156" t="s">
        <v>25128</v>
      </c>
      <c r="D1008" s="144" t="s">
        <v>9623</v>
      </c>
      <c r="E1008" s="145" t="s">
        <v>29004</v>
      </c>
    </row>
    <row r="1009" spans="1:5" ht="27">
      <c r="A1009" t="str">
        <f t="shared" si="15"/>
        <v>89355</v>
      </c>
      <c r="B1009" s="142" t="s">
        <v>1612</v>
      </c>
      <c r="C1009" s="156" t="s">
        <v>12642</v>
      </c>
      <c r="D1009" s="144" t="s">
        <v>9548</v>
      </c>
      <c r="E1009" s="145" t="s">
        <v>26379</v>
      </c>
    </row>
    <row r="1010" spans="1:5" ht="27">
      <c r="A1010" t="str">
        <f t="shared" si="15"/>
        <v>89356</v>
      </c>
      <c r="B1010" s="142" t="s">
        <v>1613</v>
      </c>
      <c r="C1010" s="156" t="s">
        <v>12643</v>
      </c>
      <c r="D1010" s="144" t="s">
        <v>9548</v>
      </c>
      <c r="E1010" s="145" t="s">
        <v>9478</v>
      </c>
    </row>
    <row r="1011" spans="1:5" ht="27">
      <c r="A1011" t="str">
        <f t="shared" si="15"/>
        <v>89357</v>
      </c>
      <c r="B1011" s="142" t="s">
        <v>1614</v>
      </c>
      <c r="C1011" s="156" t="s">
        <v>12645</v>
      </c>
      <c r="D1011" s="144" t="s">
        <v>9548</v>
      </c>
      <c r="E1011" s="145" t="s">
        <v>29005</v>
      </c>
    </row>
    <row r="1012" spans="1:5" ht="27">
      <c r="A1012" t="str">
        <f t="shared" si="15"/>
        <v>89358</v>
      </c>
      <c r="B1012" s="142" t="s">
        <v>1615</v>
      </c>
      <c r="C1012" s="156" t="s">
        <v>12904</v>
      </c>
      <c r="D1012" s="144" t="s">
        <v>9623</v>
      </c>
      <c r="E1012" s="145" t="s">
        <v>8914</v>
      </c>
    </row>
    <row r="1013" spans="1:5" ht="27">
      <c r="A1013" t="str">
        <f t="shared" si="15"/>
        <v>89359</v>
      </c>
      <c r="B1013" s="142" t="s">
        <v>1616</v>
      </c>
      <c r="C1013" s="156" t="s">
        <v>12905</v>
      </c>
      <c r="D1013" s="144" t="s">
        <v>9623</v>
      </c>
      <c r="E1013" s="145" t="s">
        <v>12961</v>
      </c>
    </row>
    <row r="1014" spans="1:5" ht="27">
      <c r="A1014" t="str">
        <f t="shared" si="15"/>
        <v>89360</v>
      </c>
      <c r="B1014" s="142" t="s">
        <v>1617</v>
      </c>
      <c r="C1014" s="156" t="s">
        <v>12906</v>
      </c>
      <c r="D1014" s="144" t="s">
        <v>9623</v>
      </c>
      <c r="E1014" s="145" t="s">
        <v>24998</v>
      </c>
    </row>
    <row r="1015" spans="1:5" ht="27">
      <c r="A1015" t="str">
        <f t="shared" si="15"/>
        <v>89361</v>
      </c>
      <c r="B1015" s="142" t="s">
        <v>1618</v>
      </c>
      <c r="C1015" s="156" t="s">
        <v>12907</v>
      </c>
      <c r="D1015" s="144" t="s">
        <v>9623</v>
      </c>
      <c r="E1015" s="145" t="s">
        <v>25255</v>
      </c>
    </row>
    <row r="1016" spans="1:5" ht="27">
      <c r="A1016" t="str">
        <f t="shared" si="15"/>
        <v>89362</v>
      </c>
      <c r="B1016" s="142" t="s">
        <v>1619</v>
      </c>
      <c r="C1016" s="156" t="s">
        <v>12909</v>
      </c>
      <c r="D1016" s="144" t="s">
        <v>9623</v>
      </c>
      <c r="E1016" s="145" t="s">
        <v>20461</v>
      </c>
    </row>
    <row r="1017" spans="1:5" ht="27">
      <c r="A1017" t="str">
        <f t="shared" si="15"/>
        <v>89363</v>
      </c>
      <c r="B1017" s="142" t="s">
        <v>1620</v>
      </c>
      <c r="C1017" s="156" t="s">
        <v>12910</v>
      </c>
      <c r="D1017" s="144" t="s">
        <v>9623</v>
      </c>
      <c r="E1017" s="145" t="s">
        <v>25711</v>
      </c>
    </row>
    <row r="1018" spans="1:5" ht="27">
      <c r="A1018" t="str">
        <f t="shared" si="15"/>
        <v>89364</v>
      </c>
      <c r="B1018" s="142" t="s">
        <v>1621</v>
      </c>
      <c r="C1018" s="156" t="s">
        <v>12911</v>
      </c>
      <c r="D1018" s="144" t="s">
        <v>9623</v>
      </c>
      <c r="E1018" s="145" t="s">
        <v>17628</v>
      </c>
    </row>
    <row r="1019" spans="1:5" ht="27">
      <c r="A1019" t="str">
        <f t="shared" si="15"/>
        <v>89365</v>
      </c>
      <c r="B1019" s="142" t="s">
        <v>1622</v>
      </c>
      <c r="C1019" s="156" t="s">
        <v>12912</v>
      </c>
      <c r="D1019" s="144" t="s">
        <v>9623</v>
      </c>
      <c r="E1019" s="145" t="s">
        <v>9414</v>
      </c>
    </row>
    <row r="1020" spans="1:5" ht="27">
      <c r="A1020" t="str">
        <f t="shared" si="15"/>
        <v>89366</v>
      </c>
      <c r="B1020" s="142" t="s">
        <v>1623</v>
      </c>
      <c r="C1020" s="156" t="s">
        <v>12913</v>
      </c>
      <c r="D1020" s="144" t="s">
        <v>9623</v>
      </c>
      <c r="E1020" s="145" t="s">
        <v>12017</v>
      </c>
    </row>
    <row r="1021" spans="1:5" ht="27">
      <c r="A1021" t="str">
        <f t="shared" si="15"/>
        <v>89367</v>
      </c>
      <c r="B1021" s="142" t="s">
        <v>1624</v>
      </c>
      <c r="C1021" s="156" t="s">
        <v>12914</v>
      </c>
      <c r="D1021" s="144" t="s">
        <v>9623</v>
      </c>
      <c r="E1021" s="145" t="s">
        <v>10749</v>
      </c>
    </row>
    <row r="1022" spans="1:5" ht="27">
      <c r="A1022" t="str">
        <f t="shared" si="15"/>
        <v>89368</v>
      </c>
      <c r="B1022" s="142" t="s">
        <v>1625</v>
      </c>
      <c r="C1022" s="156" t="s">
        <v>12915</v>
      </c>
      <c r="D1022" s="144" t="s">
        <v>9623</v>
      </c>
      <c r="E1022" s="145" t="s">
        <v>9365</v>
      </c>
    </row>
    <row r="1023" spans="1:5" ht="27">
      <c r="A1023" t="str">
        <f t="shared" si="15"/>
        <v>89369</v>
      </c>
      <c r="B1023" s="142" t="s">
        <v>1626</v>
      </c>
      <c r="C1023" s="156" t="s">
        <v>12916</v>
      </c>
      <c r="D1023" s="144" t="s">
        <v>9623</v>
      </c>
      <c r="E1023" s="145" t="s">
        <v>18029</v>
      </c>
    </row>
    <row r="1024" spans="1:5" ht="27">
      <c r="A1024" t="str">
        <f t="shared" si="15"/>
        <v>89370</v>
      </c>
      <c r="B1024" s="142" t="s">
        <v>1627</v>
      </c>
      <c r="C1024" s="156" t="s">
        <v>12917</v>
      </c>
      <c r="D1024" s="144" t="s">
        <v>9623</v>
      </c>
      <c r="E1024" s="145" t="s">
        <v>9102</v>
      </c>
    </row>
    <row r="1025" spans="1:5" ht="27">
      <c r="A1025" t="str">
        <f t="shared" si="15"/>
        <v>89371</v>
      </c>
      <c r="B1025" s="142" t="s">
        <v>1628</v>
      </c>
      <c r="C1025" s="156" t="s">
        <v>12918</v>
      </c>
      <c r="D1025" s="144" t="s">
        <v>9623</v>
      </c>
      <c r="E1025" s="145" t="s">
        <v>16457</v>
      </c>
    </row>
    <row r="1026" spans="1:5" ht="27">
      <c r="A1026" t="str">
        <f t="shared" si="15"/>
        <v>89372</v>
      </c>
      <c r="B1026" s="142" t="s">
        <v>1629</v>
      </c>
      <c r="C1026" s="156" t="s">
        <v>12919</v>
      </c>
      <c r="D1026" s="144" t="s">
        <v>9623</v>
      </c>
      <c r="E1026" s="145" t="s">
        <v>18130</v>
      </c>
    </row>
    <row r="1027" spans="1:5" ht="27">
      <c r="A1027" t="str">
        <f t="shared" si="15"/>
        <v>89373</v>
      </c>
      <c r="B1027" s="142" t="s">
        <v>1630</v>
      </c>
      <c r="C1027" s="156" t="s">
        <v>12921</v>
      </c>
      <c r="D1027" s="144" t="s">
        <v>9623</v>
      </c>
      <c r="E1027" s="145" t="s">
        <v>8821</v>
      </c>
    </row>
    <row r="1028" spans="1:5" ht="27">
      <c r="A1028" t="str">
        <f t="shared" si="15"/>
        <v>89374</v>
      </c>
      <c r="B1028" s="142" t="s">
        <v>1631</v>
      </c>
      <c r="C1028" s="156" t="s">
        <v>12922</v>
      </c>
      <c r="D1028" s="144" t="s">
        <v>9623</v>
      </c>
      <c r="E1028" s="145" t="s">
        <v>9007</v>
      </c>
    </row>
    <row r="1029" spans="1:5" ht="27">
      <c r="A1029" t="str">
        <f t="shared" si="15"/>
        <v>89375</v>
      </c>
      <c r="B1029" s="142" t="s">
        <v>1632</v>
      </c>
      <c r="C1029" s="156" t="s">
        <v>12923</v>
      </c>
      <c r="D1029" s="144" t="s">
        <v>9623</v>
      </c>
      <c r="E1029" s="145" t="s">
        <v>9176</v>
      </c>
    </row>
    <row r="1030" spans="1:5" ht="27">
      <c r="A1030" t="str">
        <f t="shared" si="15"/>
        <v>89376</v>
      </c>
      <c r="B1030" s="142" t="s">
        <v>1633</v>
      </c>
      <c r="C1030" s="156" t="s">
        <v>12924</v>
      </c>
      <c r="D1030" s="144" t="s">
        <v>9623</v>
      </c>
      <c r="E1030" s="145" t="s">
        <v>18270</v>
      </c>
    </row>
    <row r="1031" spans="1:5" ht="27">
      <c r="A1031" t="str">
        <f t="shared" si="15"/>
        <v>89377</v>
      </c>
      <c r="B1031" s="142" t="s">
        <v>1634</v>
      </c>
      <c r="C1031" s="156" t="s">
        <v>12925</v>
      </c>
      <c r="D1031" s="144" t="s">
        <v>9623</v>
      </c>
      <c r="E1031" s="145" t="s">
        <v>17979</v>
      </c>
    </row>
    <row r="1032" spans="1:5" ht="27">
      <c r="A1032" t="str">
        <f t="shared" ref="A1032:A1095" si="16">IF(ISERROR(SEARCH("/",B1032)=6),TRIM(CLEAN(B1032)),IF(SEARCH("/",B1032)=6,IF(LEN(TRIM(CLEAN(B1032)))=7,LEFT(TRIM(CLEAN(B1032)),6)&amp;"00"&amp;RIGHT(TRIM(CLEAN(B1032)),1),LEFT(TRIM(CLEAN(B1032)),6)&amp;"0"&amp;RIGHT(TRIM(CLEAN(B1032)),2)),TRIM(CLEAN(B1032))))</f>
        <v>89378</v>
      </c>
      <c r="B1032" s="142" t="s">
        <v>1635</v>
      </c>
      <c r="C1032" s="156" t="s">
        <v>12926</v>
      </c>
      <c r="D1032" s="144" t="s">
        <v>9623</v>
      </c>
      <c r="E1032" s="145" t="s">
        <v>12935</v>
      </c>
    </row>
    <row r="1033" spans="1:5" ht="27">
      <c r="A1033" t="str">
        <f t="shared" si="16"/>
        <v>89379</v>
      </c>
      <c r="B1033" s="142" t="s">
        <v>1636</v>
      </c>
      <c r="C1033" s="156" t="s">
        <v>12927</v>
      </c>
      <c r="D1033" s="144" t="s">
        <v>9623</v>
      </c>
      <c r="E1033" s="145" t="s">
        <v>24798</v>
      </c>
    </row>
    <row r="1034" spans="1:5" ht="27">
      <c r="A1034" t="str">
        <f t="shared" si="16"/>
        <v>89380</v>
      </c>
      <c r="B1034" s="142" t="s">
        <v>1637</v>
      </c>
      <c r="C1034" s="156" t="s">
        <v>12928</v>
      </c>
      <c r="D1034" s="144" t="s">
        <v>9623</v>
      </c>
      <c r="E1034" s="145" t="s">
        <v>24943</v>
      </c>
    </row>
    <row r="1035" spans="1:5" ht="27">
      <c r="A1035" t="str">
        <f t="shared" si="16"/>
        <v>89381</v>
      </c>
      <c r="B1035" s="142" t="s">
        <v>1638</v>
      </c>
      <c r="C1035" s="156" t="s">
        <v>12929</v>
      </c>
      <c r="D1035" s="144" t="s">
        <v>9623</v>
      </c>
      <c r="E1035" s="145" t="s">
        <v>18286</v>
      </c>
    </row>
    <row r="1036" spans="1:5" ht="27">
      <c r="A1036" t="str">
        <f t="shared" si="16"/>
        <v>89382</v>
      </c>
      <c r="B1036" s="142" t="s">
        <v>1639</v>
      </c>
      <c r="C1036" s="156" t="s">
        <v>12931</v>
      </c>
      <c r="D1036" s="144" t="s">
        <v>9623</v>
      </c>
      <c r="E1036" s="145" t="s">
        <v>16508</v>
      </c>
    </row>
    <row r="1037" spans="1:5" ht="27">
      <c r="A1037" t="str">
        <f t="shared" si="16"/>
        <v>89383</v>
      </c>
      <c r="B1037" s="142" t="s">
        <v>1640</v>
      </c>
      <c r="C1037" s="156" t="s">
        <v>12932</v>
      </c>
      <c r="D1037" s="144" t="s">
        <v>9623</v>
      </c>
      <c r="E1037" s="145" t="s">
        <v>8913</v>
      </c>
    </row>
    <row r="1038" spans="1:5" ht="27">
      <c r="A1038" t="str">
        <f t="shared" si="16"/>
        <v>89384</v>
      </c>
      <c r="B1038" s="142" t="s">
        <v>1641</v>
      </c>
      <c r="C1038" s="156" t="s">
        <v>12933</v>
      </c>
      <c r="D1038" s="144" t="s">
        <v>9623</v>
      </c>
      <c r="E1038" s="145" t="s">
        <v>9106</v>
      </c>
    </row>
    <row r="1039" spans="1:5" ht="27">
      <c r="A1039" t="str">
        <f t="shared" si="16"/>
        <v>89385</v>
      </c>
      <c r="B1039" s="142" t="s">
        <v>1642</v>
      </c>
      <c r="C1039" s="156" t="s">
        <v>12934</v>
      </c>
      <c r="D1039" s="144" t="s">
        <v>9623</v>
      </c>
      <c r="E1039" s="145" t="s">
        <v>9415</v>
      </c>
    </row>
    <row r="1040" spans="1:5" ht="27">
      <c r="A1040" t="str">
        <f t="shared" si="16"/>
        <v>89386</v>
      </c>
      <c r="B1040" s="142" t="s">
        <v>1643</v>
      </c>
      <c r="C1040" s="156" t="s">
        <v>12936</v>
      </c>
      <c r="D1040" s="144" t="s">
        <v>9623</v>
      </c>
      <c r="E1040" s="145" t="s">
        <v>8842</v>
      </c>
    </row>
    <row r="1041" spans="1:5" ht="27">
      <c r="A1041" t="str">
        <f t="shared" si="16"/>
        <v>89387</v>
      </c>
      <c r="B1041" s="142" t="s">
        <v>1644</v>
      </c>
      <c r="C1041" s="156" t="s">
        <v>12937</v>
      </c>
      <c r="D1041" s="144" t="s">
        <v>9623</v>
      </c>
      <c r="E1041" s="145" t="s">
        <v>28475</v>
      </c>
    </row>
    <row r="1042" spans="1:5" ht="27">
      <c r="A1042" t="str">
        <f t="shared" si="16"/>
        <v>89388</v>
      </c>
      <c r="B1042" s="142" t="s">
        <v>1645</v>
      </c>
      <c r="C1042" s="156" t="s">
        <v>12938</v>
      </c>
      <c r="D1042" s="144" t="s">
        <v>9623</v>
      </c>
      <c r="E1042" s="145" t="s">
        <v>27453</v>
      </c>
    </row>
    <row r="1043" spans="1:5" ht="27">
      <c r="A1043" t="str">
        <f t="shared" si="16"/>
        <v>89389</v>
      </c>
      <c r="B1043" s="142" t="s">
        <v>1646</v>
      </c>
      <c r="C1043" s="156" t="s">
        <v>12939</v>
      </c>
      <c r="D1043" s="144" t="s">
        <v>9623</v>
      </c>
      <c r="E1043" s="145" t="s">
        <v>16389</v>
      </c>
    </row>
    <row r="1044" spans="1:5" ht="27">
      <c r="A1044" t="str">
        <f t="shared" si="16"/>
        <v>89390</v>
      </c>
      <c r="B1044" s="142" t="s">
        <v>1647</v>
      </c>
      <c r="C1044" s="156" t="s">
        <v>12940</v>
      </c>
      <c r="D1044" s="144" t="s">
        <v>9623</v>
      </c>
      <c r="E1044" s="145" t="s">
        <v>17687</v>
      </c>
    </row>
    <row r="1045" spans="1:5" ht="27">
      <c r="A1045" t="str">
        <f t="shared" si="16"/>
        <v>89391</v>
      </c>
      <c r="B1045" s="142" t="s">
        <v>1648</v>
      </c>
      <c r="C1045" s="156" t="s">
        <v>12941</v>
      </c>
      <c r="D1045" s="144" t="s">
        <v>9623</v>
      </c>
      <c r="E1045" s="145" t="s">
        <v>16440</v>
      </c>
    </row>
    <row r="1046" spans="1:5" ht="27">
      <c r="A1046" t="str">
        <f t="shared" si="16"/>
        <v>89392</v>
      </c>
      <c r="B1046" s="142" t="s">
        <v>1649</v>
      </c>
      <c r="C1046" s="156" t="s">
        <v>12942</v>
      </c>
      <c r="D1046" s="144" t="s">
        <v>9623</v>
      </c>
      <c r="E1046" s="145" t="s">
        <v>29006</v>
      </c>
    </row>
    <row r="1047" spans="1:5" ht="27">
      <c r="A1047" t="str">
        <f t="shared" si="16"/>
        <v>89393</v>
      </c>
      <c r="B1047" s="142" t="s">
        <v>1650</v>
      </c>
      <c r="C1047" s="156" t="s">
        <v>12943</v>
      </c>
      <c r="D1047" s="144" t="s">
        <v>9623</v>
      </c>
      <c r="E1047" s="145" t="s">
        <v>8880</v>
      </c>
    </row>
    <row r="1048" spans="1:5" ht="27">
      <c r="A1048" t="str">
        <f t="shared" si="16"/>
        <v>89394</v>
      </c>
      <c r="B1048" s="142" t="s">
        <v>1651</v>
      </c>
      <c r="C1048" s="156" t="s">
        <v>12944</v>
      </c>
      <c r="D1048" s="144" t="s">
        <v>9623</v>
      </c>
      <c r="E1048" s="145" t="s">
        <v>18200</v>
      </c>
    </row>
    <row r="1049" spans="1:5" ht="27">
      <c r="A1049" t="str">
        <f t="shared" si="16"/>
        <v>89395</v>
      </c>
      <c r="B1049" s="142" t="s">
        <v>1652</v>
      </c>
      <c r="C1049" s="156" t="s">
        <v>12946</v>
      </c>
      <c r="D1049" s="144" t="s">
        <v>9623</v>
      </c>
      <c r="E1049" s="145" t="s">
        <v>17672</v>
      </c>
    </row>
    <row r="1050" spans="1:5" ht="27">
      <c r="A1050" t="str">
        <f t="shared" si="16"/>
        <v>89396</v>
      </c>
      <c r="B1050" s="142" t="s">
        <v>1653</v>
      </c>
      <c r="C1050" s="156" t="s">
        <v>12948</v>
      </c>
      <c r="D1050" s="144" t="s">
        <v>9623</v>
      </c>
      <c r="E1050" s="145" t="s">
        <v>9377</v>
      </c>
    </row>
    <row r="1051" spans="1:5" ht="27">
      <c r="A1051" t="str">
        <f t="shared" si="16"/>
        <v>89397</v>
      </c>
      <c r="B1051" s="142" t="s">
        <v>1654</v>
      </c>
      <c r="C1051" s="156" t="s">
        <v>12949</v>
      </c>
      <c r="D1051" s="144" t="s">
        <v>9623</v>
      </c>
      <c r="E1051" s="145" t="s">
        <v>13581</v>
      </c>
    </row>
    <row r="1052" spans="1:5" ht="27">
      <c r="A1052" t="str">
        <f t="shared" si="16"/>
        <v>89398</v>
      </c>
      <c r="B1052" s="142" t="s">
        <v>1655</v>
      </c>
      <c r="C1052" s="156" t="s">
        <v>12950</v>
      </c>
      <c r="D1052" s="144" t="s">
        <v>9623</v>
      </c>
      <c r="E1052" s="145" t="s">
        <v>9449</v>
      </c>
    </row>
    <row r="1053" spans="1:5" ht="27">
      <c r="A1053" t="str">
        <f t="shared" si="16"/>
        <v>89399</v>
      </c>
      <c r="B1053" s="142" t="s">
        <v>1656</v>
      </c>
      <c r="C1053" s="156" t="s">
        <v>12951</v>
      </c>
      <c r="D1053" s="144" t="s">
        <v>9623</v>
      </c>
      <c r="E1053" s="145" t="s">
        <v>29007</v>
      </c>
    </row>
    <row r="1054" spans="1:5" ht="27">
      <c r="A1054" t="str">
        <f t="shared" si="16"/>
        <v>89400</v>
      </c>
      <c r="B1054" s="142" t="s">
        <v>1657</v>
      </c>
      <c r="C1054" s="156" t="s">
        <v>12952</v>
      </c>
      <c r="D1054" s="144" t="s">
        <v>9623</v>
      </c>
      <c r="E1054" s="145" t="s">
        <v>18206</v>
      </c>
    </row>
    <row r="1055" spans="1:5" ht="27">
      <c r="A1055" t="str">
        <f t="shared" si="16"/>
        <v>89401</v>
      </c>
      <c r="B1055" s="142" t="s">
        <v>1658</v>
      </c>
      <c r="C1055" s="156" t="s">
        <v>12646</v>
      </c>
      <c r="D1055" s="144" t="s">
        <v>9548</v>
      </c>
      <c r="E1055" s="145" t="s">
        <v>8932</v>
      </c>
    </row>
    <row r="1056" spans="1:5" ht="27">
      <c r="A1056" t="str">
        <f t="shared" si="16"/>
        <v>89402</v>
      </c>
      <c r="B1056" s="142" t="s">
        <v>1659</v>
      </c>
      <c r="C1056" s="156" t="s">
        <v>12647</v>
      </c>
      <c r="D1056" s="144" t="s">
        <v>9548</v>
      </c>
      <c r="E1056" s="145" t="s">
        <v>13074</v>
      </c>
    </row>
    <row r="1057" spans="1:5" ht="27">
      <c r="A1057" t="str">
        <f t="shared" si="16"/>
        <v>89403</v>
      </c>
      <c r="B1057" s="142" t="s">
        <v>1660</v>
      </c>
      <c r="C1057" s="156" t="s">
        <v>12648</v>
      </c>
      <c r="D1057" s="144" t="s">
        <v>9548</v>
      </c>
      <c r="E1057" s="145" t="s">
        <v>26011</v>
      </c>
    </row>
    <row r="1058" spans="1:5" ht="27">
      <c r="A1058" t="str">
        <f t="shared" si="16"/>
        <v>89404</v>
      </c>
      <c r="B1058" s="142" t="s">
        <v>1661</v>
      </c>
      <c r="C1058" s="156" t="s">
        <v>12954</v>
      </c>
      <c r="D1058" s="144" t="s">
        <v>9623</v>
      </c>
      <c r="E1058" s="145" t="s">
        <v>16417</v>
      </c>
    </row>
    <row r="1059" spans="1:5" ht="27">
      <c r="A1059" t="str">
        <f t="shared" si="16"/>
        <v>89405</v>
      </c>
      <c r="B1059" s="142" t="s">
        <v>1662</v>
      </c>
      <c r="C1059" s="156" t="s">
        <v>12955</v>
      </c>
      <c r="D1059" s="144" t="s">
        <v>9623</v>
      </c>
      <c r="E1059" s="145" t="s">
        <v>10290</v>
      </c>
    </row>
    <row r="1060" spans="1:5" ht="27">
      <c r="A1060" t="str">
        <f t="shared" si="16"/>
        <v>89406</v>
      </c>
      <c r="B1060" s="142" t="s">
        <v>1663</v>
      </c>
      <c r="C1060" s="156" t="s">
        <v>12956</v>
      </c>
      <c r="D1060" s="144" t="s">
        <v>9623</v>
      </c>
      <c r="E1060" s="145" t="s">
        <v>9242</v>
      </c>
    </row>
    <row r="1061" spans="1:5" ht="27">
      <c r="A1061" t="str">
        <f t="shared" si="16"/>
        <v>89407</v>
      </c>
      <c r="B1061" s="142" t="s">
        <v>1664</v>
      </c>
      <c r="C1061" s="156" t="s">
        <v>12957</v>
      </c>
      <c r="D1061" s="144" t="s">
        <v>9623</v>
      </c>
      <c r="E1061" s="145" t="s">
        <v>9296</v>
      </c>
    </row>
    <row r="1062" spans="1:5" ht="27">
      <c r="A1062" t="str">
        <f t="shared" si="16"/>
        <v>89408</v>
      </c>
      <c r="B1062" s="142" t="s">
        <v>1665</v>
      </c>
      <c r="C1062" s="156" t="s">
        <v>12958</v>
      </c>
      <c r="D1062" s="144" t="s">
        <v>9623</v>
      </c>
      <c r="E1062" s="145" t="s">
        <v>13408</v>
      </c>
    </row>
    <row r="1063" spans="1:5" ht="27">
      <c r="A1063" t="str">
        <f t="shared" si="16"/>
        <v>89409</v>
      </c>
      <c r="B1063" s="142" t="s">
        <v>1666</v>
      </c>
      <c r="C1063" s="156" t="s">
        <v>12959</v>
      </c>
      <c r="D1063" s="144" t="s">
        <v>9623</v>
      </c>
      <c r="E1063" s="145" t="s">
        <v>8750</v>
      </c>
    </row>
    <row r="1064" spans="1:5" ht="27">
      <c r="A1064" t="str">
        <f t="shared" si="16"/>
        <v>89410</v>
      </c>
      <c r="B1064" s="142" t="s">
        <v>1667</v>
      </c>
      <c r="C1064" s="156" t="s">
        <v>12960</v>
      </c>
      <c r="D1064" s="144" t="s">
        <v>9623</v>
      </c>
      <c r="E1064" s="145" t="s">
        <v>8712</v>
      </c>
    </row>
    <row r="1065" spans="1:5" ht="27">
      <c r="A1065" t="str">
        <f t="shared" si="16"/>
        <v>89411</v>
      </c>
      <c r="B1065" s="142" t="s">
        <v>1668</v>
      </c>
      <c r="C1065" s="156" t="s">
        <v>12962</v>
      </c>
      <c r="D1065" s="144" t="s">
        <v>9623</v>
      </c>
      <c r="E1065" s="145" t="s">
        <v>8748</v>
      </c>
    </row>
    <row r="1066" spans="1:5" ht="27">
      <c r="A1066" t="str">
        <f t="shared" si="16"/>
        <v>89412</v>
      </c>
      <c r="B1066" s="142" t="s">
        <v>1669</v>
      </c>
      <c r="C1066" s="156" t="s">
        <v>12964</v>
      </c>
      <c r="D1066" s="144" t="s">
        <v>9623</v>
      </c>
      <c r="E1066" s="145" t="s">
        <v>9424</v>
      </c>
    </row>
    <row r="1067" spans="1:5" ht="27">
      <c r="A1067" t="str">
        <f t="shared" si="16"/>
        <v>89413</v>
      </c>
      <c r="B1067" s="142" t="s">
        <v>1670</v>
      </c>
      <c r="C1067" s="156" t="s">
        <v>12965</v>
      </c>
      <c r="D1067" s="144" t="s">
        <v>9623</v>
      </c>
      <c r="E1067" s="145" t="s">
        <v>17731</v>
      </c>
    </row>
    <row r="1068" spans="1:5" ht="27">
      <c r="A1068" t="str">
        <f t="shared" si="16"/>
        <v>89414</v>
      </c>
      <c r="B1068" s="142" t="s">
        <v>1671</v>
      </c>
      <c r="C1068" s="156" t="s">
        <v>12967</v>
      </c>
      <c r="D1068" s="144" t="s">
        <v>9623</v>
      </c>
      <c r="E1068" s="145" t="s">
        <v>9451</v>
      </c>
    </row>
    <row r="1069" spans="1:5" ht="27">
      <c r="A1069" t="str">
        <f t="shared" si="16"/>
        <v>89415</v>
      </c>
      <c r="B1069" s="142" t="s">
        <v>1672</v>
      </c>
      <c r="C1069" s="156" t="s">
        <v>12968</v>
      </c>
      <c r="D1069" s="144" t="s">
        <v>9623</v>
      </c>
      <c r="E1069" s="145" t="s">
        <v>11399</v>
      </c>
    </row>
    <row r="1070" spans="1:5" ht="27">
      <c r="A1070" t="str">
        <f t="shared" si="16"/>
        <v>89416</v>
      </c>
      <c r="B1070" s="142" t="s">
        <v>1673</v>
      </c>
      <c r="C1070" s="156" t="s">
        <v>12969</v>
      </c>
      <c r="D1070" s="144" t="s">
        <v>9623</v>
      </c>
      <c r="E1070" s="145" t="s">
        <v>8594</v>
      </c>
    </row>
    <row r="1071" spans="1:5" ht="27">
      <c r="A1071" t="str">
        <f t="shared" si="16"/>
        <v>89417</v>
      </c>
      <c r="B1071" s="142" t="s">
        <v>1674</v>
      </c>
      <c r="C1071" s="156" t="s">
        <v>12970</v>
      </c>
      <c r="D1071" s="144" t="s">
        <v>9623</v>
      </c>
      <c r="E1071" s="145" t="s">
        <v>8545</v>
      </c>
    </row>
    <row r="1072" spans="1:5" ht="27">
      <c r="A1072" t="str">
        <f t="shared" si="16"/>
        <v>89418</v>
      </c>
      <c r="B1072" s="142" t="s">
        <v>1675</v>
      </c>
      <c r="C1072" s="156" t="s">
        <v>12971</v>
      </c>
      <c r="D1072" s="144" t="s">
        <v>9623</v>
      </c>
      <c r="E1072" s="145" t="s">
        <v>11893</v>
      </c>
    </row>
    <row r="1073" spans="1:5" ht="27">
      <c r="A1073" t="str">
        <f t="shared" si="16"/>
        <v>89419</v>
      </c>
      <c r="B1073" s="142" t="s">
        <v>1676</v>
      </c>
      <c r="C1073" s="156" t="s">
        <v>12972</v>
      </c>
      <c r="D1073" s="144" t="s">
        <v>9623</v>
      </c>
      <c r="E1073" s="145" t="s">
        <v>9426</v>
      </c>
    </row>
    <row r="1074" spans="1:5" ht="27">
      <c r="A1074" t="str">
        <f t="shared" si="16"/>
        <v>89420</v>
      </c>
      <c r="B1074" s="142" t="s">
        <v>1677</v>
      </c>
      <c r="C1074" s="156" t="s">
        <v>12973</v>
      </c>
      <c r="D1074" s="144" t="s">
        <v>9623</v>
      </c>
      <c r="E1074" s="145" t="s">
        <v>20609</v>
      </c>
    </row>
    <row r="1075" spans="1:5" ht="27">
      <c r="A1075" t="str">
        <f t="shared" si="16"/>
        <v>89421</v>
      </c>
      <c r="B1075" s="142" t="s">
        <v>1678</v>
      </c>
      <c r="C1075" s="156" t="s">
        <v>12975</v>
      </c>
      <c r="D1075" s="144" t="s">
        <v>9623</v>
      </c>
      <c r="E1075" s="145" t="s">
        <v>9111</v>
      </c>
    </row>
    <row r="1076" spans="1:5" ht="27">
      <c r="A1076" t="str">
        <f t="shared" si="16"/>
        <v>89422</v>
      </c>
      <c r="B1076" s="142" t="s">
        <v>1679</v>
      </c>
      <c r="C1076" s="156" t="s">
        <v>12976</v>
      </c>
      <c r="D1076" s="144" t="s">
        <v>9623</v>
      </c>
      <c r="E1076" s="145" t="s">
        <v>9439</v>
      </c>
    </row>
    <row r="1077" spans="1:5" ht="27">
      <c r="A1077" t="str">
        <f t="shared" si="16"/>
        <v>89423</v>
      </c>
      <c r="B1077" s="142" t="s">
        <v>1680</v>
      </c>
      <c r="C1077" s="156" t="s">
        <v>12977</v>
      </c>
      <c r="D1077" s="144" t="s">
        <v>9623</v>
      </c>
      <c r="E1077" s="145" t="s">
        <v>9424</v>
      </c>
    </row>
    <row r="1078" spans="1:5" ht="27">
      <c r="A1078" t="str">
        <f t="shared" si="16"/>
        <v>89424</v>
      </c>
      <c r="B1078" s="142" t="s">
        <v>1681</v>
      </c>
      <c r="C1078" s="156" t="s">
        <v>12979</v>
      </c>
      <c r="D1078" s="144" t="s">
        <v>9623</v>
      </c>
      <c r="E1078" s="145" t="s">
        <v>16663</v>
      </c>
    </row>
    <row r="1079" spans="1:5" ht="27">
      <c r="A1079" t="str">
        <f t="shared" si="16"/>
        <v>89425</v>
      </c>
      <c r="B1079" s="142" t="s">
        <v>1682</v>
      </c>
      <c r="C1079" s="156" t="s">
        <v>12980</v>
      </c>
      <c r="D1079" s="144" t="s">
        <v>9623</v>
      </c>
      <c r="E1079" s="145" t="s">
        <v>17504</v>
      </c>
    </row>
    <row r="1080" spans="1:5" ht="27">
      <c r="A1080" t="str">
        <f t="shared" si="16"/>
        <v>89426</v>
      </c>
      <c r="B1080" s="142" t="s">
        <v>1683</v>
      </c>
      <c r="C1080" s="156" t="s">
        <v>12981</v>
      </c>
      <c r="D1080" s="144" t="s">
        <v>9623</v>
      </c>
      <c r="E1080" s="145" t="s">
        <v>9035</v>
      </c>
    </row>
    <row r="1081" spans="1:5" ht="27">
      <c r="A1081" t="str">
        <f t="shared" si="16"/>
        <v>89427</v>
      </c>
      <c r="B1081" s="142" t="s">
        <v>1684</v>
      </c>
      <c r="C1081" s="156" t="s">
        <v>12982</v>
      </c>
      <c r="D1081" s="144" t="s">
        <v>9623</v>
      </c>
      <c r="E1081" s="145" t="s">
        <v>16477</v>
      </c>
    </row>
    <row r="1082" spans="1:5" ht="27">
      <c r="A1082" t="str">
        <f t="shared" si="16"/>
        <v>89428</v>
      </c>
      <c r="B1082" s="142" t="s">
        <v>1685</v>
      </c>
      <c r="C1082" s="156" t="s">
        <v>12984</v>
      </c>
      <c r="D1082" s="144" t="s">
        <v>9623</v>
      </c>
      <c r="E1082" s="145" t="s">
        <v>12644</v>
      </c>
    </row>
    <row r="1083" spans="1:5" ht="27">
      <c r="A1083" t="str">
        <f t="shared" si="16"/>
        <v>89429</v>
      </c>
      <c r="B1083" s="142" t="s">
        <v>1686</v>
      </c>
      <c r="C1083" s="156" t="s">
        <v>12985</v>
      </c>
      <c r="D1083" s="144" t="s">
        <v>9623</v>
      </c>
      <c r="E1083" s="145" t="s">
        <v>8779</v>
      </c>
    </row>
    <row r="1084" spans="1:5" ht="27">
      <c r="A1084" t="str">
        <f t="shared" si="16"/>
        <v>89430</v>
      </c>
      <c r="B1084" s="142" t="s">
        <v>1687</v>
      </c>
      <c r="C1084" s="156" t="s">
        <v>12986</v>
      </c>
      <c r="D1084" s="144" t="s">
        <v>9623</v>
      </c>
      <c r="E1084" s="145" t="s">
        <v>16383</v>
      </c>
    </row>
    <row r="1085" spans="1:5" ht="27">
      <c r="A1085" t="str">
        <f t="shared" si="16"/>
        <v>89431</v>
      </c>
      <c r="B1085" s="142" t="s">
        <v>1688</v>
      </c>
      <c r="C1085" s="156" t="s">
        <v>12987</v>
      </c>
      <c r="D1085" s="144" t="s">
        <v>9623</v>
      </c>
      <c r="E1085" s="145" t="s">
        <v>16133</v>
      </c>
    </row>
    <row r="1086" spans="1:5" ht="27">
      <c r="A1086" t="str">
        <f t="shared" si="16"/>
        <v>89432</v>
      </c>
      <c r="B1086" s="142" t="s">
        <v>1689</v>
      </c>
      <c r="C1086" s="156" t="s">
        <v>12988</v>
      </c>
      <c r="D1086" s="144" t="s">
        <v>9623</v>
      </c>
      <c r="E1086" s="145" t="s">
        <v>17507</v>
      </c>
    </row>
    <row r="1087" spans="1:5" ht="27">
      <c r="A1087" t="str">
        <f t="shared" si="16"/>
        <v>89433</v>
      </c>
      <c r="B1087" s="142" t="s">
        <v>1690</v>
      </c>
      <c r="C1087" s="156" t="s">
        <v>12989</v>
      </c>
      <c r="D1087" s="144" t="s">
        <v>9623</v>
      </c>
      <c r="E1087" s="145" t="s">
        <v>12100</v>
      </c>
    </row>
    <row r="1088" spans="1:5" ht="27">
      <c r="A1088" t="str">
        <f t="shared" si="16"/>
        <v>89434</v>
      </c>
      <c r="B1088" s="142" t="s">
        <v>1691</v>
      </c>
      <c r="C1088" s="156" t="s">
        <v>12990</v>
      </c>
      <c r="D1088" s="144" t="s">
        <v>9623</v>
      </c>
      <c r="E1088" s="145" t="s">
        <v>16758</v>
      </c>
    </row>
    <row r="1089" spans="1:5" ht="27">
      <c r="A1089" t="str">
        <f t="shared" si="16"/>
        <v>89435</v>
      </c>
      <c r="B1089" s="142" t="s">
        <v>1692</v>
      </c>
      <c r="C1089" s="156" t="s">
        <v>12991</v>
      </c>
      <c r="D1089" s="144" t="s">
        <v>9623</v>
      </c>
      <c r="E1089" s="145" t="s">
        <v>25499</v>
      </c>
    </row>
    <row r="1090" spans="1:5" ht="27">
      <c r="A1090" t="str">
        <f t="shared" si="16"/>
        <v>89436</v>
      </c>
      <c r="B1090" s="142" t="s">
        <v>1693</v>
      </c>
      <c r="C1090" s="156" t="s">
        <v>12992</v>
      </c>
      <c r="D1090" s="144" t="s">
        <v>9623</v>
      </c>
      <c r="E1090" s="145" t="s">
        <v>24804</v>
      </c>
    </row>
    <row r="1091" spans="1:5" ht="27">
      <c r="A1091" t="str">
        <f t="shared" si="16"/>
        <v>89437</v>
      </c>
      <c r="B1091" s="142" t="s">
        <v>1694</v>
      </c>
      <c r="C1091" s="156" t="s">
        <v>12993</v>
      </c>
      <c r="D1091" s="144" t="s">
        <v>9623</v>
      </c>
      <c r="E1091" s="145" t="s">
        <v>10660</v>
      </c>
    </row>
    <row r="1092" spans="1:5" ht="27">
      <c r="A1092" t="str">
        <f t="shared" si="16"/>
        <v>89438</v>
      </c>
      <c r="B1092" s="142" t="s">
        <v>1695</v>
      </c>
      <c r="C1092" s="156" t="s">
        <v>12995</v>
      </c>
      <c r="D1092" s="144" t="s">
        <v>9623</v>
      </c>
      <c r="E1092" s="145" t="s">
        <v>9549</v>
      </c>
    </row>
    <row r="1093" spans="1:5" ht="27">
      <c r="A1093" t="str">
        <f t="shared" si="16"/>
        <v>89439</v>
      </c>
      <c r="B1093" s="142" t="s">
        <v>1696</v>
      </c>
      <c r="C1093" s="156" t="s">
        <v>12996</v>
      </c>
      <c r="D1093" s="144" t="s">
        <v>9623</v>
      </c>
      <c r="E1093" s="145" t="s">
        <v>11934</v>
      </c>
    </row>
    <row r="1094" spans="1:5" ht="27">
      <c r="A1094" t="str">
        <f t="shared" si="16"/>
        <v>89440</v>
      </c>
      <c r="B1094" s="142" t="s">
        <v>1697</v>
      </c>
      <c r="C1094" s="156" t="s">
        <v>12997</v>
      </c>
      <c r="D1094" s="144" t="s">
        <v>9623</v>
      </c>
      <c r="E1094" s="145" t="s">
        <v>17675</v>
      </c>
    </row>
    <row r="1095" spans="1:5" ht="27">
      <c r="A1095" t="str">
        <f t="shared" si="16"/>
        <v>89441</v>
      </c>
      <c r="B1095" s="142" t="s">
        <v>1698</v>
      </c>
      <c r="C1095" s="156" t="s">
        <v>12998</v>
      </c>
      <c r="D1095" s="144" t="s">
        <v>9623</v>
      </c>
      <c r="E1095" s="145" t="s">
        <v>13220</v>
      </c>
    </row>
    <row r="1096" spans="1:5" ht="27">
      <c r="A1096" t="str">
        <f t="shared" ref="A1096:A1159" si="17">IF(ISERROR(SEARCH("/",B1096)=6),TRIM(CLEAN(B1096)),IF(SEARCH("/",B1096)=6,IF(LEN(TRIM(CLEAN(B1096)))=7,LEFT(TRIM(CLEAN(B1096)),6)&amp;"00"&amp;RIGHT(TRIM(CLEAN(B1096)),1),LEFT(TRIM(CLEAN(B1096)),6)&amp;"0"&amp;RIGHT(TRIM(CLEAN(B1096)),2)),TRIM(CLEAN(B1096))))</f>
        <v>89442</v>
      </c>
      <c r="B1096" s="142" t="s">
        <v>1699</v>
      </c>
      <c r="C1096" s="156" t="s">
        <v>12999</v>
      </c>
      <c r="D1096" s="144" t="s">
        <v>9623</v>
      </c>
      <c r="E1096" s="145" t="s">
        <v>25987</v>
      </c>
    </row>
    <row r="1097" spans="1:5" ht="27">
      <c r="A1097" t="str">
        <f t="shared" si="17"/>
        <v>89443</v>
      </c>
      <c r="B1097" s="142" t="s">
        <v>1700</v>
      </c>
      <c r="C1097" s="156" t="s">
        <v>13000</v>
      </c>
      <c r="D1097" s="144" t="s">
        <v>9623</v>
      </c>
      <c r="E1097" s="145" t="s">
        <v>9367</v>
      </c>
    </row>
    <row r="1098" spans="1:5" ht="27">
      <c r="A1098" t="str">
        <f t="shared" si="17"/>
        <v>89444</v>
      </c>
      <c r="B1098" s="142" t="s">
        <v>1701</v>
      </c>
      <c r="C1098" s="156" t="s">
        <v>13001</v>
      </c>
      <c r="D1098" s="144" t="s">
        <v>9623</v>
      </c>
      <c r="E1098" s="145" t="s">
        <v>27714</v>
      </c>
    </row>
    <row r="1099" spans="1:5" ht="27">
      <c r="A1099" t="str">
        <f t="shared" si="17"/>
        <v>89445</v>
      </c>
      <c r="B1099" s="142" t="s">
        <v>1702</v>
      </c>
      <c r="C1099" s="156" t="s">
        <v>13002</v>
      </c>
      <c r="D1099" s="144" t="s">
        <v>9623</v>
      </c>
      <c r="E1099" s="145" t="s">
        <v>13169</v>
      </c>
    </row>
    <row r="1100" spans="1:5" ht="27">
      <c r="A1100" t="str">
        <f t="shared" si="17"/>
        <v>89446</v>
      </c>
      <c r="B1100" s="142" t="s">
        <v>1703</v>
      </c>
      <c r="C1100" s="156" t="s">
        <v>12649</v>
      </c>
      <c r="D1100" s="144" t="s">
        <v>9548</v>
      </c>
      <c r="E1100" s="145" t="s">
        <v>8770</v>
      </c>
    </row>
    <row r="1101" spans="1:5" ht="27">
      <c r="A1101" t="str">
        <f t="shared" si="17"/>
        <v>89447</v>
      </c>
      <c r="B1101" s="142" t="s">
        <v>1704</v>
      </c>
      <c r="C1101" s="156" t="s">
        <v>12650</v>
      </c>
      <c r="D1101" s="144" t="s">
        <v>9548</v>
      </c>
      <c r="E1101" s="145" t="s">
        <v>12013</v>
      </c>
    </row>
    <row r="1102" spans="1:5" ht="27">
      <c r="A1102" t="str">
        <f t="shared" si="17"/>
        <v>89448</v>
      </c>
      <c r="B1102" s="142" t="s">
        <v>1705</v>
      </c>
      <c r="C1102" s="156" t="s">
        <v>12651</v>
      </c>
      <c r="D1102" s="144" t="s">
        <v>9548</v>
      </c>
      <c r="E1102" s="145" t="s">
        <v>9191</v>
      </c>
    </row>
    <row r="1103" spans="1:5" ht="27">
      <c r="A1103" t="str">
        <f t="shared" si="17"/>
        <v>89449</v>
      </c>
      <c r="B1103" s="142" t="s">
        <v>1706</v>
      </c>
      <c r="C1103" s="156" t="s">
        <v>12653</v>
      </c>
      <c r="D1103" s="144" t="s">
        <v>9548</v>
      </c>
      <c r="E1103" s="145" t="s">
        <v>23229</v>
      </c>
    </row>
    <row r="1104" spans="1:5" ht="27">
      <c r="A1104" t="str">
        <f t="shared" si="17"/>
        <v>89450</v>
      </c>
      <c r="B1104" s="142" t="s">
        <v>1707</v>
      </c>
      <c r="C1104" s="156" t="s">
        <v>12654</v>
      </c>
      <c r="D1104" s="144" t="s">
        <v>9548</v>
      </c>
      <c r="E1104" s="145" t="s">
        <v>27326</v>
      </c>
    </row>
    <row r="1105" spans="1:5" ht="27">
      <c r="A1105" t="str">
        <f t="shared" si="17"/>
        <v>89451</v>
      </c>
      <c r="B1105" s="142" t="s">
        <v>1708</v>
      </c>
      <c r="C1105" s="156" t="s">
        <v>12655</v>
      </c>
      <c r="D1105" s="144" t="s">
        <v>9548</v>
      </c>
      <c r="E1105" s="145" t="s">
        <v>29008</v>
      </c>
    </row>
    <row r="1106" spans="1:5" ht="27">
      <c r="A1106" t="str">
        <f t="shared" si="17"/>
        <v>89452</v>
      </c>
      <c r="B1106" s="142" t="s">
        <v>1709</v>
      </c>
      <c r="C1106" s="156" t="s">
        <v>12656</v>
      </c>
      <c r="D1106" s="144" t="s">
        <v>9548</v>
      </c>
      <c r="E1106" s="145" t="s">
        <v>29009</v>
      </c>
    </row>
    <row r="1107" spans="1:5" ht="40.5">
      <c r="A1107" t="str">
        <f t="shared" si="17"/>
        <v>89453</v>
      </c>
      <c r="B1107" s="142" t="s">
        <v>1710</v>
      </c>
      <c r="C1107" s="156" t="s">
        <v>14744</v>
      </c>
      <c r="D1107" s="144" t="s">
        <v>9772</v>
      </c>
      <c r="E1107" s="145" t="s">
        <v>17570</v>
      </c>
    </row>
    <row r="1108" spans="1:5" ht="40.5">
      <c r="A1108" t="str">
        <f t="shared" si="17"/>
        <v>89454</v>
      </c>
      <c r="B1108" s="142" t="s">
        <v>1711</v>
      </c>
      <c r="C1108" s="156" t="s">
        <v>14745</v>
      </c>
      <c r="D1108" s="144" t="s">
        <v>9772</v>
      </c>
      <c r="E1108" s="145" t="s">
        <v>25706</v>
      </c>
    </row>
    <row r="1109" spans="1:5" ht="40.5">
      <c r="A1109" t="str">
        <f t="shared" si="17"/>
        <v>89455</v>
      </c>
      <c r="B1109" s="142" t="s">
        <v>1712</v>
      </c>
      <c r="C1109" s="156" t="s">
        <v>14746</v>
      </c>
      <c r="D1109" s="144" t="s">
        <v>9772</v>
      </c>
      <c r="E1109" s="145" t="s">
        <v>29010</v>
      </c>
    </row>
    <row r="1110" spans="1:5" ht="40.5">
      <c r="A1110" t="str">
        <f t="shared" si="17"/>
        <v>89456</v>
      </c>
      <c r="B1110" s="142" t="s">
        <v>1713</v>
      </c>
      <c r="C1110" s="156" t="s">
        <v>14747</v>
      </c>
      <c r="D1110" s="144" t="s">
        <v>9772</v>
      </c>
      <c r="E1110" s="145" t="s">
        <v>20529</v>
      </c>
    </row>
    <row r="1111" spans="1:5" ht="40.5">
      <c r="A1111" t="str">
        <f t="shared" si="17"/>
        <v>89457</v>
      </c>
      <c r="B1111" s="142" t="s">
        <v>1714</v>
      </c>
      <c r="C1111" s="156" t="s">
        <v>14748</v>
      </c>
      <c r="D1111" s="144" t="s">
        <v>9772</v>
      </c>
      <c r="E1111" s="145" t="s">
        <v>28524</v>
      </c>
    </row>
    <row r="1112" spans="1:5" ht="40.5">
      <c r="A1112" t="str">
        <f t="shared" si="17"/>
        <v>89458</v>
      </c>
      <c r="B1112" s="142" t="s">
        <v>1715</v>
      </c>
      <c r="C1112" s="156" t="s">
        <v>14749</v>
      </c>
      <c r="D1112" s="144" t="s">
        <v>9772</v>
      </c>
      <c r="E1112" s="145" t="s">
        <v>18577</v>
      </c>
    </row>
    <row r="1113" spans="1:5" ht="40.5">
      <c r="A1113" t="str">
        <f t="shared" si="17"/>
        <v>89459</v>
      </c>
      <c r="B1113" s="142" t="s">
        <v>1716</v>
      </c>
      <c r="C1113" s="156" t="s">
        <v>14750</v>
      </c>
      <c r="D1113" s="144" t="s">
        <v>9772</v>
      </c>
      <c r="E1113" s="145" t="s">
        <v>29011</v>
      </c>
    </row>
    <row r="1114" spans="1:5" ht="40.5">
      <c r="A1114" t="str">
        <f t="shared" si="17"/>
        <v>89460</v>
      </c>
      <c r="B1114" s="142" t="s">
        <v>1717</v>
      </c>
      <c r="C1114" s="156" t="s">
        <v>14751</v>
      </c>
      <c r="D1114" s="144" t="s">
        <v>9772</v>
      </c>
      <c r="E1114" s="145" t="s">
        <v>29012</v>
      </c>
    </row>
    <row r="1115" spans="1:5" ht="40.5">
      <c r="A1115" t="str">
        <f t="shared" si="17"/>
        <v>89462</v>
      </c>
      <c r="B1115" s="142" t="s">
        <v>1718</v>
      </c>
      <c r="C1115" s="156" t="s">
        <v>14752</v>
      </c>
      <c r="D1115" s="144" t="s">
        <v>9772</v>
      </c>
      <c r="E1115" s="145" t="s">
        <v>29013</v>
      </c>
    </row>
    <row r="1116" spans="1:5" ht="40.5">
      <c r="A1116" t="str">
        <f t="shared" si="17"/>
        <v>89463</v>
      </c>
      <c r="B1116" s="142" t="s">
        <v>1719</v>
      </c>
      <c r="C1116" s="156" t="s">
        <v>14753</v>
      </c>
      <c r="D1116" s="144" t="s">
        <v>9772</v>
      </c>
      <c r="E1116" s="145" t="s">
        <v>17708</v>
      </c>
    </row>
    <row r="1117" spans="1:5" ht="40.5">
      <c r="A1117" t="str">
        <f t="shared" si="17"/>
        <v>89464</v>
      </c>
      <c r="B1117" s="142" t="s">
        <v>1720</v>
      </c>
      <c r="C1117" s="156" t="s">
        <v>14754</v>
      </c>
      <c r="D1117" s="144" t="s">
        <v>9772</v>
      </c>
      <c r="E1117" s="145" t="s">
        <v>28157</v>
      </c>
    </row>
    <row r="1118" spans="1:5" ht="40.5">
      <c r="A1118" t="str">
        <f t="shared" si="17"/>
        <v>89465</v>
      </c>
      <c r="B1118" s="142" t="s">
        <v>1721</v>
      </c>
      <c r="C1118" s="156" t="s">
        <v>14755</v>
      </c>
      <c r="D1118" s="144" t="s">
        <v>9772</v>
      </c>
      <c r="E1118" s="145" t="s">
        <v>28548</v>
      </c>
    </row>
    <row r="1119" spans="1:5" ht="40.5">
      <c r="A1119" t="str">
        <f t="shared" si="17"/>
        <v>89466</v>
      </c>
      <c r="B1119" s="142" t="s">
        <v>1722</v>
      </c>
      <c r="C1119" s="156" t="s">
        <v>14756</v>
      </c>
      <c r="D1119" s="144" t="s">
        <v>9772</v>
      </c>
      <c r="E1119" s="145" t="s">
        <v>29014</v>
      </c>
    </row>
    <row r="1120" spans="1:5" ht="40.5">
      <c r="A1120" t="str">
        <f t="shared" si="17"/>
        <v>89467</v>
      </c>
      <c r="B1120" s="142" t="s">
        <v>1723</v>
      </c>
      <c r="C1120" s="156" t="s">
        <v>14757</v>
      </c>
      <c r="D1120" s="144" t="s">
        <v>9772</v>
      </c>
      <c r="E1120" s="145" t="s">
        <v>29015</v>
      </c>
    </row>
    <row r="1121" spans="1:5" ht="40.5">
      <c r="A1121" t="str">
        <f t="shared" si="17"/>
        <v>89468</v>
      </c>
      <c r="B1121" s="142" t="s">
        <v>1724</v>
      </c>
      <c r="C1121" s="156" t="s">
        <v>14758</v>
      </c>
      <c r="D1121" s="144" t="s">
        <v>9772</v>
      </c>
      <c r="E1121" s="145" t="s">
        <v>29016</v>
      </c>
    </row>
    <row r="1122" spans="1:5" ht="40.5">
      <c r="A1122" t="str">
        <f t="shared" si="17"/>
        <v>89469</v>
      </c>
      <c r="B1122" s="142" t="s">
        <v>1725</v>
      </c>
      <c r="C1122" s="156" t="s">
        <v>14759</v>
      </c>
      <c r="D1122" s="144" t="s">
        <v>9772</v>
      </c>
      <c r="E1122" s="145" t="s">
        <v>29017</v>
      </c>
    </row>
    <row r="1123" spans="1:5" ht="40.5">
      <c r="A1123" t="str">
        <f t="shared" si="17"/>
        <v>89470</v>
      </c>
      <c r="B1123" s="142" t="s">
        <v>1726</v>
      </c>
      <c r="C1123" s="156" t="s">
        <v>14760</v>
      </c>
      <c r="D1123" s="144" t="s">
        <v>9772</v>
      </c>
      <c r="E1123" s="145" t="s">
        <v>20529</v>
      </c>
    </row>
    <row r="1124" spans="1:5" ht="40.5">
      <c r="A1124" t="str">
        <f t="shared" si="17"/>
        <v>89471</v>
      </c>
      <c r="B1124" s="142" t="s">
        <v>1727</v>
      </c>
      <c r="C1124" s="156" t="s">
        <v>14761</v>
      </c>
      <c r="D1124" s="144" t="s">
        <v>9772</v>
      </c>
      <c r="E1124" s="145" t="s">
        <v>24989</v>
      </c>
    </row>
    <row r="1125" spans="1:5" ht="40.5">
      <c r="A1125" t="str">
        <f t="shared" si="17"/>
        <v>89472</v>
      </c>
      <c r="B1125" s="142" t="s">
        <v>1728</v>
      </c>
      <c r="C1125" s="156" t="s">
        <v>14762</v>
      </c>
      <c r="D1125" s="144" t="s">
        <v>9772</v>
      </c>
      <c r="E1125" s="145" t="s">
        <v>29018</v>
      </c>
    </row>
    <row r="1126" spans="1:5" ht="40.5">
      <c r="A1126" t="str">
        <f t="shared" si="17"/>
        <v>89473</v>
      </c>
      <c r="B1126" s="142" t="s">
        <v>1729</v>
      </c>
      <c r="C1126" s="156" t="s">
        <v>14763</v>
      </c>
      <c r="D1126" s="144" t="s">
        <v>9772</v>
      </c>
      <c r="E1126" s="145" t="s">
        <v>18829</v>
      </c>
    </row>
    <row r="1127" spans="1:5" ht="40.5">
      <c r="A1127" t="str">
        <f t="shared" si="17"/>
        <v>89474</v>
      </c>
      <c r="B1127" s="142" t="s">
        <v>1730</v>
      </c>
      <c r="C1127" s="156" t="s">
        <v>14764</v>
      </c>
      <c r="D1127" s="144" t="s">
        <v>9772</v>
      </c>
      <c r="E1127" s="145" t="s">
        <v>28393</v>
      </c>
    </row>
    <row r="1128" spans="1:5" ht="40.5">
      <c r="A1128" t="str">
        <f t="shared" si="17"/>
        <v>89475</v>
      </c>
      <c r="B1128" s="142" t="s">
        <v>1731</v>
      </c>
      <c r="C1128" s="156" t="s">
        <v>14765</v>
      </c>
      <c r="D1128" s="144" t="s">
        <v>9772</v>
      </c>
      <c r="E1128" s="145" t="s">
        <v>28514</v>
      </c>
    </row>
    <row r="1129" spans="1:5" ht="40.5">
      <c r="A1129" t="str">
        <f t="shared" si="17"/>
        <v>89476</v>
      </c>
      <c r="B1129" s="142" t="s">
        <v>1732</v>
      </c>
      <c r="C1129" s="156" t="s">
        <v>14766</v>
      </c>
      <c r="D1129" s="144" t="s">
        <v>9772</v>
      </c>
      <c r="E1129" s="145" t="s">
        <v>23827</v>
      </c>
    </row>
    <row r="1130" spans="1:5" ht="40.5">
      <c r="A1130" t="str">
        <f t="shared" si="17"/>
        <v>89477</v>
      </c>
      <c r="B1130" s="142" t="s">
        <v>1733</v>
      </c>
      <c r="C1130" s="156" t="s">
        <v>14767</v>
      </c>
      <c r="D1130" s="144" t="s">
        <v>9772</v>
      </c>
      <c r="E1130" s="145" t="s">
        <v>29019</v>
      </c>
    </row>
    <row r="1131" spans="1:5" ht="40.5">
      <c r="A1131" t="str">
        <f t="shared" si="17"/>
        <v>89478</v>
      </c>
      <c r="B1131" s="142" t="s">
        <v>1734</v>
      </c>
      <c r="C1131" s="156" t="s">
        <v>14768</v>
      </c>
      <c r="D1131" s="144" t="s">
        <v>9772</v>
      </c>
      <c r="E1131" s="145" t="s">
        <v>26715</v>
      </c>
    </row>
    <row r="1132" spans="1:5" ht="40.5">
      <c r="A1132" t="str">
        <f t="shared" si="17"/>
        <v>89479</v>
      </c>
      <c r="B1132" s="142" t="s">
        <v>1735</v>
      </c>
      <c r="C1132" s="156" t="s">
        <v>14769</v>
      </c>
      <c r="D1132" s="144" t="s">
        <v>9772</v>
      </c>
      <c r="E1132" s="145" t="s">
        <v>29020</v>
      </c>
    </row>
    <row r="1133" spans="1:5" ht="40.5">
      <c r="A1133" t="str">
        <f t="shared" si="17"/>
        <v>89480</v>
      </c>
      <c r="B1133" s="142" t="s">
        <v>1736</v>
      </c>
      <c r="C1133" s="156" t="s">
        <v>14770</v>
      </c>
      <c r="D1133" s="144" t="s">
        <v>9772</v>
      </c>
      <c r="E1133" s="145" t="s">
        <v>29021</v>
      </c>
    </row>
    <row r="1134" spans="1:5" ht="27">
      <c r="A1134" t="str">
        <f t="shared" si="17"/>
        <v>89481</v>
      </c>
      <c r="B1134" s="142" t="s">
        <v>1737</v>
      </c>
      <c r="C1134" s="156" t="s">
        <v>13003</v>
      </c>
      <c r="D1134" s="144" t="s">
        <v>9623</v>
      </c>
      <c r="E1134" s="145" t="s">
        <v>18037</v>
      </c>
    </row>
    <row r="1135" spans="1:5" ht="27">
      <c r="A1135" t="str">
        <f t="shared" si="17"/>
        <v>89482</v>
      </c>
      <c r="B1135" s="142" t="s">
        <v>1738</v>
      </c>
      <c r="C1135" s="156" t="s">
        <v>14120</v>
      </c>
      <c r="D1135" s="144" t="s">
        <v>9623</v>
      </c>
      <c r="E1135" s="145" t="s">
        <v>18109</v>
      </c>
    </row>
    <row r="1136" spans="1:5" ht="40.5">
      <c r="A1136" t="str">
        <f t="shared" si="17"/>
        <v>89483</v>
      </c>
      <c r="B1136" s="142" t="s">
        <v>1739</v>
      </c>
      <c r="C1136" s="156" t="s">
        <v>14771</v>
      </c>
      <c r="D1136" s="144" t="s">
        <v>9772</v>
      </c>
      <c r="E1136" s="145" t="s">
        <v>24820</v>
      </c>
    </row>
    <row r="1137" spans="1:5" ht="40.5">
      <c r="A1137" t="str">
        <f t="shared" si="17"/>
        <v>89484</v>
      </c>
      <c r="B1137" s="142" t="s">
        <v>1740</v>
      </c>
      <c r="C1137" s="156" t="s">
        <v>14772</v>
      </c>
      <c r="D1137" s="144" t="s">
        <v>9772</v>
      </c>
      <c r="E1137" s="145" t="s">
        <v>28419</v>
      </c>
    </row>
    <row r="1138" spans="1:5" ht="27">
      <c r="A1138" t="str">
        <f t="shared" si="17"/>
        <v>89485</v>
      </c>
      <c r="B1138" s="142" t="s">
        <v>1741</v>
      </c>
      <c r="C1138" s="156" t="s">
        <v>13005</v>
      </c>
      <c r="D1138" s="144" t="s">
        <v>9623</v>
      </c>
      <c r="E1138" s="145" t="s">
        <v>26238</v>
      </c>
    </row>
    <row r="1139" spans="1:5" ht="40.5">
      <c r="A1139" t="str">
        <f t="shared" si="17"/>
        <v>89486</v>
      </c>
      <c r="B1139" s="142" t="s">
        <v>1742</v>
      </c>
      <c r="C1139" s="156" t="s">
        <v>14773</v>
      </c>
      <c r="D1139" s="144" t="s">
        <v>9772</v>
      </c>
      <c r="E1139" s="145" t="s">
        <v>26625</v>
      </c>
    </row>
    <row r="1140" spans="1:5" ht="40.5">
      <c r="A1140" t="str">
        <f t="shared" si="17"/>
        <v>89487</v>
      </c>
      <c r="B1140" s="142" t="s">
        <v>1743</v>
      </c>
      <c r="C1140" s="156" t="s">
        <v>14774</v>
      </c>
      <c r="D1140" s="144" t="s">
        <v>9772</v>
      </c>
      <c r="E1140" s="145" t="s">
        <v>29022</v>
      </c>
    </row>
    <row r="1141" spans="1:5" ht="40.5">
      <c r="A1141" t="str">
        <f t="shared" si="17"/>
        <v>89488</v>
      </c>
      <c r="B1141" s="142" t="s">
        <v>1744</v>
      </c>
      <c r="C1141" s="156" t="s">
        <v>14775</v>
      </c>
      <c r="D1141" s="144" t="s">
        <v>9772</v>
      </c>
      <c r="E1141" s="145" t="s">
        <v>29023</v>
      </c>
    </row>
    <row r="1142" spans="1:5" ht="27">
      <c r="A1142" t="str">
        <f t="shared" si="17"/>
        <v>89489</v>
      </c>
      <c r="B1142" s="142" t="s">
        <v>1745</v>
      </c>
      <c r="C1142" s="156" t="s">
        <v>13007</v>
      </c>
      <c r="D1142" s="144" t="s">
        <v>9623</v>
      </c>
      <c r="E1142" s="145" t="s">
        <v>8843</v>
      </c>
    </row>
    <row r="1143" spans="1:5" ht="27">
      <c r="A1143" t="str">
        <f t="shared" si="17"/>
        <v>89490</v>
      </c>
      <c r="B1143" s="142" t="s">
        <v>1746</v>
      </c>
      <c r="C1143" s="156" t="s">
        <v>13008</v>
      </c>
      <c r="D1143" s="144" t="s">
        <v>9623</v>
      </c>
      <c r="E1143" s="145" t="s">
        <v>9572</v>
      </c>
    </row>
    <row r="1144" spans="1:5" ht="27">
      <c r="A1144" t="str">
        <f t="shared" si="17"/>
        <v>89491</v>
      </c>
      <c r="B1144" s="142" t="s">
        <v>1747</v>
      </c>
      <c r="C1144" s="156" t="s">
        <v>14121</v>
      </c>
      <c r="D1144" s="144" t="s">
        <v>9623</v>
      </c>
      <c r="E1144" s="145" t="s">
        <v>29024</v>
      </c>
    </row>
    <row r="1145" spans="1:5" ht="27">
      <c r="A1145" t="str">
        <f t="shared" si="17"/>
        <v>89492</v>
      </c>
      <c r="B1145" s="142" t="s">
        <v>1748</v>
      </c>
      <c r="C1145" s="156" t="s">
        <v>13009</v>
      </c>
      <c r="D1145" s="144" t="s">
        <v>9623</v>
      </c>
      <c r="E1145" s="145" t="s">
        <v>16068</v>
      </c>
    </row>
    <row r="1146" spans="1:5" ht="27">
      <c r="A1146" t="str">
        <f t="shared" si="17"/>
        <v>89493</v>
      </c>
      <c r="B1146" s="142" t="s">
        <v>1749</v>
      </c>
      <c r="C1146" s="156" t="s">
        <v>13010</v>
      </c>
      <c r="D1146" s="144" t="s">
        <v>9623</v>
      </c>
      <c r="E1146" s="145" t="s">
        <v>8900</v>
      </c>
    </row>
    <row r="1147" spans="1:5" ht="27">
      <c r="A1147" t="str">
        <f t="shared" si="17"/>
        <v>89494</v>
      </c>
      <c r="B1147" s="142" t="s">
        <v>1750</v>
      </c>
      <c r="C1147" s="156" t="s">
        <v>13011</v>
      </c>
      <c r="D1147" s="144" t="s">
        <v>9623</v>
      </c>
      <c r="E1147" s="145" t="s">
        <v>16630</v>
      </c>
    </row>
    <row r="1148" spans="1:5" ht="27">
      <c r="A1148" t="str">
        <f t="shared" si="17"/>
        <v>89495</v>
      </c>
      <c r="B1148" s="142" t="s">
        <v>1751</v>
      </c>
      <c r="C1148" s="156" t="s">
        <v>14122</v>
      </c>
      <c r="D1148" s="144" t="s">
        <v>9623</v>
      </c>
      <c r="E1148" s="145" t="s">
        <v>16848</v>
      </c>
    </row>
    <row r="1149" spans="1:5" ht="27">
      <c r="A1149" t="str">
        <f t="shared" si="17"/>
        <v>89496</v>
      </c>
      <c r="B1149" s="142" t="s">
        <v>1752</v>
      </c>
      <c r="C1149" s="156" t="s">
        <v>13012</v>
      </c>
      <c r="D1149" s="144" t="s">
        <v>9623</v>
      </c>
      <c r="E1149" s="145" t="s">
        <v>28520</v>
      </c>
    </row>
    <row r="1150" spans="1:5" ht="27">
      <c r="A1150" t="str">
        <f t="shared" si="17"/>
        <v>89497</v>
      </c>
      <c r="B1150" s="142" t="s">
        <v>1753</v>
      </c>
      <c r="C1150" s="156" t="s">
        <v>13013</v>
      </c>
      <c r="D1150" s="144" t="s">
        <v>9623</v>
      </c>
      <c r="E1150" s="145" t="s">
        <v>16510</v>
      </c>
    </row>
    <row r="1151" spans="1:5" ht="27">
      <c r="A1151" t="str">
        <f t="shared" si="17"/>
        <v>89498</v>
      </c>
      <c r="B1151" s="142" t="s">
        <v>1754</v>
      </c>
      <c r="C1151" s="156" t="s">
        <v>13014</v>
      </c>
      <c r="D1151" s="144" t="s">
        <v>9623</v>
      </c>
      <c r="E1151" s="145" t="s">
        <v>17657</v>
      </c>
    </row>
    <row r="1152" spans="1:5" ht="27">
      <c r="A1152" t="str">
        <f t="shared" si="17"/>
        <v>89499</v>
      </c>
      <c r="B1152" s="142" t="s">
        <v>1755</v>
      </c>
      <c r="C1152" s="156" t="s">
        <v>13015</v>
      </c>
      <c r="D1152" s="144" t="s">
        <v>9623</v>
      </c>
      <c r="E1152" s="145" t="s">
        <v>8940</v>
      </c>
    </row>
    <row r="1153" spans="1:5" ht="27">
      <c r="A1153" t="str">
        <f t="shared" si="17"/>
        <v>89500</v>
      </c>
      <c r="B1153" s="142" t="s">
        <v>1756</v>
      </c>
      <c r="C1153" s="156" t="s">
        <v>13016</v>
      </c>
      <c r="D1153" s="144" t="s">
        <v>9623</v>
      </c>
      <c r="E1153" s="145" t="s">
        <v>8969</v>
      </c>
    </row>
    <row r="1154" spans="1:5" ht="27">
      <c r="A1154" t="str">
        <f t="shared" si="17"/>
        <v>89501</v>
      </c>
      <c r="B1154" s="142" t="s">
        <v>1757</v>
      </c>
      <c r="C1154" s="156" t="s">
        <v>13017</v>
      </c>
      <c r="D1154" s="144" t="s">
        <v>9623</v>
      </c>
      <c r="E1154" s="145" t="s">
        <v>9176</v>
      </c>
    </row>
    <row r="1155" spans="1:5" ht="27">
      <c r="A1155" t="str">
        <f t="shared" si="17"/>
        <v>89502</v>
      </c>
      <c r="B1155" s="142" t="s">
        <v>1758</v>
      </c>
      <c r="C1155" s="156" t="s">
        <v>13018</v>
      </c>
      <c r="D1155" s="144" t="s">
        <v>9623</v>
      </c>
      <c r="E1155" s="145" t="s">
        <v>9067</v>
      </c>
    </row>
    <row r="1156" spans="1:5" ht="27">
      <c r="A1156" t="str">
        <f t="shared" si="17"/>
        <v>89503</v>
      </c>
      <c r="B1156" s="142" t="s">
        <v>1759</v>
      </c>
      <c r="C1156" s="156" t="s">
        <v>13019</v>
      </c>
      <c r="D1156" s="144" t="s">
        <v>9623</v>
      </c>
      <c r="E1156" s="145" t="s">
        <v>29025</v>
      </c>
    </row>
    <row r="1157" spans="1:5" ht="27">
      <c r="A1157" t="str">
        <f t="shared" si="17"/>
        <v>89504</v>
      </c>
      <c r="B1157" s="142" t="s">
        <v>1760</v>
      </c>
      <c r="C1157" s="156" t="s">
        <v>13020</v>
      </c>
      <c r="D1157" s="144" t="s">
        <v>9623</v>
      </c>
      <c r="E1157" s="145" t="s">
        <v>19858</v>
      </c>
    </row>
    <row r="1158" spans="1:5" ht="27">
      <c r="A1158" t="str">
        <f t="shared" si="17"/>
        <v>89505</v>
      </c>
      <c r="B1158" s="142" t="s">
        <v>1761</v>
      </c>
      <c r="C1158" s="156" t="s">
        <v>13021</v>
      </c>
      <c r="D1158" s="144" t="s">
        <v>9623</v>
      </c>
      <c r="E1158" s="145" t="s">
        <v>18015</v>
      </c>
    </row>
    <row r="1159" spans="1:5" ht="27">
      <c r="A1159" t="str">
        <f t="shared" si="17"/>
        <v>89506</v>
      </c>
      <c r="B1159" s="142" t="s">
        <v>1762</v>
      </c>
      <c r="C1159" s="156" t="s">
        <v>13022</v>
      </c>
      <c r="D1159" s="144" t="s">
        <v>9623</v>
      </c>
      <c r="E1159" s="145" t="s">
        <v>29026</v>
      </c>
    </row>
    <row r="1160" spans="1:5" ht="27">
      <c r="A1160" t="str">
        <f t="shared" ref="A1160:A1223" si="18">IF(ISERROR(SEARCH("/",B1160)=6),TRIM(CLEAN(B1160)),IF(SEARCH("/",B1160)=6,IF(LEN(TRIM(CLEAN(B1160)))=7,LEFT(TRIM(CLEAN(B1160)),6)&amp;"00"&amp;RIGHT(TRIM(CLEAN(B1160)),1),LEFT(TRIM(CLEAN(B1160)),6)&amp;"0"&amp;RIGHT(TRIM(CLEAN(B1160)),2)),TRIM(CLEAN(B1160))))</f>
        <v>89507</v>
      </c>
      <c r="B1160" s="142" t="s">
        <v>1763</v>
      </c>
      <c r="C1160" s="156" t="s">
        <v>13023</v>
      </c>
      <c r="D1160" s="144" t="s">
        <v>9623</v>
      </c>
      <c r="E1160" s="145" t="s">
        <v>29027</v>
      </c>
    </row>
    <row r="1161" spans="1:5" ht="27">
      <c r="A1161" t="str">
        <f t="shared" si="18"/>
        <v>89508</v>
      </c>
      <c r="B1161" s="142" t="s">
        <v>1764</v>
      </c>
      <c r="C1161" s="156" t="s">
        <v>12657</v>
      </c>
      <c r="D1161" s="144" t="s">
        <v>9548</v>
      </c>
      <c r="E1161" s="145" t="s">
        <v>16380</v>
      </c>
    </row>
    <row r="1162" spans="1:5" ht="27">
      <c r="A1162" t="str">
        <f t="shared" si="18"/>
        <v>89509</v>
      </c>
      <c r="B1162" s="142" t="s">
        <v>1765</v>
      </c>
      <c r="C1162" s="156" t="s">
        <v>12658</v>
      </c>
      <c r="D1162" s="144" t="s">
        <v>9548</v>
      </c>
      <c r="E1162" s="145" t="s">
        <v>18012</v>
      </c>
    </row>
    <row r="1163" spans="1:5" ht="27">
      <c r="A1163" t="str">
        <f t="shared" si="18"/>
        <v>89510</v>
      </c>
      <c r="B1163" s="142" t="s">
        <v>1766</v>
      </c>
      <c r="C1163" s="156" t="s">
        <v>13024</v>
      </c>
      <c r="D1163" s="144" t="s">
        <v>9623</v>
      </c>
      <c r="E1163" s="145" t="s">
        <v>29028</v>
      </c>
    </row>
    <row r="1164" spans="1:5" ht="27">
      <c r="A1164" t="str">
        <f t="shared" si="18"/>
        <v>89511</v>
      </c>
      <c r="B1164" s="142" t="s">
        <v>1767</v>
      </c>
      <c r="C1164" s="156" t="s">
        <v>12659</v>
      </c>
      <c r="D1164" s="144" t="s">
        <v>9548</v>
      </c>
      <c r="E1164" s="145" t="s">
        <v>29029</v>
      </c>
    </row>
    <row r="1165" spans="1:5" ht="27">
      <c r="A1165" t="str">
        <f t="shared" si="18"/>
        <v>89512</v>
      </c>
      <c r="B1165" s="142" t="s">
        <v>1768</v>
      </c>
      <c r="C1165" s="156" t="s">
        <v>12660</v>
      </c>
      <c r="D1165" s="144" t="s">
        <v>9548</v>
      </c>
      <c r="E1165" s="145" t="s">
        <v>19794</v>
      </c>
    </row>
    <row r="1166" spans="1:5" ht="27">
      <c r="A1166" t="str">
        <f t="shared" si="18"/>
        <v>89513</v>
      </c>
      <c r="B1166" s="142" t="s">
        <v>1769</v>
      </c>
      <c r="C1166" s="156" t="s">
        <v>13025</v>
      </c>
      <c r="D1166" s="144" t="s">
        <v>9623</v>
      </c>
      <c r="E1166" s="145" t="s">
        <v>29030</v>
      </c>
    </row>
    <row r="1167" spans="1:5" ht="27">
      <c r="A1167" t="str">
        <f t="shared" si="18"/>
        <v>89514</v>
      </c>
      <c r="B1167" s="142" t="s">
        <v>1770</v>
      </c>
      <c r="C1167" s="156" t="s">
        <v>13026</v>
      </c>
      <c r="D1167" s="144" t="s">
        <v>9623</v>
      </c>
      <c r="E1167" s="145" t="s">
        <v>15016</v>
      </c>
    </row>
    <row r="1168" spans="1:5" ht="27">
      <c r="A1168" t="str">
        <f t="shared" si="18"/>
        <v>89515</v>
      </c>
      <c r="B1168" s="142" t="s">
        <v>1771</v>
      </c>
      <c r="C1168" s="156" t="s">
        <v>13027</v>
      </c>
      <c r="D1168" s="144" t="s">
        <v>9623</v>
      </c>
      <c r="E1168" s="145" t="s">
        <v>29031</v>
      </c>
    </row>
    <row r="1169" spans="1:5" ht="27">
      <c r="A1169" t="str">
        <f t="shared" si="18"/>
        <v>89516</v>
      </c>
      <c r="B1169" s="142" t="s">
        <v>1772</v>
      </c>
      <c r="C1169" s="156" t="s">
        <v>13028</v>
      </c>
      <c r="D1169" s="144" t="s">
        <v>9623</v>
      </c>
      <c r="E1169" s="145" t="s">
        <v>8984</v>
      </c>
    </row>
    <row r="1170" spans="1:5" ht="27">
      <c r="A1170" t="str">
        <f t="shared" si="18"/>
        <v>89517</v>
      </c>
      <c r="B1170" s="142" t="s">
        <v>1773</v>
      </c>
      <c r="C1170" s="156" t="s">
        <v>13029</v>
      </c>
      <c r="D1170" s="144" t="s">
        <v>9623</v>
      </c>
      <c r="E1170" s="145" t="s">
        <v>18989</v>
      </c>
    </row>
    <row r="1171" spans="1:5" ht="27">
      <c r="A1171" t="str">
        <f t="shared" si="18"/>
        <v>89518</v>
      </c>
      <c r="B1171" s="142" t="s">
        <v>1774</v>
      </c>
      <c r="C1171" s="156" t="s">
        <v>13030</v>
      </c>
      <c r="D1171" s="144" t="s">
        <v>9623</v>
      </c>
      <c r="E1171" s="145" t="s">
        <v>12456</v>
      </c>
    </row>
    <row r="1172" spans="1:5" ht="27">
      <c r="A1172" t="str">
        <f t="shared" si="18"/>
        <v>89519</v>
      </c>
      <c r="B1172" s="142" t="s">
        <v>1775</v>
      </c>
      <c r="C1172" s="156" t="s">
        <v>13032</v>
      </c>
      <c r="D1172" s="144" t="s">
        <v>9623</v>
      </c>
      <c r="E1172" s="145" t="s">
        <v>25082</v>
      </c>
    </row>
    <row r="1173" spans="1:5" ht="27">
      <c r="A1173" t="str">
        <f t="shared" si="18"/>
        <v>89520</v>
      </c>
      <c r="B1173" s="142" t="s">
        <v>1776</v>
      </c>
      <c r="C1173" s="156" t="s">
        <v>13033</v>
      </c>
      <c r="D1173" s="144" t="s">
        <v>9623</v>
      </c>
      <c r="E1173" s="145" t="s">
        <v>10527</v>
      </c>
    </row>
    <row r="1174" spans="1:5" ht="27">
      <c r="A1174" t="str">
        <f t="shared" si="18"/>
        <v>89521</v>
      </c>
      <c r="B1174" s="142" t="s">
        <v>1777</v>
      </c>
      <c r="C1174" s="156" t="s">
        <v>13034</v>
      </c>
      <c r="D1174" s="144" t="s">
        <v>9623</v>
      </c>
      <c r="E1174" s="145" t="s">
        <v>28411</v>
      </c>
    </row>
    <row r="1175" spans="1:5" ht="27">
      <c r="A1175" t="str">
        <f t="shared" si="18"/>
        <v>89522</v>
      </c>
      <c r="B1175" s="142" t="s">
        <v>1778</v>
      </c>
      <c r="C1175" s="156" t="s">
        <v>13035</v>
      </c>
      <c r="D1175" s="144" t="s">
        <v>9623</v>
      </c>
      <c r="E1175" s="145" t="s">
        <v>25448</v>
      </c>
    </row>
    <row r="1176" spans="1:5" ht="27">
      <c r="A1176" t="str">
        <f t="shared" si="18"/>
        <v>89523</v>
      </c>
      <c r="B1176" s="142" t="s">
        <v>1779</v>
      </c>
      <c r="C1176" s="156" t="s">
        <v>13036</v>
      </c>
      <c r="D1176" s="144" t="s">
        <v>9623</v>
      </c>
      <c r="E1176" s="145" t="s">
        <v>25598</v>
      </c>
    </row>
    <row r="1177" spans="1:5" ht="27">
      <c r="A1177" t="str">
        <f t="shared" si="18"/>
        <v>89524</v>
      </c>
      <c r="B1177" s="142" t="s">
        <v>1780</v>
      </c>
      <c r="C1177" s="156" t="s">
        <v>13037</v>
      </c>
      <c r="D1177" s="144" t="s">
        <v>9623</v>
      </c>
      <c r="E1177" s="145" t="s">
        <v>17713</v>
      </c>
    </row>
    <row r="1178" spans="1:5" ht="27">
      <c r="A1178" t="str">
        <f t="shared" si="18"/>
        <v>89525</v>
      </c>
      <c r="B1178" s="142" t="s">
        <v>1781</v>
      </c>
      <c r="C1178" s="156" t="s">
        <v>13038</v>
      </c>
      <c r="D1178" s="144" t="s">
        <v>9623</v>
      </c>
      <c r="E1178" s="145" t="s">
        <v>25460</v>
      </c>
    </row>
    <row r="1179" spans="1:5" ht="27">
      <c r="A1179" t="str">
        <f t="shared" si="18"/>
        <v>89526</v>
      </c>
      <c r="B1179" s="142" t="s">
        <v>1782</v>
      </c>
      <c r="C1179" s="156" t="s">
        <v>13039</v>
      </c>
      <c r="D1179" s="144" t="s">
        <v>9623</v>
      </c>
      <c r="E1179" s="145" t="s">
        <v>28370</v>
      </c>
    </row>
    <row r="1180" spans="1:5" ht="27">
      <c r="A1180" t="str">
        <f t="shared" si="18"/>
        <v>89527</v>
      </c>
      <c r="B1180" s="142" t="s">
        <v>1783</v>
      </c>
      <c r="C1180" s="156" t="s">
        <v>13040</v>
      </c>
      <c r="D1180" s="144" t="s">
        <v>9623</v>
      </c>
      <c r="E1180" s="145" t="s">
        <v>28547</v>
      </c>
    </row>
    <row r="1181" spans="1:5" ht="27">
      <c r="A1181" t="str">
        <f t="shared" si="18"/>
        <v>89528</v>
      </c>
      <c r="B1181" s="142" t="s">
        <v>1784</v>
      </c>
      <c r="C1181" s="156" t="s">
        <v>13041</v>
      </c>
      <c r="D1181" s="144" t="s">
        <v>9623</v>
      </c>
      <c r="E1181" s="145" t="s">
        <v>8720</v>
      </c>
    </row>
    <row r="1182" spans="1:5" ht="27">
      <c r="A1182" t="str">
        <f t="shared" si="18"/>
        <v>89529</v>
      </c>
      <c r="B1182" s="142" t="s">
        <v>1785</v>
      </c>
      <c r="C1182" s="156" t="s">
        <v>13042</v>
      </c>
      <c r="D1182" s="144" t="s">
        <v>9623</v>
      </c>
      <c r="E1182" s="145" t="s">
        <v>28362</v>
      </c>
    </row>
    <row r="1183" spans="1:5" ht="27">
      <c r="A1183" t="str">
        <f t="shared" si="18"/>
        <v>89530</v>
      </c>
      <c r="B1183" s="142" t="s">
        <v>1786</v>
      </c>
      <c r="C1183" s="156" t="s">
        <v>13043</v>
      </c>
      <c r="D1183" s="144" t="s">
        <v>9623</v>
      </c>
      <c r="E1183" s="145" t="s">
        <v>25382</v>
      </c>
    </row>
    <row r="1184" spans="1:5" ht="27">
      <c r="A1184" t="str">
        <f t="shared" si="18"/>
        <v>89531</v>
      </c>
      <c r="B1184" s="142" t="s">
        <v>1787</v>
      </c>
      <c r="C1184" s="156" t="s">
        <v>13044</v>
      </c>
      <c r="D1184" s="144" t="s">
        <v>9623</v>
      </c>
      <c r="E1184" s="145" t="s">
        <v>16988</v>
      </c>
    </row>
    <row r="1185" spans="1:5" ht="27">
      <c r="A1185" t="str">
        <f t="shared" si="18"/>
        <v>89532</v>
      </c>
      <c r="B1185" s="142" t="s">
        <v>1788</v>
      </c>
      <c r="C1185" s="156" t="s">
        <v>13045</v>
      </c>
      <c r="D1185" s="144" t="s">
        <v>9623</v>
      </c>
      <c r="E1185" s="145" t="s">
        <v>10370</v>
      </c>
    </row>
    <row r="1186" spans="1:5" ht="27">
      <c r="A1186" t="str">
        <f t="shared" si="18"/>
        <v>89533</v>
      </c>
      <c r="B1186" s="142" t="s">
        <v>1789</v>
      </c>
      <c r="C1186" s="156" t="s">
        <v>13046</v>
      </c>
      <c r="D1186" s="144" t="s">
        <v>9623</v>
      </c>
      <c r="E1186" s="145" t="s">
        <v>16988</v>
      </c>
    </row>
    <row r="1187" spans="1:5" ht="27">
      <c r="A1187" t="str">
        <f t="shared" si="18"/>
        <v>89534</v>
      </c>
      <c r="B1187" s="142" t="s">
        <v>1790</v>
      </c>
      <c r="C1187" s="156" t="s">
        <v>13047</v>
      </c>
      <c r="D1187" s="144" t="s">
        <v>9623</v>
      </c>
      <c r="E1187" s="145" t="s">
        <v>8586</v>
      </c>
    </row>
    <row r="1188" spans="1:5" ht="27">
      <c r="A1188" t="str">
        <f t="shared" si="18"/>
        <v>89535</v>
      </c>
      <c r="B1188" s="142" t="s">
        <v>1791</v>
      </c>
      <c r="C1188" s="156" t="s">
        <v>13048</v>
      </c>
      <c r="D1188" s="144" t="s">
        <v>9623</v>
      </c>
      <c r="E1188" s="145" t="s">
        <v>25269</v>
      </c>
    </row>
    <row r="1189" spans="1:5" ht="27">
      <c r="A1189" t="str">
        <f t="shared" si="18"/>
        <v>89536</v>
      </c>
      <c r="B1189" s="142" t="s">
        <v>1792</v>
      </c>
      <c r="C1189" s="156" t="s">
        <v>13049</v>
      </c>
      <c r="D1189" s="144" t="s">
        <v>9623</v>
      </c>
      <c r="E1189" s="145" t="s">
        <v>12788</v>
      </c>
    </row>
    <row r="1190" spans="1:5" ht="27">
      <c r="A1190" t="str">
        <f t="shared" si="18"/>
        <v>89538</v>
      </c>
      <c r="B1190" s="142" t="s">
        <v>1793</v>
      </c>
      <c r="C1190" s="156" t="s">
        <v>13051</v>
      </c>
      <c r="D1190" s="144" t="s">
        <v>9623</v>
      </c>
      <c r="E1190" s="145" t="s">
        <v>8947</v>
      </c>
    </row>
    <row r="1191" spans="1:5" ht="27">
      <c r="A1191" t="str">
        <f t="shared" si="18"/>
        <v>89539</v>
      </c>
      <c r="B1191" s="142" t="s">
        <v>17282</v>
      </c>
      <c r="C1191" s="156" t="s">
        <v>17283</v>
      </c>
      <c r="D1191" s="144" t="s">
        <v>9623</v>
      </c>
      <c r="E1191" s="145" t="s">
        <v>29032</v>
      </c>
    </row>
    <row r="1192" spans="1:5" ht="27">
      <c r="A1192" t="str">
        <f t="shared" si="18"/>
        <v>89540</v>
      </c>
      <c r="B1192" s="142" t="s">
        <v>1794</v>
      </c>
      <c r="C1192" s="156" t="s">
        <v>13052</v>
      </c>
      <c r="D1192" s="144" t="s">
        <v>9623</v>
      </c>
      <c r="E1192" s="145" t="s">
        <v>10808</v>
      </c>
    </row>
    <row r="1193" spans="1:5" ht="27">
      <c r="A1193" t="str">
        <f t="shared" si="18"/>
        <v>89541</v>
      </c>
      <c r="B1193" s="142" t="s">
        <v>1795</v>
      </c>
      <c r="C1193" s="156" t="s">
        <v>13054</v>
      </c>
      <c r="D1193" s="144" t="s">
        <v>9623</v>
      </c>
      <c r="E1193" s="145" t="s">
        <v>28474</v>
      </c>
    </row>
    <row r="1194" spans="1:5" ht="27">
      <c r="A1194" t="str">
        <f t="shared" si="18"/>
        <v>89542</v>
      </c>
      <c r="B1194" s="142" t="s">
        <v>1796</v>
      </c>
      <c r="C1194" s="156" t="s">
        <v>13055</v>
      </c>
      <c r="D1194" s="144" t="s">
        <v>9623</v>
      </c>
      <c r="E1194" s="145" t="s">
        <v>17655</v>
      </c>
    </row>
    <row r="1195" spans="1:5" ht="27">
      <c r="A1195" t="str">
        <f t="shared" si="18"/>
        <v>89544</v>
      </c>
      <c r="B1195" s="142" t="s">
        <v>1797</v>
      </c>
      <c r="C1195" s="156" t="s">
        <v>13056</v>
      </c>
      <c r="D1195" s="144" t="s">
        <v>9623</v>
      </c>
      <c r="E1195" s="145" t="s">
        <v>12043</v>
      </c>
    </row>
    <row r="1196" spans="1:5" ht="27">
      <c r="A1196" t="str">
        <f t="shared" si="18"/>
        <v>89545</v>
      </c>
      <c r="B1196" s="142" t="s">
        <v>1798</v>
      </c>
      <c r="C1196" s="156" t="s">
        <v>13057</v>
      </c>
      <c r="D1196" s="144" t="s">
        <v>9623</v>
      </c>
      <c r="E1196" s="145" t="s">
        <v>10342</v>
      </c>
    </row>
    <row r="1197" spans="1:5" ht="27">
      <c r="A1197" t="str">
        <f t="shared" si="18"/>
        <v>89546</v>
      </c>
      <c r="B1197" s="142" t="s">
        <v>1799</v>
      </c>
      <c r="C1197" s="156" t="s">
        <v>13058</v>
      </c>
      <c r="D1197" s="144" t="s">
        <v>9623</v>
      </c>
      <c r="E1197" s="145" t="s">
        <v>10786</v>
      </c>
    </row>
    <row r="1198" spans="1:5" ht="27">
      <c r="A1198" t="str">
        <f t="shared" si="18"/>
        <v>89547</v>
      </c>
      <c r="B1198" s="142" t="s">
        <v>1800</v>
      </c>
      <c r="C1198" s="156" t="s">
        <v>13060</v>
      </c>
      <c r="D1198" s="144" t="s">
        <v>9623</v>
      </c>
      <c r="E1198" s="145" t="s">
        <v>23229</v>
      </c>
    </row>
    <row r="1199" spans="1:5" ht="27">
      <c r="A1199" t="str">
        <f t="shared" si="18"/>
        <v>89548</v>
      </c>
      <c r="B1199" s="142" t="s">
        <v>1801</v>
      </c>
      <c r="C1199" s="156" t="s">
        <v>13061</v>
      </c>
      <c r="D1199" s="144" t="s">
        <v>9623</v>
      </c>
      <c r="E1199" s="145" t="s">
        <v>22139</v>
      </c>
    </row>
    <row r="1200" spans="1:5" ht="27">
      <c r="A1200" t="str">
        <f t="shared" si="18"/>
        <v>89549</v>
      </c>
      <c r="B1200" s="142" t="s">
        <v>1802</v>
      </c>
      <c r="C1200" s="156" t="s">
        <v>13062</v>
      </c>
      <c r="D1200" s="144" t="s">
        <v>9623</v>
      </c>
      <c r="E1200" s="145" t="s">
        <v>18380</v>
      </c>
    </row>
    <row r="1201" spans="1:5" ht="27">
      <c r="A1201" t="str">
        <f t="shared" si="18"/>
        <v>89550</v>
      </c>
      <c r="B1201" s="142" t="s">
        <v>1803</v>
      </c>
      <c r="C1201" s="156" t="s">
        <v>13063</v>
      </c>
      <c r="D1201" s="144" t="s">
        <v>9623</v>
      </c>
      <c r="E1201" s="145" t="s">
        <v>27200</v>
      </c>
    </row>
    <row r="1202" spans="1:5" ht="27">
      <c r="A1202" t="str">
        <f t="shared" si="18"/>
        <v>89551</v>
      </c>
      <c r="B1202" s="142" t="s">
        <v>1804</v>
      </c>
      <c r="C1202" s="156" t="s">
        <v>13064</v>
      </c>
      <c r="D1202" s="144" t="s">
        <v>9623</v>
      </c>
      <c r="E1202" s="145" t="s">
        <v>13210</v>
      </c>
    </row>
    <row r="1203" spans="1:5" ht="27">
      <c r="A1203" t="str">
        <f t="shared" si="18"/>
        <v>89552</v>
      </c>
      <c r="B1203" s="142" t="s">
        <v>1805</v>
      </c>
      <c r="C1203" s="156" t="s">
        <v>13065</v>
      </c>
      <c r="D1203" s="144" t="s">
        <v>9623</v>
      </c>
      <c r="E1203" s="145" t="s">
        <v>12257</v>
      </c>
    </row>
    <row r="1204" spans="1:5" ht="27">
      <c r="A1204" t="str">
        <f t="shared" si="18"/>
        <v>89553</v>
      </c>
      <c r="B1204" s="142" t="s">
        <v>1806</v>
      </c>
      <c r="C1204" s="156" t="s">
        <v>13066</v>
      </c>
      <c r="D1204" s="144" t="s">
        <v>9623</v>
      </c>
      <c r="E1204" s="145" t="s">
        <v>13813</v>
      </c>
    </row>
    <row r="1205" spans="1:5" ht="27">
      <c r="A1205" t="str">
        <f t="shared" si="18"/>
        <v>89554</v>
      </c>
      <c r="B1205" s="142" t="s">
        <v>1807</v>
      </c>
      <c r="C1205" s="156" t="s">
        <v>13067</v>
      </c>
      <c r="D1205" s="144" t="s">
        <v>9623</v>
      </c>
      <c r="E1205" s="145" t="s">
        <v>8659</v>
      </c>
    </row>
    <row r="1206" spans="1:5" ht="27">
      <c r="A1206" t="str">
        <f t="shared" si="18"/>
        <v>89555</v>
      </c>
      <c r="B1206" s="142" t="s">
        <v>1808</v>
      </c>
      <c r="C1206" s="156" t="s">
        <v>13068</v>
      </c>
      <c r="D1206" s="144" t="s">
        <v>9623</v>
      </c>
      <c r="E1206" s="145" t="s">
        <v>24784</v>
      </c>
    </row>
    <row r="1207" spans="1:5" ht="27">
      <c r="A1207" t="str">
        <f t="shared" si="18"/>
        <v>89556</v>
      </c>
      <c r="B1207" s="142" t="s">
        <v>1809</v>
      </c>
      <c r="C1207" s="156" t="s">
        <v>13069</v>
      </c>
      <c r="D1207" s="144" t="s">
        <v>9623</v>
      </c>
      <c r="E1207" s="145" t="s">
        <v>17565</v>
      </c>
    </row>
    <row r="1208" spans="1:5" ht="27">
      <c r="A1208" t="str">
        <f t="shared" si="18"/>
        <v>89557</v>
      </c>
      <c r="B1208" s="142" t="s">
        <v>1810</v>
      </c>
      <c r="C1208" s="156" t="s">
        <v>13070</v>
      </c>
      <c r="D1208" s="144" t="s">
        <v>9623</v>
      </c>
      <c r="E1208" s="145" t="s">
        <v>27530</v>
      </c>
    </row>
    <row r="1209" spans="1:5" ht="27">
      <c r="A1209" t="str">
        <f t="shared" si="18"/>
        <v>89558</v>
      </c>
      <c r="B1209" s="142" t="s">
        <v>1811</v>
      </c>
      <c r="C1209" s="156" t="s">
        <v>13071</v>
      </c>
      <c r="D1209" s="144" t="s">
        <v>9623</v>
      </c>
      <c r="E1209" s="145" t="s">
        <v>9453</v>
      </c>
    </row>
    <row r="1210" spans="1:5" ht="27">
      <c r="A1210" t="str">
        <f t="shared" si="18"/>
        <v>89559</v>
      </c>
      <c r="B1210" s="142" t="s">
        <v>1812</v>
      </c>
      <c r="C1210" s="156" t="s">
        <v>13072</v>
      </c>
      <c r="D1210" s="144" t="s">
        <v>9623</v>
      </c>
      <c r="E1210" s="145" t="s">
        <v>24847</v>
      </c>
    </row>
    <row r="1211" spans="1:5" ht="27">
      <c r="A1211" t="str">
        <f t="shared" si="18"/>
        <v>89561</v>
      </c>
      <c r="B1211" s="142" t="s">
        <v>1813</v>
      </c>
      <c r="C1211" s="156" t="s">
        <v>13073</v>
      </c>
      <c r="D1211" s="144" t="s">
        <v>9623</v>
      </c>
      <c r="E1211" s="145" t="s">
        <v>18561</v>
      </c>
    </row>
    <row r="1212" spans="1:5" ht="27">
      <c r="A1212" t="str">
        <f t="shared" si="18"/>
        <v>89562</v>
      </c>
      <c r="B1212" s="142" t="s">
        <v>1814</v>
      </c>
      <c r="C1212" s="156" t="s">
        <v>13075</v>
      </c>
      <c r="D1212" s="144" t="s">
        <v>9623</v>
      </c>
      <c r="E1212" s="145" t="s">
        <v>16387</v>
      </c>
    </row>
    <row r="1213" spans="1:5" ht="27">
      <c r="A1213" t="str">
        <f t="shared" si="18"/>
        <v>89563</v>
      </c>
      <c r="B1213" s="142" t="s">
        <v>1815</v>
      </c>
      <c r="C1213" s="156" t="s">
        <v>13076</v>
      </c>
      <c r="D1213" s="144" t="s">
        <v>9623</v>
      </c>
      <c r="E1213" s="145" t="s">
        <v>25077</v>
      </c>
    </row>
    <row r="1214" spans="1:5" ht="27">
      <c r="A1214" t="str">
        <f t="shared" si="18"/>
        <v>89564</v>
      </c>
      <c r="B1214" s="142" t="s">
        <v>1816</v>
      </c>
      <c r="C1214" s="156" t="s">
        <v>13077</v>
      </c>
      <c r="D1214" s="144" t="s">
        <v>9623</v>
      </c>
      <c r="E1214" s="145" t="s">
        <v>9403</v>
      </c>
    </row>
    <row r="1215" spans="1:5" ht="27">
      <c r="A1215" t="str">
        <f t="shared" si="18"/>
        <v>89565</v>
      </c>
      <c r="B1215" s="142" t="s">
        <v>1817</v>
      </c>
      <c r="C1215" s="156" t="s">
        <v>13078</v>
      </c>
      <c r="D1215" s="144" t="s">
        <v>9623</v>
      </c>
      <c r="E1215" s="145" t="s">
        <v>25979</v>
      </c>
    </row>
    <row r="1216" spans="1:5" ht="27">
      <c r="A1216" t="str">
        <f t="shared" si="18"/>
        <v>89566</v>
      </c>
      <c r="B1216" s="142" t="s">
        <v>1818</v>
      </c>
      <c r="C1216" s="156" t="s">
        <v>13079</v>
      </c>
      <c r="D1216" s="144" t="s">
        <v>9623</v>
      </c>
      <c r="E1216" s="145" t="s">
        <v>29033</v>
      </c>
    </row>
    <row r="1217" spans="1:5" ht="27">
      <c r="A1217" t="str">
        <f t="shared" si="18"/>
        <v>89567</v>
      </c>
      <c r="B1217" s="142" t="s">
        <v>1819</v>
      </c>
      <c r="C1217" s="156" t="s">
        <v>13080</v>
      </c>
      <c r="D1217" s="144" t="s">
        <v>9623</v>
      </c>
      <c r="E1217" s="145" t="s">
        <v>25287</v>
      </c>
    </row>
    <row r="1218" spans="1:5" ht="27">
      <c r="A1218" t="str">
        <f t="shared" si="18"/>
        <v>89568</v>
      </c>
      <c r="B1218" s="142" t="s">
        <v>1820</v>
      </c>
      <c r="C1218" s="156" t="s">
        <v>13081</v>
      </c>
      <c r="D1218" s="144" t="s">
        <v>9623</v>
      </c>
      <c r="E1218" s="145" t="s">
        <v>29034</v>
      </c>
    </row>
    <row r="1219" spans="1:5" ht="27">
      <c r="A1219" t="str">
        <f t="shared" si="18"/>
        <v>89569</v>
      </c>
      <c r="B1219" s="142" t="s">
        <v>1821</v>
      </c>
      <c r="C1219" s="156" t="s">
        <v>13082</v>
      </c>
      <c r="D1219" s="144" t="s">
        <v>9623</v>
      </c>
      <c r="E1219" s="145" t="s">
        <v>17651</v>
      </c>
    </row>
    <row r="1220" spans="1:5" ht="27">
      <c r="A1220" t="str">
        <f t="shared" si="18"/>
        <v>89570</v>
      </c>
      <c r="B1220" s="142" t="s">
        <v>1822</v>
      </c>
      <c r="C1220" s="156" t="s">
        <v>13083</v>
      </c>
      <c r="D1220" s="144" t="s">
        <v>9623</v>
      </c>
      <c r="E1220" s="145" t="s">
        <v>15584</v>
      </c>
    </row>
    <row r="1221" spans="1:5" ht="27">
      <c r="A1221" t="str">
        <f t="shared" si="18"/>
        <v>89571</v>
      </c>
      <c r="B1221" s="142" t="s">
        <v>1823</v>
      </c>
      <c r="C1221" s="156" t="s">
        <v>13085</v>
      </c>
      <c r="D1221" s="144" t="s">
        <v>9623</v>
      </c>
      <c r="E1221" s="145" t="s">
        <v>19017</v>
      </c>
    </row>
    <row r="1222" spans="1:5" ht="27">
      <c r="A1222" t="str">
        <f t="shared" si="18"/>
        <v>89572</v>
      </c>
      <c r="B1222" s="142" t="s">
        <v>1824</v>
      </c>
      <c r="C1222" s="156" t="s">
        <v>13086</v>
      </c>
      <c r="D1222" s="144" t="s">
        <v>9623</v>
      </c>
      <c r="E1222" s="145" t="s">
        <v>8754</v>
      </c>
    </row>
    <row r="1223" spans="1:5" ht="27">
      <c r="A1223" t="str">
        <f t="shared" si="18"/>
        <v>89573</v>
      </c>
      <c r="B1223" s="142" t="s">
        <v>1825</v>
      </c>
      <c r="C1223" s="156" t="s">
        <v>13088</v>
      </c>
      <c r="D1223" s="144" t="s">
        <v>9623</v>
      </c>
      <c r="E1223" s="145" t="s">
        <v>25094</v>
      </c>
    </row>
    <row r="1224" spans="1:5" ht="27">
      <c r="A1224" t="str">
        <f t="shared" ref="A1224:A1287" si="19">IF(ISERROR(SEARCH("/",B1224)=6),TRIM(CLEAN(B1224)),IF(SEARCH("/",B1224)=6,IF(LEN(TRIM(CLEAN(B1224)))=7,LEFT(TRIM(CLEAN(B1224)),6)&amp;"00"&amp;RIGHT(TRIM(CLEAN(B1224)),1),LEFT(TRIM(CLEAN(B1224)),6)&amp;"0"&amp;RIGHT(TRIM(CLEAN(B1224)),2)),TRIM(CLEAN(B1224))))</f>
        <v>89574</v>
      </c>
      <c r="B1224" s="142" t="s">
        <v>1826</v>
      </c>
      <c r="C1224" s="156" t="s">
        <v>13089</v>
      </c>
      <c r="D1224" s="144" t="s">
        <v>9623</v>
      </c>
      <c r="E1224" s="145" t="s">
        <v>23485</v>
      </c>
    </row>
    <row r="1225" spans="1:5" ht="27">
      <c r="A1225" t="str">
        <f t="shared" si="19"/>
        <v>89575</v>
      </c>
      <c r="B1225" s="142" t="s">
        <v>1827</v>
      </c>
      <c r="C1225" s="156" t="s">
        <v>13090</v>
      </c>
      <c r="D1225" s="144" t="s">
        <v>9623</v>
      </c>
      <c r="E1225" s="145" t="s">
        <v>18053</v>
      </c>
    </row>
    <row r="1226" spans="1:5" ht="27">
      <c r="A1226" t="str">
        <f t="shared" si="19"/>
        <v>89576</v>
      </c>
      <c r="B1226" s="142" t="s">
        <v>1828</v>
      </c>
      <c r="C1226" s="156" t="s">
        <v>12661</v>
      </c>
      <c r="D1226" s="144" t="s">
        <v>9548</v>
      </c>
      <c r="E1226" s="145" t="s">
        <v>28378</v>
      </c>
    </row>
    <row r="1227" spans="1:5" ht="27">
      <c r="A1227" t="str">
        <f t="shared" si="19"/>
        <v>89577</v>
      </c>
      <c r="B1227" s="142" t="s">
        <v>1829</v>
      </c>
      <c r="C1227" s="156" t="s">
        <v>13091</v>
      </c>
      <c r="D1227" s="144" t="s">
        <v>9623</v>
      </c>
      <c r="E1227" s="145" t="s">
        <v>18144</v>
      </c>
    </row>
    <row r="1228" spans="1:5" ht="27">
      <c r="A1228" t="str">
        <f t="shared" si="19"/>
        <v>89578</v>
      </c>
      <c r="B1228" s="142" t="s">
        <v>1830</v>
      </c>
      <c r="C1228" s="156" t="s">
        <v>12662</v>
      </c>
      <c r="D1228" s="144" t="s">
        <v>9548</v>
      </c>
      <c r="E1228" s="145" t="s">
        <v>18904</v>
      </c>
    </row>
    <row r="1229" spans="1:5" ht="27">
      <c r="A1229" t="str">
        <f t="shared" si="19"/>
        <v>89579</v>
      </c>
      <c r="B1229" s="142" t="s">
        <v>1831</v>
      </c>
      <c r="C1229" s="156" t="s">
        <v>13092</v>
      </c>
      <c r="D1229" s="144" t="s">
        <v>9623</v>
      </c>
      <c r="E1229" s="145" t="s">
        <v>29035</v>
      </c>
    </row>
    <row r="1230" spans="1:5" ht="27">
      <c r="A1230" t="str">
        <f t="shared" si="19"/>
        <v>89580</v>
      </c>
      <c r="B1230" s="142" t="s">
        <v>1832</v>
      </c>
      <c r="C1230" s="156" t="s">
        <v>12663</v>
      </c>
      <c r="D1230" s="144" t="s">
        <v>9548</v>
      </c>
      <c r="E1230" s="145" t="s">
        <v>29036</v>
      </c>
    </row>
    <row r="1231" spans="1:5" ht="27">
      <c r="A1231" t="str">
        <f t="shared" si="19"/>
        <v>89581</v>
      </c>
      <c r="B1231" s="142" t="s">
        <v>1833</v>
      </c>
      <c r="C1231" s="156" t="s">
        <v>13093</v>
      </c>
      <c r="D1231" s="144" t="s">
        <v>9623</v>
      </c>
      <c r="E1231" s="145" t="s">
        <v>16888</v>
      </c>
    </row>
    <row r="1232" spans="1:5" ht="27">
      <c r="A1232" t="str">
        <f t="shared" si="19"/>
        <v>89582</v>
      </c>
      <c r="B1232" s="142" t="s">
        <v>1834</v>
      </c>
      <c r="C1232" s="156" t="s">
        <v>13094</v>
      </c>
      <c r="D1232" s="144" t="s">
        <v>9623</v>
      </c>
      <c r="E1232" s="145" t="s">
        <v>18223</v>
      </c>
    </row>
    <row r="1233" spans="1:5" ht="27">
      <c r="A1233" t="str">
        <f t="shared" si="19"/>
        <v>89583</v>
      </c>
      <c r="B1233" s="142" t="s">
        <v>1835</v>
      </c>
      <c r="C1233" s="156" t="s">
        <v>13095</v>
      </c>
      <c r="D1233" s="144" t="s">
        <v>9623</v>
      </c>
      <c r="E1233" s="145" t="s">
        <v>25623</v>
      </c>
    </row>
    <row r="1234" spans="1:5" ht="27">
      <c r="A1234" t="str">
        <f t="shared" si="19"/>
        <v>89584</v>
      </c>
      <c r="B1234" s="142" t="s">
        <v>1836</v>
      </c>
      <c r="C1234" s="156" t="s">
        <v>13096</v>
      </c>
      <c r="D1234" s="144" t="s">
        <v>9623</v>
      </c>
      <c r="E1234" s="145" t="s">
        <v>17422</v>
      </c>
    </row>
    <row r="1235" spans="1:5" ht="27">
      <c r="A1235" t="str">
        <f t="shared" si="19"/>
        <v>89585</v>
      </c>
      <c r="B1235" s="142" t="s">
        <v>1837</v>
      </c>
      <c r="C1235" s="156" t="s">
        <v>13098</v>
      </c>
      <c r="D1235" s="144" t="s">
        <v>9623</v>
      </c>
      <c r="E1235" s="145" t="s">
        <v>28426</v>
      </c>
    </row>
    <row r="1236" spans="1:5" ht="40.5">
      <c r="A1236" t="str">
        <f t="shared" si="19"/>
        <v>89586</v>
      </c>
      <c r="B1236" s="142" t="s">
        <v>1838</v>
      </c>
      <c r="C1236" s="156" t="s">
        <v>13099</v>
      </c>
      <c r="D1236" s="144" t="s">
        <v>9623</v>
      </c>
      <c r="E1236" s="145" t="s">
        <v>28426</v>
      </c>
    </row>
    <row r="1237" spans="1:5" ht="27">
      <c r="A1237" t="str">
        <f t="shared" si="19"/>
        <v>89587</v>
      </c>
      <c r="B1237" s="142" t="s">
        <v>1839</v>
      </c>
      <c r="C1237" s="156" t="s">
        <v>13100</v>
      </c>
      <c r="D1237" s="144" t="s">
        <v>9623</v>
      </c>
      <c r="E1237" s="145" t="s">
        <v>29037</v>
      </c>
    </row>
    <row r="1238" spans="1:5" ht="27">
      <c r="A1238" t="str">
        <f t="shared" si="19"/>
        <v>89589</v>
      </c>
      <c r="B1238" s="142" t="s">
        <v>17284</v>
      </c>
      <c r="C1238" s="156" t="s">
        <v>17285</v>
      </c>
      <c r="D1238" s="144" t="s">
        <v>9623</v>
      </c>
      <c r="E1238" s="145" t="s">
        <v>29038</v>
      </c>
    </row>
    <row r="1239" spans="1:5" ht="27">
      <c r="A1239" t="str">
        <f t="shared" si="19"/>
        <v>89590</v>
      </c>
      <c r="B1239" s="142" t="s">
        <v>1840</v>
      </c>
      <c r="C1239" s="156" t="s">
        <v>13101</v>
      </c>
      <c r="D1239" s="144" t="s">
        <v>9623</v>
      </c>
      <c r="E1239" s="145" t="s">
        <v>22775</v>
      </c>
    </row>
    <row r="1240" spans="1:5" ht="27">
      <c r="A1240" t="str">
        <f t="shared" si="19"/>
        <v>89591</v>
      </c>
      <c r="B1240" s="142" t="s">
        <v>1841</v>
      </c>
      <c r="C1240" s="156" t="s">
        <v>13102</v>
      </c>
      <c r="D1240" s="144" t="s">
        <v>9623</v>
      </c>
      <c r="E1240" s="145" t="s">
        <v>29039</v>
      </c>
    </row>
    <row r="1241" spans="1:5" ht="27">
      <c r="A1241" t="str">
        <f t="shared" si="19"/>
        <v>89592</v>
      </c>
      <c r="B1241" s="142" t="s">
        <v>1842</v>
      </c>
      <c r="C1241" s="156" t="s">
        <v>13103</v>
      </c>
      <c r="D1241" s="144" t="s">
        <v>9623</v>
      </c>
      <c r="E1241" s="145" t="s">
        <v>29040</v>
      </c>
    </row>
    <row r="1242" spans="1:5" ht="27">
      <c r="A1242" t="str">
        <f t="shared" si="19"/>
        <v>89593</v>
      </c>
      <c r="B1242" s="142" t="s">
        <v>1843</v>
      </c>
      <c r="C1242" s="156" t="s">
        <v>13104</v>
      </c>
      <c r="D1242" s="144" t="s">
        <v>9623</v>
      </c>
      <c r="E1242" s="145" t="s">
        <v>26292</v>
      </c>
    </row>
    <row r="1243" spans="1:5" ht="27">
      <c r="A1243" t="str">
        <f t="shared" si="19"/>
        <v>89594</v>
      </c>
      <c r="B1243" s="142" t="s">
        <v>1844</v>
      </c>
      <c r="C1243" s="156" t="s">
        <v>13105</v>
      </c>
      <c r="D1243" s="144" t="s">
        <v>9623</v>
      </c>
      <c r="E1243" s="145" t="s">
        <v>17662</v>
      </c>
    </row>
    <row r="1244" spans="1:5" ht="27">
      <c r="A1244" t="str">
        <f t="shared" si="19"/>
        <v>89595</v>
      </c>
      <c r="B1244" s="142" t="s">
        <v>1845</v>
      </c>
      <c r="C1244" s="156" t="s">
        <v>13106</v>
      </c>
      <c r="D1244" s="144" t="s">
        <v>9623</v>
      </c>
      <c r="E1244" s="145" t="s">
        <v>18738</v>
      </c>
    </row>
    <row r="1245" spans="1:5" ht="27">
      <c r="A1245" t="str">
        <f t="shared" si="19"/>
        <v>89596</v>
      </c>
      <c r="B1245" s="142" t="s">
        <v>1846</v>
      </c>
      <c r="C1245" s="156" t="s">
        <v>13107</v>
      </c>
      <c r="D1245" s="144" t="s">
        <v>9623</v>
      </c>
      <c r="E1245" s="145" t="s">
        <v>16758</v>
      </c>
    </row>
    <row r="1246" spans="1:5" ht="27">
      <c r="A1246" t="str">
        <f t="shared" si="19"/>
        <v>89597</v>
      </c>
      <c r="B1246" s="142" t="s">
        <v>1847</v>
      </c>
      <c r="C1246" s="156" t="s">
        <v>13108</v>
      </c>
      <c r="D1246" s="144" t="s">
        <v>9623</v>
      </c>
      <c r="E1246" s="145" t="s">
        <v>9474</v>
      </c>
    </row>
    <row r="1247" spans="1:5" ht="27">
      <c r="A1247" t="str">
        <f t="shared" si="19"/>
        <v>89598</v>
      </c>
      <c r="B1247" s="142" t="s">
        <v>1848</v>
      </c>
      <c r="C1247" s="156" t="s">
        <v>13109</v>
      </c>
      <c r="D1247" s="144" t="s">
        <v>9623</v>
      </c>
      <c r="E1247" s="145" t="s">
        <v>25316</v>
      </c>
    </row>
    <row r="1248" spans="1:5" ht="27">
      <c r="A1248" t="str">
        <f t="shared" si="19"/>
        <v>89599</v>
      </c>
      <c r="B1248" s="142" t="s">
        <v>1849</v>
      </c>
      <c r="C1248" s="156" t="s">
        <v>13110</v>
      </c>
      <c r="D1248" s="144" t="s">
        <v>9623</v>
      </c>
      <c r="E1248" s="145" t="s">
        <v>9239</v>
      </c>
    </row>
    <row r="1249" spans="1:5" ht="27">
      <c r="A1249" t="str">
        <f t="shared" si="19"/>
        <v>89600</v>
      </c>
      <c r="B1249" s="142" t="s">
        <v>1850</v>
      </c>
      <c r="C1249" s="156" t="s">
        <v>13111</v>
      </c>
      <c r="D1249" s="144" t="s">
        <v>9623</v>
      </c>
      <c r="E1249" s="145" t="s">
        <v>9447</v>
      </c>
    </row>
    <row r="1250" spans="1:5" ht="27">
      <c r="A1250" t="str">
        <f t="shared" si="19"/>
        <v>89605</v>
      </c>
      <c r="B1250" s="142" t="s">
        <v>1851</v>
      </c>
      <c r="C1250" s="156" t="s">
        <v>13112</v>
      </c>
      <c r="D1250" s="144" t="s">
        <v>9623</v>
      </c>
      <c r="E1250" s="145" t="s">
        <v>16629</v>
      </c>
    </row>
    <row r="1251" spans="1:5" ht="27">
      <c r="A1251" t="str">
        <f t="shared" si="19"/>
        <v>89609</v>
      </c>
      <c r="B1251" s="142" t="s">
        <v>1852</v>
      </c>
      <c r="C1251" s="156" t="s">
        <v>13113</v>
      </c>
      <c r="D1251" s="144" t="s">
        <v>9623</v>
      </c>
      <c r="E1251" s="145" t="s">
        <v>29041</v>
      </c>
    </row>
    <row r="1252" spans="1:5" ht="27">
      <c r="A1252" t="str">
        <f t="shared" si="19"/>
        <v>89610</v>
      </c>
      <c r="B1252" s="142" t="s">
        <v>1853</v>
      </c>
      <c r="C1252" s="156" t="s">
        <v>13114</v>
      </c>
      <c r="D1252" s="144" t="s">
        <v>9623</v>
      </c>
      <c r="E1252" s="145" t="s">
        <v>28491</v>
      </c>
    </row>
    <row r="1253" spans="1:5" ht="27">
      <c r="A1253" t="str">
        <f t="shared" si="19"/>
        <v>89611</v>
      </c>
      <c r="B1253" s="142" t="s">
        <v>1854</v>
      </c>
      <c r="C1253" s="156" t="s">
        <v>13115</v>
      </c>
      <c r="D1253" s="144" t="s">
        <v>9623</v>
      </c>
      <c r="E1253" s="145" t="s">
        <v>24928</v>
      </c>
    </row>
    <row r="1254" spans="1:5" ht="27">
      <c r="A1254" t="str">
        <f t="shared" si="19"/>
        <v>89612</v>
      </c>
      <c r="B1254" s="142" t="s">
        <v>1855</v>
      </c>
      <c r="C1254" s="156" t="s">
        <v>13116</v>
      </c>
      <c r="D1254" s="144" t="s">
        <v>9623</v>
      </c>
      <c r="E1254" s="145" t="s">
        <v>29042</v>
      </c>
    </row>
    <row r="1255" spans="1:5" ht="27">
      <c r="A1255" t="str">
        <f t="shared" si="19"/>
        <v>89613</v>
      </c>
      <c r="B1255" s="142" t="s">
        <v>1856</v>
      </c>
      <c r="C1255" s="156" t="s">
        <v>13117</v>
      </c>
      <c r="D1255" s="144" t="s">
        <v>9623</v>
      </c>
      <c r="E1255" s="145" t="s">
        <v>29043</v>
      </c>
    </row>
    <row r="1256" spans="1:5" ht="27">
      <c r="A1256" t="str">
        <f t="shared" si="19"/>
        <v>89614</v>
      </c>
      <c r="B1256" s="142" t="s">
        <v>1857</v>
      </c>
      <c r="C1256" s="156" t="s">
        <v>13118</v>
      </c>
      <c r="D1256" s="144" t="s">
        <v>9623</v>
      </c>
      <c r="E1256" s="145" t="s">
        <v>29044</v>
      </c>
    </row>
    <row r="1257" spans="1:5" ht="27">
      <c r="A1257" t="str">
        <f t="shared" si="19"/>
        <v>89615</v>
      </c>
      <c r="B1257" s="142" t="s">
        <v>1858</v>
      </c>
      <c r="C1257" s="156" t="s">
        <v>13119</v>
      </c>
      <c r="D1257" s="144" t="s">
        <v>9623</v>
      </c>
      <c r="E1257" s="145" t="s">
        <v>29045</v>
      </c>
    </row>
    <row r="1258" spans="1:5" ht="27">
      <c r="A1258" t="str">
        <f t="shared" si="19"/>
        <v>89616</v>
      </c>
      <c r="B1258" s="142" t="s">
        <v>1859</v>
      </c>
      <c r="C1258" s="156" t="s">
        <v>13120</v>
      </c>
      <c r="D1258" s="144" t="s">
        <v>9623</v>
      </c>
      <c r="E1258" s="145" t="s">
        <v>16739</v>
      </c>
    </row>
    <row r="1259" spans="1:5" ht="27">
      <c r="A1259" t="str">
        <f t="shared" si="19"/>
        <v>89617</v>
      </c>
      <c r="B1259" s="142" t="s">
        <v>1860</v>
      </c>
      <c r="C1259" s="156" t="s">
        <v>13121</v>
      </c>
      <c r="D1259" s="144" t="s">
        <v>9623</v>
      </c>
      <c r="E1259" s="145" t="s">
        <v>26354</v>
      </c>
    </row>
    <row r="1260" spans="1:5" ht="27">
      <c r="A1260" t="str">
        <f t="shared" si="19"/>
        <v>89618</v>
      </c>
      <c r="B1260" s="142" t="s">
        <v>1861</v>
      </c>
      <c r="C1260" s="156" t="s">
        <v>13122</v>
      </c>
      <c r="D1260" s="144" t="s">
        <v>9623</v>
      </c>
      <c r="E1260" s="145" t="s">
        <v>9344</v>
      </c>
    </row>
    <row r="1261" spans="1:5" ht="27">
      <c r="A1261" t="str">
        <f t="shared" si="19"/>
        <v>89619</v>
      </c>
      <c r="B1261" s="142" t="s">
        <v>1862</v>
      </c>
      <c r="C1261" s="156" t="s">
        <v>13123</v>
      </c>
      <c r="D1261" s="144" t="s">
        <v>9623</v>
      </c>
      <c r="E1261" s="145" t="s">
        <v>8572</v>
      </c>
    </row>
    <row r="1262" spans="1:5" ht="27">
      <c r="A1262" t="str">
        <f t="shared" si="19"/>
        <v>89620</v>
      </c>
      <c r="B1262" s="142" t="s">
        <v>1863</v>
      </c>
      <c r="C1262" s="156" t="s">
        <v>13124</v>
      </c>
      <c r="D1262" s="144" t="s">
        <v>9623</v>
      </c>
      <c r="E1262" s="145" t="s">
        <v>9150</v>
      </c>
    </row>
    <row r="1263" spans="1:5" ht="27">
      <c r="A1263" t="str">
        <f t="shared" si="19"/>
        <v>89621</v>
      </c>
      <c r="B1263" s="142" t="s">
        <v>1864</v>
      </c>
      <c r="C1263" s="156" t="s">
        <v>13125</v>
      </c>
      <c r="D1263" s="144" t="s">
        <v>9623</v>
      </c>
      <c r="E1263" s="145" t="s">
        <v>18808</v>
      </c>
    </row>
    <row r="1264" spans="1:5" ht="27">
      <c r="A1264" t="str">
        <f t="shared" si="19"/>
        <v>89622</v>
      </c>
      <c r="B1264" s="142" t="s">
        <v>1865</v>
      </c>
      <c r="C1264" s="156" t="s">
        <v>13126</v>
      </c>
      <c r="D1264" s="144" t="s">
        <v>9623</v>
      </c>
      <c r="E1264" s="145" t="s">
        <v>9289</v>
      </c>
    </row>
    <row r="1265" spans="1:5" ht="27">
      <c r="A1265" t="str">
        <f t="shared" si="19"/>
        <v>89623</v>
      </c>
      <c r="B1265" s="142" t="s">
        <v>1866</v>
      </c>
      <c r="C1265" s="156" t="s">
        <v>13127</v>
      </c>
      <c r="D1265" s="144" t="s">
        <v>9623</v>
      </c>
      <c r="E1265" s="145" t="s">
        <v>18613</v>
      </c>
    </row>
    <row r="1266" spans="1:5" ht="27">
      <c r="A1266" t="str">
        <f t="shared" si="19"/>
        <v>89624</v>
      </c>
      <c r="B1266" s="142" t="s">
        <v>1867</v>
      </c>
      <c r="C1266" s="156" t="s">
        <v>13128</v>
      </c>
      <c r="D1266" s="144" t="s">
        <v>9623</v>
      </c>
      <c r="E1266" s="145" t="s">
        <v>17517</v>
      </c>
    </row>
    <row r="1267" spans="1:5" ht="27">
      <c r="A1267" t="str">
        <f t="shared" si="19"/>
        <v>89625</v>
      </c>
      <c r="B1267" s="142" t="s">
        <v>1868</v>
      </c>
      <c r="C1267" s="156" t="s">
        <v>13130</v>
      </c>
      <c r="D1267" s="144" t="s">
        <v>9623</v>
      </c>
      <c r="E1267" s="145" t="s">
        <v>16380</v>
      </c>
    </row>
    <row r="1268" spans="1:5" ht="27">
      <c r="A1268" t="str">
        <f t="shared" si="19"/>
        <v>89626</v>
      </c>
      <c r="B1268" s="142" t="s">
        <v>1869</v>
      </c>
      <c r="C1268" s="156" t="s">
        <v>13132</v>
      </c>
      <c r="D1268" s="144" t="s">
        <v>9623</v>
      </c>
      <c r="E1268" s="145" t="s">
        <v>18546</v>
      </c>
    </row>
    <row r="1269" spans="1:5" ht="27">
      <c r="A1269" t="str">
        <f t="shared" si="19"/>
        <v>89627</v>
      </c>
      <c r="B1269" s="142" t="s">
        <v>1870</v>
      </c>
      <c r="C1269" s="156" t="s">
        <v>13134</v>
      </c>
      <c r="D1269" s="144" t="s">
        <v>9623</v>
      </c>
      <c r="E1269" s="145" t="s">
        <v>8636</v>
      </c>
    </row>
    <row r="1270" spans="1:5" ht="27">
      <c r="A1270" t="str">
        <f t="shared" si="19"/>
        <v>89628</v>
      </c>
      <c r="B1270" s="142" t="s">
        <v>1871</v>
      </c>
      <c r="C1270" s="156" t="s">
        <v>13135</v>
      </c>
      <c r="D1270" s="144" t="s">
        <v>9623</v>
      </c>
      <c r="E1270" s="145" t="s">
        <v>29046</v>
      </c>
    </row>
    <row r="1271" spans="1:5" ht="27">
      <c r="A1271" t="str">
        <f t="shared" si="19"/>
        <v>89629</v>
      </c>
      <c r="B1271" s="142" t="s">
        <v>1872</v>
      </c>
      <c r="C1271" s="156" t="s">
        <v>13136</v>
      </c>
      <c r="D1271" s="144" t="s">
        <v>9623</v>
      </c>
      <c r="E1271" s="145" t="s">
        <v>29047</v>
      </c>
    </row>
    <row r="1272" spans="1:5" ht="27">
      <c r="A1272" t="str">
        <f t="shared" si="19"/>
        <v>89630</v>
      </c>
      <c r="B1272" s="142" t="s">
        <v>1873</v>
      </c>
      <c r="C1272" s="156" t="s">
        <v>13137</v>
      </c>
      <c r="D1272" s="144" t="s">
        <v>9623</v>
      </c>
      <c r="E1272" s="145" t="s">
        <v>25053</v>
      </c>
    </row>
    <row r="1273" spans="1:5" ht="27">
      <c r="A1273" t="str">
        <f t="shared" si="19"/>
        <v>89631</v>
      </c>
      <c r="B1273" s="142" t="s">
        <v>1874</v>
      </c>
      <c r="C1273" s="156" t="s">
        <v>13138</v>
      </c>
      <c r="D1273" s="144" t="s">
        <v>9623</v>
      </c>
      <c r="E1273" s="145" t="s">
        <v>22352</v>
      </c>
    </row>
    <row r="1274" spans="1:5" ht="27">
      <c r="A1274" t="str">
        <f t="shared" si="19"/>
        <v>89632</v>
      </c>
      <c r="B1274" s="142" t="s">
        <v>1875</v>
      </c>
      <c r="C1274" s="156" t="s">
        <v>13139</v>
      </c>
      <c r="D1274" s="144" t="s">
        <v>9623</v>
      </c>
      <c r="E1274" s="145" t="s">
        <v>29048</v>
      </c>
    </row>
    <row r="1275" spans="1:5" ht="27">
      <c r="A1275" t="str">
        <f t="shared" si="19"/>
        <v>89633</v>
      </c>
      <c r="B1275" s="142" t="s">
        <v>1876</v>
      </c>
      <c r="C1275" s="156" t="s">
        <v>12664</v>
      </c>
      <c r="D1275" s="144" t="s">
        <v>9548</v>
      </c>
      <c r="E1275" s="145" t="s">
        <v>9191</v>
      </c>
    </row>
    <row r="1276" spans="1:5" ht="27">
      <c r="A1276" t="str">
        <f t="shared" si="19"/>
        <v>89634</v>
      </c>
      <c r="B1276" s="142" t="s">
        <v>1877</v>
      </c>
      <c r="C1276" s="156" t="s">
        <v>12665</v>
      </c>
      <c r="D1276" s="144" t="s">
        <v>9548</v>
      </c>
      <c r="E1276" s="145" t="s">
        <v>17421</v>
      </c>
    </row>
    <row r="1277" spans="1:5" ht="27">
      <c r="A1277" t="str">
        <f t="shared" si="19"/>
        <v>89635</v>
      </c>
      <c r="B1277" s="142" t="s">
        <v>1878</v>
      </c>
      <c r="C1277" s="156" t="s">
        <v>12666</v>
      </c>
      <c r="D1277" s="144" t="s">
        <v>9548</v>
      </c>
      <c r="E1277" s="145" t="s">
        <v>19029</v>
      </c>
    </row>
    <row r="1278" spans="1:5" ht="27">
      <c r="A1278" t="str">
        <f t="shared" si="19"/>
        <v>89636</v>
      </c>
      <c r="B1278" s="142" t="s">
        <v>1879</v>
      </c>
      <c r="C1278" s="156" t="s">
        <v>12667</v>
      </c>
      <c r="D1278" s="144" t="s">
        <v>9548</v>
      </c>
      <c r="E1278" s="145" t="s">
        <v>16670</v>
      </c>
    </row>
    <row r="1279" spans="1:5" ht="27">
      <c r="A1279" t="str">
        <f t="shared" si="19"/>
        <v>89637</v>
      </c>
      <c r="B1279" s="142" t="s">
        <v>1880</v>
      </c>
      <c r="C1279" s="156" t="s">
        <v>13140</v>
      </c>
      <c r="D1279" s="144" t="s">
        <v>9623</v>
      </c>
      <c r="E1279" s="145" t="s">
        <v>9186</v>
      </c>
    </row>
    <row r="1280" spans="1:5" ht="27">
      <c r="A1280" t="str">
        <f t="shared" si="19"/>
        <v>89638</v>
      </c>
      <c r="B1280" s="142" t="s">
        <v>1881</v>
      </c>
      <c r="C1280" s="156" t="s">
        <v>13141</v>
      </c>
      <c r="D1280" s="144" t="s">
        <v>9623</v>
      </c>
      <c r="E1280" s="145" t="s">
        <v>25037</v>
      </c>
    </row>
    <row r="1281" spans="1:5" ht="27">
      <c r="A1281" t="str">
        <f t="shared" si="19"/>
        <v>89639</v>
      </c>
      <c r="B1281" s="142" t="s">
        <v>1882</v>
      </c>
      <c r="C1281" s="156" t="s">
        <v>13142</v>
      </c>
      <c r="D1281" s="144" t="s">
        <v>9623</v>
      </c>
      <c r="E1281" s="145" t="s">
        <v>16991</v>
      </c>
    </row>
    <row r="1282" spans="1:5" ht="27">
      <c r="A1282" t="str">
        <f t="shared" si="19"/>
        <v>89640</v>
      </c>
      <c r="B1282" s="142" t="s">
        <v>1883</v>
      </c>
      <c r="C1282" s="156" t="s">
        <v>1884</v>
      </c>
      <c r="D1282" s="144" t="s">
        <v>9623</v>
      </c>
      <c r="E1282" s="145" t="s">
        <v>12326</v>
      </c>
    </row>
    <row r="1283" spans="1:5" ht="27">
      <c r="A1283" t="str">
        <f t="shared" si="19"/>
        <v>89641</v>
      </c>
      <c r="B1283" s="142" t="s">
        <v>1885</v>
      </c>
      <c r="C1283" s="156" t="s">
        <v>13144</v>
      </c>
      <c r="D1283" s="144" t="s">
        <v>9623</v>
      </c>
      <c r="E1283" s="145" t="s">
        <v>11669</v>
      </c>
    </row>
    <row r="1284" spans="1:5" ht="27">
      <c r="A1284" t="str">
        <f t="shared" si="19"/>
        <v>89642</v>
      </c>
      <c r="B1284" s="142" t="s">
        <v>1886</v>
      </c>
      <c r="C1284" s="156" t="s">
        <v>13145</v>
      </c>
      <c r="D1284" s="144" t="s">
        <v>9623</v>
      </c>
      <c r="E1284" s="145" t="s">
        <v>8626</v>
      </c>
    </row>
    <row r="1285" spans="1:5" ht="27">
      <c r="A1285" t="str">
        <f t="shared" si="19"/>
        <v>89643</v>
      </c>
      <c r="B1285" s="142" t="s">
        <v>1887</v>
      </c>
      <c r="C1285" s="156" t="s">
        <v>13147</v>
      </c>
      <c r="D1285" s="144" t="s">
        <v>9623</v>
      </c>
      <c r="E1285" s="145" t="s">
        <v>28580</v>
      </c>
    </row>
    <row r="1286" spans="1:5" ht="27">
      <c r="A1286" t="str">
        <f t="shared" si="19"/>
        <v>89644</v>
      </c>
      <c r="B1286" s="142" t="s">
        <v>1888</v>
      </c>
      <c r="C1286" s="156" t="s">
        <v>13148</v>
      </c>
      <c r="D1286" s="144" t="s">
        <v>9623</v>
      </c>
      <c r="E1286" s="145" t="s">
        <v>18924</v>
      </c>
    </row>
    <row r="1287" spans="1:5" ht="27">
      <c r="A1287" t="str">
        <f t="shared" si="19"/>
        <v>89645</v>
      </c>
      <c r="B1287" s="142" t="s">
        <v>1889</v>
      </c>
      <c r="C1287" s="156" t="s">
        <v>13149</v>
      </c>
      <c r="D1287" s="144" t="s">
        <v>9623</v>
      </c>
      <c r="E1287" s="145" t="s">
        <v>20846</v>
      </c>
    </row>
    <row r="1288" spans="1:5" ht="27">
      <c r="A1288" t="str">
        <f t="shared" ref="A1288:A1351" si="20">IF(ISERROR(SEARCH("/",B1288)=6),TRIM(CLEAN(B1288)),IF(SEARCH("/",B1288)=6,IF(LEN(TRIM(CLEAN(B1288)))=7,LEFT(TRIM(CLEAN(B1288)),6)&amp;"00"&amp;RIGHT(TRIM(CLEAN(B1288)),1),LEFT(TRIM(CLEAN(B1288)),6)&amp;"0"&amp;RIGHT(TRIM(CLEAN(B1288)),2)),TRIM(CLEAN(B1288))))</f>
        <v>89646</v>
      </c>
      <c r="B1288" s="142" t="s">
        <v>1890</v>
      </c>
      <c r="C1288" s="156" t="s">
        <v>13150</v>
      </c>
      <c r="D1288" s="144" t="s">
        <v>9623</v>
      </c>
      <c r="E1288" s="145" t="s">
        <v>9441</v>
      </c>
    </row>
    <row r="1289" spans="1:5" ht="27">
      <c r="A1289" t="str">
        <f t="shared" si="20"/>
        <v>89647</v>
      </c>
      <c r="B1289" s="142" t="s">
        <v>1891</v>
      </c>
      <c r="C1289" s="156" t="s">
        <v>13151</v>
      </c>
      <c r="D1289" s="144" t="s">
        <v>9623</v>
      </c>
      <c r="E1289" s="145" t="s">
        <v>28368</v>
      </c>
    </row>
    <row r="1290" spans="1:5" ht="27">
      <c r="A1290" t="str">
        <f t="shared" si="20"/>
        <v>89648</v>
      </c>
      <c r="B1290" s="142" t="s">
        <v>1892</v>
      </c>
      <c r="C1290" s="156" t="s">
        <v>13152</v>
      </c>
      <c r="D1290" s="144" t="s">
        <v>9623</v>
      </c>
      <c r="E1290" s="145" t="s">
        <v>29049</v>
      </c>
    </row>
    <row r="1291" spans="1:5" ht="27">
      <c r="A1291" t="str">
        <f t="shared" si="20"/>
        <v>89649</v>
      </c>
      <c r="B1291" s="142" t="s">
        <v>1893</v>
      </c>
      <c r="C1291" s="156" t="s">
        <v>13153</v>
      </c>
      <c r="D1291" s="144" t="s">
        <v>9623</v>
      </c>
      <c r="E1291" s="145" t="s">
        <v>28503</v>
      </c>
    </row>
    <row r="1292" spans="1:5" ht="27">
      <c r="A1292" t="str">
        <f t="shared" si="20"/>
        <v>89650</v>
      </c>
      <c r="B1292" s="142" t="s">
        <v>1894</v>
      </c>
      <c r="C1292" s="156" t="s">
        <v>13154</v>
      </c>
      <c r="D1292" s="144" t="s">
        <v>9623</v>
      </c>
      <c r="E1292" s="145" t="s">
        <v>28503</v>
      </c>
    </row>
    <row r="1293" spans="1:5" ht="27">
      <c r="A1293" t="str">
        <f t="shared" si="20"/>
        <v>89651</v>
      </c>
      <c r="B1293" s="142" t="s">
        <v>1895</v>
      </c>
      <c r="C1293" s="156" t="s">
        <v>13155</v>
      </c>
      <c r="D1293" s="144" t="s">
        <v>9623</v>
      </c>
      <c r="E1293" s="145" t="s">
        <v>9549</v>
      </c>
    </row>
    <row r="1294" spans="1:5" ht="27">
      <c r="A1294" t="str">
        <f t="shared" si="20"/>
        <v>89652</v>
      </c>
      <c r="B1294" s="142" t="s">
        <v>1896</v>
      </c>
      <c r="C1294" s="156" t="s">
        <v>13156</v>
      </c>
      <c r="D1294" s="144" t="s">
        <v>9623</v>
      </c>
      <c r="E1294" s="145" t="s">
        <v>9162</v>
      </c>
    </row>
    <row r="1295" spans="1:5" ht="27">
      <c r="A1295" t="str">
        <f t="shared" si="20"/>
        <v>89653</v>
      </c>
      <c r="B1295" s="142" t="s">
        <v>1897</v>
      </c>
      <c r="C1295" s="156" t="s">
        <v>13158</v>
      </c>
      <c r="D1295" s="144" t="s">
        <v>9623</v>
      </c>
      <c r="E1295" s="145" t="s">
        <v>16353</v>
      </c>
    </row>
    <row r="1296" spans="1:5" ht="27">
      <c r="A1296" t="str">
        <f t="shared" si="20"/>
        <v>89654</v>
      </c>
      <c r="B1296" s="142" t="s">
        <v>1898</v>
      </c>
      <c r="C1296" s="156" t="s">
        <v>13159</v>
      </c>
      <c r="D1296" s="144" t="s">
        <v>9623</v>
      </c>
      <c r="E1296" s="145" t="s">
        <v>15911</v>
      </c>
    </row>
    <row r="1297" spans="1:5" ht="27">
      <c r="A1297" t="str">
        <f t="shared" si="20"/>
        <v>89655</v>
      </c>
      <c r="B1297" s="142" t="s">
        <v>1899</v>
      </c>
      <c r="C1297" s="156" t="s">
        <v>13161</v>
      </c>
      <c r="D1297" s="144" t="s">
        <v>9623</v>
      </c>
      <c r="E1297" s="145" t="s">
        <v>18631</v>
      </c>
    </row>
    <row r="1298" spans="1:5" ht="27">
      <c r="A1298" t="str">
        <f t="shared" si="20"/>
        <v>89656</v>
      </c>
      <c r="B1298" s="142" t="s">
        <v>1900</v>
      </c>
      <c r="C1298" s="156" t="s">
        <v>13162</v>
      </c>
      <c r="D1298" s="144" t="s">
        <v>9623</v>
      </c>
      <c r="E1298" s="145" t="s">
        <v>16894</v>
      </c>
    </row>
    <row r="1299" spans="1:5" ht="27">
      <c r="A1299" t="str">
        <f t="shared" si="20"/>
        <v>89657</v>
      </c>
      <c r="B1299" s="142" t="s">
        <v>1901</v>
      </c>
      <c r="C1299" s="156" t="s">
        <v>13163</v>
      </c>
      <c r="D1299" s="144" t="s">
        <v>9623</v>
      </c>
      <c r="E1299" s="145" t="s">
        <v>17490</v>
      </c>
    </row>
    <row r="1300" spans="1:5" ht="27">
      <c r="A1300" t="str">
        <f t="shared" si="20"/>
        <v>89658</v>
      </c>
      <c r="B1300" s="142" t="s">
        <v>1902</v>
      </c>
      <c r="C1300" s="156" t="s">
        <v>13164</v>
      </c>
      <c r="D1300" s="144" t="s">
        <v>9623</v>
      </c>
      <c r="E1300" s="145" t="s">
        <v>8754</v>
      </c>
    </row>
    <row r="1301" spans="1:5" ht="27">
      <c r="A1301" t="str">
        <f t="shared" si="20"/>
        <v>89659</v>
      </c>
      <c r="B1301" s="142" t="s">
        <v>1903</v>
      </c>
      <c r="C1301" s="156" t="s">
        <v>13165</v>
      </c>
      <c r="D1301" s="144" t="s">
        <v>9623</v>
      </c>
      <c r="E1301" s="145" t="s">
        <v>8869</v>
      </c>
    </row>
    <row r="1302" spans="1:5" ht="27">
      <c r="A1302" t="str">
        <f t="shared" si="20"/>
        <v>89660</v>
      </c>
      <c r="B1302" s="142" t="s">
        <v>1904</v>
      </c>
      <c r="C1302" s="156" t="s">
        <v>13167</v>
      </c>
      <c r="D1302" s="144" t="s">
        <v>9623</v>
      </c>
      <c r="E1302" s="145" t="s">
        <v>16518</v>
      </c>
    </row>
    <row r="1303" spans="1:5" ht="27">
      <c r="A1303" t="str">
        <f t="shared" si="20"/>
        <v>89661</v>
      </c>
      <c r="B1303" s="142" t="s">
        <v>1905</v>
      </c>
      <c r="C1303" s="156" t="s">
        <v>13168</v>
      </c>
      <c r="D1303" s="144" t="s">
        <v>9623</v>
      </c>
      <c r="E1303" s="145" t="s">
        <v>20412</v>
      </c>
    </row>
    <row r="1304" spans="1:5" ht="27">
      <c r="A1304" t="str">
        <f t="shared" si="20"/>
        <v>89662</v>
      </c>
      <c r="B1304" s="142" t="s">
        <v>1906</v>
      </c>
      <c r="C1304" s="156" t="s">
        <v>13170</v>
      </c>
      <c r="D1304" s="144" t="s">
        <v>9623</v>
      </c>
      <c r="E1304" s="145" t="s">
        <v>27178</v>
      </c>
    </row>
    <row r="1305" spans="1:5" ht="27">
      <c r="A1305" t="str">
        <f t="shared" si="20"/>
        <v>89663</v>
      </c>
      <c r="B1305" s="142" t="s">
        <v>1907</v>
      </c>
      <c r="C1305" s="156" t="s">
        <v>13171</v>
      </c>
      <c r="D1305" s="144" t="s">
        <v>9623</v>
      </c>
      <c r="E1305" s="145" t="s">
        <v>26115</v>
      </c>
    </row>
    <row r="1306" spans="1:5" ht="27">
      <c r="A1306" t="str">
        <f t="shared" si="20"/>
        <v>89664</v>
      </c>
      <c r="B1306" s="142" t="s">
        <v>1908</v>
      </c>
      <c r="C1306" s="156" t="s">
        <v>13172</v>
      </c>
      <c r="D1306" s="144" t="s">
        <v>9623</v>
      </c>
      <c r="E1306" s="145" t="s">
        <v>8869</v>
      </c>
    </row>
    <row r="1307" spans="1:5" ht="27">
      <c r="A1307" t="str">
        <f t="shared" si="20"/>
        <v>89665</v>
      </c>
      <c r="B1307" s="142" t="s">
        <v>1909</v>
      </c>
      <c r="C1307" s="156" t="s">
        <v>13173</v>
      </c>
      <c r="D1307" s="144" t="s">
        <v>9623</v>
      </c>
      <c r="E1307" s="145" t="s">
        <v>9122</v>
      </c>
    </row>
    <row r="1308" spans="1:5" ht="27">
      <c r="A1308" t="str">
        <f t="shared" si="20"/>
        <v>89666</v>
      </c>
      <c r="B1308" s="142" t="s">
        <v>1910</v>
      </c>
      <c r="C1308" s="156" t="s">
        <v>13174</v>
      </c>
      <c r="D1308" s="144" t="s">
        <v>9623</v>
      </c>
      <c r="E1308" s="145" t="s">
        <v>24997</v>
      </c>
    </row>
    <row r="1309" spans="1:5" ht="27">
      <c r="A1309" t="str">
        <f t="shared" si="20"/>
        <v>89667</v>
      </c>
      <c r="B1309" s="142" t="s">
        <v>1911</v>
      </c>
      <c r="C1309" s="156" t="s">
        <v>13175</v>
      </c>
      <c r="D1309" s="144" t="s">
        <v>9623</v>
      </c>
      <c r="E1309" s="145" t="s">
        <v>25078</v>
      </c>
    </row>
    <row r="1310" spans="1:5" ht="27">
      <c r="A1310" t="str">
        <f t="shared" si="20"/>
        <v>89668</v>
      </c>
      <c r="B1310" s="142" t="s">
        <v>1912</v>
      </c>
      <c r="C1310" s="156" t="s">
        <v>13177</v>
      </c>
      <c r="D1310" s="144" t="s">
        <v>9623</v>
      </c>
      <c r="E1310" s="145" t="s">
        <v>12435</v>
      </c>
    </row>
    <row r="1311" spans="1:5" ht="27">
      <c r="A1311" t="str">
        <f t="shared" si="20"/>
        <v>89669</v>
      </c>
      <c r="B1311" s="142" t="s">
        <v>1913</v>
      </c>
      <c r="C1311" s="156" t="s">
        <v>13178</v>
      </c>
      <c r="D1311" s="144" t="s">
        <v>9623</v>
      </c>
      <c r="E1311" s="145" t="s">
        <v>17049</v>
      </c>
    </row>
    <row r="1312" spans="1:5" ht="27">
      <c r="A1312" t="str">
        <f t="shared" si="20"/>
        <v>89670</v>
      </c>
      <c r="B1312" s="142" t="s">
        <v>1914</v>
      </c>
      <c r="C1312" s="156" t="s">
        <v>13179</v>
      </c>
      <c r="D1312" s="144" t="s">
        <v>9623</v>
      </c>
      <c r="E1312" s="145" t="s">
        <v>8583</v>
      </c>
    </row>
    <row r="1313" spans="1:5" ht="27">
      <c r="A1313" t="str">
        <f t="shared" si="20"/>
        <v>89671</v>
      </c>
      <c r="B1313" s="142" t="s">
        <v>1915</v>
      </c>
      <c r="C1313" s="156" t="s">
        <v>13180</v>
      </c>
      <c r="D1313" s="144" t="s">
        <v>9623</v>
      </c>
      <c r="E1313" s="145" t="s">
        <v>12123</v>
      </c>
    </row>
    <row r="1314" spans="1:5" ht="27">
      <c r="A1314" t="str">
        <f t="shared" si="20"/>
        <v>89672</v>
      </c>
      <c r="B1314" s="142" t="s">
        <v>1916</v>
      </c>
      <c r="C1314" s="156" t="s">
        <v>13181</v>
      </c>
      <c r="D1314" s="144" t="s">
        <v>9623</v>
      </c>
      <c r="E1314" s="145" t="s">
        <v>16727</v>
      </c>
    </row>
    <row r="1315" spans="1:5" ht="27">
      <c r="A1315" t="str">
        <f t="shared" si="20"/>
        <v>89673</v>
      </c>
      <c r="B1315" s="142" t="s">
        <v>1917</v>
      </c>
      <c r="C1315" s="156" t="s">
        <v>13182</v>
      </c>
      <c r="D1315" s="144" t="s">
        <v>9623</v>
      </c>
      <c r="E1315" s="145" t="s">
        <v>29050</v>
      </c>
    </row>
    <row r="1316" spans="1:5" ht="27">
      <c r="A1316" t="str">
        <f t="shared" si="20"/>
        <v>89674</v>
      </c>
      <c r="B1316" s="142" t="s">
        <v>1918</v>
      </c>
      <c r="C1316" s="156" t="s">
        <v>13183</v>
      </c>
      <c r="D1316" s="144" t="s">
        <v>9623</v>
      </c>
      <c r="E1316" s="145" t="s">
        <v>17665</v>
      </c>
    </row>
    <row r="1317" spans="1:5" ht="27">
      <c r="A1317" t="str">
        <f t="shared" si="20"/>
        <v>89675</v>
      </c>
      <c r="B1317" s="142" t="s">
        <v>1919</v>
      </c>
      <c r="C1317" s="156" t="s">
        <v>13185</v>
      </c>
      <c r="D1317" s="144" t="s">
        <v>9623</v>
      </c>
      <c r="E1317" s="145" t="s">
        <v>25006</v>
      </c>
    </row>
    <row r="1318" spans="1:5" ht="27">
      <c r="A1318" t="str">
        <f t="shared" si="20"/>
        <v>89676</v>
      </c>
      <c r="B1318" s="142" t="s">
        <v>1920</v>
      </c>
      <c r="C1318" s="156" t="s">
        <v>13186</v>
      </c>
      <c r="D1318" s="144" t="s">
        <v>9623</v>
      </c>
      <c r="E1318" s="145" t="s">
        <v>25739</v>
      </c>
    </row>
    <row r="1319" spans="1:5" ht="27">
      <c r="A1319" t="str">
        <f t="shared" si="20"/>
        <v>89677</v>
      </c>
      <c r="B1319" s="142" t="s">
        <v>1921</v>
      </c>
      <c r="C1319" s="156" t="s">
        <v>13187</v>
      </c>
      <c r="D1319" s="144" t="s">
        <v>9623</v>
      </c>
      <c r="E1319" s="145" t="s">
        <v>29051</v>
      </c>
    </row>
    <row r="1320" spans="1:5" ht="27">
      <c r="A1320" t="str">
        <f t="shared" si="20"/>
        <v>89678</v>
      </c>
      <c r="B1320" s="142" t="s">
        <v>1922</v>
      </c>
      <c r="C1320" s="156" t="s">
        <v>13188</v>
      </c>
      <c r="D1320" s="144" t="s">
        <v>9623</v>
      </c>
      <c r="E1320" s="145" t="s">
        <v>11728</v>
      </c>
    </row>
    <row r="1321" spans="1:5" ht="27">
      <c r="A1321" t="str">
        <f t="shared" si="20"/>
        <v>89679</v>
      </c>
      <c r="B1321" s="142" t="s">
        <v>1923</v>
      </c>
      <c r="C1321" s="156" t="s">
        <v>13190</v>
      </c>
      <c r="D1321" s="144" t="s">
        <v>9623</v>
      </c>
      <c r="E1321" s="145" t="s">
        <v>24880</v>
      </c>
    </row>
    <row r="1322" spans="1:5" ht="27">
      <c r="A1322" t="str">
        <f t="shared" si="20"/>
        <v>89680</v>
      </c>
      <c r="B1322" s="142" t="s">
        <v>1924</v>
      </c>
      <c r="C1322" s="156" t="s">
        <v>13191</v>
      </c>
      <c r="D1322" s="144" t="s">
        <v>9623</v>
      </c>
      <c r="E1322" s="145" t="s">
        <v>8751</v>
      </c>
    </row>
    <row r="1323" spans="1:5" ht="27">
      <c r="A1323" t="str">
        <f t="shared" si="20"/>
        <v>89681</v>
      </c>
      <c r="B1323" s="142" t="s">
        <v>1925</v>
      </c>
      <c r="C1323" s="156" t="s">
        <v>13192</v>
      </c>
      <c r="D1323" s="144" t="s">
        <v>9623</v>
      </c>
      <c r="E1323" s="145" t="s">
        <v>28514</v>
      </c>
    </row>
    <row r="1324" spans="1:5" ht="27">
      <c r="A1324" t="str">
        <f t="shared" si="20"/>
        <v>89682</v>
      </c>
      <c r="B1324" s="142" t="s">
        <v>1926</v>
      </c>
      <c r="C1324" s="156" t="s">
        <v>13193</v>
      </c>
      <c r="D1324" s="144" t="s">
        <v>9623</v>
      </c>
      <c r="E1324" s="145" t="s">
        <v>27178</v>
      </c>
    </row>
    <row r="1325" spans="1:5" ht="27">
      <c r="A1325" t="str">
        <f t="shared" si="20"/>
        <v>89683</v>
      </c>
      <c r="B1325" s="142" t="s">
        <v>17288</v>
      </c>
      <c r="C1325" s="156" t="s">
        <v>17289</v>
      </c>
      <c r="D1325" s="144" t="s">
        <v>9623</v>
      </c>
      <c r="E1325" s="145" t="s">
        <v>29052</v>
      </c>
    </row>
    <row r="1326" spans="1:5" ht="27">
      <c r="A1326" t="str">
        <f t="shared" si="20"/>
        <v>89684</v>
      </c>
      <c r="B1326" s="142" t="s">
        <v>1927</v>
      </c>
      <c r="C1326" s="156" t="s">
        <v>13195</v>
      </c>
      <c r="D1326" s="144" t="s">
        <v>9623</v>
      </c>
      <c r="E1326" s="145" t="s">
        <v>17604</v>
      </c>
    </row>
    <row r="1327" spans="1:5" ht="27">
      <c r="A1327" t="str">
        <f t="shared" si="20"/>
        <v>89685</v>
      </c>
      <c r="B1327" s="142" t="s">
        <v>1928</v>
      </c>
      <c r="C1327" s="156" t="s">
        <v>13196</v>
      </c>
      <c r="D1327" s="144" t="s">
        <v>9623</v>
      </c>
      <c r="E1327" s="145" t="s">
        <v>28028</v>
      </c>
    </row>
    <row r="1328" spans="1:5" ht="27">
      <c r="A1328" t="str">
        <f t="shared" si="20"/>
        <v>89686</v>
      </c>
      <c r="B1328" s="142" t="s">
        <v>1929</v>
      </c>
      <c r="C1328" s="156" t="s">
        <v>13198</v>
      </c>
      <c r="D1328" s="144" t="s">
        <v>9623</v>
      </c>
      <c r="E1328" s="145" t="s">
        <v>26627</v>
      </c>
    </row>
    <row r="1329" spans="1:5" ht="27">
      <c r="A1329" t="str">
        <f t="shared" si="20"/>
        <v>89687</v>
      </c>
      <c r="B1329" s="142" t="s">
        <v>1930</v>
      </c>
      <c r="C1329" s="156" t="s">
        <v>13199</v>
      </c>
      <c r="D1329" s="144" t="s">
        <v>9623</v>
      </c>
      <c r="E1329" s="145" t="s">
        <v>26469</v>
      </c>
    </row>
    <row r="1330" spans="1:5" ht="27">
      <c r="A1330" t="str">
        <f t="shared" si="20"/>
        <v>89689</v>
      </c>
      <c r="B1330" s="142" t="s">
        <v>1931</v>
      </c>
      <c r="C1330" s="156" t="s">
        <v>13200</v>
      </c>
      <c r="D1330" s="144" t="s">
        <v>9623</v>
      </c>
      <c r="E1330" s="145" t="s">
        <v>16754</v>
      </c>
    </row>
    <row r="1331" spans="1:5" ht="27">
      <c r="A1331" t="str">
        <f t="shared" si="20"/>
        <v>89690</v>
      </c>
      <c r="B1331" s="142" t="s">
        <v>1932</v>
      </c>
      <c r="C1331" s="156" t="s">
        <v>13201</v>
      </c>
      <c r="D1331" s="144" t="s">
        <v>9623</v>
      </c>
      <c r="E1331" s="145" t="s">
        <v>28395</v>
      </c>
    </row>
    <row r="1332" spans="1:5" ht="27">
      <c r="A1332" t="str">
        <f t="shared" si="20"/>
        <v>89691</v>
      </c>
      <c r="B1332" s="142" t="s">
        <v>1933</v>
      </c>
      <c r="C1332" s="156" t="s">
        <v>13202</v>
      </c>
      <c r="D1332" s="144" t="s">
        <v>9623</v>
      </c>
      <c r="E1332" s="145" t="s">
        <v>14544</v>
      </c>
    </row>
    <row r="1333" spans="1:5" ht="27">
      <c r="A1333" t="str">
        <f t="shared" si="20"/>
        <v>89692</v>
      </c>
      <c r="B1333" s="142" t="s">
        <v>1934</v>
      </c>
      <c r="C1333" s="156" t="s">
        <v>13203</v>
      </c>
      <c r="D1333" s="144" t="s">
        <v>9623</v>
      </c>
      <c r="E1333" s="145" t="s">
        <v>29053</v>
      </c>
    </row>
    <row r="1334" spans="1:5" ht="27">
      <c r="A1334" t="str">
        <f t="shared" si="20"/>
        <v>89693</v>
      </c>
      <c r="B1334" s="142" t="s">
        <v>1935</v>
      </c>
      <c r="C1334" s="156" t="s">
        <v>13204</v>
      </c>
      <c r="D1334" s="144" t="s">
        <v>9623</v>
      </c>
      <c r="E1334" s="145" t="s">
        <v>29054</v>
      </c>
    </row>
    <row r="1335" spans="1:5" ht="27">
      <c r="A1335" t="str">
        <f t="shared" si="20"/>
        <v>89694</v>
      </c>
      <c r="B1335" s="142" t="s">
        <v>1936</v>
      </c>
      <c r="C1335" s="156" t="s">
        <v>13205</v>
      </c>
      <c r="D1335" s="144" t="s">
        <v>9623</v>
      </c>
      <c r="E1335" s="145" t="s">
        <v>8782</v>
      </c>
    </row>
    <row r="1336" spans="1:5" ht="27">
      <c r="A1336" t="str">
        <f t="shared" si="20"/>
        <v>89695</v>
      </c>
      <c r="B1336" s="142" t="s">
        <v>1937</v>
      </c>
      <c r="C1336" s="156" t="s">
        <v>13207</v>
      </c>
      <c r="D1336" s="144" t="s">
        <v>9623</v>
      </c>
      <c r="E1336" s="145" t="s">
        <v>9404</v>
      </c>
    </row>
    <row r="1337" spans="1:5" ht="27">
      <c r="A1337" t="str">
        <f t="shared" si="20"/>
        <v>89696</v>
      </c>
      <c r="B1337" s="142" t="s">
        <v>1938</v>
      </c>
      <c r="C1337" s="156" t="s">
        <v>13208</v>
      </c>
      <c r="D1337" s="144" t="s">
        <v>9623</v>
      </c>
      <c r="E1337" s="145" t="s">
        <v>17207</v>
      </c>
    </row>
    <row r="1338" spans="1:5" ht="27">
      <c r="A1338" t="str">
        <f t="shared" si="20"/>
        <v>89697</v>
      </c>
      <c r="B1338" s="142" t="s">
        <v>1939</v>
      </c>
      <c r="C1338" s="156" t="s">
        <v>13209</v>
      </c>
      <c r="D1338" s="144" t="s">
        <v>9623</v>
      </c>
      <c r="E1338" s="145" t="s">
        <v>16348</v>
      </c>
    </row>
    <row r="1339" spans="1:5" ht="27">
      <c r="A1339" t="str">
        <f t="shared" si="20"/>
        <v>89698</v>
      </c>
      <c r="B1339" s="142" t="s">
        <v>1940</v>
      </c>
      <c r="C1339" s="156" t="s">
        <v>13211</v>
      </c>
      <c r="D1339" s="144" t="s">
        <v>9623</v>
      </c>
      <c r="E1339" s="145" t="s">
        <v>26763</v>
      </c>
    </row>
    <row r="1340" spans="1:5" ht="27">
      <c r="A1340" t="str">
        <f t="shared" si="20"/>
        <v>89699</v>
      </c>
      <c r="B1340" s="142" t="s">
        <v>1941</v>
      </c>
      <c r="C1340" s="156" t="s">
        <v>13212</v>
      </c>
      <c r="D1340" s="144" t="s">
        <v>9623</v>
      </c>
      <c r="E1340" s="145" t="s">
        <v>25607</v>
      </c>
    </row>
    <row r="1341" spans="1:5" ht="27">
      <c r="A1341" t="str">
        <f t="shared" si="20"/>
        <v>89700</v>
      </c>
      <c r="B1341" s="142" t="s">
        <v>1942</v>
      </c>
      <c r="C1341" s="156" t="s">
        <v>13213</v>
      </c>
      <c r="D1341" s="144" t="s">
        <v>9623</v>
      </c>
      <c r="E1341" s="145" t="s">
        <v>15893</v>
      </c>
    </row>
    <row r="1342" spans="1:5" ht="27">
      <c r="A1342" t="str">
        <f t="shared" si="20"/>
        <v>89701</v>
      </c>
      <c r="B1342" s="142" t="s">
        <v>1943</v>
      </c>
      <c r="C1342" s="156" t="s">
        <v>13214</v>
      </c>
      <c r="D1342" s="144" t="s">
        <v>9623</v>
      </c>
      <c r="E1342" s="145" t="s">
        <v>29055</v>
      </c>
    </row>
    <row r="1343" spans="1:5" ht="27">
      <c r="A1343" t="str">
        <f t="shared" si="20"/>
        <v>89702</v>
      </c>
      <c r="B1343" s="142" t="s">
        <v>1944</v>
      </c>
      <c r="C1343" s="156" t="s">
        <v>13215</v>
      </c>
      <c r="D1343" s="144" t="s">
        <v>9623</v>
      </c>
      <c r="E1343" s="145" t="s">
        <v>15893</v>
      </c>
    </row>
    <row r="1344" spans="1:5" ht="27">
      <c r="A1344" t="str">
        <f t="shared" si="20"/>
        <v>89703</v>
      </c>
      <c r="B1344" s="142" t="s">
        <v>1945</v>
      </c>
      <c r="C1344" s="156" t="s">
        <v>13216</v>
      </c>
      <c r="D1344" s="144" t="s">
        <v>9623</v>
      </c>
      <c r="E1344" s="145" t="s">
        <v>29056</v>
      </c>
    </row>
    <row r="1345" spans="1:5" ht="27">
      <c r="A1345" t="str">
        <f t="shared" si="20"/>
        <v>89704</v>
      </c>
      <c r="B1345" s="142" t="s">
        <v>1946</v>
      </c>
      <c r="C1345" s="156" t="s">
        <v>13218</v>
      </c>
      <c r="D1345" s="144" t="s">
        <v>9623</v>
      </c>
      <c r="E1345" s="145" t="s">
        <v>25428</v>
      </c>
    </row>
    <row r="1346" spans="1:5" ht="27">
      <c r="A1346" t="str">
        <f t="shared" si="20"/>
        <v>89705</v>
      </c>
      <c r="B1346" s="142" t="s">
        <v>1947</v>
      </c>
      <c r="C1346" s="156" t="s">
        <v>13219</v>
      </c>
      <c r="D1346" s="144" t="s">
        <v>9623</v>
      </c>
      <c r="E1346" s="145" t="s">
        <v>14795</v>
      </c>
    </row>
    <row r="1347" spans="1:5" ht="27">
      <c r="A1347" t="str">
        <f t="shared" si="20"/>
        <v>89706</v>
      </c>
      <c r="B1347" s="142" t="s">
        <v>1948</v>
      </c>
      <c r="C1347" s="156" t="s">
        <v>13221</v>
      </c>
      <c r="D1347" s="144" t="s">
        <v>9623</v>
      </c>
      <c r="E1347" s="145" t="s">
        <v>18138</v>
      </c>
    </row>
    <row r="1348" spans="1:5" ht="27">
      <c r="A1348" t="str">
        <f t="shared" si="20"/>
        <v>89707</v>
      </c>
      <c r="B1348" s="142" t="s">
        <v>1949</v>
      </c>
      <c r="C1348" s="156" t="s">
        <v>14123</v>
      </c>
      <c r="D1348" s="144" t="s">
        <v>9623</v>
      </c>
      <c r="E1348" s="145" t="s">
        <v>22236</v>
      </c>
    </row>
    <row r="1349" spans="1:5" ht="27">
      <c r="A1349" t="str">
        <f t="shared" si="20"/>
        <v>89708</v>
      </c>
      <c r="B1349" s="142" t="s">
        <v>1950</v>
      </c>
      <c r="C1349" s="156" t="s">
        <v>14124</v>
      </c>
      <c r="D1349" s="144" t="s">
        <v>9623</v>
      </c>
      <c r="E1349" s="145" t="s">
        <v>25588</v>
      </c>
    </row>
    <row r="1350" spans="1:5" ht="27">
      <c r="A1350" t="str">
        <f t="shared" si="20"/>
        <v>89709</v>
      </c>
      <c r="B1350" s="142" t="s">
        <v>1951</v>
      </c>
      <c r="C1350" s="156" t="s">
        <v>14125</v>
      </c>
      <c r="D1350" s="144" t="s">
        <v>9623</v>
      </c>
      <c r="E1350" s="145" t="s">
        <v>16451</v>
      </c>
    </row>
    <row r="1351" spans="1:5" ht="27">
      <c r="A1351" t="str">
        <f t="shared" si="20"/>
        <v>89710</v>
      </c>
      <c r="B1351" s="142" t="s">
        <v>1952</v>
      </c>
      <c r="C1351" s="156" t="s">
        <v>14126</v>
      </c>
      <c r="D1351" s="144" t="s">
        <v>9623</v>
      </c>
      <c r="E1351" s="145" t="s">
        <v>9142</v>
      </c>
    </row>
    <row r="1352" spans="1:5" ht="27">
      <c r="A1352" t="str">
        <f t="shared" ref="A1352:A1415" si="21">IF(ISERROR(SEARCH("/",B1352)=6),TRIM(CLEAN(B1352)),IF(SEARCH("/",B1352)=6,IF(LEN(TRIM(CLEAN(B1352)))=7,LEFT(TRIM(CLEAN(B1352)),6)&amp;"00"&amp;RIGHT(TRIM(CLEAN(B1352)),1),LEFT(TRIM(CLEAN(B1352)),6)&amp;"0"&amp;RIGHT(TRIM(CLEAN(B1352)),2)),TRIM(CLEAN(B1352))))</f>
        <v>89711</v>
      </c>
      <c r="B1352" s="142" t="s">
        <v>1953</v>
      </c>
      <c r="C1352" s="156" t="s">
        <v>12668</v>
      </c>
      <c r="D1352" s="144" t="s">
        <v>9548</v>
      </c>
      <c r="E1352" s="145" t="s">
        <v>16879</v>
      </c>
    </row>
    <row r="1353" spans="1:5" ht="27">
      <c r="A1353" t="str">
        <f t="shared" si="21"/>
        <v>89712</v>
      </c>
      <c r="B1353" s="142" t="s">
        <v>1954</v>
      </c>
      <c r="C1353" s="156" t="s">
        <v>12670</v>
      </c>
      <c r="D1353" s="144" t="s">
        <v>9548</v>
      </c>
      <c r="E1353" s="145" t="s">
        <v>26355</v>
      </c>
    </row>
    <row r="1354" spans="1:5" ht="27">
      <c r="A1354" t="str">
        <f t="shared" si="21"/>
        <v>89713</v>
      </c>
      <c r="B1354" s="142" t="s">
        <v>1955</v>
      </c>
      <c r="C1354" s="156" t="s">
        <v>12671</v>
      </c>
      <c r="D1354" s="144" t="s">
        <v>9548</v>
      </c>
      <c r="E1354" s="145" t="s">
        <v>9107</v>
      </c>
    </row>
    <row r="1355" spans="1:5" ht="27">
      <c r="A1355" t="str">
        <f t="shared" si="21"/>
        <v>89714</v>
      </c>
      <c r="B1355" s="142" t="s">
        <v>1956</v>
      </c>
      <c r="C1355" s="156" t="s">
        <v>12672</v>
      </c>
      <c r="D1355" s="144" t="s">
        <v>9548</v>
      </c>
      <c r="E1355" s="145" t="s">
        <v>16662</v>
      </c>
    </row>
    <row r="1356" spans="1:5" ht="27">
      <c r="A1356" t="str">
        <f t="shared" si="21"/>
        <v>89716</v>
      </c>
      <c r="B1356" s="142" t="s">
        <v>1957</v>
      </c>
      <c r="C1356" s="156" t="s">
        <v>12673</v>
      </c>
      <c r="D1356" s="144" t="s">
        <v>9548</v>
      </c>
      <c r="E1356" s="145" t="s">
        <v>9524</v>
      </c>
    </row>
    <row r="1357" spans="1:5" ht="27">
      <c r="A1357" t="str">
        <f t="shared" si="21"/>
        <v>89717</v>
      </c>
      <c r="B1357" s="142" t="s">
        <v>1958</v>
      </c>
      <c r="C1357" s="156" t="s">
        <v>12674</v>
      </c>
      <c r="D1357" s="144" t="s">
        <v>9548</v>
      </c>
      <c r="E1357" s="145" t="s">
        <v>26439</v>
      </c>
    </row>
    <row r="1358" spans="1:5" ht="27">
      <c r="A1358" t="str">
        <f t="shared" si="21"/>
        <v>89718</v>
      </c>
      <c r="B1358" s="142" t="s">
        <v>1959</v>
      </c>
      <c r="C1358" s="156" t="s">
        <v>13222</v>
      </c>
      <c r="D1358" s="144" t="s">
        <v>9548</v>
      </c>
      <c r="E1358" s="145" t="s">
        <v>18970</v>
      </c>
    </row>
    <row r="1359" spans="1:5" ht="27">
      <c r="A1359" t="str">
        <f t="shared" si="21"/>
        <v>89719</v>
      </c>
      <c r="B1359" s="142" t="s">
        <v>1960</v>
      </c>
      <c r="C1359" s="156" t="s">
        <v>13223</v>
      </c>
      <c r="D1359" s="144" t="s">
        <v>9623</v>
      </c>
      <c r="E1359" s="145" t="s">
        <v>8806</v>
      </c>
    </row>
    <row r="1360" spans="1:5" ht="27">
      <c r="A1360" t="str">
        <f t="shared" si="21"/>
        <v>89720</v>
      </c>
      <c r="B1360" s="142" t="s">
        <v>1961</v>
      </c>
      <c r="C1360" s="156" t="s">
        <v>13224</v>
      </c>
      <c r="D1360" s="144" t="s">
        <v>9623</v>
      </c>
      <c r="E1360" s="145" t="s">
        <v>26139</v>
      </c>
    </row>
    <row r="1361" spans="1:5" ht="27">
      <c r="A1361" t="str">
        <f t="shared" si="21"/>
        <v>89721</v>
      </c>
      <c r="B1361" s="142" t="s">
        <v>1962</v>
      </c>
      <c r="C1361" s="156" t="s">
        <v>13225</v>
      </c>
      <c r="D1361" s="144" t="s">
        <v>9623</v>
      </c>
      <c r="E1361" s="145" t="s">
        <v>9366</v>
      </c>
    </row>
    <row r="1362" spans="1:5" ht="27">
      <c r="A1362" t="str">
        <f t="shared" si="21"/>
        <v>89722</v>
      </c>
      <c r="B1362" s="142" t="s">
        <v>1963</v>
      </c>
      <c r="C1362" s="156" t="s">
        <v>13227</v>
      </c>
      <c r="D1362" s="144" t="s">
        <v>9623</v>
      </c>
      <c r="E1362" s="145" t="s">
        <v>16380</v>
      </c>
    </row>
    <row r="1363" spans="1:5" ht="27">
      <c r="A1363" t="str">
        <f t="shared" si="21"/>
        <v>89723</v>
      </c>
      <c r="B1363" s="142" t="s">
        <v>1964</v>
      </c>
      <c r="C1363" s="156" t="s">
        <v>13229</v>
      </c>
      <c r="D1363" s="144" t="s">
        <v>9623</v>
      </c>
      <c r="E1363" s="145" t="s">
        <v>9392</v>
      </c>
    </row>
    <row r="1364" spans="1:5" ht="27">
      <c r="A1364" t="str">
        <f t="shared" si="21"/>
        <v>89724</v>
      </c>
      <c r="B1364" s="142" t="s">
        <v>1965</v>
      </c>
      <c r="C1364" s="156" t="s">
        <v>13230</v>
      </c>
      <c r="D1364" s="144" t="s">
        <v>9623</v>
      </c>
      <c r="E1364" s="145" t="s">
        <v>13084</v>
      </c>
    </row>
    <row r="1365" spans="1:5" ht="27">
      <c r="A1365" t="str">
        <f t="shared" si="21"/>
        <v>89725</v>
      </c>
      <c r="B1365" s="142" t="s">
        <v>1966</v>
      </c>
      <c r="C1365" s="156" t="s">
        <v>13231</v>
      </c>
      <c r="D1365" s="144" t="s">
        <v>9623</v>
      </c>
      <c r="E1365" s="145" t="s">
        <v>17990</v>
      </c>
    </row>
    <row r="1366" spans="1:5" ht="27">
      <c r="A1366" t="str">
        <f t="shared" si="21"/>
        <v>89726</v>
      </c>
      <c r="B1366" s="142" t="s">
        <v>1967</v>
      </c>
      <c r="C1366" s="156" t="s">
        <v>13232</v>
      </c>
      <c r="D1366" s="144" t="s">
        <v>9623</v>
      </c>
      <c r="E1366" s="145" t="s">
        <v>12908</v>
      </c>
    </row>
    <row r="1367" spans="1:5" ht="27">
      <c r="A1367" t="str">
        <f t="shared" si="21"/>
        <v>89727</v>
      </c>
      <c r="B1367" s="142" t="s">
        <v>1968</v>
      </c>
      <c r="C1367" s="156" t="s">
        <v>13233</v>
      </c>
      <c r="D1367" s="144" t="s">
        <v>9623</v>
      </c>
      <c r="E1367" s="145" t="s">
        <v>17046</v>
      </c>
    </row>
    <row r="1368" spans="1:5" ht="27">
      <c r="A1368" t="str">
        <f t="shared" si="21"/>
        <v>89728</v>
      </c>
      <c r="B1368" s="142" t="s">
        <v>1969</v>
      </c>
      <c r="C1368" s="156" t="s">
        <v>13234</v>
      </c>
      <c r="D1368" s="144" t="s">
        <v>9623</v>
      </c>
      <c r="E1368" s="145" t="s">
        <v>10374</v>
      </c>
    </row>
    <row r="1369" spans="1:5" ht="27">
      <c r="A1369" t="str">
        <f t="shared" si="21"/>
        <v>89729</v>
      </c>
      <c r="B1369" s="142" t="s">
        <v>1970</v>
      </c>
      <c r="C1369" s="156" t="s">
        <v>13236</v>
      </c>
      <c r="D1369" s="144" t="s">
        <v>9623</v>
      </c>
      <c r="E1369" s="145" t="s">
        <v>17684</v>
      </c>
    </row>
    <row r="1370" spans="1:5" ht="27">
      <c r="A1370" t="str">
        <f t="shared" si="21"/>
        <v>89730</v>
      </c>
      <c r="B1370" s="142" t="s">
        <v>1971</v>
      </c>
      <c r="C1370" s="156" t="s">
        <v>13238</v>
      </c>
      <c r="D1370" s="144" t="s">
        <v>9623</v>
      </c>
      <c r="E1370" s="145" t="s">
        <v>28541</v>
      </c>
    </row>
    <row r="1371" spans="1:5" ht="27">
      <c r="A1371" t="str">
        <f t="shared" si="21"/>
        <v>89731</v>
      </c>
      <c r="B1371" s="142" t="s">
        <v>1972</v>
      </c>
      <c r="C1371" s="156" t="s">
        <v>13239</v>
      </c>
      <c r="D1371" s="144" t="s">
        <v>9623</v>
      </c>
      <c r="E1371" s="145" t="s">
        <v>9303</v>
      </c>
    </row>
    <row r="1372" spans="1:5" ht="27">
      <c r="A1372" t="str">
        <f t="shared" si="21"/>
        <v>89732</v>
      </c>
      <c r="B1372" s="142" t="s">
        <v>1973</v>
      </c>
      <c r="C1372" s="156" t="s">
        <v>13240</v>
      </c>
      <c r="D1372" s="144" t="s">
        <v>9623</v>
      </c>
      <c r="E1372" s="145" t="s">
        <v>17703</v>
      </c>
    </row>
    <row r="1373" spans="1:5" ht="27">
      <c r="A1373" t="str">
        <f t="shared" si="21"/>
        <v>89733</v>
      </c>
      <c r="B1373" s="142" t="s">
        <v>1974</v>
      </c>
      <c r="C1373" s="156" t="s">
        <v>13241</v>
      </c>
      <c r="D1373" s="144" t="s">
        <v>9623</v>
      </c>
      <c r="E1373" s="145" t="s">
        <v>8742</v>
      </c>
    </row>
    <row r="1374" spans="1:5" ht="27">
      <c r="A1374" t="str">
        <f t="shared" si="21"/>
        <v>89734</v>
      </c>
      <c r="B1374" s="142" t="s">
        <v>1975</v>
      </c>
      <c r="C1374" s="156" t="s">
        <v>13243</v>
      </c>
      <c r="D1374" s="144" t="s">
        <v>9623</v>
      </c>
      <c r="E1374" s="145" t="s">
        <v>17684</v>
      </c>
    </row>
    <row r="1375" spans="1:5" ht="27">
      <c r="A1375" t="str">
        <f t="shared" si="21"/>
        <v>89735</v>
      </c>
      <c r="B1375" s="142" t="s">
        <v>1976</v>
      </c>
      <c r="C1375" s="156" t="s">
        <v>13244</v>
      </c>
      <c r="D1375" s="144" t="s">
        <v>9623</v>
      </c>
      <c r="E1375" s="145" t="s">
        <v>16906</v>
      </c>
    </row>
    <row r="1376" spans="1:5" ht="27">
      <c r="A1376" t="str">
        <f t="shared" si="21"/>
        <v>89736</v>
      </c>
      <c r="B1376" s="142" t="s">
        <v>1977</v>
      </c>
      <c r="C1376" s="156" t="s">
        <v>13245</v>
      </c>
      <c r="D1376" s="144" t="s">
        <v>9623</v>
      </c>
      <c r="E1376" s="145" t="s">
        <v>12595</v>
      </c>
    </row>
    <row r="1377" spans="1:5" ht="27">
      <c r="A1377" t="str">
        <f t="shared" si="21"/>
        <v>89737</v>
      </c>
      <c r="B1377" s="142" t="s">
        <v>1978</v>
      </c>
      <c r="C1377" s="156" t="s">
        <v>13246</v>
      </c>
      <c r="D1377" s="144" t="s">
        <v>9623</v>
      </c>
      <c r="E1377" s="145" t="s">
        <v>8978</v>
      </c>
    </row>
    <row r="1378" spans="1:5" ht="27">
      <c r="A1378" t="str">
        <f t="shared" si="21"/>
        <v>89738</v>
      </c>
      <c r="B1378" s="142" t="s">
        <v>1979</v>
      </c>
      <c r="C1378" s="156" t="s">
        <v>13247</v>
      </c>
      <c r="D1378" s="144" t="s">
        <v>9623</v>
      </c>
      <c r="E1378" s="145" t="s">
        <v>8715</v>
      </c>
    </row>
    <row r="1379" spans="1:5" ht="27">
      <c r="A1379" t="str">
        <f t="shared" si="21"/>
        <v>89739</v>
      </c>
      <c r="B1379" s="142" t="s">
        <v>1980</v>
      </c>
      <c r="C1379" s="156" t="s">
        <v>13248</v>
      </c>
      <c r="D1379" s="144" t="s">
        <v>9623</v>
      </c>
      <c r="E1379" s="145" t="s">
        <v>17622</v>
      </c>
    </row>
    <row r="1380" spans="1:5" ht="27">
      <c r="A1380" t="str">
        <f t="shared" si="21"/>
        <v>89740</v>
      </c>
      <c r="B1380" s="142" t="s">
        <v>1981</v>
      </c>
      <c r="C1380" s="156" t="s">
        <v>13250</v>
      </c>
      <c r="D1380" s="144" t="s">
        <v>9623</v>
      </c>
      <c r="E1380" s="145" t="s">
        <v>9332</v>
      </c>
    </row>
    <row r="1381" spans="1:5" ht="27">
      <c r="A1381" t="str">
        <f t="shared" si="21"/>
        <v>89741</v>
      </c>
      <c r="B1381" s="142" t="s">
        <v>1982</v>
      </c>
      <c r="C1381" s="156" t="s">
        <v>13251</v>
      </c>
      <c r="D1381" s="144" t="s">
        <v>9623</v>
      </c>
      <c r="E1381" s="145" t="s">
        <v>16907</v>
      </c>
    </row>
    <row r="1382" spans="1:5" ht="27">
      <c r="A1382" t="str">
        <f t="shared" si="21"/>
        <v>89742</v>
      </c>
      <c r="B1382" s="142" t="s">
        <v>1983</v>
      </c>
      <c r="C1382" s="156" t="s">
        <v>13252</v>
      </c>
      <c r="D1382" s="144" t="s">
        <v>9623</v>
      </c>
      <c r="E1382" s="145" t="s">
        <v>29057</v>
      </c>
    </row>
    <row r="1383" spans="1:5" ht="27">
      <c r="A1383" t="str">
        <f t="shared" si="21"/>
        <v>89743</v>
      </c>
      <c r="B1383" s="142" t="s">
        <v>1984</v>
      </c>
      <c r="C1383" s="156" t="s">
        <v>13253</v>
      </c>
      <c r="D1383" s="144" t="s">
        <v>9623</v>
      </c>
      <c r="E1383" s="145" t="s">
        <v>18965</v>
      </c>
    </row>
    <row r="1384" spans="1:5" ht="27">
      <c r="A1384" t="str">
        <f t="shared" si="21"/>
        <v>89744</v>
      </c>
      <c r="B1384" s="142" t="s">
        <v>1985</v>
      </c>
      <c r="C1384" s="156" t="s">
        <v>13255</v>
      </c>
      <c r="D1384" s="144" t="s">
        <v>9623</v>
      </c>
      <c r="E1384" s="145" t="s">
        <v>17039</v>
      </c>
    </row>
    <row r="1385" spans="1:5" ht="27">
      <c r="A1385" t="str">
        <f t="shared" si="21"/>
        <v>89745</v>
      </c>
      <c r="B1385" s="142" t="s">
        <v>1986</v>
      </c>
      <c r="C1385" s="156" t="s">
        <v>13256</v>
      </c>
      <c r="D1385" s="144" t="s">
        <v>9623</v>
      </c>
      <c r="E1385" s="145" t="s">
        <v>18184</v>
      </c>
    </row>
    <row r="1386" spans="1:5" ht="27">
      <c r="A1386" t="str">
        <f t="shared" si="21"/>
        <v>89746</v>
      </c>
      <c r="B1386" s="142" t="s">
        <v>1987</v>
      </c>
      <c r="C1386" s="156" t="s">
        <v>13257</v>
      </c>
      <c r="D1386" s="144" t="s">
        <v>9623</v>
      </c>
      <c r="E1386" s="145" t="s">
        <v>17571</v>
      </c>
    </row>
    <row r="1387" spans="1:5" ht="27">
      <c r="A1387" t="str">
        <f t="shared" si="21"/>
        <v>89747</v>
      </c>
      <c r="B1387" s="142" t="s">
        <v>1988</v>
      </c>
      <c r="C1387" s="156" t="s">
        <v>13258</v>
      </c>
      <c r="D1387" s="144" t="s">
        <v>9623</v>
      </c>
      <c r="E1387" s="145" t="s">
        <v>9408</v>
      </c>
    </row>
    <row r="1388" spans="1:5" ht="27">
      <c r="A1388" t="str">
        <f t="shared" si="21"/>
        <v>89748</v>
      </c>
      <c r="B1388" s="142" t="s">
        <v>1989</v>
      </c>
      <c r="C1388" s="156" t="s">
        <v>13259</v>
      </c>
      <c r="D1388" s="144" t="s">
        <v>9623</v>
      </c>
      <c r="E1388" s="145" t="s">
        <v>29058</v>
      </c>
    </row>
    <row r="1389" spans="1:5" ht="27">
      <c r="A1389" t="str">
        <f t="shared" si="21"/>
        <v>89749</v>
      </c>
      <c r="B1389" s="142" t="s">
        <v>1990</v>
      </c>
      <c r="C1389" s="156" t="s">
        <v>13261</v>
      </c>
      <c r="D1389" s="144" t="s">
        <v>9623</v>
      </c>
      <c r="E1389" s="145" t="s">
        <v>8715</v>
      </c>
    </row>
    <row r="1390" spans="1:5" ht="27">
      <c r="A1390" t="str">
        <f t="shared" si="21"/>
        <v>89750</v>
      </c>
      <c r="B1390" s="142" t="s">
        <v>1991</v>
      </c>
      <c r="C1390" s="156" t="s">
        <v>13262</v>
      </c>
      <c r="D1390" s="144" t="s">
        <v>9623</v>
      </c>
      <c r="E1390" s="145" t="s">
        <v>25645</v>
      </c>
    </row>
    <row r="1391" spans="1:5" ht="27">
      <c r="A1391" t="str">
        <f t="shared" si="21"/>
        <v>89751</v>
      </c>
      <c r="B1391" s="142" t="s">
        <v>1992</v>
      </c>
      <c r="C1391" s="156" t="s">
        <v>13263</v>
      </c>
      <c r="D1391" s="144" t="s">
        <v>9623</v>
      </c>
      <c r="E1391" s="145" t="s">
        <v>9151</v>
      </c>
    </row>
    <row r="1392" spans="1:5" ht="27">
      <c r="A1392" t="str">
        <f t="shared" si="21"/>
        <v>89752</v>
      </c>
      <c r="B1392" s="142" t="s">
        <v>1993</v>
      </c>
      <c r="C1392" s="156" t="s">
        <v>13264</v>
      </c>
      <c r="D1392" s="144" t="s">
        <v>9623</v>
      </c>
      <c r="E1392" s="145" t="s">
        <v>8913</v>
      </c>
    </row>
    <row r="1393" spans="1:5" ht="27">
      <c r="A1393" t="str">
        <f t="shared" si="21"/>
        <v>89753</v>
      </c>
      <c r="B1393" s="142" t="s">
        <v>1994</v>
      </c>
      <c r="C1393" s="156" t="s">
        <v>13266</v>
      </c>
      <c r="D1393" s="144" t="s">
        <v>9623</v>
      </c>
      <c r="E1393" s="145" t="s">
        <v>20899</v>
      </c>
    </row>
    <row r="1394" spans="1:5" ht="27">
      <c r="A1394" t="str">
        <f t="shared" si="21"/>
        <v>89754</v>
      </c>
      <c r="B1394" s="142" t="s">
        <v>1995</v>
      </c>
      <c r="C1394" s="156" t="s">
        <v>13267</v>
      </c>
      <c r="D1394" s="144" t="s">
        <v>9623</v>
      </c>
      <c r="E1394" s="145" t="s">
        <v>26864</v>
      </c>
    </row>
    <row r="1395" spans="1:5" ht="27">
      <c r="A1395" t="str">
        <f t="shared" si="21"/>
        <v>89755</v>
      </c>
      <c r="B1395" s="142" t="s">
        <v>1996</v>
      </c>
      <c r="C1395" s="156" t="s">
        <v>13268</v>
      </c>
      <c r="D1395" s="144" t="s">
        <v>9623</v>
      </c>
      <c r="E1395" s="145" t="s">
        <v>26127</v>
      </c>
    </row>
    <row r="1396" spans="1:5" ht="27">
      <c r="A1396" t="str">
        <f t="shared" si="21"/>
        <v>89756</v>
      </c>
      <c r="B1396" s="142" t="s">
        <v>1997</v>
      </c>
      <c r="C1396" s="156" t="s">
        <v>13269</v>
      </c>
      <c r="D1396" s="144" t="s">
        <v>9623</v>
      </c>
      <c r="E1396" s="145" t="s">
        <v>9462</v>
      </c>
    </row>
    <row r="1397" spans="1:5" ht="27">
      <c r="A1397" t="str">
        <f t="shared" si="21"/>
        <v>89757</v>
      </c>
      <c r="B1397" s="142" t="s">
        <v>1998</v>
      </c>
      <c r="C1397" s="156" t="s">
        <v>13270</v>
      </c>
      <c r="D1397" s="144" t="s">
        <v>9623</v>
      </c>
      <c r="E1397" s="145" t="s">
        <v>28569</v>
      </c>
    </row>
    <row r="1398" spans="1:5" ht="27">
      <c r="A1398" t="str">
        <f t="shared" si="21"/>
        <v>89758</v>
      </c>
      <c r="B1398" s="142" t="s">
        <v>1999</v>
      </c>
      <c r="C1398" s="156" t="s">
        <v>13271</v>
      </c>
      <c r="D1398" s="144" t="s">
        <v>9623</v>
      </c>
      <c r="E1398" s="145" t="s">
        <v>23610</v>
      </c>
    </row>
    <row r="1399" spans="1:5" ht="27">
      <c r="A1399" t="str">
        <f t="shared" si="21"/>
        <v>89759</v>
      </c>
      <c r="B1399" s="142" t="s">
        <v>2000</v>
      </c>
      <c r="C1399" s="156" t="s">
        <v>13272</v>
      </c>
      <c r="D1399" s="144" t="s">
        <v>9623</v>
      </c>
      <c r="E1399" s="145" t="s">
        <v>13235</v>
      </c>
    </row>
    <row r="1400" spans="1:5" ht="27">
      <c r="A1400" t="str">
        <f t="shared" si="21"/>
        <v>89760</v>
      </c>
      <c r="B1400" s="142" t="s">
        <v>2001</v>
      </c>
      <c r="C1400" s="156" t="s">
        <v>13273</v>
      </c>
      <c r="D1400" s="144" t="s">
        <v>9623</v>
      </c>
      <c r="E1400" s="145" t="s">
        <v>29059</v>
      </c>
    </row>
    <row r="1401" spans="1:5" ht="27">
      <c r="A1401" t="str">
        <f t="shared" si="21"/>
        <v>89761</v>
      </c>
      <c r="B1401" s="142" t="s">
        <v>2002</v>
      </c>
      <c r="C1401" s="156" t="s">
        <v>13275</v>
      </c>
      <c r="D1401" s="144" t="s">
        <v>9623</v>
      </c>
      <c r="E1401" s="145" t="s">
        <v>9201</v>
      </c>
    </row>
    <row r="1402" spans="1:5" ht="27">
      <c r="A1402" t="str">
        <f t="shared" si="21"/>
        <v>89762</v>
      </c>
      <c r="B1402" s="142" t="s">
        <v>2003</v>
      </c>
      <c r="C1402" s="156" t="s">
        <v>13276</v>
      </c>
      <c r="D1402" s="144" t="s">
        <v>9623</v>
      </c>
      <c r="E1402" s="145" t="s">
        <v>17094</v>
      </c>
    </row>
    <row r="1403" spans="1:5" ht="27">
      <c r="A1403" t="str">
        <f t="shared" si="21"/>
        <v>89763</v>
      </c>
      <c r="B1403" s="142" t="s">
        <v>2004</v>
      </c>
      <c r="C1403" s="156" t="s">
        <v>13277</v>
      </c>
      <c r="D1403" s="144" t="s">
        <v>9623</v>
      </c>
      <c r="E1403" s="145" t="s">
        <v>29060</v>
      </c>
    </row>
    <row r="1404" spans="1:5" ht="27">
      <c r="A1404" t="str">
        <f t="shared" si="21"/>
        <v>89764</v>
      </c>
      <c r="B1404" s="142" t="s">
        <v>2005</v>
      </c>
      <c r="C1404" s="156" t="s">
        <v>13278</v>
      </c>
      <c r="D1404" s="144" t="s">
        <v>9623</v>
      </c>
      <c r="E1404" s="145" t="s">
        <v>29061</v>
      </c>
    </row>
    <row r="1405" spans="1:5" ht="27">
      <c r="A1405" t="str">
        <f t="shared" si="21"/>
        <v>89765</v>
      </c>
      <c r="B1405" s="142" t="s">
        <v>2006</v>
      </c>
      <c r="C1405" s="156" t="s">
        <v>13279</v>
      </c>
      <c r="D1405" s="144" t="s">
        <v>9623</v>
      </c>
      <c r="E1405" s="145" t="s">
        <v>14530</v>
      </c>
    </row>
    <row r="1406" spans="1:5" ht="27">
      <c r="A1406" t="str">
        <f t="shared" si="21"/>
        <v>89766</v>
      </c>
      <c r="B1406" s="142" t="s">
        <v>2007</v>
      </c>
      <c r="C1406" s="156" t="s">
        <v>13281</v>
      </c>
      <c r="D1406" s="144" t="s">
        <v>9623</v>
      </c>
      <c r="E1406" s="145" t="s">
        <v>16684</v>
      </c>
    </row>
    <row r="1407" spans="1:5" ht="27">
      <c r="A1407" t="str">
        <f t="shared" si="21"/>
        <v>89767</v>
      </c>
      <c r="B1407" s="142" t="s">
        <v>2008</v>
      </c>
      <c r="C1407" s="156" t="s">
        <v>13282</v>
      </c>
      <c r="D1407" s="144" t="s">
        <v>9623</v>
      </c>
      <c r="E1407" s="145" t="s">
        <v>16684</v>
      </c>
    </row>
    <row r="1408" spans="1:5" ht="27">
      <c r="A1408" t="str">
        <f t="shared" si="21"/>
        <v>89768</v>
      </c>
      <c r="B1408" s="142" t="s">
        <v>2009</v>
      </c>
      <c r="C1408" s="156" t="s">
        <v>13283</v>
      </c>
      <c r="D1408" s="144" t="s">
        <v>9623</v>
      </c>
      <c r="E1408" s="145" t="s">
        <v>17534</v>
      </c>
    </row>
    <row r="1409" spans="1:5" ht="27">
      <c r="A1409" t="str">
        <f t="shared" si="21"/>
        <v>89769</v>
      </c>
      <c r="B1409" s="142" t="s">
        <v>2010</v>
      </c>
      <c r="C1409" s="156" t="s">
        <v>13284</v>
      </c>
      <c r="D1409" s="144" t="s">
        <v>9623</v>
      </c>
      <c r="E1409" s="145" t="s">
        <v>29062</v>
      </c>
    </row>
    <row r="1410" spans="1:5" ht="27">
      <c r="A1410" t="str">
        <f t="shared" si="21"/>
        <v>89770</v>
      </c>
      <c r="B1410" s="142" t="s">
        <v>2011</v>
      </c>
      <c r="C1410" s="156" t="s">
        <v>12675</v>
      </c>
      <c r="D1410" s="144" t="s">
        <v>9548</v>
      </c>
      <c r="E1410" s="145" t="s">
        <v>11825</v>
      </c>
    </row>
    <row r="1411" spans="1:5" ht="27">
      <c r="A1411" t="str">
        <f t="shared" si="21"/>
        <v>89771</v>
      </c>
      <c r="B1411" s="142" t="s">
        <v>2012</v>
      </c>
      <c r="C1411" s="156" t="s">
        <v>12676</v>
      </c>
      <c r="D1411" s="144" t="s">
        <v>9548</v>
      </c>
      <c r="E1411" s="145" t="s">
        <v>29063</v>
      </c>
    </row>
    <row r="1412" spans="1:5" ht="27">
      <c r="A1412" t="str">
        <f t="shared" si="21"/>
        <v>89772</v>
      </c>
      <c r="B1412" s="142" t="s">
        <v>2013</v>
      </c>
      <c r="C1412" s="156" t="s">
        <v>13285</v>
      </c>
      <c r="D1412" s="144" t="s">
        <v>9548</v>
      </c>
      <c r="E1412" s="145" t="s">
        <v>28357</v>
      </c>
    </row>
    <row r="1413" spans="1:5" ht="27">
      <c r="A1413" t="str">
        <f t="shared" si="21"/>
        <v>89773</v>
      </c>
      <c r="B1413" s="142" t="s">
        <v>2014</v>
      </c>
      <c r="C1413" s="156" t="s">
        <v>12677</v>
      </c>
      <c r="D1413" s="144" t="s">
        <v>9548</v>
      </c>
      <c r="E1413" s="145" t="s">
        <v>29064</v>
      </c>
    </row>
    <row r="1414" spans="1:5" ht="27">
      <c r="A1414" t="str">
        <f t="shared" si="21"/>
        <v>89774</v>
      </c>
      <c r="B1414" s="142" t="s">
        <v>2015</v>
      </c>
      <c r="C1414" s="156" t="s">
        <v>13286</v>
      </c>
      <c r="D1414" s="144" t="s">
        <v>9623</v>
      </c>
      <c r="E1414" s="145" t="s">
        <v>9305</v>
      </c>
    </row>
    <row r="1415" spans="1:5" ht="27">
      <c r="A1415" t="str">
        <f t="shared" si="21"/>
        <v>89775</v>
      </c>
      <c r="B1415" s="142" t="s">
        <v>2016</v>
      </c>
      <c r="C1415" s="156" t="s">
        <v>12678</v>
      </c>
      <c r="D1415" s="144" t="s">
        <v>9548</v>
      </c>
      <c r="E1415" s="145" t="s">
        <v>29065</v>
      </c>
    </row>
    <row r="1416" spans="1:5" ht="27">
      <c r="A1416" t="str">
        <f t="shared" ref="A1416:A1479" si="22">IF(ISERROR(SEARCH("/",B1416)=6),TRIM(CLEAN(B1416)),IF(SEARCH("/",B1416)=6,IF(LEN(TRIM(CLEAN(B1416)))=7,LEFT(TRIM(CLEAN(B1416)),6)&amp;"00"&amp;RIGHT(TRIM(CLEAN(B1416)),1),LEFT(TRIM(CLEAN(B1416)),6)&amp;"0"&amp;RIGHT(TRIM(CLEAN(B1416)),2)),TRIM(CLEAN(B1416))))</f>
        <v>89776</v>
      </c>
      <c r="B1416" s="142" t="s">
        <v>2017</v>
      </c>
      <c r="C1416" s="156" t="s">
        <v>13288</v>
      </c>
      <c r="D1416" s="144" t="s">
        <v>9623</v>
      </c>
      <c r="E1416" s="145" t="s">
        <v>18171</v>
      </c>
    </row>
    <row r="1417" spans="1:5" ht="27">
      <c r="A1417" t="str">
        <f t="shared" si="22"/>
        <v>89777</v>
      </c>
      <c r="B1417" s="142" t="s">
        <v>2018</v>
      </c>
      <c r="C1417" s="156" t="s">
        <v>13289</v>
      </c>
      <c r="D1417" s="144" t="s">
        <v>9623</v>
      </c>
      <c r="E1417" s="145" t="s">
        <v>26441</v>
      </c>
    </row>
    <row r="1418" spans="1:5" ht="27">
      <c r="A1418" t="str">
        <f t="shared" si="22"/>
        <v>89778</v>
      </c>
      <c r="B1418" s="142" t="s">
        <v>2019</v>
      </c>
      <c r="C1418" s="156" t="s">
        <v>13290</v>
      </c>
      <c r="D1418" s="144" t="s">
        <v>9623</v>
      </c>
      <c r="E1418" s="145" t="s">
        <v>17259</v>
      </c>
    </row>
    <row r="1419" spans="1:5" ht="27">
      <c r="A1419" t="str">
        <f t="shared" si="22"/>
        <v>89779</v>
      </c>
      <c r="B1419" s="142" t="s">
        <v>2020</v>
      </c>
      <c r="C1419" s="156" t="s">
        <v>13291</v>
      </c>
      <c r="D1419" s="144" t="s">
        <v>9623</v>
      </c>
      <c r="E1419" s="145" t="s">
        <v>25381</v>
      </c>
    </row>
    <row r="1420" spans="1:5" ht="27">
      <c r="A1420" t="str">
        <f t="shared" si="22"/>
        <v>89780</v>
      </c>
      <c r="B1420" s="142" t="s">
        <v>2021</v>
      </c>
      <c r="C1420" s="156" t="s">
        <v>13293</v>
      </c>
      <c r="D1420" s="144" t="s">
        <v>9623</v>
      </c>
      <c r="E1420" s="145" t="s">
        <v>26441</v>
      </c>
    </row>
    <row r="1421" spans="1:5" ht="27">
      <c r="A1421" t="str">
        <f t="shared" si="22"/>
        <v>89781</v>
      </c>
      <c r="B1421" s="142" t="s">
        <v>2022</v>
      </c>
      <c r="C1421" s="156" t="s">
        <v>13294</v>
      </c>
      <c r="D1421" s="144" t="s">
        <v>9623</v>
      </c>
      <c r="E1421" s="145" t="s">
        <v>25722</v>
      </c>
    </row>
    <row r="1422" spans="1:5" ht="27">
      <c r="A1422" t="str">
        <f t="shared" si="22"/>
        <v>89782</v>
      </c>
      <c r="B1422" s="142" t="s">
        <v>2023</v>
      </c>
      <c r="C1422" s="156" t="s">
        <v>13295</v>
      </c>
      <c r="D1422" s="144" t="s">
        <v>9623</v>
      </c>
      <c r="E1422" s="145" t="s">
        <v>8585</v>
      </c>
    </row>
    <row r="1423" spans="1:5" ht="27">
      <c r="A1423" t="str">
        <f t="shared" si="22"/>
        <v>89783</v>
      </c>
      <c r="B1423" s="142" t="s">
        <v>2024</v>
      </c>
      <c r="C1423" s="156" t="s">
        <v>13296</v>
      </c>
      <c r="D1423" s="144" t="s">
        <v>9623</v>
      </c>
      <c r="E1423" s="145" t="s">
        <v>16643</v>
      </c>
    </row>
    <row r="1424" spans="1:5" ht="27">
      <c r="A1424" t="str">
        <f t="shared" si="22"/>
        <v>89784</v>
      </c>
      <c r="B1424" s="142" t="s">
        <v>2025</v>
      </c>
      <c r="C1424" s="156" t="s">
        <v>13297</v>
      </c>
      <c r="D1424" s="144" t="s">
        <v>9623</v>
      </c>
      <c r="E1424" s="145" t="s">
        <v>9462</v>
      </c>
    </row>
    <row r="1425" spans="1:5" ht="27">
      <c r="A1425" t="str">
        <f t="shared" si="22"/>
        <v>89785</v>
      </c>
      <c r="B1425" s="142" t="s">
        <v>2026</v>
      </c>
      <c r="C1425" s="156" t="s">
        <v>13298</v>
      </c>
      <c r="D1425" s="144" t="s">
        <v>9623</v>
      </c>
      <c r="E1425" s="145" t="s">
        <v>17499</v>
      </c>
    </row>
    <row r="1426" spans="1:5" ht="27">
      <c r="A1426" t="str">
        <f t="shared" si="22"/>
        <v>89786</v>
      </c>
      <c r="B1426" s="142" t="s">
        <v>2027</v>
      </c>
      <c r="C1426" s="156" t="s">
        <v>13300</v>
      </c>
      <c r="D1426" s="144" t="s">
        <v>9623</v>
      </c>
      <c r="E1426" s="145" t="s">
        <v>18913</v>
      </c>
    </row>
    <row r="1427" spans="1:5" ht="27">
      <c r="A1427" t="str">
        <f t="shared" si="22"/>
        <v>89787</v>
      </c>
      <c r="B1427" s="142" t="s">
        <v>2028</v>
      </c>
      <c r="C1427" s="156" t="s">
        <v>13301</v>
      </c>
      <c r="D1427" s="144" t="s">
        <v>9623</v>
      </c>
      <c r="E1427" s="145" t="s">
        <v>25722</v>
      </c>
    </row>
    <row r="1428" spans="1:5" ht="27">
      <c r="A1428" t="str">
        <f t="shared" si="22"/>
        <v>89788</v>
      </c>
      <c r="B1428" s="142" t="s">
        <v>2029</v>
      </c>
      <c r="C1428" s="156" t="s">
        <v>13302</v>
      </c>
      <c r="D1428" s="144" t="s">
        <v>9623</v>
      </c>
      <c r="E1428" s="145" t="s">
        <v>20871</v>
      </c>
    </row>
    <row r="1429" spans="1:5" ht="27">
      <c r="A1429" t="str">
        <f t="shared" si="22"/>
        <v>89789</v>
      </c>
      <c r="B1429" s="142" t="s">
        <v>2030</v>
      </c>
      <c r="C1429" s="156" t="s">
        <v>13303</v>
      </c>
      <c r="D1429" s="144" t="s">
        <v>9623</v>
      </c>
      <c r="E1429" s="145" t="s">
        <v>29044</v>
      </c>
    </row>
    <row r="1430" spans="1:5" ht="27">
      <c r="A1430" t="str">
        <f t="shared" si="22"/>
        <v>89790</v>
      </c>
      <c r="B1430" s="142" t="s">
        <v>2031</v>
      </c>
      <c r="C1430" s="156" t="s">
        <v>13304</v>
      </c>
      <c r="D1430" s="144" t="s">
        <v>9623</v>
      </c>
      <c r="E1430" s="145" t="s">
        <v>29066</v>
      </c>
    </row>
    <row r="1431" spans="1:5" ht="27">
      <c r="A1431" t="str">
        <f t="shared" si="22"/>
        <v>89791</v>
      </c>
      <c r="B1431" s="142" t="s">
        <v>2032</v>
      </c>
      <c r="C1431" s="156" t="s">
        <v>13305</v>
      </c>
      <c r="D1431" s="144" t="s">
        <v>9623</v>
      </c>
      <c r="E1431" s="145" t="s">
        <v>27100</v>
      </c>
    </row>
    <row r="1432" spans="1:5" ht="27">
      <c r="A1432" t="str">
        <f t="shared" si="22"/>
        <v>89792</v>
      </c>
      <c r="B1432" s="142" t="s">
        <v>2033</v>
      </c>
      <c r="C1432" s="156" t="s">
        <v>13306</v>
      </c>
      <c r="D1432" s="144" t="s">
        <v>9623</v>
      </c>
      <c r="E1432" s="145" t="s">
        <v>29067</v>
      </c>
    </row>
    <row r="1433" spans="1:5" ht="27">
      <c r="A1433" t="str">
        <f t="shared" si="22"/>
        <v>89793</v>
      </c>
      <c r="B1433" s="142" t="s">
        <v>2034</v>
      </c>
      <c r="C1433" s="156" t="s">
        <v>13307</v>
      </c>
      <c r="D1433" s="144" t="s">
        <v>9623</v>
      </c>
      <c r="E1433" s="145" t="s">
        <v>29068</v>
      </c>
    </row>
    <row r="1434" spans="1:5" ht="27">
      <c r="A1434" t="str">
        <f t="shared" si="22"/>
        <v>89794</v>
      </c>
      <c r="B1434" s="142" t="s">
        <v>2035</v>
      </c>
      <c r="C1434" s="156" t="s">
        <v>13308</v>
      </c>
      <c r="D1434" s="144" t="s">
        <v>9623</v>
      </c>
      <c r="E1434" s="145" t="s">
        <v>18021</v>
      </c>
    </row>
    <row r="1435" spans="1:5" ht="27">
      <c r="A1435" t="str">
        <f t="shared" si="22"/>
        <v>89795</v>
      </c>
      <c r="B1435" s="142" t="s">
        <v>2036</v>
      </c>
      <c r="C1435" s="156" t="s">
        <v>13309</v>
      </c>
      <c r="D1435" s="144" t="s">
        <v>9623</v>
      </c>
      <c r="E1435" s="145" t="s">
        <v>25307</v>
      </c>
    </row>
    <row r="1436" spans="1:5" ht="27">
      <c r="A1436" t="str">
        <f t="shared" si="22"/>
        <v>89796</v>
      </c>
      <c r="B1436" s="142" t="s">
        <v>2037</v>
      </c>
      <c r="C1436" s="156" t="s">
        <v>13310</v>
      </c>
      <c r="D1436" s="144" t="s">
        <v>9623</v>
      </c>
      <c r="E1436" s="145" t="s">
        <v>17099</v>
      </c>
    </row>
    <row r="1437" spans="1:5" ht="27">
      <c r="A1437" t="str">
        <f t="shared" si="22"/>
        <v>89797</v>
      </c>
      <c r="B1437" s="142" t="s">
        <v>2038</v>
      </c>
      <c r="C1437" s="156" t="s">
        <v>13311</v>
      </c>
      <c r="D1437" s="144" t="s">
        <v>9623</v>
      </c>
      <c r="E1437" s="145" t="s">
        <v>29069</v>
      </c>
    </row>
    <row r="1438" spans="1:5" ht="27">
      <c r="A1438" t="str">
        <f t="shared" si="22"/>
        <v>89798</v>
      </c>
      <c r="B1438" s="142" t="s">
        <v>2039</v>
      </c>
      <c r="C1438" s="156" t="s">
        <v>12679</v>
      </c>
      <c r="D1438" s="144" t="s">
        <v>9548</v>
      </c>
      <c r="E1438" s="145" t="s">
        <v>11457</v>
      </c>
    </row>
    <row r="1439" spans="1:5" ht="27">
      <c r="A1439" t="str">
        <f t="shared" si="22"/>
        <v>89799</v>
      </c>
      <c r="B1439" s="142" t="s">
        <v>2040</v>
      </c>
      <c r="C1439" s="156" t="s">
        <v>12680</v>
      </c>
      <c r="D1439" s="144" t="s">
        <v>9548</v>
      </c>
      <c r="E1439" s="145" t="s">
        <v>16380</v>
      </c>
    </row>
    <row r="1440" spans="1:5" ht="27">
      <c r="A1440" t="str">
        <f t="shared" si="22"/>
        <v>89800</v>
      </c>
      <c r="B1440" s="142" t="s">
        <v>2041</v>
      </c>
      <c r="C1440" s="156" t="s">
        <v>12681</v>
      </c>
      <c r="D1440" s="144" t="s">
        <v>9548</v>
      </c>
      <c r="E1440" s="145" t="s">
        <v>26355</v>
      </c>
    </row>
    <row r="1441" spans="1:5" ht="27">
      <c r="A1441" t="str">
        <f t="shared" si="22"/>
        <v>89801</v>
      </c>
      <c r="B1441" s="142" t="s">
        <v>2042</v>
      </c>
      <c r="C1441" s="156" t="s">
        <v>13312</v>
      </c>
      <c r="D1441" s="144" t="s">
        <v>9623</v>
      </c>
      <c r="E1441" s="145" t="s">
        <v>24997</v>
      </c>
    </row>
    <row r="1442" spans="1:5" ht="27">
      <c r="A1442" t="str">
        <f t="shared" si="22"/>
        <v>89802</v>
      </c>
      <c r="B1442" s="142" t="s">
        <v>2043</v>
      </c>
      <c r="C1442" s="156" t="s">
        <v>13313</v>
      </c>
      <c r="D1442" s="144" t="s">
        <v>9623</v>
      </c>
      <c r="E1442" s="145" t="s">
        <v>16373</v>
      </c>
    </row>
    <row r="1443" spans="1:5" ht="27">
      <c r="A1443" t="str">
        <f t="shared" si="22"/>
        <v>89803</v>
      </c>
      <c r="B1443" s="142" t="s">
        <v>2044</v>
      </c>
      <c r="C1443" s="156" t="s">
        <v>13314</v>
      </c>
      <c r="D1443" s="144" t="s">
        <v>9623</v>
      </c>
      <c r="E1443" s="145" t="s">
        <v>8797</v>
      </c>
    </row>
    <row r="1444" spans="1:5" ht="27">
      <c r="A1444" t="str">
        <f t="shared" si="22"/>
        <v>89804</v>
      </c>
      <c r="B1444" s="142" t="s">
        <v>2045</v>
      </c>
      <c r="C1444" s="156" t="s">
        <v>13315</v>
      </c>
      <c r="D1444" s="144" t="s">
        <v>9623</v>
      </c>
      <c r="E1444" s="145" t="s">
        <v>14865</v>
      </c>
    </row>
    <row r="1445" spans="1:5" ht="27">
      <c r="A1445" t="str">
        <f t="shared" si="22"/>
        <v>89805</v>
      </c>
      <c r="B1445" s="142" t="s">
        <v>2046</v>
      </c>
      <c r="C1445" s="156" t="s">
        <v>13316</v>
      </c>
      <c r="D1445" s="144" t="s">
        <v>9623</v>
      </c>
      <c r="E1445" s="145" t="s">
        <v>13206</v>
      </c>
    </row>
    <row r="1446" spans="1:5" ht="27">
      <c r="A1446" t="str">
        <f t="shared" si="22"/>
        <v>89806</v>
      </c>
      <c r="B1446" s="142" t="s">
        <v>2047</v>
      </c>
      <c r="C1446" s="156" t="s">
        <v>13317</v>
      </c>
      <c r="D1446" s="144" t="s">
        <v>9623</v>
      </c>
      <c r="E1446" s="145" t="s">
        <v>9000</v>
      </c>
    </row>
    <row r="1447" spans="1:5" ht="27">
      <c r="A1447" t="str">
        <f t="shared" si="22"/>
        <v>89807</v>
      </c>
      <c r="B1447" s="142" t="s">
        <v>2048</v>
      </c>
      <c r="C1447" s="156" t="s">
        <v>13318</v>
      </c>
      <c r="D1447" s="144" t="s">
        <v>9623</v>
      </c>
      <c r="E1447" s="145" t="s">
        <v>16731</v>
      </c>
    </row>
    <row r="1448" spans="1:5" ht="27">
      <c r="A1448" t="str">
        <f t="shared" si="22"/>
        <v>89808</v>
      </c>
      <c r="B1448" s="142" t="s">
        <v>2049</v>
      </c>
      <c r="C1448" s="156" t="s">
        <v>13319</v>
      </c>
      <c r="D1448" s="144" t="s">
        <v>9623</v>
      </c>
      <c r="E1448" s="145" t="s">
        <v>18582</v>
      </c>
    </row>
    <row r="1449" spans="1:5" ht="27">
      <c r="A1449" t="str">
        <f t="shared" si="22"/>
        <v>89809</v>
      </c>
      <c r="B1449" s="142" t="s">
        <v>2050</v>
      </c>
      <c r="C1449" s="156" t="s">
        <v>13320</v>
      </c>
      <c r="D1449" s="144" t="s">
        <v>9623</v>
      </c>
      <c r="E1449" s="145" t="s">
        <v>29070</v>
      </c>
    </row>
    <row r="1450" spans="1:5" ht="27">
      <c r="A1450" t="str">
        <f t="shared" si="22"/>
        <v>89810</v>
      </c>
      <c r="B1450" s="142" t="s">
        <v>2051</v>
      </c>
      <c r="C1450" s="156" t="s">
        <v>13321</v>
      </c>
      <c r="D1450" s="144" t="s">
        <v>9623</v>
      </c>
      <c r="E1450" s="145" t="s">
        <v>8954</v>
      </c>
    </row>
    <row r="1451" spans="1:5" ht="27">
      <c r="A1451" t="str">
        <f t="shared" si="22"/>
        <v>89811</v>
      </c>
      <c r="B1451" s="142" t="s">
        <v>2052</v>
      </c>
      <c r="C1451" s="156" t="s">
        <v>13322</v>
      </c>
      <c r="D1451" s="144" t="s">
        <v>9623</v>
      </c>
      <c r="E1451" s="145" t="s">
        <v>17093</v>
      </c>
    </row>
    <row r="1452" spans="1:5" ht="27">
      <c r="A1452" t="str">
        <f t="shared" si="22"/>
        <v>89812</v>
      </c>
      <c r="B1452" s="142" t="s">
        <v>2053</v>
      </c>
      <c r="C1452" s="156" t="s">
        <v>13324</v>
      </c>
      <c r="D1452" s="144" t="s">
        <v>9623</v>
      </c>
      <c r="E1452" s="145" t="s">
        <v>29071</v>
      </c>
    </row>
    <row r="1453" spans="1:5" ht="27">
      <c r="A1453" t="str">
        <f t="shared" si="22"/>
        <v>89813</v>
      </c>
      <c r="B1453" s="142" t="s">
        <v>2054</v>
      </c>
      <c r="C1453" s="156" t="s">
        <v>13325</v>
      </c>
      <c r="D1453" s="144" t="s">
        <v>9623</v>
      </c>
      <c r="E1453" s="145" t="s">
        <v>9229</v>
      </c>
    </row>
    <row r="1454" spans="1:5" ht="27">
      <c r="A1454" t="str">
        <f t="shared" si="22"/>
        <v>89814</v>
      </c>
      <c r="B1454" s="142" t="s">
        <v>2055</v>
      </c>
      <c r="C1454" s="156" t="s">
        <v>13326</v>
      </c>
      <c r="D1454" s="144" t="s">
        <v>9623</v>
      </c>
      <c r="E1454" s="145" t="s">
        <v>9324</v>
      </c>
    </row>
    <row r="1455" spans="1:5" ht="27">
      <c r="A1455" t="str">
        <f t="shared" si="22"/>
        <v>89815</v>
      </c>
      <c r="B1455" s="142" t="s">
        <v>2056</v>
      </c>
      <c r="C1455" s="156" t="s">
        <v>13327</v>
      </c>
      <c r="D1455" s="144" t="s">
        <v>9623</v>
      </c>
      <c r="E1455" s="145" t="s">
        <v>29072</v>
      </c>
    </row>
    <row r="1456" spans="1:5" ht="27">
      <c r="A1456" t="str">
        <f t="shared" si="22"/>
        <v>89816</v>
      </c>
      <c r="B1456" s="142" t="s">
        <v>2057</v>
      </c>
      <c r="C1456" s="156" t="s">
        <v>13328</v>
      </c>
      <c r="D1456" s="144" t="s">
        <v>9623</v>
      </c>
      <c r="E1456" s="145" t="s">
        <v>29073</v>
      </c>
    </row>
    <row r="1457" spans="1:5" ht="27">
      <c r="A1457" t="str">
        <f t="shared" si="22"/>
        <v>89817</v>
      </c>
      <c r="B1457" s="142" t="s">
        <v>2058</v>
      </c>
      <c r="C1457" s="156" t="s">
        <v>13329</v>
      </c>
      <c r="D1457" s="144" t="s">
        <v>9623</v>
      </c>
      <c r="E1457" s="145" t="s">
        <v>16477</v>
      </c>
    </row>
    <row r="1458" spans="1:5" ht="27">
      <c r="A1458" t="str">
        <f t="shared" si="22"/>
        <v>89818</v>
      </c>
      <c r="B1458" s="142" t="s">
        <v>2059</v>
      </c>
      <c r="C1458" s="156" t="s">
        <v>13331</v>
      </c>
      <c r="D1458" s="144" t="s">
        <v>9623</v>
      </c>
      <c r="E1458" s="145" t="s">
        <v>29074</v>
      </c>
    </row>
    <row r="1459" spans="1:5" ht="27">
      <c r="A1459" t="str">
        <f t="shared" si="22"/>
        <v>89819</v>
      </c>
      <c r="B1459" s="142" t="s">
        <v>2060</v>
      </c>
      <c r="C1459" s="156" t="s">
        <v>13332</v>
      </c>
      <c r="D1459" s="144" t="s">
        <v>9623</v>
      </c>
      <c r="E1459" s="145" t="s">
        <v>16459</v>
      </c>
    </row>
    <row r="1460" spans="1:5" ht="27">
      <c r="A1460" t="str">
        <f t="shared" si="22"/>
        <v>89820</v>
      </c>
      <c r="B1460" s="142" t="s">
        <v>2061</v>
      </c>
      <c r="C1460" s="156" t="s">
        <v>13333</v>
      </c>
      <c r="D1460" s="144" t="s">
        <v>9623</v>
      </c>
      <c r="E1460" s="145" t="s">
        <v>29075</v>
      </c>
    </row>
    <row r="1461" spans="1:5" ht="27">
      <c r="A1461" t="str">
        <f t="shared" si="22"/>
        <v>89821</v>
      </c>
      <c r="B1461" s="142" t="s">
        <v>2062</v>
      </c>
      <c r="C1461" s="156" t="s">
        <v>13334</v>
      </c>
      <c r="D1461" s="144" t="s">
        <v>9623</v>
      </c>
      <c r="E1461" s="145" t="s">
        <v>28580</v>
      </c>
    </row>
    <row r="1462" spans="1:5" ht="27">
      <c r="A1462" t="str">
        <f t="shared" si="22"/>
        <v>89822</v>
      </c>
      <c r="B1462" s="142" t="s">
        <v>2063</v>
      </c>
      <c r="C1462" s="156" t="s">
        <v>13335</v>
      </c>
      <c r="D1462" s="144" t="s">
        <v>9623</v>
      </c>
      <c r="E1462" s="145" t="s">
        <v>28867</v>
      </c>
    </row>
    <row r="1463" spans="1:5" ht="27">
      <c r="A1463" t="str">
        <f t="shared" si="22"/>
        <v>89823</v>
      </c>
      <c r="B1463" s="142" t="s">
        <v>2064</v>
      </c>
      <c r="C1463" s="156" t="s">
        <v>13336</v>
      </c>
      <c r="D1463" s="144" t="s">
        <v>9623</v>
      </c>
      <c r="E1463" s="145" t="s">
        <v>13594</v>
      </c>
    </row>
    <row r="1464" spans="1:5" ht="27">
      <c r="A1464" t="str">
        <f t="shared" si="22"/>
        <v>89824</v>
      </c>
      <c r="B1464" s="142" t="s">
        <v>2065</v>
      </c>
      <c r="C1464" s="156" t="s">
        <v>13337</v>
      </c>
      <c r="D1464" s="144" t="s">
        <v>9623</v>
      </c>
      <c r="E1464" s="145" t="s">
        <v>29076</v>
      </c>
    </row>
    <row r="1465" spans="1:5" ht="27">
      <c r="A1465" t="str">
        <f t="shared" si="22"/>
        <v>89825</v>
      </c>
      <c r="B1465" s="142" t="s">
        <v>2066</v>
      </c>
      <c r="C1465" s="156" t="s">
        <v>13338</v>
      </c>
      <c r="D1465" s="144" t="s">
        <v>9623</v>
      </c>
      <c r="E1465" s="145" t="s">
        <v>8869</v>
      </c>
    </row>
    <row r="1466" spans="1:5" ht="27">
      <c r="A1466" t="str">
        <f t="shared" si="22"/>
        <v>89826</v>
      </c>
      <c r="B1466" s="142" t="s">
        <v>2067</v>
      </c>
      <c r="C1466" s="156" t="s">
        <v>13339</v>
      </c>
      <c r="D1466" s="144" t="s">
        <v>9623</v>
      </c>
      <c r="E1466" s="145" t="s">
        <v>29077</v>
      </c>
    </row>
    <row r="1467" spans="1:5" ht="27">
      <c r="A1467" t="str">
        <f t="shared" si="22"/>
        <v>89827</v>
      </c>
      <c r="B1467" s="142" t="s">
        <v>2068</v>
      </c>
      <c r="C1467" s="156" t="s">
        <v>13340</v>
      </c>
      <c r="D1467" s="144" t="s">
        <v>9623</v>
      </c>
      <c r="E1467" s="145" t="s">
        <v>9066</v>
      </c>
    </row>
    <row r="1468" spans="1:5" ht="27">
      <c r="A1468" t="str">
        <f t="shared" si="22"/>
        <v>89828</v>
      </c>
      <c r="B1468" s="142" t="s">
        <v>2069</v>
      </c>
      <c r="C1468" s="156" t="s">
        <v>13342</v>
      </c>
      <c r="D1468" s="144" t="s">
        <v>9623</v>
      </c>
      <c r="E1468" s="145" t="s">
        <v>25072</v>
      </c>
    </row>
    <row r="1469" spans="1:5" ht="27">
      <c r="A1469" t="str">
        <f t="shared" si="22"/>
        <v>89829</v>
      </c>
      <c r="B1469" s="142" t="s">
        <v>2070</v>
      </c>
      <c r="C1469" s="156" t="s">
        <v>13343</v>
      </c>
      <c r="D1469" s="144" t="s">
        <v>9623</v>
      </c>
      <c r="E1469" s="145" t="s">
        <v>16484</v>
      </c>
    </row>
    <row r="1470" spans="1:5" ht="27">
      <c r="A1470" t="str">
        <f t="shared" si="22"/>
        <v>89830</v>
      </c>
      <c r="B1470" s="142" t="s">
        <v>2071</v>
      </c>
      <c r="C1470" s="156" t="s">
        <v>13344</v>
      </c>
      <c r="D1470" s="144" t="s">
        <v>9623</v>
      </c>
      <c r="E1470" s="145" t="s">
        <v>16364</v>
      </c>
    </row>
    <row r="1471" spans="1:5" ht="27">
      <c r="A1471" t="str">
        <f t="shared" si="22"/>
        <v>89831</v>
      </c>
      <c r="B1471" s="142" t="s">
        <v>2072</v>
      </c>
      <c r="C1471" s="156" t="s">
        <v>13345</v>
      </c>
      <c r="D1471" s="144" t="s">
        <v>9623</v>
      </c>
      <c r="E1471" s="145" t="s">
        <v>29078</v>
      </c>
    </row>
    <row r="1472" spans="1:5" ht="27">
      <c r="A1472" t="str">
        <f t="shared" si="22"/>
        <v>89832</v>
      </c>
      <c r="B1472" s="142" t="s">
        <v>2073</v>
      </c>
      <c r="C1472" s="156" t="s">
        <v>13346</v>
      </c>
      <c r="D1472" s="144" t="s">
        <v>9623</v>
      </c>
      <c r="E1472" s="145" t="s">
        <v>17485</v>
      </c>
    </row>
    <row r="1473" spans="1:5" ht="27">
      <c r="A1473" t="str">
        <f t="shared" si="22"/>
        <v>89833</v>
      </c>
      <c r="B1473" s="142" t="s">
        <v>2074</v>
      </c>
      <c r="C1473" s="156" t="s">
        <v>13348</v>
      </c>
      <c r="D1473" s="144" t="s">
        <v>9623</v>
      </c>
      <c r="E1473" s="145" t="s">
        <v>25383</v>
      </c>
    </row>
    <row r="1474" spans="1:5" ht="27">
      <c r="A1474" t="str">
        <f t="shared" si="22"/>
        <v>89834</v>
      </c>
      <c r="B1474" s="142" t="s">
        <v>2075</v>
      </c>
      <c r="C1474" s="156" t="s">
        <v>13349</v>
      </c>
      <c r="D1474" s="144" t="s">
        <v>9623</v>
      </c>
      <c r="E1474" s="145" t="s">
        <v>17726</v>
      </c>
    </row>
    <row r="1475" spans="1:5" ht="27">
      <c r="A1475" t="str">
        <f t="shared" si="22"/>
        <v>89835</v>
      </c>
      <c r="B1475" s="142" t="s">
        <v>2076</v>
      </c>
      <c r="C1475" s="156" t="s">
        <v>13350</v>
      </c>
      <c r="D1475" s="144" t="s">
        <v>9623</v>
      </c>
      <c r="E1475" s="145" t="s">
        <v>18614</v>
      </c>
    </row>
    <row r="1476" spans="1:5" ht="27">
      <c r="A1476" t="str">
        <f t="shared" si="22"/>
        <v>89836</v>
      </c>
      <c r="B1476" s="142" t="s">
        <v>2077</v>
      </c>
      <c r="C1476" s="156" t="s">
        <v>13351</v>
      </c>
      <c r="D1476" s="144" t="s">
        <v>9623</v>
      </c>
      <c r="E1476" s="145" t="s">
        <v>29079</v>
      </c>
    </row>
    <row r="1477" spans="1:5" ht="27">
      <c r="A1477" t="str">
        <f t="shared" si="22"/>
        <v>89837</v>
      </c>
      <c r="B1477" s="142" t="s">
        <v>2078</v>
      </c>
      <c r="C1477" s="156" t="s">
        <v>13352</v>
      </c>
      <c r="D1477" s="144" t="s">
        <v>9623</v>
      </c>
      <c r="E1477" s="145" t="s">
        <v>25306</v>
      </c>
    </row>
    <row r="1478" spans="1:5" ht="27">
      <c r="A1478" t="str">
        <f t="shared" si="22"/>
        <v>89838</v>
      </c>
      <c r="B1478" s="142" t="s">
        <v>2079</v>
      </c>
      <c r="C1478" s="156" t="s">
        <v>13353</v>
      </c>
      <c r="D1478" s="144" t="s">
        <v>9623</v>
      </c>
      <c r="E1478" s="145" t="s">
        <v>29080</v>
      </c>
    </row>
    <row r="1479" spans="1:5" ht="27">
      <c r="A1479" t="str">
        <f t="shared" si="22"/>
        <v>89839</v>
      </c>
      <c r="B1479" s="142" t="s">
        <v>2080</v>
      </c>
      <c r="C1479" s="156" t="s">
        <v>13354</v>
      </c>
      <c r="D1479" s="144" t="s">
        <v>9623</v>
      </c>
      <c r="E1479" s="145" t="s">
        <v>29081</v>
      </c>
    </row>
    <row r="1480" spans="1:5" ht="27">
      <c r="A1480" t="str">
        <f t="shared" ref="A1480:A1543" si="23">IF(ISERROR(SEARCH("/",B1480)=6),TRIM(CLEAN(B1480)),IF(SEARCH("/",B1480)=6,IF(LEN(TRIM(CLEAN(B1480)))=7,LEFT(TRIM(CLEAN(B1480)),6)&amp;"00"&amp;RIGHT(TRIM(CLEAN(B1480)),1),LEFT(TRIM(CLEAN(B1480)),6)&amp;"0"&amp;RIGHT(TRIM(CLEAN(B1480)),2)),TRIM(CLEAN(B1480))))</f>
        <v>89840</v>
      </c>
      <c r="B1480" s="142" t="s">
        <v>2081</v>
      </c>
      <c r="C1480" s="156" t="s">
        <v>13355</v>
      </c>
      <c r="D1480" s="144" t="s">
        <v>9623</v>
      </c>
      <c r="E1480" s="145" t="s">
        <v>29082</v>
      </c>
    </row>
    <row r="1481" spans="1:5" ht="27">
      <c r="A1481" t="str">
        <f t="shared" si="23"/>
        <v>89841</v>
      </c>
      <c r="B1481" s="142" t="s">
        <v>2082</v>
      </c>
      <c r="C1481" s="156" t="s">
        <v>13356</v>
      </c>
      <c r="D1481" s="144" t="s">
        <v>9623</v>
      </c>
      <c r="E1481" s="145" t="s">
        <v>29083</v>
      </c>
    </row>
    <row r="1482" spans="1:5" ht="27">
      <c r="A1482" t="str">
        <f t="shared" si="23"/>
        <v>89842</v>
      </c>
      <c r="B1482" s="142" t="s">
        <v>2083</v>
      </c>
      <c r="C1482" s="156" t="s">
        <v>13357</v>
      </c>
      <c r="D1482" s="144" t="s">
        <v>9623</v>
      </c>
      <c r="E1482" s="145" t="s">
        <v>25704</v>
      </c>
    </row>
    <row r="1483" spans="1:5" ht="27">
      <c r="A1483" t="str">
        <f t="shared" si="23"/>
        <v>89843</v>
      </c>
      <c r="B1483" s="142" t="s">
        <v>2084</v>
      </c>
      <c r="C1483" s="156" t="s">
        <v>9872</v>
      </c>
      <c r="D1483" s="144" t="s">
        <v>9808</v>
      </c>
      <c r="E1483" s="145" t="s">
        <v>29084</v>
      </c>
    </row>
    <row r="1484" spans="1:5" ht="27">
      <c r="A1484" t="str">
        <f t="shared" si="23"/>
        <v>89844</v>
      </c>
      <c r="B1484" s="142" t="s">
        <v>2085</v>
      </c>
      <c r="C1484" s="156" t="s">
        <v>13358</v>
      </c>
      <c r="D1484" s="144" t="s">
        <v>9623</v>
      </c>
      <c r="E1484" s="145" t="s">
        <v>29085</v>
      </c>
    </row>
    <row r="1485" spans="1:5" ht="27">
      <c r="A1485" t="str">
        <f t="shared" si="23"/>
        <v>89845</v>
      </c>
      <c r="B1485" s="142" t="s">
        <v>2086</v>
      </c>
      <c r="C1485" s="156" t="s">
        <v>13359</v>
      </c>
      <c r="D1485" s="144" t="s">
        <v>9623</v>
      </c>
      <c r="E1485" s="145" t="s">
        <v>22802</v>
      </c>
    </row>
    <row r="1486" spans="1:5" ht="27">
      <c r="A1486" t="str">
        <f t="shared" si="23"/>
        <v>89846</v>
      </c>
      <c r="B1486" s="142" t="s">
        <v>2087</v>
      </c>
      <c r="C1486" s="156" t="s">
        <v>13360</v>
      </c>
      <c r="D1486" s="144" t="s">
        <v>9623</v>
      </c>
      <c r="E1486" s="145" t="s">
        <v>29086</v>
      </c>
    </row>
    <row r="1487" spans="1:5" ht="27">
      <c r="A1487" t="str">
        <f t="shared" si="23"/>
        <v>89847</v>
      </c>
      <c r="B1487" s="142" t="s">
        <v>2088</v>
      </c>
      <c r="C1487" s="156" t="s">
        <v>13361</v>
      </c>
      <c r="D1487" s="144" t="s">
        <v>9623</v>
      </c>
      <c r="E1487" s="145" t="s">
        <v>29087</v>
      </c>
    </row>
    <row r="1488" spans="1:5" ht="27">
      <c r="A1488" t="str">
        <f t="shared" si="23"/>
        <v>89848</v>
      </c>
      <c r="B1488" s="142" t="s">
        <v>2089</v>
      </c>
      <c r="C1488" s="156" t="s">
        <v>12682</v>
      </c>
      <c r="D1488" s="144" t="s">
        <v>9548</v>
      </c>
      <c r="E1488" s="145" t="s">
        <v>16364</v>
      </c>
    </row>
    <row r="1489" spans="1:5" ht="27">
      <c r="A1489" t="str">
        <f t="shared" si="23"/>
        <v>89849</v>
      </c>
      <c r="B1489" s="142" t="s">
        <v>2090</v>
      </c>
      <c r="C1489" s="156" t="s">
        <v>12683</v>
      </c>
      <c r="D1489" s="144" t="s">
        <v>9548</v>
      </c>
      <c r="E1489" s="145" t="s">
        <v>17746</v>
      </c>
    </row>
    <row r="1490" spans="1:5" ht="27">
      <c r="A1490" t="str">
        <f t="shared" si="23"/>
        <v>89850</v>
      </c>
      <c r="B1490" s="142" t="s">
        <v>2091</v>
      </c>
      <c r="C1490" s="156" t="s">
        <v>13362</v>
      </c>
      <c r="D1490" s="144" t="s">
        <v>9623</v>
      </c>
      <c r="E1490" s="145" t="s">
        <v>16968</v>
      </c>
    </row>
    <row r="1491" spans="1:5" ht="27">
      <c r="A1491" t="str">
        <f t="shared" si="23"/>
        <v>89851</v>
      </c>
      <c r="B1491" s="142" t="s">
        <v>2092</v>
      </c>
      <c r="C1491" s="156" t="s">
        <v>13363</v>
      </c>
      <c r="D1491" s="144" t="s">
        <v>9623</v>
      </c>
      <c r="E1491" s="145" t="s">
        <v>9300</v>
      </c>
    </row>
    <row r="1492" spans="1:5" ht="27">
      <c r="A1492" t="str">
        <f t="shared" si="23"/>
        <v>89852</v>
      </c>
      <c r="B1492" s="142" t="s">
        <v>2093</v>
      </c>
      <c r="C1492" s="156" t="s">
        <v>13364</v>
      </c>
      <c r="D1492" s="144" t="s">
        <v>9623</v>
      </c>
      <c r="E1492" s="145" t="s">
        <v>29088</v>
      </c>
    </row>
    <row r="1493" spans="1:5" ht="27">
      <c r="A1493" t="str">
        <f t="shared" si="23"/>
        <v>89853</v>
      </c>
      <c r="B1493" s="142" t="s">
        <v>2094</v>
      </c>
      <c r="C1493" s="156" t="s">
        <v>13365</v>
      </c>
      <c r="D1493" s="144" t="s">
        <v>9623</v>
      </c>
      <c r="E1493" s="145" t="s">
        <v>19071</v>
      </c>
    </row>
    <row r="1494" spans="1:5" ht="27">
      <c r="A1494" t="str">
        <f t="shared" si="23"/>
        <v>89854</v>
      </c>
      <c r="B1494" s="142" t="s">
        <v>2095</v>
      </c>
      <c r="C1494" s="156" t="s">
        <v>13366</v>
      </c>
      <c r="D1494" s="144" t="s">
        <v>9623</v>
      </c>
      <c r="E1494" s="145" t="s">
        <v>29089</v>
      </c>
    </row>
    <row r="1495" spans="1:5" ht="27">
      <c r="A1495" t="str">
        <f t="shared" si="23"/>
        <v>89855</v>
      </c>
      <c r="B1495" s="142" t="s">
        <v>2096</v>
      </c>
      <c r="C1495" s="156" t="s">
        <v>13367</v>
      </c>
      <c r="D1495" s="144" t="s">
        <v>9623</v>
      </c>
      <c r="E1495" s="145" t="s">
        <v>28896</v>
      </c>
    </row>
    <row r="1496" spans="1:5" ht="27">
      <c r="A1496" t="str">
        <f t="shared" si="23"/>
        <v>89856</v>
      </c>
      <c r="B1496" s="142" t="s">
        <v>2097</v>
      </c>
      <c r="C1496" s="156" t="s">
        <v>13368</v>
      </c>
      <c r="D1496" s="144" t="s">
        <v>9623</v>
      </c>
      <c r="E1496" s="145" t="s">
        <v>13982</v>
      </c>
    </row>
    <row r="1497" spans="1:5" ht="27">
      <c r="A1497" t="str">
        <f t="shared" si="23"/>
        <v>89857</v>
      </c>
      <c r="B1497" s="142" t="s">
        <v>2098</v>
      </c>
      <c r="C1497" s="156" t="s">
        <v>13369</v>
      </c>
      <c r="D1497" s="144" t="s">
        <v>9623</v>
      </c>
      <c r="E1497" s="145" t="s">
        <v>25732</v>
      </c>
    </row>
    <row r="1498" spans="1:5" ht="27">
      <c r="A1498" t="str">
        <f t="shared" si="23"/>
        <v>89859</v>
      </c>
      <c r="B1498" s="142" t="s">
        <v>2099</v>
      </c>
      <c r="C1498" s="156" t="s">
        <v>13370</v>
      </c>
      <c r="D1498" s="144" t="s">
        <v>9623</v>
      </c>
      <c r="E1498" s="145" t="s">
        <v>25693</v>
      </c>
    </row>
    <row r="1499" spans="1:5" ht="27">
      <c r="A1499" t="str">
        <f t="shared" si="23"/>
        <v>89860</v>
      </c>
      <c r="B1499" s="142" t="s">
        <v>2100</v>
      </c>
      <c r="C1499" s="156" t="s">
        <v>13371</v>
      </c>
      <c r="D1499" s="144" t="s">
        <v>9623</v>
      </c>
      <c r="E1499" s="145" t="s">
        <v>19029</v>
      </c>
    </row>
    <row r="1500" spans="1:5" ht="27">
      <c r="A1500" t="str">
        <f t="shared" si="23"/>
        <v>89861</v>
      </c>
      <c r="B1500" s="142" t="s">
        <v>2101</v>
      </c>
      <c r="C1500" s="156" t="s">
        <v>13372</v>
      </c>
      <c r="D1500" s="144" t="s">
        <v>9623</v>
      </c>
      <c r="E1500" s="145" t="s">
        <v>25326</v>
      </c>
    </row>
    <row r="1501" spans="1:5" ht="27">
      <c r="A1501" t="str">
        <f t="shared" si="23"/>
        <v>89862</v>
      </c>
      <c r="B1501" s="142" t="s">
        <v>2102</v>
      </c>
      <c r="C1501" s="156" t="s">
        <v>13373</v>
      </c>
      <c r="D1501" s="144" t="s">
        <v>9623</v>
      </c>
      <c r="E1501" s="145" t="s">
        <v>29090</v>
      </c>
    </row>
    <row r="1502" spans="1:5" ht="27">
      <c r="A1502" t="str">
        <f t="shared" si="23"/>
        <v>89863</v>
      </c>
      <c r="B1502" s="142" t="s">
        <v>2103</v>
      </c>
      <c r="C1502" s="156" t="s">
        <v>13374</v>
      </c>
      <c r="D1502" s="144" t="s">
        <v>9623</v>
      </c>
      <c r="E1502" s="145" t="s">
        <v>29091</v>
      </c>
    </row>
    <row r="1503" spans="1:5" ht="27">
      <c r="A1503" t="str">
        <f t="shared" si="23"/>
        <v>89865</v>
      </c>
      <c r="B1503" s="142" t="s">
        <v>2104</v>
      </c>
      <c r="C1503" s="156" t="s">
        <v>12684</v>
      </c>
      <c r="D1503" s="144" t="s">
        <v>9548</v>
      </c>
      <c r="E1503" s="145" t="s">
        <v>8873</v>
      </c>
    </row>
    <row r="1504" spans="1:5" ht="27">
      <c r="A1504" t="str">
        <f t="shared" si="23"/>
        <v>89866</v>
      </c>
      <c r="B1504" s="142" t="s">
        <v>2105</v>
      </c>
      <c r="C1504" s="156" t="s">
        <v>13375</v>
      </c>
      <c r="D1504" s="144" t="s">
        <v>9623</v>
      </c>
      <c r="E1504" s="145" t="s">
        <v>9241</v>
      </c>
    </row>
    <row r="1505" spans="1:5" ht="27">
      <c r="A1505" t="str">
        <f t="shared" si="23"/>
        <v>89867</v>
      </c>
      <c r="B1505" s="142" t="s">
        <v>2106</v>
      </c>
      <c r="C1505" s="156" t="s">
        <v>13376</v>
      </c>
      <c r="D1505" s="144" t="s">
        <v>9623</v>
      </c>
      <c r="E1505" s="145" t="s">
        <v>15633</v>
      </c>
    </row>
    <row r="1506" spans="1:5" ht="27">
      <c r="A1506" t="str">
        <f t="shared" si="23"/>
        <v>89868</v>
      </c>
      <c r="B1506" s="142" t="s">
        <v>2107</v>
      </c>
      <c r="C1506" s="156" t="s">
        <v>13377</v>
      </c>
      <c r="D1506" s="144" t="s">
        <v>9623</v>
      </c>
      <c r="E1506" s="145" t="s">
        <v>15716</v>
      </c>
    </row>
    <row r="1507" spans="1:5" ht="27">
      <c r="A1507" t="str">
        <f t="shared" si="23"/>
        <v>89869</v>
      </c>
      <c r="B1507" s="142" t="s">
        <v>2108</v>
      </c>
      <c r="C1507" s="156" t="s">
        <v>13378</v>
      </c>
      <c r="D1507" s="144" t="s">
        <v>9623</v>
      </c>
      <c r="E1507" s="145" t="s">
        <v>9223</v>
      </c>
    </row>
    <row r="1508" spans="1:5" ht="40.5">
      <c r="A1508" t="str">
        <f t="shared" si="23"/>
        <v>89870</v>
      </c>
      <c r="B1508" s="142" t="s">
        <v>2109</v>
      </c>
      <c r="C1508" s="156" t="s">
        <v>10392</v>
      </c>
      <c r="D1508" s="144" t="s">
        <v>10129</v>
      </c>
      <c r="E1508" s="145" t="s">
        <v>19239</v>
      </c>
    </row>
    <row r="1509" spans="1:5" ht="40.5">
      <c r="A1509" t="str">
        <f t="shared" si="23"/>
        <v>89871</v>
      </c>
      <c r="B1509" s="142" t="s">
        <v>2110</v>
      </c>
      <c r="C1509" s="156" t="s">
        <v>10393</v>
      </c>
      <c r="D1509" s="144" t="s">
        <v>10129</v>
      </c>
      <c r="E1509" s="145" t="s">
        <v>28358</v>
      </c>
    </row>
    <row r="1510" spans="1:5" ht="40.5">
      <c r="A1510" t="str">
        <f t="shared" si="23"/>
        <v>89872</v>
      </c>
      <c r="B1510" s="142" t="s">
        <v>2111</v>
      </c>
      <c r="C1510" s="156" t="s">
        <v>10395</v>
      </c>
      <c r="D1510" s="144" t="s">
        <v>10129</v>
      </c>
      <c r="E1510" s="145" t="s">
        <v>9457</v>
      </c>
    </row>
    <row r="1511" spans="1:5" ht="40.5">
      <c r="A1511" t="str">
        <f t="shared" si="23"/>
        <v>89873</v>
      </c>
      <c r="B1511" s="142" t="s">
        <v>2112</v>
      </c>
      <c r="C1511" s="156" t="s">
        <v>10396</v>
      </c>
      <c r="D1511" s="144" t="s">
        <v>10129</v>
      </c>
      <c r="E1511" s="145" t="s">
        <v>18055</v>
      </c>
    </row>
    <row r="1512" spans="1:5" ht="40.5">
      <c r="A1512" t="str">
        <f t="shared" si="23"/>
        <v>89874</v>
      </c>
      <c r="B1512" s="142" t="s">
        <v>2113</v>
      </c>
      <c r="C1512" s="156" t="s">
        <v>10397</v>
      </c>
      <c r="D1512" s="144" t="s">
        <v>10129</v>
      </c>
      <c r="E1512" s="145" t="s">
        <v>29092</v>
      </c>
    </row>
    <row r="1513" spans="1:5" ht="40.5">
      <c r="A1513" t="str">
        <f t="shared" si="23"/>
        <v>89876</v>
      </c>
      <c r="B1513" s="142" t="s">
        <v>2114</v>
      </c>
      <c r="C1513" s="156" t="s">
        <v>9873</v>
      </c>
      <c r="D1513" s="144" t="s">
        <v>9808</v>
      </c>
      <c r="E1513" s="145" t="s">
        <v>28540</v>
      </c>
    </row>
    <row r="1514" spans="1:5" ht="40.5">
      <c r="A1514" t="str">
        <f t="shared" si="23"/>
        <v>89877</v>
      </c>
      <c r="B1514" s="142" t="s">
        <v>2115</v>
      </c>
      <c r="C1514" s="156" t="s">
        <v>10029</v>
      </c>
      <c r="D1514" s="144" t="s">
        <v>9961</v>
      </c>
      <c r="E1514" s="145" t="s">
        <v>29093</v>
      </c>
    </row>
    <row r="1515" spans="1:5" ht="40.5">
      <c r="A1515" t="str">
        <f t="shared" si="23"/>
        <v>89878</v>
      </c>
      <c r="B1515" s="142" t="s">
        <v>2116</v>
      </c>
      <c r="C1515" s="156" t="s">
        <v>10398</v>
      </c>
      <c r="D1515" s="144" t="s">
        <v>10129</v>
      </c>
      <c r="E1515" s="145" t="s">
        <v>29094</v>
      </c>
    </row>
    <row r="1516" spans="1:5" ht="40.5">
      <c r="A1516" t="str">
        <f t="shared" si="23"/>
        <v>89879</v>
      </c>
      <c r="B1516" s="142" t="s">
        <v>2117</v>
      </c>
      <c r="C1516" s="156" t="s">
        <v>10399</v>
      </c>
      <c r="D1516" s="144" t="s">
        <v>10129</v>
      </c>
      <c r="E1516" s="145" t="s">
        <v>8623</v>
      </c>
    </row>
    <row r="1517" spans="1:5" ht="40.5">
      <c r="A1517" t="str">
        <f t="shared" si="23"/>
        <v>89880</v>
      </c>
      <c r="B1517" s="142" t="s">
        <v>2118</v>
      </c>
      <c r="C1517" s="156" t="s">
        <v>10400</v>
      </c>
      <c r="D1517" s="144" t="s">
        <v>10129</v>
      </c>
      <c r="E1517" s="145" t="s">
        <v>8634</v>
      </c>
    </row>
    <row r="1518" spans="1:5" ht="40.5">
      <c r="A1518" t="str">
        <f t="shared" si="23"/>
        <v>89881</v>
      </c>
      <c r="B1518" s="142" t="s">
        <v>2119</v>
      </c>
      <c r="C1518" s="156" t="s">
        <v>10401</v>
      </c>
      <c r="D1518" s="144" t="s">
        <v>10129</v>
      </c>
      <c r="E1518" s="145" t="s">
        <v>28959</v>
      </c>
    </row>
    <row r="1519" spans="1:5" ht="40.5">
      <c r="A1519" t="str">
        <f t="shared" si="23"/>
        <v>89882</v>
      </c>
      <c r="B1519" s="142" t="s">
        <v>2120</v>
      </c>
      <c r="C1519" s="156" t="s">
        <v>10402</v>
      </c>
      <c r="D1519" s="144" t="s">
        <v>10129</v>
      </c>
      <c r="E1519" s="145" t="s">
        <v>29095</v>
      </c>
    </row>
    <row r="1520" spans="1:5" ht="40.5">
      <c r="A1520" t="str">
        <f t="shared" si="23"/>
        <v>89883</v>
      </c>
      <c r="B1520" s="142" t="s">
        <v>2121</v>
      </c>
      <c r="C1520" s="156" t="s">
        <v>9874</v>
      </c>
      <c r="D1520" s="144" t="s">
        <v>9808</v>
      </c>
      <c r="E1520" s="145" t="s">
        <v>19987</v>
      </c>
    </row>
    <row r="1521" spans="1:5" ht="40.5">
      <c r="A1521" t="str">
        <f t="shared" si="23"/>
        <v>89884</v>
      </c>
      <c r="B1521" s="142" t="s">
        <v>2122</v>
      </c>
      <c r="C1521" s="156" t="s">
        <v>10030</v>
      </c>
      <c r="D1521" s="144" t="s">
        <v>9961</v>
      </c>
      <c r="E1521" s="145" t="s">
        <v>25105</v>
      </c>
    </row>
    <row r="1522" spans="1:5" ht="27">
      <c r="A1522" t="str">
        <f t="shared" si="23"/>
        <v>89957</v>
      </c>
      <c r="B1522" s="142" t="s">
        <v>2123</v>
      </c>
      <c r="C1522" s="156" t="s">
        <v>14286</v>
      </c>
      <c r="D1522" s="144" t="s">
        <v>9623</v>
      </c>
      <c r="E1522" s="145" t="s">
        <v>29096</v>
      </c>
    </row>
    <row r="1523" spans="1:5" ht="27">
      <c r="A1523" t="str">
        <f t="shared" si="23"/>
        <v>89959</v>
      </c>
      <c r="B1523" s="142" t="s">
        <v>2124</v>
      </c>
      <c r="C1523" s="156" t="s">
        <v>14287</v>
      </c>
      <c r="D1523" s="144" t="s">
        <v>9623</v>
      </c>
      <c r="E1523" s="145" t="s">
        <v>29097</v>
      </c>
    </row>
    <row r="1524" spans="1:5" ht="27">
      <c r="A1524" t="str">
        <f t="shared" si="23"/>
        <v>89969</v>
      </c>
      <c r="B1524" s="142" t="s">
        <v>2125</v>
      </c>
      <c r="C1524" s="156" t="s">
        <v>14288</v>
      </c>
      <c r="D1524" s="144" t="s">
        <v>9623</v>
      </c>
      <c r="E1524" s="145" t="s">
        <v>17644</v>
      </c>
    </row>
    <row r="1525" spans="1:5" ht="27">
      <c r="A1525" t="str">
        <f t="shared" si="23"/>
        <v>89970</v>
      </c>
      <c r="B1525" s="142" t="s">
        <v>2126</v>
      </c>
      <c r="C1525" s="156" t="s">
        <v>14289</v>
      </c>
      <c r="D1525" s="144" t="s">
        <v>9623</v>
      </c>
      <c r="E1525" s="145" t="s">
        <v>20768</v>
      </c>
    </row>
    <row r="1526" spans="1:5" ht="27">
      <c r="A1526" t="str">
        <f t="shared" si="23"/>
        <v>89971</v>
      </c>
      <c r="B1526" s="142" t="s">
        <v>2127</v>
      </c>
      <c r="C1526" s="156" t="s">
        <v>14290</v>
      </c>
      <c r="D1526" s="144" t="s">
        <v>9623</v>
      </c>
      <c r="E1526" s="145" t="s">
        <v>16740</v>
      </c>
    </row>
    <row r="1527" spans="1:5" ht="27">
      <c r="A1527" t="str">
        <f t="shared" si="23"/>
        <v>89972</v>
      </c>
      <c r="B1527" s="142" t="s">
        <v>2128</v>
      </c>
      <c r="C1527" s="156" t="s">
        <v>14291</v>
      </c>
      <c r="D1527" s="144" t="s">
        <v>9623</v>
      </c>
      <c r="E1527" s="145" t="s">
        <v>16700</v>
      </c>
    </row>
    <row r="1528" spans="1:5" ht="27">
      <c r="A1528" t="str">
        <f t="shared" si="23"/>
        <v>89973</v>
      </c>
      <c r="B1528" s="142" t="s">
        <v>2129</v>
      </c>
      <c r="C1528" s="156" t="s">
        <v>14292</v>
      </c>
      <c r="D1528" s="144" t="s">
        <v>9623</v>
      </c>
      <c r="E1528" s="145" t="s">
        <v>27209</v>
      </c>
    </row>
    <row r="1529" spans="1:5" ht="27">
      <c r="A1529" t="str">
        <f t="shared" si="23"/>
        <v>89974</v>
      </c>
      <c r="B1529" s="142" t="s">
        <v>2130</v>
      </c>
      <c r="C1529" s="156" t="s">
        <v>14293</v>
      </c>
      <c r="D1529" s="144" t="s">
        <v>9623</v>
      </c>
      <c r="E1529" s="145" t="s">
        <v>29098</v>
      </c>
    </row>
    <row r="1530" spans="1:5" ht="40.5">
      <c r="A1530" t="str">
        <f t="shared" si="23"/>
        <v>89977</v>
      </c>
      <c r="B1530" s="142" t="s">
        <v>2131</v>
      </c>
      <c r="C1530" s="156" t="s">
        <v>14680</v>
      </c>
      <c r="D1530" s="144" t="s">
        <v>9772</v>
      </c>
      <c r="E1530" s="145" t="s">
        <v>29099</v>
      </c>
    </row>
    <row r="1531" spans="1:5" ht="40.5">
      <c r="A1531" t="str">
        <f t="shared" si="23"/>
        <v>89978</v>
      </c>
      <c r="B1531" s="142" t="s">
        <v>2132</v>
      </c>
      <c r="C1531" s="156" t="s">
        <v>14743</v>
      </c>
      <c r="D1531" s="144" t="s">
        <v>9772</v>
      </c>
      <c r="E1531" s="145" t="s">
        <v>28428</v>
      </c>
    </row>
    <row r="1532" spans="1:5" ht="27">
      <c r="A1532" t="str">
        <f t="shared" si="23"/>
        <v>89979</v>
      </c>
      <c r="B1532" s="142" t="s">
        <v>2133</v>
      </c>
      <c r="C1532" s="156" t="s">
        <v>13379</v>
      </c>
      <c r="D1532" s="144" t="s">
        <v>9623</v>
      </c>
      <c r="E1532" s="145" t="s">
        <v>16628</v>
      </c>
    </row>
    <row r="1533" spans="1:5" ht="27">
      <c r="A1533" t="str">
        <f t="shared" si="23"/>
        <v>89980</v>
      </c>
      <c r="B1533" s="142" t="s">
        <v>2134</v>
      </c>
      <c r="C1533" s="156" t="s">
        <v>13380</v>
      </c>
      <c r="D1533" s="144" t="s">
        <v>9623</v>
      </c>
      <c r="E1533" s="145" t="s">
        <v>9295</v>
      </c>
    </row>
    <row r="1534" spans="1:5" ht="27">
      <c r="A1534" t="str">
        <f t="shared" si="23"/>
        <v>89981</v>
      </c>
      <c r="B1534" s="142" t="s">
        <v>2135</v>
      </c>
      <c r="C1534" s="156" t="s">
        <v>13381</v>
      </c>
      <c r="D1534" s="144" t="s">
        <v>9623</v>
      </c>
      <c r="E1534" s="145" t="s">
        <v>26672</v>
      </c>
    </row>
    <row r="1535" spans="1:5" ht="27">
      <c r="A1535" t="str">
        <f t="shared" si="23"/>
        <v>89984</v>
      </c>
      <c r="B1535" s="142" t="s">
        <v>2136</v>
      </c>
      <c r="C1535" s="156" t="s">
        <v>25129</v>
      </c>
      <c r="D1535" s="144" t="s">
        <v>9623</v>
      </c>
      <c r="E1535" s="145" t="s">
        <v>29100</v>
      </c>
    </row>
    <row r="1536" spans="1:5" ht="27">
      <c r="A1536" t="str">
        <f t="shared" si="23"/>
        <v>89985</v>
      </c>
      <c r="B1536" s="142" t="s">
        <v>2137</v>
      </c>
      <c r="C1536" s="156" t="s">
        <v>25130</v>
      </c>
      <c r="D1536" s="144" t="s">
        <v>9623</v>
      </c>
      <c r="E1536" s="145" t="s">
        <v>28429</v>
      </c>
    </row>
    <row r="1537" spans="1:5" ht="27">
      <c r="A1537" t="str">
        <f t="shared" si="23"/>
        <v>89986</v>
      </c>
      <c r="B1537" s="142" t="s">
        <v>2138</v>
      </c>
      <c r="C1537" s="156" t="s">
        <v>25131</v>
      </c>
      <c r="D1537" s="144" t="s">
        <v>9623</v>
      </c>
      <c r="E1537" s="145" t="s">
        <v>17505</v>
      </c>
    </row>
    <row r="1538" spans="1:5" ht="27">
      <c r="A1538" t="str">
        <f t="shared" si="23"/>
        <v>89987</v>
      </c>
      <c r="B1538" s="142" t="s">
        <v>2139</v>
      </c>
      <c r="C1538" s="156" t="s">
        <v>25132</v>
      </c>
      <c r="D1538" s="144" t="s">
        <v>9623</v>
      </c>
      <c r="E1538" s="145" t="s">
        <v>18893</v>
      </c>
    </row>
    <row r="1539" spans="1:5">
      <c r="A1539" t="str">
        <f t="shared" si="23"/>
        <v>89993</v>
      </c>
      <c r="B1539" s="142" t="s">
        <v>2140</v>
      </c>
      <c r="C1539" s="156" t="s">
        <v>24971</v>
      </c>
      <c r="D1539" s="144" t="s">
        <v>10840</v>
      </c>
      <c r="E1539" s="145" t="s">
        <v>29101</v>
      </c>
    </row>
    <row r="1540" spans="1:5" ht="27">
      <c r="A1540" t="str">
        <f t="shared" si="23"/>
        <v>89994</v>
      </c>
      <c r="B1540" s="142" t="s">
        <v>2141</v>
      </c>
      <c r="C1540" s="156" t="s">
        <v>24972</v>
      </c>
      <c r="D1540" s="144" t="s">
        <v>10840</v>
      </c>
      <c r="E1540" s="145" t="s">
        <v>29102</v>
      </c>
    </row>
    <row r="1541" spans="1:5">
      <c r="A1541" t="str">
        <f t="shared" si="23"/>
        <v>89995</v>
      </c>
      <c r="B1541" s="142" t="s">
        <v>2142</v>
      </c>
      <c r="C1541" s="156" t="s">
        <v>24973</v>
      </c>
      <c r="D1541" s="144" t="s">
        <v>10840</v>
      </c>
      <c r="E1541" s="145" t="s">
        <v>29103</v>
      </c>
    </row>
    <row r="1542" spans="1:5">
      <c r="A1542" t="str">
        <f t="shared" si="23"/>
        <v>89996</v>
      </c>
      <c r="B1542" s="142" t="s">
        <v>2143</v>
      </c>
      <c r="C1542" s="156" t="s">
        <v>24938</v>
      </c>
      <c r="D1542" s="144" t="s">
        <v>10821</v>
      </c>
      <c r="E1542" s="145" t="s">
        <v>8912</v>
      </c>
    </row>
    <row r="1543" spans="1:5">
      <c r="A1543" t="str">
        <f t="shared" si="23"/>
        <v>89997</v>
      </c>
      <c r="B1543" s="142" t="s">
        <v>2144</v>
      </c>
      <c r="C1543" s="156" t="s">
        <v>24939</v>
      </c>
      <c r="D1543" s="144" t="s">
        <v>10821</v>
      </c>
      <c r="E1543" s="145" t="s">
        <v>26784</v>
      </c>
    </row>
    <row r="1544" spans="1:5">
      <c r="A1544" t="str">
        <f t="shared" ref="A1544:A1607" si="24">IF(ISERROR(SEARCH("/",B1544)=6),TRIM(CLEAN(B1544)),IF(SEARCH("/",B1544)=6,IF(LEN(TRIM(CLEAN(B1544)))=7,LEFT(TRIM(CLEAN(B1544)),6)&amp;"00"&amp;RIGHT(TRIM(CLEAN(B1544)),1),LEFT(TRIM(CLEAN(B1544)),6)&amp;"0"&amp;RIGHT(TRIM(CLEAN(B1544)),2)),TRIM(CLEAN(B1544))))</f>
        <v>89998</v>
      </c>
      <c r="B1544" s="142" t="s">
        <v>2145</v>
      </c>
      <c r="C1544" s="156" t="s">
        <v>24940</v>
      </c>
      <c r="D1544" s="144" t="s">
        <v>10821</v>
      </c>
      <c r="E1544" s="145" t="s">
        <v>9402</v>
      </c>
    </row>
    <row r="1545" spans="1:5" ht="27">
      <c r="A1545" t="str">
        <f t="shared" si="24"/>
        <v>89999</v>
      </c>
      <c r="B1545" s="142" t="s">
        <v>2146</v>
      </c>
      <c r="C1545" s="156" t="s">
        <v>24941</v>
      </c>
      <c r="D1545" s="144" t="s">
        <v>10821</v>
      </c>
      <c r="E1545" s="145" t="s">
        <v>28931</v>
      </c>
    </row>
    <row r="1546" spans="1:5" ht="27">
      <c r="A1546" t="str">
        <f t="shared" si="24"/>
        <v>90000</v>
      </c>
      <c r="B1546" s="142" t="s">
        <v>2147</v>
      </c>
      <c r="C1546" s="156" t="s">
        <v>24942</v>
      </c>
      <c r="D1546" s="144" t="s">
        <v>10821</v>
      </c>
      <c r="E1546" s="145" t="s">
        <v>8564</v>
      </c>
    </row>
    <row r="1547" spans="1:5" ht="40.5">
      <c r="A1547" t="str">
        <f t="shared" si="24"/>
        <v>90082</v>
      </c>
      <c r="B1547" s="142" t="s">
        <v>194</v>
      </c>
      <c r="C1547" s="156" t="s">
        <v>29104</v>
      </c>
      <c r="D1547" s="144" t="s">
        <v>10840</v>
      </c>
      <c r="E1547" s="145" t="s">
        <v>8758</v>
      </c>
    </row>
    <row r="1548" spans="1:5" ht="40.5">
      <c r="A1548" t="str">
        <f t="shared" si="24"/>
        <v>90084</v>
      </c>
      <c r="B1548" s="142" t="s">
        <v>2148</v>
      </c>
      <c r="C1548" s="156" t="s">
        <v>29105</v>
      </c>
      <c r="D1548" s="144" t="s">
        <v>10840</v>
      </c>
      <c r="E1548" s="145" t="s">
        <v>9108</v>
      </c>
    </row>
    <row r="1549" spans="1:5" ht="40.5">
      <c r="A1549" t="str">
        <f t="shared" si="24"/>
        <v>90086</v>
      </c>
      <c r="B1549" s="142" t="s">
        <v>2149</v>
      </c>
      <c r="C1549" s="156" t="s">
        <v>29106</v>
      </c>
      <c r="D1549" s="144" t="s">
        <v>10840</v>
      </c>
      <c r="E1549" s="145" t="s">
        <v>9487</v>
      </c>
    </row>
    <row r="1550" spans="1:5" ht="40.5">
      <c r="A1550" t="str">
        <f t="shared" si="24"/>
        <v>90087</v>
      </c>
      <c r="B1550" s="142" t="s">
        <v>2150</v>
      </c>
      <c r="C1550" s="156" t="s">
        <v>29107</v>
      </c>
      <c r="D1550" s="144" t="s">
        <v>10840</v>
      </c>
      <c r="E1550" s="145" t="s">
        <v>18068</v>
      </c>
    </row>
    <row r="1551" spans="1:5" ht="40.5">
      <c r="A1551" t="str">
        <f t="shared" si="24"/>
        <v>90090</v>
      </c>
      <c r="B1551" s="142" t="s">
        <v>2151</v>
      </c>
      <c r="C1551" s="156" t="s">
        <v>29108</v>
      </c>
      <c r="D1551" s="144" t="s">
        <v>10840</v>
      </c>
      <c r="E1551" s="145" t="s">
        <v>8985</v>
      </c>
    </row>
    <row r="1552" spans="1:5" ht="40.5">
      <c r="A1552" t="str">
        <f t="shared" si="24"/>
        <v>90091</v>
      </c>
      <c r="B1552" s="142" t="s">
        <v>2152</v>
      </c>
      <c r="C1552" s="156" t="s">
        <v>29109</v>
      </c>
      <c r="D1552" s="144" t="s">
        <v>10840</v>
      </c>
      <c r="E1552" s="145" t="s">
        <v>8588</v>
      </c>
    </row>
    <row r="1553" spans="1:5" ht="40.5">
      <c r="A1553" t="str">
        <f t="shared" si="24"/>
        <v>90092</v>
      </c>
      <c r="B1553" s="142" t="s">
        <v>2153</v>
      </c>
      <c r="C1553" s="156" t="s">
        <v>29110</v>
      </c>
      <c r="D1553" s="144" t="s">
        <v>10840</v>
      </c>
      <c r="E1553" s="145" t="s">
        <v>9504</v>
      </c>
    </row>
    <row r="1554" spans="1:5" ht="40.5">
      <c r="A1554" t="str">
        <f t="shared" si="24"/>
        <v>90094</v>
      </c>
      <c r="B1554" s="142" t="s">
        <v>2154</v>
      </c>
      <c r="C1554" s="156" t="s">
        <v>29111</v>
      </c>
      <c r="D1554" s="144" t="s">
        <v>10840</v>
      </c>
      <c r="E1554" s="145" t="s">
        <v>15735</v>
      </c>
    </row>
    <row r="1555" spans="1:5" ht="40.5">
      <c r="A1555" t="str">
        <f t="shared" si="24"/>
        <v>90095</v>
      </c>
      <c r="B1555" s="142" t="s">
        <v>2155</v>
      </c>
      <c r="C1555" s="156" t="s">
        <v>29112</v>
      </c>
      <c r="D1555" s="144" t="s">
        <v>10840</v>
      </c>
      <c r="E1555" s="145" t="s">
        <v>9019</v>
      </c>
    </row>
    <row r="1556" spans="1:5" ht="40.5">
      <c r="A1556" t="str">
        <f t="shared" si="24"/>
        <v>90098</v>
      </c>
      <c r="B1556" s="142" t="s">
        <v>2156</v>
      </c>
      <c r="C1556" s="156" t="s">
        <v>29113</v>
      </c>
      <c r="D1556" s="144" t="s">
        <v>10840</v>
      </c>
      <c r="E1556" s="145" t="s">
        <v>14972</v>
      </c>
    </row>
    <row r="1557" spans="1:5" ht="40.5">
      <c r="A1557" t="str">
        <f t="shared" si="24"/>
        <v>90099</v>
      </c>
      <c r="B1557" s="142" t="s">
        <v>210</v>
      </c>
      <c r="C1557" s="156" t="s">
        <v>29114</v>
      </c>
      <c r="D1557" s="144" t="s">
        <v>10840</v>
      </c>
      <c r="E1557" s="145" t="s">
        <v>9336</v>
      </c>
    </row>
    <row r="1558" spans="1:5" ht="40.5">
      <c r="A1558" t="str">
        <f t="shared" si="24"/>
        <v>90100</v>
      </c>
      <c r="B1558" s="142" t="s">
        <v>193</v>
      </c>
      <c r="C1558" s="156" t="s">
        <v>29115</v>
      </c>
      <c r="D1558" s="144" t="s">
        <v>10840</v>
      </c>
      <c r="E1558" s="145" t="s">
        <v>8864</v>
      </c>
    </row>
    <row r="1559" spans="1:5" ht="40.5">
      <c r="A1559" t="str">
        <f t="shared" si="24"/>
        <v>90101</v>
      </c>
      <c r="B1559" s="142" t="s">
        <v>2157</v>
      </c>
      <c r="C1559" s="156" t="s">
        <v>29116</v>
      </c>
      <c r="D1559" s="144" t="s">
        <v>10840</v>
      </c>
      <c r="E1559" s="145" t="s">
        <v>8595</v>
      </c>
    </row>
    <row r="1560" spans="1:5" ht="40.5">
      <c r="A1560" t="str">
        <f t="shared" si="24"/>
        <v>90102</v>
      </c>
      <c r="B1560" s="142" t="s">
        <v>2158</v>
      </c>
      <c r="C1560" s="156" t="s">
        <v>29117</v>
      </c>
      <c r="D1560" s="144" t="s">
        <v>10840</v>
      </c>
      <c r="E1560" s="145" t="s">
        <v>13226</v>
      </c>
    </row>
    <row r="1561" spans="1:5" ht="40.5">
      <c r="A1561" t="str">
        <f t="shared" si="24"/>
        <v>90105</v>
      </c>
      <c r="B1561" s="142" t="s">
        <v>2159</v>
      </c>
      <c r="C1561" s="156" t="s">
        <v>29118</v>
      </c>
      <c r="D1561" s="144" t="s">
        <v>10840</v>
      </c>
      <c r="E1561" s="145" t="s">
        <v>8735</v>
      </c>
    </row>
    <row r="1562" spans="1:5" ht="40.5">
      <c r="A1562" t="str">
        <f t="shared" si="24"/>
        <v>90106</v>
      </c>
      <c r="B1562" s="142" t="s">
        <v>2160</v>
      </c>
      <c r="C1562" s="156" t="s">
        <v>29119</v>
      </c>
      <c r="D1562" s="144" t="s">
        <v>10840</v>
      </c>
      <c r="E1562" s="145" t="s">
        <v>8770</v>
      </c>
    </row>
    <row r="1563" spans="1:5" ht="54">
      <c r="A1563" t="str">
        <f t="shared" si="24"/>
        <v>90107</v>
      </c>
      <c r="B1563" s="142" t="s">
        <v>2161</v>
      </c>
      <c r="C1563" s="156" t="s">
        <v>29120</v>
      </c>
      <c r="D1563" s="144" t="s">
        <v>10840</v>
      </c>
      <c r="E1563" s="145" t="s">
        <v>16360</v>
      </c>
    </row>
    <row r="1564" spans="1:5" ht="54">
      <c r="A1564" t="str">
        <f t="shared" si="24"/>
        <v>90108</v>
      </c>
      <c r="B1564" s="142" t="s">
        <v>2162</v>
      </c>
      <c r="C1564" s="156" t="s">
        <v>29121</v>
      </c>
      <c r="D1564" s="144" t="s">
        <v>10840</v>
      </c>
      <c r="E1564" s="145" t="s">
        <v>8623</v>
      </c>
    </row>
    <row r="1565" spans="1:5" ht="40.5">
      <c r="A1565" t="str">
        <f t="shared" si="24"/>
        <v>90112</v>
      </c>
      <c r="B1565" s="142" t="s">
        <v>2163</v>
      </c>
      <c r="C1565" s="156" t="s">
        <v>14681</v>
      </c>
      <c r="D1565" s="144" t="s">
        <v>9772</v>
      </c>
      <c r="E1565" s="145" t="s">
        <v>29122</v>
      </c>
    </row>
    <row r="1566" spans="1:5" ht="27">
      <c r="A1566" t="str">
        <f t="shared" si="24"/>
        <v>90278</v>
      </c>
      <c r="B1566" s="142" t="s">
        <v>2164</v>
      </c>
      <c r="C1566" s="156" t="s">
        <v>24974</v>
      </c>
      <c r="D1566" s="144" t="s">
        <v>10840</v>
      </c>
      <c r="E1566" s="145" t="s">
        <v>29123</v>
      </c>
    </row>
    <row r="1567" spans="1:5" ht="27">
      <c r="A1567" t="str">
        <f t="shared" si="24"/>
        <v>90279</v>
      </c>
      <c r="B1567" s="142" t="s">
        <v>2165</v>
      </c>
      <c r="C1567" s="156" t="s">
        <v>24975</v>
      </c>
      <c r="D1567" s="144" t="s">
        <v>10840</v>
      </c>
      <c r="E1567" s="145" t="s">
        <v>29124</v>
      </c>
    </row>
    <row r="1568" spans="1:5" ht="27">
      <c r="A1568" t="str">
        <f t="shared" si="24"/>
        <v>90280</v>
      </c>
      <c r="B1568" s="142" t="s">
        <v>2166</v>
      </c>
      <c r="C1568" s="156" t="s">
        <v>24976</v>
      </c>
      <c r="D1568" s="144" t="s">
        <v>10840</v>
      </c>
      <c r="E1568" s="145" t="s">
        <v>29125</v>
      </c>
    </row>
    <row r="1569" spans="1:5" ht="27">
      <c r="A1569" t="str">
        <f t="shared" si="24"/>
        <v>90281</v>
      </c>
      <c r="B1569" s="142" t="s">
        <v>2167</v>
      </c>
      <c r="C1569" s="156" t="s">
        <v>24977</v>
      </c>
      <c r="D1569" s="144" t="s">
        <v>10840</v>
      </c>
      <c r="E1569" s="145" t="s">
        <v>29126</v>
      </c>
    </row>
    <row r="1570" spans="1:5" ht="27">
      <c r="A1570" t="str">
        <f t="shared" si="24"/>
        <v>90282</v>
      </c>
      <c r="B1570" s="142" t="s">
        <v>2168</v>
      </c>
      <c r="C1570" s="156" t="s">
        <v>24978</v>
      </c>
      <c r="D1570" s="144" t="s">
        <v>10840</v>
      </c>
      <c r="E1570" s="145" t="s">
        <v>29127</v>
      </c>
    </row>
    <row r="1571" spans="1:5" ht="27">
      <c r="A1571" t="str">
        <f t="shared" si="24"/>
        <v>90283</v>
      </c>
      <c r="B1571" s="142" t="s">
        <v>2169</v>
      </c>
      <c r="C1571" s="156" t="s">
        <v>24979</v>
      </c>
      <c r="D1571" s="144" t="s">
        <v>10840</v>
      </c>
      <c r="E1571" s="145" t="s">
        <v>29128</v>
      </c>
    </row>
    <row r="1572" spans="1:5" ht="27">
      <c r="A1572" t="str">
        <f t="shared" si="24"/>
        <v>90284</v>
      </c>
      <c r="B1572" s="142" t="s">
        <v>2170</v>
      </c>
      <c r="C1572" s="156" t="s">
        <v>24980</v>
      </c>
      <c r="D1572" s="144" t="s">
        <v>10840</v>
      </c>
      <c r="E1572" s="145" t="s">
        <v>29129</v>
      </c>
    </row>
    <row r="1573" spans="1:5" ht="27">
      <c r="A1573" t="str">
        <f t="shared" si="24"/>
        <v>90285</v>
      </c>
      <c r="B1573" s="142" t="s">
        <v>2171</v>
      </c>
      <c r="C1573" s="156" t="s">
        <v>24981</v>
      </c>
      <c r="D1573" s="144" t="s">
        <v>10840</v>
      </c>
      <c r="E1573" s="145" t="s">
        <v>29130</v>
      </c>
    </row>
    <row r="1574" spans="1:5" ht="27">
      <c r="A1574" t="str">
        <f t="shared" si="24"/>
        <v>90371</v>
      </c>
      <c r="B1574" s="142" t="s">
        <v>2172</v>
      </c>
      <c r="C1574" s="156" t="s">
        <v>25134</v>
      </c>
      <c r="D1574" s="144" t="s">
        <v>9623</v>
      </c>
      <c r="E1574" s="145" t="s">
        <v>25526</v>
      </c>
    </row>
    <row r="1575" spans="1:5" ht="27">
      <c r="A1575" t="str">
        <f t="shared" si="24"/>
        <v>90373</v>
      </c>
      <c r="B1575" s="142" t="s">
        <v>2173</v>
      </c>
      <c r="C1575" s="156" t="s">
        <v>13382</v>
      </c>
      <c r="D1575" s="144" t="s">
        <v>9623</v>
      </c>
      <c r="E1575" s="145" t="s">
        <v>18092</v>
      </c>
    </row>
    <row r="1576" spans="1:5" ht="27">
      <c r="A1576" t="str">
        <f t="shared" si="24"/>
        <v>90374</v>
      </c>
      <c r="B1576" s="142" t="s">
        <v>2174</v>
      </c>
      <c r="C1576" s="156" t="s">
        <v>13383</v>
      </c>
      <c r="D1576" s="144" t="s">
        <v>9623</v>
      </c>
      <c r="E1576" s="145" t="s">
        <v>15247</v>
      </c>
    </row>
    <row r="1577" spans="1:5" ht="27">
      <c r="A1577" t="str">
        <f t="shared" si="24"/>
        <v>90375</v>
      </c>
      <c r="B1577" s="142" t="s">
        <v>2175</v>
      </c>
      <c r="C1577" s="156" t="s">
        <v>13385</v>
      </c>
      <c r="D1577" s="144" t="s">
        <v>9623</v>
      </c>
      <c r="E1577" s="145" t="s">
        <v>13059</v>
      </c>
    </row>
    <row r="1578" spans="1:5" ht="40.5">
      <c r="A1578" t="str">
        <f t="shared" si="24"/>
        <v>90406</v>
      </c>
      <c r="B1578" s="142" t="s">
        <v>2176</v>
      </c>
      <c r="C1578" s="156" t="s">
        <v>15364</v>
      </c>
      <c r="D1578" s="144" t="s">
        <v>9772</v>
      </c>
      <c r="E1578" s="145" t="s">
        <v>29131</v>
      </c>
    </row>
    <row r="1579" spans="1:5" ht="40.5">
      <c r="A1579" t="str">
        <f t="shared" si="24"/>
        <v>90407</v>
      </c>
      <c r="B1579" s="142" t="s">
        <v>2177</v>
      </c>
      <c r="C1579" s="156" t="s">
        <v>15365</v>
      </c>
      <c r="D1579" s="144" t="s">
        <v>9772</v>
      </c>
      <c r="E1579" s="145" t="s">
        <v>29088</v>
      </c>
    </row>
    <row r="1580" spans="1:5" ht="40.5">
      <c r="A1580" t="str">
        <f t="shared" si="24"/>
        <v>90408</v>
      </c>
      <c r="B1580" s="142" t="s">
        <v>2178</v>
      </c>
      <c r="C1580" s="156" t="s">
        <v>15366</v>
      </c>
      <c r="D1580" s="144" t="s">
        <v>9772</v>
      </c>
      <c r="E1580" s="145" t="s">
        <v>18245</v>
      </c>
    </row>
    <row r="1581" spans="1:5" ht="40.5">
      <c r="A1581" t="str">
        <f t="shared" si="24"/>
        <v>90409</v>
      </c>
      <c r="B1581" s="142" t="s">
        <v>2179</v>
      </c>
      <c r="C1581" s="156" t="s">
        <v>15367</v>
      </c>
      <c r="D1581" s="144" t="s">
        <v>9772</v>
      </c>
      <c r="E1581" s="145" t="s">
        <v>28477</v>
      </c>
    </row>
    <row r="1582" spans="1:5">
      <c r="A1582" t="str">
        <f t="shared" si="24"/>
        <v>90436</v>
      </c>
      <c r="B1582" s="142" t="s">
        <v>2180</v>
      </c>
      <c r="C1582" s="156" t="s">
        <v>14310</v>
      </c>
      <c r="D1582" s="144" t="s">
        <v>9623</v>
      </c>
      <c r="E1582" s="145" t="s">
        <v>25304</v>
      </c>
    </row>
    <row r="1583" spans="1:5" ht="27">
      <c r="A1583" t="str">
        <f t="shared" si="24"/>
        <v>90437</v>
      </c>
      <c r="B1583" s="142" t="s">
        <v>2181</v>
      </c>
      <c r="C1583" s="156" t="s">
        <v>14311</v>
      </c>
      <c r="D1583" s="144" t="s">
        <v>9623</v>
      </c>
      <c r="E1583" s="145" t="s">
        <v>29132</v>
      </c>
    </row>
    <row r="1584" spans="1:5">
      <c r="A1584" t="str">
        <f t="shared" si="24"/>
        <v>90438</v>
      </c>
      <c r="B1584" s="142" t="s">
        <v>2182</v>
      </c>
      <c r="C1584" s="156" t="s">
        <v>14312</v>
      </c>
      <c r="D1584" s="144" t="s">
        <v>9623</v>
      </c>
      <c r="E1584" s="145" t="s">
        <v>24874</v>
      </c>
    </row>
    <row r="1585" spans="1:5">
      <c r="A1585" t="str">
        <f t="shared" si="24"/>
        <v>90439</v>
      </c>
      <c r="B1585" s="142" t="s">
        <v>2183</v>
      </c>
      <c r="C1585" s="156" t="s">
        <v>14313</v>
      </c>
      <c r="D1585" s="144" t="s">
        <v>9623</v>
      </c>
      <c r="E1585" s="145" t="s">
        <v>24314</v>
      </c>
    </row>
    <row r="1586" spans="1:5" ht="27">
      <c r="A1586" t="str">
        <f t="shared" si="24"/>
        <v>90440</v>
      </c>
      <c r="B1586" s="142" t="s">
        <v>2184</v>
      </c>
      <c r="C1586" s="156" t="s">
        <v>14314</v>
      </c>
      <c r="D1586" s="144" t="s">
        <v>9623</v>
      </c>
      <c r="E1586" s="145" t="s">
        <v>28415</v>
      </c>
    </row>
    <row r="1587" spans="1:5">
      <c r="A1587" t="str">
        <f t="shared" si="24"/>
        <v>90441</v>
      </c>
      <c r="B1587" s="142" t="s">
        <v>2185</v>
      </c>
      <c r="C1587" s="156" t="s">
        <v>14315</v>
      </c>
      <c r="D1587" s="144" t="s">
        <v>9623</v>
      </c>
      <c r="E1587" s="145" t="s">
        <v>29133</v>
      </c>
    </row>
    <row r="1588" spans="1:5" ht="27">
      <c r="A1588" t="str">
        <f t="shared" si="24"/>
        <v>90443</v>
      </c>
      <c r="B1588" s="142" t="s">
        <v>2186</v>
      </c>
      <c r="C1588" s="156" t="s">
        <v>14316</v>
      </c>
      <c r="D1588" s="144" t="s">
        <v>9548</v>
      </c>
      <c r="E1588" s="145" t="s">
        <v>9234</v>
      </c>
    </row>
    <row r="1589" spans="1:5" ht="27">
      <c r="A1589" t="str">
        <f t="shared" si="24"/>
        <v>90444</v>
      </c>
      <c r="B1589" s="142" t="s">
        <v>2187</v>
      </c>
      <c r="C1589" s="156" t="s">
        <v>14317</v>
      </c>
      <c r="D1589" s="144" t="s">
        <v>9548</v>
      </c>
      <c r="E1589" s="145" t="s">
        <v>20488</v>
      </c>
    </row>
    <row r="1590" spans="1:5" ht="27">
      <c r="A1590" t="str">
        <f t="shared" si="24"/>
        <v>90445</v>
      </c>
      <c r="B1590" s="142" t="s">
        <v>2188</v>
      </c>
      <c r="C1590" s="156" t="s">
        <v>14318</v>
      </c>
      <c r="D1590" s="144" t="s">
        <v>9548</v>
      </c>
      <c r="E1590" s="145" t="s">
        <v>16893</v>
      </c>
    </row>
    <row r="1591" spans="1:5" ht="27">
      <c r="A1591" t="str">
        <f t="shared" si="24"/>
        <v>90446</v>
      </c>
      <c r="B1591" s="142" t="s">
        <v>2189</v>
      </c>
      <c r="C1591" s="156" t="s">
        <v>14319</v>
      </c>
      <c r="D1591" s="144" t="s">
        <v>9548</v>
      </c>
      <c r="E1591" s="145" t="s">
        <v>26476</v>
      </c>
    </row>
    <row r="1592" spans="1:5" ht="27">
      <c r="A1592" t="str">
        <f t="shared" si="24"/>
        <v>90447</v>
      </c>
      <c r="B1592" s="142" t="s">
        <v>2190</v>
      </c>
      <c r="C1592" s="156" t="s">
        <v>14320</v>
      </c>
      <c r="D1592" s="144" t="s">
        <v>9548</v>
      </c>
      <c r="E1592" s="145" t="s">
        <v>8775</v>
      </c>
    </row>
    <row r="1593" spans="1:5" ht="27">
      <c r="A1593" t="str">
        <f t="shared" si="24"/>
        <v>90451</v>
      </c>
      <c r="B1593" s="142" t="s">
        <v>2191</v>
      </c>
      <c r="C1593" s="156" t="s">
        <v>14321</v>
      </c>
      <c r="D1593" s="144" t="s">
        <v>9623</v>
      </c>
      <c r="E1593" s="145" t="s">
        <v>18281</v>
      </c>
    </row>
    <row r="1594" spans="1:5" ht="27">
      <c r="A1594" t="str">
        <f t="shared" si="24"/>
        <v>90452</v>
      </c>
      <c r="B1594" s="142" t="s">
        <v>2192</v>
      </c>
      <c r="C1594" s="156" t="s">
        <v>14322</v>
      </c>
      <c r="D1594" s="144" t="s">
        <v>9623</v>
      </c>
      <c r="E1594" s="145" t="s">
        <v>9449</v>
      </c>
    </row>
    <row r="1595" spans="1:5">
      <c r="A1595" t="str">
        <f t="shared" si="24"/>
        <v>90453</v>
      </c>
      <c r="B1595" s="142" t="s">
        <v>2193</v>
      </c>
      <c r="C1595" s="156" t="s">
        <v>14323</v>
      </c>
      <c r="D1595" s="144" t="s">
        <v>9623</v>
      </c>
      <c r="E1595" s="145" t="s">
        <v>9058</v>
      </c>
    </row>
    <row r="1596" spans="1:5" ht="27">
      <c r="A1596" t="str">
        <f t="shared" si="24"/>
        <v>90454</v>
      </c>
      <c r="B1596" s="142" t="s">
        <v>2194</v>
      </c>
      <c r="C1596" s="156" t="s">
        <v>14324</v>
      </c>
      <c r="D1596" s="144" t="s">
        <v>9623</v>
      </c>
      <c r="E1596" s="145" t="s">
        <v>8829</v>
      </c>
    </row>
    <row r="1597" spans="1:5">
      <c r="A1597" t="str">
        <f t="shared" si="24"/>
        <v>90455</v>
      </c>
      <c r="B1597" s="142" t="s">
        <v>2195</v>
      </c>
      <c r="C1597" s="156" t="s">
        <v>14325</v>
      </c>
      <c r="D1597" s="144" t="s">
        <v>9623</v>
      </c>
      <c r="E1597" s="145" t="s">
        <v>16908</v>
      </c>
    </row>
    <row r="1598" spans="1:5">
      <c r="A1598" t="str">
        <f t="shared" si="24"/>
        <v>90456</v>
      </c>
      <c r="B1598" s="142" t="s">
        <v>2196</v>
      </c>
      <c r="C1598" s="156" t="s">
        <v>14326</v>
      </c>
      <c r="D1598" s="144" t="s">
        <v>9623</v>
      </c>
      <c r="E1598" s="145" t="s">
        <v>10190</v>
      </c>
    </row>
    <row r="1599" spans="1:5" ht="27">
      <c r="A1599" t="str">
        <f t="shared" si="24"/>
        <v>90457</v>
      </c>
      <c r="B1599" s="142" t="s">
        <v>2197</v>
      </c>
      <c r="C1599" s="156" t="s">
        <v>14328</v>
      </c>
      <c r="D1599" s="144" t="s">
        <v>9623</v>
      </c>
      <c r="E1599" s="145" t="s">
        <v>26722</v>
      </c>
    </row>
    <row r="1600" spans="1:5" ht="27">
      <c r="A1600" t="str">
        <f t="shared" si="24"/>
        <v>90458</v>
      </c>
      <c r="B1600" s="142" t="s">
        <v>2198</v>
      </c>
      <c r="C1600" s="156" t="s">
        <v>14329</v>
      </c>
      <c r="D1600" s="144" t="s">
        <v>9623</v>
      </c>
      <c r="E1600" s="145" t="s">
        <v>17092</v>
      </c>
    </row>
    <row r="1601" spans="1:5">
      <c r="A1601" t="str">
        <f t="shared" si="24"/>
        <v>90459</v>
      </c>
      <c r="B1601" s="142" t="s">
        <v>2199</v>
      </c>
      <c r="C1601" s="156" t="s">
        <v>14331</v>
      </c>
      <c r="D1601" s="144" t="s">
        <v>9623</v>
      </c>
      <c r="E1601" s="145" t="s">
        <v>16767</v>
      </c>
    </row>
    <row r="1602" spans="1:5" ht="27">
      <c r="A1602" t="str">
        <f t="shared" si="24"/>
        <v>90460</v>
      </c>
      <c r="B1602" s="142" t="s">
        <v>2200</v>
      </c>
      <c r="C1602" s="156" t="s">
        <v>14332</v>
      </c>
      <c r="D1602" s="144" t="s">
        <v>9548</v>
      </c>
      <c r="E1602" s="145" t="s">
        <v>9009</v>
      </c>
    </row>
    <row r="1603" spans="1:5" ht="27">
      <c r="A1603" t="str">
        <f t="shared" si="24"/>
        <v>90461</v>
      </c>
      <c r="B1603" s="142" t="s">
        <v>2201</v>
      </c>
      <c r="C1603" s="156" t="s">
        <v>14333</v>
      </c>
      <c r="D1603" s="144" t="s">
        <v>9548</v>
      </c>
      <c r="E1603" s="145" t="s">
        <v>8568</v>
      </c>
    </row>
    <row r="1604" spans="1:5" ht="27">
      <c r="A1604" t="str">
        <f t="shared" si="24"/>
        <v>90462</v>
      </c>
      <c r="B1604" s="142" t="s">
        <v>2202</v>
      </c>
      <c r="C1604" s="156" t="s">
        <v>14334</v>
      </c>
      <c r="D1604" s="144" t="s">
        <v>9548</v>
      </c>
      <c r="E1604" s="145" t="s">
        <v>27218</v>
      </c>
    </row>
    <row r="1605" spans="1:5" ht="27">
      <c r="A1605" t="str">
        <f t="shared" si="24"/>
        <v>90463</v>
      </c>
      <c r="B1605" s="142" t="s">
        <v>2203</v>
      </c>
      <c r="C1605" s="156" t="s">
        <v>14335</v>
      </c>
      <c r="D1605" s="144" t="s">
        <v>9548</v>
      </c>
      <c r="E1605" s="145" t="s">
        <v>28361</v>
      </c>
    </row>
    <row r="1606" spans="1:5" ht="27">
      <c r="A1606" t="str">
        <f t="shared" si="24"/>
        <v>90466</v>
      </c>
      <c r="B1606" s="142" t="s">
        <v>2204</v>
      </c>
      <c r="C1606" s="156" t="s">
        <v>14336</v>
      </c>
      <c r="D1606" s="144" t="s">
        <v>9548</v>
      </c>
      <c r="E1606" s="145" t="s">
        <v>9400</v>
      </c>
    </row>
    <row r="1607" spans="1:5" ht="27">
      <c r="A1607" t="str">
        <f t="shared" si="24"/>
        <v>90467</v>
      </c>
      <c r="B1607" s="142" t="s">
        <v>2205</v>
      </c>
      <c r="C1607" s="156" t="s">
        <v>14337</v>
      </c>
      <c r="D1607" s="144" t="s">
        <v>9548</v>
      </c>
      <c r="E1607" s="145" t="s">
        <v>16847</v>
      </c>
    </row>
    <row r="1608" spans="1:5" ht="27">
      <c r="A1608" t="str">
        <f t="shared" ref="A1608:A1671" si="25">IF(ISERROR(SEARCH("/",B1608)=6),TRIM(CLEAN(B1608)),IF(SEARCH("/",B1608)=6,IF(LEN(TRIM(CLEAN(B1608)))=7,LEFT(TRIM(CLEAN(B1608)),6)&amp;"00"&amp;RIGHT(TRIM(CLEAN(B1608)),1),LEFT(TRIM(CLEAN(B1608)),6)&amp;"0"&amp;RIGHT(TRIM(CLEAN(B1608)),2)),TRIM(CLEAN(B1608))))</f>
        <v>90468</v>
      </c>
      <c r="B1608" s="142" t="s">
        <v>2206</v>
      </c>
      <c r="C1608" s="156" t="s">
        <v>14338</v>
      </c>
      <c r="D1608" s="144" t="s">
        <v>9548</v>
      </c>
      <c r="E1608" s="145" t="s">
        <v>8982</v>
      </c>
    </row>
    <row r="1609" spans="1:5" ht="27">
      <c r="A1609" t="str">
        <f t="shared" si="25"/>
        <v>90469</v>
      </c>
      <c r="B1609" s="142" t="s">
        <v>2207</v>
      </c>
      <c r="C1609" s="156" t="s">
        <v>14339</v>
      </c>
      <c r="D1609" s="144" t="s">
        <v>9548</v>
      </c>
      <c r="E1609" s="145" t="s">
        <v>10370</v>
      </c>
    </row>
    <row r="1610" spans="1:5" ht="27">
      <c r="A1610" t="str">
        <f t="shared" si="25"/>
        <v>90470</v>
      </c>
      <c r="B1610" s="142" t="s">
        <v>2208</v>
      </c>
      <c r="C1610" s="156" t="s">
        <v>14340</v>
      </c>
      <c r="D1610" s="144" t="s">
        <v>9548</v>
      </c>
      <c r="E1610" s="145" t="s">
        <v>14484</v>
      </c>
    </row>
    <row r="1611" spans="1:5" ht="27">
      <c r="A1611" t="str">
        <f t="shared" si="25"/>
        <v>90582</v>
      </c>
      <c r="B1611" s="142" t="s">
        <v>2209</v>
      </c>
      <c r="C1611" s="156" t="s">
        <v>10403</v>
      </c>
      <c r="D1611" s="144" t="s">
        <v>10129</v>
      </c>
      <c r="E1611" s="145" t="s">
        <v>15680</v>
      </c>
    </row>
    <row r="1612" spans="1:5" ht="27">
      <c r="A1612" t="str">
        <f t="shared" si="25"/>
        <v>90583</v>
      </c>
      <c r="B1612" s="142" t="s">
        <v>2210</v>
      </c>
      <c r="C1612" s="156" t="s">
        <v>10405</v>
      </c>
      <c r="D1612" s="144" t="s">
        <v>10129</v>
      </c>
      <c r="E1612" s="145" t="s">
        <v>8519</v>
      </c>
    </row>
    <row r="1613" spans="1:5" ht="27">
      <c r="A1613" t="str">
        <f t="shared" si="25"/>
        <v>90584</v>
      </c>
      <c r="B1613" s="142" t="s">
        <v>2211</v>
      </c>
      <c r="C1613" s="156" t="s">
        <v>10406</v>
      </c>
      <c r="D1613" s="144" t="s">
        <v>10129</v>
      </c>
      <c r="E1613" s="145" t="s">
        <v>10253</v>
      </c>
    </row>
    <row r="1614" spans="1:5" ht="27">
      <c r="A1614" t="str">
        <f t="shared" si="25"/>
        <v>90585</v>
      </c>
      <c r="B1614" s="142" t="s">
        <v>2212</v>
      </c>
      <c r="C1614" s="156" t="s">
        <v>10407</v>
      </c>
      <c r="D1614" s="144" t="s">
        <v>10129</v>
      </c>
      <c r="E1614" s="145" t="s">
        <v>8736</v>
      </c>
    </row>
    <row r="1615" spans="1:5" ht="27">
      <c r="A1615" t="str">
        <f t="shared" si="25"/>
        <v>90586</v>
      </c>
      <c r="B1615" s="142" t="s">
        <v>2213</v>
      </c>
      <c r="C1615" s="156" t="s">
        <v>9875</v>
      </c>
      <c r="D1615" s="144" t="s">
        <v>9808</v>
      </c>
      <c r="E1615" s="145" t="s">
        <v>9233</v>
      </c>
    </row>
    <row r="1616" spans="1:5" ht="27">
      <c r="A1616" t="str">
        <f t="shared" si="25"/>
        <v>90587</v>
      </c>
      <c r="B1616" s="142" t="s">
        <v>2214</v>
      </c>
      <c r="C1616" s="156" t="s">
        <v>10031</v>
      </c>
      <c r="D1616" s="144" t="s">
        <v>9961</v>
      </c>
      <c r="E1616" s="145" t="s">
        <v>24778</v>
      </c>
    </row>
    <row r="1617" spans="1:5" ht="27">
      <c r="A1617" t="str">
        <f t="shared" si="25"/>
        <v>90621</v>
      </c>
      <c r="B1617" s="142" t="s">
        <v>2215</v>
      </c>
      <c r="C1617" s="156" t="s">
        <v>10408</v>
      </c>
      <c r="D1617" s="144" t="s">
        <v>10129</v>
      </c>
      <c r="E1617" s="145" t="s">
        <v>9086</v>
      </c>
    </row>
    <row r="1618" spans="1:5" ht="27">
      <c r="A1618" t="str">
        <f t="shared" si="25"/>
        <v>90622</v>
      </c>
      <c r="B1618" s="142" t="s">
        <v>2216</v>
      </c>
      <c r="C1618" s="156" t="s">
        <v>10409</v>
      </c>
      <c r="D1618" s="144" t="s">
        <v>10129</v>
      </c>
      <c r="E1618" s="145" t="s">
        <v>10253</v>
      </c>
    </row>
    <row r="1619" spans="1:5" ht="27">
      <c r="A1619" t="str">
        <f t="shared" si="25"/>
        <v>90623</v>
      </c>
      <c r="B1619" s="142" t="s">
        <v>2217</v>
      </c>
      <c r="C1619" s="156" t="s">
        <v>10410</v>
      </c>
      <c r="D1619" s="144" t="s">
        <v>10129</v>
      </c>
      <c r="E1619" s="145" t="s">
        <v>9659</v>
      </c>
    </row>
    <row r="1620" spans="1:5" ht="27">
      <c r="A1620" t="str">
        <f t="shared" si="25"/>
        <v>90624</v>
      </c>
      <c r="B1620" s="142" t="s">
        <v>2218</v>
      </c>
      <c r="C1620" s="156" t="s">
        <v>10411</v>
      </c>
      <c r="D1620" s="144" t="s">
        <v>10129</v>
      </c>
      <c r="E1620" s="145" t="s">
        <v>8693</v>
      </c>
    </row>
    <row r="1621" spans="1:5" ht="27">
      <c r="A1621" t="str">
        <f t="shared" si="25"/>
        <v>90625</v>
      </c>
      <c r="B1621" s="142" t="s">
        <v>2219</v>
      </c>
      <c r="C1621" s="156" t="s">
        <v>9876</v>
      </c>
      <c r="D1621" s="144" t="s">
        <v>9808</v>
      </c>
      <c r="E1621" s="145" t="s">
        <v>8665</v>
      </c>
    </row>
    <row r="1622" spans="1:5" ht="27">
      <c r="A1622" t="str">
        <f t="shared" si="25"/>
        <v>90626</v>
      </c>
      <c r="B1622" s="142" t="s">
        <v>2220</v>
      </c>
      <c r="C1622" s="156" t="s">
        <v>10033</v>
      </c>
      <c r="D1622" s="144" t="s">
        <v>9961</v>
      </c>
      <c r="E1622" s="145" t="s">
        <v>8542</v>
      </c>
    </row>
    <row r="1623" spans="1:5" ht="27">
      <c r="A1623" t="str">
        <f t="shared" si="25"/>
        <v>90627</v>
      </c>
      <c r="B1623" s="142" t="s">
        <v>2221</v>
      </c>
      <c r="C1623" s="156" t="s">
        <v>10412</v>
      </c>
      <c r="D1623" s="144" t="s">
        <v>10129</v>
      </c>
      <c r="E1623" s="145" t="s">
        <v>29134</v>
      </c>
    </row>
    <row r="1624" spans="1:5" ht="27">
      <c r="A1624" t="str">
        <f t="shared" si="25"/>
        <v>90628</v>
      </c>
      <c r="B1624" s="142" t="s">
        <v>2222</v>
      </c>
      <c r="C1624" s="156" t="s">
        <v>10413</v>
      </c>
      <c r="D1624" s="144" t="s">
        <v>10129</v>
      </c>
      <c r="E1624" s="145" t="s">
        <v>8966</v>
      </c>
    </row>
    <row r="1625" spans="1:5" ht="27">
      <c r="A1625" t="str">
        <f t="shared" si="25"/>
        <v>90629</v>
      </c>
      <c r="B1625" s="142" t="s">
        <v>2223</v>
      </c>
      <c r="C1625" s="156" t="s">
        <v>10414</v>
      </c>
      <c r="D1625" s="144" t="s">
        <v>10129</v>
      </c>
      <c r="E1625" s="145" t="s">
        <v>27400</v>
      </c>
    </row>
    <row r="1626" spans="1:5" ht="27">
      <c r="A1626" t="str">
        <f t="shared" si="25"/>
        <v>90630</v>
      </c>
      <c r="B1626" s="142" t="s">
        <v>2224</v>
      </c>
      <c r="C1626" s="156" t="s">
        <v>10415</v>
      </c>
      <c r="D1626" s="144" t="s">
        <v>10129</v>
      </c>
      <c r="E1626" s="145" t="s">
        <v>13226</v>
      </c>
    </row>
    <row r="1627" spans="1:5" ht="27">
      <c r="A1627" t="str">
        <f t="shared" si="25"/>
        <v>90631</v>
      </c>
      <c r="B1627" s="142" t="s">
        <v>2225</v>
      </c>
      <c r="C1627" s="156" t="s">
        <v>9877</v>
      </c>
      <c r="D1627" s="144" t="s">
        <v>9808</v>
      </c>
      <c r="E1627" s="145" t="s">
        <v>29135</v>
      </c>
    </row>
    <row r="1628" spans="1:5" ht="27">
      <c r="A1628" t="str">
        <f t="shared" si="25"/>
        <v>90632</v>
      </c>
      <c r="B1628" s="142" t="s">
        <v>2226</v>
      </c>
      <c r="C1628" s="156" t="s">
        <v>10035</v>
      </c>
      <c r="D1628" s="144" t="s">
        <v>9961</v>
      </c>
      <c r="E1628" s="145" t="s">
        <v>29136</v>
      </c>
    </row>
    <row r="1629" spans="1:5" ht="40.5">
      <c r="A1629" t="str">
        <f t="shared" si="25"/>
        <v>90633</v>
      </c>
      <c r="B1629" s="142" t="s">
        <v>2227</v>
      </c>
      <c r="C1629" s="156" t="s">
        <v>10416</v>
      </c>
      <c r="D1629" s="144" t="s">
        <v>10129</v>
      </c>
      <c r="E1629" s="145" t="s">
        <v>8682</v>
      </c>
    </row>
    <row r="1630" spans="1:5" ht="40.5">
      <c r="A1630" t="str">
        <f t="shared" si="25"/>
        <v>90634</v>
      </c>
      <c r="B1630" s="142" t="s">
        <v>2228</v>
      </c>
      <c r="C1630" s="156" t="s">
        <v>10417</v>
      </c>
      <c r="D1630" s="144" t="s">
        <v>10129</v>
      </c>
      <c r="E1630" s="145" t="s">
        <v>8865</v>
      </c>
    </row>
    <row r="1631" spans="1:5" ht="40.5">
      <c r="A1631" t="str">
        <f t="shared" si="25"/>
        <v>90635</v>
      </c>
      <c r="B1631" s="142" t="s">
        <v>2229</v>
      </c>
      <c r="C1631" s="156" t="s">
        <v>10418</v>
      </c>
      <c r="D1631" s="144" t="s">
        <v>10129</v>
      </c>
      <c r="E1631" s="145" t="s">
        <v>9115</v>
      </c>
    </row>
    <row r="1632" spans="1:5" ht="40.5">
      <c r="A1632" t="str">
        <f t="shared" si="25"/>
        <v>90636</v>
      </c>
      <c r="B1632" s="142" t="s">
        <v>2230</v>
      </c>
      <c r="C1632" s="156" t="s">
        <v>10419</v>
      </c>
      <c r="D1632" s="144" t="s">
        <v>10129</v>
      </c>
      <c r="E1632" s="145" t="s">
        <v>8687</v>
      </c>
    </row>
    <row r="1633" spans="1:5" ht="40.5">
      <c r="A1633" t="str">
        <f t="shared" si="25"/>
        <v>90637</v>
      </c>
      <c r="B1633" s="142" t="s">
        <v>2231</v>
      </c>
      <c r="C1633" s="156" t="s">
        <v>9878</v>
      </c>
      <c r="D1633" s="144" t="s">
        <v>9808</v>
      </c>
      <c r="E1633" s="145" t="s">
        <v>13160</v>
      </c>
    </row>
    <row r="1634" spans="1:5" ht="40.5">
      <c r="A1634" t="str">
        <f t="shared" si="25"/>
        <v>90638</v>
      </c>
      <c r="B1634" s="142" t="s">
        <v>2232</v>
      </c>
      <c r="C1634" s="156" t="s">
        <v>10036</v>
      </c>
      <c r="D1634" s="144" t="s">
        <v>9961</v>
      </c>
      <c r="E1634" s="145" t="s">
        <v>18037</v>
      </c>
    </row>
    <row r="1635" spans="1:5" ht="27">
      <c r="A1635" t="str">
        <f t="shared" si="25"/>
        <v>90639</v>
      </c>
      <c r="B1635" s="142" t="s">
        <v>2233</v>
      </c>
      <c r="C1635" s="156" t="s">
        <v>10421</v>
      </c>
      <c r="D1635" s="144" t="s">
        <v>10129</v>
      </c>
      <c r="E1635" s="145" t="s">
        <v>9436</v>
      </c>
    </row>
    <row r="1636" spans="1:5" ht="27">
      <c r="A1636" t="str">
        <f t="shared" si="25"/>
        <v>90640</v>
      </c>
      <c r="B1636" s="142" t="s">
        <v>2234</v>
      </c>
      <c r="C1636" s="156" t="s">
        <v>10422</v>
      </c>
      <c r="D1636" s="144" t="s">
        <v>10129</v>
      </c>
      <c r="E1636" s="145" t="s">
        <v>8565</v>
      </c>
    </row>
    <row r="1637" spans="1:5" ht="27">
      <c r="A1637" t="str">
        <f t="shared" si="25"/>
        <v>90641</v>
      </c>
      <c r="B1637" s="142" t="s">
        <v>2235</v>
      </c>
      <c r="C1637" s="156" t="s">
        <v>10423</v>
      </c>
      <c r="D1637" s="144" t="s">
        <v>10129</v>
      </c>
      <c r="E1637" s="145" t="s">
        <v>18290</v>
      </c>
    </row>
    <row r="1638" spans="1:5" ht="27">
      <c r="A1638" t="str">
        <f t="shared" si="25"/>
        <v>90642</v>
      </c>
      <c r="B1638" s="142" t="s">
        <v>2236</v>
      </c>
      <c r="C1638" s="156" t="s">
        <v>10424</v>
      </c>
      <c r="D1638" s="144" t="s">
        <v>10129</v>
      </c>
      <c r="E1638" s="145" t="s">
        <v>12810</v>
      </c>
    </row>
    <row r="1639" spans="1:5" ht="27">
      <c r="A1639" t="str">
        <f t="shared" si="25"/>
        <v>90643</v>
      </c>
      <c r="B1639" s="142" t="s">
        <v>2237</v>
      </c>
      <c r="C1639" s="156" t="s">
        <v>9879</v>
      </c>
      <c r="D1639" s="144" t="s">
        <v>9808</v>
      </c>
      <c r="E1639" s="145" t="s">
        <v>18047</v>
      </c>
    </row>
    <row r="1640" spans="1:5" ht="27">
      <c r="A1640" t="str">
        <f t="shared" si="25"/>
        <v>90644</v>
      </c>
      <c r="B1640" s="142" t="s">
        <v>2238</v>
      </c>
      <c r="C1640" s="156" t="s">
        <v>10037</v>
      </c>
      <c r="D1640" s="144" t="s">
        <v>9961</v>
      </c>
      <c r="E1640" s="145" t="s">
        <v>9197</v>
      </c>
    </row>
    <row r="1641" spans="1:5" ht="40.5">
      <c r="A1641" t="str">
        <f t="shared" si="25"/>
        <v>90646</v>
      </c>
      <c r="B1641" s="142" t="s">
        <v>2239</v>
      </c>
      <c r="C1641" s="156" t="s">
        <v>10425</v>
      </c>
      <c r="D1641" s="144" t="s">
        <v>10129</v>
      </c>
      <c r="E1641" s="145" t="s">
        <v>9240</v>
      </c>
    </row>
    <row r="1642" spans="1:5" ht="27">
      <c r="A1642" t="str">
        <f t="shared" si="25"/>
        <v>90647</v>
      </c>
      <c r="B1642" s="142" t="s">
        <v>2240</v>
      </c>
      <c r="C1642" s="156" t="s">
        <v>10426</v>
      </c>
      <c r="D1642" s="144" t="s">
        <v>10129</v>
      </c>
      <c r="E1642" s="145" t="s">
        <v>8810</v>
      </c>
    </row>
    <row r="1643" spans="1:5" ht="27">
      <c r="A1643" t="str">
        <f t="shared" si="25"/>
        <v>90648</v>
      </c>
      <c r="B1643" s="142" t="s">
        <v>2241</v>
      </c>
      <c r="C1643" s="156" t="s">
        <v>10427</v>
      </c>
      <c r="D1643" s="144" t="s">
        <v>10129</v>
      </c>
      <c r="E1643" s="145" t="s">
        <v>17983</v>
      </c>
    </row>
    <row r="1644" spans="1:5" ht="40.5">
      <c r="A1644" t="str">
        <f t="shared" si="25"/>
        <v>90649</v>
      </c>
      <c r="B1644" s="142" t="s">
        <v>2242</v>
      </c>
      <c r="C1644" s="156" t="s">
        <v>10428</v>
      </c>
      <c r="D1644" s="144" t="s">
        <v>10129</v>
      </c>
      <c r="E1644" s="145" t="s">
        <v>11719</v>
      </c>
    </row>
    <row r="1645" spans="1:5" ht="27">
      <c r="A1645" t="str">
        <f t="shared" si="25"/>
        <v>90650</v>
      </c>
      <c r="B1645" s="142" t="s">
        <v>2243</v>
      </c>
      <c r="C1645" s="156" t="s">
        <v>9881</v>
      </c>
      <c r="D1645" s="144" t="s">
        <v>9808</v>
      </c>
      <c r="E1645" s="145" t="s">
        <v>8619</v>
      </c>
    </row>
    <row r="1646" spans="1:5" ht="27">
      <c r="A1646" t="str">
        <f t="shared" si="25"/>
        <v>90651</v>
      </c>
      <c r="B1646" s="142" t="s">
        <v>2244</v>
      </c>
      <c r="C1646" s="156" t="s">
        <v>10039</v>
      </c>
      <c r="D1646" s="144" t="s">
        <v>9961</v>
      </c>
      <c r="E1646" s="145" t="s">
        <v>16473</v>
      </c>
    </row>
    <row r="1647" spans="1:5" ht="27">
      <c r="A1647" t="str">
        <f t="shared" si="25"/>
        <v>90652</v>
      </c>
      <c r="B1647" s="142" t="s">
        <v>2245</v>
      </c>
      <c r="C1647" s="156" t="s">
        <v>10429</v>
      </c>
      <c r="D1647" s="144" t="s">
        <v>10129</v>
      </c>
      <c r="E1647" s="145" t="s">
        <v>18281</v>
      </c>
    </row>
    <row r="1648" spans="1:5">
      <c r="A1648" t="str">
        <f t="shared" si="25"/>
        <v>90653</v>
      </c>
      <c r="B1648" s="142" t="s">
        <v>2246</v>
      </c>
      <c r="C1648" s="156" t="s">
        <v>10430</v>
      </c>
      <c r="D1648" s="144" t="s">
        <v>10129</v>
      </c>
      <c r="E1648" s="145" t="s">
        <v>8644</v>
      </c>
    </row>
    <row r="1649" spans="1:5" ht="27">
      <c r="A1649" t="str">
        <f t="shared" si="25"/>
        <v>90654</v>
      </c>
      <c r="B1649" s="142" t="s">
        <v>2247</v>
      </c>
      <c r="C1649" s="156" t="s">
        <v>10431</v>
      </c>
      <c r="D1649" s="144" t="s">
        <v>10129</v>
      </c>
      <c r="E1649" s="145" t="s">
        <v>9254</v>
      </c>
    </row>
    <row r="1650" spans="1:5" ht="27">
      <c r="A1650" t="str">
        <f t="shared" si="25"/>
        <v>90655</v>
      </c>
      <c r="B1650" s="142" t="s">
        <v>2248</v>
      </c>
      <c r="C1650" s="156" t="s">
        <v>10432</v>
      </c>
      <c r="D1650" s="144" t="s">
        <v>10129</v>
      </c>
      <c r="E1650" s="145" t="s">
        <v>16502</v>
      </c>
    </row>
    <row r="1651" spans="1:5" ht="27">
      <c r="A1651" t="str">
        <f t="shared" si="25"/>
        <v>90656</v>
      </c>
      <c r="B1651" s="142" t="s">
        <v>2249</v>
      </c>
      <c r="C1651" s="156" t="s">
        <v>9882</v>
      </c>
      <c r="D1651" s="144" t="s">
        <v>9808</v>
      </c>
      <c r="E1651" s="145" t="s">
        <v>9479</v>
      </c>
    </row>
    <row r="1652" spans="1:5" ht="27">
      <c r="A1652" t="str">
        <f t="shared" si="25"/>
        <v>90657</v>
      </c>
      <c r="B1652" s="142" t="s">
        <v>2250</v>
      </c>
      <c r="C1652" s="156" t="s">
        <v>10040</v>
      </c>
      <c r="D1652" s="144" t="s">
        <v>9961</v>
      </c>
      <c r="E1652" s="145" t="s">
        <v>29137</v>
      </c>
    </row>
    <row r="1653" spans="1:5" ht="27">
      <c r="A1653" t="str">
        <f t="shared" si="25"/>
        <v>90658</v>
      </c>
      <c r="B1653" s="142" t="s">
        <v>2251</v>
      </c>
      <c r="C1653" s="156" t="s">
        <v>10433</v>
      </c>
      <c r="D1653" s="144" t="s">
        <v>10129</v>
      </c>
      <c r="E1653" s="145" t="s">
        <v>9064</v>
      </c>
    </row>
    <row r="1654" spans="1:5">
      <c r="A1654" t="str">
        <f t="shared" si="25"/>
        <v>90659</v>
      </c>
      <c r="B1654" s="142" t="s">
        <v>2252</v>
      </c>
      <c r="C1654" s="156" t="s">
        <v>10435</v>
      </c>
      <c r="D1654" s="144" t="s">
        <v>10129</v>
      </c>
      <c r="E1654" s="145" t="s">
        <v>10104</v>
      </c>
    </row>
    <row r="1655" spans="1:5" ht="27">
      <c r="A1655" t="str">
        <f t="shared" si="25"/>
        <v>90660</v>
      </c>
      <c r="B1655" s="142" t="s">
        <v>2253</v>
      </c>
      <c r="C1655" s="156" t="s">
        <v>10437</v>
      </c>
      <c r="D1655" s="144" t="s">
        <v>10129</v>
      </c>
      <c r="E1655" s="145" t="s">
        <v>16394</v>
      </c>
    </row>
    <row r="1656" spans="1:5" ht="27">
      <c r="A1656" t="str">
        <f t="shared" si="25"/>
        <v>90661</v>
      </c>
      <c r="B1656" s="142" t="s">
        <v>2254</v>
      </c>
      <c r="C1656" s="156" t="s">
        <v>10438</v>
      </c>
      <c r="D1656" s="144" t="s">
        <v>10129</v>
      </c>
      <c r="E1656" s="145" t="s">
        <v>16502</v>
      </c>
    </row>
    <row r="1657" spans="1:5" ht="27">
      <c r="A1657" t="str">
        <f t="shared" si="25"/>
        <v>90662</v>
      </c>
      <c r="B1657" s="142" t="s">
        <v>2255</v>
      </c>
      <c r="C1657" s="156" t="s">
        <v>9884</v>
      </c>
      <c r="D1657" s="144" t="s">
        <v>9808</v>
      </c>
      <c r="E1657" s="145" t="s">
        <v>11752</v>
      </c>
    </row>
    <row r="1658" spans="1:5" ht="27">
      <c r="A1658" t="str">
        <f t="shared" si="25"/>
        <v>90663</v>
      </c>
      <c r="B1658" s="142" t="s">
        <v>2256</v>
      </c>
      <c r="C1658" s="156" t="s">
        <v>10041</v>
      </c>
      <c r="D1658" s="144" t="s">
        <v>9961</v>
      </c>
      <c r="E1658" s="145" t="s">
        <v>20785</v>
      </c>
    </row>
    <row r="1659" spans="1:5" ht="40.5">
      <c r="A1659" t="str">
        <f t="shared" si="25"/>
        <v>90664</v>
      </c>
      <c r="B1659" s="142" t="s">
        <v>2257</v>
      </c>
      <c r="C1659" s="156" t="s">
        <v>10439</v>
      </c>
      <c r="D1659" s="144" t="s">
        <v>10129</v>
      </c>
      <c r="E1659" s="145" t="s">
        <v>9321</v>
      </c>
    </row>
    <row r="1660" spans="1:5" ht="40.5">
      <c r="A1660" t="str">
        <f t="shared" si="25"/>
        <v>90665</v>
      </c>
      <c r="B1660" s="142" t="s">
        <v>2258</v>
      </c>
      <c r="C1660" s="156" t="s">
        <v>10440</v>
      </c>
      <c r="D1660" s="144" t="s">
        <v>10129</v>
      </c>
      <c r="E1660" s="145" t="s">
        <v>9370</v>
      </c>
    </row>
    <row r="1661" spans="1:5" ht="40.5">
      <c r="A1661" t="str">
        <f t="shared" si="25"/>
        <v>90666</v>
      </c>
      <c r="B1661" s="142" t="s">
        <v>2259</v>
      </c>
      <c r="C1661" s="156" t="s">
        <v>10441</v>
      </c>
      <c r="D1661" s="144" t="s">
        <v>10129</v>
      </c>
      <c r="E1661" s="145" t="s">
        <v>8822</v>
      </c>
    </row>
    <row r="1662" spans="1:5" ht="40.5">
      <c r="A1662" t="str">
        <f t="shared" si="25"/>
        <v>90667</v>
      </c>
      <c r="B1662" s="142" t="s">
        <v>2260</v>
      </c>
      <c r="C1662" s="156" t="s">
        <v>10442</v>
      </c>
      <c r="D1662" s="144" t="s">
        <v>10129</v>
      </c>
      <c r="E1662" s="145" t="s">
        <v>16347</v>
      </c>
    </row>
    <row r="1663" spans="1:5" ht="40.5">
      <c r="A1663" t="str">
        <f t="shared" si="25"/>
        <v>90668</v>
      </c>
      <c r="B1663" s="142" t="s">
        <v>2261</v>
      </c>
      <c r="C1663" s="156" t="s">
        <v>9885</v>
      </c>
      <c r="D1663" s="144" t="s">
        <v>9808</v>
      </c>
      <c r="E1663" s="145" t="s">
        <v>26450</v>
      </c>
    </row>
    <row r="1664" spans="1:5" ht="40.5">
      <c r="A1664" t="str">
        <f t="shared" si="25"/>
        <v>90669</v>
      </c>
      <c r="B1664" s="142" t="s">
        <v>2262</v>
      </c>
      <c r="C1664" s="156" t="s">
        <v>10042</v>
      </c>
      <c r="D1664" s="144" t="s">
        <v>9961</v>
      </c>
      <c r="E1664" s="145" t="s">
        <v>8958</v>
      </c>
    </row>
    <row r="1665" spans="1:5" ht="40.5">
      <c r="A1665" t="str">
        <f t="shared" si="25"/>
        <v>90670</v>
      </c>
      <c r="B1665" s="142" t="s">
        <v>2263</v>
      </c>
      <c r="C1665" s="156" t="s">
        <v>10443</v>
      </c>
      <c r="D1665" s="144" t="s">
        <v>10129</v>
      </c>
      <c r="E1665" s="145" t="s">
        <v>29138</v>
      </c>
    </row>
    <row r="1666" spans="1:5" ht="40.5">
      <c r="A1666" t="str">
        <f t="shared" si="25"/>
        <v>90671</v>
      </c>
      <c r="B1666" s="142" t="s">
        <v>2264</v>
      </c>
      <c r="C1666" s="156" t="s">
        <v>10444</v>
      </c>
      <c r="D1666" s="144" t="s">
        <v>10129</v>
      </c>
      <c r="E1666" s="145" t="s">
        <v>27462</v>
      </c>
    </row>
    <row r="1667" spans="1:5" ht="40.5">
      <c r="A1667" t="str">
        <f t="shared" si="25"/>
        <v>90672</v>
      </c>
      <c r="B1667" s="142" t="s">
        <v>2265</v>
      </c>
      <c r="C1667" s="156" t="s">
        <v>10445</v>
      </c>
      <c r="D1667" s="144" t="s">
        <v>10129</v>
      </c>
      <c r="E1667" s="145" t="s">
        <v>29139</v>
      </c>
    </row>
    <row r="1668" spans="1:5" ht="40.5">
      <c r="A1668" t="str">
        <f t="shared" si="25"/>
        <v>90673</v>
      </c>
      <c r="B1668" s="142" t="s">
        <v>2266</v>
      </c>
      <c r="C1668" s="156" t="s">
        <v>10446</v>
      </c>
      <c r="D1668" s="144" t="s">
        <v>10129</v>
      </c>
      <c r="E1668" s="145" t="s">
        <v>29140</v>
      </c>
    </row>
    <row r="1669" spans="1:5" ht="40.5">
      <c r="A1669" t="str">
        <f t="shared" si="25"/>
        <v>90674</v>
      </c>
      <c r="B1669" s="142" t="s">
        <v>2267</v>
      </c>
      <c r="C1669" s="156" t="s">
        <v>9886</v>
      </c>
      <c r="D1669" s="144" t="s">
        <v>9808</v>
      </c>
      <c r="E1669" s="145" t="s">
        <v>29141</v>
      </c>
    </row>
    <row r="1670" spans="1:5" ht="40.5">
      <c r="A1670" t="str">
        <f t="shared" si="25"/>
        <v>90675</v>
      </c>
      <c r="B1670" s="142" t="s">
        <v>2268</v>
      </c>
      <c r="C1670" s="156" t="s">
        <v>10043</v>
      </c>
      <c r="D1670" s="144" t="s">
        <v>9961</v>
      </c>
      <c r="E1670" s="145" t="s">
        <v>29142</v>
      </c>
    </row>
    <row r="1671" spans="1:5" ht="40.5">
      <c r="A1671" t="str">
        <f t="shared" si="25"/>
        <v>90676</v>
      </c>
      <c r="B1671" s="142" t="s">
        <v>2269</v>
      </c>
      <c r="C1671" s="156" t="s">
        <v>10447</v>
      </c>
      <c r="D1671" s="144" t="s">
        <v>10129</v>
      </c>
      <c r="E1671" s="145" t="s">
        <v>29143</v>
      </c>
    </row>
    <row r="1672" spans="1:5" ht="40.5">
      <c r="A1672" t="str">
        <f t="shared" ref="A1672:A1735" si="26">IF(ISERROR(SEARCH("/",B1672)=6),TRIM(CLEAN(B1672)),IF(SEARCH("/",B1672)=6,IF(LEN(TRIM(CLEAN(B1672)))=7,LEFT(TRIM(CLEAN(B1672)),6)&amp;"00"&amp;RIGHT(TRIM(CLEAN(B1672)),1),LEFT(TRIM(CLEAN(B1672)),6)&amp;"0"&amp;RIGHT(TRIM(CLEAN(B1672)),2)),TRIM(CLEAN(B1672))))</f>
        <v>90677</v>
      </c>
      <c r="B1672" s="142" t="s">
        <v>2270</v>
      </c>
      <c r="C1672" s="156" t="s">
        <v>10448</v>
      </c>
      <c r="D1672" s="144" t="s">
        <v>10129</v>
      </c>
      <c r="E1672" s="145" t="s">
        <v>26226</v>
      </c>
    </row>
    <row r="1673" spans="1:5" ht="40.5">
      <c r="A1673" t="str">
        <f t="shared" si="26"/>
        <v>90678</v>
      </c>
      <c r="B1673" s="142" t="s">
        <v>2271</v>
      </c>
      <c r="C1673" s="156" t="s">
        <v>10450</v>
      </c>
      <c r="D1673" s="144" t="s">
        <v>10129</v>
      </c>
      <c r="E1673" s="145" t="s">
        <v>19318</v>
      </c>
    </row>
    <row r="1674" spans="1:5" ht="40.5">
      <c r="A1674" t="str">
        <f t="shared" si="26"/>
        <v>90679</v>
      </c>
      <c r="B1674" s="142" t="s">
        <v>2272</v>
      </c>
      <c r="C1674" s="156" t="s">
        <v>10451</v>
      </c>
      <c r="D1674" s="144" t="s">
        <v>10129</v>
      </c>
      <c r="E1674" s="145" t="s">
        <v>25472</v>
      </c>
    </row>
    <row r="1675" spans="1:5" ht="40.5">
      <c r="A1675" t="str">
        <f t="shared" si="26"/>
        <v>90680</v>
      </c>
      <c r="B1675" s="142" t="s">
        <v>2273</v>
      </c>
      <c r="C1675" s="156" t="s">
        <v>9887</v>
      </c>
      <c r="D1675" s="144" t="s">
        <v>9808</v>
      </c>
      <c r="E1675" s="145" t="s">
        <v>29144</v>
      </c>
    </row>
    <row r="1676" spans="1:5" ht="40.5">
      <c r="A1676" t="str">
        <f t="shared" si="26"/>
        <v>90681</v>
      </c>
      <c r="B1676" s="142" t="s">
        <v>2274</v>
      </c>
      <c r="C1676" s="156" t="s">
        <v>10044</v>
      </c>
      <c r="D1676" s="144" t="s">
        <v>9961</v>
      </c>
      <c r="E1676" s="145" t="s">
        <v>29145</v>
      </c>
    </row>
    <row r="1677" spans="1:5" ht="27">
      <c r="A1677" t="str">
        <f t="shared" si="26"/>
        <v>90682</v>
      </c>
      <c r="B1677" s="142" t="s">
        <v>2275</v>
      </c>
      <c r="C1677" s="156" t="s">
        <v>10452</v>
      </c>
      <c r="D1677" s="144" t="s">
        <v>10129</v>
      </c>
      <c r="E1677" s="145" t="s">
        <v>24796</v>
      </c>
    </row>
    <row r="1678" spans="1:5" ht="27">
      <c r="A1678" t="str">
        <f t="shared" si="26"/>
        <v>90683</v>
      </c>
      <c r="B1678" s="142" t="s">
        <v>2276</v>
      </c>
      <c r="C1678" s="156" t="s">
        <v>10453</v>
      </c>
      <c r="D1678" s="144" t="s">
        <v>10129</v>
      </c>
      <c r="E1678" s="145" t="s">
        <v>8608</v>
      </c>
    </row>
    <row r="1679" spans="1:5" ht="27">
      <c r="A1679" t="str">
        <f t="shared" si="26"/>
        <v>90684</v>
      </c>
      <c r="B1679" s="142" t="s">
        <v>2277</v>
      </c>
      <c r="C1679" s="156" t="s">
        <v>10454</v>
      </c>
      <c r="D1679" s="144" t="s">
        <v>10129</v>
      </c>
      <c r="E1679" s="145" t="s">
        <v>24797</v>
      </c>
    </row>
    <row r="1680" spans="1:5" ht="27">
      <c r="A1680" t="str">
        <f t="shared" si="26"/>
        <v>90685</v>
      </c>
      <c r="B1680" s="142" t="s">
        <v>2278</v>
      </c>
      <c r="C1680" s="156" t="s">
        <v>10455</v>
      </c>
      <c r="D1680" s="144" t="s">
        <v>10129</v>
      </c>
      <c r="E1680" s="145" t="s">
        <v>29146</v>
      </c>
    </row>
    <row r="1681" spans="1:5" ht="27">
      <c r="A1681" t="str">
        <f t="shared" si="26"/>
        <v>90686</v>
      </c>
      <c r="B1681" s="142" t="s">
        <v>2279</v>
      </c>
      <c r="C1681" s="156" t="s">
        <v>9888</v>
      </c>
      <c r="D1681" s="144" t="s">
        <v>9808</v>
      </c>
      <c r="E1681" s="145" t="s">
        <v>28101</v>
      </c>
    </row>
    <row r="1682" spans="1:5" ht="27">
      <c r="A1682" t="str">
        <f t="shared" si="26"/>
        <v>90687</v>
      </c>
      <c r="B1682" s="142" t="s">
        <v>2280</v>
      </c>
      <c r="C1682" s="156" t="s">
        <v>10045</v>
      </c>
      <c r="D1682" s="144" t="s">
        <v>9961</v>
      </c>
      <c r="E1682" s="145" t="s">
        <v>25980</v>
      </c>
    </row>
    <row r="1683" spans="1:5" ht="27">
      <c r="A1683" t="str">
        <f t="shared" si="26"/>
        <v>90688</v>
      </c>
      <c r="B1683" s="142" t="s">
        <v>2281</v>
      </c>
      <c r="C1683" s="156" t="s">
        <v>10456</v>
      </c>
      <c r="D1683" s="144" t="s">
        <v>10129</v>
      </c>
      <c r="E1683" s="145" t="s">
        <v>16883</v>
      </c>
    </row>
    <row r="1684" spans="1:5" ht="27">
      <c r="A1684" t="str">
        <f t="shared" si="26"/>
        <v>90689</v>
      </c>
      <c r="B1684" s="142" t="s">
        <v>2282</v>
      </c>
      <c r="C1684" s="156" t="s">
        <v>10457</v>
      </c>
      <c r="D1684" s="144" t="s">
        <v>10129</v>
      </c>
      <c r="E1684" s="145" t="s">
        <v>17981</v>
      </c>
    </row>
    <row r="1685" spans="1:5" ht="27">
      <c r="A1685" t="str">
        <f t="shared" si="26"/>
        <v>90690</v>
      </c>
      <c r="B1685" s="142" t="s">
        <v>2283</v>
      </c>
      <c r="C1685" s="156" t="s">
        <v>10458</v>
      </c>
      <c r="D1685" s="144" t="s">
        <v>10129</v>
      </c>
      <c r="E1685" s="145" t="s">
        <v>8813</v>
      </c>
    </row>
    <row r="1686" spans="1:5" ht="27">
      <c r="A1686" t="str">
        <f t="shared" si="26"/>
        <v>90691</v>
      </c>
      <c r="B1686" s="142" t="s">
        <v>2284</v>
      </c>
      <c r="C1686" s="156" t="s">
        <v>10460</v>
      </c>
      <c r="D1686" s="144" t="s">
        <v>10129</v>
      </c>
      <c r="E1686" s="145" t="s">
        <v>29147</v>
      </c>
    </row>
    <row r="1687" spans="1:5" ht="27">
      <c r="A1687" t="str">
        <f t="shared" si="26"/>
        <v>90692</v>
      </c>
      <c r="B1687" s="142" t="s">
        <v>2285</v>
      </c>
      <c r="C1687" s="156" t="s">
        <v>9889</v>
      </c>
      <c r="D1687" s="144" t="s">
        <v>9808</v>
      </c>
      <c r="E1687" s="145" t="s">
        <v>29148</v>
      </c>
    </row>
    <row r="1688" spans="1:5" ht="27">
      <c r="A1688" t="str">
        <f t="shared" si="26"/>
        <v>90693</v>
      </c>
      <c r="B1688" s="142" t="s">
        <v>2286</v>
      </c>
      <c r="C1688" s="156" t="s">
        <v>10046</v>
      </c>
      <c r="D1688" s="144" t="s">
        <v>9961</v>
      </c>
      <c r="E1688" s="145" t="s">
        <v>11490</v>
      </c>
    </row>
    <row r="1689" spans="1:5" ht="27">
      <c r="A1689" t="str">
        <f t="shared" si="26"/>
        <v>90694</v>
      </c>
      <c r="B1689" s="142" t="s">
        <v>2287</v>
      </c>
      <c r="C1689" s="156" t="s">
        <v>9608</v>
      </c>
      <c r="D1689" s="144" t="s">
        <v>9548</v>
      </c>
      <c r="E1689" s="145" t="s">
        <v>29149</v>
      </c>
    </row>
    <row r="1690" spans="1:5" ht="27">
      <c r="A1690" t="str">
        <f t="shared" si="26"/>
        <v>90695</v>
      </c>
      <c r="B1690" s="142" t="s">
        <v>2288</v>
      </c>
      <c r="C1690" s="156" t="s">
        <v>9609</v>
      </c>
      <c r="D1690" s="144" t="s">
        <v>9548</v>
      </c>
      <c r="E1690" s="145" t="s">
        <v>25496</v>
      </c>
    </row>
    <row r="1691" spans="1:5" ht="27">
      <c r="A1691" t="str">
        <f t="shared" si="26"/>
        <v>90696</v>
      </c>
      <c r="B1691" s="142" t="s">
        <v>2289</v>
      </c>
      <c r="C1691" s="156" t="s">
        <v>9610</v>
      </c>
      <c r="D1691" s="144" t="s">
        <v>9548</v>
      </c>
      <c r="E1691" s="145" t="s">
        <v>29150</v>
      </c>
    </row>
    <row r="1692" spans="1:5" ht="27">
      <c r="A1692" t="str">
        <f t="shared" si="26"/>
        <v>90697</v>
      </c>
      <c r="B1692" s="142" t="s">
        <v>2290</v>
      </c>
      <c r="C1692" s="156" t="s">
        <v>9611</v>
      </c>
      <c r="D1692" s="144" t="s">
        <v>9548</v>
      </c>
      <c r="E1692" s="145" t="s">
        <v>24936</v>
      </c>
    </row>
    <row r="1693" spans="1:5" ht="27">
      <c r="A1693" t="str">
        <f t="shared" si="26"/>
        <v>90698</v>
      </c>
      <c r="B1693" s="142" t="s">
        <v>2291</v>
      </c>
      <c r="C1693" s="156" t="s">
        <v>9612</v>
      </c>
      <c r="D1693" s="144" t="s">
        <v>9548</v>
      </c>
      <c r="E1693" s="145" t="s">
        <v>29151</v>
      </c>
    </row>
    <row r="1694" spans="1:5" ht="27">
      <c r="A1694" t="str">
        <f t="shared" si="26"/>
        <v>90699</v>
      </c>
      <c r="B1694" s="142" t="s">
        <v>2292</v>
      </c>
      <c r="C1694" s="156" t="s">
        <v>9613</v>
      </c>
      <c r="D1694" s="144" t="s">
        <v>9548</v>
      </c>
      <c r="E1694" s="145" t="s">
        <v>28573</v>
      </c>
    </row>
    <row r="1695" spans="1:5" ht="27">
      <c r="A1695" t="str">
        <f t="shared" si="26"/>
        <v>90700</v>
      </c>
      <c r="B1695" s="142" t="s">
        <v>2293</v>
      </c>
      <c r="C1695" s="156" t="s">
        <v>9614</v>
      </c>
      <c r="D1695" s="144" t="s">
        <v>9548</v>
      </c>
      <c r="E1695" s="145" t="s">
        <v>29152</v>
      </c>
    </row>
    <row r="1696" spans="1:5" ht="27">
      <c r="A1696" t="str">
        <f t="shared" si="26"/>
        <v>90701</v>
      </c>
      <c r="B1696" s="142" t="s">
        <v>2294</v>
      </c>
      <c r="C1696" s="156" t="s">
        <v>9615</v>
      </c>
      <c r="D1696" s="144" t="s">
        <v>9548</v>
      </c>
      <c r="E1696" s="145" t="s">
        <v>18645</v>
      </c>
    </row>
    <row r="1697" spans="1:5" ht="27">
      <c r="A1697" t="str">
        <f t="shared" si="26"/>
        <v>90702</v>
      </c>
      <c r="B1697" s="142" t="s">
        <v>2295</v>
      </c>
      <c r="C1697" s="156" t="s">
        <v>9616</v>
      </c>
      <c r="D1697" s="144" t="s">
        <v>9548</v>
      </c>
      <c r="E1697" s="145" t="s">
        <v>29153</v>
      </c>
    </row>
    <row r="1698" spans="1:5" ht="27">
      <c r="A1698" t="str">
        <f t="shared" si="26"/>
        <v>90703</v>
      </c>
      <c r="B1698" s="142" t="s">
        <v>2296</v>
      </c>
      <c r="C1698" s="156" t="s">
        <v>9617</v>
      </c>
      <c r="D1698" s="144" t="s">
        <v>9548</v>
      </c>
      <c r="E1698" s="145" t="s">
        <v>29154</v>
      </c>
    </row>
    <row r="1699" spans="1:5" ht="27">
      <c r="A1699" t="str">
        <f t="shared" si="26"/>
        <v>90704</v>
      </c>
      <c r="B1699" s="142" t="s">
        <v>2297</v>
      </c>
      <c r="C1699" s="156" t="s">
        <v>9618</v>
      </c>
      <c r="D1699" s="144" t="s">
        <v>9548</v>
      </c>
      <c r="E1699" s="145" t="s">
        <v>29155</v>
      </c>
    </row>
    <row r="1700" spans="1:5" ht="27">
      <c r="A1700" t="str">
        <f t="shared" si="26"/>
        <v>90705</v>
      </c>
      <c r="B1700" s="142" t="s">
        <v>2298</v>
      </c>
      <c r="C1700" s="156" t="s">
        <v>9619</v>
      </c>
      <c r="D1700" s="144" t="s">
        <v>9548</v>
      </c>
      <c r="E1700" s="145" t="s">
        <v>29156</v>
      </c>
    </row>
    <row r="1701" spans="1:5" ht="27">
      <c r="A1701" t="str">
        <f t="shared" si="26"/>
        <v>90706</v>
      </c>
      <c r="B1701" s="142" t="s">
        <v>2299</v>
      </c>
      <c r="C1701" s="156" t="s">
        <v>9620</v>
      </c>
      <c r="D1701" s="144" t="s">
        <v>9548</v>
      </c>
      <c r="E1701" s="145" t="s">
        <v>29157</v>
      </c>
    </row>
    <row r="1702" spans="1:5" ht="27">
      <c r="A1702" t="str">
        <f t="shared" si="26"/>
        <v>90708</v>
      </c>
      <c r="B1702" s="142" t="s">
        <v>2300</v>
      </c>
      <c r="C1702" s="156" t="s">
        <v>9621</v>
      </c>
      <c r="D1702" s="144" t="s">
        <v>9548</v>
      </c>
      <c r="E1702" s="145" t="s">
        <v>29158</v>
      </c>
    </row>
    <row r="1703" spans="1:5" ht="27">
      <c r="A1703" t="str">
        <f t="shared" si="26"/>
        <v>90724</v>
      </c>
      <c r="B1703" s="142" t="s">
        <v>2301</v>
      </c>
      <c r="C1703" s="156" t="s">
        <v>9622</v>
      </c>
      <c r="D1703" s="144" t="s">
        <v>9623</v>
      </c>
      <c r="E1703" s="145" t="s">
        <v>16648</v>
      </c>
    </row>
    <row r="1704" spans="1:5" ht="27">
      <c r="A1704" t="str">
        <f t="shared" si="26"/>
        <v>90725</v>
      </c>
      <c r="B1704" s="142" t="s">
        <v>2302</v>
      </c>
      <c r="C1704" s="156" t="s">
        <v>9624</v>
      </c>
      <c r="D1704" s="144" t="s">
        <v>9623</v>
      </c>
      <c r="E1704" s="145" t="s">
        <v>28427</v>
      </c>
    </row>
    <row r="1705" spans="1:5" ht="27">
      <c r="A1705" t="str">
        <f t="shared" si="26"/>
        <v>90726</v>
      </c>
      <c r="B1705" s="142" t="s">
        <v>2303</v>
      </c>
      <c r="C1705" s="156" t="s">
        <v>9625</v>
      </c>
      <c r="D1705" s="144" t="s">
        <v>9623</v>
      </c>
      <c r="E1705" s="145" t="s">
        <v>29159</v>
      </c>
    </row>
    <row r="1706" spans="1:5" ht="27">
      <c r="A1706" t="str">
        <f t="shared" si="26"/>
        <v>90727</v>
      </c>
      <c r="B1706" s="142" t="s">
        <v>2304</v>
      </c>
      <c r="C1706" s="156" t="s">
        <v>9626</v>
      </c>
      <c r="D1706" s="144" t="s">
        <v>9623</v>
      </c>
      <c r="E1706" s="145" t="s">
        <v>24815</v>
      </c>
    </row>
    <row r="1707" spans="1:5" ht="27">
      <c r="A1707" t="str">
        <f t="shared" si="26"/>
        <v>90728</v>
      </c>
      <c r="B1707" s="142" t="s">
        <v>2305</v>
      </c>
      <c r="C1707" s="156" t="s">
        <v>9627</v>
      </c>
      <c r="D1707" s="144" t="s">
        <v>9623</v>
      </c>
      <c r="E1707" s="145" t="s">
        <v>24814</v>
      </c>
    </row>
    <row r="1708" spans="1:5" ht="27">
      <c r="A1708" t="str">
        <f t="shared" si="26"/>
        <v>90729</v>
      </c>
      <c r="B1708" s="142" t="s">
        <v>2306</v>
      </c>
      <c r="C1708" s="156" t="s">
        <v>9628</v>
      </c>
      <c r="D1708" s="144" t="s">
        <v>9623</v>
      </c>
      <c r="E1708" s="145" t="s">
        <v>28451</v>
      </c>
    </row>
    <row r="1709" spans="1:5" ht="27">
      <c r="A1709" t="str">
        <f t="shared" si="26"/>
        <v>90730</v>
      </c>
      <c r="B1709" s="142" t="s">
        <v>2307</v>
      </c>
      <c r="C1709" s="156" t="s">
        <v>9629</v>
      </c>
      <c r="D1709" s="144" t="s">
        <v>9623</v>
      </c>
      <c r="E1709" s="145" t="s">
        <v>25740</v>
      </c>
    </row>
    <row r="1710" spans="1:5" ht="27">
      <c r="A1710" t="str">
        <f t="shared" si="26"/>
        <v>90731</v>
      </c>
      <c r="B1710" s="142" t="s">
        <v>2308</v>
      </c>
      <c r="C1710" s="156" t="s">
        <v>9630</v>
      </c>
      <c r="D1710" s="144" t="s">
        <v>9623</v>
      </c>
      <c r="E1710" s="145" t="s">
        <v>29160</v>
      </c>
    </row>
    <row r="1711" spans="1:5" ht="27">
      <c r="A1711" t="str">
        <f t="shared" si="26"/>
        <v>90732</v>
      </c>
      <c r="B1711" s="142" t="s">
        <v>2309</v>
      </c>
      <c r="C1711" s="156" t="s">
        <v>9631</v>
      </c>
      <c r="D1711" s="144" t="s">
        <v>9623</v>
      </c>
      <c r="E1711" s="145" t="s">
        <v>18048</v>
      </c>
    </row>
    <row r="1712" spans="1:5" ht="27">
      <c r="A1712" t="str">
        <f t="shared" si="26"/>
        <v>90733</v>
      </c>
      <c r="B1712" s="142" t="s">
        <v>2310</v>
      </c>
      <c r="C1712" s="156" t="s">
        <v>9632</v>
      </c>
      <c r="D1712" s="144" t="s">
        <v>9548</v>
      </c>
      <c r="E1712" s="145" t="s">
        <v>8569</v>
      </c>
    </row>
    <row r="1713" spans="1:5" ht="27">
      <c r="A1713" t="str">
        <f t="shared" si="26"/>
        <v>90734</v>
      </c>
      <c r="B1713" s="142" t="s">
        <v>2311</v>
      </c>
      <c r="C1713" s="156" t="s">
        <v>9633</v>
      </c>
      <c r="D1713" s="144" t="s">
        <v>9548</v>
      </c>
      <c r="E1713" s="145" t="s">
        <v>9358</v>
      </c>
    </row>
    <row r="1714" spans="1:5" ht="27">
      <c r="A1714" t="str">
        <f t="shared" si="26"/>
        <v>90735</v>
      </c>
      <c r="B1714" s="142" t="s">
        <v>2312</v>
      </c>
      <c r="C1714" s="156" t="s">
        <v>9635</v>
      </c>
      <c r="D1714" s="144" t="s">
        <v>9548</v>
      </c>
      <c r="E1714" s="145" t="s">
        <v>8645</v>
      </c>
    </row>
    <row r="1715" spans="1:5" ht="27">
      <c r="A1715" t="str">
        <f t="shared" si="26"/>
        <v>90736</v>
      </c>
      <c r="B1715" s="142" t="s">
        <v>2313</v>
      </c>
      <c r="C1715" s="156" t="s">
        <v>9636</v>
      </c>
      <c r="D1715" s="144" t="s">
        <v>9548</v>
      </c>
      <c r="E1715" s="145" t="s">
        <v>16429</v>
      </c>
    </row>
    <row r="1716" spans="1:5" ht="27">
      <c r="A1716" t="str">
        <f t="shared" si="26"/>
        <v>90737</v>
      </c>
      <c r="B1716" s="142" t="s">
        <v>2314</v>
      </c>
      <c r="C1716" s="156" t="s">
        <v>9637</v>
      </c>
      <c r="D1716" s="144" t="s">
        <v>9548</v>
      </c>
      <c r="E1716" s="145" t="s">
        <v>9294</v>
      </c>
    </row>
    <row r="1717" spans="1:5" ht="27">
      <c r="A1717" t="str">
        <f t="shared" si="26"/>
        <v>90738</v>
      </c>
      <c r="B1717" s="142" t="s">
        <v>2315</v>
      </c>
      <c r="C1717" s="156" t="s">
        <v>9638</v>
      </c>
      <c r="D1717" s="144" t="s">
        <v>9548</v>
      </c>
      <c r="E1717" s="145" t="s">
        <v>9485</v>
      </c>
    </row>
    <row r="1718" spans="1:5" ht="27">
      <c r="A1718" t="str">
        <f t="shared" si="26"/>
        <v>90739</v>
      </c>
      <c r="B1718" s="142" t="s">
        <v>2316</v>
      </c>
      <c r="C1718" s="156" t="s">
        <v>9639</v>
      </c>
      <c r="D1718" s="144" t="s">
        <v>9548</v>
      </c>
      <c r="E1718" s="145" t="s">
        <v>17036</v>
      </c>
    </row>
    <row r="1719" spans="1:5" ht="27">
      <c r="A1719" t="str">
        <f t="shared" si="26"/>
        <v>90740</v>
      </c>
      <c r="B1719" s="142" t="s">
        <v>2317</v>
      </c>
      <c r="C1719" s="156" t="s">
        <v>9640</v>
      </c>
      <c r="D1719" s="144" t="s">
        <v>9548</v>
      </c>
      <c r="E1719" s="145" t="s">
        <v>9569</v>
      </c>
    </row>
    <row r="1720" spans="1:5" ht="27">
      <c r="A1720" t="str">
        <f t="shared" si="26"/>
        <v>90741</v>
      </c>
      <c r="B1720" s="142" t="s">
        <v>2318</v>
      </c>
      <c r="C1720" s="156" t="s">
        <v>9641</v>
      </c>
      <c r="D1720" s="144" t="s">
        <v>9548</v>
      </c>
      <c r="E1720" s="145" t="s">
        <v>16457</v>
      </c>
    </row>
    <row r="1721" spans="1:5" ht="27">
      <c r="A1721" t="str">
        <f t="shared" si="26"/>
        <v>90742</v>
      </c>
      <c r="B1721" s="142" t="s">
        <v>2319</v>
      </c>
      <c r="C1721" s="156" t="s">
        <v>9643</v>
      </c>
      <c r="D1721" s="144" t="s">
        <v>9548</v>
      </c>
      <c r="E1721" s="145" t="s">
        <v>9374</v>
      </c>
    </row>
    <row r="1722" spans="1:5" ht="27">
      <c r="A1722" t="str">
        <f t="shared" si="26"/>
        <v>90743</v>
      </c>
      <c r="B1722" s="142" t="s">
        <v>2320</v>
      </c>
      <c r="C1722" s="156" t="s">
        <v>9644</v>
      </c>
      <c r="D1722" s="144" t="s">
        <v>9548</v>
      </c>
      <c r="E1722" s="145" t="s">
        <v>9155</v>
      </c>
    </row>
    <row r="1723" spans="1:5" ht="27">
      <c r="A1723" t="str">
        <f t="shared" si="26"/>
        <v>90744</v>
      </c>
      <c r="B1723" s="142" t="s">
        <v>2321</v>
      </c>
      <c r="C1723" s="156" t="s">
        <v>9645</v>
      </c>
      <c r="D1723" s="144" t="s">
        <v>9548</v>
      </c>
      <c r="E1723" s="145" t="s">
        <v>16133</v>
      </c>
    </row>
    <row r="1724" spans="1:5" ht="27">
      <c r="A1724" t="str">
        <f t="shared" si="26"/>
        <v>90745</v>
      </c>
      <c r="B1724" s="142" t="s">
        <v>2322</v>
      </c>
      <c r="C1724" s="156" t="s">
        <v>9646</v>
      </c>
      <c r="D1724" s="144" t="s">
        <v>9548</v>
      </c>
      <c r="E1724" s="145" t="s">
        <v>8841</v>
      </c>
    </row>
    <row r="1725" spans="1:5" ht="27">
      <c r="A1725" t="str">
        <f t="shared" si="26"/>
        <v>90746</v>
      </c>
      <c r="B1725" s="142" t="s">
        <v>2323</v>
      </c>
      <c r="C1725" s="156" t="s">
        <v>9647</v>
      </c>
      <c r="D1725" s="144" t="s">
        <v>9548</v>
      </c>
      <c r="E1725" s="145" t="s">
        <v>28382</v>
      </c>
    </row>
    <row r="1726" spans="1:5" ht="27">
      <c r="A1726" t="str">
        <f t="shared" si="26"/>
        <v>90747</v>
      </c>
      <c r="B1726" s="142" t="s">
        <v>2324</v>
      </c>
      <c r="C1726" s="156" t="s">
        <v>9648</v>
      </c>
      <c r="D1726" s="144" t="s">
        <v>9548</v>
      </c>
      <c r="E1726" s="145" t="s">
        <v>9269</v>
      </c>
    </row>
    <row r="1727" spans="1:5">
      <c r="A1727" t="str">
        <f t="shared" si="26"/>
        <v>90766</v>
      </c>
      <c r="B1727" s="142" t="s">
        <v>2325</v>
      </c>
      <c r="C1727" s="156" t="s">
        <v>15946</v>
      </c>
      <c r="D1727" s="144" t="s">
        <v>10129</v>
      </c>
      <c r="E1727" s="145" t="s">
        <v>10138</v>
      </c>
    </row>
    <row r="1728" spans="1:5">
      <c r="A1728" t="str">
        <f t="shared" si="26"/>
        <v>90767</v>
      </c>
      <c r="B1728" s="142" t="s">
        <v>2326</v>
      </c>
      <c r="C1728" s="156" t="s">
        <v>15947</v>
      </c>
      <c r="D1728" s="144" t="s">
        <v>10129</v>
      </c>
      <c r="E1728" s="145" t="s">
        <v>14911</v>
      </c>
    </row>
    <row r="1729" spans="1:5">
      <c r="A1729" t="str">
        <f t="shared" si="26"/>
        <v>90768</v>
      </c>
      <c r="B1729" s="142" t="s">
        <v>2327</v>
      </c>
      <c r="C1729" s="156" t="s">
        <v>15948</v>
      </c>
      <c r="D1729" s="144" t="s">
        <v>10129</v>
      </c>
      <c r="E1729" s="145" t="s">
        <v>17747</v>
      </c>
    </row>
    <row r="1730" spans="1:5">
      <c r="A1730" t="str">
        <f t="shared" si="26"/>
        <v>90769</v>
      </c>
      <c r="B1730" s="142" t="s">
        <v>2328</v>
      </c>
      <c r="C1730" s="156" t="s">
        <v>15949</v>
      </c>
      <c r="D1730" s="144" t="s">
        <v>10129</v>
      </c>
      <c r="E1730" s="145" t="s">
        <v>29161</v>
      </c>
    </row>
    <row r="1731" spans="1:5">
      <c r="A1731" t="str">
        <f t="shared" si="26"/>
        <v>90770</v>
      </c>
      <c r="B1731" s="142" t="s">
        <v>2329</v>
      </c>
      <c r="C1731" s="156" t="s">
        <v>15950</v>
      </c>
      <c r="D1731" s="144" t="s">
        <v>10129</v>
      </c>
      <c r="E1731" s="145" t="s">
        <v>18623</v>
      </c>
    </row>
    <row r="1732" spans="1:5">
      <c r="A1732" t="str">
        <f t="shared" si="26"/>
        <v>90771</v>
      </c>
      <c r="B1732" s="142" t="s">
        <v>2330</v>
      </c>
      <c r="C1732" s="156" t="s">
        <v>15951</v>
      </c>
      <c r="D1732" s="144" t="s">
        <v>10129</v>
      </c>
      <c r="E1732" s="145" t="s">
        <v>16629</v>
      </c>
    </row>
    <row r="1733" spans="1:5">
      <c r="A1733" t="str">
        <f t="shared" si="26"/>
        <v>90772</v>
      </c>
      <c r="B1733" s="142" t="s">
        <v>2331</v>
      </c>
      <c r="C1733" s="156" t="s">
        <v>15952</v>
      </c>
      <c r="D1733" s="144" t="s">
        <v>10129</v>
      </c>
      <c r="E1733" s="145" t="s">
        <v>16845</v>
      </c>
    </row>
    <row r="1734" spans="1:5">
      <c r="A1734" t="str">
        <f t="shared" si="26"/>
        <v>90773</v>
      </c>
      <c r="B1734" s="142" t="s">
        <v>2332</v>
      </c>
      <c r="C1734" s="156" t="s">
        <v>15954</v>
      </c>
      <c r="D1734" s="144" t="s">
        <v>10129</v>
      </c>
      <c r="E1734" s="145" t="s">
        <v>9509</v>
      </c>
    </row>
    <row r="1735" spans="1:5">
      <c r="A1735" t="str">
        <f t="shared" si="26"/>
        <v>90775</v>
      </c>
      <c r="B1735" s="142" t="s">
        <v>2333</v>
      </c>
      <c r="C1735" s="156" t="s">
        <v>15955</v>
      </c>
      <c r="D1735" s="144" t="s">
        <v>10129</v>
      </c>
      <c r="E1735" s="145" t="s">
        <v>18640</v>
      </c>
    </row>
    <row r="1736" spans="1:5">
      <c r="A1736" t="str">
        <f t="shared" ref="A1736:A1799" si="27">IF(ISERROR(SEARCH("/",B1736)=6),TRIM(CLEAN(B1736)),IF(SEARCH("/",B1736)=6,IF(LEN(TRIM(CLEAN(B1736)))=7,LEFT(TRIM(CLEAN(B1736)),6)&amp;"00"&amp;RIGHT(TRIM(CLEAN(B1736)),1),LEFT(TRIM(CLEAN(B1736)),6)&amp;"0"&amp;RIGHT(TRIM(CLEAN(B1736)),2)),TRIM(CLEAN(B1736))))</f>
        <v>90776</v>
      </c>
      <c r="B1736" s="142" t="s">
        <v>167</v>
      </c>
      <c r="C1736" s="156" t="s">
        <v>15957</v>
      </c>
      <c r="D1736" s="144" t="s">
        <v>10129</v>
      </c>
      <c r="E1736" s="145" t="s">
        <v>29162</v>
      </c>
    </row>
    <row r="1737" spans="1:5">
      <c r="A1737" t="str">
        <f t="shared" si="27"/>
        <v>90777</v>
      </c>
      <c r="B1737" s="142" t="s">
        <v>2334</v>
      </c>
      <c r="C1737" s="156" t="s">
        <v>15958</v>
      </c>
      <c r="D1737" s="144" t="s">
        <v>10129</v>
      </c>
      <c r="E1737" s="145" t="s">
        <v>29163</v>
      </c>
    </row>
    <row r="1738" spans="1:5">
      <c r="A1738" t="str">
        <f t="shared" si="27"/>
        <v>90778</v>
      </c>
      <c r="B1738" s="142" t="s">
        <v>8</v>
      </c>
      <c r="C1738" s="156" t="s">
        <v>15959</v>
      </c>
      <c r="D1738" s="144" t="s">
        <v>10129</v>
      </c>
      <c r="E1738" s="145" t="s">
        <v>29164</v>
      </c>
    </row>
    <row r="1739" spans="1:5">
      <c r="A1739" t="str">
        <f t="shared" si="27"/>
        <v>90779</v>
      </c>
      <c r="B1739" s="142" t="s">
        <v>2335</v>
      </c>
      <c r="C1739" s="156" t="s">
        <v>15960</v>
      </c>
      <c r="D1739" s="144" t="s">
        <v>10129</v>
      </c>
      <c r="E1739" s="145" t="s">
        <v>29165</v>
      </c>
    </row>
    <row r="1740" spans="1:5">
      <c r="A1740" t="str">
        <f t="shared" si="27"/>
        <v>90780</v>
      </c>
      <c r="B1740" s="142" t="s">
        <v>2336</v>
      </c>
      <c r="C1740" s="156" t="s">
        <v>15961</v>
      </c>
      <c r="D1740" s="144" t="s">
        <v>10129</v>
      </c>
      <c r="E1740" s="145" t="s">
        <v>10206</v>
      </c>
    </row>
    <row r="1741" spans="1:5">
      <c r="A1741" t="str">
        <f t="shared" si="27"/>
        <v>90781</v>
      </c>
      <c r="B1741" s="142" t="s">
        <v>9</v>
      </c>
      <c r="C1741" s="156" t="s">
        <v>15962</v>
      </c>
      <c r="D1741" s="144" t="s">
        <v>10129</v>
      </c>
      <c r="E1741" s="145" t="s">
        <v>20412</v>
      </c>
    </row>
    <row r="1742" spans="1:5" ht="40.5">
      <c r="A1742" t="str">
        <f t="shared" si="27"/>
        <v>90788</v>
      </c>
      <c r="B1742" s="142" t="s">
        <v>2337</v>
      </c>
      <c r="C1742" s="156" t="s">
        <v>11192</v>
      </c>
      <c r="D1742" s="144" t="s">
        <v>9623</v>
      </c>
      <c r="E1742" s="145" t="s">
        <v>29166</v>
      </c>
    </row>
    <row r="1743" spans="1:5" ht="40.5">
      <c r="A1743" t="str">
        <f t="shared" si="27"/>
        <v>90789</v>
      </c>
      <c r="B1743" s="142" t="s">
        <v>2338</v>
      </c>
      <c r="C1743" s="156" t="s">
        <v>11193</v>
      </c>
      <c r="D1743" s="144" t="s">
        <v>9623</v>
      </c>
      <c r="E1743" s="145" t="s">
        <v>29167</v>
      </c>
    </row>
    <row r="1744" spans="1:5" ht="40.5">
      <c r="A1744" t="str">
        <f t="shared" si="27"/>
        <v>90790</v>
      </c>
      <c r="B1744" s="142" t="s">
        <v>2339</v>
      </c>
      <c r="C1744" s="156" t="s">
        <v>11194</v>
      </c>
      <c r="D1744" s="144" t="s">
        <v>9623</v>
      </c>
      <c r="E1744" s="145" t="s">
        <v>29168</v>
      </c>
    </row>
    <row r="1745" spans="1:5" ht="40.5">
      <c r="A1745" t="str">
        <f t="shared" si="27"/>
        <v>90791</v>
      </c>
      <c r="B1745" s="142" t="s">
        <v>2340</v>
      </c>
      <c r="C1745" s="156" t="s">
        <v>11195</v>
      </c>
      <c r="D1745" s="144" t="s">
        <v>9623</v>
      </c>
      <c r="E1745" s="145" t="s">
        <v>29169</v>
      </c>
    </row>
    <row r="1746" spans="1:5" ht="40.5">
      <c r="A1746" t="str">
        <f t="shared" si="27"/>
        <v>90793</v>
      </c>
      <c r="B1746" s="142" t="s">
        <v>2341</v>
      </c>
      <c r="C1746" s="156" t="s">
        <v>11196</v>
      </c>
      <c r="D1746" s="144" t="s">
        <v>9623</v>
      </c>
      <c r="E1746" s="145" t="s">
        <v>29170</v>
      </c>
    </row>
    <row r="1747" spans="1:5" ht="40.5">
      <c r="A1747" t="str">
        <f t="shared" si="27"/>
        <v>90794</v>
      </c>
      <c r="B1747" s="142" t="s">
        <v>2342</v>
      </c>
      <c r="C1747" s="156" t="s">
        <v>11197</v>
      </c>
      <c r="D1747" s="144" t="s">
        <v>9623</v>
      </c>
      <c r="E1747" s="145" t="s">
        <v>29171</v>
      </c>
    </row>
    <row r="1748" spans="1:5" ht="40.5">
      <c r="A1748" t="str">
        <f t="shared" si="27"/>
        <v>90795</v>
      </c>
      <c r="B1748" s="142" t="s">
        <v>2343</v>
      </c>
      <c r="C1748" s="156" t="s">
        <v>11198</v>
      </c>
      <c r="D1748" s="144" t="s">
        <v>9623</v>
      </c>
      <c r="E1748" s="145" t="s">
        <v>29172</v>
      </c>
    </row>
    <row r="1749" spans="1:5" ht="40.5">
      <c r="A1749" t="str">
        <f t="shared" si="27"/>
        <v>90796</v>
      </c>
      <c r="B1749" s="142" t="s">
        <v>2344</v>
      </c>
      <c r="C1749" s="156" t="s">
        <v>11199</v>
      </c>
      <c r="D1749" s="144" t="s">
        <v>9623</v>
      </c>
      <c r="E1749" s="145" t="s">
        <v>29173</v>
      </c>
    </row>
    <row r="1750" spans="1:5" ht="40.5">
      <c r="A1750" t="str">
        <f t="shared" si="27"/>
        <v>90797</v>
      </c>
      <c r="B1750" s="142" t="s">
        <v>2345</v>
      </c>
      <c r="C1750" s="156" t="s">
        <v>11200</v>
      </c>
      <c r="D1750" s="144" t="s">
        <v>9623</v>
      </c>
      <c r="E1750" s="145" t="s">
        <v>29174</v>
      </c>
    </row>
    <row r="1751" spans="1:5" ht="40.5">
      <c r="A1751" t="str">
        <f t="shared" si="27"/>
        <v>90798</v>
      </c>
      <c r="B1751" s="142" t="s">
        <v>2346</v>
      </c>
      <c r="C1751" s="156" t="s">
        <v>11201</v>
      </c>
      <c r="D1751" s="144" t="s">
        <v>9623</v>
      </c>
      <c r="E1751" s="145" t="s">
        <v>29175</v>
      </c>
    </row>
    <row r="1752" spans="1:5" ht="40.5">
      <c r="A1752" t="str">
        <f t="shared" si="27"/>
        <v>90799</v>
      </c>
      <c r="B1752" s="142" t="s">
        <v>2347</v>
      </c>
      <c r="C1752" s="156" t="s">
        <v>11202</v>
      </c>
      <c r="D1752" s="144" t="s">
        <v>9623</v>
      </c>
      <c r="E1752" s="145" t="s">
        <v>29176</v>
      </c>
    </row>
    <row r="1753" spans="1:5">
      <c r="A1753" t="str">
        <f t="shared" si="27"/>
        <v>90801</v>
      </c>
      <c r="B1753" s="142" t="s">
        <v>2348</v>
      </c>
      <c r="C1753" s="156" t="s">
        <v>11203</v>
      </c>
      <c r="D1753" s="144" t="s">
        <v>9623</v>
      </c>
      <c r="E1753" s="145" t="s">
        <v>29177</v>
      </c>
    </row>
    <row r="1754" spans="1:5" ht="27">
      <c r="A1754" t="str">
        <f t="shared" si="27"/>
        <v>90806</v>
      </c>
      <c r="B1754" s="142" t="s">
        <v>2349</v>
      </c>
      <c r="C1754" s="156" t="s">
        <v>11204</v>
      </c>
      <c r="D1754" s="144" t="s">
        <v>9623</v>
      </c>
      <c r="E1754" s="145" t="s">
        <v>29178</v>
      </c>
    </row>
    <row r="1755" spans="1:5" ht="27">
      <c r="A1755" t="str">
        <f t="shared" si="27"/>
        <v>90820</v>
      </c>
      <c r="B1755" s="142" t="s">
        <v>2350</v>
      </c>
      <c r="C1755" s="156" t="s">
        <v>11205</v>
      </c>
      <c r="D1755" s="144" t="s">
        <v>9623</v>
      </c>
      <c r="E1755" s="145" t="s">
        <v>29179</v>
      </c>
    </row>
    <row r="1756" spans="1:5" ht="27">
      <c r="A1756" t="str">
        <f t="shared" si="27"/>
        <v>90821</v>
      </c>
      <c r="B1756" s="142" t="s">
        <v>2351</v>
      </c>
      <c r="C1756" s="156" t="s">
        <v>11206</v>
      </c>
      <c r="D1756" s="144" t="s">
        <v>9623</v>
      </c>
      <c r="E1756" s="145" t="s">
        <v>29180</v>
      </c>
    </row>
    <row r="1757" spans="1:5" ht="27">
      <c r="A1757" t="str">
        <f t="shared" si="27"/>
        <v>90822</v>
      </c>
      <c r="B1757" s="142" t="s">
        <v>2352</v>
      </c>
      <c r="C1757" s="156" t="s">
        <v>11207</v>
      </c>
      <c r="D1757" s="144" t="s">
        <v>9623</v>
      </c>
      <c r="E1757" s="145" t="s">
        <v>29181</v>
      </c>
    </row>
    <row r="1758" spans="1:5" ht="27">
      <c r="A1758" t="str">
        <f t="shared" si="27"/>
        <v>90823</v>
      </c>
      <c r="B1758" s="142" t="s">
        <v>2353</v>
      </c>
      <c r="C1758" s="156" t="s">
        <v>11208</v>
      </c>
      <c r="D1758" s="144" t="s">
        <v>9623</v>
      </c>
      <c r="E1758" s="145" t="s">
        <v>29182</v>
      </c>
    </row>
    <row r="1759" spans="1:5" ht="27">
      <c r="A1759" t="str">
        <f t="shared" si="27"/>
        <v>90824</v>
      </c>
      <c r="B1759" s="142" t="s">
        <v>2354</v>
      </c>
      <c r="C1759" s="156" t="s">
        <v>11209</v>
      </c>
      <c r="D1759" s="144" t="s">
        <v>9623</v>
      </c>
      <c r="E1759" s="145" t="s">
        <v>19345</v>
      </c>
    </row>
    <row r="1760" spans="1:5" ht="27">
      <c r="A1760" t="str">
        <f t="shared" si="27"/>
        <v>90825</v>
      </c>
      <c r="B1760" s="142" t="s">
        <v>2355</v>
      </c>
      <c r="C1760" s="156" t="s">
        <v>11210</v>
      </c>
      <c r="D1760" s="144" t="s">
        <v>9623</v>
      </c>
      <c r="E1760" s="145" t="s">
        <v>29183</v>
      </c>
    </row>
    <row r="1761" spans="1:5" ht="27">
      <c r="A1761" t="str">
        <f t="shared" si="27"/>
        <v>90830</v>
      </c>
      <c r="B1761" s="142" t="s">
        <v>2356</v>
      </c>
      <c r="C1761" s="156" t="s">
        <v>11211</v>
      </c>
      <c r="D1761" s="144" t="s">
        <v>9623</v>
      </c>
      <c r="E1761" s="145" t="s">
        <v>29184</v>
      </c>
    </row>
    <row r="1762" spans="1:5" ht="27">
      <c r="A1762" t="str">
        <f t="shared" si="27"/>
        <v>90831</v>
      </c>
      <c r="B1762" s="142" t="s">
        <v>2357</v>
      </c>
      <c r="C1762" s="156" t="s">
        <v>11212</v>
      </c>
      <c r="D1762" s="144" t="s">
        <v>9623</v>
      </c>
      <c r="E1762" s="145" t="s">
        <v>29185</v>
      </c>
    </row>
    <row r="1763" spans="1:5">
      <c r="A1763" t="str">
        <f t="shared" si="27"/>
        <v>90838</v>
      </c>
      <c r="B1763" s="142" t="s">
        <v>2358</v>
      </c>
      <c r="C1763" s="156" t="s">
        <v>11312</v>
      </c>
      <c r="D1763" s="144" t="s">
        <v>9623</v>
      </c>
      <c r="E1763" s="145" t="s">
        <v>29186</v>
      </c>
    </row>
    <row r="1764" spans="1:5" ht="40.5">
      <c r="A1764" t="str">
        <f t="shared" si="27"/>
        <v>90841</v>
      </c>
      <c r="B1764" s="142" t="s">
        <v>2359</v>
      </c>
      <c r="C1764" s="156" t="s">
        <v>11213</v>
      </c>
      <c r="D1764" s="144" t="s">
        <v>9623</v>
      </c>
      <c r="E1764" s="145" t="s">
        <v>29187</v>
      </c>
    </row>
    <row r="1765" spans="1:5" ht="40.5">
      <c r="A1765" t="str">
        <f t="shared" si="27"/>
        <v>90842</v>
      </c>
      <c r="B1765" s="142" t="s">
        <v>2360</v>
      </c>
      <c r="C1765" s="156" t="s">
        <v>11214</v>
      </c>
      <c r="D1765" s="144" t="s">
        <v>9623</v>
      </c>
      <c r="E1765" s="145" t="s">
        <v>29188</v>
      </c>
    </row>
    <row r="1766" spans="1:5" ht="40.5">
      <c r="A1766" t="str">
        <f t="shared" si="27"/>
        <v>90843</v>
      </c>
      <c r="B1766" s="142" t="s">
        <v>2361</v>
      </c>
      <c r="C1766" s="156" t="s">
        <v>11215</v>
      </c>
      <c r="D1766" s="144" t="s">
        <v>9623</v>
      </c>
      <c r="E1766" s="145" t="s">
        <v>29189</v>
      </c>
    </row>
    <row r="1767" spans="1:5" ht="40.5">
      <c r="A1767" t="str">
        <f t="shared" si="27"/>
        <v>90844</v>
      </c>
      <c r="B1767" s="142" t="s">
        <v>2362</v>
      </c>
      <c r="C1767" s="156" t="s">
        <v>11216</v>
      </c>
      <c r="D1767" s="144" t="s">
        <v>9623</v>
      </c>
      <c r="E1767" s="145" t="s">
        <v>29190</v>
      </c>
    </row>
    <row r="1768" spans="1:5" ht="54">
      <c r="A1768" t="str">
        <f t="shared" si="27"/>
        <v>90845</v>
      </c>
      <c r="B1768" s="142" t="s">
        <v>7625</v>
      </c>
      <c r="C1768" s="156" t="s">
        <v>11217</v>
      </c>
      <c r="D1768" s="144" t="s">
        <v>9623</v>
      </c>
      <c r="E1768" s="145" t="s">
        <v>29191</v>
      </c>
    </row>
    <row r="1769" spans="1:5" ht="54">
      <c r="A1769" t="str">
        <f t="shared" si="27"/>
        <v>90846</v>
      </c>
      <c r="B1769" s="142" t="s">
        <v>7626</v>
      </c>
      <c r="C1769" s="156" t="s">
        <v>11218</v>
      </c>
      <c r="D1769" s="144" t="s">
        <v>9623</v>
      </c>
      <c r="E1769" s="145" t="s">
        <v>29192</v>
      </c>
    </row>
    <row r="1770" spans="1:5" ht="40.5">
      <c r="A1770" t="str">
        <f t="shared" si="27"/>
        <v>90847</v>
      </c>
      <c r="B1770" s="142" t="s">
        <v>2363</v>
      </c>
      <c r="C1770" s="156" t="s">
        <v>11219</v>
      </c>
      <c r="D1770" s="144" t="s">
        <v>9623</v>
      </c>
      <c r="E1770" s="145" t="s">
        <v>29193</v>
      </c>
    </row>
    <row r="1771" spans="1:5" ht="40.5">
      <c r="A1771" t="str">
        <f t="shared" si="27"/>
        <v>90848</v>
      </c>
      <c r="B1771" s="142" t="s">
        <v>2364</v>
      </c>
      <c r="C1771" s="156" t="s">
        <v>11220</v>
      </c>
      <c r="D1771" s="144" t="s">
        <v>9623</v>
      </c>
      <c r="E1771" s="145" t="s">
        <v>29194</v>
      </c>
    </row>
    <row r="1772" spans="1:5" ht="40.5">
      <c r="A1772" t="str">
        <f t="shared" si="27"/>
        <v>90849</v>
      </c>
      <c r="B1772" s="142" t="s">
        <v>2365</v>
      </c>
      <c r="C1772" s="156" t="s">
        <v>11221</v>
      </c>
      <c r="D1772" s="144" t="s">
        <v>9623</v>
      </c>
      <c r="E1772" s="145" t="s">
        <v>29195</v>
      </c>
    </row>
    <row r="1773" spans="1:5" ht="40.5">
      <c r="A1773" t="str">
        <f t="shared" si="27"/>
        <v>90850</v>
      </c>
      <c r="B1773" s="142" t="s">
        <v>2366</v>
      </c>
      <c r="C1773" s="156" t="s">
        <v>11222</v>
      </c>
      <c r="D1773" s="144" t="s">
        <v>9623</v>
      </c>
      <c r="E1773" s="145" t="s">
        <v>29196</v>
      </c>
    </row>
    <row r="1774" spans="1:5" ht="40.5">
      <c r="A1774" t="str">
        <f t="shared" si="27"/>
        <v>90851</v>
      </c>
      <c r="B1774" s="142" t="s">
        <v>7627</v>
      </c>
      <c r="C1774" s="156" t="s">
        <v>11223</v>
      </c>
      <c r="D1774" s="144" t="s">
        <v>9623</v>
      </c>
      <c r="E1774" s="145" t="s">
        <v>29197</v>
      </c>
    </row>
    <row r="1775" spans="1:5" ht="40.5">
      <c r="A1775" t="str">
        <f t="shared" si="27"/>
        <v>90852</v>
      </c>
      <c r="B1775" s="142" t="s">
        <v>7628</v>
      </c>
      <c r="C1775" s="156" t="s">
        <v>11224</v>
      </c>
      <c r="D1775" s="144" t="s">
        <v>9623</v>
      </c>
      <c r="E1775" s="145" t="s">
        <v>29198</v>
      </c>
    </row>
    <row r="1776" spans="1:5" ht="40.5">
      <c r="A1776" t="str">
        <f t="shared" si="27"/>
        <v>90930</v>
      </c>
      <c r="B1776" s="142" t="s">
        <v>2367</v>
      </c>
      <c r="C1776" s="156" t="s">
        <v>18793</v>
      </c>
      <c r="D1776" s="144" t="s">
        <v>9772</v>
      </c>
      <c r="E1776" s="145" t="s">
        <v>29199</v>
      </c>
    </row>
    <row r="1777" spans="1:5" ht="27">
      <c r="A1777" t="str">
        <f t="shared" si="27"/>
        <v>90932</v>
      </c>
      <c r="B1777" s="142" t="s">
        <v>2368</v>
      </c>
      <c r="C1777" s="156" t="s">
        <v>18794</v>
      </c>
      <c r="D1777" s="144" t="s">
        <v>9772</v>
      </c>
      <c r="E1777" s="145" t="s">
        <v>18125</v>
      </c>
    </row>
    <row r="1778" spans="1:5" ht="27">
      <c r="A1778" t="str">
        <f t="shared" si="27"/>
        <v>90933</v>
      </c>
      <c r="B1778" s="142" t="s">
        <v>2369</v>
      </c>
      <c r="C1778" s="156" t="s">
        <v>18795</v>
      </c>
      <c r="D1778" s="144" t="s">
        <v>9772</v>
      </c>
      <c r="E1778" s="145" t="s">
        <v>29200</v>
      </c>
    </row>
    <row r="1779" spans="1:5" ht="27">
      <c r="A1779" t="str">
        <f t="shared" si="27"/>
        <v>90934</v>
      </c>
      <c r="B1779" s="142" t="s">
        <v>2370</v>
      </c>
      <c r="C1779" s="156" t="s">
        <v>18796</v>
      </c>
      <c r="D1779" s="144" t="s">
        <v>9772</v>
      </c>
      <c r="E1779" s="145" t="s">
        <v>29201</v>
      </c>
    </row>
    <row r="1780" spans="1:5" ht="40.5">
      <c r="A1780" t="str">
        <f t="shared" si="27"/>
        <v>90940</v>
      </c>
      <c r="B1780" s="142" t="s">
        <v>2371</v>
      </c>
      <c r="C1780" s="156" t="s">
        <v>18797</v>
      </c>
      <c r="D1780" s="144" t="s">
        <v>9772</v>
      </c>
      <c r="E1780" s="145" t="s">
        <v>28409</v>
      </c>
    </row>
    <row r="1781" spans="1:5" ht="27">
      <c r="A1781" t="str">
        <f t="shared" si="27"/>
        <v>90942</v>
      </c>
      <c r="B1781" s="142" t="s">
        <v>2372</v>
      </c>
      <c r="C1781" s="156" t="s">
        <v>18798</v>
      </c>
      <c r="D1781" s="144" t="s">
        <v>9772</v>
      </c>
      <c r="E1781" s="145" t="s">
        <v>29202</v>
      </c>
    </row>
    <row r="1782" spans="1:5" ht="27">
      <c r="A1782" t="str">
        <f t="shared" si="27"/>
        <v>90943</v>
      </c>
      <c r="B1782" s="142" t="s">
        <v>2373</v>
      </c>
      <c r="C1782" s="156" t="s">
        <v>18799</v>
      </c>
      <c r="D1782" s="144" t="s">
        <v>9772</v>
      </c>
      <c r="E1782" s="145" t="s">
        <v>29203</v>
      </c>
    </row>
    <row r="1783" spans="1:5" ht="27">
      <c r="A1783" t="str">
        <f t="shared" si="27"/>
        <v>90944</v>
      </c>
      <c r="B1783" s="142" t="s">
        <v>2374</v>
      </c>
      <c r="C1783" s="156" t="s">
        <v>18800</v>
      </c>
      <c r="D1783" s="144" t="s">
        <v>9772</v>
      </c>
      <c r="E1783" s="145" t="s">
        <v>29204</v>
      </c>
    </row>
    <row r="1784" spans="1:5" ht="40.5">
      <c r="A1784" t="str">
        <f t="shared" si="27"/>
        <v>90950</v>
      </c>
      <c r="B1784" s="142" t="s">
        <v>2375</v>
      </c>
      <c r="C1784" s="156" t="s">
        <v>18801</v>
      </c>
      <c r="D1784" s="144" t="s">
        <v>9772</v>
      </c>
      <c r="E1784" s="145" t="s">
        <v>25070</v>
      </c>
    </row>
    <row r="1785" spans="1:5" ht="27">
      <c r="A1785" t="str">
        <f t="shared" si="27"/>
        <v>90952</v>
      </c>
      <c r="B1785" s="142" t="s">
        <v>2376</v>
      </c>
      <c r="C1785" s="156" t="s">
        <v>18802</v>
      </c>
      <c r="D1785" s="144" t="s">
        <v>9772</v>
      </c>
      <c r="E1785" s="145" t="s">
        <v>25271</v>
      </c>
    </row>
    <row r="1786" spans="1:5" ht="27">
      <c r="A1786" t="str">
        <f t="shared" si="27"/>
        <v>90953</v>
      </c>
      <c r="B1786" s="142" t="s">
        <v>2377</v>
      </c>
      <c r="C1786" s="156" t="s">
        <v>18803</v>
      </c>
      <c r="D1786" s="144" t="s">
        <v>9772</v>
      </c>
      <c r="E1786" s="145" t="s">
        <v>29205</v>
      </c>
    </row>
    <row r="1787" spans="1:5" ht="27">
      <c r="A1787" t="str">
        <f t="shared" si="27"/>
        <v>90954</v>
      </c>
      <c r="B1787" s="142" t="s">
        <v>2378</v>
      </c>
      <c r="C1787" s="156" t="s">
        <v>18804</v>
      </c>
      <c r="D1787" s="144" t="s">
        <v>9772</v>
      </c>
      <c r="E1787" s="145" t="s">
        <v>29206</v>
      </c>
    </row>
    <row r="1788" spans="1:5" ht="27">
      <c r="A1788" t="str">
        <f t="shared" si="27"/>
        <v>90957</v>
      </c>
      <c r="B1788" s="142" t="s">
        <v>2379</v>
      </c>
      <c r="C1788" s="156" t="s">
        <v>10461</v>
      </c>
      <c r="D1788" s="144" t="s">
        <v>10129</v>
      </c>
      <c r="E1788" s="145" t="s">
        <v>9413</v>
      </c>
    </row>
    <row r="1789" spans="1:5" ht="27">
      <c r="A1789" t="str">
        <f t="shared" si="27"/>
        <v>90958</v>
      </c>
      <c r="B1789" s="142" t="s">
        <v>2380</v>
      </c>
      <c r="C1789" s="156" t="s">
        <v>10462</v>
      </c>
      <c r="D1789" s="144" t="s">
        <v>10129</v>
      </c>
      <c r="E1789" s="145" t="s">
        <v>8865</v>
      </c>
    </row>
    <row r="1790" spans="1:5" ht="27">
      <c r="A1790" t="str">
        <f t="shared" si="27"/>
        <v>90960</v>
      </c>
      <c r="B1790" s="142" t="s">
        <v>2381</v>
      </c>
      <c r="C1790" s="156" t="s">
        <v>10463</v>
      </c>
      <c r="D1790" s="144" t="s">
        <v>10129</v>
      </c>
      <c r="E1790" s="145" t="s">
        <v>9139</v>
      </c>
    </row>
    <row r="1791" spans="1:5" ht="27">
      <c r="A1791" t="str">
        <f t="shared" si="27"/>
        <v>90961</v>
      </c>
      <c r="B1791" s="142" t="s">
        <v>2382</v>
      </c>
      <c r="C1791" s="156" t="s">
        <v>10464</v>
      </c>
      <c r="D1791" s="144" t="s">
        <v>10129</v>
      </c>
      <c r="E1791" s="145" t="s">
        <v>9370</v>
      </c>
    </row>
    <row r="1792" spans="1:5" ht="27">
      <c r="A1792" t="str">
        <f t="shared" si="27"/>
        <v>90962</v>
      </c>
      <c r="B1792" s="142" t="s">
        <v>2383</v>
      </c>
      <c r="C1792" s="156" t="s">
        <v>10465</v>
      </c>
      <c r="D1792" s="144" t="s">
        <v>10129</v>
      </c>
      <c r="E1792" s="145" t="s">
        <v>18002</v>
      </c>
    </row>
    <row r="1793" spans="1:5" ht="27">
      <c r="A1793" t="str">
        <f t="shared" si="27"/>
        <v>90963</v>
      </c>
      <c r="B1793" s="142" t="s">
        <v>2384</v>
      </c>
      <c r="C1793" s="156" t="s">
        <v>10466</v>
      </c>
      <c r="D1793" s="144" t="s">
        <v>10129</v>
      </c>
      <c r="E1793" s="145" t="s">
        <v>16347</v>
      </c>
    </row>
    <row r="1794" spans="1:5" ht="27">
      <c r="A1794" t="str">
        <f t="shared" si="27"/>
        <v>90964</v>
      </c>
      <c r="B1794" s="142" t="s">
        <v>2385</v>
      </c>
      <c r="C1794" s="156" t="s">
        <v>9890</v>
      </c>
      <c r="D1794" s="144" t="s">
        <v>9808</v>
      </c>
      <c r="E1794" s="145" t="s">
        <v>26631</v>
      </c>
    </row>
    <row r="1795" spans="1:5" ht="27">
      <c r="A1795" t="str">
        <f t="shared" si="27"/>
        <v>90965</v>
      </c>
      <c r="B1795" s="142" t="s">
        <v>2386</v>
      </c>
      <c r="C1795" s="156" t="s">
        <v>10047</v>
      </c>
      <c r="D1795" s="144" t="s">
        <v>9961</v>
      </c>
      <c r="E1795" s="145" t="s">
        <v>8687</v>
      </c>
    </row>
    <row r="1796" spans="1:5" ht="27">
      <c r="A1796" t="str">
        <f t="shared" si="27"/>
        <v>90968</v>
      </c>
      <c r="B1796" s="142" t="s">
        <v>2387</v>
      </c>
      <c r="C1796" s="156" t="s">
        <v>10467</v>
      </c>
      <c r="D1796" s="144" t="s">
        <v>10129</v>
      </c>
      <c r="E1796" s="145" t="s">
        <v>9217</v>
      </c>
    </row>
    <row r="1797" spans="1:5" ht="27">
      <c r="A1797" t="str">
        <f t="shared" si="27"/>
        <v>90969</v>
      </c>
      <c r="B1797" s="142" t="s">
        <v>2388</v>
      </c>
      <c r="C1797" s="156" t="s">
        <v>10468</v>
      </c>
      <c r="D1797" s="144" t="s">
        <v>10129</v>
      </c>
      <c r="E1797" s="145" t="s">
        <v>9370</v>
      </c>
    </row>
    <row r="1798" spans="1:5" ht="27">
      <c r="A1798" t="str">
        <f t="shared" si="27"/>
        <v>90970</v>
      </c>
      <c r="B1798" s="142" t="s">
        <v>2389</v>
      </c>
      <c r="C1798" s="156" t="s">
        <v>10469</v>
      </c>
      <c r="D1798" s="144" t="s">
        <v>10129</v>
      </c>
      <c r="E1798" s="145" t="s">
        <v>9374</v>
      </c>
    </row>
    <row r="1799" spans="1:5" ht="27">
      <c r="A1799" t="str">
        <f t="shared" si="27"/>
        <v>90971</v>
      </c>
      <c r="B1799" s="142" t="s">
        <v>2390</v>
      </c>
      <c r="C1799" s="156" t="s">
        <v>10471</v>
      </c>
      <c r="D1799" s="144" t="s">
        <v>10129</v>
      </c>
      <c r="E1799" s="145" t="s">
        <v>22894</v>
      </c>
    </row>
    <row r="1800" spans="1:5" ht="27">
      <c r="A1800" t="str">
        <f t="shared" ref="A1800:A1863" si="28">IF(ISERROR(SEARCH("/",B1800)=6),TRIM(CLEAN(B1800)),IF(SEARCH("/",B1800)=6,IF(LEN(TRIM(CLEAN(B1800)))=7,LEFT(TRIM(CLEAN(B1800)),6)&amp;"00"&amp;RIGHT(TRIM(CLEAN(B1800)),1),LEFT(TRIM(CLEAN(B1800)),6)&amp;"0"&amp;RIGHT(TRIM(CLEAN(B1800)),2)),TRIM(CLEAN(B1800))))</f>
        <v>90972</v>
      </c>
      <c r="B1800" s="142" t="s">
        <v>2391</v>
      </c>
      <c r="C1800" s="156" t="s">
        <v>9891</v>
      </c>
      <c r="D1800" s="144" t="s">
        <v>9808</v>
      </c>
      <c r="E1800" s="145" t="s">
        <v>20355</v>
      </c>
    </row>
    <row r="1801" spans="1:5" ht="27">
      <c r="A1801" t="str">
        <f t="shared" si="28"/>
        <v>90973</v>
      </c>
      <c r="B1801" s="142" t="s">
        <v>2392</v>
      </c>
      <c r="C1801" s="156" t="s">
        <v>10048</v>
      </c>
      <c r="D1801" s="144" t="s">
        <v>9961</v>
      </c>
      <c r="E1801" s="145" t="s">
        <v>18270</v>
      </c>
    </row>
    <row r="1802" spans="1:5" ht="27">
      <c r="A1802" t="str">
        <f t="shared" si="28"/>
        <v>90975</v>
      </c>
      <c r="B1802" s="142" t="s">
        <v>2393</v>
      </c>
      <c r="C1802" s="156" t="s">
        <v>10472</v>
      </c>
      <c r="D1802" s="144" t="s">
        <v>10129</v>
      </c>
      <c r="E1802" s="145" t="s">
        <v>9162</v>
      </c>
    </row>
    <row r="1803" spans="1:5" ht="27">
      <c r="A1803" t="str">
        <f t="shared" si="28"/>
        <v>90976</v>
      </c>
      <c r="B1803" s="142" t="s">
        <v>2394</v>
      </c>
      <c r="C1803" s="156" t="s">
        <v>10473</v>
      </c>
      <c r="D1803" s="144" t="s">
        <v>10129</v>
      </c>
      <c r="E1803" s="145" t="s">
        <v>8526</v>
      </c>
    </row>
    <row r="1804" spans="1:5" ht="27">
      <c r="A1804" t="str">
        <f t="shared" si="28"/>
        <v>90977</v>
      </c>
      <c r="B1804" s="142" t="s">
        <v>2395</v>
      </c>
      <c r="C1804" s="156" t="s">
        <v>10474</v>
      </c>
      <c r="D1804" s="144" t="s">
        <v>10129</v>
      </c>
      <c r="E1804" s="145" t="s">
        <v>8609</v>
      </c>
    </row>
    <row r="1805" spans="1:5" ht="27">
      <c r="A1805" t="str">
        <f t="shared" si="28"/>
        <v>90978</v>
      </c>
      <c r="B1805" s="142" t="s">
        <v>2396</v>
      </c>
      <c r="C1805" s="156" t="s">
        <v>10476</v>
      </c>
      <c r="D1805" s="144" t="s">
        <v>10129</v>
      </c>
      <c r="E1805" s="145" t="s">
        <v>29207</v>
      </c>
    </row>
    <row r="1806" spans="1:5" ht="27">
      <c r="A1806" t="str">
        <f t="shared" si="28"/>
        <v>90979</v>
      </c>
      <c r="B1806" s="142" t="s">
        <v>2397</v>
      </c>
      <c r="C1806" s="156" t="s">
        <v>9892</v>
      </c>
      <c r="D1806" s="144" t="s">
        <v>9808</v>
      </c>
      <c r="E1806" s="145" t="s">
        <v>29208</v>
      </c>
    </row>
    <row r="1807" spans="1:5" ht="27">
      <c r="A1807" t="str">
        <f t="shared" si="28"/>
        <v>90982</v>
      </c>
      <c r="B1807" s="142" t="s">
        <v>2398</v>
      </c>
      <c r="C1807" s="156" t="s">
        <v>10049</v>
      </c>
      <c r="D1807" s="144" t="s">
        <v>9961</v>
      </c>
      <c r="E1807" s="145" t="s">
        <v>8912</v>
      </c>
    </row>
    <row r="1808" spans="1:5" ht="27">
      <c r="A1808" t="str">
        <f t="shared" si="28"/>
        <v>90991</v>
      </c>
      <c r="B1808" s="142" t="s">
        <v>2399</v>
      </c>
      <c r="C1808" s="156" t="s">
        <v>9893</v>
      </c>
      <c r="D1808" s="144" t="s">
        <v>9808</v>
      </c>
      <c r="E1808" s="145" t="s">
        <v>29209</v>
      </c>
    </row>
    <row r="1809" spans="1:5" ht="27">
      <c r="A1809" t="str">
        <f t="shared" si="28"/>
        <v>90992</v>
      </c>
      <c r="B1809" s="142" t="s">
        <v>2400</v>
      </c>
      <c r="C1809" s="156" t="s">
        <v>10477</v>
      </c>
      <c r="D1809" s="144" t="s">
        <v>10129</v>
      </c>
      <c r="E1809" s="145" t="s">
        <v>14361</v>
      </c>
    </row>
    <row r="1810" spans="1:5" ht="27">
      <c r="A1810" t="str">
        <f t="shared" si="28"/>
        <v>90993</v>
      </c>
      <c r="B1810" s="142" t="s">
        <v>2401</v>
      </c>
      <c r="C1810" s="156" t="s">
        <v>10478</v>
      </c>
      <c r="D1810" s="144" t="s">
        <v>10129</v>
      </c>
      <c r="E1810" s="145" t="s">
        <v>8543</v>
      </c>
    </row>
    <row r="1811" spans="1:5" ht="27">
      <c r="A1811" t="str">
        <f t="shared" si="28"/>
        <v>90994</v>
      </c>
      <c r="B1811" s="142" t="s">
        <v>2402</v>
      </c>
      <c r="C1811" s="156" t="s">
        <v>10479</v>
      </c>
      <c r="D1811" s="144" t="s">
        <v>10129</v>
      </c>
      <c r="E1811" s="145" t="s">
        <v>9343</v>
      </c>
    </row>
    <row r="1812" spans="1:5" ht="27">
      <c r="A1812" t="str">
        <f t="shared" si="28"/>
        <v>90995</v>
      </c>
      <c r="B1812" s="142" t="s">
        <v>2403</v>
      </c>
      <c r="C1812" s="156" t="s">
        <v>10480</v>
      </c>
      <c r="D1812" s="144" t="s">
        <v>10129</v>
      </c>
      <c r="E1812" s="145" t="s">
        <v>18186</v>
      </c>
    </row>
    <row r="1813" spans="1:5" ht="27">
      <c r="A1813" t="str">
        <f t="shared" si="28"/>
        <v>90999</v>
      </c>
      <c r="B1813" s="142" t="s">
        <v>2404</v>
      </c>
      <c r="C1813" s="156" t="s">
        <v>9894</v>
      </c>
      <c r="D1813" s="144" t="s">
        <v>9808</v>
      </c>
      <c r="E1813" s="145" t="s">
        <v>29210</v>
      </c>
    </row>
    <row r="1814" spans="1:5" ht="27">
      <c r="A1814" t="str">
        <f t="shared" si="28"/>
        <v>91001</v>
      </c>
      <c r="B1814" s="142" t="s">
        <v>2405</v>
      </c>
      <c r="C1814" s="156" t="s">
        <v>10051</v>
      </c>
      <c r="D1814" s="144" t="s">
        <v>9961</v>
      </c>
      <c r="E1814" s="145" t="s">
        <v>17302</v>
      </c>
    </row>
    <row r="1815" spans="1:5" ht="27">
      <c r="A1815" t="str">
        <f t="shared" si="28"/>
        <v>91009</v>
      </c>
      <c r="B1815" s="142" t="s">
        <v>2406</v>
      </c>
      <c r="C1815" s="156" t="s">
        <v>11225</v>
      </c>
      <c r="D1815" s="144" t="s">
        <v>9623</v>
      </c>
      <c r="E1815" s="145" t="s">
        <v>29211</v>
      </c>
    </row>
    <row r="1816" spans="1:5" ht="27">
      <c r="A1816" t="str">
        <f t="shared" si="28"/>
        <v>91010</v>
      </c>
      <c r="B1816" s="142" t="s">
        <v>2407</v>
      </c>
      <c r="C1816" s="156" t="s">
        <v>11226</v>
      </c>
      <c r="D1816" s="144" t="s">
        <v>9623</v>
      </c>
      <c r="E1816" s="145" t="s">
        <v>29212</v>
      </c>
    </row>
    <row r="1817" spans="1:5" ht="27">
      <c r="A1817" t="str">
        <f t="shared" si="28"/>
        <v>91011</v>
      </c>
      <c r="B1817" s="142" t="s">
        <v>2408</v>
      </c>
      <c r="C1817" s="156" t="s">
        <v>11227</v>
      </c>
      <c r="D1817" s="144" t="s">
        <v>9623</v>
      </c>
      <c r="E1817" s="145" t="s">
        <v>29213</v>
      </c>
    </row>
    <row r="1818" spans="1:5" ht="27">
      <c r="A1818" t="str">
        <f t="shared" si="28"/>
        <v>91012</v>
      </c>
      <c r="B1818" s="142" t="s">
        <v>2409</v>
      </c>
      <c r="C1818" s="156" t="s">
        <v>11228</v>
      </c>
      <c r="D1818" s="144" t="s">
        <v>9623</v>
      </c>
      <c r="E1818" s="145" t="s">
        <v>29214</v>
      </c>
    </row>
    <row r="1819" spans="1:5" ht="40.5">
      <c r="A1819" t="str">
        <f t="shared" si="28"/>
        <v>91013</v>
      </c>
      <c r="B1819" s="142" t="s">
        <v>2410</v>
      </c>
      <c r="C1819" s="156" t="s">
        <v>11229</v>
      </c>
      <c r="D1819" s="144" t="s">
        <v>9623</v>
      </c>
      <c r="E1819" s="145" t="s">
        <v>29215</v>
      </c>
    </row>
    <row r="1820" spans="1:5" ht="40.5">
      <c r="A1820" t="str">
        <f t="shared" si="28"/>
        <v>91014</v>
      </c>
      <c r="B1820" s="142" t="s">
        <v>2411</v>
      </c>
      <c r="C1820" s="156" t="s">
        <v>11230</v>
      </c>
      <c r="D1820" s="144" t="s">
        <v>9623</v>
      </c>
      <c r="E1820" s="145" t="s">
        <v>29216</v>
      </c>
    </row>
    <row r="1821" spans="1:5" ht="40.5">
      <c r="A1821" t="str">
        <f t="shared" si="28"/>
        <v>91015</v>
      </c>
      <c r="B1821" s="142" t="s">
        <v>2412</v>
      </c>
      <c r="C1821" s="156" t="s">
        <v>11231</v>
      </c>
      <c r="D1821" s="144" t="s">
        <v>9623</v>
      </c>
      <c r="E1821" s="145" t="s">
        <v>29217</v>
      </c>
    </row>
    <row r="1822" spans="1:5" ht="40.5">
      <c r="A1822" t="str">
        <f t="shared" si="28"/>
        <v>91016</v>
      </c>
      <c r="B1822" s="142" t="s">
        <v>2413</v>
      </c>
      <c r="C1822" s="156" t="s">
        <v>11232</v>
      </c>
      <c r="D1822" s="144" t="s">
        <v>9623</v>
      </c>
      <c r="E1822" s="145" t="s">
        <v>29218</v>
      </c>
    </row>
    <row r="1823" spans="1:5" ht="40.5">
      <c r="A1823" t="str">
        <f t="shared" si="28"/>
        <v>91021</v>
      </c>
      <c r="B1823" s="142" t="s">
        <v>2414</v>
      </c>
      <c r="C1823" s="156" t="s">
        <v>10481</v>
      </c>
      <c r="D1823" s="144" t="s">
        <v>10129</v>
      </c>
      <c r="E1823" s="145" t="s">
        <v>8870</v>
      </c>
    </row>
    <row r="1824" spans="1:5" ht="40.5">
      <c r="A1824" t="str">
        <f t="shared" si="28"/>
        <v>91026</v>
      </c>
      <c r="B1824" s="142" t="s">
        <v>2415</v>
      </c>
      <c r="C1824" s="156" t="s">
        <v>10483</v>
      </c>
      <c r="D1824" s="144" t="s">
        <v>10129</v>
      </c>
      <c r="E1824" s="145" t="s">
        <v>12586</v>
      </c>
    </row>
    <row r="1825" spans="1:5" ht="40.5">
      <c r="A1825" t="str">
        <f t="shared" si="28"/>
        <v>91027</v>
      </c>
      <c r="B1825" s="142" t="s">
        <v>2416</v>
      </c>
      <c r="C1825" s="156" t="s">
        <v>10484</v>
      </c>
      <c r="D1825" s="144" t="s">
        <v>10129</v>
      </c>
      <c r="E1825" s="145" t="s">
        <v>9421</v>
      </c>
    </row>
    <row r="1826" spans="1:5" ht="40.5">
      <c r="A1826" t="str">
        <f t="shared" si="28"/>
        <v>91028</v>
      </c>
      <c r="B1826" s="142" t="s">
        <v>2417</v>
      </c>
      <c r="C1826" s="156" t="s">
        <v>10485</v>
      </c>
      <c r="D1826" s="144" t="s">
        <v>10129</v>
      </c>
      <c r="E1826" s="145" t="s">
        <v>9189</v>
      </c>
    </row>
    <row r="1827" spans="1:5" ht="40.5">
      <c r="A1827" t="str">
        <f t="shared" si="28"/>
        <v>91029</v>
      </c>
      <c r="B1827" s="142" t="s">
        <v>2418</v>
      </c>
      <c r="C1827" s="156" t="s">
        <v>10487</v>
      </c>
      <c r="D1827" s="144" t="s">
        <v>10129</v>
      </c>
      <c r="E1827" s="145" t="s">
        <v>17999</v>
      </c>
    </row>
    <row r="1828" spans="1:5" ht="40.5">
      <c r="A1828" t="str">
        <f t="shared" si="28"/>
        <v>91030</v>
      </c>
      <c r="B1828" s="142" t="s">
        <v>2419</v>
      </c>
      <c r="C1828" s="156" t="s">
        <v>10488</v>
      </c>
      <c r="D1828" s="144" t="s">
        <v>10129</v>
      </c>
      <c r="E1828" s="145" t="s">
        <v>29219</v>
      </c>
    </row>
    <row r="1829" spans="1:5" ht="40.5">
      <c r="A1829" t="str">
        <f t="shared" si="28"/>
        <v>91031</v>
      </c>
      <c r="B1829" s="142" t="s">
        <v>2420</v>
      </c>
      <c r="C1829" s="156" t="s">
        <v>9895</v>
      </c>
      <c r="D1829" s="144" t="s">
        <v>9808</v>
      </c>
      <c r="E1829" s="145" t="s">
        <v>29220</v>
      </c>
    </row>
    <row r="1830" spans="1:5" ht="40.5">
      <c r="A1830" t="str">
        <f t="shared" si="28"/>
        <v>91032</v>
      </c>
      <c r="B1830" s="142" t="s">
        <v>2421</v>
      </c>
      <c r="C1830" s="156" t="s">
        <v>10053</v>
      </c>
      <c r="D1830" s="144" t="s">
        <v>9961</v>
      </c>
      <c r="E1830" s="145" t="s">
        <v>29221</v>
      </c>
    </row>
    <row r="1831" spans="1:5" ht="40.5">
      <c r="A1831" t="str">
        <f t="shared" si="28"/>
        <v>91069</v>
      </c>
      <c r="B1831" s="142" t="s">
        <v>2422</v>
      </c>
      <c r="C1831" s="156" t="s">
        <v>10857</v>
      </c>
      <c r="D1831" s="144" t="s">
        <v>9772</v>
      </c>
      <c r="E1831" s="145" t="s">
        <v>29222</v>
      </c>
    </row>
    <row r="1832" spans="1:5" ht="40.5">
      <c r="A1832" t="str">
        <f t="shared" si="28"/>
        <v>91070</v>
      </c>
      <c r="B1832" s="142" t="s">
        <v>2423</v>
      </c>
      <c r="C1832" s="156" t="s">
        <v>10858</v>
      </c>
      <c r="D1832" s="144" t="s">
        <v>9772</v>
      </c>
      <c r="E1832" s="145" t="s">
        <v>29223</v>
      </c>
    </row>
    <row r="1833" spans="1:5" ht="40.5">
      <c r="A1833" t="str">
        <f t="shared" si="28"/>
        <v>91071</v>
      </c>
      <c r="B1833" s="142" t="s">
        <v>2424</v>
      </c>
      <c r="C1833" s="156" t="s">
        <v>10859</v>
      </c>
      <c r="D1833" s="144" t="s">
        <v>9772</v>
      </c>
      <c r="E1833" s="145" t="s">
        <v>21075</v>
      </c>
    </row>
    <row r="1834" spans="1:5" ht="40.5">
      <c r="A1834" t="str">
        <f t="shared" si="28"/>
        <v>91072</v>
      </c>
      <c r="B1834" s="142" t="s">
        <v>2425</v>
      </c>
      <c r="C1834" s="156" t="s">
        <v>10860</v>
      </c>
      <c r="D1834" s="144" t="s">
        <v>9772</v>
      </c>
      <c r="E1834" s="145" t="s">
        <v>17754</v>
      </c>
    </row>
    <row r="1835" spans="1:5" ht="40.5">
      <c r="A1835" t="str">
        <f t="shared" si="28"/>
        <v>91073</v>
      </c>
      <c r="B1835" s="142" t="s">
        <v>2426</v>
      </c>
      <c r="C1835" s="156" t="s">
        <v>10861</v>
      </c>
      <c r="D1835" s="144" t="s">
        <v>9772</v>
      </c>
      <c r="E1835" s="145" t="s">
        <v>29224</v>
      </c>
    </row>
    <row r="1836" spans="1:5" ht="40.5">
      <c r="A1836" t="str">
        <f t="shared" si="28"/>
        <v>91074</v>
      </c>
      <c r="B1836" s="142" t="s">
        <v>2427</v>
      </c>
      <c r="C1836" s="156" t="s">
        <v>10862</v>
      </c>
      <c r="D1836" s="144" t="s">
        <v>9772</v>
      </c>
      <c r="E1836" s="145" t="s">
        <v>29225</v>
      </c>
    </row>
    <row r="1837" spans="1:5" ht="40.5">
      <c r="A1837" t="str">
        <f t="shared" si="28"/>
        <v>91075</v>
      </c>
      <c r="B1837" s="142" t="s">
        <v>2428</v>
      </c>
      <c r="C1837" s="156" t="s">
        <v>10863</v>
      </c>
      <c r="D1837" s="144" t="s">
        <v>9772</v>
      </c>
      <c r="E1837" s="145" t="s">
        <v>28380</v>
      </c>
    </row>
    <row r="1838" spans="1:5" ht="40.5">
      <c r="A1838" t="str">
        <f t="shared" si="28"/>
        <v>91076</v>
      </c>
      <c r="B1838" s="142" t="s">
        <v>2429</v>
      </c>
      <c r="C1838" s="156" t="s">
        <v>10864</v>
      </c>
      <c r="D1838" s="144" t="s">
        <v>9772</v>
      </c>
      <c r="E1838" s="145" t="s">
        <v>29226</v>
      </c>
    </row>
    <row r="1839" spans="1:5" ht="40.5">
      <c r="A1839" t="str">
        <f t="shared" si="28"/>
        <v>91077</v>
      </c>
      <c r="B1839" s="142" t="s">
        <v>2430</v>
      </c>
      <c r="C1839" s="156" t="s">
        <v>10865</v>
      </c>
      <c r="D1839" s="144" t="s">
        <v>9772</v>
      </c>
      <c r="E1839" s="145" t="s">
        <v>29227</v>
      </c>
    </row>
    <row r="1840" spans="1:5" ht="40.5">
      <c r="A1840" t="str">
        <f t="shared" si="28"/>
        <v>91078</v>
      </c>
      <c r="B1840" s="142" t="s">
        <v>2431</v>
      </c>
      <c r="C1840" s="156" t="s">
        <v>10866</v>
      </c>
      <c r="D1840" s="144" t="s">
        <v>9772</v>
      </c>
      <c r="E1840" s="145" t="s">
        <v>29228</v>
      </c>
    </row>
    <row r="1841" spans="1:5" ht="40.5">
      <c r="A1841" t="str">
        <f t="shared" si="28"/>
        <v>91079</v>
      </c>
      <c r="B1841" s="142" t="s">
        <v>2432</v>
      </c>
      <c r="C1841" s="156" t="s">
        <v>10867</v>
      </c>
      <c r="D1841" s="144" t="s">
        <v>9772</v>
      </c>
      <c r="E1841" s="145" t="s">
        <v>29229</v>
      </c>
    </row>
    <row r="1842" spans="1:5" ht="40.5">
      <c r="A1842" t="str">
        <f t="shared" si="28"/>
        <v>91080</v>
      </c>
      <c r="B1842" s="142" t="s">
        <v>2433</v>
      </c>
      <c r="C1842" s="156" t="s">
        <v>10868</v>
      </c>
      <c r="D1842" s="144" t="s">
        <v>9772</v>
      </c>
      <c r="E1842" s="145" t="s">
        <v>28462</v>
      </c>
    </row>
    <row r="1843" spans="1:5" ht="40.5">
      <c r="A1843" t="str">
        <f t="shared" si="28"/>
        <v>91081</v>
      </c>
      <c r="B1843" s="142" t="s">
        <v>2434</v>
      </c>
      <c r="C1843" s="156" t="s">
        <v>10869</v>
      </c>
      <c r="D1843" s="144" t="s">
        <v>9772</v>
      </c>
      <c r="E1843" s="145" t="s">
        <v>29230</v>
      </c>
    </row>
    <row r="1844" spans="1:5" ht="40.5">
      <c r="A1844" t="str">
        <f t="shared" si="28"/>
        <v>91082</v>
      </c>
      <c r="B1844" s="142" t="s">
        <v>2435</v>
      </c>
      <c r="C1844" s="156" t="s">
        <v>10870</v>
      </c>
      <c r="D1844" s="144" t="s">
        <v>9772</v>
      </c>
      <c r="E1844" s="145" t="s">
        <v>25716</v>
      </c>
    </row>
    <row r="1845" spans="1:5" ht="40.5">
      <c r="A1845" t="str">
        <f t="shared" si="28"/>
        <v>91083</v>
      </c>
      <c r="B1845" s="142" t="s">
        <v>2436</v>
      </c>
      <c r="C1845" s="156" t="s">
        <v>10871</v>
      </c>
      <c r="D1845" s="144" t="s">
        <v>9772</v>
      </c>
      <c r="E1845" s="145" t="s">
        <v>29231</v>
      </c>
    </row>
    <row r="1846" spans="1:5" ht="40.5">
      <c r="A1846" t="str">
        <f t="shared" si="28"/>
        <v>91084</v>
      </c>
      <c r="B1846" s="142" t="s">
        <v>2437</v>
      </c>
      <c r="C1846" s="156" t="s">
        <v>10872</v>
      </c>
      <c r="D1846" s="144" t="s">
        <v>9772</v>
      </c>
      <c r="E1846" s="145" t="s">
        <v>29232</v>
      </c>
    </row>
    <row r="1847" spans="1:5" ht="40.5">
      <c r="A1847" t="str">
        <f t="shared" si="28"/>
        <v>91086</v>
      </c>
      <c r="B1847" s="142" t="s">
        <v>2438</v>
      </c>
      <c r="C1847" s="156" t="s">
        <v>10873</v>
      </c>
      <c r="D1847" s="144" t="s">
        <v>9772</v>
      </c>
      <c r="E1847" s="145" t="s">
        <v>29233</v>
      </c>
    </row>
    <row r="1848" spans="1:5" ht="40.5">
      <c r="A1848" t="str">
        <f t="shared" si="28"/>
        <v>91087</v>
      </c>
      <c r="B1848" s="142" t="s">
        <v>2439</v>
      </c>
      <c r="C1848" s="156" t="s">
        <v>10874</v>
      </c>
      <c r="D1848" s="144" t="s">
        <v>9772</v>
      </c>
      <c r="E1848" s="145" t="s">
        <v>29234</v>
      </c>
    </row>
    <row r="1849" spans="1:5" ht="40.5">
      <c r="A1849" t="str">
        <f t="shared" si="28"/>
        <v>91088</v>
      </c>
      <c r="B1849" s="142" t="s">
        <v>2440</v>
      </c>
      <c r="C1849" s="156" t="s">
        <v>10875</v>
      </c>
      <c r="D1849" s="144" t="s">
        <v>9772</v>
      </c>
      <c r="E1849" s="145" t="s">
        <v>29235</v>
      </c>
    </row>
    <row r="1850" spans="1:5" ht="40.5">
      <c r="A1850" t="str">
        <f t="shared" si="28"/>
        <v>91089</v>
      </c>
      <c r="B1850" s="142" t="s">
        <v>2441</v>
      </c>
      <c r="C1850" s="156" t="s">
        <v>10876</v>
      </c>
      <c r="D1850" s="144" t="s">
        <v>9772</v>
      </c>
      <c r="E1850" s="145" t="s">
        <v>29236</v>
      </c>
    </row>
    <row r="1851" spans="1:5" ht="40.5">
      <c r="A1851" t="str">
        <f t="shared" si="28"/>
        <v>91090</v>
      </c>
      <c r="B1851" s="142" t="s">
        <v>2442</v>
      </c>
      <c r="C1851" s="156" t="s">
        <v>10877</v>
      </c>
      <c r="D1851" s="144" t="s">
        <v>9772</v>
      </c>
      <c r="E1851" s="145" t="s">
        <v>29237</v>
      </c>
    </row>
    <row r="1852" spans="1:5" ht="40.5">
      <c r="A1852" t="str">
        <f t="shared" si="28"/>
        <v>91091</v>
      </c>
      <c r="B1852" s="142" t="s">
        <v>2443</v>
      </c>
      <c r="C1852" s="156" t="s">
        <v>10878</v>
      </c>
      <c r="D1852" s="144" t="s">
        <v>9772</v>
      </c>
      <c r="E1852" s="145" t="s">
        <v>29238</v>
      </c>
    </row>
    <row r="1853" spans="1:5" ht="40.5">
      <c r="A1853" t="str">
        <f t="shared" si="28"/>
        <v>91092</v>
      </c>
      <c r="B1853" s="142" t="s">
        <v>2444</v>
      </c>
      <c r="C1853" s="156" t="s">
        <v>10879</v>
      </c>
      <c r="D1853" s="144" t="s">
        <v>9772</v>
      </c>
      <c r="E1853" s="145" t="s">
        <v>29239</v>
      </c>
    </row>
    <row r="1854" spans="1:5" ht="40.5">
      <c r="A1854" t="str">
        <f t="shared" si="28"/>
        <v>91093</v>
      </c>
      <c r="B1854" s="142" t="s">
        <v>2445</v>
      </c>
      <c r="C1854" s="156" t="s">
        <v>10880</v>
      </c>
      <c r="D1854" s="144" t="s">
        <v>9772</v>
      </c>
      <c r="E1854" s="145" t="s">
        <v>29240</v>
      </c>
    </row>
    <row r="1855" spans="1:5" ht="40.5">
      <c r="A1855" t="str">
        <f t="shared" si="28"/>
        <v>91094</v>
      </c>
      <c r="B1855" s="142" t="s">
        <v>2446</v>
      </c>
      <c r="C1855" s="156" t="s">
        <v>10881</v>
      </c>
      <c r="D1855" s="144" t="s">
        <v>9772</v>
      </c>
      <c r="E1855" s="145" t="s">
        <v>25290</v>
      </c>
    </row>
    <row r="1856" spans="1:5" ht="40.5">
      <c r="A1856" t="str">
        <f t="shared" si="28"/>
        <v>91095</v>
      </c>
      <c r="B1856" s="142" t="s">
        <v>2447</v>
      </c>
      <c r="C1856" s="156" t="s">
        <v>10882</v>
      </c>
      <c r="D1856" s="144" t="s">
        <v>9772</v>
      </c>
      <c r="E1856" s="145" t="s">
        <v>29241</v>
      </c>
    </row>
    <row r="1857" spans="1:5" ht="40.5">
      <c r="A1857" t="str">
        <f t="shared" si="28"/>
        <v>91096</v>
      </c>
      <c r="B1857" s="142" t="s">
        <v>2448</v>
      </c>
      <c r="C1857" s="156" t="s">
        <v>10883</v>
      </c>
      <c r="D1857" s="144" t="s">
        <v>9772</v>
      </c>
      <c r="E1857" s="145" t="s">
        <v>29242</v>
      </c>
    </row>
    <row r="1858" spans="1:5" ht="40.5">
      <c r="A1858" t="str">
        <f t="shared" si="28"/>
        <v>91097</v>
      </c>
      <c r="B1858" s="142" t="s">
        <v>2449</v>
      </c>
      <c r="C1858" s="156" t="s">
        <v>10884</v>
      </c>
      <c r="D1858" s="144" t="s">
        <v>9772</v>
      </c>
      <c r="E1858" s="145" t="s">
        <v>17609</v>
      </c>
    </row>
    <row r="1859" spans="1:5" ht="40.5">
      <c r="A1859" t="str">
        <f t="shared" si="28"/>
        <v>91098</v>
      </c>
      <c r="B1859" s="142" t="s">
        <v>2450</v>
      </c>
      <c r="C1859" s="156" t="s">
        <v>10885</v>
      </c>
      <c r="D1859" s="144" t="s">
        <v>9772</v>
      </c>
      <c r="E1859" s="145" t="s">
        <v>29243</v>
      </c>
    </row>
    <row r="1860" spans="1:5" ht="40.5">
      <c r="A1860" t="str">
        <f t="shared" si="28"/>
        <v>91099</v>
      </c>
      <c r="B1860" s="142" t="s">
        <v>2451</v>
      </c>
      <c r="C1860" s="156" t="s">
        <v>10886</v>
      </c>
      <c r="D1860" s="144" t="s">
        <v>9772</v>
      </c>
      <c r="E1860" s="145" t="s">
        <v>29244</v>
      </c>
    </row>
    <row r="1861" spans="1:5" ht="40.5">
      <c r="A1861" t="str">
        <f t="shared" si="28"/>
        <v>91100</v>
      </c>
      <c r="B1861" s="142" t="s">
        <v>2452</v>
      </c>
      <c r="C1861" s="156" t="s">
        <v>10887</v>
      </c>
      <c r="D1861" s="144" t="s">
        <v>9772</v>
      </c>
      <c r="E1861" s="145" t="s">
        <v>18213</v>
      </c>
    </row>
    <row r="1862" spans="1:5" ht="40.5">
      <c r="A1862" t="str">
        <f t="shared" si="28"/>
        <v>91101</v>
      </c>
      <c r="B1862" s="142" t="s">
        <v>2453</v>
      </c>
      <c r="C1862" s="156" t="s">
        <v>10888</v>
      </c>
      <c r="D1862" s="144" t="s">
        <v>9772</v>
      </c>
      <c r="E1862" s="145" t="s">
        <v>29245</v>
      </c>
    </row>
    <row r="1863" spans="1:5" ht="27">
      <c r="A1863" t="str">
        <f t="shared" si="28"/>
        <v>91166</v>
      </c>
      <c r="B1863" s="142" t="s">
        <v>2454</v>
      </c>
      <c r="C1863" s="156" t="s">
        <v>14341</v>
      </c>
      <c r="D1863" s="144" t="s">
        <v>9548</v>
      </c>
      <c r="E1863" s="145" t="s">
        <v>9028</v>
      </c>
    </row>
    <row r="1864" spans="1:5" ht="27">
      <c r="A1864" t="str">
        <f t="shared" ref="A1864:A1927" si="29">IF(ISERROR(SEARCH("/",B1864)=6),TRIM(CLEAN(B1864)),IF(SEARCH("/",B1864)=6,IF(LEN(TRIM(CLEAN(B1864)))=7,LEFT(TRIM(CLEAN(B1864)),6)&amp;"00"&amp;RIGHT(TRIM(CLEAN(B1864)),1),LEFT(TRIM(CLEAN(B1864)),6)&amp;"0"&amp;RIGHT(TRIM(CLEAN(B1864)),2)),TRIM(CLEAN(B1864))))</f>
        <v>91167</v>
      </c>
      <c r="B1864" s="142" t="s">
        <v>2455</v>
      </c>
      <c r="C1864" s="156" t="s">
        <v>14343</v>
      </c>
      <c r="D1864" s="144" t="s">
        <v>9548</v>
      </c>
      <c r="E1864" s="145" t="s">
        <v>9356</v>
      </c>
    </row>
    <row r="1865" spans="1:5" ht="40.5">
      <c r="A1865" t="str">
        <f t="shared" si="29"/>
        <v>91168</v>
      </c>
      <c r="B1865" s="142" t="s">
        <v>2456</v>
      </c>
      <c r="C1865" s="156" t="s">
        <v>14344</v>
      </c>
      <c r="D1865" s="144" t="s">
        <v>9548</v>
      </c>
      <c r="E1865" s="145" t="s">
        <v>16133</v>
      </c>
    </row>
    <row r="1866" spans="1:5" ht="27">
      <c r="A1866" t="str">
        <f t="shared" si="29"/>
        <v>91169</v>
      </c>
      <c r="B1866" s="142" t="s">
        <v>2457</v>
      </c>
      <c r="C1866" s="156" t="s">
        <v>14345</v>
      </c>
      <c r="D1866" s="144" t="s">
        <v>9548</v>
      </c>
      <c r="E1866" s="145" t="s">
        <v>16392</v>
      </c>
    </row>
    <row r="1867" spans="1:5" ht="40.5">
      <c r="A1867" t="str">
        <f t="shared" si="29"/>
        <v>91170</v>
      </c>
      <c r="B1867" s="142" t="s">
        <v>2458</v>
      </c>
      <c r="C1867" s="156" t="s">
        <v>14346</v>
      </c>
      <c r="D1867" s="144" t="s">
        <v>9548</v>
      </c>
      <c r="E1867" s="145" t="s">
        <v>9397</v>
      </c>
    </row>
    <row r="1868" spans="1:5" ht="40.5">
      <c r="A1868" t="str">
        <f t="shared" si="29"/>
        <v>91171</v>
      </c>
      <c r="B1868" s="142" t="s">
        <v>2459</v>
      </c>
      <c r="C1868" s="156" t="s">
        <v>14347</v>
      </c>
      <c r="D1868" s="144" t="s">
        <v>9548</v>
      </c>
      <c r="E1868" s="145" t="s">
        <v>17946</v>
      </c>
    </row>
    <row r="1869" spans="1:5" ht="27">
      <c r="A1869" t="str">
        <f t="shared" si="29"/>
        <v>91172</v>
      </c>
      <c r="B1869" s="142" t="s">
        <v>2460</v>
      </c>
      <c r="C1869" s="156" t="s">
        <v>14348</v>
      </c>
      <c r="D1869" s="144" t="s">
        <v>9548</v>
      </c>
      <c r="E1869" s="145" t="s">
        <v>9232</v>
      </c>
    </row>
    <row r="1870" spans="1:5" ht="40.5">
      <c r="A1870" t="str">
        <f t="shared" si="29"/>
        <v>91173</v>
      </c>
      <c r="B1870" s="142" t="s">
        <v>2461</v>
      </c>
      <c r="C1870" s="156" t="s">
        <v>14349</v>
      </c>
      <c r="D1870" s="144" t="s">
        <v>9548</v>
      </c>
      <c r="E1870" s="145" t="s">
        <v>28361</v>
      </c>
    </row>
    <row r="1871" spans="1:5" ht="40.5">
      <c r="A1871" t="str">
        <f t="shared" si="29"/>
        <v>91174</v>
      </c>
      <c r="B1871" s="142" t="s">
        <v>2462</v>
      </c>
      <c r="C1871" s="156" t="s">
        <v>14351</v>
      </c>
      <c r="D1871" s="144" t="s">
        <v>9548</v>
      </c>
      <c r="E1871" s="145" t="s">
        <v>8614</v>
      </c>
    </row>
    <row r="1872" spans="1:5" ht="27">
      <c r="A1872" t="str">
        <f t="shared" si="29"/>
        <v>91175</v>
      </c>
      <c r="B1872" s="142" t="s">
        <v>2463</v>
      </c>
      <c r="C1872" s="156" t="s">
        <v>14353</v>
      </c>
      <c r="D1872" s="144" t="s">
        <v>9548</v>
      </c>
      <c r="E1872" s="145" t="s">
        <v>8716</v>
      </c>
    </row>
    <row r="1873" spans="1:5" ht="27">
      <c r="A1873" t="str">
        <f t="shared" si="29"/>
        <v>91176</v>
      </c>
      <c r="B1873" s="142" t="s">
        <v>2464</v>
      </c>
      <c r="C1873" s="156" t="s">
        <v>14355</v>
      </c>
      <c r="D1873" s="144" t="s">
        <v>9548</v>
      </c>
      <c r="E1873" s="145" t="s">
        <v>20789</v>
      </c>
    </row>
    <row r="1874" spans="1:5" ht="40.5">
      <c r="A1874" t="str">
        <f t="shared" si="29"/>
        <v>91177</v>
      </c>
      <c r="B1874" s="142" t="s">
        <v>2465</v>
      </c>
      <c r="C1874" s="156" t="s">
        <v>14356</v>
      </c>
      <c r="D1874" s="144" t="s">
        <v>9548</v>
      </c>
      <c r="E1874" s="145" t="s">
        <v>8901</v>
      </c>
    </row>
    <row r="1875" spans="1:5" ht="27">
      <c r="A1875" t="str">
        <f t="shared" si="29"/>
        <v>91178</v>
      </c>
      <c r="B1875" s="142" t="s">
        <v>2466</v>
      </c>
      <c r="C1875" s="156" t="s">
        <v>14357</v>
      </c>
      <c r="D1875" s="144" t="s">
        <v>9548</v>
      </c>
      <c r="E1875" s="145" t="s">
        <v>17594</v>
      </c>
    </row>
    <row r="1876" spans="1:5" ht="40.5">
      <c r="A1876" t="str">
        <f t="shared" si="29"/>
        <v>91179</v>
      </c>
      <c r="B1876" s="142" t="s">
        <v>2467</v>
      </c>
      <c r="C1876" s="156" t="s">
        <v>14358</v>
      </c>
      <c r="D1876" s="144" t="s">
        <v>9548</v>
      </c>
      <c r="E1876" s="145" t="s">
        <v>8784</v>
      </c>
    </row>
    <row r="1877" spans="1:5" ht="40.5">
      <c r="A1877" t="str">
        <f t="shared" si="29"/>
        <v>91180</v>
      </c>
      <c r="B1877" s="142" t="s">
        <v>2468</v>
      </c>
      <c r="C1877" s="156" t="s">
        <v>14359</v>
      </c>
      <c r="D1877" s="144" t="s">
        <v>9548</v>
      </c>
      <c r="E1877" s="145" t="s">
        <v>9218</v>
      </c>
    </row>
    <row r="1878" spans="1:5" ht="27">
      <c r="A1878" t="str">
        <f t="shared" si="29"/>
        <v>91181</v>
      </c>
      <c r="B1878" s="142" t="s">
        <v>2469</v>
      </c>
      <c r="C1878" s="156" t="s">
        <v>14360</v>
      </c>
      <c r="D1878" s="144" t="s">
        <v>9548</v>
      </c>
      <c r="E1878" s="145" t="s">
        <v>8623</v>
      </c>
    </row>
    <row r="1879" spans="1:5" ht="27">
      <c r="A1879" t="str">
        <f t="shared" si="29"/>
        <v>91182</v>
      </c>
      <c r="B1879" s="142" t="s">
        <v>2470</v>
      </c>
      <c r="C1879" s="156" t="s">
        <v>14362</v>
      </c>
      <c r="D1879" s="144" t="s">
        <v>9548</v>
      </c>
      <c r="E1879" s="145" t="s">
        <v>18831</v>
      </c>
    </row>
    <row r="1880" spans="1:5" ht="40.5">
      <c r="A1880" t="str">
        <f t="shared" si="29"/>
        <v>91183</v>
      </c>
      <c r="B1880" s="142" t="s">
        <v>2471</v>
      </c>
      <c r="C1880" s="156" t="s">
        <v>14363</v>
      </c>
      <c r="D1880" s="144" t="s">
        <v>9548</v>
      </c>
      <c r="E1880" s="145" t="s">
        <v>11938</v>
      </c>
    </row>
    <row r="1881" spans="1:5" ht="27">
      <c r="A1881" t="str">
        <f t="shared" si="29"/>
        <v>91184</v>
      </c>
      <c r="B1881" s="142" t="s">
        <v>2472</v>
      </c>
      <c r="C1881" s="156" t="s">
        <v>14364</v>
      </c>
      <c r="D1881" s="144" t="s">
        <v>9548</v>
      </c>
      <c r="E1881" s="145" t="s">
        <v>9009</v>
      </c>
    </row>
    <row r="1882" spans="1:5" ht="27">
      <c r="A1882" t="str">
        <f t="shared" si="29"/>
        <v>91185</v>
      </c>
      <c r="B1882" s="142" t="s">
        <v>2473</v>
      </c>
      <c r="C1882" s="156" t="s">
        <v>14366</v>
      </c>
      <c r="D1882" s="144" t="s">
        <v>9548</v>
      </c>
      <c r="E1882" s="145" t="s">
        <v>13813</v>
      </c>
    </row>
    <row r="1883" spans="1:5" ht="40.5">
      <c r="A1883" t="str">
        <f t="shared" si="29"/>
        <v>91186</v>
      </c>
      <c r="B1883" s="142" t="s">
        <v>2474</v>
      </c>
      <c r="C1883" s="156" t="s">
        <v>14367</v>
      </c>
      <c r="D1883" s="144" t="s">
        <v>9548</v>
      </c>
      <c r="E1883" s="145" t="s">
        <v>10470</v>
      </c>
    </row>
    <row r="1884" spans="1:5" ht="27">
      <c r="A1884" t="str">
        <f t="shared" si="29"/>
        <v>91187</v>
      </c>
      <c r="B1884" s="142" t="s">
        <v>2475</v>
      </c>
      <c r="C1884" s="156" t="s">
        <v>14368</v>
      </c>
      <c r="D1884" s="144" t="s">
        <v>9548</v>
      </c>
      <c r="E1884" s="145" t="s">
        <v>18718</v>
      </c>
    </row>
    <row r="1885" spans="1:5" ht="27">
      <c r="A1885" t="str">
        <f t="shared" si="29"/>
        <v>91188</v>
      </c>
      <c r="B1885" s="142" t="s">
        <v>2476</v>
      </c>
      <c r="C1885" s="156" t="s">
        <v>14369</v>
      </c>
      <c r="D1885" s="144" t="s">
        <v>9623</v>
      </c>
      <c r="E1885" s="145" t="s">
        <v>11983</v>
      </c>
    </row>
    <row r="1886" spans="1:5" ht="27">
      <c r="A1886" t="str">
        <f t="shared" si="29"/>
        <v>91189</v>
      </c>
      <c r="B1886" s="142" t="s">
        <v>2477</v>
      </c>
      <c r="C1886" s="156" t="s">
        <v>14370</v>
      </c>
      <c r="D1886" s="144" t="s">
        <v>9623</v>
      </c>
      <c r="E1886" s="145" t="s">
        <v>25337</v>
      </c>
    </row>
    <row r="1887" spans="1:5" ht="27">
      <c r="A1887" t="str">
        <f t="shared" si="29"/>
        <v>91190</v>
      </c>
      <c r="B1887" s="142" t="s">
        <v>2478</v>
      </c>
      <c r="C1887" s="156" t="s">
        <v>14371</v>
      </c>
      <c r="D1887" s="144" t="s">
        <v>9623</v>
      </c>
      <c r="E1887" s="145" t="s">
        <v>9143</v>
      </c>
    </row>
    <row r="1888" spans="1:5" ht="27">
      <c r="A1888" t="str">
        <f t="shared" si="29"/>
        <v>91191</v>
      </c>
      <c r="B1888" s="142" t="s">
        <v>2479</v>
      </c>
      <c r="C1888" s="156" t="s">
        <v>14372</v>
      </c>
      <c r="D1888" s="144" t="s">
        <v>9623</v>
      </c>
      <c r="E1888" s="145" t="s">
        <v>19160</v>
      </c>
    </row>
    <row r="1889" spans="1:5">
      <c r="A1889" t="str">
        <f t="shared" si="29"/>
        <v>91192</v>
      </c>
      <c r="B1889" s="142" t="s">
        <v>2480</v>
      </c>
      <c r="C1889" s="156" t="s">
        <v>14373</v>
      </c>
      <c r="D1889" s="144" t="s">
        <v>9623</v>
      </c>
      <c r="E1889" s="145" t="s">
        <v>17627</v>
      </c>
    </row>
    <row r="1890" spans="1:5" ht="27">
      <c r="A1890" t="str">
        <f t="shared" si="29"/>
        <v>91222</v>
      </c>
      <c r="B1890" s="142" t="s">
        <v>2481</v>
      </c>
      <c r="C1890" s="156" t="s">
        <v>14374</v>
      </c>
      <c r="D1890" s="144" t="s">
        <v>9548</v>
      </c>
      <c r="E1890" s="145" t="s">
        <v>17500</v>
      </c>
    </row>
    <row r="1891" spans="1:5" ht="27">
      <c r="A1891" t="str">
        <f t="shared" si="29"/>
        <v>91273</v>
      </c>
      <c r="B1891" s="142" t="s">
        <v>2482</v>
      </c>
      <c r="C1891" s="156" t="s">
        <v>10489</v>
      </c>
      <c r="D1891" s="144" t="s">
        <v>10129</v>
      </c>
      <c r="E1891" s="145" t="s">
        <v>8579</v>
      </c>
    </row>
    <row r="1892" spans="1:5" ht="27">
      <c r="A1892" t="str">
        <f t="shared" si="29"/>
        <v>91274</v>
      </c>
      <c r="B1892" s="142" t="s">
        <v>2483</v>
      </c>
      <c r="C1892" s="156" t="s">
        <v>10490</v>
      </c>
      <c r="D1892" s="144" t="s">
        <v>10129</v>
      </c>
      <c r="E1892" s="145" t="s">
        <v>9075</v>
      </c>
    </row>
    <row r="1893" spans="1:5" ht="27">
      <c r="A1893" t="str">
        <f t="shared" si="29"/>
        <v>91275</v>
      </c>
      <c r="B1893" s="142" t="s">
        <v>2484</v>
      </c>
      <c r="C1893" s="156" t="s">
        <v>10491</v>
      </c>
      <c r="D1893" s="144" t="s">
        <v>10129</v>
      </c>
      <c r="E1893" s="145" t="s">
        <v>24793</v>
      </c>
    </row>
    <row r="1894" spans="1:5" ht="27">
      <c r="A1894" t="str">
        <f t="shared" si="29"/>
        <v>91276</v>
      </c>
      <c r="B1894" s="142" t="s">
        <v>2485</v>
      </c>
      <c r="C1894" s="156" t="s">
        <v>10492</v>
      </c>
      <c r="D1894" s="144" t="s">
        <v>10129</v>
      </c>
      <c r="E1894" s="145" t="s">
        <v>8910</v>
      </c>
    </row>
    <row r="1895" spans="1:5" ht="27">
      <c r="A1895" t="str">
        <f t="shared" si="29"/>
        <v>91277</v>
      </c>
      <c r="B1895" s="142" t="s">
        <v>2486</v>
      </c>
      <c r="C1895" s="156" t="s">
        <v>9896</v>
      </c>
      <c r="D1895" s="144" t="s">
        <v>9808</v>
      </c>
      <c r="E1895" s="145" t="s">
        <v>8656</v>
      </c>
    </row>
    <row r="1896" spans="1:5" ht="27">
      <c r="A1896" t="str">
        <f t="shared" si="29"/>
        <v>91278</v>
      </c>
      <c r="B1896" s="142" t="s">
        <v>2487</v>
      </c>
      <c r="C1896" s="156" t="s">
        <v>10055</v>
      </c>
      <c r="D1896" s="144" t="s">
        <v>9961</v>
      </c>
      <c r="E1896" s="145" t="s">
        <v>8629</v>
      </c>
    </row>
    <row r="1897" spans="1:5" ht="40.5">
      <c r="A1897" t="str">
        <f t="shared" si="29"/>
        <v>91279</v>
      </c>
      <c r="B1897" s="142" t="s">
        <v>2488</v>
      </c>
      <c r="C1897" s="156" t="s">
        <v>10493</v>
      </c>
      <c r="D1897" s="144" t="s">
        <v>10129</v>
      </c>
      <c r="E1897" s="145" t="s">
        <v>8543</v>
      </c>
    </row>
    <row r="1898" spans="1:5" ht="40.5">
      <c r="A1898" t="str">
        <f t="shared" si="29"/>
        <v>91280</v>
      </c>
      <c r="B1898" s="142" t="s">
        <v>2489</v>
      </c>
      <c r="C1898" s="156" t="s">
        <v>10494</v>
      </c>
      <c r="D1898" s="144" t="s">
        <v>10129</v>
      </c>
      <c r="E1898" s="145" t="s">
        <v>8810</v>
      </c>
    </row>
    <row r="1899" spans="1:5" ht="40.5">
      <c r="A1899" t="str">
        <f t="shared" si="29"/>
        <v>91281</v>
      </c>
      <c r="B1899" s="142" t="s">
        <v>2490</v>
      </c>
      <c r="C1899" s="156" t="s">
        <v>10495</v>
      </c>
      <c r="D1899" s="144" t="s">
        <v>10129</v>
      </c>
      <c r="E1899" s="145" t="s">
        <v>24810</v>
      </c>
    </row>
    <row r="1900" spans="1:5" ht="40.5">
      <c r="A1900" t="str">
        <f t="shared" si="29"/>
        <v>91282</v>
      </c>
      <c r="B1900" s="142" t="s">
        <v>2491</v>
      </c>
      <c r="C1900" s="156" t="s">
        <v>10496</v>
      </c>
      <c r="D1900" s="144" t="s">
        <v>10129</v>
      </c>
      <c r="E1900" s="145" t="s">
        <v>10390</v>
      </c>
    </row>
    <row r="1901" spans="1:5" ht="40.5">
      <c r="A1901" t="str">
        <f t="shared" si="29"/>
        <v>91283</v>
      </c>
      <c r="B1901" s="142" t="s">
        <v>2492</v>
      </c>
      <c r="C1901" s="156" t="s">
        <v>9898</v>
      </c>
      <c r="D1901" s="144" t="s">
        <v>9808</v>
      </c>
      <c r="E1901" s="145" t="s">
        <v>9203</v>
      </c>
    </row>
    <row r="1902" spans="1:5" ht="40.5">
      <c r="A1902" t="str">
        <f t="shared" si="29"/>
        <v>91285</v>
      </c>
      <c r="B1902" s="142" t="s">
        <v>2493</v>
      </c>
      <c r="C1902" s="156" t="s">
        <v>10056</v>
      </c>
      <c r="D1902" s="144" t="s">
        <v>9961</v>
      </c>
      <c r="E1902" s="145" t="s">
        <v>8638</v>
      </c>
    </row>
    <row r="1903" spans="1:5">
      <c r="A1903" t="str">
        <f t="shared" si="29"/>
        <v>91287</v>
      </c>
      <c r="B1903" s="142" t="s">
        <v>2494</v>
      </c>
      <c r="C1903" s="156" t="s">
        <v>11233</v>
      </c>
      <c r="D1903" s="144" t="s">
        <v>9623</v>
      </c>
      <c r="E1903" s="145" t="s">
        <v>29246</v>
      </c>
    </row>
    <row r="1904" spans="1:5" ht="27">
      <c r="A1904" t="str">
        <f t="shared" si="29"/>
        <v>91292</v>
      </c>
      <c r="B1904" s="142" t="s">
        <v>2495</v>
      </c>
      <c r="C1904" s="156" t="s">
        <v>11234</v>
      </c>
      <c r="D1904" s="144" t="s">
        <v>9623</v>
      </c>
      <c r="E1904" s="145" t="s">
        <v>29247</v>
      </c>
    </row>
    <row r="1905" spans="1:5" ht="27">
      <c r="A1905" t="str">
        <f t="shared" si="29"/>
        <v>91295</v>
      </c>
      <c r="B1905" s="142" t="s">
        <v>2496</v>
      </c>
      <c r="C1905" s="156" t="s">
        <v>11235</v>
      </c>
      <c r="D1905" s="144" t="s">
        <v>9623</v>
      </c>
      <c r="E1905" s="145" t="s">
        <v>29248</v>
      </c>
    </row>
    <row r="1906" spans="1:5" ht="27">
      <c r="A1906" t="str">
        <f t="shared" si="29"/>
        <v>91296</v>
      </c>
      <c r="B1906" s="142" t="s">
        <v>2497</v>
      </c>
      <c r="C1906" s="156" t="s">
        <v>11236</v>
      </c>
      <c r="D1906" s="144" t="s">
        <v>9623</v>
      </c>
      <c r="E1906" s="145" t="s">
        <v>29249</v>
      </c>
    </row>
    <row r="1907" spans="1:5" ht="27">
      <c r="A1907" t="str">
        <f t="shared" si="29"/>
        <v>91297</v>
      </c>
      <c r="B1907" s="142" t="s">
        <v>2498</v>
      </c>
      <c r="C1907" s="156" t="s">
        <v>11237</v>
      </c>
      <c r="D1907" s="144" t="s">
        <v>9623</v>
      </c>
      <c r="E1907" s="145" t="s">
        <v>29250</v>
      </c>
    </row>
    <row r="1908" spans="1:5" ht="27">
      <c r="A1908" t="str">
        <f t="shared" si="29"/>
        <v>91298</v>
      </c>
      <c r="B1908" s="142" t="s">
        <v>2499</v>
      </c>
      <c r="C1908" s="156" t="s">
        <v>11238</v>
      </c>
      <c r="D1908" s="144" t="s">
        <v>9623</v>
      </c>
      <c r="E1908" s="145" t="s">
        <v>29251</v>
      </c>
    </row>
    <row r="1909" spans="1:5" ht="27">
      <c r="A1909" t="str">
        <f t="shared" si="29"/>
        <v>91299</v>
      </c>
      <c r="B1909" s="142" t="s">
        <v>2500</v>
      </c>
      <c r="C1909" s="156" t="s">
        <v>11239</v>
      </c>
      <c r="D1909" s="144" t="s">
        <v>9623</v>
      </c>
      <c r="E1909" s="145" t="s">
        <v>29252</v>
      </c>
    </row>
    <row r="1910" spans="1:5" ht="27">
      <c r="A1910" t="str">
        <f t="shared" si="29"/>
        <v>91304</v>
      </c>
      <c r="B1910" s="142" t="s">
        <v>2501</v>
      </c>
      <c r="C1910" s="156" t="s">
        <v>11240</v>
      </c>
      <c r="D1910" s="144" t="s">
        <v>9623</v>
      </c>
      <c r="E1910" s="145" t="s">
        <v>28529</v>
      </c>
    </row>
    <row r="1911" spans="1:5" ht="27">
      <c r="A1911" t="str">
        <f t="shared" si="29"/>
        <v>91305</v>
      </c>
      <c r="B1911" s="142" t="s">
        <v>2502</v>
      </c>
      <c r="C1911" s="156" t="s">
        <v>11241</v>
      </c>
      <c r="D1911" s="144" t="s">
        <v>9623</v>
      </c>
      <c r="E1911" s="145" t="s">
        <v>29253</v>
      </c>
    </row>
    <row r="1912" spans="1:5" ht="27">
      <c r="A1912" t="str">
        <f t="shared" si="29"/>
        <v>91306</v>
      </c>
      <c r="B1912" s="142" t="s">
        <v>2503</v>
      </c>
      <c r="C1912" s="156" t="s">
        <v>11242</v>
      </c>
      <c r="D1912" s="144" t="s">
        <v>9623</v>
      </c>
      <c r="E1912" s="145" t="s">
        <v>29185</v>
      </c>
    </row>
    <row r="1913" spans="1:5" ht="27">
      <c r="A1913" t="str">
        <f t="shared" si="29"/>
        <v>91307</v>
      </c>
      <c r="B1913" s="142" t="s">
        <v>2504</v>
      </c>
      <c r="C1913" s="156" t="s">
        <v>11243</v>
      </c>
      <c r="D1913" s="144" t="s">
        <v>9623</v>
      </c>
      <c r="E1913" s="145" t="s">
        <v>25675</v>
      </c>
    </row>
    <row r="1914" spans="1:5" ht="40.5">
      <c r="A1914" t="str">
        <f t="shared" si="29"/>
        <v>91312</v>
      </c>
      <c r="B1914" s="142" t="s">
        <v>2505</v>
      </c>
      <c r="C1914" s="156" t="s">
        <v>11244</v>
      </c>
      <c r="D1914" s="144" t="s">
        <v>9623</v>
      </c>
      <c r="E1914" s="145" t="s">
        <v>29254</v>
      </c>
    </row>
    <row r="1915" spans="1:5" ht="40.5">
      <c r="A1915" t="str">
        <f t="shared" si="29"/>
        <v>91313</v>
      </c>
      <c r="B1915" s="142" t="s">
        <v>2506</v>
      </c>
      <c r="C1915" s="156" t="s">
        <v>11245</v>
      </c>
      <c r="D1915" s="144" t="s">
        <v>9623</v>
      </c>
      <c r="E1915" s="145" t="s">
        <v>29255</v>
      </c>
    </row>
    <row r="1916" spans="1:5" ht="40.5">
      <c r="A1916" t="str">
        <f t="shared" si="29"/>
        <v>91314</v>
      </c>
      <c r="B1916" s="142" t="s">
        <v>2507</v>
      </c>
      <c r="C1916" s="156" t="s">
        <v>11246</v>
      </c>
      <c r="D1916" s="144" t="s">
        <v>9623</v>
      </c>
      <c r="E1916" s="145" t="s">
        <v>29256</v>
      </c>
    </row>
    <row r="1917" spans="1:5" ht="40.5">
      <c r="A1917" t="str">
        <f t="shared" si="29"/>
        <v>91315</v>
      </c>
      <c r="B1917" s="142" t="s">
        <v>2508</v>
      </c>
      <c r="C1917" s="156" t="s">
        <v>11247</v>
      </c>
      <c r="D1917" s="144" t="s">
        <v>9623</v>
      </c>
      <c r="E1917" s="145" t="s">
        <v>29257</v>
      </c>
    </row>
    <row r="1918" spans="1:5" ht="54">
      <c r="A1918" t="str">
        <f t="shared" si="29"/>
        <v>91316</v>
      </c>
      <c r="B1918" s="142" t="s">
        <v>7629</v>
      </c>
      <c r="C1918" s="156" t="s">
        <v>11248</v>
      </c>
      <c r="D1918" s="144" t="s">
        <v>9623</v>
      </c>
      <c r="E1918" s="145" t="s">
        <v>29258</v>
      </c>
    </row>
    <row r="1919" spans="1:5" ht="54">
      <c r="A1919" t="str">
        <f t="shared" si="29"/>
        <v>91317</v>
      </c>
      <c r="B1919" s="142" t="s">
        <v>7630</v>
      </c>
      <c r="C1919" s="156" t="s">
        <v>11249</v>
      </c>
      <c r="D1919" s="144" t="s">
        <v>9623</v>
      </c>
      <c r="E1919" s="145" t="s">
        <v>29259</v>
      </c>
    </row>
    <row r="1920" spans="1:5" ht="40.5">
      <c r="A1920" t="str">
        <f t="shared" si="29"/>
        <v>91318</v>
      </c>
      <c r="B1920" s="142" t="s">
        <v>2509</v>
      </c>
      <c r="C1920" s="156" t="s">
        <v>11250</v>
      </c>
      <c r="D1920" s="144" t="s">
        <v>9623</v>
      </c>
      <c r="E1920" s="145" t="s">
        <v>29260</v>
      </c>
    </row>
    <row r="1921" spans="1:5" ht="40.5">
      <c r="A1921" t="str">
        <f t="shared" si="29"/>
        <v>91319</v>
      </c>
      <c r="B1921" s="142" t="s">
        <v>2510</v>
      </c>
      <c r="C1921" s="156" t="s">
        <v>11251</v>
      </c>
      <c r="D1921" s="144" t="s">
        <v>9623</v>
      </c>
      <c r="E1921" s="145" t="s">
        <v>29261</v>
      </c>
    </row>
    <row r="1922" spans="1:5" ht="40.5">
      <c r="A1922" t="str">
        <f t="shared" si="29"/>
        <v>91320</v>
      </c>
      <c r="B1922" s="142" t="s">
        <v>2511</v>
      </c>
      <c r="C1922" s="156" t="s">
        <v>11252</v>
      </c>
      <c r="D1922" s="144" t="s">
        <v>9623</v>
      </c>
      <c r="E1922" s="145" t="s">
        <v>29262</v>
      </c>
    </row>
    <row r="1923" spans="1:5" ht="40.5">
      <c r="A1923" t="str">
        <f t="shared" si="29"/>
        <v>91321</v>
      </c>
      <c r="B1923" s="142" t="s">
        <v>2512</v>
      </c>
      <c r="C1923" s="156" t="s">
        <v>11253</v>
      </c>
      <c r="D1923" s="144" t="s">
        <v>9623</v>
      </c>
      <c r="E1923" s="145" t="s">
        <v>29263</v>
      </c>
    </row>
    <row r="1924" spans="1:5" ht="40.5">
      <c r="A1924" t="str">
        <f t="shared" si="29"/>
        <v>91322</v>
      </c>
      <c r="B1924" s="142" t="s">
        <v>7631</v>
      </c>
      <c r="C1924" s="156" t="s">
        <v>11254</v>
      </c>
      <c r="D1924" s="144" t="s">
        <v>9623</v>
      </c>
      <c r="E1924" s="145" t="s">
        <v>29264</v>
      </c>
    </row>
    <row r="1925" spans="1:5" ht="40.5">
      <c r="A1925" t="str">
        <f t="shared" si="29"/>
        <v>91323</v>
      </c>
      <c r="B1925" s="142" t="s">
        <v>7632</v>
      </c>
      <c r="C1925" s="156" t="s">
        <v>11255</v>
      </c>
      <c r="D1925" s="144" t="s">
        <v>9623</v>
      </c>
      <c r="E1925" s="145" t="s">
        <v>29265</v>
      </c>
    </row>
    <row r="1926" spans="1:5" ht="40.5">
      <c r="A1926" t="str">
        <f t="shared" si="29"/>
        <v>91324</v>
      </c>
      <c r="B1926" s="142" t="s">
        <v>2513</v>
      </c>
      <c r="C1926" s="156" t="s">
        <v>11256</v>
      </c>
      <c r="D1926" s="144" t="s">
        <v>9623</v>
      </c>
      <c r="E1926" s="145" t="s">
        <v>29266</v>
      </c>
    </row>
    <row r="1927" spans="1:5" ht="40.5">
      <c r="A1927" t="str">
        <f t="shared" si="29"/>
        <v>91325</v>
      </c>
      <c r="B1927" s="142" t="s">
        <v>2514</v>
      </c>
      <c r="C1927" s="156" t="s">
        <v>11257</v>
      </c>
      <c r="D1927" s="144" t="s">
        <v>9623</v>
      </c>
      <c r="E1927" s="145" t="s">
        <v>29267</v>
      </c>
    </row>
    <row r="1928" spans="1:5" ht="40.5">
      <c r="A1928" t="str">
        <f t="shared" ref="A1928:A1991" si="30">IF(ISERROR(SEARCH("/",B1928)=6),TRIM(CLEAN(B1928)),IF(SEARCH("/",B1928)=6,IF(LEN(TRIM(CLEAN(B1928)))=7,LEFT(TRIM(CLEAN(B1928)),6)&amp;"00"&amp;RIGHT(TRIM(CLEAN(B1928)),1),LEFT(TRIM(CLEAN(B1928)),6)&amp;"0"&amp;RIGHT(TRIM(CLEAN(B1928)),2)),TRIM(CLEAN(B1928))))</f>
        <v>91326</v>
      </c>
      <c r="B1928" s="142" t="s">
        <v>2515</v>
      </c>
      <c r="C1928" s="156" t="s">
        <v>11258</v>
      </c>
      <c r="D1928" s="144" t="s">
        <v>9623</v>
      </c>
      <c r="E1928" s="145" t="s">
        <v>29268</v>
      </c>
    </row>
    <row r="1929" spans="1:5" ht="40.5">
      <c r="A1929" t="str">
        <f t="shared" si="30"/>
        <v>91327</v>
      </c>
      <c r="B1929" s="142" t="s">
        <v>2516</v>
      </c>
      <c r="C1929" s="156" t="s">
        <v>11259</v>
      </c>
      <c r="D1929" s="144" t="s">
        <v>9623</v>
      </c>
      <c r="E1929" s="145" t="s">
        <v>27678</v>
      </c>
    </row>
    <row r="1930" spans="1:5" ht="40.5">
      <c r="A1930" t="str">
        <f t="shared" si="30"/>
        <v>91328</v>
      </c>
      <c r="B1930" s="142" t="s">
        <v>2517</v>
      </c>
      <c r="C1930" s="156" t="s">
        <v>11260</v>
      </c>
      <c r="D1930" s="144" t="s">
        <v>9623</v>
      </c>
      <c r="E1930" s="145" t="s">
        <v>29269</v>
      </c>
    </row>
    <row r="1931" spans="1:5" ht="40.5">
      <c r="A1931" t="str">
        <f t="shared" si="30"/>
        <v>91329</v>
      </c>
      <c r="B1931" s="142" t="s">
        <v>2518</v>
      </c>
      <c r="C1931" s="156" t="s">
        <v>11261</v>
      </c>
      <c r="D1931" s="144" t="s">
        <v>9623</v>
      </c>
      <c r="E1931" s="145" t="s">
        <v>29270</v>
      </c>
    </row>
    <row r="1932" spans="1:5" ht="40.5">
      <c r="A1932" t="str">
        <f t="shared" si="30"/>
        <v>91330</v>
      </c>
      <c r="B1932" s="142" t="s">
        <v>2519</v>
      </c>
      <c r="C1932" s="156" t="s">
        <v>11262</v>
      </c>
      <c r="D1932" s="144" t="s">
        <v>9623</v>
      </c>
      <c r="E1932" s="145" t="s">
        <v>29271</v>
      </c>
    </row>
    <row r="1933" spans="1:5" ht="40.5">
      <c r="A1933" t="str">
        <f t="shared" si="30"/>
        <v>91331</v>
      </c>
      <c r="B1933" s="142" t="s">
        <v>2520</v>
      </c>
      <c r="C1933" s="156" t="s">
        <v>11263</v>
      </c>
      <c r="D1933" s="144" t="s">
        <v>9623</v>
      </c>
      <c r="E1933" s="145" t="s">
        <v>29272</v>
      </c>
    </row>
    <row r="1934" spans="1:5" ht="40.5">
      <c r="A1934" t="str">
        <f t="shared" si="30"/>
        <v>91332</v>
      </c>
      <c r="B1934" s="142" t="s">
        <v>2521</v>
      </c>
      <c r="C1934" s="156" t="s">
        <v>11264</v>
      </c>
      <c r="D1934" s="144" t="s">
        <v>9623</v>
      </c>
      <c r="E1934" s="145" t="s">
        <v>29273</v>
      </c>
    </row>
    <row r="1935" spans="1:5" ht="40.5">
      <c r="A1935" t="str">
        <f t="shared" si="30"/>
        <v>91333</v>
      </c>
      <c r="B1935" s="142" t="s">
        <v>2522</v>
      </c>
      <c r="C1935" s="156" t="s">
        <v>11265</v>
      </c>
      <c r="D1935" s="144" t="s">
        <v>9623</v>
      </c>
      <c r="E1935" s="145" t="s">
        <v>29274</v>
      </c>
    </row>
    <row r="1936" spans="1:5" ht="40.5">
      <c r="A1936" t="str">
        <f t="shared" si="30"/>
        <v>91334</v>
      </c>
      <c r="B1936" s="142" t="s">
        <v>2523</v>
      </c>
      <c r="C1936" s="156" t="s">
        <v>11266</v>
      </c>
      <c r="D1936" s="144" t="s">
        <v>9623</v>
      </c>
      <c r="E1936" s="145" t="s">
        <v>29275</v>
      </c>
    </row>
    <row r="1937" spans="1:5" ht="40.5">
      <c r="A1937" t="str">
        <f t="shared" si="30"/>
        <v>91335</v>
      </c>
      <c r="B1937" s="142" t="s">
        <v>2524</v>
      </c>
      <c r="C1937" s="156" t="s">
        <v>11267</v>
      </c>
      <c r="D1937" s="144" t="s">
        <v>9623</v>
      </c>
      <c r="E1937" s="145" t="s">
        <v>29276</v>
      </c>
    </row>
    <row r="1938" spans="1:5" ht="40.5">
      <c r="A1938" t="str">
        <f t="shared" si="30"/>
        <v>91336</v>
      </c>
      <c r="B1938" s="142" t="s">
        <v>2525</v>
      </c>
      <c r="C1938" s="156" t="s">
        <v>11268</v>
      </c>
      <c r="D1938" s="144" t="s">
        <v>9623</v>
      </c>
      <c r="E1938" s="145" t="s">
        <v>29277</v>
      </c>
    </row>
    <row r="1939" spans="1:5" ht="40.5">
      <c r="A1939" t="str">
        <f t="shared" si="30"/>
        <v>91337</v>
      </c>
      <c r="B1939" s="142" t="s">
        <v>2526</v>
      </c>
      <c r="C1939" s="156" t="s">
        <v>11269</v>
      </c>
      <c r="D1939" s="144" t="s">
        <v>9623</v>
      </c>
      <c r="E1939" s="145" t="s">
        <v>29278</v>
      </c>
    </row>
    <row r="1940" spans="1:5" ht="27">
      <c r="A1940" t="str">
        <f t="shared" si="30"/>
        <v>91338</v>
      </c>
      <c r="B1940" s="142" t="s">
        <v>2527</v>
      </c>
      <c r="C1940" s="156" t="s">
        <v>11313</v>
      </c>
      <c r="D1940" s="144" t="s">
        <v>9772</v>
      </c>
      <c r="E1940" s="145" t="s">
        <v>29279</v>
      </c>
    </row>
    <row r="1941" spans="1:5" ht="27">
      <c r="A1941" t="str">
        <f t="shared" si="30"/>
        <v>91341</v>
      </c>
      <c r="B1941" s="142" t="s">
        <v>2528</v>
      </c>
      <c r="C1941" s="156" t="s">
        <v>11314</v>
      </c>
      <c r="D1941" s="144" t="s">
        <v>9772</v>
      </c>
      <c r="E1941" s="145" t="s">
        <v>29280</v>
      </c>
    </row>
    <row r="1942" spans="1:5" ht="40.5">
      <c r="A1942" t="str">
        <f t="shared" si="30"/>
        <v>91354</v>
      </c>
      <c r="B1942" s="142" t="s">
        <v>2529</v>
      </c>
      <c r="C1942" s="156" t="s">
        <v>10497</v>
      </c>
      <c r="D1942" s="144" t="s">
        <v>10129</v>
      </c>
      <c r="E1942" s="145" t="s">
        <v>9171</v>
      </c>
    </row>
    <row r="1943" spans="1:5" ht="27">
      <c r="A1943" t="str">
        <f t="shared" si="30"/>
        <v>91355</v>
      </c>
      <c r="B1943" s="142" t="s">
        <v>2530</v>
      </c>
      <c r="C1943" s="156" t="s">
        <v>10498</v>
      </c>
      <c r="D1943" s="144" t="s">
        <v>10129</v>
      </c>
      <c r="E1943" s="145" t="s">
        <v>18115</v>
      </c>
    </row>
    <row r="1944" spans="1:5" ht="40.5">
      <c r="A1944" t="str">
        <f t="shared" si="30"/>
        <v>91356</v>
      </c>
      <c r="B1944" s="142" t="s">
        <v>2531</v>
      </c>
      <c r="C1944" s="156" t="s">
        <v>10499</v>
      </c>
      <c r="D1944" s="144" t="s">
        <v>10129</v>
      </c>
      <c r="E1944" s="145" t="s">
        <v>8830</v>
      </c>
    </row>
    <row r="1945" spans="1:5" ht="40.5">
      <c r="A1945" t="str">
        <f t="shared" si="30"/>
        <v>91359</v>
      </c>
      <c r="B1945" s="142" t="s">
        <v>2532</v>
      </c>
      <c r="C1945" s="156" t="s">
        <v>10501</v>
      </c>
      <c r="D1945" s="144" t="s">
        <v>10129</v>
      </c>
      <c r="E1945" s="145" t="s">
        <v>8895</v>
      </c>
    </row>
    <row r="1946" spans="1:5" ht="40.5">
      <c r="A1946" t="str">
        <f t="shared" si="30"/>
        <v>91360</v>
      </c>
      <c r="B1946" s="142" t="s">
        <v>2533</v>
      </c>
      <c r="C1946" s="156" t="s">
        <v>10502</v>
      </c>
      <c r="D1946" s="144" t="s">
        <v>10129</v>
      </c>
      <c r="E1946" s="145" t="s">
        <v>9353</v>
      </c>
    </row>
    <row r="1947" spans="1:5" ht="40.5">
      <c r="A1947" t="str">
        <f t="shared" si="30"/>
        <v>91361</v>
      </c>
      <c r="B1947" s="142" t="s">
        <v>2534</v>
      </c>
      <c r="C1947" s="156" t="s">
        <v>10504</v>
      </c>
      <c r="D1947" s="144" t="s">
        <v>10129</v>
      </c>
      <c r="E1947" s="145" t="s">
        <v>28361</v>
      </c>
    </row>
    <row r="1948" spans="1:5" ht="40.5">
      <c r="A1948" t="str">
        <f t="shared" si="30"/>
        <v>91367</v>
      </c>
      <c r="B1948" s="142" t="s">
        <v>2535</v>
      </c>
      <c r="C1948" s="156" t="s">
        <v>10505</v>
      </c>
      <c r="D1948" s="144" t="s">
        <v>10129</v>
      </c>
      <c r="E1948" s="145" t="s">
        <v>9404</v>
      </c>
    </row>
    <row r="1949" spans="1:5" ht="40.5">
      <c r="A1949" t="str">
        <f t="shared" si="30"/>
        <v>91368</v>
      </c>
      <c r="B1949" s="142" t="s">
        <v>2536</v>
      </c>
      <c r="C1949" s="156" t="s">
        <v>10506</v>
      </c>
      <c r="D1949" s="144" t="s">
        <v>10129</v>
      </c>
      <c r="E1949" s="145" t="s">
        <v>8681</v>
      </c>
    </row>
    <row r="1950" spans="1:5" ht="40.5">
      <c r="A1950" t="str">
        <f t="shared" si="30"/>
        <v>91369</v>
      </c>
      <c r="B1950" s="142" t="s">
        <v>2537</v>
      </c>
      <c r="C1950" s="156" t="s">
        <v>10507</v>
      </c>
      <c r="D1950" s="144" t="s">
        <v>10129</v>
      </c>
      <c r="E1950" s="145" t="s">
        <v>8640</v>
      </c>
    </row>
    <row r="1951" spans="1:5" ht="27">
      <c r="A1951" t="str">
        <f t="shared" si="30"/>
        <v>91375</v>
      </c>
      <c r="B1951" s="142" t="s">
        <v>2538</v>
      </c>
      <c r="C1951" s="156" t="s">
        <v>10508</v>
      </c>
      <c r="D1951" s="144" t="s">
        <v>10129</v>
      </c>
      <c r="E1951" s="145" t="s">
        <v>8617</v>
      </c>
    </row>
    <row r="1952" spans="1:5" ht="27">
      <c r="A1952" t="str">
        <f t="shared" si="30"/>
        <v>91376</v>
      </c>
      <c r="B1952" s="142" t="s">
        <v>2539</v>
      </c>
      <c r="C1952" s="156" t="s">
        <v>10509</v>
      </c>
      <c r="D1952" s="144" t="s">
        <v>10129</v>
      </c>
      <c r="E1952" s="145" t="s">
        <v>8602</v>
      </c>
    </row>
    <row r="1953" spans="1:5" ht="40.5">
      <c r="A1953" t="str">
        <f t="shared" si="30"/>
        <v>91377</v>
      </c>
      <c r="B1953" s="142" t="s">
        <v>2540</v>
      </c>
      <c r="C1953" s="156" t="s">
        <v>10510</v>
      </c>
      <c r="D1953" s="144" t="s">
        <v>10129</v>
      </c>
      <c r="E1953" s="145" t="s">
        <v>8764</v>
      </c>
    </row>
    <row r="1954" spans="1:5" ht="40.5">
      <c r="A1954" t="str">
        <f t="shared" si="30"/>
        <v>91380</v>
      </c>
      <c r="B1954" s="142" t="s">
        <v>2541</v>
      </c>
      <c r="C1954" s="156" t="s">
        <v>10511</v>
      </c>
      <c r="D1954" s="144" t="s">
        <v>10129</v>
      </c>
      <c r="E1954" s="145" t="s">
        <v>9597</v>
      </c>
    </row>
    <row r="1955" spans="1:5" ht="40.5">
      <c r="A1955" t="str">
        <f t="shared" si="30"/>
        <v>91381</v>
      </c>
      <c r="B1955" s="142" t="s">
        <v>2542</v>
      </c>
      <c r="C1955" s="156" t="s">
        <v>10512</v>
      </c>
      <c r="D1955" s="144" t="s">
        <v>10129</v>
      </c>
      <c r="E1955" s="145" t="s">
        <v>9567</v>
      </c>
    </row>
    <row r="1956" spans="1:5" ht="40.5">
      <c r="A1956" t="str">
        <f t="shared" si="30"/>
        <v>91382</v>
      </c>
      <c r="B1956" s="142" t="s">
        <v>2543</v>
      </c>
      <c r="C1956" s="156" t="s">
        <v>10514</v>
      </c>
      <c r="D1956" s="144" t="s">
        <v>10129</v>
      </c>
      <c r="E1956" s="145" t="s">
        <v>10227</v>
      </c>
    </row>
    <row r="1957" spans="1:5" ht="40.5">
      <c r="A1957" t="str">
        <f t="shared" si="30"/>
        <v>91383</v>
      </c>
      <c r="B1957" s="142" t="s">
        <v>2544</v>
      </c>
      <c r="C1957" s="156" t="s">
        <v>10515</v>
      </c>
      <c r="D1957" s="144" t="s">
        <v>10129</v>
      </c>
      <c r="E1957" s="145" t="s">
        <v>28585</v>
      </c>
    </row>
    <row r="1958" spans="1:5" ht="40.5">
      <c r="A1958" t="str">
        <f t="shared" si="30"/>
        <v>91384</v>
      </c>
      <c r="B1958" s="142" t="s">
        <v>2545</v>
      </c>
      <c r="C1958" s="156" t="s">
        <v>10516</v>
      </c>
      <c r="D1958" s="144" t="s">
        <v>10129</v>
      </c>
      <c r="E1958" s="145" t="s">
        <v>29281</v>
      </c>
    </row>
    <row r="1959" spans="1:5" ht="40.5">
      <c r="A1959" t="str">
        <f t="shared" si="30"/>
        <v>91386</v>
      </c>
      <c r="B1959" s="142" t="s">
        <v>2546</v>
      </c>
      <c r="C1959" s="156" t="s">
        <v>9899</v>
      </c>
      <c r="D1959" s="144" t="s">
        <v>9808</v>
      </c>
      <c r="E1959" s="145" t="s">
        <v>29282</v>
      </c>
    </row>
    <row r="1960" spans="1:5" ht="40.5">
      <c r="A1960" t="str">
        <f t="shared" si="30"/>
        <v>91387</v>
      </c>
      <c r="B1960" s="142" t="s">
        <v>2547</v>
      </c>
      <c r="C1960" s="156" t="s">
        <v>10057</v>
      </c>
      <c r="D1960" s="144" t="s">
        <v>9961</v>
      </c>
      <c r="E1960" s="145" t="s">
        <v>18818</v>
      </c>
    </row>
    <row r="1961" spans="1:5" ht="40.5">
      <c r="A1961" t="str">
        <f t="shared" si="30"/>
        <v>91390</v>
      </c>
      <c r="B1961" s="142" t="s">
        <v>2548</v>
      </c>
      <c r="C1961" s="156" t="s">
        <v>10517</v>
      </c>
      <c r="D1961" s="144" t="s">
        <v>10129</v>
      </c>
      <c r="E1961" s="145" t="s">
        <v>25662</v>
      </c>
    </row>
    <row r="1962" spans="1:5" ht="40.5">
      <c r="A1962" t="str">
        <f t="shared" si="30"/>
        <v>91391</v>
      </c>
      <c r="B1962" s="142" t="s">
        <v>2549</v>
      </c>
      <c r="C1962" s="156" t="s">
        <v>10518</v>
      </c>
      <c r="D1962" s="144" t="s">
        <v>10129</v>
      </c>
      <c r="E1962" s="145" t="s">
        <v>8683</v>
      </c>
    </row>
    <row r="1963" spans="1:5" ht="40.5">
      <c r="A1963" t="str">
        <f t="shared" si="30"/>
        <v>91392</v>
      </c>
      <c r="B1963" s="142" t="s">
        <v>2550</v>
      </c>
      <c r="C1963" s="156" t="s">
        <v>10519</v>
      </c>
      <c r="D1963" s="144" t="s">
        <v>10129</v>
      </c>
      <c r="E1963" s="145" t="s">
        <v>16911</v>
      </c>
    </row>
    <row r="1964" spans="1:5" ht="40.5">
      <c r="A1964" t="str">
        <f t="shared" si="30"/>
        <v>91395</v>
      </c>
      <c r="B1964" s="142" t="s">
        <v>2551</v>
      </c>
      <c r="C1964" s="156" t="s">
        <v>10058</v>
      </c>
      <c r="D1964" s="144" t="s">
        <v>9961</v>
      </c>
      <c r="E1964" s="145" t="s">
        <v>18131</v>
      </c>
    </row>
    <row r="1965" spans="1:5" ht="40.5">
      <c r="A1965" t="str">
        <f t="shared" si="30"/>
        <v>91396</v>
      </c>
      <c r="B1965" s="142" t="s">
        <v>2552</v>
      </c>
      <c r="C1965" s="156" t="s">
        <v>10520</v>
      </c>
      <c r="D1965" s="144" t="s">
        <v>10129</v>
      </c>
      <c r="E1965" s="145" t="s">
        <v>27329</v>
      </c>
    </row>
    <row r="1966" spans="1:5" ht="40.5">
      <c r="A1966" t="str">
        <f t="shared" si="30"/>
        <v>91397</v>
      </c>
      <c r="B1966" s="142" t="s">
        <v>2553</v>
      </c>
      <c r="C1966" s="156" t="s">
        <v>10521</v>
      </c>
      <c r="D1966" s="144" t="s">
        <v>10129</v>
      </c>
      <c r="E1966" s="145" t="s">
        <v>16357</v>
      </c>
    </row>
    <row r="1967" spans="1:5" ht="40.5">
      <c r="A1967" t="str">
        <f t="shared" si="30"/>
        <v>91398</v>
      </c>
      <c r="B1967" s="142" t="s">
        <v>2554</v>
      </c>
      <c r="C1967" s="156" t="s">
        <v>10522</v>
      </c>
      <c r="D1967" s="144" t="s">
        <v>10129</v>
      </c>
      <c r="E1967" s="145" t="s">
        <v>18005</v>
      </c>
    </row>
    <row r="1968" spans="1:5" ht="40.5">
      <c r="A1968" t="str">
        <f t="shared" si="30"/>
        <v>91402</v>
      </c>
      <c r="B1968" s="142" t="s">
        <v>2555</v>
      </c>
      <c r="C1968" s="156" t="s">
        <v>10523</v>
      </c>
      <c r="D1968" s="144" t="s">
        <v>10129</v>
      </c>
      <c r="E1968" s="145" t="s">
        <v>9390</v>
      </c>
    </row>
    <row r="1969" spans="1:5" ht="40.5">
      <c r="A1969" t="str">
        <f t="shared" si="30"/>
        <v>91466</v>
      </c>
      <c r="B1969" s="142" t="s">
        <v>2556</v>
      </c>
      <c r="C1969" s="156" t="s">
        <v>10524</v>
      </c>
      <c r="D1969" s="144" t="s">
        <v>10129</v>
      </c>
      <c r="E1969" s="145" t="s">
        <v>18026</v>
      </c>
    </row>
    <row r="1970" spans="1:5" ht="40.5">
      <c r="A1970" t="str">
        <f t="shared" si="30"/>
        <v>91467</v>
      </c>
      <c r="B1970" s="142" t="s">
        <v>2557</v>
      </c>
      <c r="C1970" s="156" t="s">
        <v>10525</v>
      </c>
      <c r="D1970" s="144" t="s">
        <v>10129</v>
      </c>
      <c r="E1970" s="145" t="s">
        <v>28600</v>
      </c>
    </row>
    <row r="1971" spans="1:5" ht="40.5">
      <c r="A1971" t="str">
        <f t="shared" si="30"/>
        <v>91468</v>
      </c>
      <c r="B1971" s="142" t="s">
        <v>2558</v>
      </c>
      <c r="C1971" s="156" t="s">
        <v>10526</v>
      </c>
      <c r="D1971" s="144" t="s">
        <v>10129</v>
      </c>
      <c r="E1971" s="145" t="s">
        <v>12162</v>
      </c>
    </row>
    <row r="1972" spans="1:5" ht="40.5">
      <c r="A1972" t="str">
        <f t="shared" si="30"/>
        <v>91469</v>
      </c>
      <c r="B1972" s="142" t="s">
        <v>2559</v>
      </c>
      <c r="C1972" s="156" t="s">
        <v>10528</v>
      </c>
      <c r="D1972" s="144" t="s">
        <v>10129</v>
      </c>
      <c r="E1972" s="145" t="s">
        <v>9315</v>
      </c>
    </row>
    <row r="1973" spans="1:5" ht="40.5">
      <c r="A1973" t="str">
        <f t="shared" si="30"/>
        <v>91484</v>
      </c>
      <c r="B1973" s="142" t="s">
        <v>2560</v>
      </c>
      <c r="C1973" s="156" t="s">
        <v>10529</v>
      </c>
      <c r="D1973" s="144" t="s">
        <v>10129</v>
      </c>
      <c r="E1973" s="145" t="s">
        <v>8640</v>
      </c>
    </row>
    <row r="1974" spans="1:5" ht="40.5">
      <c r="A1974" t="str">
        <f t="shared" si="30"/>
        <v>91485</v>
      </c>
      <c r="B1974" s="142" t="s">
        <v>2561</v>
      </c>
      <c r="C1974" s="156" t="s">
        <v>10530</v>
      </c>
      <c r="D1974" s="144" t="s">
        <v>10129</v>
      </c>
      <c r="E1974" s="145" t="s">
        <v>28922</v>
      </c>
    </row>
    <row r="1975" spans="1:5" ht="40.5">
      <c r="A1975" t="str">
        <f t="shared" si="30"/>
        <v>91486</v>
      </c>
      <c r="B1975" s="142" t="s">
        <v>2562</v>
      </c>
      <c r="C1975" s="156" t="s">
        <v>10059</v>
      </c>
      <c r="D1975" s="144" t="s">
        <v>9961</v>
      </c>
      <c r="E1975" s="145" t="s">
        <v>17998</v>
      </c>
    </row>
    <row r="1976" spans="1:5" ht="27">
      <c r="A1976" t="str">
        <f t="shared" si="30"/>
        <v>91514</v>
      </c>
      <c r="B1976" s="142" t="s">
        <v>2563</v>
      </c>
      <c r="C1976" s="156" t="s">
        <v>15417</v>
      </c>
      <c r="D1976" s="144" t="s">
        <v>9772</v>
      </c>
      <c r="E1976" s="145" t="s">
        <v>8948</v>
      </c>
    </row>
    <row r="1977" spans="1:5" ht="27">
      <c r="A1977" t="str">
        <f t="shared" si="30"/>
        <v>91515</v>
      </c>
      <c r="B1977" s="142" t="s">
        <v>2564</v>
      </c>
      <c r="C1977" s="156" t="s">
        <v>15418</v>
      </c>
      <c r="D1977" s="144" t="s">
        <v>9772</v>
      </c>
      <c r="E1977" s="145" t="s">
        <v>9871</v>
      </c>
    </row>
    <row r="1978" spans="1:5" ht="27">
      <c r="A1978" t="str">
        <f t="shared" si="30"/>
        <v>91516</v>
      </c>
      <c r="B1978" s="142" t="s">
        <v>2565</v>
      </c>
      <c r="C1978" s="156" t="s">
        <v>15419</v>
      </c>
      <c r="D1978" s="144" t="s">
        <v>9772</v>
      </c>
      <c r="E1978" s="145" t="s">
        <v>17672</v>
      </c>
    </row>
    <row r="1979" spans="1:5" ht="27">
      <c r="A1979" t="str">
        <f t="shared" si="30"/>
        <v>91517</v>
      </c>
      <c r="B1979" s="142" t="s">
        <v>2566</v>
      </c>
      <c r="C1979" s="156" t="s">
        <v>15420</v>
      </c>
      <c r="D1979" s="144" t="s">
        <v>9772</v>
      </c>
      <c r="E1979" s="145" t="s">
        <v>9373</v>
      </c>
    </row>
    <row r="1980" spans="1:5" ht="27">
      <c r="A1980" t="str">
        <f t="shared" si="30"/>
        <v>91519</v>
      </c>
      <c r="B1980" s="142" t="s">
        <v>2567</v>
      </c>
      <c r="C1980" s="156" t="s">
        <v>15421</v>
      </c>
      <c r="D1980" s="144" t="s">
        <v>9772</v>
      </c>
      <c r="E1980" s="145" t="s">
        <v>17263</v>
      </c>
    </row>
    <row r="1981" spans="1:5" ht="27">
      <c r="A1981" t="str">
        <f t="shared" si="30"/>
        <v>91520</v>
      </c>
      <c r="B1981" s="142" t="s">
        <v>2568</v>
      </c>
      <c r="C1981" s="156" t="s">
        <v>15422</v>
      </c>
      <c r="D1981" s="144" t="s">
        <v>9772</v>
      </c>
      <c r="E1981" s="145" t="s">
        <v>19294</v>
      </c>
    </row>
    <row r="1982" spans="1:5" ht="27">
      <c r="A1982" t="str">
        <f t="shared" si="30"/>
        <v>91522</v>
      </c>
      <c r="B1982" s="142" t="s">
        <v>2569</v>
      </c>
      <c r="C1982" s="156" t="s">
        <v>15423</v>
      </c>
      <c r="D1982" s="144" t="s">
        <v>9772</v>
      </c>
      <c r="E1982" s="145" t="s">
        <v>9355</v>
      </c>
    </row>
    <row r="1983" spans="1:5" ht="27">
      <c r="A1983" t="str">
        <f t="shared" si="30"/>
        <v>91525</v>
      </c>
      <c r="B1983" s="142" t="s">
        <v>2570</v>
      </c>
      <c r="C1983" s="156" t="s">
        <v>15424</v>
      </c>
      <c r="D1983" s="144" t="s">
        <v>9772</v>
      </c>
      <c r="E1983" s="145" t="s">
        <v>8645</v>
      </c>
    </row>
    <row r="1984" spans="1:5" ht="27">
      <c r="A1984" t="str">
        <f t="shared" si="30"/>
        <v>91529</v>
      </c>
      <c r="B1984" s="142" t="s">
        <v>2571</v>
      </c>
      <c r="C1984" s="156" t="s">
        <v>10531</v>
      </c>
      <c r="D1984" s="144" t="s">
        <v>10129</v>
      </c>
      <c r="E1984" s="145" t="s">
        <v>8540</v>
      </c>
    </row>
    <row r="1985" spans="1:5" ht="27">
      <c r="A1985" t="str">
        <f t="shared" si="30"/>
        <v>91530</v>
      </c>
      <c r="B1985" s="142" t="s">
        <v>2572</v>
      </c>
      <c r="C1985" s="156" t="s">
        <v>10532</v>
      </c>
      <c r="D1985" s="144" t="s">
        <v>10129</v>
      </c>
      <c r="E1985" s="145" t="s">
        <v>9320</v>
      </c>
    </row>
    <row r="1986" spans="1:5" ht="27">
      <c r="A1986" t="str">
        <f t="shared" si="30"/>
        <v>91531</v>
      </c>
      <c r="B1986" s="142" t="s">
        <v>2573</v>
      </c>
      <c r="C1986" s="156" t="s">
        <v>10533</v>
      </c>
      <c r="D1986" s="144" t="s">
        <v>10129</v>
      </c>
      <c r="E1986" s="145" t="s">
        <v>8764</v>
      </c>
    </row>
    <row r="1987" spans="1:5" ht="27">
      <c r="A1987" t="str">
        <f t="shared" si="30"/>
        <v>91532</v>
      </c>
      <c r="B1987" s="142" t="s">
        <v>2574</v>
      </c>
      <c r="C1987" s="156" t="s">
        <v>10534</v>
      </c>
      <c r="D1987" s="144" t="s">
        <v>10129</v>
      </c>
      <c r="E1987" s="145" t="s">
        <v>9461</v>
      </c>
    </row>
    <row r="1988" spans="1:5" ht="27">
      <c r="A1988" t="str">
        <f t="shared" si="30"/>
        <v>91533</v>
      </c>
      <c r="B1988" s="142" t="s">
        <v>2575</v>
      </c>
      <c r="C1988" s="156" t="s">
        <v>9900</v>
      </c>
      <c r="D1988" s="144" t="s">
        <v>9808</v>
      </c>
      <c r="E1988" s="145" t="s">
        <v>8783</v>
      </c>
    </row>
    <row r="1989" spans="1:5" ht="27">
      <c r="A1989" t="str">
        <f t="shared" si="30"/>
        <v>91534</v>
      </c>
      <c r="B1989" s="142" t="s">
        <v>2576</v>
      </c>
      <c r="C1989" s="156" t="s">
        <v>10060</v>
      </c>
      <c r="D1989" s="144" t="s">
        <v>9961</v>
      </c>
      <c r="E1989" s="145" t="s">
        <v>13184</v>
      </c>
    </row>
    <row r="1990" spans="1:5" ht="27">
      <c r="A1990" t="str">
        <f t="shared" si="30"/>
        <v>91593</v>
      </c>
      <c r="B1990" s="142" t="s">
        <v>2577</v>
      </c>
      <c r="C1990" s="156" t="s">
        <v>2578</v>
      </c>
      <c r="D1990" s="144" t="s">
        <v>10821</v>
      </c>
      <c r="E1990" s="145" t="s">
        <v>17004</v>
      </c>
    </row>
    <row r="1991" spans="1:5" ht="27">
      <c r="A1991" t="str">
        <f t="shared" si="30"/>
        <v>91594</v>
      </c>
      <c r="B1991" s="142" t="s">
        <v>2579</v>
      </c>
      <c r="C1991" s="156" t="s">
        <v>2580</v>
      </c>
      <c r="D1991" s="144" t="s">
        <v>10821</v>
      </c>
      <c r="E1991" s="145" t="s">
        <v>8726</v>
      </c>
    </row>
    <row r="1992" spans="1:5" ht="27">
      <c r="A1992" t="str">
        <f t="shared" ref="A1992:A2055" si="31">IF(ISERROR(SEARCH("/",B1992)=6),TRIM(CLEAN(B1992)),IF(SEARCH("/",B1992)=6,IF(LEN(TRIM(CLEAN(B1992)))=7,LEFT(TRIM(CLEAN(B1992)),6)&amp;"00"&amp;RIGHT(TRIM(CLEAN(B1992)),1),LEFT(TRIM(CLEAN(B1992)),6)&amp;"0"&amp;RIGHT(TRIM(CLEAN(B1992)),2)),TRIM(CLEAN(B1992))))</f>
        <v>91595</v>
      </c>
      <c r="B1992" s="142" t="s">
        <v>2581</v>
      </c>
      <c r="C1992" s="156" t="s">
        <v>2582</v>
      </c>
      <c r="D1992" s="144" t="s">
        <v>10821</v>
      </c>
      <c r="E1992" s="145" t="s">
        <v>9000</v>
      </c>
    </row>
    <row r="1993" spans="1:5" ht="27">
      <c r="A1993" t="str">
        <f t="shared" si="31"/>
        <v>91596</v>
      </c>
      <c r="B1993" s="142" t="s">
        <v>2583</v>
      </c>
      <c r="C1993" s="156" t="s">
        <v>2584</v>
      </c>
      <c r="D1993" s="144" t="s">
        <v>10821</v>
      </c>
      <c r="E1993" s="145" t="s">
        <v>11887</v>
      </c>
    </row>
    <row r="1994" spans="1:5" ht="27">
      <c r="A1994" t="str">
        <f t="shared" si="31"/>
        <v>91597</v>
      </c>
      <c r="B1994" s="142" t="s">
        <v>2585</v>
      </c>
      <c r="C1994" s="156" t="s">
        <v>2586</v>
      </c>
      <c r="D1994" s="144" t="s">
        <v>10821</v>
      </c>
      <c r="E1994" s="145" t="s">
        <v>21458</v>
      </c>
    </row>
    <row r="1995" spans="1:5" ht="27">
      <c r="A1995" t="str">
        <f t="shared" si="31"/>
        <v>91598</v>
      </c>
      <c r="B1995" s="142" t="s">
        <v>2587</v>
      </c>
      <c r="C1995" s="156" t="s">
        <v>2588</v>
      </c>
      <c r="D1995" s="144" t="s">
        <v>10821</v>
      </c>
      <c r="E1995" s="145" t="s">
        <v>16771</v>
      </c>
    </row>
    <row r="1996" spans="1:5" ht="27">
      <c r="A1996" t="str">
        <f t="shared" si="31"/>
        <v>91599</v>
      </c>
      <c r="B1996" s="142" t="s">
        <v>2589</v>
      </c>
      <c r="C1996" s="156" t="s">
        <v>2590</v>
      </c>
      <c r="D1996" s="144" t="s">
        <v>10821</v>
      </c>
      <c r="E1996" s="145" t="s">
        <v>25562</v>
      </c>
    </row>
    <row r="1997" spans="1:5" ht="27">
      <c r="A1997" t="str">
        <f t="shared" si="31"/>
        <v>91600</v>
      </c>
      <c r="B1997" s="142" t="s">
        <v>2591</v>
      </c>
      <c r="C1997" s="156" t="s">
        <v>2592</v>
      </c>
      <c r="D1997" s="144" t="s">
        <v>10821</v>
      </c>
      <c r="E1997" s="145" t="s">
        <v>16397</v>
      </c>
    </row>
    <row r="1998" spans="1:5" ht="27">
      <c r="A1998" t="str">
        <f t="shared" si="31"/>
        <v>91601</v>
      </c>
      <c r="B1998" s="142" t="s">
        <v>2593</v>
      </c>
      <c r="C1998" s="156" t="s">
        <v>2594</v>
      </c>
      <c r="D1998" s="144" t="s">
        <v>10821</v>
      </c>
      <c r="E1998" s="145" t="s">
        <v>8891</v>
      </c>
    </row>
    <row r="1999" spans="1:5" ht="27">
      <c r="A1999" t="str">
        <f t="shared" si="31"/>
        <v>91602</v>
      </c>
      <c r="B1999" s="142" t="s">
        <v>2595</v>
      </c>
      <c r="C1999" s="156" t="s">
        <v>2596</v>
      </c>
      <c r="D1999" s="144" t="s">
        <v>10821</v>
      </c>
      <c r="E1999" s="145" t="s">
        <v>9522</v>
      </c>
    </row>
    <row r="2000" spans="1:5" ht="27">
      <c r="A2000" t="str">
        <f t="shared" si="31"/>
        <v>91603</v>
      </c>
      <c r="B2000" s="142" t="s">
        <v>2597</v>
      </c>
      <c r="C2000" s="156" t="s">
        <v>2598</v>
      </c>
      <c r="D2000" s="144" t="s">
        <v>10821</v>
      </c>
      <c r="E2000" s="145" t="s">
        <v>9111</v>
      </c>
    </row>
    <row r="2001" spans="1:5" ht="40.5">
      <c r="A2001" t="str">
        <f t="shared" si="31"/>
        <v>91629</v>
      </c>
      <c r="B2001" s="142" t="s">
        <v>2599</v>
      </c>
      <c r="C2001" s="156" t="s">
        <v>10535</v>
      </c>
      <c r="D2001" s="144" t="s">
        <v>10129</v>
      </c>
      <c r="E2001" s="145" t="s">
        <v>16647</v>
      </c>
    </row>
    <row r="2002" spans="1:5" ht="40.5">
      <c r="A2002" t="str">
        <f t="shared" si="31"/>
        <v>91630</v>
      </c>
      <c r="B2002" s="142" t="s">
        <v>2600</v>
      </c>
      <c r="C2002" s="156" t="s">
        <v>10536</v>
      </c>
      <c r="D2002" s="144" t="s">
        <v>10129</v>
      </c>
      <c r="E2002" s="145" t="s">
        <v>28572</v>
      </c>
    </row>
    <row r="2003" spans="1:5" ht="40.5">
      <c r="A2003" t="str">
        <f t="shared" si="31"/>
        <v>91631</v>
      </c>
      <c r="B2003" s="142" t="s">
        <v>2601</v>
      </c>
      <c r="C2003" s="156" t="s">
        <v>10537</v>
      </c>
      <c r="D2003" s="144" t="s">
        <v>10129</v>
      </c>
      <c r="E2003" s="145" t="s">
        <v>16501</v>
      </c>
    </row>
    <row r="2004" spans="1:5" ht="40.5">
      <c r="A2004" t="str">
        <f t="shared" si="31"/>
        <v>91632</v>
      </c>
      <c r="B2004" s="142" t="s">
        <v>2602</v>
      </c>
      <c r="C2004" s="156" t="s">
        <v>10538</v>
      </c>
      <c r="D2004" s="144" t="s">
        <v>10129</v>
      </c>
      <c r="E2004" s="145" t="s">
        <v>29283</v>
      </c>
    </row>
    <row r="2005" spans="1:5" ht="40.5">
      <c r="A2005" t="str">
        <f t="shared" si="31"/>
        <v>91633</v>
      </c>
      <c r="B2005" s="142" t="s">
        <v>2603</v>
      </c>
      <c r="C2005" s="156" t="s">
        <v>10540</v>
      </c>
      <c r="D2005" s="144" t="s">
        <v>10129</v>
      </c>
      <c r="E2005" s="145" t="s">
        <v>29284</v>
      </c>
    </row>
    <row r="2006" spans="1:5" ht="40.5">
      <c r="A2006" t="str">
        <f t="shared" si="31"/>
        <v>91634</v>
      </c>
      <c r="B2006" s="142" t="s">
        <v>2604</v>
      </c>
      <c r="C2006" s="156" t="s">
        <v>9901</v>
      </c>
      <c r="D2006" s="144" t="s">
        <v>9808</v>
      </c>
      <c r="E2006" s="145" t="s">
        <v>29285</v>
      </c>
    </row>
    <row r="2007" spans="1:5" ht="40.5">
      <c r="A2007" t="str">
        <f t="shared" si="31"/>
        <v>91635</v>
      </c>
      <c r="B2007" s="142" t="s">
        <v>2605</v>
      </c>
      <c r="C2007" s="156" t="s">
        <v>10061</v>
      </c>
      <c r="D2007" s="144" t="s">
        <v>9961</v>
      </c>
      <c r="E2007" s="145" t="s">
        <v>17167</v>
      </c>
    </row>
    <row r="2008" spans="1:5" ht="40.5">
      <c r="A2008" t="str">
        <f t="shared" si="31"/>
        <v>91640</v>
      </c>
      <c r="B2008" s="142" t="s">
        <v>2606</v>
      </c>
      <c r="C2008" s="156" t="s">
        <v>10541</v>
      </c>
      <c r="D2008" s="144" t="s">
        <v>10129</v>
      </c>
      <c r="E2008" s="145" t="s">
        <v>17712</v>
      </c>
    </row>
    <row r="2009" spans="1:5" ht="40.5">
      <c r="A2009" t="str">
        <f t="shared" si="31"/>
        <v>91641</v>
      </c>
      <c r="B2009" s="142" t="s">
        <v>2607</v>
      </c>
      <c r="C2009" s="156" t="s">
        <v>10542</v>
      </c>
      <c r="D2009" s="144" t="s">
        <v>10129</v>
      </c>
      <c r="E2009" s="145" t="s">
        <v>8914</v>
      </c>
    </row>
    <row r="2010" spans="1:5" ht="40.5">
      <c r="A2010" t="str">
        <f t="shared" si="31"/>
        <v>91642</v>
      </c>
      <c r="B2010" s="142" t="s">
        <v>2608</v>
      </c>
      <c r="C2010" s="156" t="s">
        <v>10543</v>
      </c>
      <c r="D2010" s="144" t="s">
        <v>10129</v>
      </c>
      <c r="E2010" s="145" t="s">
        <v>8642</v>
      </c>
    </row>
    <row r="2011" spans="1:5" ht="40.5">
      <c r="A2011" t="str">
        <f t="shared" si="31"/>
        <v>91643</v>
      </c>
      <c r="B2011" s="142" t="s">
        <v>2609</v>
      </c>
      <c r="C2011" s="156" t="s">
        <v>10545</v>
      </c>
      <c r="D2011" s="144" t="s">
        <v>10129</v>
      </c>
      <c r="E2011" s="145" t="s">
        <v>29286</v>
      </c>
    </row>
    <row r="2012" spans="1:5" ht="40.5">
      <c r="A2012" t="str">
        <f t="shared" si="31"/>
        <v>91644</v>
      </c>
      <c r="B2012" s="142" t="s">
        <v>2610</v>
      </c>
      <c r="C2012" s="156" t="s">
        <v>10546</v>
      </c>
      <c r="D2012" s="144" t="s">
        <v>10129</v>
      </c>
      <c r="E2012" s="145" t="s">
        <v>29287</v>
      </c>
    </row>
    <row r="2013" spans="1:5" ht="40.5">
      <c r="A2013" t="str">
        <f t="shared" si="31"/>
        <v>91645</v>
      </c>
      <c r="B2013" s="142" t="s">
        <v>2611</v>
      </c>
      <c r="C2013" s="156" t="s">
        <v>9902</v>
      </c>
      <c r="D2013" s="144" t="s">
        <v>9808</v>
      </c>
      <c r="E2013" s="145" t="s">
        <v>29288</v>
      </c>
    </row>
    <row r="2014" spans="1:5" ht="40.5">
      <c r="A2014" t="str">
        <f t="shared" si="31"/>
        <v>91646</v>
      </c>
      <c r="B2014" s="142" t="s">
        <v>2612</v>
      </c>
      <c r="C2014" s="156" t="s">
        <v>10062</v>
      </c>
      <c r="D2014" s="144" t="s">
        <v>9961</v>
      </c>
      <c r="E2014" s="145" t="s">
        <v>24350</v>
      </c>
    </row>
    <row r="2015" spans="1:5">
      <c r="A2015" t="str">
        <f t="shared" si="31"/>
        <v>91677</v>
      </c>
      <c r="B2015" s="142" t="s">
        <v>2613</v>
      </c>
      <c r="C2015" s="156" t="s">
        <v>15963</v>
      </c>
      <c r="D2015" s="144" t="s">
        <v>10129</v>
      </c>
      <c r="E2015" s="145" t="s">
        <v>29289</v>
      </c>
    </row>
    <row r="2016" spans="1:5">
      <c r="A2016" t="str">
        <f t="shared" si="31"/>
        <v>91678</v>
      </c>
      <c r="B2016" s="142" t="s">
        <v>2614</v>
      </c>
      <c r="C2016" s="156" t="s">
        <v>15964</v>
      </c>
      <c r="D2016" s="144" t="s">
        <v>10129</v>
      </c>
      <c r="E2016" s="145" t="s">
        <v>29290</v>
      </c>
    </row>
    <row r="2017" spans="1:5" ht="27">
      <c r="A2017" t="str">
        <f t="shared" si="31"/>
        <v>91688</v>
      </c>
      <c r="B2017" s="142" t="s">
        <v>2615</v>
      </c>
      <c r="C2017" s="156" t="s">
        <v>10547</v>
      </c>
      <c r="D2017" s="144" t="s">
        <v>10129</v>
      </c>
      <c r="E2017" s="145" t="s">
        <v>9320</v>
      </c>
    </row>
    <row r="2018" spans="1:5" ht="27">
      <c r="A2018" t="str">
        <f t="shared" si="31"/>
        <v>91689</v>
      </c>
      <c r="B2018" s="142" t="s">
        <v>2616</v>
      </c>
      <c r="C2018" s="156" t="s">
        <v>10548</v>
      </c>
      <c r="D2018" s="144" t="s">
        <v>10129</v>
      </c>
      <c r="E2018" s="145" t="s">
        <v>9072</v>
      </c>
    </row>
    <row r="2019" spans="1:5" ht="27">
      <c r="A2019" t="str">
        <f t="shared" si="31"/>
        <v>91690</v>
      </c>
      <c r="B2019" s="142" t="s">
        <v>2617</v>
      </c>
      <c r="C2019" s="156" t="s">
        <v>10549</v>
      </c>
      <c r="D2019" s="144" t="s">
        <v>10129</v>
      </c>
      <c r="E2019" s="145" t="s">
        <v>9075</v>
      </c>
    </row>
    <row r="2020" spans="1:5" ht="27">
      <c r="A2020" t="str">
        <f t="shared" si="31"/>
        <v>91691</v>
      </c>
      <c r="B2020" s="142" t="s">
        <v>2618</v>
      </c>
      <c r="C2020" s="156" t="s">
        <v>10551</v>
      </c>
      <c r="D2020" s="144" t="s">
        <v>10129</v>
      </c>
      <c r="E2020" s="145" t="s">
        <v>9412</v>
      </c>
    </row>
    <row r="2021" spans="1:5" ht="27">
      <c r="A2021" t="str">
        <f t="shared" si="31"/>
        <v>91692</v>
      </c>
      <c r="B2021" s="142" t="s">
        <v>2619</v>
      </c>
      <c r="C2021" s="156" t="s">
        <v>9903</v>
      </c>
      <c r="D2021" s="144" t="s">
        <v>9808</v>
      </c>
      <c r="E2021" s="145" t="s">
        <v>17954</v>
      </c>
    </row>
    <row r="2022" spans="1:5" ht="27">
      <c r="A2022" t="str">
        <f t="shared" si="31"/>
        <v>91693</v>
      </c>
      <c r="B2022" s="142" t="s">
        <v>2620</v>
      </c>
      <c r="C2022" s="156" t="s">
        <v>10063</v>
      </c>
      <c r="D2022" s="144" t="s">
        <v>9961</v>
      </c>
      <c r="E2022" s="145" t="s">
        <v>15787</v>
      </c>
    </row>
    <row r="2023" spans="1:5" ht="40.5">
      <c r="A2023" t="str">
        <f t="shared" si="31"/>
        <v>91784</v>
      </c>
      <c r="B2023" s="142" t="s">
        <v>2621</v>
      </c>
      <c r="C2023" s="156" t="s">
        <v>12685</v>
      </c>
      <c r="D2023" s="144" t="s">
        <v>9548</v>
      </c>
      <c r="E2023" s="145" t="s">
        <v>17082</v>
      </c>
    </row>
    <row r="2024" spans="1:5" ht="40.5">
      <c r="A2024" t="str">
        <f t="shared" si="31"/>
        <v>91785</v>
      </c>
      <c r="B2024" s="142" t="s">
        <v>2622</v>
      </c>
      <c r="C2024" s="156" t="s">
        <v>12686</v>
      </c>
      <c r="D2024" s="144" t="s">
        <v>9548</v>
      </c>
      <c r="E2024" s="145" t="s">
        <v>27286</v>
      </c>
    </row>
    <row r="2025" spans="1:5" ht="40.5">
      <c r="A2025" t="str">
        <f t="shared" si="31"/>
        <v>91786</v>
      </c>
      <c r="B2025" s="142" t="s">
        <v>2623</v>
      </c>
      <c r="C2025" s="156" t="s">
        <v>12687</v>
      </c>
      <c r="D2025" s="144" t="s">
        <v>9548</v>
      </c>
      <c r="E2025" s="145" t="s">
        <v>26754</v>
      </c>
    </row>
    <row r="2026" spans="1:5" ht="40.5">
      <c r="A2026" t="str">
        <f t="shared" si="31"/>
        <v>91787</v>
      </c>
      <c r="B2026" s="142" t="s">
        <v>2624</v>
      </c>
      <c r="C2026" s="156" t="s">
        <v>12689</v>
      </c>
      <c r="D2026" s="144" t="s">
        <v>9548</v>
      </c>
      <c r="E2026" s="145" t="s">
        <v>16633</v>
      </c>
    </row>
    <row r="2027" spans="1:5" ht="40.5">
      <c r="A2027" t="str">
        <f t="shared" si="31"/>
        <v>91788</v>
      </c>
      <c r="B2027" s="142" t="s">
        <v>2625</v>
      </c>
      <c r="C2027" s="156" t="s">
        <v>12690</v>
      </c>
      <c r="D2027" s="144" t="s">
        <v>9548</v>
      </c>
      <c r="E2027" s="145" t="s">
        <v>25572</v>
      </c>
    </row>
    <row r="2028" spans="1:5" ht="40.5">
      <c r="A2028" t="str">
        <f t="shared" si="31"/>
        <v>91789</v>
      </c>
      <c r="B2028" s="142" t="s">
        <v>2626</v>
      </c>
      <c r="C2028" s="156" t="s">
        <v>12691</v>
      </c>
      <c r="D2028" s="144" t="s">
        <v>9548</v>
      </c>
      <c r="E2028" s="145" t="s">
        <v>25442</v>
      </c>
    </row>
    <row r="2029" spans="1:5" ht="40.5">
      <c r="A2029" t="str">
        <f t="shared" si="31"/>
        <v>91790</v>
      </c>
      <c r="B2029" s="142" t="s">
        <v>2627</v>
      </c>
      <c r="C2029" s="156" t="s">
        <v>12692</v>
      </c>
      <c r="D2029" s="144" t="s">
        <v>9548</v>
      </c>
      <c r="E2029" s="145" t="s">
        <v>29210</v>
      </c>
    </row>
    <row r="2030" spans="1:5" ht="40.5">
      <c r="A2030" t="str">
        <f t="shared" si="31"/>
        <v>91791</v>
      </c>
      <c r="B2030" s="142" t="s">
        <v>2628</v>
      </c>
      <c r="C2030" s="156" t="s">
        <v>12693</v>
      </c>
      <c r="D2030" s="144" t="s">
        <v>9548</v>
      </c>
      <c r="E2030" s="145" t="s">
        <v>18982</v>
      </c>
    </row>
    <row r="2031" spans="1:5" ht="40.5">
      <c r="A2031" t="str">
        <f t="shared" si="31"/>
        <v>91792</v>
      </c>
      <c r="B2031" s="142" t="s">
        <v>2629</v>
      </c>
      <c r="C2031" s="156" t="s">
        <v>12694</v>
      </c>
      <c r="D2031" s="144" t="s">
        <v>9548</v>
      </c>
      <c r="E2031" s="145" t="s">
        <v>29291</v>
      </c>
    </row>
    <row r="2032" spans="1:5" ht="40.5">
      <c r="A2032" t="str">
        <f t="shared" si="31"/>
        <v>91793</v>
      </c>
      <c r="B2032" s="142" t="s">
        <v>2630</v>
      </c>
      <c r="C2032" s="156" t="s">
        <v>12695</v>
      </c>
      <c r="D2032" s="144" t="s">
        <v>9548</v>
      </c>
      <c r="E2032" s="145" t="s">
        <v>29292</v>
      </c>
    </row>
    <row r="2033" spans="1:5" ht="40.5">
      <c r="A2033" t="str">
        <f t="shared" si="31"/>
        <v>91794</v>
      </c>
      <c r="B2033" s="142" t="s">
        <v>2631</v>
      </c>
      <c r="C2033" s="156" t="s">
        <v>12696</v>
      </c>
      <c r="D2033" s="144" t="s">
        <v>9548</v>
      </c>
      <c r="E2033" s="145" t="s">
        <v>28407</v>
      </c>
    </row>
    <row r="2034" spans="1:5" ht="40.5">
      <c r="A2034" t="str">
        <f t="shared" si="31"/>
        <v>91795</v>
      </c>
      <c r="B2034" s="142" t="s">
        <v>2632</v>
      </c>
      <c r="C2034" s="156" t="s">
        <v>12697</v>
      </c>
      <c r="D2034" s="144" t="s">
        <v>9548</v>
      </c>
      <c r="E2034" s="145" t="s">
        <v>18615</v>
      </c>
    </row>
    <row r="2035" spans="1:5" ht="40.5">
      <c r="A2035" t="str">
        <f t="shared" si="31"/>
        <v>91796</v>
      </c>
      <c r="B2035" s="142" t="s">
        <v>2633</v>
      </c>
      <c r="C2035" s="156" t="s">
        <v>12698</v>
      </c>
      <c r="D2035" s="144" t="s">
        <v>9548</v>
      </c>
      <c r="E2035" s="145" t="s">
        <v>25118</v>
      </c>
    </row>
    <row r="2036" spans="1:5" ht="40.5">
      <c r="A2036" t="str">
        <f t="shared" si="31"/>
        <v>91815</v>
      </c>
      <c r="B2036" s="142" t="s">
        <v>2634</v>
      </c>
      <c r="C2036" s="156" t="s">
        <v>14776</v>
      </c>
      <c r="D2036" s="144" t="s">
        <v>9772</v>
      </c>
      <c r="E2036" s="145" t="s">
        <v>17527</v>
      </c>
    </row>
    <row r="2037" spans="1:5" ht="40.5">
      <c r="A2037" t="str">
        <f t="shared" si="31"/>
        <v>91816</v>
      </c>
      <c r="B2037" s="142" t="s">
        <v>2635</v>
      </c>
      <c r="C2037" s="156" t="s">
        <v>14777</v>
      </c>
      <c r="D2037" s="144" t="s">
        <v>9772</v>
      </c>
      <c r="E2037" s="145" t="s">
        <v>18638</v>
      </c>
    </row>
    <row r="2038" spans="1:5" ht="27">
      <c r="A2038" t="str">
        <f t="shared" si="31"/>
        <v>91831</v>
      </c>
      <c r="B2038" s="142" t="s">
        <v>2636</v>
      </c>
      <c r="C2038" s="156" t="s">
        <v>11918</v>
      </c>
      <c r="D2038" s="144" t="s">
        <v>9548</v>
      </c>
      <c r="E2038" s="145" t="s">
        <v>17671</v>
      </c>
    </row>
    <row r="2039" spans="1:5" ht="27">
      <c r="A2039" t="str">
        <f t="shared" si="31"/>
        <v>91833</v>
      </c>
      <c r="B2039" s="142" t="s">
        <v>2637</v>
      </c>
      <c r="C2039" s="156" t="s">
        <v>2638</v>
      </c>
      <c r="D2039" s="144" t="s">
        <v>9548</v>
      </c>
      <c r="E2039" s="145" t="s">
        <v>8975</v>
      </c>
    </row>
    <row r="2040" spans="1:5" ht="27">
      <c r="A2040" t="str">
        <f t="shared" si="31"/>
        <v>91834</v>
      </c>
      <c r="B2040" s="142" t="s">
        <v>2639</v>
      </c>
      <c r="C2040" s="156" t="s">
        <v>11920</v>
      </c>
      <c r="D2040" s="144" t="s">
        <v>9548</v>
      </c>
      <c r="E2040" s="145" t="s">
        <v>26862</v>
      </c>
    </row>
    <row r="2041" spans="1:5" ht="27">
      <c r="A2041" t="str">
        <f t="shared" si="31"/>
        <v>91835</v>
      </c>
      <c r="B2041" s="142" t="s">
        <v>2640</v>
      </c>
      <c r="C2041" s="156" t="s">
        <v>2641</v>
      </c>
      <c r="D2041" s="144" t="s">
        <v>9548</v>
      </c>
      <c r="E2041" s="145" t="s">
        <v>18041</v>
      </c>
    </row>
    <row r="2042" spans="1:5" ht="27">
      <c r="A2042" t="str">
        <f t="shared" si="31"/>
        <v>91836</v>
      </c>
      <c r="B2042" s="142" t="s">
        <v>2642</v>
      </c>
      <c r="C2042" s="156" t="s">
        <v>11923</v>
      </c>
      <c r="D2042" s="144" t="s">
        <v>9548</v>
      </c>
      <c r="E2042" s="145" t="s">
        <v>8652</v>
      </c>
    </row>
    <row r="2043" spans="1:5" ht="27">
      <c r="A2043" t="str">
        <f t="shared" si="31"/>
        <v>91837</v>
      </c>
      <c r="B2043" s="142" t="s">
        <v>2643</v>
      </c>
      <c r="C2043" s="156" t="s">
        <v>2644</v>
      </c>
      <c r="D2043" s="144" t="s">
        <v>9548</v>
      </c>
      <c r="E2043" s="145" t="s">
        <v>16439</v>
      </c>
    </row>
    <row r="2044" spans="1:5" ht="27">
      <c r="A2044" t="str">
        <f t="shared" si="31"/>
        <v>91839</v>
      </c>
      <c r="B2044" s="142" t="s">
        <v>2645</v>
      </c>
      <c r="C2044" s="156" t="s">
        <v>2646</v>
      </c>
      <c r="D2044" s="144" t="s">
        <v>9548</v>
      </c>
      <c r="E2044" s="145" t="s">
        <v>11670</v>
      </c>
    </row>
    <row r="2045" spans="1:5" ht="27">
      <c r="A2045" t="str">
        <f t="shared" si="31"/>
        <v>91840</v>
      </c>
      <c r="B2045" s="142" t="s">
        <v>2647</v>
      </c>
      <c r="C2045" s="156" t="s">
        <v>2648</v>
      </c>
      <c r="D2045" s="144" t="s">
        <v>9548</v>
      </c>
      <c r="E2045" s="145" t="s">
        <v>8752</v>
      </c>
    </row>
    <row r="2046" spans="1:5" ht="27">
      <c r="A2046" t="str">
        <f t="shared" si="31"/>
        <v>91841</v>
      </c>
      <c r="B2046" s="142" t="s">
        <v>2649</v>
      </c>
      <c r="C2046" s="156" t="s">
        <v>2650</v>
      </c>
      <c r="D2046" s="144" t="s">
        <v>9548</v>
      </c>
      <c r="E2046" s="145" t="s">
        <v>10809</v>
      </c>
    </row>
    <row r="2047" spans="1:5" ht="27">
      <c r="A2047" t="str">
        <f t="shared" si="31"/>
        <v>91842</v>
      </c>
      <c r="B2047" s="142" t="s">
        <v>2651</v>
      </c>
      <c r="C2047" s="156" t="s">
        <v>11925</v>
      </c>
      <c r="D2047" s="144" t="s">
        <v>9548</v>
      </c>
      <c r="E2047" s="145" t="s">
        <v>16759</v>
      </c>
    </row>
    <row r="2048" spans="1:5" ht="27">
      <c r="A2048" t="str">
        <f t="shared" si="31"/>
        <v>91843</v>
      </c>
      <c r="B2048" s="142" t="s">
        <v>2652</v>
      </c>
      <c r="C2048" s="156" t="s">
        <v>2653</v>
      </c>
      <c r="D2048" s="144" t="s">
        <v>9548</v>
      </c>
      <c r="E2048" s="145" t="s">
        <v>8996</v>
      </c>
    </row>
    <row r="2049" spans="1:5" ht="27">
      <c r="A2049" t="str">
        <f t="shared" si="31"/>
        <v>91844</v>
      </c>
      <c r="B2049" s="142" t="s">
        <v>2654</v>
      </c>
      <c r="C2049" s="156" t="s">
        <v>11926</v>
      </c>
      <c r="D2049" s="144" t="s">
        <v>9548</v>
      </c>
      <c r="E2049" s="145" t="s">
        <v>9354</v>
      </c>
    </row>
    <row r="2050" spans="1:5" ht="27">
      <c r="A2050" t="str">
        <f t="shared" si="31"/>
        <v>91845</v>
      </c>
      <c r="B2050" s="142" t="s">
        <v>2655</v>
      </c>
      <c r="C2050" s="156" t="s">
        <v>2656</v>
      </c>
      <c r="D2050" s="144" t="s">
        <v>9548</v>
      </c>
      <c r="E2050" s="145" t="s">
        <v>11946</v>
      </c>
    </row>
    <row r="2051" spans="1:5" ht="27">
      <c r="A2051" t="str">
        <f t="shared" si="31"/>
        <v>91846</v>
      </c>
      <c r="B2051" s="142" t="s">
        <v>2657</v>
      </c>
      <c r="C2051" s="156" t="s">
        <v>11929</v>
      </c>
      <c r="D2051" s="144" t="s">
        <v>9548</v>
      </c>
      <c r="E2051" s="145" t="s">
        <v>13330</v>
      </c>
    </row>
    <row r="2052" spans="1:5" ht="27">
      <c r="A2052" t="str">
        <f t="shared" si="31"/>
        <v>91847</v>
      </c>
      <c r="B2052" s="142" t="s">
        <v>2658</v>
      </c>
      <c r="C2052" s="156" t="s">
        <v>2659</v>
      </c>
      <c r="D2052" s="144" t="s">
        <v>9548</v>
      </c>
      <c r="E2052" s="145" t="s">
        <v>10810</v>
      </c>
    </row>
    <row r="2053" spans="1:5" ht="27">
      <c r="A2053" t="str">
        <f t="shared" si="31"/>
        <v>91849</v>
      </c>
      <c r="B2053" s="142" t="s">
        <v>2660</v>
      </c>
      <c r="C2053" s="156" t="s">
        <v>2661</v>
      </c>
      <c r="D2053" s="144" t="s">
        <v>9548</v>
      </c>
      <c r="E2053" s="145" t="s">
        <v>8738</v>
      </c>
    </row>
    <row r="2054" spans="1:5" ht="27">
      <c r="A2054" t="str">
        <f t="shared" si="31"/>
        <v>91850</v>
      </c>
      <c r="B2054" s="142" t="s">
        <v>2662</v>
      </c>
      <c r="C2054" s="156" t="s">
        <v>2663</v>
      </c>
      <c r="D2054" s="144" t="s">
        <v>9548</v>
      </c>
      <c r="E2054" s="145" t="s">
        <v>8959</v>
      </c>
    </row>
    <row r="2055" spans="1:5" ht="27">
      <c r="A2055" t="str">
        <f t="shared" si="31"/>
        <v>91851</v>
      </c>
      <c r="B2055" s="142" t="s">
        <v>2664</v>
      </c>
      <c r="C2055" s="156" t="s">
        <v>2665</v>
      </c>
      <c r="D2055" s="144" t="s">
        <v>9548</v>
      </c>
      <c r="E2055" s="145" t="s">
        <v>14365</v>
      </c>
    </row>
    <row r="2056" spans="1:5" ht="27">
      <c r="A2056" t="str">
        <f t="shared" ref="A2056:A2119" si="32">IF(ISERROR(SEARCH("/",B2056)=6),TRIM(CLEAN(B2056)),IF(SEARCH("/",B2056)=6,IF(LEN(TRIM(CLEAN(B2056)))=7,LEFT(TRIM(CLEAN(B2056)),6)&amp;"00"&amp;RIGHT(TRIM(CLEAN(B2056)),1),LEFT(TRIM(CLEAN(B2056)),6)&amp;"0"&amp;RIGHT(TRIM(CLEAN(B2056)),2)),TRIM(CLEAN(B2056))))</f>
        <v>91852</v>
      </c>
      <c r="B2056" s="142" t="s">
        <v>2666</v>
      </c>
      <c r="C2056" s="156" t="s">
        <v>11931</v>
      </c>
      <c r="D2056" s="144" t="s">
        <v>9548</v>
      </c>
      <c r="E2056" s="145" t="s">
        <v>9376</v>
      </c>
    </row>
    <row r="2057" spans="1:5" ht="27">
      <c r="A2057" t="str">
        <f t="shared" si="32"/>
        <v>91853</v>
      </c>
      <c r="B2057" s="142" t="s">
        <v>2667</v>
      </c>
      <c r="C2057" s="156" t="s">
        <v>2668</v>
      </c>
      <c r="D2057" s="144" t="s">
        <v>9548</v>
      </c>
      <c r="E2057" s="145" t="s">
        <v>13157</v>
      </c>
    </row>
    <row r="2058" spans="1:5" ht="27">
      <c r="A2058" t="str">
        <f t="shared" si="32"/>
        <v>91854</v>
      </c>
      <c r="B2058" s="142" t="s">
        <v>2669</v>
      </c>
      <c r="C2058" s="156" t="s">
        <v>11932</v>
      </c>
      <c r="D2058" s="144" t="s">
        <v>9548</v>
      </c>
      <c r="E2058" s="145" t="s">
        <v>17572</v>
      </c>
    </row>
    <row r="2059" spans="1:5" ht="27">
      <c r="A2059" t="str">
        <f t="shared" si="32"/>
        <v>91855</v>
      </c>
      <c r="B2059" s="142" t="s">
        <v>2670</v>
      </c>
      <c r="C2059" s="156" t="s">
        <v>2671</v>
      </c>
      <c r="D2059" s="144" t="s">
        <v>9548</v>
      </c>
      <c r="E2059" s="145" t="s">
        <v>8846</v>
      </c>
    </row>
    <row r="2060" spans="1:5" ht="27">
      <c r="A2060" t="str">
        <f t="shared" si="32"/>
        <v>91856</v>
      </c>
      <c r="B2060" s="142" t="s">
        <v>2672</v>
      </c>
      <c r="C2060" s="156" t="s">
        <v>11933</v>
      </c>
      <c r="D2060" s="144" t="s">
        <v>9548</v>
      </c>
      <c r="E2060" s="145" t="s">
        <v>25059</v>
      </c>
    </row>
    <row r="2061" spans="1:5" ht="27">
      <c r="A2061" t="str">
        <f t="shared" si="32"/>
        <v>91857</v>
      </c>
      <c r="B2061" s="142" t="s">
        <v>2673</v>
      </c>
      <c r="C2061" s="156" t="s">
        <v>2674</v>
      </c>
      <c r="D2061" s="144" t="s">
        <v>9548</v>
      </c>
      <c r="E2061" s="145" t="s">
        <v>9017</v>
      </c>
    </row>
    <row r="2062" spans="1:5" ht="27">
      <c r="A2062" t="str">
        <f t="shared" si="32"/>
        <v>91859</v>
      </c>
      <c r="B2062" s="142" t="s">
        <v>2675</v>
      </c>
      <c r="C2062" s="156" t="s">
        <v>2676</v>
      </c>
      <c r="D2062" s="144" t="s">
        <v>9548</v>
      </c>
      <c r="E2062" s="145" t="s">
        <v>13415</v>
      </c>
    </row>
    <row r="2063" spans="1:5" ht="27">
      <c r="A2063" t="str">
        <f t="shared" si="32"/>
        <v>91860</v>
      </c>
      <c r="B2063" s="142" t="s">
        <v>2677</v>
      </c>
      <c r="C2063" s="156" t="s">
        <v>2678</v>
      </c>
      <c r="D2063" s="144" t="s">
        <v>9548</v>
      </c>
      <c r="E2063" s="145" t="s">
        <v>8827</v>
      </c>
    </row>
    <row r="2064" spans="1:5" ht="27">
      <c r="A2064" t="str">
        <f t="shared" si="32"/>
        <v>91861</v>
      </c>
      <c r="B2064" s="142" t="s">
        <v>2679</v>
      </c>
      <c r="C2064" s="156" t="s">
        <v>2680</v>
      </c>
      <c r="D2064" s="144" t="s">
        <v>9548</v>
      </c>
      <c r="E2064" s="145" t="s">
        <v>17628</v>
      </c>
    </row>
    <row r="2065" spans="1:5" ht="27">
      <c r="A2065" t="str">
        <f t="shared" si="32"/>
        <v>91862</v>
      </c>
      <c r="B2065" s="142" t="s">
        <v>2681</v>
      </c>
      <c r="C2065" s="156" t="s">
        <v>11935</v>
      </c>
      <c r="D2065" s="144" t="s">
        <v>9548</v>
      </c>
      <c r="E2065" s="145" t="s">
        <v>9186</v>
      </c>
    </row>
    <row r="2066" spans="1:5" ht="27">
      <c r="A2066" t="str">
        <f t="shared" si="32"/>
        <v>91863</v>
      </c>
      <c r="B2066" s="142" t="s">
        <v>2682</v>
      </c>
      <c r="C2066" s="156" t="s">
        <v>11936</v>
      </c>
      <c r="D2066" s="144" t="s">
        <v>9548</v>
      </c>
      <c r="E2066" s="145" t="s">
        <v>11709</v>
      </c>
    </row>
    <row r="2067" spans="1:5" ht="27">
      <c r="A2067" t="str">
        <f t="shared" si="32"/>
        <v>91864</v>
      </c>
      <c r="B2067" s="142" t="s">
        <v>2683</v>
      </c>
      <c r="C2067" s="156" t="s">
        <v>11937</v>
      </c>
      <c r="D2067" s="144" t="s">
        <v>9548</v>
      </c>
      <c r="E2067" s="145" t="s">
        <v>17719</v>
      </c>
    </row>
    <row r="2068" spans="1:5" ht="27">
      <c r="A2068" t="str">
        <f t="shared" si="32"/>
        <v>91865</v>
      </c>
      <c r="B2068" s="142" t="s">
        <v>2684</v>
      </c>
      <c r="C2068" s="156" t="s">
        <v>11939</v>
      </c>
      <c r="D2068" s="144" t="s">
        <v>9548</v>
      </c>
      <c r="E2068" s="145" t="s">
        <v>16402</v>
      </c>
    </row>
    <row r="2069" spans="1:5" ht="27">
      <c r="A2069" t="str">
        <f t="shared" si="32"/>
        <v>91866</v>
      </c>
      <c r="B2069" s="142" t="s">
        <v>2685</v>
      </c>
      <c r="C2069" s="156" t="s">
        <v>11940</v>
      </c>
      <c r="D2069" s="144" t="s">
        <v>9548</v>
      </c>
      <c r="E2069" s="145" t="s">
        <v>20461</v>
      </c>
    </row>
    <row r="2070" spans="1:5" ht="27">
      <c r="A2070" t="str">
        <f t="shared" si="32"/>
        <v>91867</v>
      </c>
      <c r="B2070" s="142" t="s">
        <v>2686</v>
      </c>
      <c r="C2070" s="156" t="s">
        <v>11941</v>
      </c>
      <c r="D2070" s="144" t="s">
        <v>9548</v>
      </c>
      <c r="E2070" s="145" t="s">
        <v>12983</v>
      </c>
    </row>
    <row r="2071" spans="1:5" ht="27">
      <c r="A2071" t="str">
        <f t="shared" si="32"/>
        <v>91868</v>
      </c>
      <c r="B2071" s="142" t="s">
        <v>2687</v>
      </c>
      <c r="C2071" s="156" t="s">
        <v>11942</v>
      </c>
      <c r="D2071" s="144" t="s">
        <v>9548</v>
      </c>
      <c r="E2071" s="145" t="s">
        <v>9142</v>
      </c>
    </row>
    <row r="2072" spans="1:5" ht="27">
      <c r="A2072" t="str">
        <f t="shared" si="32"/>
        <v>91869</v>
      </c>
      <c r="B2072" s="142" t="s">
        <v>2688</v>
      </c>
      <c r="C2072" s="156" t="s">
        <v>11943</v>
      </c>
      <c r="D2072" s="144" t="s">
        <v>9548</v>
      </c>
      <c r="E2072" s="145" t="s">
        <v>18738</v>
      </c>
    </row>
    <row r="2073" spans="1:5" ht="27">
      <c r="A2073" t="str">
        <f t="shared" si="32"/>
        <v>91870</v>
      </c>
      <c r="B2073" s="142" t="s">
        <v>2689</v>
      </c>
      <c r="C2073" s="156" t="s">
        <v>11945</v>
      </c>
      <c r="D2073" s="144" t="s">
        <v>9548</v>
      </c>
      <c r="E2073" s="145" t="s">
        <v>12100</v>
      </c>
    </row>
    <row r="2074" spans="1:5" ht="27">
      <c r="A2074" t="str">
        <f t="shared" si="32"/>
        <v>91871</v>
      </c>
      <c r="B2074" s="142" t="s">
        <v>2690</v>
      </c>
      <c r="C2074" s="156" t="s">
        <v>11947</v>
      </c>
      <c r="D2074" s="144" t="s">
        <v>9548</v>
      </c>
      <c r="E2074" s="145" t="s">
        <v>16422</v>
      </c>
    </row>
    <row r="2075" spans="1:5" ht="27">
      <c r="A2075" t="str">
        <f t="shared" si="32"/>
        <v>91872</v>
      </c>
      <c r="B2075" s="142" t="s">
        <v>2691</v>
      </c>
      <c r="C2075" s="156" t="s">
        <v>11948</v>
      </c>
      <c r="D2075" s="144" t="s">
        <v>9548</v>
      </c>
      <c r="E2075" s="145" t="s">
        <v>28444</v>
      </c>
    </row>
    <row r="2076" spans="1:5" ht="27">
      <c r="A2076" t="str">
        <f t="shared" si="32"/>
        <v>91873</v>
      </c>
      <c r="B2076" s="142" t="s">
        <v>2692</v>
      </c>
      <c r="C2076" s="156" t="s">
        <v>11950</v>
      </c>
      <c r="D2076" s="144" t="s">
        <v>9548</v>
      </c>
      <c r="E2076" s="145" t="s">
        <v>17573</v>
      </c>
    </row>
    <row r="2077" spans="1:5" ht="27">
      <c r="A2077" t="str">
        <f t="shared" si="32"/>
        <v>91874</v>
      </c>
      <c r="B2077" s="142" t="s">
        <v>2693</v>
      </c>
      <c r="C2077" s="156" t="s">
        <v>11977</v>
      </c>
      <c r="D2077" s="144" t="s">
        <v>9623</v>
      </c>
      <c r="E2077" s="145" t="s">
        <v>9642</v>
      </c>
    </row>
    <row r="2078" spans="1:5" ht="27">
      <c r="A2078" t="str">
        <f t="shared" si="32"/>
        <v>91875</v>
      </c>
      <c r="B2078" s="142" t="s">
        <v>2694</v>
      </c>
      <c r="C2078" s="156" t="s">
        <v>11978</v>
      </c>
      <c r="D2078" s="144" t="s">
        <v>9623</v>
      </c>
      <c r="E2078" s="145" t="s">
        <v>16759</v>
      </c>
    </row>
    <row r="2079" spans="1:5" ht="27">
      <c r="A2079" t="str">
        <f t="shared" si="32"/>
        <v>91876</v>
      </c>
      <c r="B2079" s="142" t="s">
        <v>2695</v>
      </c>
      <c r="C2079" s="156" t="s">
        <v>11979</v>
      </c>
      <c r="D2079" s="144" t="s">
        <v>9623</v>
      </c>
      <c r="E2079" s="145" t="s">
        <v>16398</v>
      </c>
    </row>
    <row r="2080" spans="1:5" ht="27">
      <c r="A2080" t="str">
        <f t="shared" si="32"/>
        <v>91877</v>
      </c>
      <c r="B2080" s="142" t="s">
        <v>2696</v>
      </c>
      <c r="C2080" s="156" t="s">
        <v>11980</v>
      </c>
      <c r="D2080" s="144" t="s">
        <v>9623</v>
      </c>
      <c r="E2080" s="145" t="s">
        <v>9414</v>
      </c>
    </row>
    <row r="2081" spans="1:5" ht="27">
      <c r="A2081" t="str">
        <f t="shared" si="32"/>
        <v>91878</v>
      </c>
      <c r="B2081" s="142" t="s">
        <v>2697</v>
      </c>
      <c r="C2081" s="156" t="s">
        <v>11981</v>
      </c>
      <c r="D2081" s="144" t="s">
        <v>9623</v>
      </c>
      <c r="E2081" s="145" t="s">
        <v>8747</v>
      </c>
    </row>
    <row r="2082" spans="1:5" ht="27">
      <c r="A2082" t="str">
        <f t="shared" si="32"/>
        <v>91879</v>
      </c>
      <c r="B2082" s="142" t="s">
        <v>2698</v>
      </c>
      <c r="C2082" s="156" t="s">
        <v>11982</v>
      </c>
      <c r="D2082" s="144" t="s">
        <v>9623</v>
      </c>
      <c r="E2082" s="145" t="s">
        <v>12961</v>
      </c>
    </row>
    <row r="2083" spans="1:5" ht="27">
      <c r="A2083" t="str">
        <f t="shared" si="32"/>
        <v>91880</v>
      </c>
      <c r="B2083" s="142" t="s">
        <v>2699</v>
      </c>
      <c r="C2083" s="156" t="s">
        <v>11984</v>
      </c>
      <c r="D2083" s="144" t="s">
        <v>9623</v>
      </c>
      <c r="E2083" s="145" t="s">
        <v>9125</v>
      </c>
    </row>
    <row r="2084" spans="1:5" ht="27">
      <c r="A2084" t="str">
        <f t="shared" si="32"/>
        <v>91881</v>
      </c>
      <c r="B2084" s="142" t="s">
        <v>2700</v>
      </c>
      <c r="C2084" s="156" t="s">
        <v>11985</v>
      </c>
      <c r="D2084" s="144" t="s">
        <v>9623</v>
      </c>
      <c r="E2084" s="145" t="s">
        <v>8903</v>
      </c>
    </row>
    <row r="2085" spans="1:5" ht="27">
      <c r="A2085" t="str">
        <f t="shared" si="32"/>
        <v>91882</v>
      </c>
      <c r="B2085" s="142" t="s">
        <v>2701</v>
      </c>
      <c r="C2085" s="156" t="s">
        <v>11986</v>
      </c>
      <c r="D2085" s="144" t="s">
        <v>9623</v>
      </c>
      <c r="E2085" s="145" t="s">
        <v>22832</v>
      </c>
    </row>
    <row r="2086" spans="1:5" ht="27">
      <c r="A2086" t="str">
        <f t="shared" si="32"/>
        <v>91884</v>
      </c>
      <c r="B2086" s="142" t="s">
        <v>2702</v>
      </c>
      <c r="C2086" s="156" t="s">
        <v>11987</v>
      </c>
      <c r="D2086" s="144" t="s">
        <v>9623</v>
      </c>
      <c r="E2086" s="145" t="s">
        <v>8928</v>
      </c>
    </row>
    <row r="2087" spans="1:5" ht="27">
      <c r="A2087" t="str">
        <f t="shared" si="32"/>
        <v>91885</v>
      </c>
      <c r="B2087" s="142" t="s">
        <v>2703</v>
      </c>
      <c r="C2087" s="156" t="s">
        <v>11988</v>
      </c>
      <c r="D2087" s="144" t="s">
        <v>9623</v>
      </c>
      <c r="E2087" s="145" t="s">
        <v>13415</v>
      </c>
    </row>
    <row r="2088" spans="1:5" ht="27">
      <c r="A2088" t="str">
        <f t="shared" si="32"/>
        <v>91886</v>
      </c>
      <c r="B2088" s="142" t="s">
        <v>2704</v>
      </c>
      <c r="C2088" s="156" t="s">
        <v>11989</v>
      </c>
      <c r="D2088" s="144" t="s">
        <v>9623</v>
      </c>
      <c r="E2088" s="145" t="s">
        <v>11671</v>
      </c>
    </row>
    <row r="2089" spans="1:5" ht="27">
      <c r="A2089" t="str">
        <f t="shared" si="32"/>
        <v>91887</v>
      </c>
      <c r="B2089" s="142" t="s">
        <v>2705</v>
      </c>
      <c r="C2089" s="156" t="s">
        <v>11990</v>
      </c>
      <c r="D2089" s="144" t="s">
        <v>9623</v>
      </c>
      <c r="E2089" s="145" t="s">
        <v>16392</v>
      </c>
    </row>
    <row r="2090" spans="1:5" ht="27">
      <c r="A2090" t="str">
        <f t="shared" si="32"/>
        <v>91889</v>
      </c>
      <c r="B2090" s="142" t="s">
        <v>2706</v>
      </c>
      <c r="C2090" s="156" t="s">
        <v>11991</v>
      </c>
      <c r="D2090" s="144" t="s">
        <v>9623</v>
      </c>
      <c r="E2090" s="145" t="s">
        <v>9276</v>
      </c>
    </row>
    <row r="2091" spans="1:5" ht="27">
      <c r="A2091" t="str">
        <f t="shared" si="32"/>
        <v>91890</v>
      </c>
      <c r="B2091" s="142" t="s">
        <v>2707</v>
      </c>
      <c r="C2091" s="156" t="s">
        <v>11992</v>
      </c>
      <c r="D2091" s="144" t="s">
        <v>9623</v>
      </c>
      <c r="E2091" s="145" t="s">
        <v>27383</v>
      </c>
    </row>
    <row r="2092" spans="1:5" ht="27">
      <c r="A2092" t="str">
        <f t="shared" si="32"/>
        <v>91892</v>
      </c>
      <c r="B2092" s="142" t="s">
        <v>2708</v>
      </c>
      <c r="C2092" s="156" t="s">
        <v>11993</v>
      </c>
      <c r="D2092" s="144" t="s">
        <v>9623</v>
      </c>
      <c r="E2092" s="145" t="s">
        <v>17620</v>
      </c>
    </row>
    <row r="2093" spans="1:5" ht="27">
      <c r="A2093" t="str">
        <f t="shared" si="32"/>
        <v>91893</v>
      </c>
      <c r="B2093" s="142" t="s">
        <v>2709</v>
      </c>
      <c r="C2093" s="156" t="s">
        <v>11994</v>
      </c>
      <c r="D2093" s="144" t="s">
        <v>9623</v>
      </c>
      <c r="E2093" s="145" t="s">
        <v>9914</v>
      </c>
    </row>
    <row r="2094" spans="1:5" ht="27">
      <c r="A2094" t="str">
        <f t="shared" si="32"/>
        <v>91895</v>
      </c>
      <c r="B2094" s="142" t="s">
        <v>2710</v>
      </c>
      <c r="C2094" s="156" t="s">
        <v>2711</v>
      </c>
      <c r="D2094" s="144" t="s">
        <v>9623</v>
      </c>
      <c r="E2094" s="145" t="s">
        <v>16768</v>
      </c>
    </row>
    <row r="2095" spans="1:5" ht="27">
      <c r="A2095" t="str">
        <f t="shared" si="32"/>
        <v>91896</v>
      </c>
      <c r="B2095" s="142" t="s">
        <v>2712</v>
      </c>
      <c r="C2095" s="156" t="s">
        <v>11995</v>
      </c>
      <c r="D2095" s="144" t="s">
        <v>9623</v>
      </c>
      <c r="E2095" s="145" t="s">
        <v>9013</v>
      </c>
    </row>
    <row r="2096" spans="1:5" ht="27">
      <c r="A2096" t="str">
        <f t="shared" si="32"/>
        <v>91898</v>
      </c>
      <c r="B2096" s="142" t="s">
        <v>2713</v>
      </c>
      <c r="C2096" s="156" t="s">
        <v>11996</v>
      </c>
      <c r="D2096" s="144" t="s">
        <v>9623</v>
      </c>
      <c r="E2096" s="145" t="s">
        <v>12269</v>
      </c>
    </row>
    <row r="2097" spans="1:5" ht="27">
      <c r="A2097" t="str">
        <f t="shared" si="32"/>
        <v>91899</v>
      </c>
      <c r="B2097" s="142" t="s">
        <v>2714</v>
      </c>
      <c r="C2097" s="156" t="s">
        <v>11997</v>
      </c>
      <c r="D2097" s="144" t="s">
        <v>9623</v>
      </c>
      <c r="E2097" s="145" t="s">
        <v>21114</v>
      </c>
    </row>
    <row r="2098" spans="1:5" ht="27">
      <c r="A2098" t="str">
        <f t="shared" si="32"/>
        <v>91901</v>
      </c>
      <c r="B2098" s="142" t="s">
        <v>2715</v>
      </c>
      <c r="C2098" s="156" t="s">
        <v>11998</v>
      </c>
      <c r="D2098" s="144" t="s">
        <v>9623</v>
      </c>
      <c r="E2098" s="145" t="s">
        <v>11668</v>
      </c>
    </row>
    <row r="2099" spans="1:5" ht="27">
      <c r="A2099" t="str">
        <f t="shared" si="32"/>
        <v>91902</v>
      </c>
      <c r="B2099" s="142" t="s">
        <v>2716</v>
      </c>
      <c r="C2099" s="156" t="s">
        <v>11999</v>
      </c>
      <c r="D2099" s="144" t="s">
        <v>9623</v>
      </c>
      <c r="E2099" s="145" t="s">
        <v>9011</v>
      </c>
    </row>
    <row r="2100" spans="1:5" ht="27">
      <c r="A2100" t="str">
        <f t="shared" si="32"/>
        <v>91904</v>
      </c>
      <c r="B2100" s="142" t="s">
        <v>2717</v>
      </c>
      <c r="C2100" s="156" t="s">
        <v>12000</v>
      </c>
      <c r="D2100" s="144" t="s">
        <v>9623</v>
      </c>
      <c r="E2100" s="145" t="s">
        <v>9206</v>
      </c>
    </row>
    <row r="2101" spans="1:5" ht="27">
      <c r="A2101" t="str">
        <f t="shared" si="32"/>
        <v>91905</v>
      </c>
      <c r="B2101" s="142" t="s">
        <v>2718</v>
      </c>
      <c r="C2101" s="156" t="s">
        <v>12001</v>
      </c>
      <c r="D2101" s="144" t="s">
        <v>9623</v>
      </c>
      <c r="E2101" s="145" t="s">
        <v>9246</v>
      </c>
    </row>
    <row r="2102" spans="1:5" ht="27">
      <c r="A2102" t="str">
        <f t="shared" si="32"/>
        <v>91907</v>
      </c>
      <c r="B2102" s="142" t="s">
        <v>2719</v>
      </c>
      <c r="C2102" s="156" t="s">
        <v>12002</v>
      </c>
      <c r="D2102" s="144" t="s">
        <v>9623</v>
      </c>
      <c r="E2102" s="145" t="s">
        <v>18090</v>
      </c>
    </row>
    <row r="2103" spans="1:5" ht="27">
      <c r="A2103" t="str">
        <f t="shared" si="32"/>
        <v>91908</v>
      </c>
      <c r="B2103" s="142" t="s">
        <v>2720</v>
      </c>
      <c r="C2103" s="156" t="s">
        <v>12003</v>
      </c>
      <c r="D2103" s="144" t="s">
        <v>9623</v>
      </c>
      <c r="E2103" s="145" t="s">
        <v>29293</v>
      </c>
    </row>
    <row r="2104" spans="1:5" ht="27">
      <c r="A2104" t="str">
        <f t="shared" si="32"/>
        <v>91910</v>
      </c>
      <c r="B2104" s="142" t="s">
        <v>2721</v>
      </c>
      <c r="C2104" s="156" t="s">
        <v>12004</v>
      </c>
      <c r="D2104" s="144" t="s">
        <v>9623</v>
      </c>
      <c r="E2104" s="145" t="s">
        <v>8627</v>
      </c>
    </row>
    <row r="2105" spans="1:5" ht="27">
      <c r="A2105" t="str">
        <f t="shared" si="32"/>
        <v>91911</v>
      </c>
      <c r="B2105" s="142" t="s">
        <v>2722</v>
      </c>
      <c r="C2105" s="156" t="s">
        <v>12006</v>
      </c>
      <c r="D2105" s="144" t="s">
        <v>9623</v>
      </c>
      <c r="E2105" s="145" t="s">
        <v>9469</v>
      </c>
    </row>
    <row r="2106" spans="1:5" ht="27">
      <c r="A2106" t="str">
        <f t="shared" si="32"/>
        <v>91913</v>
      </c>
      <c r="B2106" s="142" t="s">
        <v>2723</v>
      </c>
      <c r="C2106" s="156" t="s">
        <v>12007</v>
      </c>
      <c r="D2106" s="144" t="s">
        <v>9623</v>
      </c>
      <c r="E2106" s="145" t="s">
        <v>9002</v>
      </c>
    </row>
    <row r="2107" spans="1:5" ht="27">
      <c r="A2107" t="str">
        <f t="shared" si="32"/>
        <v>91914</v>
      </c>
      <c r="B2107" s="142" t="s">
        <v>2724</v>
      </c>
      <c r="C2107" s="156" t="s">
        <v>12008</v>
      </c>
      <c r="D2107" s="144" t="s">
        <v>9623</v>
      </c>
      <c r="E2107" s="145" t="s">
        <v>17952</v>
      </c>
    </row>
    <row r="2108" spans="1:5" ht="27">
      <c r="A2108" t="str">
        <f t="shared" si="32"/>
        <v>91916</v>
      </c>
      <c r="B2108" s="142" t="s">
        <v>2725</v>
      </c>
      <c r="C2108" s="156" t="s">
        <v>12010</v>
      </c>
      <c r="D2108" s="144" t="s">
        <v>9623</v>
      </c>
      <c r="E2108" s="145" t="s">
        <v>16655</v>
      </c>
    </row>
    <row r="2109" spans="1:5" ht="27">
      <c r="A2109" t="str">
        <f t="shared" si="32"/>
        <v>91917</v>
      </c>
      <c r="B2109" s="142" t="s">
        <v>2726</v>
      </c>
      <c r="C2109" s="156" t="s">
        <v>12012</v>
      </c>
      <c r="D2109" s="144" t="s">
        <v>9623</v>
      </c>
      <c r="E2109" s="145" t="s">
        <v>14532</v>
      </c>
    </row>
    <row r="2110" spans="1:5" ht="27">
      <c r="A2110" t="str">
        <f t="shared" si="32"/>
        <v>91919</v>
      </c>
      <c r="B2110" s="142" t="s">
        <v>2727</v>
      </c>
      <c r="C2110" s="156" t="s">
        <v>12014</v>
      </c>
      <c r="D2110" s="144" t="s">
        <v>9623</v>
      </c>
      <c r="E2110" s="145" t="s">
        <v>26011</v>
      </c>
    </row>
    <row r="2111" spans="1:5" ht="27">
      <c r="A2111" t="str">
        <f t="shared" si="32"/>
        <v>91920</v>
      </c>
      <c r="B2111" s="142" t="s">
        <v>2728</v>
      </c>
      <c r="C2111" s="156" t="s">
        <v>12015</v>
      </c>
      <c r="D2111" s="144" t="s">
        <v>9623</v>
      </c>
      <c r="E2111" s="145" t="s">
        <v>17740</v>
      </c>
    </row>
    <row r="2112" spans="1:5" ht="27">
      <c r="A2112" t="str">
        <f t="shared" si="32"/>
        <v>91922</v>
      </c>
      <c r="B2112" s="142" t="s">
        <v>2729</v>
      </c>
      <c r="C2112" s="156" t="s">
        <v>12016</v>
      </c>
      <c r="D2112" s="144" t="s">
        <v>9623</v>
      </c>
      <c r="E2112" s="145" t="s">
        <v>8990</v>
      </c>
    </row>
    <row r="2113" spans="1:5" ht="27">
      <c r="A2113" t="str">
        <f t="shared" si="32"/>
        <v>91924</v>
      </c>
      <c r="B2113" s="142" t="s">
        <v>2730</v>
      </c>
      <c r="C2113" s="156" t="s">
        <v>12049</v>
      </c>
      <c r="D2113" s="144" t="s">
        <v>9548</v>
      </c>
      <c r="E2113" s="145" t="s">
        <v>28574</v>
      </c>
    </row>
    <row r="2114" spans="1:5" ht="27">
      <c r="A2114" t="str">
        <f t="shared" si="32"/>
        <v>91925</v>
      </c>
      <c r="B2114" s="142" t="s">
        <v>2731</v>
      </c>
      <c r="C2114" s="156" t="s">
        <v>12050</v>
      </c>
      <c r="D2114" s="144" t="s">
        <v>9548</v>
      </c>
      <c r="E2114" s="145" t="s">
        <v>8947</v>
      </c>
    </row>
    <row r="2115" spans="1:5" ht="27">
      <c r="A2115" t="str">
        <f t="shared" si="32"/>
        <v>91926</v>
      </c>
      <c r="B2115" s="142" t="s">
        <v>2732</v>
      </c>
      <c r="C2115" s="156" t="s">
        <v>12051</v>
      </c>
      <c r="D2115" s="144" t="s">
        <v>9548</v>
      </c>
      <c r="E2115" s="145" t="s">
        <v>8682</v>
      </c>
    </row>
    <row r="2116" spans="1:5" ht="27">
      <c r="A2116" t="str">
        <f t="shared" si="32"/>
        <v>91927</v>
      </c>
      <c r="B2116" s="142" t="s">
        <v>2733</v>
      </c>
      <c r="C2116" s="156" t="s">
        <v>12053</v>
      </c>
      <c r="D2116" s="144" t="s">
        <v>9548</v>
      </c>
      <c r="E2116" s="145" t="s">
        <v>11426</v>
      </c>
    </row>
    <row r="2117" spans="1:5" ht="27">
      <c r="A2117" t="str">
        <f t="shared" si="32"/>
        <v>91928</v>
      </c>
      <c r="B2117" s="142" t="s">
        <v>2734</v>
      </c>
      <c r="C2117" s="156" t="s">
        <v>12054</v>
      </c>
      <c r="D2117" s="144" t="s">
        <v>9548</v>
      </c>
      <c r="E2117" s="145" t="s">
        <v>9429</v>
      </c>
    </row>
    <row r="2118" spans="1:5" ht="27">
      <c r="A2118" t="str">
        <f t="shared" si="32"/>
        <v>91929</v>
      </c>
      <c r="B2118" s="142" t="s">
        <v>2735</v>
      </c>
      <c r="C2118" s="156" t="s">
        <v>12055</v>
      </c>
      <c r="D2118" s="144" t="s">
        <v>9548</v>
      </c>
      <c r="E2118" s="145" t="s">
        <v>9322</v>
      </c>
    </row>
    <row r="2119" spans="1:5" ht="27">
      <c r="A2119" t="str">
        <f t="shared" si="32"/>
        <v>91930</v>
      </c>
      <c r="B2119" s="142" t="s">
        <v>2736</v>
      </c>
      <c r="C2119" s="156" t="s">
        <v>12056</v>
      </c>
      <c r="D2119" s="144" t="s">
        <v>9548</v>
      </c>
      <c r="E2119" s="145" t="s">
        <v>28431</v>
      </c>
    </row>
    <row r="2120" spans="1:5" ht="27">
      <c r="A2120" t="str">
        <f t="shared" ref="A2120:A2183" si="33">IF(ISERROR(SEARCH("/",B2120)=6),TRIM(CLEAN(B2120)),IF(SEARCH("/",B2120)=6,IF(LEN(TRIM(CLEAN(B2120)))=7,LEFT(TRIM(CLEAN(B2120)),6)&amp;"00"&amp;RIGHT(TRIM(CLEAN(B2120)),1),LEFT(TRIM(CLEAN(B2120)),6)&amp;"0"&amp;RIGHT(TRIM(CLEAN(B2120)),2)),TRIM(CLEAN(B2120))))</f>
        <v>91931</v>
      </c>
      <c r="B2120" s="142" t="s">
        <v>2737</v>
      </c>
      <c r="C2120" s="156" t="s">
        <v>12057</v>
      </c>
      <c r="D2120" s="144" t="s">
        <v>9548</v>
      </c>
      <c r="E2120" s="145" t="s">
        <v>18041</v>
      </c>
    </row>
    <row r="2121" spans="1:5" ht="27">
      <c r="A2121" t="str">
        <f t="shared" si="33"/>
        <v>91932</v>
      </c>
      <c r="B2121" s="142" t="s">
        <v>2738</v>
      </c>
      <c r="C2121" s="156" t="s">
        <v>12058</v>
      </c>
      <c r="D2121" s="144" t="s">
        <v>9548</v>
      </c>
      <c r="E2121" s="145" t="s">
        <v>9118</v>
      </c>
    </row>
    <row r="2122" spans="1:5" ht="27">
      <c r="A2122" t="str">
        <f t="shared" si="33"/>
        <v>91933</v>
      </c>
      <c r="B2122" s="142" t="s">
        <v>2739</v>
      </c>
      <c r="C2122" s="156" t="s">
        <v>12059</v>
      </c>
      <c r="D2122" s="144" t="s">
        <v>9548</v>
      </c>
      <c r="E2122" s="145" t="s">
        <v>8626</v>
      </c>
    </row>
    <row r="2123" spans="1:5" ht="27">
      <c r="A2123" t="str">
        <f t="shared" si="33"/>
        <v>91934</v>
      </c>
      <c r="B2123" s="142" t="s">
        <v>2740</v>
      </c>
      <c r="C2123" s="156" t="s">
        <v>12060</v>
      </c>
      <c r="D2123" s="144" t="s">
        <v>9548</v>
      </c>
      <c r="E2123" s="145" t="s">
        <v>9123</v>
      </c>
    </row>
    <row r="2124" spans="1:5" ht="27">
      <c r="A2124" t="str">
        <f t="shared" si="33"/>
        <v>91935</v>
      </c>
      <c r="B2124" s="142" t="s">
        <v>2741</v>
      </c>
      <c r="C2124" s="156" t="s">
        <v>12061</v>
      </c>
      <c r="D2124" s="144" t="s">
        <v>9548</v>
      </c>
      <c r="E2124" s="145" t="s">
        <v>9160</v>
      </c>
    </row>
    <row r="2125" spans="1:5" ht="27">
      <c r="A2125" t="str">
        <f t="shared" si="33"/>
        <v>91936</v>
      </c>
      <c r="B2125" s="142" t="s">
        <v>2742</v>
      </c>
      <c r="C2125" s="156" t="s">
        <v>12092</v>
      </c>
      <c r="D2125" s="144" t="s">
        <v>9623</v>
      </c>
      <c r="E2125" s="145" t="s">
        <v>17490</v>
      </c>
    </row>
    <row r="2126" spans="1:5" ht="27">
      <c r="A2126" t="str">
        <f t="shared" si="33"/>
        <v>91937</v>
      </c>
      <c r="B2126" s="142" t="s">
        <v>2743</v>
      </c>
      <c r="C2126" s="156" t="s">
        <v>12093</v>
      </c>
      <c r="D2126" s="144" t="s">
        <v>9623</v>
      </c>
      <c r="E2126" s="145" t="s">
        <v>9076</v>
      </c>
    </row>
    <row r="2127" spans="1:5" ht="27">
      <c r="A2127" t="str">
        <f t="shared" si="33"/>
        <v>91939</v>
      </c>
      <c r="B2127" s="142" t="s">
        <v>2744</v>
      </c>
      <c r="C2127" s="156" t="s">
        <v>12094</v>
      </c>
      <c r="D2127" s="144" t="s">
        <v>9623</v>
      </c>
      <c r="E2127" s="145" t="s">
        <v>25303</v>
      </c>
    </row>
    <row r="2128" spans="1:5" ht="27">
      <c r="A2128" t="str">
        <f t="shared" si="33"/>
        <v>91940</v>
      </c>
      <c r="B2128" s="142" t="s">
        <v>2745</v>
      </c>
      <c r="C2128" s="156" t="s">
        <v>12095</v>
      </c>
      <c r="D2128" s="144" t="s">
        <v>9623</v>
      </c>
      <c r="E2128" s="145" t="s">
        <v>16885</v>
      </c>
    </row>
    <row r="2129" spans="1:5" ht="27">
      <c r="A2129" t="str">
        <f t="shared" si="33"/>
        <v>91941</v>
      </c>
      <c r="B2129" s="142" t="s">
        <v>2746</v>
      </c>
      <c r="C2129" s="156" t="s">
        <v>12096</v>
      </c>
      <c r="D2129" s="144" t="s">
        <v>9623</v>
      </c>
      <c r="E2129" s="145" t="s">
        <v>21136</v>
      </c>
    </row>
    <row r="2130" spans="1:5" ht="27">
      <c r="A2130" t="str">
        <f t="shared" si="33"/>
        <v>91942</v>
      </c>
      <c r="B2130" s="142" t="s">
        <v>2747</v>
      </c>
      <c r="C2130" s="156" t="s">
        <v>12097</v>
      </c>
      <c r="D2130" s="144" t="s">
        <v>9623</v>
      </c>
      <c r="E2130" s="145" t="s">
        <v>15264</v>
      </c>
    </row>
    <row r="2131" spans="1:5" ht="27">
      <c r="A2131" t="str">
        <f t="shared" si="33"/>
        <v>91943</v>
      </c>
      <c r="B2131" s="142" t="s">
        <v>2748</v>
      </c>
      <c r="C2131" s="156" t="s">
        <v>12098</v>
      </c>
      <c r="D2131" s="144" t="s">
        <v>9623</v>
      </c>
      <c r="E2131" s="145" t="s">
        <v>27386</v>
      </c>
    </row>
    <row r="2132" spans="1:5" ht="27">
      <c r="A2132" t="str">
        <f t="shared" si="33"/>
        <v>91944</v>
      </c>
      <c r="B2132" s="142" t="s">
        <v>2749</v>
      </c>
      <c r="C2132" s="156" t="s">
        <v>12099</v>
      </c>
      <c r="D2132" s="144" t="s">
        <v>9623</v>
      </c>
      <c r="E2132" s="145" t="s">
        <v>9408</v>
      </c>
    </row>
    <row r="2133" spans="1:5" ht="27">
      <c r="A2133" t="str">
        <f t="shared" si="33"/>
        <v>91945</v>
      </c>
      <c r="B2133" s="142" t="s">
        <v>2750</v>
      </c>
      <c r="C2133" s="156" t="s">
        <v>12210</v>
      </c>
      <c r="D2133" s="144" t="s">
        <v>9623</v>
      </c>
      <c r="E2133" s="145" t="s">
        <v>8897</v>
      </c>
    </row>
    <row r="2134" spans="1:5" ht="27">
      <c r="A2134" t="str">
        <f t="shared" si="33"/>
        <v>91946</v>
      </c>
      <c r="B2134" s="142" t="s">
        <v>2751</v>
      </c>
      <c r="C2134" s="156" t="s">
        <v>12211</v>
      </c>
      <c r="D2134" s="144" t="s">
        <v>9623</v>
      </c>
      <c r="E2134" s="145" t="s">
        <v>9341</v>
      </c>
    </row>
    <row r="2135" spans="1:5" ht="27">
      <c r="A2135" t="str">
        <f t="shared" si="33"/>
        <v>91947</v>
      </c>
      <c r="B2135" s="142" t="s">
        <v>2752</v>
      </c>
      <c r="C2135" s="156" t="s">
        <v>12212</v>
      </c>
      <c r="D2135" s="144" t="s">
        <v>9623</v>
      </c>
      <c r="E2135" s="145" t="s">
        <v>9378</v>
      </c>
    </row>
    <row r="2136" spans="1:5" ht="27">
      <c r="A2136" t="str">
        <f t="shared" si="33"/>
        <v>91949</v>
      </c>
      <c r="B2136" s="142" t="s">
        <v>2753</v>
      </c>
      <c r="C2136" s="156" t="s">
        <v>12213</v>
      </c>
      <c r="D2136" s="144" t="s">
        <v>9623</v>
      </c>
      <c r="E2136" s="145" t="s">
        <v>9367</v>
      </c>
    </row>
    <row r="2137" spans="1:5" ht="27">
      <c r="A2137" t="str">
        <f t="shared" si="33"/>
        <v>91950</v>
      </c>
      <c r="B2137" s="142" t="s">
        <v>2754</v>
      </c>
      <c r="C2137" s="156" t="s">
        <v>12214</v>
      </c>
      <c r="D2137" s="144" t="s">
        <v>9623</v>
      </c>
      <c r="E2137" s="145" t="s">
        <v>26138</v>
      </c>
    </row>
    <row r="2138" spans="1:5" ht="27">
      <c r="A2138" t="str">
        <f t="shared" si="33"/>
        <v>91951</v>
      </c>
      <c r="B2138" s="142" t="s">
        <v>2755</v>
      </c>
      <c r="C2138" s="156" t="s">
        <v>12215</v>
      </c>
      <c r="D2138" s="144" t="s">
        <v>9623</v>
      </c>
      <c r="E2138" s="145" t="s">
        <v>16892</v>
      </c>
    </row>
    <row r="2139" spans="1:5" ht="27">
      <c r="A2139" t="str">
        <f t="shared" si="33"/>
        <v>91952</v>
      </c>
      <c r="B2139" s="142" t="s">
        <v>2756</v>
      </c>
      <c r="C2139" s="156" t="s">
        <v>12216</v>
      </c>
      <c r="D2139" s="144" t="s">
        <v>9623</v>
      </c>
      <c r="E2139" s="145" t="s">
        <v>18192</v>
      </c>
    </row>
    <row r="2140" spans="1:5" ht="27">
      <c r="A2140" t="str">
        <f t="shared" si="33"/>
        <v>91953</v>
      </c>
      <c r="B2140" s="142" t="s">
        <v>2757</v>
      </c>
      <c r="C2140" s="156" t="s">
        <v>12217</v>
      </c>
      <c r="D2140" s="144" t="s">
        <v>9623</v>
      </c>
      <c r="E2140" s="145" t="s">
        <v>9447</v>
      </c>
    </row>
    <row r="2141" spans="1:5" ht="27">
      <c r="A2141" t="str">
        <f t="shared" si="33"/>
        <v>91954</v>
      </c>
      <c r="B2141" s="142" t="s">
        <v>2758</v>
      </c>
      <c r="C2141" s="156" t="s">
        <v>12218</v>
      </c>
      <c r="D2141" s="144" t="s">
        <v>9623</v>
      </c>
      <c r="E2141" s="145" t="s">
        <v>22927</v>
      </c>
    </row>
    <row r="2142" spans="1:5" ht="27">
      <c r="A2142" t="str">
        <f t="shared" si="33"/>
        <v>91955</v>
      </c>
      <c r="B2142" s="142" t="s">
        <v>2759</v>
      </c>
      <c r="C2142" s="156" t="s">
        <v>12219</v>
      </c>
      <c r="D2142" s="144" t="s">
        <v>9623</v>
      </c>
      <c r="E2142" s="145" t="s">
        <v>25109</v>
      </c>
    </row>
    <row r="2143" spans="1:5" ht="27">
      <c r="A2143" t="str">
        <f t="shared" si="33"/>
        <v>91956</v>
      </c>
      <c r="B2143" s="142" t="s">
        <v>2760</v>
      </c>
      <c r="C2143" s="156" t="s">
        <v>12221</v>
      </c>
      <c r="D2143" s="144" t="s">
        <v>9623</v>
      </c>
      <c r="E2143" s="145" t="s">
        <v>29294</v>
      </c>
    </row>
    <row r="2144" spans="1:5" ht="27">
      <c r="A2144" t="str">
        <f t="shared" si="33"/>
        <v>91957</v>
      </c>
      <c r="B2144" s="142" t="s">
        <v>2761</v>
      </c>
      <c r="C2144" s="156" t="s">
        <v>12223</v>
      </c>
      <c r="D2144" s="144" t="s">
        <v>9623</v>
      </c>
      <c r="E2144" s="145" t="s">
        <v>18249</v>
      </c>
    </row>
    <row r="2145" spans="1:5" ht="27">
      <c r="A2145" t="str">
        <f t="shared" si="33"/>
        <v>91958</v>
      </c>
      <c r="B2145" s="142" t="s">
        <v>2762</v>
      </c>
      <c r="C2145" s="156" t="s">
        <v>12224</v>
      </c>
      <c r="D2145" s="144" t="s">
        <v>9623</v>
      </c>
      <c r="E2145" s="145" t="s">
        <v>13868</v>
      </c>
    </row>
    <row r="2146" spans="1:5" ht="27">
      <c r="A2146" t="str">
        <f t="shared" si="33"/>
        <v>91959</v>
      </c>
      <c r="B2146" s="142" t="s">
        <v>2763</v>
      </c>
      <c r="C2146" s="156" t="s">
        <v>12225</v>
      </c>
      <c r="D2146" s="144" t="s">
        <v>9623</v>
      </c>
      <c r="E2146" s="145" t="s">
        <v>27326</v>
      </c>
    </row>
    <row r="2147" spans="1:5" ht="27">
      <c r="A2147" t="str">
        <f t="shared" si="33"/>
        <v>91960</v>
      </c>
      <c r="B2147" s="142" t="s">
        <v>2764</v>
      </c>
      <c r="C2147" s="156" t="s">
        <v>12226</v>
      </c>
      <c r="D2147" s="144" t="s">
        <v>9623</v>
      </c>
      <c r="E2147" s="145" t="s">
        <v>29295</v>
      </c>
    </row>
    <row r="2148" spans="1:5" ht="27">
      <c r="A2148" t="str">
        <f t="shared" si="33"/>
        <v>91961</v>
      </c>
      <c r="B2148" s="142" t="s">
        <v>2765</v>
      </c>
      <c r="C2148" s="156" t="s">
        <v>12227</v>
      </c>
      <c r="D2148" s="144" t="s">
        <v>9623</v>
      </c>
      <c r="E2148" s="145" t="s">
        <v>16973</v>
      </c>
    </row>
    <row r="2149" spans="1:5" ht="27">
      <c r="A2149" t="str">
        <f t="shared" si="33"/>
        <v>91962</v>
      </c>
      <c r="B2149" s="142" t="s">
        <v>2766</v>
      </c>
      <c r="C2149" s="156" t="s">
        <v>12228</v>
      </c>
      <c r="D2149" s="144" t="s">
        <v>9623</v>
      </c>
      <c r="E2149" s="145" t="s">
        <v>26674</v>
      </c>
    </row>
    <row r="2150" spans="1:5" ht="27">
      <c r="A2150" t="str">
        <f t="shared" si="33"/>
        <v>91963</v>
      </c>
      <c r="B2150" s="142" t="s">
        <v>2767</v>
      </c>
      <c r="C2150" s="156" t="s">
        <v>12229</v>
      </c>
      <c r="D2150" s="144" t="s">
        <v>9623</v>
      </c>
      <c r="E2150" s="145" t="s">
        <v>18269</v>
      </c>
    </row>
    <row r="2151" spans="1:5" ht="27">
      <c r="A2151" t="str">
        <f t="shared" si="33"/>
        <v>91964</v>
      </c>
      <c r="B2151" s="142" t="s">
        <v>2768</v>
      </c>
      <c r="C2151" s="156" t="s">
        <v>12230</v>
      </c>
      <c r="D2151" s="144" t="s">
        <v>9623</v>
      </c>
      <c r="E2151" s="145" t="s">
        <v>29296</v>
      </c>
    </row>
    <row r="2152" spans="1:5" ht="27">
      <c r="A2152" t="str">
        <f t="shared" si="33"/>
        <v>91965</v>
      </c>
      <c r="B2152" s="142" t="s">
        <v>2769</v>
      </c>
      <c r="C2152" s="156" t="s">
        <v>12231</v>
      </c>
      <c r="D2152" s="144" t="s">
        <v>9623</v>
      </c>
      <c r="E2152" s="145" t="s">
        <v>16509</v>
      </c>
    </row>
    <row r="2153" spans="1:5" ht="27">
      <c r="A2153" t="str">
        <f t="shared" si="33"/>
        <v>91966</v>
      </c>
      <c r="B2153" s="142" t="s">
        <v>2770</v>
      </c>
      <c r="C2153" s="156" t="s">
        <v>12233</v>
      </c>
      <c r="D2153" s="144" t="s">
        <v>9623</v>
      </c>
      <c r="E2153" s="145" t="s">
        <v>28345</v>
      </c>
    </row>
    <row r="2154" spans="1:5" ht="27">
      <c r="A2154" t="str">
        <f t="shared" si="33"/>
        <v>91967</v>
      </c>
      <c r="B2154" s="142" t="s">
        <v>2771</v>
      </c>
      <c r="C2154" s="156" t="s">
        <v>12234</v>
      </c>
      <c r="D2154" s="144" t="s">
        <v>9623</v>
      </c>
      <c r="E2154" s="145" t="s">
        <v>22894</v>
      </c>
    </row>
    <row r="2155" spans="1:5" ht="27">
      <c r="A2155" t="str">
        <f t="shared" si="33"/>
        <v>91968</v>
      </c>
      <c r="B2155" s="142" t="s">
        <v>2772</v>
      </c>
      <c r="C2155" s="156" t="s">
        <v>12235</v>
      </c>
      <c r="D2155" s="144" t="s">
        <v>9623</v>
      </c>
      <c r="E2155" s="145" t="s">
        <v>26371</v>
      </c>
    </row>
    <row r="2156" spans="1:5" ht="27">
      <c r="A2156" t="str">
        <f t="shared" si="33"/>
        <v>91969</v>
      </c>
      <c r="B2156" s="142" t="s">
        <v>2773</v>
      </c>
      <c r="C2156" s="156" t="s">
        <v>12236</v>
      </c>
      <c r="D2156" s="144" t="s">
        <v>9623</v>
      </c>
      <c r="E2156" s="145" t="s">
        <v>18626</v>
      </c>
    </row>
    <row r="2157" spans="1:5" ht="27">
      <c r="A2157" t="str">
        <f t="shared" si="33"/>
        <v>91970</v>
      </c>
      <c r="B2157" s="142" t="s">
        <v>2774</v>
      </c>
      <c r="C2157" s="156" t="s">
        <v>12237</v>
      </c>
      <c r="D2157" s="144" t="s">
        <v>9623</v>
      </c>
      <c r="E2157" s="145" t="s">
        <v>29297</v>
      </c>
    </row>
    <row r="2158" spans="1:5" ht="27">
      <c r="A2158" t="str">
        <f t="shared" si="33"/>
        <v>91971</v>
      </c>
      <c r="B2158" s="142" t="s">
        <v>2775</v>
      </c>
      <c r="C2158" s="156" t="s">
        <v>12238</v>
      </c>
      <c r="D2158" s="144" t="s">
        <v>9623</v>
      </c>
      <c r="E2158" s="145" t="s">
        <v>29298</v>
      </c>
    </row>
    <row r="2159" spans="1:5" ht="27">
      <c r="A2159" t="str">
        <f t="shared" si="33"/>
        <v>91972</v>
      </c>
      <c r="B2159" s="142" t="s">
        <v>2776</v>
      </c>
      <c r="C2159" s="156" t="s">
        <v>12239</v>
      </c>
      <c r="D2159" s="144" t="s">
        <v>9623</v>
      </c>
      <c r="E2159" s="145" t="s">
        <v>18895</v>
      </c>
    </row>
    <row r="2160" spans="1:5" ht="27">
      <c r="A2160" t="str">
        <f t="shared" si="33"/>
        <v>91973</v>
      </c>
      <c r="B2160" s="142" t="s">
        <v>2777</v>
      </c>
      <c r="C2160" s="156" t="s">
        <v>12240</v>
      </c>
      <c r="D2160" s="144" t="s">
        <v>9623</v>
      </c>
      <c r="E2160" s="145" t="s">
        <v>25369</v>
      </c>
    </row>
    <row r="2161" spans="1:5" ht="27">
      <c r="A2161" t="str">
        <f t="shared" si="33"/>
        <v>91974</v>
      </c>
      <c r="B2161" s="142" t="s">
        <v>2778</v>
      </c>
      <c r="C2161" s="156" t="s">
        <v>12241</v>
      </c>
      <c r="D2161" s="144" t="s">
        <v>9623</v>
      </c>
      <c r="E2161" s="145" t="s">
        <v>17700</v>
      </c>
    </row>
    <row r="2162" spans="1:5" ht="27">
      <c r="A2162" t="str">
        <f t="shared" si="33"/>
        <v>91975</v>
      </c>
      <c r="B2162" s="142" t="s">
        <v>2779</v>
      </c>
      <c r="C2162" s="156" t="s">
        <v>12242</v>
      </c>
      <c r="D2162" s="144" t="s">
        <v>9623</v>
      </c>
      <c r="E2162" s="145" t="s">
        <v>25498</v>
      </c>
    </row>
    <row r="2163" spans="1:5" ht="27">
      <c r="A2163" t="str">
        <f t="shared" si="33"/>
        <v>91976</v>
      </c>
      <c r="B2163" s="142" t="s">
        <v>2780</v>
      </c>
      <c r="C2163" s="156" t="s">
        <v>12243</v>
      </c>
      <c r="D2163" s="144" t="s">
        <v>9623</v>
      </c>
      <c r="E2163" s="145" t="s">
        <v>29299</v>
      </c>
    </row>
    <row r="2164" spans="1:5" ht="27">
      <c r="A2164" t="str">
        <f t="shared" si="33"/>
        <v>91977</v>
      </c>
      <c r="B2164" s="142" t="s">
        <v>2781</v>
      </c>
      <c r="C2164" s="156" t="s">
        <v>12244</v>
      </c>
      <c r="D2164" s="144" t="s">
        <v>9623</v>
      </c>
      <c r="E2164" s="145" t="s">
        <v>29300</v>
      </c>
    </row>
    <row r="2165" spans="1:5" ht="27">
      <c r="A2165" t="str">
        <f t="shared" si="33"/>
        <v>91978</v>
      </c>
      <c r="B2165" s="142" t="s">
        <v>2782</v>
      </c>
      <c r="C2165" s="156" t="s">
        <v>12245</v>
      </c>
      <c r="D2165" s="144" t="s">
        <v>9623</v>
      </c>
      <c r="E2165" s="145" t="s">
        <v>25247</v>
      </c>
    </row>
    <row r="2166" spans="1:5" ht="27">
      <c r="A2166" t="str">
        <f t="shared" si="33"/>
        <v>91979</v>
      </c>
      <c r="B2166" s="142" t="s">
        <v>2783</v>
      </c>
      <c r="C2166" s="156" t="s">
        <v>12246</v>
      </c>
      <c r="D2166" s="144" t="s">
        <v>9623</v>
      </c>
      <c r="E2166" s="145" t="s">
        <v>26299</v>
      </c>
    </row>
    <row r="2167" spans="1:5" ht="27">
      <c r="A2167" t="str">
        <f t="shared" si="33"/>
        <v>91980</v>
      </c>
      <c r="B2167" s="142" t="s">
        <v>2784</v>
      </c>
      <c r="C2167" s="156" t="s">
        <v>12247</v>
      </c>
      <c r="D2167" s="144" t="s">
        <v>9623</v>
      </c>
      <c r="E2167" s="145" t="s">
        <v>29301</v>
      </c>
    </row>
    <row r="2168" spans="1:5" ht="27">
      <c r="A2168" t="str">
        <f t="shared" si="33"/>
        <v>91981</v>
      </c>
      <c r="B2168" s="142" t="s">
        <v>2785</v>
      </c>
      <c r="C2168" s="156" t="s">
        <v>12248</v>
      </c>
      <c r="D2168" s="144" t="s">
        <v>9623</v>
      </c>
      <c r="E2168" s="145" t="s">
        <v>28598</v>
      </c>
    </row>
    <row r="2169" spans="1:5" ht="27">
      <c r="A2169" t="str">
        <f t="shared" si="33"/>
        <v>91982</v>
      </c>
      <c r="B2169" s="142" t="s">
        <v>2786</v>
      </c>
      <c r="C2169" s="156" t="s">
        <v>12249</v>
      </c>
      <c r="D2169" s="144" t="s">
        <v>9623</v>
      </c>
      <c r="E2169" s="145" t="s">
        <v>25056</v>
      </c>
    </row>
    <row r="2170" spans="1:5" ht="27">
      <c r="A2170" t="str">
        <f t="shared" si="33"/>
        <v>91983</v>
      </c>
      <c r="B2170" s="142" t="s">
        <v>2787</v>
      </c>
      <c r="C2170" s="156" t="s">
        <v>12250</v>
      </c>
      <c r="D2170" s="144" t="s">
        <v>9623</v>
      </c>
      <c r="E2170" s="145" t="s">
        <v>29302</v>
      </c>
    </row>
    <row r="2171" spans="1:5" ht="27">
      <c r="A2171" t="str">
        <f t="shared" si="33"/>
        <v>91984</v>
      </c>
      <c r="B2171" s="142" t="s">
        <v>2788</v>
      </c>
      <c r="C2171" s="156" t="s">
        <v>12251</v>
      </c>
      <c r="D2171" s="144" t="s">
        <v>9623</v>
      </c>
      <c r="E2171" s="145" t="s">
        <v>15253</v>
      </c>
    </row>
    <row r="2172" spans="1:5" ht="27">
      <c r="A2172" t="str">
        <f t="shared" si="33"/>
        <v>91985</v>
      </c>
      <c r="B2172" s="142" t="s">
        <v>2789</v>
      </c>
      <c r="C2172" s="156" t="s">
        <v>12252</v>
      </c>
      <c r="D2172" s="144" t="s">
        <v>9623</v>
      </c>
      <c r="E2172" s="145" t="s">
        <v>24930</v>
      </c>
    </row>
    <row r="2173" spans="1:5" ht="27">
      <c r="A2173" t="str">
        <f t="shared" si="33"/>
        <v>91986</v>
      </c>
      <c r="B2173" s="142" t="s">
        <v>2790</v>
      </c>
      <c r="C2173" s="156" t="s">
        <v>12253</v>
      </c>
      <c r="D2173" s="144" t="s">
        <v>9623</v>
      </c>
      <c r="E2173" s="145" t="s">
        <v>8942</v>
      </c>
    </row>
    <row r="2174" spans="1:5" ht="27">
      <c r="A2174" t="str">
        <f t="shared" si="33"/>
        <v>91987</v>
      </c>
      <c r="B2174" s="142" t="s">
        <v>2791</v>
      </c>
      <c r="C2174" s="156" t="s">
        <v>12254</v>
      </c>
      <c r="D2174" s="144" t="s">
        <v>9623</v>
      </c>
      <c r="E2174" s="145" t="s">
        <v>17539</v>
      </c>
    </row>
    <row r="2175" spans="1:5" ht="27">
      <c r="A2175" t="str">
        <f t="shared" si="33"/>
        <v>91988</v>
      </c>
      <c r="B2175" s="142" t="s">
        <v>2792</v>
      </c>
      <c r="C2175" s="156" t="s">
        <v>12255</v>
      </c>
      <c r="D2175" s="144" t="s">
        <v>9623</v>
      </c>
      <c r="E2175" s="145" t="s">
        <v>8611</v>
      </c>
    </row>
    <row r="2176" spans="1:5" ht="27">
      <c r="A2176" t="str">
        <f t="shared" si="33"/>
        <v>91989</v>
      </c>
      <c r="B2176" s="142" t="s">
        <v>2793</v>
      </c>
      <c r="C2176" s="156" t="s">
        <v>12256</v>
      </c>
      <c r="D2176" s="144" t="s">
        <v>9623</v>
      </c>
      <c r="E2176" s="145" t="s">
        <v>9272</v>
      </c>
    </row>
    <row r="2177" spans="1:5" ht="27">
      <c r="A2177" t="str">
        <f t="shared" si="33"/>
        <v>91990</v>
      </c>
      <c r="B2177" s="142" t="s">
        <v>2794</v>
      </c>
      <c r="C2177" s="156" t="s">
        <v>12258</v>
      </c>
      <c r="D2177" s="144" t="s">
        <v>9623</v>
      </c>
      <c r="E2177" s="145" t="s">
        <v>9446</v>
      </c>
    </row>
    <row r="2178" spans="1:5" ht="27">
      <c r="A2178" t="str">
        <f t="shared" si="33"/>
        <v>91991</v>
      </c>
      <c r="B2178" s="142" t="s">
        <v>2795</v>
      </c>
      <c r="C2178" s="156" t="s">
        <v>12259</v>
      </c>
      <c r="D2178" s="144" t="s">
        <v>9623</v>
      </c>
      <c r="E2178" s="145" t="s">
        <v>17935</v>
      </c>
    </row>
    <row r="2179" spans="1:5" ht="27">
      <c r="A2179" t="str">
        <f t="shared" si="33"/>
        <v>91992</v>
      </c>
      <c r="B2179" s="142" t="s">
        <v>2796</v>
      </c>
      <c r="C2179" s="156" t="s">
        <v>12260</v>
      </c>
      <c r="D2179" s="144" t="s">
        <v>9623</v>
      </c>
      <c r="E2179" s="145" t="s">
        <v>29303</v>
      </c>
    </row>
    <row r="2180" spans="1:5" ht="27">
      <c r="A2180" t="str">
        <f t="shared" si="33"/>
        <v>91993</v>
      </c>
      <c r="B2180" s="142" t="s">
        <v>2797</v>
      </c>
      <c r="C2180" s="156" t="s">
        <v>12261</v>
      </c>
      <c r="D2180" s="144" t="s">
        <v>9623</v>
      </c>
      <c r="E2180" s="145" t="s">
        <v>24353</v>
      </c>
    </row>
    <row r="2181" spans="1:5" ht="27">
      <c r="A2181" t="str">
        <f t="shared" si="33"/>
        <v>91994</v>
      </c>
      <c r="B2181" s="142" t="s">
        <v>2798</v>
      </c>
      <c r="C2181" s="156" t="s">
        <v>12262</v>
      </c>
      <c r="D2181" s="144" t="s">
        <v>9623</v>
      </c>
      <c r="E2181" s="145" t="s">
        <v>16370</v>
      </c>
    </row>
    <row r="2182" spans="1:5" ht="27">
      <c r="A2182" t="str">
        <f t="shared" si="33"/>
        <v>91995</v>
      </c>
      <c r="B2182" s="142" t="s">
        <v>2799</v>
      </c>
      <c r="C2182" s="156" t="s">
        <v>12263</v>
      </c>
      <c r="D2182" s="144" t="s">
        <v>9623</v>
      </c>
      <c r="E2182" s="145" t="s">
        <v>18736</v>
      </c>
    </row>
    <row r="2183" spans="1:5" ht="27">
      <c r="A2183" t="str">
        <f t="shared" si="33"/>
        <v>91996</v>
      </c>
      <c r="B2183" s="142" t="s">
        <v>2800</v>
      </c>
      <c r="C2183" s="156" t="s">
        <v>12265</v>
      </c>
      <c r="D2183" s="144" t="s">
        <v>9623</v>
      </c>
      <c r="E2183" s="145" t="s">
        <v>26758</v>
      </c>
    </row>
    <row r="2184" spans="1:5" ht="27">
      <c r="A2184" t="str">
        <f t="shared" ref="A2184:A2247" si="34">IF(ISERROR(SEARCH("/",B2184)=6),TRIM(CLEAN(B2184)),IF(SEARCH("/",B2184)=6,IF(LEN(TRIM(CLEAN(B2184)))=7,LEFT(TRIM(CLEAN(B2184)),6)&amp;"00"&amp;RIGHT(TRIM(CLEAN(B2184)),1),LEFT(TRIM(CLEAN(B2184)),6)&amp;"0"&amp;RIGHT(TRIM(CLEAN(B2184)),2)),TRIM(CLEAN(B2184))))</f>
        <v>91997</v>
      </c>
      <c r="B2184" s="142" t="s">
        <v>2801</v>
      </c>
      <c r="C2184" s="156" t="s">
        <v>12266</v>
      </c>
      <c r="D2184" s="144" t="s">
        <v>9623</v>
      </c>
      <c r="E2184" s="145" t="s">
        <v>22299</v>
      </c>
    </row>
    <row r="2185" spans="1:5" ht="27">
      <c r="A2185" t="str">
        <f t="shared" si="34"/>
        <v>91998</v>
      </c>
      <c r="B2185" s="142" t="s">
        <v>2802</v>
      </c>
      <c r="C2185" s="156" t="s">
        <v>12267</v>
      </c>
      <c r="D2185" s="144" t="s">
        <v>9623</v>
      </c>
      <c r="E2185" s="145" t="s">
        <v>17542</v>
      </c>
    </row>
    <row r="2186" spans="1:5" ht="27">
      <c r="A2186" t="str">
        <f t="shared" si="34"/>
        <v>91999</v>
      </c>
      <c r="B2186" s="142" t="s">
        <v>2803</v>
      </c>
      <c r="C2186" s="156" t="s">
        <v>12268</v>
      </c>
      <c r="D2186" s="144" t="s">
        <v>9623</v>
      </c>
      <c r="E2186" s="145" t="s">
        <v>25100</v>
      </c>
    </row>
    <row r="2187" spans="1:5" ht="27">
      <c r="A2187" t="str">
        <f t="shared" si="34"/>
        <v>92000</v>
      </c>
      <c r="B2187" s="142" t="s">
        <v>2804</v>
      </c>
      <c r="C2187" s="156" t="s">
        <v>12270</v>
      </c>
      <c r="D2187" s="144" t="s">
        <v>9623</v>
      </c>
      <c r="E2187" s="145" t="s">
        <v>9350</v>
      </c>
    </row>
    <row r="2188" spans="1:5" ht="27">
      <c r="A2188" t="str">
        <f t="shared" si="34"/>
        <v>92001</v>
      </c>
      <c r="B2188" s="142" t="s">
        <v>2805</v>
      </c>
      <c r="C2188" s="156" t="s">
        <v>12271</v>
      </c>
      <c r="D2188" s="144" t="s">
        <v>9623</v>
      </c>
      <c r="E2188" s="145" t="s">
        <v>27070</v>
      </c>
    </row>
    <row r="2189" spans="1:5" ht="27">
      <c r="A2189" t="str">
        <f t="shared" si="34"/>
        <v>92002</v>
      </c>
      <c r="B2189" s="142" t="s">
        <v>2806</v>
      </c>
      <c r="C2189" s="156" t="s">
        <v>12272</v>
      </c>
      <c r="D2189" s="144" t="s">
        <v>9623</v>
      </c>
      <c r="E2189" s="145" t="s">
        <v>17498</v>
      </c>
    </row>
    <row r="2190" spans="1:5" ht="27">
      <c r="A2190" t="str">
        <f t="shared" si="34"/>
        <v>92003</v>
      </c>
      <c r="B2190" s="142" t="s">
        <v>2807</v>
      </c>
      <c r="C2190" s="156" t="s">
        <v>12273</v>
      </c>
      <c r="D2190" s="144" t="s">
        <v>9623</v>
      </c>
      <c r="E2190" s="145" t="s">
        <v>29221</v>
      </c>
    </row>
    <row r="2191" spans="1:5" ht="27">
      <c r="A2191" t="str">
        <f t="shared" si="34"/>
        <v>92004</v>
      </c>
      <c r="B2191" s="142" t="s">
        <v>2808</v>
      </c>
      <c r="C2191" s="156" t="s">
        <v>12274</v>
      </c>
      <c r="D2191" s="144" t="s">
        <v>9623</v>
      </c>
      <c r="E2191" s="145" t="s">
        <v>19018</v>
      </c>
    </row>
    <row r="2192" spans="1:5" ht="27">
      <c r="A2192" t="str">
        <f t="shared" si="34"/>
        <v>92005</v>
      </c>
      <c r="B2192" s="142" t="s">
        <v>2809</v>
      </c>
      <c r="C2192" s="156" t="s">
        <v>12275</v>
      </c>
      <c r="D2192" s="144" t="s">
        <v>9623</v>
      </c>
      <c r="E2192" s="145" t="s">
        <v>18722</v>
      </c>
    </row>
    <row r="2193" spans="1:5" ht="27">
      <c r="A2193" t="str">
        <f t="shared" si="34"/>
        <v>92006</v>
      </c>
      <c r="B2193" s="142" t="s">
        <v>2810</v>
      </c>
      <c r="C2193" s="156" t="s">
        <v>12276</v>
      </c>
      <c r="D2193" s="144" t="s">
        <v>9623</v>
      </c>
      <c r="E2193" s="145" t="s">
        <v>17419</v>
      </c>
    </row>
    <row r="2194" spans="1:5" ht="27">
      <c r="A2194" t="str">
        <f t="shared" si="34"/>
        <v>92007</v>
      </c>
      <c r="B2194" s="142" t="s">
        <v>2811</v>
      </c>
      <c r="C2194" s="156" t="s">
        <v>12277</v>
      </c>
      <c r="D2194" s="144" t="s">
        <v>9623</v>
      </c>
      <c r="E2194" s="145" t="s">
        <v>29304</v>
      </c>
    </row>
    <row r="2195" spans="1:5" ht="27">
      <c r="A2195" t="str">
        <f t="shared" si="34"/>
        <v>92008</v>
      </c>
      <c r="B2195" s="142" t="s">
        <v>2812</v>
      </c>
      <c r="C2195" s="156" t="s">
        <v>12278</v>
      </c>
      <c r="D2195" s="144" t="s">
        <v>9623</v>
      </c>
      <c r="E2195" s="145" t="s">
        <v>28481</v>
      </c>
    </row>
    <row r="2196" spans="1:5" ht="27">
      <c r="A2196" t="str">
        <f t="shared" si="34"/>
        <v>92009</v>
      </c>
      <c r="B2196" s="142" t="s">
        <v>2813</v>
      </c>
      <c r="C2196" s="156" t="s">
        <v>12279</v>
      </c>
      <c r="D2196" s="144" t="s">
        <v>9623</v>
      </c>
      <c r="E2196" s="145" t="s">
        <v>24812</v>
      </c>
    </row>
    <row r="2197" spans="1:5" ht="27">
      <c r="A2197" t="str">
        <f t="shared" si="34"/>
        <v>92010</v>
      </c>
      <c r="B2197" s="142" t="s">
        <v>2814</v>
      </c>
      <c r="C2197" s="156" t="s">
        <v>12280</v>
      </c>
      <c r="D2197" s="144" t="s">
        <v>9623</v>
      </c>
      <c r="E2197" s="145" t="s">
        <v>29305</v>
      </c>
    </row>
    <row r="2198" spans="1:5" ht="27">
      <c r="A2198" t="str">
        <f t="shared" si="34"/>
        <v>92011</v>
      </c>
      <c r="B2198" s="142" t="s">
        <v>2815</v>
      </c>
      <c r="C2198" s="156" t="s">
        <v>12281</v>
      </c>
      <c r="D2198" s="144" t="s">
        <v>9623</v>
      </c>
      <c r="E2198" s="145" t="s">
        <v>25133</v>
      </c>
    </row>
    <row r="2199" spans="1:5" ht="27">
      <c r="A2199" t="str">
        <f t="shared" si="34"/>
        <v>92012</v>
      </c>
      <c r="B2199" s="142" t="s">
        <v>2816</v>
      </c>
      <c r="C2199" s="156" t="s">
        <v>12282</v>
      </c>
      <c r="D2199" s="144" t="s">
        <v>9623</v>
      </c>
      <c r="E2199" s="145" t="s">
        <v>29306</v>
      </c>
    </row>
    <row r="2200" spans="1:5" ht="27">
      <c r="A2200" t="str">
        <f t="shared" si="34"/>
        <v>92013</v>
      </c>
      <c r="B2200" s="142" t="s">
        <v>2817</v>
      </c>
      <c r="C2200" s="156" t="s">
        <v>12283</v>
      </c>
      <c r="D2200" s="144" t="s">
        <v>9623</v>
      </c>
      <c r="E2200" s="145" t="s">
        <v>29307</v>
      </c>
    </row>
    <row r="2201" spans="1:5" ht="27">
      <c r="A2201" t="str">
        <f t="shared" si="34"/>
        <v>92014</v>
      </c>
      <c r="B2201" s="142" t="s">
        <v>2818</v>
      </c>
      <c r="C2201" s="156" t="s">
        <v>12284</v>
      </c>
      <c r="D2201" s="144" t="s">
        <v>9623</v>
      </c>
      <c r="E2201" s="145" t="s">
        <v>18894</v>
      </c>
    </row>
    <row r="2202" spans="1:5" ht="27">
      <c r="A2202" t="str">
        <f t="shared" si="34"/>
        <v>92015</v>
      </c>
      <c r="B2202" s="142" t="s">
        <v>2819</v>
      </c>
      <c r="C2202" s="156" t="s">
        <v>12285</v>
      </c>
      <c r="D2202" s="144" t="s">
        <v>9623</v>
      </c>
      <c r="E2202" s="145" t="s">
        <v>29308</v>
      </c>
    </row>
    <row r="2203" spans="1:5" ht="27">
      <c r="A2203" t="str">
        <f t="shared" si="34"/>
        <v>92016</v>
      </c>
      <c r="B2203" s="142" t="s">
        <v>2820</v>
      </c>
      <c r="C2203" s="156" t="s">
        <v>12286</v>
      </c>
      <c r="D2203" s="144" t="s">
        <v>9623</v>
      </c>
      <c r="E2203" s="145" t="s">
        <v>18211</v>
      </c>
    </row>
    <row r="2204" spans="1:5" ht="27">
      <c r="A2204" t="str">
        <f t="shared" si="34"/>
        <v>92017</v>
      </c>
      <c r="B2204" s="142" t="s">
        <v>2821</v>
      </c>
      <c r="C2204" s="156" t="s">
        <v>12287</v>
      </c>
      <c r="D2204" s="144" t="s">
        <v>9623</v>
      </c>
      <c r="E2204" s="145" t="s">
        <v>25617</v>
      </c>
    </row>
    <row r="2205" spans="1:5" ht="27">
      <c r="A2205" t="str">
        <f t="shared" si="34"/>
        <v>92018</v>
      </c>
      <c r="B2205" s="142" t="s">
        <v>2822</v>
      </c>
      <c r="C2205" s="156" t="s">
        <v>12288</v>
      </c>
      <c r="D2205" s="144" t="s">
        <v>9623</v>
      </c>
      <c r="E2205" s="145" t="s">
        <v>29309</v>
      </c>
    </row>
    <row r="2206" spans="1:5" ht="27">
      <c r="A2206" t="str">
        <f t="shared" si="34"/>
        <v>92019</v>
      </c>
      <c r="B2206" s="142" t="s">
        <v>2823</v>
      </c>
      <c r="C2206" s="156" t="s">
        <v>12289</v>
      </c>
      <c r="D2206" s="144" t="s">
        <v>9623</v>
      </c>
      <c r="E2206" s="145" t="s">
        <v>29310</v>
      </c>
    </row>
    <row r="2207" spans="1:5" ht="27">
      <c r="A2207" t="str">
        <f t="shared" si="34"/>
        <v>92020</v>
      </c>
      <c r="B2207" s="142" t="s">
        <v>2824</v>
      </c>
      <c r="C2207" s="156" t="s">
        <v>12290</v>
      </c>
      <c r="D2207" s="144" t="s">
        <v>9623</v>
      </c>
      <c r="E2207" s="145" t="s">
        <v>19866</v>
      </c>
    </row>
    <row r="2208" spans="1:5" ht="27">
      <c r="A2208" t="str">
        <f t="shared" si="34"/>
        <v>92021</v>
      </c>
      <c r="B2208" s="142" t="s">
        <v>2825</v>
      </c>
      <c r="C2208" s="156" t="s">
        <v>12291</v>
      </c>
      <c r="D2208" s="144" t="s">
        <v>9623</v>
      </c>
      <c r="E2208" s="145" t="s">
        <v>19000</v>
      </c>
    </row>
    <row r="2209" spans="1:5" ht="27">
      <c r="A2209" t="str">
        <f t="shared" si="34"/>
        <v>92022</v>
      </c>
      <c r="B2209" s="142" t="s">
        <v>2826</v>
      </c>
      <c r="C2209" s="156" t="s">
        <v>12292</v>
      </c>
      <c r="D2209" s="144" t="s">
        <v>9623</v>
      </c>
      <c r="E2209" s="145" t="s">
        <v>29311</v>
      </c>
    </row>
    <row r="2210" spans="1:5" ht="27">
      <c r="A2210" t="str">
        <f t="shared" si="34"/>
        <v>92023</v>
      </c>
      <c r="B2210" s="142" t="s">
        <v>2827</v>
      </c>
      <c r="C2210" s="156" t="s">
        <v>12293</v>
      </c>
      <c r="D2210" s="144" t="s">
        <v>9623</v>
      </c>
      <c r="E2210" s="145" t="s">
        <v>29312</v>
      </c>
    </row>
    <row r="2211" spans="1:5" ht="27">
      <c r="A2211" t="str">
        <f t="shared" si="34"/>
        <v>92024</v>
      </c>
      <c r="B2211" s="142" t="s">
        <v>2828</v>
      </c>
      <c r="C2211" s="156" t="s">
        <v>12294</v>
      </c>
      <c r="D2211" s="144" t="s">
        <v>9623</v>
      </c>
      <c r="E2211" s="145" t="s">
        <v>29313</v>
      </c>
    </row>
    <row r="2212" spans="1:5" ht="27">
      <c r="A2212" t="str">
        <f t="shared" si="34"/>
        <v>92025</v>
      </c>
      <c r="B2212" s="142" t="s">
        <v>2829</v>
      </c>
      <c r="C2212" s="156" t="s">
        <v>12295</v>
      </c>
      <c r="D2212" s="144" t="s">
        <v>9623</v>
      </c>
      <c r="E2212" s="145" t="s">
        <v>28655</v>
      </c>
    </row>
    <row r="2213" spans="1:5" ht="27">
      <c r="A2213" t="str">
        <f t="shared" si="34"/>
        <v>92026</v>
      </c>
      <c r="B2213" s="142" t="s">
        <v>2830</v>
      </c>
      <c r="C2213" s="156" t="s">
        <v>12296</v>
      </c>
      <c r="D2213" s="144" t="s">
        <v>9623</v>
      </c>
      <c r="E2213" s="145" t="s">
        <v>18128</v>
      </c>
    </row>
    <row r="2214" spans="1:5" ht="27">
      <c r="A2214" t="str">
        <f t="shared" si="34"/>
        <v>92027</v>
      </c>
      <c r="B2214" s="142" t="s">
        <v>2831</v>
      </c>
      <c r="C2214" s="156" t="s">
        <v>12297</v>
      </c>
      <c r="D2214" s="144" t="s">
        <v>9623</v>
      </c>
      <c r="E2214" s="145" t="s">
        <v>28488</v>
      </c>
    </row>
    <row r="2215" spans="1:5" ht="27">
      <c r="A2215" t="str">
        <f t="shared" si="34"/>
        <v>92028</v>
      </c>
      <c r="B2215" s="142" t="s">
        <v>2832</v>
      </c>
      <c r="C2215" s="156" t="s">
        <v>12298</v>
      </c>
      <c r="D2215" s="144" t="s">
        <v>9623</v>
      </c>
      <c r="E2215" s="145" t="s">
        <v>28483</v>
      </c>
    </row>
    <row r="2216" spans="1:5" ht="27">
      <c r="A2216" t="str">
        <f t="shared" si="34"/>
        <v>92029</v>
      </c>
      <c r="B2216" s="142" t="s">
        <v>2833</v>
      </c>
      <c r="C2216" s="156" t="s">
        <v>12299</v>
      </c>
      <c r="D2216" s="144" t="s">
        <v>9623</v>
      </c>
      <c r="E2216" s="145" t="s">
        <v>29314</v>
      </c>
    </row>
    <row r="2217" spans="1:5" ht="27">
      <c r="A2217" t="str">
        <f t="shared" si="34"/>
        <v>92030</v>
      </c>
      <c r="B2217" s="142" t="s">
        <v>2834</v>
      </c>
      <c r="C2217" s="156" t="s">
        <v>12300</v>
      </c>
      <c r="D2217" s="144" t="s">
        <v>9623</v>
      </c>
      <c r="E2217" s="145" t="s">
        <v>25471</v>
      </c>
    </row>
    <row r="2218" spans="1:5" ht="27">
      <c r="A2218" t="str">
        <f t="shared" si="34"/>
        <v>92031</v>
      </c>
      <c r="B2218" s="142" t="s">
        <v>2835</v>
      </c>
      <c r="C2218" s="156" t="s">
        <v>12301</v>
      </c>
      <c r="D2218" s="144" t="s">
        <v>9623</v>
      </c>
      <c r="E2218" s="145" t="s">
        <v>29315</v>
      </c>
    </row>
    <row r="2219" spans="1:5" ht="27">
      <c r="A2219" t="str">
        <f t="shared" si="34"/>
        <v>92032</v>
      </c>
      <c r="B2219" s="142" t="s">
        <v>2836</v>
      </c>
      <c r="C2219" s="156" t="s">
        <v>12302</v>
      </c>
      <c r="D2219" s="144" t="s">
        <v>9623</v>
      </c>
      <c r="E2219" s="145" t="s">
        <v>29316</v>
      </c>
    </row>
    <row r="2220" spans="1:5" ht="27">
      <c r="A2220" t="str">
        <f t="shared" si="34"/>
        <v>92033</v>
      </c>
      <c r="B2220" s="142" t="s">
        <v>2837</v>
      </c>
      <c r="C2220" s="156" t="s">
        <v>12303</v>
      </c>
      <c r="D2220" s="144" t="s">
        <v>9623</v>
      </c>
      <c r="E2220" s="145" t="s">
        <v>29317</v>
      </c>
    </row>
    <row r="2221" spans="1:5" ht="27">
      <c r="A2221" t="str">
        <f t="shared" si="34"/>
        <v>92034</v>
      </c>
      <c r="B2221" s="142" t="s">
        <v>2838</v>
      </c>
      <c r="C2221" s="156" t="s">
        <v>12304</v>
      </c>
      <c r="D2221" s="144" t="s">
        <v>9623</v>
      </c>
      <c r="E2221" s="145" t="s">
        <v>18277</v>
      </c>
    </row>
    <row r="2222" spans="1:5" ht="40.5">
      <c r="A2222" t="str">
        <f t="shared" si="34"/>
        <v>92035</v>
      </c>
      <c r="B2222" s="142" t="s">
        <v>2839</v>
      </c>
      <c r="C2222" s="156" t="s">
        <v>12305</v>
      </c>
      <c r="D2222" s="144" t="s">
        <v>9623</v>
      </c>
      <c r="E2222" s="145" t="s">
        <v>29318</v>
      </c>
    </row>
    <row r="2223" spans="1:5" ht="27">
      <c r="A2223" t="str">
        <f t="shared" si="34"/>
        <v>92040</v>
      </c>
      <c r="B2223" s="142" t="s">
        <v>2840</v>
      </c>
      <c r="C2223" s="156" t="s">
        <v>10552</v>
      </c>
      <c r="D2223" s="144" t="s">
        <v>10129</v>
      </c>
      <c r="E2223" s="145" t="s">
        <v>15050</v>
      </c>
    </row>
    <row r="2224" spans="1:5" ht="27">
      <c r="A2224" t="str">
        <f t="shared" si="34"/>
        <v>92041</v>
      </c>
      <c r="B2224" s="142" t="s">
        <v>2841</v>
      </c>
      <c r="C2224" s="156" t="s">
        <v>10553</v>
      </c>
      <c r="D2224" s="144" t="s">
        <v>10129</v>
      </c>
      <c r="E2224" s="145" t="s">
        <v>9069</v>
      </c>
    </row>
    <row r="2225" spans="1:5" ht="27">
      <c r="A2225" t="str">
        <f t="shared" si="34"/>
        <v>92042</v>
      </c>
      <c r="B2225" s="142" t="s">
        <v>2842</v>
      </c>
      <c r="C2225" s="156" t="s">
        <v>10554</v>
      </c>
      <c r="D2225" s="144" t="s">
        <v>10129</v>
      </c>
      <c r="E2225" s="145" t="s">
        <v>10470</v>
      </c>
    </row>
    <row r="2226" spans="1:5" ht="27">
      <c r="A2226" t="str">
        <f t="shared" si="34"/>
        <v>92043</v>
      </c>
      <c r="B2226" s="142" t="s">
        <v>2843</v>
      </c>
      <c r="C2226" s="156" t="s">
        <v>9904</v>
      </c>
      <c r="D2226" s="144" t="s">
        <v>9808</v>
      </c>
      <c r="E2226" s="145" t="s">
        <v>12920</v>
      </c>
    </row>
    <row r="2227" spans="1:5" ht="27">
      <c r="A2227" t="str">
        <f t="shared" si="34"/>
        <v>92044</v>
      </c>
      <c r="B2227" s="142" t="s">
        <v>2844</v>
      </c>
      <c r="C2227" s="156" t="s">
        <v>10064</v>
      </c>
      <c r="D2227" s="144" t="s">
        <v>9961</v>
      </c>
      <c r="E2227" s="145" t="s">
        <v>9429</v>
      </c>
    </row>
    <row r="2228" spans="1:5" ht="40.5">
      <c r="A2228" t="str">
        <f t="shared" si="34"/>
        <v>92101</v>
      </c>
      <c r="B2228" s="142" t="s">
        <v>2845</v>
      </c>
      <c r="C2228" s="156" t="s">
        <v>10556</v>
      </c>
      <c r="D2228" s="144" t="s">
        <v>10129</v>
      </c>
      <c r="E2228" s="145" t="s">
        <v>28439</v>
      </c>
    </row>
    <row r="2229" spans="1:5" ht="40.5">
      <c r="A2229" t="str">
        <f t="shared" si="34"/>
        <v>92102</v>
      </c>
      <c r="B2229" s="142" t="s">
        <v>2846</v>
      </c>
      <c r="C2229" s="156" t="s">
        <v>10558</v>
      </c>
      <c r="D2229" s="144" t="s">
        <v>10129</v>
      </c>
      <c r="E2229" s="145" t="s">
        <v>29319</v>
      </c>
    </row>
    <row r="2230" spans="1:5" ht="54">
      <c r="A2230" t="str">
        <f t="shared" si="34"/>
        <v>92103</v>
      </c>
      <c r="B2230" s="142" t="s">
        <v>2847</v>
      </c>
      <c r="C2230" s="156" t="s">
        <v>10559</v>
      </c>
      <c r="D2230" s="144" t="s">
        <v>10129</v>
      </c>
      <c r="E2230" s="145" t="s">
        <v>8532</v>
      </c>
    </row>
    <row r="2231" spans="1:5" ht="40.5">
      <c r="A2231" t="str">
        <f t="shared" si="34"/>
        <v>92104</v>
      </c>
      <c r="B2231" s="142" t="s">
        <v>2848</v>
      </c>
      <c r="C2231" s="156" t="s">
        <v>10560</v>
      </c>
      <c r="D2231" s="144" t="s">
        <v>10129</v>
      </c>
      <c r="E2231" s="145" t="s">
        <v>29320</v>
      </c>
    </row>
    <row r="2232" spans="1:5" ht="40.5">
      <c r="A2232" t="str">
        <f t="shared" si="34"/>
        <v>92105</v>
      </c>
      <c r="B2232" s="142" t="s">
        <v>2849</v>
      </c>
      <c r="C2232" s="156" t="s">
        <v>10561</v>
      </c>
      <c r="D2232" s="144" t="s">
        <v>10129</v>
      </c>
      <c r="E2232" s="145" t="s">
        <v>28638</v>
      </c>
    </row>
    <row r="2233" spans="1:5" ht="40.5">
      <c r="A2233" t="str">
        <f t="shared" si="34"/>
        <v>92106</v>
      </c>
      <c r="B2233" s="142" t="s">
        <v>2850</v>
      </c>
      <c r="C2233" s="156" t="s">
        <v>9905</v>
      </c>
      <c r="D2233" s="144" t="s">
        <v>9808</v>
      </c>
      <c r="E2233" s="145" t="s">
        <v>29321</v>
      </c>
    </row>
    <row r="2234" spans="1:5" ht="40.5">
      <c r="A2234" t="str">
        <f t="shared" si="34"/>
        <v>92107</v>
      </c>
      <c r="B2234" s="142" t="s">
        <v>2851</v>
      </c>
      <c r="C2234" s="156" t="s">
        <v>10065</v>
      </c>
      <c r="D2234" s="144" t="s">
        <v>9961</v>
      </c>
      <c r="E2234" s="145" t="s">
        <v>29322</v>
      </c>
    </row>
    <row r="2235" spans="1:5" ht="27">
      <c r="A2235" t="str">
        <f t="shared" si="34"/>
        <v>92108</v>
      </c>
      <c r="B2235" s="142" t="s">
        <v>2852</v>
      </c>
      <c r="C2235" s="156" t="s">
        <v>10562</v>
      </c>
      <c r="D2235" s="144" t="s">
        <v>10129</v>
      </c>
      <c r="E2235" s="145" t="s">
        <v>8676</v>
      </c>
    </row>
    <row r="2236" spans="1:5" ht="27">
      <c r="A2236" t="str">
        <f t="shared" si="34"/>
        <v>92109</v>
      </c>
      <c r="B2236" s="142" t="s">
        <v>2853</v>
      </c>
      <c r="C2236" s="156" t="s">
        <v>10563</v>
      </c>
      <c r="D2236" s="144" t="s">
        <v>10129</v>
      </c>
      <c r="E2236" s="145" t="s">
        <v>8520</v>
      </c>
    </row>
    <row r="2237" spans="1:5" ht="27">
      <c r="A2237" t="str">
        <f t="shared" si="34"/>
        <v>92110</v>
      </c>
      <c r="B2237" s="142" t="s">
        <v>2854</v>
      </c>
      <c r="C2237" s="156" t="s">
        <v>10564</v>
      </c>
      <c r="D2237" s="144" t="s">
        <v>10129</v>
      </c>
      <c r="E2237" s="145" t="s">
        <v>8518</v>
      </c>
    </row>
    <row r="2238" spans="1:5" ht="27">
      <c r="A2238" t="str">
        <f t="shared" si="34"/>
        <v>92111</v>
      </c>
      <c r="B2238" s="142" t="s">
        <v>2855</v>
      </c>
      <c r="C2238" s="156" t="s">
        <v>10565</v>
      </c>
      <c r="D2238" s="144" t="s">
        <v>10129</v>
      </c>
      <c r="E2238" s="145" t="s">
        <v>8736</v>
      </c>
    </row>
    <row r="2239" spans="1:5" ht="27">
      <c r="A2239" t="str">
        <f t="shared" si="34"/>
        <v>92112</v>
      </c>
      <c r="B2239" s="142" t="s">
        <v>2856</v>
      </c>
      <c r="C2239" s="156" t="s">
        <v>9906</v>
      </c>
      <c r="D2239" s="144" t="s">
        <v>9808</v>
      </c>
      <c r="E2239" s="145" t="s">
        <v>8788</v>
      </c>
    </row>
    <row r="2240" spans="1:5" ht="27">
      <c r="A2240" t="str">
        <f t="shared" si="34"/>
        <v>92113</v>
      </c>
      <c r="B2240" s="142" t="s">
        <v>2857</v>
      </c>
      <c r="C2240" s="156" t="s">
        <v>10066</v>
      </c>
      <c r="D2240" s="144" t="s">
        <v>9961</v>
      </c>
      <c r="E2240" s="145" t="s">
        <v>10774</v>
      </c>
    </row>
    <row r="2241" spans="1:5">
      <c r="A2241" t="str">
        <f t="shared" si="34"/>
        <v>92114</v>
      </c>
      <c r="B2241" s="142" t="s">
        <v>2858</v>
      </c>
      <c r="C2241" s="156" t="s">
        <v>10566</v>
      </c>
      <c r="D2241" s="144" t="s">
        <v>10129</v>
      </c>
      <c r="E2241" s="145" t="s">
        <v>9319</v>
      </c>
    </row>
    <row r="2242" spans="1:5">
      <c r="A2242" t="str">
        <f t="shared" si="34"/>
        <v>92115</v>
      </c>
      <c r="B2242" s="142" t="s">
        <v>2859</v>
      </c>
      <c r="C2242" s="156" t="s">
        <v>10567</v>
      </c>
      <c r="D2242" s="144" t="s">
        <v>10129</v>
      </c>
      <c r="E2242" s="145" t="s">
        <v>9072</v>
      </c>
    </row>
    <row r="2243" spans="1:5">
      <c r="A2243" t="str">
        <f t="shared" si="34"/>
        <v>92116</v>
      </c>
      <c r="B2243" s="142" t="s">
        <v>2860</v>
      </c>
      <c r="C2243" s="156" t="s">
        <v>10568</v>
      </c>
      <c r="D2243" s="144" t="s">
        <v>10129</v>
      </c>
      <c r="E2243" s="145" t="s">
        <v>8707</v>
      </c>
    </row>
    <row r="2244" spans="1:5">
      <c r="A2244" t="str">
        <f t="shared" si="34"/>
        <v>92118</v>
      </c>
      <c r="B2244" s="142" t="s">
        <v>2861</v>
      </c>
      <c r="C2244" s="156" t="s">
        <v>9907</v>
      </c>
      <c r="D2244" s="144" t="s">
        <v>9808</v>
      </c>
      <c r="E2244" s="145" t="s">
        <v>9999</v>
      </c>
    </row>
    <row r="2245" spans="1:5">
      <c r="A2245" t="str">
        <f t="shared" si="34"/>
        <v>92119</v>
      </c>
      <c r="B2245" s="142" t="s">
        <v>2862</v>
      </c>
      <c r="C2245" s="156" t="s">
        <v>10068</v>
      </c>
      <c r="D2245" s="144" t="s">
        <v>9961</v>
      </c>
      <c r="E2245" s="145" t="s">
        <v>8520</v>
      </c>
    </row>
    <row r="2246" spans="1:5">
      <c r="A2246" t="str">
        <f t="shared" si="34"/>
        <v>92121</v>
      </c>
      <c r="B2246" s="142" t="s">
        <v>2863</v>
      </c>
      <c r="C2246" s="156" t="s">
        <v>15570</v>
      </c>
      <c r="D2246" s="144" t="s">
        <v>10840</v>
      </c>
      <c r="E2246" s="145" t="s">
        <v>24618</v>
      </c>
    </row>
    <row r="2247" spans="1:5">
      <c r="A2247" t="str">
        <f t="shared" si="34"/>
        <v>92122</v>
      </c>
      <c r="B2247" s="142" t="s">
        <v>2864</v>
      </c>
      <c r="C2247" s="156" t="s">
        <v>15571</v>
      </c>
      <c r="D2247" s="144" t="s">
        <v>10840</v>
      </c>
      <c r="E2247" s="145" t="s">
        <v>29323</v>
      </c>
    </row>
    <row r="2248" spans="1:5">
      <c r="A2248" t="str">
        <f t="shared" ref="A2248:A2311" si="35">IF(ISERROR(SEARCH("/",B2248)=6),TRIM(CLEAN(B2248)),IF(SEARCH("/",B2248)=6,IF(LEN(TRIM(CLEAN(B2248)))=7,LEFT(TRIM(CLEAN(B2248)),6)&amp;"00"&amp;RIGHT(TRIM(CLEAN(B2248)),1),LEFT(TRIM(CLEAN(B2248)),6)&amp;"0"&amp;RIGHT(TRIM(CLEAN(B2248)),2)),TRIM(CLEAN(B2248))))</f>
        <v>92123</v>
      </c>
      <c r="B2248" s="142" t="s">
        <v>2865</v>
      </c>
      <c r="C2248" s="156" t="s">
        <v>15572</v>
      </c>
      <c r="D2248" s="144" t="s">
        <v>10840</v>
      </c>
      <c r="E2248" s="145" t="s">
        <v>28459</v>
      </c>
    </row>
    <row r="2249" spans="1:5" ht="27">
      <c r="A2249" t="str">
        <f t="shared" si="35"/>
        <v>92133</v>
      </c>
      <c r="B2249" s="142" t="s">
        <v>2866</v>
      </c>
      <c r="C2249" s="156" t="s">
        <v>10569</v>
      </c>
      <c r="D2249" s="144" t="s">
        <v>10129</v>
      </c>
      <c r="E2249" s="145" t="s">
        <v>17633</v>
      </c>
    </row>
    <row r="2250" spans="1:5" ht="27">
      <c r="A2250" t="str">
        <f t="shared" si="35"/>
        <v>92134</v>
      </c>
      <c r="B2250" s="142" t="s">
        <v>2867</v>
      </c>
      <c r="C2250" s="156" t="s">
        <v>10570</v>
      </c>
      <c r="D2250" s="144" t="s">
        <v>10129</v>
      </c>
      <c r="E2250" s="145" t="s">
        <v>8610</v>
      </c>
    </row>
    <row r="2251" spans="1:5" ht="27">
      <c r="A2251" t="str">
        <f t="shared" si="35"/>
        <v>92135</v>
      </c>
      <c r="B2251" s="142" t="s">
        <v>2868</v>
      </c>
      <c r="C2251" s="156" t="s">
        <v>10571</v>
      </c>
      <c r="D2251" s="144" t="s">
        <v>10129</v>
      </c>
      <c r="E2251" s="145" t="s">
        <v>8522</v>
      </c>
    </row>
    <row r="2252" spans="1:5" ht="27">
      <c r="A2252" t="str">
        <f t="shared" si="35"/>
        <v>92136</v>
      </c>
      <c r="B2252" s="142" t="s">
        <v>2869</v>
      </c>
      <c r="C2252" s="156" t="s">
        <v>10572</v>
      </c>
      <c r="D2252" s="144" t="s">
        <v>10129</v>
      </c>
      <c r="E2252" s="145" t="s">
        <v>9367</v>
      </c>
    </row>
    <row r="2253" spans="1:5" ht="27">
      <c r="A2253" t="str">
        <f t="shared" si="35"/>
        <v>92137</v>
      </c>
      <c r="B2253" s="142" t="s">
        <v>2870</v>
      </c>
      <c r="C2253" s="156" t="s">
        <v>10573</v>
      </c>
      <c r="D2253" s="144" t="s">
        <v>10129</v>
      </c>
      <c r="E2253" s="145" t="s">
        <v>16364</v>
      </c>
    </row>
    <row r="2254" spans="1:5" ht="27">
      <c r="A2254" t="str">
        <f t="shared" si="35"/>
        <v>92138</v>
      </c>
      <c r="B2254" s="142" t="s">
        <v>2871</v>
      </c>
      <c r="C2254" s="156" t="s">
        <v>9909</v>
      </c>
      <c r="D2254" s="144" t="s">
        <v>9808</v>
      </c>
      <c r="E2254" s="145" t="s">
        <v>29324</v>
      </c>
    </row>
    <row r="2255" spans="1:5" ht="27">
      <c r="A2255" t="str">
        <f t="shared" si="35"/>
        <v>92139</v>
      </c>
      <c r="B2255" s="142" t="s">
        <v>2872</v>
      </c>
      <c r="C2255" s="156" t="s">
        <v>10069</v>
      </c>
      <c r="D2255" s="144" t="s">
        <v>9961</v>
      </c>
      <c r="E2255" s="145" t="s">
        <v>29325</v>
      </c>
    </row>
    <row r="2256" spans="1:5" ht="27">
      <c r="A2256" t="str">
        <f t="shared" si="35"/>
        <v>92140</v>
      </c>
      <c r="B2256" s="142" t="s">
        <v>2873</v>
      </c>
      <c r="C2256" s="156" t="s">
        <v>10574</v>
      </c>
      <c r="D2256" s="144" t="s">
        <v>10129</v>
      </c>
      <c r="E2256" s="145" t="s">
        <v>28379</v>
      </c>
    </row>
    <row r="2257" spans="1:5" ht="27">
      <c r="A2257" t="str">
        <f t="shared" si="35"/>
        <v>92141</v>
      </c>
      <c r="B2257" s="142" t="s">
        <v>2874</v>
      </c>
      <c r="C2257" s="156" t="s">
        <v>10575</v>
      </c>
      <c r="D2257" s="144" t="s">
        <v>10129</v>
      </c>
      <c r="E2257" s="145" t="s">
        <v>27420</v>
      </c>
    </row>
    <row r="2258" spans="1:5" ht="27">
      <c r="A2258" t="str">
        <f t="shared" si="35"/>
        <v>92142</v>
      </c>
      <c r="B2258" s="142" t="s">
        <v>2875</v>
      </c>
      <c r="C2258" s="156" t="s">
        <v>10576</v>
      </c>
      <c r="D2258" s="144" t="s">
        <v>10129</v>
      </c>
      <c r="E2258" s="145" t="s">
        <v>9327</v>
      </c>
    </row>
    <row r="2259" spans="1:5" ht="27">
      <c r="A2259" t="str">
        <f t="shared" si="35"/>
        <v>92143</v>
      </c>
      <c r="B2259" s="142" t="s">
        <v>2876</v>
      </c>
      <c r="C2259" s="156" t="s">
        <v>10578</v>
      </c>
      <c r="D2259" s="144" t="s">
        <v>10129</v>
      </c>
      <c r="E2259" s="145" t="s">
        <v>9765</v>
      </c>
    </row>
    <row r="2260" spans="1:5" ht="27">
      <c r="A2260" t="str">
        <f t="shared" si="35"/>
        <v>92144</v>
      </c>
      <c r="B2260" s="142" t="s">
        <v>2877</v>
      </c>
      <c r="C2260" s="156" t="s">
        <v>10579</v>
      </c>
      <c r="D2260" s="144" t="s">
        <v>10129</v>
      </c>
      <c r="E2260" s="145" t="s">
        <v>18013</v>
      </c>
    </row>
    <row r="2261" spans="1:5" ht="27">
      <c r="A2261" t="str">
        <f t="shared" si="35"/>
        <v>92145</v>
      </c>
      <c r="B2261" s="142" t="s">
        <v>2878</v>
      </c>
      <c r="C2261" s="156" t="s">
        <v>9910</v>
      </c>
      <c r="D2261" s="144" t="s">
        <v>9808</v>
      </c>
      <c r="E2261" s="145" t="s">
        <v>29326</v>
      </c>
    </row>
    <row r="2262" spans="1:5" ht="27">
      <c r="A2262" t="str">
        <f t="shared" si="35"/>
        <v>92146</v>
      </c>
      <c r="B2262" s="142" t="s">
        <v>2879</v>
      </c>
      <c r="C2262" s="156" t="s">
        <v>10070</v>
      </c>
      <c r="D2262" s="144" t="s">
        <v>9961</v>
      </c>
      <c r="E2262" s="145" t="s">
        <v>16989</v>
      </c>
    </row>
    <row r="2263" spans="1:5" ht="40.5">
      <c r="A2263" t="str">
        <f t="shared" si="35"/>
        <v>92210</v>
      </c>
      <c r="B2263" s="142" t="s">
        <v>2880</v>
      </c>
      <c r="C2263" s="156" t="s">
        <v>9708</v>
      </c>
      <c r="D2263" s="144" t="s">
        <v>9548</v>
      </c>
      <c r="E2263" s="145" t="s">
        <v>29327</v>
      </c>
    </row>
    <row r="2264" spans="1:5" ht="40.5">
      <c r="A2264" t="str">
        <f t="shared" si="35"/>
        <v>92211</v>
      </c>
      <c r="B2264" s="142" t="s">
        <v>2881</v>
      </c>
      <c r="C2264" s="156" t="s">
        <v>9709</v>
      </c>
      <c r="D2264" s="144" t="s">
        <v>9548</v>
      </c>
      <c r="E2264" s="145" t="s">
        <v>29328</v>
      </c>
    </row>
    <row r="2265" spans="1:5" ht="40.5">
      <c r="A2265" t="str">
        <f t="shared" si="35"/>
        <v>92212</v>
      </c>
      <c r="B2265" s="142" t="s">
        <v>2882</v>
      </c>
      <c r="C2265" s="156" t="s">
        <v>9710</v>
      </c>
      <c r="D2265" s="144" t="s">
        <v>9548</v>
      </c>
      <c r="E2265" s="145" t="s">
        <v>29329</v>
      </c>
    </row>
    <row r="2266" spans="1:5" ht="40.5">
      <c r="A2266" t="str">
        <f t="shared" si="35"/>
        <v>92213</v>
      </c>
      <c r="B2266" s="142" t="s">
        <v>2883</v>
      </c>
      <c r="C2266" s="156" t="s">
        <v>9711</v>
      </c>
      <c r="D2266" s="144" t="s">
        <v>9548</v>
      </c>
      <c r="E2266" s="145" t="s">
        <v>29330</v>
      </c>
    </row>
    <row r="2267" spans="1:5" ht="40.5">
      <c r="A2267" t="str">
        <f t="shared" si="35"/>
        <v>92214</v>
      </c>
      <c r="B2267" s="142" t="s">
        <v>2884</v>
      </c>
      <c r="C2267" s="156" t="s">
        <v>9712</v>
      </c>
      <c r="D2267" s="144" t="s">
        <v>9548</v>
      </c>
      <c r="E2267" s="145" t="s">
        <v>29331</v>
      </c>
    </row>
    <row r="2268" spans="1:5" ht="40.5">
      <c r="A2268" t="str">
        <f t="shared" si="35"/>
        <v>92215</v>
      </c>
      <c r="B2268" s="142" t="s">
        <v>2885</v>
      </c>
      <c r="C2268" s="156" t="s">
        <v>9713</v>
      </c>
      <c r="D2268" s="144" t="s">
        <v>9548</v>
      </c>
      <c r="E2268" s="145" t="s">
        <v>29332</v>
      </c>
    </row>
    <row r="2269" spans="1:5" ht="40.5">
      <c r="A2269" t="str">
        <f t="shared" si="35"/>
        <v>92216</v>
      </c>
      <c r="B2269" s="142" t="s">
        <v>2886</v>
      </c>
      <c r="C2269" s="156" t="s">
        <v>9714</v>
      </c>
      <c r="D2269" s="144" t="s">
        <v>9548</v>
      </c>
      <c r="E2269" s="145" t="s">
        <v>29333</v>
      </c>
    </row>
    <row r="2270" spans="1:5" ht="40.5">
      <c r="A2270" t="str">
        <f t="shared" si="35"/>
        <v>92219</v>
      </c>
      <c r="B2270" s="142" t="s">
        <v>2887</v>
      </c>
      <c r="C2270" s="156" t="s">
        <v>9715</v>
      </c>
      <c r="D2270" s="144" t="s">
        <v>9548</v>
      </c>
      <c r="E2270" s="145" t="s">
        <v>29334</v>
      </c>
    </row>
    <row r="2271" spans="1:5" ht="40.5">
      <c r="A2271" t="str">
        <f t="shared" si="35"/>
        <v>92220</v>
      </c>
      <c r="B2271" s="142" t="s">
        <v>2888</v>
      </c>
      <c r="C2271" s="156" t="s">
        <v>9716</v>
      </c>
      <c r="D2271" s="144" t="s">
        <v>9548</v>
      </c>
      <c r="E2271" s="145" t="s">
        <v>29335</v>
      </c>
    </row>
    <row r="2272" spans="1:5" ht="40.5">
      <c r="A2272" t="str">
        <f t="shared" si="35"/>
        <v>92221</v>
      </c>
      <c r="B2272" s="142" t="s">
        <v>2889</v>
      </c>
      <c r="C2272" s="156" t="s">
        <v>9717</v>
      </c>
      <c r="D2272" s="144" t="s">
        <v>9548</v>
      </c>
      <c r="E2272" s="145" t="s">
        <v>29336</v>
      </c>
    </row>
    <row r="2273" spans="1:5" ht="40.5">
      <c r="A2273" t="str">
        <f t="shared" si="35"/>
        <v>92222</v>
      </c>
      <c r="B2273" s="142" t="s">
        <v>2890</v>
      </c>
      <c r="C2273" s="156" t="s">
        <v>9718</v>
      </c>
      <c r="D2273" s="144" t="s">
        <v>9548</v>
      </c>
      <c r="E2273" s="145" t="s">
        <v>29337</v>
      </c>
    </row>
    <row r="2274" spans="1:5" ht="40.5">
      <c r="A2274" t="str">
        <f t="shared" si="35"/>
        <v>92223</v>
      </c>
      <c r="B2274" s="142" t="s">
        <v>2891</v>
      </c>
      <c r="C2274" s="156" t="s">
        <v>9719</v>
      </c>
      <c r="D2274" s="144" t="s">
        <v>9548</v>
      </c>
      <c r="E2274" s="145" t="s">
        <v>29338</v>
      </c>
    </row>
    <row r="2275" spans="1:5" ht="40.5">
      <c r="A2275" t="str">
        <f t="shared" si="35"/>
        <v>92224</v>
      </c>
      <c r="B2275" s="142" t="s">
        <v>2892</v>
      </c>
      <c r="C2275" s="156" t="s">
        <v>9720</v>
      </c>
      <c r="D2275" s="144" t="s">
        <v>9548</v>
      </c>
      <c r="E2275" s="145" t="s">
        <v>29339</v>
      </c>
    </row>
    <row r="2276" spans="1:5" ht="40.5">
      <c r="A2276" t="str">
        <f t="shared" si="35"/>
        <v>92226</v>
      </c>
      <c r="B2276" s="142" t="s">
        <v>2893</v>
      </c>
      <c r="C2276" s="156" t="s">
        <v>9721</v>
      </c>
      <c r="D2276" s="144" t="s">
        <v>9548</v>
      </c>
      <c r="E2276" s="145" t="s">
        <v>29340</v>
      </c>
    </row>
    <row r="2277" spans="1:5" ht="40.5">
      <c r="A2277" t="str">
        <f t="shared" si="35"/>
        <v>92237</v>
      </c>
      <c r="B2277" s="142" t="s">
        <v>2894</v>
      </c>
      <c r="C2277" s="156" t="s">
        <v>10580</v>
      </c>
      <c r="D2277" s="144" t="s">
        <v>10129</v>
      </c>
      <c r="E2277" s="145" t="s">
        <v>28571</v>
      </c>
    </row>
    <row r="2278" spans="1:5" ht="40.5">
      <c r="A2278" t="str">
        <f t="shared" si="35"/>
        <v>92238</v>
      </c>
      <c r="B2278" s="142" t="s">
        <v>2895</v>
      </c>
      <c r="C2278" s="156" t="s">
        <v>10581</v>
      </c>
      <c r="D2278" s="144" t="s">
        <v>10129</v>
      </c>
      <c r="E2278" s="145" t="s">
        <v>9241</v>
      </c>
    </row>
    <row r="2279" spans="1:5" ht="40.5">
      <c r="A2279" t="str">
        <f t="shared" si="35"/>
        <v>92239</v>
      </c>
      <c r="B2279" s="142" t="s">
        <v>2896</v>
      </c>
      <c r="C2279" s="156" t="s">
        <v>10582</v>
      </c>
      <c r="D2279" s="144" t="s">
        <v>10129</v>
      </c>
      <c r="E2279" s="145" t="s">
        <v>8696</v>
      </c>
    </row>
    <row r="2280" spans="1:5" ht="40.5">
      <c r="A2280" t="str">
        <f t="shared" si="35"/>
        <v>92240</v>
      </c>
      <c r="B2280" s="142" t="s">
        <v>2897</v>
      </c>
      <c r="C2280" s="156" t="s">
        <v>10583</v>
      </c>
      <c r="D2280" s="144" t="s">
        <v>10129</v>
      </c>
      <c r="E2280" s="145" t="s">
        <v>29341</v>
      </c>
    </row>
    <row r="2281" spans="1:5" ht="40.5">
      <c r="A2281" t="str">
        <f t="shared" si="35"/>
        <v>92241</v>
      </c>
      <c r="B2281" s="142" t="s">
        <v>2898</v>
      </c>
      <c r="C2281" s="156" t="s">
        <v>10585</v>
      </c>
      <c r="D2281" s="144" t="s">
        <v>10129</v>
      </c>
      <c r="E2281" s="145" t="s">
        <v>29342</v>
      </c>
    </row>
    <row r="2282" spans="1:5" ht="40.5">
      <c r="A2282" t="str">
        <f t="shared" si="35"/>
        <v>92242</v>
      </c>
      <c r="B2282" s="142" t="s">
        <v>2899</v>
      </c>
      <c r="C2282" s="156" t="s">
        <v>9911</v>
      </c>
      <c r="D2282" s="144" t="s">
        <v>9808</v>
      </c>
      <c r="E2282" s="145" t="s">
        <v>29343</v>
      </c>
    </row>
    <row r="2283" spans="1:5" ht="40.5">
      <c r="A2283" t="str">
        <f t="shared" si="35"/>
        <v>92243</v>
      </c>
      <c r="B2283" s="142" t="s">
        <v>2900</v>
      </c>
      <c r="C2283" s="156" t="s">
        <v>10071</v>
      </c>
      <c r="D2283" s="144" t="s">
        <v>9961</v>
      </c>
      <c r="E2283" s="145" t="s">
        <v>29344</v>
      </c>
    </row>
    <row r="2284" spans="1:5" ht="27">
      <c r="A2284" t="str">
        <f t="shared" si="35"/>
        <v>92255</v>
      </c>
      <c r="B2284" s="142" t="s">
        <v>2901</v>
      </c>
      <c r="C2284" s="156" t="s">
        <v>2902</v>
      </c>
      <c r="D2284" s="144" t="s">
        <v>9623</v>
      </c>
      <c r="E2284" s="145" t="s">
        <v>28556</v>
      </c>
    </row>
    <row r="2285" spans="1:5" ht="27">
      <c r="A2285" t="str">
        <f t="shared" si="35"/>
        <v>92256</v>
      </c>
      <c r="B2285" s="142" t="s">
        <v>2903</v>
      </c>
      <c r="C2285" s="156" t="s">
        <v>2904</v>
      </c>
      <c r="D2285" s="144" t="s">
        <v>9623</v>
      </c>
      <c r="E2285" s="145" t="s">
        <v>29345</v>
      </c>
    </row>
    <row r="2286" spans="1:5" ht="27">
      <c r="A2286" t="str">
        <f t="shared" si="35"/>
        <v>92257</v>
      </c>
      <c r="B2286" s="142" t="s">
        <v>2905</v>
      </c>
      <c r="C2286" s="156" t="s">
        <v>2906</v>
      </c>
      <c r="D2286" s="144" t="s">
        <v>9623</v>
      </c>
      <c r="E2286" s="145" t="s">
        <v>29346</v>
      </c>
    </row>
    <row r="2287" spans="1:5" ht="27">
      <c r="A2287" t="str">
        <f t="shared" si="35"/>
        <v>92258</v>
      </c>
      <c r="B2287" s="142" t="s">
        <v>2907</v>
      </c>
      <c r="C2287" s="156" t="s">
        <v>2908</v>
      </c>
      <c r="D2287" s="144" t="s">
        <v>9623</v>
      </c>
      <c r="E2287" s="145" t="s">
        <v>29347</v>
      </c>
    </row>
    <row r="2288" spans="1:5" ht="27">
      <c r="A2288" t="str">
        <f t="shared" si="35"/>
        <v>92259</v>
      </c>
      <c r="B2288" s="142" t="s">
        <v>2909</v>
      </c>
      <c r="C2288" s="156" t="s">
        <v>2910</v>
      </c>
      <c r="D2288" s="144" t="s">
        <v>9623</v>
      </c>
      <c r="E2288" s="145" t="s">
        <v>29348</v>
      </c>
    </row>
    <row r="2289" spans="1:5" ht="27">
      <c r="A2289" t="str">
        <f t="shared" si="35"/>
        <v>92260</v>
      </c>
      <c r="B2289" s="142" t="s">
        <v>2911</v>
      </c>
      <c r="C2289" s="156" t="s">
        <v>2912</v>
      </c>
      <c r="D2289" s="144" t="s">
        <v>9623</v>
      </c>
      <c r="E2289" s="145" t="s">
        <v>29349</v>
      </c>
    </row>
    <row r="2290" spans="1:5" ht="27">
      <c r="A2290" t="str">
        <f t="shared" si="35"/>
        <v>92261</v>
      </c>
      <c r="B2290" s="142" t="s">
        <v>2913</v>
      </c>
      <c r="C2290" s="156" t="s">
        <v>2914</v>
      </c>
      <c r="D2290" s="144" t="s">
        <v>9623</v>
      </c>
      <c r="E2290" s="145" t="s">
        <v>29350</v>
      </c>
    </row>
    <row r="2291" spans="1:5" ht="27">
      <c r="A2291" t="str">
        <f t="shared" si="35"/>
        <v>92262</v>
      </c>
      <c r="B2291" s="142" t="s">
        <v>2915</v>
      </c>
      <c r="C2291" s="156" t="s">
        <v>2916</v>
      </c>
      <c r="D2291" s="144" t="s">
        <v>9623</v>
      </c>
      <c r="E2291" s="145" t="s">
        <v>29351</v>
      </c>
    </row>
    <row r="2292" spans="1:5" ht="27">
      <c r="A2292" t="str">
        <f t="shared" si="35"/>
        <v>92263</v>
      </c>
      <c r="B2292" s="142" t="s">
        <v>2917</v>
      </c>
      <c r="C2292" s="156" t="s">
        <v>11460</v>
      </c>
      <c r="D2292" s="144" t="s">
        <v>9772</v>
      </c>
      <c r="E2292" s="145" t="s">
        <v>21059</v>
      </c>
    </row>
    <row r="2293" spans="1:5" ht="27">
      <c r="A2293" t="str">
        <f t="shared" si="35"/>
        <v>92264</v>
      </c>
      <c r="B2293" s="142" t="s">
        <v>2918</v>
      </c>
      <c r="C2293" s="156" t="s">
        <v>11461</v>
      </c>
      <c r="D2293" s="144" t="s">
        <v>9772</v>
      </c>
      <c r="E2293" s="145" t="s">
        <v>29352</v>
      </c>
    </row>
    <row r="2294" spans="1:5" ht="27">
      <c r="A2294" t="str">
        <f t="shared" si="35"/>
        <v>92265</v>
      </c>
      <c r="B2294" s="142" t="s">
        <v>2919</v>
      </c>
      <c r="C2294" s="156" t="s">
        <v>11462</v>
      </c>
      <c r="D2294" s="144" t="s">
        <v>9772</v>
      </c>
      <c r="E2294" s="145" t="s">
        <v>29353</v>
      </c>
    </row>
    <row r="2295" spans="1:5" ht="27">
      <c r="A2295" t="str">
        <f t="shared" si="35"/>
        <v>92266</v>
      </c>
      <c r="B2295" s="142" t="s">
        <v>2920</v>
      </c>
      <c r="C2295" s="156" t="s">
        <v>11463</v>
      </c>
      <c r="D2295" s="144" t="s">
        <v>9772</v>
      </c>
      <c r="E2295" s="145" t="s">
        <v>29354</v>
      </c>
    </row>
    <row r="2296" spans="1:5" ht="27">
      <c r="A2296" t="str">
        <f t="shared" si="35"/>
        <v>92267</v>
      </c>
      <c r="B2296" s="142" t="s">
        <v>2921</v>
      </c>
      <c r="C2296" s="156" t="s">
        <v>11464</v>
      </c>
      <c r="D2296" s="144" t="s">
        <v>9772</v>
      </c>
      <c r="E2296" s="145" t="s">
        <v>17085</v>
      </c>
    </row>
    <row r="2297" spans="1:5" ht="27">
      <c r="A2297" t="str">
        <f t="shared" si="35"/>
        <v>92268</v>
      </c>
      <c r="B2297" s="142" t="s">
        <v>2922</v>
      </c>
      <c r="C2297" s="156" t="s">
        <v>11465</v>
      </c>
      <c r="D2297" s="144" t="s">
        <v>9772</v>
      </c>
      <c r="E2297" s="145" t="s">
        <v>29355</v>
      </c>
    </row>
    <row r="2298" spans="1:5" ht="27">
      <c r="A2298" t="str">
        <f t="shared" si="35"/>
        <v>92269</v>
      </c>
      <c r="B2298" s="142" t="s">
        <v>2923</v>
      </c>
      <c r="C2298" s="156" t="s">
        <v>11466</v>
      </c>
      <c r="D2298" s="144" t="s">
        <v>9772</v>
      </c>
      <c r="E2298" s="145" t="s">
        <v>29356</v>
      </c>
    </row>
    <row r="2299" spans="1:5">
      <c r="A2299" t="str">
        <f t="shared" si="35"/>
        <v>92270</v>
      </c>
      <c r="B2299" s="142" t="s">
        <v>2924</v>
      </c>
      <c r="C2299" s="156" t="s">
        <v>11467</v>
      </c>
      <c r="D2299" s="144" t="s">
        <v>9772</v>
      </c>
      <c r="E2299" s="145" t="s">
        <v>29357</v>
      </c>
    </row>
    <row r="2300" spans="1:5">
      <c r="A2300" t="str">
        <f t="shared" si="35"/>
        <v>92271</v>
      </c>
      <c r="B2300" s="142" t="s">
        <v>2925</v>
      </c>
      <c r="C2300" s="156" t="s">
        <v>11468</v>
      </c>
      <c r="D2300" s="144" t="s">
        <v>9772</v>
      </c>
      <c r="E2300" s="145" t="s">
        <v>29358</v>
      </c>
    </row>
    <row r="2301" spans="1:5">
      <c r="A2301" t="str">
        <f t="shared" si="35"/>
        <v>92272</v>
      </c>
      <c r="B2301" s="142" t="s">
        <v>2926</v>
      </c>
      <c r="C2301" s="156" t="s">
        <v>11469</v>
      </c>
      <c r="D2301" s="144" t="s">
        <v>9548</v>
      </c>
      <c r="E2301" s="145" t="s">
        <v>9980</v>
      </c>
    </row>
    <row r="2302" spans="1:5" ht="27">
      <c r="A2302" t="str">
        <f t="shared" si="35"/>
        <v>92273</v>
      </c>
      <c r="B2302" s="142" t="s">
        <v>2927</v>
      </c>
      <c r="C2302" s="156" t="s">
        <v>11470</v>
      </c>
      <c r="D2302" s="144" t="s">
        <v>9548</v>
      </c>
      <c r="E2302" s="145" t="s">
        <v>16978</v>
      </c>
    </row>
    <row r="2303" spans="1:5" ht="27">
      <c r="A2303" t="str">
        <f t="shared" si="35"/>
        <v>92275</v>
      </c>
      <c r="B2303" s="142" t="s">
        <v>2928</v>
      </c>
      <c r="C2303" s="156" t="s">
        <v>12699</v>
      </c>
      <c r="D2303" s="144" t="s">
        <v>9548</v>
      </c>
      <c r="E2303" s="145" t="s">
        <v>29359</v>
      </c>
    </row>
    <row r="2304" spans="1:5" ht="27">
      <c r="A2304" t="str">
        <f t="shared" si="35"/>
        <v>92276</v>
      </c>
      <c r="B2304" s="142" t="s">
        <v>2929</v>
      </c>
      <c r="C2304" s="156" t="s">
        <v>12700</v>
      </c>
      <c r="D2304" s="144" t="s">
        <v>9548</v>
      </c>
      <c r="E2304" s="145" t="s">
        <v>18730</v>
      </c>
    </row>
    <row r="2305" spans="1:5" ht="27">
      <c r="A2305" t="str">
        <f t="shared" si="35"/>
        <v>92277</v>
      </c>
      <c r="B2305" s="142" t="s">
        <v>2930</v>
      </c>
      <c r="C2305" s="156" t="s">
        <v>12701</v>
      </c>
      <c r="D2305" s="144" t="s">
        <v>9548</v>
      </c>
      <c r="E2305" s="145" t="s">
        <v>29360</v>
      </c>
    </row>
    <row r="2306" spans="1:5" ht="27">
      <c r="A2306" t="str">
        <f t="shared" si="35"/>
        <v>92278</v>
      </c>
      <c r="B2306" s="142" t="s">
        <v>2931</v>
      </c>
      <c r="C2306" s="156" t="s">
        <v>12702</v>
      </c>
      <c r="D2306" s="144" t="s">
        <v>9548</v>
      </c>
      <c r="E2306" s="145" t="s">
        <v>29361</v>
      </c>
    </row>
    <row r="2307" spans="1:5" ht="27">
      <c r="A2307" t="str">
        <f t="shared" si="35"/>
        <v>92279</v>
      </c>
      <c r="B2307" s="142" t="s">
        <v>2932</v>
      </c>
      <c r="C2307" s="156" t="s">
        <v>12703</v>
      </c>
      <c r="D2307" s="144" t="s">
        <v>9548</v>
      </c>
      <c r="E2307" s="145" t="s">
        <v>20363</v>
      </c>
    </row>
    <row r="2308" spans="1:5" ht="27">
      <c r="A2308" t="str">
        <f t="shared" si="35"/>
        <v>92280</v>
      </c>
      <c r="B2308" s="142" t="s">
        <v>2933</v>
      </c>
      <c r="C2308" s="156" t="s">
        <v>12704</v>
      </c>
      <c r="D2308" s="144" t="s">
        <v>9548</v>
      </c>
      <c r="E2308" s="145" t="s">
        <v>24882</v>
      </c>
    </row>
    <row r="2309" spans="1:5" ht="27">
      <c r="A2309" t="str">
        <f t="shared" si="35"/>
        <v>92281</v>
      </c>
      <c r="B2309" s="142" t="s">
        <v>2934</v>
      </c>
      <c r="C2309" s="156" t="s">
        <v>12705</v>
      </c>
      <c r="D2309" s="144" t="s">
        <v>9548</v>
      </c>
      <c r="E2309" s="145" t="s">
        <v>29362</v>
      </c>
    </row>
    <row r="2310" spans="1:5" ht="27">
      <c r="A2310" t="str">
        <f t="shared" si="35"/>
        <v>92282</v>
      </c>
      <c r="B2310" s="142" t="s">
        <v>2935</v>
      </c>
      <c r="C2310" s="156" t="s">
        <v>12706</v>
      </c>
      <c r="D2310" s="144" t="s">
        <v>9548</v>
      </c>
      <c r="E2310" s="145" t="s">
        <v>29363</v>
      </c>
    </row>
    <row r="2311" spans="1:5" ht="27">
      <c r="A2311" t="str">
        <f t="shared" si="35"/>
        <v>92283</v>
      </c>
      <c r="B2311" s="142" t="s">
        <v>2936</v>
      </c>
      <c r="C2311" s="156" t="s">
        <v>12707</v>
      </c>
      <c r="D2311" s="144" t="s">
        <v>9548</v>
      </c>
      <c r="E2311" s="145" t="s">
        <v>29364</v>
      </c>
    </row>
    <row r="2312" spans="1:5" ht="27">
      <c r="A2312" t="str">
        <f t="shared" ref="A2312:A2375" si="36">IF(ISERROR(SEARCH("/",B2312)=6),TRIM(CLEAN(B2312)),IF(SEARCH("/",B2312)=6,IF(LEN(TRIM(CLEAN(B2312)))=7,LEFT(TRIM(CLEAN(B2312)),6)&amp;"00"&amp;RIGHT(TRIM(CLEAN(B2312)),1),LEFT(TRIM(CLEAN(B2312)),6)&amp;"0"&amp;RIGHT(TRIM(CLEAN(B2312)),2)),TRIM(CLEAN(B2312))))</f>
        <v>92284</v>
      </c>
      <c r="B2312" s="142" t="s">
        <v>2937</v>
      </c>
      <c r="C2312" s="156" t="s">
        <v>12708</v>
      </c>
      <c r="D2312" s="144" t="s">
        <v>9548</v>
      </c>
      <c r="E2312" s="145" t="s">
        <v>29365</v>
      </c>
    </row>
    <row r="2313" spans="1:5" ht="27">
      <c r="A2313" t="str">
        <f t="shared" si="36"/>
        <v>92285</v>
      </c>
      <c r="B2313" s="142" t="s">
        <v>2938</v>
      </c>
      <c r="C2313" s="156" t="s">
        <v>12709</v>
      </c>
      <c r="D2313" s="144" t="s">
        <v>9548</v>
      </c>
      <c r="E2313" s="145" t="s">
        <v>29366</v>
      </c>
    </row>
    <row r="2314" spans="1:5" ht="27">
      <c r="A2314" t="str">
        <f t="shared" si="36"/>
        <v>92286</v>
      </c>
      <c r="B2314" s="142" t="s">
        <v>2939</v>
      </c>
      <c r="C2314" s="156" t="s">
        <v>12710</v>
      </c>
      <c r="D2314" s="144" t="s">
        <v>9548</v>
      </c>
      <c r="E2314" s="145" t="s">
        <v>29367</v>
      </c>
    </row>
    <row r="2315" spans="1:5" ht="27">
      <c r="A2315" t="str">
        <f t="shared" si="36"/>
        <v>92287</v>
      </c>
      <c r="B2315" s="142" t="s">
        <v>2940</v>
      </c>
      <c r="C2315" s="156" t="s">
        <v>13386</v>
      </c>
      <c r="D2315" s="144" t="s">
        <v>9623</v>
      </c>
      <c r="E2315" s="145" t="s">
        <v>18008</v>
      </c>
    </row>
    <row r="2316" spans="1:5" ht="27">
      <c r="A2316" t="str">
        <f t="shared" si="36"/>
        <v>92288</v>
      </c>
      <c r="B2316" s="142" t="s">
        <v>2941</v>
      </c>
      <c r="C2316" s="156" t="s">
        <v>13387</v>
      </c>
      <c r="D2316" s="144" t="s">
        <v>9623</v>
      </c>
      <c r="E2316" s="145" t="s">
        <v>19239</v>
      </c>
    </row>
    <row r="2317" spans="1:5" ht="27">
      <c r="A2317" t="str">
        <f t="shared" si="36"/>
        <v>92289</v>
      </c>
      <c r="B2317" s="142" t="s">
        <v>2942</v>
      </c>
      <c r="C2317" s="156" t="s">
        <v>13388</v>
      </c>
      <c r="D2317" s="144" t="s">
        <v>9623</v>
      </c>
      <c r="E2317" s="145" t="s">
        <v>29368</v>
      </c>
    </row>
    <row r="2318" spans="1:5" ht="27">
      <c r="A2318" t="str">
        <f t="shared" si="36"/>
        <v>92290</v>
      </c>
      <c r="B2318" s="142" t="s">
        <v>2943</v>
      </c>
      <c r="C2318" s="156" t="s">
        <v>13389</v>
      </c>
      <c r="D2318" s="144" t="s">
        <v>9623</v>
      </c>
      <c r="E2318" s="145" t="s">
        <v>25482</v>
      </c>
    </row>
    <row r="2319" spans="1:5" ht="27">
      <c r="A2319" t="str">
        <f t="shared" si="36"/>
        <v>92291</v>
      </c>
      <c r="B2319" s="142" t="s">
        <v>2944</v>
      </c>
      <c r="C2319" s="156" t="s">
        <v>13390</v>
      </c>
      <c r="D2319" s="144" t="s">
        <v>9623</v>
      </c>
      <c r="E2319" s="145" t="s">
        <v>29369</v>
      </c>
    </row>
    <row r="2320" spans="1:5" ht="27">
      <c r="A2320" t="str">
        <f t="shared" si="36"/>
        <v>92292</v>
      </c>
      <c r="B2320" s="142" t="s">
        <v>2945</v>
      </c>
      <c r="C2320" s="156" t="s">
        <v>13391</v>
      </c>
      <c r="D2320" s="144" t="s">
        <v>9623</v>
      </c>
      <c r="E2320" s="145" t="s">
        <v>28564</v>
      </c>
    </row>
    <row r="2321" spans="1:5" ht="27">
      <c r="A2321" t="str">
        <f t="shared" si="36"/>
        <v>92293</v>
      </c>
      <c r="B2321" s="142" t="s">
        <v>2946</v>
      </c>
      <c r="C2321" s="156" t="s">
        <v>13392</v>
      </c>
      <c r="D2321" s="144" t="s">
        <v>9623</v>
      </c>
      <c r="E2321" s="145" t="s">
        <v>15198</v>
      </c>
    </row>
    <row r="2322" spans="1:5" ht="27">
      <c r="A2322" t="str">
        <f t="shared" si="36"/>
        <v>92294</v>
      </c>
      <c r="B2322" s="142" t="s">
        <v>2947</v>
      </c>
      <c r="C2322" s="156" t="s">
        <v>13393</v>
      </c>
      <c r="D2322" s="144" t="s">
        <v>9623</v>
      </c>
      <c r="E2322" s="145" t="s">
        <v>9207</v>
      </c>
    </row>
    <row r="2323" spans="1:5" ht="27">
      <c r="A2323" t="str">
        <f t="shared" si="36"/>
        <v>92295</v>
      </c>
      <c r="B2323" s="142" t="s">
        <v>2948</v>
      </c>
      <c r="C2323" s="156" t="s">
        <v>13394</v>
      </c>
      <c r="D2323" s="144" t="s">
        <v>9623</v>
      </c>
      <c r="E2323" s="145" t="s">
        <v>23196</v>
      </c>
    </row>
    <row r="2324" spans="1:5" ht="27">
      <c r="A2324" t="str">
        <f t="shared" si="36"/>
        <v>92296</v>
      </c>
      <c r="B2324" s="142" t="s">
        <v>2949</v>
      </c>
      <c r="C2324" s="156" t="s">
        <v>13395</v>
      </c>
      <c r="D2324" s="144" t="s">
        <v>9623</v>
      </c>
      <c r="E2324" s="145" t="s">
        <v>29370</v>
      </c>
    </row>
    <row r="2325" spans="1:5" ht="27">
      <c r="A2325" t="str">
        <f t="shared" si="36"/>
        <v>92297</v>
      </c>
      <c r="B2325" s="142" t="s">
        <v>2950</v>
      </c>
      <c r="C2325" s="156" t="s">
        <v>13396</v>
      </c>
      <c r="D2325" s="144" t="s">
        <v>9623</v>
      </c>
      <c r="E2325" s="145" t="s">
        <v>18274</v>
      </c>
    </row>
    <row r="2326" spans="1:5" ht="27">
      <c r="A2326" t="str">
        <f t="shared" si="36"/>
        <v>92298</v>
      </c>
      <c r="B2326" s="142" t="s">
        <v>2951</v>
      </c>
      <c r="C2326" s="156" t="s">
        <v>13397</v>
      </c>
      <c r="D2326" s="144" t="s">
        <v>9623</v>
      </c>
      <c r="E2326" s="145" t="s">
        <v>29371</v>
      </c>
    </row>
    <row r="2327" spans="1:5" ht="27">
      <c r="A2327" t="str">
        <f t="shared" si="36"/>
        <v>92299</v>
      </c>
      <c r="B2327" s="142" t="s">
        <v>2952</v>
      </c>
      <c r="C2327" s="156" t="s">
        <v>13398</v>
      </c>
      <c r="D2327" s="144" t="s">
        <v>9623</v>
      </c>
      <c r="E2327" s="145" t="s">
        <v>19025</v>
      </c>
    </row>
    <row r="2328" spans="1:5" ht="27">
      <c r="A2328" t="str">
        <f t="shared" si="36"/>
        <v>92300</v>
      </c>
      <c r="B2328" s="142" t="s">
        <v>2953</v>
      </c>
      <c r="C2328" s="156" t="s">
        <v>13399</v>
      </c>
      <c r="D2328" s="144" t="s">
        <v>9623</v>
      </c>
      <c r="E2328" s="145" t="s">
        <v>28349</v>
      </c>
    </row>
    <row r="2329" spans="1:5" ht="27">
      <c r="A2329" t="str">
        <f t="shared" si="36"/>
        <v>92301</v>
      </c>
      <c r="B2329" s="142" t="s">
        <v>2954</v>
      </c>
      <c r="C2329" s="156" t="s">
        <v>13400</v>
      </c>
      <c r="D2329" s="144" t="s">
        <v>9623</v>
      </c>
      <c r="E2329" s="145" t="s">
        <v>29372</v>
      </c>
    </row>
    <row r="2330" spans="1:5" ht="27">
      <c r="A2330" t="str">
        <f t="shared" si="36"/>
        <v>92302</v>
      </c>
      <c r="B2330" s="142" t="s">
        <v>2955</v>
      </c>
      <c r="C2330" s="156" t="s">
        <v>13401</v>
      </c>
      <c r="D2330" s="144" t="s">
        <v>9623</v>
      </c>
      <c r="E2330" s="145" t="s">
        <v>28495</v>
      </c>
    </row>
    <row r="2331" spans="1:5" ht="27">
      <c r="A2331" t="str">
        <f t="shared" si="36"/>
        <v>92303</v>
      </c>
      <c r="B2331" s="142" t="s">
        <v>2956</v>
      </c>
      <c r="C2331" s="156" t="s">
        <v>13402</v>
      </c>
      <c r="D2331" s="144" t="s">
        <v>9623</v>
      </c>
      <c r="E2331" s="145" t="s">
        <v>29373</v>
      </c>
    </row>
    <row r="2332" spans="1:5" ht="27">
      <c r="A2332" t="str">
        <f t="shared" si="36"/>
        <v>92304</v>
      </c>
      <c r="B2332" s="142" t="s">
        <v>2957</v>
      </c>
      <c r="C2332" s="156" t="s">
        <v>13403</v>
      </c>
      <c r="D2332" s="144" t="s">
        <v>9623</v>
      </c>
      <c r="E2332" s="145" t="s">
        <v>29374</v>
      </c>
    </row>
    <row r="2333" spans="1:5" ht="27">
      <c r="A2333" t="str">
        <f t="shared" si="36"/>
        <v>92305</v>
      </c>
      <c r="B2333" s="142" t="s">
        <v>2958</v>
      </c>
      <c r="C2333" s="156" t="s">
        <v>12711</v>
      </c>
      <c r="D2333" s="144" t="s">
        <v>9548</v>
      </c>
      <c r="E2333" s="145" t="s">
        <v>22169</v>
      </c>
    </row>
    <row r="2334" spans="1:5" ht="27">
      <c r="A2334" t="str">
        <f t="shared" si="36"/>
        <v>92306</v>
      </c>
      <c r="B2334" s="142" t="s">
        <v>2959</v>
      </c>
      <c r="C2334" s="156" t="s">
        <v>12712</v>
      </c>
      <c r="D2334" s="144" t="s">
        <v>9548</v>
      </c>
      <c r="E2334" s="145" t="s">
        <v>29375</v>
      </c>
    </row>
    <row r="2335" spans="1:5" ht="27">
      <c r="A2335" t="str">
        <f t="shared" si="36"/>
        <v>92307</v>
      </c>
      <c r="B2335" s="142" t="s">
        <v>2960</v>
      </c>
      <c r="C2335" s="156" t="s">
        <v>12713</v>
      </c>
      <c r="D2335" s="144" t="s">
        <v>9548</v>
      </c>
      <c r="E2335" s="145" t="s">
        <v>29376</v>
      </c>
    </row>
    <row r="2336" spans="1:5" ht="27">
      <c r="A2336" t="str">
        <f t="shared" si="36"/>
        <v>92308</v>
      </c>
      <c r="B2336" s="142" t="s">
        <v>2961</v>
      </c>
      <c r="C2336" s="156" t="s">
        <v>12714</v>
      </c>
      <c r="D2336" s="144" t="s">
        <v>9548</v>
      </c>
      <c r="E2336" s="145" t="s">
        <v>28537</v>
      </c>
    </row>
    <row r="2337" spans="1:5" ht="27">
      <c r="A2337" t="str">
        <f t="shared" si="36"/>
        <v>92309</v>
      </c>
      <c r="B2337" s="142" t="s">
        <v>2962</v>
      </c>
      <c r="C2337" s="156" t="s">
        <v>12715</v>
      </c>
      <c r="D2337" s="144" t="s">
        <v>9548</v>
      </c>
      <c r="E2337" s="145" t="s">
        <v>29377</v>
      </c>
    </row>
    <row r="2338" spans="1:5" ht="27">
      <c r="A2338" t="str">
        <f t="shared" si="36"/>
        <v>92310</v>
      </c>
      <c r="B2338" s="142" t="s">
        <v>2963</v>
      </c>
      <c r="C2338" s="156" t="s">
        <v>12716</v>
      </c>
      <c r="D2338" s="144" t="s">
        <v>9548</v>
      </c>
      <c r="E2338" s="145" t="s">
        <v>29378</v>
      </c>
    </row>
    <row r="2339" spans="1:5" ht="27">
      <c r="A2339" t="str">
        <f t="shared" si="36"/>
        <v>92311</v>
      </c>
      <c r="B2339" s="142" t="s">
        <v>2964</v>
      </c>
      <c r="C2339" s="156" t="s">
        <v>13404</v>
      </c>
      <c r="D2339" s="144" t="s">
        <v>9623</v>
      </c>
      <c r="E2339" s="145" t="s">
        <v>8612</v>
      </c>
    </row>
    <row r="2340" spans="1:5" ht="27">
      <c r="A2340" t="str">
        <f t="shared" si="36"/>
        <v>92312</v>
      </c>
      <c r="B2340" s="142" t="s">
        <v>2965</v>
      </c>
      <c r="C2340" s="156" t="s">
        <v>13405</v>
      </c>
      <c r="D2340" s="144" t="s">
        <v>9623</v>
      </c>
      <c r="E2340" s="145" t="s">
        <v>16370</v>
      </c>
    </row>
    <row r="2341" spans="1:5" ht="27">
      <c r="A2341" t="str">
        <f t="shared" si="36"/>
        <v>92313</v>
      </c>
      <c r="B2341" s="142" t="s">
        <v>2966</v>
      </c>
      <c r="C2341" s="156" t="s">
        <v>13406</v>
      </c>
      <c r="D2341" s="144" t="s">
        <v>9623</v>
      </c>
      <c r="E2341" s="145" t="s">
        <v>25563</v>
      </c>
    </row>
    <row r="2342" spans="1:5" ht="27">
      <c r="A2342" t="str">
        <f t="shared" si="36"/>
        <v>92314</v>
      </c>
      <c r="B2342" s="142" t="s">
        <v>2967</v>
      </c>
      <c r="C2342" s="156" t="s">
        <v>13407</v>
      </c>
      <c r="D2342" s="144" t="s">
        <v>9623</v>
      </c>
      <c r="E2342" s="145" t="s">
        <v>18194</v>
      </c>
    </row>
    <row r="2343" spans="1:5" ht="27">
      <c r="A2343" t="str">
        <f t="shared" si="36"/>
        <v>92315</v>
      </c>
      <c r="B2343" s="142" t="s">
        <v>2968</v>
      </c>
      <c r="C2343" s="156" t="s">
        <v>13409</v>
      </c>
      <c r="D2343" s="144" t="s">
        <v>9623</v>
      </c>
      <c r="E2343" s="145" t="s">
        <v>17959</v>
      </c>
    </row>
    <row r="2344" spans="1:5" ht="27">
      <c r="A2344" t="str">
        <f t="shared" si="36"/>
        <v>92316</v>
      </c>
      <c r="B2344" s="142" t="s">
        <v>2969</v>
      </c>
      <c r="C2344" s="156" t="s">
        <v>13410</v>
      </c>
      <c r="D2344" s="144" t="s">
        <v>9623</v>
      </c>
      <c r="E2344" s="145" t="s">
        <v>9482</v>
      </c>
    </row>
    <row r="2345" spans="1:5" ht="27">
      <c r="A2345" t="str">
        <f t="shared" si="36"/>
        <v>92317</v>
      </c>
      <c r="B2345" s="142" t="s">
        <v>2970</v>
      </c>
      <c r="C2345" s="156" t="s">
        <v>13411</v>
      </c>
      <c r="D2345" s="144" t="s">
        <v>9623</v>
      </c>
      <c r="E2345" s="145" t="s">
        <v>8798</v>
      </c>
    </row>
    <row r="2346" spans="1:5" ht="27">
      <c r="A2346" t="str">
        <f t="shared" si="36"/>
        <v>92318</v>
      </c>
      <c r="B2346" s="142" t="s">
        <v>2971</v>
      </c>
      <c r="C2346" s="156" t="s">
        <v>13412</v>
      </c>
      <c r="D2346" s="144" t="s">
        <v>9623</v>
      </c>
      <c r="E2346" s="145" t="s">
        <v>18181</v>
      </c>
    </row>
    <row r="2347" spans="1:5" ht="27">
      <c r="A2347" t="str">
        <f t="shared" si="36"/>
        <v>92319</v>
      </c>
      <c r="B2347" s="142" t="s">
        <v>2972</v>
      </c>
      <c r="C2347" s="156" t="s">
        <v>13413</v>
      </c>
      <c r="D2347" s="144" t="s">
        <v>9623</v>
      </c>
      <c r="E2347" s="145" t="s">
        <v>25436</v>
      </c>
    </row>
    <row r="2348" spans="1:5" ht="27">
      <c r="A2348" t="str">
        <f t="shared" si="36"/>
        <v>92320</v>
      </c>
      <c r="B2348" s="142" t="s">
        <v>2973</v>
      </c>
      <c r="C2348" s="156" t="s">
        <v>12717</v>
      </c>
      <c r="D2348" s="144" t="s">
        <v>9548</v>
      </c>
      <c r="E2348" s="145" t="s">
        <v>29379</v>
      </c>
    </row>
    <row r="2349" spans="1:5" ht="27">
      <c r="A2349" t="str">
        <f t="shared" si="36"/>
        <v>92321</v>
      </c>
      <c r="B2349" s="142" t="s">
        <v>2974</v>
      </c>
      <c r="C2349" s="156" t="s">
        <v>12718</v>
      </c>
      <c r="D2349" s="144" t="s">
        <v>9548</v>
      </c>
      <c r="E2349" s="145" t="s">
        <v>18990</v>
      </c>
    </row>
    <row r="2350" spans="1:5" ht="27">
      <c r="A2350" t="str">
        <f t="shared" si="36"/>
        <v>92322</v>
      </c>
      <c r="B2350" s="142" t="s">
        <v>2975</v>
      </c>
      <c r="C2350" s="156" t="s">
        <v>12719</v>
      </c>
      <c r="D2350" s="144" t="s">
        <v>9548</v>
      </c>
      <c r="E2350" s="145" t="s">
        <v>29380</v>
      </c>
    </row>
    <row r="2351" spans="1:5" ht="27">
      <c r="A2351" t="str">
        <f t="shared" si="36"/>
        <v>92323</v>
      </c>
      <c r="B2351" s="142" t="s">
        <v>2976</v>
      </c>
      <c r="C2351" s="156" t="s">
        <v>12720</v>
      </c>
      <c r="D2351" s="144" t="s">
        <v>9548</v>
      </c>
      <c r="E2351" s="145" t="s">
        <v>29381</v>
      </c>
    </row>
    <row r="2352" spans="1:5" ht="27">
      <c r="A2352" t="str">
        <f t="shared" si="36"/>
        <v>92324</v>
      </c>
      <c r="B2352" s="142" t="s">
        <v>2977</v>
      </c>
      <c r="C2352" s="156" t="s">
        <v>12721</v>
      </c>
      <c r="D2352" s="144" t="s">
        <v>9548</v>
      </c>
      <c r="E2352" s="145" t="s">
        <v>29382</v>
      </c>
    </row>
    <row r="2353" spans="1:5" ht="27">
      <c r="A2353" t="str">
        <f t="shared" si="36"/>
        <v>92325</v>
      </c>
      <c r="B2353" s="142" t="s">
        <v>2978</v>
      </c>
      <c r="C2353" s="156" t="s">
        <v>12722</v>
      </c>
      <c r="D2353" s="144" t="s">
        <v>9548</v>
      </c>
      <c r="E2353" s="145" t="s">
        <v>26370</v>
      </c>
    </row>
    <row r="2354" spans="1:5" ht="27">
      <c r="A2354" t="str">
        <f t="shared" si="36"/>
        <v>92326</v>
      </c>
      <c r="B2354" s="142" t="s">
        <v>2979</v>
      </c>
      <c r="C2354" s="156" t="s">
        <v>13414</v>
      </c>
      <c r="D2354" s="144" t="s">
        <v>9623</v>
      </c>
      <c r="E2354" s="145" t="s">
        <v>9492</v>
      </c>
    </row>
    <row r="2355" spans="1:5" ht="27">
      <c r="A2355" t="str">
        <f t="shared" si="36"/>
        <v>92327</v>
      </c>
      <c r="B2355" s="142" t="s">
        <v>2980</v>
      </c>
      <c r="C2355" s="156" t="s">
        <v>13416</v>
      </c>
      <c r="D2355" s="144" t="s">
        <v>9623</v>
      </c>
      <c r="E2355" s="145" t="s">
        <v>29162</v>
      </c>
    </row>
    <row r="2356" spans="1:5" ht="27">
      <c r="A2356" t="str">
        <f t="shared" si="36"/>
        <v>92328</v>
      </c>
      <c r="B2356" s="142" t="s">
        <v>2981</v>
      </c>
      <c r="C2356" s="156" t="s">
        <v>13417</v>
      </c>
      <c r="D2356" s="144" t="s">
        <v>9623</v>
      </c>
      <c r="E2356" s="145" t="s">
        <v>16740</v>
      </c>
    </row>
    <row r="2357" spans="1:5" ht="27">
      <c r="A2357" t="str">
        <f t="shared" si="36"/>
        <v>92329</v>
      </c>
      <c r="B2357" s="142" t="s">
        <v>2982</v>
      </c>
      <c r="C2357" s="156" t="s">
        <v>13418</v>
      </c>
      <c r="D2357" s="144" t="s">
        <v>9623</v>
      </c>
      <c r="E2357" s="145" t="s">
        <v>17738</v>
      </c>
    </row>
    <row r="2358" spans="1:5" ht="27">
      <c r="A2358" t="str">
        <f t="shared" si="36"/>
        <v>92330</v>
      </c>
      <c r="B2358" s="142" t="s">
        <v>2983</v>
      </c>
      <c r="C2358" s="156" t="s">
        <v>13419</v>
      </c>
      <c r="D2358" s="144" t="s">
        <v>9623</v>
      </c>
      <c r="E2358" s="145" t="s">
        <v>9336</v>
      </c>
    </row>
    <row r="2359" spans="1:5" ht="27">
      <c r="A2359" t="str">
        <f t="shared" si="36"/>
        <v>92331</v>
      </c>
      <c r="B2359" s="142" t="s">
        <v>2984</v>
      </c>
      <c r="C2359" s="156" t="s">
        <v>13420</v>
      </c>
      <c r="D2359" s="144" t="s">
        <v>9623</v>
      </c>
      <c r="E2359" s="145" t="s">
        <v>9377</v>
      </c>
    </row>
    <row r="2360" spans="1:5" ht="27">
      <c r="A2360" t="str">
        <f t="shared" si="36"/>
        <v>92332</v>
      </c>
      <c r="B2360" s="142" t="s">
        <v>2985</v>
      </c>
      <c r="C2360" s="156" t="s">
        <v>13421</v>
      </c>
      <c r="D2360" s="144" t="s">
        <v>9623</v>
      </c>
      <c r="E2360" s="145" t="s">
        <v>15103</v>
      </c>
    </row>
    <row r="2361" spans="1:5" ht="27">
      <c r="A2361" t="str">
        <f t="shared" si="36"/>
        <v>92333</v>
      </c>
      <c r="B2361" s="142" t="s">
        <v>2986</v>
      </c>
      <c r="C2361" s="156" t="s">
        <v>13422</v>
      </c>
      <c r="D2361" s="144" t="s">
        <v>9623</v>
      </c>
      <c r="E2361" s="145" t="s">
        <v>18114</v>
      </c>
    </row>
    <row r="2362" spans="1:5" ht="27">
      <c r="A2362" t="str">
        <f t="shared" si="36"/>
        <v>92334</v>
      </c>
      <c r="B2362" s="142" t="s">
        <v>2987</v>
      </c>
      <c r="C2362" s="156" t="s">
        <v>13423</v>
      </c>
      <c r="D2362" s="144" t="s">
        <v>9623</v>
      </c>
      <c r="E2362" s="145" t="s">
        <v>17709</v>
      </c>
    </row>
    <row r="2363" spans="1:5" ht="27">
      <c r="A2363" t="str">
        <f t="shared" si="36"/>
        <v>92335</v>
      </c>
      <c r="B2363" s="142" t="s">
        <v>2988</v>
      </c>
      <c r="C2363" s="156" t="s">
        <v>12723</v>
      </c>
      <c r="D2363" s="144" t="s">
        <v>9548</v>
      </c>
      <c r="E2363" s="145" t="s">
        <v>29383</v>
      </c>
    </row>
    <row r="2364" spans="1:5" ht="27">
      <c r="A2364" t="str">
        <f t="shared" si="36"/>
        <v>92336</v>
      </c>
      <c r="B2364" s="142" t="s">
        <v>2989</v>
      </c>
      <c r="C2364" s="156" t="s">
        <v>12724</v>
      </c>
      <c r="D2364" s="144" t="s">
        <v>9548</v>
      </c>
      <c r="E2364" s="145" t="s">
        <v>28414</v>
      </c>
    </row>
    <row r="2365" spans="1:5" ht="27">
      <c r="A2365" t="str">
        <f t="shared" si="36"/>
        <v>92337</v>
      </c>
      <c r="B2365" s="142" t="s">
        <v>2990</v>
      </c>
      <c r="C2365" s="156" t="s">
        <v>12725</v>
      </c>
      <c r="D2365" s="144" t="s">
        <v>9548</v>
      </c>
      <c r="E2365" s="145" t="s">
        <v>29384</v>
      </c>
    </row>
    <row r="2366" spans="1:5" ht="27">
      <c r="A2366" t="str">
        <f t="shared" si="36"/>
        <v>92338</v>
      </c>
      <c r="B2366" s="142" t="s">
        <v>2991</v>
      </c>
      <c r="C2366" s="156" t="s">
        <v>12726</v>
      </c>
      <c r="D2366" s="144" t="s">
        <v>9548</v>
      </c>
      <c r="E2366" s="145" t="s">
        <v>25462</v>
      </c>
    </row>
    <row r="2367" spans="1:5" ht="27">
      <c r="A2367" t="str">
        <f t="shared" si="36"/>
        <v>92339</v>
      </c>
      <c r="B2367" s="142" t="s">
        <v>2992</v>
      </c>
      <c r="C2367" s="156" t="s">
        <v>12727</v>
      </c>
      <c r="D2367" s="144" t="s">
        <v>9548</v>
      </c>
      <c r="E2367" s="145" t="s">
        <v>29385</v>
      </c>
    </row>
    <row r="2368" spans="1:5" ht="27">
      <c r="A2368" t="str">
        <f t="shared" si="36"/>
        <v>92341</v>
      </c>
      <c r="B2368" s="142" t="s">
        <v>2993</v>
      </c>
      <c r="C2368" s="156" t="s">
        <v>12728</v>
      </c>
      <c r="D2368" s="144" t="s">
        <v>9548</v>
      </c>
      <c r="E2368" s="145" t="s">
        <v>25116</v>
      </c>
    </row>
    <row r="2369" spans="1:5" ht="27">
      <c r="A2369" t="str">
        <f t="shared" si="36"/>
        <v>92342</v>
      </c>
      <c r="B2369" s="142" t="s">
        <v>2994</v>
      </c>
      <c r="C2369" s="156" t="s">
        <v>12729</v>
      </c>
      <c r="D2369" s="144" t="s">
        <v>9548</v>
      </c>
      <c r="E2369" s="145" t="s">
        <v>29386</v>
      </c>
    </row>
    <row r="2370" spans="1:5" ht="27">
      <c r="A2370" t="str">
        <f t="shared" si="36"/>
        <v>92343</v>
      </c>
      <c r="B2370" s="142" t="s">
        <v>2995</v>
      </c>
      <c r="C2370" s="156" t="s">
        <v>12730</v>
      </c>
      <c r="D2370" s="144" t="s">
        <v>9548</v>
      </c>
      <c r="E2370" s="145" t="s">
        <v>29387</v>
      </c>
    </row>
    <row r="2371" spans="1:5" ht="27">
      <c r="A2371" t="str">
        <f t="shared" si="36"/>
        <v>92344</v>
      </c>
      <c r="B2371" s="142" t="s">
        <v>2996</v>
      </c>
      <c r="C2371" s="156" t="s">
        <v>13424</v>
      </c>
      <c r="D2371" s="144" t="s">
        <v>9623</v>
      </c>
      <c r="E2371" s="145" t="s">
        <v>23127</v>
      </c>
    </row>
    <row r="2372" spans="1:5" ht="27">
      <c r="A2372" t="str">
        <f t="shared" si="36"/>
        <v>92345</v>
      </c>
      <c r="B2372" s="142" t="s">
        <v>2997</v>
      </c>
      <c r="C2372" s="156" t="s">
        <v>13425</v>
      </c>
      <c r="D2372" s="144" t="s">
        <v>9623</v>
      </c>
      <c r="E2372" s="145" t="s">
        <v>28557</v>
      </c>
    </row>
    <row r="2373" spans="1:5" ht="27">
      <c r="A2373" t="str">
        <f t="shared" si="36"/>
        <v>92346</v>
      </c>
      <c r="B2373" s="142" t="s">
        <v>2998</v>
      </c>
      <c r="C2373" s="156" t="s">
        <v>13426</v>
      </c>
      <c r="D2373" s="144" t="s">
        <v>9623</v>
      </c>
      <c r="E2373" s="145" t="s">
        <v>28523</v>
      </c>
    </row>
    <row r="2374" spans="1:5" ht="27">
      <c r="A2374" t="str">
        <f t="shared" si="36"/>
        <v>92347</v>
      </c>
      <c r="B2374" s="142" t="s">
        <v>2999</v>
      </c>
      <c r="C2374" s="156" t="s">
        <v>13427</v>
      </c>
      <c r="D2374" s="144" t="s">
        <v>9623</v>
      </c>
      <c r="E2374" s="145" t="s">
        <v>29388</v>
      </c>
    </row>
    <row r="2375" spans="1:5" ht="27">
      <c r="A2375" t="str">
        <f t="shared" si="36"/>
        <v>92348</v>
      </c>
      <c r="B2375" s="142" t="s">
        <v>3000</v>
      </c>
      <c r="C2375" s="156" t="s">
        <v>13428</v>
      </c>
      <c r="D2375" s="144" t="s">
        <v>9623</v>
      </c>
      <c r="E2375" s="145" t="s">
        <v>18833</v>
      </c>
    </row>
    <row r="2376" spans="1:5" ht="27">
      <c r="A2376" t="str">
        <f t="shared" ref="A2376:A2439" si="37">IF(ISERROR(SEARCH("/",B2376)=6),TRIM(CLEAN(B2376)),IF(SEARCH("/",B2376)=6,IF(LEN(TRIM(CLEAN(B2376)))=7,LEFT(TRIM(CLEAN(B2376)),6)&amp;"00"&amp;RIGHT(TRIM(CLEAN(B2376)),1),LEFT(TRIM(CLEAN(B2376)),6)&amp;"0"&amp;RIGHT(TRIM(CLEAN(B2376)),2)),TRIM(CLEAN(B2376))))</f>
        <v>92349</v>
      </c>
      <c r="B2376" s="142" t="s">
        <v>3001</v>
      </c>
      <c r="C2376" s="156" t="s">
        <v>13429</v>
      </c>
      <c r="D2376" s="144" t="s">
        <v>9623</v>
      </c>
      <c r="E2376" s="145" t="s">
        <v>24770</v>
      </c>
    </row>
    <row r="2377" spans="1:5" ht="27">
      <c r="A2377" t="str">
        <f t="shared" si="37"/>
        <v>92350</v>
      </c>
      <c r="B2377" s="142" t="s">
        <v>3002</v>
      </c>
      <c r="C2377" s="156" t="s">
        <v>13430</v>
      </c>
      <c r="D2377" s="144" t="s">
        <v>9623</v>
      </c>
      <c r="E2377" s="145" t="s">
        <v>29389</v>
      </c>
    </row>
    <row r="2378" spans="1:5" ht="27">
      <c r="A2378" t="str">
        <f t="shared" si="37"/>
        <v>92351</v>
      </c>
      <c r="B2378" s="142" t="s">
        <v>3003</v>
      </c>
      <c r="C2378" s="156" t="s">
        <v>13431</v>
      </c>
      <c r="D2378" s="144" t="s">
        <v>9623</v>
      </c>
      <c r="E2378" s="145" t="s">
        <v>28505</v>
      </c>
    </row>
    <row r="2379" spans="1:5" ht="27">
      <c r="A2379" t="str">
        <f t="shared" si="37"/>
        <v>92352</v>
      </c>
      <c r="B2379" s="142" t="s">
        <v>3004</v>
      </c>
      <c r="C2379" s="156" t="s">
        <v>13432</v>
      </c>
      <c r="D2379" s="144" t="s">
        <v>9623</v>
      </c>
      <c r="E2379" s="145" t="s">
        <v>29390</v>
      </c>
    </row>
    <row r="2380" spans="1:5" ht="27">
      <c r="A2380" t="str">
        <f t="shared" si="37"/>
        <v>92353</v>
      </c>
      <c r="B2380" s="142" t="s">
        <v>3005</v>
      </c>
      <c r="C2380" s="156" t="s">
        <v>13433</v>
      </c>
      <c r="D2380" s="144" t="s">
        <v>9623</v>
      </c>
      <c r="E2380" s="145" t="s">
        <v>29391</v>
      </c>
    </row>
    <row r="2381" spans="1:5" ht="27">
      <c r="A2381" t="str">
        <f t="shared" si="37"/>
        <v>92354</v>
      </c>
      <c r="B2381" s="142" t="s">
        <v>3006</v>
      </c>
      <c r="C2381" s="156" t="s">
        <v>13434</v>
      </c>
      <c r="D2381" s="144" t="s">
        <v>9623</v>
      </c>
      <c r="E2381" s="145" t="s">
        <v>29392</v>
      </c>
    </row>
    <row r="2382" spans="1:5" ht="27">
      <c r="A2382" t="str">
        <f t="shared" si="37"/>
        <v>92355</v>
      </c>
      <c r="B2382" s="142" t="s">
        <v>3007</v>
      </c>
      <c r="C2382" s="156" t="s">
        <v>13435</v>
      </c>
      <c r="D2382" s="144" t="s">
        <v>9623</v>
      </c>
      <c r="E2382" s="145" t="s">
        <v>29393</v>
      </c>
    </row>
    <row r="2383" spans="1:5" ht="27">
      <c r="A2383" t="str">
        <f t="shared" si="37"/>
        <v>92356</v>
      </c>
      <c r="B2383" s="142" t="s">
        <v>3008</v>
      </c>
      <c r="C2383" s="156" t="s">
        <v>13437</v>
      </c>
      <c r="D2383" s="144" t="s">
        <v>9623</v>
      </c>
      <c r="E2383" s="145" t="s">
        <v>29394</v>
      </c>
    </row>
    <row r="2384" spans="1:5" ht="27">
      <c r="A2384" t="str">
        <f t="shared" si="37"/>
        <v>92357</v>
      </c>
      <c r="B2384" s="142" t="s">
        <v>3009</v>
      </c>
      <c r="C2384" s="156" t="s">
        <v>13438</v>
      </c>
      <c r="D2384" s="144" t="s">
        <v>9623</v>
      </c>
      <c r="E2384" s="145" t="s">
        <v>29395</v>
      </c>
    </row>
    <row r="2385" spans="1:5" ht="27">
      <c r="A2385" t="str">
        <f t="shared" si="37"/>
        <v>92358</v>
      </c>
      <c r="B2385" s="142" t="s">
        <v>3010</v>
      </c>
      <c r="C2385" s="156" t="s">
        <v>13439</v>
      </c>
      <c r="D2385" s="144" t="s">
        <v>9623</v>
      </c>
      <c r="E2385" s="145" t="s">
        <v>29396</v>
      </c>
    </row>
    <row r="2386" spans="1:5" ht="27">
      <c r="A2386" t="str">
        <f t="shared" si="37"/>
        <v>92359</v>
      </c>
      <c r="B2386" s="142" t="s">
        <v>8214</v>
      </c>
      <c r="C2386" s="156" t="s">
        <v>12731</v>
      </c>
      <c r="D2386" s="144" t="s">
        <v>9548</v>
      </c>
      <c r="E2386" s="145" t="s">
        <v>24775</v>
      </c>
    </row>
    <row r="2387" spans="1:5" ht="27">
      <c r="A2387" t="str">
        <f t="shared" si="37"/>
        <v>92360</v>
      </c>
      <c r="B2387" s="142" t="s">
        <v>8215</v>
      </c>
      <c r="C2387" s="156" t="s">
        <v>12732</v>
      </c>
      <c r="D2387" s="144" t="s">
        <v>9548</v>
      </c>
      <c r="E2387" s="145" t="s">
        <v>27189</v>
      </c>
    </row>
    <row r="2388" spans="1:5" ht="27">
      <c r="A2388" t="str">
        <f t="shared" si="37"/>
        <v>92361</v>
      </c>
      <c r="B2388" s="142" t="s">
        <v>3011</v>
      </c>
      <c r="C2388" s="156" t="s">
        <v>12733</v>
      </c>
      <c r="D2388" s="144" t="s">
        <v>9548</v>
      </c>
      <c r="E2388" s="145" t="s">
        <v>25758</v>
      </c>
    </row>
    <row r="2389" spans="1:5" ht="27">
      <c r="A2389" t="str">
        <f t="shared" si="37"/>
        <v>92362</v>
      </c>
      <c r="B2389" s="142" t="s">
        <v>3012</v>
      </c>
      <c r="C2389" s="156" t="s">
        <v>12734</v>
      </c>
      <c r="D2389" s="144" t="s">
        <v>9548</v>
      </c>
      <c r="E2389" s="145" t="s">
        <v>29397</v>
      </c>
    </row>
    <row r="2390" spans="1:5" ht="40.5">
      <c r="A2390" t="str">
        <f t="shared" si="37"/>
        <v>92364</v>
      </c>
      <c r="B2390" s="142" t="s">
        <v>3013</v>
      </c>
      <c r="C2390" s="156" t="s">
        <v>12735</v>
      </c>
      <c r="D2390" s="144" t="s">
        <v>9548</v>
      </c>
      <c r="E2390" s="145" t="s">
        <v>28413</v>
      </c>
    </row>
    <row r="2391" spans="1:5" ht="40.5">
      <c r="A2391" t="str">
        <f t="shared" si="37"/>
        <v>92365</v>
      </c>
      <c r="B2391" s="142" t="s">
        <v>3014</v>
      </c>
      <c r="C2391" s="156" t="s">
        <v>12736</v>
      </c>
      <c r="D2391" s="144" t="s">
        <v>9548</v>
      </c>
      <c r="E2391" s="145" t="s">
        <v>21009</v>
      </c>
    </row>
    <row r="2392" spans="1:5" ht="40.5">
      <c r="A2392" t="str">
        <f t="shared" si="37"/>
        <v>92366</v>
      </c>
      <c r="B2392" s="142" t="s">
        <v>3015</v>
      </c>
      <c r="C2392" s="156" t="s">
        <v>12737</v>
      </c>
      <c r="D2392" s="144" t="s">
        <v>9548</v>
      </c>
      <c r="E2392" s="145" t="s">
        <v>29398</v>
      </c>
    </row>
    <row r="2393" spans="1:5" ht="40.5">
      <c r="A2393" t="str">
        <f t="shared" si="37"/>
        <v>92367</v>
      </c>
      <c r="B2393" s="142" t="s">
        <v>3016</v>
      </c>
      <c r="C2393" s="156" t="s">
        <v>12738</v>
      </c>
      <c r="D2393" s="144" t="s">
        <v>9548</v>
      </c>
      <c r="E2393" s="145" t="s">
        <v>29399</v>
      </c>
    </row>
    <row r="2394" spans="1:5" ht="40.5">
      <c r="A2394" t="str">
        <f t="shared" si="37"/>
        <v>92368</v>
      </c>
      <c r="B2394" s="142" t="s">
        <v>3017</v>
      </c>
      <c r="C2394" s="156" t="s">
        <v>12739</v>
      </c>
      <c r="D2394" s="144" t="s">
        <v>9548</v>
      </c>
      <c r="E2394" s="145" t="s">
        <v>29400</v>
      </c>
    </row>
    <row r="2395" spans="1:5" ht="27">
      <c r="A2395" t="str">
        <f t="shared" si="37"/>
        <v>92369</v>
      </c>
      <c r="B2395" s="142" t="s">
        <v>3018</v>
      </c>
      <c r="C2395" s="156" t="s">
        <v>13440</v>
      </c>
      <c r="D2395" s="144" t="s">
        <v>9623</v>
      </c>
      <c r="E2395" s="145" t="s">
        <v>22400</v>
      </c>
    </row>
    <row r="2396" spans="1:5" ht="27">
      <c r="A2396" t="str">
        <f t="shared" si="37"/>
        <v>92370</v>
      </c>
      <c r="B2396" s="142" t="s">
        <v>3019</v>
      </c>
      <c r="C2396" s="156" t="s">
        <v>13441</v>
      </c>
      <c r="D2396" s="144" t="s">
        <v>9623</v>
      </c>
      <c r="E2396" s="145" t="s">
        <v>18189</v>
      </c>
    </row>
    <row r="2397" spans="1:5" ht="27">
      <c r="A2397" t="str">
        <f t="shared" si="37"/>
        <v>92371</v>
      </c>
      <c r="B2397" s="142" t="s">
        <v>3020</v>
      </c>
      <c r="C2397" s="156" t="s">
        <v>13442</v>
      </c>
      <c r="D2397" s="144" t="s">
        <v>9623</v>
      </c>
      <c r="E2397" s="145" t="s">
        <v>28543</v>
      </c>
    </row>
    <row r="2398" spans="1:5" ht="27">
      <c r="A2398" t="str">
        <f t="shared" si="37"/>
        <v>92372</v>
      </c>
      <c r="B2398" s="142" t="s">
        <v>3021</v>
      </c>
      <c r="C2398" s="156" t="s">
        <v>13443</v>
      </c>
      <c r="D2398" s="144" t="s">
        <v>9623</v>
      </c>
      <c r="E2398" s="145" t="s">
        <v>18294</v>
      </c>
    </row>
    <row r="2399" spans="1:5" ht="27">
      <c r="A2399" t="str">
        <f t="shared" si="37"/>
        <v>92373</v>
      </c>
      <c r="B2399" s="142" t="s">
        <v>3022</v>
      </c>
      <c r="C2399" s="156" t="s">
        <v>13444</v>
      </c>
      <c r="D2399" s="144" t="s">
        <v>9623</v>
      </c>
      <c r="E2399" s="145" t="s">
        <v>16652</v>
      </c>
    </row>
    <row r="2400" spans="1:5" ht="27">
      <c r="A2400" t="str">
        <f t="shared" si="37"/>
        <v>92374</v>
      </c>
      <c r="B2400" s="142" t="s">
        <v>3023</v>
      </c>
      <c r="C2400" s="156" t="s">
        <v>13445</v>
      </c>
      <c r="D2400" s="144" t="s">
        <v>9623</v>
      </c>
      <c r="E2400" s="145" t="s">
        <v>17096</v>
      </c>
    </row>
    <row r="2401" spans="1:5" ht="27">
      <c r="A2401" t="str">
        <f t="shared" si="37"/>
        <v>92375</v>
      </c>
      <c r="B2401" s="142" t="s">
        <v>3024</v>
      </c>
      <c r="C2401" s="156" t="s">
        <v>13446</v>
      </c>
      <c r="D2401" s="144" t="s">
        <v>9623</v>
      </c>
      <c r="E2401" s="145" t="s">
        <v>29401</v>
      </c>
    </row>
    <row r="2402" spans="1:5" ht="27">
      <c r="A2402" t="str">
        <f t="shared" si="37"/>
        <v>92376</v>
      </c>
      <c r="B2402" s="142" t="s">
        <v>3025</v>
      </c>
      <c r="C2402" s="156" t="s">
        <v>13447</v>
      </c>
      <c r="D2402" s="144" t="s">
        <v>9623</v>
      </c>
      <c r="E2402" s="145" t="s">
        <v>29402</v>
      </c>
    </row>
    <row r="2403" spans="1:5" ht="27">
      <c r="A2403" t="str">
        <f t="shared" si="37"/>
        <v>92377</v>
      </c>
      <c r="B2403" s="142" t="s">
        <v>3026</v>
      </c>
      <c r="C2403" s="156" t="s">
        <v>13448</v>
      </c>
      <c r="D2403" s="144" t="s">
        <v>9623</v>
      </c>
      <c r="E2403" s="145" t="s">
        <v>26478</v>
      </c>
    </row>
    <row r="2404" spans="1:5" ht="27">
      <c r="A2404" t="str">
        <f t="shared" si="37"/>
        <v>92378</v>
      </c>
      <c r="B2404" s="142" t="s">
        <v>3027</v>
      </c>
      <c r="C2404" s="156" t="s">
        <v>13449</v>
      </c>
      <c r="D2404" s="144" t="s">
        <v>9623</v>
      </c>
      <c r="E2404" s="145" t="s">
        <v>28527</v>
      </c>
    </row>
    <row r="2405" spans="1:5" ht="27">
      <c r="A2405" t="str">
        <f t="shared" si="37"/>
        <v>92379</v>
      </c>
      <c r="B2405" s="142" t="s">
        <v>3028</v>
      </c>
      <c r="C2405" s="156" t="s">
        <v>13450</v>
      </c>
      <c r="D2405" s="144" t="s">
        <v>9623</v>
      </c>
      <c r="E2405" s="145" t="s">
        <v>29403</v>
      </c>
    </row>
    <row r="2406" spans="1:5" ht="27">
      <c r="A2406" t="str">
        <f t="shared" si="37"/>
        <v>92380</v>
      </c>
      <c r="B2406" s="142" t="s">
        <v>3029</v>
      </c>
      <c r="C2406" s="156" t="s">
        <v>13451</v>
      </c>
      <c r="D2406" s="144" t="s">
        <v>9623</v>
      </c>
      <c r="E2406" s="145" t="s">
        <v>29404</v>
      </c>
    </row>
    <row r="2407" spans="1:5" ht="27">
      <c r="A2407" t="str">
        <f t="shared" si="37"/>
        <v>92381</v>
      </c>
      <c r="B2407" s="142" t="s">
        <v>3030</v>
      </c>
      <c r="C2407" s="156" t="s">
        <v>13452</v>
      </c>
      <c r="D2407" s="144" t="s">
        <v>9623</v>
      </c>
      <c r="E2407" s="145" t="s">
        <v>25434</v>
      </c>
    </row>
    <row r="2408" spans="1:5" ht="27">
      <c r="A2408" t="str">
        <f t="shared" si="37"/>
        <v>92382</v>
      </c>
      <c r="B2408" s="142" t="s">
        <v>3031</v>
      </c>
      <c r="C2408" s="156" t="s">
        <v>13453</v>
      </c>
      <c r="D2408" s="144" t="s">
        <v>9623</v>
      </c>
      <c r="E2408" s="145" t="s">
        <v>28471</v>
      </c>
    </row>
    <row r="2409" spans="1:5" ht="27">
      <c r="A2409" t="str">
        <f t="shared" si="37"/>
        <v>92383</v>
      </c>
      <c r="B2409" s="142" t="s">
        <v>3032</v>
      </c>
      <c r="C2409" s="156" t="s">
        <v>13454</v>
      </c>
      <c r="D2409" s="144" t="s">
        <v>9623</v>
      </c>
      <c r="E2409" s="145" t="s">
        <v>29405</v>
      </c>
    </row>
    <row r="2410" spans="1:5" ht="27">
      <c r="A2410" t="str">
        <f t="shared" si="37"/>
        <v>92384</v>
      </c>
      <c r="B2410" s="142" t="s">
        <v>3033</v>
      </c>
      <c r="C2410" s="156" t="s">
        <v>13455</v>
      </c>
      <c r="D2410" s="144" t="s">
        <v>9623</v>
      </c>
      <c r="E2410" s="145" t="s">
        <v>29406</v>
      </c>
    </row>
    <row r="2411" spans="1:5" ht="27">
      <c r="A2411" t="str">
        <f t="shared" si="37"/>
        <v>92385</v>
      </c>
      <c r="B2411" s="142" t="s">
        <v>3034</v>
      </c>
      <c r="C2411" s="156" t="s">
        <v>13456</v>
      </c>
      <c r="D2411" s="144" t="s">
        <v>9623</v>
      </c>
      <c r="E2411" s="145" t="s">
        <v>25481</v>
      </c>
    </row>
    <row r="2412" spans="1:5" ht="27">
      <c r="A2412" t="str">
        <f t="shared" si="37"/>
        <v>92386</v>
      </c>
      <c r="B2412" s="142" t="s">
        <v>3035</v>
      </c>
      <c r="C2412" s="156" t="s">
        <v>13457</v>
      </c>
      <c r="D2412" s="144" t="s">
        <v>9623</v>
      </c>
      <c r="E2412" s="145" t="s">
        <v>29407</v>
      </c>
    </row>
    <row r="2413" spans="1:5" ht="27">
      <c r="A2413" t="str">
        <f t="shared" si="37"/>
        <v>92387</v>
      </c>
      <c r="B2413" s="142" t="s">
        <v>3036</v>
      </c>
      <c r="C2413" s="156" t="s">
        <v>13458</v>
      </c>
      <c r="D2413" s="144" t="s">
        <v>9623</v>
      </c>
      <c r="E2413" s="145" t="s">
        <v>28527</v>
      </c>
    </row>
    <row r="2414" spans="1:5" ht="27">
      <c r="A2414" t="str">
        <f t="shared" si="37"/>
        <v>92388</v>
      </c>
      <c r="B2414" s="142" t="s">
        <v>3037</v>
      </c>
      <c r="C2414" s="156" t="s">
        <v>13459</v>
      </c>
      <c r="D2414" s="144" t="s">
        <v>9623</v>
      </c>
      <c r="E2414" s="145" t="s">
        <v>25367</v>
      </c>
    </row>
    <row r="2415" spans="1:5" ht="27">
      <c r="A2415" t="str">
        <f t="shared" si="37"/>
        <v>92389</v>
      </c>
      <c r="B2415" s="142" t="s">
        <v>3038</v>
      </c>
      <c r="C2415" s="156" t="s">
        <v>13460</v>
      </c>
      <c r="D2415" s="144" t="s">
        <v>9623</v>
      </c>
      <c r="E2415" s="145" t="s">
        <v>29408</v>
      </c>
    </row>
    <row r="2416" spans="1:5" ht="27">
      <c r="A2416" t="str">
        <f t="shared" si="37"/>
        <v>92390</v>
      </c>
      <c r="B2416" s="142" t="s">
        <v>3039</v>
      </c>
      <c r="C2416" s="156" t="s">
        <v>13461</v>
      </c>
      <c r="D2416" s="144" t="s">
        <v>9623</v>
      </c>
      <c r="E2416" s="145" t="s">
        <v>20109</v>
      </c>
    </row>
    <row r="2417" spans="1:5" ht="27">
      <c r="A2417" t="str">
        <f t="shared" si="37"/>
        <v>92391</v>
      </c>
      <c r="B2417" s="142" t="s">
        <v>3040</v>
      </c>
      <c r="C2417" s="156" t="s">
        <v>14913</v>
      </c>
      <c r="D2417" s="144" t="s">
        <v>9772</v>
      </c>
      <c r="E2417" s="145" t="s">
        <v>29409</v>
      </c>
    </row>
    <row r="2418" spans="1:5" ht="27">
      <c r="A2418" t="str">
        <f t="shared" si="37"/>
        <v>92392</v>
      </c>
      <c r="B2418" s="142" t="s">
        <v>3041</v>
      </c>
      <c r="C2418" s="156" t="s">
        <v>14914</v>
      </c>
      <c r="D2418" s="144" t="s">
        <v>9772</v>
      </c>
      <c r="E2418" s="145" t="s">
        <v>24630</v>
      </c>
    </row>
    <row r="2419" spans="1:5" ht="27">
      <c r="A2419" t="str">
        <f t="shared" si="37"/>
        <v>92393</v>
      </c>
      <c r="B2419" s="142" t="s">
        <v>3042</v>
      </c>
      <c r="C2419" s="156" t="s">
        <v>14915</v>
      </c>
      <c r="D2419" s="144" t="s">
        <v>9772</v>
      </c>
      <c r="E2419" s="145" t="s">
        <v>25473</v>
      </c>
    </row>
    <row r="2420" spans="1:5" ht="27">
      <c r="A2420" t="str">
        <f t="shared" si="37"/>
        <v>92394</v>
      </c>
      <c r="B2420" s="142" t="s">
        <v>3043</v>
      </c>
      <c r="C2420" s="156" t="s">
        <v>14916</v>
      </c>
      <c r="D2420" s="144" t="s">
        <v>9772</v>
      </c>
      <c r="E2420" s="145" t="s">
        <v>26086</v>
      </c>
    </row>
    <row r="2421" spans="1:5" ht="27">
      <c r="A2421" t="str">
        <f t="shared" si="37"/>
        <v>92395</v>
      </c>
      <c r="B2421" s="142" t="s">
        <v>3044</v>
      </c>
      <c r="C2421" s="156" t="s">
        <v>14917</v>
      </c>
      <c r="D2421" s="144" t="s">
        <v>9772</v>
      </c>
      <c r="E2421" s="145" t="s">
        <v>28993</v>
      </c>
    </row>
    <row r="2422" spans="1:5" ht="27">
      <c r="A2422" t="str">
        <f t="shared" si="37"/>
        <v>92396</v>
      </c>
      <c r="B2422" s="142" t="s">
        <v>3045</v>
      </c>
      <c r="C2422" s="156" t="s">
        <v>14918</v>
      </c>
      <c r="D2422" s="144" t="s">
        <v>9772</v>
      </c>
      <c r="E2422" s="145" t="s">
        <v>29410</v>
      </c>
    </row>
    <row r="2423" spans="1:5" ht="27">
      <c r="A2423" t="str">
        <f t="shared" si="37"/>
        <v>92397</v>
      </c>
      <c r="B2423" s="142" t="s">
        <v>3046</v>
      </c>
      <c r="C2423" s="156" t="s">
        <v>14919</v>
      </c>
      <c r="D2423" s="144" t="s">
        <v>9772</v>
      </c>
      <c r="E2423" s="145" t="s">
        <v>29411</v>
      </c>
    </row>
    <row r="2424" spans="1:5" ht="27">
      <c r="A2424" t="str">
        <f t="shared" si="37"/>
        <v>92398</v>
      </c>
      <c r="B2424" s="142" t="s">
        <v>3047</v>
      </c>
      <c r="C2424" s="156" t="s">
        <v>14921</v>
      </c>
      <c r="D2424" s="144" t="s">
        <v>9772</v>
      </c>
      <c r="E2424" s="145" t="s">
        <v>28526</v>
      </c>
    </row>
    <row r="2425" spans="1:5" ht="27">
      <c r="A2425" t="str">
        <f t="shared" si="37"/>
        <v>92399</v>
      </c>
      <c r="B2425" s="142" t="s">
        <v>3048</v>
      </c>
      <c r="C2425" s="156" t="s">
        <v>14922</v>
      </c>
      <c r="D2425" s="144" t="s">
        <v>9772</v>
      </c>
      <c r="E2425" s="145" t="s">
        <v>26190</v>
      </c>
    </row>
    <row r="2426" spans="1:5" ht="27">
      <c r="A2426" t="str">
        <f t="shared" si="37"/>
        <v>92400</v>
      </c>
      <c r="B2426" s="142" t="s">
        <v>3049</v>
      </c>
      <c r="C2426" s="156" t="s">
        <v>14923</v>
      </c>
      <c r="D2426" s="144" t="s">
        <v>9772</v>
      </c>
      <c r="E2426" s="145" t="s">
        <v>29412</v>
      </c>
    </row>
    <row r="2427" spans="1:5" ht="27">
      <c r="A2427" t="str">
        <f t="shared" si="37"/>
        <v>92401</v>
      </c>
      <c r="B2427" s="142" t="s">
        <v>3050</v>
      </c>
      <c r="C2427" s="156" t="s">
        <v>14924</v>
      </c>
      <c r="D2427" s="144" t="s">
        <v>9772</v>
      </c>
      <c r="E2427" s="145" t="s">
        <v>29413</v>
      </c>
    </row>
    <row r="2428" spans="1:5" ht="27">
      <c r="A2428" t="str">
        <f t="shared" si="37"/>
        <v>92402</v>
      </c>
      <c r="B2428" s="142" t="s">
        <v>3051</v>
      </c>
      <c r="C2428" s="156" t="s">
        <v>14925</v>
      </c>
      <c r="D2428" s="144" t="s">
        <v>9772</v>
      </c>
      <c r="E2428" s="145" t="s">
        <v>18158</v>
      </c>
    </row>
    <row r="2429" spans="1:5" ht="27">
      <c r="A2429" t="str">
        <f t="shared" si="37"/>
        <v>92403</v>
      </c>
      <c r="B2429" s="142" t="s">
        <v>3052</v>
      </c>
      <c r="C2429" s="156" t="s">
        <v>14926</v>
      </c>
      <c r="D2429" s="144" t="s">
        <v>9772</v>
      </c>
      <c r="E2429" s="145" t="s">
        <v>29414</v>
      </c>
    </row>
    <row r="2430" spans="1:5" ht="27">
      <c r="A2430" t="str">
        <f t="shared" si="37"/>
        <v>92404</v>
      </c>
      <c r="B2430" s="142" t="s">
        <v>3053</v>
      </c>
      <c r="C2430" s="156" t="s">
        <v>14927</v>
      </c>
      <c r="D2430" s="144" t="s">
        <v>9772</v>
      </c>
      <c r="E2430" s="145" t="s">
        <v>29415</v>
      </c>
    </row>
    <row r="2431" spans="1:5" ht="27">
      <c r="A2431" t="str">
        <f t="shared" si="37"/>
        <v>92405</v>
      </c>
      <c r="B2431" s="142" t="s">
        <v>3054</v>
      </c>
      <c r="C2431" s="156" t="s">
        <v>14928</v>
      </c>
      <c r="D2431" s="144" t="s">
        <v>9772</v>
      </c>
      <c r="E2431" s="145" t="s">
        <v>29416</v>
      </c>
    </row>
    <row r="2432" spans="1:5" ht="27">
      <c r="A2432" t="str">
        <f t="shared" si="37"/>
        <v>92406</v>
      </c>
      <c r="B2432" s="142" t="s">
        <v>3055</v>
      </c>
      <c r="C2432" s="156" t="s">
        <v>14929</v>
      </c>
      <c r="D2432" s="144" t="s">
        <v>9772</v>
      </c>
      <c r="E2432" s="145" t="s">
        <v>25694</v>
      </c>
    </row>
    <row r="2433" spans="1:5" ht="27">
      <c r="A2433" t="str">
        <f t="shared" si="37"/>
        <v>92407</v>
      </c>
      <c r="B2433" s="142" t="s">
        <v>3056</v>
      </c>
      <c r="C2433" s="156" t="s">
        <v>14930</v>
      </c>
      <c r="D2433" s="144" t="s">
        <v>9772</v>
      </c>
      <c r="E2433" s="145" t="s">
        <v>17536</v>
      </c>
    </row>
    <row r="2434" spans="1:5" ht="27">
      <c r="A2434" t="str">
        <f t="shared" si="37"/>
        <v>92409</v>
      </c>
      <c r="B2434" s="142" t="s">
        <v>3057</v>
      </c>
      <c r="C2434" s="156" t="s">
        <v>11471</v>
      </c>
      <c r="D2434" s="144" t="s">
        <v>9772</v>
      </c>
      <c r="E2434" s="145" t="s">
        <v>29417</v>
      </c>
    </row>
    <row r="2435" spans="1:5" ht="27">
      <c r="A2435" t="str">
        <f t="shared" si="37"/>
        <v>92411</v>
      </c>
      <c r="B2435" s="142" t="s">
        <v>3058</v>
      </c>
      <c r="C2435" s="156" t="s">
        <v>11472</v>
      </c>
      <c r="D2435" s="144" t="s">
        <v>9772</v>
      </c>
      <c r="E2435" s="145" t="s">
        <v>24769</v>
      </c>
    </row>
    <row r="2436" spans="1:5" ht="27">
      <c r="A2436" t="str">
        <f t="shared" si="37"/>
        <v>92413</v>
      </c>
      <c r="B2436" s="142" t="s">
        <v>3059</v>
      </c>
      <c r="C2436" s="156" t="s">
        <v>11473</v>
      </c>
      <c r="D2436" s="144" t="s">
        <v>9772</v>
      </c>
      <c r="E2436" s="145" t="s">
        <v>28383</v>
      </c>
    </row>
    <row r="2437" spans="1:5" ht="27">
      <c r="A2437" t="str">
        <f t="shared" si="37"/>
        <v>92415</v>
      </c>
      <c r="B2437" s="142" t="s">
        <v>173</v>
      </c>
      <c r="C2437" s="156" t="s">
        <v>11474</v>
      </c>
      <c r="D2437" s="144" t="s">
        <v>9772</v>
      </c>
      <c r="E2437" s="145" t="s">
        <v>26812</v>
      </c>
    </row>
    <row r="2438" spans="1:5" ht="27">
      <c r="A2438" t="str">
        <f t="shared" si="37"/>
        <v>92417</v>
      </c>
      <c r="B2438" s="142" t="s">
        <v>3060</v>
      </c>
      <c r="C2438" s="156" t="s">
        <v>11475</v>
      </c>
      <c r="D2438" s="144" t="s">
        <v>9772</v>
      </c>
      <c r="E2438" s="145" t="s">
        <v>29418</v>
      </c>
    </row>
    <row r="2439" spans="1:5" ht="27">
      <c r="A2439" t="str">
        <f t="shared" si="37"/>
        <v>92419</v>
      </c>
      <c r="B2439" s="142" t="s">
        <v>3061</v>
      </c>
      <c r="C2439" s="156" t="s">
        <v>11476</v>
      </c>
      <c r="D2439" s="144" t="s">
        <v>9772</v>
      </c>
      <c r="E2439" s="145" t="s">
        <v>29419</v>
      </c>
    </row>
    <row r="2440" spans="1:5" ht="27">
      <c r="A2440" t="str">
        <f t="shared" ref="A2440:A2503" si="38">IF(ISERROR(SEARCH("/",B2440)=6),TRIM(CLEAN(B2440)),IF(SEARCH("/",B2440)=6,IF(LEN(TRIM(CLEAN(B2440)))=7,LEFT(TRIM(CLEAN(B2440)),6)&amp;"00"&amp;RIGHT(TRIM(CLEAN(B2440)),1),LEFT(TRIM(CLEAN(B2440)),6)&amp;"0"&amp;RIGHT(TRIM(CLEAN(B2440)),2)),TRIM(CLEAN(B2440))))</f>
        <v>92421</v>
      </c>
      <c r="B2440" s="142" t="s">
        <v>3062</v>
      </c>
      <c r="C2440" s="156" t="s">
        <v>11477</v>
      </c>
      <c r="D2440" s="144" t="s">
        <v>9772</v>
      </c>
      <c r="E2440" s="145" t="s">
        <v>18992</v>
      </c>
    </row>
    <row r="2441" spans="1:5" ht="27">
      <c r="A2441" t="str">
        <f t="shared" si="38"/>
        <v>92423</v>
      </c>
      <c r="B2441" s="142" t="s">
        <v>3063</v>
      </c>
      <c r="C2441" s="156" t="s">
        <v>11478</v>
      </c>
      <c r="D2441" s="144" t="s">
        <v>9772</v>
      </c>
      <c r="E2441" s="145" t="s">
        <v>25605</v>
      </c>
    </row>
    <row r="2442" spans="1:5" ht="27">
      <c r="A2442" t="str">
        <f t="shared" si="38"/>
        <v>92425</v>
      </c>
      <c r="B2442" s="142" t="s">
        <v>3064</v>
      </c>
      <c r="C2442" s="156" t="s">
        <v>11479</v>
      </c>
      <c r="D2442" s="144" t="s">
        <v>9772</v>
      </c>
      <c r="E2442" s="145" t="s">
        <v>29420</v>
      </c>
    </row>
    <row r="2443" spans="1:5" ht="27">
      <c r="A2443" t="str">
        <f t="shared" si="38"/>
        <v>92427</v>
      </c>
      <c r="B2443" s="142" t="s">
        <v>3065</v>
      </c>
      <c r="C2443" s="156" t="s">
        <v>11480</v>
      </c>
      <c r="D2443" s="144" t="s">
        <v>9772</v>
      </c>
      <c r="E2443" s="145" t="s">
        <v>28373</v>
      </c>
    </row>
    <row r="2444" spans="1:5" ht="27">
      <c r="A2444" t="str">
        <f t="shared" si="38"/>
        <v>92429</v>
      </c>
      <c r="B2444" s="142" t="s">
        <v>3066</v>
      </c>
      <c r="C2444" s="156" t="s">
        <v>11481</v>
      </c>
      <c r="D2444" s="144" t="s">
        <v>9772</v>
      </c>
      <c r="E2444" s="145" t="s">
        <v>17577</v>
      </c>
    </row>
    <row r="2445" spans="1:5" ht="40.5">
      <c r="A2445" t="str">
        <f t="shared" si="38"/>
        <v>92431</v>
      </c>
      <c r="B2445" s="142" t="s">
        <v>3067</v>
      </c>
      <c r="C2445" s="156" t="s">
        <v>11482</v>
      </c>
      <c r="D2445" s="144" t="s">
        <v>9772</v>
      </c>
      <c r="E2445" s="145" t="s">
        <v>29421</v>
      </c>
    </row>
    <row r="2446" spans="1:5" ht="40.5">
      <c r="A2446" t="str">
        <f t="shared" si="38"/>
        <v>92433</v>
      </c>
      <c r="B2446" s="142" t="s">
        <v>3068</v>
      </c>
      <c r="C2446" s="156" t="s">
        <v>11483</v>
      </c>
      <c r="D2446" s="144" t="s">
        <v>9772</v>
      </c>
      <c r="E2446" s="145" t="s">
        <v>18978</v>
      </c>
    </row>
    <row r="2447" spans="1:5" ht="40.5">
      <c r="A2447" t="str">
        <f t="shared" si="38"/>
        <v>92435</v>
      </c>
      <c r="B2447" s="142" t="s">
        <v>3069</v>
      </c>
      <c r="C2447" s="156" t="s">
        <v>11484</v>
      </c>
      <c r="D2447" s="144" t="s">
        <v>9772</v>
      </c>
      <c r="E2447" s="145" t="s">
        <v>17566</v>
      </c>
    </row>
    <row r="2448" spans="1:5" ht="40.5">
      <c r="A2448" t="str">
        <f t="shared" si="38"/>
        <v>92437</v>
      </c>
      <c r="B2448" s="142" t="s">
        <v>3070</v>
      </c>
      <c r="C2448" s="156" t="s">
        <v>11485</v>
      </c>
      <c r="D2448" s="144" t="s">
        <v>9772</v>
      </c>
      <c r="E2448" s="145" t="s">
        <v>28460</v>
      </c>
    </row>
    <row r="2449" spans="1:5" ht="40.5">
      <c r="A2449" t="str">
        <f t="shared" si="38"/>
        <v>92439</v>
      </c>
      <c r="B2449" s="142" t="s">
        <v>3071</v>
      </c>
      <c r="C2449" s="156" t="s">
        <v>11486</v>
      </c>
      <c r="D2449" s="144" t="s">
        <v>9772</v>
      </c>
      <c r="E2449" s="145" t="s">
        <v>28552</v>
      </c>
    </row>
    <row r="2450" spans="1:5" ht="40.5">
      <c r="A2450" t="str">
        <f t="shared" si="38"/>
        <v>92441</v>
      </c>
      <c r="B2450" s="142" t="s">
        <v>3072</v>
      </c>
      <c r="C2450" s="156" t="s">
        <v>11487</v>
      </c>
      <c r="D2450" s="144" t="s">
        <v>9772</v>
      </c>
      <c r="E2450" s="145" t="s">
        <v>29422</v>
      </c>
    </row>
    <row r="2451" spans="1:5" ht="40.5">
      <c r="A2451" t="str">
        <f t="shared" si="38"/>
        <v>92443</v>
      </c>
      <c r="B2451" s="142" t="s">
        <v>3073</v>
      </c>
      <c r="C2451" s="156" t="s">
        <v>11488</v>
      </c>
      <c r="D2451" s="144" t="s">
        <v>9772</v>
      </c>
      <c r="E2451" s="145" t="s">
        <v>17177</v>
      </c>
    </row>
    <row r="2452" spans="1:5" ht="40.5">
      <c r="A2452" t="str">
        <f t="shared" si="38"/>
        <v>92445</v>
      </c>
      <c r="B2452" s="142" t="s">
        <v>3074</v>
      </c>
      <c r="C2452" s="156" t="s">
        <v>11489</v>
      </c>
      <c r="D2452" s="144" t="s">
        <v>9772</v>
      </c>
      <c r="E2452" s="145" t="s">
        <v>29423</v>
      </c>
    </row>
    <row r="2453" spans="1:5" ht="27">
      <c r="A2453" t="str">
        <f t="shared" si="38"/>
        <v>92446</v>
      </c>
      <c r="B2453" s="142" t="s">
        <v>3075</v>
      </c>
      <c r="C2453" s="156" t="s">
        <v>11491</v>
      </c>
      <c r="D2453" s="144" t="s">
        <v>9772</v>
      </c>
      <c r="E2453" s="145" t="s">
        <v>29424</v>
      </c>
    </row>
    <row r="2454" spans="1:5" ht="27">
      <c r="A2454" t="str">
        <f t="shared" si="38"/>
        <v>92447</v>
      </c>
      <c r="B2454" s="142" t="s">
        <v>3076</v>
      </c>
      <c r="C2454" s="156" t="s">
        <v>11492</v>
      </c>
      <c r="D2454" s="144" t="s">
        <v>9772</v>
      </c>
      <c r="E2454" s="145" t="s">
        <v>29425</v>
      </c>
    </row>
    <row r="2455" spans="1:5" ht="27">
      <c r="A2455" t="str">
        <f t="shared" si="38"/>
        <v>92448</v>
      </c>
      <c r="B2455" s="142" t="s">
        <v>3077</v>
      </c>
      <c r="C2455" s="156" t="s">
        <v>11493</v>
      </c>
      <c r="D2455" s="144" t="s">
        <v>9772</v>
      </c>
      <c r="E2455" s="145" t="s">
        <v>29426</v>
      </c>
    </row>
    <row r="2456" spans="1:5" ht="27">
      <c r="A2456" t="str">
        <f t="shared" si="38"/>
        <v>92449</v>
      </c>
      <c r="B2456" s="142" t="s">
        <v>3078</v>
      </c>
      <c r="C2456" s="156" t="s">
        <v>11494</v>
      </c>
      <c r="D2456" s="144" t="s">
        <v>9772</v>
      </c>
      <c r="E2456" s="145" t="s">
        <v>29427</v>
      </c>
    </row>
    <row r="2457" spans="1:5" ht="27">
      <c r="A2457" t="str">
        <f t="shared" si="38"/>
        <v>92450</v>
      </c>
      <c r="B2457" s="142" t="s">
        <v>3079</v>
      </c>
      <c r="C2457" s="156" t="s">
        <v>11495</v>
      </c>
      <c r="D2457" s="144" t="s">
        <v>9772</v>
      </c>
      <c r="E2457" s="145" t="s">
        <v>29428</v>
      </c>
    </row>
    <row r="2458" spans="1:5" ht="27">
      <c r="A2458" t="str">
        <f t="shared" si="38"/>
        <v>92451</v>
      </c>
      <c r="B2458" s="142" t="s">
        <v>3080</v>
      </c>
      <c r="C2458" s="156" t="s">
        <v>11496</v>
      </c>
      <c r="D2458" s="144" t="s">
        <v>9772</v>
      </c>
      <c r="E2458" s="145" t="s">
        <v>29429</v>
      </c>
    </row>
    <row r="2459" spans="1:5" ht="27">
      <c r="A2459" t="str">
        <f t="shared" si="38"/>
        <v>92452</v>
      </c>
      <c r="B2459" s="142" t="s">
        <v>3081</v>
      </c>
      <c r="C2459" s="156" t="s">
        <v>11497</v>
      </c>
      <c r="D2459" s="144" t="s">
        <v>9772</v>
      </c>
      <c r="E2459" s="145" t="s">
        <v>29430</v>
      </c>
    </row>
    <row r="2460" spans="1:5" ht="27">
      <c r="A2460" t="str">
        <f t="shared" si="38"/>
        <v>92453</v>
      </c>
      <c r="B2460" s="142" t="s">
        <v>3082</v>
      </c>
      <c r="C2460" s="156" t="s">
        <v>11498</v>
      </c>
      <c r="D2460" s="144" t="s">
        <v>9772</v>
      </c>
      <c r="E2460" s="145" t="s">
        <v>26815</v>
      </c>
    </row>
    <row r="2461" spans="1:5" ht="27">
      <c r="A2461" t="str">
        <f t="shared" si="38"/>
        <v>92454</v>
      </c>
      <c r="B2461" s="142" t="s">
        <v>3083</v>
      </c>
      <c r="C2461" s="156" t="s">
        <v>11499</v>
      </c>
      <c r="D2461" s="144" t="s">
        <v>9772</v>
      </c>
      <c r="E2461" s="145" t="s">
        <v>29431</v>
      </c>
    </row>
    <row r="2462" spans="1:5" ht="27">
      <c r="A2462" t="str">
        <f t="shared" si="38"/>
        <v>92455</v>
      </c>
      <c r="B2462" s="142" t="s">
        <v>3084</v>
      </c>
      <c r="C2462" s="156" t="s">
        <v>11500</v>
      </c>
      <c r="D2462" s="144" t="s">
        <v>9772</v>
      </c>
      <c r="E2462" s="145" t="s">
        <v>28708</v>
      </c>
    </row>
    <row r="2463" spans="1:5" ht="27">
      <c r="A2463" t="str">
        <f t="shared" si="38"/>
        <v>92456</v>
      </c>
      <c r="B2463" s="142" t="s">
        <v>3085</v>
      </c>
      <c r="C2463" s="156" t="s">
        <v>11501</v>
      </c>
      <c r="D2463" s="144" t="s">
        <v>9772</v>
      </c>
      <c r="E2463" s="145" t="s">
        <v>21847</v>
      </c>
    </row>
    <row r="2464" spans="1:5" ht="27">
      <c r="A2464" t="str">
        <f t="shared" si="38"/>
        <v>92457</v>
      </c>
      <c r="B2464" s="142" t="s">
        <v>3086</v>
      </c>
      <c r="C2464" s="156" t="s">
        <v>11502</v>
      </c>
      <c r="D2464" s="144" t="s">
        <v>9772</v>
      </c>
      <c r="E2464" s="145" t="s">
        <v>17023</v>
      </c>
    </row>
    <row r="2465" spans="1:5" ht="27">
      <c r="A2465" t="str">
        <f t="shared" si="38"/>
        <v>92458</v>
      </c>
      <c r="B2465" s="142" t="s">
        <v>3087</v>
      </c>
      <c r="C2465" s="156" t="s">
        <v>11503</v>
      </c>
      <c r="D2465" s="144" t="s">
        <v>9772</v>
      </c>
      <c r="E2465" s="145" t="s">
        <v>29432</v>
      </c>
    </row>
    <row r="2466" spans="1:5" ht="27">
      <c r="A2466" t="str">
        <f t="shared" si="38"/>
        <v>92459</v>
      </c>
      <c r="B2466" s="142" t="s">
        <v>3088</v>
      </c>
      <c r="C2466" s="156" t="s">
        <v>11504</v>
      </c>
      <c r="D2466" s="144" t="s">
        <v>9772</v>
      </c>
      <c r="E2466" s="145" t="s">
        <v>29433</v>
      </c>
    </row>
    <row r="2467" spans="1:5" ht="27">
      <c r="A2467" t="str">
        <f t="shared" si="38"/>
        <v>92460</v>
      </c>
      <c r="B2467" s="142" t="s">
        <v>3089</v>
      </c>
      <c r="C2467" s="156" t="s">
        <v>11505</v>
      </c>
      <c r="D2467" s="144" t="s">
        <v>9772</v>
      </c>
      <c r="E2467" s="145" t="s">
        <v>28518</v>
      </c>
    </row>
    <row r="2468" spans="1:5" ht="27">
      <c r="A2468" t="str">
        <f t="shared" si="38"/>
        <v>92461</v>
      </c>
      <c r="B2468" s="142" t="s">
        <v>3090</v>
      </c>
      <c r="C2468" s="156" t="s">
        <v>11506</v>
      </c>
      <c r="D2468" s="144" t="s">
        <v>9772</v>
      </c>
      <c r="E2468" s="145" t="s">
        <v>29434</v>
      </c>
    </row>
    <row r="2469" spans="1:5" ht="27">
      <c r="A2469" t="str">
        <f t="shared" si="38"/>
        <v>92462</v>
      </c>
      <c r="B2469" s="142" t="s">
        <v>3091</v>
      </c>
      <c r="C2469" s="156" t="s">
        <v>11507</v>
      </c>
      <c r="D2469" s="144" t="s">
        <v>9772</v>
      </c>
      <c r="E2469" s="145" t="s">
        <v>29435</v>
      </c>
    </row>
    <row r="2470" spans="1:5" ht="27">
      <c r="A2470" t="str">
        <f t="shared" si="38"/>
        <v>92463</v>
      </c>
      <c r="B2470" s="142" t="s">
        <v>3092</v>
      </c>
      <c r="C2470" s="156" t="s">
        <v>11508</v>
      </c>
      <c r="D2470" s="144" t="s">
        <v>9772</v>
      </c>
      <c r="E2470" s="145" t="s">
        <v>29436</v>
      </c>
    </row>
    <row r="2471" spans="1:5" ht="27">
      <c r="A2471" t="str">
        <f t="shared" si="38"/>
        <v>92464</v>
      </c>
      <c r="B2471" s="142" t="s">
        <v>3093</v>
      </c>
      <c r="C2471" s="156" t="s">
        <v>11509</v>
      </c>
      <c r="D2471" s="144" t="s">
        <v>9772</v>
      </c>
      <c r="E2471" s="145" t="s">
        <v>25106</v>
      </c>
    </row>
    <row r="2472" spans="1:5" ht="27">
      <c r="A2472" t="str">
        <f t="shared" si="38"/>
        <v>92465</v>
      </c>
      <c r="B2472" s="142" t="s">
        <v>3094</v>
      </c>
      <c r="C2472" s="156" t="s">
        <v>11510</v>
      </c>
      <c r="D2472" s="144" t="s">
        <v>9772</v>
      </c>
      <c r="E2472" s="145" t="s">
        <v>29437</v>
      </c>
    </row>
    <row r="2473" spans="1:5" ht="27">
      <c r="A2473" t="str">
        <f t="shared" si="38"/>
        <v>92466</v>
      </c>
      <c r="B2473" s="142" t="s">
        <v>3095</v>
      </c>
      <c r="C2473" s="156" t="s">
        <v>11511</v>
      </c>
      <c r="D2473" s="144" t="s">
        <v>9772</v>
      </c>
      <c r="E2473" s="145" t="s">
        <v>29438</v>
      </c>
    </row>
    <row r="2474" spans="1:5" ht="27">
      <c r="A2474" t="str">
        <f t="shared" si="38"/>
        <v>92467</v>
      </c>
      <c r="B2474" s="142" t="s">
        <v>3096</v>
      </c>
      <c r="C2474" s="156" t="s">
        <v>11512</v>
      </c>
      <c r="D2474" s="144" t="s">
        <v>9772</v>
      </c>
      <c r="E2474" s="145" t="s">
        <v>29439</v>
      </c>
    </row>
    <row r="2475" spans="1:5" ht="27">
      <c r="A2475" t="str">
        <f t="shared" si="38"/>
        <v>92468</v>
      </c>
      <c r="B2475" s="142" t="s">
        <v>3097</v>
      </c>
      <c r="C2475" s="156" t="s">
        <v>11513</v>
      </c>
      <c r="D2475" s="144" t="s">
        <v>9772</v>
      </c>
      <c r="E2475" s="145" t="s">
        <v>29440</v>
      </c>
    </row>
    <row r="2476" spans="1:5" ht="27">
      <c r="A2476" t="str">
        <f t="shared" si="38"/>
        <v>92469</v>
      </c>
      <c r="B2476" s="142" t="s">
        <v>3098</v>
      </c>
      <c r="C2476" s="156" t="s">
        <v>11514</v>
      </c>
      <c r="D2476" s="144" t="s">
        <v>9772</v>
      </c>
      <c r="E2476" s="145" t="s">
        <v>29441</v>
      </c>
    </row>
    <row r="2477" spans="1:5" ht="27">
      <c r="A2477" t="str">
        <f t="shared" si="38"/>
        <v>92470</v>
      </c>
      <c r="B2477" s="142" t="s">
        <v>3099</v>
      </c>
      <c r="C2477" s="156" t="s">
        <v>11515</v>
      </c>
      <c r="D2477" s="144" t="s">
        <v>9772</v>
      </c>
      <c r="E2477" s="145" t="s">
        <v>29442</v>
      </c>
    </row>
    <row r="2478" spans="1:5" ht="27">
      <c r="A2478" t="str">
        <f t="shared" si="38"/>
        <v>92471</v>
      </c>
      <c r="B2478" s="142" t="s">
        <v>3100</v>
      </c>
      <c r="C2478" s="156" t="s">
        <v>11516</v>
      </c>
      <c r="D2478" s="144" t="s">
        <v>9772</v>
      </c>
      <c r="E2478" s="145" t="s">
        <v>29443</v>
      </c>
    </row>
    <row r="2479" spans="1:5" ht="27">
      <c r="A2479" t="str">
        <f t="shared" si="38"/>
        <v>92472</v>
      </c>
      <c r="B2479" s="142" t="s">
        <v>3101</v>
      </c>
      <c r="C2479" s="156" t="s">
        <v>11517</v>
      </c>
      <c r="D2479" s="144" t="s">
        <v>9772</v>
      </c>
      <c r="E2479" s="145" t="s">
        <v>28583</v>
      </c>
    </row>
    <row r="2480" spans="1:5" ht="27">
      <c r="A2480" t="str">
        <f t="shared" si="38"/>
        <v>92473</v>
      </c>
      <c r="B2480" s="142" t="s">
        <v>3102</v>
      </c>
      <c r="C2480" s="156" t="s">
        <v>11518</v>
      </c>
      <c r="D2480" s="144" t="s">
        <v>9772</v>
      </c>
      <c r="E2480" s="145" t="s">
        <v>29444</v>
      </c>
    </row>
    <row r="2481" spans="1:5" ht="27">
      <c r="A2481" t="str">
        <f t="shared" si="38"/>
        <v>92474</v>
      </c>
      <c r="B2481" s="142" t="s">
        <v>3103</v>
      </c>
      <c r="C2481" s="156" t="s">
        <v>11519</v>
      </c>
      <c r="D2481" s="144" t="s">
        <v>9772</v>
      </c>
      <c r="E2481" s="145" t="s">
        <v>29445</v>
      </c>
    </row>
    <row r="2482" spans="1:5" ht="27">
      <c r="A2482" t="str">
        <f t="shared" si="38"/>
        <v>92475</v>
      </c>
      <c r="B2482" s="142" t="s">
        <v>3104</v>
      </c>
      <c r="C2482" s="156" t="s">
        <v>11520</v>
      </c>
      <c r="D2482" s="144" t="s">
        <v>9772</v>
      </c>
      <c r="E2482" s="145" t="s">
        <v>29446</v>
      </c>
    </row>
    <row r="2483" spans="1:5" ht="27">
      <c r="A2483" t="str">
        <f t="shared" si="38"/>
        <v>92476</v>
      </c>
      <c r="B2483" s="142" t="s">
        <v>3105</v>
      </c>
      <c r="C2483" s="156" t="s">
        <v>11521</v>
      </c>
      <c r="D2483" s="144" t="s">
        <v>9772</v>
      </c>
      <c r="E2483" s="145" t="s">
        <v>18031</v>
      </c>
    </row>
    <row r="2484" spans="1:5" ht="27">
      <c r="A2484" t="str">
        <f t="shared" si="38"/>
        <v>92477</v>
      </c>
      <c r="B2484" s="142" t="s">
        <v>3106</v>
      </c>
      <c r="C2484" s="156" t="s">
        <v>11522</v>
      </c>
      <c r="D2484" s="144" t="s">
        <v>9772</v>
      </c>
      <c r="E2484" s="145" t="s">
        <v>28533</v>
      </c>
    </row>
    <row r="2485" spans="1:5" ht="27">
      <c r="A2485" t="str">
        <f t="shared" si="38"/>
        <v>92478</v>
      </c>
      <c r="B2485" s="142" t="s">
        <v>3107</v>
      </c>
      <c r="C2485" s="156" t="s">
        <v>11523</v>
      </c>
      <c r="D2485" s="144" t="s">
        <v>9772</v>
      </c>
      <c r="E2485" s="145" t="s">
        <v>29447</v>
      </c>
    </row>
    <row r="2486" spans="1:5" ht="27">
      <c r="A2486" t="str">
        <f t="shared" si="38"/>
        <v>92479</v>
      </c>
      <c r="B2486" s="142" t="s">
        <v>3108</v>
      </c>
      <c r="C2486" s="156" t="s">
        <v>11524</v>
      </c>
      <c r="D2486" s="144" t="s">
        <v>9772</v>
      </c>
      <c r="E2486" s="145" t="s">
        <v>28465</v>
      </c>
    </row>
    <row r="2487" spans="1:5" ht="27">
      <c r="A2487" t="str">
        <f t="shared" si="38"/>
        <v>92480</v>
      </c>
      <c r="B2487" s="142" t="s">
        <v>3109</v>
      </c>
      <c r="C2487" s="156" t="s">
        <v>11525</v>
      </c>
      <c r="D2487" s="144" t="s">
        <v>9772</v>
      </c>
      <c r="E2487" s="145" t="s">
        <v>24994</v>
      </c>
    </row>
    <row r="2488" spans="1:5" ht="27">
      <c r="A2488" t="str">
        <f t="shared" si="38"/>
        <v>92482</v>
      </c>
      <c r="B2488" s="142" t="s">
        <v>3110</v>
      </c>
      <c r="C2488" s="156" t="s">
        <v>11526</v>
      </c>
      <c r="D2488" s="144" t="s">
        <v>9772</v>
      </c>
      <c r="E2488" s="145" t="s">
        <v>29448</v>
      </c>
    </row>
    <row r="2489" spans="1:5" ht="27">
      <c r="A2489" t="str">
        <f t="shared" si="38"/>
        <v>92484</v>
      </c>
      <c r="B2489" s="142" t="s">
        <v>3111</v>
      </c>
      <c r="C2489" s="156" t="s">
        <v>11527</v>
      </c>
      <c r="D2489" s="144" t="s">
        <v>9772</v>
      </c>
      <c r="E2489" s="145" t="s">
        <v>29449</v>
      </c>
    </row>
    <row r="2490" spans="1:5" ht="27">
      <c r="A2490" t="str">
        <f t="shared" si="38"/>
        <v>92486</v>
      </c>
      <c r="B2490" s="142" t="s">
        <v>3112</v>
      </c>
      <c r="C2490" s="156" t="s">
        <v>11528</v>
      </c>
      <c r="D2490" s="144" t="s">
        <v>9772</v>
      </c>
      <c r="E2490" s="145" t="s">
        <v>29450</v>
      </c>
    </row>
    <row r="2491" spans="1:5" ht="27">
      <c r="A2491" t="str">
        <f t="shared" si="38"/>
        <v>92488</v>
      </c>
      <c r="B2491" s="142" t="s">
        <v>3113</v>
      </c>
      <c r="C2491" s="156" t="s">
        <v>11529</v>
      </c>
      <c r="D2491" s="144" t="s">
        <v>9772</v>
      </c>
      <c r="E2491" s="145" t="s">
        <v>29451</v>
      </c>
    </row>
    <row r="2492" spans="1:5" ht="27">
      <c r="A2492" t="str">
        <f t="shared" si="38"/>
        <v>92490</v>
      </c>
      <c r="B2492" s="142" t="s">
        <v>3114</v>
      </c>
      <c r="C2492" s="156" t="s">
        <v>11530</v>
      </c>
      <c r="D2492" s="144" t="s">
        <v>9772</v>
      </c>
      <c r="E2492" s="145" t="s">
        <v>26301</v>
      </c>
    </row>
    <row r="2493" spans="1:5" ht="27">
      <c r="A2493" t="str">
        <f t="shared" si="38"/>
        <v>92492</v>
      </c>
      <c r="B2493" s="142" t="s">
        <v>3115</v>
      </c>
      <c r="C2493" s="156" t="s">
        <v>11531</v>
      </c>
      <c r="D2493" s="144" t="s">
        <v>9772</v>
      </c>
      <c r="E2493" s="145" t="s">
        <v>29452</v>
      </c>
    </row>
    <row r="2494" spans="1:5" ht="27">
      <c r="A2494" t="str">
        <f t="shared" si="38"/>
        <v>92494</v>
      </c>
      <c r="B2494" s="142" t="s">
        <v>3116</v>
      </c>
      <c r="C2494" s="156" t="s">
        <v>11532</v>
      </c>
      <c r="D2494" s="144" t="s">
        <v>9772</v>
      </c>
      <c r="E2494" s="145" t="s">
        <v>18588</v>
      </c>
    </row>
    <row r="2495" spans="1:5" ht="27">
      <c r="A2495" t="str">
        <f t="shared" si="38"/>
        <v>92496</v>
      </c>
      <c r="B2495" s="142" t="s">
        <v>3117</v>
      </c>
      <c r="C2495" s="156" t="s">
        <v>11533</v>
      </c>
      <c r="D2495" s="144" t="s">
        <v>9772</v>
      </c>
      <c r="E2495" s="145" t="s">
        <v>29453</v>
      </c>
    </row>
    <row r="2496" spans="1:5" ht="27">
      <c r="A2496" t="str">
        <f t="shared" si="38"/>
        <v>92498</v>
      </c>
      <c r="B2496" s="142" t="s">
        <v>3118</v>
      </c>
      <c r="C2496" s="156" t="s">
        <v>11534</v>
      </c>
      <c r="D2496" s="144" t="s">
        <v>9772</v>
      </c>
      <c r="E2496" s="145" t="s">
        <v>29454</v>
      </c>
    </row>
    <row r="2497" spans="1:5" ht="27">
      <c r="A2497" t="str">
        <f t="shared" si="38"/>
        <v>92500</v>
      </c>
      <c r="B2497" s="142" t="s">
        <v>3119</v>
      </c>
      <c r="C2497" s="156" t="s">
        <v>11535</v>
      </c>
      <c r="D2497" s="144" t="s">
        <v>9772</v>
      </c>
      <c r="E2497" s="145" t="s">
        <v>29455</v>
      </c>
    </row>
    <row r="2498" spans="1:5" ht="27">
      <c r="A2498" t="str">
        <f t="shared" si="38"/>
        <v>92502</v>
      </c>
      <c r="B2498" s="142" t="s">
        <v>3120</v>
      </c>
      <c r="C2498" s="156" t="s">
        <v>11536</v>
      </c>
      <c r="D2498" s="144" t="s">
        <v>9772</v>
      </c>
      <c r="E2498" s="145" t="s">
        <v>24869</v>
      </c>
    </row>
    <row r="2499" spans="1:5" ht="27">
      <c r="A2499" t="str">
        <f t="shared" si="38"/>
        <v>92504</v>
      </c>
      <c r="B2499" s="142" t="s">
        <v>3121</v>
      </c>
      <c r="C2499" s="156" t="s">
        <v>11538</v>
      </c>
      <c r="D2499" s="144" t="s">
        <v>9772</v>
      </c>
      <c r="E2499" s="145" t="s">
        <v>29456</v>
      </c>
    </row>
    <row r="2500" spans="1:5" ht="27">
      <c r="A2500" t="str">
        <f t="shared" si="38"/>
        <v>92506</v>
      </c>
      <c r="B2500" s="142" t="s">
        <v>3122</v>
      </c>
      <c r="C2500" s="156" t="s">
        <v>11539</v>
      </c>
      <c r="D2500" s="144" t="s">
        <v>9772</v>
      </c>
      <c r="E2500" s="145" t="s">
        <v>28619</v>
      </c>
    </row>
    <row r="2501" spans="1:5" ht="27">
      <c r="A2501" t="str">
        <f t="shared" si="38"/>
        <v>92508</v>
      </c>
      <c r="B2501" s="142" t="s">
        <v>3123</v>
      </c>
      <c r="C2501" s="156" t="s">
        <v>11540</v>
      </c>
      <c r="D2501" s="144" t="s">
        <v>9772</v>
      </c>
      <c r="E2501" s="145" t="s">
        <v>29457</v>
      </c>
    </row>
    <row r="2502" spans="1:5" ht="27">
      <c r="A2502" t="str">
        <f t="shared" si="38"/>
        <v>92510</v>
      </c>
      <c r="B2502" s="142" t="s">
        <v>3124</v>
      </c>
      <c r="C2502" s="156" t="s">
        <v>11541</v>
      </c>
      <c r="D2502" s="144" t="s">
        <v>9772</v>
      </c>
      <c r="E2502" s="145" t="s">
        <v>25104</v>
      </c>
    </row>
    <row r="2503" spans="1:5" ht="27">
      <c r="A2503" t="str">
        <f t="shared" si="38"/>
        <v>92512</v>
      </c>
      <c r="B2503" s="142" t="s">
        <v>3125</v>
      </c>
      <c r="C2503" s="156" t="s">
        <v>11542</v>
      </c>
      <c r="D2503" s="144" t="s">
        <v>9772</v>
      </c>
      <c r="E2503" s="145" t="s">
        <v>28215</v>
      </c>
    </row>
    <row r="2504" spans="1:5" ht="27">
      <c r="A2504" t="str">
        <f t="shared" ref="A2504:A2567" si="39">IF(ISERROR(SEARCH("/",B2504)=6),TRIM(CLEAN(B2504)),IF(SEARCH("/",B2504)=6,IF(LEN(TRIM(CLEAN(B2504)))=7,LEFT(TRIM(CLEAN(B2504)),6)&amp;"00"&amp;RIGHT(TRIM(CLEAN(B2504)),1),LEFT(TRIM(CLEAN(B2504)),6)&amp;"0"&amp;RIGHT(TRIM(CLEAN(B2504)),2)),TRIM(CLEAN(B2504))))</f>
        <v>92514</v>
      </c>
      <c r="B2504" s="142" t="s">
        <v>3126</v>
      </c>
      <c r="C2504" s="156" t="s">
        <v>11543</v>
      </c>
      <c r="D2504" s="144" t="s">
        <v>9772</v>
      </c>
      <c r="E2504" s="145" t="s">
        <v>16962</v>
      </c>
    </row>
    <row r="2505" spans="1:5" ht="27">
      <c r="A2505" t="str">
        <f t="shared" si="39"/>
        <v>92515</v>
      </c>
      <c r="B2505" s="142" t="s">
        <v>3127</v>
      </c>
      <c r="C2505" s="156" t="s">
        <v>11544</v>
      </c>
      <c r="D2505" s="144" t="s">
        <v>9772</v>
      </c>
      <c r="E2505" s="145" t="s">
        <v>26197</v>
      </c>
    </row>
    <row r="2506" spans="1:5" ht="27">
      <c r="A2506" t="str">
        <f t="shared" si="39"/>
        <v>92518</v>
      </c>
      <c r="B2506" s="142" t="s">
        <v>3128</v>
      </c>
      <c r="C2506" s="156" t="s">
        <v>11545</v>
      </c>
      <c r="D2506" s="144" t="s">
        <v>9772</v>
      </c>
      <c r="E2506" s="145" t="s">
        <v>18576</v>
      </c>
    </row>
    <row r="2507" spans="1:5" ht="27">
      <c r="A2507" t="str">
        <f t="shared" si="39"/>
        <v>92520</v>
      </c>
      <c r="B2507" s="142" t="s">
        <v>3129</v>
      </c>
      <c r="C2507" s="156" t="s">
        <v>11547</v>
      </c>
      <c r="D2507" s="144" t="s">
        <v>9772</v>
      </c>
      <c r="E2507" s="145" t="s">
        <v>29458</v>
      </c>
    </row>
    <row r="2508" spans="1:5" ht="27">
      <c r="A2508" t="str">
        <f t="shared" si="39"/>
        <v>92522</v>
      </c>
      <c r="B2508" s="142" t="s">
        <v>3130</v>
      </c>
      <c r="C2508" s="156" t="s">
        <v>11548</v>
      </c>
      <c r="D2508" s="144" t="s">
        <v>9772</v>
      </c>
      <c r="E2508" s="145" t="s">
        <v>17564</v>
      </c>
    </row>
    <row r="2509" spans="1:5" ht="27">
      <c r="A2509" t="str">
        <f t="shared" si="39"/>
        <v>92524</v>
      </c>
      <c r="B2509" s="142" t="s">
        <v>3131</v>
      </c>
      <c r="C2509" s="156" t="s">
        <v>11549</v>
      </c>
      <c r="D2509" s="144" t="s">
        <v>9772</v>
      </c>
      <c r="E2509" s="145" t="s">
        <v>18296</v>
      </c>
    </row>
    <row r="2510" spans="1:5" ht="27">
      <c r="A2510" t="str">
        <f t="shared" si="39"/>
        <v>92526</v>
      </c>
      <c r="B2510" s="142" t="s">
        <v>3132</v>
      </c>
      <c r="C2510" s="156" t="s">
        <v>11550</v>
      </c>
      <c r="D2510" s="144" t="s">
        <v>9772</v>
      </c>
      <c r="E2510" s="145" t="s">
        <v>20473</v>
      </c>
    </row>
    <row r="2511" spans="1:5" ht="27">
      <c r="A2511" t="str">
        <f t="shared" si="39"/>
        <v>92528</v>
      </c>
      <c r="B2511" s="142" t="s">
        <v>3133</v>
      </c>
      <c r="C2511" s="156" t="s">
        <v>11551</v>
      </c>
      <c r="D2511" s="144" t="s">
        <v>9772</v>
      </c>
      <c r="E2511" s="145" t="s">
        <v>29459</v>
      </c>
    </row>
    <row r="2512" spans="1:5" ht="27">
      <c r="A2512" t="str">
        <f t="shared" si="39"/>
        <v>92530</v>
      </c>
      <c r="B2512" s="142" t="s">
        <v>3134</v>
      </c>
      <c r="C2512" s="156" t="s">
        <v>11552</v>
      </c>
      <c r="D2512" s="144" t="s">
        <v>9772</v>
      </c>
      <c r="E2512" s="145" t="s">
        <v>17260</v>
      </c>
    </row>
    <row r="2513" spans="1:5" ht="27">
      <c r="A2513" t="str">
        <f t="shared" si="39"/>
        <v>92532</v>
      </c>
      <c r="B2513" s="142" t="s">
        <v>3135</v>
      </c>
      <c r="C2513" s="156" t="s">
        <v>11553</v>
      </c>
      <c r="D2513" s="144" t="s">
        <v>9772</v>
      </c>
      <c r="E2513" s="145" t="s">
        <v>29460</v>
      </c>
    </row>
    <row r="2514" spans="1:5" ht="27">
      <c r="A2514" t="str">
        <f t="shared" si="39"/>
        <v>92534</v>
      </c>
      <c r="B2514" s="142" t="s">
        <v>3136</v>
      </c>
      <c r="C2514" s="156" t="s">
        <v>11554</v>
      </c>
      <c r="D2514" s="144" t="s">
        <v>9772</v>
      </c>
      <c r="E2514" s="145" t="s">
        <v>25430</v>
      </c>
    </row>
    <row r="2515" spans="1:5" ht="27">
      <c r="A2515" t="str">
        <f t="shared" si="39"/>
        <v>92536</v>
      </c>
      <c r="B2515" s="142" t="s">
        <v>3137</v>
      </c>
      <c r="C2515" s="156" t="s">
        <v>11555</v>
      </c>
      <c r="D2515" s="144" t="s">
        <v>9772</v>
      </c>
      <c r="E2515" s="145" t="s">
        <v>26377</v>
      </c>
    </row>
    <row r="2516" spans="1:5" ht="27">
      <c r="A2516" t="str">
        <f t="shared" si="39"/>
        <v>92538</v>
      </c>
      <c r="B2516" s="142" t="s">
        <v>3138</v>
      </c>
      <c r="C2516" s="156" t="s">
        <v>11556</v>
      </c>
      <c r="D2516" s="144" t="s">
        <v>9772</v>
      </c>
      <c r="E2516" s="145" t="s">
        <v>8584</v>
      </c>
    </row>
    <row r="2517" spans="1:5" ht="40.5">
      <c r="A2517" t="str">
        <f t="shared" si="39"/>
        <v>92539</v>
      </c>
      <c r="B2517" s="142" t="s">
        <v>3139</v>
      </c>
      <c r="C2517" s="156" t="s">
        <v>3140</v>
      </c>
      <c r="D2517" s="144" t="s">
        <v>9772</v>
      </c>
      <c r="E2517" s="145" t="s">
        <v>29461</v>
      </c>
    </row>
    <row r="2518" spans="1:5" ht="40.5">
      <c r="A2518" t="str">
        <f t="shared" si="39"/>
        <v>92540</v>
      </c>
      <c r="B2518" s="142" t="s">
        <v>3141</v>
      </c>
      <c r="C2518" s="156" t="s">
        <v>3142</v>
      </c>
      <c r="D2518" s="144" t="s">
        <v>9772</v>
      </c>
      <c r="E2518" s="145" t="s">
        <v>25549</v>
      </c>
    </row>
    <row r="2519" spans="1:5" ht="27">
      <c r="A2519" t="str">
        <f t="shared" si="39"/>
        <v>92541</v>
      </c>
      <c r="B2519" s="142" t="s">
        <v>3143</v>
      </c>
      <c r="C2519" s="156" t="s">
        <v>3144</v>
      </c>
      <c r="D2519" s="144" t="s">
        <v>9772</v>
      </c>
      <c r="E2519" s="145" t="s">
        <v>29462</v>
      </c>
    </row>
    <row r="2520" spans="1:5" ht="27">
      <c r="A2520" t="str">
        <f t="shared" si="39"/>
        <v>92542</v>
      </c>
      <c r="B2520" s="142" t="s">
        <v>3145</v>
      </c>
      <c r="C2520" s="156" t="s">
        <v>3146</v>
      </c>
      <c r="D2520" s="144" t="s">
        <v>9772</v>
      </c>
      <c r="E2520" s="145" t="s">
        <v>18949</v>
      </c>
    </row>
    <row r="2521" spans="1:5" ht="40.5">
      <c r="A2521" t="str">
        <f t="shared" si="39"/>
        <v>92543</v>
      </c>
      <c r="B2521" s="142" t="s">
        <v>3147</v>
      </c>
      <c r="C2521" s="156" t="s">
        <v>3148</v>
      </c>
      <c r="D2521" s="144" t="s">
        <v>9772</v>
      </c>
      <c r="E2521" s="145" t="s">
        <v>9441</v>
      </c>
    </row>
    <row r="2522" spans="1:5" ht="27">
      <c r="A2522" t="str">
        <f t="shared" si="39"/>
        <v>92544</v>
      </c>
      <c r="B2522" s="142" t="s">
        <v>3149</v>
      </c>
      <c r="C2522" s="156" t="s">
        <v>3150</v>
      </c>
      <c r="D2522" s="144" t="s">
        <v>9772</v>
      </c>
      <c r="E2522" s="145" t="s">
        <v>17425</v>
      </c>
    </row>
    <row r="2523" spans="1:5" ht="27">
      <c r="A2523" t="str">
        <f t="shared" si="39"/>
        <v>92545</v>
      </c>
      <c r="B2523" s="142" t="s">
        <v>3151</v>
      </c>
      <c r="C2523" s="156" t="s">
        <v>3152</v>
      </c>
      <c r="D2523" s="144" t="s">
        <v>9623</v>
      </c>
      <c r="E2523" s="145" t="s">
        <v>29463</v>
      </c>
    </row>
    <row r="2524" spans="1:5" ht="27">
      <c r="A2524" t="str">
        <f t="shared" si="39"/>
        <v>92546</v>
      </c>
      <c r="B2524" s="142" t="s">
        <v>3153</v>
      </c>
      <c r="C2524" s="156" t="s">
        <v>3154</v>
      </c>
      <c r="D2524" s="144" t="s">
        <v>9623</v>
      </c>
      <c r="E2524" s="145" t="s">
        <v>29464</v>
      </c>
    </row>
    <row r="2525" spans="1:5" ht="27">
      <c r="A2525" t="str">
        <f t="shared" si="39"/>
        <v>92547</v>
      </c>
      <c r="B2525" s="142" t="s">
        <v>3155</v>
      </c>
      <c r="C2525" s="156" t="s">
        <v>3156</v>
      </c>
      <c r="D2525" s="144" t="s">
        <v>9623</v>
      </c>
      <c r="E2525" s="145" t="s">
        <v>29465</v>
      </c>
    </row>
    <row r="2526" spans="1:5" ht="27">
      <c r="A2526" t="str">
        <f t="shared" si="39"/>
        <v>92548</v>
      </c>
      <c r="B2526" s="142" t="s">
        <v>3157</v>
      </c>
      <c r="C2526" s="156" t="s">
        <v>3158</v>
      </c>
      <c r="D2526" s="144" t="s">
        <v>9623</v>
      </c>
      <c r="E2526" s="145" t="s">
        <v>29466</v>
      </c>
    </row>
    <row r="2527" spans="1:5" ht="27">
      <c r="A2527" t="str">
        <f t="shared" si="39"/>
        <v>92549</v>
      </c>
      <c r="B2527" s="142" t="s">
        <v>3159</v>
      </c>
      <c r="C2527" s="156" t="s">
        <v>3160</v>
      </c>
      <c r="D2527" s="144" t="s">
        <v>9623</v>
      </c>
      <c r="E2527" s="145" t="s">
        <v>29467</v>
      </c>
    </row>
    <row r="2528" spans="1:5" ht="27">
      <c r="A2528" t="str">
        <f t="shared" si="39"/>
        <v>92550</v>
      </c>
      <c r="B2528" s="142" t="s">
        <v>3161</v>
      </c>
      <c r="C2528" s="156" t="s">
        <v>3162</v>
      </c>
      <c r="D2528" s="144" t="s">
        <v>9623</v>
      </c>
      <c r="E2528" s="145" t="s">
        <v>29468</v>
      </c>
    </row>
    <row r="2529" spans="1:5" ht="27">
      <c r="A2529" t="str">
        <f t="shared" si="39"/>
        <v>92551</v>
      </c>
      <c r="B2529" s="142" t="s">
        <v>3163</v>
      </c>
      <c r="C2529" s="156" t="s">
        <v>3164</v>
      </c>
      <c r="D2529" s="144" t="s">
        <v>9623</v>
      </c>
      <c r="E2529" s="145" t="s">
        <v>29469</v>
      </c>
    </row>
    <row r="2530" spans="1:5" ht="27">
      <c r="A2530" t="str">
        <f t="shared" si="39"/>
        <v>92552</v>
      </c>
      <c r="B2530" s="142" t="s">
        <v>3165</v>
      </c>
      <c r="C2530" s="156" t="s">
        <v>3166</v>
      </c>
      <c r="D2530" s="144" t="s">
        <v>9623</v>
      </c>
      <c r="E2530" s="145" t="s">
        <v>29470</v>
      </c>
    </row>
    <row r="2531" spans="1:5" ht="27">
      <c r="A2531" t="str">
        <f t="shared" si="39"/>
        <v>92553</v>
      </c>
      <c r="B2531" s="142" t="s">
        <v>3167</v>
      </c>
      <c r="C2531" s="156" t="s">
        <v>3168</v>
      </c>
      <c r="D2531" s="144" t="s">
        <v>9623</v>
      </c>
      <c r="E2531" s="145" t="s">
        <v>29471</v>
      </c>
    </row>
    <row r="2532" spans="1:5" ht="27">
      <c r="A2532" t="str">
        <f t="shared" si="39"/>
        <v>92554</v>
      </c>
      <c r="B2532" s="142" t="s">
        <v>3169</v>
      </c>
      <c r="C2532" s="156" t="s">
        <v>3170</v>
      </c>
      <c r="D2532" s="144" t="s">
        <v>9623</v>
      </c>
      <c r="E2532" s="145" t="s">
        <v>29472</v>
      </c>
    </row>
    <row r="2533" spans="1:5" ht="40.5">
      <c r="A2533" t="str">
        <f t="shared" si="39"/>
        <v>92555</v>
      </c>
      <c r="B2533" s="142" t="s">
        <v>3171</v>
      </c>
      <c r="C2533" s="156" t="s">
        <v>3172</v>
      </c>
      <c r="D2533" s="144" t="s">
        <v>9623</v>
      </c>
      <c r="E2533" s="145" t="s">
        <v>29473</v>
      </c>
    </row>
    <row r="2534" spans="1:5" ht="40.5">
      <c r="A2534" t="str">
        <f t="shared" si="39"/>
        <v>92556</v>
      </c>
      <c r="B2534" s="142" t="s">
        <v>3173</v>
      </c>
      <c r="C2534" s="156" t="s">
        <v>3174</v>
      </c>
      <c r="D2534" s="144" t="s">
        <v>9623</v>
      </c>
      <c r="E2534" s="145" t="s">
        <v>29474</v>
      </c>
    </row>
    <row r="2535" spans="1:5" ht="40.5">
      <c r="A2535" t="str">
        <f t="shared" si="39"/>
        <v>92557</v>
      </c>
      <c r="B2535" s="142" t="s">
        <v>3175</v>
      </c>
      <c r="C2535" s="156" t="s">
        <v>3176</v>
      </c>
      <c r="D2535" s="144" t="s">
        <v>9623</v>
      </c>
      <c r="E2535" s="145" t="s">
        <v>29475</v>
      </c>
    </row>
    <row r="2536" spans="1:5" ht="40.5">
      <c r="A2536" t="str">
        <f t="shared" si="39"/>
        <v>92558</v>
      </c>
      <c r="B2536" s="142" t="s">
        <v>3177</v>
      </c>
      <c r="C2536" s="156" t="s">
        <v>3178</v>
      </c>
      <c r="D2536" s="144" t="s">
        <v>9623</v>
      </c>
      <c r="E2536" s="145" t="s">
        <v>29476</v>
      </c>
    </row>
    <row r="2537" spans="1:5" ht="40.5">
      <c r="A2537" t="str">
        <f t="shared" si="39"/>
        <v>92559</v>
      </c>
      <c r="B2537" s="142" t="s">
        <v>3179</v>
      </c>
      <c r="C2537" s="156" t="s">
        <v>3180</v>
      </c>
      <c r="D2537" s="144" t="s">
        <v>9623</v>
      </c>
      <c r="E2537" s="145" t="s">
        <v>29477</v>
      </c>
    </row>
    <row r="2538" spans="1:5" ht="40.5">
      <c r="A2538" t="str">
        <f t="shared" si="39"/>
        <v>92560</v>
      </c>
      <c r="B2538" s="142" t="s">
        <v>3181</v>
      </c>
      <c r="C2538" s="156" t="s">
        <v>3182</v>
      </c>
      <c r="D2538" s="144" t="s">
        <v>9623</v>
      </c>
      <c r="E2538" s="145" t="s">
        <v>29478</v>
      </c>
    </row>
    <row r="2539" spans="1:5" ht="40.5">
      <c r="A2539" t="str">
        <f t="shared" si="39"/>
        <v>92561</v>
      </c>
      <c r="B2539" s="142" t="s">
        <v>3183</v>
      </c>
      <c r="C2539" s="156" t="s">
        <v>3184</v>
      </c>
      <c r="D2539" s="144" t="s">
        <v>9623</v>
      </c>
      <c r="E2539" s="145" t="s">
        <v>29479</v>
      </c>
    </row>
    <row r="2540" spans="1:5" ht="40.5">
      <c r="A2540" t="str">
        <f t="shared" si="39"/>
        <v>92562</v>
      </c>
      <c r="B2540" s="142" t="s">
        <v>3185</v>
      </c>
      <c r="C2540" s="156" t="s">
        <v>3186</v>
      </c>
      <c r="D2540" s="144" t="s">
        <v>9623</v>
      </c>
      <c r="E2540" s="145" t="s">
        <v>29480</v>
      </c>
    </row>
    <row r="2541" spans="1:5" ht="40.5">
      <c r="A2541" t="str">
        <f t="shared" si="39"/>
        <v>92563</v>
      </c>
      <c r="B2541" s="142" t="s">
        <v>3187</v>
      </c>
      <c r="C2541" s="156" t="s">
        <v>3188</v>
      </c>
      <c r="D2541" s="144" t="s">
        <v>9623</v>
      </c>
      <c r="E2541" s="145" t="s">
        <v>29481</v>
      </c>
    </row>
    <row r="2542" spans="1:5" ht="40.5">
      <c r="A2542" t="str">
        <f t="shared" si="39"/>
        <v>92564</v>
      </c>
      <c r="B2542" s="142" t="s">
        <v>3189</v>
      </c>
      <c r="C2542" s="156" t="s">
        <v>3190</v>
      </c>
      <c r="D2542" s="144" t="s">
        <v>9623</v>
      </c>
      <c r="E2542" s="145" t="s">
        <v>29482</v>
      </c>
    </row>
    <row r="2543" spans="1:5" ht="40.5">
      <c r="A2543" t="str">
        <f t="shared" si="39"/>
        <v>92565</v>
      </c>
      <c r="B2543" s="142" t="s">
        <v>3191</v>
      </c>
      <c r="C2543" s="156" t="s">
        <v>10803</v>
      </c>
      <c r="D2543" s="144" t="s">
        <v>9772</v>
      </c>
      <c r="E2543" s="145" t="s">
        <v>27403</v>
      </c>
    </row>
    <row r="2544" spans="1:5" ht="40.5">
      <c r="A2544" t="str">
        <f t="shared" si="39"/>
        <v>92566</v>
      </c>
      <c r="B2544" s="142" t="s">
        <v>3192</v>
      </c>
      <c r="C2544" s="156" t="s">
        <v>10804</v>
      </c>
      <c r="D2544" s="144" t="s">
        <v>9772</v>
      </c>
      <c r="E2544" s="145" t="s">
        <v>17635</v>
      </c>
    </row>
    <row r="2545" spans="1:5" ht="40.5">
      <c r="A2545" t="str">
        <f t="shared" si="39"/>
        <v>92567</v>
      </c>
      <c r="B2545" s="142" t="s">
        <v>3193</v>
      </c>
      <c r="C2545" s="156" t="s">
        <v>10806</v>
      </c>
      <c r="D2545" s="144" t="s">
        <v>9772</v>
      </c>
      <c r="E2545" s="145" t="s">
        <v>29483</v>
      </c>
    </row>
    <row r="2546" spans="1:5" ht="27">
      <c r="A2546" t="str">
        <f t="shared" si="39"/>
        <v>92568</v>
      </c>
      <c r="B2546" s="142" t="s">
        <v>3194</v>
      </c>
      <c r="C2546" s="156" t="s">
        <v>3195</v>
      </c>
      <c r="D2546" s="144" t="s">
        <v>9772</v>
      </c>
      <c r="E2546" s="145" t="s">
        <v>28452</v>
      </c>
    </row>
    <row r="2547" spans="1:5" ht="27">
      <c r="A2547" t="str">
        <f t="shared" si="39"/>
        <v>92569</v>
      </c>
      <c r="B2547" s="142" t="s">
        <v>3196</v>
      </c>
      <c r="C2547" s="156" t="s">
        <v>3197</v>
      </c>
      <c r="D2547" s="144" t="s">
        <v>9772</v>
      </c>
      <c r="E2547" s="145" t="s">
        <v>25675</v>
      </c>
    </row>
    <row r="2548" spans="1:5" ht="27">
      <c r="A2548" t="str">
        <f t="shared" si="39"/>
        <v>92570</v>
      </c>
      <c r="B2548" s="142" t="s">
        <v>3198</v>
      </c>
      <c r="C2548" s="156" t="s">
        <v>3199</v>
      </c>
      <c r="D2548" s="144" t="s">
        <v>9772</v>
      </c>
      <c r="E2548" s="145" t="s">
        <v>28485</v>
      </c>
    </row>
    <row r="2549" spans="1:5" ht="40.5">
      <c r="A2549" t="str">
        <f t="shared" si="39"/>
        <v>92571</v>
      </c>
      <c r="B2549" s="142" t="s">
        <v>3200</v>
      </c>
      <c r="C2549" s="156" t="s">
        <v>3201</v>
      </c>
      <c r="D2549" s="144" t="s">
        <v>9772</v>
      </c>
      <c r="E2549" s="145" t="s">
        <v>29484</v>
      </c>
    </row>
    <row r="2550" spans="1:5" ht="27">
      <c r="A2550" t="str">
        <f t="shared" si="39"/>
        <v>92572</v>
      </c>
      <c r="B2550" s="142" t="s">
        <v>3202</v>
      </c>
      <c r="C2550" s="156" t="s">
        <v>3203</v>
      </c>
      <c r="D2550" s="144" t="s">
        <v>9772</v>
      </c>
      <c r="E2550" s="145" t="s">
        <v>29485</v>
      </c>
    </row>
    <row r="2551" spans="1:5" ht="40.5">
      <c r="A2551" t="str">
        <f t="shared" si="39"/>
        <v>92573</v>
      </c>
      <c r="B2551" s="142" t="s">
        <v>3204</v>
      </c>
      <c r="C2551" s="156" t="s">
        <v>3205</v>
      </c>
      <c r="D2551" s="144" t="s">
        <v>9772</v>
      </c>
      <c r="E2551" s="145" t="s">
        <v>23610</v>
      </c>
    </row>
    <row r="2552" spans="1:5" ht="27">
      <c r="A2552" t="str">
        <f t="shared" si="39"/>
        <v>92574</v>
      </c>
      <c r="B2552" s="142" t="s">
        <v>3206</v>
      </c>
      <c r="C2552" s="156" t="s">
        <v>3207</v>
      </c>
      <c r="D2552" s="144" t="s">
        <v>9772</v>
      </c>
      <c r="E2552" s="145" t="s">
        <v>29486</v>
      </c>
    </row>
    <row r="2553" spans="1:5" ht="27">
      <c r="A2553" t="str">
        <f t="shared" si="39"/>
        <v>92575</v>
      </c>
      <c r="B2553" s="142" t="s">
        <v>3208</v>
      </c>
      <c r="C2553" s="156" t="s">
        <v>3209</v>
      </c>
      <c r="D2553" s="144" t="s">
        <v>9772</v>
      </c>
      <c r="E2553" s="145" t="s">
        <v>29487</v>
      </c>
    </row>
    <row r="2554" spans="1:5" ht="27">
      <c r="A2554" t="str">
        <f t="shared" si="39"/>
        <v>92576</v>
      </c>
      <c r="B2554" s="142" t="s">
        <v>3210</v>
      </c>
      <c r="C2554" s="156" t="s">
        <v>3211</v>
      </c>
      <c r="D2554" s="144" t="s">
        <v>9772</v>
      </c>
      <c r="E2554" s="145" t="s">
        <v>18583</v>
      </c>
    </row>
    <row r="2555" spans="1:5" ht="27">
      <c r="A2555" t="str">
        <f t="shared" si="39"/>
        <v>92577</v>
      </c>
      <c r="B2555" s="142" t="s">
        <v>3212</v>
      </c>
      <c r="C2555" s="156" t="s">
        <v>3213</v>
      </c>
      <c r="D2555" s="144" t="s">
        <v>9772</v>
      </c>
      <c r="E2555" s="145" t="s">
        <v>25533</v>
      </c>
    </row>
    <row r="2556" spans="1:5" ht="27">
      <c r="A2556" t="str">
        <f t="shared" si="39"/>
        <v>92578</v>
      </c>
      <c r="B2556" s="142" t="s">
        <v>3214</v>
      </c>
      <c r="C2556" s="156" t="s">
        <v>3215</v>
      </c>
      <c r="D2556" s="144" t="s">
        <v>9772</v>
      </c>
      <c r="E2556" s="145" t="s">
        <v>29488</v>
      </c>
    </row>
    <row r="2557" spans="1:5" ht="27">
      <c r="A2557" t="str">
        <f t="shared" si="39"/>
        <v>92579</v>
      </c>
      <c r="B2557" s="142" t="s">
        <v>3216</v>
      </c>
      <c r="C2557" s="156" t="s">
        <v>3217</v>
      </c>
      <c r="D2557" s="144" t="s">
        <v>9772</v>
      </c>
      <c r="E2557" s="145" t="s">
        <v>17520</v>
      </c>
    </row>
    <row r="2558" spans="1:5" ht="40.5">
      <c r="A2558" t="str">
        <f t="shared" si="39"/>
        <v>92580</v>
      </c>
      <c r="B2558" s="142" t="s">
        <v>3218</v>
      </c>
      <c r="C2558" s="156" t="s">
        <v>3219</v>
      </c>
      <c r="D2558" s="144" t="s">
        <v>9772</v>
      </c>
      <c r="E2558" s="145" t="s">
        <v>17724</v>
      </c>
    </row>
    <row r="2559" spans="1:5" ht="27">
      <c r="A2559" t="str">
        <f t="shared" si="39"/>
        <v>92581</v>
      </c>
      <c r="B2559" s="142" t="s">
        <v>3220</v>
      </c>
      <c r="C2559" s="156" t="s">
        <v>3221</v>
      </c>
      <c r="D2559" s="144" t="s">
        <v>9772</v>
      </c>
      <c r="E2559" s="145" t="s">
        <v>29489</v>
      </c>
    </row>
    <row r="2560" spans="1:5" ht="27">
      <c r="A2560" t="str">
        <f t="shared" si="39"/>
        <v>92582</v>
      </c>
      <c r="B2560" s="142" t="s">
        <v>3222</v>
      </c>
      <c r="C2560" s="156" t="s">
        <v>10814</v>
      </c>
      <c r="D2560" s="144" t="s">
        <v>9623</v>
      </c>
      <c r="E2560" s="145" t="s">
        <v>29490</v>
      </c>
    </row>
    <row r="2561" spans="1:5" ht="27">
      <c r="A2561" t="str">
        <f t="shared" si="39"/>
        <v>92584</v>
      </c>
      <c r="B2561" s="142" t="s">
        <v>3223</v>
      </c>
      <c r="C2561" s="156" t="s">
        <v>10815</v>
      </c>
      <c r="D2561" s="144" t="s">
        <v>9623</v>
      </c>
      <c r="E2561" s="145" t="s">
        <v>29491</v>
      </c>
    </row>
    <row r="2562" spans="1:5" ht="27">
      <c r="A2562" t="str">
        <f t="shared" si="39"/>
        <v>92586</v>
      </c>
      <c r="B2562" s="142" t="s">
        <v>3224</v>
      </c>
      <c r="C2562" s="156" t="s">
        <v>10816</v>
      </c>
      <c r="D2562" s="144" t="s">
        <v>9623</v>
      </c>
      <c r="E2562" s="145" t="s">
        <v>29492</v>
      </c>
    </row>
    <row r="2563" spans="1:5" ht="27">
      <c r="A2563" t="str">
        <f t="shared" si="39"/>
        <v>92588</v>
      </c>
      <c r="B2563" s="142" t="s">
        <v>3225</v>
      </c>
      <c r="C2563" s="156" t="s">
        <v>10817</v>
      </c>
      <c r="D2563" s="144" t="s">
        <v>9623</v>
      </c>
      <c r="E2563" s="145" t="s">
        <v>29493</v>
      </c>
    </row>
    <row r="2564" spans="1:5" ht="27">
      <c r="A2564" t="str">
        <f t="shared" si="39"/>
        <v>92590</v>
      </c>
      <c r="B2564" s="142" t="s">
        <v>3226</v>
      </c>
      <c r="C2564" s="156" t="s">
        <v>10818</v>
      </c>
      <c r="D2564" s="144" t="s">
        <v>9623</v>
      </c>
      <c r="E2564" s="145" t="s">
        <v>29494</v>
      </c>
    </row>
    <row r="2565" spans="1:5" ht="27">
      <c r="A2565" t="str">
        <f t="shared" si="39"/>
        <v>92592</v>
      </c>
      <c r="B2565" s="142" t="s">
        <v>3227</v>
      </c>
      <c r="C2565" s="156" t="s">
        <v>10819</v>
      </c>
      <c r="D2565" s="144" t="s">
        <v>9623</v>
      </c>
      <c r="E2565" s="145" t="s">
        <v>29495</v>
      </c>
    </row>
    <row r="2566" spans="1:5" ht="27">
      <c r="A2566" t="str">
        <f t="shared" si="39"/>
        <v>92593</v>
      </c>
      <c r="B2566" s="142" t="s">
        <v>3228</v>
      </c>
      <c r="C2566" s="156" t="s">
        <v>10820</v>
      </c>
      <c r="D2566" s="144" t="s">
        <v>10821</v>
      </c>
      <c r="E2566" s="145" t="s">
        <v>25034</v>
      </c>
    </row>
    <row r="2567" spans="1:5" ht="27">
      <c r="A2567" t="str">
        <f t="shared" si="39"/>
        <v>92594</v>
      </c>
      <c r="B2567" s="142" t="s">
        <v>3229</v>
      </c>
      <c r="C2567" s="156" t="s">
        <v>10823</v>
      </c>
      <c r="D2567" s="144" t="s">
        <v>9623</v>
      </c>
      <c r="E2567" s="145" t="s">
        <v>29496</v>
      </c>
    </row>
    <row r="2568" spans="1:5" ht="27">
      <c r="A2568" t="str">
        <f t="shared" ref="A2568:A2631" si="40">IF(ISERROR(SEARCH("/",B2568)=6),TRIM(CLEAN(B2568)),IF(SEARCH("/",B2568)=6,IF(LEN(TRIM(CLEAN(B2568)))=7,LEFT(TRIM(CLEAN(B2568)),6)&amp;"00"&amp;RIGHT(TRIM(CLEAN(B2568)),1),LEFT(TRIM(CLEAN(B2568)),6)&amp;"0"&amp;RIGHT(TRIM(CLEAN(B2568)),2)),TRIM(CLEAN(B2568))))</f>
        <v>92596</v>
      </c>
      <c r="B2568" s="142" t="s">
        <v>3230</v>
      </c>
      <c r="C2568" s="156" t="s">
        <v>10824</v>
      </c>
      <c r="D2568" s="144" t="s">
        <v>9623</v>
      </c>
      <c r="E2568" s="145" t="s">
        <v>29497</v>
      </c>
    </row>
    <row r="2569" spans="1:5" ht="27">
      <c r="A2569" t="str">
        <f t="shared" si="40"/>
        <v>92598</v>
      </c>
      <c r="B2569" s="142" t="s">
        <v>3231</v>
      </c>
      <c r="C2569" s="156" t="s">
        <v>10825</v>
      </c>
      <c r="D2569" s="144" t="s">
        <v>9623</v>
      </c>
      <c r="E2569" s="145" t="s">
        <v>29498</v>
      </c>
    </row>
    <row r="2570" spans="1:5" ht="27">
      <c r="A2570" t="str">
        <f t="shared" si="40"/>
        <v>92600</v>
      </c>
      <c r="B2570" s="142" t="s">
        <v>3232</v>
      </c>
      <c r="C2570" s="156" t="s">
        <v>10826</v>
      </c>
      <c r="D2570" s="144" t="s">
        <v>9623</v>
      </c>
      <c r="E2570" s="145" t="s">
        <v>29499</v>
      </c>
    </row>
    <row r="2571" spans="1:5" ht="27">
      <c r="A2571" t="str">
        <f t="shared" si="40"/>
        <v>92602</v>
      </c>
      <c r="B2571" s="142" t="s">
        <v>3233</v>
      </c>
      <c r="C2571" s="156" t="s">
        <v>10827</v>
      </c>
      <c r="D2571" s="144" t="s">
        <v>9623</v>
      </c>
      <c r="E2571" s="145" t="s">
        <v>29490</v>
      </c>
    </row>
    <row r="2572" spans="1:5" ht="27">
      <c r="A2572" t="str">
        <f t="shared" si="40"/>
        <v>92604</v>
      </c>
      <c r="B2572" s="142" t="s">
        <v>3234</v>
      </c>
      <c r="C2572" s="156" t="s">
        <v>10828</v>
      </c>
      <c r="D2572" s="144" t="s">
        <v>9623</v>
      </c>
      <c r="E2572" s="145" t="s">
        <v>29500</v>
      </c>
    </row>
    <row r="2573" spans="1:5" ht="27">
      <c r="A2573" t="str">
        <f t="shared" si="40"/>
        <v>92606</v>
      </c>
      <c r="B2573" s="142" t="s">
        <v>3235</v>
      </c>
      <c r="C2573" s="156" t="s">
        <v>10829</v>
      </c>
      <c r="D2573" s="144" t="s">
        <v>9623</v>
      </c>
      <c r="E2573" s="145" t="s">
        <v>29501</v>
      </c>
    </row>
    <row r="2574" spans="1:5" ht="27">
      <c r="A2574" t="str">
        <f t="shared" si="40"/>
        <v>92608</v>
      </c>
      <c r="B2574" s="142" t="s">
        <v>3236</v>
      </c>
      <c r="C2574" s="156" t="s">
        <v>10830</v>
      </c>
      <c r="D2574" s="144" t="s">
        <v>9623</v>
      </c>
      <c r="E2574" s="145" t="s">
        <v>29502</v>
      </c>
    </row>
    <row r="2575" spans="1:5" ht="27">
      <c r="A2575" t="str">
        <f t="shared" si="40"/>
        <v>92610</v>
      </c>
      <c r="B2575" s="142" t="s">
        <v>3237</v>
      </c>
      <c r="C2575" s="156" t="s">
        <v>10831</v>
      </c>
      <c r="D2575" s="144" t="s">
        <v>9623</v>
      </c>
      <c r="E2575" s="145" t="s">
        <v>29503</v>
      </c>
    </row>
    <row r="2576" spans="1:5" ht="40.5">
      <c r="A2576" t="str">
        <f t="shared" si="40"/>
        <v>92612</v>
      </c>
      <c r="B2576" s="142" t="s">
        <v>3238</v>
      </c>
      <c r="C2576" s="156" t="s">
        <v>10832</v>
      </c>
      <c r="D2576" s="144" t="s">
        <v>9623</v>
      </c>
      <c r="E2576" s="145" t="s">
        <v>29504</v>
      </c>
    </row>
    <row r="2577" spans="1:5" ht="27">
      <c r="A2577" t="str">
        <f t="shared" si="40"/>
        <v>92614</v>
      </c>
      <c r="B2577" s="142" t="s">
        <v>3239</v>
      </c>
      <c r="C2577" s="156" t="s">
        <v>10833</v>
      </c>
      <c r="D2577" s="144" t="s">
        <v>9623</v>
      </c>
      <c r="E2577" s="145" t="s">
        <v>29505</v>
      </c>
    </row>
    <row r="2578" spans="1:5" ht="27">
      <c r="A2578" t="str">
        <f t="shared" si="40"/>
        <v>92616</v>
      </c>
      <c r="B2578" s="142" t="s">
        <v>3240</v>
      </c>
      <c r="C2578" s="156" t="s">
        <v>10834</v>
      </c>
      <c r="D2578" s="144" t="s">
        <v>9623</v>
      </c>
      <c r="E2578" s="145" t="s">
        <v>29506</v>
      </c>
    </row>
    <row r="2579" spans="1:5" ht="27">
      <c r="A2579" t="str">
        <f t="shared" si="40"/>
        <v>92618</v>
      </c>
      <c r="B2579" s="142" t="s">
        <v>3241</v>
      </c>
      <c r="C2579" s="156" t="s">
        <v>10835</v>
      </c>
      <c r="D2579" s="144" t="s">
        <v>9623</v>
      </c>
      <c r="E2579" s="145" t="s">
        <v>29507</v>
      </c>
    </row>
    <row r="2580" spans="1:5" ht="27">
      <c r="A2580" t="str">
        <f t="shared" si="40"/>
        <v>92620</v>
      </c>
      <c r="B2580" s="142" t="s">
        <v>3242</v>
      </c>
      <c r="C2580" s="156" t="s">
        <v>10836</v>
      </c>
      <c r="D2580" s="144" t="s">
        <v>9623</v>
      </c>
      <c r="E2580" s="145" t="s">
        <v>29508</v>
      </c>
    </row>
    <row r="2581" spans="1:5" ht="27">
      <c r="A2581" t="str">
        <f t="shared" si="40"/>
        <v>92635</v>
      </c>
      <c r="B2581" s="142" t="s">
        <v>3243</v>
      </c>
      <c r="C2581" s="156" t="s">
        <v>13462</v>
      </c>
      <c r="D2581" s="144" t="s">
        <v>9623</v>
      </c>
      <c r="E2581" s="145" t="s">
        <v>29509</v>
      </c>
    </row>
    <row r="2582" spans="1:5" ht="27">
      <c r="A2582" t="str">
        <f t="shared" si="40"/>
        <v>92636</v>
      </c>
      <c r="B2582" s="142" t="s">
        <v>3244</v>
      </c>
      <c r="C2582" s="156" t="s">
        <v>13463</v>
      </c>
      <c r="D2582" s="144" t="s">
        <v>9623</v>
      </c>
      <c r="E2582" s="145" t="s">
        <v>29510</v>
      </c>
    </row>
    <row r="2583" spans="1:5" ht="27">
      <c r="A2583" t="str">
        <f t="shared" si="40"/>
        <v>92637</v>
      </c>
      <c r="B2583" s="142" t="s">
        <v>3245</v>
      </c>
      <c r="C2583" s="156" t="s">
        <v>13464</v>
      </c>
      <c r="D2583" s="144" t="s">
        <v>9623</v>
      </c>
      <c r="E2583" s="145" t="s">
        <v>28951</v>
      </c>
    </row>
    <row r="2584" spans="1:5" ht="27">
      <c r="A2584" t="str">
        <f t="shared" si="40"/>
        <v>92638</v>
      </c>
      <c r="B2584" s="142" t="s">
        <v>3246</v>
      </c>
      <c r="C2584" s="156" t="s">
        <v>13465</v>
      </c>
      <c r="D2584" s="144" t="s">
        <v>9623</v>
      </c>
      <c r="E2584" s="145" t="s">
        <v>28480</v>
      </c>
    </row>
    <row r="2585" spans="1:5" ht="27">
      <c r="A2585" t="str">
        <f t="shared" si="40"/>
        <v>92639</v>
      </c>
      <c r="B2585" s="142" t="s">
        <v>3247</v>
      </c>
      <c r="C2585" s="156" t="s">
        <v>13466</v>
      </c>
      <c r="D2585" s="144" t="s">
        <v>9623</v>
      </c>
      <c r="E2585" s="145" t="s">
        <v>29511</v>
      </c>
    </row>
    <row r="2586" spans="1:5" ht="27">
      <c r="A2586" t="str">
        <f t="shared" si="40"/>
        <v>92640</v>
      </c>
      <c r="B2586" s="142" t="s">
        <v>3248</v>
      </c>
      <c r="C2586" s="156" t="s">
        <v>13467</v>
      </c>
      <c r="D2586" s="144" t="s">
        <v>9623</v>
      </c>
      <c r="E2586" s="145" t="s">
        <v>17489</v>
      </c>
    </row>
    <row r="2587" spans="1:5" ht="27">
      <c r="A2587" t="str">
        <f t="shared" si="40"/>
        <v>92642</v>
      </c>
      <c r="B2587" s="142" t="s">
        <v>3249</v>
      </c>
      <c r="C2587" s="156" t="s">
        <v>13468</v>
      </c>
      <c r="D2587" s="144" t="s">
        <v>9623</v>
      </c>
      <c r="E2587" s="145" t="s">
        <v>29512</v>
      </c>
    </row>
    <row r="2588" spans="1:5" ht="27">
      <c r="A2588" t="str">
        <f t="shared" si="40"/>
        <v>92644</v>
      </c>
      <c r="B2588" s="142" t="s">
        <v>3250</v>
      </c>
      <c r="C2588" s="156" t="s">
        <v>13469</v>
      </c>
      <c r="D2588" s="144" t="s">
        <v>9623</v>
      </c>
      <c r="E2588" s="145" t="s">
        <v>29513</v>
      </c>
    </row>
    <row r="2589" spans="1:5" ht="27">
      <c r="A2589" t="str">
        <f t="shared" si="40"/>
        <v>92645</v>
      </c>
      <c r="B2589" s="142" t="s">
        <v>8216</v>
      </c>
      <c r="C2589" s="156" t="s">
        <v>12740</v>
      </c>
      <c r="D2589" s="144" t="s">
        <v>9548</v>
      </c>
      <c r="E2589" s="145" t="s">
        <v>25325</v>
      </c>
    </row>
    <row r="2590" spans="1:5" ht="27">
      <c r="A2590" t="str">
        <f t="shared" si="40"/>
        <v>92646</v>
      </c>
      <c r="B2590" s="142" t="s">
        <v>8217</v>
      </c>
      <c r="C2590" s="156" t="s">
        <v>12741</v>
      </c>
      <c r="D2590" s="144" t="s">
        <v>9548</v>
      </c>
      <c r="E2590" s="145" t="s">
        <v>29514</v>
      </c>
    </row>
    <row r="2591" spans="1:5" ht="27">
      <c r="A2591" t="str">
        <f t="shared" si="40"/>
        <v>92648</v>
      </c>
      <c r="B2591" s="142" t="s">
        <v>3251</v>
      </c>
      <c r="C2591" s="156" t="s">
        <v>12742</v>
      </c>
      <c r="D2591" s="144" t="s">
        <v>9548</v>
      </c>
      <c r="E2591" s="145" t="s">
        <v>25281</v>
      </c>
    </row>
    <row r="2592" spans="1:5" ht="27">
      <c r="A2592" t="str">
        <f t="shared" si="40"/>
        <v>92649</v>
      </c>
      <c r="B2592" s="142" t="s">
        <v>3252</v>
      </c>
      <c r="C2592" s="156" t="s">
        <v>12743</v>
      </c>
      <c r="D2592" s="144" t="s">
        <v>9548</v>
      </c>
      <c r="E2592" s="145" t="s">
        <v>18208</v>
      </c>
    </row>
    <row r="2593" spans="1:5" ht="27">
      <c r="A2593" t="str">
        <f t="shared" si="40"/>
        <v>92650</v>
      </c>
      <c r="B2593" s="142" t="s">
        <v>3253</v>
      </c>
      <c r="C2593" s="156" t="s">
        <v>12744</v>
      </c>
      <c r="D2593" s="144" t="s">
        <v>9548</v>
      </c>
      <c r="E2593" s="145" t="s">
        <v>25502</v>
      </c>
    </row>
    <row r="2594" spans="1:5" ht="40.5">
      <c r="A2594" t="str">
        <f t="shared" si="40"/>
        <v>92652</v>
      </c>
      <c r="B2594" s="142" t="s">
        <v>3254</v>
      </c>
      <c r="C2594" s="156" t="s">
        <v>12745</v>
      </c>
      <c r="D2594" s="144" t="s">
        <v>9548</v>
      </c>
      <c r="E2594" s="145" t="s">
        <v>29515</v>
      </c>
    </row>
    <row r="2595" spans="1:5" ht="40.5">
      <c r="A2595" t="str">
        <f t="shared" si="40"/>
        <v>92653</v>
      </c>
      <c r="B2595" s="142" t="s">
        <v>3255</v>
      </c>
      <c r="C2595" s="156" t="s">
        <v>12746</v>
      </c>
      <c r="D2595" s="144" t="s">
        <v>9548</v>
      </c>
      <c r="E2595" s="145" t="s">
        <v>29516</v>
      </c>
    </row>
    <row r="2596" spans="1:5" ht="40.5">
      <c r="A2596" t="str">
        <f t="shared" si="40"/>
        <v>92654</v>
      </c>
      <c r="B2596" s="142" t="s">
        <v>3256</v>
      </c>
      <c r="C2596" s="156" t="s">
        <v>12747</v>
      </c>
      <c r="D2596" s="144" t="s">
        <v>9548</v>
      </c>
      <c r="E2596" s="145" t="s">
        <v>29517</v>
      </c>
    </row>
    <row r="2597" spans="1:5" ht="40.5">
      <c r="A2597" t="str">
        <f t="shared" si="40"/>
        <v>92655</v>
      </c>
      <c r="B2597" s="142" t="s">
        <v>3257</v>
      </c>
      <c r="C2597" s="156" t="s">
        <v>12748</v>
      </c>
      <c r="D2597" s="144" t="s">
        <v>9548</v>
      </c>
      <c r="E2597" s="145" t="s">
        <v>29518</v>
      </c>
    </row>
    <row r="2598" spans="1:5" ht="40.5">
      <c r="A2598" t="str">
        <f t="shared" si="40"/>
        <v>92656</v>
      </c>
      <c r="B2598" s="142" t="s">
        <v>3258</v>
      </c>
      <c r="C2598" s="156" t="s">
        <v>12749</v>
      </c>
      <c r="D2598" s="144" t="s">
        <v>9548</v>
      </c>
      <c r="E2598" s="145" t="s">
        <v>29519</v>
      </c>
    </row>
    <row r="2599" spans="1:5" ht="27">
      <c r="A2599" t="str">
        <f t="shared" si="40"/>
        <v>92657</v>
      </c>
      <c r="B2599" s="142" t="s">
        <v>3259</v>
      </c>
      <c r="C2599" s="156" t="s">
        <v>13470</v>
      </c>
      <c r="D2599" s="144" t="s">
        <v>9623</v>
      </c>
      <c r="E2599" s="145" t="s">
        <v>25658</v>
      </c>
    </row>
    <row r="2600" spans="1:5" ht="27">
      <c r="A2600" t="str">
        <f t="shared" si="40"/>
        <v>92658</v>
      </c>
      <c r="B2600" s="142" t="s">
        <v>3260</v>
      </c>
      <c r="C2600" s="156" t="s">
        <v>13471</v>
      </c>
      <c r="D2600" s="144" t="s">
        <v>9623</v>
      </c>
      <c r="E2600" s="145" t="s">
        <v>15888</v>
      </c>
    </row>
    <row r="2601" spans="1:5" ht="27">
      <c r="A2601" t="str">
        <f t="shared" si="40"/>
        <v>92659</v>
      </c>
      <c r="B2601" s="142" t="s">
        <v>3261</v>
      </c>
      <c r="C2601" s="156" t="s">
        <v>13472</v>
      </c>
      <c r="D2601" s="144" t="s">
        <v>9623</v>
      </c>
      <c r="E2601" s="145" t="s">
        <v>24614</v>
      </c>
    </row>
    <row r="2602" spans="1:5" ht="27">
      <c r="A2602" t="str">
        <f t="shared" si="40"/>
        <v>92660</v>
      </c>
      <c r="B2602" s="142" t="s">
        <v>3262</v>
      </c>
      <c r="C2602" s="156" t="s">
        <v>13473</v>
      </c>
      <c r="D2602" s="144" t="s">
        <v>9623</v>
      </c>
      <c r="E2602" s="145" t="s">
        <v>29520</v>
      </c>
    </row>
    <row r="2603" spans="1:5" ht="27">
      <c r="A2603" t="str">
        <f t="shared" si="40"/>
        <v>92661</v>
      </c>
      <c r="B2603" s="142" t="s">
        <v>3263</v>
      </c>
      <c r="C2603" s="156" t="s">
        <v>13474</v>
      </c>
      <c r="D2603" s="144" t="s">
        <v>9623</v>
      </c>
      <c r="E2603" s="145" t="s">
        <v>18940</v>
      </c>
    </row>
    <row r="2604" spans="1:5" ht="27">
      <c r="A2604" t="str">
        <f t="shared" si="40"/>
        <v>92662</v>
      </c>
      <c r="B2604" s="142" t="s">
        <v>3264</v>
      </c>
      <c r="C2604" s="156" t="s">
        <v>13475</v>
      </c>
      <c r="D2604" s="144" t="s">
        <v>9623</v>
      </c>
      <c r="E2604" s="145" t="s">
        <v>28424</v>
      </c>
    </row>
    <row r="2605" spans="1:5" ht="27">
      <c r="A2605" t="str">
        <f t="shared" si="40"/>
        <v>92663</v>
      </c>
      <c r="B2605" s="142" t="s">
        <v>3265</v>
      </c>
      <c r="C2605" s="156" t="s">
        <v>13476</v>
      </c>
      <c r="D2605" s="144" t="s">
        <v>9623</v>
      </c>
      <c r="E2605" s="145" t="s">
        <v>16697</v>
      </c>
    </row>
    <row r="2606" spans="1:5" ht="27">
      <c r="A2606" t="str">
        <f t="shared" si="40"/>
        <v>92664</v>
      </c>
      <c r="B2606" s="142" t="s">
        <v>3266</v>
      </c>
      <c r="C2606" s="156" t="s">
        <v>13477</v>
      </c>
      <c r="D2606" s="144" t="s">
        <v>9623</v>
      </c>
      <c r="E2606" s="145" t="s">
        <v>17610</v>
      </c>
    </row>
    <row r="2607" spans="1:5" ht="27">
      <c r="A2607" t="str">
        <f t="shared" si="40"/>
        <v>92665</v>
      </c>
      <c r="B2607" s="142" t="s">
        <v>3267</v>
      </c>
      <c r="C2607" s="156" t="s">
        <v>13478</v>
      </c>
      <c r="D2607" s="144" t="s">
        <v>9623</v>
      </c>
      <c r="E2607" s="145" t="s">
        <v>17578</v>
      </c>
    </row>
    <row r="2608" spans="1:5" ht="27">
      <c r="A2608" t="str">
        <f t="shared" si="40"/>
        <v>92666</v>
      </c>
      <c r="B2608" s="142" t="s">
        <v>3268</v>
      </c>
      <c r="C2608" s="156" t="s">
        <v>13479</v>
      </c>
      <c r="D2608" s="144" t="s">
        <v>9623</v>
      </c>
      <c r="E2608" s="145" t="s">
        <v>25295</v>
      </c>
    </row>
    <row r="2609" spans="1:5" ht="27">
      <c r="A2609" t="str">
        <f t="shared" si="40"/>
        <v>92667</v>
      </c>
      <c r="B2609" s="142" t="s">
        <v>3269</v>
      </c>
      <c r="C2609" s="156" t="s">
        <v>13480</v>
      </c>
      <c r="D2609" s="144" t="s">
        <v>9623</v>
      </c>
      <c r="E2609" s="145" t="s">
        <v>28441</v>
      </c>
    </row>
    <row r="2610" spans="1:5" ht="27">
      <c r="A2610" t="str">
        <f t="shared" si="40"/>
        <v>92668</v>
      </c>
      <c r="B2610" s="142" t="s">
        <v>3270</v>
      </c>
      <c r="C2610" s="156" t="s">
        <v>13481</v>
      </c>
      <c r="D2610" s="144" t="s">
        <v>9623</v>
      </c>
      <c r="E2610" s="145" t="s">
        <v>29521</v>
      </c>
    </row>
    <row r="2611" spans="1:5" ht="27">
      <c r="A2611" t="str">
        <f t="shared" si="40"/>
        <v>92669</v>
      </c>
      <c r="B2611" s="142" t="s">
        <v>3271</v>
      </c>
      <c r="C2611" s="156" t="s">
        <v>13482</v>
      </c>
      <c r="D2611" s="144" t="s">
        <v>9623</v>
      </c>
      <c r="E2611" s="145" t="s">
        <v>29522</v>
      </c>
    </row>
    <row r="2612" spans="1:5" ht="27">
      <c r="A2612" t="str">
        <f t="shared" si="40"/>
        <v>92670</v>
      </c>
      <c r="B2612" s="142" t="s">
        <v>3272</v>
      </c>
      <c r="C2612" s="156" t="s">
        <v>13483</v>
      </c>
      <c r="D2612" s="144" t="s">
        <v>9623</v>
      </c>
      <c r="E2612" s="145" t="s">
        <v>29523</v>
      </c>
    </row>
    <row r="2613" spans="1:5" ht="27">
      <c r="A2613" t="str">
        <f t="shared" si="40"/>
        <v>92671</v>
      </c>
      <c r="B2613" s="142" t="s">
        <v>3273</v>
      </c>
      <c r="C2613" s="156" t="s">
        <v>13484</v>
      </c>
      <c r="D2613" s="144" t="s">
        <v>9623</v>
      </c>
      <c r="E2613" s="145" t="s">
        <v>29524</v>
      </c>
    </row>
    <row r="2614" spans="1:5" ht="27">
      <c r="A2614" t="str">
        <f t="shared" si="40"/>
        <v>92672</v>
      </c>
      <c r="B2614" s="142" t="s">
        <v>3274</v>
      </c>
      <c r="C2614" s="156" t="s">
        <v>13486</v>
      </c>
      <c r="D2614" s="144" t="s">
        <v>9623</v>
      </c>
      <c r="E2614" s="145" t="s">
        <v>18261</v>
      </c>
    </row>
    <row r="2615" spans="1:5" ht="27">
      <c r="A2615" t="str">
        <f t="shared" si="40"/>
        <v>92673</v>
      </c>
      <c r="B2615" s="142" t="s">
        <v>3275</v>
      </c>
      <c r="C2615" s="156" t="s">
        <v>13487</v>
      </c>
      <c r="D2615" s="144" t="s">
        <v>9623</v>
      </c>
      <c r="E2615" s="145" t="s">
        <v>25446</v>
      </c>
    </row>
    <row r="2616" spans="1:5" ht="27">
      <c r="A2616" t="str">
        <f t="shared" si="40"/>
        <v>92674</v>
      </c>
      <c r="B2616" s="142" t="s">
        <v>3276</v>
      </c>
      <c r="C2616" s="156" t="s">
        <v>13488</v>
      </c>
      <c r="D2616" s="144" t="s">
        <v>9623</v>
      </c>
      <c r="E2616" s="145" t="s">
        <v>24225</v>
      </c>
    </row>
    <row r="2617" spans="1:5" ht="27">
      <c r="A2617" t="str">
        <f t="shared" si="40"/>
        <v>92675</v>
      </c>
      <c r="B2617" s="142" t="s">
        <v>3277</v>
      </c>
      <c r="C2617" s="156" t="s">
        <v>13489</v>
      </c>
      <c r="D2617" s="144" t="s">
        <v>9623</v>
      </c>
      <c r="E2617" s="145" t="s">
        <v>28460</v>
      </c>
    </row>
    <row r="2618" spans="1:5" ht="27">
      <c r="A2618" t="str">
        <f t="shared" si="40"/>
        <v>92676</v>
      </c>
      <c r="B2618" s="142" t="s">
        <v>3278</v>
      </c>
      <c r="C2618" s="156" t="s">
        <v>13490</v>
      </c>
      <c r="D2618" s="144" t="s">
        <v>9623</v>
      </c>
      <c r="E2618" s="145" t="s">
        <v>28549</v>
      </c>
    </row>
    <row r="2619" spans="1:5" ht="27">
      <c r="A2619" t="str">
        <f t="shared" si="40"/>
        <v>92677</v>
      </c>
      <c r="B2619" s="142" t="s">
        <v>3279</v>
      </c>
      <c r="C2619" s="156" t="s">
        <v>13491</v>
      </c>
      <c r="D2619" s="144" t="s">
        <v>9623</v>
      </c>
      <c r="E2619" s="145" t="s">
        <v>29525</v>
      </c>
    </row>
    <row r="2620" spans="1:5" ht="27">
      <c r="A2620" t="str">
        <f t="shared" si="40"/>
        <v>92678</v>
      </c>
      <c r="B2620" s="142" t="s">
        <v>3280</v>
      </c>
      <c r="C2620" s="156" t="s">
        <v>13492</v>
      </c>
      <c r="D2620" s="144" t="s">
        <v>9623</v>
      </c>
      <c r="E2620" s="145" t="s">
        <v>17716</v>
      </c>
    </row>
    <row r="2621" spans="1:5" ht="27">
      <c r="A2621" t="str">
        <f t="shared" si="40"/>
        <v>92679</v>
      </c>
      <c r="B2621" s="142" t="s">
        <v>3281</v>
      </c>
      <c r="C2621" s="156" t="s">
        <v>13493</v>
      </c>
      <c r="D2621" s="144" t="s">
        <v>9623</v>
      </c>
      <c r="E2621" s="145" t="s">
        <v>27704</v>
      </c>
    </row>
    <row r="2622" spans="1:5" ht="27">
      <c r="A2622" t="str">
        <f t="shared" si="40"/>
        <v>92680</v>
      </c>
      <c r="B2622" s="142" t="s">
        <v>3282</v>
      </c>
      <c r="C2622" s="156" t="s">
        <v>13494</v>
      </c>
      <c r="D2622" s="144" t="s">
        <v>9623</v>
      </c>
      <c r="E2622" s="145" t="s">
        <v>17059</v>
      </c>
    </row>
    <row r="2623" spans="1:5" ht="27">
      <c r="A2623" t="str">
        <f t="shared" si="40"/>
        <v>92681</v>
      </c>
      <c r="B2623" s="142" t="s">
        <v>3283</v>
      </c>
      <c r="C2623" s="156" t="s">
        <v>13495</v>
      </c>
      <c r="D2623" s="144" t="s">
        <v>9623</v>
      </c>
      <c r="E2623" s="145" t="s">
        <v>29526</v>
      </c>
    </row>
    <row r="2624" spans="1:5" ht="27">
      <c r="A2624" t="str">
        <f t="shared" si="40"/>
        <v>92682</v>
      </c>
      <c r="B2624" s="142" t="s">
        <v>3284</v>
      </c>
      <c r="C2624" s="156" t="s">
        <v>13496</v>
      </c>
      <c r="D2624" s="144" t="s">
        <v>9623</v>
      </c>
      <c r="E2624" s="145" t="s">
        <v>17540</v>
      </c>
    </row>
    <row r="2625" spans="1:5" ht="27">
      <c r="A2625" t="str">
        <f t="shared" si="40"/>
        <v>92683</v>
      </c>
      <c r="B2625" s="142" t="s">
        <v>3285</v>
      </c>
      <c r="C2625" s="156" t="s">
        <v>13497</v>
      </c>
      <c r="D2625" s="144" t="s">
        <v>9623</v>
      </c>
      <c r="E2625" s="145" t="s">
        <v>25103</v>
      </c>
    </row>
    <row r="2626" spans="1:5" ht="27">
      <c r="A2626" t="str">
        <f t="shared" si="40"/>
        <v>92684</v>
      </c>
      <c r="B2626" s="142" t="s">
        <v>3286</v>
      </c>
      <c r="C2626" s="156" t="s">
        <v>13498</v>
      </c>
      <c r="D2626" s="144" t="s">
        <v>9623</v>
      </c>
      <c r="E2626" s="145" t="s">
        <v>29527</v>
      </c>
    </row>
    <row r="2627" spans="1:5" ht="27">
      <c r="A2627" t="str">
        <f t="shared" si="40"/>
        <v>92685</v>
      </c>
      <c r="B2627" s="142" t="s">
        <v>3287</v>
      </c>
      <c r="C2627" s="156" t="s">
        <v>13499</v>
      </c>
      <c r="D2627" s="144" t="s">
        <v>9623</v>
      </c>
      <c r="E2627" s="145" t="s">
        <v>29528</v>
      </c>
    </row>
    <row r="2628" spans="1:5" ht="27">
      <c r="A2628" t="str">
        <f t="shared" si="40"/>
        <v>92686</v>
      </c>
      <c r="B2628" s="142" t="s">
        <v>3288</v>
      </c>
      <c r="C2628" s="156" t="s">
        <v>13500</v>
      </c>
      <c r="D2628" s="144" t="s">
        <v>9623</v>
      </c>
      <c r="E2628" s="145" t="s">
        <v>29529</v>
      </c>
    </row>
    <row r="2629" spans="1:5" ht="27">
      <c r="A2629" t="str">
        <f t="shared" si="40"/>
        <v>92687</v>
      </c>
      <c r="B2629" s="142" t="s">
        <v>3289</v>
      </c>
      <c r="C2629" s="156" t="s">
        <v>12750</v>
      </c>
      <c r="D2629" s="144" t="s">
        <v>9548</v>
      </c>
      <c r="E2629" s="145" t="s">
        <v>16767</v>
      </c>
    </row>
    <row r="2630" spans="1:5" ht="27">
      <c r="A2630" t="str">
        <f t="shared" si="40"/>
        <v>92688</v>
      </c>
      <c r="B2630" s="142" t="s">
        <v>3290</v>
      </c>
      <c r="C2630" s="156" t="s">
        <v>12752</v>
      </c>
      <c r="D2630" s="144" t="s">
        <v>9548</v>
      </c>
      <c r="E2630" s="145" t="s">
        <v>16407</v>
      </c>
    </row>
    <row r="2631" spans="1:5" ht="27">
      <c r="A2631" t="str">
        <f t="shared" si="40"/>
        <v>92689</v>
      </c>
      <c r="B2631" s="142" t="s">
        <v>3291</v>
      </c>
      <c r="C2631" s="156" t="s">
        <v>12753</v>
      </c>
      <c r="D2631" s="144" t="s">
        <v>9548</v>
      </c>
      <c r="E2631" s="145" t="s">
        <v>29530</v>
      </c>
    </row>
    <row r="2632" spans="1:5" ht="27">
      <c r="A2632" t="str">
        <f t="shared" ref="A2632:A2695" si="41">IF(ISERROR(SEARCH("/",B2632)=6),TRIM(CLEAN(B2632)),IF(SEARCH("/",B2632)=6,IF(LEN(TRIM(CLEAN(B2632)))=7,LEFT(TRIM(CLEAN(B2632)),6)&amp;"00"&amp;RIGHT(TRIM(CLEAN(B2632)),1),LEFT(TRIM(CLEAN(B2632)),6)&amp;"0"&amp;RIGHT(TRIM(CLEAN(B2632)),2)),TRIM(CLEAN(B2632))))</f>
        <v>92690</v>
      </c>
      <c r="B2632" s="142" t="s">
        <v>3292</v>
      </c>
      <c r="C2632" s="156" t="s">
        <v>12754</v>
      </c>
      <c r="D2632" s="144" t="s">
        <v>9548</v>
      </c>
      <c r="E2632" s="145" t="s">
        <v>28497</v>
      </c>
    </row>
    <row r="2633" spans="1:5" ht="27">
      <c r="A2633" t="str">
        <f t="shared" si="41"/>
        <v>92691</v>
      </c>
      <c r="B2633" s="142" t="s">
        <v>8218</v>
      </c>
      <c r="C2633" s="156" t="s">
        <v>12756</v>
      </c>
      <c r="D2633" s="144" t="s">
        <v>9548</v>
      </c>
      <c r="E2633" s="145" t="s">
        <v>28880</v>
      </c>
    </row>
    <row r="2634" spans="1:5" ht="27">
      <c r="A2634" t="str">
        <f t="shared" si="41"/>
        <v>92692</v>
      </c>
      <c r="B2634" s="142" t="s">
        <v>3293</v>
      </c>
      <c r="C2634" s="156" t="s">
        <v>13501</v>
      </c>
      <c r="D2634" s="144" t="s">
        <v>9623</v>
      </c>
      <c r="E2634" s="145" t="s">
        <v>25666</v>
      </c>
    </row>
    <row r="2635" spans="1:5" ht="27">
      <c r="A2635" t="str">
        <f t="shared" si="41"/>
        <v>92693</v>
      </c>
      <c r="B2635" s="142" t="s">
        <v>3294</v>
      </c>
      <c r="C2635" s="156" t="s">
        <v>13502</v>
      </c>
      <c r="D2635" s="144" t="s">
        <v>9623</v>
      </c>
      <c r="E2635" s="145" t="s">
        <v>9260</v>
      </c>
    </row>
    <row r="2636" spans="1:5" ht="27">
      <c r="A2636" t="str">
        <f t="shared" si="41"/>
        <v>92694</v>
      </c>
      <c r="B2636" s="142" t="s">
        <v>3295</v>
      </c>
      <c r="C2636" s="156" t="s">
        <v>13503</v>
      </c>
      <c r="D2636" s="144" t="s">
        <v>9623</v>
      </c>
      <c r="E2636" s="145" t="s">
        <v>28586</v>
      </c>
    </row>
    <row r="2637" spans="1:5" ht="27">
      <c r="A2637" t="str">
        <f t="shared" si="41"/>
        <v>92695</v>
      </c>
      <c r="B2637" s="142" t="s">
        <v>3296</v>
      </c>
      <c r="C2637" s="156" t="s">
        <v>13504</v>
      </c>
      <c r="D2637" s="144" t="s">
        <v>9623</v>
      </c>
      <c r="E2637" s="145" t="s">
        <v>28402</v>
      </c>
    </row>
    <row r="2638" spans="1:5" ht="27">
      <c r="A2638" t="str">
        <f t="shared" si="41"/>
        <v>92696</v>
      </c>
      <c r="B2638" s="142" t="s">
        <v>3297</v>
      </c>
      <c r="C2638" s="156" t="s">
        <v>13505</v>
      </c>
      <c r="D2638" s="144" t="s">
        <v>9623</v>
      </c>
      <c r="E2638" s="145" t="s">
        <v>18957</v>
      </c>
    </row>
    <row r="2639" spans="1:5" ht="27">
      <c r="A2639" t="str">
        <f t="shared" si="41"/>
        <v>92697</v>
      </c>
      <c r="B2639" s="142" t="s">
        <v>3298</v>
      </c>
      <c r="C2639" s="156" t="s">
        <v>13506</v>
      </c>
      <c r="D2639" s="144" t="s">
        <v>9623</v>
      </c>
      <c r="E2639" s="145" t="s">
        <v>17978</v>
      </c>
    </row>
    <row r="2640" spans="1:5" ht="27">
      <c r="A2640" t="str">
        <f t="shared" si="41"/>
        <v>92698</v>
      </c>
      <c r="B2640" s="142" t="s">
        <v>3299</v>
      </c>
      <c r="C2640" s="156" t="s">
        <v>13507</v>
      </c>
      <c r="D2640" s="144" t="s">
        <v>9623</v>
      </c>
      <c r="E2640" s="145" t="s">
        <v>12437</v>
      </c>
    </row>
    <row r="2641" spans="1:5" ht="27">
      <c r="A2641" t="str">
        <f t="shared" si="41"/>
        <v>92699</v>
      </c>
      <c r="B2641" s="142" t="s">
        <v>3300</v>
      </c>
      <c r="C2641" s="156" t="s">
        <v>13508</v>
      </c>
      <c r="D2641" s="144" t="s">
        <v>9623</v>
      </c>
      <c r="E2641" s="145" t="s">
        <v>16883</v>
      </c>
    </row>
    <row r="2642" spans="1:5" ht="27">
      <c r="A2642" t="str">
        <f t="shared" si="41"/>
        <v>92700</v>
      </c>
      <c r="B2642" s="142" t="s">
        <v>3301</v>
      </c>
      <c r="C2642" s="156" t="s">
        <v>13510</v>
      </c>
      <c r="D2642" s="144" t="s">
        <v>9623</v>
      </c>
      <c r="E2642" s="145" t="s">
        <v>17510</v>
      </c>
    </row>
    <row r="2643" spans="1:5" ht="27">
      <c r="A2643" t="str">
        <f t="shared" si="41"/>
        <v>92701</v>
      </c>
      <c r="B2643" s="142" t="s">
        <v>3302</v>
      </c>
      <c r="C2643" s="156" t="s">
        <v>13511</v>
      </c>
      <c r="D2643" s="144" t="s">
        <v>9623</v>
      </c>
      <c r="E2643" s="145" t="s">
        <v>16617</v>
      </c>
    </row>
    <row r="2644" spans="1:5" ht="27">
      <c r="A2644" t="str">
        <f t="shared" si="41"/>
        <v>92702</v>
      </c>
      <c r="B2644" s="142" t="s">
        <v>3303</v>
      </c>
      <c r="C2644" s="156" t="s">
        <v>13512</v>
      </c>
      <c r="D2644" s="144" t="s">
        <v>9623</v>
      </c>
      <c r="E2644" s="145" t="s">
        <v>21261</v>
      </c>
    </row>
    <row r="2645" spans="1:5" ht="27">
      <c r="A2645" t="str">
        <f t="shared" si="41"/>
        <v>92703</v>
      </c>
      <c r="B2645" s="142" t="s">
        <v>3304</v>
      </c>
      <c r="C2645" s="156" t="s">
        <v>13514</v>
      </c>
      <c r="D2645" s="144" t="s">
        <v>9623</v>
      </c>
      <c r="E2645" s="145" t="s">
        <v>29531</v>
      </c>
    </row>
    <row r="2646" spans="1:5" ht="27">
      <c r="A2646" t="str">
        <f t="shared" si="41"/>
        <v>92704</v>
      </c>
      <c r="B2646" s="142" t="s">
        <v>3305</v>
      </c>
      <c r="C2646" s="156" t="s">
        <v>13515</v>
      </c>
      <c r="D2646" s="144" t="s">
        <v>9623</v>
      </c>
      <c r="E2646" s="145" t="s">
        <v>8875</v>
      </c>
    </row>
    <row r="2647" spans="1:5" ht="27">
      <c r="A2647" t="str">
        <f t="shared" si="41"/>
        <v>92705</v>
      </c>
      <c r="B2647" s="142" t="s">
        <v>3306</v>
      </c>
      <c r="C2647" s="156" t="s">
        <v>13516</v>
      </c>
      <c r="D2647" s="144" t="s">
        <v>9623</v>
      </c>
      <c r="E2647" s="145" t="s">
        <v>17733</v>
      </c>
    </row>
    <row r="2648" spans="1:5" ht="27">
      <c r="A2648" t="str">
        <f t="shared" si="41"/>
        <v>92706</v>
      </c>
      <c r="B2648" s="142" t="s">
        <v>3307</v>
      </c>
      <c r="C2648" s="156" t="s">
        <v>13517</v>
      </c>
      <c r="D2648" s="144" t="s">
        <v>9623</v>
      </c>
      <c r="E2648" s="145" t="s">
        <v>24871</v>
      </c>
    </row>
    <row r="2649" spans="1:5" ht="27">
      <c r="A2649" t="str">
        <f t="shared" si="41"/>
        <v>92712</v>
      </c>
      <c r="B2649" s="142" t="s">
        <v>3308</v>
      </c>
      <c r="C2649" s="156" t="s">
        <v>10586</v>
      </c>
      <c r="D2649" s="144" t="s">
        <v>10129</v>
      </c>
      <c r="E2649" s="145" t="s">
        <v>9327</v>
      </c>
    </row>
    <row r="2650" spans="1:5" ht="27">
      <c r="A2650" t="str">
        <f t="shared" si="41"/>
        <v>92713</v>
      </c>
      <c r="B2650" s="142" t="s">
        <v>3309</v>
      </c>
      <c r="C2650" s="156" t="s">
        <v>10588</v>
      </c>
      <c r="D2650" s="144" t="s">
        <v>10129</v>
      </c>
      <c r="E2650" s="145" t="s">
        <v>9316</v>
      </c>
    </row>
    <row r="2651" spans="1:5" ht="27">
      <c r="A2651" t="str">
        <f t="shared" si="41"/>
        <v>92714</v>
      </c>
      <c r="B2651" s="142" t="s">
        <v>3310</v>
      </c>
      <c r="C2651" s="156" t="s">
        <v>10589</v>
      </c>
      <c r="D2651" s="144" t="s">
        <v>10129</v>
      </c>
      <c r="E2651" s="145" t="s">
        <v>10300</v>
      </c>
    </row>
    <row r="2652" spans="1:5" ht="27">
      <c r="A2652" t="str">
        <f t="shared" si="41"/>
        <v>92715</v>
      </c>
      <c r="B2652" s="142" t="s">
        <v>3311</v>
      </c>
      <c r="C2652" s="156" t="s">
        <v>10590</v>
      </c>
      <c r="D2652" s="144" t="s">
        <v>10129</v>
      </c>
      <c r="E2652" s="145" t="s">
        <v>20926</v>
      </c>
    </row>
    <row r="2653" spans="1:5" ht="27">
      <c r="A2653" t="str">
        <f t="shared" si="41"/>
        <v>92716</v>
      </c>
      <c r="B2653" s="142" t="s">
        <v>3312</v>
      </c>
      <c r="C2653" s="156" t="s">
        <v>9912</v>
      </c>
      <c r="D2653" s="144" t="s">
        <v>9808</v>
      </c>
      <c r="E2653" s="145" t="s">
        <v>17508</v>
      </c>
    </row>
    <row r="2654" spans="1:5" ht="27">
      <c r="A2654" t="str">
        <f t="shared" si="41"/>
        <v>92717</v>
      </c>
      <c r="B2654" s="142" t="s">
        <v>3313</v>
      </c>
      <c r="C2654" s="156" t="s">
        <v>10072</v>
      </c>
      <c r="D2654" s="144" t="s">
        <v>9961</v>
      </c>
      <c r="E2654" s="145" t="s">
        <v>9054</v>
      </c>
    </row>
    <row r="2655" spans="1:5" ht="40.5">
      <c r="A2655" t="str">
        <f t="shared" si="41"/>
        <v>92718</v>
      </c>
      <c r="B2655" s="142" t="s">
        <v>3314</v>
      </c>
      <c r="C2655" s="156" t="s">
        <v>11780</v>
      </c>
      <c r="D2655" s="144" t="s">
        <v>10840</v>
      </c>
      <c r="E2655" s="145" t="s">
        <v>29532</v>
      </c>
    </row>
    <row r="2656" spans="1:5" ht="40.5">
      <c r="A2656" t="str">
        <f t="shared" si="41"/>
        <v>92719</v>
      </c>
      <c r="B2656" s="142" t="s">
        <v>3315</v>
      </c>
      <c r="C2656" s="156" t="s">
        <v>11781</v>
      </c>
      <c r="D2656" s="144" t="s">
        <v>10840</v>
      </c>
      <c r="E2656" s="145" t="s">
        <v>25504</v>
      </c>
    </row>
    <row r="2657" spans="1:5" ht="40.5">
      <c r="A2657" t="str">
        <f t="shared" si="41"/>
        <v>92720</v>
      </c>
      <c r="B2657" s="142" t="s">
        <v>3316</v>
      </c>
      <c r="C2657" s="156" t="s">
        <v>11782</v>
      </c>
      <c r="D2657" s="144" t="s">
        <v>10840</v>
      </c>
      <c r="E2657" s="145" t="s">
        <v>29533</v>
      </c>
    </row>
    <row r="2658" spans="1:5" ht="27">
      <c r="A2658" t="str">
        <f t="shared" si="41"/>
        <v>92721</v>
      </c>
      <c r="B2658" s="142" t="s">
        <v>3317</v>
      </c>
      <c r="C2658" s="156" t="s">
        <v>11783</v>
      </c>
      <c r="D2658" s="144" t="s">
        <v>10840</v>
      </c>
      <c r="E2658" s="145" t="s">
        <v>25334</v>
      </c>
    </row>
    <row r="2659" spans="1:5" ht="27">
      <c r="A2659" t="str">
        <f t="shared" si="41"/>
        <v>92722</v>
      </c>
      <c r="B2659" s="142" t="s">
        <v>3318</v>
      </c>
      <c r="C2659" s="156" t="s">
        <v>11784</v>
      </c>
      <c r="D2659" s="144" t="s">
        <v>10840</v>
      </c>
      <c r="E2659" s="145" t="s">
        <v>29534</v>
      </c>
    </row>
    <row r="2660" spans="1:5" ht="40.5">
      <c r="A2660" t="str">
        <f t="shared" si="41"/>
        <v>92723</v>
      </c>
      <c r="B2660" s="142" t="s">
        <v>3319</v>
      </c>
      <c r="C2660" s="156" t="s">
        <v>11785</v>
      </c>
      <c r="D2660" s="144" t="s">
        <v>10840</v>
      </c>
      <c r="E2660" s="145" t="s">
        <v>29535</v>
      </c>
    </row>
    <row r="2661" spans="1:5" ht="40.5">
      <c r="A2661" t="str">
        <f t="shared" si="41"/>
        <v>92724</v>
      </c>
      <c r="B2661" s="142" t="s">
        <v>3320</v>
      </c>
      <c r="C2661" s="156" t="s">
        <v>11786</v>
      </c>
      <c r="D2661" s="144" t="s">
        <v>10840</v>
      </c>
      <c r="E2661" s="145" t="s">
        <v>29536</v>
      </c>
    </row>
    <row r="2662" spans="1:5" ht="40.5">
      <c r="A2662" t="str">
        <f t="shared" si="41"/>
        <v>92725</v>
      </c>
      <c r="B2662" s="142" t="s">
        <v>3321</v>
      </c>
      <c r="C2662" s="156" t="s">
        <v>11787</v>
      </c>
      <c r="D2662" s="144" t="s">
        <v>10840</v>
      </c>
      <c r="E2662" s="145" t="s">
        <v>29537</v>
      </c>
    </row>
    <row r="2663" spans="1:5" ht="40.5">
      <c r="A2663" t="str">
        <f t="shared" si="41"/>
        <v>92726</v>
      </c>
      <c r="B2663" s="142" t="s">
        <v>3322</v>
      </c>
      <c r="C2663" s="156" t="s">
        <v>11788</v>
      </c>
      <c r="D2663" s="144" t="s">
        <v>10840</v>
      </c>
      <c r="E2663" s="145" t="s">
        <v>25748</v>
      </c>
    </row>
    <row r="2664" spans="1:5" ht="40.5">
      <c r="A2664" t="str">
        <f t="shared" si="41"/>
        <v>92727</v>
      </c>
      <c r="B2664" s="142" t="s">
        <v>3323</v>
      </c>
      <c r="C2664" s="156" t="s">
        <v>11789</v>
      </c>
      <c r="D2664" s="144" t="s">
        <v>10840</v>
      </c>
      <c r="E2664" s="145" t="s">
        <v>29538</v>
      </c>
    </row>
    <row r="2665" spans="1:5" ht="40.5">
      <c r="A2665" t="str">
        <f t="shared" si="41"/>
        <v>92728</v>
      </c>
      <c r="B2665" s="142" t="s">
        <v>3324</v>
      </c>
      <c r="C2665" s="156" t="s">
        <v>11790</v>
      </c>
      <c r="D2665" s="144" t="s">
        <v>10840</v>
      </c>
      <c r="E2665" s="145" t="s">
        <v>29539</v>
      </c>
    </row>
    <row r="2666" spans="1:5" ht="40.5">
      <c r="A2666" t="str">
        <f t="shared" si="41"/>
        <v>92729</v>
      </c>
      <c r="B2666" s="142" t="s">
        <v>3325</v>
      </c>
      <c r="C2666" s="156" t="s">
        <v>11791</v>
      </c>
      <c r="D2666" s="144" t="s">
        <v>10840</v>
      </c>
      <c r="E2666" s="145" t="s">
        <v>29540</v>
      </c>
    </row>
    <row r="2667" spans="1:5" ht="54">
      <c r="A2667" t="str">
        <f t="shared" si="41"/>
        <v>92730</v>
      </c>
      <c r="B2667" s="142" t="s">
        <v>3326</v>
      </c>
      <c r="C2667" s="156" t="s">
        <v>11792</v>
      </c>
      <c r="D2667" s="144" t="s">
        <v>10840</v>
      </c>
      <c r="E2667" s="145" t="s">
        <v>29541</v>
      </c>
    </row>
    <row r="2668" spans="1:5" ht="40.5">
      <c r="A2668" t="str">
        <f t="shared" si="41"/>
        <v>92731</v>
      </c>
      <c r="B2668" s="142" t="s">
        <v>3327</v>
      </c>
      <c r="C2668" s="156" t="s">
        <v>11793</v>
      </c>
      <c r="D2668" s="144" t="s">
        <v>10840</v>
      </c>
      <c r="E2668" s="145" t="s">
        <v>29542</v>
      </c>
    </row>
    <row r="2669" spans="1:5" ht="40.5">
      <c r="A2669" t="str">
        <f t="shared" si="41"/>
        <v>92732</v>
      </c>
      <c r="B2669" s="142" t="s">
        <v>3328</v>
      </c>
      <c r="C2669" s="156" t="s">
        <v>11794</v>
      </c>
      <c r="D2669" s="144" t="s">
        <v>10840</v>
      </c>
      <c r="E2669" s="145" t="s">
        <v>29543</v>
      </c>
    </row>
    <row r="2670" spans="1:5" ht="54">
      <c r="A2670" t="str">
        <f t="shared" si="41"/>
        <v>92733</v>
      </c>
      <c r="B2670" s="142" t="s">
        <v>3329</v>
      </c>
      <c r="C2670" s="156" t="s">
        <v>11795</v>
      </c>
      <c r="D2670" s="144" t="s">
        <v>10840</v>
      </c>
      <c r="E2670" s="145" t="s">
        <v>29544</v>
      </c>
    </row>
    <row r="2671" spans="1:5" ht="40.5">
      <c r="A2671" t="str">
        <f t="shared" si="41"/>
        <v>92734</v>
      </c>
      <c r="B2671" s="142" t="s">
        <v>3330</v>
      </c>
      <c r="C2671" s="156" t="s">
        <v>11796</v>
      </c>
      <c r="D2671" s="144" t="s">
        <v>10840</v>
      </c>
      <c r="E2671" s="145" t="s">
        <v>29545</v>
      </c>
    </row>
    <row r="2672" spans="1:5" ht="40.5">
      <c r="A2672" t="str">
        <f t="shared" si="41"/>
        <v>92735</v>
      </c>
      <c r="B2672" s="142" t="s">
        <v>3331</v>
      </c>
      <c r="C2672" s="156" t="s">
        <v>11797</v>
      </c>
      <c r="D2672" s="144" t="s">
        <v>10840</v>
      </c>
      <c r="E2672" s="145" t="s">
        <v>29546</v>
      </c>
    </row>
    <row r="2673" spans="1:5" ht="40.5">
      <c r="A2673" t="str">
        <f t="shared" si="41"/>
        <v>92736</v>
      </c>
      <c r="B2673" s="142" t="s">
        <v>3332</v>
      </c>
      <c r="C2673" s="156" t="s">
        <v>11798</v>
      </c>
      <c r="D2673" s="144" t="s">
        <v>10840</v>
      </c>
      <c r="E2673" s="145" t="s">
        <v>29547</v>
      </c>
    </row>
    <row r="2674" spans="1:5" ht="40.5">
      <c r="A2674" t="str">
        <f t="shared" si="41"/>
        <v>92739</v>
      </c>
      <c r="B2674" s="142" t="s">
        <v>3333</v>
      </c>
      <c r="C2674" s="156" t="s">
        <v>11799</v>
      </c>
      <c r="D2674" s="144" t="s">
        <v>10840</v>
      </c>
      <c r="E2674" s="145" t="s">
        <v>29548</v>
      </c>
    </row>
    <row r="2675" spans="1:5" ht="40.5">
      <c r="A2675" t="str">
        <f t="shared" si="41"/>
        <v>92740</v>
      </c>
      <c r="B2675" s="142" t="s">
        <v>3334</v>
      </c>
      <c r="C2675" s="156" t="s">
        <v>11800</v>
      </c>
      <c r="D2675" s="144" t="s">
        <v>10840</v>
      </c>
      <c r="E2675" s="145" t="s">
        <v>29549</v>
      </c>
    </row>
    <row r="2676" spans="1:5" ht="40.5">
      <c r="A2676" t="str">
        <f t="shared" si="41"/>
        <v>92741</v>
      </c>
      <c r="B2676" s="142" t="s">
        <v>3335</v>
      </c>
      <c r="C2676" s="156" t="s">
        <v>11801</v>
      </c>
      <c r="D2676" s="144" t="s">
        <v>10840</v>
      </c>
      <c r="E2676" s="145" t="s">
        <v>29550</v>
      </c>
    </row>
    <row r="2677" spans="1:5" ht="40.5">
      <c r="A2677" t="str">
        <f t="shared" si="41"/>
        <v>92742</v>
      </c>
      <c r="B2677" s="142" t="s">
        <v>3336</v>
      </c>
      <c r="C2677" s="156" t="s">
        <v>11802</v>
      </c>
      <c r="D2677" s="144" t="s">
        <v>10840</v>
      </c>
      <c r="E2677" s="145" t="s">
        <v>29551</v>
      </c>
    </row>
    <row r="2678" spans="1:5" ht="40.5">
      <c r="A2678" t="str">
        <f t="shared" si="41"/>
        <v>92743</v>
      </c>
      <c r="B2678" s="142" t="s">
        <v>3337</v>
      </c>
      <c r="C2678" s="156" t="s">
        <v>10841</v>
      </c>
      <c r="D2678" s="144" t="s">
        <v>10840</v>
      </c>
      <c r="E2678" s="145" t="s">
        <v>29552</v>
      </c>
    </row>
    <row r="2679" spans="1:5" ht="40.5">
      <c r="A2679" t="str">
        <f t="shared" si="41"/>
        <v>92744</v>
      </c>
      <c r="B2679" s="142" t="s">
        <v>3338</v>
      </c>
      <c r="C2679" s="156" t="s">
        <v>10842</v>
      </c>
      <c r="D2679" s="144" t="s">
        <v>10840</v>
      </c>
      <c r="E2679" s="145" t="s">
        <v>29553</v>
      </c>
    </row>
    <row r="2680" spans="1:5" ht="40.5">
      <c r="A2680" t="str">
        <f t="shared" si="41"/>
        <v>92745</v>
      </c>
      <c r="B2680" s="142" t="s">
        <v>3339</v>
      </c>
      <c r="C2680" s="156" t="s">
        <v>10843</v>
      </c>
      <c r="D2680" s="144" t="s">
        <v>10840</v>
      </c>
      <c r="E2680" s="145" t="s">
        <v>29554</v>
      </c>
    </row>
    <row r="2681" spans="1:5" ht="40.5">
      <c r="A2681" t="str">
        <f t="shared" si="41"/>
        <v>92746</v>
      </c>
      <c r="B2681" s="142" t="s">
        <v>3340</v>
      </c>
      <c r="C2681" s="156" t="s">
        <v>10844</v>
      </c>
      <c r="D2681" s="144" t="s">
        <v>10840</v>
      </c>
      <c r="E2681" s="145" t="s">
        <v>29555</v>
      </c>
    </row>
    <row r="2682" spans="1:5" ht="40.5">
      <c r="A2682" t="str">
        <f t="shared" si="41"/>
        <v>92747</v>
      </c>
      <c r="B2682" s="142" t="s">
        <v>3341</v>
      </c>
      <c r="C2682" s="156" t="s">
        <v>10845</v>
      </c>
      <c r="D2682" s="144" t="s">
        <v>10840</v>
      </c>
      <c r="E2682" s="145" t="s">
        <v>29556</v>
      </c>
    </row>
    <row r="2683" spans="1:5" ht="40.5">
      <c r="A2683" t="str">
        <f t="shared" si="41"/>
        <v>92748</v>
      </c>
      <c r="B2683" s="142" t="s">
        <v>3342</v>
      </c>
      <c r="C2683" s="156" t="s">
        <v>10846</v>
      </c>
      <c r="D2683" s="144" t="s">
        <v>10840</v>
      </c>
      <c r="E2683" s="145" t="s">
        <v>29557</v>
      </c>
    </row>
    <row r="2684" spans="1:5" ht="27">
      <c r="A2684" t="str">
        <f t="shared" si="41"/>
        <v>92749</v>
      </c>
      <c r="B2684" s="142" t="s">
        <v>3343</v>
      </c>
      <c r="C2684" s="156" t="s">
        <v>10847</v>
      </c>
      <c r="D2684" s="144" t="s">
        <v>10840</v>
      </c>
      <c r="E2684" s="145" t="s">
        <v>26279</v>
      </c>
    </row>
    <row r="2685" spans="1:5" ht="40.5">
      <c r="A2685" t="str">
        <f t="shared" si="41"/>
        <v>92750</v>
      </c>
      <c r="B2685" s="142" t="s">
        <v>3344</v>
      </c>
      <c r="C2685" s="156" t="s">
        <v>10848</v>
      </c>
      <c r="D2685" s="144" t="s">
        <v>10840</v>
      </c>
      <c r="E2685" s="145" t="s">
        <v>29558</v>
      </c>
    </row>
    <row r="2686" spans="1:5" ht="40.5">
      <c r="A2686" t="str">
        <f t="shared" si="41"/>
        <v>92751</v>
      </c>
      <c r="B2686" s="142" t="s">
        <v>3345</v>
      </c>
      <c r="C2686" s="156" t="s">
        <v>10849</v>
      </c>
      <c r="D2686" s="144" t="s">
        <v>10840</v>
      </c>
      <c r="E2686" s="145" t="s">
        <v>29559</v>
      </c>
    </row>
    <row r="2687" spans="1:5" ht="40.5">
      <c r="A2687" t="str">
        <f t="shared" si="41"/>
        <v>92752</v>
      </c>
      <c r="B2687" s="142" t="s">
        <v>3346</v>
      </c>
      <c r="C2687" s="156" t="s">
        <v>10850</v>
      </c>
      <c r="D2687" s="144" t="s">
        <v>10840</v>
      </c>
      <c r="E2687" s="145" t="s">
        <v>29560</v>
      </c>
    </row>
    <row r="2688" spans="1:5" ht="40.5">
      <c r="A2688" t="str">
        <f t="shared" si="41"/>
        <v>92753</v>
      </c>
      <c r="B2688" s="142" t="s">
        <v>3347</v>
      </c>
      <c r="C2688" s="156" t="s">
        <v>10851</v>
      </c>
      <c r="D2688" s="144" t="s">
        <v>10840</v>
      </c>
      <c r="E2688" s="145" t="s">
        <v>29561</v>
      </c>
    </row>
    <row r="2689" spans="1:5" ht="40.5">
      <c r="A2689" t="str">
        <f t="shared" si="41"/>
        <v>92754</v>
      </c>
      <c r="B2689" s="142" t="s">
        <v>3348</v>
      </c>
      <c r="C2689" s="156" t="s">
        <v>10852</v>
      </c>
      <c r="D2689" s="144" t="s">
        <v>10840</v>
      </c>
      <c r="E2689" s="145" t="s">
        <v>25505</v>
      </c>
    </row>
    <row r="2690" spans="1:5" ht="27">
      <c r="A2690" t="str">
        <f t="shared" si="41"/>
        <v>92755</v>
      </c>
      <c r="B2690" s="142" t="s">
        <v>3349</v>
      </c>
      <c r="C2690" s="156" t="s">
        <v>10853</v>
      </c>
      <c r="D2690" s="144" t="s">
        <v>9772</v>
      </c>
      <c r="E2690" s="145" t="s">
        <v>29562</v>
      </c>
    </row>
    <row r="2691" spans="1:5" ht="27">
      <c r="A2691" t="str">
        <f t="shared" si="41"/>
        <v>92756</v>
      </c>
      <c r="B2691" s="142" t="s">
        <v>3350</v>
      </c>
      <c r="C2691" s="156" t="s">
        <v>10854</v>
      </c>
      <c r="D2691" s="144" t="s">
        <v>9772</v>
      </c>
      <c r="E2691" s="145" t="s">
        <v>29563</v>
      </c>
    </row>
    <row r="2692" spans="1:5" ht="27">
      <c r="A2692" t="str">
        <f t="shared" si="41"/>
        <v>92757</v>
      </c>
      <c r="B2692" s="142" t="s">
        <v>3351</v>
      </c>
      <c r="C2692" s="156" t="s">
        <v>10855</v>
      </c>
      <c r="D2692" s="144" t="s">
        <v>9772</v>
      </c>
      <c r="E2692" s="145" t="s">
        <v>18685</v>
      </c>
    </row>
    <row r="2693" spans="1:5" ht="27">
      <c r="A2693" t="str">
        <f t="shared" si="41"/>
        <v>92758</v>
      </c>
      <c r="B2693" s="142" t="s">
        <v>3352</v>
      </c>
      <c r="C2693" s="156" t="s">
        <v>10856</v>
      </c>
      <c r="D2693" s="144" t="s">
        <v>10840</v>
      </c>
      <c r="E2693" s="145" t="s">
        <v>29564</v>
      </c>
    </row>
    <row r="2694" spans="1:5" ht="40.5">
      <c r="A2694" t="str">
        <f t="shared" si="41"/>
        <v>92759</v>
      </c>
      <c r="B2694" s="142" t="s">
        <v>3353</v>
      </c>
      <c r="C2694" s="156" t="s">
        <v>11672</v>
      </c>
      <c r="D2694" s="144" t="s">
        <v>10821</v>
      </c>
      <c r="E2694" s="145" t="s">
        <v>16856</v>
      </c>
    </row>
    <row r="2695" spans="1:5" ht="40.5">
      <c r="A2695" t="str">
        <f t="shared" si="41"/>
        <v>92760</v>
      </c>
      <c r="B2695" s="142" t="s">
        <v>3354</v>
      </c>
      <c r="C2695" s="156" t="s">
        <v>11674</v>
      </c>
      <c r="D2695" s="144" t="s">
        <v>10821</v>
      </c>
      <c r="E2695" s="145" t="s">
        <v>16760</v>
      </c>
    </row>
    <row r="2696" spans="1:5" ht="40.5">
      <c r="A2696" t="str">
        <f t="shared" ref="A2696:A2759" si="42">IF(ISERROR(SEARCH("/",B2696)=6),TRIM(CLEAN(B2696)),IF(SEARCH("/",B2696)=6,IF(LEN(TRIM(CLEAN(B2696)))=7,LEFT(TRIM(CLEAN(B2696)),6)&amp;"00"&amp;RIGHT(TRIM(CLEAN(B2696)),1),LEFT(TRIM(CLEAN(B2696)),6)&amp;"0"&amp;RIGHT(TRIM(CLEAN(B2696)),2)),TRIM(CLEAN(B2696))))</f>
        <v>92761</v>
      </c>
      <c r="B2696" s="142" t="s">
        <v>3355</v>
      </c>
      <c r="C2696" s="156" t="s">
        <v>11676</v>
      </c>
      <c r="D2696" s="144" t="s">
        <v>10821</v>
      </c>
      <c r="E2696" s="145" t="s">
        <v>8834</v>
      </c>
    </row>
    <row r="2697" spans="1:5" ht="40.5">
      <c r="A2697" t="str">
        <f t="shared" si="42"/>
        <v>92762</v>
      </c>
      <c r="B2697" s="142" t="s">
        <v>3356</v>
      </c>
      <c r="C2697" s="156" t="s">
        <v>11677</v>
      </c>
      <c r="D2697" s="144" t="s">
        <v>10821</v>
      </c>
      <c r="E2697" s="145" t="s">
        <v>15953</v>
      </c>
    </row>
    <row r="2698" spans="1:5" ht="40.5">
      <c r="A2698" t="str">
        <f t="shared" si="42"/>
        <v>92763</v>
      </c>
      <c r="B2698" s="142" t="s">
        <v>3357</v>
      </c>
      <c r="C2698" s="156" t="s">
        <v>11678</v>
      </c>
      <c r="D2698" s="144" t="s">
        <v>10821</v>
      </c>
      <c r="E2698" s="145" t="s">
        <v>16422</v>
      </c>
    </row>
    <row r="2699" spans="1:5" ht="40.5">
      <c r="A2699" t="str">
        <f t="shared" si="42"/>
        <v>92764</v>
      </c>
      <c r="B2699" s="142" t="s">
        <v>3358</v>
      </c>
      <c r="C2699" s="156" t="s">
        <v>11680</v>
      </c>
      <c r="D2699" s="144" t="s">
        <v>10821</v>
      </c>
      <c r="E2699" s="145" t="s">
        <v>8585</v>
      </c>
    </row>
    <row r="2700" spans="1:5" ht="40.5">
      <c r="A2700" t="str">
        <f t="shared" si="42"/>
        <v>92765</v>
      </c>
      <c r="B2700" s="142" t="s">
        <v>3359</v>
      </c>
      <c r="C2700" s="156" t="s">
        <v>11681</v>
      </c>
      <c r="D2700" s="144" t="s">
        <v>10821</v>
      </c>
      <c r="E2700" s="145" t="s">
        <v>14952</v>
      </c>
    </row>
    <row r="2701" spans="1:5" ht="40.5">
      <c r="A2701" t="str">
        <f t="shared" si="42"/>
        <v>92766</v>
      </c>
      <c r="B2701" s="142" t="s">
        <v>3360</v>
      </c>
      <c r="C2701" s="156" t="s">
        <v>11682</v>
      </c>
      <c r="D2701" s="144" t="s">
        <v>10821</v>
      </c>
      <c r="E2701" s="145" t="s">
        <v>9142</v>
      </c>
    </row>
    <row r="2702" spans="1:5" ht="27">
      <c r="A2702" t="str">
        <f t="shared" si="42"/>
        <v>92767</v>
      </c>
      <c r="B2702" s="142" t="s">
        <v>3361</v>
      </c>
      <c r="C2702" s="156" t="s">
        <v>11684</v>
      </c>
      <c r="D2702" s="144" t="s">
        <v>10821</v>
      </c>
      <c r="E2702" s="145" t="s">
        <v>18090</v>
      </c>
    </row>
    <row r="2703" spans="1:5" ht="27">
      <c r="A2703" t="str">
        <f t="shared" si="42"/>
        <v>92768</v>
      </c>
      <c r="B2703" s="142" t="s">
        <v>3362</v>
      </c>
      <c r="C2703" s="156" t="s">
        <v>11685</v>
      </c>
      <c r="D2703" s="144" t="s">
        <v>10821</v>
      </c>
      <c r="E2703" s="145" t="s">
        <v>18092</v>
      </c>
    </row>
    <row r="2704" spans="1:5" ht="27">
      <c r="A2704" t="str">
        <f t="shared" si="42"/>
        <v>92769</v>
      </c>
      <c r="B2704" s="142" t="s">
        <v>3363</v>
      </c>
      <c r="C2704" s="156" t="s">
        <v>11686</v>
      </c>
      <c r="D2704" s="144" t="s">
        <v>10821</v>
      </c>
      <c r="E2704" s="145" t="s">
        <v>15099</v>
      </c>
    </row>
    <row r="2705" spans="1:5" ht="27">
      <c r="A2705" t="str">
        <f t="shared" si="42"/>
        <v>92770</v>
      </c>
      <c r="B2705" s="142" t="s">
        <v>3364</v>
      </c>
      <c r="C2705" s="156" t="s">
        <v>11688</v>
      </c>
      <c r="D2705" s="144" t="s">
        <v>10821</v>
      </c>
      <c r="E2705" s="145" t="s">
        <v>17742</v>
      </c>
    </row>
    <row r="2706" spans="1:5" ht="27">
      <c r="A2706" t="str">
        <f t="shared" si="42"/>
        <v>92771</v>
      </c>
      <c r="B2706" s="142" t="s">
        <v>3365</v>
      </c>
      <c r="C2706" s="156" t="s">
        <v>11690</v>
      </c>
      <c r="D2706" s="144" t="s">
        <v>10821</v>
      </c>
      <c r="E2706" s="145" t="s">
        <v>9167</v>
      </c>
    </row>
    <row r="2707" spans="1:5" ht="27">
      <c r="A2707" t="str">
        <f t="shared" si="42"/>
        <v>92772</v>
      </c>
      <c r="B2707" s="142" t="s">
        <v>3366</v>
      </c>
      <c r="C2707" s="156" t="s">
        <v>11691</v>
      </c>
      <c r="D2707" s="144" t="s">
        <v>10821</v>
      </c>
      <c r="E2707" s="145" t="s">
        <v>17426</v>
      </c>
    </row>
    <row r="2708" spans="1:5" ht="27">
      <c r="A2708" t="str">
        <f t="shared" si="42"/>
        <v>92773</v>
      </c>
      <c r="B2708" s="142" t="s">
        <v>3367</v>
      </c>
      <c r="C2708" s="156" t="s">
        <v>11692</v>
      </c>
      <c r="D2708" s="144" t="s">
        <v>10821</v>
      </c>
      <c r="E2708" s="145" t="s">
        <v>8828</v>
      </c>
    </row>
    <row r="2709" spans="1:5" ht="27">
      <c r="A2709" t="str">
        <f t="shared" si="42"/>
        <v>92774</v>
      </c>
      <c r="B2709" s="142" t="s">
        <v>3368</v>
      </c>
      <c r="C2709" s="156" t="s">
        <v>11693</v>
      </c>
      <c r="D2709" s="144" t="s">
        <v>10821</v>
      </c>
      <c r="E2709" s="145" t="s">
        <v>16383</v>
      </c>
    </row>
    <row r="2710" spans="1:5" ht="27">
      <c r="A2710" t="str">
        <f t="shared" si="42"/>
        <v>92775</v>
      </c>
      <c r="B2710" s="142" t="s">
        <v>3369</v>
      </c>
      <c r="C2710" s="156" t="s">
        <v>11694</v>
      </c>
      <c r="D2710" s="144" t="s">
        <v>10821</v>
      </c>
      <c r="E2710" s="145" t="s">
        <v>9227</v>
      </c>
    </row>
    <row r="2711" spans="1:5" ht="27">
      <c r="A2711" t="str">
        <f t="shared" si="42"/>
        <v>92776</v>
      </c>
      <c r="B2711" s="142" t="s">
        <v>3370</v>
      </c>
      <c r="C2711" s="156" t="s">
        <v>11695</v>
      </c>
      <c r="D2711" s="144" t="s">
        <v>10821</v>
      </c>
      <c r="E2711" s="145" t="s">
        <v>17548</v>
      </c>
    </row>
    <row r="2712" spans="1:5" ht="27">
      <c r="A2712" t="str">
        <f t="shared" si="42"/>
        <v>92777</v>
      </c>
      <c r="B2712" s="142" t="s">
        <v>3371</v>
      </c>
      <c r="C2712" s="156" t="s">
        <v>11697</v>
      </c>
      <c r="D2712" s="144" t="s">
        <v>10821</v>
      </c>
      <c r="E2712" s="145" t="s">
        <v>13591</v>
      </c>
    </row>
    <row r="2713" spans="1:5" ht="27">
      <c r="A2713" t="str">
        <f t="shared" si="42"/>
        <v>92778</v>
      </c>
      <c r="B2713" s="142" t="s">
        <v>3372</v>
      </c>
      <c r="C2713" s="156" t="s">
        <v>11698</v>
      </c>
      <c r="D2713" s="144" t="s">
        <v>10821</v>
      </c>
      <c r="E2713" s="145" t="s">
        <v>16771</v>
      </c>
    </row>
    <row r="2714" spans="1:5" ht="27">
      <c r="A2714" t="str">
        <f t="shared" si="42"/>
        <v>92779</v>
      </c>
      <c r="B2714" s="142" t="s">
        <v>3373</v>
      </c>
      <c r="C2714" s="156" t="s">
        <v>11699</v>
      </c>
      <c r="D2714" s="144" t="s">
        <v>10821</v>
      </c>
      <c r="E2714" s="145" t="s">
        <v>8838</v>
      </c>
    </row>
    <row r="2715" spans="1:5" ht="27">
      <c r="A2715" t="str">
        <f t="shared" si="42"/>
        <v>92780</v>
      </c>
      <c r="B2715" s="142" t="s">
        <v>3374</v>
      </c>
      <c r="C2715" s="156" t="s">
        <v>11700</v>
      </c>
      <c r="D2715" s="144" t="s">
        <v>10821</v>
      </c>
      <c r="E2715" s="145" t="s">
        <v>9174</v>
      </c>
    </row>
    <row r="2716" spans="1:5" ht="27">
      <c r="A2716" t="str">
        <f t="shared" si="42"/>
        <v>92781</v>
      </c>
      <c r="B2716" s="142" t="s">
        <v>3375</v>
      </c>
      <c r="C2716" s="156" t="s">
        <v>11701</v>
      </c>
      <c r="D2716" s="144" t="s">
        <v>10821</v>
      </c>
      <c r="E2716" s="145" t="s">
        <v>8849</v>
      </c>
    </row>
    <row r="2717" spans="1:5" ht="27">
      <c r="A2717" t="str">
        <f t="shared" si="42"/>
        <v>92782</v>
      </c>
      <c r="B2717" s="142" t="s">
        <v>3376</v>
      </c>
      <c r="C2717" s="156" t="s">
        <v>11702</v>
      </c>
      <c r="D2717" s="144" t="s">
        <v>10821</v>
      </c>
      <c r="E2717" s="145" t="s">
        <v>14952</v>
      </c>
    </row>
    <row r="2718" spans="1:5" ht="27">
      <c r="A2718" t="str">
        <f t="shared" si="42"/>
        <v>92783</v>
      </c>
      <c r="B2718" s="142" t="s">
        <v>3377</v>
      </c>
      <c r="C2718" s="156" t="s">
        <v>11704</v>
      </c>
      <c r="D2718" s="144" t="s">
        <v>10821</v>
      </c>
      <c r="E2718" s="145" t="s">
        <v>17641</v>
      </c>
    </row>
    <row r="2719" spans="1:5" ht="27">
      <c r="A2719" t="str">
        <f t="shared" si="42"/>
        <v>92784</v>
      </c>
      <c r="B2719" s="142" t="s">
        <v>3378</v>
      </c>
      <c r="C2719" s="156" t="s">
        <v>11705</v>
      </c>
      <c r="D2719" s="144" t="s">
        <v>10821</v>
      </c>
      <c r="E2719" s="145" t="s">
        <v>12017</v>
      </c>
    </row>
    <row r="2720" spans="1:5" ht="27">
      <c r="A2720" t="str">
        <f t="shared" si="42"/>
        <v>92785</v>
      </c>
      <c r="B2720" s="142" t="s">
        <v>3379</v>
      </c>
      <c r="C2720" s="156" t="s">
        <v>11706</v>
      </c>
      <c r="D2720" s="144" t="s">
        <v>10821</v>
      </c>
      <c r="E2720" s="145" t="s">
        <v>9384</v>
      </c>
    </row>
    <row r="2721" spans="1:5" ht="27">
      <c r="A2721" t="str">
        <f t="shared" si="42"/>
        <v>92786</v>
      </c>
      <c r="B2721" s="142" t="s">
        <v>3380</v>
      </c>
      <c r="C2721" s="156" t="s">
        <v>11707</v>
      </c>
      <c r="D2721" s="144" t="s">
        <v>10821</v>
      </c>
      <c r="E2721" s="145" t="s">
        <v>9006</v>
      </c>
    </row>
    <row r="2722" spans="1:5" ht="27">
      <c r="A2722" t="str">
        <f t="shared" si="42"/>
        <v>92787</v>
      </c>
      <c r="B2722" s="142" t="s">
        <v>3381</v>
      </c>
      <c r="C2722" s="156" t="s">
        <v>11708</v>
      </c>
      <c r="D2722" s="144" t="s">
        <v>10821</v>
      </c>
      <c r="E2722" s="145" t="s">
        <v>16351</v>
      </c>
    </row>
    <row r="2723" spans="1:5" ht="27">
      <c r="A2723" t="str">
        <f t="shared" si="42"/>
        <v>92788</v>
      </c>
      <c r="B2723" s="142" t="s">
        <v>3382</v>
      </c>
      <c r="C2723" s="156" t="s">
        <v>11710</v>
      </c>
      <c r="D2723" s="144" t="s">
        <v>10821</v>
      </c>
      <c r="E2723" s="145" t="s">
        <v>16463</v>
      </c>
    </row>
    <row r="2724" spans="1:5" ht="27">
      <c r="A2724" t="str">
        <f t="shared" si="42"/>
        <v>92789</v>
      </c>
      <c r="B2724" s="142" t="s">
        <v>3383</v>
      </c>
      <c r="C2724" s="156" t="s">
        <v>11711</v>
      </c>
      <c r="D2724" s="144" t="s">
        <v>10821</v>
      </c>
      <c r="E2724" s="145" t="s">
        <v>13287</v>
      </c>
    </row>
    <row r="2725" spans="1:5" ht="27">
      <c r="A2725" t="str">
        <f t="shared" si="42"/>
        <v>92790</v>
      </c>
      <c r="B2725" s="142" t="s">
        <v>3384</v>
      </c>
      <c r="C2725" s="156" t="s">
        <v>11712</v>
      </c>
      <c r="D2725" s="144" t="s">
        <v>10821</v>
      </c>
      <c r="E2725" s="145" t="s">
        <v>9101</v>
      </c>
    </row>
    <row r="2726" spans="1:5" ht="27">
      <c r="A2726" t="str">
        <f t="shared" si="42"/>
        <v>92791</v>
      </c>
      <c r="B2726" s="142" t="s">
        <v>3385</v>
      </c>
      <c r="C2726" s="156" t="s">
        <v>11714</v>
      </c>
      <c r="D2726" s="144" t="s">
        <v>10821</v>
      </c>
      <c r="E2726" s="145" t="s">
        <v>17586</v>
      </c>
    </row>
    <row r="2727" spans="1:5" ht="27">
      <c r="A2727" t="str">
        <f t="shared" si="42"/>
        <v>92792</v>
      </c>
      <c r="B2727" s="142" t="s">
        <v>3386</v>
      </c>
      <c r="C2727" s="156" t="s">
        <v>11715</v>
      </c>
      <c r="D2727" s="144" t="s">
        <v>10821</v>
      </c>
      <c r="E2727" s="145" t="s">
        <v>9142</v>
      </c>
    </row>
    <row r="2728" spans="1:5" ht="27">
      <c r="A2728" t="str">
        <f t="shared" si="42"/>
        <v>92793</v>
      </c>
      <c r="B2728" s="142" t="s">
        <v>3387</v>
      </c>
      <c r="C2728" s="156" t="s">
        <v>11716</v>
      </c>
      <c r="D2728" s="144" t="s">
        <v>10821</v>
      </c>
      <c r="E2728" s="145" t="s">
        <v>9206</v>
      </c>
    </row>
    <row r="2729" spans="1:5" ht="27">
      <c r="A2729" t="str">
        <f t="shared" si="42"/>
        <v>92794</v>
      </c>
      <c r="B2729" s="142" t="s">
        <v>3388</v>
      </c>
      <c r="C2729" s="156" t="s">
        <v>11717</v>
      </c>
      <c r="D2729" s="144" t="s">
        <v>10821</v>
      </c>
      <c r="E2729" s="145" t="s">
        <v>29035</v>
      </c>
    </row>
    <row r="2730" spans="1:5" ht="27">
      <c r="A2730" t="str">
        <f t="shared" si="42"/>
        <v>92795</v>
      </c>
      <c r="B2730" s="142" t="s">
        <v>3389</v>
      </c>
      <c r="C2730" s="156" t="s">
        <v>11718</v>
      </c>
      <c r="D2730" s="144" t="s">
        <v>10821</v>
      </c>
      <c r="E2730" s="145" t="s">
        <v>27328</v>
      </c>
    </row>
    <row r="2731" spans="1:5" ht="27">
      <c r="A2731" t="str">
        <f t="shared" si="42"/>
        <v>92796</v>
      </c>
      <c r="B2731" s="142" t="s">
        <v>3390</v>
      </c>
      <c r="C2731" s="156" t="s">
        <v>11720</v>
      </c>
      <c r="D2731" s="144" t="s">
        <v>10821</v>
      </c>
      <c r="E2731" s="145" t="s">
        <v>8516</v>
      </c>
    </row>
    <row r="2732" spans="1:5" ht="27">
      <c r="A2732" t="str">
        <f t="shared" si="42"/>
        <v>92797</v>
      </c>
      <c r="B2732" s="142" t="s">
        <v>3391</v>
      </c>
      <c r="C2732" s="156" t="s">
        <v>11721</v>
      </c>
      <c r="D2732" s="144" t="s">
        <v>10821</v>
      </c>
      <c r="E2732" s="145" t="s">
        <v>9225</v>
      </c>
    </row>
    <row r="2733" spans="1:5" ht="27">
      <c r="A2733" t="str">
        <f t="shared" si="42"/>
        <v>92798</v>
      </c>
      <c r="B2733" s="142" t="s">
        <v>3392</v>
      </c>
      <c r="C2733" s="156" t="s">
        <v>11722</v>
      </c>
      <c r="D2733" s="144" t="s">
        <v>10821</v>
      </c>
      <c r="E2733" s="145" t="s">
        <v>8951</v>
      </c>
    </row>
    <row r="2734" spans="1:5">
      <c r="A2734" t="str">
        <f t="shared" si="42"/>
        <v>92799</v>
      </c>
      <c r="B2734" s="142" t="s">
        <v>3393</v>
      </c>
      <c r="C2734" s="156" t="s">
        <v>11723</v>
      </c>
      <c r="D2734" s="144" t="s">
        <v>10821</v>
      </c>
      <c r="E2734" s="145" t="s">
        <v>9508</v>
      </c>
    </row>
    <row r="2735" spans="1:5">
      <c r="A2735" t="str">
        <f t="shared" si="42"/>
        <v>92800</v>
      </c>
      <c r="B2735" s="142" t="s">
        <v>3394</v>
      </c>
      <c r="C2735" s="156" t="s">
        <v>11725</v>
      </c>
      <c r="D2735" s="144" t="s">
        <v>10821</v>
      </c>
      <c r="E2735" s="145" t="s">
        <v>8991</v>
      </c>
    </row>
    <row r="2736" spans="1:5">
      <c r="A2736" t="str">
        <f t="shared" si="42"/>
        <v>92801</v>
      </c>
      <c r="B2736" s="142" t="s">
        <v>3395</v>
      </c>
      <c r="C2736" s="156" t="s">
        <v>11727</v>
      </c>
      <c r="D2736" s="144" t="s">
        <v>10821</v>
      </c>
      <c r="E2736" s="145" t="s">
        <v>9298</v>
      </c>
    </row>
    <row r="2737" spans="1:5">
      <c r="A2737" t="str">
        <f t="shared" si="42"/>
        <v>92802</v>
      </c>
      <c r="B2737" s="142" t="s">
        <v>3396</v>
      </c>
      <c r="C2737" s="156" t="s">
        <v>11729</v>
      </c>
      <c r="D2737" s="144" t="s">
        <v>10821</v>
      </c>
      <c r="E2737" s="145" t="s">
        <v>27004</v>
      </c>
    </row>
    <row r="2738" spans="1:5">
      <c r="A2738" t="str">
        <f t="shared" si="42"/>
        <v>92803</v>
      </c>
      <c r="B2738" s="142" t="s">
        <v>3397</v>
      </c>
      <c r="C2738" s="156" t="s">
        <v>11730</v>
      </c>
      <c r="D2738" s="144" t="s">
        <v>10821</v>
      </c>
      <c r="E2738" s="145" t="s">
        <v>16463</v>
      </c>
    </row>
    <row r="2739" spans="1:5">
      <c r="A2739" t="str">
        <f t="shared" si="42"/>
        <v>92804</v>
      </c>
      <c r="B2739" s="142" t="s">
        <v>3398</v>
      </c>
      <c r="C2739" s="156" t="s">
        <v>11732</v>
      </c>
      <c r="D2739" s="144" t="s">
        <v>10821</v>
      </c>
      <c r="E2739" s="145" t="s">
        <v>13280</v>
      </c>
    </row>
    <row r="2740" spans="1:5">
      <c r="A2740" t="str">
        <f t="shared" si="42"/>
        <v>92805</v>
      </c>
      <c r="B2740" s="142" t="s">
        <v>3399</v>
      </c>
      <c r="C2740" s="156" t="s">
        <v>11733</v>
      </c>
      <c r="D2740" s="144" t="s">
        <v>10821</v>
      </c>
      <c r="E2740" s="145" t="s">
        <v>9303</v>
      </c>
    </row>
    <row r="2741" spans="1:5">
      <c r="A2741" t="str">
        <f t="shared" si="42"/>
        <v>92806</v>
      </c>
      <c r="B2741" s="142" t="s">
        <v>3400</v>
      </c>
      <c r="C2741" s="156" t="s">
        <v>11735</v>
      </c>
      <c r="D2741" s="144" t="s">
        <v>10821</v>
      </c>
      <c r="E2741" s="145" t="s">
        <v>8951</v>
      </c>
    </row>
    <row r="2742" spans="1:5" ht="40.5">
      <c r="A2742" t="str">
        <f t="shared" si="42"/>
        <v>92808</v>
      </c>
      <c r="B2742" s="142" t="s">
        <v>3401</v>
      </c>
      <c r="C2742" s="156" t="s">
        <v>9722</v>
      </c>
      <c r="D2742" s="144" t="s">
        <v>9548</v>
      </c>
      <c r="E2742" s="145" t="s">
        <v>29565</v>
      </c>
    </row>
    <row r="2743" spans="1:5" ht="40.5">
      <c r="A2743" t="str">
        <f t="shared" si="42"/>
        <v>92809</v>
      </c>
      <c r="B2743" s="142" t="s">
        <v>3402</v>
      </c>
      <c r="C2743" s="156" t="s">
        <v>9723</v>
      </c>
      <c r="D2743" s="144" t="s">
        <v>9548</v>
      </c>
      <c r="E2743" s="145" t="s">
        <v>28551</v>
      </c>
    </row>
    <row r="2744" spans="1:5" ht="40.5">
      <c r="A2744" t="str">
        <f t="shared" si="42"/>
        <v>92810</v>
      </c>
      <c r="B2744" s="142" t="s">
        <v>3403</v>
      </c>
      <c r="C2744" s="156" t="s">
        <v>9724</v>
      </c>
      <c r="D2744" s="144" t="s">
        <v>9548</v>
      </c>
      <c r="E2744" s="145" t="s">
        <v>29566</v>
      </c>
    </row>
    <row r="2745" spans="1:5" ht="40.5">
      <c r="A2745" t="str">
        <f t="shared" si="42"/>
        <v>92811</v>
      </c>
      <c r="B2745" s="142" t="s">
        <v>3404</v>
      </c>
      <c r="C2745" s="156" t="s">
        <v>9725</v>
      </c>
      <c r="D2745" s="144" t="s">
        <v>9548</v>
      </c>
      <c r="E2745" s="145" t="s">
        <v>25995</v>
      </c>
    </row>
    <row r="2746" spans="1:5" ht="40.5">
      <c r="A2746" t="str">
        <f t="shared" si="42"/>
        <v>92812</v>
      </c>
      <c r="B2746" s="142" t="s">
        <v>3405</v>
      </c>
      <c r="C2746" s="156" t="s">
        <v>9726</v>
      </c>
      <c r="D2746" s="144" t="s">
        <v>9548</v>
      </c>
      <c r="E2746" s="145" t="s">
        <v>28555</v>
      </c>
    </row>
    <row r="2747" spans="1:5" ht="40.5">
      <c r="A2747" t="str">
        <f t="shared" si="42"/>
        <v>92813</v>
      </c>
      <c r="B2747" s="142" t="s">
        <v>3406</v>
      </c>
      <c r="C2747" s="156" t="s">
        <v>9727</v>
      </c>
      <c r="D2747" s="144" t="s">
        <v>9548</v>
      </c>
      <c r="E2747" s="145" t="s">
        <v>25516</v>
      </c>
    </row>
    <row r="2748" spans="1:5" ht="40.5">
      <c r="A2748" t="str">
        <f t="shared" si="42"/>
        <v>92814</v>
      </c>
      <c r="B2748" s="142" t="s">
        <v>3407</v>
      </c>
      <c r="C2748" s="156" t="s">
        <v>9728</v>
      </c>
      <c r="D2748" s="144" t="s">
        <v>9548</v>
      </c>
      <c r="E2748" s="145" t="s">
        <v>29567</v>
      </c>
    </row>
    <row r="2749" spans="1:5" ht="40.5">
      <c r="A2749" t="str">
        <f t="shared" si="42"/>
        <v>92815</v>
      </c>
      <c r="B2749" s="142" t="s">
        <v>3408</v>
      </c>
      <c r="C2749" s="156" t="s">
        <v>9729</v>
      </c>
      <c r="D2749" s="144" t="s">
        <v>9548</v>
      </c>
      <c r="E2749" s="145" t="s">
        <v>18260</v>
      </c>
    </row>
    <row r="2750" spans="1:5" ht="40.5">
      <c r="A2750" t="str">
        <f t="shared" si="42"/>
        <v>92816</v>
      </c>
      <c r="B2750" s="142" t="s">
        <v>3409</v>
      </c>
      <c r="C2750" s="156" t="s">
        <v>9730</v>
      </c>
      <c r="D2750" s="144" t="s">
        <v>9548</v>
      </c>
      <c r="E2750" s="145" t="s">
        <v>29568</v>
      </c>
    </row>
    <row r="2751" spans="1:5" ht="40.5">
      <c r="A2751" t="str">
        <f t="shared" si="42"/>
        <v>92817</v>
      </c>
      <c r="B2751" s="142" t="s">
        <v>3410</v>
      </c>
      <c r="C2751" s="156" t="s">
        <v>9731</v>
      </c>
      <c r="D2751" s="144" t="s">
        <v>9548</v>
      </c>
      <c r="E2751" s="145" t="s">
        <v>29569</v>
      </c>
    </row>
    <row r="2752" spans="1:5" ht="40.5">
      <c r="A2752" t="str">
        <f t="shared" si="42"/>
        <v>92818</v>
      </c>
      <c r="B2752" s="142" t="s">
        <v>3411</v>
      </c>
      <c r="C2752" s="156" t="s">
        <v>9732</v>
      </c>
      <c r="D2752" s="144" t="s">
        <v>9548</v>
      </c>
      <c r="E2752" s="145" t="s">
        <v>29570</v>
      </c>
    </row>
    <row r="2753" spans="1:5" ht="40.5">
      <c r="A2753" t="str">
        <f t="shared" si="42"/>
        <v>92819</v>
      </c>
      <c r="B2753" s="142" t="s">
        <v>3412</v>
      </c>
      <c r="C2753" s="156" t="s">
        <v>9733</v>
      </c>
      <c r="D2753" s="144" t="s">
        <v>9548</v>
      </c>
      <c r="E2753" s="145" t="s">
        <v>29571</v>
      </c>
    </row>
    <row r="2754" spans="1:5" ht="40.5">
      <c r="A2754" t="str">
        <f t="shared" si="42"/>
        <v>92820</v>
      </c>
      <c r="B2754" s="142" t="s">
        <v>3413</v>
      </c>
      <c r="C2754" s="156" t="s">
        <v>9734</v>
      </c>
      <c r="D2754" s="144" t="s">
        <v>9548</v>
      </c>
      <c r="E2754" s="145" t="s">
        <v>29572</v>
      </c>
    </row>
    <row r="2755" spans="1:5" ht="40.5">
      <c r="A2755" t="str">
        <f t="shared" si="42"/>
        <v>92821</v>
      </c>
      <c r="B2755" s="142" t="s">
        <v>196</v>
      </c>
      <c r="C2755" s="156" t="s">
        <v>9735</v>
      </c>
      <c r="D2755" s="144" t="s">
        <v>9548</v>
      </c>
      <c r="E2755" s="145" t="s">
        <v>25329</v>
      </c>
    </row>
    <row r="2756" spans="1:5" ht="40.5">
      <c r="A2756" t="str">
        <f t="shared" si="42"/>
        <v>92822</v>
      </c>
      <c r="B2756" s="142" t="s">
        <v>3414</v>
      </c>
      <c r="C2756" s="156" t="s">
        <v>9736</v>
      </c>
      <c r="D2756" s="144" t="s">
        <v>9548</v>
      </c>
      <c r="E2756" s="145" t="s">
        <v>18962</v>
      </c>
    </row>
    <row r="2757" spans="1:5" ht="40.5">
      <c r="A2757" t="str">
        <f t="shared" si="42"/>
        <v>92824</v>
      </c>
      <c r="B2757" s="142" t="s">
        <v>197</v>
      </c>
      <c r="C2757" s="156" t="s">
        <v>9737</v>
      </c>
      <c r="D2757" s="144" t="s">
        <v>9548</v>
      </c>
      <c r="E2757" s="145" t="s">
        <v>28386</v>
      </c>
    </row>
    <row r="2758" spans="1:5" ht="40.5">
      <c r="A2758" t="str">
        <f t="shared" si="42"/>
        <v>92825</v>
      </c>
      <c r="B2758" s="142" t="s">
        <v>3415</v>
      </c>
      <c r="C2758" s="156" t="s">
        <v>9738</v>
      </c>
      <c r="D2758" s="144" t="s">
        <v>9548</v>
      </c>
      <c r="E2758" s="145" t="s">
        <v>29573</v>
      </c>
    </row>
    <row r="2759" spans="1:5" ht="40.5">
      <c r="A2759" t="str">
        <f t="shared" si="42"/>
        <v>92826</v>
      </c>
      <c r="B2759" s="142" t="s">
        <v>198</v>
      </c>
      <c r="C2759" s="156" t="s">
        <v>9739</v>
      </c>
      <c r="D2759" s="144" t="s">
        <v>9548</v>
      </c>
      <c r="E2759" s="145" t="s">
        <v>28515</v>
      </c>
    </row>
    <row r="2760" spans="1:5" ht="40.5">
      <c r="A2760" t="str">
        <f t="shared" ref="A2760:A2823" si="43">IF(ISERROR(SEARCH("/",B2760)=6),TRIM(CLEAN(B2760)),IF(SEARCH("/",B2760)=6,IF(LEN(TRIM(CLEAN(B2760)))=7,LEFT(TRIM(CLEAN(B2760)),6)&amp;"00"&amp;RIGHT(TRIM(CLEAN(B2760)),1),LEFT(TRIM(CLEAN(B2760)),6)&amp;"0"&amp;RIGHT(TRIM(CLEAN(B2760)),2)),TRIM(CLEAN(B2760))))</f>
        <v>92827</v>
      </c>
      <c r="B2760" s="142" t="s">
        <v>3416</v>
      </c>
      <c r="C2760" s="156" t="s">
        <v>9740</v>
      </c>
      <c r="D2760" s="144" t="s">
        <v>9548</v>
      </c>
      <c r="E2760" s="145" t="s">
        <v>29574</v>
      </c>
    </row>
    <row r="2761" spans="1:5" ht="40.5">
      <c r="A2761" t="str">
        <f t="shared" si="43"/>
        <v>92828</v>
      </c>
      <c r="B2761" s="142" t="s">
        <v>172</v>
      </c>
      <c r="C2761" s="156" t="s">
        <v>9741</v>
      </c>
      <c r="D2761" s="144" t="s">
        <v>9548</v>
      </c>
      <c r="E2761" s="145" t="s">
        <v>29575</v>
      </c>
    </row>
    <row r="2762" spans="1:5" ht="40.5">
      <c r="A2762" t="str">
        <f t="shared" si="43"/>
        <v>92829</v>
      </c>
      <c r="B2762" s="142" t="s">
        <v>3417</v>
      </c>
      <c r="C2762" s="156" t="s">
        <v>9742</v>
      </c>
      <c r="D2762" s="144" t="s">
        <v>9548</v>
      </c>
      <c r="E2762" s="145" t="s">
        <v>29576</v>
      </c>
    </row>
    <row r="2763" spans="1:5" ht="40.5">
      <c r="A2763" t="str">
        <f t="shared" si="43"/>
        <v>92830</v>
      </c>
      <c r="B2763" s="142" t="s">
        <v>3418</v>
      </c>
      <c r="C2763" s="156" t="s">
        <v>9743</v>
      </c>
      <c r="D2763" s="144" t="s">
        <v>9548</v>
      </c>
      <c r="E2763" s="145" t="s">
        <v>25619</v>
      </c>
    </row>
    <row r="2764" spans="1:5" ht="40.5">
      <c r="A2764" t="str">
        <f t="shared" si="43"/>
        <v>92831</v>
      </c>
      <c r="B2764" s="142" t="s">
        <v>3419</v>
      </c>
      <c r="C2764" s="156" t="s">
        <v>9744</v>
      </c>
      <c r="D2764" s="144" t="s">
        <v>9548</v>
      </c>
      <c r="E2764" s="145" t="s">
        <v>29577</v>
      </c>
    </row>
    <row r="2765" spans="1:5" ht="40.5">
      <c r="A2765" t="str">
        <f t="shared" si="43"/>
        <v>92832</v>
      </c>
      <c r="B2765" s="142" t="s">
        <v>3420</v>
      </c>
      <c r="C2765" s="156" t="s">
        <v>9745</v>
      </c>
      <c r="D2765" s="144" t="s">
        <v>9548</v>
      </c>
      <c r="E2765" s="145" t="s">
        <v>29578</v>
      </c>
    </row>
    <row r="2766" spans="1:5" ht="40.5">
      <c r="A2766" t="str">
        <f t="shared" si="43"/>
        <v>92833</v>
      </c>
      <c r="B2766" s="142" t="s">
        <v>3421</v>
      </c>
      <c r="C2766" s="156" t="s">
        <v>9675</v>
      </c>
      <c r="D2766" s="144" t="s">
        <v>9548</v>
      </c>
      <c r="E2766" s="145" t="s">
        <v>29579</v>
      </c>
    </row>
    <row r="2767" spans="1:5" ht="40.5">
      <c r="A2767" t="str">
        <f t="shared" si="43"/>
        <v>92834</v>
      </c>
      <c r="B2767" s="142" t="s">
        <v>3422</v>
      </c>
      <c r="C2767" s="156" t="s">
        <v>9676</v>
      </c>
      <c r="D2767" s="144" t="s">
        <v>9548</v>
      </c>
      <c r="E2767" s="145" t="s">
        <v>17697</v>
      </c>
    </row>
    <row r="2768" spans="1:5" ht="40.5">
      <c r="A2768" t="str">
        <f t="shared" si="43"/>
        <v>92835</v>
      </c>
      <c r="B2768" s="142" t="s">
        <v>3423</v>
      </c>
      <c r="C2768" s="156" t="s">
        <v>9677</v>
      </c>
      <c r="D2768" s="144" t="s">
        <v>9548</v>
      </c>
      <c r="E2768" s="145" t="s">
        <v>29580</v>
      </c>
    </row>
    <row r="2769" spans="1:5" ht="40.5">
      <c r="A2769" t="str">
        <f t="shared" si="43"/>
        <v>92836</v>
      </c>
      <c r="B2769" s="142" t="s">
        <v>3424</v>
      </c>
      <c r="C2769" s="156" t="s">
        <v>9678</v>
      </c>
      <c r="D2769" s="144" t="s">
        <v>9548</v>
      </c>
      <c r="E2769" s="145" t="s">
        <v>16991</v>
      </c>
    </row>
    <row r="2770" spans="1:5" ht="40.5">
      <c r="A2770" t="str">
        <f t="shared" si="43"/>
        <v>92837</v>
      </c>
      <c r="B2770" s="142" t="s">
        <v>3425</v>
      </c>
      <c r="C2770" s="156" t="s">
        <v>9679</v>
      </c>
      <c r="D2770" s="144" t="s">
        <v>9548</v>
      </c>
      <c r="E2770" s="145" t="s">
        <v>26732</v>
      </c>
    </row>
    <row r="2771" spans="1:5" ht="40.5">
      <c r="A2771" t="str">
        <f t="shared" si="43"/>
        <v>92838</v>
      </c>
      <c r="B2771" s="142" t="s">
        <v>3426</v>
      </c>
      <c r="C2771" s="156" t="s">
        <v>9680</v>
      </c>
      <c r="D2771" s="144" t="s">
        <v>9548</v>
      </c>
      <c r="E2771" s="145" t="s">
        <v>17705</v>
      </c>
    </row>
    <row r="2772" spans="1:5" ht="40.5">
      <c r="A2772" t="str">
        <f t="shared" si="43"/>
        <v>92839</v>
      </c>
      <c r="B2772" s="142" t="s">
        <v>3427</v>
      </c>
      <c r="C2772" s="156" t="s">
        <v>9681</v>
      </c>
      <c r="D2772" s="144" t="s">
        <v>9548</v>
      </c>
      <c r="E2772" s="145" t="s">
        <v>29581</v>
      </c>
    </row>
    <row r="2773" spans="1:5" ht="40.5">
      <c r="A2773" t="str">
        <f t="shared" si="43"/>
        <v>92840</v>
      </c>
      <c r="B2773" s="142" t="s">
        <v>3428</v>
      </c>
      <c r="C2773" s="156" t="s">
        <v>9682</v>
      </c>
      <c r="D2773" s="144" t="s">
        <v>9548</v>
      </c>
      <c r="E2773" s="145" t="s">
        <v>9357</v>
      </c>
    </row>
    <row r="2774" spans="1:5" ht="40.5">
      <c r="A2774" t="str">
        <f t="shared" si="43"/>
        <v>92841</v>
      </c>
      <c r="B2774" s="142" t="s">
        <v>3429</v>
      </c>
      <c r="C2774" s="156" t="s">
        <v>9683</v>
      </c>
      <c r="D2774" s="144" t="s">
        <v>9548</v>
      </c>
      <c r="E2774" s="145" t="s">
        <v>29582</v>
      </c>
    </row>
    <row r="2775" spans="1:5" ht="40.5">
      <c r="A2775" t="str">
        <f t="shared" si="43"/>
        <v>92842</v>
      </c>
      <c r="B2775" s="142" t="s">
        <v>3430</v>
      </c>
      <c r="C2775" s="156" t="s">
        <v>9684</v>
      </c>
      <c r="D2775" s="144" t="s">
        <v>9548</v>
      </c>
      <c r="E2775" s="145" t="s">
        <v>8878</v>
      </c>
    </row>
    <row r="2776" spans="1:5" ht="40.5">
      <c r="A2776" t="str">
        <f t="shared" si="43"/>
        <v>92843</v>
      </c>
      <c r="B2776" s="142" t="s">
        <v>7633</v>
      </c>
      <c r="C2776" s="156" t="s">
        <v>9685</v>
      </c>
      <c r="D2776" s="144" t="s">
        <v>9548</v>
      </c>
      <c r="E2776" s="145" t="s">
        <v>18157</v>
      </c>
    </row>
    <row r="2777" spans="1:5" ht="40.5">
      <c r="A2777" t="str">
        <f t="shared" si="43"/>
        <v>92844</v>
      </c>
      <c r="B2777" s="142" t="s">
        <v>3431</v>
      </c>
      <c r="C2777" s="156" t="s">
        <v>9686</v>
      </c>
      <c r="D2777" s="144" t="s">
        <v>9548</v>
      </c>
      <c r="E2777" s="145" t="s">
        <v>9304</v>
      </c>
    </row>
    <row r="2778" spans="1:5" ht="40.5">
      <c r="A2778" t="str">
        <f t="shared" si="43"/>
        <v>92845</v>
      </c>
      <c r="B2778" s="142" t="s">
        <v>7634</v>
      </c>
      <c r="C2778" s="156" t="s">
        <v>9687</v>
      </c>
      <c r="D2778" s="144" t="s">
        <v>9548</v>
      </c>
      <c r="E2778" s="145" t="s">
        <v>29583</v>
      </c>
    </row>
    <row r="2779" spans="1:5" ht="40.5">
      <c r="A2779" t="str">
        <f t="shared" si="43"/>
        <v>92846</v>
      </c>
      <c r="B2779" s="142" t="s">
        <v>3432</v>
      </c>
      <c r="C2779" s="156" t="s">
        <v>9688</v>
      </c>
      <c r="D2779" s="144" t="s">
        <v>9548</v>
      </c>
      <c r="E2779" s="145" t="s">
        <v>18200</v>
      </c>
    </row>
    <row r="2780" spans="1:5" ht="40.5">
      <c r="A2780" t="str">
        <f t="shared" si="43"/>
        <v>92847</v>
      </c>
      <c r="B2780" s="142" t="s">
        <v>3433</v>
      </c>
      <c r="C2780" s="156" t="s">
        <v>9689</v>
      </c>
      <c r="D2780" s="144" t="s">
        <v>9548</v>
      </c>
      <c r="E2780" s="145" t="s">
        <v>29584</v>
      </c>
    </row>
    <row r="2781" spans="1:5" ht="40.5">
      <c r="A2781" t="str">
        <f t="shared" si="43"/>
        <v>92848</v>
      </c>
      <c r="B2781" s="142" t="s">
        <v>3434</v>
      </c>
      <c r="C2781" s="156" t="s">
        <v>9690</v>
      </c>
      <c r="D2781" s="144" t="s">
        <v>9548</v>
      </c>
      <c r="E2781" s="145" t="s">
        <v>26451</v>
      </c>
    </row>
    <row r="2782" spans="1:5" ht="40.5">
      <c r="A2782" t="str">
        <f t="shared" si="43"/>
        <v>92849</v>
      </c>
      <c r="B2782" s="142" t="s">
        <v>3435</v>
      </c>
      <c r="C2782" s="156" t="s">
        <v>9691</v>
      </c>
      <c r="D2782" s="144" t="s">
        <v>9548</v>
      </c>
      <c r="E2782" s="145" t="s">
        <v>29585</v>
      </c>
    </row>
    <row r="2783" spans="1:5" ht="40.5">
      <c r="A2783" t="str">
        <f t="shared" si="43"/>
        <v>92850</v>
      </c>
      <c r="B2783" s="142" t="s">
        <v>3436</v>
      </c>
      <c r="C2783" s="156" t="s">
        <v>9692</v>
      </c>
      <c r="D2783" s="144" t="s">
        <v>9548</v>
      </c>
      <c r="E2783" s="145" t="s">
        <v>21406</v>
      </c>
    </row>
    <row r="2784" spans="1:5" ht="40.5">
      <c r="A2784" t="str">
        <f t="shared" si="43"/>
        <v>92851</v>
      </c>
      <c r="B2784" s="142" t="s">
        <v>3437</v>
      </c>
      <c r="C2784" s="156" t="s">
        <v>9693</v>
      </c>
      <c r="D2784" s="144" t="s">
        <v>9548</v>
      </c>
      <c r="E2784" s="145" t="s">
        <v>29586</v>
      </c>
    </row>
    <row r="2785" spans="1:5" ht="40.5">
      <c r="A2785" t="str">
        <f t="shared" si="43"/>
        <v>92852</v>
      </c>
      <c r="B2785" s="142" t="s">
        <v>3438</v>
      </c>
      <c r="C2785" s="156" t="s">
        <v>9694</v>
      </c>
      <c r="D2785" s="144" t="s">
        <v>9548</v>
      </c>
      <c r="E2785" s="145" t="s">
        <v>28372</v>
      </c>
    </row>
    <row r="2786" spans="1:5" ht="40.5">
      <c r="A2786" t="str">
        <f t="shared" si="43"/>
        <v>92853</v>
      </c>
      <c r="B2786" s="142" t="s">
        <v>3439</v>
      </c>
      <c r="C2786" s="156" t="s">
        <v>9696</v>
      </c>
      <c r="D2786" s="144" t="s">
        <v>9548</v>
      </c>
      <c r="E2786" s="145" t="s">
        <v>29587</v>
      </c>
    </row>
    <row r="2787" spans="1:5" ht="40.5">
      <c r="A2787" t="str">
        <f t="shared" si="43"/>
        <v>92854</v>
      </c>
      <c r="B2787" s="142" t="s">
        <v>3440</v>
      </c>
      <c r="C2787" s="156" t="s">
        <v>9697</v>
      </c>
      <c r="D2787" s="144" t="s">
        <v>9548</v>
      </c>
      <c r="E2787" s="145" t="s">
        <v>17526</v>
      </c>
    </row>
    <row r="2788" spans="1:5" ht="40.5">
      <c r="A2788" t="str">
        <f t="shared" si="43"/>
        <v>92855</v>
      </c>
      <c r="B2788" s="142" t="s">
        <v>3441</v>
      </c>
      <c r="C2788" s="156" t="s">
        <v>9698</v>
      </c>
      <c r="D2788" s="144" t="s">
        <v>9548</v>
      </c>
      <c r="E2788" s="145" t="s">
        <v>29588</v>
      </c>
    </row>
    <row r="2789" spans="1:5" ht="40.5">
      <c r="A2789" t="str">
        <f t="shared" si="43"/>
        <v>92856</v>
      </c>
      <c r="B2789" s="142" t="s">
        <v>3442</v>
      </c>
      <c r="C2789" s="156" t="s">
        <v>9699</v>
      </c>
      <c r="D2789" s="144" t="s">
        <v>9548</v>
      </c>
      <c r="E2789" s="145" t="s">
        <v>8792</v>
      </c>
    </row>
    <row r="2790" spans="1:5" ht="40.5">
      <c r="A2790" t="str">
        <f t="shared" si="43"/>
        <v>92857</v>
      </c>
      <c r="B2790" s="142" t="s">
        <v>3443</v>
      </c>
      <c r="C2790" s="156" t="s">
        <v>9700</v>
      </c>
      <c r="D2790" s="144" t="s">
        <v>9548</v>
      </c>
      <c r="E2790" s="145" t="s">
        <v>29589</v>
      </c>
    </row>
    <row r="2791" spans="1:5" ht="40.5">
      <c r="A2791" t="str">
        <f t="shared" si="43"/>
        <v>92858</v>
      </c>
      <c r="B2791" s="142" t="s">
        <v>3444</v>
      </c>
      <c r="C2791" s="156" t="s">
        <v>9701</v>
      </c>
      <c r="D2791" s="144" t="s">
        <v>9548</v>
      </c>
      <c r="E2791" s="145" t="s">
        <v>18266</v>
      </c>
    </row>
    <row r="2792" spans="1:5" ht="40.5">
      <c r="A2792" t="str">
        <f t="shared" si="43"/>
        <v>92859</v>
      </c>
      <c r="B2792" s="142" t="s">
        <v>7635</v>
      </c>
      <c r="C2792" s="156" t="s">
        <v>9702</v>
      </c>
      <c r="D2792" s="144" t="s">
        <v>9548</v>
      </c>
      <c r="E2792" s="145" t="s">
        <v>29590</v>
      </c>
    </row>
    <row r="2793" spans="1:5" ht="40.5">
      <c r="A2793" t="str">
        <f t="shared" si="43"/>
        <v>92860</v>
      </c>
      <c r="B2793" s="142" t="s">
        <v>3445</v>
      </c>
      <c r="C2793" s="156" t="s">
        <v>9703</v>
      </c>
      <c r="D2793" s="144" t="s">
        <v>9548</v>
      </c>
      <c r="E2793" s="145" t="s">
        <v>28359</v>
      </c>
    </row>
    <row r="2794" spans="1:5" ht="40.5">
      <c r="A2794" t="str">
        <f t="shared" si="43"/>
        <v>92861</v>
      </c>
      <c r="B2794" s="142" t="s">
        <v>7636</v>
      </c>
      <c r="C2794" s="156" t="s">
        <v>9704</v>
      </c>
      <c r="D2794" s="144" t="s">
        <v>9548</v>
      </c>
      <c r="E2794" s="145" t="s">
        <v>29591</v>
      </c>
    </row>
    <row r="2795" spans="1:5" ht="40.5">
      <c r="A2795" t="str">
        <f t="shared" si="43"/>
        <v>92862</v>
      </c>
      <c r="B2795" s="142" t="s">
        <v>3446</v>
      </c>
      <c r="C2795" s="156" t="s">
        <v>9705</v>
      </c>
      <c r="D2795" s="144" t="s">
        <v>9548</v>
      </c>
      <c r="E2795" s="145" t="s">
        <v>28619</v>
      </c>
    </row>
    <row r="2796" spans="1:5" ht="40.5">
      <c r="A2796" t="str">
        <f t="shared" si="43"/>
        <v>92863</v>
      </c>
      <c r="B2796" s="142" t="s">
        <v>3447</v>
      </c>
      <c r="C2796" s="156" t="s">
        <v>9706</v>
      </c>
      <c r="D2796" s="144" t="s">
        <v>9548</v>
      </c>
      <c r="E2796" s="145" t="s">
        <v>29592</v>
      </c>
    </row>
    <row r="2797" spans="1:5" ht="40.5">
      <c r="A2797" t="str">
        <f t="shared" si="43"/>
        <v>92864</v>
      </c>
      <c r="B2797" s="142" t="s">
        <v>3448</v>
      </c>
      <c r="C2797" s="156" t="s">
        <v>9707</v>
      </c>
      <c r="D2797" s="144" t="s">
        <v>9548</v>
      </c>
      <c r="E2797" s="145" t="s">
        <v>28416</v>
      </c>
    </row>
    <row r="2798" spans="1:5" ht="27">
      <c r="A2798" t="str">
        <f t="shared" si="43"/>
        <v>92865</v>
      </c>
      <c r="B2798" s="142" t="s">
        <v>3449</v>
      </c>
      <c r="C2798" s="156" t="s">
        <v>12101</v>
      </c>
      <c r="D2798" s="144" t="s">
        <v>9623</v>
      </c>
      <c r="E2798" s="145" t="s">
        <v>18049</v>
      </c>
    </row>
    <row r="2799" spans="1:5" ht="27">
      <c r="A2799" t="str">
        <f t="shared" si="43"/>
        <v>92866</v>
      </c>
      <c r="B2799" s="142" t="s">
        <v>3450</v>
      </c>
      <c r="C2799" s="156" t="s">
        <v>12102</v>
      </c>
      <c r="D2799" s="144" t="s">
        <v>9623</v>
      </c>
      <c r="E2799" s="145" t="s">
        <v>8661</v>
      </c>
    </row>
    <row r="2800" spans="1:5" ht="27">
      <c r="A2800" t="str">
        <f t="shared" si="43"/>
        <v>92867</v>
      </c>
      <c r="B2800" s="142" t="s">
        <v>3451</v>
      </c>
      <c r="C2800" s="156" t="s">
        <v>12103</v>
      </c>
      <c r="D2800" s="144" t="s">
        <v>9623</v>
      </c>
      <c r="E2800" s="145" t="s">
        <v>14203</v>
      </c>
    </row>
    <row r="2801" spans="1:5" ht="27">
      <c r="A2801" t="str">
        <f t="shared" si="43"/>
        <v>92868</v>
      </c>
      <c r="B2801" s="142" t="s">
        <v>3452</v>
      </c>
      <c r="C2801" s="156" t="s">
        <v>12104</v>
      </c>
      <c r="D2801" s="144" t="s">
        <v>9623</v>
      </c>
      <c r="E2801" s="145" t="s">
        <v>17952</v>
      </c>
    </row>
    <row r="2802" spans="1:5" ht="27">
      <c r="A2802" t="str">
        <f t="shared" si="43"/>
        <v>92869</v>
      </c>
      <c r="B2802" s="142" t="s">
        <v>3453</v>
      </c>
      <c r="C2802" s="156" t="s">
        <v>12105</v>
      </c>
      <c r="D2802" s="144" t="s">
        <v>9623</v>
      </c>
      <c r="E2802" s="145" t="s">
        <v>9035</v>
      </c>
    </row>
    <row r="2803" spans="1:5" ht="27">
      <c r="A2803" t="str">
        <f t="shared" si="43"/>
        <v>92870</v>
      </c>
      <c r="B2803" s="142" t="s">
        <v>3454</v>
      </c>
      <c r="C2803" s="156" t="s">
        <v>12106</v>
      </c>
      <c r="D2803" s="144" t="s">
        <v>9623</v>
      </c>
      <c r="E2803" s="145" t="s">
        <v>27114</v>
      </c>
    </row>
    <row r="2804" spans="1:5" ht="27">
      <c r="A2804" t="str">
        <f t="shared" si="43"/>
        <v>92871</v>
      </c>
      <c r="B2804" s="142" t="s">
        <v>3455</v>
      </c>
      <c r="C2804" s="156" t="s">
        <v>12108</v>
      </c>
      <c r="D2804" s="144" t="s">
        <v>9623</v>
      </c>
      <c r="E2804" s="145" t="s">
        <v>16671</v>
      </c>
    </row>
    <row r="2805" spans="1:5" ht="27">
      <c r="A2805" t="str">
        <f t="shared" si="43"/>
        <v>92872</v>
      </c>
      <c r="B2805" s="142" t="s">
        <v>3456</v>
      </c>
      <c r="C2805" s="156" t="s">
        <v>12109</v>
      </c>
      <c r="D2805" s="144" t="s">
        <v>9623</v>
      </c>
      <c r="E2805" s="145" t="s">
        <v>8803</v>
      </c>
    </row>
    <row r="2806" spans="1:5" ht="27">
      <c r="A2806" t="str">
        <f t="shared" si="43"/>
        <v>92873</v>
      </c>
      <c r="B2806" s="142" t="s">
        <v>3457</v>
      </c>
      <c r="C2806" s="156" t="s">
        <v>11803</v>
      </c>
      <c r="D2806" s="144" t="s">
        <v>10840</v>
      </c>
      <c r="E2806" s="145" t="s">
        <v>25545</v>
      </c>
    </row>
    <row r="2807" spans="1:5" ht="27">
      <c r="A2807" t="str">
        <f t="shared" si="43"/>
        <v>92874</v>
      </c>
      <c r="B2807" s="142" t="s">
        <v>3458</v>
      </c>
      <c r="C2807" s="156" t="s">
        <v>11804</v>
      </c>
      <c r="D2807" s="144" t="s">
        <v>10840</v>
      </c>
      <c r="E2807" s="145" t="s">
        <v>8999</v>
      </c>
    </row>
    <row r="2808" spans="1:5">
      <c r="A2808" t="str">
        <f t="shared" si="43"/>
        <v>92875</v>
      </c>
      <c r="B2808" s="142" t="s">
        <v>3459</v>
      </c>
      <c r="C2808" s="156" t="s">
        <v>11736</v>
      </c>
      <c r="D2808" s="144" t="s">
        <v>10821</v>
      </c>
      <c r="E2808" s="145" t="s">
        <v>16385</v>
      </c>
    </row>
    <row r="2809" spans="1:5">
      <c r="A2809" t="str">
        <f t="shared" si="43"/>
        <v>92876</v>
      </c>
      <c r="B2809" s="142" t="s">
        <v>3460</v>
      </c>
      <c r="C2809" s="156" t="s">
        <v>11737</v>
      </c>
      <c r="D2809" s="144" t="s">
        <v>10821</v>
      </c>
      <c r="E2809" s="145" t="s">
        <v>18921</v>
      </c>
    </row>
    <row r="2810" spans="1:5">
      <c r="A2810" t="str">
        <f t="shared" si="43"/>
        <v>92877</v>
      </c>
      <c r="B2810" s="142" t="s">
        <v>3461</v>
      </c>
      <c r="C2810" s="156" t="s">
        <v>11738</v>
      </c>
      <c r="D2810" s="144" t="s">
        <v>10821</v>
      </c>
      <c r="E2810" s="145" t="s">
        <v>9142</v>
      </c>
    </row>
    <row r="2811" spans="1:5">
      <c r="A2811" t="str">
        <f t="shared" si="43"/>
        <v>92878</v>
      </c>
      <c r="B2811" s="142" t="s">
        <v>3462</v>
      </c>
      <c r="C2811" s="156" t="s">
        <v>11739</v>
      </c>
      <c r="D2811" s="144" t="s">
        <v>10821</v>
      </c>
      <c r="E2811" s="145" t="s">
        <v>25254</v>
      </c>
    </row>
    <row r="2812" spans="1:5">
      <c r="A2812" t="str">
        <f t="shared" si="43"/>
        <v>92879</v>
      </c>
      <c r="B2812" s="142" t="s">
        <v>3463</v>
      </c>
      <c r="C2812" s="156" t="s">
        <v>11740</v>
      </c>
      <c r="D2812" s="144" t="s">
        <v>10821</v>
      </c>
      <c r="E2812" s="145" t="s">
        <v>11669</v>
      </c>
    </row>
    <row r="2813" spans="1:5">
      <c r="A2813" t="str">
        <f t="shared" si="43"/>
        <v>92880</v>
      </c>
      <c r="B2813" s="142" t="s">
        <v>3464</v>
      </c>
      <c r="C2813" s="156" t="s">
        <v>11741</v>
      </c>
      <c r="D2813" s="144" t="s">
        <v>10821</v>
      </c>
      <c r="E2813" s="145" t="s">
        <v>17937</v>
      </c>
    </row>
    <row r="2814" spans="1:5">
      <c r="A2814" t="str">
        <f t="shared" si="43"/>
        <v>92881</v>
      </c>
      <c r="B2814" s="142" t="s">
        <v>3465</v>
      </c>
      <c r="C2814" s="156" t="s">
        <v>11742</v>
      </c>
      <c r="D2814" s="144" t="s">
        <v>10821</v>
      </c>
      <c r="E2814" s="145" t="s">
        <v>13341</v>
      </c>
    </row>
    <row r="2815" spans="1:5">
      <c r="A2815" t="str">
        <f t="shared" si="43"/>
        <v>92882</v>
      </c>
      <c r="B2815" s="142" t="s">
        <v>3466</v>
      </c>
      <c r="C2815" s="156" t="s">
        <v>11744</v>
      </c>
      <c r="D2815" s="144" t="s">
        <v>10821</v>
      </c>
      <c r="E2815" s="145" t="s">
        <v>17629</v>
      </c>
    </row>
    <row r="2816" spans="1:5">
      <c r="A2816" t="str">
        <f t="shared" si="43"/>
        <v>92883</v>
      </c>
      <c r="B2816" s="142" t="s">
        <v>3467</v>
      </c>
      <c r="C2816" s="156" t="s">
        <v>11745</v>
      </c>
      <c r="D2816" s="144" t="s">
        <v>10821</v>
      </c>
      <c r="E2816" s="145" t="s">
        <v>16439</v>
      </c>
    </row>
    <row r="2817" spans="1:5">
      <c r="A2817" t="str">
        <f t="shared" si="43"/>
        <v>92884</v>
      </c>
      <c r="B2817" s="142" t="s">
        <v>3468</v>
      </c>
      <c r="C2817" s="156" t="s">
        <v>11746</v>
      </c>
      <c r="D2817" s="144" t="s">
        <v>10821</v>
      </c>
      <c r="E2817" s="145" t="s">
        <v>26229</v>
      </c>
    </row>
    <row r="2818" spans="1:5">
      <c r="A2818" t="str">
        <f t="shared" si="43"/>
        <v>92885</v>
      </c>
      <c r="B2818" s="142" t="s">
        <v>3469</v>
      </c>
      <c r="C2818" s="156" t="s">
        <v>11747</v>
      </c>
      <c r="D2818" s="144" t="s">
        <v>10821</v>
      </c>
      <c r="E2818" s="145" t="s">
        <v>9459</v>
      </c>
    </row>
    <row r="2819" spans="1:5">
      <c r="A2819" t="str">
        <f t="shared" si="43"/>
        <v>92886</v>
      </c>
      <c r="B2819" s="142" t="s">
        <v>3470</v>
      </c>
      <c r="C2819" s="156" t="s">
        <v>11748</v>
      </c>
      <c r="D2819" s="144" t="s">
        <v>10821</v>
      </c>
      <c r="E2819" s="145" t="s">
        <v>18258</v>
      </c>
    </row>
    <row r="2820" spans="1:5">
      <c r="A2820" t="str">
        <f t="shared" si="43"/>
        <v>92887</v>
      </c>
      <c r="B2820" s="142" t="s">
        <v>3471</v>
      </c>
      <c r="C2820" s="156" t="s">
        <v>11749</v>
      </c>
      <c r="D2820" s="144" t="s">
        <v>10821</v>
      </c>
      <c r="E2820" s="145" t="s">
        <v>8895</v>
      </c>
    </row>
    <row r="2821" spans="1:5">
      <c r="A2821" t="str">
        <f t="shared" si="43"/>
        <v>92888</v>
      </c>
      <c r="B2821" s="142" t="s">
        <v>3472</v>
      </c>
      <c r="C2821" s="156" t="s">
        <v>11750</v>
      </c>
      <c r="D2821" s="144" t="s">
        <v>10821</v>
      </c>
      <c r="E2821" s="145" t="s">
        <v>12669</v>
      </c>
    </row>
    <row r="2822" spans="1:5" ht="27">
      <c r="A2822" t="str">
        <f t="shared" si="43"/>
        <v>92889</v>
      </c>
      <c r="B2822" s="142" t="s">
        <v>3473</v>
      </c>
      <c r="C2822" s="156" t="s">
        <v>13518</v>
      </c>
      <c r="D2822" s="144" t="s">
        <v>9623</v>
      </c>
      <c r="E2822" s="145" t="s">
        <v>18743</v>
      </c>
    </row>
    <row r="2823" spans="1:5" ht="27">
      <c r="A2823" t="str">
        <f t="shared" si="43"/>
        <v>92890</v>
      </c>
      <c r="B2823" s="142" t="s">
        <v>3474</v>
      </c>
      <c r="C2823" s="156" t="s">
        <v>13519</v>
      </c>
      <c r="D2823" s="144" t="s">
        <v>9623</v>
      </c>
      <c r="E2823" s="145" t="s">
        <v>29593</v>
      </c>
    </row>
    <row r="2824" spans="1:5" ht="27">
      <c r="A2824" t="str">
        <f t="shared" ref="A2824:A2887" si="44">IF(ISERROR(SEARCH("/",B2824)=6),TRIM(CLEAN(B2824)),IF(SEARCH("/",B2824)=6,IF(LEN(TRIM(CLEAN(B2824)))=7,LEFT(TRIM(CLEAN(B2824)),6)&amp;"00"&amp;RIGHT(TRIM(CLEAN(B2824)),1),LEFT(TRIM(CLEAN(B2824)),6)&amp;"0"&amp;RIGHT(TRIM(CLEAN(B2824)),2)),TRIM(CLEAN(B2824))))</f>
        <v>92891</v>
      </c>
      <c r="B2824" s="142" t="s">
        <v>3475</v>
      </c>
      <c r="C2824" s="156" t="s">
        <v>13520</v>
      </c>
      <c r="D2824" s="144" t="s">
        <v>9623</v>
      </c>
      <c r="E2824" s="145" t="s">
        <v>29594</v>
      </c>
    </row>
    <row r="2825" spans="1:5" ht="27">
      <c r="A2825" t="str">
        <f t="shared" si="44"/>
        <v>92892</v>
      </c>
      <c r="B2825" s="142" t="s">
        <v>3476</v>
      </c>
      <c r="C2825" s="156" t="s">
        <v>13521</v>
      </c>
      <c r="D2825" s="144" t="s">
        <v>9623</v>
      </c>
      <c r="E2825" s="145" t="s">
        <v>16446</v>
      </c>
    </row>
    <row r="2826" spans="1:5" ht="27">
      <c r="A2826" t="str">
        <f t="shared" si="44"/>
        <v>92893</v>
      </c>
      <c r="B2826" s="142" t="s">
        <v>3477</v>
      </c>
      <c r="C2826" s="156" t="s">
        <v>13522</v>
      </c>
      <c r="D2826" s="144" t="s">
        <v>9623</v>
      </c>
      <c r="E2826" s="145" t="s">
        <v>29595</v>
      </c>
    </row>
    <row r="2827" spans="1:5" ht="27">
      <c r="A2827" t="str">
        <f t="shared" si="44"/>
        <v>92894</v>
      </c>
      <c r="B2827" s="142" t="s">
        <v>3478</v>
      </c>
      <c r="C2827" s="156" t="s">
        <v>13523</v>
      </c>
      <c r="D2827" s="144" t="s">
        <v>9623</v>
      </c>
      <c r="E2827" s="145" t="s">
        <v>29596</v>
      </c>
    </row>
    <row r="2828" spans="1:5" ht="27">
      <c r="A2828" t="str">
        <f t="shared" si="44"/>
        <v>92895</v>
      </c>
      <c r="B2828" s="142" t="s">
        <v>3479</v>
      </c>
      <c r="C2828" s="156" t="s">
        <v>13524</v>
      </c>
      <c r="D2828" s="144" t="s">
        <v>9623</v>
      </c>
      <c r="E2828" s="145" t="s">
        <v>29597</v>
      </c>
    </row>
    <row r="2829" spans="1:5" ht="27">
      <c r="A2829" t="str">
        <f t="shared" si="44"/>
        <v>92896</v>
      </c>
      <c r="B2829" s="142" t="s">
        <v>3480</v>
      </c>
      <c r="C2829" s="156" t="s">
        <v>13525</v>
      </c>
      <c r="D2829" s="144" t="s">
        <v>9623</v>
      </c>
      <c r="E2829" s="145" t="s">
        <v>29598</v>
      </c>
    </row>
    <row r="2830" spans="1:5" ht="27">
      <c r="A2830" t="str">
        <f t="shared" si="44"/>
        <v>92897</v>
      </c>
      <c r="B2830" s="142" t="s">
        <v>3481</v>
      </c>
      <c r="C2830" s="156" t="s">
        <v>13526</v>
      </c>
      <c r="D2830" s="144" t="s">
        <v>9623</v>
      </c>
      <c r="E2830" s="145" t="s">
        <v>29599</v>
      </c>
    </row>
    <row r="2831" spans="1:5" ht="27">
      <c r="A2831" t="str">
        <f t="shared" si="44"/>
        <v>92898</v>
      </c>
      <c r="B2831" s="142" t="s">
        <v>3482</v>
      </c>
      <c r="C2831" s="156" t="s">
        <v>13527</v>
      </c>
      <c r="D2831" s="144" t="s">
        <v>9623</v>
      </c>
      <c r="E2831" s="145" t="s">
        <v>17546</v>
      </c>
    </row>
    <row r="2832" spans="1:5" ht="27">
      <c r="A2832" t="str">
        <f t="shared" si="44"/>
        <v>92899</v>
      </c>
      <c r="B2832" s="142" t="s">
        <v>3483</v>
      </c>
      <c r="C2832" s="156" t="s">
        <v>13528</v>
      </c>
      <c r="D2832" s="144" t="s">
        <v>9623</v>
      </c>
      <c r="E2832" s="145" t="s">
        <v>28381</v>
      </c>
    </row>
    <row r="2833" spans="1:5" ht="27">
      <c r="A2833" t="str">
        <f t="shared" si="44"/>
        <v>92900</v>
      </c>
      <c r="B2833" s="142" t="s">
        <v>3484</v>
      </c>
      <c r="C2833" s="156" t="s">
        <v>13529</v>
      </c>
      <c r="D2833" s="144" t="s">
        <v>9623</v>
      </c>
      <c r="E2833" s="145" t="s">
        <v>29600</v>
      </c>
    </row>
    <row r="2834" spans="1:5" ht="27">
      <c r="A2834" t="str">
        <f t="shared" si="44"/>
        <v>92901</v>
      </c>
      <c r="B2834" s="142" t="s">
        <v>3485</v>
      </c>
      <c r="C2834" s="156" t="s">
        <v>13530</v>
      </c>
      <c r="D2834" s="144" t="s">
        <v>9623</v>
      </c>
      <c r="E2834" s="145" t="s">
        <v>29601</v>
      </c>
    </row>
    <row r="2835" spans="1:5" ht="27">
      <c r="A2835" t="str">
        <f t="shared" si="44"/>
        <v>92902</v>
      </c>
      <c r="B2835" s="142" t="s">
        <v>3486</v>
      </c>
      <c r="C2835" s="156" t="s">
        <v>13531</v>
      </c>
      <c r="D2835" s="144" t="s">
        <v>9623</v>
      </c>
      <c r="E2835" s="145" t="s">
        <v>29602</v>
      </c>
    </row>
    <row r="2836" spans="1:5" ht="27">
      <c r="A2836" t="str">
        <f t="shared" si="44"/>
        <v>92903</v>
      </c>
      <c r="B2836" s="142" t="s">
        <v>3487</v>
      </c>
      <c r="C2836" s="156" t="s">
        <v>13532</v>
      </c>
      <c r="D2836" s="144" t="s">
        <v>9623</v>
      </c>
      <c r="E2836" s="145" t="s">
        <v>24765</v>
      </c>
    </row>
    <row r="2837" spans="1:5" ht="27">
      <c r="A2837" t="str">
        <f t="shared" si="44"/>
        <v>92904</v>
      </c>
      <c r="B2837" s="142" t="s">
        <v>3488</v>
      </c>
      <c r="C2837" s="156" t="s">
        <v>13533</v>
      </c>
      <c r="D2837" s="144" t="s">
        <v>9623</v>
      </c>
      <c r="E2837" s="145" t="s">
        <v>16682</v>
      </c>
    </row>
    <row r="2838" spans="1:5" ht="27">
      <c r="A2838" t="str">
        <f t="shared" si="44"/>
        <v>92905</v>
      </c>
      <c r="B2838" s="142" t="s">
        <v>3489</v>
      </c>
      <c r="C2838" s="156" t="s">
        <v>13534</v>
      </c>
      <c r="D2838" s="144" t="s">
        <v>9623</v>
      </c>
      <c r="E2838" s="145" t="s">
        <v>17579</v>
      </c>
    </row>
    <row r="2839" spans="1:5" ht="27">
      <c r="A2839" t="str">
        <f t="shared" si="44"/>
        <v>92906</v>
      </c>
      <c r="B2839" s="142" t="s">
        <v>3490</v>
      </c>
      <c r="C2839" s="156" t="s">
        <v>13536</v>
      </c>
      <c r="D2839" s="144" t="s">
        <v>9623</v>
      </c>
      <c r="E2839" s="145" t="s">
        <v>20060</v>
      </c>
    </row>
    <row r="2840" spans="1:5" ht="27">
      <c r="A2840" t="str">
        <f t="shared" si="44"/>
        <v>92907</v>
      </c>
      <c r="B2840" s="142" t="s">
        <v>3491</v>
      </c>
      <c r="C2840" s="156" t="s">
        <v>13537</v>
      </c>
      <c r="D2840" s="144" t="s">
        <v>9623</v>
      </c>
      <c r="E2840" s="145" t="s">
        <v>28362</v>
      </c>
    </row>
    <row r="2841" spans="1:5" ht="27">
      <c r="A2841" t="str">
        <f t="shared" si="44"/>
        <v>92908</v>
      </c>
      <c r="B2841" s="142" t="s">
        <v>3492</v>
      </c>
      <c r="C2841" s="156" t="s">
        <v>13538</v>
      </c>
      <c r="D2841" s="144" t="s">
        <v>9623</v>
      </c>
      <c r="E2841" s="145" t="s">
        <v>28362</v>
      </c>
    </row>
    <row r="2842" spans="1:5" ht="27">
      <c r="A2842" t="str">
        <f t="shared" si="44"/>
        <v>92909</v>
      </c>
      <c r="B2842" s="142" t="s">
        <v>3493</v>
      </c>
      <c r="C2842" s="156" t="s">
        <v>13539</v>
      </c>
      <c r="D2842" s="144" t="s">
        <v>9623</v>
      </c>
      <c r="E2842" s="145" t="s">
        <v>28362</v>
      </c>
    </row>
    <row r="2843" spans="1:5" ht="27">
      <c r="A2843" t="str">
        <f t="shared" si="44"/>
        <v>92910</v>
      </c>
      <c r="B2843" s="142" t="s">
        <v>3494</v>
      </c>
      <c r="C2843" s="156" t="s">
        <v>13540</v>
      </c>
      <c r="D2843" s="144" t="s">
        <v>9623</v>
      </c>
      <c r="E2843" s="145" t="s">
        <v>25018</v>
      </c>
    </row>
    <row r="2844" spans="1:5" ht="27">
      <c r="A2844" t="str">
        <f t="shared" si="44"/>
        <v>92911</v>
      </c>
      <c r="B2844" s="142" t="s">
        <v>3495</v>
      </c>
      <c r="C2844" s="156" t="s">
        <v>13541</v>
      </c>
      <c r="D2844" s="144" t="s">
        <v>9623</v>
      </c>
      <c r="E2844" s="145" t="s">
        <v>25018</v>
      </c>
    </row>
    <row r="2845" spans="1:5" ht="27">
      <c r="A2845" t="str">
        <f t="shared" si="44"/>
        <v>92912</v>
      </c>
      <c r="B2845" s="142" t="s">
        <v>3496</v>
      </c>
      <c r="C2845" s="156" t="s">
        <v>13542</v>
      </c>
      <c r="D2845" s="144" t="s">
        <v>9623</v>
      </c>
      <c r="E2845" s="145" t="s">
        <v>21205</v>
      </c>
    </row>
    <row r="2846" spans="1:5" ht="27">
      <c r="A2846" t="str">
        <f t="shared" si="44"/>
        <v>92913</v>
      </c>
      <c r="B2846" s="142" t="s">
        <v>3497</v>
      </c>
      <c r="C2846" s="156" t="s">
        <v>13543</v>
      </c>
      <c r="D2846" s="144" t="s">
        <v>9623</v>
      </c>
      <c r="E2846" s="145" t="s">
        <v>29603</v>
      </c>
    </row>
    <row r="2847" spans="1:5" ht="27">
      <c r="A2847" t="str">
        <f t="shared" si="44"/>
        <v>92914</v>
      </c>
      <c r="B2847" s="142" t="s">
        <v>3498</v>
      </c>
      <c r="C2847" s="156" t="s">
        <v>13544</v>
      </c>
      <c r="D2847" s="144" t="s">
        <v>9623</v>
      </c>
      <c r="E2847" s="145" t="s">
        <v>29603</v>
      </c>
    </row>
    <row r="2848" spans="1:5" ht="27">
      <c r="A2848" t="str">
        <f t="shared" si="44"/>
        <v>92915</v>
      </c>
      <c r="B2848" s="142" t="s">
        <v>3499</v>
      </c>
      <c r="C2848" s="156" t="s">
        <v>11751</v>
      </c>
      <c r="D2848" s="144" t="s">
        <v>10821</v>
      </c>
      <c r="E2848" s="145" t="s">
        <v>17291</v>
      </c>
    </row>
    <row r="2849" spans="1:5" ht="27">
      <c r="A2849" t="str">
        <f t="shared" si="44"/>
        <v>92916</v>
      </c>
      <c r="B2849" s="142" t="s">
        <v>3500</v>
      </c>
      <c r="C2849" s="156" t="s">
        <v>11753</v>
      </c>
      <c r="D2849" s="144" t="s">
        <v>10821</v>
      </c>
      <c r="E2849" s="145" t="s">
        <v>28493</v>
      </c>
    </row>
    <row r="2850" spans="1:5" ht="27">
      <c r="A2850" t="str">
        <f t="shared" si="44"/>
        <v>92917</v>
      </c>
      <c r="B2850" s="142" t="s">
        <v>3501</v>
      </c>
      <c r="C2850" s="156" t="s">
        <v>11754</v>
      </c>
      <c r="D2850" s="144" t="s">
        <v>10821</v>
      </c>
      <c r="E2850" s="145" t="s">
        <v>17691</v>
      </c>
    </row>
    <row r="2851" spans="1:5" ht="27">
      <c r="A2851" t="str">
        <f t="shared" si="44"/>
        <v>92918</v>
      </c>
      <c r="B2851" s="142" t="s">
        <v>3502</v>
      </c>
      <c r="C2851" s="156" t="s">
        <v>13545</v>
      </c>
      <c r="D2851" s="144" t="s">
        <v>9623</v>
      </c>
      <c r="E2851" s="145" t="s">
        <v>17636</v>
      </c>
    </row>
    <row r="2852" spans="1:5" ht="27">
      <c r="A2852" t="str">
        <f t="shared" si="44"/>
        <v>92919</v>
      </c>
      <c r="B2852" s="142" t="s">
        <v>3503</v>
      </c>
      <c r="C2852" s="156" t="s">
        <v>11756</v>
      </c>
      <c r="D2852" s="144" t="s">
        <v>10821</v>
      </c>
      <c r="E2852" s="145" t="s">
        <v>9363</v>
      </c>
    </row>
    <row r="2853" spans="1:5" ht="27">
      <c r="A2853" t="str">
        <f t="shared" si="44"/>
        <v>92920</v>
      </c>
      <c r="B2853" s="142" t="s">
        <v>3504</v>
      </c>
      <c r="C2853" s="156" t="s">
        <v>13546</v>
      </c>
      <c r="D2853" s="144" t="s">
        <v>9623</v>
      </c>
      <c r="E2853" s="145" t="s">
        <v>17654</v>
      </c>
    </row>
    <row r="2854" spans="1:5" ht="27">
      <c r="A2854" t="str">
        <f t="shared" si="44"/>
        <v>92921</v>
      </c>
      <c r="B2854" s="142" t="s">
        <v>3505</v>
      </c>
      <c r="C2854" s="156" t="s">
        <v>11758</v>
      </c>
      <c r="D2854" s="144" t="s">
        <v>10821</v>
      </c>
      <c r="E2854" s="145" t="s">
        <v>16347</v>
      </c>
    </row>
    <row r="2855" spans="1:5" ht="27">
      <c r="A2855" t="str">
        <f t="shared" si="44"/>
        <v>92922</v>
      </c>
      <c r="B2855" s="142" t="s">
        <v>3506</v>
      </c>
      <c r="C2855" s="156" t="s">
        <v>11759</v>
      </c>
      <c r="D2855" s="144" t="s">
        <v>10821</v>
      </c>
      <c r="E2855" s="145" t="s">
        <v>9373</v>
      </c>
    </row>
    <row r="2856" spans="1:5" ht="27">
      <c r="A2856" t="str">
        <f t="shared" si="44"/>
        <v>92923</v>
      </c>
      <c r="B2856" s="142" t="s">
        <v>3507</v>
      </c>
      <c r="C2856" s="156" t="s">
        <v>11761</v>
      </c>
      <c r="D2856" s="144" t="s">
        <v>10821</v>
      </c>
      <c r="E2856" s="145" t="s">
        <v>9102</v>
      </c>
    </row>
    <row r="2857" spans="1:5" ht="27">
      <c r="A2857" t="str">
        <f t="shared" si="44"/>
        <v>92924</v>
      </c>
      <c r="B2857" s="142" t="s">
        <v>3508</v>
      </c>
      <c r="C2857" s="156" t="s">
        <v>11762</v>
      </c>
      <c r="D2857" s="144" t="s">
        <v>10821</v>
      </c>
      <c r="E2857" s="145" t="s">
        <v>10734</v>
      </c>
    </row>
    <row r="2858" spans="1:5" ht="27">
      <c r="A2858" t="str">
        <f t="shared" si="44"/>
        <v>92925</v>
      </c>
      <c r="B2858" s="142" t="s">
        <v>3509</v>
      </c>
      <c r="C2858" s="156" t="s">
        <v>13547</v>
      </c>
      <c r="D2858" s="144" t="s">
        <v>9623</v>
      </c>
      <c r="E2858" s="145" t="s">
        <v>27099</v>
      </c>
    </row>
    <row r="2859" spans="1:5" ht="27">
      <c r="A2859" t="str">
        <f t="shared" si="44"/>
        <v>92926</v>
      </c>
      <c r="B2859" s="142" t="s">
        <v>3510</v>
      </c>
      <c r="C2859" s="156" t="s">
        <v>13548</v>
      </c>
      <c r="D2859" s="144" t="s">
        <v>9623</v>
      </c>
      <c r="E2859" s="145" t="s">
        <v>29604</v>
      </c>
    </row>
    <row r="2860" spans="1:5" ht="27">
      <c r="A2860" t="str">
        <f t="shared" si="44"/>
        <v>92927</v>
      </c>
      <c r="B2860" s="142" t="s">
        <v>3511</v>
      </c>
      <c r="C2860" s="156" t="s">
        <v>13549</v>
      </c>
      <c r="D2860" s="144" t="s">
        <v>9623</v>
      </c>
      <c r="E2860" s="145" t="s">
        <v>29604</v>
      </c>
    </row>
    <row r="2861" spans="1:5" ht="27">
      <c r="A2861" t="str">
        <f t="shared" si="44"/>
        <v>92928</v>
      </c>
      <c r="B2861" s="142" t="s">
        <v>3512</v>
      </c>
      <c r="C2861" s="156" t="s">
        <v>13550</v>
      </c>
      <c r="D2861" s="144" t="s">
        <v>9623</v>
      </c>
      <c r="E2861" s="145" t="s">
        <v>29605</v>
      </c>
    </row>
    <row r="2862" spans="1:5" ht="27">
      <c r="A2862" t="str">
        <f t="shared" si="44"/>
        <v>92929</v>
      </c>
      <c r="B2862" s="142" t="s">
        <v>3513</v>
      </c>
      <c r="C2862" s="156" t="s">
        <v>13551</v>
      </c>
      <c r="D2862" s="144" t="s">
        <v>9623</v>
      </c>
      <c r="E2862" s="145" t="s">
        <v>29605</v>
      </c>
    </row>
    <row r="2863" spans="1:5" ht="27">
      <c r="A2863" t="str">
        <f t="shared" si="44"/>
        <v>92930</v>
      </c>
      <c r="B2863" s="142" t="s">
        <v>3514</v>
      </c>
      <c r="C2863" s="156" t="s">
        <v>13552</v>
      </c>
      <c r="D2863" s="144" t="s">
        <v>9623</v>
      </c>
      <c r="E2863" s="145" t="s">
        <v>29605</v>
      </c>
    </row>
    <row r="2864" spans="1:5" ht="27">
      <c r="A2864" t="str">
        <f t="shared" si="44"/>
        <v>92931</v>
      </c>
      <c r="B2864" s="142" t="s">
        <v>3515</v>
      </c>
      <c r="C2864" s="156" t="s">
        <v>13553</v>
      </c>
      <c r="D2864" s="144" t="s">
        <v>9623</v>
      </c>
      <c r="E2864" s="145" t="s">
        <v>20195</v>
      </c>
    </row>
    <row r="2865" spans="1:5" ht="27">
      <c r="A2865" t="str">
        <f t="shared" si="44"/>
        <v>92932</v>
      </c>
      <c r="B2865" s="142" t="s">
        <v>3516</v>
      </c>
      <c r="C2865" s="156" t="s">
        <v>13554</v>
      </c>
      <c r="D2865" s="144" t="s">
        <v>9623</v>
      </c>
      <c r="E2865" s="145" t="s">
        <v>20195</v>
      </c>
    </row>
    <row r="2866" spans="1:5" ht="27">
      <c r="A2866" t="str">
        <f t="shared" si="44"/>
        <v>92933</v>
      </c>
      <c r="B2866" s="142" t="s">
        <v>3517</v>
      </c>
      <c r="C2866" s="156" t="s">
        <v>13555</v>
      </c>
      <c r="D2866" s="144" t="s">
        <v>9623</v>
      </c>
      <c r="E2866" s="145" t="s">
        <v>20195</v>
      </c>
    </row>
    <row r="2867" spans="1:5" ht="27">
      <c r="A2867" t="str">
        <f t="shared" si="44"/>
        <v>92934</v>
      </c>
      <c r="B2867" s="142" t="s">
        <v>3518</v>
      </c>
      <c r="C2867" s="156" t="s">
        <v>13556</v>
      </c>
      <c r="D2867" s="144" t="s">
        <v>9623</v>
      </c>
      <c r="E2867" s="145" t="s">
        <v>29606</v>
      </c>
    </row>
    <row r="2868" spans="1:5" ht="27">
      <c r="A2868" t="str">
        <f t="shared" si="44"/>
        <v>92935</v>
      </c>
      <c r="B2868" s="142" t="s">
        <v>3519</v>
      </c>
      <c r="C2868" s="156" t="s">
        <v>13557</v>
      </c>
      <c r="D2868" s="144" t="s">
        <v>9623</v>
      </c>
      <c r="E2868" s="145" t="s">
        <v>29606</v>
      </c>
    </row>
    <row r="2869" spans="1:5" ht="27">
      <c r="A2869" t="str">
        <f t="shared" si="44"/>
        <v>92936</v>
      </c>
      <c r="B2869" s="142" t="s">
        <v>3520</v>
      </c>
      <c r="C2869" s="156" t="s">
        <v>13558</v>
      </c>
      <c r="D2869" s="144" t="s">
        <v>9623</v>
      </c>
      <c r="E2869" s="145" t="s">
        <v>29607</v>
      </c>
    </row>
    <row r="2870" spans="1:5" ht="27">
      <c r="A2870" t="str">
        <f t="shared" si="44"/>
        <v>92937</v>
      </c>
      <c r="B2870" s="142" t="s">
        <v>3521</v>
      </c>
      <c r="C2870" s="156" t="s">
        <v>13559</v>
      </c>
      <c r="D2870" s="144" t="s">
        <v>9623</v>
      </c>
      <c r="E2870" s="145" t="s">
        <v>29607</v>
      </c>
    </row>
    <row r="2871" spans="1:5" ht="27">
      <c r="A2871" t="str">
        <f t="shared" si="44"/>
        <v>92938</v>
      </c>
      <c r="B2871" s="142" t="s">
        <v>3522</v>
      </c>
      <c r="C2871" s="156" t="s">
        <v>13560</v>
      </c>
      <c r="D2871" s="144" t="s">
        <v>9623</v>
      </c>
      <c r="E2871" s="145" t="s">
        <v>9181</v>
      </c>
    </row>
    <row r="2872" spans="1:5" ht="27">
      <c r="A2872" t="str">
        <f t="shared" si="44"/>
        <v>92939</v>
      </c>
      <c r="B2872" s="142" t="s">
        <v>3523</v>
      </c>
      <c r="C2872" s="156" t="s">
        <v>13561</v>
      </c>
      <c r="D2872" s="144" t="s">
        <v>9623</v>
      </c>
      <c r="E2872" s="145" t="s">
        <v>16403</v>
      </c>
    </row>
    <row r="2873" spans="1:5" ht="27">
      <c r="A2873" t="str">
        <f t="shared" si="44"/>
        <v>92940</v>
      </c>
      <c r="B2873" s="142" t="s">
        <v>3524</v>
      </c>
      <c r="C2873" s="156" t="s">
        <v>13562</v>
      </c>
      <c r="D2873" s="144" t="s">
        <v>9623</v>
      </c>
      <c r="E2873" s="145" t="s">
        <v>16741</v>
      </c>
    </row>
    <row r="2874" spans="1:5" ht="27">
      <c r="A2874" t="str">
        <f t="shared" si="44"/>
        <v>92941</v>
      </c>
      <c r="B2874" s="142" t="s">
        <v>3525</v>
      </c>
      <c r="C2874" s="156" t="s">
        <v>13563</v>
      </c>
      <c r="D2874" s="144" t="s">
        <v>9623</v>
      </c>
      <c r="E2874" s="145" t="s">
        <v>29608</v>
      </c>
    </row>
    <row r="2875" spans="1:5" ht="27">
      <c r="A2875" t="str">
        <f t="shared" si="44"/>
        <v>92942</v>
      </c>
      <c r="B2875" s="142" t="s">
        <v>3526</v>
      </c>
      <c r="C2875" s="156" t="s">
        <v>13564</v>
      </c>
      <c r="D2875" s="144" t="s">
        <v>9623</v>
      </c>
      <c r="E2875" s="145" t="s">
        <v>29608</v>
      </c>
    </row>
    <row r="2876" spans="1:5" ht="27">
      <c r="A2876" t="str">
        <f t="shared" si="44"/>
        <v>92943</v>
      </c>
      <c r="B2876" s="142" t="s">
        <v>3527</v>
      </c>
      <c r="C2876" s="156" t="s">
        <v>13565</v>
      </c>
      <c r="D2876" s="144" t="s">
        <v>9623</v>
      </c>
      <c r="E2876" s="145" t="s">
        <v>27114</v>
      </c>
    </row>
    <row r="2877" spans="1:5" ht="27">
      <c r="A2877" t="str">
        <f t="shared" si="44"/>
        <v>92944</v>
      </c>
      <c r="B2877" s="142" t="s">
        <v>3528</v>
      </c>
      <c r="C2877" s="156" t="s">
        <v>13566</v>
      </c>
      <c r="D2877" s="144" t="s">
        <v>9623</v>
      </c>
      <c r="E2877" s="145" t="s">
        <v>27114</v>
      </c>
    </row>
    <row r="2878" spans="1:5" ht="27">
      <c r="A2878" t="str">
        <f t="shared" si="44"/>
        <v>92945</v>
      </c>
      <c r="B2878" s="142" t="s">
        <v>3529</v>
      </c>
      <c r="C2878" s="156" t="s">
        <v>13567</v>
      </c>
      <c r="D2878" s="144" t="s">
        <v>9623</v>
      </c>
      <c r="E2878" s="145" t="s">
        <v>27114</v>
      </c>
    </row>
    <row r="2879" spans="1:5" ht="27">
      <c r="A2879" t="str">
        <f t="shared" si="44"/>
        <v>92946</v>
      </c>
      <c r="B2879" s="142" t="s">
        <v>3530</v>
      </c>
      <c r="C2879" s="156" t="s">
        <v>13568</v>
      </c>
      <c r="D2879" s="144" t="s">
        <v>9623</v>
      </c>
      <c r="E2879" s="145" t="s">
        <v>17611</v>
      </c>
    </row>
    <row r="2880" spans="1:5" ht="27">
      <c r="A2880" t="str">
        <f t="shared" si="44"/>
        <v>92947</v>
      </c>
      <c r="B2880" s="142" t="s">
        <v>3531</v>
      </c>
      <c r="C2880" s="156" t="s">
        <v>13569</v>
      </c>
      <c r="D2880" s="144" t="s">
        <v>9623</v>
      </c>
      <c r="E2880" s="145" t="s">
        <v>17611</v>
      </c>
    </row>
    <row r="2881" spans="1:5" ht="27">
      <c r="A2881" t="str">
        <f t="shared" si="44"/>
        <v>92948</v>
      </c>
      <c r="B2881" s="142" t="s">
        <v>3532</v>
      </c>
      <c r="C2881" s="156" t="s">
        <v>13570</v>
      </c>
      <c r="D2881" s="144" t="s">
        <v>9623</v>
      </c>
      <c r="E2881" s="145" t="s">
        <v>17611</v>
      </c>
    </row>
    <row r="2882" spans="1:5" ht="27">
      <c r="A2882" t="str">
        <f t="shared" si="44"/>
        <v>92949</v>
      </c>
      <c r="B2882" s="142" t="s">
        <v>3533</v>
      </c>
      <c r="C2882" s="156" t="s">
        <v>13571</v>
      </c>
      <c r="D2882" s="144" t="s">
        <v>9623</v>
      </c>
      <c r="E2882" s="145" t="s">
        <v>24926</v>
      </c>
    </row>
    <row r="2883" spans="1:5" ht="27">
      <c r="A2883" t="str">
        <f t="shared" si="44"/>
        <v>92950</v>
      </c>
      <c r="B2883" s="142" t="s">
        <v>3534</v>
      </c>
      <c r="C2883" s="156" t="s">
        <v>13572</v>
      </c>
      <c r="D2883" s="144" t="s">
        <v>9623</v>
      </c>
      <c r="E2883" s="145" t="s">
        <v>24926</v>
      </c>
    </row>
    <row r="2884" spans="1:5" ht="27">
      <c r="A2884" t="str">
        <f t="shared" si="44"/>
        <v>92951</v>
      </c>
      <c r="B2884" s="142" t="s">
        <v>3535</v>
      </c>
      <c r="C2884" s="156" t="s">
        <v>13573</v>
      </c>
      <c r="D2884" s="144" t="s">
        <v>9623</v>
      </c>
      <c r="E2884" s="145" t="s">
        <v>28496</v>
      </c>
    </row>
    <row r="2885" spans="1:5" ht="27">
      <c r="A2885" t="str">
        <f t="shared" si="44"/>
        <v>92952</v>
      </c>
      <c r="B2885" s="142" t="s">
        <v>3536</v>
      </c>
      <c r="C2885" s="156" t="s">
        <v>13574</v>
      </c>
      <c r="D2885" s="144" t="s">
        <v>9623</v>
      </c>
      <c r="E2885" s="145" t="s">
        <v>28496</v>
      </c>
    </row>
    <row r="2886" spans="1:5" ht="27">
      <c r="A2886" t="str">
        <f t="shared" si="44"/>
        <v>92953</v>
      </c>
      <c r="B2886" s="142" t="s">
        <v>3537</v>
      </c>
      <c r="C2886" s="156" t="s">
        <v>13575</v>
      </c>
      <c r="D2886" s="144" t="s">
        <v>9623</v>
      </c>
      <c r="E2886" s="145" t="s">
        <v>9466</v>
      </c>
    </row>
    <row r="2887" spans="1:5" ht="27">
      <c r="A2887" t="str">
        <f t="shared" si="44"/>
        <v>92956</v>
      </c>
      <c r="B2887" s="142" t="s">
        <v>3538</v>
      </c>
      <c r="C2887" s="156" t="s">
        <v>10592</v>
      </c>
      <c r="D2887" s="144" t="s">
        <v>10129</v>
      </c>
      <c r="E2887" s="145" t="s">
        <v>16358</v>
      </c>
    </row>
    <row r="2888" spans="1:5" ht="27">
      <c r="A2888" t="str">
        <f t="shared" ref="A2888:A2951" si="45">IF(ISERROR(SEARCH("/",B2888)=6),TRIM(CLEAN(B2888)),IF(SEARCH("/",B2888)=6,IF(LEN(TRIM(CLEAN(B2888)))=7,LEFT(TRIM(CLEAN(B2888)),6)&amp;"00"&amp;RIGHT(TRIM(CLEAN(B2888)),1),LEFT(TRIM(CLEAN(B2888)),6)&amp;"0"&amp;RIGHT(TRIM(CLEAN(B2888)),2)),TRIM(CLEAN(B2888))))</f>
        <v>92957</v>
      </c>
      <c r="B2888" s="142" t="s">
        <v>3539</v>
      </c>
      <c r="C2888" s="156" t="s">
        <v>10593</v>
      </c>
      <c r="D2888" s="144" t="s">
        <v>10129</v>
      </c>
      <c r="E2888" s="145" t="s">
        <v>27420</v>
      </c>
    </row>
    <row r="2889" spans="1:5" ht="27">
      <c r="A2889" t="str">
        <f t="shared" si="45"/>
        <v>92958</v>
      </c>
      <c r="B2889" s="142" t="s">
        <v>3540</v>
      </c>
      <c r="C2889" s="156" t="s">
        <v>10594</v>
      </c>
      <c r="D2889" s="144" t="s">
        <v>10129</v>
      </c>
      <c r="E2889" s="145" t="s">
        <v>8578</v>
      </c>
    </row>
    <row r="2890" spans="1:5" ht="27">
      <c r="A2890" t="str">
        <f t="shared" si="45"/>
        <v>92959</v>
      </c>
      <c r="B2890" s="142" t="s">
        <v>3541</v>
      </c>
      <c r="C2890" s="156" t="s">
        <v>10595</v>
      </c>
      <c r="D2890" s="144" t="s">
        <v>10129</v>
      </c>
      <c r="E2890" s="145" t="s">
        <v>10370</v>
      </c>
    </row>
    <row r="2891" spans="1:5" ht="27">
      <c r="A2891" t="str">
        <f t="shared" si="45"/>
        <v>92960</v>
      </c>
      <c r="B2891" s="142" t="s">
        <v>3542</v>
      </c>
      <c r="C2891" s="156" t="s">
        <v>9913</v>
      </c>
      <c r="D2891" s="144" t="s">
        <v>9808</v>
      </c>
      <c r="E2891" s="145" t="s">
        <v>29609</v>
      </c>
    </row>
    <row r="2892" spans="1:5" ht="27">
      <c r="A2892" t="str">
        <f t="shared" si="45"/>
        <v>92961</v>
      </c>
      <c r="B2892" s="142" t="s">
        <v>3543</v>
      </c>
      <c r="C2892" s="156" t="s">
        <v>10074</v>
      </c>
      <c r="D2892" s="144" t="s">
        <v>9961</v>
      </c>
      <c r="E2892" s="145" t="s">
        <v>8805</v>
      </c>
    </row>
    <row r="2893" spans="1:5" ht="27">
      <c r="A2893" t="str">
        <f t="shared" si="45"/>
        <v>92963</v>
      </c>
      <c r="B2893" s="142" t="s">
        <v>3544</v>
      </c>
      <c r="C2893" s="156" t="s">
        <v>10597</v>
      </c>
      <c r="D2893" s="144" t="s">
        <v>10129</v>
      </c>
      <c r="E2893" s="145" t="s">
        <v>8802</v>
      </c>
    </row>
    <row r="2894" spans="1:5">
      <c r="A2894" t="str">
        <f t="shared" si="45"/>
        <v>92964</v>
      </c>
      <c r="B2894" s="142" t="s">
        <v>3545</v>
      </c>
      <c r="C2894" s="156" t="s">
        <v>10598</v>
      </c>
      <c r="D2894" s="144" t="s">
        <v>10129</v>
      </c>
      <c r="E2894" s="145" t="s">
        <v>9054</v>
      </c>
    </row>
    <row r="2895" spans="1:5" ht="27">
      <c r="A2895" t="str">
        <f t="shared" si="45"/>
        <v>92965</v>
      </c>
      <c r="B2895" s="142" t="s">
        <v>3546</v>
      </c>
      <c r="C2895" s="156" t="s">
        <v>10599</v>
      </c>
      <c r="D2895" s="144" t="s">
        <v>10129</v>
      </c>
      <c r="E2895" s="145" t="s">
        <v>9021</v>
      </c>
    </row>
    <row r="2896" spans="1:5" ht="27">
      <c r="A2896" t="str">
        <f t="shared" si="45"/>
        <v>92966</v>
      </c>
      <c r="B2896" s="142" t="s">
        <v>3547</v>
      </c>
      <c r="C2896" s="156" t="s">
        <v>9915</v>
      </c>
      <c r="D2896" s="144" t="s">
        <v>9808</v>
      </c>
      <c r="E2896" s="145" t="s">
        <v>16416</v>
      </c>
    </row>
    <row r="2897" spans="1:5" ht="27">
      <c r="A2897" t="str">
        <f t="shared" si="45"/>
        <v>92967</v>
      </c>
      <c r="B2897" s="142" t="s">
        <v>3548</v>
      </c>
      <c r="C2897" s="156" t="s">
        <v>10075</v>
      </c>
      <c r="D2897" s="144" t="s">
        <v>9961</v>
      </c>
      <c r="E2897" s="145" t="s">
        <v>12220</v>
      </c>
    </row>
    <row r="2898" spans="1:5" ht="27">
      <c r="A2898" t="str">
        <f t="shared" si="45"/>
        <v>92979</v>
      </c>
      <c r="B2898" s="142" t="s">
        <v>3549</v>
      </c>
      <c r="C2898" s="156" t="s">
        <v>12062</v>
      </c>
      <c r="D2898" s="144" t="s">
        <v>9548</v>
      </c>
      <c r="E2898" s="145" t="s">
        <v>8596</v>
      </c>
    </row>
    <row r="2899" spans="1:5" ht="27">
      <c r="A2899" t="str">
        <f t="shared" si="45"/>
        <v>92980</v>
      </c>
      <c r="B2899" s="142" t="s">
        <v>3550</v>
      </c>
      <c r="C2899" s="156" t="s">
        <v>12063</v>
      </c>
      <c r="D2899" s="144" t="s">
        <v>9548</v>
      </c>
      <c r="E2899" s="145" t="s">
        <v>9400</v>
      </c>
    </row>
    <row r="2900" spans="1:5" ht="27">
      <c r="A2900" t="str">
        <f t="shared" si="45"/>
        <v>92981</v>
      </c>
      <c r="B2900" s="142" t="s">
        <v>3551</v>
      </c>
      <c r="C2900" s="156" t="s">
        <v>12064</v>
      </c>
      <c r="D2900" s="144" t="s">
        <v>9548</v>
      </c>
      <c r="E2900" s="145" t="s">
        <v>9880</v>
      </c>
    </row>
    <row r="2901" spans="1:5" ht="27">
      <c r="A2901" t="str">
        <f t="shared" si="45"/>
        <v>92982</v>
      </c>
      <c r="B2901" s="142" t="s">
        <v>3552</v>
      </c>
      <c r="C2901" s="156" t="s">
        <v>12065</v>
      </c>
      <c r="D2901" s="144" t="s">
        <v>9548</v>
      </c>
      <c r="E2901" s="145" t="s">
        <v>18154</v>
      </c>
    </row>
    <row r="2902" spans="1:5" ht="27">
      <c r="A2902" t="str">
        <f t="shared" si="45"/>
        <v>92983</v>
      </c>
      <c r="B2902" s="142" t="s">
        <v>3553</v>
      </c>
      <c r="C2902" s="156" t="s">
        <v>12066</v>
      </c>
      <c r="D2902" s="144" t="s">
        <v>9548</v>
      </c>
      <c r="E2902" s="145" t="s">
        <v>28581</v>
      </c>
    </row>
    <row r="2903" spans="1:5" ht="27">
      <c r="A2903" t="str">
        <f t="shared" si="45"/>
        <v>92984</v>
      </c>
      <c r="B2903" s="142" t="s">
        <v>3554</v>
      </c>
      <c r="C2903" s="156" t="s">
        <v>12067</v>
      </c>
      <c r="D2903" s="144" t="s">
        <v>9548</v>
      </c>
      <c r="E2903" s="145" t="s">
        <v>9272</v>
      </c>
    </row>
    <row r="2904" spans="1:5" ht="27">
      <c r="A2904" t="str">
        <f t="shared" si="45"/>
        <v>92985</v>
      </c>
      <c r="B2904" s="142" t="s">
        <v>3555</v>
      </c>
      <c r="C2904" s="156" t="s">
        <v>12068</v>
      </c>
      <c r="D2904" s="144" t="s">
        <v>9548</v>
      </c>
      <c r="E2904" s="145" t="s">
        <v>10584</v>
      </c>
    </row>
    <row r="2905" spans="1:5" ht="27">
      <c r="A2905" t="str">
        <f t="shared" si="45"/>
        <v>92986</v>
      </c>
      <c r="B2905" s="142" t="s">
        <v>3556</v>
      </c>
      <c r="C2905" s="156" t="s">
        <v>12069</v>
      </c>
      <c r="D2905" s="144" t="s">
        <v>9548</v>
      </c>
      <c r="E2905" s="145" t="s">
        <v>29610</v>
      </c>
    </row>
    <row r="2906" spans="1:5" ht="27">
      <c r="A2906" t="str">
        <f t="shared" si="45"/>
        <v>92987</v>
      </c>
      <c r="B2906" s="142" t="s">
        <v>3557</v>
      </c>
      <c r="C2906" s="156" t="s">
        <v>12070</v>
      </c>
      <c r="D2906" s="144" t="s">
        <v>9548</v>
      </c>
      <c r="E2906" s="145" t="s">
        <v>29611</v>
      </c>
    </row>
    <row r="2907" spans="1:5" ht="27">
      <c r="A2907" t="str">
        <f t="shared" si="45"/>
        <v>92988</v>
      </c>
      <c r="B2907" s="142" t="s">
        <v>3558</v>
      </c>
      <c r="C2907" s="156" t="s">
        <v>12071</v>
      </c>
      <c r="D2907" s="144" t="s">
        <v>9548</v>
      </c>
      <c r="E2907" s="145" t="s">
        <v>29612</v>
      </c>
    </row>
    <row r="2908" spans="1:5" ht="27">
      <c r="A2908" t="str">
        <f t="shared" si="45"/>
        <v>92989</v>
      </c>
      <c r="B2908" s="142" t="s">
        <v>3559</v>
      </c>
      <c r="C2908" s="156" t="s">
        <v>12072</v>
      </c>
      <c r="D2908" s="144" t="s">
        <v>9548</v>
      </c>
      <c r="E2908" s="145" t="s">
        <v>17518</v>
      </c>
    </row>
    <row r="2909" spans="1:5" ht="27">
      <c r="A2909" t="str">
        <f t="shared" si="45"/>
        <v>92990</v>
      </c>
      <c r="B2909" s="142" t="s">
        <v>3560</v>
      </c>
      <c r="C2909" s="156" t="s">
        <v>12073</v>
      </c>
      <c r="D2909" s="144" t="s">
        <v>9548</v>
      </c>
      <c r="E2909" s="145" t="s">
        <v>28525</v>
      </c>
    </row>
    <row r="2910" spans="1:5" ht="27">
      <c r="A2910" t="str">
        <f t="shared" si="45"/>
        <v>92991</v>
      </c>
      <c r="B2910" s="142" t="s">
        <v>3561</v>
      </c>
      <c r="C2910" s="156" t="s">
        <v>12074</v>
      </c>
      <c r="D2910" s="144" t="s">
        <v>9548</v>
      </c>
      <c r="E2910" s="145" t="s">
        <v>29613</v>
      </c>
    </row>
    <row r="2911" spans="1:5" ht="27">
      <c r="A2911" t="str">
        <f t="shared" si="45"/>
        <v>92992</v>
      </c>
      <c r="B2911" s="142" t="s">
        <v>3562</v>
      </c>
      <c r="C2911" s="156" t="s">
        <v>12075</v>
      </c>
      <c r="D2911" s="144" t="s">
        <v>9548</v>
      </c>
      <c r="E2911" s="145" t="s">
        <v>29614</v>
      </c>
    </row>
    <row r="2912" spans="1:5" ht="27">
      <c r="A2912" t="str">
        <f t="shared" si="45"/>
        <v>92993</v>
      </c>
      <c r="B2912" s="142" t="s">
        <v>3563</v>
      </c>
      <c r="C2912" s="156" t="s">
        <v>12076</v>
      </c>
      <c r="D2912" s="144" t="s">
        <v>9548</v>
      </c>
      <c r="E2912" s="145" t="s">
        <v>25548</v>
      </c>
    </row>
    <row r="2913" spans="1:5" ht="27">
      <c r="A2913" t="str">
        <f t="shared" si="45"/>
        <v>92994</v>
      </c>
      <c r="B2913" s="142" t="s">
        <v>3564</v>
      </c>
      <c r="C2913" s="156" t="s">
        <v>12077</v>
      </c>
      <c r="D2913" s="144" t="s">
        <v>9548</v>
      </c>
      <c r="E2913" s="145" t="s">
        <v>29615</v>
      </c>
    </row>
    <row r="2914" spans="1:5" ht="27">
      <c r="A2914" t="str">
        <f t="shared" si="45"/>
        <v>92995</v>
      </c>
      <c r="B2914" s="142" t="s">
        <v>3565</v>
      </c>
      <c r="C2914" s="156" t="s">
        <v>12078</v>
      </c>
      <c r="D2914" s="144" t="s">
        <v>9548</v>
      </c>
      <c r="E2914" s="145" t="s">
        <v>29616</v>
      </c>
    </row>
    <row r="2915" spans="1:5" ht="27">
      <c r="A2915" t="str">
        <f t="shared" si="45"/>
        <v>92996</v>
      </c>
      <c r="B2915" s="142" t="s">
        <v>3566</v>
      </c>
      <c r="C2915" s="156" t="s">
        <v>12079</v>
      </c>
      <c r="D2915" s="144" t="s">
        <v>9548</v>
      </c>
      <c r="E2915" s="145" t="s">
        <v>25476</v>
      </c>
    </row>
    <row r="2916" spans="1:5" ht="27">
      <c r="A2916" t="str">
        <f t="shared" si="45"/>
        <v>92997</v>
      </c>
      <c r="B2916" s="142" t="s">
        <v>3567</v>
      </c>
      <c r="C2916" s="156" t="s">
        <v>12080</v>
      </c>
      <c r="D2916" s="144" t="s">
        <v>9548</v>
      </c>
      <c r="E2916" s="145" t="s">
        <v>29617</v>
      </c>
    </row>
    <row r="2917" spans="1:5" ht="27">
      <c r="A2917" t="str">
        <f t="shared" si="45"/>
        <v>92998</v>
      </c>
      <c r="B2917" s="142" t="s">
        <v>3568</v>
      </c>
      <c r="C2917" s="156" t="s">
        <v>12081</v>
      </c>
      <c r="D2917" s="144" t="s">
        <v>9548</v>
      </c>
      <c r="E2917" s="145" t="s">
        <v>29618</v>
      </c>
    </row>
    <row r="2918" spans="1:5" ht="27">
      <c r="A2918" t="str">
        <f t="shared" si="45"/>
        <v>92999</v>
      </c>
      <c r="B2918" s="142" t="s">
        <v>3569</v>
      </c>
      <c r="C2918" s="156" t="s">
        <v>12082</v>
      </c>
      <c r="D2918" s="144" t="s">
        <v>9548</v>
      </c>
      <c r="E2918" s="145" t="s">
        <v>25458</v>
      </c>
    </row>
    <row r="2919" spans="1:5" ht="27">
      <c r="A2919" t="str">
        <f t="shared" si="45"/>
        <v>93000</v>
      </c>
      <c r="B2919" s="142" t="s">
        <v>3570</v>
      </c>
      <c r="C2919" s="156" t="s">
        <v>12083</v>
      </c>
      <c r="D2919" s="144" t="s">
        <v>9548</v>
      </c>
      <c r="E2919" s="145" t="s">
        <v>29619</v>
      </c>
    </row>
    <row r="2920" spans="1:5" ht="27">
      <c r="A2920" t="str">
        <f t="shared" si="45"/>
        <v>93001</v>
      </c>
      <c r="B2920" s="142" t="s">
        <v>3571</v>
      </c>
      <c r="C2920" s="156" t="s">
        <v>12084</v>
      </c>
      <c r="D2920" s="144" t="s">
        <v>9548</v>
      </c>
      <c r="E2920" s="145" t="s">
        <v>28450</v>
      </c>
    </row>
    <row r="2921" spans="1:5" ht="27">
      <c r="A2921" t="str">
        <f t="shared" si="45"/>
        <v>93002</v>
      </c>
      <c r="B2921" s="142" t="s">
        <v>3572</v>
      </c>
      <c r="C2921" s="156" t="s">
        <v>12085</v>
      </c>
      <c r="D2921" s="144" t="s">
        <v>9548</v>
      </c>
      <c r="E2921" s="145" t="s">
        <v>29620</v>
      </c>
    </row>
    <row r="2922" spans="1:5" ht="27">
      <c r="A2922" t="str">
        <f t="shared" si="45"/>
        <v>93008</v>
      </c>
      <c r="B2922" s="142" t="s">
        <v>3573</v>
      </c>
      <c r="C2922" s="156" t="s">
        <v>11951</v>
      </c>
      <c r="D2922" s="144" t="s">
        <v>9548</v>
      </c>
      <c r="E2922" s="145" t="s">
        <v>25382</v>
      </c>
    </row>
    <row r="2923" spans="1:5" ht="27">
      <c r="A2923" t="str">
        <f t="shared" si="45"/>
        <v>93009</v>
      </c>
      <c r="B2923" s="142" t="s">
        <v>3574</v>
      </c>
      <c r="C2923" s="156" t="s">
        <v>11952</v>
      </c>
      <c r="D2923" s="144" t="s">
        <v>9548</v>
      </c>
      <c r="E2923" s="145" t="s">
        <v>25624</v>
      </c>
    </row>
    <row r="2924" spans="1:5" ht="27">
      <c r="A2924" t="str">
        <f t="shared" si="45"/>
        <v>93010</v>
      </c>
      <c r="B2924" s="142" t="s">
        <v>3575</v>
      </c>
      <c r="C2924" s="156" t="s">
        <v>11953</v>
      </c>
      <c r="D2924" s="144" t="s">
        <v>9548</v>
      </c>
      <c r="E2924" s="145" t="s">
        <v>17948</v>
      </c>
    </row>
    <row r="2925" spans="1:5" ht="27">
      <c r="A2925" t="str">
        <f t="shared" si="45"/>
        <v>93011</v>
      </c>
      <c r="B2925" s="142" t="s">
        <v>3576</v>
      </c>
      <c r="C2925" s="156" t="s">
        <v>11955</v>
      </c>
      <c r="D2925" s="144" t="s">
        <v>9548</v>
      </c>
      <c r="E2925" s="145" t="s">
        <v>18190</v>
      </c>
    </row>
    <row r="2926" spans="1:5" ht="27">
      <c r="A2926" t="str">
        <f t="shared" si="45"/>
        <v>93012</v>
      </c>
      <c r="B2926" s="142" t="s">
        <v>3577</v>
      </c>
      <c r="C2926" s="156" t="s">
        <v>11956</v>
      </c>
      <c r="D2926" s="144" t="s">
        <v>9548</v>
      </c>
      <c r="E2926" s="145" t="s">
        <v>28376</v>
      </c>
    </row>
    <row r="2927" spans="1:5" ht="27">
      <c r="A2927" t="str">
        <f t="shared" si="45"/>
        <v>93013</v>
      </c>
      <c r="B2927" s="142" t="s">
        <v>3578</v>
      </c>
      <c r="C2927" s="156" t="s">
        <v>12018</v>
      </c>
      <c r="D2927" s="144" t="s">
        <v>9623</v>
      </c>
      <c r="E2927" s="145" t="s">
        <v>9914</v>
      </c>
    </row>
    <row r="2928" spans="1:5" ht="27">
      <c r="A2928" t="str">
        <f t="shared" si="45"/>
        <v>93014</v>
      </c>
      <c r="B2928" s="142" t="s">
        <v>3579</v>
      </c>
      <c r="C2928" s="156" t="s">
        <v>12019</v>
      </c>
      <c r="D2928" s="144" t="s">
        <v>9623</v>
      </c>
      <c r="E2928" s="145" t="s">
        <v>9183</v>
      </c>
    </row>
    <row r="2929" spans="1:5" ht="27">
      <c r="A2929" t="str">
        <f t="shared" si="45"/>
        <v>93015</v>
      </c>
      <c r="B2929" s="142" t="s">
        <v>3580</v>
      </c>
      <c r="C2929" s="156" t="s">
        <v>12021</v>
      </c>
      <c r="D2929" s="144" t="s">
        <v>9623</v>
      </c>
      <c r="E2929" s="145" t="s">
        <v>13746</v>
      </c>
    </row>
    <row r="2930" spans="1:5" ht="27">
      <c r="A2930" t="str">
        <f t="shared" si="45"/>
        <v>93016</v>
      </c>
      <c r="B2930" s="142" t="s">
        <v>3581</v>
      </c>
      <c r="C2930" s="156" t="s">
        <v>12022</v>
      </c>
      <c r="D2930" s="144" t="s">
        <v>9623</v>
      </c>
      <c r="E2930" s="145" t="s">
        <v>28567</v>
      </c>
    </row>
    <row r="2931" spans="1:5" ht="27">
      <c r="A2931" t="str">
        <f t="shared" si="45"/>
        <v>93017</v>
      </c>
      <c r="B2931" s="142" t="s">
        <v>3582</v>
      </c>
      <c r="C2931" s="156" t="s">
        <v>12023</v>
      </c>
      <c r="D2931" s="144" t="s">
        <v>9623</v>
      </c>
      <c r="E2931" s="145" t="s">
        <v>18941</v>
      </c>
    </row>
    <row r="2932" spans="1:5" ht="27">
      <c r="A2932" t="str">
        <f t="shared" si="45"/>
        <v>93018</v>
      </c>
      <c r="B2932" s="142" t="s">
        <v>3583</v>
      </c>
      <c r="C2932" s="156" t="s">
        <v>12024</v>
      </c>
      <c r="D2932" s="144" t="s">
        <v>9623</v>
      </c>
      <c r="E2932" s="145" t="s">
        <v>15586</v>
      </c>
    </row>
    <row r="2933" spans="1:5" ht="27">
      <c r="A2933" t="str">
        <f t="shared" si="45"/>
        <v>93020</v>
      </c>
      <c r="B2933" s="142" t="s">
        <v>3584</v>
      </c>
      <c r="C2933" s="156" t="s">
        <v>12026</v>
      </c>
      <c r="D2933" s="144" t="s">
        <v>9623</v>
      </c>
      <c r="E2933" s="145" t="s">
        <v>18061</v>
      </c>
    </row>
    <row r="2934" spans="1:5" ht="27">
      <c r="A2934" t="str">
        <f t="shared" si="45"/>
        <v>93022</v>
      </c>
      <c r="B2934" s="142" t="s">
        <v>3585</v>
      </c>
      <c r="C2934" s="156" t="s">
        <v>12027</v>
      </c>
      <c r="D2934" s="144" t="s">
        <v>9623</v>
      </c>
      <c r="E2934" s="145" t="s">
        <v>28345</v>
      </c>
    </row>
    <row r="2935" spans="1:5" ht="27">
      <c r="A2935" t="str">
        <f t="shared" si="45"/>
        <v>93024</v>
      </c>
      <c r="B2935" s="142" t="s">
        <v>3586</v>
      </c>
      <c r="C2935" s="156" t="s">
        <v>12028</v>
      </c>
      <c r="D2935" s="144" t="s">
        <v>9623</v>
      </c>
      <c r="E2935" s="145" t="s">
        <v>25085</v>
      </c>
    </row>
    <row r="2936" spans="1:5" ht="27">
      <c r="A2936" t="str">
        <f t="shared" si="45"/>
        <v>93026</v>
      </c>
      <c r="B2936" s="142" t="s">
        <v>3587</v>
      </c>
      <c r="C2936" s="156" t="s">
        <v>12029</v>
      </c>
      <c r="D2936" s="144" t="s">
        <v>9623</v>
      </c>
      <c r="E2936" s="145" t="s">
        <v>27438</v>
      </c>
    </row>
    <row r="2937" spans="1:5" ht="27">
      <c r="A2937" t="str">
        <f t="shared" si="45"/>
        <v>93050</v>
      </c>
      <c r="B2937" s="142" t="s">
        <v>3588</v>
      </c>
      <c r="C2937" s="156" t="s">
        <v>13576</v>
      </c>
      <c r="D2937" s="144" t="s">
        <v>9623</v>
      </c>
      <c r="E2937" s="145" t="s">
        <v>9347</v>
      </c>
    </row>
    <row r="2938" spans="1:5" ht="27">
      <c r="A2938" t="str">
        <f t="shared" si="45"/>
        <v>93051</v>
      </c>
      <c r="B2938" s="142" t="s">
        <v>3589</v>
      </c>
      <c r="C2938" s="156" t="s">
        <v>13578</v>
      </c>
      <c r="D2938" s="144" t="s">
        <v>9623</v>
      </c>
      <c r="E2938" s="145" t="s">
        <v>9456</v>
      </c>
    </row>
    <row r="2939" spans="1:5" ht="27">
      <c r="A2939" t="str">
        <f t="shared" si="45"/>
        <v>93052</v>
      </c>
      <c r="B2939" s="142" t="s">
        <v>3590</v>
      </c>
      <c r="C2939" s="156" t="s">
        <v>13579</v>
      </c>
      <c r="D2939" s="144" t="s">
        <v>9623</v>
      </c>
      <c r="E2939" s="145" t="s">
        <v>29621</v>
      </c>
    </row>
    <row r="2940" spans="1:5" ht="27">
      <c r="A2940" t="str">
        <f t="shared" si="45"/>
        <v>93054</v>
      </c>
      <c r="B2940" s="142" t="s">
        <v>3591</v>
      </c>
      <c r="C2940" s="156" t="s">
        <v>13580</v>
      </c>
      <c r="D2940" s="144" t="s">
        <v>9623</v>
      </c>
      <c r="E2940" s="145" t="s">
        <v>18089</v>
      </c>
    </row>
    <row r="2941" spans="1:5" ht="27">
      <c r="A2941" t="str">
        <f t="shared" si="45"/>
        <v>93055</v>
      </c>
      <c r="B2941" s="142" t="s">
        <v>3592</v>
      </c>
      <c r="C2941" s="156" t="s">
        <v>13582</v>
      </c>
      <c r="D2941" s="144" t="s">
        <v>9623</v>
      </c>
      <c r="E2941" s="145" t="s">
        <v>18723</v>
      </c>
    </row>
    <row r="2942" spans="1:5" ht="27">
      <c r="A2942" t="str">
        <f t="shared" si="45"/>
        <v>93056</v>
      </c>
      <c r="B2942" s="142" t="s">
        <v>3593</v>
      </c>
      <c r="C2942" s="156" t="s">
        <v>13583</v>
      </c>
      <c r="D2942" s="144" t="s">
        <v>9623</v>
      </c>
      <c r="E2942" s="145" t="s">
        <v>9207</v>
      </c>
    </row>
    <row r="2943" spans="1:5" ht="27">
      <c r="A2943" t="str">
        <f t="shared" si="45"/>
        <v>93057</v>
      </c>
      <c r="B2943" s="142" t="s">
        <v>3594</v>
      </c>
      <c r="C2943" s="156" t="s">
        <v>13584</v>
      </c>
      <c r="D2943" s="144" t="s">
        <v>9623</v>
      </c>
      <c r="E2943" s="145" t="s">
        <v>27398</v>
      </c>
    </row>
    <row r="2944" spans="1:5" ht="27">
      <c r="A2944" t="str">
        <f t="shared" si="45"/>
        <v>93058</v>
      </c>
      <c r="B2944" s="142" t="s">
        <v>3595</v>
      </c>
      <c r="C2944" s="156" t="s">
        <v>13585</v>
      </c>
      <c r="D2944" s="144" t="s">
        <v>9623</v>
      </c>
      <c r="E2944" s="145" t="s">
        <v>29622</v>
      </c>
    </row>
    <row r="2945" spans="1:5" ht="27">
      <c r="A2945" t="str">
        <f t="shared" si="45"/>
        <v>93059</v>
      </c>
      <c r="B2945" s="142" t="s">
        <v>3596</v>
      </c>
      <c r="C2945" s="156" t="s">
        <v>13586</v>
      </c>
      <c r="D2945" s="144" t="s">
        <v>9623</v>
      </c>
      <c r="E2945" s="145" t="s">
        <v>29623</v>
      </c>
    </row>
    <row r="2946" spans="1:5" ht="27">
      <c r="A2946" t="str">
        <f t="shared" si="45"/>
        <v>93060</v>
      </c>
      <c r="B2946" s="142" t="s">
        <v>3597</v>
      </c>
      <c r="C2946" s="156" t="s">
        <v>13587</v>
      </c>
      <c r="D2946" s="144" t="s">
        <v>9623</v>
      </c>
      <c r="E2946" s="145" t="s">
        <v>29624</v>
      </c>
    </row>
    <row r="2947" spans="1:5" ht="27">
      <c r="A2947" t="str">
        <f t="shared" si="45"/>
        <v>93061</v>
      </c>
      <c r="B2947" s="142" t="s">
        <v>3598</v>
      </c>
      <c r="C2947" s="156" t="s">
        <v>13588</v>
      </c>
      <c r="D2947" s="144" t="s">
        <v>9623</v>
      </c>
      <c r="E2947" s="145" t="s">
        <v>28390</v>
      </c>
    </row>
    <row r="2948" spans="1:5" ht="27">
      <c r="A2948" t="str">
        <f t="shared" si="45"/>
        <v>93062</v>
      </c>
      <c r="B2948" s="142" t="s">
        <v>3599</v>
      </c>
      <c r="C2948" s="156" t="s">
        <v>13590</v>
      </c>
      <c r="D2948" s="144" t="s">
        <v>9623</v>
      </c>
      <c r="E2948" s="145" t="s">
        <v>25608</v>
      </c>
    </row>
    <row r="2949" spans="1:5" ht="27">
      <c r="A2949" t="str">
        <f t="shared" si="45"/>
        <v>93063</v>
      </c>
      <c r="B2949" s="142" t="s">
        <v>3600</v>
      </c>
      <c r="C2949" s="156" t="s">
        <v>13592</v>
      </c>
      <c r="D2949" s="144" t="s">
        <v>9623</v>
      </c>
      <c r="E2949" s="145" t="s">
        <v>29625</v>
      </c>
    </row>
    <row r="2950" spans="1:5" ht="27">
      <c r="A2950" t="str">
        <f t="shared" si="45"/>
        <v>93064</v>
      </c>
      <c r="B2950" s="142" t="s">
        <v>3601</v>
      </c>
      <c r="C2950" s="156" t="s">
        <v>13593</v>
      </c>
      <c r="D2950" s="144" t="s">
        <v>9623</v>
      </c>
      <c r="E2950" s="145" t="s">
        <v>8734</v>
      </c>
    </row>
    <row r="2951" spans="1:5" ht="27">
      <c r="A2951" t="str">
        <f t="shared" si="45"/>
        <v>93065</v>
      </c>
      <c r="B2951" s="142" t="s">
        <v>3602</v>
      </c>
      <c r="C2951" s="156" t="s">
        <v>13595</v>
      </c>
      <c r="D2951" s="144" t="s">
        <v>9623</v>
      </c>
      <c r="E2951" s="145" t="s">
        <v>29626</v>
      </c>
    </row>
    <row r="2952" spans="1:5" ht="27">
      <c r="A2952" t="str">
        <f t="shared" ref="A2952:A3015" si="46">IF(ISERROR(SEARCH("/",B2952)=6),TRIM(CLEAN(B2952)),IF(SEARCH("/",B2952)=6,IF(LEN(TRIM(CLEAN(B2952)))=7,LEFT(TRIM(CLEAN(B2952)),6)&amp;"00"&amp;RIGHT(TRIM(CLEAN(B2952)),1),LEFT(TRIM(CLEAN(B2952)),6)&amp;"0"&amp;RIGHT(TRIM(CLEAN(B2952)),2)),TRIM(CLEAN(B2952))))</f>
        <v>93066</v>
      </c>
      <c r="B2952" s="142" t="s">
        <v>3603</v>
      </c>
      <c r="C2952" s="156" t="s">
        <v>13596</v>
      </c>
      <c r="D2952" s="144" t="s">
        <v>9623</v>
      </c>
      <c r="E2952" s="145" t="s">
        <v>29627</v>
      </c>
    </row>
    <row r="2953" spans="1:5" ht="27">
      <c r="A2953" t="str">
        <f t="shared" si="46"/>
        <v>93067</v>
      </c>
      <c r="B2953" s="142" t="s">
        <v>3604</v>
      </c>
      <c r="C2953" s="156" t="s">
        <v>13597</v>
      </c>
      <c r="D2953" s="144" t="s">
        <v>9623</v>
      </c>
      <c r="E2953" s="145" t="s">
        <v>29628</v>
      </c>
    </row>
    <row r="2954" spans="1:5" ht="27">
      <c r="A2954" t="str">
        <f t="shared" si="46"/>
        <v>93068</v>
      </c>
      <c r="B2954" s="142" t="s">
        <v>3605</v>
      </c>
      <c r="C2954" s="156" t="s">
        <v>13598</v>
      </c>
      <c r="D2954" s="144" t="s">
        <v>9623</v>
      </c>
      <c r="E2954" s="145" t="s">
        <v>18275</v>
      </c>
    </row>
    <row r="2955" spans="1:5" ht="27">
      <c r="A2955" t="str">
        <f t="shared" si="46"/>
        <v>93069</v>
      </c>
      <c r="B2955" s="142" t="s">
        <v>3606</v>
      </c>
      <c r="C2955" s="156" t="s">
        <v>13599</v>
      </c>
      <c r="D2955" s="144" t="s">
        <v>9623</v>
      </c>
      <c r="E2955" s="145" t="s">
        <v>29629</v>
      </c>
    </row>
    <row r="2956" spans="1:5" ht="27">
      <c r="A2956" t="str">
        <f t="shared" si="46"/>
        <v>93070</v>
      </c>
      <c r="B2956" s="142" t="s">
        <v>3607</v>
      </c>
      <c r="C2956" s="156" t="s">
        <v>13600</v>
      </c>
      <c r="D2956" s="144" t="s">
        <v>9623</v>
      </c>
      <c r="E2956" s="145" t="s">
        <v>29371</v>
      </c>
    </row>
    <row r="2957" spans="1:5" ht="27">
      <c r="A2957" t="str">
        <f t="shared" si="46"/>
        <v>93071</v>
      </c>
      <c r="B2957" s="142" t="s">
        <v>3608</v>
      </c>
      <c r="C2957" s="156" t="s">
        <v>13601</v>
      </c>
      <c r="D2957" s="144" t="s">
        <v>9623</v>
      </c>
      <c r="E2957" s="145" t="s">
        <v>29630</v>
      </c>
    </row>
    <row r="2958" spans="1:5" ht="27">
      <c r="A2958" t="str">
        <f t="shared" si="46"/>
        <v>93072</v>
      </c>
      <c r="B2958" s="142" t="s">
        <v>3609</v>
      </c>
      <c r="C2958" s="156" t="s">
        <v>13602</v>
      </c>
      <c r="D2958" s="144" t="s">
        <v>9623</v>
      </c>
      <c r="E2958" s="145" t="s">
        <v>29631</v>
      </c>
    </row>
    <row r="2959" spans="1:5" ht="27">
      <c r="A2959" t="str">
        <f t="shared" si="46"/>
        <v>93073</v>
      </c>
      <c r="B2959" s="142" t="s">
        <v>3610</v>
      </c>
      <c r="C2959" s="156" t="s">
        <v>13603</v>
      </c>
      <c r="D2959" s="144" t="s">
        <v>9623</v>
      </c>
      <c r="E2959" s="145" t="s">
        <v>29632</v>
      </c>
    </row>
    <row r="2960" spans="1:5" ht="27">
      <c r="A2960" t="str">
        <f t="shared" si="46"/>
        <v>93074</v>
      </c>
      <c r="B2960" s="142" t="s">
        <v>3611</v>
      </c>
      <c r="C2960" s="156" t="s">
        <v>13604</v>
      </c>
      <c r="D2960" s="144" t="s">
        <v>9623</v>
      </c>
      <c r="E2960" s="145" t="s">
        <v>19148</v>
      </c>
    </row>
    <row r="2961" spans="1:5" ht="27">
      <c r="A2961" t="str">
        <f t="shared" si="46"/>
        <v>93075</v>
      </c>
      <c r="B2961" s="142" t="s">
        <v>3612</v>
      </c>
      <c r="C2961" s="156" t="s">
        <v>13605</v>
      </c>
      <c r="D2961" s="144" t="s">
        <v>9623</v>
      </c>
      <c r="E2961" s="145" t="s">
        <v>18567</v>
      </c>
    </row>
    <row r="2962" spans="1:5" ht="27">
      <c r="A2962" t="str">
        <f t="shared" si="46"/>
        <v>93076</v>
      </c>
      <c r="B2962" s="142" t="s">
        <v>3613</v>
      </c>
      <c r="C2962" s="156" t="s">
        <v>13606</v>
      </c>
      <c r="D2962" s="144" t="s">
        <v>9623</v>
      </c>
      <c r="E2962" s="145" t="s">
        <v>18047</v>
      </c>
    </row>
    <row r="2963" spans="1:5" ht="27">
      <c r="A2963" t="str">
        <f t="shared" si="46"/>
        <v>93077</v>
      </c>
      <c r="B2963" s="142" t="s">
        <v>3614</v>
      </c>
      <c r="C2963" s="156" t="s">
        <v>13607</v>
      </c>
      <c r="D2963" s="144" t="s">
        <v>9623</v>
      </c>
      <c r="E2963" s="145" t="s">
        <v>16738</v>
      </c>
    </row>
    <row r="2964" spans="1:5" ht="27">
      <c r="A2964" t="str">
        <f t="shared" si="46"/>
        <v>93078</v>
      </c>
      <c r="B2964" s="142" t="s">
        <v>3615</v>
      </c>
      <c r="C2964" s="156" t="s">
        <v>13608</v>
      </c>
      <c r="D2964" s="144" t="s">
        <v>9623</v>
      </c>
      <c r="E2964" s="145" t="s">
        <v>26213</v>
      </c>
    </row>
    <row r="2965" spans="1:5" ht="27">
      <c r="A2965" t="str">
        <f t="shared" si="46"/>
        <v>93079</v>
      </c>
      <c r="B2965" s="142" t="s">
        <v>3616</v>
      </c>
      <c r="C2965" s="156" t="s">
        <v>13610</v>
      </c>
      <c r="D2965" s="144" t="s">
        <v>9623</v>
      </c>
      <c r="E2965" s="145" t="s">
        <v>16971</v>
      </c>
    </row>
    <row r="2966" spans="1:5" ht="27">
      <c r="A2966" t="str">
        <f t="shared" si="46"/>
        <v>93080</v>
      </c>
      <c r="B2966" s="142" t="s">
        <v>3617</v>
      </c>
      <c r="C2966" s="156" t="s">
        <v>13611</v>
      </c>
      <c r="D2966" s="144" t="s">
        <v>9623</v>
      </c>
      <c r="E2966" s="145" t="s">
        <v>11734</v>
      </c>
    </row>
    <row r="2967" spans="1:5" ht="27">
      <c r="A2967" t="str">
        <f t="shared" si="46"/>
        <v>93081</v>
      </c>
      <c r="B2967" s="142" t="s">
        <v>3618</v>
      </c>
      <c r="C2967" s="156" t="s">
        <v>13612</v>
      </c>
      <c r="D2967" s="144" t="s">
        <v>9623</v>
      </c>
      <c r="E2967" s="145" t="s">
        <v>17173</v>
      </c>
    </row>
    <row r="2968" spans="1:5" ht="27">
      <c r="A2968" t="str">
        <f t="shared" si="46"/>
        <v>93082</v>
      </c>
      <c r="B2968" s="142" t="s">
        <v>3619</v>
      </c>
      <c r="C2968" s="156" t="s">
        <v>13613</v>
      </c>
      <c r="D2968" s="144" t="s">
        <v>9623</v>
      </c>
      <c r="E2968" s="145" t="s">
        <v>17575</v>
      </c>
    </row>
    <row r="2969" spans="1:5" ht="27">
      <c r="A2969" t="str">
        <f t="shared" si="46"/>
        <v>93083</v>
      </c>
      <c r="B2969" s="142" t="s">
        <v>3620</v>
      </c>
      <c r="C2969" s="156" t="s">
        <v>13615</v>
      </c>
      <c r="D2969" s="144" t="s">
        <v>9623</v>
      </c>
      <c r="E2969" s="145" t="s">
        <v>29633</v>
      </c>
    </row>
    <row r="2970" spans="1:5" ht="27">
      <c r="A2970" t="str">
        <f t="shared" si="46"/>
        <v>93084</v>
      </c>
      <c r="B2970" s="142" t="s">
        <v>3621</v>
      </c>
      <c r="C2970" s="156" t="s">
        <v>13616</v>
      </c>
      <c r="D2970" s="144" t="s">
        <v>9623</v>
      </c>
      <c r="E2970" s="145" t="s">
        <v>18215</v>
      </c>
    </row>
    <row r="2971" spans="1:5" ht="27">
      <c r="A2971" t="str">
        <f t="shared" si="46"/>
        <v>93085</v>
      </c>
      <c r="B2971" s="142" t="s">
        <v>3622</v>
      </c>
      <c r="C2971" s="156" t="s">
        <v>13617</v>
      </c>
      <c r="D2971" s="144" t="s">
        <v>9623</v>
      </c>
      <c r="E2971" s="145" t="s">
        <v>29634</v>
      </c>
    </row>
    <row r="2972" spans="1:5" ht="27">
      <c r="A2972" t="str">
        <f t="shared" si="46"/>
        <v>93086</v>
      </c>
      <c r="B2972" s="142" t="s">
        <v>3623</v>
      </c>
      <c r="C2972" s="156" t="s">
        <v>13618</v>
      </c>
      <c r="D2972" s="144" t="s">
        <v>9623</v>
      </c>
      <c r="E2972" s="145" t="s">
        <v>29635</v>
      </c>
    </row>
    <row r="2973" spans="1:5" ht="27">
      <c r="A2973" t="str">
        <f t="shared" si="46"/>
        <v>93087</v>
      </c>
      <c r="B2973" s="142" t="s">
        <v>3624</v>
      </c>
      <c r="C2973" s="156" t="s">
        <v>13619</v>
      </c>
      <c r="D2973" s="144" t="s">
        <v>9623</v>
      </c>
      <c r="E2973" s="145" t="s">
        <v>16891</v>
      </c>
    </row>
    <row r="2974" spans="1:5" ht="27">
      <c r="A2974" t="str">
        <f t="shared" si="46"/>
        <v>93088</v>
      </c>
      <c r="B2974" s="142" t="s">
        <v>3625</v>
      </c>
      <c r="C2974" s="156" t="s">
        <v>13620</v>
      </c>
      <c r="D2974" s="144" t="s">
        <v>9623</v>
      </c>
      <c r="E2974" s="145" t="s">
        <v>9473</v>
      </c>
    </row>
    <row r="2975" spans="1:5" ht="27">
      <c r="A2975" t="str">
        <f t="shared" si="46"/>
        <v>93089</v>
      </c>
      <c r="B2975" s="142" t="s">
        <v>3626</v>
      </c>
      <c r="C2975" s="156" t="s">
        <v>13621</v>
      </c>
      <c r="D2975" s="144" t="s">
        <v>9623</v>
      </c>
      <c r="E2975" s="145" t="s">
        <v>19977</v>
      </c>
    </row>
    <row r="2976" spans="1:5" ht="27">
      <c r="A2976" t="str">
        <f t="shared" si="46"/>
        <v>93090</v>
      </c>
      <c r="B2976" s="142" t="s">
        <v>3627</v>
      </c>
      <c r="C2976" s="156" t="s">
        <v>13622</v>
      </c>
      <c r="D2976" s="144" t="s">
        <v>9623</v>
      </c>
      <c r="E2976" s="145" t="s">
        <v>9482</v>
      </c>
    </row>
    <row r="2977" spans="1:5" ht="27">
      <c r="A2977" t="str">
        <f t="shared" si="46"/>
        <v>93091</v>
      </c>
      <c r="B2977" s="142" t="s">
        <v>3628</v>
      </c>
      <c r="C2977" s="156" t="s">
        <v>13623</v>
      </c>
      <c r="D2977" s="144" t="s">
        <v>9623</v>
      </c>
      <c r="E2977" s="145" t="s">
        <v>17630</v>
      </c>
    </row>
    <row r="2978" spans="1:5" ht="27">
      <c r="A2978" t="str">
        <f t="shared" si="46"/>
        <v>93092</v>
      </c>
      <c r="B2978" s="142" t="s">
        <v>3629</v>
      </c>
      <c r="C2978" s="156" t="s">
        <v>13624</v>
      </c>
      <c r="D2978" s="144" t="s">
        <v>9623</v>
      </c>
      <c r="E2978" s="145" t="s">
        <v>29636</v>
      </c>
    </row>
    <row r="2979" spans="1:5" ht="27">
      <c r="A2979" t="str">
        <f t="shared" si="46"/>
        <v>93093</v>
      </c>
      <c r="B2979" s="142" t="s">
        <v>3630</v>
      </c>
      <c r="C2979" s="156" t="s">
        <v>13625</v>
      </c>
      <c r="D2979" s="144" t="s">
        <v>9623</v>
      </c>
      <c r="E2979" s="145" t="s">
        <v>29637</v>
      </c>
    </row>
    <row r="2980" spans="1:5" ht="27">
      <c r="A2980" t="str">
        <f t="shared" si="46"/>
        <v>93094</v>
      </c>
      <c r="B2980" s="142" t="s">
        <v>3631</v>
      </c>
      <c r="C2980" s="156" t="s">
        <v>13626</v>
      </c>
      <c r="D2980" s="144" t="s">
        <v>9623</v>
      </c>
      <c r="E2980" s="145" t="s">
        <v>17606</v>
      </c>
    </row>
    <row r="2981" spans="1:5" ht="40.5">
      <c r="A2981" t="str">
        <f t="shared" si="46"/>
        <v>93095</v>
      </c>
      <c r="B2981" s="142" t="s">
        <v>3632</v>
      </c>
      <c r="C2981" s="156" t="s">
        <v>13627</v>
      </c>
      <c r="D2981" s="144" t="s">
        <v>9623</v>
      </c>
      <c r="E2981" s="145" t="s">
        <v>29638</v>
      </c>
    </row>
    <row r="2982" spans="1:5" ht="40.5">
      <c r="A2982" t="str">
        <f t="shared" si="46"/>
        <v>93096</v>
      </c>
      <c r="B2982" s="142" t="s">
        <v>3633</v>
      </c>
      <c r="C2982" s="156" t="s">
        <v>13628</v>
      </c>
      <c r="D2982" s="144" t="s">
        <v>9623</v>
      </c>
      <c r="E2982" s="145" t="s">
        <v>29639</v>
      </c>
    </row>
    <row r="2983" spans="1:5" ht="27">
      <c r="A2983" t="str">
        <f t="shared" si="46"/>
        <v>93097</v>
      </c>
      <c r="B2983" s="142" t="s">
        <v>3634</v>
      </c>
      <c r="C2983" s="156" t="s">
        <v>13629</v>
      </c>
      <c r="D2983" s="144" t="s">
        <v>9623</v>
      </c>
      <c r="E2983" s="145" t="s">
        <v>17599</v>
      </c>
    </row>
    <row r="2984" spans="1:5" ht="27">
      <c r="A2984" t="str">
        <f t="shared" si="46"/>
        <v>93098</v>
      </c>
      <c r="B2984" s="142" t="s">
        <v>3635</v>
      </c>
      <c r="C2984" s="156" t="s">
        <v>13630</v>
      </c>
      <c r="D2984" s="144" t="s">
        <v>9623</v>
      </c>
      <c r="E2984" s="145" t="s">
        <v>17092</v>
      </c>
    </row>
    <row r="2985" spans="1:5" ht="27">
      <c r="A2985" t="str">
        <f t="shared" si="46"/>
        <v>93099</v>
      </c>
      <c r="B2985" s="142" t="s">
        <v>3636</v>
      </c>
      <c r="C2985" s="156" t="s">
        <v>13632</v>
      </c>
      <c r="D2985" s="144" t="s">
        <v>9623</v>
      </c>
      <c r="E2985" s="145" t="s">
        <v>13636</v>
      </c>
    </row>
    <row r="2986" spans="1:5" ht="27">
      <c r="A2986" t="str">
        <f t="shared" si="46"/>
        <v>93100</v>
      </c>
      <c r="B2986" s="142" t="s">
        <v>3637</v>
      </c>
      <c r="C2986" s="156" t="s">
        <v>13634</v>
      </c>
      <c r="D2986" s="144" t="s">
        <v>9623</v>
      </c>
      <c r="E2986" s="145" t="s">
        <v>27065</v>
      </c>
    </row>
    <row r="2987" spans="1:5" ht="27">
      <c r="A2987" t="str">
        <f t="shared" si="46"/>
        <v>93101</v>
      </c>
      <c r="B2987" s="142" t="s">
        <v>3638</v>
      </c>
      <c r="C2987" s="156" t="s">
        <v>13635</v>
      </c>
      <c r="D2987" s="144" t="s">
        <v>9623</v>
      </c>
      <c r="E2987" s="145" t="s">
        <v>23224</v>
      </c>
    </row>
    <row r="2988" spans="1:5" ht="27">
      <c r="A2988" t="str">
        <f t="shared" si="46"/>
        <v>93102</v>
      </c>
      <c r="B2988" s="142" t="s">
        <v>3639</v>
      </c>
      <c r="C2988" s="156" t="s">
        <v>13637</v>
      </c>
      <c r="D2988" s="144" t="s">
        <v>9623</v>
      </c>
      <c r="E2988" s="145" t="s">
        <v>21824</v>
      </c>
    </row>
    <row r="2989" spans="1:5" ht="27">
      <c r="A2989" t="str">
        <f t="shared" si="46"/>
        <v>93103</v>
      </c>
      <c r="B2989" s="142" t="s">
        <v>3640</v>
      </c>
      <c r="C2989" s="156" t="s">
        <v>13638</v>
      </c>
      <c r="D2989" s="144" t="s">
        <v>9623</v>
      </c>
      <c r="E2989" s="145" t="s">
        <v>8928</v>
      </c>
    </row>
    <row r="2990" spans="1:5" ht="27">
      <c r="A2990" t="str">
        <f t="shared" si="46"/>
        <v>93104</v>
      </c>
      <c r="B2990" s="142" t="s">
        <v>3641</v>
      </c>
      <c r="C2990" s="156" t="s">
        <v>13639</v>
      </c>
      <c r="D2990" s="144" t="s">
        <v>9623</v>
      </c>
      <c r="E2990" s="145" t="s">
        <v>16732</v>
      </c>
    </row>
    <row r="2991" spans="1:5" ht="27">
      <c r="A2991" t="str">
        <f t="shared" si="46"/>
        <v>93105</v>
      </c>
      <c r="B2991" s="142" t="s">
        <v>3642</v>
      </c>
      <c r="C2991" s="156" t="s">
        <v>13640</v>
      </c>
      <c r="D2991" s="144" t="s">
        <v>9623</v>
      </c>
      <c r="E2991" s="145" t="s">
        <v>13323</v>
      </c>
    </row>
    <row r="2992" spans="1:5" ht="27">
      <c r="A2992" t="str">
        <f t="shared" si="46"/>
        <v>93106</v>
      </c>
      <c r="B2992" s="142" t="s">
        <v>3643</v>
      </c>
      <c r="C2992" s="156" t="s">
        <v>13642</v>
      </c>
      <c r="D2992" s="144" t="s">
        <v>9623</v>
      </c>
      <c r="E2992" s="145" t="s">
        <v>29640</v>
      </c>
    </row>
    <row r="2993" spans="1:5" ht="27">
      <c r="A2993" t="str">
        <f t="shared" si="46"/>
        <v>93107</v>
      </c>
      <c r="B2993" s="142" t="s">
        <v>3644</v>
      </c>
      <c r="C2993" s="156" t="s">
        <v>13643</v>
      </c>
      <c r="D2993" s="144" t="s">
        <v>9623</v>
      </c>
      <c r="E2993" s="145" t="s">
        <v>17760</v>
      </c>
    </row>
    <row r="2994" spans="1:5" ht="27">
      <c r="A2994" t="str">
        <f t="shared" si="46"/>
        <v>93108</v>
      </c>
      <c r="B2994" s="142" t="s">
        <v>3645</v>
      </c>
      <c r="C2994" s="156" t="s">
        <v>13644</v>
      </c>
      <c r="D2994" s="144" t="s">
        <v>9623</v>
      </c>
      <c r="E2994" s="145" t="s">
        <v>24944</v>
      </c>
    </row>
    <row r="2995" spans="1:5" ht="27">
      <c r="A2995" t="str">
        <f t="shared" si="46"/>
        <v>93109</v>
      </c>
      <c r="B2995" s="142" t="s">
        <v>3646</v>
      </c>
      <c r="C2995" s="156" t="s">
        <v>13645</v>
      </c>
      <c r="D2995" s="144" t="s">
        <v>9623</v>
      </c>
      <c r="E2995" s="145" t="s">
        <v>29641</v>
      </c>
    </row>
    <row r="2996" spans="1:5" ht="27">
      <c r="A2996" t="str">
        <f t="shared" si="46"/>
        <v>93110</v>
      </c>
      <c r="B2996" s="142" t="s">
        <v>3647</v>
      </c>
      <c r="C2996" s="156" t="s">
        <v>13646</v>
      </c>
      <c r="D2996" s="144" t="s">
        <v>9623</v>
      </c>
      <c r="E2996" s="145" t="s">
        <v>18736</v>
      </c>
    </row>
    <row r="2997" spans="1:5" ht="27">
      <c r="A2997" t="str">
        <f t="shared" si="46"/>
        <v>93111</v>
      </c>
      <c r="B2997" s="142" t="s">
        <v>3648</v>
      </c>
      <c r="C2997" s="156" t="s">
        <v>13647</v>
      </c>
      <c r="D2997" s="144" t="s">
        <v>9623</v>
      </c>
      <c r="E2997" s="145" t="s">
        <v>26601</v>
      </c>
    </row>
    <row r="2998" spans="1:5" ht="27">
      <c r="A2998" t="str">
        <f t="shared" si="46"/>
        <v>93112</v>
      </c>
      <c r="B2998" s="142" t="s">
        <v>3649</v>
      </c>
      <c r="C2998" s="156" t="s">
        <v>13648</v>
      </c>
      <c r="D2998" s="144" t="s">
        <v>9623</v>
      </c>
      <c r="E2998" s="145" t="s">
        <v>8854</v>
      </c>
    </row>
    <row r="2999" spans="1:5" ht="27">
      <c r="A2999" t="str">
        <f t="shared" si="46"/>
        <v>93113</v>
      </c>
      <c r="B2999" s="142" t="s">
        <v>3650</v>
      </c>
      <c r="C2999" s="156" t="s">
        <v>13649</v>
      </c>
      <c r="D2999" s="144" t="s">
        <v>9623</v>
      </c>
      <c r="E2999" s="145" t="s">
        <v>9377</v>
      </c>
    </row>
    <row r="3000" spans="1:5" ht="27">
      <c r="A3000" t="str">
        <f t="shared" si="46"/>
        <v>93114</v>
      </c>
      <c r="B3000" s="142" t="s">
        <v>3651</v>
      </c>
      <c r="C3000" s="156" t="s">
        <v>13650</v>
      </c>
      <c r="D3000" s="144" t="s">
        <v>9623</v>
      </c>
      <c r="E3000" s="145" t="s">
        <v>18598</v>
      </c>
    </row>
    <row r="3001" spans="1:5" ht="27">
      <c r="A3001" t="str">
        <f t="shared" si="46"/>
        <v>93115</v>
      </c>
      <c r="B3001" s="142" t="s">
        <v>3652</v>
      </c>
      <c r="C3001" s="156" t="s">
        <v>13651</v>
      </c>
      <c r="D3001" s="144" t="s">
        <v>9623</v>
      </c>
      <c r="E3001" s="145" t="s">
        <v>21363</v>
      </c>
    </row>
    <row r="3002" spans="1:5" ht="27">
      <c r="A3002" t="str">
        <f t="shared" si="46"/>
        <v>93116</v>
      </c>
      <c r="B3002" s="142" t="s">
        <v>3653</v>
      </c>
      <c r="C3002" s="156" t="s">
        <v>13652</v>
      </c>
      <c r="D3002" s="144" t="s">
        <v>9623</v>
      </c>
      <c r="E3002" s="145" t="s">
        <v>29642</v>
      </c>
    </row>
    <row r="3003" spans="1:5" ht="40.5">
      <c r="A3003" t="str">
        <f t="shared" si="46"/>
        <v>93117</v>
      </c>
      <c r="B3003" s="142" t="s">
        <v>3654</v>
      </c>
      <c r="C3003" s="156" t="s">
        <v>13653</v>
      </c>
      <c r="D3003" s="144" t="s">
        <v>9623</v>
      </c>
      <c r="E3003" s="145" t="s">
        <v>22837</v>
      </c>
    </row>
    <row r="3004" spans="1:5" ht="40.5">
      <c r="A3004" t="str">
        <f t="shared" si="46"/>
        <v>93118</v>
      </c>
      <c r="B3004" s="142" t="s">
        <v>3655</v>
      </c>
      <c r="C3004" s="156" t="s">
        <v>13654</v>
      </c>
      <c r="D3004" s="144" t="s">
        <v>9623</v>
      </c>
      <c r="E3004" s="145" t="s">
        <v>28535</v>
      </c>
    </row>
    <row r="3005" spans="1:5" ht="27">
      <c r="A3005" t="str">
        <f t="shared" si="46"/>
        <v>93119</v>
      </c>
      <c r="B3005" s="142" t="s">
        <v>3656</v>
      </c>
      <c r="C3005" s="156" t="s">
        <v>13655</v>
      </c>
      <c r="D3005" s="144" t="s">
        <v>9623</v>
      </c>
      <c r="E3005" s="145" t="s">
        <v>10235</v>
      </c>
    </row>
    <row r="3006" spans="1:5" ht="27">
      <c r="A3006" t="str">
        <f t="shared" si="46"/>
        <v>93120</v>
      </c>
      <c r="B3006" s="142" t="s">
        <v>3657</v>
      </c>
      <c r="C3006" s="156" t="s">
        <v>13656</v>
      </c>
      <c r="D3006" s="144" t="s">
        <v>9623</v>
      </c>
      <c r="E3006" s="145" t="s">
        <v>26271</v>
      </c>
    </row>
    <row r="3007" spans="1:5" ht="27">
      <c r="A3007" t="str">
        <f t="shared" si="46"/>
        <v>93121</v>
      </c>
      <c r="B3007" s="142" t="s">
        <v>3658</v>
      </c>
      <c r="C3007" s="156" t="s">
        <v>13657</v>
      </c>
      <c r="D3007" s="144" t="s">
        <v>9623</v>
      </c>
      <c r="E3007" s="145" t="s">
        <v>29643</v>
      </c>
    </row>
    <row r="3008" spans="1:5" ht="27">
      <c r="A3008" t="str">
        <f t="shared" si="46"/>
        <v>93122</v>
      </c>
      <c r="B3008" s="142" t="s">
        <v>3659</v>
      </c>
      <c r="C3008" s="156" t="s">
        <v>13659</v>
      </c>
      <c r="D3008" s="144" t="s">
        <v>9623</v>
      </c>
      <c r="E3008" s="145" t="s">
        <v>26005</v>
      </c>
    </row>
    <row r="3009" spans="1:5" ht="27">
      <c r="A3009" t="str">
        <f t="shared" si="46"/>
        <v>93123</v>
      </c>
      <c r="B3009" s="142" t="s">
        <v>3660</v>
      </c>
      <c r="C3009" s="156" t="s">
        <v>13660</v>
      </c>
      <c r="D3009" s="144" t="s">
        <v>9623</v>
      </c>
      <c r="E3009" s="145" t="s">
        <v>29644</v>
      </c>
    </row>
    <row r="3010" spans="1:5" ht="27">
      <c r="A3010" t="str">
        <f t="shared" si="46"/>
        <v>93124</v>
      </c>
      <c r="B3010" s="142" t="s">
        <v>3661</v>
      </c>
      <c r="C3010" s="156" t="s">
        <v>13661</v>
      </c>
      <c r="D3010" s="144" t="s">
        <v>9623</v>
      </c>
      <c r="E3010" s="145" t="s">
        <v>29645</v>
      </c>
    </row>
    <row r="3011" spans="1:5" ht="27">
      <c r="A3011" t="str">
        <f t="shared" si="46"/>
        <v>93125</v>
      </c>
      <c r="B3011" s="142" t="s">
        <v>3662</v>
      </c>
      <c r="C3011" s="156" t="s">
        <v>13662</v>
      </c>
      <c r="D3011" s="144" t="s">
        <v>9623</v>
      </c>
      <c r="E3011" s="145" t="s">
        <v>29646</v>
      </c>
    </row>
    <row r="3012" spans="1:5" ht="27">
      <c r="A3012" t="str">
        <f t="shared" si="46"/>
        <v>93126</v>
      </c>
      <c r="B3012" s="142" t="s">
        <v>3663</v>
      </c>
      <c r="C3012" s="156" t="s">
        <v>13663</v>
      </c>
      <c r="D3012" s="144" t="s">
        <v>9623</v>
      </c>
      <c r="E3012" s="145" t="s">
        <v>26580</v>
      </c>
    </row>
    <row r="3013" spans="1:5" ht="40.5">
      <c r="A3013" t="str">
        <f t="shared" si="46"/>
        <v>93128</v>
      </c>
      <c r="B3013" s="142" t="s">
        <v>3664</v>
      </c>
      <c r="C3013" s="156" t="s">
        <v>12533</v>
      </c>
      <c r="D3013" s="144" t="s">
        <v>9623</v>
      </c>
      <c r="E3013" s="145" t="s">
        <v>29647</v>
      </c>
    </row>
    <row r="3014" spans="1:5" ht="27">
      <c r="A3014" t="str">
        <f t="shared" si="46"/>
        <v>93133</v>
      </c>
      <c r="B3014" s="142" t="s">
        <v>3665</v>
      </c>
      <c r="C3014" s="156" t="s">
        <v>13664</v>
      </c>
      <c r="D3014" s="144" t="s">
        <v>9623</v>
      </c>
      <c r="E3014" s="145" t="s">
        <v>9500</v>
      </c>
    </row>
    <row r="3015" spans="1:5" ht="40.5">
      <c r="A3015" t="str">
        <f t="shared" si="46"/>
        <v>93137</v>
      </c>
      <c r="B3015" s="142" t="s">
        <v>3666</v>
      </c>
      <c r="C3015" s="156" t="s">
        <v>12534</v>
      </c>
      <c r="D3015" s="144" t="s">
        <v>9623</v>
      </c>
      <c r="E3015" s="145" t="s">
        <v>19003</v>
      </c>
    </row>
    <row r="3016" spans="1:5" ht="40.5">
      <c r="A3016" t="str">
        <f t="shared" ref="A3016:A3079" si="47">IF(ISERROR(SEARCH("/",B3016)=6),TRIM(CLEAN(B3016)),IF(SEARCH("/",B3016)=6,IF(LEN(TRIM(CLEAN(B3016)))=7,LEFT(TRIM(CLEAN(B3016)),6)&amp;"00"&amp;RIGHT(TRIM(CLEAN(B3016)),1),LEFT(TRIM(CLEAN(B3016)),6)&amp;"0"&amp;RIGHT(TRIM(CLEAN(B3016)),2)),TRIM(CLEAN(B3016))))</f>
        <v>93138</v>
      </c>
      <c r="B3016" s="142" t="s">
        <v>3667</v>
      </c>
      <c r="C3016" s="156" t="s">
        <v>12535</v>
      </c>
      <c r="D3016" s="144" t="s">
        <v>9623</v>
      </c>
      <c r="E3016" s="145" t="s">
        <v>29648</v>
      </c>
    </row>
    <row r="3017" spans="1:5" ht="40.5">
      <c r="A3017" t="str">
        <f t="shared" si="47"/>
        <v>93139</v>
      </c>
      <c r="B3017" s="142" t="s">
        <v>3668</v>
      </c>
      <c r="C3017" s="156" t="s">
        <v>12536</v>
      </c>
      <c r="D3017" s="144" t="s">
        <v>9623</v>
      </c>
      <c r="E3017" s="145" t="s">
        <v>29649</v>
      </c>
    </row>
    <row r="3018" spans="1:5" ht="40.5">
      <c r="A3018" t="str">
        <f t="shared" si="47"/>
        <v>93140</v>
      </c>
      <c r="B3018" s="142" t="s">
        <v>3669</v>
      </c>
      <c r="C3018" s="156" t="s">
        <v>12537</v>
      </c>
      <c r="D3018" s="144" t="s">
        <v>9623</v>
      </c>
      <c r="E3018" s="145" t="s">
        <v>25465</v>
      </c>
    </row>
    <row r="3019" spans="1:5" ht="27">
      <c r="A3019" t="str">
        <f t="shared" si="47"/>
        <v>93141</v>
      </c>
      <c r="B3019" s="142" t="s">
        <v>3670</v>
      </c>
      <c r="C3019" s="156" t="s">
        <v>12538</v>
      </c>
      <c r="D3019" s="144" t="s">
        <v>9623</v>
      </c>
      <c r="E3019" s="145" t="s">
        <v>29650</v>
      </c>
    </row>
    <row r="3020" spans="1:5" ht="27">
      <c r="A3020" t="str">
        <f t="shared" si="47"/>
        <v>93142</v>
      </c>
      <c r="B3020" s="142" t="s">
        <v>3671</v>
      </c>
      <c r="C3020" s="156" t="s">
        <v>12539</v>
      </c>
      <c r="D3020" s="144" t="s">
        <v>9623</v>
      </c>
      <c r="E3020" s="145" t="s">
        <v>29651</v>
      </c>
    </row>
    <row r="3021" spans="1:5" ht="27">
      <c r="A3021" t="str">
        <f t="shared" si="47"/>
        <v>93143</v>
      </c>
      <c r="B3021" s="142" t="s">
        <v>3672</v>
      </c>
      <c r="C3021" s="156" t="s">
        <v>12540</v>
      </c>
      <c r="D3021" s="144" t="s">
        <v>9623</v>
      </c>
      <c r="E3021" s="145" t="s">
        <v>29652</v>
      </c>
    </row>
    <row r="3022" spans="1:5" ht="27">
      <c r="A3022" t="str">
        <f t="shared" si="47"/>
        <v>93144</v>
      </c>
      <c r="B3022" s="142" t="s">
        <v>3673</v>
      </c>
      <c r="C3022" s="156" t="s">
        <v>12541</v>
      </c>
      <c r="D3022" s="144" t="s">
        <v>9623</v>
      </c>
      <c r="E3022" s="145" t="s">
        <v>29653</v>
      </c>
    </row>
    <row r="3023" spans="1:5" ht="40.5">
      <c r="A3023" t="str">
        <f t="shared" si="47"/>
        <v>93145</v>
      </c>
      <c r="B3023" s="142" t="s">
        <v>3674</v>
      </c>
      <c r="C3023" s="156" t="s">
        <v>12542</v>
      </c>
      <c r="D3023" s="144" t="s">
        <v>9623</v>
      </c>
      <c r="E3023" s="145" t="s">
        <v>29654</v>
      </c>
    </row>
    <row r="3024" spans="1:5" ht="40.5">
      <c r="A3024" t="str">
        <f t="shared" si="47"/>
        <v>93146</v>
      </c>
      <c r="B3024" s="142" t="s">
        <v>3675</v>
      </c>
      <c r="C3024" s="156" t="s">
        <v>12543</v>
      </c>
      <c r="D3024" s="144" t="s">
        <v>9623</v>
      </c>
      <c r="E3024" s="145" t="s">
        <v>25654</v>
      </c>
    </row>
    <row r="3025" spans="1:5" ht="40.5">
      <c r="A3025" t="str">
        <f t="shared" si="47"/>
        <v>93147</v>
      </c>
      <c r="B3025" s="142" t="s">
        <v>3676</v>
      </c>
      <c r="C3025" s="156" t="s">
        <v>12544</v>
      </c>
      <c r="D3025" s="144" t="s">
        <v>9623</v>
      </c>
      <c r="E3025" s="145" t="s">
        <v>29655</v>
      </c>
    </row>
    <row r="3026" spans="1:5">
      <c r="A3026" t="str">
        <f t="shared" si="47"/>
        <v>93182</v>
      </c>
      <c r="B3026" s="142" t="s">
        <v>3677</v>
      </c>
      <c r="C3026" s="156" t="s">
        <v>11814</v>
      </c>
      <c r="D3026" s="144" t="s">
        <v>9548</v>
      </c>
      <c r="E3026" s="145" t="s">
        <v>29656</v>
      </c>
    </row>
    <row r="3027" spans="1:5">
      <c r="A3027" t="str">
        <f t="shared" si="47"/>
        <v>93183</v>
      </c>
      <c r="B3027" s="142" t="s">
        <v>3678</v>
      </c>
      <c r="C3027" s="156" t="s">
        <v>11815</v>
      </c>
      <c r="D3027" s="144" t="s">
        <v>9548</v>
      </c>
      <c r="E3027" s="145" t="s">
        <v>19450</v>
      </c>
    </row>
    <row r="3028" spans="1:5">
      <c r="A3028" t="str">
        <f t="shared" si="47"/>
        <v>93184</v>
      </c>
      <c r="B3028" s="142" t="s">
        <v>3679</v>
      </c>
      <c r="C3028" s="156" t="s">
        <v>11816</v>
      </c>
      <c r="D3028" s="144" t="s">
        <v>9548</v>
      </c>
      <c r="E3028" s="145" t="s">
        <v>8942</v>
      </c>
    </row>
    <row r="3029" spans="1:5">
      <c r="A3029" t="str">
        <f t="shared" si="47"/>
        <v>93185</v>
      </c>
      <c r="B3029" s="142" t="s">
        <v>3680</v>
      </c>
      <c r="C3029" s="156" t="s">
        <v>11817</v>
      </c>
      <c r="D3029" s="144" t="s">
        <v>9548</v>
      </c>
      <c r="E3029" s="145" t="s">
        <v>29657</v>
      </c>
    </row>
    <row r="3030" spans="1:5">
      <c r="A3030" t="str">
        <f t="shared" si="47"/>
        <v>93186</v>
      </c>
      <c r="B3030" s="142" t="s">
        <v>3681</v>
      </c>
      <c r="C3030" s="156" t="s">
        <v>11818</v>
      </c>
      <c r="D3030" s="144" t="s">
        <v>9548</v>
      </c>
      <c r="E3030" s="145" t="s">
        <v>28121</v>
      </c>
    </row>
    <row r="3031" spans="1:5">
      <c r="A3031" t="str">
        <f t="shared" si="47"/>
        <v>93187</v>
      </c>
      <c r="B3031" s="142" t="s">
        <v>3682</v>
      </c>
      <c r="C3031" s="156" t="s">
        <v>11819</v>
      </c>
      <c r="D3031" s="144" t="s">
        <v>9548</v>
      </c>
      <c r="E3031" s="145" t="s">
        <v>25581</v>
      </c>
    </row>
    <row r="3032" spans="1:5">
      <c r="A3032" t="str">
        <f t="shared" si="47"/>
        <v>93188</v>
      </c>
      <c r="B3032" s="142" t="s">
        <v>3683</v>
      </c>
      <c r="C3032" s="156" t="s">
        <v>11820</v>
      </c>
      <c r="D3032" s="144" t="s">
        <v>9548</v>
      </c>
      <c r="E3032" s="145" t="s">
        <v>18093</v>
      </c>
    </row>
    <row r="3033" spans="1:5">
      <c r="A3033" t="str">
        <f t="shared" si="47"/>
        <v>93189</v>
      </c>
      <c r="B3033" s="142" t="s">
        <v>3684</v>
      </c>
      <c r="C3033" s="156" t="s">
        <v>11821</v>
      </c>
      <c r="D3033" s="144" t="s">
        <v>9548</v>
      </c>
      <c r="E3033" s="145" t="s">
        <v>22077</v>
      </c>
    </row>
    <row r="3034" spans="1:5" ht="27">
      <c r="A3034" t="str">
        <f t="shared" si="47"/>
        <v>93190</v>
      </c>
      <c r="B3034" s="142" t="s">
        <v>3685</v>
      </c>
      <c r="C3034" s="156" t="s">
        <v>11822</v>
      </c>
      <c r="D3034" s="144" t="s">
        <v>9548</v>
      </c>
      <c r="E3034" s="145" t="s">
        <v>18271</v>
      </c>
    </row>
    <row r="3035" spans="1:5" ht="27">
      <c r="A3035" t="str">
        <f t="shared" si="47"/>
        <v>93191</v>
      </c>
      <c r="B3035" s="142" t="s">
        <v>3686</v>
      </c>
      <c r="C3035" s="156" t="s">
        <v>11824</v>
      </c>
      <c r="D3035" s="144" t="s">
        <v>9548</v>
      </c>
      <c r="E3035" s="145" t="s">
        <v>18197</v>
      </c>
    </row>
    <row r="3036" spans="1:5" ht="27">
      <c r="A3036" t="str">
        <f t="shared" si="47"/>
        <v>93192</v>
      </c>
      <c r="B3036" s="142" t="s">
        <v>3687</v>
      </c>
      <c r="C3036" s="156" t="s">
        <v>11826</v>
      </c>
      <c r="D3036" s="144" t="s">
        <v>9548</v>
      </c>
      <c r="E3036" s="145" t="s">
        <v>25328</v>
      </c>
    </row>
    <row r="3037" spans="1:5" ht="27">
      <c r="A3037" t="str">
        <f t="shared" si="47"/>
        <v>93193</v>
      </c>
      <c r="B3037" s="142" t="s">
        <v>3688</v>
      </c>
      <c r="C3037" s="156" t="s">
        <v>11827</v>
      </c>
      <c r="D3037" s="144" t="s">
        <v>9548</v>
      </c>
      <c r="E3037" s="145" t="s">
        <v>25067</v>
      </c>
    </row>
    <row r="3038" spans="1:5">
      <c r="A3038" t="str">
        <f t="shared" si="47"/>
        <v>93194</v>
      </c>
      <c r="B3038" s="142" t="s">
        <v>3689</v>
      </c>
      <c r="C3038" s="156" t="s">
        <v>11828</v>
      </c>
      <c r="D3038" s="144" t="s">
        <v>9548</v>
      </c>
      <c r="E3038" s="145" t="s">
        <v>24868</v>
      </c>
    </row>
    <row r="3039" spans="1:5">
      <c r="A3039" t="str">
        <f t="shared" si="47"/>
        <v>93195</v>
      </c>
      <c r="B3039" s="142" t="s">
        <v>3690</v>
      </c>
      <c r="C3039" s="156" t="s">
        <v>11829</v>
      </c>
      <c r="D3039" s="144" t="s">
        <v>9548</v>
      </c>
      <c r="E3039" s="145" t="s">
        <v>29658</v>
      </c>
    </row>
    <row r="3040" spans="1:5" ht="27">
      <c r="A3040" t="str">
        <f t="shared" si="47"/>
        <v>93196</v>
      </c>
      <c r="B3040" s="142" t="s">
        <v>3691</v>
      </c>
      <c r="C3040" s="156" t="s">
        <v>11830</v>
      </c>
      <c r="D3040" s="144" t="s">
        <v>9548</v>
      </c>
      <c r="E3040" s="145" t="s">
        <v>18890</v>
      </c>
    </row>
    <row r="3041" spans="1:5" ht="27">
      <c r="A3041" t="str">
        <f t="shared" si="47"/>
        <v>93197</v>
      </c>
      <c r="B3041" s="142" t="s">
        <v>3692</v>
      </c>
      <c r="C3041" s="156" t="s">
        <v>11831</v>
      </c>
      <c r="D3041" s="144" t="s">
        <v>9548</v>
      </c>
      <c r="E3041" s="145" t="s">
        <v>29659</v>
      </c>
    </row>
    <row r="3042" spans="1:5" ht="27">
      <c r="A3042" t="str">
        <f t="shared" si="47"/>
        <v>93198</v>
      </c>
      <c r="B3042" s="142" t="s">
        <v>3693</v>
      </c>
      <c r="C3042" s="156" t="s">
        <v>11832</v>
      </c>
      <c r="D3042" s="144" t="s">
        <v>9548</v>
      </c>
      <c r="E3042" s="145" t="s">
        <v>29660</v>
      </c>
    </row>
    <row r="3043" spans="1:5" ht="27">
      <c r="A3043" t="str">
        <f t="shared" si="47"/>
        <v>93199</v>
      </c>
      <c r="B3043" s="142" t="s">
        <v>3694</v>
      </c>
      <c r="C3043" s="156" t="s">
        <v>11833</v>
      </c>
      <c r="D3043" s="144" t="s">
        <v>9548</v>
      </c>
      <c r="E3043" s="145" t="s">
        <v>18583</v>
      </c>
    </row>
    <row r="3044" spans="1:5" ht="27">
      <c r="A3044" t="str">
        <f t="shared" si="47"/>
        <v>93200</v>
      </c>
      <c r="B3044" s="142" t="s">
        <v>3695</v>
      </c>
      <c r="C3044" s="156" t="s">
        <v>11834</v>
      </c>
      <c r="D3044" s="144" t="s">
        <v>9548</v>
      </c>
      <c r="E3044" s="145" t="s">
        <v>28574</v>
      </c>
    </row>
    <row r="3045" spans="1:5" ht="27">
      <c r="A3045" t="str">
        <f t="shared" si="47"/>
        <v>93201</v>
      </c>
      <c r="B3045" s="142" t="s">
        <v>3696</v>
      </c>
      <c r="C3045" s="156" t="s">
        <v>11836</v>
      </c>
      <c r="D3045" s="144" t="s">
        <v>9548</v>
      </c>
      <c r="E3045" s="145" t="s">
        <v>17950</v>
      </c>
    </row>
    <row r="3046" spans="1:5">
      <c r="A3046" t="str">
        <f t="shared" si="47"/>
        <v>93202</v>
      </c>
      <c r="B3046" s="142" t="s">
        <v>3697</v>
      </c>
      <c r="C3046" s="156" t="s">
        <v>11837</v>
      </c>
      <c r="D3046" s="144" t="s">
        <v>9548</v>
      </c>
      <c r="E3046" s="145" t="s">
        <v>21140</v>
      </c>
    </row>
    <row r="3047" spans="1:5" ht="27">
      <c r="A3047" t="str">
        <f t="shared" si="47"/>
        <v>93203</v>
      </c>
      <c r="B3047" s="142" t="s">
        <v>3698</v>
      </c>
      <c r="C3047" s="156" t="s">
        <v>11839</v>
      </c>
      <c r="D3047" s="144" t="s">
        <v>9548</v>
      </c>
      <c r="E3047" s="145" t="s">
        <v>9431</v>
      </c>
    </row>
    <row r="3048" spans="1:5">
      <c r="A3048" t="str">
        <f t="shared" si="47"/>
        <v>93204</v>
      </c>
      <c r="B3048" s="142" t="s">
        <v>3699</v>
      </c>
      <c r="C3048" s="156" t="s">
        <v>11840</v>
      </c>
      <c r="D3048" s="144" t="s">
        <v>9548</v>
      </c>
      <c r="E3048" s="145" t="s">
        <v>28522</v>
      </c>
    </row>
    <row r="3049" spans="1:5" ht="27">
      <c r="A3049" t="str">
        <f t="shared" si="47"/>
        <v>93205</v>
      </c>
      <c r="B3049" s="142" t="s">
        <v>3700</v>
      </c>
      <c r="C3049" s="156" t="s">
        <v>11841</v>
      </c>
      <c r="D3049" s="144" t="s">
        <v>9548</v>
      </c>
      <c r="E3049" s="145" t="s">
        <v>17948</v>
      </c>
    </row>
    <row r="3050" spans="1:5" ht="27">
      <c r="A3050" t="str">
        <f t="shared" si="47"/>
        <v>93206</v>
      </c>
      <c r="B3050" s="142" t="s">
        <v>3701</v>
      </c>
      <c r="C3050" s="156" t="s">
        <v>9771</v>
      </c>
      <c r="D3050" s="144" t="s">
        <v>9772</v>
      </c>
      <c r="E3050" s="145" t="s">
        <v>29661</v>
      </c>
    </row>
    <row r="3051" spans="1:5" ht="27">
      <c r="A3051" t="str">
        <f t="shared" si="47"/>
        <v>93207</v>
      </c>
      <c r="B3051" s="142" t="s">
        <v>3702</v>
      </c>
      <c r="C3051" s="156" t="s">
        <v>9773</v>
      </c>
      <c r="D3051" s="144" t="s">
        <v>9772</v>
      </c>
      <c r="E3051" s="145" t="s">
        <v>29662</v>
      </c>
    </row>
    <row r="3052" spans="1:5" ht="27">
      <c r="A3052" t="str">
        <f t="shared" si="47"/>
        <v>93208</v>
      </c>
      <c r="B3052" s="142" t="s">
        <v>3703</v>
      </c>
      <c r="C3052" s="156" t="s">
        <v>9774</v>
      </c>
      <c r="D3052" s="144" t="s">
        <v>9772</v>
      </c>
      <c r="E3052" s="145" t="s">
        <v>29663</v>
      </c>
    </row>
    <row r="3053" spans="1:5" ht="27">
      <c r="A3053" t="str">
        <f t="shared" si="47"/>
        <v>93209</v>
      </c>
      <c r="B3053" s="142" t="s">
        <v>3704</v>
      </c>
      <c r="C3053" s="156" t="s">
        <v>9775</v>
      </c>
      <c r="D3053" s="144" t="s">
        <v>9772</v>
      </c>
      <c r="E3053" s="145" t="s">
        <v>29664</v>
      </c>
    </row>
    <row r="3054" spans="1:5" ht="27">
      <c r="A3054" t="str">
        <f t="shared" si="47"/>
        <v>93210</v>
      </c>
      <c r="B3054" s="142" t="s">
        <v>3705</v>
      </c>
      <c r="C3054" s="156" t="s">
        <v>9776</v>
      </c>
      <c r="D3054" s="144" t="s">
        <v>9772</v>
      </c>
      <c r="E3054" s="145" t="s">
        <v>29665</v>
      </c>
    </row>
    <row r="3055" spans="1:5" ht="27">
      <c r="A3055" t="str">
        <f t="shared" si="47"/>
        <v>93211</v>
      </c>
      <c r="B3055" s="142" t="s">
        <v>3706</v>
      </c>
      <c r="C3055" s="156" t="s">
        <v>9777</v>
      </c>
      <c r="D3055" s="144" t="s">
        <v>9772</v>
      </c>
      <c r="E3055" s="145" t="s">
        <v>29666</v>
      </c>
    </row>
    <row r="3056" spans="1:5" ht="27">
      <c r="A3056" t="str">
        <f t="shared" si="47"/>
        <v>93212</v>
      </c>
      <c r="B3056" s="142" t="s">
        <v>3707</v>
      </c>
      <c r="C3056" s="156" t="s">
        <v>9778</v>
      </c>
      <c r="D3056" s="144" t="s">
        <v>9772</v>
      </c>
      <c r="E3056" s="145" t="s">
        <v>29667</v>
      </c>
    </row>
    <row r="3057" spans="1:5" ht="27">
      <c r="A3057" t="str">
        <f t="shared" si="47"/>
        <v>93213</v>
      </c>
      <c r="B3057" s="142" t="s">
        <v>3708</v>
      </c>
      <c r="C3057" s="156" t="s">
        <v>9779</v>
      </c>
      <c r="D3057" s="144" t="s">
        <v>9772</v>
      </c>
      <c r="E3057" s="145" t="s">
        <v>29668</v>
      </c>
    </row>
    <row r="3058" spans="1:5" ht="27">
      <c r="A3058" t="str">
        <f t="shared" si="47"/>
        <v>93214</v>
      </c>
      <c r="B3058" s="142" t="s">
        <v>3709</v>
      </c>
      <c r="C3058" s="156" t="s">
        <v>9780</v>
      </c>
      <c r="D3058" s="144" t="s">
        <v>9623</v>
      </c>
      <c r="E3058" s="145" t="s">
        <v>29669</v>
      </c>
    </row>
    <row r="3059" spans="1:5" ht="40.5">
      <c r="A3059" t="str">
        <f t="shared" si="47"/>
        <v>93220</v>
      </c>
      <c r="B3059" s="142" t="s">
        <v>3710</v>
      </c>
      <c r="C3059" s="156" t="s">
        <v>10600</v>
      </c>
      <c r="D3059" s="144" t="s">
        <v>10129</v>
      </c>
      <c r="E3059" s="145" t="s">
        <v>29670</v>
      </c>
    </row>
    <row r="3060" spans="1:5" ht="40.5">
      <c r="A3060" t="str">
        <f t="shared" si="47"/>
        <v>93221</v>
      </c>
      <c r="B3060" s="142" t="s">
        <v>3711</v>
      </c>
      <c r="C3060" s="156" t="s">
        <v>10601</v>
      </c>
      <c r="D3060" s="144" t="s">
        <v>10129</v>
      </c>
      <c r="E3060" s="145" t="s">
        <v>24616</v>
      </c>
    </row>
    <row r="3061" spans="1:5" ht="40.5">
      <c r="A3061" t="str">
        <f t="shared" si="47"/>
        <v>93222</v>
      </c>
      <c r="B3061" s="142" t="s">
        <v>3712</v>
      </c>
      <c r="C3061" s="156" t="s">
        <v>10602</v>
      </c>
      <c r="D3061" s="144" t="s">
        <v>10129</v>
      </c>
      <c r="E3061" s="145" t="s">
        <v>29671</v>
      </c>
    </row>
    <row r="3062" spans="1:5" ht="40.5">
      <c r="A3062" t="str">
        <f t="shared" si="47"/>
        <v>93223</v>
      </c>
      <c r="B3062" s="142" t="s">
        <v>3713</v>
      </c>
      <c r="C3062" s="156" t="s">
        <v>10603</v>
      </c>
      <c r="D3062" s="144" t="s">
        <v>10129</v>
      </c>
      <c r="E3062" s="145" t="s">
        <v>25635</v>
      </c>
    </row>
    <row r="3063" spans="1:5" ht="40.5">
      <c r="A3063" t="str">
        <f t="shared" si="47"/>
        <v>93224</v>
      </c>
      <c r="B3063" s="142" t="s">
        <v>3714</v>
      </c>
      <c r="C3063" s="156" t="s">
        <v>9917</v>
      </c>
      <c r="D3063" s="144" t="s">
        <v>9808</v>
      </c>
      <c r="E3063" s="145" t="s">
        <v>29672</v>
      </c>
    </row>
    <row r="3064" spans="1:5" ht="40.5">
      <c r="A3064" t="str">
        <f t="shared" si="47"/>
        <v>93225</v>
      </c>
      <c r="B3064" s="142" t="s">
        <v>3715</v>
      </c>
      <c r="C3064" s="156" t="s">
        <v>10076</v>
      </c>
      <c r="D3064" s="144" t="s">
        <v>9961</v>
      </c>
      <c r="E3064" s="145" t="s">
        <v>29673</v>
      </c>
    </row>
    <row r="3065" spans="1:5" ht="27">
      <c r="A3065" t="str">
        <f t="shared" si="47"/>
        <v>93229</v>
      </c>
      <c r="B3065" s="142" t="s">
        <v>3716</v>
      </c>
      <c r="C3065" s="156" t="s">
        <v>10604</v>
      </c>
      <c r="D3065" s="144" t="s">
        <v>10129</v>
      </c>
      <c r="E3065" s="145" t="s">
        <v>15680</v>
      </c>
    </row>
    <row r="3066" spans="1:5" ht="27">
      <c r="A3066" t="str">
        <f t="shared" si="47"/>
        <v>93230</v>
      </c>
      <c r="B3066" s="142" t="s">
        <v>3717</v>
      </c>
      <c r="C3066" s="156" t="s">
        <v>10605</v>
      </c>
      <c r="D3066" s="144" t="s">
        <v>10129</v>
      </c>
      <c r="E3066" s="145" t="s">
        <v>8519</v>
      </c>
    </row>
    <row r="3067" spans="1:5" ht="27">
      <c r="A3067" t="str">
        <f t="shared" si="47"/>
        <v>93231</v>
      </c>
      <c r="B3067" s="142" t="s">
        <v>3718</v>
      </c>
      <c r="C3067" s="156" t="s">
        <v>10606</v>
      </c>
      <c r="D3067" s="144" t="s">
        <v>10129</v>
      </c>
      <c r="E3067" s="145" t="s">
        <v>10436</v>
      </c>
    </row>
    <row r="3068" spans="1:5" ht="27">
      <c r="A3068" t="str">
        <f t="shared" si="47"/>
        <v>93232</v>
      </c>
      <c r="B3068" s="142" t="s">
        <v>3719</v>
      </c>
      <c r="C3068" s="156" t="s">
        <v>10607</v>
      </c>
      <c r="D3068" s="144" t="s">
        <v>10129</v>
      </c>
      <c r="E3068" s="145" t="s">
        <v>9323</v>
      </c>
    </row>
    <row r="3069" spans="1:5" ht="27">
      <c r="A3069" t="str">
        <f t="shared" si="47"/>
        <v>93233</v>
      </c>
      <c r="B3069" s="142" t="s">
        <v>3720</v>
      </c>
      <c r="C3069" s="156" t="s">
        <v>9918</v>
      </c>
      <c r="D3069" s="144" t="s">
        <v>9808</v>
      </c>
      <c r="E3069" s="145" t="s">
        <v>16372</v>
      </c>
    </row>
    <row r="3070" spans="1:5" ht="27">
      <c r="A3070" t="str">
        <f t="shared" si="47"/>
        <v>93234</v>
      </c>
      <c r="B3070" s="142" t="s">
        <v>3721</v>
      </c>
      <c r="C3070" s="156" t="s">
        <v>10077</v>
      </c>
      <c r="D3070" s="144" t="s">
        <v>9961</v>
      </c>
      <c r="E3070" s="145" t="s">
        <v>24778</v>
      </c>
    </row>
    <row r="3071" spans="1:5">
      <c r="A3071" t="str">
        <f t="shared" si="47"/>
        <v>93235</v>
      </c>
      <c r="B3071" s="142" t="s">
        <v>3722</v>
      </c>
      <c r="C3071" s="156" t="s">
        <v>10608</v>
      </c>
      <c r="D3071" s="144" t="s">
        <v>10129</v>
      </c>
      <c r="E3071" s="145" t="s">
        <v>8590</v>
      </c>
    </row>
    <row r="3072" spans="1:5" ht="40.5">
      <c r="A3072" t="str">
        <f t="shared" si="47"/>
        <v>93238</v>
      </c>
      <c r="B3072" s="142" t="s">
        <v>3723</v>
      </c>
      <c r="C3072" s="156" t="s">
        <v>10609</v>
      </c>
      <c r="D3072" s="144" t="s">
        <v>10129</v>
      </c>
      <c r="E3072" s="145" t="s">
        <v>16500</v>
      </c>
    </row>
    <row r="3073" spans="1:5" ht="27">
      <c r="A3073" t="str">
        <f t="shared" si="47"/>
        <v>93239</v>
      </c>
      <c r="B3073" s="142" t="s">
        <v>3724</v>
      </c>
      <c r="C3073" s="156" t="s">
        <v>10610</v>
      </c>
      <c r="D3073" s="144" t="s">
        <v>10129</v>
      </c>
      <c r="E3073" s="145" t="s">
        <v>10052</v>
      </c>
    </row>
    <row r="3074" spans="1:5" ht="40.5">
      <c r="A3074" t="str">
        <f t="shared" si="47"/>
        <v>93240</v>
      </c>
      <c r="B3074" s="142" t="s">
        <v>3725</v>
      </c>
      <c r="C3074" s="156" t="s">
        <v>10611</v>
      </c>
      <c r="D3074" s="144" t="s">
        <v>10129</v>
      </c>
      <c r="E3074" s="145" t="s">
        <v>9514</v>
      </c>
    </row>
    <row r="3075" spans="1:5" ht="27">
      <c r="A3075" t="str">
        <f t="shared" si="47"/>
        <v>93243</v>
      </c>
      <c r="B3075" s="142" t="s">
        <v>3726</v>
      </c>
      <c r="C3075" s="156" t="s">
        <v>9781</v>
      </c>
      <c r="D3075" s="144" t="s">
        <v>9623</v>
      </c>
      <c r="E3075" s="145" t="s">
        <v>29674</v>
      </c>
    </row>
    <row r="3076" spans="1:5" ht="40.5">
      <c r="A3076" t="str">
        <f t="shared" si="47"/>
        <v>93244</v>
      </c>
      <c r="B3076" s="142" t="s">
        <v>3727</v>
      </c>
      <c r="C3076" s="156" t="s">
        <v>10079</v>
      </c>
      <c r="D3076" s="144" t="s">
        <v>9961</v>
      </c>
      <c r="E3076" s="145" t="s">
        <v>29675</v>
      </c>
    </row>
    <row r="3077" spans="1:5" ht="27">
      <c r="A3077" t="str">
        <f t="shared" si="47"/>
        <v>93267</v>
      </c>
      <c r="B3077" s="142" t="s">
        <v>3728</v>
      </c>
      <c r="C3077" s="156" t="s">
        <v>10612</v>
      </c>
      <c r="D3077" s="144" t="s">
        <v>10129</v>
      </c>
      <c r="E3077" s="145" t="s">
        <v>18288</v>
      </c>
    </row>
    <row r="3078" spans="1:5" ht="27">
      <c r="A3078" t="str">
        <f t="shared" si="47"/>
        <v>93269</v>
      </c>
      <c r="B3078" s="142" t="s">
        <v>3729</v>
      </c>
      <c r="C3078" s="156" t="s">
        <v>10613</v>
      </c>
      <c r="D3078" s="144" t="s">
        <v>10129</v>
      </c>
      <c r="E3078" s="145" t="s">
        <v>9139</v>
      </c>
    </row>
    <row r="3079" spans="1:5" ht="27">
      <c r="A3079" t="str">
        <f t="shared" si="47"/>
        <v>93270</v>
      </c>
      <c r="B3079" s="142" t="s">
        <v>3730</v>
      </c>
      <c r="C3079" s="156" t="s">
        <v>10614</v>
      </c>
      <c r="D3079" s="144" t="s">
        <v>10129</v>
      </c>
      <c r="E3079" s="145" t="s">
        <v>17608</v>
      </c>
    </row>
    <row r="3080" spans="1:5" ht="27">
      <c r="A3080" t="str">
        <f t="shared" ref="A3080:A3143" si="48">IF(ISERROR(SEARCH("/",B3080)=6),TRIM(CLEAN(B3080)),IF(SEARCH("/",B3080)=6,IF(LEN(TRIM(CLEAN(B3080)))=7,LEFT(TRIM(CLEAN(B3080)),6)&amp;"00"&amp;RIGHT(TRIM(CLEAN(B3080)),1),LEFT(TRIM(CLEAN(B3080)),6)&amp;"0"&amp;RIGHT(TRIM(CLEAN(B3080)),2)),TRIM(CLEAN(B3080))))</f>
        <v>93271</v>
      </c>
      <c r="B3080" s="142" t="s">
        <v>3731</v>
      </c>
      <c r="C3080" s="156" t="s">
        <v>10615</v>
      </c>
      <c r="D3080" s="144" t="s">
        <v>10129</v>
      </c>
      <c r="E3080" s="145" t="s">
        <v>8956</v>
      </c>
    </row>
    <row r="3081" spans="1:5" ht="27">
      <c r="A3081" t="str">
        <f t="shared" si="48"/>
        <v>93272</v>
      </c>
      <c r="B3081" s="142" t="s">
        <v>3732</v>
      </c>
      <c r="C3081" s="156" t="s">
        <v>9919</v>
      </c>
      <c r="D3081" s="144" t="s">
        <v>9808</v>
      </c>
      <c r="E3081" s="145" t="s">
        <v>24806</v>
      </c>
    </row>
    <row r="3082" spans="1:5" ht="27">
      <c r="A3082" t="str">
        <f t="shared" si="48"/>
        <v>93274</v>
      </c>
      <c r="B3082" s="142" t="s">
        <v>3733</v>
      </c>
      <c r="C3082" s="156" t="s">
        <v>10080</v>
      </c>
      <c r="D3082" s="144" t="s">
        <v>9961</v>
      </c>
      <c r="E3082" s="145" t="s">
        <v>25417</v>
      </c>
    </row>
    <row r="3083" spans="1:5" ht="27">
      <c r="A3083" t="str">
        <f t="shared" si="48"/>
        <v>93277</v>
      </c>
      <c r="B3083" s="142" t="s">
        <v>3734</v>
      </c>
      <c r="C3083" s="156" t="s">
        <v>10616</v>
      </c>
      <c r="D3083" s="144" t="s">
        <v>10129</v>
      </c>
      <c r="E3083" s="145" t="s">
        <v>10078</v>
      </c>
    </row>
    <row r="3084" spans="1:5" ht="27">
      <c r="A3084" t="str">
        <f t="shared" si="48"/>
        <v>93278</v>
      </c>
      <c r="B3084" s="142" t="s">
        <v>3735</v>
      </c>
      <c r="C3084" s="156" t="s">
        <v>10617</v>
      </c>
      <c r="D3084" s="144" t="s">
        <v>10129</v>
      </c>
      <c r="E3084" s="145" t="s">
        <v>10251</v>
      </c>
    </row>
    <row r="3085" spans="1:5" ht="27">
      <c r="A3085" t="str">
        <f t="shared" si="48"/>
        <v>93279</v>
      </c>
      <c r="B3085" s="142" t="s">
        <v>3736</v>
      </c>
      <c r="C3085" s="156" t="s">
        <v>10618</v>
      </c>
      <c r="D3085" s="144" t="s">
        <v>10129</v>
      </c>
      <c r="E3085" s="145" t="s">
        <v>9329</v>
      </c>
    </row>
    <row r="3086" spans="1:5" ht="27">
      <c r="A3086" t="str">
        <f t="shared" si="48"/>
        <v>93280</v>
      </c>
      <c r="B3086" s="142" t="s">
        <v>3737</v>
      </c>
      <c r="C3086" s="156" t="s">
        <v>10619</v>
      </c>
      <c r="D3086" s="144" t="s">
        <v>10129</v>
      </c>
      <c r="E3086" s="145" t="s">
        <v>8705</v>
      </c>
    </row>
    <row r="3087" spans="1:5" ht="27">
      <c r="A3087" t="str">
        <f t="shared" si="48"/>
        <v>93281</v>
      </c>
      <c r="B3087" s="142" t="s">
        <v>3738</v>
      </c>
      <c r="C3087" s="156" t="s">
        <v>9920</v>
      </c>
      <c r="D3087" s="144" t="s">
        <v>9808</v>
      </c>
      <c r="E3087" s="145" t="s">
        <v>28513</v>
      </c>
    </row>
    <row r="3088" spans="1:5" ht="27">
      <c r="A3088" t="str">
        <f t="shared" si="48"/>
        <v>93282</v>
      </c>
      <c r="B3088" s="142" t="s">
        <v>3739</v>
      </c>
      <c r="C3088" s="156" t="s">
        <v>10081</v>
      </c>
      <c r="D3088" s="144" t="s">
        <v>9961</v>
      </c>
      <c r="E3088" s="145" t="s">
        <v>16980</v>
      </c>
    </row>
    <row r="3089" spans="1:5" ht="27">
      <c r="A3089" t="str">
        <f t="shared" si="48"/>
        <v>93283</v>
      </c>
      <c r="B3089" s="142" t="s">
        <v>3740</v>
      </c>
      <c r="C3089" s="156" t="s">
        <v>10620</v>
      </c>
      <c r="D3089" s="144" t="s">
        <v>10129</v>
      </c>
      <c r="E3089" s="145" t="s">
        <v>18289</v>
      </c>
    </row>
    <row r="3090" spans="1:5" ht="27">
      <c r="A3090" t="str">
        <f t="shared" si="48"/>
        <v>93284</v>
      </c>
      <c r="B3090" s="142" t="s">
        <v>3741</v>
      </c>
      <c r="C3090" s="156" t="s">
        <v>10622</v>
      </c>
      <c r="D3090" s="144" t="s">
        <v>10129</v>
      </c>
      <c r="E3090" s="145" t="s">
        <v>16965</v>
      </c>
    </row>
    <row r="3091" spans="1:5" ht="27">
      <c r="A3091" t="str">
        <f t="shared" si="48"/>
        <v>93285</v>
      </c>
      <c r="B3091" s="142" t="s">
        <v>3742</v>
      </c>
      <c r="C3091" s="156" t="s">
        <v>10623</v>
      </c>
      <c r="D3091" s="144" t="s">
        <v>10129</v>
      </c>
      <c r="E3091" s="145" t="s">
        <v>17759</v>
      </c>
    </row>
    <row r="3092" spans="1:5" ht="27">
      <c r="A3092" t="str">
        <f t="shared" si="48"/>
        <v>93286</v>
      </c>
      <c r="B3092" s="142" t="s">
        <v>3743</v>
      </c>
      <c r="C3092" s="156" t="s">
        <v>10624</v>
      </c>
      <c r="D3092" s="144" t="s">
        <v>10129</v>
      </c>
      <c r="E3092" s="145" t="s">
        <v>24800</v>
      </c>
    </row>
    <row r="3093" spans="1:5" ht="27">
      <c r="A3093" t="str">
        <f t="shared" si="48"/>
        <v>93287</v>
      </c>
      <c r="B3093" s="142" t="s">
        <v>3744</v>
      </c>
      <c r="C3093" s="156" t="s">
        <v>9921</v>
      </c>
      <c r="D3093" s="144" t="s">
        <v>9808</v>
      </c>
      <c r="E3093" s="145" t="s">
        <v>29676</v>
      </c>
    </row>
    <row r="3094" spans="1:5" ht="27">
      <c r="A3094" t="str">
        <f t="shared" si="48"/>
        <v>93288</v>
      </c>
      <c r="B3094" s="142" t="s">
        <v>3745</v>
      </c>
      <c r="C3094" s="156" t="s">
        <v>10083</v>
      </c>
      <c r="D3094" s="144" t="s">
        <v>9961</v>
      </c>
      <c r="E3094" s="145" t="s">
        <v>29677</v>
      </c>
    </row>
    <row r="3095" spans="1:5" ht="27">
      <c r="A3095" t="str">
        <f t="shared" si="48"/>
        <v>93296</v>
      </c>
      <c r="B3095" s="142" t="s">
        <v>3746</v>
      </c>
      <c r="C3095" s="156" t="s">
        <v>10625</v>
      </c>
      <c r="D3095" s="144" t="s">
        <v>10129</v>
      </c>
      <c r="E3095" s="145" t="s">
        <v>17676</v>
      </c>
    </row>
    <row r="3096" spans="1:5" ht="54">
      <c r="A3096" t="str">
        <f t="shared" si="48"/>
        <v>93350</v>
      </c>
      <c r="B3096" s="142" t="s">
        <v>3747</v>
      </c>
      <c r="C3096" s="156" t="s">
        <v>14422</v>
      </c>
      <c r="D3096" s="144" t="s">
        <v>9623</v>
      </c>
      <c r="E3096" s="145" t="s">
        <v>29678</v>
      </c>
    </row>
    <row r="3097" spans="1:5" ht="54">
      <c r="A3097" t="str">
        <f t="shared" si="48"/>
        <v>93351</v>
      </c>
      <c r="B3097" s="142" t="s">
        <v>3748</v>
      </c>
      <c r="C3097" s="156" t="s">
        <v>14423</v>
      </c>
      <c r="D3097" s="144" t="s">
        <v>9623</v>
      </c>
      <c r="E3097" s="145" t="s">
        <v>29679</v>
      </c>
    </row>
    <row r="3098" spans="1:5" ht="54">
      <c r="A3098" t="str">
        <f t="shared" si="48"/>
        <v>93352</v>
      </c>
      <c r="B3098" s="142" t="s">
        <v>3749</v>
      </c>
      <c r="C3098" s="156" t="s">
        <v>14424</v>
      </c>
      <c r="D3098" s="144" t="s">
        <v>9623</v>
      </c>
      <c r="E3098" s="145" t="s">
        <v>29680</v>
      </c>
    </row>
    <row r="3099" spans="1:5" ht="54">
      <c r="A3099" t="str">
        <f t="shared" si="48"/>
        <v>93353</v>
      </c>
      <c r="B3099" s="142" t="s">
        <v>3750</v>
      </c>
      <c r="C3099" s="156" t="s">
        <v>14425</v>
      </c>
      <c r="D3099" s="144" t="s">
        <v>9623</v>
      </c>
      <c r="E3099" s="145" t="s">
        <v>29681</v>
      </c>
    </row>
    <row r="3100" spans="1:5" ht="54">
      <c r="A3100" t="str">
        <f t="shared" si="48"/>
        <v>93354</v>
      </c>
      <c r="B3100" s="142" t="s">
        <v>3751</v>
      </c>
      <c r="C3100" s="156" t="s">
        <v>14426</v>
      </c>
      <c r="D3100" s="144" t="s">
        <v>9623</v>
      </c>
      <c r="E3100" s="145" t="s">
        <v>29682</v>
      </c>
    </row>
    <row r="3101" spans="1:5" ht="54">
      <c r="A3101" t="str">
        <f t="shared" si="48"/>
        <v>93355</v>
      </c>
      <c r="B3101" s="142" t="s">
        <v>3752</v>
      </c>
      <c r="C3101" s="156" t="s">
        <v>14427</v>
      </c>
      <c r="D3101" s="144" t="s">
        <v>9623</v>
      </c>
      <c r="E3101" s="145" t="s">
        <v>29683</v>
      </c>
    </row>
    <row r="3102" spans="1:5" ht="54">
      <c r="A3102" t="str">
        <f t="shared" si="48"/>
        <v>93356</v>
      </c>
      <c r="B3102" s="142" t="s">
        <v>3753</v>
      </c>
      <c r="C3102" s="156" t="s">
        <v>14428</v>
      </c>
      <c r="D3102" s="144" t="s">
        <v>9623</v>
      </c>
      <c r="E3102" s="145" t="s">
        <v>29684</v>
      </c>
    </row>
    <row r="3103" spans="1:5" ht="54">
      <c r="A3103" t="str">
        <f t="shared" si="48"/>
        <v>93357</v>
      </c>
      <c r="B3103" s="142" t="s">
        <v>3754</v>
      </c>
      <c r="C3103" s="156" t="s">
        <v>14429</v>
      </c>
      <c r="D3103" s="144" t="s">
        <v>9623</v>
      </c>
      <c r="E3103" s="145" t="s">
        <v>29685</v>
      </c>
    </row>
    <row r="3104" spans="1:5">
      <c r="A3104" t="str">
        <f t="shared" si="48"/>
        <v>93358</v>
      </c>
      <c r="B3104" s="142" t="s">
        <v>40</v>
      </c>
      <c r="C3104" s="156" t="s">
        <v>16788</v>
      </c>
      <c r="D3104" s="144" t="s">
        <v>10840</v>
      </c>
      <c r="E3104" s="145" t="s">
        <v>29686</v>
      </c>
    </row>
    <row r="3105" spans="1:5" ht="40.5">
      <c r="A3105" t="str">
        <f t="shared" si="48"/>
        <v>93360</v>
      </c>
      <c r="B3105" s="142" t="s">
        <v>3755</v>
      </c>
      <c r="C3105" s="156" t="s">
        <v>14581</v>
      </c>
      <c r="D3105" s="144" t="s">
        <v>10840</v>
      </c>
      <c r="E3105" s="145" t="s">
        <v>29070</v>
      </c>
    </row>
    <row r="3106" spans="1:5" ht="40.5">
      <c r="A3106" t="str">
        <f t="shared" si="48"/>
        <v>93361</v>
      </c>
      <c r="B3106" s="142" t="s">
        <v>3756</v>
      </c>
      <c r="C3106" s="156" t="s">
        <v>14582</v>
      </c>
      <c r="D3106" s="144" t="s">
        <v>10840</v>
      </c>
      <c r="E3106" s="145" t="s">
        <v>14140</v>
      </c>
    </row>
    <row r="3107" spans="1:5" ht="40.5">
      <c r="A3107" t="str">
        <f t="shared" si="48"/>
        <v>93362</v>
      </c>
      <c r="B3107" s="142" t="s">
        <v>170</v>
      </c>
      <c r="C3107" s="156" t="s">
        <v>14583</v>
      </c>
      <c r="D3107" s="144" t="s">
        <v>10840</v>
      </c>
      <c r="E3107" s="145" t="s">
        <v>9109</v>
      </c>
    </row>
    <row r="3108" spans="1:5" ht="40.5">
      <c r="A3108" t="str">
        <f t="shared" si="48"/>
        <v>93363</v>
      </c>
      <c r="B3108" s="142" t="s">
        <v>3757</v>
      </c>
      <c r="C3108" s="156" t="s">
        <v>14584</v>
      </c>
      <c r="D3108" s="144" t="s">
        <v>10840</v>
      </c>
      <c r="E3108" s="145" t="s">
        <v>10810</v>
      </c>
    </row>
    <row r="3109" spans="1:5" ht="54">
      <c r="A3109" t="str">
        <f t="shared" si="48"/>
        <v>93364</v>
      </c>
      <c r="B3109" s="142" t="s">
        <v>3758</v>
      </c>
      <c r="C3109" s="156" t="s">
        <v>14585</v>
      </c>
      <c r="D3109" s="144" t="s">
        <v>10840</v>
      </c>
      <c r="E3109" s="145" t="s">
        <v>16390</v>
      </c>
    </row>
    <row r="3110" spans="1:5" ht="40.5">
      <c r="A3110" t="str">
        <f t="shared" si="48"/>
        <v>93365</v>
      </c>
      <c r="B3110" s="142" t="s">
        <v>3759</v>
      </c>
      <c r="C3110" s="156" t="s">
        <v>14586</v>
      </c>
      <c r="D3110" s="144" t="s">
        <v>10840</v>
      </c>
      <c r="E3110" s="145" t="s">
        <v>9007</v>
      </c>
    </row>
    <row r="3111" spans="1:5" ht="40.5">
      <c r="A3111" t="str">
        <f t="shared" si="48"/>
        <v>93366</v>
      </c>
      <c r="B3111" s="142" t="s">
        <v>3760</v>
      </c>
      <c r="C3111" s="156" t="s">
        <v>14587</v>
      </c>
      <c r="D3111" s="144" t="s">
        <v>10840</v>
      </c>
      <c r="E3111" s="145" t="s">
        <v>12947</v>
      </c>
    </row>
    <row r="3112" spans="1:5" ht="40.5">
      <c r="A3112" s="259" t="str">
        <f t="shared" si="48"/>
        <v>93367</v>
      </c>
      <c r="B3112" s="260" t="s">
        <v>3761</v>
      </c>
      <c r="C3112" s="261" t="s">
        <v>14588</v>
      </c>
      <c r="D3112" s="262" t="s">
        <v>10840</v>
      </c>
      <c r="E3112" s="263" t="s">
        <v>8795</v>
      </c>
    </row>
    <row r="3113" spans="1:5" ht="40.5">
      <c r="A3113" t="str">
        <f t="shared" si="48"/>
        <v>93368</v>
      </c>
      <c r="B3113" s="142" t="s">
        <v>3762</v>
      </c>
      <c r="C3113" s="156" t="s">
        <v>14589</v>
      </c>
      <c r="D3113" s="144" t="s">
        <v>10840</v>
      </c>
      <c r="E3113" s="145" t="s">
        <v>18130</v>
      </c>
    </row>
    <row r="3114" spans="1:5" ht="54">
      <c r="A3114" t="str">
        <f t="shared" si="48"/>
        <v>93369</v>
      </c>
      <c r="B3114" s="260" t="s">
        <v>3763</v>
      </c>
      <c r="C3114" s="261" t="s">
        <v>14590</v>
      </c>
      <c r="D3114" s="144" t="s">
        <v>10840</v>
      </c>
      <c r="E3114" s="145" t="s">
        <v>9400</v>
      </c>
    </row>
    <row r="3115" spans="1:5" ht="40.5">
      <c r="A3115" t="str">
        <f t="shared" si="48"/>
        <v>93370</v>
      </c>
      <c r="B3115" s="142" t="s">
        <v>3764</v>
      </c>
      <c r="C3115" s="156" t="s">
        <v>14591</v>
      </c>
      <c r="D3115" s="144" t="s">
        <v>10840</v>
      </c>
      <c r="E3115" s="145" t="s">
        <v>17670</v>
      </c>
    </row>
    <row r="3116" spans="1:5" ht="54">
      <c r="A3116" t="str">
        <f t="shared" si="48"/>
        <v>93371</v>
      </c>
      <c r="B3116" s="142" t="s">
        <v>3765</v>
      </c>
      <c r="C3116" s="261" t="s">
        <v>14592</v>
      </c>
      <c r="D3116" s="144" t="s">
        <v>10840</v>
      </c>
      <c r="E3116" s="145" t="s">
        <v>11760</v>
      </c>
    </row>
    <row r="3117" spans="1:5" ht="40.5">
      <c r="A3117" t="str">
        <f t="shared" si="48"/>
        <v>93372</v>
      </c>
      <c r="B3117" s="142" t="s">
        <v>3766</v>
      </c>
      <c r="C3117" s="156" t="s">
        <v>14593</v>
      </c>
      <c r="D3117" s="144" t="s">
        <v>10840</v>
      </c>
      <c r="E3117" s="145" t="s">
        <v>25037</v>
      </c>
    </row>
    <row r="3118" spans="1:5" ht="54">
      <c r="A3118" t="str">
        <f t="shared" si="48"/>
        <v>93373</v>
      </c>
      <c r="B3118" s="142" t="s">
        <v>3767</v>
      </c>
      <c r="C3118" s="156" t="s">
        <v>14594</v>
      </c>
      <c r="D3118" s="144" t="s">
        <v>10840</v>
      </c>
      <c r="E3118" s="145" t="s">
        <v>8985</v>
      </c>
    </row>
    <row r="3119" spans="1:5" ht="40.5">
      <c r="A3119" t="str">
        <f t="shared" si="48"/>
        <v>93374</v>
      </c>
      <c r="B3119" s="142" t="s">
        <v>3768</v>
      </c>
      <c r="C3119" s="156" t="s">
        <v>14595</v>
      </c>
      <c r="D3119" s="144" t="s">
        <v>10840</v>
      </c>
      <c r="E3119" s="145" t="s">
        <v>12823</v>
      </c>
    </row>
    <row r="3120" spans="1:5" ht="40.5">
      <c r="A3120" t="str">
        <f t="shared" si="48"/>
        <v>93375</v>
      </c>
      <c r="B3120" s="142" t="s">
        <v>195</v>
      </c>
      <c r="C3120" s="261" t="s">
        <v>14597</v>
      </c>
      <c r="D3120" s="144" t="s">
        <v>10840</v>
      </c>
      <c r="E3120" s="145" t="s">
        <v>8695</v>
      </c>
    </row>
    <row r="3121" spans="1:5" ht="40.5">
      <c r="A3121" t="str">
        <f t="shared" si="48"/>
        <v>93376</v>
      </c>
      <c r="B3121" s="142" t="s">
        <v>3769</v>
      </c>
      <c r="C3121" s="156" t="s">
        <v>14598</v>
      </c>
      <c r="D3121" s="144" t="s">
        <v>10840</v>
      </c>
      <c r="E3121" s="145" t="s">
        <v>8899</v>
      </c>
    </row>
    <row r="3122" spans="1:5" ht="54">
      <c r="A3122" t="str">
        <f t="shared" si="48"/>
        <v>93377</v>
      </c>
      <c r="B3122" s="142" t="s">
        <v>3770</v>
      </c>
      <c r="C3122" s="156" t="s">
        <v>14599</v>
      </c>
      <c r="D3122" s="144" t="s">
        <v>10840</v>
      </c>
      <c r="E3122" s="145" t="s">
        <v>8959</v>
      </c>
    </row>
    <row r="3123" spans="1:5" ht="40.5">
      <c r="A3123" t="str">
        <f t="shared" si="48"/>
        <v>93378</v>
      </c>
      <c r="B3123" s="142" t="s">
        <v>3771</v>
      </c>
      <c r="C3123" s="156" t="s">
        <v>14600</v>
      </c>
      <c r="D3123" s="144" t="s">
        <v>10840</v>
      </c>
      <c r="E3123" s="145" t="s">
        <v>16635</v>
      </c>
    </row>
    <row r="3124" spans="1:5" ht="40.5">
      <c r="A3124" t="str">
        <f t="shared" si="48"/>
        <v>93379</v>
      </c>
      <c r="B3124" s="142" t="s">
        <v>3772</v>
      </c>
      <c r="C3124" s="261" t="s">
        <v>14601</v>
      </c>
      <c r="D3124" s="144" t="s">
        <v>10840</v>
      </c>
      <c r="E3124" s="145" t="s">
        <v>16506</v>
      </c>
    </row>
    <row r="3125" spans="1:5" ht="40.5">
      <c r="A3125" t="str">
        <f t="shared" si="48"/>
        <v>93380</v>
      </c>
      <c r="B3125" s="142" t="s">
        <v>3773</v>
      </c>
      <c r="C3125" s="156" t="s">
        <v>14602</v>
      </c>
      <c r="D3125" s="144" t="s">
        <v>10840</v>
      </c>
      <c r="E3125" s="145" t="s">
        <v>25488</v>
      </c>
    </row>
    <row r="3126" spans="1:5" ht="54">
      <c r="A3126" t="str">
        <f t="shared" si="48"/>
        <v>93381</v>
      </c>
      <c r="B3126" s="142" t="s">
        <v>3774</v>
      </c>
      <c r="C3126" s="156" t="s">
        <v>14604</v>
      </c>
      <c r="D3126" s="144" t="s">
        <v>10840</v>
      </c>
      <c r="E3126" s="145" t="s">
        <v>9356</v>
      </c>
    </row>
    <row r="3127" spans="1:5">
      <c r="A3127" t="str">
        <f t="shared" si="48"/>
        <v>93382</v>
      </c>
      <c r="B3127" s="142" t="s">
        <v>3775</v>
      </c>
      <c r="C3127" s="156" t="s">
        <v>14605</v>
      </c>
      <c r="D3127" s="144" t="s">
        <v>10840</v>
      </c>
      <c r="E3127" s="145" t="s">
        <v>24622</v>
      </c>
    </row>
    <row r="3128" spans="1:5" ht="27">
      <c r="A3128" t="str">
        <f t="shared" si="48"/>
        <v>93389</v>
      </c>
      <c r="B3128" s="142" t="s">
        <v>3776</v>
      </c>
      <c r="C3128" s="156" t="s">
        <v>15136</v>
      </c>
      <c r="D3128" s="144" t="s">
        <v>9772</v>
      </c>
      <c r="E3128" s="145" t="s">
        <v>24093</v>
      </c>
    </row>
    <row r="3129" spans="1:5" ht="27">
      <c r="A3129" t="str">
        <f t="shared" si="48"/>
        <v>93390</v>
      </c>
      <c r="B3129" s="142" t="s">
        <v>3777</v>
      </c>
      <c r="C3129" s="156" t="s">
        <v>15137</v>
      </c>
      <c r="D3129" s="144" t="s">
        <v>9772</v>
      </c>
      <c r="E3129" s="145" t="s">
        <v>28509</v>
      </c>
    </row>
    <row r="3130" spans="1:5" ht="27">
      <c r="A3130" t="str">
        <f t="shared" si="48"/>
        <v>93391</v>
      </c>
      <c r="B3130" s="142" t="s">
        <v>3778</v>
      </c>
      <c r="C3130" s="156" t="s">
        <v>15138</v>
      </c>
      <c r="D3130" s="144" t="s">
        <v>9772</v>
      </c>
      <c r="E3130" s="145" t="s">
        <v>29007</v>
      </c>
    </row>
    <row r="3131" spans="1:5" ht="40.5">
      <c r="A3131" t="str">
        <f t="shared" si="48"/>
        <v>93392</v>
      </c>
      <c r="B3131" s="142" t="s">
        <v>3779</v>
      </c>
      <c r="C3131" s="156" t="s">
        <v>15389</v>
      </c>
      <c r="D3131" s="144" t="s">
        <v>9772</v>
      </c>
      <c r="E3131" s="145" t="s">
        <v>27094</v>
      </c>
    </row>
    <row r="3132" spans="1:5" ht="40.5">
      <c r="A3132" t="str">
        <f t="shared" si="48"/>
        <v>93393</v>
      </c>
      <c r="B3132" s="142" t="s">
        <v>3780</v>
      </c>
      <c r="C3132" s="156" t="s">
        <v>15390</v>
      </c>
      <c r="D3132" s="144" t="s">
        <v>9772</v>
      </c>
      <c r="E3132" s="145" t="s">
        <v>18182</v>
      </c>
    </row>
    <row r="3133" spans="1:5" ht="40.5">
      <c r="A3133" t="str">
        <f t="shared" si="48"/>
        <v>93394</v>
      </c>
      <c r="B3133" s="142" t="s">
        <v>3781</v>
      </c>
      <c r="C3133" s="156" t="s">
        <v>15391</v>
      </c>
      <c r="D3133" s="144" t="s">
        <v>9772</v>
      </c>
      <c r="E3133" s="145" t="s">
        <v>18095</v>
      </c>
    </row>
    <row r="3134" spans="1:5" ht="40.5">
      <c r="A3134" t="str">
        <f t="shared" si="48"/>
        <v>93395</v>
      </c>
      <c r="B3134" s="142" t="s">
        <v>3782</v>
      </c>
      <c r="C3134" s="156" t="s">
        <v>15392</v>
      </c>
      <c r="D3134" s="144" t="s">
        <v>9772</v>
      </c>
      <c r="E3134" s="145" t="s">
        <v>18941</v>
      </c>
    </row>
    <row r="3135" spans="1:5" ht="40.5">
      <c r="A3135" t="str">
        <f t="shared" si="48"/>
        <v>93396</v>
      </c>
      <c r="B3135" s="142" t="s">
        <v>3783</v>
      </c>
      <c r="C3135" s="156" t="s">
        <v>14195</v>
      </c>
      <c r="D3135" s="144" t="s">
        <v>9623</v>
      </c>
      <c r="E3135" s="145" t="s">
        <v>29687</v>
      </c>
    </row>
    <row r="3136" spans="1:5" ht="40.5">
      <c r="A3136" t="str">
        <f t="shared" si="48"/>
        <v>93397</v>
      </c>
      <c r="B3136" s="142" t="s">
        <v>3784</v>
      </c>
      <c r="C3136" s="156" t="s">
        <v>10626</v>
      </c>
      <c r="D3136" s="144" t="s">
        <v>10129</v>
      </c>
      <c r="E3136" s="145" t="s">
        <v>16647</v>
      </c>
    </row>
    <row r="3137" spans="1:5" ht="40.5">
      <c r="A3137" t="str">
        <f t="shared" si="48"/>
        <v>93398</v>
      </c>
      <c r="B3137" s="142" t="s">
        <v>3785</v>
      </c>
      <c r="C3137" s="156" t="s">
        <v>10627</v>
      </c>
      <c r="D3137" s="144" t="s">
        <v>10129</v>
      </c>
      <c r="E3137" s="145" t="s">
        <v>28572</v>
      </c>
    </row>
    <row r="3138" spans="1:5" ht="40.5">
      <c r="A3138" t="str">
        <f t="shared" si="48"/>
        <v>93399</v>
      </c>
      <c r="B3138" s="142" t="s">
        <v>3786</v>
      </c>
      <c r="C3138" s="156" t="s">
        <v>10628</v>
      </c>
      <c r="D3138" s="144" t="s">
        <v>10129</v>
      </c>
      <c r="E3138" s="145" t="s">
        <v>16501</v>
      </c>
    </row>
    <row r="3139" spans="1:5" ht="40.5">
      <c r="A3139" t="str">
        <f t="shared" si="48"/>
        <v>93400</v>
      </c>
      <c r="B3139" s="142" t="s">
        <v>3787</v>
      </c>
      <c r="C3139" s="156" t="s">
        <v>10629</v>
      </c>
      <c r="D3139" s="144" t="s">
        <v>10129</v>
      </c>
      <c r="E3139" s="145" t="s">
        <v>29283</v>
      </c>
    </row>
    <row r="3140" spans="1:5" ht="40.5">
      <c r="A3140" t="str">
        <f t="shared" si="48"/>
        <v>93401</v>
      </c>
      <c r="B3140" s="142" t="s">
        <v>3788</v>
      </c>
      <c r="C3140" s="156" t="s">
        <v>10630</v>
      </c>
      <c r="D3140" s="144" t="s">
        <v>10129</v>
      </c>
      <c r="E3140" s="145" t="s">
        <v>28600</v>
      </c>
    </row>
    <row r="3141" spans="1:5" ht="40.5">
      <c r="A3141" t="str">
        <f t="shared" si="48"/>
        <v>93402</v>
      </c>
      <c r="B3141" s="142" t="s">
        <v>3789</v>
      </c>
      <c r="C3141" s="156" t="s">
        <v>9922</v>
      </c>
      <c r="D3141" s="144" t="s">
        <v>9808</v>
      </c>
      <c r="E3141" s="145" t="s">
        <v>29688</v>
      </c>
    </row>
    <row r="3142" spans="1:5" ht="40.5">
      <c r="A3142" t="str">
        <f t="shared" si="48"/>
        <v>93403</v>
      </c>
      <c r="B3142" s="142" t="s">
        <v>3790</v>
      </c>
      <c r="C3142" s="156" t="s">
        <v>10084</v>
      </c>
      <c r="D3142" s="144" t="s">
        <v>9961</v>
      </c>
      <c r="E3142" s="145" t="s">
        <v>17167</v>
      </c>
    </row>
    <row r="3143" spans="1:5" ht="40.5">
      <c r="A3143" t="str">
        <f t="shared" si="48"/>
        <v>93404</v>
      </c>
      <c r="B3143" s="142" t="s">
        <v>3791</v>
      </c>
      <c r="C3143" s="156" t="s">
        <v>10631</v>
      </c>
      <c r="D3143" s="144" t="s">
        <v>10129</v>
      </c>
      <c r="E3143" s="145" t="s">
        <v>18290</v>
      </c>
    </row>
    <row r="3144" spans="1:5" ht="40.5">
      <c r="A3144" t="str">
        <f t="shared" ref="A3144:A3207" si="49">IF(ISERROR(SEARCH("/",B3144)=6),TRIM(CLEAN(B3144)),IF(SEARCH("/",B3144)=6,IF(LEN(TRIM(CLEAN(B3144)))=7,LEFT(TRIM(CLEAN(B3144)),6)&amp;"00"&amp;RIGHT(TRIM(CLEAN(B3144)),1),LEFT(TRIM(CLEAN(B3144)),6)&amp;"0"&amp;RIGHT(TRIM(CLEAN(B3144)),2)),TRIM(CLEAN(B3144))))</f>
        <v>93405</v>
      </c>
      <c r="B3144" s="142" t="s">
        <v>3792</v>
      </c>
      <c r="C3144" s="156" t="s">
        <v>10632</v>
      </c>
      <c r="D3144" s="144" t="s">
        <v>10129</v>
      </c>
      <c r="E3144" s="145" t="s">
        <v>8705</v>
      </c>
    </row>
    <row r="3145" spans="1:5" ht="40.5">
      <c r="A3145" t="str">
        <f t="shared" si="49"/>
        <v>93406</v>
      </c>
      <c r="B3145" s="142" t="s">
        <v>3793</v>
      </c>
      <c r="C3145" s="156" t="s">
        <v>10633</v>
      </c>
      <c r="D3145" s="144" t="s">
        <v>10129</v>
      </c>
      <c r="E3145" s="145" t="s">
        <v>17675</v>
      </c>
    </row>
    <row r="3146" spans="1:5" ht="40.5">
      <c r="A3146" t="str">
        <f t="shared" si="49"/>
        <v>93407</v>
      </c>
      <c r="B3146" s="142" t="s">
        <v>3794</v>
      </c>
      <c r="C3146" s="156" t="s">
        <v>10635</v>
      </c>
      <c r="D3146" s="144" t="s">
        <v>10129</v>
      </c>
      <c r="E3146" s="145" t="s">
        <v>24996</v>
      </c>
    </row>
    <row r="3147" spans="1:5" ht="40.5">
      <c r="A3147" t="str">
        <f t="shared" si="49"/>
        <v>93408</v>
      </c>
      <c r="B3147" s="142" t="s">
        <v>3795</v>
      </c>
      <c r="C3147" s="156" t="s">
        <v>9923</v>
      </c>
      <c r="D3147" s="144" t="s">
        <v>9808</v>
      </c>
      <c r="E3147" s="145" t="s">
        <v>28578</v>
      </c>
    </row>
    <row r="3148" spans="1:5" ht="40.5">
      <c r="A3148" t="str">
        <f t="shared" si="49"/>
        <v>93409</v>
      </c>
      <c r="B3148" s="142" t="s">
        <v>3796</v>
      </c>
      <c r="C3148" s="156" t="s">
        <v>10085</v>
      </c>
      <c r="D3148" s="144" t="s">
        <v>9961</v>
      </c>
      <c r="E3148" s="145" t="s">
        <v>9170</v>
      </c>
    </row>
    <row r="3149" spans="1:5" ht="27">
      <c r="A3149" t="str">
        <f t="shared" si="49"/>
        <v>93411</v>
      </c>
      <c r="B3149" s="142" t="s">
        <v>3797</v>
      </c>
      <c r="C3149" s="156" t="s">
        <v>10636</v>
      </c>
      <c r="D3149" s="144" t="s">
        <v>10129</v>
      </c>
      <c r="E3149" s="145" t="s">
        <v>9054</v>
      </c>
    </row>
    <row r="3150" spans="1:5" ht="27">
      <c r="A3150" t="str">
        <f t="shared" si="49"/>
        <v>93412</v>
      </c>
      <c r="B3150" s="142" t="s">
        <v>3798</v>
      </c>
      <c r="C3150" s="156" t="s">
        <v>10637</v>
      </c>
      <c r="D3150" s="144" t="s">
        <v>10129</v>
      </c>
      <c r="E3150" s="145" t="s">
        <v>8519</v>
      </c>
    </row>
    <row r="3151" spans="1:5" ht="27">
      <c r="A3151" t="str">
        <f t="shared" si="49"/>
        <v>93413</v>
      </c>
      <c r="B3151" s="142" t="s">
        <v>3799</v>
      </c>
      <c r="C3151" s="156" t="s">
        <v>10638</v>
      </c>
      <c r="D3151" s="144" t="s">
        <v>10129</v>
      </c>
      <c r="E3151" s="145" t="s">
        <v>9327</v>
      </c>
    </row>
    <row r="3152" spans="1:5" ht="27">
      <c r="A3152" t="str">
        <f t="shared" si="49"/>
        <v>93414</v>
      </c>
      <c r="B3152" s="142" t="s">
        <v>3800</v>
      </c>
      <c r="C3152" s="156" t="s">
        <v>10639</v>
      </c>
      <c r="D3152" s="144" t="s">
        <v>10129</v>
      </c>
      <c r="E3152" s="145" t="s">
        <v>9372</v>
      </c>
    </row>
    <row r="3153" spans="1:5" ht="27">
      <c r="A3153" t="str">
        <f t="shared" si="49"/>
        <v>93415</v>
      </c>
      <c r="B3153" s="142" t="s">
        <v>3801</v>
      </c>
      <c r="C3153" s="156" t="s">
        <v>9924</v>
      </c>
      <c r="D3153" s="144" t="s">
        <v>9808</v>
      </c>
      <c r="E3153" s="145" t="s">
        <v>9346</v>
      </c>
    </row>
    <row r="3154" spans="1:5" ht="27">
      <c r="A3154" t="str">
        <f t="shared" si="49"/>
        <v>93416</v>
      </c>
      <c r="B3154" s="142" t="s">
        <v>3802</v>
      </c>
      <c r="C3154" s="156" t="s">
        <v>10086</v>
      </c>
      <c r="D3154" s="144" t="s">
        <v>9961</v>
      </c>
      <c r="E3154" s="145" t="s">
        <v>10300</v>
      </c>
    </row>
    <row r="3155" spans="1:5">
      <c r="A3155" t="str">
        <f t="shared" si="49"/>
        <v>93417</v>
      </c>
      <c r="B3155" s="142" t="s">
        <v>3803</v>
      </c>
      <c r="C3155" s="156" t="s">
        <v>10640</v>
      </c>
      <c r="D3155" s="144" t="s">
        <v>10129</v>
      </c>
      <c r="E3155" s="145" t="s">
        <v>9149</v>
      </c>
    </row>
    <row r="3156" spans="1:5">
      <c r="A3156" t="str">
        <f t="shared" si="49"/>
        <v>93418</v>
      </c>
      <c r="B3156" s="142" t="s">
        <v>3804</v>
      </c>
      <c r="C3156" s="156" t="s">
        <v>10642</v>
      </c>
      <c r="D3156" s="144" t="s">
        <v>10129</v>
      </c>
      <c r="E3156" s="145" t="s">
        <v>8862</v>
      </c>
    </row>
    <row r="3157" spans="1:5">
      <c r="A3157" t="str">
        <f t="shared" si="49"/>
        <v>93419</v>
      </c>
      <c r="B3157" s="142" t="s">
        <v>3805</v>
      </c>
      <c r="C3157" s="156" t="s">
        <v>10643</v>
      </c>
      <c r="D3157" s="144" t="s">
        <v>10129</v>
      </c>
      <c r="E3157" s="145" t="s">
        <v>18115</v>
      </c>
    </row>
    <row r="3158" spans="1:5" ht="27">
      <c r="A3158" t="str">
        <f t="shared" si="49"/>
        <v>93420</v>
      </c>
      <c r="B3158" s="142" t="s">
        <v>3806</v>
      </c>
      <c r="C3158" s="156" t="s">
        <v>10644</v>
      </c>
      <c r="D3158" s="144" t="s">
        <v>10129</v>
      </c>
      <c r="E3158" s="145" t="s">
        <v>29689</v>
      </c>
    </row>
    <row r="3159" spans="1:5">
      <c r="A3159" t="str">
        <f t="shared" si="49"/>
        <v>93421</v>
      </c>
      <c r="B3159" s="142" t="s">
        <v>3807</v>
      </c>
      <c r="C3159" s="156" t="s">
        <v>9925</v>
      </c>
      <c r="D3159" s="144" t="s">
        <v>9808</v>
      </c>
      <c r="E3159" s="145" t="s">
        <v>29690</v>
      </c>
    </row>
    <row r="3160" spans="1:5">
      <c r="A3160" t="str">
        <f t="shared" si="49"/>
        <v>93422</v>
      </c>
      <c r="B3160" s="142" t="s">
        <v>3808</v>
      </c>
      <c r="C3160" s="156" t="s">
        <v>10088</v>
      </c>
      <c r="D3160" s="144" t="s">
        <v>9961</v>
      </c>
      <c r="E3160" s="145" t="s">
        <v>16615</v>
      </c>
    </row>
    <row r="3161" spans="1:5" ht="27">
      <c r="A3161" t="str">
        <f t="shared" si="49"/>
        <v>93423</v>
      </c>
      <c r="B3161" s="142" t="s">
        <v>3809</v>
      </c>
      <c r="C3161" s="156" t="s">
        <v>10645</v>
      </c>
      <c r="D3161" s="144" t="s">
        <v>10129</v>
      </c>
      <c r="E3161" s="145" t="s">
        <v>10132</v>
      </c>
    </row>
    <row r="3162" spans="1:5">
      <c r="A3162" t="str">
        <f t="shared" si="49"/>
        <v>93424</v>
      </c>
      <c r="B3162" s="142" t="s">
        <v>3810</v>
      </c>
      <c r="C3162" s="156" t="s">
        <v>10646</v>
      </c>
      <c r="D3162" s="144" t="s">
        <v>10129</v>
      </c>
      <c r="E3162" s="145" t="s">
        <v>10067</v>
      </c>
    </row>
    <row r="3163" spans="1:5">
      <c r="A3163" t="str">
        <f t="shared" si="49"/>
        <v>93425</v>
      </c>
      <c r="B3163" s="142" t="s">
        <v>3811</v>
      </c>
      <c r="C3163" s="156" t="s">
        <v>10647</v>
      </c>
      <c r="D3163" s="144" t="s">
        <v>10129</v>
      </c>
      <c r="E3163" s="145" t="s">
        <v>8598</v>
      </c>
    </row>
    <row r="3164" spans="1:5" ht="27">
      <c r="A3164" t="str">
        <f t="shared" si="49"/>
        <v>93426</v>
      </c>
      <c r="B3164" s="142" t="s">
        <v>3812</v>
      </c>
      <c r="C3164" s="156" t="s">
        <v>10648</v>
      </c>
      <c r="D3164" s="144" t="s">
        <v>10129</v>
      </c>
      <c r="E3164" s="145" t="s">
        <v>18926</v>
      </c>
    </row>
    <row r="3165" spans="1:5">
      <c r="A3165" t="str">
        <f t="shared" si="49"/>
        <v>93427</v>
      </c>
      <c r="B3165" s="142" t="s">
        <v>3813</v>
      </c>
      <c r="C3165" s="156" t="s">
        <v>9926</v>
      </c>
      <c r="D3165" s="144" t="s">
        <v>9808</v>
      </c>
      <c r="E3165" s="145" t="s">
        <v>29691</v>
      </c>
    </row>
    <row r="3166" spans="1:5">
      <c r="A3166" t="str">
        <f t="shared" si="49"/>
        <v>93428</v>
      </c>
      <c r="B3166" s="142" t="s">
        <v>3814</v>
      </c>
      <c r="C3166" s="156" t="s">
        <v>10089</v>
      </c>
      <c r="D3166" s="144" t="s">
        <v>9961</v>
      </c>
      <c r="E3166" s="145" t="s">
        <v>16457</v>
      </c>
    </row>
    <row r="3167" spans="1:5" ht="27">
      <c r="A3167" t="str">
        <f t="shared" si="49"/>
        <v>93429</v>
      </c>
      <c r="B3167" s="142" t="s">
        <v>3815</v>
      </c>
      <c r="C3167" s="156" t="s">
        <v>10649</v>
      </c>
      <c r="D3167" s="144" t="s">
        <v>10129</v>
      </c>
      <c r="E3167" s="145" t="s">
        <v>29692</v>
      </c>
    </row>
    <row r="3168" spans="1:5" ht="27">
      <c r="A3168" t="str">
        <f t="shared" si="49"/>
        <v>93430</v>
      </c>
      <c r="B3168" s="142" t="s">
        <v>3816</v>
      </c>
      <c r="C3168" s="156" t="s">
        <v>10650</v>
      </c>
      <c r="D3168" s="144" t="s">
        <v>10129</v>
      </c>
      <c r="E3168" s="145" t="s">
        <v>16622</v>
      </c>
    </row>
    <row r="3169" spans="1:5" ht="27">
      <c r="A3169" t="str">
        <f t="shared" si="49"/>
        <v>93431</v>
      </c>
      <c r="B3169" s="142" t="s">
        <v>3817</v>
      </c>
      <c r="C3169" s="156" t="s">
        <v>10651</v>
      </c>
      <c r="D3169" s="144" t="s">
        <v>10129</v>
      </c>
      <c r="E3169" s="145" t="s">
        <v>29693</v>
      </c>
    </row>
    <row r="3170" spans="1:5" ht="27">
      <c r="A3170" t="str">
        <f t="shared" si="49"/>
        <v>93432</v>
      </c>
      <c r="B3170" s="142" t="s">
        <v>3818</v>
      </c>
      <c r="C3170" s="156" t="s">
        <v>10652</v>
      </c>
      <c r="D3170" s="144" t="s">
        <v>10129</v>
      </c>
      <c r="E3170" s="145" t="s">
        <v>29694</v>
      </c>
    </row>
    <row r="3171" spans="1:5" ht="27">
      <c r="A3171" t="str">
        <f t="shared" si="49"/>
        <v>93433</v>
      </c>
      <c r="B3171" s="142" t="s">
        <v>3819</v>
      </c>
      <c r="C3171" s="156" t="s">
        <v>9927</v>
      </c>
      <c r="D3171" s="144" t="s">
        <v>9808</v>
      </c>
      <c r="E3171" s="145" t="s">
        <v>29695</v>
      </c>
    </row>
    <row r="3172" spans="1:5" ht="27">
      <c r="A3172" t="str">
        <f t="shared" si="49"/>
        <v>93434</v>
      </c>
      <c r="B3172" s="142" t="s">
        <v>3820</v>
      </c>
      <c r="C3172" s="156" t="s">
        <v>10090</v>
      </c>
      <c r="D3172" s="144" t="s">
        <v>9961</v>
      </c>
      <c r="E3172" s="145" t="s">
        <v>29696</v>
      </c>
    </row>
    <row r="3173" spans="1:5" ht="27">
      <c r="A3173" t="str">
        <f t="shared" si="49"/>
        <v>93435</v>
      </c>
      <c r="B3173" s="142" t="s">
        <v>3821</v>
      </c>
      <c r="C3173" s="156" t="s">
        <v>10653</v>
      </c>
      <c r="D3173" s="144" t="s">
        <v>10129</v>
      </c>
      <c r="E3173" s="145" t="s">
        <v>9084</v>
      </c>
    </row>
    <row r="3174" spans="1:5" ht="27">
      <c r="A3174" t="str">
        <f t="shared" si="49"/>
        <v>93436</v>
      </c>
      <c r="B3174" s="142" t="s">
        <v>3822</v>
      </c>
      <c r="C3174" s="156" t="s">
        <v>10654</v>
      </c>
      <c r="D3174" s="144" t="s">
        <v>10129</v>
      </c>
      <c r="E3174" s="145" t="s">
        <v>8517</v>
      </c>
    </row>
    <row r="3175" spans="1:5" ht="27">
      <c r="A3175" t="str">
        <f t="shared" si="49"/>
        <v>93437</v>
      </c>
      <c r="B3175" s="142" t="s">
        <v>3823</v>
      </c>
      <c r="C3175" s="156" t="s">
        <v>10655</v>
      </c>
      <c r="D3175" s="144" t="s">
        <v>10129</v>
      </c>
      <c r="E3175" s="145" t="s">
        <v>8900</v>
      </c>
    </row>
    <row r="3176" spans="1:5" ht="27">
      <c r="A3176" t="str">
        <f t="shared" si="49"/>
        <v>93438</v>
      </c>
      <c r="B3176" s="142" t="s">
        <v>3824</v>
      </c>
      <c r="C3176" s="156" t="s">
        <v>10656</v>
      </c>
      <c r="D3176" s="144" t="s">
        <v>10129</v>
      </c>
      <c r="E3176" s="145" t="s">
        <v>26879</v>
      </c>
    </row>
    <row r="3177" spans="1:5" ht="27">
      <c r="A3177" t="str">
        <f t="shared" si="49"/>
        <v>93439</v>
      </c>
      <c r="B3177" s="142" t="s">
        <v>3825</v>
      </c>
      <c r="C3177" s="156" t="s">
        <v>9928</v>
      </c>
      <c r="D3177" s="144" t="s">
        <v>9808</v>
      </c>
      <c r="E3177" s="145" t="s">
        <v>29697</v>
      </c>
    </row>
    <row r="3178" spans="1:5" ht="27">
      <c r="A3178" t="str">
        <f t="shared" si="49"/>
        <v>93440</v>
      </c>
      <c r="B3178" s="142" t="s">
        <v>3826</v>
      </c>
      <c r="C3178" s="156" t="s">
        <v>10091</v>
      </c>
      <c r="D3178" s="144" t="s">
        <v>9961</v>
      </c>
      <c r="E3178" s="145" t="s">
        <v>25998</v>
      </c>
    </row>
    <row r="3179" spans="1:5" ht="40.5">
      <c r="A3179" t="str">
        <f t="shared" si="49"/>
        <v>93441</v>
      </c>
      <c r="B3179" s="142" t="s">
        <v>3827</v>
      </c>
      <c r="C3179" s="156" t="s">
        <v>14196</v>
      </c>
      <c r="D3179" s="144" t="s">
        <v>9623</v>
      </c>
      <c r="E3179" s="145" t="s">
        <v>29698</v>
      </c>
    </row>
    <row r="3180" spans="1:5" ht="40.5">
      <c r="A3180" t="str">
        <f t="shared" si="49"/>
        <v>93442</v>
      </c>
      <c r="B3180" s="142" t="s">
        <v>3828</v>
      </c>
      <c r="C3180" s="156" t="s">
        <v>14197</v>
      </c>
      <c r="D3180" s="144" t="s">
        <v>9623</v>
      </c>
      <c r="E3180" s="145" t="s">
        <v>29699</v>
      </c>
    </row>
    <row r="3181" spans="1:5">
      <c r="A3181" t="str">
        <f t="shared" si="49"/>
        <v>93558</v>
      </c>
      <c r="B3181" s="142" t="s">
        <v>3829</v>
      </c>
      <c r="C3181" s="156" t="s">
        <v>15965</v>
      </c>
      <c r="D3181" s="144" t="s">
        <v>15966</v>
      </c>
      <c r="E3181" s="145" t="s">
        <v>29700</v>
      </c>
    </row>
    <row r="3182" spans="1:5">
      <c r="A3182" t="str">
        <f t="shared" si="49"/>
        <v>93559</v>
      </c>
      <c r="B3182" s="142" t="s">
        <v>3830</v>
      </c>
      <c r="C3182" s="156" t="s">
        <v>15945</v>
      </c>
      <c r="D3182" s="144" t="s">
        <v>15966</v>
      </c>
      <c r="E3182" s="145" t="s">
        <v>29701</v>
      </c>
    </row>
    <row r="3183" spans="1:5">
      <c r="A3183" t="str">
        <f t="shared" si="49"/>
        <v>93560</v>
      </c>
      <c r="B3183" s="142" t="s">
        <v>3831</v>
      </c>
      <c r="C3183" s="156" t="s">
        <v>15954</v>
      </c>
      <c r="D3183" s="144" t="s">
        <v>15966</v>
      </c>
      <c r="E3183" s="145" t="s">
        <v>29702</v>
      </c>
    </row>
    <row r="3184" spans="1:5">
      <c r="A3184" t="str">
        <f t="shared" si="49"/>
        <v>93561</v>
      </c>
      <c r="B3184" s="142" t="s">
        <v>3832</v>
      </c>
      <c r="C3184" s="156" t="s">
        <v>15955</v>
      </c>
      <c r="D3184" s="144" t="s">
        <v>15966</v>
      </c>
      <c r="E3184" s="145" t="s">
        <v>29703</v>
      </c>
    </row>
    <row r="3185" spans="1:5">
      <c r="A3185" t="str">
        <f t="shared" si="49"/>
        <v>93562</v>
      </c>
      <c r="B3185" s="142" t="s">
        <v>3833</v>
      </c>
      <c r="C3185" s="156" t="s">
        <v>15951</v>
      </c>
      <c r="D3185" s="144" t="s">
        <v>15966</v>
      </c>
      <c r="E3185" s="145" t="s">
        <v>29704</v>
      </c>
    </row>
    <row r="3186" spans="1:5">
      <c r="A3186" t="str">
        <f t="shared" si="49"/>
        <v>93563</v>
      </c>
      <c r="B3186" s="142" t="s">
        <v>3834</v>
      </c>
      <c r="C3186" s="156" t="s">
        <v>15946</v>
      </c>
      <c r="D3186" s="144" t="s">
        <v>15966</v>
      </c>
      <c r="E3186" s="145" t="s">
        <v>29705</v>
      </c>
    </row>
    <row r="3187" spans="1:5">
      <c r="A3187" t="str">
        <f t="shared" si="49"/>
        <v>93564</v>
      </c>
      <c r="B3187" s="142" t="s">
        <v>3835</v>
      </c>
      <c r="C3187" s="156" t="s">
        <v>15947</v>
      </c>
      <c r="D3187" s="144" t="s">
        <v>15966</v>
      </c>
      <c r="E3187" s="145" t="s">
        <v>29706</v>
      </c>
    </row>
    <row r="3188" spans="1:5">
      <c r="A3188" t="str">
        <f t="shared" si="49"/>
        <v>93565</v>
      </c>
      <c r="B3188" s="142" t="s">
        <v>3836</v>
      </c>
      <c r="C3188" s="156" t="s">
        <v>15958</v>
      </c>
      <c r="D3188" s="144" t="s">
        <v>15966</v>
      </c>
      <c r="E3188" s="145" t="s">
        <v>29707</v>
      </c>
    </row>
    <row r="3189" spans="1:5">
      <c r="A3189" t="str">
        <f t="shared" si="49"/>
        <v>93566</v>
      </c>
      <c r="B3189" s="142" t="s">
        <v>3837</v>
      </c>
      <c r="C3189" s="156" t="s">
        <v>15952</v>
      </c>
      <c r="D3189" s="144" t="s">
        <v>15966</v>
      </c>
      <c r="E3189" s="145" t="s">
        <v>29708</v>
      </c>
    </row>
    <row r="3190" spans="1:5">
      <c r="A3190" t="str">
        <f t="shared" si="49"/>
        <v>93567</v>
      </c>
      <c r="B3190" s="142" t="s">
        <v>3838</v>
      </c>
      <c r="C3190" s="156" t="s">
        <v>15959</v>
      </c>
      <c r="D3190" s="144" t="s">
        <v>15966</v>
      </c>
      <c r="E3190" s="145" t="s">
        <v>29709</v>
      </c>
    </row>
    <row r="3191" spans="1:5">
      <c r="A3191" t="str">
        <f t="shared" si="49"/>
        <v>93568</v>
      </c>
      <c r="B3191" s="142" t="s">
        <v>3839</v>
      </c>
      <c r="C3191" s="156" t="s">
        <v>15960</v>
      </c>
      <c r="D3191" s="144" t="s">
        <v>15966</v>
      </c>
      <c r="E3191" s="145" t="s">
        <v>29710</v>
      </c>
    </row>
    <row r="3192" spans="1:5">
      <c r="A3192" t="str">
        <f t="shared" si="49"/>
        <v>93569</v>
      </c>
      <c r="B3192" s="142" t="s">
        <v>3840</v>
      </c>
      <c r="C3192" s="156" t="s">
        <v>15967</v>
      </c>
      <c r="D3192" s="144" t="s">
        <v>15966</v>
      </c>
      <c r="E3192" s="145" t="s">
        <v>29711</v>
      </c>
    </row>
    <row r="3193" spans="1:5">
      <c r="A3193" t="str">
        <f t="shared" si="49"/>
        <v>93570</v>
      </c>
      <c r="B3193" s="142" t="s">
        <v>3841</v>
      </c>
      <c r="C3193" s="156" t="s">
        <v>15968</v>
      </c>
      <c r="D3193" s="144" t="s">
        <v>15966</v>
      </c>
      <c r="E3193" s="145" t="s">
        <v>29712</v>
      </c>
    </row>
    <row r="3194" spans="1:5">
      <c r="A3194" t="str">
        <f t="shared" si="49"/>
        <v>93571</v>
      </c>
      <c r="B3194" s="142" t="s">
        <v>3842</v>
      </c>
      <c r="C3194" s="156" t="s">
        <v>15969</v>
      </c>
      <c r="D3194" s="144" t="s">
        <v>15966</v>
      </c>
      <c r="E3194" s="145" t="s">
        <v>29713</v>
      </c>
    </row>
    <row r="3195" spans="1:5">
      <c r="A3195" t="str">
        <f t="shared" si="49"/>
        <v>93572</v>
      </c>
      <c r="B3195" s="142" t="s">
        <v>3843</v>
      </c>
      <c r="C3195" s="156" t="s">
        <v>15970</v>
      </c>
      <c r="D3195" s="144" t="s">
        <v>15966</v>
      </c>
      <c r="E3195" s="145" t="s">
        <v>29714</v>
      </c>
    </row>
    <row r="3196" spans="1:5" ht="27">
      <c r="A3196" t="str">
        <f t="shared" si="49"/>
        <v>93582</v>
      </c>
      <c r="B3196" s="142" t="s">
        <v>3844</v>
      </c>
      <c r="C3196" s="156" t="s">
        <v>9782</v>
      </c>
      <c r="D3196" s="144" t="s">
        <v>9772</v>
      </c>
      <c r="E3196" s="145" t="s">
        <v>29715</v>
      </c>
    </row>
    <row r="3197" spans="1:5" ht="27">
      <c r="A3197" t="str">
        <f t="shared" si="49"/>
        <v>93583</v>
      </c>
      <c r="B3197" s="142" t="s">
        <v>3845</v>
      </c>
      <c r="C3197" s="156" t="s">
        <v>9783</v>
      </c>
      <c r="D3197" s="144" t="s">
        <v>9772</v>
      </c>
      <c r="E3197" s="145" t="s">
        <v>29716</v>
      </c>
    </row>
    <row r="3198" spans="1:5" ht="27">
      <c r="A3198" t="str">
        <f t="shared" si="49"/>
        <v>93584</v>
      </c>
      <c r="B3198" s="142" t="s">
        <v>3846</v>
      </c>
      <c r="C3198" s="156" t="s">
        <v>9784</v>
      </c>
      <c r="D3198" s="144" t="s">
        <v>9772</v>
      </c>
      <c r="E3198" s="145" t="s">
        <v>29717</v>
      </c>
    </row>
    <row r="3199" spans="1:5" ht="27">
      <c r="A3199" t="str">
        <f t="shared" si="49"/>
        <v>93585</v>
      </c>
      <c r="B3199" s="142" t="s">
        <v>3847</v>
      </c>
      <c r="C3199" s="156" t="s">
        <v>9785</v>
      </c>
      <c r="D3199" s="144" t="s">
        <v>9772</v>
      </c>
      <c r="E3199" s="145" t="s">
        <v>29718</v>
      </c>
    </row>
    <row r="3200" spans="1:5" ht="27">
      <c r="A3200" t="str">
        <f t="shared" si="49"/>
        <v>93588</v>
      </c>
      <c r="B3200" s="142" t="s">
        <v>3848</v>
      </c>
      <c r="C3200" s="156" t="s">
        <v>15670</v>
      </c>
      <c r="D3200" s="144" t="s">
        <v>15574</v>
      </c>
      <c r="E3200" s="145" t="s">
        <v>16418</v>
      </c>
    </row>
    <row r="3201" spans="1:5" ht="27">
      <c r="A3201" t="str">
        <f t="shared" si="49"/>
        <v>93589</v>
      </c>
      <c r="B3201" s="142" t="s">
        <v>3849</v>
      </c>
      <c r="C3201" s="156" t="s">
        <v>15671</v>
      </c>
      <c r="D3201" s="144" t="s">
        <v>15574</v>
      </c>
      <c r="E3201" s="145" t="s">
        <v>8831</v>
      </c>
    </row>
    <row r="3202" spans="1:5" ht="27">
      <c r="A3202" t="str">
        <f t="shared" si="49"/>
        <v>93590</v>
      </c>
      <c r="B3202" s="142" t="s">
        <v>3850</v>
      </c>
      <c r="C3202" s="156" t="s">
        <v>15672</v>
      </c>
      <c r="D3202" s="144" t="s">
        <v>15574</v>
      </c>
      <c r="E3202" s="145" t="s">
        <v>8543</v>
      </c>
    </row>
    <row r="3203" spans="1:5" ht="27">
      <c r="A3203" t="str">
        <f t="shared" si="49"/>
        <v>93591</v>
      </c>
      <c r="B3203" s="142" t="s">
        <v>3851</v>
      </c>
      <c r="C3203" s="156" t="s">
        <v>15673</v>
      </c>
      <c r="D3203" s="144" t="s">
        <v>15574</v>
      </c>
      <c r="E3203" s="145" t="s">
        <v>18107</v>
      </c>
    </row>
    <row r="3204" spans="1:5" ht="27">
      <c r="A3204" t="str">
        <f t="shared" si="49"/>
        <v>93592</v>
      </c>
      <c r="B3204" s="142" t="s">
        <v>3852</v>
      </c>
      <c r="C3204" s="156" t="s">
        <v>15674</v>
      </c>
      <c r="D3204" s="144" t="s">
        <v>15574</v>
      </c>
      <c r="E3204" s="145" t="s">
        <v>10742</v>
      </c>
    </row>
    <row r="3205" spans="1:5" ht="27">
      <c r="A3205" t="str">
        <f t="shared" si="49"/>
        <v>93593</v>
      </c>
      <c r="B3205" s="142" t="s">
        <v>204</v>
      </c>
      <c r="C3205" s="156" t="s">
        <v>15675</v>
      </c>
      <c r="D3205" s="144" t="s">
        <v>15574</v>
      </c>
      <c r="E3205" s="145" t="s">
        <v>8522</v>
      </c>
    </row>
    <row r="3206" spans="1:5" ht="27">
      <c r="A3206" t="str">
        <f t="shared" si="49"/>
        <v>93594</v>
      </c>
      <c r="B3206" s="142" t="s">
        <v>3853</v>
      </c>
      <c r="C3206" s="156" t="s">
        <v>15676</v>
      </c>
      <c r="D3206" s="144" t="s">
        <v>14608</v>
      </c>
      <c r="E3206" s="145" t="s">
        <v>8787</v>
      </c>
    </row>
    <row r="3207" spans="1:5" ht="27">
      <c r="A3207" t="str">
        <f t="shared" si="49"/>
        <v>93595</v>
      </c>
      <c r="B3207" s="142" t="s">
        <v>3854</v>
      </c>
      <c r="C3207" s="156" t="s">
        <v>15677</v>
      </c>
      <c r="D3207" s="144" t="s">
        <v>14608</v>
      </c>
      <c r="E3207" s="145" t="s">
        <v>9023</v>
      </c>
    </row>
    <row r="3208" spans="1:5" ht="27">
      <c r="A3208" t="str">
        <f t="shared" ref="A3208:A3271" si="50">IF(ISERROR(SEARCH("/",B3208)=6),TRIM(CLEAN(B3208)),IF(SEARCH("/",B3208)=6,IF(LEN(TRIM(CLEAN(B3208)))=7,LEFT(TRIM(CLEAN(B3208)),6)&amp;"00"&amp;RIGHT(TRIM(CLEAN(B3208)),1),LEFT(TRIM(CLEAN(B3208)),6)&amp;"0"&amp;RIGHT(TRIM(CLEAN(B3208)),2)),TRIM(CLEAN(B3208))))</f>
        <v>93596</v>
      </c>
      <c r="B3208" s="142" t="s">
        <v>3855</v>
      </c>
      <c r="C3208" s="156" t="s">
        <v>15679</v>
      </c>
      <c r="D3208" s="144" t="s">
        <v>14608</v>
      </c>
      <c r="E3208" s="145" t="s">
        <v>10682</v>
      </c>
    </row>
    <row r="3209" spans="1:5" ht="27">
      <c r="A3209" t="str">
        <f t="shared" si="50"/>
        <v>93597</v>
      </c>
      <c r="B3209" s="142" t="s">
        <v>3856</v>
      </c>
      <c r="C3209" s="156" t="s">
        <v>15681</v>
      </c>
      <c r="D3209" s="144" t="s">
        <v>14608</v>
      </c>
      <c r="E3209" s="145" t="s">
        <v>28989</v>
      </c>
    </row>
    <row r="3210" spans="1:5" ht="27">
      <c r="A3210" t="str">
        <f t="shared" si="50"/>
        <v>93598</v>
      </c>
      <c r="B3210" s="142" t="s">
        <v>3857</v>
      </c>
      <c r="C3210" s="156" t="s">
        <v>15682</v>
      </c>
      <c r="D3210" s="144" t="s">
        <v>14608</v>
      </c>
      <c r="E3210" s="145" t="s">
        <v>9073</v>
      </c>
    </row>
    <row r="3211" spans="1:5" ht="27">
      <c r="A3211" t="str">
        <f t="shared" si="50"/>
        <v>93599</v>
      </c>
      <c r="B3211" s="142" t="s">
        <v>3858</v>
      </c>
      <c r="C3211" s="156" t="s">
        <v>15683</v>
      </c>
      <c r="D3211" s="144" t="s">
        <v>14608</v>
      </c>
      <c r="E3211" s="145" t="s">
        <v>8865</v>
      </c>
    </row>
    <row r="3212" spans="1:5" ht="27">
      <c r="A3212" t="str">
        <f t="shared" si="50"/>
        <v>93653</v>
      </c>
      <c r="B3212" s="142" t="s">
        <v>3859</v>
      </c>
      <c r="C3212" s="156" t="s">
        <v>12156</v>
      </c>
      <c r="D3212" s="144" t="s">
        <v>9623</v>
      </c>
      <c r="E3212" s="145" t="s">
        <v>9234</v>
      </c>
    </row>
    <row r="3213" spans="1:5" ht="27">
      <c r="A3213" t="str">
        <f t="shared" si="50"/>
        <v>93654</v>
      </c>
      <c r="B3213" s="142" t="s">
        <v>3860</v>
      </c>
      <c r="C3213" s="156" t="s">
        <v>12157</v>
      </c>
      <c r="D3213" s="144" t="s">
        <v>9623</v>
      </c>
      <c r="E3213" s="145" t="s">
        <v>8657</v>
      </c>
    </row>
    <row r="3214" spans="1:5" ht="27">
      <c r="A3214" t="str">
        <f t="shared" si="50"/>
        <v>93655</v>
      </c>
      <c r="B3214" s="142" t="s">
        <v>3861</v>
      </c>
      <c r="C3214" s="156" t="s">
        <v>12158</v>
      </c>
      <c r="D3214" s="144" t="s">
        <v>9623</v>
      </c>
      <c r="E3214" s="145" t="s">
        <v>8833</v>
      </c>
    </row>
    <row r="3215" spans="1:5" ht="27">
      <c r="A3215" t="str">
        <f t="shared" si="50"/>
        <v>93656</v>
      </c>
      <c r="B3215" s="142" t="s">
        <v>3862</v>
      </c>
      <c r="C3215" s="156" t="s">
        <v>12159</v>
      </c>
      <c r="D3215" s="144" t="s">
        <v>9623</v>
      </c>
      <c r="E3215" s="145" t="s">
        <v>8833</v>
      </c>
    </row>
    <row r="3216" spans="1:5" ht="27">
      <c r="A3216" t="str">
        <f t="shared" si="50"/>
        <v>93657</v>
      </c>
      <c r="B3216" s="142" t="s">
        <v>3863</v>
      </c>
      <c r="C3216" s="156" t="s">
        <v>12160</v>
      </c>
      <c r="D3216" s="144" t="s">
        <v>9623</v>
      </c>
      <c r="E3216" s="145" t="s">
        <v>9206</v>
      </c>
    </row>
    <row r="3217" spans="1:5" ht="27">
      <c r="A3217" t="str">
        <f t="shared" si="50"/>
        <v>93658</v>
      </c>
      <c r="B3217" s="142" t="s">
        <v>3864</v>
      </c>
      <c r="C3217" s="156" t="s">
        <v>12161</v>
      </c>
      <c r="D3217" s="144" t="s">
        <v>9623</v>
      </c>
      <c r="E3217" s="145" t="s">
        <v>10752</v>
      </c>
    </row>
    <row r="3218" spans="1:5" ht="27">
      <c r="A3218" t="str">
        <f t="shared" si="50"/>
        <v>93659</v>
      </c>
      <c r="B3218" s="142" t="s">
        <v>3865</v>
      </c>
      <c r="C3218" s="156" t="s">
        <v>12163</v>
      </c>
      <c r="D3218" s="144" t="s">
        <v>9623</v>
      </c>
      <c r="E3218" s="145" t="s">
        <v>9377</v>
      </c>
    </row>
    <row r="3219" spans="1:5" ht="27">
      <c r="A3219" t="str">
        <f t="shared" si="50"/>
        <v>93660</v>
      </c>
      <c r="B3219" s="142" t="s">
        <v>3866</v>
      </c>
      <c r="C3219" s="156" t="s">
        <v>12164</v>
      </c>
      <c r="D3219" s="144" t="s">
        <v>9623</v>
      </c>
      <c r="E3219" s="145" t="s">
        <v>17550</v>
      </c>
    </row>
    <row r="3220" spans="1:5" ht="27">
      <c r="A3220" t="str">
        <f t="shared" si="50"/>
        <v>93661</v>
      </c>
      <c r="B3220" s="142" t="s">
        <v>3867</v>
      </c>
      <c r="C3220" s="156" t="s">
        <v>12165</v>
      </c>
      <c r="D3220" s="144" t="s">
        <v>9623</v>
      </c>
      <c r="E3220" s="145" t="s">
        <v>25705</v>
      </c>
    </row>
    <row r="3221" spans="1:5" ht="27">
      <c r="A3221" t="str">
        <f t="shared" si="50"/>
        <v>93662</v>
      </c>
      <c r="B3221" s="142" t="s">
        <v>3868</v>
      </c>
      <c r="C3221" s="156" t="s">
        <v>12166</v>
      </c>
      <c r="D3221" s="144" t="s">
        <v>9623</v>
      </c>
      <c r="E3221" s="145" t="s">
        <v>17649</v>
      </c>
    </row>
    <row r="3222" spans="1:5" ht="27">
      <c r="A3222" t="str">
        <f t="shared" si="50"/>
        <v>93663</v>
      </c>
      <c r="B3222" s="142" t="s">
        <v>3869</v>
      </c>
      <c r="C3222" s="156" t="s">
        <v>12167</v>
      </c>
      <c r="D3222" s="144" t="s">
        <v>9623</v>
      </c>
      <c r="E3222" s="145" t="s">
        <v>17649</v>
      </c>
    </row>
    <row r="3223" spans="1:5" ht="27">
      <c r="A3223" t="str">
        <f t="shared" si="50"/>
        <v>93664</v>
      </c>
      <c r="B3223" s="142" t="s">
        <v>3870</v>
      </c>
      <c r="C3223" s="156" t="s">
        <v>12168</v>
      </c>
      <c r="D3223" s="144" t="s">
        <v>9623</v>
      </c>
      <c r="E3223" s="145" t="s">
        <v>29719</v>
      </c>
    </row>
    <row r="3224" spans="1:5" ht="27">
      <c r="A3224" t="str">
        <f t="shared" si="50"/>
        <v>93665</v>
      </c>
      <c r="B3224" s="142" t="s">
        <v>3871</v>
      </c>
      <c r="C3224" s="156" t="s">
        <v>12169</v>
      </c>
      <c r="D3224" s="144" t="s">
        <v>9623</v>
      </c>
      <c r="E3224" s="145" t="s">
        <v>18137</v>
      </c>
    </row>
    <row r="3225" spans="1:5" ht="27">
      <c r="A3225" t="str">
        <f t="shared" si="50"/>
        <v>93666</v>
      </c>
      <c r="B3225" s="142" t="s">
        <v>3872</v>
      </c>
      <c r="C3225" s="156" t="s">
        <v>12170</v>
      </c>
      <c r="D3225" s="144" t="s">
        <v>9623</v>
      </c>
      <c r="E3225" s="145" t="s">
        <v>28617</v>
      </c>
    </row>
    <row r="3226" spans="1:5" ht="27">
      <c r="A3226" t="str">
        <f t="shared" si="50"/>
        <v>93667</v>
      </c>
      <c r="B3226" s="142" t="s">
        <v>3873</v>
      </c>
      <c r="C3226" s="156" t="s">
        <v>12171</v>
      </c>
      <c r="D3226" s="144" t="s">
        <v>9623</v>
      </c>
      <c r="E3226" s="145" t="s">
        <v>18264</v>
      </c>
    </row>
    <row r="3227" spans="1:5" ht="27">
      <c r="A3227" t="str">
        <f t="shared" si="50"/>
        <v>93668</v>
      </c>
      <c r="B3227" s="142" t="s">
        <v>3874</v>
      </c>
      <c r="C3227" s="156" t="s">
        <v>12172</v>
      </c>
      <c r="D3227" s="144" t="s">
        <v>9623</v>
      </c>
      <c r="E3227" s="145" t="s">
        <v>18916</v>
      </c>
    </row>
    <row r="3228" spans="1:5" ht="27">
      <c r="A3228" t="str">
        <f t="shared" si="50"/>
        <v>93669</v>
      </c>
      <c r="B3228" s="142" t="s">
        <v>3875</v>
      </c>
      <c r="C3228" s="156" t="s">
        <v>12173</v>
      </c>
      <c r="D3228" s="144" t="s">
        <v>9623</v>
      </c>
      <c r="E3228" s="145" t="s">
        <v>29720</v>
      </c>
    </row>
    <row r="3229" spans="1:5" ht="27">
      <c r="A3229" t="str">
        <f t="shared" si="50"/>
        <v>93670</v>
      </c>
      <c r="B3229" s="142" t="s">
        <v>3876</v>
      </c>
      <c r="C3229" s="156" t="s">
        <v>12174</v>
      </c>
      <c r="D3229" s="144" t="s">
        <v>9623</v>
      </c>
      <c r="E3229" s="145" t="s">
        <v>29720</v>
      </c>
    </row>
    <row r="3230" spans="1:5" ht="27">
      <c r="A3230" t="str">
        <f t="shared" si="50"/>
        <v>93671</v>
      </c>
      <c r="B3230" s="142" t="s">
        <v>3877</v>
      </c>
      <c r="C3230" s="156" t="s">
        <v>12175</v>
      </c>
      <c r="D3230" s="144" t="s">
        <v>9623</v>
      </c>
      <c r="E3230" s="145" t="s">
        <v>29721</v>
      </c>
    </row>
    <row r="3231" spans="1:5" ht="27">
      <c r="A3231" t="str">
        <f t="shared" si="50"/>
        <v>93672</v>
      </c>
      <c r="B3231" s="142" t="s">
        <v>3878</v>
      </c>
      <c r="C3231" s="156" t="s">
        <v>12176</v>
      </c>
      <c r="D3231" s="144" t="s">
        <v>9623</v>
      </c>
      <c r="E3231" s="145" t="s">
        <v>29722</v>
      </c>
    </row>
    <row r="3232" spans="1:5" ht="27">
      <c r="A3232" t="str">
        <f t="shared" si="50"/>
        <v>93673</v>
      </c>
      <c r="B3232" s="142" t="s">
        <v>3879</v>
      </c>
      <c r="C3232" s="156" t="s">
        <v>12177</v>
      </c>
      <c r="D3232" s="144" t="s">
        <v>9623</v>
      </c>
      <c r="E3232" s="145" t="s">
        <v>18600</v>
      </c>
    </row>
    <row r="3233" spans="1:5" ht="27">
      <c r="A3233" t="str">
        <f t="shared" si="50"/>
        <v>93679</v>
      </c>
      <c r="B3233" s="142" t="s">
        <v>3880</v>
      </c>
      <c r="C3233" s="156" t="s">
        <v>14931</v>
      </c>
      <c r="D3233" s="144" t="s">
        <v>9772</v>
      </c>
      <c r="E3233" s="145" t="s">
        <v>29723</v>
      </c>
    </row>
    <row r="3234" spans="1:5" ht="27">
      <c r="A3234" t="str">
        <f t="shared" si="50"/>
        <v>93680</v>
      </c>
      <c r="B3234" s="142" t="s">
        <v>3881</v>
      </c>
      <c r="C3234" s="156" t="s">
        <v>14932</v>
      </c>
      <c r="D3234" s="144" t="s">
        <v>9772</v>
      </c>
      <c r="E3234" s="145" t="s">
        <v>22152</v>
      </c>
    </row>
    <row r="3235" spans="1:5" ht="27">
      <c r="A3235" t="str">
        <f t="shared" si="50"/>
        <v>93681</v>
      </c>
      <c r="B3235" s="142" t="s">
        <v>3882</v>
      </c>
      <c r="C3235" s="156" t="s">
        <v>14933</v>
      </c>
      <c r="D3235" s="144" t="s">
        <v>9772</v>
      </c>
      <c r="E3235" s="145" t="s">
        <v>25697</v>
      </c>
    </row>
    <row r="3236" spans="1:5" ht="27">
      <c r="A3236" t="str">
        <f t="shared" si="50"/>
        <v>93682</v>
      </c>
      <c r="B3236" s="142" t="s">
        <v>3883</v>
      </c>
      <c r="C3236" s="156" t="s">
        <v>14934</v>
      </c>
      <c r="D3236" s="144" t="s">
        <v>9772</v>
      </c>
      <c r="E3236" s="145" t="s">
        <v>29721</v>
      </c>
    </row>
    <row r="3237" spans="1:5" ht="40.5">
      <c r="A3237" t="str">
        <f t="shared" si="50"/>
        <v>93952</v>
      </c>
      <c r="B3237" s="142" t="s">
        <v>3884</v>
      </c>
      <c r="C3237" s="156" t="s">
        <v>10889</v>
      </c>
      <c r="D3237" s="144" t="s">
        <v>9548</v>
      </c>
      <c r="E3237" s="145" t="s">
        <v>29724</v>
      </c>
    </row>
    <row r="3238" spans="1:5" ht="40.5">
      <c r="A3238" t="str">
        <f t="shared" si="50"/>
        <v>93953</v>
      </c>
      <c r="B3238" s="142" t="s">
        <v>3885</v>
      </c>
      <c r="C3238" s="156" t="s">
        <v>10890</v>
      </c>
      <c r="D3238" s="144" t="s">
        <v>9548</v>
      </c>
      <c r="E3238" s="145" t="s">
        <v>29725</v>
      </c>
    </row>
    <row r="3239" spans="1:5" ht="40.5">
      <c r="A3239" t="str">
        <f t="shared" si="50"/>
        <v>93954</v>
      </c>
      <c r="B3239" s="142" t="s">
        <v>3886</v>
      </c>
      <c r="C3239" s="156" t="s">
        <v>10891</v>
      </c>
      <c r="D3239" s="144" t="s">
        <v>9548</v>
      </c>
      <c r="E3239" s="145" t="s">
        <v>29726</v>
      </c>
    </row>
    <row r="3240" spans="1:5" ht="40.5">
      <c r="A3240" t="str">
        <f t="shared" si="50"/>
        <v>93955</v>
      </c>
      <c r="B3240" s="142" t="s">
        <v>3887</v>
      </c>
      <c r="C3240" s="156" t="s">
        <v>10892</v>
      </c>
      <c r="D3240" s="144" t="s">
        <v>9548</v>
      </c>
      <c r="E3240" s="145" t="s">
        <v>29727</v>
      </c>
    </row>
    <row r="3241" spans="1:5" ht="40.5">
      <c r="A3241" t="str">
        <f t="shared" si="50"/>
        <v>93956</v>
      </c>
      <c r="B3241" s="142" t="s">
        <v>3888</v>
      </c>
      <c r="C3241" s="156" t="s">
        <v>10893</v>
      </c>
      <c r="D3241" s="144" t="s">
        <v>9548</v>
      </c>
      <c r="E3241" s="145" t="s">
        <v>29728</v>
      </c>
    </row>
    <row r="3242" spans="1:5" ht="40.5">
      <c r="A3242" t="str">
        <f t="shared" si="50"/>
        <v>93957</v>
      </c>
      <c r="B3242" s="142" t="s">
        <v>3889</v>
      </c>
      <c r="C3242" s="156" t="s">
        <v>10894</v>
      </c>
      <c r="D3242" s="144" t="s">
        <v>9548</v>
      </c>
      <c r="E3242" s="145" t="s">
        <v>29729</v>
      </c>
    </row>
    <row r="3243" spans="1:5" ht="40.5">
      <c r="A3243" t="str">
        <f t="shared" si="50"/>
        <v>93958</v>
      </c>
      <c r="B3243" s="142" t="s">
        <v>3890</v>
      </c>
      <c r="C3243" s="156" t="s">
        <v>10895</v>
      </c>
      <c r="D3243" s="144" t="s">
        <v>9548</v>
      </c>
      <c r="E3243" s="145" t="s">
        <v>29730</v>
      </c>
    </row>
    <row r="3244" spans="1:5" ht="40.5">
      <c r="A3244" t="str">
        <f t="shared" si="50"/>
        <v>93959</v>
      </c>
      <c r="B3244" s="142" t="s">
        <v>3891</v>
      </c>
      <c r="C3244" s="156" t="s">
        <v>10896</v>
      </c>
      <c r="D3244" s="144" t="s">
        <v>9548</v>
      </c>
      <c r="E3244" s="145" t="s">
        <v>23487</v>
      </c>
    </row>
    <row r="3245" spans="1:5" ht="40.5">
      <c r="A3245" t="str">
        <f t="shared" si="50"/>
        <v>93960</v>
      </c>
      <c r="B3245" s="142" t="s">
        <v>3892</v>
      </c>
      <c r="C3245" s="156" t="s">
        <v>10897</v>
      </c>
      <c r="D3245" s="144" t="s">
        <v>9548</v>
      </c>
      <c r="E3245" s="145" t="s">
        <v>29731</v>
      </c>
    </row>
    <row r="3246" spans="1:5" ht="40.5">
      <c r="A3246" t="str">
        <f t="shared" si="50"/>
        <v>93961</v>
      </c>
      <c r="B3246" s="142" t="s">
        <v>3893</v>
      </c>
      <c r="C3246" s="156" t="s">
        <v>10898</v>
      </c>
      <c r="D3246" s="144" t="s">
        <v>9548</v>
      </c>
      <c r="E3246" s="145" t="s">
        <v>17011</v>
      </c>
    </row>
    <row r="3247" spans="1:5" ht="40.5">
      <c r="A3247" t="str">
        <f t="shared" si="50"/>
        <v>93962</v>
      </c>
      <c r="B3247" s="142" t="s">
        <v>3894</v>
      </c>
      <c r="C3247" s="156" t="s">
        <v>10899</v>
      </c>
      <c r="D3247" s="144" t="s">
        <v>9548</v>
      </c>
      <c r="E3247" s="145" t="s">
        <v>29732</v>
      </c>
    </row>
    <row r="3248" spans="1:5" ht="40.5">
      <c r="A3248" t="str">
        <f t="shared" si="50"/>
        <v>93963</v>
      </c>
      <c r="B3248" s="142" t="s">
        <v>3895</v>
      </c>
      <c r="C3248" s="156" t="s">
        <v>10900</v>
      </c>
      <c r="D3248" s="144" t="s">
        <v>9548</v>
      </c>
      <c r="E3248" s="145" t="s">
        <v>29733</v>
      </c>
    </row>
    <row r="3249" spans="1:5" ht="40.5">
      <c r="A3249" t="str">
        <f t="shared" si="50"/>
        <v>93964</v>
      </c>
      <c r="B3249" s="142" t="s">
        <v>3896</v>
      </c>
      <c r="C3249" s="156" t="s">
        <v>10901</v>
      </c>
      <c r="D3249" s="144" t="s">
        <v>9548</v>
      </c>
      <c r="E3249" s="145" t="s">
        <v>29734</v>
      </c>
    </row>
    <row r="3250" spans="1:5" ht="40.5">
      <c r="A3250" t="str">
        <f t="shared" si="50"/>
        <v>93965</v>
      </c>
      <c r="B3250" s="142" t="s">
        <v>3897</v>
      </c>
      <c r="C3250" s="156" t="s">
        <v>10902</v>
      </c>
      <c r="D3250" s="144" t="s">
        <v>9548</v>
      </c>
      <c r="E3250" s="145" t="s">
        <v>29735</v>
      </c>
    </row>
    <row r="3251" spans="1:5" ht="27">
      <c r="A3251" t="str">
        <f t="shared" si="50"/>
        <v>93966</v>
      </c>
      <c r="B3251" s="142" t="s">
        <v>3898</v>
      </c>
      <c r="C3251" s="156" t="s">
        <v>10903</v>
      </c>
      <c r="D3251" s="144" t="s">
        <v>9548</v>
      </c>
      <c r="E3251" s="145" t="s">
        <v>29736</v>
      </c>
    </row>
    <row r="3252" spans="1:5" ht="40.5">
      <c r="A3252" t="str">
        <f t="shared" si="50"/>
        <v>93967</v>
      </c>
      <c r="B3252" s="142" t="s">
        <v>3899</v>
      </c>
      <c r="C3252" s="156" t="s">
        <v>10904</v>
      </c>
      <c r="D3252" s="144" t="s">
        <v>9548</v>
      </c>
      <c r="E3252" s="145" t="s">
        <v>29737</v>
      </c>
    </row>
    <row r="3253" spans="1:5" ht="40.5">
      <c r="A3253" t="str">
        <f t="shared" si="50"/>
        <v>93968</v>
      </c>
      <c r="B3253" s="142" t="s">
        <v>3900</v>
      </c>
      <c r="C3253" s="156" t="s">
        <v>10905</v>
      </c>
      <c r="D3253" s="144" t="s">
        <v>9548</v>
      </c>
      <c r="E3253" s="145" t="s">
        <v>29738</v>
      </c>
    </row>
    <row r="3254" spans="1:5" ht="40.5">
      <c r="A3254" t="str">
        <f t="shared" si="50"/>
        <v>93969</v>
      </c>
      <c r="B3254" s="142" t="s">
        <v>3901</v>
      </c>
      <c r="C3254" s="156" t="s">
        <v>10906</v>
      </c>
      <c r="D3254" s="144" t="s">
        <v>9548</v>
      </c>
      <c r="E3254" s="145" t="s">
        <v>29739</v>
      </c>
    </row>
    <row r="3255" spans="1:5" ht="40.5">
      <c r="A3255" t="str">
        <f t="shared" si="50"/>
        <v>93970</v>
      </c>
      <c r="B3255" s="142" t="s">
        <v>3902</v>
      </c>
      <c r="C3255" s="156" t="s">
        <v>10907</v>
      </c>
      <c r="D3255" s="144" t="s">
        <v>9548</v>
      </c>
      <c r="E3255" s="145" t="s">
        <v>29740</v>
      </c>
    </row>
    <row r="3256" spans="1:5" ht="27">
      <c r="A3256" t="str">
        <f t="shared" si="50"/>
        <v>93971</v>
      </c>
      <c r="B3256" s="142" t="s">
        <v>3903</v>
      </c>
      <c r="C3256" s="156" t="s">
        <v>10908</v>
      </c>
      <c r="D3256" s="144" t="s">
        <v>9548</v>
      </c>
      <c r="E3256" s="145" t="s">
        <v>29741</v>
      </c>
    </row>
    <row r="3257" spans="1:5" ht="27">
      <c r="A3257" t="str">
        <f t="shared" si="50"/>
        <v>94189</v>
      </c>
      <c r="B3257" s="142" t="s">
        <v>3904</v>
      </c>
      <c r="C3257" s="156" t="s">
        <v>3905</v>
      </c>
      <c r="D3257" s="144" t="s">
        <v>9772</v>
      </c>
      <c r="E3257" s="145" t="s">
        <v>29742</v>
      </c>
    </row>
    <row r="3258" spans="1:5" ht="27">
      <c r="A3258" t="str">
        <f t="shared" si="50"/>
        <v>94192</v>
      </c>
      <c r="B3258" s="142" t="s">
        <v>3906</v>
      </c>
      <c r="C3258" s="156" t="s">
        <v>3907</v>
      </c>
      <c r="D3258" s="144" t="s">
        <v>9772</v>
      </c>
      <c r="E3258" s="145" t="s">
        <v>16490</v>
      </c>
    </row>
    <row r="3259" spans="1:5" ht="27">
      <c r="A3259" t="str">
        <f t="shared" si="50"/>
        <v>94195</v>
      </c>
      <c r="B3259" s="142" t="s">
        <v>3908</v>
      </c>
      <c r="C3259" s="156" t="s">
        <v>3909</v>
      </c>
      <c r="D3259" s="144" t="s">
        <v>9772</v>
      </c>
      <c r="E3259" s="145" t="s">
        <v>13347</v>
      </c>
    </row>
    <row r="3260" spans="1:5" ht="27">
      <c r="A3260" t="str">
        <f t="shared" si="50"/>
        <v>94198</v>
      </c>
      <c r="B3260" s="142" t="s">
        <v>3910</v>
      </c>
      <c r="C3260" s="156" t="s">
        <v>3911</v>
      </c>
      <c r="D3260" s="144" t="s">
        <v>9772</v>
      </c>
      <c r="E3260" s="145" t="s">
        <v>19568</v>
      </c>
    </row>
    <row r="3261" spans="1:5" ht="27">
      <c r="A3261" t="str">
        <f t="shared" si="50"/>
        <v>94201</v>
      </c>
      <c r="B3261" s="142" t="s">
        <v>3912</v>
      </c>
      <c r="C3261" s="156" t="s">
        <v>3913</v>
      </c>
      <c r="D3261" s="144" t="s">
        <v>9772</v>
      </c>
      <c r="E3261" s="145" t="s">
        <v>26100</v>
      </c>
    </row>
    <row r="3262" spans="1:5" ht="27">
      <c r="A3262" t="str">
        <f t="shared" si="50"/>
        <v>94204</v>
      </c>
      <c r="B3262" s="142" t="s">
        <v>3914</v>
      </c>
      <c r="C3262" s="156" t="s">
        <v>3915</v>
      </c>
      <c r="D3262" s="144" t="s">
        <v>9772</v>
      </c>
      <c r="E3262" s="145" t="s">
        <v>18935</v>
      </c>
    </row>
    <row r="3263" spans="1:5" ht="40.5">
      <c r="A3263" t="str">
        <f t="shared" si="50"/>
        <v>94207</v>
      </c>
      <c r="B3263" s="142" t="s">
        <v>3916</v>
      </c>
      <c r="C3263" s="156" t="s">
        <v>3917</v>
      </c>
      <c r="D3263" s="144" t="s">
        <v>9772</v>
      </c>
      <c r="E3263" s="145" t="s">
        <v>29743</v>
      </c>
    </row>
    <row r="3264" spans="1:5" ht="40.5">
      <c r="A3264" t="str">
        <f t="shared" si="50"/>
        <v>94210</v>
      </c>
      <c r="B3264" s="142" t="s">
        <v>3918</v>
      </c>
      <c r="C3264" s="156" t="s">
        <v>3919</v>
      </c>
      <c r="D3264" s="144" t="s">
        <v>9772</v>
      </c>
      <c r="E3264" s="145" t="s">
        <v>29744</v>
      </c>
    </row>
    <row r="3265" spans="1:5" ht="27">
      <c r="A3265" t="str">
        <f t="shared" si="50"/>
        <v>94213</v>
      </c>
      <c r="B3265" s="142" t="s">
        <v>3920</v>
      </c>
      <c r="C3265" s="156" t="s">
        <v>3921</v>
      </c>
      <c r="D3265" s="144" t="s">
        <v>9772</v>
      </c>
      <c r="E3265" s="145" t="s">
        <v>25490</v>
      </c>
    </row>
    <row r="3266" spans="1:5" ht="27">
      <c r="A3266" t="str">
        <f t="shared" si="50"/>
        <v>94216</v>
      </c>
      <c r="B3266" s="142" t="s">
        <v>3922</v>
      </c>
      <c r="C3266" s="156" t="s">
        <v>3923</v>
      </c>
      <c r="D3266" s="144" t="s">
        <v>9772</v>
      </c>
      <c r="E3266" s="145" t="s">
        <v>29745</v>
      </c>
    </row>
    <row r="3267" spans="1:5" ht="27">
      <c r="A3267" t="str">
        <f t="shared" si="50"/>
        <v>94218</v>
      </c>
      <c r="B3267" s="142" t="s">
        <v>3924</v>
      </c>
      <c r="C3267" s="156" t="s">
        <v>17189</v>
      </c>
      <c r="D3267" s="144" t="s">
        <v>9772</v>
      </c>
      <c r="E3267" s="145" t="s">
        <v>28414</v>
      </c>
    </row>
    <row r="3268" spans="1:5" ht="40.5">
      <c r="A3268" t="str">
        <f t="shared" si="50"/>
        <v>94219</v>
      </c>
      <c r="B3268" s="142" t="s">
        <v>3925</v>
      </c>
      <c r="C3268" s="156" t="s">
        <v>3926</v>
      </c>
      <c r="D3268" s="144" t="s">
        <v>9548</v>
      </c>
      <c r="E3268" s="145" t="s">
        <v>29746</v>
      </c>
    </row>
    <row r="3269" spans="1:5" ht="40.5">
      <c r="A3269" t="str">
        <f t="shared" si="50"/>
        <v>94220</v>
      </c>
      <c r="B3269" s="142" t="s">
        <v>3927</v>
      </c>
      <c r="C3269" s="156" t="s">
        <v>3928</v>
      </c>
      <c r="D3269" s="144" t="s">
        <v>9548</v>
      </c>
      <c r="E3269" s="145" t="s">
        <v>29747</v>
      </c>
    </row>
    <row r="3270" spans="1:5" ht="27">
      <c r="A3270" t="str">
        <f t="shared" si="50"/>
        <v>94221</v>
      </c>
      <c r="B3270" s="142" t="s">
        <v>3929</v>
      </c>
      <c r="C3270" s="156" t="s">
        <v>3930</v>
      </c>
      <c r="D3270" s="144" t="s">
        <v>9548</v>
      </c>
      <c r="E3270" s="145" t="s">
        <v>16638</v>
      </c>
    </row>
    <row r="3271" spans="1:5" ht="27">
      <c r="A3271" t="str">
        <f t="shared" si="50"/>
        <v>94222</v>
      </c>
      <c r="B3271" s="142" t="s">
        <v>3931</v>
      </c>
      <c r="C3271" s="156" t="s">
        <v>3932</v>
      </c>
      <c r="D3271" s="144" t="s">
        <v>9548</v>
      </c>
      <c r="E3271" s="145" t="s">
        <v>27454</v>
      </c>
    </row>
    <row r="3272" spans="1:5" ht="27">
      <c r="A3272" t="str">
        <f t="shared" ref="A3272:A3335" si="51">IF(ISERROR(SEARCH("/",B3272)=6),TRIM(CLEAN(B3272)),IF(SEARCH("/",B3272)=6,IF(LEN(TRIM(CLEAN(B3272)))=7,LEFT(TRIM(CLEAN(B3272)),6)&amp;"00"&amp;RIGHT(TRIM(CLEAN(B3272)),1),LEFT(TRIM(CLEAN(B3272)),6)&amp;"0"&amp;RIGHT(TRIM(CLEAN(B3272)),2)),TRIM(CLEAN(B3272))))</f>
        <v>94223</v>
      </c>
      <c r="B3272" s="142" t="s">
        <v>3933</v>
      </c>
      <c r="C3272" s="156" t="s">
        <v>3934</v>
      </c>
      <c r="D3272" s="144" t="s">
        <v>9548</v>
      </c>
      <c r="E3272" s="145" t="s">
        <v>29748</v>
      </c>
    </row>
    <row r="3273" spans="1:5">
      <c r="A3273" t="str">
        <f t="shared" si="51"/>
        <v>94224</v>
      </c>
      <c r="B3273" s="142" t="s">
        <v>3935</v>
      </c>
      <c r="C3273" s="156" t="s">
        <v>3936</v>
      </c>
      <c r="D3273" s="144" t="s">
        <v>9548</v>
      </c>
      <c r="E3273" s="145" t="s">
        <v>18637</v>
      </c>
    </row>
    <row r="3274" spans="1:5" ht="27">
      <c r="A3274" t="str">
        <f t="shared" si="51"/>
        <v>94226</v>
      </c>
      <c r="B3274" s="142" t="s">
        <v>3937</v>
      </c>
      <c r="C3274" s="156" t="s">
        <v>3938</v>
      </c>
      <c r="D3274" s="144" t="s">
        <v>9772</v>
      </c>
      <c r="E3274" s="145" t="s">
        <v>18640</v>
      </c>
    </row>
    <row r="3275" spans="1:5" ht="27">
      <c r="A3275" t="str">
        <f t="shared" si="51"/>
        <v>94227</v>
      </c>
      <c r="B3275" s="142" t="s">
        <v>3939</v>
      </c>
      <c r="C3275" s="156" t="s">
        <v>3940</v>
      </c>
      <c r="D3275" s="144" t="s">
        <v>9548</v>
      </c>
      <c r="E3275" s="145" t="s">
        <v>25113</v>
      </c>
    </row>
    <row r="3276" spans="1:5" ht="27">
      <c r="A3276" t="str">
        <f t="shared" si="51"/>
        <v>94228</v>
      </c>
      <c r="B3276" s="142" t="s">
        <v>3941</v>
      </c>
      <c r="C3276" s="156" t="s">
        <v>3942</v>
      </c>
      <c r="D3276" s="144" t="s">
        <v>9548</v>
      </c>
      <c r="E3276" s="145" t="s">
        <v>25516</v>
      </c>
    </row>
    <row r="3277" spans="1:5" ht="27">
      <c r="A3277" t="str">
        <f t="shared" si="51"/>
        <v>94229</v>
      </c>
      <c r="B3277" s="142" t="s">
        <v>3943</v>
      </c>
      <c r="C3277" s="156" t="s">
        <v>3944</v>
      </c>
      <c r="D3277" s="144" t="s">
        <v>9548</v>
      </c>
      <c r="E3277" s="145" t="s">
        <v>29749</v>
      </c>
    </row>
    <row r="3278" spans="1:5" ht="27">
      <c r="A3278" t="str">
        <f t="shared" si="51"/>
        <v>94231</v>
      </c>
      <c r="B3278" s="142" t="s">
        <v>3945</v>
      </c>
      <c r="C3278" s="156" t="s">
        <v>3946</v>
      </c>
      <c r="D3278" s="144" t="s">
        <v>9548</v>
      </c>
      <c r="E3278" s="145" t="s">
        <v>29750</v>
      </c>
    </row>
    <row r="3279" spans="1:5">
      <c r="A3279" t="str">
        <f t="shared" si="51"/>
        <v>94232</v>
      </c>
      <c r="B3279" s="142" t="s">
        <v>3947</v>
      </c>
      <c r="C3279" s="156" t="s">
        <v>3948</v>
      </c>
      <c r="D3279" s="144" t="s">
        <v>9623</v>
      </c>
      <c r="E3279" s="145" t="s">
        <v>9355</v>
      </c>
    </row>
    <row r="3280" spans="1:5" ht="27">
      <c r="A3280" t="str">
        <f t="shared" si="51"/>
        <v>94263</v>
      </c>
      <c r="B3280" s="142" t="s">
        <v>3949</v>
      </c>
      <c r="C3280" s="156" t="s">
        <v>11132</v>
      </c>
      <c r="D3280" s="144" t="s">
        <v>9548</v>
      </c>
      <c r="E3280" s="145" t="s">
        <v>29751</v>
      </c>
    </row>
    <row r="3281" spans="1:5" ht="27">
      <c r="A3281" t="str">
        <f t="shared" si="51"/>
        <v>94264</v>
      </c>
      <c r="B3281" s="142" t="s">
        <v>3950</v>
      </c>
      <c r="C3281" s="156" t="s">
        <v>11133</v>
      </c>
      <c r="D3281" s="144" t="s">
        <v>9548</v>
      </c>
      <c r="E3281" s="145" t="s">
        <v>18886</v>
      </c>
    </row>
    <row r="3282" spans="1:5" ht="27">
      <c r="A3282" t="str">
        <f t="shared" si="51"/>
        <v>94265</v>
      </c>
      <c r="B3282" s="142" t="s">
        <v>3951</v>
      </c>
      <c r="C3282" s="156" t="s">
        <v>11134</v>
      </c>
      <c r="D3282" s="144" t="s">
        <v>9548</v>
      </c>
      <c r="E3282" s="145" t="s">
        <v>28550</v>
      </c>
    </row>
    <row r="3283" spans="1:5" ht="27">
      <c r="A3283" t="str">
        <f t="shared" si="51"/>
        <v>94266</v>
      </c>
      <c r="B3283" s="142" t="s">
        <v>3952</v>
      </c>
      <c r="C3283" s="156" t="s">
        <v>11135</v>
      </c>
      <c r="D3283" s="144" t="s">
        <v>9548</v>
      </c>
      <c r="E3283" s="145" t="s">
        <v>29752</v>
      </c>
    </row>
    <row r="3284" spans="1:5" ht="40.5">
      <c r="A3284" t="str">
        <f t="shared" si="51"/>
        <v>94267</v>
      </c>
      <c r="B3284" s="142" t="s">
        <v>3953</v>
      </c>
      <c r="C3284" s="156" t="s">
        <v>11136</v>
      </c>
      <c r="D3284" s="144" t="s">
        <v>9548</v>
      </c>
      <c r="E3284" s="145" t="s">
        <v>16653</v>
      </c>
    </row>
    <row r="3285" spans="1:5" ht="40.5">
      <c r="A3285" t="str">
        <f t="shared" si="51"/>
        <v>94268</v>
      </c>
      <c r="B3285" s="142" t="s">
        <v>3954</v>
      </c>
      <c r="C3285" s="156" t="s">
        <v>11137</v>
      </c>
      <c r="D3285" s="144" t="s">
        <v>9548</v>
      </c>
      <c r="E3285" s="145" t="s">
        <v>24790</v>
      </c>
    </row>
    <row r="3286" spans="1:5" ht="40.5">
      <c r="A3286" t="str">
        <f t="shared" si="51"/>
        <v>94269</v>
      </c>
      <c r="B3286" s="142" t="s">
        <v>3955</v>
      </c>
      <c r="C3286" s="156" t="s">
        <v>11138</v>
      </c>
      <c r="D3286" s="144" t="s">
        <v>9548</v>
      </c>
      <c r="E3286" s="145" t="s">
        <v>29753</v>
      </c>
    </row>
    <row r="3287" spans="1:5" ht="40.5">
      <c r="A3287" t="str">
        <f t="shared" si="51"/>
        <v>94270</v>
      </c>
      <c r="B3287" s="142" t="s">
        <v>3956</v>
      </c>
      <c r="C3287" s="156" t="s">
        <v>11139</v>
      </c>
      <c r="D3287" s="144" t="s">
        <v>9548</v>
      </c>
      <c r="E3287" s="145" t="s">
        <v>29754</v>
      </c>
    </row>
    <row r="3288" spans="1:5" ht="40.5">
      <c r="A3288" t="str">
        <f t="shared" si="51"/>
        <v>94271</v>
      </c>
      <c r="B3288" s="142" t="s">
        <v>3957</v>
      </c>
      <c r="C3288" s="156" t="s">
        <v>11140</v>
      </c>
      <c r="D3288" s="144" t="s">
        <v>9548</v>
      </c>
      <c r="E3288" s="145" t="s">
        <v>29755</v>
      </c>
    </row>
    <row r="3289" spans="1:5" ht="40.5">
      <c r="A3289" t="str">
        <f t="shared" si="51"/>
        <v>94272</v>
      </c>
      <c r="B3289" s="142" t="s">
        <v>3958</v>
      </c>
      <c r="C3289" s="156" t="s">
        <v>11141</v>
      </c>
      <c r="D3289" s="144" t="s">
        <v>9548</v>
      </c>
      <c r="E3289" s="145" t="s">
        <v>29756</v>
      </c>
    </row>
    <row r="3290" spans="1:5" ht="40.5">
      <c r="A3290" t="str">
        <f t="shared" si="51"/>
        <v>94273</v>
      </c>
      <c r="B3290" s="142" t="s">
        <v>3959</v>
      </c>
      <c r="C3290" s="156" t="s">
        <v>11142</v>
      </c>
      <c r="D3290" s="144" t="s">
        <v>9548</v>
      </c>
      <c r="E3290" s="145" t="s">
        <v>28440</v>
      </c>
    </row>
    <row r="3291" spans="1:5" ht="40.5">
      <c r="A3291" t="str">
        <f t="shared" si="51"/>
        <v>94274</v>
      </c>
      <c r="B3291" s="142" t="s">
        <v>3960</v>
      </c>
      <c r="C3291" s="156" t="s">
        <v>11143</v>
      </c>
      <c r="D3291" s="144" t="s">
        <v>9548</v>
      </c>
      <c r="E3291" s="145" t="s">
        <v>25032</v>
      </c>
    </row>
    <row r="3292" spans="1:5" ht="40.5">
      <c r="A3292" t="str">
        <f t="shared" si="51"/>
        <v>94275</v>
      </c>
      <c r="B3292" s="142" t="s">
        <v>3961</v>
      </c>
      <c r="C3292" s="156" t="s">
        <v>11144</v>
      </c>
      <c r="D3292" s="144" t="s">
        <v>9548</v>
      </c>
      <c r="E3292" s="145" t="s">
        <v>28455</v>
      </c>
    </row>
    <row r="3293" spans="1:5" ht="40.5">
      <c r="A3293" t="str">
        <f t="shared" si="51"/>
        <v>94276</v>
      </c>
      <c r="B3293" s="142" t="s">
        <v>3962</v>
      </c>
      <c r="C3293" s="156" t="s">
        <v>11145</v>
      </c>
      <c r="D3293" s="144" t="s">
        <v>9548</v>
      </c>
      <c r="E3293" s="145" t="s">
        <v>29757</v>
      </c>
    </row>
    <row r="3294" spans="1:5" ht="40.5">
      <c r="A3294" t="str">
        <f t="shared" si="51"/>
        <v>94277</v>
      </c>
      <c r="B3294" s="142" t="s">
        <v>18382</v>
      </c>
      <c r="C3294" s="156" t="s">
        <v>18383</v>
      </c>
      <c r="D3294" s="144" t="s">
        <v>9548</v>
      </c>
      <c r="E3294" s="145" t="s">
        <v>29758</v>
      </c>
    </row>
    <row r="3295" spans="1:5" ht="40.5">
      <c r="A3295" t="str">
        <f t="shared" si="51"/>
        <v>94278</v>
      </c>
      <c r="B3295" s="142" t="s">
        <v>18384</v>
      </c>
      <c r="C3295" s="156" t="s">
        <v>18385</v>
      </c>
      <c r="D3295" s="144" t="s">
        <v>9548</v>
      </c>
      <c r="E3295" s="145" t="s">
        <v>16886</v>
      </c>
    </row>
    <row r="3296" spans="1:5" ht="40.5">
      <c r="A3296" t="str">
        <f t="shared" si="51"/>
        <v>94279</v>
      </c>
      <c r="B3296" s="142" t="s">
        <v>18386</v>
      </c>
      <c r="C3296" s="156" t="s">
        <v>18387</v>
      </c>
      <c r="D3296" s="144" t="s">
        <v>9548</v>
      </c>
      <c r="E3296" s="145" t="s">
        <v>28619</v>
      </c>
    </row>
    <row r="3297" spans="1:5" ht="40.5">
      <c r="A3297" t="str">
        <f t="shared" si="51"/>
        <v>94280</v>
      </c>
      <c r="B3297" s="142" t="s">
        <v>18388</v>
      </c>
      <c r="C3297" s="156" t="s">
        <v>18389</v>
      </c>
      <c r="D3297" s="144" t="s">
        <v>9548</v>
      </c>
      <c r="E3297" s="145" t="s">
        <v>8733</v>
      </c>
    </row>
    <row r="3298" spans="1:5" ht="27">
      <c r="A3298" t="str">
        <f t="shared" si="51"/>
        <v>94281</v>
      </c>
      <c r="B3298" s="142" t="s">
        <v>3963</v>
      </c>
      <c r="C3298" s="156" t="s">
        <v>11146</v>
      </c>
      <c r="D3298" s="144" t="s">
        <v>9548</v>
      </c>
      <c r="E3298" s="145" t="s">
        <v>25566</v>
      </c>
    </row>
    <row r="3299" spans="1:5" ht="27">
      <c r="A3299" t="str">
        <f t="shared" si="51"/>
        <v>94282</v>
      </c>
      <c r="B3299" s="142" t="s">
        <v>3964</v>
      </c>
      <c r="C3299" s="156" t="s">
        <v>11147</v>
      </c>
      <c r="D3299" s="144" t="s">
        <v>9548</v>
      </c>
      <c r="E3299" s="145" t="s">
        <v>24617</v>
      </c>
    </row>
    <row r="3300" spans="1:5" ht="27">
      <c r="A3300" t="str">
        <f t="shared" si="51"/>
        <v>94283</v>
      </c>
      <c r="B3300" s="142" t="s">
        <v>3965</v>
      </c>
      <c r="C3300" s="156" t="s">
        <v>11148</v>
      </c>
      <c r="D3300" s="144" t="s">
        <v>9548</v>
      </c>
      <c r="E3300" s="145" t="s">
        <v>27400</v>
      </c>
    </row>
    <row r="3301" spans="1:5" ht="27">
      <c r="A3301" t="str">
        <f t="shared" si="51"/>
        <v>94284</v>
      </c>
      <c r="B3301" s="142" t="s">
        <v>3966</v>
      </c>
      <c r="C3301" s="156" t="s">
        <v>11149</v>
      </c>
      <c r="D3301" s="144" t="s">
        <v>9548</v>
      </c>
      <c r="E3301" s="145" t="s">
        <v>18285</v>
      </c>
    </row>
    <row r="3302" spans="1:5" ht="27">
      <c r="A3302" t="str">
        <f t="shared" si="51"/>
        <v>94285</v>
      </c>
      <c r="B3302" s="142" t="s">
        <v>3967</v>
      </c>
      <c r="C3302" s="156" t="s">
        <v>11150</v>
      </c>
      <c r="D3302" s="144" t="s">
        <v>9548</v>
      </c>
      <c r="E3302" s="145" t="s">
        <v>28494</v>
      </c>
    </row>
    <row r="3303" spans="1:5" ht="27">
      <c r="A3303" t="str">
        <f t="shared" si="51"/>
        <v>94286</v>
      </c>
      <c r="B3303" s="142" t="s">
        <v>3968</v>
      </c>
      <c r="C3303" s="156" t="s">
        <v>11151</v>
      </c>
      <c r="D3303" s="144" t="s">
        <v>9548</v>
      </c>
      <c r="E3303" s="145" t="s">
        <v>22141</v>
      </c>
    </row>
    <row r="3304" spans="1:5" ht="27">
      <c r="A3304" t="str">
        <f t="shared" si="51"/>
        <v>94287</v>
      </c>
      <c r="B3304" s="142" t="s">
        <v>3969</v>
      </c>
      <c r="C3304" s="156" t="s">
        <v>11152</v>
      </c>
      <c r="D3304" s="144" t="s">
        <v>9548</v>
      </c>
      <c r="E3304" s="145" t="s">
        <v>28820</v>
      </c>
    </row>
    <row r="3305" spans="1:5" ht="27">
      <c r="A3305" t="str">
        <f t="shared" si="51"/>
        <v>94288</v>
      </c>
      <c r="B3305" s="142" t="s">
        <v>3970</v>
      </c>
      <c r="C3305" s="156" t="s">
        <v>11153</v>
      </c>
      <c r="D3305" s="144" t="s">
        <v>9548</v>
      </c>
      <c r="E3305" s="145" t="s">
        <v>25580</v>
      </c>
    </row>
    <row r="3306" spans="1:5" ht="27">
      <c r="A3306" t="str">
        <f t="shared" si="51"/>
        <v>94289</v>
      </c>
      <c r="B3306" s="142" t="s">
        <v>3971</v>
      </c>
      <c r="C3306" s="156" t="s">
        <v>11154</v>
      </c>
      <c r="D3306" s="144" t="s">
        <v>9548</v>
      </c>
      <c r="E3306" s="145" t="s">
        <v>29759</v>
      </c>
    </row>
    <row r="3307" spans="1:5" ht="27">
      <c r="A3307" t="str">
        <f t="shared" si="51"/>
        <v>94290</v>
      </c>
      <c r="B3307" s="142" t="s">
        <v>3972</v>
      </c>
      <c r="C3307" s="156" t="s">
        <v>11155</v>
      </c>
      <c r="D3307" s="144" t="s">
        <v>9548</v>
      </c>
      <c r="E3307" s="145" t="s">
        <v>18592</v>
      </c>
    </row>
    <row r="3308" spans="1:5" ht="27">
      <c r="A3308" t="str">
        <f t="shared" si="51"/>
        <v>94291</v>
      </c>
      <c r="B3308" s="142" t="s">
        <v>3973</v>
      </c>
      <c r="C3308" s="156" t="s">
        <v>11156</v>
      </c>
      <c r="D3308" s="144" t="s">
        <v>9548</v>
      </c>
      <c r="E3308" s="145" t="s">
        <v>29760</v>
      </c>
    </row>
    <row r="3309" spans="1:5" ht="27">
      <c r="A3309" t="str">
        <f t="shared" si="51"/>
        <v>94292</v>
      </c>
      <c r="B3309" s="142" t="s">
        <v>3974</v>
      </c>
      <c r="C3309" s="156" t="s">
        <v>11157</v>
      </c>
      <c r="D3309" s="144" t="s">
        <v>9548</v>
      </c>
      <c r="E3309" s="145" t="s">
        <v>25054</v>
      </c>
    </row>
    <row r="3310" spans="1:5" ht="27">
      <c r="A3310" t="str">
        <f t="shared" si="51"/>
        <v>94293</v>
      </c>
      <c r="B3310" s="142" t="s">
        <v>3975</v>
      </c>
      <c r="C3310" s="156" t="s">
        <v>11158</v>
      </c>
      <c r="D3310" s="144" t="s">
        <v>9548</v>
      </c>
      <c r="E3310" s="145" t="s">
        <v>29761</v>
      </c>
    </row>
    <row r="3311" spans="1:5">
      <c r="A3311" t="str">
        <f t="shared" si="51"/>
        <v>94294</v>
      </c>
      <c r="B3311" s="142" t="s">
        <v>3976</v>
      </c>
      <c r="C3311" s="156" t="s">
        <v>11159</v>
      </c>
      <c r="D3311" s="144" t="s">
        <v>9548</v>
      </c>
      <c r="E3311" s="145" t="s">
        <v>9079</v>
      </c>
    </row>
    <row r="3312" spans="1:5">
      <c r="A3312" t="str">
        <f t="shared" si="51"/>
        <v>94295</v>
      </c>
      <c r="B3312" s="142" t="s">
        <v>3977</v>
      </c>
      <c r="C3312" s="156" t="s">
        <v>15961</v>
      </c>
      <c r="D3312" s="144" t="s">
        <v>15966</v>
      </c>
      <c r="E3312" s="145" t="s">
        <v>29762</v>
      </c>
    </row>
    <row r="3313" spans="1:5">
      <c r="A3313" t="str">
        <f t="shared" si="51"/>
        <v>94296</v>
      </c>
      <c r="B3313" s="142" t="s">
        <v>3978</v>
      </c>
      <c r="C3313" s="156" t="s">
        <v>15962</v>
      </c>
      <c r="D3313" s="144" t="s">
        <v>15966</v>
      </c>
      <c r="E3313" s="145" t="s">
        <v>29763</v>
      </c>
    </row>
    <row r="3314" spans="1:5" ht="40.5">
      <c r="A3314" t="str">
        <f t="shared" si="51"/>
        <v>94304</v>
      </c>
      <c r="B3314" s="142" t="s">
        <v>3979</v>
      </c>
      <c r="C3314" s="156" t="s">
        <v>14554</v>
      </c>
      <c r="D3314" s="144" t="s">
        <v>10840</v>
      </c>
      <c r="E3314" s="145" t="s">
        <v>26754</v>
      </c>
    </row>
    <row r="3315" spans="1:5" ht="40.5">
      <c r="A3315" t="str">
        <f t="shared" si="51"/>
        <v>94305</v>
      </c>
      <c r="B3315" s="142" t="s">
        <v>3980</v>
      </c>
      <c r="C3315" s="156" t="s">
        <v>14555</v>
      </c>
      <c r="D3315" s="144" t="s">
        <v>10840</v>
      </c>
      <c r="E3315" s="145" t="s">
        <v>28641</v>
      </c>
    </row>
    <row r="3316" spans="1:5" ht="40.5">
      <c r="A3316" t="str">
        <f t="shared" si="51"/>
        <v>94306</v>
      </c>
      <c r="B3316" s="142" t="s">
        <v>3981</v>
      </c>
      <c r="C3316" s="156" t="s">
        <v>14557</v>
      </c>
      <c r="D3316" s="144" t="s">
        <v>10840</v>
      </c>
      <c r="E3316" s="145" t="s">
        <v>11969</v>
      </c>
    </row>
    <row r="3317" spans="1:5" ht="40.5">
      <c r="A3317" t="str">
        <f t="shared" si="51"/>
        <v>94307</v>
      </c>
      <c r="B3317" s="142" t="s">
        <v>3982</v>
      </c>
      <c r="C3317" s="156" t="s">
        <v>14558</v>
      </c>
      <c r="D3317" s="144" t="s">
        <v>10840</v>
      </c>
      <c r="E3317" s="145" t="s">
        <v>28504</v>
      </c>
    </row>
    <row r="3318" spans="1:5" ht="40.5">
      <c r="A3318" t="str">
        <f t="shared" si="51"/>
        <v>94308</v>
      </c>
      <c r="B3318" s="142" t="s">
        <v>3983</v>
      </c>
      <c r="C3318" s="156" t="s">
        <v>14559</v>
      </c>
      <c r="D3318" s="144" t="s">
        <v>10840</v>
      </c>
      <c r="E3318" s="145" t="s">
        <v>16906</v>
      </c>
    </row>
    <row r="3319" spans="1:5" ht="40.5">
      <c r="A3319" t="str">
        <f t="shared" si="51"/>
        <v>94309</v>
      </c>
      <c r="B3319" s="142" t="s">
        <v>3984</v>
      </c>
      <c r="C3319" s="156" t="s">
        <v>14560</v>
      </c>
      <c r="D3319" s="144" t="s">
        <v>10840</v>
      </c>
      <c r="E3319" s="145" t="s">
        <v>18050</v>
      </c>
    </row>
    <row r="3320" spans="1:5" ht="40.5">
      <c r="A3320" t="str">
        <f t="shared" si="51"/>
        <v>94310</v>
      </c>
      <c r="B3320" s="142" t="s">
        <v>3985</v>
      </c>
      <c r="C3320" s="156" t="s">
        <v>14561</v>
      </c>
      <c r="D3320" s="144" t="s">
        <v>10840</v>
      </c>
      <c r="E3320" s="145" t="s">
        <v>16403</v>
      </c>
    </row>
    <row r="3321" spans="1:5" ht="40.5">
      <c r="A3321" t="str">
        <f t="shared" si="51"/>
        <v>94315</v>
      </c>
      <c r="B3321" s="142" t="s">
        <v>3986</v>
      </c>
      <c r="C3321" s="156" t="s">
        <v>14562</v>
      </c>
      <c r="D3321" s="144" t="s">
        <v>10840</v>
      </c>
      <c r="E3321" s="145" t="s">
        <v>14947</v>
      </c>
    </row>
    <row r="3322" spans="1:5" ht="40.5">
      <c r="A3322" t="str">
        <f t="shared" si="51"/>
        <v>94316</v>
      </c>
      <c r="B3322" s="142" t="s">
        <v>3987</v>
      </c>
      <c r="C3322" s="156" t="s">
        <v>14563</v>
      </c>
      <c r="D3322" s="144" t="s">
        <v>10840</v>
      </c>
      <c r="E3322" s="145" t="s">
        <v>29764</v>
      </c>
    </row>
    <row r="3323" spans="1:5" ht="40.5">
      <c r="A3323" t="str">
        <f t="shared" si="51"/>
        <v>94317</v>
      </c>
      <c r="B3323" s="142" t="s">
        <v>3988</v>
      </c>
      <c r="C3323" s="156" t="s">
        <v>14564</v>
      </c>
      <c r="D3323" s="144" t="s">
        <v>10840</v>
      </c>
      <c r="E3323" s="145" t="s">
        <v>22484</v>
      </c>
    </row>
    <row r="3324" spans="1:5" ht="40.5">
      <c r="A3324" t="str">
        <f t="shared" si="51"/>
        <v>94318</v>
      </c>
      <c r="B3324" s="142" t="s">
        <v>3989</v>
      </c>
      <c r="C3324" s="156" t="s">
        <v>14565</v>
      </c>
      <c r="D3324" s="144" t="s">
        <v>10840</v>
      </c>
      <c r="E3324" s="145" t="s">
        <v>17635</v>
      </c>
    </row>
    <row r="3325" spans="1:5">
      <c r="A3325" t="str">
        <f t="shared" si="51"/>
        <v>94319</v>
      </c>
      <c r="B3325" s="142" t="s">
        <v>3990</v>
      </c>
      <c r="C3325" s="156" t="s">
        <v>14566</v>
      </c>
      <c r="D3325" s="144" t="s">
        <v>10840</v>
      </c>
      <c r="E3325" s="145" t="s">
        <v>17593</v>
      </c>
    </row>
    <row r="3326" spans="1:5" ht="40.5">
      <c r="A3326" t="str">
        <f t="shared" si="51"/>
        <v>94327</v>
      </c>
      <c r="B3326" s="142" t="s">
        <v>3991</v>
      </c>
      <c r="C3326" s="156" t="s">
        <v>14567</v>
      </c>
      <c r="D3326" s="144" t="s">
        <v>10840</v>
      </c>
      <c r="E3326" s="145" t="s">
        <v>25687</v>
      </c>
    </row>
    <row r="3327" spans="1:5" ht="40.5">
      <c r="A3327" t="str">
        <f t="shared" si="51"/>
        <v>94328</v>
      </c>
      <c r="B3327" s="142" t="s">
        <v>3992</v>
      </c>
      <c r="C3327" s="156" t="s">
        <v>14568</v>
      </c>
      <c r="D3327" s="144" t="s">
        <v>10840</v>
      </c>
      <c r="E3327" s="145" t="s">
        <v>24994</v>
      </c>
    </row>
    <row r="3328" spans="1:5" ht="40.5">
      <c r="A3328" t="str">
        <f t="shared" si="51"/>
        <v>94329</v>
      </c>
      <c r="B3328" s="142" t="s">
        <v>3993</v>
      </c>
      <c r="C3328" s="156" t="s">
        <v>14569</v>
      </c>
      <c r="D3328" s="144" t="s">
        <v>10840</v>
      </c>
      <c r="E3328" s="145" t="s">
        <v>29765</v>
      </c>
    </row>
    <row r="3329" spans="1:5" ht="40.5">
      <c r="A3329" t="str">
        <f t="shared" si="51"/>
        <v>94330</v>
      </c>
      <c r="B3329" s="142" t="s">
        <v>3994</v>
      </c>
      <c r="C3329" s="156" t="s">
        <v>14570</v>
      </c>
      <c r="D3329" s="144" t="s">
        <v>10840</v>
      </c>
      <c r="E3329" s="145" t="s">
        <v>29766</v>
      </c>
    </row>
    <row r="3330" spans="1:5" ht="40.5">
      <c r="A3330" t="str">
        <f t="shared" si="51"/>
        <v>94331</v>
      </c>
      <c r="B3330" s="142" t="s">
        <v>3995</v>
      </c>
      <c r="C3330" s="156" t="s">
        <v>14571</v>
      </c>
      <c r="D3330" s="144" t="s">
        <v>10840</v>
      </c>
      <c r="E3330" s="145" t="s">
        <v>18928</v>
      </c>
    </row>
    <row r="3331" spans="1:5" ht="40.5">
      <c r="A3331" t="str">
        <f t="shared" si="51"/>
        <v>94332</v>
      </c>
      <c r="B3331" s="142" t="s">
        <v>3996</v>
      </c>
      <c r="C3331" s="156" t="s">
        <v>14572</v>
      </c>
      <c r="D3331" s="144" t="s">
        <v>10840</v>
      </c>
      <c r="E3331" s="145" t="s">
        <v>27694</v>
      </c>
    </row>
    <row r="3332" spans="1:5" ht="40.5">
      <c r="A3332" t="str">
        <f t="shared" si="51"/>
        <v>94333</v>
      </c>
      <c r="B3332" s="142" t="s">
        <v>3997</v>
      </c>
      <c r="C3332" s="156" t="s">
        <v>14573</v>
      </c>
      <c r="D3332" s="144" t="s">
        <v>10840</v>
      </c>
      <c r="E3332" s="145" t="s">
        <v>28457</v>
      </c>
    </row>
    <row r="3333" spans="1:5" ht="40.5">
      <c r="A3333" t="str">
        <f t="shared" si="51"/>
        <v>94338</v>
      </c>
      <c r="B3333" s="142" t="s">
        <v>3998</v>
      </c>
      <c r="C3333" s="156" t="s">
        <v>14574</v>
      </c>
      <c r="D3333" s="144" t="s">
        <v>10840</v>
      </c>
      <c r="E3333" s="145" t="s">
        <v>29767</v>
      </c>
    </row>
    <row r="3334" spans="1:5" ht="40.5">
      <c r="A3334" t="str">
        <f t="shared" si="51"/>
        <v>94339</v>
      </c>
      <c r="B3334" s="142" t="s">
        <v>3999</v>
      </c>
      <c r="C3334" s="156" t="s">
        <v>14575</v>
      </c>
      <c r="D3334" s="144" t="s">
        <v>10840</v>
      </c>
      <c r="E3334" s="145" t="s">
        <v>29768</v>
      </c>
    </row>
    <row r="3335" spans="1:5" ht="40.5">
      <c r="A3335" t="str">
        <f t="shared" si="51"/>
        <v>94340</v>
      </c>
      <c r="B3335" s="142" t="s">
        <v>4000</v>
      </c>
      <c r="C3335" s="156" t="s">
        <v>14576</v>
      </c>
      <c r="D3335" s="144" t="s">
        <v>10840</v>
      </c>
      <c r="E3335" s="145" t="s">
        <v>16661</v>
      </c>
    </row>
    <row r="3336" spans="1:5" ht="40.5">
      <c r="A3336" t="str">
        <f t="shared" ref="A3336:A3399" si="52">IF(ISERROR(SEARCH("/",B3336)=6),TRIM(CLEAN(B3336)),IF(SEARCH("/",B3336)=6,IF(LEN(TRIM(CLEAN(B3336)))=7,LEFT(TRIM(CLEAN(B3336)),6)&amp;"00"&amp;RIGHT(TRIM(CLEAN(B3336)),1),LEFT(TRIM(CLEAN(B3336)),6)&amp;"0"&amp;RIGHT(TRIM(CLEAN(B3336)),2)),TRIM(CLEAN(B3336))))</f>
        <v>94341</v>
      </c>
      <c r="B3336" s="142" t="s">
        <v>4001</v>
      </c>
      <c r="C3336" s="156" t="s">
        <v>14577</v>
      </c>
      <c r="D3336" s="144" t="s">
        <v>10840</v>
      </c>
      <c r="E3336" s="145" t="s">
        <v>17667</v>
      </c>
    </row>
    <row r="3337" spans="1:5">
      <c r="A3337" t="str">
        <f t="shared" si="52"/>
        <v>94342</v>
      </c>
      <c r="B3337" s="142" t="s">
        <v>4002</v>
      </c>
      <c r="C3337" s="156" t="s">
        <v>14578</v>
      </c>
      <c r="D3337" s="144" t="s">
        <v>10840</v>
      </c>
      <c r="E3337" s="145" t="s">
        <v>29769</v>
      </c>
    </row>
    <row r="3338" spans="1:5" ht="40.5">
      <c r="A3338" t="str">
        <f t="shared" si="52"/>
        <v>94438</v>
      </c>
      <c r="B3338" s="142" t="s">
        <v>4003</v>
      </c>
      <c r="C3338" s="156" t="s">
        <v>15194</v>
      </c>
      <c r="D3338" s="144" t="s">
        <v>9772</v>
      </c>
      <c r="E3338" s="145" t="s">
        <v>16764</v>
      </c>
    </row>
    <row r="3339" spans="1:5" ht="40.5">
      <c r="A3339" t="str">
        <f t="shared" si="52"/>
        <v>94439</v>
      </c>
      <c r="B3339" s="142" t="s">
        <v>4004</v>
      </c>
      <c r="C3339" s="156" t="s">
        <v>29770</v>
      </c>
      <c r="D3339" s="144" t="s">
        <v>9772</v>
      </c>
      <c r="E3339" s="145" t="s">
        <v>29771</v>
      </c>
    </row>
    <row r="3340" spans="1:5" ht="27">
      <c r="A3340" t="str">
        <f t="shared" si="52"/>
        <v>94440</v>
      </c>
      <c r="B3340" s="142" t="s">
        <v>4005</v>
      </c>
      <c r="C3340" s="156" t="s">
        <v>4006</v>
      </c>
      <c r="D3340" s="144" t="s">
        <v>9772</v>
      </c>
      <c r="E3340" s="145" t="s">
        <v>13347</v>
      </c>
    </row>
    <row r="3341" spans="1:5" ht="27">
      <c r="A3341" t="str">
        <f t="shared" si="52"/>
        <v>94441</v>
      </c>
      <c r="B3341" s="142" t="s">
        <v>4007</v>
      </c>
      <c r="C3341" s="156" t="s">
        <v>4008</v>
      </c>
      <c r="D3341" s="144" t="s">
        <v>9772</v>
      </c>
      <c r="E3341" s="145" t="s">
        <v>19568</v>
      </c>
    </row>
    <row r="3342" spans="1:5" ht="27">
      <c r="A3342" t="str">
        <f t="shared" si="52"/>
        <v>94442</v>
      </c>
      <c r="B3342" s="142" t="s">
        <v>4009</v>
      </c>
      <c r="C3342" s="156" t="s">
        <v>4010</v>
      </c>
      <c r="D3342" s="144" t="s">
        <v>9772</v>
      </c>
      <c r="E3342" s="145" t="s">
        <v>13347</v>
      </c>
    </row>
    <row r="3343" spans="1:5" ht="27">
      <c r="A3343" t="str">
        <f t="shared" si="52"/>
        <v>94443</v>
      </c>
      <c r="B3343" s="142" t="s">
        <v>4011</v>
      </c>
      <c r="C3343" s="156" t="s">
        <v>4012</v>
      </c>
      <c r="D3343" s="144" t="s">
        <v>9772</v>
      </c>
      <c r="E3343" s="145" t="s">
        <v>19568</v>
      </c>
    </row>
    <row r="3344" spans="1:5" ht="27">
      <c r="A3344" t="str">
        <f t="shared" si="52"/>
        <v>94444</v>
      </c>
      <c r="B3344" s="142" t="s">
        <v>4013</v>
      </c>
      <c r="C3344" s="156" t="s">
        <v>4014</v>
      </c>
      <c r="D3344" s="144" t="s">
        <v>9772</v>
      </c>
      <c r="E3344" s="145" t="s">
        <v>29772</v>
      </c>
    </row>
    <row r="3345" spans="1:5" ht="27">
      <c r="A3345" t="str">
        <f t="shared" si="52"/>
        <v>94445</v>
      </c>
      <c r="B3345" s="142" t="s">
        <v>4015</v>
      </c>
      <c r="C3345" s="156" t="s">
        <v>4016</v>
      </c>
      <c r="D3345" s="144" t="s">
        <v>9772</v>
      </c>
      <c r="E3345" s="145" t="s">
        <v>26100</v>
      </c>
    </row>
    <row r="3346" spans="1:5" ht="27">
      <c r="A3346" t="str">
        <f t="shared" si="52"/>
        <v>94446</v>
      </c>
      <c r="B3346" s="142" t="s">
        <v>4017</v>
      </c>
      <c r="C3346" s="156" t="s">
        <v>4018</v>
      </c>
      <c r="D3346" s="144" t="s">
        <v>9772</v>
      </c>
      <c r="E3346" s="145" t="s">
        <v>18935</v>
      </c>
    </row>
    <row r="3347" spans="1:5" ht="27">
      <c r="A3347" t="str">
        <f t="shared" si="52"/>
        <v>94447</v>
      </c>
      <c r="B3347" s="142" t="s">
        <v>4019</v>
      </c>
      <c r="C3347" s="156" t="s">
        <v>4020</v>
      </c>
      <c r="D3347" s="144" t="s">
        <v>9772</v>
      </c>
      <c r="E3347" s="145" t="s">
        <v>26100</v>
      </c>
    </row>
    <row r="3348" spans="1:5" ht="27">
      <c r="A3348" t="str">
        <f t="shared" si="52"/>
        <v>94448</v>
      </c>
      <c r="B3348" s="142" t="s">
        <v>4021</v>
      </c>
      <c r="C3348" s="156" t="s">
        <v>4022</v>
      </c>
      <c r="D3348" s="144" t="s">
        <v>9772</v>
      </c>
      <c r="E3348" s="145" t="s">
        <v>18935</v>
      </c>
    </row>
    <row r="3349" spans="1:5" ht="27">
      <c r="A3349" t="str">
        <f t="shared" si="52"/>
        <v>94449</v>
      </c>
      <c r="B3349" s="142" t="s">
        <v>4023</v>
      </c>
      <c r="C3349" s="156" t="s">
        <v>4024</v>
      </c>
      <c r="D3349" s="144" t="s">
        <v>9772</v>
      </c>
      <c r="E3349" s="145" t="s">
        <v>28400</v>
      </c>
    </row>
    <row r="3350" spans="1:5" ht="27">
      <c r="A3350" t="str">
        <f t="shared" si="52"/>
        <v>94451</v>
      </c>
      <c r="B3350" s="142" t="s">
        <v>4025</v>
      </c>
      <c r="C3350" s="156" t="s">
        <v>4026</v>
      </c>
      <c r="D3350" s="144" t="s">
        <v>9548</v>
      </c>
      <c r="E3350" s="145" t="s">
        <v>29773</v>
      </c>
    </row>
    <row r="3351" spans="1:5" ht="40.5">
      <c r="A3351" t="str">
        <f t="shared" si="52"/>
        <v>94462</v>
      </c>
      <c r="B3351" s="142" t="s">
        <v>4027</v>
      </c>
      <c r="C3351" s="156" t="s">
        <v>12757</v>
      </c>
      <c r="D3351" s="144" t="s">
        <v>9548</v>
      </c>
      <c r="E3351" s="145" t="s">
        <v>29774</v>
      </c>
    </row>
    <row r="3352" spans="1:5" ht="40.5">
      <c r="A3352" t="str">
        <f t="shared" si="52"/>
        <v>94463</v>
      </c>
      <c r="B3352" s="142" t="s">
        <v>4028</v>
      </c>
      <c r="C3352" s="156" t="s">
        <v>12758</v>
      </c>
      <c r="D3352" s="144" t="s">
        <v>9548</v>
      </c>
      <c r="E3352" s="145" t="s">
        <v>26951</v>
      </c>
    </row>
    <row r="3353" spans="1:5" ht="40.5">
      <c r="A3353" t="str">
        <f t="shared" si="52"/>
        <v>94464</v>
      </c>
      <c r="B3353" s="142" t="s">
        <v>4029</v>
      </c>
      <c r="C3353" s="156" t="s">
        <v>12759</v>
      </c>
      <c r="D3353" s="144" t="s">
        <v>9548</v>
      </c>
      <c r="E3353" s="145" t="s">
        <v>29775</v>
      </c>
    </row>
    <row r="3354" spans="1:5" ht="40.5">
      <c r="A3354" t="str">
        <f t="shared" si="52"/>
        <v>94465</v>
      </c>
      <c r="B3354" s="142" t="s">
        <v>4030</v>
      </c>
      <c r="C3354" s="156" t="s">
        <v>13665</v>
      </c>
      <c r="D3354" s="144" t="s">
        <v>9623</v>
      </c>
      <c r="E3354" s="145" t="s">
        <v>26214</v>
      </c>
    </row>
    <row r="3355" spans="1:5" ht="40.5">
      <c r="A3355" t="str">
        <f t="shared" si="52"/>
        <v>94466</v>
      </c>
      <c r="B3355" s="142" t="s">
        <v>4031</v>
      </c>
      <c r="C3355" s="156" t="s">
        <v>13666</v>
      </c>
      <c r="D3355" s="144" t="s">
        <v>9623</v>
      </c>
      <c r="E3355" s="145" t="s">
        <v>24334</v>
      </c>
    </row>
    <row r="3356" spans="1:5" ht="40.5">
      <c r="A3356" t="str">
        <f t="shared" si="52"/>
        <v>94467</v>
      </c>
      <c r="B3356" s="142" t="s">
        <v>4032</v>
      </c>
      <c r="C3356" s="156" t="s">
        <v>13667</v>
      </c>
      <c r="D3356" s="144" t="s">
        <v>9623</v>
      </c>
      <c r="E3356" s="145" t="s">
        <v>25503</v>
      </c>
    </row>
    <row r="3357" spans="1:5" ht="40.5">
      <c r="A3357" t="str">
        <f t="shared" si="52"/>
        <v>94468</v>
      </c>
      <c r="B3357" s="142" t="s">
        <v>4033</v>
      </c>
      <c r="C3357" s="156" t="s">
        <v>13668</v>
      </c>
      <c r="D3357" s="144" t="s">
        <v>9623</v>
      </c>
      <c r="E3357" s="145" t="s">
        <v>28546</v>
      </c>
    </row>
    <row r="3358" spans="1:5" ht="40.5">
      <c r="A3358" t="str">
        <f t="shared" si="52"/>
        <v>94469</v>
      </c>
      <c r="B3358" s="142" t="s">
        <v>4034</v>
      </c>
      <c r="C3358" s="156" t="s">
        <v>13669</v>
      </c>
      <c r="D3358" s="144" t="s">
        <v>9623</v>
      </c>
      <c r="E3358" s="145" t="s">
        <v>28506</v>
      </c>
    </row>
    <row r="3359" spans="1:5" ht="40.5">
      <c r="A3359" t="str">
        <f t="shared" si="52"/>
        <v>94470</v>
      </c>
      <c r="B3359" s="142" t="s">
        <v>4035</v>
      </c>
      <c r="C3359" s="156" t="s">
        <v>13670</v>
      </c>
      <c r="D3359" s="144" t="s">
        <v>9623</v>
      </c>
      <c r="E3359" s="145" t="s">
        <v>29776</v>
      </c>
    </row>
    <row r="3360" spans="1:5" ht="40.5">
      <c r="A3360" t="str">
        <f t="shared" si="52"/>
        <v>94471</v>
      </c>
      <c r="B3360" s="142" t="s">
        <v>4036</v>
      </c>
      <c r="C3360" s="156" t="s">
        <v>13671</v>
      </c>
      <c r="D3360" s="144" t="s">
        <v>9623</v>
      </c>
      <c r="E3360" s="145" t="s">
        <v>29777</v>
      </c>
    </row>
    <row r="3361" spans="1:5" ht="40.5">
      <c r="A3361" t="str">
        <f t="shared" si="52"/>
        <v>94472</v>
      </c>
      <c r="B3361" s="142" t="s">
        <v>4037</v>
      </c>
      <c r="C3361" s="156" t="s">
        <v>13672</v>
      </c>
      <c r="D3361" s="144" t="s">
        <v>9623</v>
      </c>
      <c r="E3361" s="145" t="s">
        <v>22561</v>
      </c>
    </row>
    <row r="3362" spans="1:5" ht="40.5">
      <c r="A3362" t="str">
        <f t="shared" si="52"/>
        <v>94473</v>
      </c>
      <c r="B3362" s="142" t="s">
        <v>4038</v>
      </c>
      <c r="C3362" s="156" t="s">
        <v>13673</v>
      </c>
      <c r="D3362" s="144" t="s">
        <v>9623</v>
      </c>
      <c r="E3362" s="145" t="s">
        <v>28386</v>
      </c>
    </row>
    <row r="3363" spans="1:5" ht="40.5">
      <c r="A3363" t="str">
        <f t="shared" si="52"/>
        <v>94474</v>
      </c>
      <c r="B3363" s="142" t="s">
        <v>4039</v>
      </c>
      <c r="C3363" s="156" t="s">
        <v>13675</v>
      </c>
      <c r="D3363" s="144" t="s">
        <v>9623</v>
      </c>
      <c r="E3363" s="145" t="s">
        <v>25492</v>
      </c>
    </row>
    <row r="3364" spans="1:5" ht="40.5">
      <c r="A3364" t="str">
        <f t="shared" si="52"/>
        <v>94475</v>
      </c>
      <c r="B3364" s="142" t="s">
        <v>4040</v>
      </c>
      <c r="C3364" s="156" t="s">
        <v>13676</v>
      </c>
      <c r="D3364" s="144" t="s">
        <v>9623</v>
      </c>
      <c r="E3364" s="145" t="s">
        <v>29778</v>
      </c>
    </row>
    <row r="3365" spans="1:5" ht="40.5">
      <c r="A3365" t="str">
        <f t="shared" si="52"/>
        <v>94476</v>
      </c>
      <c r="B3365" s="142" t="s">
        <v>4041</v>
      </c>
      <c r="C3365" s="156" t="s">
        <v>13677</v>
      </c>
      <c r="D3365" s="144" t="s">
        <v>9623</v>
      </c>
      <c r="E3365" s="145" t="s">
        <v>29779</v>
      </c>
    </row>
    <row r="3366" spans="1:5" ht="40.5">
      <c r="A3366" t="str">
        <f t="shared" si="52"/>
        <v>94477</v>
      </c>
      <c r="B3366" s="142" t="s">
        <v>4042</v>
      </c>
      <c r="C3366" s="156" t="s">
        <v>13678</v>
      </c>
      <c r="D3366" s="144" t="s">
        <v>9623</v>
      </c>
      <c r="E3366" s="145" t="s">
        <v>28351</v>
      </c>
    </row>
    <row r="3367" spans="1:5" ht="40.5">
      <c r="A3367" t="str">
        <f t="shared" si="52"/>
        <v>94478</v>
      </c>
      <c r="B3367" s="142" t="s">
        <v>4043</v>
      </c>
      <c r="C3367" s="156" t="s">
        <v>13679</v>
      </c>
      <c r="D3367" s="144" t="s">
        <v>9623</v>
      </c>
      <c r="E3367" s="145" t="s">
        <v>29780</v>
      </c>
    </row>
    <row r="3368" spans="1:5" ht="40.5">
      <c r="A3368" t="str">
        <f t="shared" si="52"/>
        <v>94479</v>
      </c>
      <c r="B3368" s="142" t="s">
        <v>4044</v>
      </c>
      <c r="C3368" s="156" t="s">
        <v>13680</v>
      </c>
      <c r="D3368" s="144" t="s">
        <v>9623</v>
      </c>
      <c r="E3368" s="145" t="s">
        <v>25461</v>
      </c>
    </row>
    <row r="3369" spans="1:5" ht="40.5">
      <c r="A3369" t="str">
        <f t="shared" si="52"/>
        <v>94480</v>
      </c>
      <c r="B3369" s="142" t="s">
        <v>4045</v>
      </c>
      <c r="C3369" s="156" t="s">
        <v>14375</v>
      </c>
      <c r="D3369" s="144" t="s">
        <v>9623</v>
      </c>
      <c r="E3369" s="145" t="s">
        <v>29781</v>
      </c>
    </row>
    <row r="3370" spans="1:5" ht="40.5">
      <c r="A3370" t="str">
        <f t="shared" si="52"/>
        <v>94481</v>
      </c>
      <c r="B3370" s="142" t="s">
        <v>4046</v>
      </c>
      <c r="C3370" s="156" t="s">
        <v>14376</v>
      </c>
      <c r="D3370" s="144" t="s">
        <v>9623</v>
      </c>
      <c r="E3370" s="145" t="s">
        <v>29782</v>
      </c>
    </row>
    <row r="3371" spans="1:5" ht="40.5">
      <c r="A3371" t="str">
        <f t="shared" si="52"/>
        <v>94482</v>
      </c>
      <c r="B3371" s="142" t="s">
        <v>4047</v>
      </c>
      <c r="C3371" s="156" t="s">
        <v>14377</v>
      </c>
      <c r="D3371" s="144" t="s">
        <v>9623</v>
      </c>
      <c r="E3371" s="145" t="s">
        <v>29783</v>
      </c>
    </row>
    <row r="3372" spans="1:5" ht="40.5">
      <c r="A3372" t="str">
        <f t="shared" si="52"/>
        <v>94483</v>
      </c>
      <c r="B3372" s="142" t="s">
        <v>4048</v>
      </c>
      <c r="C3372" s="156" t="s">
        <v>14378</v>
      </c>
      <c r="D3372" s="144" t="s">
        <v>9623</v>
      </c>
      <c r="E3372" s="145" t="s">
        <v>29784</v>
      </c>
    </row>
    <row r="3373" spans="1:5" ht="27">
      <c r="A3373" t="str">
        <f t="shared" si="52"/>
        <v>94489</v>
      </c>
      <c r="B3373" s="142" t="s">
        <v>4049</v>
      </c>
      <c r="C3373" s="156" t="s">
        <v>25135</v>
      </c>
      <c r="D3373" s="144" t="s">
        <v>9623</v>
      </c>
      <c r="E3373" s="145" t="s">
        <v>16695</v>
      </c>
    </row>
    <row r="3374" spans="1:5" ht="27">
      <c r="A3374" t="str">
        <f t="shared" si="52"/>
        <v>94490</v>
      </c>
      <c r="B3374" s="142" t="s">
        <v>4050</v>
      </c>
      <c r="C3374" s="156" t="s">
        <v>25136</v>
      </c>
      <c r="D3374" s="144" t="s">
        <v>9623</v>
      </c>
      <c r="E3374" s="145" t="s">
        <v>29785</v>
      </c>
    </row>
    <row r="3375" spans="1:5" ht="27">
      <c r="A3375" t="str">
        <f t="shared" si="52"/>
        <v>94491</v>
      </c>
      <c r="B3375" s="142" t="s">
        <v>4051</v>
      </c>
      <c r="C3375" s="156" t="s">
        <v>25137</v>
      </c>
      <c r="D3375" s="144" t="s">
        <v>9623</v>
      </c>
      <c r="E3375" s="145" t="s">
        <v>25368</v>
      </c>
    </row>
    <row r="3376" spans="1:5" ht="27">
      <c r="A3376" t="str">
        <f t="shared" si="52"/>
        <v>94492</v>
      </c>
      <c r="B3376" s="142" t="s">
        <v>4052</v>
      </c>
      <c r="C3376" s="156" t="s">
        <v>25138</v>
      </c>
      <c r="D3376" s="144" t="s">
        <v>9623</v>
      </c>
      <c r="E3376" s="145" t="s">
        <v>29786</v>
      </c>
    </row>
    <row r="3377" spans="1:5" ht="27">
      <c r="A3377" t="str">
        <f t="shared" si="52"/>
        <v>94493</v>
      </c>
      <c r="B3377" s="142" t="s">
        <v>4053</v>
      </c>
      <c r="C3377" s="156" t="s">
        <v>25139</v>
      </c>
      <c r="D3377" s="144" t="s">
        <v>9623</v>
      </c>
      <c r="E3377" s="145" t="s">
        <v>28473</v>
      </c>
    </row>
    <row r="3378" spans="1:5" ht="27">
      <c r="A3378" t="str">
        <f t="shared" si="52"/>
        <v>94495</v>
      </c>
      <c r="B3378" s="142" t="s">
        <v>4054</v>
      </c>
      <c r="C3378" s="156" t="s">
        <v>25140</v>
      </c>
      <c r="D3378" s="144" t="s">
        <v>9623</v>
      </c>
      <c r="E3378" s="145" t="s">
        <v>25043</v>
      </c>
    </row>
    <row r="3379" spans="1:5" ht="27">
      <c r="A3379" t="str">
        <f t="shared" si="52"/>
        <v>94496</v>
      </c>
      <c r="B3379" s="142" t="s">
        <v>4055</v>
      </c>
      <c r="C3379" s="156" t="s">
        <v>25141</v>
      </c>
      <c r="D3379" s="144" t="s">
        <v>9623</v>
      </c>
      <c r="E3379" s="145" t="s">
        <v>28531</v>
      </c>
    </row>
    <row r="3380" spans="1:5" ht="27">
      <c r="A3380" t="str">
        <f t="shared" si="52"/>
        <v>94497</v>
      </c>
      <c r="B3380" s="142" t="s">
        <v>4056</v>
      </c>
      <c r="C3380" s="156" t="s">
        <v>25142</v>
      </c>
      <c r="D3380" s="144" t="s">
        <v>9623</v>
      </c>
      <c r="E3380" s="145" t="s">
        <v>18586</v>
      </c>
    </row>
    <row r="3381" spans="1:5" ht="27">
      <c r="A3381" t="str">
        <f t="shared" si="52"/>
        <v>94498</v>
      </c>
      <c r="B3381" s="142" t="s">
        <v>4057</v>
      </c>
      <c r="C3381" s="156" t="s">
        <v>25144</v>
      </c>
      <c r="D3381" s="144" t="s">
        <v>9623</v>
      </c>
      <c r="E3381" s="145" t="s">
        <v>28363</v>
      </c>
    </row>
    <row r="3382" spans="1:5" ht="27">
      <c r="A3382" t="str">
        <f t="shared" si="52"/>
        <v>94499</v>
      </c>
      <c r="B3382" s="142" t="s">
        <v>4058</v>
      </c>
      <c r="C3382" s="156" t="s">
        <v>25145</v>
      </c>
      <c r="D3382" s="144" t="s">
        <v>9623</v>
      </c>
      <c r="E3382" s="145" t="s">
        <v>29787</v>
      </c>
    </row>
    <row r="3383" spans="1:5" ht="27">
      <c r="A3383" t="str">
        <f t="shared" si="52"/>
        <v>94500</v>
      </c>
      <c r="B3383" s="142" t="s">
        <v>4059</v>
      </c>
      <c r="C3383" s="156" t="s">
        <v>25146</v>
      </c>
      <c r="D3383" s="144" t="s">
        <v>9623</v>
      </c>
      <c r="E3383" s="145" t="s">
        <v>29788</v>
      </c>
    </row>
    <row r="3384" spans="1:5" ht="27">
      <c r="A3384" t="str">
        <f t="shared" si="52"/>
        <v>94501</v>
      </c>
      <c r="B3384" s="142" t="s">
        <v>4060</v>
      </c>
      <c r="C3384" s="156" t="s">
        <v>25147</v>
      </c>
      <c r="D3384" s="144" t="s">
        <v>9623</v>
      </c>
      <c r="E3384" s="145" t="s">
        <v>29789</v>
      </c>
    </row>
    <row r="3385" spans="1:5" ht="40.5">
      <c r="A3385" t="str">
        <f t="shared" si="52"/>
        <v>94559</v>
      </c>
      <c r="B3385" s="142" t="s">
        <v>4061</v>
      </c>
      <c r="C3385" s="156" t="s">
        <v>11307</v>
      </c>
      <c r="D3385" s="144" t="s">
        <v>9772</v>
      </c>
      <c r="E3385" s="145" t="s">
        <v>29790</v>
      </c>
    </row>
    <row r="3386" spans="1:5" ht="40.5">
      <c r="A3386" t="str">
        <f t="shared" si="52"/>
        <v>94562</v>
      </c>
      <c r="B3386" s="142" t="s">
        <v>4062</v>
      </c>
      <c r="C3386" s="156" t="s">
        <v>11308</v>
      </c>
      <c r="D3386" s="144" t="s">
        <v>9772</v>
      </c>
      <c r="E3386" s="145" t="s">
        <v>29791</v>
      </c>
    </row>
    <row r="3387" spans="1:5" ht="27">
      <c r="A3387" t="str">
        <f t="shared" si="52"/>
        <v>94569</v>
      </c>
      <c r="B3387" s="142" t="s">
        <v>4063</v>
      </c>
      <c r="C3387" s="156" t="s">
        <v>11402</v>
      </c>
      <c r="D3387" s="144" t="s">
        <v>9772</v>
      </c>
      <c r="E3387" s="145" t="s">
        <v>29792</v>
      </c>
    </row>
    <row r="3388" spans="1:5" ht="40.5">
      <c r="A3388" t="str">
        <f t="shared" si="52"/>
        <v>94570</v>
      </c>
      <c r="B3388" s="142" t="s">
        <v>4064</v>
      </c>
      <c r="C3388" s="156" t="s">
        <v>11403</v>
      </c>
      <c r="D3388" s="144" t="s">
        <v>9772</v>
      </c>
      <c r="E3388" s="145" t="s">
        <v>29793</v>
      </c>
    </row>
    <row r="3389" spans="1:5" ht="40.5">
      <c r="A3389" t="str">
        <f t="shared" si="52"/>
        <v>94572</v>
      </c>
      <c r="B3389" s="142" t="s">
        <v>4065</v>
      </c>
      <c r="C3389" s="156" t="s">
        <v>11404</v>
      </c>
      <c r="D3389" s="144" t="s">
        <v>9772</v>
      </c>
      <c r="E3389" s="145" t="s">
        <v>29794</v>
      </c>
    </row>
    <row r="3390" spans="1:5" ht="40.5">
      <c r="A3390" t="str">
        <f t="shared" si="52"/>
        <v>94573</v>
      </c>
      <c r="B3390" s="142" t="s">
        <v>4066</v>
      </c>
      <c r="C3390" s="156" t="s">
        <v>11405</v>
      </c>
      <c r="D3390" s="144" t="s">
        <v>9772</v>
      </c>
      <c r="E3390" s="145" t="s">
        <v>29795</v>
      </c>
    </row>
    <row r="3391" spans="1:5" ht="40.5">
      <c r="A3391" t="str">
        <f t="shared" si="52"/>
        <v>94580</v>
      </c>
      <c r="B3391" s="142" t="s">
        <v>4067</v>
      </c>
      <c r="C3391" s="156" t="s">
        <v>11406</v>
      </c>
      <c r="D3391" s="144" t="s">
        <v>9772</v>
      </c>
      <c r="E3391" s="145" t="s">
        <v>28511</v>
      </c>
    </row>
    <row r="3392" spans="1:5">
      <c r="A3392" t="str">
        <f t="shared" si="52"/>
        <v>94587</v>
      </c>
      <c r="B3392" s="142" t="s">
        <v>4068</v>
      </c>
      <c r="C3392" s="156" t="s">
        <v>11309</v>
      </c>
      <c r="D3392" s="144" t="s">
        <v>9548</v>
      </c>
      <c r="E3392" s="145" t="s">
        <v>16843</v>
      </c>
    </row>
    <row r="3393" spans="1:5">
      <c r="A3393" t="str">
        <f t="shared" si="52"/>
        <v>94588</v>
      </c>
      <c r="B3393" s="142" t="s">
        <v>4069</v>
      </c>
      <c r="C3393" s="156" t="s">
        <v>11310</v>
      </c>
      <c r="D3393" s="144" t="s">
        <v>9548</v>
      </c>
      <c r="E3393" s="145" t="s">
        <v>18585</v>
      </c>
    </row>
    <row r="3394" spans="1:5" ht="27">
      <c r="A3394" t="str">
        <f t="shared" si="52"/>
        <v>94589</v>
      </c>
      <c r="B3394" s="142" t="s">
        <v>29796</v>
      </c>
      <c r="C3394" s="156" t="s">
        <v>29797</v>
      </c>
      <c r="D3394" s="144" t="s">
        <v>9548</v>
      </c>
      <c r="E3394" s="145" t="s">
        <v>26162</v>
      </c>
    </row>
    <row r="3395" spans="1:5" ht="27">
      <c r="A3395" t="str">
        <f t="shared" si="52"/>
        <v>94590</v>
      </c>
      <c r="B3395" s="142" t="s">
        <v>29798</v>
      </c>
      <c r="C3395" s="156" t="s">
        <v>29799</v>
      </c>
      <c r="D3395" s="144" t="s">
        <v>9548</v>
      </c>
      <c r="E3395" s="145" t="s">
        <v>16423</v>
      </c>
    </row>
    <row r="3396" spans="1:5" ht="40.5">
      <c r="A3396" t="str">
        <f t="shared" si="52"/>
        <v>94602</v>
      </c>
      <c r="B3396" s="142" t="s">
        <v>4070</v>
      </c>
      <c r="C3396" s="156" t="s">
        <v>12760</v>
      </c>
      <c r="D3396" s="144" t="s">
        <v>9548</v>
      </c>
      <c r="E3396" s="145" t="s">
        <v>29800</v>
      </c>
    </row>
    <row r="3397" spans="1:5" ht="40.5">
      <c r="A3397" t="str">
        <f t="shared" si="52"/>
        <v>94603</v>
      </c>
      <c r="B3397" s="142" t="s">
        <v>4071</v>
      </c>
      <c r="C3397" s="156" t="s">
        <v>12761</v>
      </c>
      <c r="D3397" s="144" t="s">
        <v>9548</v>
      </c>
      <c r="E3397" s="145" t="s">
        <v>29801</v>
      </c>
    </row>
    <row r="3398" spans="1:5" ht="40.5">
      <c r="A3398" t="str">
        <f t="shared" si="52"/>
        <v>94604</v>
      </c>
      <c r="B3398" s="142" t="s">
        <v>4072</v>
      </c>
      <c r="C3398" s="156" t="s">
        <v>12762</v>
      </c>
      <c r="D3398" s="144" t="s">
        <v>9548</v>
      </c>
      <c r="E3398" s="145" t="s">
        <v>28565</v>
      </c>
    </row>
    <row r="3399" spans="1:5" ht="40.5">
      <c r="A3399" t="str">
        <f t="shared" si="52"/>
        <v>94605</v>
      </c>
      <c r="B3399" s="142" t="s">
        <v>4073</v>
      </c>
      <c r="C3399" s="156" t="s">
        <v>12763</v>
      </c>
      <c r="D3399" s="144" t="s">
        <v>9548</v>
      </c>
      <c r="E3399" s="145" t="s">
        <v>29802</v>
      </c>
    </row>
    <row r="3400" spans="1:5" ht="40.5">
      <c r="A3400" t="str">
        <f t="shared" ref="A3400:A3463" si="53">IF(ISERROR(SEARCH("/",B3400)=6),TRIM(CLEAN(B3400)),IF(SEARCH("/",B3400)=6,IF(LEN(TRIM(CLEAN(B3400)))=7,LEFT(TRIM(CLEAN(B3400)),6)&amp;"00"&amp;RIGHT(TRIM(CLEAN(B3400)),1),LEFT(TRIM(CLEAN(B3400)),6)&amp;"0"&amp;RIGHT(TRIM(CLEAN(B3400)),2)),TRIM(CLEAN(B3400))))</f>
        <v>94606</v>
      </c>
      <c r="B3400" s="142" t="s">
        <v>4074</v>
      </c>
      <c r="C3400" s="156" t="s">
        <v>13681</v>
      </c>
      <c r="D3400" s="144" t="s">
        <v>9623</v>
      </c>
      <c r="E3400" s="145" t="s">
        <v>29803</v>
      </c>
    </row>
    <row r="3401" spans="1:5" ht="40.5">
      <c r="A3401" t="str">
        <f t="shared" si="53"/>
        <v>94608</v>
      </c>
      <c r="B3401" s="142" t="s">
        <v>4075</v>
      </c>
      <c r="C3401" s="156" t="s">
        <v>13682</v>
      </c>
      <c r="D3401" s="144" t="s">
        <v>9623</v>
      </c>
      <c r="E3401" s="145" t="s">
        <v>29804</v>
      </c>
    </row>
    <row r="3402" spans="1:5" ht="40.5">
      <c r="A3402" t="str">
        <f t="shared" si="53"/>
        <v>94610</v>
      </c>
      <c r="B3402" s="142" t="s">
        <v>4076</v>
      </c>
      <c r="C3402" s="156" t="s">
        <v>13683</v>
      </c>
      <c r="D3402" s="144" t="s">
        <v>9623</v>
      </c>
      <c r="E3402" s="145" t="s">
        <v>29805</v>
      </c>
    </row>
    <row r="3403" spans="1:5" ht="40.5">
      <c r="A3403" t="str">
        <f t="shared" si="53"/>
        <v>94612</v>
      </c>
      <c r="B3403" s="142" t="s">
        <v>4077</v>
      </c>
      <c r="C3403" s="156" t="s">
        <v>13684</v>
      </c>
      <c r="D3403" s="144" t="s">
        <v>9623</v>
      </c>
      <c r="E3403" s="145" t="s">
        <v>29806</v>
      </c>
    </row>
    <row r="3404" spans="1:5" ht="40.5">
      <c r="A3404" t="str">
        <f t="shared" si="53"/>
        <v>94614</v>
      </c>
      <c r="B3404" s="142" t="s">
        <v>4078</v>
      </c>
      <c r="C3404" s="156" t="s">
        <v>13685</v>
      </c>
      <c r="D3404" s="144" t="s">
        <v>9623</v>
      </c>
      <c r="E3404" s="145" t="s">
        <v>29354</v>
      </c>
    </row>
    <row r="3405" spans="1:5" ht="40.5">
      <c r="A3405" t="str">
        <f t="shared" si="53"/>
        <v>94615</v>
      </c>
      <c r="B3405" s="142" t="s">
        <v>4079</v>
      </c>
      <c r="C3405" s="156" t="s">
        <v>13686</v>
      </c>
      <c r="D3405" s="144" t="s">
        <v>9623</v>
      </c>
      <c r="E3405" s="145" t="s">
        <v>29807</v>
      </c>
    </row>
    <row r="3406" spans="1:5" ht="40.5">
      <c r="A3406" t="str">
        <f t="shared" si="53"/>
        <v>94616</v>
      </c>
      <c r="B3406" s="142" t="s">
        <v>4080</v>
      </c>
      <c r="C3406" s="156" t="s">
        <v>13687</v>
      </c>
      <c r="D3406" s="144" t="s">
        <v>9623</v>
      </c>
      <c r="E3406" s="145" t="s">
        <v>29808</v>
      </c>
    </row>
    <row r="3407" spans="1:5" ht="40.5">
      <c r="A3407" t="str">
        <f t="shared" si="53"/>
        <v>94617</v>
      </c>
      <c r="B3407" s="142" t="s">
        <v>4081</v>
      </c>
      <c r="C3407" s="156" t="s">
        <v>13688</v>
      </c>
      <c r="D3407" s="144" t="s">
        <v>9623</v>
      </c>
      <c r="E3407" s="145" t="s">
        <v>29809</v>
      </c>
    </row>
    <row r="3408" spans="1:5" ht="40.5">
      <c r="A3408" t="str">
        <f t="shared" si="53"/>
        <v>94618</v>
      </c>
      <c r="B3408" s="142" t="s">
        <v>4082</v>
      </c>
      <c r="C3408" s="156" t="s">
        <v>13689</v>
      </c>
      <c r="D3408" s="144" t="s">
        <v>9623</v>
      </c>
      <c r="E3408" s="145" t="s">
        <v>29810</v>
      </c>
    </row>
    <row r="3409" spans="1:5" ht="40.5">
      <c r="A3409" t="str">
        <f t="shared" si="53"/>
        <v>94620</v>
      </c>
      <c r="B3409" s="142" t="s">
        <v>4083</v>
      </c>
      <c r="C3409" s="156" t="s">
        <v>13690</v>
      </c>
      <c r="D3409" s="144" t="s">
        <v>9623</v>
      </c>
      <c r="E3409" s="145" t="s">
        <v>29811</v>
      </c>
    </row>
    <row r="3410" spans="1:5" ht="40.5">
      <c r="A3410" t="str">
        <f t="shared" si="53"/>
        <v>94622</v>
      </c>
      <c r="B3410" s="142" t="s">
        <v>4084</v>
      </c>
      <c r="C3410" s="156" t="s">
        <v>13691</v>
      </c>
      <c r="D3410" s="144" t="s">
        <v>9623</v>
      </c>
      <c r="E3410" s="145" t="s">
        <v>29812</v>
      </c>
    </row>
    <row r="3411" spans="1:5" ht="40.5">
      <c r="A3411" t="str">
        <f t="shared" si="53"/>
        <v>94623</v>
      </c>
      <c r="B3411" s="142" t="s">
        <v>4085</v>
      </c>
      <c r="C3411" s="156" t="s">
        <v>13692</v>
      </c>
      <c r="D3411" s="144" t="s">
        <v>9623</v>
      </c>
      <c r="E3411" s="145" t="s">
        <v>29813</v>
      </c>
    </row>
    <row r="3412" spans="1:5" ht="40.5">
      <c r="A3412" t="str">
        <f t="shared" si="53"/>
        <v>94624</v>
      </c>
      <c r="B3412" s="142" t="s">
        <v>4086</v>
      </c>
      <c r="C3412" s="156" t="s">
        <v>13693</v>
      </c>
      <c r="D3412" s="144" t="s">
        <v>9623</v>
      </c>
      <c r="E3412" s="145" t="s">
        <v>29814</v>
      </c>
    </row>
    <row r="3413" spans="1:5" ht="40.5">
      <c r="A3413" t="str">
        <f t="shared" si="53"/>
        <v>94625</v>
      </c>
      <c r="B3413" s="142" t="s">
        <v>4087</v>
      </c>
      <c r="C3413" s="156" t="s">
        <v>13694</v>
      </c>
      <c r="D3413" s="144" t="s">
        <v>9623</v>
      </c>
      <c r="E3413" s="145" t="s">
        <v>29815</v>
      </c>
    </row>
    <row r="3414" spans="1:5" ht="27">
      <c r="A3414" t="str">
        <f t="shared" si="53"/>
        <v>94648</v>
      </c>
      <c r="B3414" s="142" t="s">
        <v>4088</v>
      </c>
      <c r="C3414" s="156" t="s">
        <v>12764</v>
      </c>
      <c r="D3414" s="144" t="s">
        <v>9548</v>
      </c>
      <c r="E3414" s="145" t="s">
        <v>9303</v>
      </c>
    </row>
    <row r="3415" spans="1:5" ht="27">
      <c r="A3415" t="str">
        <f t="shared" si="53"/>
        <v>94649</v>
      </c>
      <c r="B3415" s="142" t="s">
        <v>4089</v>
      </c>
      <c r="C3415" s="156" t="s">
        <v>12766</v>
      </c>
      <c r="D3415" s="144" t="s">
        <v>9548</v>
      </c>
      <c r="E3415" s="145" t="s">
        <v>20184</v>
      </c>
    </row>
    <row r="3416" spans="1:5" ht="27">
      <c r="A3416" t="str">
        <f t="shared" si="53"/>
        <v>94650</v>
      </c>
      <c r="B3416" s="142" t="s">
        <v>4090</v>
      </c>
      <c r="C3416" s="156" t="s">
        <v>12767</v>
      </c>
      <c r="D3416" s="144" t="s">
        <v>9548</v>
      </c>
      <c r="E3416" s="145" t="s">
        <v>17541</v>
      </c>
    </row>
    <row r="3417" spans="1:5" ht="27">
      <c r="A3417" t="str">
        <f t="shared" si="53"/>
        <v>94651</v>
      </c>
      <c r="B3417" s="142" t="s">
        <v>4091</v>
      </c>
      <c r="C3417" s="156" t="s">
        <v>12768</v>
      </c>
      <c r="D3417" s="144" t="s">
        <v>9548</v>
      </c>
      <c r="E3417" s="145" t="s">
        <v>17487</v>
      </c>
    </row>
    <row r="3418" spans="1:5" ht="27">
      <c r="A3418" t="str">
        <f t="shared" si="53"/>
        <v>94652</v>
      </c>
      <c r="B3418" s="142" t="s">
        <v>4092</v>
      </c>
      <c r="C3418" s="156" t="s">
        <v>12769</v>
      </c>
      <c r="D3418" s="144" t="s">
        <v>9548</v>
      </c>
      <c r="E3418" s="145" t="s">
        <v>17485</v>
      </c>
    </row>
    <row r="3419" spans="1:5" ht="27">
      <c r="A3419" t="str">
        <f t="shared" si="53"/>
        <v>94653</v>
      </c>
      <c r="B3419" s="142" t="s">
        <v>4093</v>
      </c>
      <c r="C3419" s="156" t="s">
        <v>12770</v>
      </c>
      <c r="D3419" s="144" t="s">
        <v>9548</v>
      </c>
      <c r="E3419" s="145" t="s">
        <v>29816</v>
      </c>
    </row>
    <row r="3420" spans="1:5" ht="27">
      <c r="A3420" t="str">
        <f t="shared" si="53"/>
        <v>94654</v>
      </c>
      <c r="B3420" s="142" t="s">
        <v>4094</v>
      </c>
      <c r="C3420" s="156" t="s">
        <v>12771</v>
      </c>
      <c r="D3420" s="144" t="s">
        <v>9548</v>
      </c>
      <c r="E3420" s="145" t="s">
        <v>29817</v>
      </c>
    </row>
    <row r="3421" spans="1:5" ht="27">
      <c r="A3421" t="str">
        <f t="shared" si="53"/>
        <v>94655</v>
      </c>
      <c r="B3421" s="142" t="s">
        <v>4095</v>
      </c>
      <c r="C3421" s="156" t="s">
        <v>12772</v>
      </c>
      <c r="D3421" s="144" t="s">
        <v>9548</v>
      </c>
      <c r="E3421" s="145" t="s">
        <v>29818</v>
      </c>
    </row>
    <row r="3422" spans="1:5" ht="40.5">
      <c r="A3422" t="str">
        <f t="shared" si="53"/>
        <v>94656</v>
      </c>
      <c r="B3422" s="142" t="s">
        <v>4096</v>
      </c>
      <c r="C3422" s="156" t="s">
        <v>13695</v>
      </c>
      <c r="D3422" s="144" t="s">
        <v>9623</v>
      </c>
      <c r="E3422" s="145" t="s">
        <v>9436</v>
      </c>
    </row>
    <row r="3423" spans="1:5" ht="27">
      <c r="A3423" t="str">
        <f t="shared" si="53"/>
        <v>94657</v>
      </c>
      <c r="B3423" s="142" t="s">
        <v>4097</v>
      </c>
      <c r="C3423" s="156" t="s">
        <v>13696</v>
      </c>
      <c r="D3423" s="144" t="s">
        <v>9623</v>
      </c>
      <c r="E3423" s="145" t="s">
        <v>9060</v>
      </c>
    </row>
    <row r="3424" spans="1:5" ht="40.5">
      <c r="A3424" t="str">
        <f t="shared" si="53"/>
        <v>94658</v>
      </c>
      <c r="B3424" s="142" t="s">
        <v>4098</v>
      </c>
      <c r="C3424" s="156" t="s">
        <v>13697</v>
      </c>
      <c r="D3424" s="144" t="s">
        <v>9623</v>
      </c>
      <c r="E3424" s="145" t="s">
        <v>16636</v>
      </c>
    </row>
    <row r="3425" spans="1:5" ht="27">
      <c r="A3425" t="str">
        <f t="shared" si="53"/>
        <v>94659</v>
      </c>
      <c r="B3425" s="142" t="s">
        <v>4099</v>
      </c>
      <c r="C3425" s="156" t="s">
        <v>13698</v>
      </c>
      <c r="D3425" s="144" t="s">
        <v>9623</v>
      </c>
      <c r="E3425" s="145" t="s">
        <v>16905</v>
      </c>
    </row>
    <row r="3426" spans="1:5" ht="40.5">
      <c r="A3426" t="str">
        <f t="shared" si="53"/>
        <v>94660</v>
      </c>
      <c r="B3426" s="142" t="s">
        <v>4100</v>
      </c>
      <c r="C3426" s="156" t="s">
        <v>13699</v>
      </c>
      <c r="D3426" s="144" t="s">
        <v>9623</v>
      </c>
      <c r="E3426" s="145" t="s">
        <v>26127</v>
      </c>
    </row>
    <row r="3427" spans="1:5" ht="27">
      <c r="A3427" t="str">
        <f t="shared" si="53"/>
        <v>94661</v>
      </c>
      <c r="B3427" s="142" t="s">
        <v>4101</v>
      </c>
      <c r="C3427" s="156" t="s">
        <v>13700</v>
      </c>
      <c r="D3427" s="144" t="s">
        <v>9623</v>
      </c>
      <c r="E3427" s="145" t="s">
        <v>9100</v>
      </c>
    </row>
    <row r="3428" spans="1:5" ht="40.5">
      <c r="A3428" t="str">
        <f t="shared" si="53"/>
        <v>94662</v>
      </c>
      <c r="B3428" s="142" t="s">
        <v>4102</v>
      </c>
      <c r="C3428" s="156" t="s">
        <v>13701</v>
      </c>
      <c r="D3428" s="144" t="s">
        <v>9623</v>
      </c>
      <c r="E3428" s="145" t="s">
        <v>9259</v>
      </c>
    </row>
    <row r="3429" spans="1:5" ht="27">
      <c r="A3429" t="str">
        <f t="shared" si="53"/>
        <v>94663</v>
      </c>
      <c r="B3429" s="142" t="s">
        <v>4103</v>
      </c>
      <c r="C3429" s="156" t="s">
        <v>13702</v>
      </c>
      <c r="D3429" s="144" t="s">
        <v>9623</v>
      </c>
      <c r="E3429" s="145" t="s">
        <v>25488</v>
      </c>
    </row>
    <row r="3430" spans="1:5" ht="40.5">
      <c r="A3430" t="str">
        <f t="shared" si="53"/>
        <v>94664</v>
      </c>
      <c r="B3430" s="142" t="s">
        <v>4104</v>
      </c>
      <c r="C3430" s="156" t="s">
        <v>13703</v>
      </c>
      <c r="D3430" s="144" t="s">
        <v>9623</v>
      </c>
      <c r="E3430" s="145" t="s">
        <v>27405</v>
      </c>
    </row>
    <row r="3431" spans="1:5" ht="27">
      <c r="A3431" t="str">
        <f t="shared" si="53"/>
        <v>94665</v>
      </c>
      <c r="B3431" s="142" t="s">
        <v>4105</v>
      </c>
      <c r="C3431" s="156" t="s">
        <v>13704</v>
      </c>
      <c r="D3431" s="144" t="s">
        <v>9623</v>
      </c>
      <c r="E3431" s="145" t="s">
        <v>28470</v>
      </c>
    </row>
    <row r="3432" spans="1:5" ht="40.5">
      <c r="A3432" t="str">
        <f t="shared" si="53"/>
        <v>94666</v>
      </c>
      <c r="B3432" s="142" t="s">
        <v>4106</v>
      </c>
      <c r="C3432" s="156" t="s">
        <v>13705</v>
      </c>
      <c r="D3432" s="144" t="s">
        <v>9623</v>
      </c>
      <c r="E3432" s="145" t="s">
        <v>14947</v>
      </c>
    </row>
    <row r="3433" spans="1:5" ht="27">
      <c r="A3433" t="str">
        <f t="shared" si="53"/>
        <v>94667</v>
      </c>
      <c r="B3433" s="142" t="s">
        <v>4107</v>
      </c>
      <c r="C3433" s="156" t="s">
        <v>13706</v>
      </c>
      <c r="D3433" s="144" t="s">
        <v>9623</v>
      </c>
      <c r="E3433" s="145" t="s">
        <v>18201</v>
      </c>
    </row>
    <row r="3434" spans="1:5" ht="40.5">
      <c r="A3434" t="str">
        <f t="shared" si="53"/>
        <v>94668</v>
      </c>
      <c r="B3434" s="142" t="s">
        <v>4108</v>
      </c>
      <c r="C3434" s="156" t="s">
        <v>13707</v>
      </c>
      <c r="D3434" s="144" t="s">
        <v>9623</v>
      </c>
      <c r="E3434" s="145" t="s">
        <v>29819</v>
      </c>
    </row>
    <row r="3435" spans="1:5" ht="27">
      <c r="A3435" t="str">
        <f t="shared" si="53"/>
        <v>94669</v>
      </c>
      <c r="B3435" s="142" t="s">
        <v>4109</v>
      </c>
      <c r="C3435" s="156" t="s">
        <v>13708</v>
      </c>
      <c r="D3435" s="144" t="s">
        <v>9623</v>
      </c>
      <c r="E3435" s="145" t="s">
        <v>25489</v>
      </c>
    </row>
    <row r="3436" spans="1:5" ht="40.5">
      <c r="A3436" t="str">
        <f t="shared" si="53"/>
        <v>94670</v>
      </c>
      <c r="B3436" s="142" t="s">
        <v>4110</v>
      </c>
      <c r="C3436" s="156" t="s">
        <v>13709</v>
      </c>
      <c r="D3436" s="144" t="s">
        <v>9623</v>
      </c>
      <c r="E3436" s="145" t="s">
        <v>29820</v>
      </c>
    </row>
    <row r="3437" spans="1:5" ht="27">
      <c r="A3437" t="str">
        <f t="shared" si="53"/>
        <v>94671</v>
      </c>
      <c r="B3437" s="142" t="s">
        <v>4111</v>
      </c>
      <c r="C3437" s="156" t="s">
        <v>13710</v>
      </c>
      <c r="D3437" s="144" t="s">
        <v>9623</v>
      </c>
      <c r="E3437" s="145" t="s">
        <v>29821</v>
      </c>
    </row>
    <row r="3438" spans="1:5" ht="40.5">
      <c r="A3438" t="str">
        <f t="shared" si="53"/>
        <v>94672</v>
      </c>
      <c r="B3438" s="142" t="s">
        <v>4112</v>
      </c>
      <c r="C3438" s="156" t="s">
        <v>13711</v>
      </c>
      <c r="D3438" s="144" t="s">
        <v>9623</v>
      </c>
      <c r="E3438" s="145" t="s">
        <v>13050</v>
      </c>
    </row>
    <row r="3439" spans="1:5" ht="40.5">
      <c r="A3439" t="str">
        <f t="shared" si="53"/>
        <v>94673</v>
      </c>
      <c r="B3439" s="142" t="s">
        <v>4113</v>
      </c>
      <c r="C3439" s="156" t="s">
        <v>13712</v>
      </c>
      <c r="D3439" s="144" t="s">
        <v>9623</v>
      </c>
      <c r="E3439" s="145" t="s">
        <v>17737</v>
      </c>
    </row>
    <row r="3440" spans="1:5" ht="40.5">
      <c r="A3440" t="str">
        <f t="shared" si="53"/>
        <v>94674</v>
      </c>
      <c r="B3440" s="142" t="s">
        <v>4114</v>
      </c>
      <c r="C3440" s="156" t="s">
        <v>13713</v>
      </c>
      <c r="D3440" s="144" t="s">
        <v>9623</v>
      </c>
      <c r="E3440" s="145" t="s">
        <v>11679</v>
      </c>
    </row>
    <row r="3441" spans="1:5" ht="40.5">
      <c r="A3441" t="str">
        <f t="shared" si="53"/>
        <v>94675</v>
      </c>
      <c r="B3441" s="142" t="s">
        <v>4115</v>
      </c>
      <c r="C3441" s="156" t="s">
        <v>13714</v>
      </c>
      <c r="D3441" s="144" t="s">
        <v>9623</v>
      </c>
      <c r="E3441" s="145" t="s">
        <v>8998</v>
      </c>
    </row>
    <row r="3442" spans="1:5" ht="40.5">
      <c r="A3442" t="str">
        <f t="shared" si="53"/>
        <v>94676</v>
      </c>
      <c r="B3442" s="142" t="s">
        <v>4116</v>
      </c>
      <c r="C3442" s="156" t="s">
        <v>13715</v>
      </c>
      <c r="D3442" s="144" t="s">
        <v>9623</v>
      </c>
      <c r="E3442" s="145" t="s">
        <v>15103</v>
      </c>
    </row>
    <row r="3443" spans="1:5" ht="40.5">
      <c r="A3443" t="str">
        <f t="shared" si="53"/>
        <v>94677</v>
      </c>
      <c r="B3443" s="142" t="s">
        <v>4117</v>
      </c>
      <c r="C3443" s="156" t="s">
        <v>13716</v>
      </c>
      <c r="D3443" s="144" t="s">
        <v>9623</v>
      </c>
      <c r="E3443" s="145" t="s">
        <v>18603</v>
      </c>
    </row>
    <row r="3444" spans="1:5" ht="40.5">
      <c r="A3444" t="str">
        <f t="shared" si="53"/>
        <v>94678</v>
      </c>
      <c r="B3444" s="142" t="s">
        <v>4118</v>
      </c>
      <c r="C3444" s="156" t="s">
        <v>13717</v>
      </c>
      <c r="D3444" s="144" t="s">
        <v>9623</v>
      </c>
      <c r="E3444" s="145" t="s">
        <v>13591</v>
      </c>
    </row>
    <row r="3445" spans="1:5" ht="40.5">
      <c r="A3445" t="str">
        <f t="shared" si="53"/>
        <v>94679</v>
      </c>
      <c r="B3445" s="142" t="s">
        <v>4119</v>
      </c>
      <c r="C3445" s="156" t="s">
        <v>13718</v>
      </c>
      <c r="D3445" s="144" t="s">
        <v>9623</v>
      </c>
      <c r="E3445" s="145" t="s">
        <v>16673</v>
      </c>
    </row>
    <row r="3446" spans="1:5" ht="40.5">
      <c r="A3446" t="str">
        <f t="shared" si="53"/>
        <v>94680</v>
      </c>
      <c r="B3446" s="142" t="s">
        <v>4120</v>
      </c>
      <c r="C3446" s="156" t="s">
        <v>13719</v>
      </c>
      <c r="D3446" s="144" t="s">
        <v>9623</v>
      </c>
      <c r="E3446" s="145" t="s">
        <v>25433</v>
      </c>
    </row>
    <row r="3447" spans="1:5" ht="40.5">
      <c r="A3447" t="str">
        <f t="shared" si="53"/>
        <v>94681</v>
      </c>
      <c r="B3447" s="142" t="s">
        <v>4121</v>
      </c>
      <c r="C3447" s="156" t="s">
        <v>13720</v>
      </c>
      <c r="D3447" s="144" t="s">
        <v>9623</v>
      </c>
      <c r="E3447" s="145" t="s">
        <v>25088</v>
      </c>
    </row>
    <row r="3448" spans="1:5" ht="40.5">
      <c r="A3448" t="str">
        <f t="shared" si="53"/>
        <v>94682</v>
      </c>
      <c r="B3448" s="142" t="s">
        <v>4122</v>
      </c>
      <c r="C3448" s="156" t="s">
        <v>13721</v>
      </c>
      <c r="D3448" s="144" t="s">
        <v>9623</v>
      </c>
      <c r="E3448" s="145" t="s">
        <v>29822</v>
      </c>
    </row>
    <row r="3449" spans="1:5" ht="40.5">
      <c r="A3449" t="str">
        <f t="shared" si="53"/>
        <v>94683</v>
      </c>
      <c r="B3449" s="142" t="s">
        <v>4123</v>
      </c>
      <c r="C3449" s="156" t="s">
        <v>13722</v>
      </c>
      <c r="D3449" s="144" t="s">
        <v>9623</v>
      </c>
      <c r="E3449" s="145" t="s">
        <v>29823</v>
      </c>
    </row>
    <row r="3450" spans="1:5" ht="40.5">
      <c r="A3450" t="str">
        <f t="shared" si="53"/>
        <v>94684</v>
      </c>
      <c r="B3450" s="142" t="s">
        <v>4124</v>
      </c>
      <c r="C3450" s="156" t="s">
        <v>13723</v>
      </c>
      <c r="D3450" s="144" t="s">
        <v>9623</v>
      </c>
      <c r="E3450" s="145" t="s">
        <v>29824</v>
      </c>
    </row>
    <row r="3451" spans="1:5" ht="40.5">
      <c r="A3451" t="str">
        <f t="shared" si="53"/>
        <v>94685</v>
      </c>
      <c r="B3451" s="142" t="s">
        <v>4125</v>
      </c>
      <c r="C3451" s="156" t="s">
        <v>13724</v>
      </c>
      <c r="D3451" s="144" t="s">
        <v>9623</v>
      </c>
      <c r="E3451" s="145" t="s">
        <v>24937</v>
      </c>
    </row>
    <row r="3452" spans="1:5" ht="40.5">
      <c r="A3452" t="str">
        <f t="shared" si="53"/>
        <v>94686</v>
      </c>
      <c r="B3452" s="142" t="s">
        <v>4126</v>
      </c>
      <c r="C3452" s="156" t="s">
        <v>13725</v>
      </c>
      <c r="D3452" s="144" t="s">
        <v>9623</v>
      </c>
      <c r="E3452" s="145" t="s">
        <v>29825</v>
      </c>
    </row>
    <row r="3453" spans="1:5" ht="40.5">
      <c r="A3453" t="str">
        <f t="shared" si="53"/>
        <v>94687</v>
      </c>
      <c r="B3453" s="142" t="s">
        <v>4127</v>
      </c>
      <c r="C3453" s="156" t="s">
        <v>13726</v>
      </c>
      <c r="D3453" s="144" t="s">
        <v>9623</v>
      </c>
      <c r="E3453" s="145" t="s">
        <v>29826</v>
      </c>
    </row>
    <row r="3454" spans="1:5" ht="27">
      <c r="A3454" t="str">
        <f t="shared" si="53"/>
        <v>94688</v>
      </c>
      <c r="B3454" s="142" t="s">
        <v>4128</v>
      </c>
      <c r="C3454" s="156" t="s">
        <v>13727</v>
      </c>
      <c r="D3454" s="144" t="s">
        <v>9623</v>
      </c>
      <c r="E3454" s="145" t="s">
        <v>9027</v>
      </c>
    </row>
    <row r="3455" spans="1:5" ht="40.5">
      <c r="A3455" t="str">
        <f t="shared" si="53"/>
        <v>94689</v>
      </c>
      <c r="B3455" s="142" t="s">
        <v>4129</v>
      </c>
      <c r="C3455" s="156" t="s">
        <v>13728</v>
      </c>
      <c r="D3455" s="144" t="s">
        <v>9623</v>
      </c>
      <c r="E3455" s="145" t="s">
        <v>17760</v>
      </c>
    </row>
    <row r="3456" spans="1:5" ht="27">
      <c r="A3456" t="str">
        <f t="shared" si="53"/>
        <v>94690</v>
      </c>
      <c r="B3456" s="142" t="s">
        <v>4130</v>
      </c>
      <c r="C3456" s="156" t="s">
        <v>13729</v>
      </c>
      <c r="D3456" s="144" t="s">
        <v>9623</v>
      </c>
      <c r="E3456" s="145" t="s">
        <v>8727</v>
      </c>
    </row>
    <row r="3457" spans="1:5" ht="40.5">
      <c r="A3457" t="str">
        <f t="shared" si="53"/>
        <v>94691</v>
      </c>
      <c r="B3457" s="142" t="s">
        <v>4131</v>
      </c>
      <c r="C3457" s="156" t="s">
        <v>13730</v>
      </c>
      <c r="D3457" s="144" t="s">
        <v>9623</v>
      </c>
      <c r="E3457" s="145" t="s">
        <v>18051</v>
      </c>
    </row>
    <row r="3458" spans="1:5" ht="27">
      <c r="A3458" t="str">
        <f t="shared" si="53"/>
        <v>94692</v>
      </c>
      <c r="B3458" s="142" t="s">
        <v>4132</v>
      </c>
      <c r="C3458" s="156" t="s">
        <v>13731</v>
      </c>
      <c r="D3458" s="144" t="s">
        <v>9623</v>
      </c>
      <c r="E3458" s="145" t="s">
        <v>12194</v>
      </c>
    </row>
    <row r="3459" spans="1:5" ht="40.5">
      <c r="A3459" t="str">
        <f t="shared" si="53"/>
        <v>94693</v>
      </c>
      <c r="B3459" s="142" t="s">
        <v>4133</v>
      </c>
      <c r="C3459" s="156" t="s">
        <v>13732</v>
      </c>
      <c r="D3459" s="144" t="s">
        <v>9623</v>
      </c>
      <c r="E3459" s="145" t="s">
        <v>16483</v>
      </c>
    </row>
    <row r="3460" spans="1:5" ht="27">
      <c r="A3460" t="str">
        <f t="shared" si="53"/>
        <v>94694</v>
      </c>
      <c r="B3460" s="142" t="s">
        <v>4134</v>
      </c>
      <c r="C3460" s="156" t="s">
        <v>13733</v>
      </c>
      <c r="D3460" s="144" t="s">
        <v>9623</v>
      </c>
      <c r="E3460" s="145" t="s">
        <v>26236</v>
      </c>
    </row>
    <row r="3461" spans="1:5" ht="40.5">
      <c r="A3461" t="str">
        <f t="shared" si="53"/>
        <v>94695</v>
      </c>
      <c r="B3461" s="142" t="s">
        <v>4135</v>
      </c>
      <c r="C3461" s="156" t="s">
        <v>13734</v>
      </c>
      <c r="D3461" s="144" t="s">
        <v>9623</v>
      </c>
      <c r="E3461" s="145" t="s">
        <v>29827</v>
      </c>
    </row>
    <row r="3462" spans="1:5" ht="27">
      <c r="A3462" t="str">
        <f t="shared" si="53"/>
        <v>94696</v>
      </c>
      <c r="B3462" s="142" t="s">
        <v>4136</v>
      </c>
      <c r="C3462" s="156" t="s">
        <v>13735</v>
      </c>
      <c r="D3462" s="144" t="s">
        <v>9623</v>
      </c>
      <c r="E3462" s="145" t="s">
        <v>29828</v>
      </c>
    </row>
    <row r="3463" spans="1:5" ht="27">
      <c r="A3463" t="str">
        <f t="shared" si="53"/>
        <v>94697</v>
      </c>
      <c r="B3463" s="142" t="s">
        <v>4137</v>
      </c>
      <c r="C3463" s="156" t="s">
        <v>13736</v>
      </c>
      <c r="D3463" s="144" t="s">
        <v>9623</v>
      </c>
      <c r="E3463" s="145" t="s">
        <v>18140</v>
      </c>
    </row>
    <row r="3464" spans="1:5" ht="40.5">
      <c r="A3464" t="str">
        <f t="shared" ref="A3464:A3527" si="54">IF(ISERROR(SEARCH("/",B3464)=6),TRIM(CLEAN(B3464)),IF(SEARCH("/",B3464)=6,IF(LEN(TRIM(CLEAN(B3464)))=7,LEFT(TRIM(CLEAN(B3464)),6)&amp;"00"&amp;RIGHT(TRIM(CLEAN(B3464)),1),LEFT(TRIM(CLEAN(B3464)),6)&amp;"0"&amp;RIGHT(TRIM(CLEAN(B3464)),2)),TRIM(CLEAN(B3464))))</f>
        <v>94698</v>
      </c>
      <c r="B3464" s="142" t="s">
        <v>4138</v>
      </c>
      <c r="C3464" s="156" t="s">
        <v>13737</v>
      </c>
      <c r="D3464" s="144" t="s">
        <v>9623</v>
      </c>
      <c r="E3464" s="145" t="s">
        <v>29829</v>
      </c>
    </row>
    <row r="3465" spans="1:5" ht="27">
      <c r="A3465" t="str">
        <f t="shared" si="54"/>
        <v>94699</v>
      </c>
      <c r="B3465" s="142" t="s">
        <v>4139</v>
      </c>
      <c r="C3465" s="156" t="s">
        <v>13738</v>
      </c>
      <c r="D3465" s="144" t="s">
        <v>9623</v>
      </c>
      <c r="E3465" s="145" t="s">
        <v>29830</v>
      </c>
    </row>
    <row r="3466" spans="1:5" ht="40.5">
      <c r="A3466" t="str">
        <f t="shared" si="54"/>
        <v>94700</v>
      </c>
      <c r="B3466" s="142" t="s">
        <v>4140</v>
      </c>
      <c r="C3466" s="156" t="s">
        <v>13739</v>
      </c>
      <c r="D3466" s="144" t="s">
        <v>9623</v>
      </c>
      <c r="E3466" s="145" t="s">
        <v>29831</v>
      </c>
    </row>
    <row r="3467" spans="1:5" ht="27">
      <c r="A3467" t="str">
        <f t="shared" si="54"/>
        <v>94701</v>
      </c>
      <c r="B3467" s="142" t="s">
        <v>4141</v>
      </c>
      <c r="C3467" s="156" t="s">
        <v>13740</v>
      </c>
      <c r="D3467" s="144" t="s">
        <v>9623</v>
      </c>
      <c r="E3467" s="145" t="s">
        <v>29832</v>
      </c>
    </row>
    <row r="3468" spans="1:5" ht="40.5">
      <c r="A3468" t="str">
        <f t="shared" si="54"/>
        <v>94702</v>
      </c>
      <c r="B3468" s="142" t="s">
        <v>4142</v>
      </c>
      <c r="C3468" s="156" t="s">
        <v>13741</v>
      </c>
      <c r="D3468" s="144" t="s">
        <v>9623</v>
      </c>
      <c r="E3468" s="145" t="s">
        <v>29833</v>
      </c>
    </row>
    <row r="3469" spans="1:5" ht="40.5">
      <c r="A3469" t="str">
        <f t="shared" si="54"/>
        <v>94703</v>
      </c>
      <c r="B3469" s="142" t="s">
        <v>4143</v>
      </c>
      <c r="C3469" s="156" t="s">
        <v>13742</v>
      </c>
      <c r="D3469" s="144" t="s">
        <v>9623</v>
      </c>
      <c r="E3469" s="145" t="s">
        <v>18736</v>
      </c>
    </row>
    <row r="3470" spans="1:5" ht="40.5">
      <c r="A3470" t="str">
        <f t="shared" si="54"/>
        <v>94704</v>
      </c>
      <c r="B3470" s="142" t="s">
        <v>4144</v>
      </c>
      <c r="C3470" s="156" t="s">
        <v>13744</v>
      </c>
      <c r="D3470" s="144" t="s">
        <v>9623</v>
      </c>
      <c r="E3470" s="145" t="s">
        <v>29834</v>
      </c>
    </row>
    <row r="3471" spans="1:5" ht="40.5">
      <c r="A3471" t="str">
        <f t="shared" si="54"/>
        <v>94705</v>
      </c>
      <c r="B3471" s="142" t="s">
        <v>4145</v>
      </c>
      <c r="C3471" s="156" t="s">
        <v>13745</v>
      </c>
      <c r="D3471" s="144" t="s">
        <v>9623</v>
      </c>
      <c r="E3471" s="145" t="s">
        <v>25073</v>
      </c>
    </row>
    <row r="3472" spans="1:5" ht="40.5">
      <c r="A3472" t="str">
        <f t="shared" si="54"/>
        <v>94706</v>
      </c>
      <c r="B3472" s="142" t="s">
        <v>4146</v>
      </c>
      <c r="C3472" s="156" t="s">
        <v>13747</v>
      </c>
      <c r="D3472" s="144" t="s">
        <v>9623</v>
      </c>
      <c r="E3472" s="145" t="s">
        <v>25593</v>
      </c>
    </row>
    <row r="3473" spans="1:5" ht="40.5">
      <c r="A3473" t="str">
        <f t="shared" si="54"/>
        <v>94707</v>
      </c>
      <c r="B3473" s="142" t="s">
        <v>4147</v>
      </c>
      <c r="C3473" s="156" t="s">
        <v>13748</v>
      </c>
      <c r="D3473" s="144" t="s">
        <v>9623</v>
      </c>
      <c r="E3473" s="145" t="s">
        <v>18124</v>
      </c>
    </row>
    <row r="3474" spans="1:5" ht="40.5">
      <c r="A3474" t="str">
        <f t="shared" si="54"/>
        <v>94708</v>
      </c>
      <c r="B3474" s="142" t="s">
        <v>4148</v>
      </c>
      <c r="C3474" s="156" t="s">
        <v>13749</v>
      </c>
      <c r="D3474" s="144" t="s">
        <v>9623</v>
      </c>
      <c r="E3474" s="145" t="s">
        <v>24796</v>
      </c>
    </row>
    <row r="3475" spans="1:5" ht="40.5">
      <c r="A3475" t="str">
        <f t="shared" si="54"/>
        <v>94709</v>
      </c>
      <c r="B3475" s="142" t="s">
        <v>4149</v>
      </c>
      <c r="C3475" s="156" t="s">
        <v>13750</v>
      </c>
      <c r="D3475" s="144" t="s">
        <v>9623</v>
      </c>
      <c r="E3475" s="145" t="s">
        <v>29835</v>
      </c>
    </row>
    <row r="3476" spans="1:5" ht="40.5">
      <c r="A3476" t="str">
        <f t="shared" si="54"/>
        <v>94710</v>
      </c>
      <c r="B3476" s="142" t="s">
        <v>4150</v>
      </c>
      <c r="C3476" s="156" t="s">
        <v>13751</v>
      </c>
      <c r="D3476" s="144" t="s">
        <v>9623</v>
      </c>
      <c r="E3476" s="145" t="s">
        <v>20692</v>
      </c>
    </row>
    <row r="3477" spans="1:5" ht="40.5">
      <c r="A3477" t="str">
        <f t="shared" si="54"/>
        <v>94711</v>
      </c>
      <c r="B3477" s="142" t="s">
        <v>4151</v>
      </c>
      <c r="C3477" s="156" t="s">
        <v>13752</v>
      </c>
      <c r="D3477" s="144" t="s">
        <v>9623</v>
      </c>
      <c r="E3477" s="145" t="s">
        <v>29836</v>
      </c>
    </row>
    <row r="3478" spans="1:5" ht="40.5">
      <c r="A3478" t="str">
        <f t="shared" si="54"/>
        <v>94712</v>
      </c>
      <c r="B3478" s="142" t="s">
        <v>4152</v>
      </c>
      <c r="C3478" s="156" t="s">
        <v>13753</v>
      </c>
      <c r="D3478" s="144" t="s">
        <v>9623</v>
      </c>
      <c r="E3478" s="145" t="s">
        <v>25311</v>
      </c>
    </row>
    <row r="3479" spans="1:5" ht="40.5">
      <c r="A3479" t="str">
        <f t="shared" si="54"/>
        <v>94713</v>
      </c>
      <c r="B3479" s="142" t="s">
        <v>4153</v>
      </c>
      <c r="C3479" s="156" t="s">
        <v>13754</v>
      </c>
      <c r="D3479" s="144" t="s">
        <v>9623</v>
      </c>
      <c r="E3479" s="145" t="s">
        <v>29837</v>
      </c>
    </row>
    <row r="3480" spans="1:5" ht="40.5">
      <c r="A3480" t="str">
        <f t="shared" si="54"/>
        <v>94714</v>
      </c>
      <c r="B3480" s="142" t="s">
        <v>4154</v>
      </c>
      <c r="C3480" s="156" t="s">
        <v>13755</v>
      </c>
      <c r="D3480" s="144" t="s">
        <v>9623</v>
      </c>
      <c r="E3480" s="145" t="s">
        <v>29838</v>
      </c>
    </row>
    <row r="3481" spans="1:5" ht="40.5">
      <c r="A3481" t="str">
        <f t="shared" si="54"/>
        <v>94715</v>
      </c>
      <c r="B3481" s="142" t="s">
        <v>4155</v>
      </c>
      <c r="C3481" s="156" t="s">
        <v>13756</v>
      </c>
      <c r="D3481" s="144" t="s">
        <v>9623</v>
      </c>
      <c r="E3481" s="145" t="s">
        <v>29839</v>
      </c>
    </row>
    <row r="3482" spans="1:5" ht="27">
      <c r="A3482" t="str">
        <f t="shared" si="54"/>
        <v>94716</v>
      </c>
      <c r="B3482" s="142" t="s">
        <v>4156</v>
      </c>
      <c r="C3482" s="156" t="s">
        <v>12773</v>
      </c>
      <c r="D3482" s="144" t="s">
        <v>9548</v>
      </c>
      <c r="E3482" s="145" t="s">
        <v>28453</v>
      </c>
    </row>
    <row r="3483" spans="1:5" ht="27">
      <c r="A3483" t="str">
        <f t="shared" si="54"/>
        <v>94717</v>
      </c>
      <c r="B3483" s="142" t="s">
        <v>4157</v>
      </c>
      <c r="C3483" s="156" t="s">
        <v>12774</v>
      </c>
      <c r="D3483" s="144" t="s">
        <v>9548</v>
      </c>
      <c r="E3483" s="145" t="s">
        <v>25012</v>
      </c>
    </row>
    <row r="3484" spans="1:5" ht="27">
      <c r="A3484" t="str">
        <f t="shared" si="54"/>
        <v>94718</v>
      </c>
      <c r="B3484" s="142" t="s">
        <v>4158</v>
      </c>
      <c r="C3484" s="156" t="s">
        <v>12775</v>
      </c>
      <c r="D3484" s="144" t="s">
        <v>9548</v>
      </c>
      <c r="E3484" s="145" t="s">
        <v>17181</v>
      </c>
    </row>
    <row r="3485" spans="1:5" ht="27">
      <c r="A3485" t="str">
        <f t="shared" si="54"/>
        <v>94719</v>
      </c>
      <c r="B3485" s="142" t="s">
        <v>4159</v>
      </c>
      <c r="C3485" s="156" t="s">
        <v>12776</v>
      </c>
      <c r="D3485" s="144" t="s">
        <v>9548</v>
      </c>
      <c r="E3485" s="145" t="s">
        <v>17047</v>
      </c>
    </row>
    <row r="3486" spans="1:5" ht="27">
      <c r="A3486" t="str">
        <f t="shared" si="54"/>
        <v>94720</v>
      </c>
      <c r="B3486" s="142" t="s">
        <v>4160</v>
      </c>
      <c r="C3486" s="156" t="s">
        <v>12777</v>
      </c>
      <c r="D3486" s="144" t="s">
        <v>9548</v>
      </c>
      <c r="E3486" s="145" t="s">
        <v>28510</v>
      </c>
    </row>
    <row r="3487" spans="1:5" ht="27">
      <c r="A3487" t="str">
        <f t="shared" si="54"/>
        <v>94721</v>
      </c>
      <c r="B3487" s="142" t="s">
        <v>4161</v>
      </c>
      <c r="C3487" s="156" t="s">
        <v>12778</v>
      </c>
      <c r="D3487" s="144" t="s">
        <v>9548</v>
      </c>
      <c r="E3487" s="145" t="s">
        <v>28463</v>
      </c>
    </row>
    <row r="3488" spans="1:5" ht="27">
      <c r="A3488" t="str">
        <f t="shared" si="54"/>
        <v>94722</v>
      </c>
      <c r="B3488" s="142" t="s">
        <v>4162</v>
      </c>
      <c r="C3488" s="156" t="s">
        <v>12779</v>
      </c>
      <c r="D3488" s="144" t="s">
        <v>9548</v>
      </c>
      <c r="E3488" s="145" t="s">
        <v>29840</v>
      </c>
    </row>
    <row r="3489" spans="1:5" ht="40.5">
      <c r="A3489" t="str">
        <f t="shared" si="54"/>
        <v>94724</v>
      </c>
      <c r="B3489" s="142" t="s">
        <v>4163</v>
      </c>
      <c r="C3489" s="156" t="s">
        <v>13757</v>
      </c>
      <c r="D3489" s="144" t="s">
        <v>9623</v>
      </c>
      <c r="E3489" s="145" t="s">
        <v>25038</v>
      </c>
    </row>
    <row r="3490" spans="1:5" ht="27">
      <c r="A3490" t="str">
        <f t="shared" si="54"/>
        <v>94725</v>
      </c>
      <c r="B3490" s="142" t="s">
        <v>4164</v>
      </c>
      <c r="C3490" s="156" t="s">
        <v>13758</v>
      </c>
      <c r="D3490" s="144" t="s">
        <v>9623</v>
      </c>
      <c r="E3490" s="145" t="s">
        <v>8770</v>
      </c>
    </row>
    <row r="3491" spans="1:5" ht="40.5">
      <c r="A3491" t="str">
        <f t="shared" si="54"/>
        <v>94726</v>
      </c>
      <c r="B3491" s="142" t="s">
        <v>4165</v>
      </c>
      <c r="C3491" s="156" t="s">
        <v>13759</v>
      </c>
      <c r="D3491" s="144" t="s">
        <v>9623</v>
      </c>
      <c r="E3491" s="145" t="s">
        <v>28559</v>
      </c>
    </row>
    <row r="3492" spans="1:5" ht="27">
      <c r="A3492" t="str">
        <f t="shared" si="54"/>
        <v>94727</v>
      </c>
      <c r="B3492" s="142" t="s">
        <v>4166</v>
      </c>
      <c r="C3492" s="156" t="s">
        <v>13760</v>
      </c>
      <c r="D3492" s="144" t="s">
        <v>9623</v>
      </c>
      <c r="E3492" s="145" t="s">
        <v>12947</v>
      </c>
    </row>
    <row r="3493" spans="1:5" ht="40.5">
      <c r="A3493" t="str">
        <f t="shared" si="54"/>
        <v>94728</v>
      </c>
      <c r="B3493" s="142" t="s">
        <v>4167</v>
      </c>
      <c r="C3493" s="156" t="s">
        <v>13761</v>
      </c>
      <c r="D3493" s="144" t="s">
        <v>9623</v>
      </c>
      <c r="E3493" s="145" t="s">
        <v>29841</v>
      </c>
    </row>
    <row r="3494" spans="1:5" ht="27">
      <c r="A3494" t="str">
        <f t="shared" si="54"/>
        <v>94729</v>
      </c>
      <c r="B3494" s="142" t="s">
        <v>4168</v>
      </c>
      <c r="C3494" s="156" t="s">
        <v>13762</v>
      </c>
      <c r="D3494" s="144" t="s">
        <v>9623</v>
      </c>
      <c r="E3494" s="145" t="s">
        <v>8855</v>
      </c>
    </row>
    <row r="3495" spans="1:5" ht="40.5">
      <c r="A3495" t="str">
        <f t="shared" si="54"/>
        <v>94730</v>
      </c>
      <c r="B3495" s="142" t="s">
        <v>4169</v>
      </c>
      <c r="C3495" s="156" t="s">
        <v>13763</v>
      </c>
      <c r="D3495" s="144" t="s">
        <v>9623</v>
      </c>
      <c r="E3495" s="145" t="s">
        <v>29842</v>
      </c>
    </row>
    <row r="3496" spans="1:5" ht="27">
      <c r="A3496" t="str">
        <f t="shared" si="54"/>
        <v>94731</v>
      </c>
      <c r="B3496" s="142" t="s">
        <v>4170</v>
      </c>
      <c r="C3496" s="156" t="s">
        <v>13764</v>
      </c>
      <c r="D3496" s="144" t="s">
        <v>9623</v>
      </c>
      <c r="E3496" s="145" t="s">
        <v>16756</v>
      </c>
    </row>
    <row r="3497" spans="1:5" ht="27">
      <c r="A3497" t="str">
        <f t="shared" si="54"/>
        <v>94733</v>
      </c>
      <c r="B3497" s="142" t="s">
        <v>4171</v>
      </c>
      <c r="C3497" s="156" t="s">
        <v>13765</v>
      </c>
      <c r="D3497" s="144" t="s">
        <v>9623</v>
      </c>
      <c r="E3497" s="145" t="s">
        <v>25555</v>
      </c>
    </row>
    <row r="3498" spans="1:5" ht="27">
      <c r="A3498" t="str">
        <f t="shared" si="54"/>
        <v>94737</v>
      </c>
      <c r="B3498" s="142" t="s">
        <v>4172</v>
      </c>
      <c r="C3498" s="156" t="s">
        <v>13766</v>
      </c>
      <c r="D3498" s="144" t="s">
        <v>9623</v>
      </c>
      <c r="E3498" s="145" t="s">
        <v>29843</v>
      </c>
    </row>
    <row r="3499" spans="1:5" ht="40.5">
      <c r="A3499" t="str">
        <f t="shared" si="54"/>
        <v>94740</v>
      </c>
      <c r="B3499" s="142" t="s">
        <v>4173</v>
      </c>
      <c r="C3499" s="156" t="s">
        <v>13767</v>
      </c>
      <c r="D3499" s="144" t="s">
        <v>9623</v>
      </c>
      <c r="E3499" s="145" t="s">
        <v>9414</v>
      </c>
    </row>
    <row r="3500" spans="1:5" ht="40.5">
      <c r="A3500" t="str">
        <f t="shared" si="54"/>
        <v>94741</v>
      </c>
      <c r="B3500" s="142" t="s">
        <v>4174</v>
      </c>
      <c r="C3500" s="156" t="s">
        <v>13768</v>
      </c>
      <c r="D3500" s="144" t="s">
        <v>9623</v>
      </c>
      <c r="E3500" s="145" t="s">
        <v>16769</v>
      </c>
    </row>
    <row r="3501" spans="1:5" ht="40.5">
      <c r="A3501" t="str">
        <f t="shared" si="54"/>
        <v>94742</v>
      </c>
      <c r="B3501" s="142" t="s">
        <v>4175</v>
      </c>
      <c r="C3501" s="156" t="s">
        <v>13769</v>
      </c>
      <c r="D3501" s="144" t="s">
        <v>9623</v>
      </c>
      <c r="E3501" s="145" t="s">
        <v>28444</v>
      </c>
    </row>
    <row r="3502" spans="1:5" ht="40.5">
      <c r="A3502" t="str">
        <f t="shared" si="54"/>
        <v>94743</v>
      </c>
      <c r="B3502" s="142" t="s">
        <v>4176</v>
      </c>
      <c r="C3502" s="156" t="s">
        <v>13770</v>
      </c>
      <c r="D3502" s="144" t="s">
        <v>9623</v>
      </c>
      <c r="E3502" s="145" t="s">
        <v>16397</v>
      </c>
    </row>
    <row r="3503" spans="1:5" ht="40.5">
      <c r="A3503" t="str">
        <f t="shared" si="54"/>
        <v>94744</v>
      </c>
      <c r="B3503" s="142" t="s">
        <v>4177</v>
      </c>
      <c r="C3503" s="156" t="s">
        <v>13771</v>
      </c>
      <c r="D3503" s="144" t="s">
        <v>9623</v>
      </c>
      <c r="E3503" s="145" t="s">
        <v>17296</v>
      </c>
    </row>
    <row r="3504" spans="1:5" ht="40.5">
      <c r="A3504" t="str">
        <f t="shared" si="54"/>
        <v>94746</v>
      </c>
      <c r="B3504" s="142" t="s">
        <v>4178</v>
      </c>
      <c r="C3504" s="156" t="s">
        <v>13772</v>
      </c>
      <c r="D3504" s="144" t="s">
        <v>9623</v>
      </c>
      <c r="E3504" s="145" t="s">
        <v>18912</v>
      </c>
    </row>
    <row r="3505" spans="1:5" ht="40.5">
      <c r="A3505" t="str">
        <f t="shared" si="54"/>
        <v>94748</v>
      </c>
      <c r="B3505" s="142" t="s">
        <v>4179</v>
      </c>
      <c r="C3505" s="156" t="s">
        <v>13773</v>
      </c>
      <c r="D3505" s="144" t="s">
        <v>9623</v>
      </c>
      <c r="E3505" s="145" t="s">
        <v>29844</v>
      </c>
    </row>
    <row r="3506" spans="1:5" ht="40.5">
      <c r="A3506" t="str">
        <f t="shared" si="54"/>
        <v>94750</v>
      </c>
      <c r="B3506" s="142" t="s">
        <v>4180</v>
      </c>
      <c r="C3506" s="156" t="s">
        <v>13774</v>
      </c>
      <c r="D3506" s="144" t="s">
        <v>9623</v>
      </c>
      <c r="E3506" s="145" t="s">
        <v>29845</v>
      </c>
    </row>
    <row r="3507" spans="1:5" ht="40.5">
      <c r="A3507" t="str">
        <f t="shared" si="54"/>
        <v>94752</v>
      </c>
      <c r="B3507" s="142" t="s">
        <v>4181</v>
      </c>
      <c r="C3507" s="156" t="s">
        <v>13775</v>
      </c>
      <c r="D3507" s="144" t="s">
        <v>9623</v>
      </c>
      <c r="E3507" s="145" t="s">
        <v>29846</v>
      </c>
    </row>
    <row r="3508" spans="1:5" ht="27">
      <c r="A3508" t="str">
        <f t="shared" si="54"/>
        <v>94756</v>
      </c>
      <c r="B3508" s="142" t="s">
        <v>4182</v>
      </c>
      <c r="C3508" s="156" t="s">
        <v>13776</v>
      </c>
      <c r="D3508" s="144" t="s">
        <v>9623</v>
      </c>
      <c r="E3508" s="145" t="s">
        <v>9152</v>
      </c>
    </row>
    <row r="3509" spans="1:5" ht="27">
      <c r="A3509" t="str">
        <f t="shared" si="54"/>
        <v>94757</v>
      </c>
      <c r="B3509" s="142" t="s">
        <v>4183</v>
      </c>
      <c r="C3509" s="156" t="s">
        <v>13777</v>
      </c>
      <c r="D3509" s="144" t="s">
        <v>9623</v>
      </c>
      <c r="E3509" s="145" t="s">
        <v>10591</v>
      </c>
    </row>
    <row r="3510" spans="1:5" ht="27">
      <c r="A3510" t="str">
        <f t="shared" si="54"/>
        <v>94758</v>
      </c>
      <c r="B3510" s="142" t="s">
        <v>4184</v>
      </c>
      <c r="C3510" s="156" t="s">
        <v>13778</v>
      </c>
      <c r="D3510" s="144" t="s">
        <v>9623</v>
      </c>
      <c r="E3510" s="145" t="s">
        <v>28508</v>
      </c>
    </row>
    <row r="3511" spans="1:5" ht="27">
      <c r="A3511" t="str">
        <f t="shared" si="54"/>
        <v>94759</v>
      </c>
      <c r="B3511" s="142" t="s">
        <v>4185</v>
      </c>
      <c r="C3511" s="156" t="s">
        <v>13779</v>
      </c>
      <c r="D3511" s="144" t="s">
        <v>9623</v>
      </c>
      <c r="E3511" s="145" t="s">
        <v>20001</v>
      </c>
    </row>
    <row r="3512" spans="1:5" ht="27">
      <c r="A3512" t="str">
        <f t="shared" si="54"/>
        <v>94760</v>
      </c>
      <c r="B3512" s="142" t="s">
        <v>4186</v>
      </c>
      <c r="C3512" s="156" t="s">
        <v>13780</v>
      </c>
      <c r="D3512" s="144" t="s">
        <v>9623</v>
      </c>
      <c r="E3512" s="145" t="s">
        <v>29847</v>
      </c>
    </row>
    <row r="3513" spans="1:5" ht="27">
      <c r="A3513" t="str">
        <f t="shared" si="54"/>
        <v>94761</v>
      </c>
      <c r="B3513" s="142" t="s">
        <v>4187</v>
      </c>
      <c r="C3513" s="156" t="s">
        <v>13781</v>
      </c>
      <c r="D3513" s="144" t="s">
        <v>9623</v>
      </c>
      <c r="E3513" s="145" t="s">
        <v>29848</v>
      </c>
    </row>
    <row r="3514" spans="1:5" ht="27">
      <c r="A3514" t="str">
        <f t="shared" si="54"/>
        <v>94762</v>
      </c>
      <c r="B3514" s="142" t="s">
        <v>4188</v>
      </c>
      <c r="C3514" s="156" t="s">
        <v>13782</v>
      </c>
      <c r="D3514" s="144" t="s">
        <v>9623</v>
      </c>
      <c r="E3514" s="145" t="s">
        <v>29849</v>
      </c>
    </row>
    <row r="3515" spans="1:5" ht="40.5">
      <c r="A3515" t="str">
        <f t="shared" si="54"/>
        <v>94779</v>
      </c>
      <c r="B3515" s="142" t="s">
        <v>4189</v>
      </c>
      <c r="C3515" s="156" t="s">
        <v>15195</v>
      </c>
      <c r="D3515" s="144" t="s">
        <v>9772</v>
      </c>
      <c r="E3515" s="145" t="s">
        <v>18261</v>
      </c>
    </row>
    <row r="3516" spans="1:5" ht="40.5">
      <c r="A3516" t="str">
        <f t="shared" si="54"/>
        <v>94782</v>
      </c>
      <c r="B3516" s="142" t="s">
        <v>4190</v>
      </c>
      <c r="C3516" s="156" t="s">
        <v>29850</v>
      </c>
      <c r="D3516" s="144" t="s">
        <v>9772</v>
      </c>
      <c r="E3516" s="145" t="s">
        <v>29851</v>
      </c>
    </row>
    <row r="3517" spans="1:5" ht="40.5">
      <c r="A3517" t="str">
        <f t="shared" si="54"/>
        <v>94783</v>
      </c>
      <c r="B3517" s="142" t="s">
        <v>4191</v>
      </c>
      <c r="C3517" s="156" t="s">
        <v>13783</v>
      </c>
      <c r="D3517" s="144" t="s">
        <v>9623</v>
      </c>
      <c r="E3517" s="145" t="s">
        <v>16459</v>
      </c>
    </row>
    <row r="3518" spans="1:5" ht="40.5">
      <c r="A3518" t="str">
        <f t="shared" si="54"/>
        <v>94785</v>
      </c>
      <c r="B3518" s="142" t="s">
        <v>4192</v>
      </c>
      <c r="C3518" s="156" t="s">
        <v>13784</v>
      </c>
      <c r="D3518" s="144" t="s">
        <v>9623</v>
      </c>
      <c r="E3518" s="145" t="s">
        <v>19301</v>
      </c>
    </row>
    <row r="3519" spans="1:5" ht="40.5">
      <c r="A3519" t="str">
        <f t="shared" si="54"/>
        <v>94786</v>
      </c>
      <c r="B3519" s="142" t="s">
        <v>4193</v>
      </c>
      <c r="C3519" s="156" t="s">
        <v>13785</v>
      </c>
      <c r="D3519" s="144" t="s">
        <v>9623</v>
      </c>
      <c r="E3519" s="145" t="s">
        <v>23355</v>
      </c>
    </row>
    <row r="3520" spans="1:5" ht="40.5">
      <c r="A3520" t="str">
        <f t="shared" si="54"/>
        <v>94787</v>
      </c>
      <c r="B3520" s="142" t="s">
        <v>4194</v>
      </c>
      <c r="C3520" s="156" t="s">
        <v>13786</v>
      </c>
      <c r="D3520" s="144" t="s">
        <v>9623</v>
      </c>
      <c r="E3520" s="145" t="s">
        <v>24350</v>
      </c>
    </row>
    <row r="3521" spans="1:5" ht="40.5">
      <c r="A3521" t="str">
        <f t="shared" si="54"/>
        <v>94788</v>
      </c>
      <c r="B3521" s="142" t="s">
        <v>4195</v>
      </c>
      <c r="C3521" s="156" t="s">
        <v>13787</v>
      </c>
      <c r="D3521" s="144" t="s">
        <v>9623</v>
      </c>
      <c r="E3521" s="145" t="s">
        <v>29852</v>
      </c>
    </row>
    <row r="3522" spans="1:5" ht="40.5">
      <c r="A3522" t="str">
        <f t="shared" si="54"/>
        <v>94789</v>
      </c>
      <c r="B3522" s="142" t="s">
        <v>4196</v>
      </c>
      <c r="C3522" s="156" t="s">
        <v>13788</v>
      </c>
      <c r="D3522" s="144" t="s">
        <v>9623</v>
      </c>
      <c r="E3522" s="145" t="s">
        <v>29853</v>
      </c>
    </row>
    <row r="3523" spans="1:5" ht="40.5">
      <c r="A3523" t="str">
        <f t="shared" si="54"/>
        <v>94790</v>
      </c>
      <c r="B3523" s="142" t="s">
        <v>4197</v>
      </c>
      <c r="C3523" s="156" t="s">
        <v>13789</v>
      </c>
      <c r="D3523" s="144" t="s">
        <v>9623</v>
      </c>
      <c r="E3523" s="145" t="s">
        <v>29854</v>
      </c>
    </row>
    <row r="3524" spans="1:5" ht="40.5">
      <c r="A3524" t="str">
        <f t="shared" si="54"/>
        <v>94791</v>
      </c>
      <c r="B3524" s="142" t="s">
        <v>4198</v>
      </c>
      <c r="C3524" s="156" t="s">
        <v>13790</v>
      </c>
      <c r="D3524" s="144" t="s">
        <v>9623</v>
      </c>
      <c r="E3524" s="145" t="s">
        <v>29855</v>
      </c>
    </row>
    <row r="3525" spans="1:5" ht="27">
      <c r="A3525" t="str">
        <f t="shared" si="54"/>
        <v>94792</v>
      </c>
      <c r="B3525" s="142" t="s">
        <v>4199</v>
      </c>
      <c r="C3525" s="156" t="s">
        <v>25148</v>
      </c>
      <c r="D3525" s="144" t="s">
        <v>9623</v>
      </c>
      <c r="E3525" s="145" t="s">
        <v>17748</v>
      </c>
    </row>
    <row r="3526" spans="1:5" ht="27">
      <c r="A3526" t="str">
        <f t="shared" si="54"/>
        <v>94793</v>
      </c>
      <c r="B3526" s="142" t="s">
        <v>4200</v>
      </c>
      <c r="C3526" s="156" t="s">
        <v>25150</v>
      </c>
      <c r="D3526" s="144" t="s">
        <v>9623</v>
      </c>
      <c r="E3526" s="145" t="s">
        <v>16683</v>
      </c>
    </row>
    <row r="3527" spans="1:5" ht="27">
      <c r="A3527" t="str">
        <f t="shared" si="54"/>
        <v>94794</v>
      </c>
      <c r="B3527" s="142" t="s">
        <v>4201</v>
      </c>
      <c r="C3527" s="156" t="s">
        <v>25151</v>
      </c>
      <c r="D3527" s="144" t="s">
        <v>9623</v>
      </c>
      <c r="E3527" s="145" t="s">
        <v>29856</v>
      </c>
    </row>
    <row r="3528" spans="1:5" ht="27">
      <c r="A3528" t="str">
        <f t="shared" ref="A3528:A3591" si="55">IF(ISERROR(SEARCH("/",B3528)=6),TRIM(CLEAN(B3528)),IF(SEARCH("/",B3528)=6,IF(LEN(TRIM(CLEAN(B3528)))=7,LEFT(TRIM(CLEAN(B3528)),6)&amp;"00"&amp;RIGHT(TRIM(CLEAN(B3528)),1),LEFT(TRIM(CLEAN(B3528)),6)&amp;"0"&amp;RIGHT(TRIM(CLEAN(B3528)),2)),TRIM(CLEAN(B3528))))</f>
        <v>94795</v>
      </c>
      <c r="B3528" s="142" t="s">
        <v>4202</v>
      </c>
      <c r="C3528" s="156" t="s">
        <v>25152</v>
      </c>
      <c r="D3528" s="144" t="s">
        <v>9623</v>
      </c>
      <c r="E3528" s="145" t="s">
        <v>14920</v>
      </c>
    </row>
    <row r="3529" spans="1:5" ht="27">
      <c r="A3529" t="str">
        <f t="shared" si="55"/>
        <v>94796</v>
      </c>
      <c r="B3529" s="142" t="s">
        <v>4203</v>
      </c>
      <c r="C3529" s="156" t="s">
        <v>25153</v>
      </c>
      <c r="D3529" s="144" t="s">
        <v>9623</v>
      </c>
      <c r="E3529" s="145" t="s">
        <v>20349</v>
      </c>
    </row>
    <row r="3530" spans="1:5" ht="27">
      <c r="A3530" t="str">
        <f t="shared" si="55"/>
        <v>94797</v>
      </c>
      <c r="B3530" s="142" t="s">
        <v>4204</v>
      </c>
      <c r="C3530" s="156" t="s">
        <v>25154</v>
      </c>
      <c r="D3530" s="144" t="s">
        <v>9623</v>
      </c>
      <c r="E3530" s="145" t="s">
        <v>29857</v>
      </c>
    </row>
    <row r="3531" spans="1:5" ht="27">
      <c r="A3531" t="str">
        <f t="shared" si="55"/>
        <v>94798</v>
      </c>
      <c r="B3531" s="142" t="s">
        <v>4205</v>
      </c>
      <c r="C3531" s="156" t="s">
        <v>25155</v>
      </c>
      <c r="D3531" s="144" t="s">
        <v>9623</v>
      </c>
      <c r="E3531" s="145" t="s">
        <v>29858</v>
      </c>
    </row>
    <row r="3532" spans="1:5" ht="27">
      <c r="A3532" t="str">
        <f t="shared" si="55"/>
        <v>94799</v>
      </c>
      <c r="B3532" s="142" t="s">
        <v>4206</v>
      </c>
      <c r="C3532" s="156" t="s">
        <v>25156</v>
      </c>
      <c r="D3532" s="144" t="s">
        <v>9623</v>
      </c>
      <c r="E3532" s="145" t="s">
        <v>29859</v>
      </c>
    </row>
    <row r="3533" spans="1:5" ht="27">
      <c r="A3533" t="str">
        <f t="shared" si="55"/>
        <v>94800</v>
      </c>
      <c r="B3533" s="142" t="s">
        <v>4207</v>
      </c>
      <c r="C3533" s="156" t="s">
        <v>25157</v>
      </c>
      <c r="D3533" s="144" t="s">
        <v>9623</v>
      </c>
      <c r="E3533" s="145" t="s">
        <v>29860</v>
      </c>
    </row>
    <row r="3534" spans="1:5" ht="27">
      <c r="A3534" t="str">
        <f t="shared" si="55"/>
        <v>94805</v>
      </c>
      <c r="B3534" s="142" t="s">
        <v>4208</v>
      </c>
      <c r="C3534" s="156" t="s">
        <v>11315</v>
      </c>
      <c r="D3534" s="144" t="s">
        <v>9623</v>
      </c>
      <c r="E3534" s="145" t="s">
        <v>29861</v>
      </c>
    </row>
    <row r="3535" spans="1:5" ht="27">
      <c r="A3535" t="str">
        <f t="shared" si="55"/>
        <v>94806</v>
      </c>
      <c r="B3535" s="142" t="s">
        <v>4209</v>
      </c>
      <c r="C3535" s="156" t="s">
        <v>11316</v>
      </c>
      <c r="D3535" s="144" t="s">
        <v>9623</v>
      </c>
      <c r="E3535" s="145" t="s">
        <v>29862</v>
      </c>
    </row>
    <row r="3536" spans="1:5" ht="27">
      <c r="A3536" t="str">
        <f t="shared" si="55"/>
        <v>94807</v>
      </c>
      <c r="B3536" s="142" t="s">
        <v>4210</v>
      </c>
      <c r="C3536" s="156" t="s">
        <v>11317</v>
      </c>
      <c r="D3536" s="144" t="s">
        <v>9623</v>
      </c>
      <c r="E3536" s="145" t="s">
        <v>29863</v>
      </c>
    </row>
    <row r="3537" spans="1:5" ht="27">
      <c r="A3537" t="str">
        <f t="shared" si="55"/>
        <v>94863</v>
      </c>
      <c r="B3537" s="142" t="s">
        <v>4211</v>
      </c>
      <c r="C3537" s="156" t="s">
        <v>13791</v>
      </c>
      <c r="D3537" s="144" t="s">
        <v>9623</v>
      </c>
      <c r="E3537" s="145" t="s">
        <v>29864</v>
      </c>
    </row>
    <row r="3538" spans="1:5" ht="27">
      <c r="A3538" t="str">
        <f t="shared" si="55"/>
        <v>94869</v>
      </c>
      <c r="B3538" s="142" t="s">
        <v>4212</v>
      </c>
      <c r="C3538" s="156" t="s">
        <v>9649</v>
      </c>
      <c r="D3538" s="144" t="s">
        <v>9548</v>
      </c>
      <c r="E3538" s="145" t="s">
        <v>29865</v>
      </c>
    </row>
    <row r="3539" spans="1:5" ht="27">
      <c r="A3539" t="str">
        <f t="shared" si="55"/>
        <v>94870</v>
      </c>
      <c r="B3539" s="142" t="s">
        <v>4213</v>
      </c>
      <c r="C3539" s="156" t="s">
        <v>9650</v>
      </c>
      <c r="D3539" s="144" t="s">
        <v>9548</v>
      </c>
      <c r="E3539" s="145" t="s">
        <v>8528</v>
      </c>
    </row>
    <row r="3540" spans="1:5" ht="27">
      <c r="A3540" t="str">
        <f t="shared" si="55"/>
        <v>94871</v>
      </c>
      <c r="B3540" s="142" t="s">
        <v>4214</v>
      </c>
      <c r="C3540" s="156" t="s">
        <v>9652</v>
      </c>
      <c r="D3540" s="144" t="s">
        <v>9548</v>
      </c>
      <c r="E3540" s="145" t="s">
        <v>29866</v>
      </c>
    </row>
    <row r="3541" spans="1:5" ht="27">
      <c r="A3541" t="str">
        <f t="shared" si="55"/>
        <v>94872</v>
      </c>
      <c r="B3541" s="142" t="s">
        <v>4215</v>
      </c>
      <c r="C3541" s="156" t="s">
        <v>9653</v>
      </c>
      <c r="D3541" s="144" t="s">
        <v>9548</v>
      </c>
      <c r="E3541" s="145" t="s">
        <v>8621</v>
      </c>
    </row>
    <row r="3542" spans="1:5" ht="27">
      <c r="A3542" t="str">
        <f t="shared" si="55"/>
        <v>94875</v>
      </c>
      <c r="B3542" s="142" t="s">
        <v>4216</v>
      </c>
      <c r="C3542" s="156" t="s">
        <v>9654</v>
      </c>
      <c r="D3542" s="144" t="s">
        <v>9548</v>
      </c>
      <c r="E3542" s="145" t="s">
        <v>29867</v>
      </c>
    </row>
    <row r="3543" spans="1:5" ht="27">
      <c r="A3543" t="str">
        <f t="shared" si="55"/>
        <v>94876</v>
      </c>
      <c r="B3543" s="142" t="s">
        <v>4217</v>
      </c>
      <c r="C3543" s="156" t="s">
        <v>9655</v>
      </c>
      <c r="D3543" s="144" t="s">
        <v>9548</v>
      </c>
      <c r="E3543" s="145" t="s">
        <v>29868</v>
      </c>
    </row>
    <row r="3544" spans="1:5" ht="27">
      <c r="A3544" t="str">
        <f t="shared" si="55"/>
        <v>94878</v>
      </c>
      <c r="B3544" s="142" t="s">
        <v>4218</v>
      </c>
      <c r="C3544" s="156" t="s">
        <v>17158</v>
      </c>
      <c r="D3544" s="144" t="s">
        <v>9548</v>
      </c>
      <c r="E3544" s="145" t="s">
        <v>25091</v>
      </c>
    </row>
    <row r="3545" spans="1:5" ht="27">
      <c r="A3545" t="str">
        <f t="shared" si="55"/>
        <v>94879</v>
      </c>
      <c r="B3545" s="142" t="s">
        <v>4219</v>
      </c>
      <c r="C3545" s="156" t="s">
        <v>17159</v>
      </c>
      <c r="D3545" s="144" t="s">
        <v>9548</v>
      </c>
      <c r="E3545" s="145" t="s">
        <v>29869</v>
      </c>
    </row>
    <row r="3546" spans="1:5" ht="27">
      <c r="A3546" t="str">
        <f t="shared" si="55"/>
        <v>94880</v>
      </c>
      <c r="B3546" s="142" t="s">
        <v>4220</v>
      </c>
      <c r="C3546" s="156" t="s">
        <v>17160</v>
      </c>
      <c r="D3546" s="144" t="s">
        <v>9548</v>
      </c>
      <c r="E3546" s="145" t="s">
        <v>19779</v>
      </c>
    </row>
    <row r="3547" spans="1:5" ht="27">
      <c r="A3547" t="str">
        <f t="shared" si="55"/>
        <v>94881</v>
      </c>
      <c r="B3547" s="142" t="s">
        <v>4221</v>
      </c>
      <c r="C3547" s="156" t="s">
        <v>17161</v>
      </c>
      <c r="D3547" s="144" t="s">
        <v>9548</v>
      </c>
      <c r="E3547" s="145" t="s">
        <v>29870</v>
      </c>
    </row>
    <row r="3548" spans="1:5" ht="27">
      <c r="A3548" t="str">
        <f t="shared" si="55"/>
        <v>94882</v>
      </c>
      <c r="B3548" s="142" t="s">
        <v>4222</v>
      </c>
      <c r="C3548" s="156" t="s">
        <v>17162</v>
      </c>
      <c r="D3548" s="144" t="s">
        <v>9548</v>
      </c>
      <c r="E3548" s="145" t="s">
        <v>25558</v>
      </c>
    </row>
    <row r="3549" spans="1:5" ht="27">
      <c r="A3549" t="str">
        <f t="shared" si="55"/>
        <v>94884</v>
      </c>
      <c r="B3549" s="142" t="s">
        <v>4223</v>
      </c>
      <c r="C3549" s="156" t="s">
        <v>17163</v>
      </c>
      <c r="D3549" s="144" t="s">
        <v>9548</v>
      </c>
      <c r="E3549" s="145" t="s">
        <v>29871</v>
      </c>
    </row>
    <row r="3550" spans="1:5" ht="27">
      <c r="A3550" t="str">
        <f t="shared" si="55"/>
        <v>94962</v>
      </c>
      <c r="B3550" s="142" t="s">
        <v>216</v>
      </c>
      <c r="C3550" s="156" t="s">
        <v>17210</v>
      </c>
      <c r="D3550" s="144" t="s">
        <v>10840</v>
      </c>
      <c r="E3550" s="145" t="s">
        <v>29872</v>
      </c>
    </row>
    <row r="3551" spans="1:5" ht="27">
      <c r="A3551" t="str">
        <f t="shared" si="55"/>
        <v>94963</v>
      </c>
      <c r="B3551" s="142" t="s">
        <v>205</v>
      </c>
      <c r="C3551" s="156" t="s">
        <v>17211</v>
      </c>
      <c r="D3551" s="144" t="s">
        <v>10840</v>
      </c>
      <c r="E3551" s="145" t="s">
        <v>25048</v>
      </c>
    </row>
    <row r="3552" spans="1:5" ht="27">
      <c r="A3552" t="str">
        <f t="shared" si="55"/>
        <v>94964</v>
      </c>
      <c r="B3552" s="142" t="s">
        <v>4224</v>
      </c>
      <c r="C3552" s="156" t="s">
        <v>17212</v>
      </c>
      <c r="D3552" s="144" t="s">
        <v>10840</v>
      </c>
      <c r="E3552" s="145" t="s">
        <v>29873</v>
      </c>
    </row>
    <row r="3553" spans="1:5" ht="27">
      <c r="A3553" t="str">
        <f t="shared" si="55"/>
        <v>94965</v>
      </c>
      <c r="B3553" s="142" t="s">
        <v>4225</v>
      </c>
      <c r="C3553" s="156" t="s">
        <v>17213</v>
      </c>
      <c r="D3553" s="144" t="s">
        <v>10840</v>
      </c>
      <c r="E3553" s="145" t="s">
        <v>29874</v>
      </c>
    </row>
    <row r="3554" spans="1:5" ht="27">
      <c r="A3554" t="str">
        <f t="shared" si="55"/>
        <v>94966</v>
      </c>
      <c r="B3554" s="142" t="s">
        <v>206</v>
      </c>
      <c r="C3554" s="156" t="s">
        <v>17214</v>
      </c>
      <c r="D3554" s="144" t="s">
        <v>10840</v>
      </c>
      <c r="E3554" s="145" t="s">
        <v>29875</v>
      </c>
    </row>
    <row r="3555" spans="1:5" ht="27">
      <c r="A3555" t="str">
        <f t="shared" si="55"/>
        <v>94967</v>
      </c>
      <c r="B3555" s="142" t="s">
        <v>4226</v>
      </c>
      <c r="C3555" s="156" t="s">
        <v>17215</v>
      </c>
      <c r="D3555" s="144" t="s">
        <v>10840</v>
      </c>
      <c r="E3555" s="145" t="s">
        <v>29876</v>
      </c>
    </row>
    <row r="3556" spans="1:5" ht="27">
      <c r="A3556" t="str">
        <f t="shared" si="55"/>
        <v>94968</v>
      </c>
      <c r="B3556" s="142" t="s">
        <v>4227</v>
      </c>
      <c r="C3556" s="156" t="s">
        <v>17216</v>
      </c>
      <c r="D3556" s="144" t="s">
        <v>10840</v>
      </c>
      <c r="E3556" s="145" t="s">
        <v>29877</v>
      </c>
    </row>
    <row r="3557" spans="1:5" ht="27">
      <c r="A3557" t="str">
        <f t="shared" si="55"/>
        <v>94969</v>
      </c>
      <c r="B3557" s="142" t="s">
        <v>4228</v>
      </c>
      <c r="C3557" s="156" t="s">
        <v>17217</v>
      </c>
      <c r="D3557" s="144" t="s">
        <v>10840</v>
      </c>
      <c r="E3557" s="145" t="s">
        <v>29878</v>
      </c>
    </row>
    <row r="3558" spans="1:5" ht="27">
      <c r="A3558" t="str">
        <f t="shared" si="55"/>
        <v>94970</v>
      </c>
      <c r="B3558" s="142" t="s">
        <v>4229</v>
      </c>
      <c r="C3558" s="156" t="s">
        <v>17218</v>
      </c>
      <c r="D3558" s="144" t="s">
        <v>10840</v>
      </c>
      <c r="E3558" s="145" t="s">
        <v>29879</v>
      </c>
    </row>
    <row r="3559" spans="1:5" ht="27">
      <c r="A3559" t="str">
        <f t="shared" si="55"/>
        <v>94971</v>
      </c>
      <c r="B3559" s="142" t="s">
        <v>4230</v>
      </c>
      <c r="C3559" s="156" t="s">
        <v>17219</v>
      </c>
      <c r="D3559" s="144" t="s">
        <v>10840</v>
      </c>
      <c r="E3559" s="145" t="s">
        <v>29880</v>
      </c>
    </row>
    <row r="3560" spans="1:5" ht="27">
      <c r="A3560" t="str">
        <f t="shared" si="55"/>
        <v>94972</v>
      </c>
      <c r="B3560" s="142" t="s">
        <v>4231</v>
      </c>
      <c r="C3560" s="156" t="s">
        <v>17220</v>
      </c>
      <c r="D3560" s="144" t="s">
        <v>10840</v>
      </c>
      <c r="E3560" s="145" t="s">
        <v>29881</v>
      </c>
    </row>
    <row r="3561" spans="1:5" ht="27">
      <c r="A3561" t="str">
        <f t="shared" si="55"/>
        <v>94973</v>
      </c>
      <c r="B3561" s="142" t="s">
        <v>4232</v>
      </c>
      <c r="C3561" s="156" t="s">
        <v>17221</v>
      </c>
      <c r="D3561" s="144" t="s">
        <v>10840</v>
      </c>
      <c r="E3561" s="145" t="s">
        <v>29882</v>
      </c>
    </row>
    <row r="3562" spans="1:5" ht="27">
      <c r="A3562" t="str">
        <f t="shared" si="55"/>
        <v>94974</v>
      </c>
      <c r="B3562" s="142" t="s">
        <v>4233</v>
      </c>
      <c r="C3562" s="156" t="s">
        <v>17222</v>
      </c>
      <c r="D3562" s="144" t="s">
        <v>10840</v>
      </c>
      <c r="E3562" s="145" t="s">
        <v>29883</v>
      </c>
    </row>
    <row r="3563" spans="1:5" ht="27">
      <c r="A3563" t="str">
        <f t="shared" si="55"/>
        <v>94975</v>
      </c>
      <c r="B3563" s="142" t="s">
        <v>4234</v>
      </c>
      <c r="C3563" s="156" t="s">
        <v>17223</v>
      </c>
      <c r="D3563" s="144" t="s">
        <v>10840</v>
      </c>
      <c r="E3563" s="145" t="s">
        <v>29884</v>
      </c>
    </row>
    <row r="3564" spans="1:5" ht="27">
      <c r="A3564" t="str">
        <f t="shared" si="55"/>
        <v>94990</v>
      </c>
      <c r="B3564" s="142" t="s">
        <v>4235</v>
      </c>
      <c r="C3564" s="156" t="s">
        <v>15177</v>
      </c>
      <c r="D3564" s="144" t="s">
        <v>10840</v>
      </c>
      <c r="E3564" s="145" t="s">
        <v>29885</v>
      </c>
    </row>
    <row r="3565" spans="1:5" ht="27">
      <c r="A3565" t="str">
        <f t="shared" si="55"/>
        <v>94991</v>
      </c>
      <c r="B3565" s="142" t="s">
        <v>4236</v>
      </c>
      <c r="C3565" s="156" t="s">
        <v>15178</v>
      </c>
      <c r="D3565" s="144" t="s">
        <v>10840</v>
      </c>
      <c r="E3565" s="145" t="s">
        <v>29886</v>
      </c>
    </row>
    <row r="3566" spans="1:5" ht="27">
      <c r="A3566" t="str">
        <f t="shared" si="55"/>
        <v>94992</v>
      </c>
      <c r="B3566" s="142" t="s">
        <v>4237</v>
      </c>
      <c r="C3566" s="156" t="s">
        <v>15179</v>
      </c>
      <c r="D3566" s="144" t="s">
        <v>9772</v>
      </c>
      <c r="E3566" s="145" t="s">
        <v>29887</v>
      </c>
    </row>
    <row r="3567" spans="1:5" ht="27">
      <c r="A3567" t="str">
        <f t="shared" si="55"/>
        <v>94993</v>
      </c>
      <c r="B3567" s="142" t="s">
        <v>4238</v>
      </c>
      <c r="C3567" s="156" t="s">
        <v>15180</v>
      </c>
      <c r="D3567" s="144" t="s">
        <v>9772</v>
      </c>
      <c r="E3567" s="145" t="s">
        <v>29888</v>
      </c>
    </row>
    <row r="3568" spans="1:5" ht="27">
      <c r="A3568" t="str">
        <f t="shared" si="55"/>
        <v>94994</v>
      </c>
      <c r="B3568" s="142" t="s">
        <v>4239</v>
      </c>
      <c r="C3568" s="156" t="s">
        <v>15181</v>
      </c>
      <c r="D3568" s="144" t="s">
        <v>9772</v>
      </c>
      <c r="E3568" s="145" t="s">
        <v>29889</v>
      </c>
    </row>
    <row r="3569" spans="1:5" ht="27">
      <c r="A3569" t="str">
        <f t="shared" si="55"/>
        <v>94995</v>
      </c>
      <c r="B3569" s="142" t="s">
        <v>4240</v>
      </c>
      <c r="C3569" s="156" t="s">
        <v>15182</v>
      </c>
      <c r="D3569" s="144" t="s">
        <v>9772</v>
      </c>
      <c r="E3569" s="145" t="s">
        <v>25176</v>
      </c>
    </row>
    <row r="3570" spans="1:5" ht="27">
      <c r="A3570" t="str">
        <f t="shared" si="55"/>
        <v>94996</v>
      </c>
      <c r="B3570" s="142" t="s">
        <v>4241</v>
      </c>
      <c r="C3570" s="156" t="s">
        <v>15183</v>
      </c>
      <c r="D3570" s="144" t="s">
        <v>9772</v>
      </c>
      <c r="E3570" s="145" t="s">
        <v>29890</v>
      </c>
    </row>
    <row r="3571" spans="1:5" ht="27">
      <c r="A3571" t="str">
        <f t="shared" si="55"/>
        <v>94997</v>
      </c>
      <c r="B3571" s="142" t="s">
        <v>4242</v>
      </c>
      <c r="C3571" s="156" t="s">
        <v>15184</v>
      </c>
      <c r="D3571" s="144" t="s">
        <v>9772</v>
      </c>
      <c r="E3571" s="145" t="s">
        <v>25421</v>
      </c>
    </row>
    <row r="3572" spans="1:5" ht="27">
      <c r="A3572" t="str">
        <f t="shared" si="55"/>
        <v>94998</v>
      </c>
      <c r="B3572" s="142" t="s">
        <v>4243</v>
      </c>
      <c r="C3572" s="156" t="s">
        <v>15185</v>
      </c>
      <c r="D3572" s="144" t="s">
        <v>9772</v>
      </c>
      <c r="E3572" s="145" t="s">
        <v>29891</v>
      </c>
    </row>
    <row r="3573" spans="1:5" ht="27">
      <c r="A3573" t="str">
        <f t="shared" si="55"/>
        <v>94999</v>
      </c>
      <c r="B3573" s="142" t="s">
        <v>4244</v>
      </c>
      <c r="C3573" s="156" t="s">
        <v>15186</v>
      </c>
      <c r="D3573" s="144" t="s">
        <v>9772</v>
      </c>
      <c r="E3573" s="145" t="s">
        <v>29892</v>
      </c>
    </row>
    <row r="3574" spans="1:5" ht="27">
      <c r="A3574" t="str">
        <f t="shared" si="55"/>
        <v>95108</v>
      </c>
      <c r="B3574" s="142" t="s">
        <v>4245</v>
      </c>
      <c r="C3574" s="156" t="s">
        <v>10909</v>
      </c>
      <c r="D3574" s="144" t="s">
        <v>9623</v>
      </c>
      <c r="E3574" s="145" t="s">
        <v>17625</v>
      </c>
    </row>
    <row r="3575" spans="1:5" ht="27">
      <c r="A3575" t="str">
        <f t="shared" si="55"/>
        <v>95114</v>
      </c>
      <c r="B3575" s="142" t="s">
        <v>4246</v>
      </c>
      <c r="C3575" s="156" t="s">
        <v>10657</v>
      </c>
      <c r="D3575" s="144" t="s">
        <v>10129</v>
      </c>
      <c r="E3575" s="145" t="s">
        <v>8528</v>
      </c>
    </row>
    <row r="3576" spans="1:5">
      <c r="A3576" t="str">
        <f t="shared" si="55"/>
        <v>95115</v>
      </c>
      <c r="B3576" s="142" t="s">
        <v>4247</v>
      </c>
      <c r="C3576" s="156" t="s">
        <v>10658</v>
      </c>
      <c r="D3576" s="144" t="s">
        <v>10129</v>
      </c>
      <c r="E3576" s="145" t="s">
        <v>10087</v>
      </c>
    </row>
    <row r="3577" spans="1:5" ht="27">
      <c r="A3577" t="str">
        <f t="shared" si="55"/>
        <v>95116</v>
      </c>
      <c r="B3577" s="142" t="s">
        <v>4248</v>
      </c>
      <c r="C3577" s="156" t="s">
        <v>10659</v>
      </c>
      <c r="D3577" s="144" t="s">
        <v>10129</v>
      </c>
      <c r="E3577" s="145" t="s">
        <v>10660</v>
      </c>
    </row>
    <row r="3578" spans="1:5" ht="27">
      <c r="A3578" t="str">
        <f t="shared" si="55"/>
        <v>95117</v>
      </c>
      <c r="B3578" s="142" t="s">
        <v>4249</v>
      </c>
      <c r="C3578" s="156" t="s">
        <v>10661</v>
      </c>
      <c r="D3578" s="144" t="s">
        <v>10129</v>
      </c>
      <c r="E3578" s="145" t="s">
        <v>8805</v>
      </c>
    </row>
    <row r="3579" spans="1:5" ht="27">
      <c r="A3579" t="str">
        <f t="shared" si="55"/>
        <v>95118</v>
      </c>
      <c r="B3579" s="142" t="s">
        <v>4250</v>
      </c>
      <c r="C3579" s="156" t="s">
        <v>10662</v>
      </c>
      <c r="D3579" s="144" t="s">
        <v>10129</v>
      </c>
      <c r="E3579" s="145" t="s">
        <v>24619</v>
      </c>
    </row>
    <row r="3580" spans="1:5" ht="27">
      <c r="A3580" t="str">
        <f t="shared" si="55"/>
        <v>95119</v>
      </c>
      <c r="B3580" s="142" t="s">
        <v>4251</v>
      </c>
      <c r="C3580" s="156" t="s">
        <v>10664</v>
      </c>
      <c r="D3580" s="144" t="s">
        <v>10129</v>
      </c>
      <c r="E3580" s="145" t="s">
        <v>26333</v>
      </c>
    </row>
    <row r="3581" spans="1:5" ht="27">
      <c r="A3581" t="str">
        <f t="shared" si="55"/>
        <v>95120</v>
      </c>
      <c r="B3581" s="142" t="s">
        <v>4252</v>
      </c>
      <c r="C3581" s="156" t="s">
        <v>10665</v>
      </c>
      <c r="D3581" s="144" t="s">
        <v>10129</v>
      </c>
      <c r="E3581" s="145" t="s">
        <v>18052</v>
      </c>
    </row>
    <row r="3582" spans="1:5" ht="27">
      <c r="A3582" t="str">
        <f t="shared" si="55"/>
        <v>95121</v>
      </c>
      <c r="B3582" s="142" t="s">
        <v>4253</v>
      </c>
      <c r="C3582" s="156" t="s">
        <v>9929</v>
      </c>
      <c r="D3582" s="144" t="s">
        <v>9808</v>
      </c>
      <c r="E3582" s="145" t="s">
        <v>29893</v>
      </c>
    </row>
    <row r="3583" spans="1:5" ht="27">
      <c r="A3583" t="str">
        <f t="shared" si="55"/>
        <v>95122</v>
      </c>
      <c r="B3583" s="142" t="s">
        <v>4254</v>
      </c>
      <c r="C3583" s="156" t="s">
        <v>10092</v>
      </c>
      <c r="D3583" s="144" t="s">
        <v>9961</v>
      </c>
      <c r="E3583" s="145" t="s">
        <v>29894</v>
      </c>
    </row>
    <row r="3584" spans="1:5" ht="27">
      <c r="A3584" t="str">
        <f t="shared" si="55"/>
        <v>95123</v>
      </c>
      <c r="B3584" s="142" t="s">
        <v>4255</v>
      </c>
      <c r="C3584" s="156" t="s">
        <v>10666</v>
      </c>
      <c r="D3584" s="144" t="s">
        <v>10129</v>
      </c>
      <c r="E3584" s="145" t="s">
        <v>9164</v>
      </c>
    </row>
    <row r="3585" spans="1:5" ht="27">
      <c r="A3585" t="str">
        <f t="shared" si="55"/>
        <v>95124</v>
      </c>
      <c r="B3585" s="142" t="s">
        <v>4256</v>
      </c>
      <c r="C3585" s="156" t="s">
        <v>10667</v>
      </c>
      <c r="D3585" s="144" t="s">
        <v>10129</v>
      </c>
      <c r="E3585" s="145" t="s">
        <v>18256</v>
      </c>
    </row>
    <row r="3586" spans="1:5" ht="27">
      <c r="A3586" t="str">
        <f t="shared" si="55"/>
        <v>95125</v>
      </c>
      <c r="B3586" s="142" t="s">
        <v>4257</v>
      </c>
      <c r="C3586" s="156" t="s">
        <v>10668</v>
      </c>
      <c r="D3586" s="144" t="s">
        <v>10129</v>
      </c>
      <c r="E3586" s="145" t="s">
        <v>13591</v>
      </c>
    </row>
    <row r="3587" spans="1:5" ht="27">
      <c r="A3587" t="str">
        <f t="shared" si="55"/>
        <v>95126</v>
      </c>
      <c r="B3587" s="142" t="s">
        <v>4258</v>
      </c>
      <c r="C3587" s="156" t="s">
        <v>10669</v>
      </c>
      <c r="D3587" s="144" t="s">
        <v>10129</v>
      </c>
      <c r="E3587" s="145" t="s">
        <v>28538</v>
      </c>
    </row>
    <row r="3588" spans="1:5" ht="27">
      <c r="A3588" t="str">
        <f t="shared" si="55"/>
        <v>95127</v>
      </c>
      <c r="B3588" s="142" t="s">
        <v>4259</v>
      </c>
      <c r="C3588" s="156" t="s">
        <v>9930</v>
      </c>
      <c r="D3588" s="144" t="s">
        <v>9808</v>
      </c>
      <c r="E3588" s="145" t="s">
        <v>29895</v>
      </c>
    </row>
    <row r="3589" spans="1:5" ht="27">
      <c r="A3589" t="str">
        <f t="shared" si="55"/>
        <v>95128</v>
      </c>
      <c r="B3589" s="142" t="s">
        <v>4260</v>
      </c>
      <c r="C3589" s="156" t="s">
        <v>10093</v>
      </c>
      <c r="D3589" s="144" t="s">
        <v>9961</v>
      </c>
      <c r="E3589" s="145" t="s">
        <v>29896</v>
      </c>
    </row>
    <row r="3590" spans="1:5" ht="27">
      <c r="A3590" t="str">
        <f t="shared" si="55"/>
        <v>95129</v>
      </c>
      <c r="B3590" s="142" t="s">
        <v>4261</v>
      </c>
      <c r="C3590" s="156" t="s">
        <v>10670</v>
      </c>
      <c r="D3590" s="144" t="s">
        <v>10129</v>
      </c>
      <c r="E3590" s="145" t="s">
        <v>15291</v>
      </c>
    </row>
    <row r="3591" spans="1:5" ht="27">
      <c r="A3591" t="str">
        <f t="shared" si="55"/>
        <v>95130</v>
      </c>
      <c r="B3591" s="142" t="s">
        <v>4262</v>
      </c>
      <c r="C3591" s="156" t="s">
        <v>10671</v>
      </c>
      <c r="D3591" s="144" t="s">
        <v>10129</v>
      </c>
      <c r="E3591" s="145" t="s">
        <v>9218</v>
      </c>
    </row>
    <row r="3592" spans="1:5" ht="27">
      <c r="A3592" t="str">
        <f t="shared" ref="A3592:A3655" si="56">IF(ISERROR(SEARCH("/",B3592)=6),TRIM(CLEAN(B3592)),IF(SEARCH("/",B3592)=6,IF(LEN(TRIM(CLEAN(B3592)))=7,LEFT(TRIM(CLEAN(B3592)),6)&amp;"00"&amp;RIGHT(TRIM(CLEAN(B3592)),1),LEFT(TRIM(CLEAN(B3592)),6)&amp;"0"&amp;RIGHT(TRIM(CLEAN(B3592)),2)),TRIM(CLEAN(B3592))))</f>
        <v>95131</v>
      </c>
      <c r="B3592" s="142" t="s">
        <v>4263</v>
      </c>
      <c r="C3592" s="156" t="s">
        <v>10672</v>
      </c>
      <c r="D3592" s="144" t="s">
        <v>10129</v>
      </c>
      <c r="E3592" s="145" t="s">
        <v>8854</v>
      </c>
    </row>
    <row r="3593" spans="1:5" ht="27">
      <c r="A3593" t="str">
        <f t="shared" si="56"/>
        <v>95132</v>
      </c>
      <c r="B3593" s="142" t="s">
        <v>4264</v>
      </c>
      <c r="C3593" s="156" t="s">
        <v>10673</v>
      </c>
      <c r="D3593" s="144" t="s">
        <v>10129</v>
      </c>
      <c r="E3593" s="145" t="s">
        <v>21467</v>
      </c>
    </row>
    <row r="3594" spans="1:5" ht="27">
      <c r="A3594" t="str">
        <f t="shared" si="56"/>
        <v>95133</v>
      </c>
      <c r="B3594" s="142" t="s">
        <v>4265</v>
      </c>
      <c r="C3594" s="156" t="s">
        <v>9931</v>
      </c>
      <c r="D3594" s="144" t="s">
        <v>9808</v>
      </c>
      <c r="E3594" s="145" t="s">
        <v>29897</v>
      </c>
    </row>
    <row r="3595" spans="1:5" ht="27">
      <c r="A3595" t="str">
        <f t="shared" si="56"/>
        <v>95136</v>
      </c>
      <c r="B3595" s="142" t="s">
        <v>4266</v>
      </c>
      <c r="C3595" s="156" t="s">
        <v>10674</v>
      </c>
      <c r="D3595" s="144" t="s">
        <v>10129</v>
      </c>
      <c r="E3595" s="145" t="s">
        <v>10251</v>
      </c>
    </row>
    <row r="3596" spans="1:5" ht="27">
      <c r="A3596" t="str">
        <f t="shared" si="56"/>
        <v>95137</v>
      </c>
      <c r="B3596" s="142" t="s">
        <v>4267</v>
      </c>
      <c r="C3596" s="156" t="s">
        <v>10675</v>
      </c>
      <c r="D3596" s="144" t="s">
        <v>10129</v>
      </c>
      <c r="E3596" s="145" t="s">
        <v>9072</v>
      </c>
    </row>
    <row r="3597" spans="1:5" ht="27">
      <c r="A3597" t="str">
        <f t="shared" si="56"/>
        <v>95138</v>
      </c>
      <c r="B3597" s="142" t="s">
        <v>4268</v>
      </c>
      <c r="C3597" s="156" t="s">
        <v>10676</v>
      </c>
      <c r="D3597" s="144" t="s">
        <v>10129</v>
      </c>
      <c r="E3597" s="145" t="s">
        <v>10251</v>
      </c>
    </row>
    <row r="3598" spans="1:5" ht="27">
      <c r="A3598" t="str">
        <f t="shared" si="56"/>
        <v>95139</v>
      </c>
      <c r="B3598" s="142" t="s">
        <v>4269</v>
      </c>
      <c r="C3598" s="156" t="s">
        <v>9932</v>
      </c>
      <c r="D3598" s="144" t="s">
        <v>9808</v>
      </c>
      <c r="E3598" s="145" t="s">
        <v>8706</v>
      </c>
    </row>
    <row r="3599" spans="1:5" ht="27">
      <c r="A3599" t="str">
        <f t="shared" si="56"/>
        <v>95140</v>
      </c>
      <c r="B3599" s="142" t="s">
        <v>4270</v>
      </c>
      <c r="C3599" s="156" t="s">
        <v>10095</v>
      </c>
      <c r="D3599" s="144" t="s">
        <v>9961</v>
      </c>
      <c r="E3599" s="145" t="s">
        <v>8519</v>
      </c>
    </row>
    <row r="3600" spans="1:5" ht="40.5">
      <c r="A3600" t="str">
        <f t="shared" si="56"/>
        <v>95141</v>
      </c>
      <c r="B3600" s="142" t="s">
        <v>4271</v>
      </c>
      <c r="C3600" s="156" t="s">
        <v>13792</v>
      </c>
      <c r="D3600" s="144" t="s">
        <v>9623</v>
      </c>
      <c r="E3600" s="145" t="s">
        <v>17185</v>
      </c>
    </row>
    <row r="3601" spans="1:5" ht="27">
      <c r="A3601" t="str">
        <f t="shared" si="56"/>
        <v>95208</v>
      </c>
      <c r="B3601" s="142" t="s">
        <v>4272</v>
      </c>
      <c r="C3601" s="156" t="s">
        <v>10677</v>
      </c>
      <c r="D3601" s="144" t="s">
        <v>10129</v>
      </c>
      <c r="E3601" s="145" t="s">
        <v>18291</v>
      </c>
    </row>
    <row r="3602" spans="1:5" ht="27">
      <c r="A3602" t="str">
        <f t="shared" si="56"/>
        <v>95209</v>
      </c>
      <c r="B3602" s="142" t="s">
        <v>4273</v>
      </c>
      <c r="C3602" s="156" t="s">
        <v>10678</v>
      </c>
      <c r="D3602" s="144" t="s">
        <v>10129</v>
      </c>
      <c r="E3602" s="145" t="s">
        <v>9093</v>
      </c>
    </row>
    <row r="3603" spans="1:5" ht="27">
      <c r="A3603" t="str">
        <f t="shared" si="56"/>
        <v>95210</v>
      </c>
      <c r="B3603" s="142" t="s">
        <v>4274</v>
      </c>
      <c r="C3603" s="156" t="s">
        <v>10679</v>
      </c>
      <c r="D3603" s="144" t="s">
        <v>10129</v>
      </c>
      <c r="E3603" s="145" t="s">
        <v>16964</v>
      </c>
    </row>
    <row r="3604" spans="1:5" ht="27">
      <c r="A3604" t="str">
        <f t="shared" si="56"/>
        <v>95211</v>
      </c>
      <c r="B3604" s="142" t="s">
        <v>4275</v>
      </c>
      <c r="C3604" s="156" t="s">
        <v>10680</v>
      </c>
      <c r="D3604" s="144" t="s">
        <v>10129</v>
      </c>
      <c r="E3604" s="145" t="s">
        <v>8956</v>
      </c>
    </row>
    <row r="3605" spans="1:5" ht="27">
      <c r="A3605" t="str">
        <f t="shared" si="56"/>
        <v>95212</v>
      </c>
      <c r="B3605" s="142" t="s">
        <v>4276</v>
      </c>
      <c r="C3605" s="156" t="s">
        <v>9933</v>
      </c>
      <c r="D3605" s="144" t="s">
        <v>9808</v>
      </c>
      <c r="E3605" s="145" t="s">
        <v>29898</v>
      </c>
    </row>
    <row r="3606" spans="1:5" ht="27">
      <c r="A3606" t="str">
        <f t="shared" si="56"/>
        <v>95213</v>
      </c>
      <c r="B3606" s="142" t="s">
        <v>4277</v>
      </c>
      <c r="C3606" s="156" t="s">
        <v>10096</v>
      </c>
      <c r="D3606" s="144" t="s">
        <v>9961</v>
      </c>
      <c r="E3606" s="145" t="s">
        <v>29899</v>
      </c>
    </row>
    <row r="3607" spans="1:5" ht="27">
      <c r="A3607" t="str">
        <f t="shared" si="56"/>
        <v>95217</v>
      </c>
      <c r="B3607" s="142" t="s">
        <v>4278</v>
      </c>
      <c r="C3607" s="156" t="s">
        <v>10681</v>
      </c>
      <c r="D3607" s="144" t="s">
        <v>10129</v>
      </c>
      <c r="E3607" s="145" t="s">
        <v>9052</v>
      </c>
    </row>
    <row r="3608" spans="1:5" ht="27">
      <c r="A3608" t="str">
        <f t="shared" si="56"/>
        <v>95237</v>
      </c>
      <c r="B3608" s="142" t="s">
        <v>4279</v>
      </c>
      <c r="C3608" s="156" t="s">
        <v>13793</v>
      </c>
      <c r="D3608" s="144" t="s">
        <v>9623</v>
      </c>
      <c r="E3608" s="145" t="s">
        <v>17048</v>
      </c>
    </row>
    <row r="3609" spans="1:5" ht="27">
      <c r="A3609" t="str">
        <f t="shared" si="56"/>
        <v>95240</v>
      </c>
      <c r="B3609" s="142" t="s">
        <v>4280</v>
      </c>
      <c r="C3609" s="156" t="s">
        <v>16743</v>
      </c>
      <c r="D3609" s="144" t="s">
        <v>9772</v>
      </c>
      <c r="E3609" s="145" t="s">
        <v>9176</v>
      </c>
    </row>
    <row r="3610" spans="1:5" ht="27">
      <c r="A3610" t="str">
        <f t="shared" si="56"/>
        <v>95241</v>
      </c>
      <c r="B3610" s="142" t="s">
        <v>4281</v>
      </c>
      <c r="C3610" s="156" t="s">
        <v>16744</v>
      </c>
      <c r="D3610" s="144" t="s">
        <v>9772</v>
      </c>
      <c r="E3610" s="145" t="s">
        <v>22139</v>
      </c>
    </row>
    <row r="3611" spans="1:5" ht="27">
      <c r="A3611" t="str">
        <f t="shared" si="56"/>
        <v>95248</v>
      </c>
      <c r="B3611" s="142" t="s">
        <v>4282</v>
      </c>
      <c r="C3611" s="156" t="s">
        <v>25158</v>
      </c>
      <c r="D3611" s="144" t="s">
        <v>9623</v>
      </c>
      <c r="E3611" s="145" t="s">
        <v>28521</v>
      </c>
    </row>
    <row r="3612" spans="1:5" ht="27">
      <c r="A3612" t="str">
        <f t="shared" si="56"/>
        <v>95249</v>
      </c>
      <c r="B3612" s="142" t="s">
        <v>4283</v>
      </c>
      <c r="C3612" s="156" t="s">
        <v>25159</v>
      </c>
      <c r="D3612" s="144" t="s">
        <v>9623</v>
      </c>
      <c r="E3612" s="145" t="s">
        <v>29900</v>
      </c>
    </row>
    <row r="3613" spans="1:5" ht="27">
      <c r="A3613" t="str">
        <f t="shared" si="56"/>
        <v>95250</v>
      </c>
      <c r="B3613" s="142" t="s">
        <v>4284</v>
      </c>
      <c r="C3613" s="156" t="s">
        <v>25160</v>
      </c>
      <c r="D3613" s="144" t="s">
        <v>9623</v>
      </c>
      <c r="E3613" s="145" t="s">
        <v>25329</v>
      </c>
    </row>
    <row r="3614" spans="1:5" ht="27">
      <c r="A3614" t="str">
        <f t="shared" si="56"/>
        <v>95251</v>
      </c>
      <c r="B3614" s="142" t="s">
        <v>4285</v>
      </c>
      <c r="C3614" s="156" t="s">
        <v>25161</v>
      </c>
      <c r="D3614" s="144" t="s">
        <v>9623</v>
      </c>
      <c r="E3614" s="145" t="s">
        <v>25115</v>
      </c>
    </row>
    <row r="3615" spans="1:5" ht="27">
      <c r="A3615" t="str">
        <f t="shared" si="56"/>
        <v>95252</v>
      </c>
      <c r="B3615" s="142" t="s">
        <v>4286</v>
      </c>
      <c r="C3615" s="156" t="s">
        <v>25162</v>
      </c>
      <c r="D3615" s="144" t="s">
        <v>9623</v>
      </c>
      <c r="E3615" s="145" t="s">
        <v>29901</v>
      </c>
    </row>
    <row r="3616" spans="1:5" ht="27">
      <c r="A3616" t="str">
        <f t="shared" si="56"/>
        <v>95253</v>
      </c>
      <c r="B3616" s="142" t="s">
        <v>4287</v>
      </c>
      <c r="C3616" s="156" t="s">
        <v>25163</v>
      </c>
      <c r="D3616" s="144" t="s">
        <v>9623</v>
      </c>
      <c r="E3616" s="145" t="s">
        <v>29902</v>
      </c>
    </row>
    <row r="3617" spans="1:5">
      <c r="A3617" t="str">
        <f t="shared" si="56"/>
        <v>95255</v>
      </c>
      <c r="B3617" s="142" t="s">
        <v>4288</v>
      </c>
      <c r="C3617" s="156" t="s">
        <v>10683</v>
      </c>
      <c r="D3617" s="144" t="s">
        <v>10129</v>
      </c>
      <c r="E3617" s="145" t="s">
        <v>9282</v>
      </c>
    </row>
    <row r="3618" spans="1:5">
      <c r="A3618" t="str">
        <f t="shared" si="56"/>
        <v>95256</v>
      </c>
      <c r="B3618" s="142" t="s">
        <v>4289</v>
      </c>
      <c r="C3618" s="156" t="s">
        <v>10684</v>
      </c>
      <c r="D3618" s="144" t="s">
        <v>10129</v>
      </c>
      <c r="E3618" s="145" t="s">
        <v>9317</v>
      </c>
    </row>
    <row r="3619" spans="1:5">
      <c r="A3619" t="str">
        <f t="shared" si="56"/>
        <v>95257</v>
      </c>
      <c r="B3619" s="142" t="s">
        <v>4290</v>
      </c>
      <c r="C3619" s="156" t="s">
        <v>10685</v>
      </c>
      <c r="D3619" s="144" t="s">
        <v>10129</v>
      </c>
      <c r="E3619" s="145" t="s">
        <v>19294</v>
      </c>
    </row>
    <row r="3620" spans="1:5">
      <c r="A3620" t="str">
        <f t="shared" si="56"/>
        <v>95258</v>
      </c>
      <c r="B3620" s="142" t="s">
        <v>4291</v>
      </c>
      <c r="C3620" s="156" t="s">
        <v>9934</v>
      </c>
      <c r="D3620" s="144" t="s">
        <v>9808</v>
      </c>
      <c r="E3620" s="145" t="s">
        <v>28346</v>
      </c>
    </row>
    <row r="3621" spans="1:5">
      <c r="A3621" t="str">
        <f t="shared" si="56"/>
        <v>95259</v>
      </c>
      <c r="B3621" s="142" t="s">
        <v>4292</v>
      </c>
      <c r="C3621" s="156" t="s">
        <v>10097</v>
      </c>
      <c r="D3621" s="144" t="s">
        <v>9961</v>
      </c>
      <c r="E3621" s="145" t="s">
        <v>25762</v>
      </c>
    </row>
    <row r="3622" spans="1:5" ht="27">
      <c r="A3622" t="str">
        <f t="shared" si="56"/>
        <v>95260</v>
      </c>
      <c r="B3622" s="142" t="s">
        <v>4293</v>
      </c>
      <c r="C3622" s="156" t="s">
        <v>10686</v>
      </c>
      <c r="D3622" s="144" t="s">
        <v>10129</v>
      </c>
      <c r="E3622" s="145" t="s">
        <v>9043</v>
      </c>
    </row>
    <row r="3623" spans="1:5" ht="27">
      <c r="A3623" t="str">
        <f t="shared" si="56"/>
        <v>95261</v>
      </c>
      <c r="B3623" s="142" t="s">
        <v>4294</v>
      </c>
      <c r="C3623" s="156" t="s">
        <v>10687</v>
      </c>
      <c r="D3623" s="144" t="s">
        <v>10129</v>
      </c>
      <c r="E3623" s="145" t="s">
        <v>10073</v>
      </c>
    </row>
    <row r="3624" spans="1:5" ht="27">
      <c r="A3624" t="str">
        <f t="shared" si="56"/>
        <v>95262</v>
      </c>
      <c r="B3624" s="142" t="s">
        <v>4295</v>
      </c>
      <c r="C3624" s="156" t="s">
        <v>10688</v>
      </c>
      <c r="D3624" s="144" t="s">
        <v>10129</v>
      </c>
      <c r="E3624" s="145" t="s">
        <v>8610</v>
      </c>
    </row>
    <row r="3625" spans="1:5" ht="27">
      <c r="A3625" t="str">
        <f t="shared" si="56"/>
        <v>95263</v>
      </c>
      <c r="B3625" s="142" t="s">
        <v>4296</v>
      </c>
      <c r="C3625" s="156" t="s">
        <v>10689</v>
      </c>
      <c r="D3625" s="144" t="s">
        <v>10129</v>
      </c>
      <c r="E3625" s="145" t="s">
        <v>8586</v>
      </c>
    </row>
    <row r="3626" spans="1:5" ht="27">
      <c r="A3626" t="str">
        <f t="shared" si="56"/>
        <v>95264</v>
      </c>
      <c r="B3626" s="142" t="s">
        <v>4297</v>
      </c>
      <c r="C3626" s="156" t="s">
        <v>9935</v>
      </c>
      <c r="D3626" s="144" t="s">
        <v>9808</v>
      </c>
      <c r="E3626" s="145" t="s">
        <v>9427</v>
      </c>
    </row>
    <row r="3627" spans="1:5" ht="27">
      <c r="A3627" t="str">
        <f t="shared" si="56"/>
        <v>95265</v>
      </c>
      <c r="B3627" s="142" t="s">
        <v>4298</v>
      </c>
      <c r="C3627" s="156" t="s">
        <v>10099</v>
      </c>
      <c r="D3627" s="144" t="s">
        <v>9961</v>
      </c>
      <c r="E3627" s="145" t="s">
        <v>8674</v>
      </c>
    </row>
    <row r="3628" spans="1:5" ht="27">
      <c r="A3628" t="str">
        <f t="shared" si="56"/>
        <v>95266</v>
      </c>
      <c r="B3628" s="142" t="s">
        <v>4299</v>
      </c>
      <c r="C3628" s="156" t="s">
        <v>10690</v>
      </c>
      <c r="D3628" s="144" t="s">
        <v>10129</v>
      </c>
      <c r="E3628" s="145" t="s">
        <v>24778</v>
      </c>
    </row>
    <row r="3629" spans="1:5" ht="27">
      <c r="A3629" t="str">
        <f t="shared" si="56"/>
        <v>95267</v>
      </c>
      <c r="B3629" s="142" t="s">
        <v>4300</v>
      </c>
      <c r="C3629" s="156" t="s">
        <v>10691</v>
      </c>
      <c r="D3629" s="144" t="s">
        <v>10129</v>
      </c>
      <c r="E3629" s="145" t="s">
        <v>8519</v>
      </c>
    </row>
    <row r="3630" spans="1:5" ht="27">
      <c r="A3630" t="str">
        <f t="shared" si="56"/>
        <v>95268</v>
      </c>
      <c r="B3630" s="142" t="s">
        <v>4301</v>
      </c>
      <c r="C3630" s="156" t="s">
        <v>10692</v>
      </c>
      <c r="D3630" s="144" t="s">
        <v>10129</v>
      </c>
      <c r="E3630" s="145" t="s">
        <v>8717</v>
      </c>
    </row>
    <row r="3631" spans="1:5" ht="27">
      <c r="A3631" t="str">
        <f t="shared" si="56"/>
        <v>95269</v>
      </c>
      <c r="B3631" s="142" t="s">
        <v>4302</v>
      </c>
      <c r="C3631" s="156" t="s">
        <v>10693</v>
      </c>
      <c r="D3631" s="144" t="s">
        <v>10129</v>
      </c>
      <c r="E3631" s="145" t="s">
        <v>9323</v>
      </c>
    </row>
    <row r="3632" spans="1:5" ht="27">
      <c r="A3632" t="str">
        <f t="shared" si="56"/>
        <v>95270</v>
      </c>
      <c r="B3632" s="142" t="s">
        <v>4303</v>
      </c>
      <c r="C3632" s="156" t="s">
        <v>9936</v>
      </c>
      <c r="D3632" s="144" t="s">
        <v>9808</v>
      </c>
      <c r="E3632" s="145" t="s">
        <v>8758</v>
      </c>
    </row>
    <row r="3633" spans="1:5" ht="27">
      <c r="A3633" t="str">
        <f t="shared" si="56"/>
        <v>95271</v>
      </c>
      <c r="B3633" s="142" t="s">
        <v>4304</v>
      </c>
      <c r="C3633" s="156" t="s">
        <v>10100</v>
      </c>
      <c r="D3633" s="144" t="s">
        <v>9961</v>
      </c>
      <c r="E3633" s="145" t="s">
        <v>8865</v>
      </c>
    </row>
    <row r="3634" spans="1:5" ht="27">
      <c r="A3634" t="str">
        <f t="shared" si="56"/>
        <v>95272</v>
      </c>
      <c r="B3634" s="142" t="s">
        <v>4305</v>
      </c>
      <c r="C3634" s="156" t="s">
        <v>10694</v>
      </c>
      <c r="D3634" s="144" t="s">
        <v>10129</v>
      </c>
      <c r="E3634" s="145" t="s">
        <v>8717</v>
      </c>
    </row>
    <row r="3635" spans="1:5" ht="27">
      <c r="A3635" t="str">
        <f t="shared" si="56"/>
        <v>95273</v>
      </c>
      <c r="B3635" s="142" t="s">
        <v>4306</v>
      </c>
      <c r="C3635" s="156" t="s">
        <v>10695</v>
      </c>
      <c r="D3635" s="144" t="s">
        <v>10129</v>
      </c>
      <c r="E3635" s="145" t="s">
        <v>10550</v>
      </c>
    </row>
    <row r="3636" spans="1:5" ht="27">
      <c r="A3636" t="str">
        <f t="shared" si="56"/>
        <v>95274</v>
      </c>
      <c r="B3636" s="142" t="s">
        <v>4307</v>
      </c>
      <c r="C3636" s="156" t="s">
        <v>10696</v>
      </c>
      <c r="D3636" s="144" t="s">
        <v>10129</v>
      </c>
      <c r="E3636" s="145" t="s">
        <v>10078</v>
      </c>
    </row>
    <row r="3637" spans="1:5" ht="27">
      <c r="A3637" t="str">
        <f t="shared" si="56"/>
        <v>95275</v>
      </c>
      <c r="B3637" s="142" t="s">
        <v>4308</v>
      </c>
      <c r="C3637" s="156" t="s">
        <v>10697</v>
      </c>
      <c r="D3637" s="144" t="s">
        <v>10129</v>
      </c>
      <c r="E3637" s="145" t="s">
        <v>19028</v>
      </c>
    </row>
    <row r="3638" spans="1:5" ht="27">
      <c r="A3638" t="str">
        <f t="shared" si="56"/>
        <v>95276</v>
      </c>
      <c r="B3638" s="142" t="s">
        <v>4309</v>
      </c>
      <c r="C3638" s="156" t="s">
        <v>9938</v>
      </c>
      <c r="D3638" s="144" t="s">
        <v>9808</v>
      </c>
      <c r="E3638" s="145" t="s">
        <v>8820</v>
      </c>
    </row>
    <row r="3639" spans="1:5" ht="27">
      <c r="A3639" t="str">
        <f t="shared" si="56"/>
        <v>95277</v>
      </c>
      <c r="B3639" s="142" t="s">
        <v>4310</v>
      </c>
      <c r="C3639" s="156" t="s">
        <v>10101</v>
      </c>
      <c r="D3639" s="144" t="s">
        <v>9961</v>
      </c>
      <c r="E3639" s="145" t="s">
        <v>8865</v>
      </c>
    </row>
    <row r="3640" spans="1:5" ht="27">
      <c r="A3640" t="str">
        <f t="shared" si="56"/>
        <v>95278</v>
      </c>
      <c r="B3640" s="142" t="s">
        <v>4311</v>
      </c>
      <c r="C3640" s="156" t="s">
        <v>10698</v>
      </c>
      <c r="D3640" s="144" t="s">
        <v>10129</v>
      </c>
      <c r="E3640" s="145" t="s">
        <v>8507</v>
      </c>
    </row>
    <row r="3641" spans="1:5" ht="27">
      <c r="A3641" t="str">
        <f t="shared" si="56"/>
        <v>95279</v>
      </c>
      <c r="B3641" s="142" t="s">
        <v>4312</v>
      </c>
      <c r="C3641" s="156" t="s">
        <v>10699</v>
      </c>
      <c r="D3641" s="144" t="s">
        <v>10129</v>
      </c>
      <c r="E3641" s="145" t="s">
        <v>10550</v>
      </c>
    </row>
    <row r="3642" spans="1:5" ht="27">
      <c r="A3642" t="str">
        <f t="shared" si="56"/>
        <v>95280</v>
      </c>
      <c r="B3642" s="142" t="s">
        <v>4313</v>
      </c>
      <c r="C3642" s="156" t="s">
        <v>10700</v>
      </c>
      <c r="D3642" s="144" t="s">
        <v>10129</v>
      </c>
      <c r="E3642" s="145" t="s">
        <v>10404</v>
      </c>
    </row>
    <row r="3643" spans="1:5" ht="27">
      <c r="A3643" t="str">
        <f t="shared" si="56"/>
        <v>95281</v>
      </c>
      <c r="B3643" s="142" t="s">
        <v>4314</v>
      </c>
      <c r="C3643" s="156" t="s">
        <v>10702</v>
      </c>
      <c r="D3643" s="144" t="s">
        <v>10129</v>
      </c>
      <c r="E3643" s="145" t="s">
        <v>9323</v>
      </c>
    </row>
    <row r="3644" spans="1:5" ht="27">
      <c r="A3644" t="str">
        <f t="shared" si="56"/>
        <v>95282</v>
      </c>
      <c r="B3644" s="142" t="s">
        <v>4315</v>
      </c>
      <c r="C3644" s="156" t="s">
        <v>9939</v>
      </c>
      <c r="D3644" s="144" t="s">
        <v>9808</v>
      </c>
      <c r="E3644" s="145" t="s">
        <v>9027</v>
      </c>
    </row>
    <row r="3645" spans="1:5" ht="27">
      <c r="A3645" t="str">
        <f t="shared" si="56"/>
        <v>95283</v>
      </c>
      <c r="B3645" s="142" t="s">
        <v>4316</v>
      </c>
      <c r="C3645" s="156" t="s">
        <v>10103</v>
      </c>
      <c r="D3645" s="144" t="s">
        <v>9961</v>
      </c>
      <c r="E3645" s="145" t="s">
        <v>10682</v>
      </c>
    </row>
    <row r="3646" spans="1:5">
      <c r="A3646" t="str">
        <f t="shared" si="56"/>
        <v>95305</v>
      </c>
      <c r="B3646" s="142" t="s">
        <v>4317</v>
      </c>
      <c r="C3646" s="156" t="s">
        <v>15013</v>
      </c>
      <c r="D3646" s="144" t="s">
        <v>9772</v>
      </c>
      <c r="E3646" s="145" t="s">
        <v>8711</v>
      </c>
    </row>
    <row r="3647" spans="1:5">
      <c r="A3647" t="str">
        <f t="shared" si="56"/>
        <v>95306</v>
      </c>
      <c r="B3647" s="142" t="s">
        <v>4318</v>
      </c>
      <c r="C3647" s="156" t="s">
        <v>15014</v>
      </c>
      <c r="D3647" s="144" t="s">
        <v>9772</v>
      </c>
      <c r="E3647" s="145" t="s">
        <v>8799</v>
      </c>
    </row>
    <row r="3648" spans="1:5">
      <c r="A3648" t="str">
        <f t="shared" si="56"/>
        <v>95308</v>
      </c>
      <c r="B3648" s="142" t="s">
        <v>4319</v>
      </c>
      <c r="C3648" s="156" t="s">
        <v>15971</v>
      </c>
      <c r="D3648" s="144" t="s">
        <v>10129</v>
      </c>
      <c r="E3648" s="145" t="s">
        <v>9319</v>
      </c>
    </row>
    <row r="3649" spans="1:5" ht="27">
      <c r="A3649" t="str">
        <f t="shared" si="56"/>
        <v>95309</v>
      </c>
      <c r="B3649" s="142" t="s">
        <v>4320</v>
      </c>
      <c r="C3649" s="156" t="s">
        <v>15972</v>
      </c>
      <c r="D3649" s="144" t="s">
        <v>10129</v>
      </c>
      <c r="E3649" s="145" t="s">
        <v>8521</v>
      </c>
    </row>
    <row r="3650" spans="1:5" ht="27">
      <c r="A3650" t="str">
        <f t="shared" si="56"/>
        <v>95310</v>
      </c>
      <c r="B3650" s="142" t="s">
        <v>4321</v>
      </c>
      <c r="C3650" s="156" t="s">
        <v>15973</v>
      </c>
      <c r="D3650" s="144" t="s">
        <v>10129</v>
      </c>
      <c r="E3650" s="145" t="s">
        <v>9314</v>
      </c>
    </row>
    <row r="3651" spans="1:5" ht="27">
      <c r="A3651" t="str">
        <f t="shared" si="56"/>
        <v>95311</v>
      </c>
      <c r="B3651" s="142" t="s">
        <v>4322</v>
      </c>
      <c r="C3651" s="156" t="s">
        <v>15974</v>
      </c>
      <c r="D3651" s="144" t="s">
        <v>10129</v>
      </c>
      <c r="E3651" s="145" t="s">
        <v>9319</v>
      </c>
    </row>
    <row r="3652" spans="1:5">
      <c r="A3652" t="str">
        <f t="shared" si="56"/>
        <v>95312</v>
      </c>
      <c r="B3652" s="142" t="s">
        <v>4323</v>
      </c>
      <c r="C3652" s="156" t="s">
        <v>15975</v>
      </c>
      <c r="D3652" s="144" t="s">
        <v>10129</v>
      </c>
      <c r="E3652" s="145" t="s">
        <v>8707</v>
      </c>
    </row>
    <row r="3653" spans="1:5">
      <c r="A3653" t="str">
        <f t="shared" si="56"/>
        <v>95313</v>
      </c>
      <c r="B3653" s="142" t="s">
        <v>4324</v>
      </c>
      <c r="C3653" s="156" t="s">
        <v>15976</v>
      </c>
      <c r="D3653" s="144" t="s">
        <v>10129</v>
      </c>
      <c r="E3653" s="145" t="s">
        <v>8521</v>
      </c>
    </row>
    <row r="3654" spans="1:5">
      <c r="A3654" t="str">
        <f t="shared" si="56"/>
        <v>95314</v>
      </c>
      <c r="B3654" s="142" t="s">
        <v>4325</v>
      </c>
      <c r="C3654" s="156" t="s">
        <v>15977</v>
      </c>
      <c r="D3654" s="144" t="s">
        <v>10129</v>
      </c>
      <c r="E3654" s="145" t="s">
        <v>8521</v>
      </c>
    </row>
    <row r="3655" spans="1:5">
      <c r="A3655" t="str">
        <f t="shared" si="56"/>
        <v>95315</v>
      </c>
      <c r="B3655" s="142" t="s">
        <v>4326</v>
      </c>
      <c r="C3655" s="156" t="s">
        <v>15978</v>
      </c>
      <c r="D3655" s="144" t="s">
        <v>10129</v>
      </c>
      <c r="E3655" s="145" t="s">
        <v>10014</v>
      </c>
    </row>
    <row r="3656" spans="1:5" ht="27">
      <c r="A3656" t="str">
        <f t="shared" ref="A3656:A3719" si="57">IF(ISERROR(SEARCH("/",B3656)=6),TRIM(CLEAN(B3656)),IF(SEARCH("/",B3656)=6,IF(LEN(TRIM(CLEAN(B3656)))=7,LEFT(TRIM(CLEAN(B3656)),6)&amp;"00"&amp;RIGHT(TRIM(CLEAN(B3656)),1),LEFT(TRIM(CLEAN(B3656)),6)&amp;"0"&amp;RIGHT(TRIM(CLEAN(B3656)),2)),TRIM(CLEAN(B3656))))</f>
        <v>95316</v>
      </c>
      <c r="B3656" s="142" t="s">
        <v>4327</v>
      </c>
      <c r="C3656" s="156" t="s">
        <v>15979</v>
      </c>
      <c r="D3656" s="144" t="s">
        <v>10129</v>
      </c>
      <c r="E3656" s="145" t="s">
        <v>8641</v>
      </c>
    </row>
    <row r="3657" spans="1:5" ht="27">
      <c r="A3657" t="str">
        <f t="shared" si="57"/>
        <v>95317</v>
      </c>
      <c r="B3657" s="142" t="s">
        <v>4328</v>
      </c>
      <c r="C3657" s="156" t="s">
        <v>15980</v>
      </c>
      <c r="D3657" s="144" t="s">
        <v>10129</v>
      </c>
      <c r="E3657" s="145" t="s">
        <v>9326</v>
      </c>
    </row>
    <row r="3658" spans="1:5" ht="27">
      <c r="A3658" t="str">
        <f t="shared" si="57"/>
        <v>95318</v>
      </c>
      <c r="B3658" s="142" t="s">
        <v>4329</v>
      </c>
      <c r="C3658" s="156" t="s">
        <v>15981</v>
      </c>
      <c r="D3658" s="144" t="s">
        <v>10129</v>
      </c>
      <c r="E3658" s="145" t="s">
        <v>9326</v>
      </c>
    </row>
    <row r="3659" spans="1:5">
      <c r="A3659" t="str">
        <f t="shared" si="57"/>
        <v>95319</v>
      </c>
      <c r="B3659" s="142" t="s">
        <v>4330</v>
      </c>
      <c r="C3659" s="156" t="s">
        <v>15982</v>
      </c>
      <c r="D3659" s="144" t="s">
        <v>10129</v>
      </c>
      <c r="E3659" s="145" t="s">
        <v>8707</v>
      </c>
    </row>
    <row r="3660" spans="1:5" ht="27">
      <c r="A3660" t="str">
        <f t="shared" si="57"/>
        <v>95320</v>
      </c>
      <c r="B3660" s="142" t="s">
        <v>4331</v>
      </c>
      <c r="C3660" s="156" t="s">
        <v>15983</v>
      </c>
      <c r="D3660" s="144" t="s">
        <v>10129</v>
      </c>
      <c r="E3660" s="145" t="s">
        <v>8520</v>
      </c>
    </row>
    <row r="3661" spans="1:5" ht="27">
      <c r="A3661" t="str">
        <f t="shared" si="57"/>
        <v>95321</v>
      </c>
      <c r="B3661" s="142" t="s">
        <v>4332</v>
      </c>
      <c r="C3661" s="156" t="s">
        <v>15984</v>
      </c>
      <c r="D3661" s="144" t="s">
        <v>10129</v>
      </c>
      <c r="E3661" s="145" t="s">
        <v>8520</v>
      </c>
    </row>
    <row r="3662" spans="1:5">
      <c r="A3662" t="str">
        <f t="shared" si="57"/>
        <v>95322</v>
      </c>
      <c r="B3662" s="142" t="s">
        <v>4333</v>
      </c>
      <c r="C3662" s="156" t="s">
        <v>15985</v>
      </c>
      <c r="D3662" s="144" t="s">
        <v>10129</v>
      </c>
      <c r="E3662" s="145" t="s">
        <v>10550</v>
      </c>
    </row>
    <row r="3663" spans="1:5" ht="27">
      <c r="A3663" t="str">
        <f t="shared" si="57"/>
        <v>95323</v>
      </c>
      <c r="B3663" s="142" t="s">
        <v>4334</v>
      </c>
      <c r="C3663" s="156" t="s">
        <v>15986</v>
      </c>
      <c r="D3663" s="144" t="s">
        <v>10129</v>
      </c>
      <c r="E3663" s="145" t="s">
        <v>9327</v>
      </c>
    </row>
    <row r="3664" spans="1:5" ht="27">
      <c r="A3664" t="str">
        <f t="shared" si="57"/>
        <v>95324</v>
      </c>
      <c r="B3664" s="142" t="s">
        <v>4335</v>
      </c>
      <c r="C3664" s="156" t="s">
        <v>15987</v>
      </c>
      <c r="D3664" s="144" t="s">
        <v>10129</v>
      </c>
      <c r="E3664" s="145" t="s">
        <v>9908</v>
      </c>
    </row>
    <row r="3665" spans="1:5" ht="27">
      <c r="A3665" t="str">
        <f t="shared" si="57"/>
        <v>95325</v>
      </c>
      <c r="B3665" s="142" t="s">
        <v>4336</v>
      </c>
      <c r="C3665" s="156" t="s">
        <v>15988</v>
      </c>
      <c r="D3665" s="144" t="s">
        <v>10129</v>
      </c>
      <c r="E3665" s="145" t="s">
        <v>10014</v>
      </c>
    </row>
    <row r="3666" spans="1:5" ht="27">
      <c r="A3666" t="str">
        <f t="shared" si="57"/>
        <v>95326</v>
      </c>
      <c r="B3666" s="142" t="s">
        <v>4337</v>
      </c>
      <c r="C3666" s="156" t="s">
        <v>15989</v>
      </c>
      <c r="D3666" s="144" t="s">
        <v>10129</v>
      </c>
      <c r="E3666" s="145" t="s">
        <v>8519</v>
      </c>
    </row>
    <row r="3667" spans="1:5">
      <c r="A3667" t="str">
        <f t="shared" si="57"/>
        <v>95328</v>
      </c>
      <c r="B3667" s="142" t="s">
        <v>4338</v>
      </c>
      <c r="C3667" s="156" t="s">
        <v>15990</v>
      </c>
      <c r="D3667" s="144" t="s">
        <v>10129</v>
      </c>
      <c r="E3667" s="145" t="s">
        <v>9326</v>
      </c>
    </row>
    <row r="3668" spans="1:5" ht="27">
      <c r="A3668" t="str">
        <f t="shared" si="57"/>
        <v>95329</v>
      </c>
      <c r="B3668" s="142" t="s">
        <v>4339</v>
      </c>
      <c r="C3668" s="156" t="s">
        <v>15991</v>
      </c>
      <c r="D3668" s="144" t="s">
        <v>10129</v>
      </c>
      <c r="E3668" s="145" t="s">
        <v>9317</v>
      </c>
    </row>
    <row r="3669" spans="1:5">
      <c r="A3669" t="str">
        <f t="shared" si="57"/>
        <v>95330</v>
      </c>
      <c r="B3669" s="142" t="s">
        <v>4340</v>
      </c>
      <c r="C3669" s="156" t="s">
        <v>15992</v>
      </c>
      <c r="D3669" s="144" t="s">
        <v>10129</v>
      </c>
      <c r="E3669" s="145" t="s">
        <v>8521</v>
      </c>
    </row>
    <row r="3670" spans="1:5" ht="27">
      <c r="A3670" t="str">
        <f t="shared" si="57"/>
        <v>95331</v>
      </c>
      <c r="B3670" s="142" t="s">
        <v>4341</v>
      </c>
      <c r="C3670" s="156" t="s">
        <v>15993</v>
      </c>
      <c r="D3670" s="144" t="s">
        <v>10129</v>
      </c>
      <c r="E3670" s="145" t="s">
        <v>8521</v>
      </c>
    </row>
    <row r="3671" spans="1:5">
      <c r="A3671" t="str">
        <f t="shared" si="57"/>
        <v>95332</v>
      </c>
      <c r="B3671" s="142" t="s">
        <v>4342</v>
      </c>
      <c r="C3671" s="156" t="s">
        <v>15994</v>
      </c>
      <c r="D3671" s="144" t="s">
        <v>10129</v>
      </c>
      <c r="E3671" s="145" t="s">
        <v>8629</v>
      </c>
    </row>
    <row r="3672" spans="1:5">
      <c r="A3672" t="str">
        <f t="shared" si="57"/>
        <v>95333</v>
      </c>
      <c r="B3672" s="142" t="s">
        <v>4343</v>
      </c>
      <c r="C3672" s="156" t="s">
        <v>15995</v>
      </c>
      <c r="D3672" s="144" t="s">
        <v>10129</v>
      </c>
      <c r="E3672" s="145" t="s">
        <v>10682</v>
      </c>
    </row>
    <row r="3673" spans="1:5">
      <c r="A3673" t="str">
        <f t="shared" si="57"/>
        <v>95334</v>
      </c>
      <c r="B3673" s="142" t="s">
        <v>4344</v>
      </c>
      <c r="C3673" s="156" t="s">
        <v>15996</v>
      </c>
      <c r="D3673" s="144" t="s">
        <v>10129</v>
      </c>
      <c r="E3673" s="145" t="s">
        <v>8647</v>
      </c>
    </row>
    <row r="3674" spans="1:5" ht="27">
      <c r="A3674" t="str">
        <f t="shared" si="57"/>
        <v>95335</v>
      </c>
      <c r="B3674" s="142" t="s">
        <v>4345</v>
      </c>
      <c r="C3674" s="156" t="s">
        <v>15997</v>
      </c>
      <c r="D3674" s="144" t="s">
        <v>10129</v>
      </c>
      <c r="E3674" s="145" t="s">
        <v>9054</v>
      </c>
    </row>
    <row r="3675" spans="1:5">
      <c r="A3675" t="str">
        <f t="shared" si="57"/>
        <v>95337</v>
      </c>
      <c r="B3675" s="142" t="s">
        <v>4346</v>
      </c>
      <c r="C3675" s="156" t="s">
        <v>15998</v>
      </c>
      <c r="D3675" s="144" t="s">
        <v>10129</v>
      </c>
      <c r="E3675" s="145" t="s">
        <v>10587</v>
      </c>
    </row>
    <row r="3676" spans="1:5">
      <c r="A3676" t="str">
        <f t="shared" si="57"/>
        <v>95338</v>
      </c>
      <c r="B3676" s="142" t="s">
        <v>4347</v>
      </c>
      <c r="C3676" s="156" t="s">
        <v>15999</v>
      </c>
      <c r="D3676" s="144" t="s">
        <v>10129</v>
      </c>
      <c r="E3676" s="145" t="s">
        <v>9070</v>
      </c>
    </row>
    <row r="3677" spans="1:5">
      <c r="A3677" t="str">
        <f t="shared" si="57"/>
        <v>95339</v>
      </c>
      <c r="B3677" s="142" t="s">
        <v>4348</v>
      </c>
      <c r="C3677" s="156" t="s">
        <v>16000</v>
      </c>
      <c r="D3677" s="144" t="s">
        <v>10129</v>
      </c>
      <c r="E3677" s="145" t="s">
        <v>10014</v>
      </c>
    </row>
    <row r="3678" spans="1:5">
      <c r="A3678" t="str">
        <f t="shared" si="57"/>
        <v>95340</v>
      </c>
      <c r="B3678" s="142" t="s">
        <v>4349</v>
      </c>
      <c r="C3678" s="156" t="s">
        <v>16001</v>
      </c>
      <c r="D3678" s="144" t="s">
        <v>10129</v>
      </c>
      <c r="E3678" s="145" t="s">
        <v>10073</v>
      </c>
    </row>
    <row r="3679" spans="1:5">
      <c r="A3679" t="str">
        <f t="shared" si="57"/>
        <v>95341</v>
      </c>
      <c r="B3679" s="142" t="s">
        <v>4350</v>
      </c>
      <c r="C3679" s="156" t="s">
        <v>16002</v>
      </c>
      <c r="D3679" s="144" t="s">
        <v>10129</v>
      </c>
      <c r="E3679" s="145" t="s">
        <v>9327</v>
      </c>
    </row>
    <row r="3680" spans="1:5" ht="27">
      <c r="A3680" t="str">
        <f t="shared" si="57"/>
        <v>95342</v>
      </c>
      <c r="B3680" s="142" t="s">
        <v>4351</v>
      </c>
      <c r="C3680" s="156" t="s">
        <v>16003</v>
      </c>
      <c r="D3680" s="144" t="s">
        <v>10129</v>
      </c>
      <c r="E3680" s="145" t="s">
        <v>8521</v>
      </c>
    </row>
    <row r="3681" spans="1:5" ht="27">
      <c r="A3681" t="str">
        <f t="shared" si="57"/>
        <v>95343</v>
      </c>
      <c r="B3681" s="142" t="s">
        <v>4352</v>
      </c>
      <c r="C3681" s="156" t="s">
        <v>16004</v>
      </c>
      <c r="D3681" s="144" t="s">
        <v>10129</v>
      </c>
      <c r="E3681" s="145" t="s">
        <v>9054</v>
      </c>
    </row>
    <row r="3682" spans="1:5" ht="27">
      <c r="A3682" t="str">
        <f t="shared" si="57"/>
        <v>95344</v>
      </c>
      <c r="B3682" s="142" t="s">
        <v>4353</v>
      </c>
      <c r="C3682" s="156" t="s">
        <v>16005</v>
      </c>
      <c r="D3682" s="144" t="s">
        <v>10129</v>
      </c>
      <c r="E3682" s="145" t="s">
        <v>9326</v>
      </c>
    </row>
    <row r="3683" spans="1:5" ht="27">
      <c r="A3683" t="str">
        <f t="shared" si="57"/>
        <v>95345</v>
      </c>
      <c r="B3683" s="142" t="s">
        <v>4354</v>
      </c>
      <c r="C3683" s="156" t="s">
        <v>16006</v>
      </c>
      <c r="D3683" s="144" t="s">
        <v>10129</v>
      </c>
      <c r="E3683" s="145" t="s">
        <v>9052</v>
      </c>
    </row>
    <row r="3684" spans="1:5" ht="27">
      <c r="A3684" t="str">
        <f t="shared" si="57"/>
        <v>95346</v>
      </c>
      <c r="B3684" s="142" t="s">
        <v>4355</v>
      </c>
      <c r="C3684" s="156" t="s">
        <v>16007</v>
      </c>
      <c r="D3684" s="144" t="s">
        <v>10129</v>
      </c>
      <c r="E3684" s="145" t="s">
        <v>9075</v>
      </c>
    </row>
    <row r="3685" spans="1:5">
      <c r="A3685" t="str">
        <f t="shared" si="57"/>
        <v>95347</v>
      </c>
      <c r="B3685" s="142" t="s">
        <v>4356</v>
      </c>
      <c r="C3685" s="156" t="s">
        <v>16008</v>
      </c>
      <c r="D3685" s="144" t="s">
        <v>10129</v>
      </c>
      <c r="E3685" s="145" t="s">
        <v>8706</v>
      </c>
    </row>
    <row r="3686" spans="1:5" ht="27">
      <c r="A3686" t="str">
        <f t="shared" si="57"/>
        <v>95348</v>
      </c>
      <c r="B3686" s="142" t="s">
        <v>4357</v>
      </c>
      <c r="C3686" s="156" t="s">
        <v>16009</v>
      </c>
      <c r="D3686" s="144" t="s">
        <v>10129</v>
      </c>
      <c r="E3686" s="145" t="s">
        <v>9320</v>
      </c>
    </row>
    <row r="3687" spans="1:5" ht="27">
      <c r="A3687" t="str">
        <f t="shared" si="57"/>
        <v>95349</v>
      </c>
      <c r="B3687" s="142" t="s">
        <v>4358</v>
      </c>
      <c r="C3687" s="156" t="s">
        <v>16010</v>
      </c>
      <c r="D3687" s="144" t="s">
        <v>10129</v>
      </c>
      <c r="E3687" s="145" t="s">
        <v>8706</v>
      </c>
    </row>
    <row r="3688" spans="1:5" ht="27">
      <c r="A3688" t="str">
        <f t="shared" si="57"/>
        <v>95350</v>
      </c>
      <c r="B3688" s="142" t="s">
        <v>4359</v>
      </c>
      <c r="C3688" s="156" t="s">
        <v>16011</v>
      </c>
      <c r="D3688" s="144" t="s">
        <v>10129</v>
      </c>
      <c r="E3688" s="145" t="s">
        <v>9320</v>
      </c>
    </row>
    <row r="3689" spans="1:5" ht="27">
      <c r="A3689" t="str">
        <f t="shared" si="57"/>
        <v>95351</v>
      </c>
      <c r="B3689" s="142" t="s">
        <v>4360</v>
      </c>
      <c r="C3689" s="156" t="s">
        <v>16012</v>
      </c>
      <c r="D3689" s="144" t="s">
        <v>10129</v>
      </c>
      <c r="E3689" s="145" t="s">
        <v>8704</v>
      </c>
    </row>
    <row r="3690" spans="1:5">
      <c r="A3690" t="str">
        <f t="shared" si="57"/>
        <v>95352</v>
      </c>
      <c r="B3690" s="142" t="s">
        <v>4361</v>
      </c>
      <c r="C3690" s="156" t="s">
        <v>16013</v>
      </c>
      <c r="D3690" s="144" t="s">
        <v>10129</v>
      </c>
      <c r="E3690" s="145" t="s">
        <v>8706</v>
      </c>
    </row>
    <row r="3691" spans="1:5" ht="27">
      <c r="A3691" t="str">
        <f t="shared" si="57"/>
        <v>95354</v>
      </c>
      <c r="B3691" s="142" t="s">
        <v>4362</v>
      </c>
      <c r="C3691" s="156" t="s">
        <v>16014</v>
      </c>
      <c r="D3691" s="144" t="s">
        <v>10129</v>
      </c>
      <c r="E3691" s="145" t="s">
        <v>9319</v>
      </c>
    </row>
    <row r="3692" spans="1:5" ht="27">
      <c r="A3692" t="str">
        <f t="shared" si="57"/>
        <v>95355</v>
      </c>
      <c r="B3692" s="142" t="s">
        <v>4363</v>
      </c>
      <c r="C3692" s="156" t="s">
        <v>16015</v>
      </c>
      <c r="D3692" s="144" t="s">
        <v>10129</v>
      </c>
      <c r="E3692" s="145" t="s">
        <v>8707</v>
      </c>
    </row>
    <row r="3693" spans="1:5" ht="27">
      <c r="A3693" t="str">
        <f t="shared" si="57"/>
        <v>95356</v>
      </c>
      <c r="B3693" s="142" t="s">
        <v>4364</v>
      </c>
      <c r="C3693" s="156" t="s">
        <v>16016</v>
      </c>
      <c r="D3693" s="144" t="s">
        <v>10129</v>
      </c>
      <c r="E3693" s="145" t="s">
        <v>8707</v>
      </c>
    </row>
    <row r="3694" spans="1:5" ht="27">
      <c r="A3694" t="str">
        <f t="shared" si="57"/>
        <v>95357</v>
      </c>
      <c r="B3694" s="142" t="s">
        <v>4365</v>
      </c>
      <c r="C3694" s="156" t="s">
        <v>16017</v>
      </c>
      <c r="D3694" s="144" t="s">
        <v>10129</v>
      </c>
      <c r="E3694" s="145" t="s">
        <v>9317</v>
      </c>
    </row>
    <row r="3695" spans="1:5">
      <c r="A3695" t="str">
        <f t="shared" si="57"/>
        <v>95358</v>
      </c>
      <c r="B3695" s="142" t="s">
        <v>4366</v>
      </c>
      <c r="C3695" s="156" t="s">
        <v>16018</v>
      </c>
      <c r="D3695" s="144" t="s">
        <v>10129</v>
      </c>
      <c r="E3695" s="145" t="s">
        <v>10087</v>
      </c>
    </row>
    <row r="3696" spans="1:5">
      <c r="A3696" t="str">
        <f t="shared" si="57"/>
        <v>95359</v>
      </c>
      <c r="B3696" s="142" t="s">
        <v>4367</v>
      </c>
      <c r="C3696" s="156" t="s">
        <v>16019</v>
      </c>
      <c r="D3696" s="144" t="s">
        <v>10129</v>
      </c>
      <c r="E3696" s="145" t="s">
        <v>10014</v>
      </c>
    </row>
    <row r="3697" spans="1:5" ht="27">
      <c r="A3697" t="str">
        <f t="shared" si="57"/>
        <v>95360</v>
      </c>
      <c r="B3697" s="142" t="s">
        <v>4368</v>
      </c>
      <c r="C3697" s="156" t="s">
        <v>16020</v>
      </c>
      <c r="D3697" s="144" t="s">
        <v>10129</v>
      </c>
      <c r="E3697" s="145" t="s">
        <v>10587</v>
      </c>
    </row>
    <row r="3698" spans="1:5" ht="27">
      <c r="A3698" t="str">
        <f t="shared" si="57"/>
        <v>95361</v>
      </c>
      <c r="B3698" s="142" t="s">
        <v>4369</v>
      </c>
      <c r="C3698" s="156" t="s">
        <v>16021</v>
      </c>
      <c r="D3698" s="144" t="s">
        <v>10129</v>
      </c>
      <c r="E3698" s="145" t="s">
        <v>8707</v>
      </c>
    </row>
    <row r="3699" spans="1:5" ht="27">
      <c r="A3699" t="str">
        <f t="shared" si="57"/>
        <v>95362</v>
      </c>
      <c r="B3699" s="142" t="s">
        <v>4370</v>
      </c>
      <c r="C3699" s="156" t="s">
        <v>16022</v>
      </c>
      <c r="D3699" s="144" t="s">
        <v>10129</v>
      </c>
      <c r="E3699" s="145" t="s">
        <v>8707</v>
      </c>
    </row>
    <row r="3700" spans="1:5" ht="27">
      <c r="A3700" t="str">
        <f t="shared" si="57"/>
        <v>95363</v>
      </c>
      <c r="B3700" s="142" t="s">
        <v>4371</v>
      </c>
      <c r="C3700" s="156" t="s">
        <v>16023</v>
      </c>
      <c r="D3700" s="144" t="s">
        <v>10129</v>
      </c>
      <c r="E3700" s="145" t="s">
        <v>9326</v>
      </c>
    </row>
    <row r="3701" spans="1:5" ht="27">
      <c r="A3701" t="str">
        <f t="shared" si="57"/>
        <v>95364</v>
      </c>
      <c r="B3701" s="142" t="s">
        <v>4372</v>
      </c>
      <c r="C3701" s="156" t="s">
        <v>16024</v>
      </c>
      <c r="D3701" s="144" t="s">
        <v>10129</v>
      </c>
      <c r="E3701" s="145" t="s">
        <v>9314</v>
      </c>
    </row>
    <row r="3702" spans="1:5" ht="27">
      <c r="A3702" t="str">
        <f t="shared" si="57"/>
        <v>95365</v>
      </c>
      <c r="B3702" s="142" t="s">
        <v>4373</v>
      </c>
      <c r="C3702" s="156" t="s">
        <v>16025</v>
      </c>
      <c r="D3702" s="144" t="s">
        <v>10129</v>
      </c>
      <c r="E3702" s="145" t="s">
        <v>8707</v>
      </c>
    </row>
    <row r="3703" spans="1:5" ht="27">
      <c r="A3703" t="str">
        <f t="shared" si="57"/>
        <v>95366</v>
      </c>
      <c r="B3703" s="142" t="s">
        <v>4374</v>
      </c>
      <c r="C3703" s="156" t="s">
        <v>16026</v>
      </c>
      <c r="D3703" s="144" t="s">
        <v>10129</v>
      </c>
      <c r="E3703" s="145" t="s">
        <v>9314</v>
      </c>
    </row>
    <row r="3704" spans="1:5" ht="27">
      <c r="A3704" t="str">
        <f t="shared" si="57"/>
        <v>95367</v>
      </c>
      <c r="B3704" s="142" t="s">
        <v>4375</v>
      </c>
      <c r="C3704" s="156" t="s">
        <v>16027</v>
      </c>
      <c r="D3704" s="144" t="s">
        <v>10129</v>
      </c>
      <c r="E3704" s="145" t="s">
        <v>8520</v>
      </c>
    </row>
    <row r="3705" spans="1:5" ht="27">
      <c r="A3705" t="str">
        <f t="shared" si="57"/>
        <v>95368</v>
      </c>
      <c r="B3705" s="142" t="s">
        <v>4376</v>
      </c>
      <c r="C3705" s="156" t="s">
        <v>16028</v>
      </c>
      <c r="D3705" s="144" t="s">
        <v>10129</v>
      </c>
      <c r="E3705" s="145" t="s">
        <v>9908</v>
      </c>
    </row>
    <row r="3706" spans="1:5" ht="27">
      <c r="A3706" t="str">
        <f t="shared" si="57"/>
        <v>95369</v>
      </c>
      <c r="B3706" s="142" t="s">
        <v>4377</v>
      </c>
      <c r="C3706" s="156" t="s">
        <v>16029</v>
      </c>
      <c r="D3706" s="144" t="s">
        <v>10129</v>
      </c>
      <c r="E3706" s="145" t="s">
        <v>8521</v>
      </c>
    </row>
    <row r="3707" spans="1:5">
      <c r="A3707" t="str">
        <f t="shared" si="57"/>
        <v>95370</v>
      </c>
      <c r="B3707" s="142" t="s">
        <v>4378</v>
      </c>
      <c r="C3707" s="156" t="s">
        <v>16030</v>
      </c>
      <c r="D3707" s="144" t="s">
        <v>10129</v>
      </c>
      <c r="E3707" s="145" t="s">
        <v>9999</v>
      </c>
    </row>
    <row r="3708" spans="1:5">
      <c r="A3708" t="str">
        <f t="shared" si="57"/>
        <v>95371</v>
      </c>
      <c r="B3708" s="142" t="s">
        <v>4379</v>
      </c>
      <c r="C3708" s="156" t="s">
        <v>16031</v>
      </c>
      <c r="D3708" s="144" t="s">
        <v>10129</v>
      </c>
      <c r="E3708" s="145" t="s">
        <v>10300</v>
      </c>
    </row>
    <row r="3709" spans="1:5">
      <c r="A3709" t="str">
        <f t="shared" si="57"/>
        <v>95372</v>
      </c>
      <c r="B3709" s="142" t="s">
        <v>4380</v>
      </c>
      <c r="C3709" s="156" t="s">
        <v>16032</v>
      </c>
      <c r="D3709" s="144" t="s">
        <v>10129</v>
      </c>
      <c r="E3709" s="145" t="s">
        <v>9908</v>
      </c>
    </row>
    <row r="3710" spans="1:5">
      <c r="A3710" t="str">
        <f t="shared" si="57"/>
        <v>95373</v>
      </c>
      <c r="B3710" s="142" t="s">
        <v>4381</v>
      </c>
      <c r="C3710" s="156" t="s">
        <v>16033</v>
      </c>
      <c r="D3710" s="144" t="s">
        <v>10129</v>
      </c>
      <c r="E3710" s="145" t="s">
        <v>9054</v>
      </c>
    </row>
    <row r="3711" spans="1:5" ht="27">
      <c r="A3711" t="str">
        <f t="shared" si="57"/>
        <v>95374</v>
      </c>
      <c r="B3711" s="142" t="s">
        <v>4382</v>
      </c>
      <c r="C3711" s="156" t="s">
        <v>16034</v>
      </c>
      <c r="D3711" s="144" t="s">
        <v>10129</v>
      </c>
      <c r="E3711" s="145" t="s">
        <v>9317</v>
      </c>
    </row>
    <row r="3712" spans="1:5">
      <c r="A3712" t="str">
        <f t="shared" si="57"/>
        <v>95375</v>
      </c>
      <c r="B3712" s="142" t="s">
        <v>4383</v>
      </c>
      <c r="C3712" s="156" t="s">
        <v>16035</v>
      </c>
      <c r="D3712" s="144" t="s">
        <v>10129</v>
      </c>
      <c r="E3712" s="145" t="s">
        <v>9329</v>
      </c>
    </row>
    <row r="3713" spans="1:5">
      <c r="A3713" t="str">
        <f t="shared" si="57"/>
        <v>95376</v>
      </c>
      <c r="B3713" s="142" t="s">
        <v>4384</v>
      </c>
      <c r="C3713" s="156" t="s">
        <v>16036</v>
      </c>
      <c r="D3713" s="144" t="s">
        <v>10129</v>
      </c>
      <c r="E3713" s="145" t="s">
        <v>10550</v>
      </c>
    </row>
    <row r="3714" spans="1:5">
      <c r="A3714" t="str">
        <f t="shared" si="57"/>
        <v>95377</v>
      </c>
      <c r="B3714" s="142" t="s">
        <v>4385</v>
      </c>
      <c r="C3714" s="156" t="s">
        <v>16037</v>
      </c>
      <c r="D3714" s="144" t="s">
        <v>10129</v>
      </c>
      <c r="E3714" s="145" t="s">
        <v>8521</v>
      </c>
    </row>
    <row r="3715" spans="1:5">
      <c r="A3715" t="str">
        <f t="shared" si="57"/>
        <v>95378</v>
      </c>
      <c r="B3715" s="142" t="s">
        <v>4386</v>
      </c>
      <c r="C3715" s="156" t="s">
        <v>16038</v>
      </c>
      <c r="D3715" s="144" t="s">
        <v>10129</v>
      </c>
      <c r="E3715" s="145" t="s">
        <v>9317</v>
      </c>
    </row>
    <row r="3716" spans="1:5">
      <c r="A3716" t="str">
        <f t="shared" si="57"/>
        <v>95379</v>
      </c>
      <c r="B3716" s="142" t="s">
        <v>4387</v>
      </c>
      <c r="C3716" s="156" t="s">
        <v>16039</v>
      </c>
      <c r="D3716" s="144" t="s">
        <v>10129</v>
      </c>
      <c r="E3716" s="145" t="s">
        <v>10577</v>
      </c>
    </row>
    <row r="3717" spans="1:5" ht="27">
      <c r="A3717" t="str">
        <f t="shared" si="57"/>
        <v>95380</v>
      </c>
      <c r="B3717" s="142" t="s">
        <v>4388</v>
      </c>
      <c r="C3717" s="156" t="s">
        <v>16040</v>
      </c>
      <c r="D3717" s="144" t="s">
        <v>10129</v>
      </c>
      <c r="E3717" s="145" t="s">
        <v>10087</v>
      </c>
    </row>
    <row r="3718" spans="1:5">
      <c r="A3718" t="str">
        <f t="shared" si="57"/>
        <v>95382</v>
      </c>
      <c r="B3718" s="142" t="s">
        <v>4389</v>
      </c>
      <c r="C3718" s="156" t="s">
        <v>16041</v>
      </c>
      <c r="D3718" s="144" t="s">
        <v>10129</v>
      </c>
      <c r="E3718" s="145" t="s">
        <v>9908</v>
      </c>
    </row>
    <row r="3719" spans="1:5">
      <c r="A3719" t="str">
        <f t="shared" si="57"/>
        <v>95383</v>
      </c>
      <c r="B3719" s="142" t="s">
        <v>4390</v>
      </c>
      <c r="C3719" s="156" t="s">
        <v>16042</v>
      </c>
      <c r="D3719" s="144" t="s">
        <v>10129</v>
      </c>
      <c r="E3719" s="145" t="s">
        <v>9317</v>
      </c>
    </row>
    <row r="3720" spans="1:5">
      <c r="A3720" t="str">
        <f t="shared" ref="A3720:A3783" si="58">IF(ISERROR(SEARCH("/",B3720)=6),TRIM(CLEAN(B3720)),IF(SEARCH("/",B3720)=6,IF(LEN(TRIM(CLEAN(B3720)))=7,LEFT(TRIM(CLEAN(B3720)),6)&amp;"00"&amp;RIGHT(TRIM(CLEAN(B3720)),1),LEFT(TRIM(CLEAN(B3720)),6)&amp;"0"&amp;RIGHT(TRIM(CLEAN(B3720)),2)),TRIM(CLEAN(B3720))))</f>
        <v>95384</v>
      </c>
      <c r="B3720" s="142" t="s">
        <v>4391</v>
      </c>
      <c r="C3720" s="156" t="s">
        <v>16043</v>
      </c>
      <c r="D3720" s="144" t="s">
        <v>10129</v>
      </c>
      <c r="E3720" s="145" t="s">
        <v>10249</v>
      </c>
    </row>
    <row r="3721" spans="1:5">
      <c r="A3721" t="str">
        <f t="shared" si="58"/>
        <v>95385</v>
      </c>
      <c r="B3721" s="142" t="s">
        <v>4392</v>
      </c>
      <c r="C3721" s="156" t="s">
        <v>16044</v>
      </c>
      <c r="D3721" s="144" t="s">
        <v>10129</v>
      </c>
      <c r="E3721" s="145" t="s">
        <v>9326</v>
      </c>
    </row>
    <row r="3722" spans="1:5">
      <c r="A3722" t="str">
        <f t="shared" si="58"/>
        <v>95386</v>
      </c>
      <c r="B3722" s="142" t="s">
        <v>4393</v>
      </c>
      <c r="C3722" s="156" t="s">
        <v>16045</v>
      </c>
      <c r="D3722" s="144" t="s">
        <v>10129</v>
      </c>
      <c r="E3722" s="145" t="s">
        <v>10587</v>
      </c>
    </row>
    <row r="3723" spans="1:5">
      <c r="A3723" t="str">
        <f t="shared" si="58"/>
        <v>95387</v>
      </c>
      <c r="B3723" s="142" t="s">
        <v>4394</v>
      </c>
      <c r="C3723" s="156" t="s">
        <v>16046</v>
      </c>
      <c r="D3723" s="144" t="s">
        <v>10129</v>
      </c>
      <c r="E3723" s="145" t="s">
        <v>10577</v>
      </c>
    </row>
    <row r="3724" spans="1:5">
      <c r="A3724" t="str">
        <f t="shared" si="58"/>
        <v>95388</v>
      </c>
      <c r="B3724" s="142" t="s">
        <v>4395</v>
      </c>
      <c r="C3724" s="156" t="s">
        <v>16047</v>
      </c>
      <c r="D3724" s="144" t="s">
        <v>10129</v>
      </c>
      <c r="E3724" s="145" t="s">
        <v>9075</v>
      </c>
    </row>
    <row r="3725" spans="1:5" ht="27">
      <c r="A3725" t="str">
        <f t="shared" si="58"/>
        <v>95389</v>
      </c>
      <c r="B3725" s="142" t="s">
        <v>4396</v>
      </c>
      <c r="C3725" s="156" t="s">
        <v>16048</v>
      </c>
      <c r="D3725" s="144" t="s">
        <v>10129</v>
      </c>
      <c r="E3725" s="145" t="s">
        <v>9319</v>
      </c>
    </row>
    <row r="3726" spans="1:5">
      <c r="A3726" t="str">
        <f t="shared" si="58"/>
        <v>95390</v>
      </c>
      <c r="B3726" s="142" t="s">
        <v>4397</v>
      </c>
      <c r="C3726" s="156" t="s">
        <v>16049</v>
      </c>
      <c r="D3726" s="144" t="s">
        <v>10129</v>
      </c>
      <c r="E3726" s="145" t="s">
        <v>9075</v>
      </c>
    </row>
    <row r="3727" spans="1:5">
      <c r="A3727" t="str">
        <f t="shared" si="58"/>
        <v>95391</v>
      </c>
      <c r="B3727" s="142" t="s">
        <v>4398</v>
      </c>
      <c r="C3727" s="156" t="s">
        <v>16050</v>
      </c>
      <c r="D3727" s="144" t="s">
        <v>10129</v>
      </c>
      <c r="E3727" s="145" t="s">
        <v>8707</v>
      </c>
    </row>
    <row r="3728" spans="1:5">
      <c r="A3728" t="str">
        <f t="shared" si="58"/>
        <v>95392</v>
      </c>
      <c r="B3728" s="142" t="s">
        <v>4399</v>
      </c>
      <c r="C3728" s="156" t="s">
        <v>16051</v>
      </c>
      <c r="D3728" s="144" t="s">
        <v>10129</v>
      </c>
      <c r="E3728" s="145" t="s">
        <v>8706</v>
      </c>
    </row>
    <row r="3729" spans="1:5" ht="27">
      <c r="A3729" t="str">
        <f t="shared" si="58"/>
        <v>95393</v>
      </c>
      <c r="B3729" s="142" t="s">
        <v>4400</v>
      </c>
      <c r="C3729" s="156" t="s">
        <v>16052</v>
      </c>
      <c r="D3729" s="144" t="s">
        <v>10129</v>
      </c>
      <c r="E3729" s="145" t="s">
        <v>9070</v>
      </c>
    </row>
    <row r="3730" spans="1:5" ht="27">
      <c r="A3730" t="str">
        <f t="shared" si="58"/>
        <v>95394</v>
      </c>
      <c r="B3730" s="142" t="s">
        <v>4401</v>
      </c>
      <c r="C3730" s="156" t="s">
        <v>16053</v>
      </c>
      <c r="D3730" s="144" t="s">
        <v>10129</v>
      </c>
      <c r="E3730" s="145" t="s">
        <v>8579</v>
      </c>
    </row>
    <row r="3731" spans="1:5" ht="27">
      <c r="A3731" t="str">
        <f t="shared" si="58"/>
        <v>95395</v>
      </c>
      <c r="B3731" s="142" t="s">
        <v>4402</v>
      </c>
      <c r="C3731" s="156" t="s">
        <v>16054</v>
      </c>
      <c r="D3731" s="144" t="s">
        <v>10129</v>
      </c>
      <c r="E3731" s="145" t="s">
        <v>8763</v>
      </c>
    </row>
    <row r="3732" spans="1:5" ht="27">
      <c r="A3732" t="str">
        <f t="shared" si="58"/>
        <v>95396</v>
      </c>
      <c r="B3732" s="142" t="s">
        <v>4403</v>
      </c>
      <c r="C3732" s="156" t="s">
        <v>16055</v>
      </c>
      <c r="D3732" s="144" t="s">
        <v>10129</v>
      </c>
      <c r="E3732" s="145" t="s">
        <v>8764</v>
      </c>
    </row>
    <row r="3733" spans="1:5">
      <c r="A3733" t="str">
        <f t="shared" si="58"/>
        <v>95397</v>
      </c>
      <c r="B3733" s="142" t="s">
        <v>4404</v>
      </c>
      <c r="C3733" s="156" t="s">
        <v>16056</v>
      </c>
      <c r="D3733" s="144" t="s">
        <v>10129</v>
      </c>
      <c r="E3733" s="145" t="s">
        <v>9320</v>
      </c>
    </row>
    <row r="3734" spans="1:5">
      <c r="A3734" t="str">
        <f t="shared" si="58"/>
        <v>95398</v>
      </c>
      <c r="B3734" s="142" t="s">
        <v>4405</v>
      </c>
      <c r="C3734" s="156" t="s">
        <v>16057</v>
      </c>
      <c r="D3734" s="144" t="s">
        <v>10129</v>
      </c>
      <c r="E3734" s="145" t="s">
        <v>9075</v>
      </c>
    </row>
    <row r="3735" spans="1:5">
      <c r="A3735" t="str">
        <f t="shared" si="58"/>
        <v>95399</v>
      </c>
      <c r="B3735" s="142" t="s">
        <v>4406</v>
      </c>
      <c r="C3735" s="156" t="s">
        <v>16058</v>
      </c>
      <c r="D3735" s="144" t="s">
        <v>10129</v>
      </c>
      <c r="E3735" s="145" t="s">
        <v>9320</v>
      </c>
    </row>
    <row r="3736" spans="1:5">
      <c r="A3736" t="str">
        <f t="shared" si="58"/>
        <v>95400</v>
      </c>
      <c r="B3736" s="142" t="s">
        <v>4407</v>
      </c>
      <c r="C3736" s="156" t="s">
        <v>16059</v>
      </c>
      <c r="D3736" s="144" t="s">
        <v>10129</v>
      </c>
      <c r="E3736" s="145" t="s">
        <v>8706</v>
      </c>
    </row>
    <row r="3737" spans="1:5">
      <c r="A3737" t="str">
        <f t="shared" si="58"/>
        <v>95401</v>
      </c>
      <c r="B3737" s="142" t="s">
        <v>4408</v>
      </c>
      <c r="C3737" s="156" t="s">
        <v>16060</v>
      </c>
      <c r="D3737" s="144" t="s">
        <v>10129</v>
      </c>
      <c r="E3737" s="145" t="s">
        <v>10404</v>
      </c>
    </row>
    <row r="3738" spans="1:5" ht="27">
      <c r="A3738" t="str">
        <f t="shared" si="58"/>
        <v>95402</v>
      </c>
      <c r="B3738" s="142" t="s">
        <v>4409</v>
      </c>
      <c r="C3738" s="156" t="s">
        <v>16061</v>
      </c>
      <c r="D3738" s="144" t="s">
        <v>10129</v>
      </c>
      <c r="E3738" s="145" t="s">
        <v>16500</v>
      </c>
    </row>
    <row r="3739" spans="1:5" ht="27">
      <c r="A3739" t="str">
        <f t="shared" si="58"/>
        <v>95403</v>
      </c>
      <c r="B3739" s="142" t="s">
        <v>4410</v>
      </c>
      <c r="C3739" s="156" t="s">
        <v>16062</v>
      </c>
      <c r="D3739" s="144" t="s">
        <v>10129</v>
      </c>
      <c r="E3739" s="145" t="s">
        <v>9048</v>
      </c>
    </row>
    <row r="3740" spans="1:5" ht="27">
      <c r="A3740" t="str">
        <f t="shared" si="58"/>
        <v>95404</v>
      </c>
      <c r="B3740" s="142" t="s">
        <v>4411</v>
      </c>
      <c r="C3740" s="156" t="s">
        <v>16063</v>
      </c>
      <c r="D3740" s="144" t="s">
        <v>10129</v>
      </c>
      <c r="E3740" s="145" t="s">
        <v>8643</v>
      </c>
    </row>
    <row r="3741" spans="1:5">
      <c r="A3741" t="str">
        <f t="shared" si="58"/>
        <v>95405</v>
      </c>
      <c r="B3741" s="142" t="s">
        <v>4412</v>
      </c>
      <c r="C3741" s="156" t="s">
        <v>16064</v>
      </c>
      <c r="D3741" s="144" t="s">
        <v>10129</v>
      </c>
      <c r="E3741" s="145" t="s">
        <v>8862</v>
      </c>
    </row>
    <row r="3742" spans="1:5">
      <c r="A3742" t="str">
        <f t="shared" si="58"/>
        <v>95406</v>
      </c>
      <c r="B3742" s="142" t="s">
        <v>4413</v>
      </c>
      <c r="C3742" s="156" t="s">
        <v>16065</v>
      </c>
      <c r="D3742" s="144" t="s">
        <v>10129</v>
      </c>
      <c r="E3742" s="145" t="s">
        <v>8521</v>
      </c>
    </row>
    <row r="3743" spans="1:5">
      <c r="A3743" t="str">
        <f t="shared" si="58"/>
        <v>95407</v>
      </c>
      <c r="B3743" s="142" t="s">
        <v>4414</v>
      </c>
      <c r="C3743" s="156" t="s">
        <v>16066</v>
      </c>
      <c r="D3743" s="144" t="s">
        <v>10129</v>
      </c>
      <c r="E3743" s="145" t="s">
        <v>10195</v>
      </c>
    </row>
    <row r="3744" spans="1:5" ht="27">
      <c r="A3744" t="str">
        <f t="shared" si="58"/>
        <v>95408</v>
      </c>
      <c r="B3744" s="142" t="s">
        <v>4415</v>
      </c>
      <c r="C3744" s="156" t="s">
        <v>16067</v>
      </c>
      <c r="D3744" s="144" t="s">
        <v>15966</v>
      </c>
      <c r="E3744" s="145" t="s">
        <v>11726</v>
      </c>
    </row>
    <row r="3745" spans="1:5" ht="27">
      <c r="A3745" t="str">
        <f t="shared" si="58"/>
        <v>95409</v>
      </c>
      <c r="B3745" s="142" t="s">
        <v>4416</v>
      </c>
      <c r="C3745" s="156" t="s">
        <v>16069</v>
      </c>
      <c r="D3745" s="144" t="s">
        <v>15966</v>
      </c>
      <c r="E3745" s="145" t="s">
        <v>20754</v>
      </c>
    </row>
    <row r="3746" spans="1:5">
      <c r="A3746" t="str">
        <f t="shared" si="58"/>
        <v>95410</v>
      </c>
      <c r="B3746" s="142" t="s">
        <v>4417</v>
      </c>
      <c r="C3746" s="156" t="s">
        <v>16070</v>
      </c>
      <c r="D3746" s="144" t="s">
        <v>15966</v>
      </c>
      <c r="E3746" s="145" t="s">
        <v>9340</v>
      </c>
    </row>
    <row r="3747" spans="1:5" ht="27">
      <c r="A3747" t="str">
        <f t="shared" si="58"/>
        <v>95411</v>
      </c>
      <c r="B3747" s="142" t="s">
        <v>4418</v>
      </c>
      <c r="C3747" s="156" t="s">
        <v>16072</v>
      </c>
      <c r="D3747" s="144" t="s">
        <v>15966</v>
      </c>
      <c r="E3747" s="145" t="s">
        <v>8892</v>
      </c>
    </row>
    <row r="3748" spans="1:5" ht="27">
      <c r="A3748" t="str">
        <f t="shared" si="58"/>
        <v>95412</v>
      </c>
      <c r="B3748" s="142" t="s">
        <v>4419</v>
      </c>
      <c r="C3748" s="156" t="s">
        <v>16073</v>
      </c>
      <c r="D3748" s="144" t="s">
        <v>15966</v>
      </c>
      <c r="E3748" s="145" t="s">
        <v>9759</v>
      </c>
    </row>
    <row r="3749" spans="1:5">
      <c r="A3749" t="str">
        <f t="shared" si="58"/>
        <v>95413</v>
      </c>
      <c r="B3749" s="142" t="s">
        <v>4420</v>
      </c>
      <c r="C3749" s="156" t="s">
        <v>16074</v>
      </c>
      <c r="D3749" s="144" t="s">
        <v>15966</v>
      </c>
      <c r="E3749" s="145" t="s">
        <v>11760</v>
      </c>
    </row>
    <row r="3750" spans="1:5" ht="27">
      <c r="A3750" t="str">
        <f t="shared" si="58"/>
        <v>95414</v>
      </c>
      <c r="B3750" s="142" t="s">
        <v>4421</v>
      </c>
      <c r="C3750" s="156" t="s">
        <v>16075</v>
      </c>
      <c r="D3750" s="144" t="s">
        <v>15966</v>
      </c>
      <c r="E3750" s="145" t="s">
        <v>28371</v>
      </c>
    </row>
    <row r="3751" spans="1:5" ht="27">
      <c r="A3751" t="str">
        <f t="shared" si="58"/>
        <v>95415</v>
      </c>
      <c r="B3751" s="142" t="s">
        <v>4422</v>
      </c>
      <c r="C3751" s="156" t="s">
        <v>16076</v>
      </c>
      <c r="D3751" s="144" t="s">
        <v>15966</v>
      </c>
      <c r="E3751" s="145" t="s">
        <v>29903</v>
      </c>
    </row>
    <row r="3752" spans="1:5" ht="27">
      <c r="A3752" t="str">
        <f t="shared" si="58"/>
        <v>95416</v>
      </c>
      <c r="B3752" s="142" t="s">
        <v>4423</v>
      </c>
      <c r="C3752" s="156" t="s">
        <v>16077</v>
      </c>
      <c r="D3752" s="144" t="s">
        <v>15966</v>
      </c>
      <c r="E3752" s="145" t="s">
        <v>10822</v>
      </c>
    </row>
    <row r="3753" spans="1:5" ht="27">
      <c r="A3753" t="str">
        <f t="shared" si="58"/>
        <v>95417</v>
      </c>
      <c r="B3753" s="142" t="s">
        <v>4424</v>
      </c>
      <c r="C3753" s="156" t="s">
        <v>16078</v>
      </c>
      <c r="D3753" s="144" t="s">
        <v>15966</v>
      </c>
      <c r="E3753" s="145" t="s">
        <v>29904</v>
      </c>
    </row>
    <row r="3754" spans="1:5" ht="27">
      <c r="A3754" t="str">
        <f t="shared" si="58"/>
        <v>95418</v>
      </c>
      <c r="B3754" s="142" t="s">
        <v>4425</v>
      </c>
      <c r="C3754" s="156" t="s">
        <v>16079</v>
      </c>
      <c r="D3754" s="144" t="s">
        <v>15966</v>
      </c>
      <c r="E3754" s="145" t="s">
        <v>24623</v>
      </c>
    </row>
    <row r="3755" spans="1:5">
      <c r="A3755" t="str">
        <f t="shared" si="58"/>
        <v>95419</v>
      </c>
      <c r="B3755" s="142" t="s">
        <v>4426</v>
      </c>
      <c r="C3755" s="156" t="s">
        <v>16080</v>
      </c>
      <c r="D3755" s="144" t="s">
        <v>15966</v>
      </c>
      <c r="E3755" s="145" t="s">
        <v>25757</v>
      </c>
    </row>
    <row r="3756" spans="1:5">
      <c r="A3756" t="str">
        <f t="shared" si="58"/>
        <v>95420</v>
      </c>
      <c r="B3756" s="142" t="s">
        <v>4427</v>
      </c>
      <c r="C3756" s="156" t="s">
        <v>16081</v>
      </c>
      <c r="D3756" s="144" t="s">
        <v>15966</v>
      </c>
      <c r="E3756" s="145" t="s">
        <v>29905</v>
      </c>
    </row>
    <row r="3757" spans="1:5">
      <c r="A3757" t="str">
        <f t="shared" si="58"/>
        <v>95421</v>
      </c>
      <c r="B3757" s="142" t="s">
        <v>4428</v>
      </c>
      <c r="C3757" s="156" t="s">
        <v>16082</v>
      </c>
      <c r="D3757" s="144" t="s">
        <v>15966</v>
      </c>
      <c r="E3757" s="145" t="s">
        <v>29906</v>
      </c>
    </row>
    <row r="3758" spans="1:5" ht="27">
      <c r="A3758" t="str">
        <f t="shared" si="58"/>
        <v>95422</v>
      </c>
      <c r="B3758" s="142" t="s">
        <v>4429</v>
      </c>
      <c r="C3758" s="156" t="s">
        <v>16083</v>
      </c>
      <c r="D3758" s="144" t="s">
        <v>15966</v>
      </c>
      <c r="E3758" s="145" t="s">
        <v>29907</v>
      </c>
    </row>
    <row r="3759" spans="1:5">
      <c r="A3759" t="str">
        <f t="shared" si="58"/>
        <v>95423</v>
      </c>
      <c r="B3759" s="142" t="s">
        <v>4430</v>
      </c>
      <c r="C3759" s="156" t="s">
        <v>16084</v>
      </c>
      <c r="D3759" s="144" t="s">
        <v>15966</v>
      </c>
      <c r="E3759" s="145" t="s">
        <v>29908</v>
      </c>
    </row>
    <row r="3760" spans="1:5">
      <c r="A3760" t="str">
        <f t="shared" si="58"/>
        <v>95424</v>
      </c>
      <c r="B3760" s="142" t="s">
        <v>4431</v>
      </c>
      <c r="C3760" s="156" t="s">
        <v>16085</v>
      </c>
      <c r="D3760" s="144" t="s">
        <v>15966</v>
      </c>
      <c r="E3760" s="145" t="s">
        <v>15596</v>
      </c>
    </row>
    <row r="3761" spans="1:5" ht="27">
      <c r="A3761" t="str">
        <f t="shared" si="58"/>
        <v>95425</v>
      </c>
      <c r="B3761" s="142" t="s">
        <v>4432</v>
      </c>
      <c r="C3761" s="156" t="s">
        <v>15684</v>
      </c>
      <c r="D3761" s="144" t="s">
        <v>15574</v>
      </c>
      <c r="E3761" s="145" t="s">
        <v>8696</v>
      </c>
    </row>
    <row r="3762" spans="1:5" ht="27">
      <c r="A3762" t="str">
        <f t="shared" si="58"/>
        <v>95426</v>
      </c>
      <c r="B3762" s="142" t="s">
        <v>4433</v>
      </c>
      <c r="C3762" s="156" t="s">
        <v>15685</v>
      </c>
      <c r="D3762" s="144" t="s">
        <v>15574</v>
      </c>
      <c r="E3762" s="145" t="s">
        <v>9216</v>
      </c>
    </row>
    <row r="3763" spans="1:5" ht="27">
      <c r="A3763" t="str">
        <f t="shared" si="58"/>
        <v>95427</v>
      </c>
      <c r="B3763" s="142" t="s">
        <v>4434</v>
      </c>
      <c r="C3763" s="156" t="s">
        <v>15686</v>
      </c>
      <c r="D3763" s="144" t="s">
        <v>15574</v>
      </c>
      <c r="E3763" s="145" t="s">
        <v>24793</v>
      </c>
    </row>
    <row r="3764" spans="1:5" ht="27">
      <c r="A3764" t="str">
        <f t="shared" si="58"/>
        <v>95428</v>
      </c>
      <c r="B3764" s="142" t="s">
        <v>4435</v>
      </c>
      <c r="C3764" s="156" t="s">
        <v>15687</v>
      </c>
      <c r="D3764" s="144" t="s">
        <v>14608</v>
      </c>
      <c r="E3764" s="145" t="s">
        <v>9285</v>
      </c>
    </row>
    <row r="3765" spans="1:5" ht="27">
      <c r="A3765" t="str">
        <f t="shared" si="58"/>
        <v>95429</v>
      </c>
      <c r="B3765" s="142" t="s">
        <v>4436</v>
      </c>
      <c r="C3765" s="156" t="s">
        <v>15688</v>
      </c>
      <c r="D3765" s="144" t="s">
        <v>14608</v>
      </c>
      <c r="E3765" s="145" t="s">
        <v>9088</v>
      </c>
    </row>
    <row r="3766" spans="1:5" ht="27">
      <c r="A3766" t="str">
        <f t="shared" si="58"/>
        <v>95430</v>
      </c>
      <c r="B3766" s="142" t="s">
        <v>4437</v>
      </c>
      <c r="C3766" s="156" t="s">
        <v>15689</v>
      </c>
      <c r="D3766" s="144" t="s">
        <v>14608</v>
      </c>
      <c r="E3766" s="145" t="s">
        <v>8641</v>
      </c>
    </row>
    <row r="3767" spans="1:5" ht="27">
      <c r="A3767" t="str">
        <f t="shared" si="58"/>
        <v>95445</v>
      </c>
      <c r="B3767" s="142" t="s">
        <v>4438</v>
      </c>
      <c r="C3767" s="156" t="s">
        <v>24946</v>
      </c>
      <c r="D3767" s="144" t="s">
        <v>10821</v>
      </c>
      <c r="E3767" s="145" t="s">
        <v>16479</v>
      </c>
    </row>
    <row r="3768" spans="1:5" ht="27">
      <c r="A3768" t="str">
        <f t="shared" si="58"/>
        <v>95446</v>
      </c>
      <c r="B3768" s="142" t="s">
        <v>4439</v>
      </c>
      <c r="C3768" s="156" t="s">
        <v>24947</v>
      </c>
      <c r="D3768" s="144" t="s">
        <v>10821</v>
      </c>
      <c r="E3768" s="145" t="s">
        <v>9222</v>
      </c>
    </row>
    <row r="3769" spans="1:5" ht="27">
      <c r="A3769" t="str">
        <f t="shared" si="58"/>
        <v>95448</v>
      </c>
      <c r="B3769" s="142" t="s">
        <v>4440</v>
      </c>
      <c r="C3769" s="156" t="s">
        <v>11763</v>
      </c>
      <c r="D3769" s="144" t="s">
        <v>10821</v>
      </c>
      <c r="E3769" s="145" t="s">
        <v>9102</v>
      </c>
    </row>
    <row r="3770" spans="1:5" ht="27">
      <c r="A3770" t="str">
        <f t="shared" si="58"/>
        <v>95469</v>
      </c>
      <c r="B3770" s="142" t="s">
        <v>4441</v>
      </c>
      <c r="C3770" s="156" t="s">
        <v>14198</v>
      </c>
      <c r="D3770" s="144" t="s">
        <v>9623</v>
      </c>
      <c r="E3770" s="145" t="s">
        <v>29909</v>
      </c>
    </row>
    <row r="3771" spans="1:5" ht="27">
      <c r="A3771" t="str">
        <f t="shared" si="58"/>
        <v>95470</v>
      </c>
      <c r="B3771" s="142" t="s">
        <v>4442</v>
      </c>
      <c r="C3771" s="156" t="s">
        <v>14199</v>
      </c>
      <c r="D3771" s="144" t="s">
        <v>9623</v>
      </c>
      <c r="E3771" s="145" t="s">
        <v>29910</v>
      </c>
    </row>
    <row r="3772" spans="1:5" ht="27">
      <c r="A3772" t="str">
        <f t="shared" si="58"/>
        <v>95471</v>
      </c>
      <c r="B3772" s="142" t="s">
        <v>4443</v>
      </c>
      <c r="C3772" s="156" t="s">
        <v>14200</v>
      </c>
      <c r="D3772" s="144" t="s">
        <v>9623</v>
      </c>
      <c r="E3772" s="145" t="s">
        <v>29911</v>
      </c>
    </row>
    <row r="3773" spans="1:5" ht="40.5">
      <c r="A3773" t="str">
        <f t="shared" si="58"/>
        <v>95472</v>
      </c>
      <c r="B3773" s="142" t="s">
        <v>4444</v>
      </c>
      <c r="C3773" s="156" t="s">
        <v>14201</v>
      </c>
      <c r="D3773" s="144" t="s">
        <v>9623</v>
      </c>
      <c r="E3773" s="145" t="s">
        <v>29912</v>
      </c>
    </row>
    <row r="3774" spans="1:5">
      <c r="A3774" t="str">
        <f t="shared" si="58"/>
        <v>95541</v>
      </c>
      <c r="B3774" s="142" t="s">
        <v>4445</v>
      </c>
      <c r="C3774" s="156" t="s">
        <v>14379</v>
      </c>
      <c r="D3774" s="144" t="s">
        <v>9623</v>
      </c>
      <c r="E3774" s="145" t="s">
        <v>19595</v>
      </c>
    </row>
    <row r="3775" spans="1:5">
      <c r="A3775" t="str">
        <f t="shared" si="58"/>
        <v>95542</v>
      </c>
      <c r="B3775" s="142" t="s">
        <v>4446</v>
      </c>
      <c r="C3775" s="156" t="s">
        <v>14202</v>
      </c>
      <c r="D3775" s="144" t="s">
        <v>9623</v>
      </c>
      <c r="E3775" s="145" t="s">
        <v>25574</v>
      </c>
    </row>
    <row r="3776" spans="1:5">
      <c r="A3776" t="str">
        <f t="shared" si="58"/>
        <v>95543</v>
      </c>
      <c r="B3776" s="142" t="s">
        <v>4447</v>
      </c>
      <c r="C3776" s="156" t="s">
        <v>14204</v>
      </c>
      <c r="D3776" s="144" t="s">
        <v>9623</v>
      </c>
      <c r="E3776" s="145" t="s">
        <v>24921</v>
      </c>
    </row>
    <row r="3777" spans="1:5">
      <c r="A3777" t="str">
        <f t="shared" si="58"/>
        <v>95544</v>
      </c>
      <c r="B3777" s="142" t="s">
        <v>4448</v>
      </c>
      <c r="C3777" s="156" t="s">
        <v>14205</v>
      </c>
      <c r="D3777" s="144" t="s">
        <v>9623</v>
      </c>
      <c r="E3777" s="145" t="s">
        <v>17974</v>
      </c>
    </row>
    <row r="3778" spans="1:5">
      <c r="A3778" t="str">
        <f t="shared" si="58"/>
        <v>95545</v>
      </c>
      <c r="B3778" s="142" t="s">
        <v>4449</v>
      </c>
      <c r="C3778" s="156" t="s">
        <v>14206</v>
      </c>
      <c r="D3778" s="144" t="s">
        <v>9623</v>
      </c>
      <c r="E3778" s="145" t="s">
        <v>8856</v>
      </c>
    </row>
    <row r="3779" spans="1:5" ht="27">
      <c r="A3779" t="str">
        <f t="shared" si="58"/>
        <v>95546</v>
      </c>
      <c r="B3779" s="142" t="s">
        <v>4450</v>
      </c>
      <c r="C3779" s="156" t="s">
        <v>14207</v>
      </c>
      <c r="D3779" s="144" t="s">
        <v>9623</v>
      </c>
      <c r="E3779" s="145" t="s">
        <v>21479</v>
      </c>
    </row>
    <row r="3780" spans="1:5" ht="27">
      <c r="A3780" t="str">
        <f t="shared" si="58"/>
        <v>95547</v>
      </c>
      <c r="B3780" s="142" t="s">
        <v>4451</v>
      </c>
      <c r="C3780" s="156" t="s">
        <v>14208</v>
      </c>
      <c r="D3780" s="144" t="s">
        <v>9623</v>
      </c>
      <c r="E3780" s="145" t="s">
        <v>19075</v>
      </c>
    </row>
    <row r="3781" spans="1:5" ht="27">
      <c r="A3781" t="str">
        <f t="shared" si="58"/>
        <v>95563</v>
      </c>
      <c r="B3781" s="142" t="s">
        <v>4452</v>
      </c>
      <c r="C3781" s="156" t="s">
        <v>15544</v>
      </c>
      <c r="D3781" s="144" t="s">
        <v>10840</v>
      </c>
      <c r="E3781" s="145" t="s">
        <v>29913</v>
      </c>
    </row>
    <row r="3782" spans="1:5" ht="40.5">
      <c r="A3782" t="str">
        <f t="shared" si="58"/>
        <v>95565</v>
      </c>
      <c r="B3782" s="142" t="s">
        <v>4453</v>
      </c>
      <c r="C3782" s="156" t="s">
        <v>9746</v>
      </c>
      <c r="D3782" s="144" t="s">
        <v>9548</v>
      </c>
      <c r="E3782" s="145" t="s">
        <v>29914</v>
      </c>
    </row>
    <row r="3783" spans="1:5" ht="40.5">
      <c r="A3783" t="str">
        <f t="shared" si="58"/>
        <v>95566</v>
      </c>
      <c r="B3783" s="142" t="s">
        <v>4454</v>
      </c>
      <c r="C3783" s="156" t="s">
        <v>9747</v>
      </c>
      <c r="D3783" s="144" t="s">
        <v>9548</v>
      </c>
      <c r="E3783" s="145" t="s">
        <v>29915</v>
      </c>
    </row>
    <row r="3784" spans="1:5" ht="40.5">
      <c r="A3784" t="str">
        <f t="shared" ref="A3784:A3847" si="59">IF(ISERROR(SEARCH("/",B3784)=6),TRIM(CLEAN(B3784)),IF(SEARCH("/",B3784)=6,IF(LEN(TRIM(CLEAN(B3784)))=7,LEFT(TRIM(CLEAN(B3784)),6)&amp;"00"&amp;RIGHT(TRIM(CLEAN(B3784)),1),LEFT(TRIM(CLEAN(B3784)),6)&amp;"0"&amp;RIGHT(TRIM(CLEAN(B3784)),2)),TRIM(CLEAN(B3784))))</f>
        <v>95567</v>
      </c>
      <c r="B3784" s="142" t="s">
        <v>4455</v>
      </c>
      <c r="C3784" s="156" t="s">
        <v>9748</v>
      </c>
      <c r="D3784" s="144" t="s">
        <v>9548</v>
      </c>
      <c r="E3784" s="145" t="s">
        <v>29916</v>
      </c>
    </row>
    <row r="3785" spans="1:5" ht="40.5">
      <c r="A3785" t="str">
        <f t="shared" si="59"/>
        <v>95568</v>
      </c>
      <c r="B3785" s="142" t="s">
        <v>4456</v>
      </c>
      <c r="C3785" s="156" t="s">
        <v>9749</v>
      </c>
      <c r="D3785" s="144" t="s">
        <v>9548</v>
      </c>
      <c r="E3785" s="145" t="s">
        <v>29917</v>
      </c>
    </row>
    <row r="3786" spans="1:5" ht="40.5">
      <c r="A3786" t="str">
        <f t="shared" si="59"/>
        <v>95569</v>
      </c>
      <c r="B3786" s="142" t="s">
        <v>4457</v>
      </c>
      <c r="C3786" s="156" t="s">
        <v>9750</v>
      </c>
      <c r="D3786" s="144" t="s">
        <v>9548</v>
      </c>
      <c r="E3786" s="145" t="s">
        <v>29918</v>
      </c>
    </row>
    <row r="3787" spans="1:5" ht="40.5">
      <c r="A3787" t="str">
        <f t="shared" si="59"/>
        <v>95570</v>
      </c>
      <c r="B3787" s="142" t="s">
        <v>4458</v>
      </c>
      <c r="C3787" s="156" t="s">
        <v>9751</v>
      </c>
      <c r="D3787" s="144" t="s">
        <v>9548</v>
      </c>
      <c r="E3787" s="145" t="s">
        <v>29919</v>
      </c>
    </row>
    <row r="3788" spans="1:5" ht="40.5">
      <c r="A3788" t="str">
        <f t="shared" si="59"/>
        <v>95571</v>
      </c>
      <c r="B3788" s="142" t="s">
        <v>4459</v>
      </c>
      <c r="C3788" s="156" t="s">
        <v>9752</v>
      </c>
      <c r="D3788" s="144" t="s">
        <v>9548</v>
      </c>
      <c r="E3788" s="145" t="s">
        <v>28355</v>
      </c>
    </row>
    <row r="3789" spans="1:5" ht="40.5">
      <c r="A3789" t="str">
        <f t="shared" si="59"/>
        <v>95572</v>
      </c>
      <c r="B3789" s="142" t="s">
        <v>4460</v>
      </c>
      <c r="C3789" s="156" t="s">
        <v>9753</v>
      </c>
      <c r="D3789" s="144" t="s">
        <v>9548</v>
      </c>
      <c r="E3789" s="145" t="s">
        <v>28554</v>
      </c>
    </row>
    <row r="3790" spans="1:5">
      <c r="A3790" t="str">
        <f t="shared" si="59"/>
        <v>95576</v>
      </c>
      <c r="B3790" s="142" t="s">
        <v>4461</v>
      </c>
      <c r="C3790" s="156" t="s">
        <v>24948</v>
      </c>
      <c r="D3790" s="144" t="s">
        <v>10821</v>
      </c>
      <c r="E3790" s="145" t="s">
        <v>9379</v>
      </c>
    </row>
    <row r="3791" spans="1:5">
      <c r="A3791" t="str">
        <f t="shared" si="59"/>
        <v>95577</v>
      </c>
      <c r="B3791" s="142" t="s">
        <v>4462</v>
      </c>
      <c r="C3791" s="156" t="s">
        <v>24949</v>
      </c>
      <c r="D3791" s="144" t="s">
        <v>10821</v>
      </c>
      <c r="E3791" s="145" t="s">
        <v>10786</v>
      </c>
    </row>
    <row r="3792" spans="1:5">
      <c r="A3792" t="str">
        <f t="shared" si="59"/>
        <v>95578</v>
      </c>
      <c r="B3792" s="142" t="s">
        <v>4463</v>
      </c>
      <c r="C3792" s="156" t="s">
        <v>24950</v>
      </c>
      <c r="D3792" s="144" t="s">
        <v>10821</v>
      </c>
      <c r="E3792" s="145" t="s">
        <v>8848</v>
      </c>
    </row>
    <row r="3793" spans="1:5">
      <c r="A3793" t="str">
        <f t="shared" si="59"/>
        <v>95579</v>
      </c>
      <c r="B3793" s="142" t="s">
        <v>4464</v>
      </c>
      <c r="C3793" s="156" t="s">
        <v>24951</v>
      </c>
      <c r="D3793" s="144" t="s">
        <v>10821</v>
      </c>
      <c r="E3793" s="145" t="s">
        <v>9162</v>
      </c>
    </row>
    <row r="3794" spans="1:5">
      <c r="A3794" t="str">
        <f t="shared" si="59"/>
        <v>95580</v>
      </c>
      <c r="B3794" s="142" t="s">
        <v>4465</v>
      </c>
      <c r="C3794" s="156" t="s">
        <v>24952</v>
      </c>
      <c r="D3794" s="144" t="s">
        <v>10821</v>
      </c>
      <c r="E3794" s="145" t="s">
        <v>8654</v>
      </c>
    </row>
    <row r="3795" spans="1:5">
      <c r="A3795" t="str">
        <f t="shared" si="59"/>
        <v>95581</v>
      </c>
      <c r="B3795" s="142" t="s">
        <v>4466</v>
      </c>
      <c r="C3795" s="156" t="s">
        <v>24953</v>
      </c>
      <c r="D3795" s="144" t="s">
        <v>10821</v>
      </c>
      <c r="E3795" s="145" t="s">
        <v>8859</v>
      </c>
    </row>
    <row r="3796" spans="1:5">
      <c r="A3796" t="str">
        <f t="shared" si="59"/>
        <v>95582</v>
      </c>
      <c r="B3796" s="142" t="s">
        <v>4467</v>
      </c>
      <c r="C3796" s="156" t="s">
        <v>24954</v>
      </c>
      <c r="D3796" s="144" t="s">
        <v>10821</v>
      </c>
      <c r="E3796" s="145" t="s">
        <v>9522</v>
      </c>
    </row>
    <row r="3797" spans="1:5" ht="27">
      <c r="A3797" t="str">
        <f t="shared" si="59"/>
        <v>95583</v>
      </c>
      <c r="B3797" s="142" t="s">
        <v>4468</v>
      </c>
      <c r="C3797" s="156" t="s">
        <v>24955</v>
      </c>
      <c r="D3797" s="144" t="s">
        <v>10821</v>
      </c>
      <c r="E3797" s="145" t="s">
        <v>28444</v>
      </c>
    </row>
    <row r="3798" spans="1:5" ht="27">
      <c r="A3798" t="str">
        <f t="shared" si="59"/>
        <v>95584</v>
      </c>
      <c r="B3798" s="142" t="s">
        <v>4469</v>
      </c>
      <c r="C3798" s="156" t="s">
        <v>24956</v>
      </c>
      <c r="D3798" s="144" t="s">
        <v>10821</v>
      </c>
      <c r="E3798" s="145" t="s">
        <v>9305</v>
      </c>
    </row>
    <row r="3799" spans="1:5" ht="27">
      <c r="A3799" t="str">
        <f t="shared" si="59"/>
        <v>95592</v>
      </c>
      <c r="B3799" s="142" t="s">
        <v>4470</v>
      </c>
      <c r="C3799" s="156" t="s">
        <v>24957</v>
      </c>
      <c r="D3799" s="144" t="s">
        <v>10821</v>
      </c>
      <c r="E3799" s="145" t="s">
        <v>17357</v>
      </c>
    </row>
    <row r="3800" spans="1:5" ht="27">
      <c r="A3800" t="str">
        <f t="shared" si="59"/>
        <v>95593</v>
      </c>
      <c r="B3800" s="142" t="s">
        <v>4471</v>
      </c>
      <c r="C3800" s="156" t="s">
        <v>24958</v>
      </c>
      <c r="D3800" s="144" t="s">
        <v>10821</v>
      </c>
      <c r="E3800" s="145" t="s">
        <v>16349</v>
      </c>
    </row>
    <row r="3801" spans="1:5" ht="27">
      <c r="A3801" t="str">
        <f t="shared" si="59"/>
        <v>95601</v>
      </c>
      <c r="B3801" s="142" t="s">
        <v>4472</v>
      </c>
      <c r="C3801" s="156" t="s">
        <v>17193</v>
      </c>
      <c r="D3801" s="144" t="s">
        <v>9623</v>
      </c>
      <c r="E3801" s="145" t="s">
        <v>9022</v>
      </c>
    </row>
    <row r="3802" spans="1:5" ht="27">
      <c r="A3802" t="str">
        <f t="shared" si="59"/>
        <v>95602</v>
      </c>
      <c r="B3802" s="142" t="s">
        <v>4473</v>
      </c>
      <c r="C3802" s="156" t="s">
        <v>17194</v>
      </c>
      <c r="D3802" s="144" t="s">
        <v>9623</v>
      </c>
      <c r="E3802" s="145" t="s">
        <v>17723</v>
      </c>
    </row>
    <row r="3803" spans="1:5" ht="27">
      <c r="A3803" t="str">
        <f t="shared" si="59"/>
        <v>95603</v>
      </c>
      <c r="B3803" s="142" t="s">
        <v>4474</v>
      </c>
      <c r="C3803" s="156" t="s">
        <v>17195</v>
      </c>
      <c r="D3803" s="144" t="s">
        <v>9623</v>
      </c>
      <c r="E3803" s="145" t="s">
        <v>16726</v>
      </c>
    </row>
    <row r="3804" spans="1:5" ht="27">
      <c r="A3804" t="str">
        <f t="shared" si="59"/>
        <v>95604</v>
      </c>
      <c r="B3804" s="142" t="s">
        <v>4475</v>
      </c>
      <c r="C3804" s="156" t="s">
        <v>17196</v>
      </c>
      <c r="D3804" s="144" t="s">
        <v>9623</v>
      </c>
      <c r="E3804" s="145" t="s">
        <v>29920</v>
      </c>
    </row>
    <row r="3805" spans="1:5" ht="27">
      <c r="A3805" t="str">
        <f t="shared" si="59"/>
        <v>95605</v>
      </c>
      <c r="B3805" s="142" t="s">
        <v>4476</v>
      </c>
      <c r="C3805" s="156" t="s">
        <v>17197</v>
      </c>
      <c r="D3805" s="144" t="s">
        <v>9623</v>
      </c>
      <c r="E3805" s="145" t="s">
        <v>29921</v>
      </c>
    </row>
    <row r="3806" spans="1:5">
      <c r="A3806" t="str">
        <f t="shared" si="59"/>
        <v>95606</v>
      </c>
      <c r="B3806" s="142" t="s">
        <v>4477</v>
      </c>
      <c r="C3806" s="156" t="s">
        <v>14622</v>
      </c>
      <c r="D3806" s="144" t="s">
        <v>10840</v>
      </c>
      <c r="E3806" s="145" t="s">
        <v>18127</v>
      </c>
    </row>
    <row r="3807" spans="1:5">
      <c r="A3807" t="str">
        <f t="shared" si="59"/>
        <v>95607</v>
      </c>
      <c r="B3807" s="142" t="s">
        <v>4478</v>
      </c>
      <c r="C3807" s="156" t="s">
        <v>17198</v>
      </c>
      <c r="D3807" s="144" t="s">
        <v>9623</v>
      </c>
      <c r="E3807" s="145" t="s">
        <v>17490</v>
      </c>
    </row>
    <row r="3808" spans="1:5" ht="27">
      <c r="A3808" t="str">
        <f t="shared" si="59"/>
        <v>95608</v>
      </c>
      <c r="B3808" s="142" t="s">
        <v>4479</v>
      </c>
      <c r="C3808" s="156" t="s">
        <v>17199</v>
      </c>
      <c r="D3808" s="144" t="s">
        <v>9623</v>
      </c>
      <c r="E3808" s="145" t="s">
        <v>16492</v>
      </c>
    </row>
    <row r="3809" spans="1:5" ht="27">
      <c r="A3809" t="str">
        <f t="shared" si="59"/>
        <v>95609</v>
      </c>
      <c r="B3809" s="142" t="s">
        <v>4480</v>
      </c>
      <c r="C3809" s="156" t="s">
        <v>17200</v>
      </c>
      <c r="D3809" s="144" t="s">
        <v>9623</v>
      </c>
      <c r="E3809" s="145" t="s">
        <v>29049</v>
      </c>
    </row>
    <row r="3810" spans="1:5" ht="27">
      <c r="A3810" t="str">
        <f t="shared" si="59"/>
        <v>95617</v>
      </c>
      <c r="B3810" s="142" t="s">
        <v>4481</v>
      </c>
      <c r="C3810" s="156" t="s">
        <v>10703</v>
      </c>
      <c r="D3810" s="144" t="s">
        <v>10129</v>
      </c>
      <c r="E3810" s="145" t="s">
        <v>9189</v>
      </c>
    </row>
    <row r="3811" spans="1:5" ht="27">
      <c r="A3811" t="str">
        <f t="shared" si="59"/>
        <v>95618</v>
      </c>
      <c r="B3811" s="142" t="s">
        <v>4482</v>
      </c>
      <c r="C3811" s="156" t="s">
        <v>10704</v>
      </c>
      <c r="D3811" s="144" t="s">
        <v>10129</v>
      </c>
      <c r="E3811" s="145" t="s">
        <v>9326</v>
      </c>
    </row>
    <row r="3812" spans="1:5" ht="27">
      <c r="A3812" t="str">
        <f t="shared" si="59"/>
        <v>95619</v>
      </c>
      <c r="B3812" s="142" t="s">
        <v>4483</v>
      </c>
      <c r="C3812" s="156" t="s">
        <v>10705</v>
      </c>
      <c r="D3812" s="144" t="s">
        <v>10129</v>
      </c>
      <c r="E3812" s="145" t="s">
        <v>8533</v>
      </c>
    </row>
    <row r="3813" spans="1:5" ht="27">
      <c r="A3813" t="str">
        <f t="shared" si="59"/>
        <v>95620</v>
      </c>
      <c r="B3813" s="142" t="s">
        <v>4484</v>
      </c>
      <c r="C3813" s="156" t="s">
        <v>9940</v>
      </c>
      <c r="D3813" s="144" t="s">
        <v>9808</v>
      </c>
      <c r="E3813" s="145" t="s">
        <v>28375</v>
      </c>
    </row>
    <row r="3814" spans="1:5" ht="27">
      <c r="A3814" t="str">
        <f t="shared" si="59"/>
        <v>95621</v>
      </c>
      <c r="B3814" s="142" t="s">
        <v>4485</v>
      </c>
      <c r="C3814" s="156" t="s">
        <v>10105</v>
      </c>
      <c r="D3814" s="144" t="s">
        <v>9961</v>
      </c>
      <c r="E3814" s="145" t="s">
        <v>17557</v>
      </c>
    </row>
    <row r="3815" spans="1:5" ht="27">
      <c r="A3815" t="str">
        <f t="shared" si="59"/>
        <v>95622</v>
      </c>
      <c r="B3815" s="142" t="s">
        <v>4486</v>
      </c>
      <c r="C3815" s="156" t="s">
        <v>15015</v>
      </c>
      <c r="D3815" s="144" t="s">
        <v>9772</v>
      </c>
      <c r="E3815" s="145" t="s">
        <v>9408</v>
      </c>
    </row>
    <row r="3816" spans="1:5" ht="27">
      <c r="A3816" t="str">
        <f t="shared" si="59"/>
        <v>95623</v>
      </c>
      <c r="B3816" s="142" t="s">
        <v>4487</v>
      </c>
      <c r="C3816" s="156" t="s">
        <v>15017</v>
      </c>
      <c r="D3816" s="144" t="s">
        <v>9772</v>
      </c>
      <c r="E3816" s="145" t="s">
        <v>13879</v>
      </c>
    </row>
    <row r="3817" spans="1:5" ht="27">
      <c r="A3817" t="str">
        <f t="shared" si="59"/>
        <v>95624</v>
      </c>
      <c r="B3817" s="142" t="s">
        <v>4488</v>
      </c>
      <c r="C3817" s="156" t="s">
        <v>15018</v>
      </c>
      <c r="D3817" s="144" t="s">
        <v>9772</v>
      </c>
      <c r="E3817" s="145" t="s">
        <v>18008</v>
      </c>
    </row>
    <row r="3818" spans="1:5" ht="27">
      <c r="A3818" t="str">
        <f t="shared" si="59"/>
        <v>95625</v>
      </c>
      <c r="B3818" s="142" t="s">
        <v>4489</v>
      </c>
      <c r="C3818" s="156" t="s">
        <v>15019</v>
      </c>
      <c r="D3818" s="144" t="s">
        <v>9772</v>
      </c>
      <c r="E3818" s="145" t="s">
        <v>25262</v>
      </c>
    </row>
    <row r="3819" spans="1:5" ht="27">
      <c r="A3819" t="str">
        <f t="shared" si="59"/>
        <v>95626</v>
      </c>
      <c r="B3819" s="142" t="s">
        <v>4490</v>
      </c>
      <c r="C3819" s="156" t="s">
        <v>15020</v>
      </c>
      <c r="D3819" s="144" t="s">
        <v>9772</v>
      </c>
      <c r="E3819" s="145" t="s">
        <v>9056</v>
      </c>
    </row>
    <row r="3820" spans="1:5" ht="27">
      <c r="A3820" t="str">
        <f t="shared" si="59"/>
        <v>95627</v>
      </c>
      <c r="B3820" s="142" t="s">
        <v>4491</v>
      </c>
      <c r="C3820" s="156" t="s">
        <v>10706</v>
      </c>
      <c r="D3820" s="144" t="s">
        <v>10129</v>
      </c>
      <c r="E3820" s="145" t="s">
        <v>18018</v>
      </c>
    </row>
    <row r="3821" spans="1:5" ht="27">
      <c r="A3821" t="str">
        <f t="shared" si="59"/>
        <v>95628</v>
      </c>
      <c r="B3821" s="142" t="s">
        <v>4492</v>
      </c>
      <c r="C3821" s="156" t="s">
        <v>10708</v>
      </c>
      <c r="D3821" s="144" t="s">
        <v>10129</v>
      </c>
      <c r="E3821" s="145" t="s">
        <v>16454</v>
      </c>
    </row>
    <row r="3822" spans="1:5" ht="27">
      <c r="A3822" t="str">
        <f t="shared" si="59"/>
        <v>95629</v>
      </c>
      <c r="B3822" s="142" t="s">
        <v>4493</v>
      </c>
      <c r="C3822" s="156" t="s">
        <v>10709</v>
      </c>
      <c r="D3822" s="144" t="s">
        <v>10129</v>
      </c>
      <c r="E3822" s="145" t="s">
        <v>29612</v>
      </c>
    </row>
    <row r="3823" spans="1:5" ht="27">
      <c r="A3823" t="str">
        <f t="shared" si="59"/>
        <v>95630</v>
      </c>
      <c r="B3823" s="142" t="s">
        <v>4494</v>
      </c>
      <c r="C3823" s="156" t="s">
        <v>10710</v>
      </c>
      <c r="D3823" s="144" t="s">
        <v>10129</v>
      </c>
      <c r="E3823" s="145" t="s">
        <v>18820</v>
      </c>
    </row>
    <row r="3824" spans="1:5" ht="27">
      <c r="A3824" t="str">
        <f t="shared" si="59"/>
        <v>95631</v>
      </c>
      <c r="B3824" s="142" t="s">
        <v>4495</v>
      </c>
      <c r="C3824" s="156" t="s">
        <v>9941</v>
      </c>
      <c r="D3824" s="144" t="s">
        <v>9808</v>
      </c>
      <c r="E3824" s="145" t="s">
        <v>25123</v>
      </c>
    </row>
    <row r="3825" spans="1:5" ht="27">
      <c r="A3825" t="str">
        <f t="shared" si="59"/>
        <v>95632</v>
      </c>
      <c r="B3825" s="142" t="s">
        <v>4496</v>
      </c>
      <c r="C3825" s="156" t="s">
        <v>10106</v>
      </c>
      <c r="D3825" s="144" t="s">
        <v>9961</v>
      </c>
      <c r="E3825" s="145" t="s">
        <v>18895</v>
      </c>
    </row>
    <row r="3826" spans="1:5" ht="27">
      <c r="A3826" t="str">
        <f t="shared" si="59"/>
        <v>95634</v>
      </c>
      <c r="B3826" s="142" t="s">
        <v>4497</v>
      </c>
      <c r="C3826" s="156" t="s">
        <v>4498</v>
      </c>
      <c r="D3826" s="144" t="s">
        <v>9623</v>
      </c>
      <c r="E3826" s="145" t="s">
        <v>18379</v>
      </c>
    </row>
    <row r="3827" spans="1:5" ht="27">
      <c r="A3827" t="str">
        <f t="shared" si="59"/>
        <v>95635</v>
      </c>
      <c r="B3827" s="142" t="s">
        <v>4499</v>
      </c>
      <c r="C3827" s="156" t="s">
        <v>4500</v>
      </c>
      <c r="D3827" s="144" t="s">
        <v>9623</v>
      </c>
      <c r="E3827" s="145" t="s">
        <v>29922</v>
      </c>
    </row>
    <row r="3828" spans="1:5" ht="27">
      <c r="A3828" t="str">
        <f t="shared" si="59"/>
        <v>95636</v>
      </c>
      <c r="B3828" s="142" t="s">
        <v>17300</v>
      </c>
      <c r="C3828" s="156" t="s">
        <v>17301</v>
      </c>
      <c r="D3828" s="144" t="s">
        <v>9623</v>
      </c>
      <c r="E3828" s="145" t="s">
        <v>29923</v>
      </c>
    </row>
    <row r="3829" spans="1:5" ht="27">
      <c r="A3829" t="str">
        <f t="shared" si="59"/>
        <v>95637</v>
      </c>
      <c r="B3829" s="142" t="s">
        <v>4501</v>
      </c>
      <c r="C3829" s="156" t="s">
        <v>14295</v>
      </c>
      <c r="D3829" s="144" t="s">
        <v>9623</v>
      </c>
      <c r="E3829" s="145" t="s">
        <v>29924</v>
      </c>
    </row>
    <row r="3830" spans="1:5" ht="27">
      <c r="A3830" t="str">
        <f t="shared" si="59"/>
        <v>95638</v>
      </c>
      <c r="B3830" s="142" t="s">
        <v>4502</v>
      </c>
      <c r="C3830" s="156" t="s">
        <v>14296</v>
      </c>
      <c r="D3830" s="144" t="s">
        <v>9623</v>
      </c>
      <c r="E3830" s="145" t="s">
        <v>29925</v>
      </c>
    </row>
    <row r="3831" spans="1:5" ht="27">
      <c r="A3831" t="str">
        <f t="shared" si="59"/>
        <v>95639</v>
      </c>
      <c r="B3831" s="142" t="s">
        <v>4503</v>
      </c>
      <c r="C3831" s="156" t="s">
        <v>14297</v>
      </c>
      <c r="D3831" s="144" t="s">
        <v>9623</v>
      </c>
      <c r="E3831" s="145" t="s">
        <v>29926</v>
      </c>
    </row>
    <row r="3832" spans="1:5" ht="27">
      <c r="A3832" t="str">
        <f t="shared" si="59"/>
        <v>95641</v>
      </c>
      <c r="B3832" s="142" t="s">
        <v>4504</v>
      </c>
      <c r="C3832" s="156" t="s">
        <v>14298</v>
      </c>
      <c r="D3832" s="144" t="s">
        <v>9623</v>
      </c>
      <c r="E3832" s="145" t="s">
        <v>29927</v>
      </c>
    </row>
    <row r="3833" spans="1:5" ht="27">
      <c r="A3833" t="str">
        <f t="shared" si="59"/>
        <v>95642</v>
      </c>
      <c r="B3833" s="142" t="s">
        <v>4505</v>
      </c>
      <c r="C3833" s="156" t="s">
        <v>14299</v>
      </c>
      <c r="D3833" s="144" t="s">
        <v>9623</v>
      </c>
      <c r="E3833" s="145" t="s">
        <v>29928</v>
      </c>
    </row>
    <row r="3834" spans="1:5" ht="27">
      <c r="A3834" t="str">
        <f t="shared" si="59"/>
        <v>95643</v>
      </c>
      <c r="B3834" s="142" t="s">
        <v>4506</v>
      </c>
      <c r="C3834" s="156" t="s">
        <v>14300</v>
      </c>
      <c r="D3834" s="144" t="s">
        <v>9623</v>
      </c>
      <c r="E3834" s="145" t="s">
        <v>29929</v>
      </c>
    </row>
    <row r="3835" spans="1:5" ht="27">
      <c r="A3835" t="str">
        <f t="shared" si="59"/>
        <v>95644</v>
      </c>
      <c r="B3835" s="142" t="s">
        <v>4507</v>
      </c>
      <c r="C3835" s="156" t="s">
        <v>14301</v>
      </c>
      <c r="D3835" s="144" t="s">
        <v>9623</v>
      </c>
      <c r="E3835" s="145" t="s">
        <v>29930</v>
      </c>
    </row>
    <row r="3836" spans="1:5" ht="27">
      <c r="A3836" t="str">
        <f t="shared" si="59"/>
        <v>95645</v>
      </c>
      <c r="B3836" s="142" t="s">
        <v>4508</v>
      </c>
      <c r="C3836" s="156" t="s">
        <v>14302</v>
      </c>
      <c r="D3836" s="144" t="s">
        <v>9623</v>
      </c>
      <c r="E3836" s="145" t="s">
        <v>29931</v>
      </c>
    </row>
    <row r="3837" spans="1:5" ht="27">
      <c r="A3837" t="str">
        <f t="shared" si="59"/>
        <v>95646</v>
      </c>
      <c r="B3837" s="142" t="s">
        <v>4509</v>
      </c>
      <c r="C3837" s="156" t="s">
        <v>14303</v>
      </c>
      <c r="D3837" s="144" t="s">
        <v>9623</v>
      </c>
      <c r="E3837" s="145" t="s">
        <v>29932</v>
      </c>
    </row>
    <row r="3838" spans="1:5" ht="27">
      <c r="A3838" t="str">
        <f t="shared" si="59"/>
        <v>95647</v>
      </c>
      <c r="B3838" s="142" t="s">
        <v>4510</v>
      </c>
      <c r="C3838" s="156" t="s">
        <v>14304</v>
      </c>
      <c r="D3838" s="144" t="s">
        <v>9623</v>
      </c>
      <c r="E3838" s="145" t="s">
        <v>29933</v>
      </c>
    </row>
    <row r="3839" spans="1:5">
      <c r="A3839" t="str">
        <f t="shared" si="59"/>
        <v>95673</v>
      </c>
      <c r="B3839" s="142" t="s">
        <v>4511</v>
      </c>
      <c r="C3839" s="156" t="s">
        <v>14305</v>
      </c>
      <c r="D3839" s="144" t="s">
        <v>9623</v>
      </c>
      <c r="E3839" s="145" t="s">
        <v>29889</v>
      </c>
    </row>
    <row r="3840" spans="1:5">
      <c r="A3840" t="str">
        <f t="shared" si="59"/>
        <v>95674</v>
      </c>
      <c r="B3840" s="142" t="s">
        <v>4512</v>
      </c>
      <c r="C3840" s="156" t="s">
        <v>14306</v>
      </c>
      <c r="D3840" s="144" t="s">
        <v>9623</v>
      </c>
      <c r="E3840" s="145" t="s">
        <v>29934</v>
      </c>
    </row>
    <row r="3841" spans="1:5">
      <c r="A3841" t="str">
        <f t="shared" si="59"/>
        <v>95675</v>
      </c>
      <c r="B3841" s="142" t="s">
        <v>4513</v>
      </c>
      <c r="C3841" s="156" t="s">
        <v>14307</v>
      </c>
      <c r="D3841" s="144" t="s">
        <v>9623</v>
      </c>
      <c r="E3841" s="145" t="s">
        <v>29935</v>
      </c>
    </row>
    <row r="3842" spans="1:5" ht="27">
      <c r="A3842" t="str">
        <f t="shared" si="59"/>
        <v>95676</v>
      </c>
      <c r="B3842" s="142" t="s">
        <v>4514</v>
      </c>
      <c r="C3842" s="156" t="s">
        <v>14308</v>
      </c>
      <c r="D3842" s="144" t="s">
        <v>9623</v>
      </c>
      <c r="E3842" s="145" t="s">
        <v>29936</v>
      </c>
    </row>
    <row r="3843" spans="1:5" ht="27">
      <c r="A3843" t="str">
        <f t="shared" si="59"/>
        <v>95693</v>
      </c>
      <c r="B3843" s="142" t="s">
        <v>4515</v>
      </c>
      <c r="C3843" s="156" t="s">
        <v>13794</v>
      </c>
      <c r="D3843" s="144" t="s">
        <v>9623</v>
      </c>
      <c r="E3843" s="145" t="s">
        <v>29318</v>
      </c>
    </row>
    <row r="3844" spans="1:5" ht="27">
      <c r="A3844" t="str">
        <f t="shared" si="59"/>
        <v>95694</v>
      </c>
      <c r="B3844" s="142" t="s">
        <v>4516</v>
      </c>
      <c r="C3844" s="156" t="s">
        <v>13795</v>
      </c>
      <c r="D3844" s="144" t="s">
        <v>9623</v>
      </c>
      <c r="E3844" s="145" t="s">
        <v>29937</v>
      </c>
    </row>
    <row r="3845" spans="1:5" ht="27">
      <c r="A3845" t="str">
        <f t="shared" si="59"/>
        <v>95695</v>
      </c>
      <c r="B3845" s="142" t="s">
        <v>4517</v>
      </c>
      <c r="C3845" s="156" t="s">
        <v>13796</v>
      </c>
      <c r="D3845" s="144" t="s">
        <v>9623</v>
      </c>
      <c r="E3845" s="145" t="s">
        <v>29938</v>
      </c>
    </row>
    <row r="3846" spans="1:5" ht="27">
      <c r="A3846" t="str">
        <f t="shared" si="59"/>
        <v>95696</v>
      </c>
      <c r="B3846" s="142" t="s">
        <v>4518</v>
      </c>
      <c r="C3846" s="156" t="s">
        <v>13797</v>
      </c>
      <c r="D3846" s="144" t="s">
        <v>9623</v>
      </c>
      <c r="E3846" s="145" t="s">
        <v>25108</v>
      </c>
    </row>
    <row r="3847" spans="1:5" ht="27">
      <c r="A3847" t="str">
        <f t="shared" si="59"/>
        <v>95697</v>
      </c>
      <c r="B3847" s="142" t="s">
        <v>4519</v>
      </c>
      <c r="C3847" s="156" t="s">
        <v>12780</v>
      </c>
      <c r="D3847" s="144" t="s">
        <v>9548</v>
      </c>
      <c r="E3847" s="145" t="s">
        <v>25682</v>
      </c>
    </row>
    <row r="3848" spans="1:5" ht="27">
      <c r="A3848" t="str">
        <f t="shared" ref="A3848:A3911" si="60">IF(ISERROR(SEARCH("/",B3848)=6),TRIM(CLEAN(B3848)),IF(SEARCH("/",B3848)=6,IF(LEN(TRIM(CLEAN(B3848)))=7,LEFT(TRIM(CLEAN(B3848)),6)&amp;"00"&amp;RIGHT(TRIM(CLEAN(B3848)),1),LEFT(TRIM(CLEAN(B3848)),6)&amp;"0"&amp;RIGHT(TRIM(CLEAN(B3848)),2)),TRIM(CLEAN(B3848))))</f>
        <v>95698</v>
      </c>
      <c r="B3848" s="142" t="s">
        <v>4520</v>
      </c>
      <c r="C3848" s="156" t="s">
        <v>10711</v>
      </c>
      <c r="D3848" s="144" t="s">
        <v>10129</v>
      </c>
      <c r="E3848" s="145" t="s">
        <v>9036</v>
      </c>
    </row>
    <row r="3849" spans="1:5" ht="27">
      <c r="A3849" t="str">
        <f t="shared" si="60"/>
        <v>95699</v>
      </c>
      <c r="B3849" s="142" t="s">
        <v>4521</v>
      </c>
      <c r="C3849" s="156" t="s">
        <v>10712</v>
      </c>
      <c r="D3849" s="144" t="s">
        <v>10129</v>
      </c>
      <c r="E3849" s="145" t="s">
        <v>9236</v>
      </c>
    </row>
    <row r="3850" spans="1:5" ht="27">
      <c r="A3850" t="str">
        <f t="shared" si="60"/>
        <v>95700</v>
      </c>
      <c r="B3850" s="142" t="s">
        <v>4522</v>
      </c>
      <c r="C3850" s="156" t="s">
        <v>10713</v>
      </c>
      <c r="D3850" s="144" t="s">
        <v>10129</v>
      </c>
      <c r="E3850" s="145" t="s">
        <v>16770</v>
      </c>
    </row>
    <row r="3851" spans="1:5" ht="27">
      <c r="A3851" t="str">
        <f t="shared" si="60"/>
        <v>95701</v>
      </c>
      <c r="B3851" s="142" t="s">
        <v>4523</v>
      </c>
      <c r="C3851" s="156" t="s">
        <v>10715</v>
      </c>
      <c r="D3851" s="144" t="s">
        <v>10129</v>
      </c>
      <c r="E3851" s="145" t="s">
        <v>8693</v>
      </c>
    </row>
    <row r="3852" spans="1:5" ht="27">
      <c r="A3852" t="str">
        <f t="shared" si="60"/>
        <v>95702</v>
      </c>
      <c r="B3852" s="142" t="s">
        <v>4524</v>
      </c>
      <c r="C3852" s="156" t="s">
        <v>9942</v>
      </c>
      <c r="D3852" s="144" t="s">
        <v>9808</v>
      </c>
      <c r="E3852" s="145" t="s">
        <v>19301</v>
      </c>
    </row>
    <row r="3853" spans="1:5" ht="27">
      <c r="A3853" t="str">
        <f t="shared" si="60"/>
        <v>95703</v>
      </c>
      <c r="B3853" s="142" t="s">
        <v>4525</v>
      </c>
      <c r="C3853" s="156" t="s">
        <v>10107</v>
      </c>
      <c r="D3853" s="144" t="s">
        <v>9961</v>
      </c>
      <c r="E3853" s="145" t="s">
        <v>9393</v>
      </c>
    </row>
    <row r="3854" spans="1:5" ht="27">
      <c r="A3854" t="str">
        <f t="shared" si="60"/>
        <v>95704</v>
      </c>
      <c r="B3854" s="142" t="s">
        <v>4526</v>
      </c>
      <c r="C3854" s="156" t="s">
        <v>10716</v>
      </c>
      <c r="D3854" s="144" t="s">
        <v>10129</v>
      </c>
      <c r="E3854" s="145" t="s">
        <v>16936</v>
      </c>
    </row>
    <row r="3855" spans="1:5" ht="27">
      <c r="A3855" t="str">
        <f t="shared" si="60"/>
        <v>95705</v>
      </c>
      <c r="B3855" s="142" t="s">
        <v>4527</v>
      </c>
      <c r="C3855" s="156" t="s">
        <v>10717</v>
      </c>
      <c r="D3855" s="144" t="s">
        <v>10129</v>
      </c>
      <c r="E3855" s="145" t="s">
        <v>26354</v>
      </c>
    </row>
    <row r="3856" spans="1:5" ht="27">
      <c r="A3856" t="str">
        <f t="shared" si="60"/>
        <v>95706</v>
      </c>
      <c r="B3856" s="142" t="s">
        <v>4528</v>
      </c>
      <c r="C3856" s="156" t="s">
        <v>10718</v>
      </c>
      <c r="D3856" s="144" t="s">
        <v>10129</v>
      </c>
      <c r="E3856" s="145" t="s">
        <v>29939</v>
      </c>
    </row>
    <row r="3857" spans="1:5" ht="27">
      <c r="A3857" t="str">
        <f t="shared" si="60"/>
        <v>95707</v>
      </c>
      <c r="B3857" s="142" t="s">
        <v>4529</v>
      </c>
      <c r="C3857" s="156" t="s">
        <v>10719</v>
      </c>
      <c r="D3857" s="144" t="s">
        <v>10129</v>
      </c>
      <c r="E3857" s="145" t="s">
        <v>21781</v>
      </c>
    </row>
    <row r="3858" spans="1:5" ht="27">
      <c r="A3858" t="str">
        <f t="shared" si="60"/>
        <v>95708</v>
      </c>
      <c r="B3858" s="142" t="s">
        <v>4530</v>
      </c>
      <c r="C3858" s="156" t="s">
        <v>9943</v>
      </c>
      <c r="D3858" s="144" t="s">
        <v>9808</v>
      </c>
      <c r="E3858" s="145" t="s">
        <v>18918</v>
      </c>
    </row>
    <row r="3859" spans="1:5" ht="27">
      <c r="A3859" t="str">
        <f t="shared" si="60"/>
        <v>95709</v>
      </c>
      <c r="B3859" s="142" t="s">
        <v>4531</v>
      </c>
      <c r="C3859" s="156" t="s">
        <v>10108</v>
      </c>
      <c r="D3859" s="144" t="s">
        <v>9961</v>
      </c>
      <c r="E3859" s="145" t="s">
        <v>25742</v>
      </c>
    </row>
    <row r="3860" spans="1:5" ht="40.5">
      <c r="A3860" t="str">
        <f t="shared" si="60"/>
        <v>95710</v>
      </c>
      <c r="B3860" s="142" t="s">
        <v>4532</v>
      </c>
      <c r="C3860" s="156" t="s">
        <v>10720</v>
      </c>
      <c r="D3860" s="144" t="s">
        <v>10129</v>
      </c>
      <c r="E3860" s="145" t="s">
        <v>25621</v>
      </c>
    </row>
    <row r="3861" spans="1:5" ht="40.5">
      <c r="A3861" t="str">
        <f t="shared" si="60"/>
        <v>95711</v>
      </c>
      <c r="B3861" s="142" t="s">
        <v>4533</v>
      </c>
      <c r="C3861" s="156" t="s">
        <v>10721</v>
      </c>
      <c r="D3861" s="144" t="s">
        <v>10129</v>
      </c>
      <c r="E3861" s="145" t="s">
        <v>16488</v>
      </c>
    </row>
    <row r="3862" spans="1:5" ht="40.5">
      <c r="A3862" t="str">
        <f t="shared" si="60"/>
        <v>95712</v>
      </c>
      <c r="B3862" s="142" t="s">
        <v>4534</v>
      </c>
      <c r="C3862" s="156" t="s">
        <v>10722</v>
      </c>
      <c r="D3862" s="144" t="s">
        <v>10129</v>
      </c>
      <c r="E3862" s="145" t="s">
        <v>29940</v>
      </c>
    </row>
    <row r="3863" spans="1:5" ht="40.5">
      <c r="A3863" t="str">
        <f t="shared" si="60"/>
        <v>95713</v>
      </c>
      <c r="B3863" s="142" t="s">
        <v>4535</v>
      </c>
      <c r="C3863" s="156" t="s">
        <v>10723</v>
      </c>
      <c r="D3863" s="144" t="s">
        <v>10129</v>
      </c>
      <c r="E3863" s="145" t="s">
        <v>28482</v>
      </c>
    </row>
    <row r="3864" spans="1:5" ht="40.5">
      <c r="A3864" t="str">
        <f t="shared" si="60"/>
        <v>95714</v>
      </c>
      <c r="B3864" s="142" t="s">
        <v>4536</v>
      </c>
      <c r="C3864" s="156" t="s">
        <v>9944</v>
      </c>
      <c r="D3864" s="144" t="s">
        <v>9808</v>
      </c>
      <c r="E3864" s="145" t="s">
        <v>18994</v>
      </c>
    </row>
    <row r="3865" spans="1:5" ht="40.5">
      <c r="A3865" t="str">
        <f t="shared" si="60"/>
        <v>95715</v>
      </c>
      <c r="B3865" s="142" t="s">
        <v>4537</v>
      </c>
      <c r="C3865" s="156" t="s">
        <v>10109</v>
      </c>
      <c r="D3865" s="144" t="s">
        <v>9961</v>
      </c>
      <c r="E3865" s="145" t="s">
        <v>29941</v>
      </c>
    </row>
    <row r="3866" spans="1:5" ht="40.5">
      <c r="A3866" t="str">
        <f t="shared" si="60"/>
        <v>95716</v>
      </c>
      <c r="B3866" s="142" t="s">
        <v>4538</v>
      </c>
      <c r="C3866" s="156" t="s">
        <v>10724</v>
      </c>
      <c r="D3866" s="144" t="s">
        <v>10129</v>
      </c>
      <c r="E3866" s="145" t="s">
        <v>28381</v>
      </c>
    </row>
    <row r="3867" spans="1:5" ht="40.5">
      <c r="A3867" t="str">
        <f t="shared" si="60"/>
        <v>95717</v>
      </c>
      <c r="B3867" s="142" t="s">
        <v>4539</v>
      </c>
      <c r="C3867" s="156" t="s">
        <v>10725</v>
      </c>
      <c r="D3867" s="144" t="s">
        <v>10129</v>
      </c>
      <c r="E3867" s="145" t="s">
        <v>9332</v>
      </c>
    </row>
    <row r="3868" spans="1:5" ht="40.5">
      <c r="A3868" t="str">
        <f t="shared" si="60"/>
        <v>95718</v>
      </c>
      <c r="B3868" s="142" t="s">
        <v>4540</v>
      </c>
      <c r="C3868" s="156" t="s">
        <v>10726</v>
      </c>
      <c r="D3868" s="144" t="s">
        <v>10129</v>
      </c>
      <c r="E3868" s="145" t="s">
        <v>28499</v>
      </c>
    </row>
    <row r="3869" spans="1:5" ht="40.5">
      <c r="A3869" t="str">
        <f t="shared" si="60"/>
        <v>95719</v>
      </c>
      <c r="B3869" s="142" t="s">
        <v>4541</v>
      </c>
      <c r="C3869" s="156" t="s">
        <v>10727</v>
      </c>
      <c r="D3869" s="144" t="s">
        <v>10129</v>
      </c>
      <c r="E3869" s="145" t="s">
        <v>28482</v>
      </c>
    </row>
    <row r="3870" spans="1:5" ht="40.5">
      <c r="A3870" t="str">
        <f t="shared" si="60"/>
        <v>95720</v>
      </c>
      <c r="B3870" s="142" t="s">
        <v>4542</v>
      </c>
      <c r="C3870" s="156" t="s">
        <v>9945</v>
      </c>
      <c r="D3870" s="144" t="s">
        <v>9808</v>
      </c>
      <c r="E3870" s="145" t="s">
        <v>29942</v>
      </c>
    </row>
    <row r="3871" spans="1:5" ht="40.5">
      <c r="A3871" t="str">
        <f t="shared" si="60"/>
        <v>95721</v>
      </c>
      <c r="B3871" s="142" t="s">
        <v>4543</v>
      </c>
      <c r="C3871" s="156" t="s">
        <v>10110</v>
      </c>
      <c r="D3871" s="144" t="s">
        <v>9961</v>
      </c>
      <c r="E3871" s="145" t="s">
        <v>29943</v>
      </c>
    </row>
    <row r="3872" spans="1:5" ht="27">
      <c r="A3872" t="str">
        <f t="shared" si="60"/>
        <v>95726</v>
      </c>
      <c r="B3872" s="142" t="s">
        <v>4544</v>
      </c>
      <c r="C3872" s="156" t="s">
        <v>11957</v>
      </c>
      <c r="D3872" s="144" t="s">
        <v>9548</v>
      </c>
      <c r="E3872" s="145" t="s">
        <v>8913</v>
      </c>
    </row>
    <row r="3873" spans="1:5" ht="27">
      <c r="A3873" t="str">
        <f t="shared" si="60"/>
        <v>95727</v>
      </c>
      <c r="B3873" s="142" t="s">
        <v>4545</v>
      </c>
      <c r="C3873" s="156" t="s">
        <v>11958</v>
      </c>
      <c r="D3873" s="144" t="s">
        <v>9548</v>
      </c>
      <c r="E3873" s="145" t="s">
        <v>13877</v>
      </c>
    </row>
    <row r="3874" spans="1:5" ht="27">
      <c r="A3874" t="str">
        <f t="shared" si="60"/>
        <v>95728</v>
      </c>
      <c r="B3874" s="142" t="s">
        <v>4546</v>
      </c>
      <c r="C3874" s="156" t="s">
        <v>11960</v>
      </c>
      <c r="D3874" s="144" t="s">
        <v>9548</v>
      </c>
      <c r="E3874" s="145" t="s">
        <v>17942</v>
      </c>
    </row>
    <row r="3875" spans="1:5" ht="27">
      <c r="A3875" t="str">
        <f t="shared" si="60"/>
        <v>95729</v>
      </c>
      <c r="B3875" s="142" t="s">
        <v>4547</v>
      </c>
      <c r="C3875" s="156" t="s">
        <v>11961</v>
      </c>
      <c r="D3875" s="144" t="s">
        <v>9548</v>
      </c>
      <c r="E3875" s="145" t="s">
        <v>17675</v>
      </c>
    </row>
    <row r="3876" spans="1:5" ht="27">
      <c r="A3876" t="str">
        <f t="shared" si="60"/>
        <v>95730</v>
      </c>
      <c r="B3876" s="142" t="s">
        <v>4548</v>
      </c>
      <c r="C3876" s="156" t="s">
        <v>11962</v>
      </c>
      <c r="D3876" s="144" t="s">
        <v>9548</v>
      </c>
      <c r="E3876" s="145" t="s">
        <v>9125</v>
      </c>
    </row>
    <row r="3877" spans="1:5" ht="27">
      <c r="A3877" t="str">
        <f t="shared" si="60"/>
        <v>95731</v>
      </c>
      <c r="B3877" s="142" t="s">
        <v>4549</v>
      </c>
      <c r="C3877" s="156" t="s">
        <v>11963</v>
      </c>
      <c r="D3877" s="144" t="s">
        <v>9548</v>
      </c>
      <c r="E3877" s="145" t="s">
        <v>9553</v>
      </c>
    </row>
    <row r="3878" spans="1:5" ht="27">
      <c r="A3878" t="str">
        <f t="shared" si="60"/>
        <v>95732</v>
      </c>
      <c r="B3878" s="142" t="s">
        <v>4550</v>
      </c>
      <c r="C3878" s="156" t="s">
        <v>11964</v>
      </c>
      <c r="D3878" s="144" t="s">
        <v>9623</v>
      </c>
      <c r="E3878" s="145" t="s">
        <v>15425</v>
      </c>
    </row>
    <row r="3879" spans="1:5" ht="27">
      <c r="A3879" t="str">
        <f t="shared" si="60"/>
        <v>95733</v>
      </c>
      <c r="B3879" s="142" t="s">
        <v>4551</v>
      </c>
      <c r="C3879" s="156" t="s">
        <v>12030</v>
      </c>
      <c r="D3879" s="144" t="s">
        <v>9623</v>
      </c>
      <c r="E3879" s="145" t="s">
        <v>8702</v>
      </c>
    </row>
    <row r="3880" spans="1:5" ht="27">
      <c r="A3880" t="str">
        <f t="shared" si="60"/>
        <v>95734</v>
      </c>
      <c r="B3880" s="142" t="s">
        <v>4552</v>
      </c>
      <c r="C3880" s="156" t="s">
        <v>12032</v>
      </c>
      <c r="D3880" s="144" t="s">
        <v>9623</v>
      </c>
      <c r="E3880" s="145" t="s">
        <v>21282</v>
      </c>
    </row>
    <row r="3881" spans="1:5" ht="27">
      <c r="A3881" t="str">
        <f t="shared" si="60"/>
        <v>95735</v>
      </c>
      <c r="B3881" s="142" t="s">
        <v>4553</v>
      </c>
      <c r="C3881" s="156" t="s">
        <v>12033</v>
      </c>
      <c r="D3881" s="144" t="s">
        <v>9623</v>
      </c>
      <c r="E3881" s="145" t="s">
        <v>9339</v>
      </c>
    </row>
    <row r="3882" spans="1:5" ht="27">
      <c r="A3882" t="str">
        <f t="shared" si="60"/>
        <v>95736</v>
      </c>
      <c r="B3882" s="142" t="s">
        <v>4554</v>
      </c>
      <c r="C3882" s="156" t="s">
        <v>12034</v>
      </c>
      <c r="D3882" s="144" t="s">
        <v>9623</v>
      </c>
      <c r="E3882" s="145" t="s">
        <v>9301</v>
      </c>
    </row>
    <row r="3883" spans="1:5" ht="27">
      <c r="A3883" t="str">
        <f t="shared" si="60"/>
        <v>95738</v>
      </c>
      <c r="B3883" s="142" t="s">
        <v>4555</v>
      </c>
      <c r="C3883" s="156" t="s">
        <v>12035</v>
      </c>
      <c r="D3883" s="144" t="s">
        <v>9623</v>
      </c>
      <c r="E3883" s="145" t="s">
        <v>8778</v>
      </c>
    </row>
    <row r="3884" spans="1:5" ht="27">
      <c r="A3884" t="str">
        <f t="shared" si="60"/>
        <v>95745</v>
      </c>
      <c r="B3884" s="142" t="s">
        <v>4556</v>
      </c>
      <c r="C3884" s="156" t="s">
        <v>11965</v>
      </c>
      <c r="D3884" s="144" t="s">
        <v>9548</v>
      </c>
      <c r="E3884" s="145" t="s">
        <v>16404</v>
      </c>
    </row>
    <row r="3885" spans="1:5" ht="27">
      <c r="A3885" t="str">
        <f t="shared" si="60"/>
        <v>95746</v>
      </c>
      <c r="B3885" s="142" t="s">
        <v>4557</v>
      </c>
      <c r="C3885" s="156" t="s">
        <v>11966</v>
      </c>
      <c r="D3885" s="144" t="s">
        <v>9548</v>
      </c>
      <c r="E3885" s="145" t="s">
        <v>28575</v>
      </c>
    </row>
    <row r="3886" spans="1:5" ht="27">
      <c r="A3886" t="str">
        <f t="shared" si="60"/>
        <v>95747</v>
      </c>
      <c r="B3886" s="142" t="s">
        <v>4558</v>
      </c>
      <c r="C3886" s="156" t="s">
        <v>11967</v>
      </c>
      <c r="D3886" s="144" t="s">
        <v>9548</v>
      </c>
      <c r="E3886" s="145" t="s">
        <v>20967</v>
      </c>
    </row>
    <row r="3887" spans="1:5" ht="27">
      <c r="A3887" t="str">
        <f t="shared" si="60"/>
        <v>95748</v>
      </c>
      <c r="B3887" s="142" t="s">
        <v>4559</v>
      </c>
      <c r="C3887" s="156" t="s">
        <v>11968</v>
      </c>
      <c r="D3887" s="144" t="s">
        <v>9548</v>
      </c>
      <c r="E3887" s="145" t="s">
        <v>29944</v>
      </c>
    </row>
    <row r="3888" spans="1:5" ht="27">
      <c r="A3888" t="str">
        <f t="shared" si="60"/>
        <v>95749</v>
      </c>
      <c r="B3888" s="142" t="s">
        <v>4560</v>
      </c>
      <c r="C3888" s="156" t="s">
        <v>11970</v>
      </c>
      <c r="D3888" s="144" t="s">
        <v>9548</v>
      </c>
      <c r="E3888" s="145" t="s">
        <v>17297</v>
      </c>
    </row>
    <row r="3889" spans="1:5" ht="27">
      <c r="A3889" t="str">
        <f t="shared" si="60"/>
        <v>95750</v>
      </c>
      <c r="B3889" s="142" t="s">
        <v>4561</v>
      </c>
      <c r="C3889" s="156" t="s">
        <v>11971</v>
      </c>
      <c r="D3889" s="144" t="s">
        <v>9548</v>
      </c>
      <c r="E3889" s="145" t="s">
        <v>28348</v>
      </c>
    </row>
    <row r="3890" spans="1:5" ht="27">
      <c r="A3890" t="str">
        <f t="shared" si="60"/>
        <v>95751</v>
      </c>
      <c r="B3890" s="142" t="s">
        <v>4562</v>
      </c>
      <c r="C3890" s="156" t="s">
        <v>11972</v>
      </c>
      <c r="D3890" s="144" t="s">
        <v>9548</v>
      </c>
      <c r="E3890" s="145" t="s">
        <v>16686</v>
      </c>
    </row>
    <row r="3891" spans="1:5" ht="27">
      <c r="A3891" t="str">
        <f t="shared" si="60"/>
        <v>95752</v>
      </c>
      <c r="B3891" s="142" t="s">
        <v>4563</v>
      </c>
      <c r="C3891" s="156" t="s">
        <v>11973</v>
      </c>
      <c r="D3891" s="144" t="s">
        <v>9548</v>
      </c>
      <c r="E3891" s="145" t="s">
        <v>27746</v>
      </c>
    </row>
    <row r="3892" spans="1:5" ht="27">
      <c r="A3892" t="str">
        <f t="shared" si="60"/>
        <v>95753</v>
      </c>
      <c r="B3892" s="142" t="s">
        <v>4564</v>
      </c>
      <c r="C3892" s="156" t="s">
        <v>12036</v>
      </c>
      <c r="D3892" s="144" t="s">
        <v>9623</v>
      </c>
      <c r="E3892" s="145" t="s">
        <v>8646</v>
      </c>
    </row>
    <row r="3893" spans="1:5" ht="27">
      <c r="A3893" t="str">
        <f t="shared" si="60"/>
        <v>95754</v>
      </c>
      <c r="B3893" s="142" t="s">
        <v>4565</v>
      </c>
      <c r="C3893" s="156" t="s">
        <v>12037</v>
      </c>
      <c r="D3893" s="144" t="s">
        <v>9623</v>
      </c>
      <c r="E3893" s="145" t="s">
        <v>8887</v>
      </c>
    </row>
    <row r="3894" spans="1:5" ht="27">
      <c r="A3894" t="str">
        <f t="shared" si="60"/>
        <v>95755</v>
      </c>
      <c r="B3894" s="142" t="s">
        <v>4566</v>
      </c>
      <c r="C3894" s="156" t="s">
        <v>12038</v>
      </c>
      <c r="D3894" s="144" t="s">
        <v>9623</v>
      </c>
      <c r="E3894" s="145" t="s">
        <v>8903</v>
      </c>
    </row>
    <row r="3895" spans="1:5" ht="27">
      <c r="A3895" t="str">
        <f t="shared" si="60"/>
        <v>95756</v>
      </c>
      <c r="B3895" s="142" t="s">
        <v>4567</v>
      </c>
      <c r="C3895" s="156" t="s">
        <v>12039</v>
      </c>
      <c r="D3895" s="144" t="s">
        <v>9623</v>
      </c>
      <c r="E3895" s="145" t="s">
        <v>10345</v>
      </c>
    </row>
    <row r="3896" spans="1:5" ht="27">
      <c r="A3896" t="str">
        <f t="shared" si="60"/>
        <v>95757</v>
      </c>
      <c r="B3896" s="142" t="s">
        <v>4568</v>
      </c>
      <c r="C3896" s="156" t="s">
        <v>12040</v>
      </c>
      <c r="D3896" s="144" t="s">
        <v>9623</v>
      </c>
      <c r="E3896" s="145" t="s">
        <v>8851</v>
      </c>
    </row>
    <row r="3897" spans="1:5" ht="27">
      <c r="A3897" t="str">
        <f t="shared" si="60"/>
        <v>95758</v>
      </c>
      <c r="B3897" s="142" t="s">
        <v>4569</v>
      </c>
      <c r="C3897" s="156" t="s">
        <v>12041</v>
      </c>
      <c r="D3897" s="144" t="s">
        <v>9623</v>
      </c>
      <c r="E3897" s="145" t="s">
        <v>9437</v>
      </c>
    </row>
    <row r="3898" spans="1:5" ht="27">
      <c r="A3898" t="str">
        <f t="shared" si="60"/>
        <v>95759</v>
      </c>
      <c r="B3898" s="142" t="s">
        <v>4570</v>
      </c>
      <c r="C3898" s="156" t="s">
        <v>12042</v>
      </c>
      <c r="D3898" s="144" t="s">
        <v>9623</v>
      </c>
      <c r="E3898" s="145" t="s">
        <v>9368</v>
      </c>
    </row>
    <row r="3899" spans="1:5" ht="27">
      <c r="A3899" t="str">
        <f t="shared" si="60"/>
        <v>95760</v>
      </c>
      <c r="B3899" s="142" t="s">
        <v>4571</v>
      </c>
      <c r="C3899" s="156" t="s">
        <v>12044</v>
      </c>
      <c r="D3899" s="144" t="s">
        <v>9623</v>
      </c>
      <c r="E3899" s="145" t="s">
        <v>9501</v>
      </c>
    </row>
    <row r="3900" spans="1:5" ht="27">
      <c r="A3900" t="str">
        <f t="shared" si="60"/>
        <v>95777</v>
      </c>
      <c r="B3900" s="142" t="s">
        <v>4572</v>
      </c>
      <c r="C3900" s="156" t="s">
        <v>12110</v>
      </c>
      <c r="D3900" s="144" t="s">
        <v>9623</v>
      </c>
      <c r="E3900" s="145" t="s">
        <v>16471</v>
      </c>
    </row>
    <row r="3901" spans="1:5" ht="27">
      <c r="A3901" t="str">
        <f t="shared" si="60"/>
        <v>95778</v>
      </c>
      <c r="B3901" s="142" t="s">
        <v>4573</v>
      </c>
      <c r="C3901" s="156" t="s">
        <v>12111</v>
      </c>
      <c r="D3901" s="144" t="s">
        <v>9623</v>
      </c>
      <c r="E3901" s="145" t="s">
        <v>9391</v>
      </c>
    </row>
    <row r="3902" spans="1:5" ht="27">
      <c r="A3902" t="str">
        <f t="shared" si="60"/>
        <v>95779</v>
      </c>
      <c r="B3902" s="142" t="s">
        <v>4574</v>
      </c>
      <c r="C3902" s="156" t="s">
        <v>12112</v>
      </c>
      <c r="D3902" s="144" t="s">
        <v>9623</v>
      </c>
      <c r="E3902" s="145" t="s">
        <v>22471</v>
      </c>
    </row>
    <row r="3903" spans="1:5" ht="27">
      <c r="A3903" t="str">
        <f t="shared" si="60"/>
        <v>95780</v>
      </c>
      <c r="B3903" s="142" t="s">
        <v>4575</v>
      </c>
      <c r="C3903" s="156" t="s">
        <v>12113</v>
      </c>
      <c r="D3903" s="144" t="s">
        <v>9623</v>
      </c>
      <c r="E3903" s="145" t="s">
        <v>27355</v>
      </c>
    </row>
    <row r="3904" spans="1:5" ht="27">
      <c r="A3904" t="str">
        <f t="shared" si="60"/>
        <v>95781</v>
      </c>
      <c r="B3904" s="142" t="s">
        <v>4576</v>
      </c>
      <c r="C3904" s="156" t="s">
        <v>12114</v>
      </c>
      <c r="D3904" s="144" t="s">
        <v>9623</v>
      </c>
      <c r="E3904" s="145" t="s">
        <v>17428</v>
      </c>
    </row>
    <row r="3905" spans="1:5" ht="27">
      <c r="A3905" t="str">
        <f t="shared" si="60"/>
        <v>95782</v>
      </c>
      <c r="B3905" s="142" t="s">
        <v>4577</v>
      </c>
      <c r="C3905" s="156" t="s">
        <v>12115</v>
      </c>
      <c r="D3905" s="144" t="s">
        <v>9623</v>
      </c>
      <c r="E3905" s="145" t="s">
        <v>28641</v>
      </c>
    </row>
    <row r="3906" spans="1:5" ht="27">
      <c r="A3906" t="str">
        <f t="shared" si="60"/>
        <v>95785</v>
      </c>
      <c r="B3906" s="142" t="s">
        <v>4578</v>
      </c>
      <c r="C3906" s="156" t="s">
        <v>12116</v>
      </c>
      <c r="D3906" s="144" t="s">
        <v>9623</v>
      </c>
      <c r="E3906" s="145" t="s">
        <v>29643</v>
      </c>
    </row>
    <row r="3907" spans="1:5" ht="27">
      <c r="A3907" t="str">
        <f t="shared" si="60"/>
        <v>95787</v>
      </c>
      <c r="B3907" s="142" t="s">
        <v>4579</v>
      </c>
      <c r="C3907" s="156" t="s">
        <v>12117</v>
      </c>
      <c r="D3907" s="144" t="s">
        <v>9623</v>
      </c>
      <c r="E3907" s="145" t="s">
        <v>9263</v>
      </c>
    </row>
    <row r="3908" spans="1:5" ht="27">
      <c r="A3908" t="str">
        <f t="shared" si="60"/>
        <v>95789</v>
      </c>
      <c r="B3908" s="142" t="s">
        <v>4580</v>
      </c>
      <c r="C3908" s="156" t="s">
        <v>12118</v>
      </c>
      <c r="D3908" s="144" t="s">
        <v>9623</v>
      </c>
      <c r="E3908" s="145" t="s">
        <v>18167</v>
      </c>
    </row>
    <row r="3909" spans="1:5" ht="27">
      <c r="A3909" t="str">
        <f t="shared" si="60"/>
        <v>95791</v>
      </c>
      <c r="B3909" s="142" t="s">
        <v>4581</v>
      </c>
      <c r="C3909" s="156" t="s">
        <v>12119</v>
      </c>
      <c r="D3909" s="144" t="s">
        <v>9623</v>
      </c>
      <c r="E3909" s="145" t="s">
        <v>17063</v>
      </c>
    </row>
    <row r="3910" spans="1:5" ht="27">
      <c r="A3910" t="str">
        <f t="shared" si="60"/>
        <v>95795</v>
      </c>
      <c r="B3910" s="142" t="s">
        <v>4582</v>
      </c>
      <c r="C3910" s="156" t="s">
        <v>12120</v>
      </c>
      <c r="D3910" s="144" t="s">
        <v>9623</v>
      </c>
      <c r="E3910" s="145" t="s">
        <v>8893</v>
      </c>
    </row>
    <row r="3911" spans="1:5" ht="27">
      <c r="A3911" t="str">
        <f t="shared" si="60"/>
        <v>95796</v>
      </c>
      <c r="B3911" s="142" t="s">
        <v>4583</v>
      </c>
      <c r="C3911" s="156" t="s">
        <v>12121</v>
      </c>
      <c r="D3911" s="144" t="s">
        <v>9623</v>
      </c>
      <c r="E3911" s="145" t="s">
        <v>18119</v>
      </c>
    </row>
    <row r="3912" spans="1:5" ht="27">
      <c r="A3912" t="str">
        <f t="shared" ref="A3912:A3975" si="61">IF(ISERROR(SEARCH("/",B3912)=6),TRIM(CLEAN(B3912)),IF(SEARCH("/",B3912)=6,IF(LEN(TRIM(CLEAN(B3912)))=7,LEFT(TRIM(CLEAN(B3912)),6)&amp;"00"&amp;RIGHT(TRIM(CLEAN(B3912)),1),LEFT(TRIM(CLEAN(B3912)),6)&amp;"0"&amp;RIGHT(TRIM(CLEAN(B3912)),2)),TRIM(CLEAN(B3912))))</f>
        <v>95797</v>
      </c>
      <c r="B3912" s="142" t="s">
        <v>4584</v>
      </c>
      <c r="C3912" s="156" t="s">
        <v>12122</v>
      </c>
      <c r="D3912" s="144" t="s">
        <v>9623</v>
      </c>
      <c r="E3912" s="145" t="s">
        <v>17483</v>
      </c>
    </row>
    <row r="3913" spans="1:5" ht="27">
      <c r="A3913" t="str">
        <f t="shared" si="61"/>
        <v>95801</v>
      </c>
      <c r="B3913" s="142" t="s">
        <v>4585</v>
      </c>
      <c r="C3913" s="156" t="s">
        <v>12124</v>
      </c>
      <c r="D3913" s="144" t="s">
        <v>9623</v>
      </c>
      <c r="E3913" s="145" t="s">
        <v>24615</v>
      </c>
    </row>
    <row r="3914" spans="1:5" ht="27">
      <c r="A3914" t="str">
        <f t="shared" si="61"/>
        <v>95802</v>
      </c>
      <c r="B3914" s="142" t="s">
        <v>4586</v>
      </c>
      <c r="C3914" s="156" t="s">
        <v>12125</v>
      </c>
      <c r="D3914" s="144" t="s">
        <v>9623</v>
      </c>
      <c r="E3914" s="145" t="s">
        <v>29660</v>
      </c>
    </row>
    <row r="3915" spans="1:5" ht="27">
      <c r="A3915" t="str">
        <f t="shared" si="61"/>
        <v>95803</v>
      </c>
      <c r="B3915" s="142" t="s">
        <v>4587</v>
      </c>
      <c r="C3915" s="156" t="s">
        <v>12126</v>
      </c>
      <c r="D3915" s="144" t="s">
        <v>9623</v>
      </c>
      <c r="E3915" s="145" t="s">
        <v>29945</v>
      </c>
    </row>
    <row r="3916" spans="1:5" ht="27">
      <c r="A3916" t="str">
        <f t="shared" si="61"/>
        <v>95804</v>
      </c>
      <c r="B3916" s="142" t="s">
        <v>4588</v>
      </c>
      <c r="C3916" s="156" t="s">
        <v>12127</v>
      </c>
      <c r="D3916" s="144" t="s">
        <v>9623</v>
      </c>
      <c r="E3916" s="145" t="s">
        <v>16677</v>
      </c>
    </row>
    <row r="3917" spans="1:5" ht="27">
      <c r="A3917" t="str">
        <f t="shared" si="61"/>
        <v>95805</v>
      </c>
      <c r="B3917" s="142" t="s">
        <v>4589</v>
      </c>
      <c r="C3917" s="156" t="s">
        <v>12128</v>
      </c>
      <c r="D3917" s="144" t="s">
        <v>9623</v>
      </c>
      <c r="E3917" s="145" t="s">
        <v>17424</v>
      </c>
    </row>
    <row r="3918" spans="1:5" ht="27">
      <c r="A3918" t="str">
        <f t="shared" si="61"/>
        <v>95806</v>
      </c>
      <c r="B3918" s="142" t="s">
        <v>4590</v>
      </c>
      <c r="C3918" s="156" t="s">
        <v>12129</v>
      </c>
      <c r="D3918" s="144" t="s">
        <v>9623</v>
      </c>
      <c r="E3918" s="145" t="s">
        <v>29946</v>
      </c>
    </row>
    <row r="3919" spans="1:5" ht="27">
      <c r="A3919" t="str">
        <f t="shared" si="61"/>
        <v>95807</v>
      </c>
      <c r="B3919" s="142" t="s">
        <v>4591</v>
      </c>
      <c r="C3919" s="156" t="s">
        <v>12130</v>
      </c>
      <c r="D3919" s="144" t="s">
        <v>9623</v>
      </c>
      <c r="E3919" s="145" t="s">
        <v>17054</v>
      </c>
    </row>
    <row r="3920" spans="1:5" ht="27">
      <c r="A3920" t="str">
        <f t="shared" si="61"/>
        <v>95808</v>
      </c>
      <c r="B3920" s="142" t="s">
        <v>4592</v>
      </c>
      <c r="C3920" s="156" t="s">
        <v>12131</v>
      </c>
      <c r="D3920" s="144" t="s">
        <v>9623</v>
      </c>
      <c r="E3920" s="145" t="s">
        <v>22484</v>
      </c>
    </row>
    <row r="3921" spans="1:5" ht="27">
      <c r="A3921" t="str">
        <f t="shared" si="61"/>
        <v>95809</v>
      </c>
      <c r="B3921" s="142" t="s">
        <v>4593</v>
      </c>
      <c r="C3921" s="156" t="s">
        <v>12132</v>
      </c>
      <c r="D3921" s="144" t="s">
        <v>9623</v>
      </c>
      <c r="E3921" s="145" t="s">
        <v>18944</v>
      </c>
    </row>
    <row r="3922" spans="1:5" ht="27">
      <c r="A3922" t="str">
        <f t="shared" si="61"/>
        <v>95810</v>
      </c>
      <c r="B3922" s="142" t="s">
        <v>4594</v>
      </c>
      <c r="C3922" s="156" t="s">
        <v>12133</v>
      </c>
      <c r="D3922" s="144" t="s">
        <v>9623</v>
      </c>
      <c r="E3922" s="145" t="s">
        <v>17719</v>
      </c>
    </row>
    <row r="3923" spans="1:5" ht="27">
      <c r="A3923" t="str">
        <f t="shared" si="61"/>
        <v>95811</v>
      </c>
      <c r="B3923" s="142" t="s">
        <v>4595</v>
      </c>
      <c r="C3923" s="156" t="s">
        <v>12134</v>
      </c>
      <c r="D3923" s="144" t="s">
        <v>9623</v>
      </c>
      <c r="E3923" s="145" t="s">
        <v>15286</v>
      </c>
    </row>
    <row r="3924" spans="1:5" ht="27">
      <c r="A3924" t="str">
        <f t="shared" si="61"/>
        <v>95812</v>
      </c>
      <c r="B3924" s="142" t="s">
        <v>4596</v>
      </c>
      <c r="C3924" s="156" t="s">
        <v>12135</v>
      </c>
      <c r="D3924" s="144" t="s">
        <v>9623</v>
      </c>
      <c r="E3924" s="145" t="s">
        <v>16519</v>
      </c>
    </row>
    <row r="3925" spans="1:5" ht="27">
      <c r="A3925" t="str">
        <f t="shared" si="61"/>
        <v>95813</v>
      </c>
      <c r="B3925" s="142" t="s">
        <v>4597</v>
      </c>
      <c r="C3925" s="156" t="s">
        <v>12136</v>
      </c>
      <c r="D3925" s="144" t="s">
        <v>9623</v>
      </c>
      <c r="E3925" s="145" t="s">
        <v>15906</v>
      </c>
    </row>
    <row r="3926" spans="1:5" ht="27">
      <c r="A3926" t="str">
        <f t="shared" si="61"/>
        <v>95814</v>
      </c>
      <c r="B3926" s="142" t="s">
        <v>4598</v>
      </c>
      <c r="C3926" s="156" t="s">
        <v>12137</v>
      </c>
      <c r="D3926" s="144" t="s">
        <v>9623</v>
      </c>
      <c r="E3926" s="145" t="s">
        <v>9506</v>
      </c>
    </row>
    <row r="3927" spans="1:5" ht="27">
      <c r="A3927" t="str">
        <f t="shared" si="61"/>
        <v>95815</v>
      </c>
      <c r="B3927" s="142" t="s">
        <v>4599</v>
      </c>
      <c r="C3927" s="156" t="s">
        <v>12138</v>
      </c>
      <c r="D3927" s="144" t="s">
        <v>9623</v>
      </c>
      <c r="E3927" s="145" t="s">
        <v>8703</v>
      </c>
    </row>
    <row r="3928" spans="1:5" ht="27">
      <c r="A3928" t="str">
        <f t="shared" si="61"/>
        <v>95816</v>
      </c>
      <c r="B3928" s="142" t="s">
        <v>4600</v>
      </c>
      <c r="C3928" s="156" t="s">
        <v>12139</v>
      </c>
      <c r="D3928" s="144" t="s">
        <v>9623</v>
      </c>
      <c r="E3928" s="145" t="s">
        <v>28544</v>
      </c>
    </row>
    <row r="3929" spans="1:5" ht="27">
      <c r="A3929" t="str">
        <f t="shared" si="61"/>
        <v>95817</v>
      </c>
      <c r="B3929" s="142" t="s">
        <v>4601</v>
      </c>
      <c r="C3929" s="156" t="s">
        <v>12140</v>
      </c>
      <c r="D3929" s="144" t="s">
        <v>9623</v>
      </c>
      <c r="E3929" s="145" t="s">
        <v>18943</v>
      </c>
    </row>
    <row r="3930" spans="1:5" ht="27">
      <c r="A3930" t="str">
        <f t="shared" si="61"/>
        <v>95818</v>
      </c>
      <c r="B3930" s="142" t="s">
        <v>4602</v>
      </c>
      <c r="C3930" s="156" t="s">
        <v>12141</v>
      </c>
      <c r="D3930" s="144" t="s">
        <v>9623</v>
      </c>
      <c r="E3930" s="145" t="s">
        <v>17753</v>
      </c>
    </row>
    <row r="3931" spans="1:5" ht="27">
      <c r="A3931" t="str">
        <f t="shared" si="61"/>
        <v>95869</v>
      </c>
      <c r="B3931" s="142" t="s">
        <v>4603</v>
      </c>
      <c r="C3931" s="156" t="s">
        <v>10728</v>
      </c>
      <c r="D3931" s="144" t="s">
        <v>10129</v>
      </c>
      <c r="E3931" s="145" t="s">
        <v>9285</v>
      </c>
    </row>
    <row r="3932" spans="1:5" ht="27">
      <c r="A3932" t="str">
        <f t="shared" si="61"/>
        <v>95870</v>
      </c>
      <c r="B3932" s="142" t="s">
        <v>4604</v>
      </c>
      <c r="C3932" s="156" t="s">
        <v>10729</v>
      </c>
      <c r="D3932" s="144" t="s">
        <v>10129</v>
      </c>
      <c r="E3932" s="145" t="s">
        <v>11983</v>
      </c>
    </row>
    <row r="3933" spans="1:5" ht="27">
      <c r="A3933" t="str">
        <f t="shared" si="61"/>
        <v>95871</v>
      </c>
      <c r="B3933" s="142" t="s">
        <v>4605</v>
      </c>
      <c r="C3933" s="156" t="s">
        <v>10731</v>
      </c>
      <c r="D3933" s="144" t="s">
        <v>10129</v>
      </c>
      <c r="E3933" s="145" t="s">
        <v>28500</v>
      </c>
    </row>
    <row r="3934" spans="1:5" ht="27">
      <c r="A3934" t="str">
        <f t="shared" si="61"/>
        <v>95872</v>
      </c>
      <c r="B3934" s="142" t="s">
        <v>4606</v>
      </c>
      <c r="C3934" s="156" t="s">
        <v>9946</v>
      </c>
      <c r="D3934" s="144" t="s">
        <v>9808</v>
      </c>
      <c r="E3934" s="145" t="s">
        <v>29947</v>
      </c>
    </row>
    <row r="3935" spans="1:5" ht="27">
      <c r="A3935" t="str">
        <f t="shared" si="61"/>
        <v>95873</v>
      </c>
      <c r="B3935" s="142" t="s">
        <v>4607</v>
      </c>
      <c r="C3935" s="156" t="s">
        <v>10111</v>
      </c>
      <c r="D3935" s="144" t="s">
        <v>9961</v>
      </c>
      <c r="E3935" s="145" t="s">
        <v>9146</v>
      </c>
    </row>
    <row r="3936" spans="1:5" ht="27">
      <c r="A3936" t="str">
        <f t="shared" si="61"/>
        <v>95874</v>
      </c>
      <c r="B3936" s="142" t="s">
        <v>4608</v>
      </c>
      <c r="C3936" s="156" t="s">
        <v>10732</v>
      </c>
      <c r="D3936" s="144" t="s">
        <v>10129</v>
      </c>
      <c r="E3936" s="145" t="s">
        <v>16770</v>
      </c>
    </row>
    <row r="3937" spans="1:5" ht="27">
      <c r="A3937" t="str">
        <f t="shared" si="61"/>
        <v>95875</v>
      </c>
      <c r="B3937" s="142" t="s">
        <v>215</v>
      </c>
      <c r="C3937" s="156" t="s">
        <v>15690</v>
      </c>
      <c r="D3937" s="144" t="s">
        <v>15574</v>
      </c>
      <c r="E3937" s="145" t="s">
        <v>8802</v>
      </c>
    </row>
    <row r="3938" spans="1:5" ht="27">
      <c r="A3938" t="str">
        <f t="shared" si="61"/>
        <v>95876</v>
      </c>
      <c r="B3938" s="142" t="s">
        <v>171</v>
      </c>
      <c r="C3938" s="156" t="s">
        <v>15691</v>
      </c>
      <c r="D3938" s="144" t="s">
        <v>15574</v>
      </c>
      <c r="E3938" s="145" t="s">
        <v>8533</v>
      </c>
    </row>
    <row r="3939" spans="1:5" ht="27">
      <c r="A3939" t="str">
        <f t="shared" si="61"/>
        <v>95877</v>
      </c>
      <c r="B3939" s="142" t="s">
        <v>4609</v>
      </c>
      <c r="C3939" s="156" t="s">
        <v>15693</v>
      </c>
      <c r="D3939" s="144" t="s">
        <v>15574</v>
      </c>
      <c r="E3939" s="145" t="s">
        <v>10761</v>
      </c>
    </row>
    <row r="3940" spans="1:5" ht="27">
      <c r="A3940" t="str">
        <f t="shared" si="61"/>
        <v>95878</v>
      </c>
      <c r="B3940" s="142" t="s">
        <v>4610</v>
      </c>
      <c r="C3940" s="156" t="s">
        <v>15694</v>
      </c>
      <c r="D3940" s="144" t="s">
        <v>14608</v>
      </c>
      <c r="E3940" s="145" t="s">
        <v>8819</v>
      </c>
    </row>
    <row r="3941" spans="1:5" ht="27">
      <c r="A3941" t="str">
        <f t="shared" si="61"/>
        <v>95879</v>
      </c>
      <c r="B3941" s="142" t="s">
        <v>177</v>
      </c>
      <c r="C3941" s="156" t="s">
        <v>15695</v>
      </c>
      <c r="D3941" s="144" t="s">
        <v>14608</v>
      </c>
      <c r="E3941" s="145" t="s">
        <v>16976</v>
      </c>
    </row>
    <row r="3942" spans="1:5" ht="27">
      <c r="A3942" t="str">
        <f t="shared" si="61"/>
        <v>95880</v>
      </c>
      <c r="B3942" s="142" t="s">
        <v>4611</v>
      </c>
      <c r="C3942" s="156" t="s">
        <v>15696</v>
      </c>
      <c r="D3942" s="144" t="s">
        <v>14608</v>
      </c>
      <c r="E3942" s="145" t="s">
        <v>8630</v>
      </c>
    </row>
    <row r="3943" spans="1:5" ht="27">
      <c r="A3943" t="str">
        <f t="shared" si="61"/>
        <v>95943</v>
      </c>
      <c r="B3943" s="142" t="s">
        <v>4612</v>
      </c>
      <c r="C3943" s="156" t="s">
        <v>11765</v>
      </c>
      <c r="D3943" s="144" t="s">
        <v>10821</v>
      </c>
      <c r="E3943" s="145" t="s">
        <v>16452</v>
      </c>
    </row>
    <row r="3944" spans="1:5" ht="27">
      <c r="A3944" t="str">
        <f t="shared" si="61"/>
        <v>95944</v>
      </c>
      <c r="B3944" s="142" t="s">
        <v>4613</v>
      </c>
      <c r="C3944" s="156" t="s">
        <v>11766</v>
      </c>
      <c r="D3944" s="144" t="s">
        <v>10821</v>
      </c>
      <c r="E3944" s="145" t="s">
        <v>16403</v>
      </c>
    </row>
    <row r="3945" spans="1:5" ht="27">
      <c r="A3945" t="str">
        <f t="shared" si="61"/>
        <v>95945</v>
      </c>
      <c r="B3945" s="142" t="s">
        <v>4614</v>
      </c>
      <c r="C3945" s="156" t="s">
        <v>11767</v>
      </c>
      <c r="D3945" s="144" t="s">
        <v>10821</v>
      </c>
      <c r="E3945" s="145" t="s">
        <v>17690</v>
      </c>
    </row>
    <row r="3946" spans="1:5" ht="27">
      <c r="A3946" t="str">
        <f t="shared" si="61"/>
        <v>95946</v>
      </c>
      <c r="B3946" s="142" t="s">
        <v>4615</v>
      </c>
      <c r="C3946" s="156" t="s">
        <v>11768</v>
      </c>
      <c r="D3946" s="144" t="s">
        <v>10821</v>
      </c>
      <c r="E3946" s="145" t="s">
        <v>12328</v>
      </c>
    </row>
    <row r="3947" spans="1:5" ht="27">
      <c r="A3947" t="str">
        <f t="shared" si="61"/>
        <v>95947</v>
      </c>
      <c r="B3947" s="142" t="s">
        <v>4616</v>
      </c>
      <c r="C3947" s="156" t="s">
        <v>11769</v>
      </c>
      <c r="D3947" s="144" t="s">
        <v>10821</v>
      </c>
      <c r="E3947" s="145" t="s">
        <v>12045</v>
      </c>
    </row>
    <row r="3948" spans="1:5" ht="27">
      <c r="A3948" t="str">
        <f t="shared" si="61"/>
        <v>95948</v>
      </c>
      <c r="B3948" s="142" t="s">
        <v>4617</v>
      </c>
      <c r="C3948" s="156" t="s">
        <v>11770</v>
      </c>
      <c r="D3948" s="144" t="s">
        <v>10821</v>
      </c>
      <c r="E3948" s="145" t="s">
        <v>25034</v>
      </c>
    </row>
    <row r="3949" spans="1:5" ht="27">
      <c r="A3949" t="str">
        <f t="shared" si="61"/>
        <v>95952</v>
      </c>
      <c r="B3949" s="142" t="s">
        <v>4618</v>
      </c>
      <c r="C3949" s="156" t="s">
        <v>11842</v>
      </c>
      <c r="D3949" s="144" t="s">
        <v>10840</v>
      </c>
      <c r="E3949" s="145" t="s">
        <v>29948</v>
      </c>
    </row>
    <row r="3950" spans="1:5" ht="40.5">
      <c r="A3950" t="str">
        <f t="shared" si="61"/>
        <v>95953</v>
      </c>
      <c r="B3950" s="142" t="s">
        <v>4619</v>
      </c>
      <c r="C3950" s="156" t="s">
        <v>11843</v>
      </c>
      <c r="D3950" s="144" t="s">
        <v>10840</v>
      </c>
      <c r="E3950" s="145" t="s">
        <v>29949</v>
      </c>
    </row>
    <row r="3951" spans="1:5" ht="40.5">
      <c r="A3951" t="str">
        <f t="shared" si="61"/>
        <v>95954</v>
      </c>
      <c r="B3951" s="142" t="s">
        <v>4620</v>
      </c>
      <c r="C3951" s="156" t="s">
        <v>11844</v>
      </c>
      <c r="D3951" s="144" t="s">
        <v>10840</v>
      </c>
      <c r="E3951" s="145" t="s">
        <v>29950</v>
      </c>
    </row>
    <row r="3952" spans="1:5" ht="27">
      <c r="A3952" t="str">
        <f t="shared" si="61"/>
        <v>95955</v>
      </c>
      <c r="B3952" s="142" t="s">
        <v>4621</v>
      </c>
      <c r="C3952" s="156" t="s">
        <v>11845</v>
      </c>
      <c r="D3952" s="144" t="s">
        <v>10840</v>
      </c>
      <c r="E3952" s="145" t="s">
        <v>29951</v>
      </c>
    </row>
    <row r="3953" spans="1:5" ht="40.5">
      <c r="A3953" t="str">
        <f t="shared" si="61"/>
        <v>95956</v>
      </c>
      <c r="B3953" s="142" t="s">
        <v>4622</v>
      </c>
      <c r="C3953" s="156" t="s">
        <v>11846</v>
      </c>
      <c r="D3953" s="144" t="s">
        <v>10840</v>
      </c>
      <c r="E3953" s="145" t="s">
        <v>29952</v>
      </c>
    </row>
    <row r="3954" spans="1:5" ht="27">
      <c r="A3954" t="str">
        <f t="shared" si="61"/>
        <v>95957</v>
      </c>
      <c r="B3954" s="142" t="s">
        <v>4623</v>
      </c>
      <c r="C3954" s="156" t="s">
        <v>11847</v>
      </c>
      <c r="D3954" s="144" t="s">
        <v>10840</v>
      </c>
      <c r="E3954" s="145" t="s">
        <v>29953</v>
      </c>
    </row>
    <row r="3955" spans="1:5" ht="27">
      <c r="A3955" t="str">
        <f t="shared" si="61"/>
        <v>95967</v>
      </c>
      <c r="B3955" s="142" t="s">
        <v>4624</v>
      </c>
      <c r="C3955" s="156" t="s">
        <v>15662</v>
      </c>
      <c r="D3955" s="144" t="s">
        <v>10129</v>
      </c>
      <c r="E3955" s="145" t="s">
        <v>29954</v>
      </c>
    </row>
    <row r="3956" spans="1:5" ht="27">
      <c r="A3956" t="str">
        <f t="shared" si="61"/>
        <v>95969</v>
      </c>
      <c r="B3956" s="142" t="s">
        <v>4625</v>
      </c>
      <c r="C3956" s="156" t="s">
        <v>11848</v>
      </c>
      <c r="D3956" s="144" t="s">
        <v>10840</v>
      </c>
      <c r="E3956" s="145" t="s">
        <v>22532</v>
      </c>
    </row>
    <row r="3957" spans="1:5" ht="27">
      <c r="A3957" t="str">
        <f t="shared" si="61"/>
        <v>95995</v>
      </c>
      <c r="B3957" s="142" t="s">
        <v>230</v>
      </c>
      <c r="C3957" s="156" t="s">
        <v>14969</v>
      </c>
      <c r="D3957" s="144" t="s">
        <v>10840</v>
      </c>
      <c r="E3957" s="145" t="s">
        <v>29955</v>
      </c>
    </row>
    <row r="3958" spans="1:5" ht="27">
      <c r="A3958" t="str">
        <f t="shared" si="61"/>
        <v>95996</v>
      </c>
      <c r="B3958" s="142" t="s">
        <v>4626</v>
      </c>
      <c r="C3958" s="156" t="s">
        <v>14970</v>
      </c>
      <c r="D3958" s="144" t="s">
        <v>10840</v>
      </c>
      <c r="E3958" s="145" t="s">
        <v>29956</v>
      </c>
    </row>
    <row r="3959" spans="1:5" ht="27">
      <c r="A3959" t="str">
        <f t="shared" si="61"/>
        <v>96001</v>
      </c>
      <c r="B3959" s="142" t="s">
        <v>4627</v>
      </c>
      <c r="C3959" s="156" t="s">
        <v>14971</v>
      </c>
      <c r="D3959" s="144" t="s">
        <v>9772</v>
      </c>
      <c r="E3959" s="145" t="s">
        <v>9223</v>
      </c>
    </row>
    <row r="3960" spans="1:5" ht="27">
      <c r="A3960" t="str">
        <f t="shared" si="61"/>
        <v>96008</v>
      </c>
      <c r="B3960" s="142" t="s">
        <v>4628</v>
      </c>
      <c r="C3960" s="156" t="s">
        <v>10733</v>
      </c>
      <c r="D3960" s="144" t="s">
        <v>10129</v>
      </c>
      <c r="E3960" s="145" t="s">
        <v>16371</v>
      </c>
    </row>
    <row r="3961" spans="1:5" ht="27">
      <c r="A3961" t="str">
        <f t="shared" si="61"/>
        <v>96009</v>
      </c>
      <c r="B3961" s="142" t="s">
        <v>4629</v>
      </c>
      <c r="C3961" s="156" t="s">
        <v>10735</v>
      </c>
      <c r="D3961" s="144" t="s">
        <v>10129</v>
      </c>
      <c r="E3961" s="145" t="s">
        <v>8679</v>
      </c>
    </row>
    <row r="3962" spans="1:5" ht="27">
      <c r="A3962" t="str">
        <f t="shared" si="61"/>
        <v>96011</v>
      </c>
      <c r="B3962" s="142" t="s">
        <v>4630</v>
      </c>
      <c r="C3962" s="156" t="s">
        <v>10736</v>
      </c>
      <c r="D3962" s="144" t="s">
        <v>10129</v>
      </c>
      <c r="E3962" s="145" t="s">
        <v>16427</v>
      </c>
    </row>
    <row r="3963" spans="1:5" ht="27">
      <c r="A3963" t="str">
        <f t="shared" si="61"/>
        <v>96012</v>
      </c>
      <c r="B3963" s="142" t="s">
        <v>4631</v>
      </c>
      <c r="C3963" s="156" t="s">
        <v>10738</v>
      </c>
      <c r="D3963" s="144" t="s">
        <v>10129</v>
      </c>
      <c r="E3963" s="145" t="s">
        <v>28633</v>
      </c>
    </row>
    <row r="3964" spans="1:5" ht="27">
      <c r="A3964" t="str">
        <f t="shared" si="61"/>
        <v>96013</v>
      </c>
      <c r="B3964" s="142" t="s">
        <v>4632</v>
      </c>
      <c r="C3964" s="156" t="s">
        <v>9947</v>
      </c>
      <c r="D3964" s="144" t="s">
        <v>9808</v>
      </c>
      <c r="E3964" s="145" t="s">
        <v>29957</v>
      </c>
    </row>
    <row r="3965" spans="1:5" ht="27">
      <c r="A3965" t="str">
        <f t="shared" si="61"/>
        <v>96014</v>
      </c>
      <c r="B3965" s="142" t="s">
        <v>4633</v>
      </c>
      <c r="C3965" s="156" t="s">
        <v>10112</v>
      </c>
      <c r="D3965" s="144" t="s">
        <v>9961</v>
      </c>
      <c r="E3965" s="145" t="s">
        <v>29958</v>
      </c>
    </row>
    <row r="3966" spans="1:5" ht="27">
      <c r="A3966" t="str">
        <f t="shared" si="61"/>
        <v>96015</v>
      </c>
      <c r="B3966" s="142" t="s">
        <v>4634</v>
      </c>
      <c r="C3966" s="156" t="s">
        <v>10739</v>
      </c>
      <c r="D3966" s="144" t="s">
        <v>10129</v>
      </c>
      <c r="E3966" s="145" t="s">
        <v>25658</v>
      </c>
    </row>
    <row r="3967" spans="1:5" ht="27">
      <c r="A3967" t="str">
        <f t="shared" si="61"/>
        <v>96016</v>
      </c>
      <c r="B3967" s="142" t="s">
        <v>4635</v>
      </c>
      <c r="C3967" s="156" t="s">
        <v>10741</v>
      </c>
      <c r="D3967" s="144" t="s">
        <v>10129</v>
      </c>
      <c r="E3967" s="145" t="s">
        <v>8788</v>
      </c>
    </row>
    <row r="3968" spans="1:5" ht="27">
      <c r="A3968" t="str">
        <f t="shared" si="61"/>
        <v>96018</v>
      </c>
      <c r="B3968" s="142" t="s">
        <v>4636</v>
      </c>
      <c r="C3968" s="156" t="s">
        <v>10743</v>
      </c>
      <c r="D3968" s="144" t="s">
        <v>10129</v>
      </c>
      <c r="E3968" s="145" t="s">
        <v>10229</v>
      </c>
    </row>
    <row r="3969" spans="1:5" ht="27">
      <c r="A3969" t="str">
        <f t="shared" si="61"/>
        <v>96019</v>
      </c>
      <c r="B3969" s="142" t="s">
        <v>4637</v>
      </c>
      <c r="C3969" s="156" t="s">
        <v>10745</v>
      </c>
      <c r="D3969" s="144" t="s">
        <v>10129</v>
      </c>
      <c r="E3969" s="145" t="s">
        <v>28633</v>
      </c>
    </row>
    <row r="3970" spans="1:5" ht="27">
      <c r="A3970" t="str">
        <f t="shared" si="61"/>
        <v>96020</v>
      </c>
      <c r="B3970" s="142" t="s">
        <v>4638</v>
      </c>
      <c r="C3970" s="156" t="s">
        <v>9948</v>
      </c>
      <c r="D3970" s="144" t="s">
        <v>9808</v>
      </c>
      <c r="E3970" s="145" t="s">
        <v>27219</v>
      </c>
    </row>
    <row r="3971" spans="1:5" ht="27">
      <c r="A3971" t="str">
        <f t="shared" si="61"/>
        <v>96021</v>
      </c>
      <c r="B3971" s="142" t="s">
        <v>4639</v>
      </c>
      <c r="C3971" s="156" t="s">
        <v>10113</v>
      </c>
      <c r="D3971" s="144" t="s">
        <v>9961</v>
      </c>
      <c r="E3971" s="145" t="s">
        <v>17420</v>
      </c>
    </row>
    <row r="3972" spans="1:5" ht="27">
      <c r="A3972" t="str">
        <f t="shared" si="61"/>
        <v>96023</v>
      </c>
      <c r="B3972" s="142" t="s">
        <v>4640</v>
      </c>
      <c r="C3972" s="156" t="s">
        <v>10746</v>
      </c>
      <c r="D3972" s="144" t="s">
        <v>10129</v>
      </c>
      <c r="E3972" s="145" t="s">
        <v>8796</v>
      </c>
    </row>
    <row r="3973" spans="1:5" ht="27">
      <c r="A3973" t="str">
        <f t="shared" si="61"/>
        <v>96024</v>
      </c>
      <c r="B3973" s="142" t="s">
        <v>4641</v>
      </c>
      <c r="C3973" s="156" t="s">
        <v>10747</v>
      </c>
      <c r="D3973" s="144" t="s">
        <v>10129</v>
      </c>
      <c r="E3973" s="145" t="s">
        <v>18107</v>
      </c>
    </row>
    <row r="3974" spans="1:5" ht="27">
      <c r="A3974" t="str">
        <f t="shared" si="61"/>
        <v>96026</v>
      </c>
      <c r="B3974" s="142" t="s">
        <v>4642</v>
      </c>
      <c r="C3974" s="156" t="s">
        <v>10748</v>
      </c>
      <c r="D3974" s="144" t="s">
        <v>10129</v>
      </c>
      <c r="E3974" s="145" t="s">
        <v>22048</v>
      </c>
    </row>
    <row r="3975" spans="1:5" ht="27">
      <c r="A3975" t="str">
        <f t="shared" si="61"/>
        <v>96027</v>
      </c>
      <c r="B3975" s="142" t="s">
        <v>4643</v>
      </c>
      <c r="C3975" s="156" t="s">
        <v>10750</v>
      </c>
      <c r="D3975" s="144" t="s">
        <v>10129</v>
      </c>
      <c r="E3975" s="145" t="s">
        <v>28489</v>
      </c>
    </row>
    <row r="3976" spans="1:5" ht="27">
      <c r="A3976" t="str">
        <f t="shared" ref="A3976:A4039" si="62">IF(ISERROR(SEARCH("/",B3976)=6),TRIM(CLEAN(B3976)),IF(SEARCH("/",B3976)=6,IF(LEN(TRIM(CLEAN(B3976)))=7,LEFT(TRIM(CLEAN(B3976)),6)&amp;"00"&amp;RIGHT(TRIM(CLEAN(B3976)),1),LEFT(TRIM(CLEAN(B3976)),6)&amp;"0"&amp;RIGHT(TRIM(CLEAN(B3976)),2)),TRIM(CLEAN(B3976))))</f>
        <v>96028</v>
      </c>
      <c r="B3976" s="142" t="s">
        <v>4644</v>
      </c>
      <c r="C3976" s="156" t="s">
        <v>9949</v>
      </c>
      <c r="D3976" s="144" t="s">
        <v>9808</v>
      </c>
      <c r="E3976" s="145" t="s">
        <v>29959</v>
      </c>
    </row>
    <row r="3977" spans="1:5" ht="27">
      <c r="A3977" t="str">
        <f t="shared" si="62"/>
        <v>96029</v>
      </c>
      <c r="B3977" s="142" t="s">
        <v>4645</v>
      </c>
      <c r="C3977" s="156" t="s">
        <v>10114</v>
      </c>
      <c r="D3977" s="144" t="s">
        <v>9961</v>
      </c>
      <c r="E3977" s="145" t="s">
        <v>18545</v>
      </c>
    </row>
    <row r="3978" spans="1:5" ht="27">
      <c r="A3978" t="str">
        <f t="shared" si="62"/>
        <v>96030</v>
      </c>
      <c r="B3978" s="142" t="s">
        <v>4646</v>
      </c>
      <c r="C3978" s="156" t="s">
        <v>10751</v>
      </c>
      <c r="D3978" s="144" t="s">
        <v>10129</v>
      </c>
      <c r="E3978" s="145" t="s">
        <v>25414</v>
      </c>
    </row>
    <row r="3979" spans="1:5" ht="27">
      <c r="A3979" t="str">
        <f t="shared" si="62"/>
        <v>96031</v>
      </c>
      <c r="B3979" s="142" t="s">
        <v>4647</v>
      </c>
      <c r="C3979" s="156" t="s">
        <v>10753</v>
      </c>
      <c r="D3979" s="144" t="s">
        <v>10129</v>
      </c>
      <c r="E3979" s="145" t="s">
        <v>20785</v>
      </c>
    </row>
    <row r="3980" spans="1:5" ht="27">
      <c r="A3980" t="str">
        <f t="shared" si="62"/>
        <v>96032</v>
      </c>
      <c r="B3980" s="142" t="s">
        <v>4648</v>
      </c>
      <c r="C3980" s="156" t="s">
        <v>10755</v>
      </c>
      <c r="D3980" s="144" t="s">
        <v>10129</v>
      </c>
      <c r="E3980" s="145" t="s">
        <v>8567</v>
      </c>
    </row>
    <row r="3981" spans="1:5" ht="27">
      <c r="A3981" t="str">
        <f t="shared" si="62"/>
        <v>96033</v>
      </c>
      <c r="B3981" s="142" t="s">
        <v>4649</v>
      </c>
      <c r="C3981" s="156" t="s">
        <v>10756</v>
      </c>
      <c r="D3981" s="144" t="s">
        <v>10129</v>
      </c>
      <c r="E3981" s="145" t="s">
        <v>29960</v>
      </c>
    </row>
    <row r="3982" spans="1:5" ht="27">
      <c r="A3982" t="str">
        <f t="shared" si="62"/>
        <v>96034</v>
      </c>
      <c r="B3982" s="142" t="s">
        <v>4650</v>
      </c>
      <c r="C3982" s="156" t="s">
        <v>10757</v>
      </c>
      <c r="D3982" s="144" t="s">
        <v>10129</v>
      </c>
      <c r="E3982" s="145" t="s">
        <v>29281</v>
      </c>
    </row>
    <row r="3983" spans="1:5" ht="27">
      <c r="A3983" t="str">
        <f t="shared" si="62"/>
        <v>96035</v>
      </c>
      <c r="B3983" s="142" t="s">
        <v>4651</v>
      </c>
      <c r="C3983" s="156" t="s">
        <v>9950</v>
      </c>
      <c r="D3983" s="144" t="s">
        <v>9808</v>
      </c>
      <c r="E3983" s="145" t="s">
        <v>29961</v>
      </c>
    </row>
    <row r="3984" spans="1:5" ht="27">
      <c r="A3984" t="str">
        <f t="shared" si="62"/>
        <v>96036</v>
      </c>
      <c r="B3984" s="142" t="s">
        <v>4652</v>
      </c>
      <c r="C3984" s="156" t="s">
        <v>10115</v>
      </c>
      <c r="D3984" s="144" t="s">
        <v>9961</v>
      </c>
      <c r="E3984" s="145" t="s">
        <v>29962</v>
      </c>
    </row>
    <row r="3985" spans="1:5" ht="27">
      <c r="A3985" t="str">
        <f t="shared" si="62"/>
        <v>96053</v>
      </c>
      <c r="B3985" s="142" t="s">
        <v>4653</v>
      </c>
      <c r="C3985" s="156" t="s">
        <v>10758</v>
      </c>
      <c r="D3985" s="144" t="s">
        <v>10129</v>
      </c>
      <c r="E3985" s="145" t="s">
        <v>9291</v>
      </c>
    </row>
    <row r="3986" spans="1:5" ht="27">
      <c r="A3986" t="str">
        <f t="shared" si="62"/>
        <v>96054</v>
      </c>
      <c r="B3986" s="142" t="s">
        <v>4654</v>
      </c>
      <c r="C3986" s="156" t="s">
        <v>10759</v>
      </c>
      <c r="D3986" s="144" t="s">
        <v>10129</v>
      </c>
      <c r="E3986" s="145" t="s">
        <v>28562</v>
      </c>
    </row>
    <row r="3987" spans="1:5" ht="27">
      <c r="A3987" t="str">
        <f t="shared" si="62"/>
        <v>96055</v>
      </c>
      <c r="B3987" s="142" t="s">
        <v>4655</v>
      </c>
      <c r="C3987" s="156" t="s">
        <v>10760</v>
      </c>
      <c r="D3987" s="144" t="s">
        <v>10129</v>
      </c>
      <c r="E3987" s="145" t="s">
        <v>8772</v>
      </c>
    </row>
    <row r="3988" spans="1:5" ht="27">
      <c r="A3988" t="str">
        <f t="shared" si="62"/>
        <v>96056</v>
      </c>
      <c r="B3988" s="142" t="s">
        <v>4656</v>
      </c>
      <c r="C3988" s="156" t="s">
        <v>10762</v>
      </c>
      <c r="D3988" s="144" t="s">
        <v>10129</v>
      </c>
      <c r="E3988" s="145" t="s">
        <v>27443</v>
      </c>
    </row>
    <row r="3989" spans="1:5" ht="27">
      <c r="A3989" t="str">
        <f t="shared" si="62"/>
        <v>96057</v>
      </c>
      <c r="B3989" s="142" t="s">
        <v>4657</v>
      </c>
      <c r="C3989" s="156" t="s">
        <v>10763</v>
      </c>
      <c r="D3989" s="144" t="s">
        <v>10129</v>
      </c>
      <c r="E3989" s="145" t="s">
        <v>28489</v>
      </c>
    </row>
    <row r="3990" spans="1:5" ht="27">
      <c r="A3990" t="str">
        <f t="shared" si="62"/>
        <v>96060</v>
      </c>
      <c r="B3990" s="142" t="s">
        <v>4658</v>
      </c>
      <c r="C3990" s="156" t="s">
        <v>10764</v>
      </c>
      <c r="D3990" s="144" t="s">
        <v>10129</v>
      </c>
      <c r="E3990" s="145" t="s">
        <v>18107</v>
      </c>
    </row>
    <row r="3991" spans="1:5" ht="27">
      <c r="A3991" t="str">
        <f t="shared" si="62"/>
        <v>96061</v>
      </c>
      <c r="B3991" s="142" t="s">
        <v>4659</v>
      </c>
      <c r="C3991" s="156" t="s">
        <v>10765</v>
      </c>
      <c r="D3991" s="144" t="s">
        <v>10129</v>
      </c>
      <c r="E3991" s="145" t="s">
        <v>20558</v>
      </c>
    </row>
    <row r="3992" spans="1:5" ht="27">
      <c r="A3992" t="str">
        <f t="shared" si="62"/>
        <v>96062</v>
      </c>
      <c r="B3992" s="142" t="s">
        <v>4660</v>
      </c>
      <c r="C3992" s="156" t="s">
        <v>10766</v>
      </c>
      <c r="D3992" s="144" t="s">
        <v>10129</v>
      </c>
      <c r="E3992" s="145" t="s">
        <v>29147</v>
      </c>
    </row>
    <row r="3993" spans="1:5">
      <c r="A3993" t="str">
        <f t="shared" si="62"/>
        <v>96109</v>
      </c>
      <c r="B3993" s="142" t="s">
        <v>4661</v>
      </c>
      <c r="C3993" s="156" t="s">
        <v>15404</v>
      </c>
      <c r="D3993" s="144" t="s">
        <v>9772</v>
      </c>
      <c r="E3993" s="145" t="s">
        <v>29963</v>
      </c>
    </row>
    <row r="3994" spans="1:5" ht="27">
      <c r="A3994" t="str">
        <f t="shared" si="62"/>
        <v>96110</v>
      </c>
      <c r="B3994" s="142" t="s">
        <v>4662</v>
      </c>
      <c r="C3994" s="156" t="s">
        <v>15405</v>
      </c>
      <c r="D3994" s="144" t="s">
        <v>9772</v>
      </c>
      <c r="E3994" s="145" t="s">
        <v>20077</v>
      </c>
    </row>
    <row r="3995" spans="1:5" ht="27">
      <c r="A3995" t="str">
        <f t="shared" si="62"/>
        <v>96111</v>
      </c>
      <c r="B3995" s="142" t="s">
        <v>4663</v>
      </c>
      <c r="C3995" s="156" t="s">
        <v>15412</v>
      </c>
      <c r="D3995" s="144" t="s">
        <v>9772</v>
      </c>
      <c r="E3995" s="145" t="s">
        <v>29964</v>
      </c>
    </row>
    <row r="3996" spans="1:5" ht="27">
      <c r="A3996" t="str">
        <f t="shared" si="62"/>
        <v>96112</v>
      </c>
      <c r="B3996" s="142" t="s">
        <v>4664</v>
      </c>
      <c r="C3996" s="156" t="s">
        <v>15400</v>
      </c>
      <c r="D3996" s="144" t="s">
        <v>9772</v>
      </c>
      <c r="E3996" s="145" t="s">
        <v>29965</v>
      </c>
    </row>
    <row r="3997" spans="1:5">
      <c r="A3997" t="str">
        <f t="shared" si="62"/>
        <v>96113</v>
      </c>
      <c r="B3997" s="142" t="s">
        <v>4665</v>
      </c>
      <c r="C3997" s="156" t="s">
        <v>15406</v>
      </c>
      <c r="D3997" s="144" t="s">
        <v>9772</v>
      </c>
      <c r="E3997" s="145" t="s">
        <v>11537</v>
      </c>
    </row>
    <row r="3998" spans="1:5" ht="27">
      <c r="A3998" t="str">
        <f t="shared" si="62"/>
        <v>96114</v>
      </c>
      <c r="B3998" s="142" t="s">
        <v>4666</v>
      </c>
      <c r="C3998" s="156" t="s">
        <v>15408</v>
      </c>
      <c r="D3998" s="144" t="s">
        <v>9772</v>
      </c>
      <c r="E3998" s="145" t="s">
        <v>28553</v>
      </c>
    </row>
    <row r="3999" spans="1:5" ht="27">
      <c r="A3999" t="str">
        <f t="shared" si="62"/>
        <v>96116</v>
      </c>
      <c r="B3999" s="142" t="s">
        <v>4667</v>
      </c>
      <c r="C3999" s="156" t="s">
        <v>15413</v>
      </c>
      <c r="D3999" s="144" t="s">
        <v>9772</v>
      </c>
      <c r="E3999" s="145" t="s">
        <v>20871</v>
      </c>
    </row>
    <row r="4000" spans="1:5" ht="27">
      <c r="A4000" t="str">
        <f t="shared" si="62"/>
        <v>96117</v>
      </c>
      <c r="B4000" s="142" t="s">
        <v>4668</v>
      </c>
      <c r="C4000" s="156" t="s">
        <v>15401</v>
      </c>
      <c r="D4000" s="144" t="s">
        <v>9772</v>
      </c>
      <c r="E4000" s="145" t="s">
        <v>29966</v>
      </c>
    </row>
    <row r="4001" spans="1:5">
      <c r="A4001" t="str">
        <f t="shared" si="62"/>
        <v>96120</v>
      </c>
      <c r="B4001" s="142" t="s">
        <v>4669</v>
      </c>
      <c r="C4001" s="156" t="s">
        <v>15409</v>
      </c>
      <c r="D4001" s="144" t="s">
        <v>9548</v>
      </c>
      <c r="E4001" s="145" t="s">
        <v>16359</v>
      </c>
    </row>
    <row r="4002" spans="1:5">
      <c r="A4002" t="str">
        <f t="shared" si="62"/>
        <v>96121</v>
      </c>
      <c r="B4002" s="142" t="s">
        <v>4670</v>
      </c>
      <c r="C4002" s="156" t="s">
        <v>15414</v>
      </c>
      <c r="D4002" s="144" t="s">
        <v>9548</v>
      </c>
      <c r="E4002" s="145" t="s">
        <v>13287</v>
      </c>
    </row>
    <row r="4003" spans="1:5">
      <c r="A4003" t="str">
        <f t="shared" si="62"/>
        <v>96122</v>
      </c>
      <c r="B4003" s="142" t="s">
        <v>4671</v>
      </c>
      <c r="C4003" s="156" t="s">
        <v>15402</v>
      </c>
      <c r="D4003" s="144" t="s">
        <v>9548</v>
      </c>
      <c r="E4003" s="145" t="s">
        <v>29660</v>
      </c>
    </row>
    <row r="4004" spans="1:5">
      <c r="A4004" t="str">
        <f t="shared" si="62"/>
        <v>96123</v>
      </c>
      <c r="B4004" s="142" t="s">
        <v>4672</v>
      </c>
      <c r="C4004" s="156" t="s">
        <v>15410</v>
      </c>
      <c r="D4004" s="144" t="s">
        <v>9548</v>
      </c>
      <c r="E4004" s="145" t="s">
        <v>17171</v>
      </c>
    </row>
    <row r="4005" spans="1:5" ht="27">
      <c r="A4005" t="str">
        <f t="shared" si="62"/>
        <v>96126</v>
      </c>
      <c r="B4005" s="142" t="s">
        <v>4673</v>
      </c>
      <c r="C4005" s="156" t="s">
        <v>15021</v>
      </c>
      <c r="D4005" s="144" t="s">
        <v>9772</v>
      </c>
      <c r="E4005" s="145" t="s">
        <v>14140</v>
      </c>
    </row>
    <row r="4006" spans="1:5" ht="27">
      <c r="A4006" t="str">
        <f t="shared" si="62"/>
        <v>96127</v>
      </c>
      <c r="B4006" s="142" t="s">
        <v>4674</v>
      </c>
      <c r="C4006" s="156" t="s">
        <v>15022</v>
      </c>
      <c r="D4006" s="144" t="s">
        <v>9772</v>
      </c>
      <c r="E4006" s="145" t="s">
        <v>13143</v>
      </c>
    </row>
    <row r="4007" spans="1:5" ht="27">
      <c r="A4007" t="str">
        <f t="shared" si="62"/>
        <v>96128</v>
      </c>
      <c r="B4007" s="142" t="s">
        <v>4675</v>
      </c>
      <c r="C4007" s="156" t="s">
        <v>15023</v>
      </c>
      <c r="D4007" s="144" t="s">
        <v>9772</v>
      </c>
      <c r="E4007" s="145" t="s">
        <v>26126</v>
      </c>
    </row>
    <row r="4008" spans="1:5" ht="27">
      <c r="A4008" t="str">
        <f t="shared" si="62"/>
        <v>96129</v>
      </c>
      <c r="B4008" s="142" t="s">
        <v>4676</v>
      </c>
      <c r="C4008" s="156" t="s">
        <v>15024</v>
      </c>
      <c r="D4008" s="144" t="s">
        <v>9772</v>
      </c>
      <c r="E4008" s="145" t="s">
        <v>29608</v>
      </c>
    </row>
    <row r="4009" spans="1:5" ht="27">
      <c r="A4009" t="str">
        <f t="shared" si="62"/>
        <v>96130</v>
      </c>
      <c r="B4009" s="142" t="s">
        <v>4677</v>
      </c>
      <c r="C4009" s="156" t="s">
        <v>15025</v>
      </c>
      <c r="D4009" s="144" t="s">
        <v>9772</v>
      </c>
      <c r="E4009" s="145" t="s">
        <v>8558</v>
      </c>
    </row>
    <row r="4010" spans="1:5" ht="27">
      <c r="A4010" t="str">
        <f t="shared" si="62"/>
        <v>96131</v>
      </c>
      <c r="B4010" s="142" t="s">
        <v>4678</v>
      </c>
      <c r="C4010" s="156" t="s">
        <v>15026</v>
      </c>
      <c r="D4010" s="144" t="s">
        <v>9772</v>
      </c>
      <c r="E4010" s="145" t="s">
        <v>18020</v>
      </c>
    </row>
    <row r="4011" spans="1:5" ht="27">
      <c r="A4011" t="str">
        <f t="shared" si="62"/>
        <v>96132</v>
      </c>
      <c r="B4011" s="142" t="s">
        <v>4679</v>
      </c>
      <c r="C4011" s="156" t="s">
        <v>15027</v>
      </c>
      <c r="D4011" s="144" t="s">
        <v>9772</v>
      </c>
      <c r="E4011" s="145" t="s">
        <v>17543</v>
      </c>
    </row>
    <row r="4012" spans="1:5" ht="27">
      <c r="A4012" t="str">
        <f t="shared" si="62"/>
        <v>96133</v>
      </c>
      <c r="B4012" s="142" t="s">
        <v>4680</v>
      </c>
      <c r="C4012" s="156" t="s">
        <v>15028</v>
      </c>
      <c r="D4012" s="144" t="s">
        <v>9772</v>
      </c>
      <c r="E4012" s="145" t="s">
        <v>25098</v>
      </c>
    </row>
    <row r="4013" spans="1:5" ht="27">
      <c r="A4013" t="str">
        <f t="shared" si="62"/>
        <v>96134</v>
      </c>
      <c r="B4013" s="142" t="s">
        <v>4681</v>
      </c>
      <c r="C4013" s="156" t="s">
        <v>15029</v>
      </c>
      <c r="D4013" s="144" t="s">
        <v>9772</v>
      </c>
      <c r="E4013" s="145" t="s">
        <v>28956</v>
      </c>
    </row>
    <row r="4014" spans="1:5" ht="27">
      <c r="A4014" t="str">
        <f t="shared" si="62"/>
        <v>96135</v>
      </c>
      <c r="B4014" s="142" t="s">
        <v>4682</v>
      </c>
      <c r="C4014" s="156" t="s">
        <v>15030</v>
      </c>
      <c r="D4014" s="144" t="s">
        <v>9772</v>
      </c>
      <c r="E4014" s="145" t="s">
        <v>9509</v>
      </c>
    </row>
    <row r="4015" spans="1:5" ht="27">
      <c r="A4015" t="str">
        <f t="shared" si="62"/>
        <v>96155</v>
      </c>
      <c r="B4015" s="142" t="s">
        <v>4683</v>
      </c>
      <c r="C4015" s="156" t="s">
        <v>10116</v>
      </c>
      <c r="D4015" s="144" t="s">
        <v>9961</v>
      </c>
      <c r="E4015" s="145" t="s">
        <v>28478</v>
      </c>
    </row>
    <row r="4016" spans="1:5" ht="27">
      <c r="A4016" t="str">
        <f t="shared" si="62"/>
        <v>96156</v>
      </c>
      <c r="B4016" s="142" t="s">
        <v>4684</v>
      </c>
      <c r="C4016" s="156" t="s">
        <v>10117</v>
      </c>
      <c r="D4016" s="144" t="s">
        <v>9961</v>
      </c>
      <c r="E4016" s="145" t="s">
        <v>17694</v>
      </c>
    </row>
    <row r="4017" spans="1:5" ht="27">
      <c r="A4017" t="str">
        <f t="shared" si="62"/>
        <v>96157</v>
      </c>
      <c r="B4017" s="142" t="s">
        <v>4685</v>
      </c>
      <c r="C4017" s="156" t="s">
        <v>9951</v>
      </c>
      <c r="D4017" s="144" t="s">
        <v>9808</v>
      </c>
      <c r="E4017" s="145" t="s">
        <v>25556</v>
      </c>
    </row>
    <row r="4018" spans="1:5" ht="27">
      <c r="A4018" t="str">
        <f t="shared" si="62"/>
        <v>96158</v>
      </c>
      <c r="B4018" s="142" t="s">
        <v>4686</v>
      </c>
      <c r="C4018" s="156" t="s">
        <v>9952</v>
      </c>
      <c r="D4018" s="144" t="s">
        <v>9808</v>
      </c>
      <c r="E4018" s="145" t="s">
        <v>29967</v>
      </c>
    </row>
    <row r="4019" spans="1:5" ht="27">
      <c r="A4019" t="str">
        <f t="shared" si="62"/>
        <v>96159</v>
      </c>
      <c r="B4019" s="142" t="s">
        <v>4687</v>
      </c>
      <c r="C4019" s="156" t="s">
        <v>10118</v>
      </c>
      <c r="D4019" s="144" t="s">
        <v>9961</v>
      </c>
      <c r="E4019" s="145" t="s">
        <v>29968</v>
      </c>
    </row>
    <row r="4020" spans="1:5" ht="27">
      <c r="A4020" t="str">
        <f t="shared" si="62"/>
        <v>96241</v>
      </c>
      <c r="B4020" s="142" t="s">
        <v>4688</v>
      </c>
      <c r="C4020" s="156" t="s">
        <v>10767</v>
      </c>
      <c r="D4020" s="144" t="s">
        <v>10129</v>
      </c>
      <c r="E4020" s="145" t="s">
        <v>8719</v>
      </c>
    </row>
    <row r="4021" spans="1:5" ht="27">
      <c r="A4021" t="str">
        <f t="shared" si="62"/>
        <v>96242</v>
      </c>
      <c r="B4021" s="142" t="s">
        <v>4689</v>
      </c>
      <c r="C4021" s="156" t="s">
        <v>10768</v>
      </c>
      <c r="D4021" s="144" t="s">
        <v>10129</v>
      </c>
      <c r="E4021" s="145" t="s">
        <v>17949</v>
      </c>
    </row>
    <row r="4022" spans="1:5" ht="27">
      <c r="A4022" t="str">
        <f t="shared" si="62"/>
        <v>96243</v>
      </c>
      <c r="B4022" s="142" t="s">
        <v>4690</v>
      </c>
      <c r="C4022" s="156" t="s">
        <v>10770</v>
      </c>
      <c r="D4022" s="144" t="s">
        <v>10129</v>
      </c>
      <c r="E4022" s="145" t="s">
        <v>9500</v>
      </c>
    </row>
    <row r="4023" spans="1:5" ht="27">
      <c r="A4023" t="str">
        <f t="shared" si="62"/>
        <v>96244</v>
      </c>
      <c r="B4023" s="142" t="s">
        <v>4691</v>
      </c>
      <c r="C4023" s="156" t="s">
        <v>10771</v>
      </c>
      <c r="D4023" s="144" t="s">
        <v>10129</v>
      </c>
      <c r="E4023" s="145" t="s">
        <v>16616</v>
      </c>
    </row>
    <row r="4024" spans="1:5" ht="27">
      <c r="A4024" t="str">
        <f t="shared" si="62"/>
        <v>96245</v>
      </c>
      <c r="B4024" s="142" t="s">
        <v>4692</v>
      </c>
      <c r="C4024" s="156" t="s">
        <v>9953</v>
      </c>
      <c r="D4024" s="144" t="s">
        <v>9808</v>
      </c>
      <c r="E4024" s="145" t="s">
        <v>29969</v>
      </c>
    </row>
    <row r="4025" spans="1:5" ht="27">
      <c r="A4025" t="str">
        <f t="shared" si="62"/>
        <v>96246</v>
      </c>
      <c r="B4025" s="142" t="s">
        <v>4693</v>
      </c>
      <c r="C4025" s="156" t="s">
        <v>10120</v>
      </c>
      <c r="D4025" s="144" t="s">
        <v>9961</v>
      </c>
      <c r="E4025" s="145" t="s">
        <v>18040</v>
      </c>
    </row>
    <row r="4026" spans="1:5" ht="27">
      <c r="A4026" t="str">
        <f t="shared" si="62"/>
        <v>96252</v>
      </c>
      <c r="B4026" s="142" t="s">
        <v>4694</v>
      </c>
      <c r="C4026" s="156" t="s">
        <v>11557</v>
      </c>
      <c r="D4026" s="144" t="s">
        <v>9772</v>
      </c>
      <c r="E4026" s="145" t="s">
        <v>29970</v>
      </c>
    </row>
    <row r="4027" spans="1:5" ht="27">
      <c r="A4027" t="str">
        <f t="shared" si="62"/>
        <v>96257</v>
      </c>
      <c r="B4027" s="142" t="s">
        <v>4695</v>
      </c>
      <c r="C4027" s="156" t="s">
        <v>11558</v>
      </c>
      <c r="D4027" s="144" t="s">
        <v>9772</v>
      </c>
      <c r="E4027" s="145" t="s">
        <v>29971</v>
      </c>
    </row>
    <row r="4028" spans="1:5" ht="27">
      <c r="A4028" t="str">
        <f t="shared" si="62"/>
        <v>96258</v>
      </c>
      <c r="B4028" s="142" t="s">
        <v>4696</v>
      </c>
      <c r="C4028" s="156" t="s">
        <v>11559</v>
      </c>
      <c r="D4028" s="144" t="s">
        <v>9772</v>
      </c>
      <c r="E4028" s="145" t="s">
        <v>29972</v>
      </c>
    </row>
    <row r="4029" spans="1:5" ht="27">
      <c r="A4029" t="str">
        <f t="shared" si="62"/>
        <v>96259</v>
      </c>
      <c r="B4029" s="142" t="s">
        <v>4697</v>
      </c>
      <c r="C4029" s="156" t="s">
        <v>11560</v>
      </c>
      <c r="D4029" s="144" t="s">
        <v>9772</v>
      </c>
      <c r="E4029" s="145" t="s">
        <v>29973</v>
      </c>
    </row>
    <row r="4030" spans="1:5" ht="27">
      <c r="A4030" t="str">
        <f t="shared" si="62"/>
        <v>96301</v>
      </c>
      <c r="B4030" s="142" t="s">
        <v>4698</v>
      </c>
      <c r="C4030" s="156" t="s">
        <v>10772</v>
      </c>
      <c r="D4030" s="144" t="s">
        <v>10129</v>
      </c>
      <c r="E4030" s="145" t="s">
        <v>28577</v>
      </c>
    </row>
    <row r="4031" spans="1:5" ht="27">
      <c r="A4031" t="str">
        <f t="shared" si="62"/>
        <v>96358</v>
      </c>
      <c r="B4031" s="142" t="s">
        <v>4699</v>
      </c>
      <c r="C4031" s="156" t="s">
        <v>14781</v>
      </c>
      <c r="D4031" s="144" t="s">
        <v>9772</v>
      </c>
      <c r="E4031" s="145" t="s">
        <v>24770</v>
      </c>
    </row>
    <row r="4032" spans="1:5" ht="27">
      <c r="A4032" t="str">
        <f t="shared" si="62"/>
        <v>96359</v>
      </c>
      <c r="B4032" s="142" t="s">
        <v>4700</v>
      </c>
      <c r="C4032" s="156" t="s">
        <v>14782</v>
      </c>
      <c r="D4032" s="144" t="s">
        <v>9772</v>
      </c>
      <c r="E4032" s="145" t="s">
        <v>29974</v>
      </c>
    </row>
    <row r="4033" spans="1:5" ht="27">
      <c r="A4033" t="str">
        <f t="shared" si="62"/>
        <v>96360</v>
      </c>
      <c r="B4033" s="142" t="s">
        <v>4701</v>
      </c>
      <c r="C4033" s="156" t="s">
        <v>14783</v>
      </c>
      <c r="D4033" s="144" t="s">
        <v>9772</v>
      </c>
      <c r="E4033" s="145" t="s">
        <v>29975</v>
      </c>
    </row>
    <row r="4034" spans="1:5" ht="27">
      <c r="A4034" t="str">
        <f t="shared" si="62"/>
        <v>96361</v>
      </c>
      <c r="B4034" s="142" t="s">
        <v>4702</v>
      </c>
      <c r="C4034" s="156" t="s">
        <v>14784</v>
      </c>
      <c r="D4034" s="144" t="s">
        <v>9772</v>
      </c>
      <c r="E4034" s="145" t="s">
        <v>29652</v>
      </c>
    </row>
    <row r="4035" spans="1:5" ht="40.5">
      <c r="A4035" t="str">
        <f t="shared" si="62"/>
        <v>96362</v>
      </c>
      <c r="B4035" s="142" t="s">
        <v>4703</v>
      </c>
      <c r="C4035" s="156" t="s">
        <v>14785</v>
      </c>
      <c r="D4035" s="144" t="s">
        <v>9772</v>
      </c>
      <c r="E4035" s="145" t="s">
        <v>26151</v>
      </c>
    </row>
    <row r="4036" spans="1:5" ht="40.5">
      <c r="A4036" t="str">
        <f t="shared" si="62"/>
        <v>96363</v>
      </c>
      <c r="B4036" s="142" t="s">
        <v>4704</v>
      </c>
      <c r="C4036" s="156" t="s">
        <v>14786</v>
      </c>
      <c r="D4036" s="144" t="s">
        <v>9772</v>
      </c>
      <c r="E4036" s="145" t="s">
        <v>17953</v>
      </c>
    </row>
    <row r="4037" spans="1:5" ht="40.5">
      <c r="A4037" t="str">
        <f t="shared" si="62"/>
        <v>96364</v>
      </c>
      <c r="B4037" s="142" t="s">
        <v>4705</v>
      </c>
      <c r="C4037" s="156" t="s">
        <v>14787</v>
      </c>
      <c r="D4037" s="144" t="s">
        <v>9772</v>
      </c>
      <c r="E4037" s="145" t="s">
        <v>29976</v>
      </c>
    </row>
    <row r="4038" spans="1:5" ht="40.5">
      <c r="A4038" t="str">
        <f t="shared" si="62"/>
        <v>96365</v>
      </c>
      <c r="B4038" s="142" t="s">
        <v>4706</v>
      </c>
      <c r="C4038" s="156" t="s">
        <v>14788</v>
      </c>
      <c r="D4038" s="144" t="s">
        <v>9772</v>
      </c>
      <c r="E4038" s="145" t="s">
        <v>29977</v>
      </c>
    </row>
    <row r="4039" spans="1:5" ht="27">
      <c r="A4039" t="str">
        <f t="shared" si="62"/>
        <v>96366</v>
      </c>
      <c r="B4039" s="142" t="s">
        <v>4707</v>
      </c>
      <c r="C4039" s="156" t="s">
        <v>14789</v>
      </c>
      <c r="D4039" s="144" t="s">
        <v>9772</v>
      </c>
      <c r="E4039" s="145" t="s">
        <v>29978</v>
      </c>
    </row>
    <row r="4040" spans="1:5" ht="27">
      <c r="A4040" t="str">
        <f t="shared" ref="A4040:A4103" si="63">IF(ISERROR(SEARCH("/",B4040)=6),TRIM(CLEAN(B4040)),IF(SEARCH("/",B4040)=6,IF(LEN(TRIM(CLEAN(B4040)))=7,LEFT(TRIM(CLEAN(B4040)),6)&amp;"00"&amp;RIGHT(TRIM(CLEAN(B4040)),1),LEFT(TRIM(CLEAN(B4040)),6)&amp;"0"&amp;RIGHT(TRIM(CLEAN(B4040)),2)),TRIM(CLEAN(B4040))))</f>
        <v>96367</v>
      </c>
      <c r="B4040" s="142" t="s">
        <v>4708</v>
      </c>
      <c r="C4040" s="156" t="s">
        <v>14790</v>
      </c>
      <c r="D4040" s="144" t="s">
        <v>9772</v>
      </c>
      <c r="E4040" s="145" t="s">
        <v>29979</v>
      </c>
    </row>
    <row r="4041" spans="1:5" ht="27">
      <c r="A4041" t="str">
        <f t="shared" si="63"/>
        <v>96368</v>
      </c>
      <c r="B4041" s="142" t="s">
        <v>4709</v>
      </c>
      <c r="C4041" s="156" t="s">
        <v>14791</v>
      </c>
      <c r="D4041" s="144" t="s">
        <v>9772</v>
      </c>
      <c r="E4041" s="145" t="s">
        <v>29980</v>
      </c>
    </row>
    <row r="4042" spans="1:5" ht="27">
      <c r="A4042" t="str">
        <f t="shared" si="63"/>
        <v>96369</v>
      </c>
      <c r="B4042" s="142" t="s">
        <v>4710</v>
      </c>
      <c r="C4042" s="156" t="s">
        <v>14792</v>
      </c>
      <c r="D4042" s="144" t="s">
        <v>9772</v>
      </c>
      <c r="E4042" s="145" t="s">
        <v>29981</v>
      </c>
    </row>
    <row r="4043" spans="1:5" ht="27">
      <c r="A4043" t="str">
        <f t="shared" si="63"/>
        <v>96370</v>
      </c>
      <c r="B4043" s="142" t="s">
        <v>4711</v>
      </c>
      <c r="C4043" s="156" t="s">
        <v>14793</v>
      </c>
      <c r="D4043" s="144" t="s">
        <v>9772</v>
      </c>
      <c r="E4043" s="145" t="s">
        <v>18262</v>
      </c>
    </row>
    <row r="4044" spans="1:5" ht="27">
      <c r="A4044" t="str">
        <f t="shared" si="63"/>
        <v>96371</v>
      </c>
      <c r="B4044" s="142" t="s">
        <v>4712</v>
      </c>
      <c r="C4044" s="156" t="s">
        <v>14794</v>
      </c>
      <c r="D4044" s="144" t="s">
        <v>9772</v>
      </c>
      <c r="E4044" s="145" t="s">
        <v>25648</v>
      </c>
    </row>
    <row r="4045" spans="1:5">
      <c r="A4045" t="str">
        <f t="shared" si="63"/>
        <v>96373</v>
      </c>
      <c r="B4045" s="142" t="s">
        <v>4713</v>
      </c>
      <c r="C4045" s="156" t="s">
        <v>14796</v>
      </c>
      <c r="D4045" s="144" t="s">
        <v>9548</v>
      </c>
      <c r="E4045" s="145" t="s">
        <v>9388</v>
      </c>
    </row>
    <row r="4046" spans="1:5">
      <c r="A4046" t="str">
        <f t="shared" si="63"/>
        <v>96374</v>
      </c>
      <c r="B4046" s="142" t="s">
        <v>4714</v>
      </c>
      <c r="C4046" s="156" t="s">
        <v>14797</v>
      </c>
      <c r="D4046" s="144" t="s">
        <v>9548</v>
      </c>
      <c r="E4046" s="145" t="s">
        <v>12220</v>
      </c>
    </row>
    <row r="4047" spans="1:5" ht="27">
      <c r="A4047" t="str">
        <f t="shared" si="63"/>
        <v>96385</v>
      </c>
      <c r="B4047" s="142" t="s">
        <v>174</v>
      </c>
      <c r="C4047" s="156" t="s">
        <v>14579</v>
      </c>
      <c r="D4047" s="144" t="s">
        <v>10840</v>
      </c>
      <c r="E4047" s="145" t="s">
        <v>8613</v>
      </c>
    </row>
    <row r="4048" spans="1:5" ht="27">
      <c r="A4048" t="str">
        <f t="shared" si="63"/>
        <v>96386</v>
      </c>
      <c r="B4048" s="142" t="s">
        <v>4715</v>
      </c>
      <c r="C4048" s="156" t="s">
        <v>14580</v>
      </c>
      <c r="D4048" s="144" t="s">
        <v>10840</v>
      </c>
      <c r="E4048" s="145" t="s">
        <v>9124</v>
      </c>
    </row>
    <row r="4049" spans="1:5" ht="40.5">
      <c r="A4049" t="str">
        <f t="shared" si="63"/>
        <v>96388</v>
      </c>
      <c r="B4049" s="142" t="s">
        <v>4716</v>
      </c>
      <c r="C4049" s="156" t="s">
        <v>14886</v>
      </c>
      <c r="D4049" s="144" t="s">
        <v>10840</v>
      </c>
      <c r="E4049" s="145" t="s">
        <v>13415</v>
      </c>
    </row>
    <row r="4050" spans="1:5" ht="40.5">
      <c r="A4050" t="str">
        <f t="shared" si="63"/>
        <v>96389</v>
      </c>
      <c r="B4050" s="142" t="s">
        <v>4717</v>
      </c>
      <c r="C4050" s="156" t="s">
        <v>14887</v>
      </c>
      <c r="D4050" s="144" t="s">
        <v>10840</v>
      </c>
      <c r="E4050" s="145" t="s">
        <v>25437</v>
      </c>
    </row>
    <row r="4051" spans="1:5" ht="40.5">
      <c r="A4051" t="str">
        <f t="shared" si="63"/>
        <v>96390</v>
      </c>
      <c r="B4051" s="142" t="s">
        <v>4718</v>
      </c>
      <c r="C4051" s="156" t="s">
        <v>14888</v>
      </c>
      <c r="D4051" s="144" t="s">
        <v>10840</v>
      </c>
      <c r="E4051" s="145" t="s">
        <v>29982</v>
      </c>
    </row>
    <row r="4052" spans="1:5" ht="40.5">
      <c r="A4052" t="str">
        <f t="shared" si="63"/>
        <v>96391</v>
      </c>
      <c r="B4052" s="142" t="s">
        <v>4719</v>
      </c>
      <c r="C4052" s="156" t="s">
        <v>14889</v>
      </c>
      <c r="D4052" s="144" t="s">
        <v>10840</v>
      </c>
      <c r="E4052" s="145" t="s">
        <v>24826</v>
      </c>
    </row>
    <row r="4053" spans="1:5" ht="40.5">
      <c r="A4053" t="str">
        <f t="shared" si="63"/>
        <v>96392</v>
      </c>
      <c r="B4053" s="142" t="s">
        <v>4720</v>
      </c>
      <c r="C4053" s="156" t="s">
        <v>14890</v>
      </c>
      <c r="D4053" s="144" t="s">
        <v>10840</v>
      </c>
      <c r="E4053" s="145" t="s">
        <v>25461</v>
      </c>
    </row>
    <row r="4054" spans="1:5">
      <c r="A4054" t="str">
        <f t="shared" si="63"/>
        <v>96393</v>
      </c>
      <c r="B4054" s="142" t="s">
        <v>4721</v>
      </c>
      <c r="C4054" s="156" t="s">
        <v>14973</v>
      </c>
      <c r="D4054" s="144" t="s">
        <v>10840</v>
      </c>
      <c r="E4054" s="145" t="s">
        <v>29983</v>
      </c>
    </row>
    <row r="4055" spans="1:5">
      <c r="A4055" t="str">
        <f t="shared" si="63"/>
        <v>96394</v>
      </c>
      <c r="B4055" s="142" t="s">
        <v>4722</v>
      </c>
      <c r="C4055" s="156" t="s">
        <v>14974</v>
      </c>
      <c r="D4055" s="144" t="s">
        <v>10840</v>
      </c>
      <c r="E4055" s="145" t="s">
        <v>17038</v>
      </c>
    </row>
    <row r="4056" spans="1:5">
      <c r="A4056" t="str">
        <f t="shared" si="63"/>
        <v>96395</v>
      </c>
      <c r="B4056" s="142" t="s">
        <v>4723</v>
      </c>
      <c r="C4056" s="156" t="s">
        <v>14975</v>
      </c>
      <c r="D4056" s="144" t="s">
        <v>10840</v>
      </c>
      <c r="E4056" s="145" t="s">
        <v>29984</v>
      </c>
    </row>
    <row r="4057" spans="1:5" ht="27">
      <c r="A4057" t="str">
        <f t="shared" si="63"/>
        <v>96396</v>
      </c>
      <c r="B4057" s="142" t="s">
        <v>4724</v>
      </c>
      <c r="C4057" s="156" t="s">
        <v>14891</v>
      </c>
      <c r="D4057" s="144" t="s">
        <v>10840</v>
      </c>
      <c r="E4057" s="145" t="s">
        <v>23892</v>
      </c>
    </row>
    <row r="4058" spans="1:5" ht="27">
      <c r="A4058" t="str">
        <f t="shared" si="63"/>
        <v>96397</v>
      </c>
      <c r="B4058" s="142" t="s">
        <v>4725</v>
      </c>
      <c r="C4058" s="156" t="s">
        <v>14892</v>
      </c>
      <c r="D4058" s="144" t="s">
        <v>10840</v>
      </c>
      <c r="E4058" s="145" t="s">
        <v>29985</v>
      </c>
    </row>
    <row r="4059" spans="1:5" ht="27">
      <c r="A4059" t="str">
        <f t="shared" si="63"/>
        <v>96398</v>
      </c>
      <c r="B4059" s="142" t="s">
        <v>4726</v>
      </c>
      <c r="C4059" s="156" t="s">
        <v>14893</v>
      </c>
      <c r="D4059" s="144" t="s">
        <v>10840</v>
      </c>
      <c r="E4059" s="145" t="s">
        <v>29986</v>
      </c>
    </row>
    <row r="4060" spans="1:5" ht="27">
      <c r="A4060" t="str">
        <f t="shared" si="63"/>
        <v>96399</v>
      </c>
      <c r="B4060" s="142" t="s">
        <v>4727</v>
      </c>
      <c r="C4060" s="156" t="s">
        <v>14894</v>
      </c>
      <c r="D4060" s="144" t="s">
        <v>10840</v>
      </c>
      <c r="E4060" s="145" t="s">
        <v>28436</v>
      </c>
    </row>
    <row r="4061" spans="1:5" ht="27">
      <c r="A4061" t="str">
        <f t="shared" si="63"/>
        <v>96400</v>
      </c>
      <c r="B4061" s="142" t="s">
        <v>211</v>
      </c>
      <c r="C4061" s="156" t="s">
        <v>14895</v>
      </c>
      <c r="D4061" s="144" t="s">
        <v>10840</v>
      </c>
      <c r="E4061" s="145" t="s">
        <v>28502</v>
      </c>
    </row>
    <row r="4062" spans="1:5">
      <c r="A4062" t="str">
        <f t="shared" si="63"/>
        <v>96402</v>
      </c>
      <c r="B4062" s="142" t="s">
        <v>4728</v>
      </c>
      <c r="C4062" s="156" t="s">
        <v>14896</v>
      </c>
      <c r="D4062" s="144" t="s">
        <v>9772</v>
      </c>
      <c r="E4062" s="145" t="s">
        <v>16418</v>
      </c>
    </row>
    <row r="4063" spans="1:5" ht="27">
      <c r="A4063" t="str">
        <f t="shared" si="63"/>
        <v>96457</v>
      </c>
      <c r="B4063" s="142" t="s">
        <v>4729</v>
      </c>
      <c r="C4063" s="156" t="s">
        <v>10775</v>
      </c>
      <c r="D4063" s="144" t="s">
        <v>10129</v>
      </c>
      <c r="E4063" s="145" t="s">
        <v>21962</v>
      </c>
    </row>
    <row r="4064" spans="1:5" ht="27">
      <c r="A4064" t="str">
        <f t="shared" si="63"/>
        <v>96458</v>
      </c>
      <c r="B4064" s="142" t="s">
        <v>4730</v>
      </c>
      <c r="C4064" s="156" t="s">
        <v>10776</v>
      </c>
      <c r="D4064" s="144" t="s">
        <v>10129</v>
      </c>
      <c r="E4064" s="145" t="s">
        <v>26014</v>
      </c>
    </row>
    <row r="4065" spans="1:5" ht="27">
      <c r="A4065" t="str">
        <f t="shared" si="63"/>
        <v>96459</v>
      </c>
      <c r="B4065" s="142" t="s">
        <v>4731</v>
      </c>
      <c r="C4065" s="156" t="s">
        <v>10777</v>
      </c>
      <c r="D4065" s="144" t="s">
        <v>10129</v>
      </c>
      <c r="E4065" s="145" t="s">
        <v>16360</v>
      </c>
    </row>
    <row r="4066" spans="1:5" ht="27">
      <c r="A4066" t="str">
        <f t="shared" si="63"/>
        <v>96460</v>
      </c>
      <c r="B4066" s="142" t="s">
        <v>4732</v>
      </c>
      <c r="C4066" s="156" t="s">
        <v>10778</v>
      </c>
      <c r="D4066" s="144" t="s">
        <v>10129</v>
      </c>
      <c r="E4066" s="145" t="s">
        <v>25623</v>
      </c>
    </row>
    <row r="4067" spans="1:5" ht="27">
      <c r="A4067" t="str">
        <f t="shared" si="63"/>
        <v>96463</v>
      </c>
      <c r="B4067" s="142" t="s">
        <v>4733</v>
      </c>
      <c r="C4067" s="156" t="s">
        <v>9954</v>
      </c>
      <c r="D4067" s="144" t="s">
        <v>9808</v>
      </c>
      <c r="E4067" s="145" t="s">
        <v>17965</v>
      </c>
    </row>
    <row r="4068" spans="1:5" ht="27">
      <c r="A4068" t="str">
        <f t="shared" si="63"/>
        <v>96464</v>
      </c>
      <c r="B4068" s="142" t="s">
        <v>4734</v>
      </c>
      <c r="C4068" s="156" t="s">
        <v>10121</v>
      </c>
      <c r="D4068" s="144" t="s">
        <v>9961</v>
      </c>
      <c r="E4068" s="145" t="s">
        <v>27311</v>
      </c>
    </row>
    <row r="4069" spans="1:5" ht="27">
      <c r="A4069" t="str">
        <f t="shared" si="63"/>
        <v>96467</v>
      </c>
      <c r="B4069" s="142" t="s">
        <v>4735</v>
      </c>
      <c r="C4069" s="156" t="s">
        <v>15174</v>
      </c>
      <c r="D4069" s="144" t="s">
        <v>9548</v>
      </c>
      <c r="E4069" s="145" t="s">
        <v>10714</v>
      </c>
    </row>
    <row r="4070" spans="1:5" ht="27">
      <c r="A4070" t="str">
        <f t="shared" si="63"/>
        <v>96485</v>
      </c>
      <c r="B4070" s="142" t="s">
        <v>4736</v>
      </c>
      <c r="C4070" s="156" t="s">
        <v>15415</v>
      </c>
      <c r="D4070" s="144" t="s">
        <v>9772</v>
      </c>
      <c r="E4070" s="145" t="s">
        <v>29987</v>
      </c>
    </row>
    <row r="4071" spans="1:5" ht="27">
      <c r="A4071" t="str">
        <f t="shared" si="63"/>
        <v>96486</v>
      </c>
      <c r="B4071" s="142" t="s">
        <v>4737</v>
      </c>
      <c r="C4071" s="156" t="s">
        <v>15416</v>
      </c>
      <c r="D4071" s="144" t="s">
        <v>9772</v>
      </c>
      <c r="E4071" s="145" t="s">
        <v>29988</v>
      </c>
    </row>
    <row r="4072" spans="1:5" ht="27">
      <c r="A4072" t="str">
        <f t="shared" si="63"/>
        <v>96520</v>
      </c>
      <c r="B4072" s="142" t="s">
        <v>4738</v>
      </c>
      <c r="C4072" s="156" t="s">
        <v>25245</v>
      </c>
      <c r="D4072" s="144" t="s">
        <v>10840</v>
      </c>
      <c r="E4072" s="145" t="s">
        <v>28377</v>
      </c>
    </row>
    <row r="4073" spans="1:5" ht="27">
      <c r="A4073" t="str">
        <f t="shared" si="63"/>
        <v>96521</v>
      </c>
      <c r="B4073" s="142" t="s">
        <v>4739</v>
      </c>
      <c r="C4073" s="156" t="s">
        <v>25246</v>
      </c>
      <c r="D4073" s="144" t="s">
        <v>10840</v>
      </c>
      <c r="E4073" s="145" t="s">
        <v>29989</v>
      </c>
    </row>
    <row r="4074" spans="1:5" ht="27">
      <c r="A4074" t="str">
        <f t="shared" si="63"/>
        <v>96522</v>
      </c>
      <c r="B4074" s="142" t="s">
        <v>4740</v>
      </c>
      <c r="C4074" s="156" t="s">
        <v>25248</v>
      </c>
      <c r="D4074" s="144" t="s">
        <v>10840</v>
      </c>
      <c r="E4074" s="145" t="s">
        <v>29990</v>
      </c>
    </row>
    <row r="4075" spans="1:5" ht="27">
      <c r="A4075" t="str">
        <f t="shared" si="63"/>
        <v>96523</v>
      </c>
      <c r="B4075" s="142" t="s">
        <v>4741</v>
      </c>
      <c r="C4075" s="156" t="s">
        <v>25249</v>
      </c>
      <c r="D4075" s="144" t="s">
        <v>10840</v>
      </c>
      <c r="E4075" s="145" t="s">
        <v>28993</v>
      </c>
    </row>
    <row r="4076" spans="1:5" ht="27">
      <c r="A4076" t="str">
        <f t="shared" si="63"/>
        <v>96524</v>
      </c>
      <c r="B4076" s="142" t="s">
        <v>4742</v>
      </c>
      <c r="C4076" s="156" t="s">
        <v>25250</v>
      </c>
      <c r="D4076" s="144" t="s">
        <v>10840</v>
      </c>
      <c r="E4076" s="145" t="s">
        <v>29991</v>
      </c>
    </row>
    <row r="4077" spans="1:5" ht="27">
      <c r="A4077" t="str">
        <f t="shared" si="63"/>
        <v>96525</v>
      </c>
      <c r="B4077" s="142" t="s">
        <v>4743</v>
      </c>
      <c r="C4077" s="156" t="s">
        <v>25251</v>
      </c>
      <c r="D4077" s="144" t="s">
        <v>10840</v>
      </c>
      <c r="E4077" s="145" t="s">
        <v>21563</v>
      </c>
    </row>
    <row r="4078" spans="1:5" ht="27">
      <c r="A4078" t="str">
        <f t="shared" si="63"/>
        <v>96526</v>
      </c>
      <c r="B4078" s="142" t="s">
        <v>4744</v>
      </c>
      <c r="C4078" s="156" t="s">
        <v>25252</v>
      </c>
      <c r="D4078" s="144" t="s">
        <v>10840</v>
      </c>
      <c r="E4078" s="145" t="s">
        <v>29992</v>
      </c>
    </row>
    <row r="4079" spans="1:5" ht="27">
      <c r="A4079" t="str">
        <f t="shared" si="63"/>
        <v>96527</v>
      </c>
      <c r="B4079" s="142" t="s">
        <v>4745</v>
      </c>
      <c r="C4079" s="156" t="s">
        <v>25253</v>
      </c>
      <c r="D4079" s="144" t="s">
        <v>10840</v>
      </c>
      <c r="E4079" s="145" t="s">
        <v>25023</v>
      </c>
    </row>
    <row r="4080" spans="1:5" ht="27">
      <c r="A4080" t="str">
        <f t="shared" si="63"/>
        <v>96528</v>
      </c>
      <c r="B4080" s="142" t="s">
        <v>4746</v>
      </c>
      <c r="C4080" s="156" t="s">
        <v>14431</v>
      </c>
      <c r="D4080" s="144" t="s">
        <v>9772</v>
      </c>
      <c r="E4080" s="145" t="s">
        <v>29993</v>
      </c>
    </row>
    <row r="4081" spans="1:5" ht="27">
      <c r="A4081" t="str">
        <f t="shared" si="63"/>
        <v>96529</v>
      </c>
      <c r="B4081" s="142" t="s">
        <v>4747</v>
      </c>
      <c r="C4081" s="156" t="s">
        <v>11561</v>
      </c>
      <c r="D4081" s="144" t="s">
        <v>9772</v>
      </c>
      <c r="E4081" s="145" t="s">
        <v>29994</v>
      </c>
    </row>
    <row r="4082" spans="1:5" ht="27">
      <c r="A4082" t="str">
        <f t="shared" si="63"/>
        <v>96530</v>
      </c>
      <c r="B4082" s="142" t="s">
        <v>4748</v>
      </c>
      <c r="C4082" s="156" t="s">
        <v>11562</v>
      </c>
      <c r="D4082" s="144" t="s">
        <v>9772</v>
      </c>
      <c r="E4082" s="145" t="s">
        <v>16881</v>
      </c>
    </row>
    <row r="4083" spans="1:5" ht="27">
      <c r="A4083" t="str">
        <f t="shared" si="63"/>
        <v>96531</v>
      </c>
      <c r="B4083" s="142" t="s">
        <v>4749</v>
      </c>
      <c r="C4083" s="156" t="s">
        <v>11563</v>
      </c>
      <c r="D4083" s="144" t="s">
        <v>9772</v>
      </c>
      <c r="E4083" s="145" t="s">
        <v>29995</v>
      </c>
    </row>
    <row r="4084" spans="1:5" ht="27">
      <c r="A4084" t="str">
        <f t="shared" si="63"/>
        <v>96532</v>
      </c>
      <c r="B4084" s="142" t="s">
        <v>4750</v>
      </c>
      <c r="C4084" s="156" t="s">
        <v>11564</v>
      </c>
      <c r="D4084" s="144" t="s">
        <v>9772</v>
      </c>
      <c r="E4084" s="145" t="s">
        <v>29996</v>
      </c>
    </row>
    <row r="4085" spans="1:5" ht="27">
      <c r="A4085" t="str">
        <f t="shared" si="63"/>
        <v>96533</v>
      </c>
      <c r="B4085" s="142" t="s">
        <v>4751</v>
      </c>
      <c r="C4085" s="156" t="s">
        <v>11565</v>
      </c>
      <c r="D4085" s="144" t="s">
        <v>9772</v>
      </c>
      <c r="E4085" s="145" t="s">
        <v>29997</v>
      </c>
    </row>
    <row r="4086" spans="1:5" ht="27">
      <c r="A4086" t="str">
        <f t="shared" si="63"/>
        <v>96534</v>
      </c>
      <c r="B4086" s="142" t="s">
        <v>4752</v>
      </c>
      <c r="C4086" s="156" t="s">
        <v>11566</v>
      </c>
      <c r="D4086" s="144" t="s">
        <v>9772</v>
      </c>
      <c r="E4086" s="145" t="s">
        <v>28409</v>
      </c>
    </row>
    <row r="4087" spans="1:5" ht="27">
      <c r="A4087" t="str">
        <f t="shared" si="63"/>
        <v>96535</v>
      </c>
      <c r="B4087" s="142" t="s">
        <v>4753</v>
      </c>
      <c r="C4087" s="156" t="s">
        <v>11567</v>
      </c>
      <c r="D4087" s="144" t="s">
        <v>9772</v>
      </c>
      <c r="E4087" s="145" t="s">
        <v>29998</v>
      </c>
    </row>
    <row r="4088" spans="1:5" ht="27">
      <c r="A4088" t="str">
        <f t="shared" si="63"/>
        <v>96536</v>
      </c>
      <c r="B4088" s="142" t="s">
        <v>4754</v>
      </c>
      <c r="C4088" s="156" t="s">
        <v>11568</v>
      </c>
      <c r="D4088" s="144" t="s">
        <v>9772</v>
      </c>
      <c r="E4088" s="145" t="s">
        <v>29999</v>
      </c>
    </row>
    <row r="4089" spans="1:5" ht="27">
      <c r="A4089" t="str">
        <f t="shared" si="63"/>
        <v>96537</v>
      </c>
      <c r="B4089" s="142" t="s">
        <v>4755</v>
      </c>
      <c r="C4089" s="156" t="s">
        <v>11569</v>
      </c>
      <c r="D4089" s="144" t="s">
        <v>9772</v>
      </c>
      <c r="E4089" s="145" t="s">
        <v>30000</v>
      </c>
    </row>
    <row r="4090" spans="1:5" ht="27">
      <c r="A4090" t="str">
        <f t="shared" si="63"/>
        <v>96538</v>
      </c>
      <c r="B4090" s="142" t="s">
        <v>4756</v>
      </c>
      <c r="C4090" s="156" t="s">
        <v>11570</v>
      </c>
      <c r="D4090" s="144" t="s">
        <v>9772</v>
      </c>
      <c r="E4090" s="145" t="s">
        <v>30001</v>
      </c>
    </row>
    <row r="4091" spans="1:5" ht="27">
      <c r="A4091" t="str">
        <f t="shared" si="63"/>
        <v>96539</v>
      </c>
      <c r="B4091" s="142" t="s">
        <v>4757</v>
      </c>
      <c r="C4091" s="156" t="s">
        <v>11571</v>
      </c>
      <c r="D4091" s="144" t="s">
        <v>9772</v>
      </c>
      <c r="E4091" s="145" t="s">
        <v>30002</v>
      </c>
    </row>
    <row r="4092" spans="1:5" ht="27">
      <c r="A4092" t="str">
        <f t="shared" si="63"/>
        <v>96540</v>
      </c>
      <c r="B4092" s="142" t="s">
        <v>4758</v>
      </c>
      <c r="C4092" s="156" t="s">
        <v>11572</v>
      </c>
      <c r="D4092" s="144" t="s">
        <v>9772</v>
      </c>
      <c r="E4092" s="145" t="s">
        <v>30003</v>
      </c>
    </row>
    <row r="4093" spans="1:5" ht="27">
      <c r="A4093" t="str">
        <f t="shared" si="63"/>
        <v>96541</v>
      </c>
      <c r="B4093" s="142" t="s">
        <v>4759</v>
      </c>
      <c r="C4093" s="156" t="s">
        <v>11573</v>
      </c>
      <c r="D4093" s="144" t="s">
        <v>9772</v>
      </c>
      <c r="E4093" s="145" t="s">
        <v>30004</v>
      </c>
    </row>
    <row r="4094" spans="1:5" ht="27">
      <c r="A4094" t="str">
        <f t="shared" si="63"/>
        <v>96542</v>
      </c>
      <c r="B4094" s="142" t="s">
        <v>4760</v>
      </c>
      <c r="C4094" s="156" t="s">
        <v>11574</v>
      </c>
      <c r="D4094" s="144" t="s">
        <v>9772</v>
      </c>
      <c r="E4094" s="145" t="s">
        <v>20939</v>
      </c>
    </row>
    <row r="4095" spans="1:5" ht="27">
      <c r="A4095" t="str">
        <f t="shared" si="63"/>
        <v>96543</v>
      </c>
      <c r="B4095" s="142" t="s">
        <v>209</v>
      </c>
      <c r="C4095" s="156" t="s">
        <v>11575</v>
      </c>
      <c r="D4095" s="144" t="s">
        <v>10821</v>
      </c>
      <c r="E4095" s="145" t="s">
        <v>24612</v>
      </c>
    </row>
    <row r="4096" spans="1:5" ht="27">
      <c r="A4096" t="str">
        <f t="shared" si="63"/>
        <v>96544</v>
      </c>
      <c r="B4096" s="142" t="s">
        <v>4761</v>
      </c>
      <c r="C4096" s="156" t="s">
        <v>11771</v>
      </c>
      <c r="D4096" s="144" t="s">
        <v>10821</v>
      </c>
      <c r="E4096" s="145" t="s">
        <v>8945</v>
      </c>
    </row>
    <row r="4097" spans="1:5" ht="27">
      <c r="A4097" t="str">
        <f t="shared" si="63"/>
        <v>96545</v>
      </c>
      <c r="B4097" s="142" t="s">
        <v>4762</v>
      </c>
      <c r="C4097" s="156" t="s">
        <v>11772</v>
      </c>
      <c r="D4097" s="144" t="s">
        <v>10821</v>
      </c>
      <c r="E4097" s="145" t="s">
        <v>16776</v>
      </c>
    </row>
    <row r="4098" spans="1:5" ht="27">
      <c r="A4098" t="str">
        <f t="shared" si="63"/>
        <v>96546</v>
      </c>
      <c r="B4098" s="142" t="s">
        <v>4763</v>
      </c>
      <c r="C4098" s="156" t="s">
        <v>11773</v>
      </c>
      <c r="D4098" s="144" t="s">
        <v>10821</v>
      </c>
      <c r="E4098" s="145" t="s">
        <v>15099</v>
      </c>
    </row>
    <row r="4099" spans="1:5" ht="27">
      <c r="A4099" t="str">
        <f t="shared" si="63"/>
        <v>96547</v>
      </c>
      <c r="B4099" s="142" t="s">
        <v>4764</v>
      </c>
      <c r="C4099" s="156" t="s">
        <v>11774</v>
      </c>
      <c r="D4099" s="144" t="s">
        <v>10821</v>
      </c>
      <c r="E4099" s="145" t="s">
        <v>8859</v>
      </c>
    </row>
    <row r="4100" spans="1:5" ht="27">
      <c r="A4100" t="str">
        <f t="shared" si="63"/>
        <v>96548</v>
      </c>
      <c r="B4100" s="142" t="s">
        <v>4765</v>
      </c>
      <c r="C4100" s="156" t="s">
        <v>11775</v>
      </c>
      <c r="D4100" s="144" t="s">
        <v>10821</v>
      </c>
      <c r="E4100" s="145" t="s">
        <v>16942</v>
      </c>
    </row>
    <row r="4101" spans="1:5" ht="27">
      <c r="A4101" t="str">
        <f t="shared" si="63"/>
        <v>96549</v>
      </c>
      <c r="B4101" s="142" t="s">
        <v>4766</v>
      </c>
      <c r="C4101" s="156" t="s">
        <v>11776</v>
      </c>
      <c r="D4101" s="144" t="s">
        <v>10821</v>
      </c>
      <c r="E4101" s="145" t="s">
        <v>15039</v>
      </c>
    </row>
    <row r="4102" spans="1:5" ht="27">
      <c r="A4102" t="str">
        <f t="shared" si="63"/>
        <v>96550</v>
      </c>
      <c r="B4102" s="142" t="s">
        <v>4767</v>
      </c>
      <c r="C4102" s="156" t="s">
        <v>11778</v>
      </c>
      <c r="D4102" s="144" t="s">
        <v>10821</v>
      </c>
      <c r="E4102" s="145" t="s">
        <v>12020</v>
      </c>
    </row>
    <row r="4103" spans="1:5" ht="27">
      <c r="A4103" t="str">
        <f t="shared" si="63"/>
        <v>96555</v>
      </c>
      <c r="B4103" s="142" t="s">
        <v>4768</v>
      </c>
      <c r="C4103" s="156" t="s">
        <v>11805</v>
      </c>
      <c r="D4103" s="144" t="s">
        <v>10840</v>
      </c>
      <c r="E4103" s="145" t="s">
        <v>30005</v>
      </c>
    </row>
    <row r="4104" spans="1:5" ht="27">
      <c r="A4104" t="str">
        <f t="shared" ref="A4104:A4167" si="64">IF(ISERROR(SEARCH("/",B4104)=6),TRIM(CLEAN(B4104)),IF(SEARCH("/",B4104)=6,IF(LEN(TRIM(CLEAN(B4104)))=7,LEFT(TRIM(CLEAN(B4104)),6)&amp;"00"&amp;RIGHT(TRIM(CLEAN(B4104)),1),LEFT(TRIM(CLEAN(B4104)),6)&amp;"0"&amp;RIGHT(TRIM(CLEAN(B4104)),2)),TRIM(CLEAN(B4104))))</f>
        <v>96556</v>
      </c>
      <c r="B4104" s="142" t="s">
        <v>4769</v>
      </c>
      <c r="C4104" s="156" t="s">
        <v>11806</v>
      </c>
      <c r="D4104" s="144" t="s">
        <v>10840</v>
      </c>
      <c r="E4104" s="145" t="s">
        <v>30006</v>
      </c>
    </row>
    <row r="4105" spans="1:5" ht="27">
      <c r="A4105" t="str">
        <f t="shared" si="64"/>
        <v>96557</v>
      </c>
      <c r="B4105" s="142" t="s">
        <v>4770</v>
      </c>
      <c r="C4105" s="156" t="s">
        <v>11807</v>
      </c>
      <c r="D4105" s="144" t="s">
        <v>10840</v>
      </c>
      <c r="E4105" s="145" t="s">
        <v>30007</v>
      </c>
    </row>
    <row r="4106" spans="1:5" ht="27">
      <c r="A4106" t="str">
        <f t="shared" si="64"/>
        <v>96558</v>
      </c>
      <c r="B4106" s="142" t="s">
        <v>4771</v>
      </c>
      <c r="C4106" s="156" t="s">
        <v>11808</v>
      </c>
      <c r="D4106" s="144" t="s">
        <v>10840</v>
      </c>
      <c r="E4106" s="145" t="s">
        <v>30008</v>
      </c>
    </row>
    <row r="4107" spans="1:5" ht="27">
      <c r="A4107" t="str">
        <f t="shared" si="64"/>
        <v>96559</v>
      </c>
      <c r="B4107" s="142" t="s">
        <v>4772</v>
      </c>
      <c r="C4107" s="156" t="s">
        <v>14380</v>
      </c>
      <c r="D4107" s="144" t="s">
        <v>9772</v>
      </c>
      <c r="E4107" s="145" t="s">
        <v>17934</v>
      </c>
    </row>
    <row r="4108" spans="1:5" ht="27">
      <c r="A4108" t="str">
        <f t="shared" si="64"/>
        <v>96560</v>
      </c>
      <c r="B4108" s="142" t="s">
        <v>4773</v>
      </c>
      <c r="C4108" s="156" t="s">
        <v>14381</v>
      </c>
      <c r="D4108" s="144" t="s">
        <v>9772</v>
      </c>
      <c r="E4108" s="145" t="s">
        <v>8627</v>
      </c>
    </row>
    <row r="4109" spans="1:5" ht="27">
      <c r="A4109" t="str">
        <f t="shared" si="64"/>
        <v>96561</v>
      </c>
      <c r="B4109" s="142" t="s">
        <v>4774</v>
      </c>
      <c r="C4109" s="156" t="s">
        <v>14382</v>
      </c>
      <c r="D4109" s="144" t="s">
        <v>9772</v>
      </c>
      <c r="E4109" s="145" t="s">
        <v>16771</v>
      </c>
    </row>
    <row r="4110" spans="1:5" ht="40.5">
      <c r="A4110" t="str">
        <f t="shared" si="64"/>
        <v>96562</v>
      </c>
      <c r="B4110" s="142" t="s">
        <v>4775</v>
      </c>
      <c r="C4110" s="156" t="s">
        <v>14383</v>
      </c>
      <c r="D4110" s="144" t="s">
        <v>9548</v>
      </c>
      <c r="E4110" s="145" t="s">
        <v>16467</v>
      </c>
    </row>
    <row r="4111" spans="1:5" ht="40.5">
      <c r="A4111" t="str">
        <f t="shared" si="64"/>
        <v>96563</v>
      </c>
      <c r="B4111" s="142" t="s">
        <v>4776</v>
      </c>
      <c r="C4111" s="156" t="s">
        <v>25244</v>
      </c>
      <c r="D4111" s="144" t="s">
        <v>9548</v>
      </c>
      <c r="E4111" s="145" t="s">
        <v>28466</v>
      </c>
    </row>
    <row r="4112" spans="1:5">
      <c r="A4112" t="str">
        <f t="shared" si="64"/>
        <v>96616</v>
      </c>
      <c r="B4112" s="142" t="s">
        <v>4777</v>
      </c>
      <c r="C4112" s="156" t="s">
        <v>11451</v>
      </c>
      <c r="D4112" s="144" t="s">
        <v>10840</v>
      </c>
      <c r="E4112" s="145" t="s">
        <v>30009</v>
      </c>
    </row>
    <row r="4113" spans="1:5" ht="27">
      <c r="A4113" t="str">
        <f t="shared" si="64"/>
        <v>96617</v>
      </c>
      <c r="B4113" s="142" t="s">
        <v>4778</v>
      </c>
      <c r="C4113" s="156" t="s">
        <v>11452</v>
      </c>
      <c r="D4113" s="144" t="s">
        <v>9772</v>
      </c>
      <c r="E4113" s="145" t="s">
        <v>10805</v>
      </c>
    </row>
    <row r="4114" spans="1:5" ht="27">
      <c r="A4114" t="str">
        <f t="shared" si="64"/>
        <v>96619</v>
      </c>
      <c r="B4114" s="142" t="s">
        <v>4779</v>
      </c>
      <c r="C4114" s="156" t="s">
        <v>11453</v>
      </c>
      <c r="D4114" s="144" t="s">
        <v>9772</v>
      </c>
      <c r="E4114" s="145" t="s">
        <v>18888</v>
      </c>
    </row>
    <row r="4115" spans="1:5">
      <c r="A4115" t="str">
        <f t="shared" si="64"/>
        <v>96620</v>
      </c>
      <c r="B4115" s="142" t="s">
        <v>4780</v>
      </c>
      <c r="C4115" s="156" t="s">
        <v>16745</v>
      </c>
      <c r="D4115" s="144" t="s">
        <v>10840</v>
      </c>
      <c r="E4115" s="145" t="s">
        <v>30010</v>
      </c>
    </row>
    <row r="4116" spans="1:5" ht="27">
      <c r="A4116" t="str">
        <f t="shared" si="64"/>
        <v>96621</v>
      </c>
      <c r="B4116" s="142" t="s">
        <v>4781</v>
      </c>
      <c r="C4116" s="156" t="s">
        <v>11454</v>
      </c>
      <c r="D4116" s="144" t="s">
        <v>10840</v>
      </c>
      <c r="E4116" s="145" t="s">
        <v>30011</v>
      </c>
    </row>
    <row r="4117" spans="1:5" ht="27">
      <c r="A4117" t="str">
        <f t="shared" si="64"/>
        <v>96622</v>
      </c>
      <c r="B4117" s="142" t="s">
        <v>4782</v>
      </c>
      <c r="C4117" s="156" t="s">
        <v>16746</v>
      </c>
      <c r="D4117" s="144" t="s">
        <v>10840</v>
      </c>
      <c r="E4117" s="145" t="s">
        <v>30012</v>
      </c>
    </row>
    <row r="4118" spans="1:5" ht="27">
      <c r="A4118" t="str">
        <f t="shared" si="64"/>
        <v>96623</v>
      </c>
      <c r="B4118" s="142" t="s">
        <v>4783</v>
      </c>
      <c r="C4118" s="156" t="s">
        <v>11455</v>
      </c>
      <c r="D4118" s="144" t="s">
        <v>10840</v>
      </c>
      <c r="E4118" s="145" t="s">
        <v>30013</v>
      </c>
    </row>
    <row r="4119" spans="1:5" ht="27">
      <c r="A4119" t="str">
        <f t="shared" si="64"/>
        <v>96624</v>
      </c>
      <c r="B4119" s="142" t="s">
        <v>4784</v>
      </c>
      <c r="C4119" s="156" t="s">
        <v>16747</v>
      </c>
      <c r="D4119" s="144" t="s">
        <v>10840</v>
      </c>
      <c r="E4119" s="145" t="s">
        <v>23110</v>
      </c>
    </row>
    <row r="4120" spans="1:5" ht="27">
      <c r="A4120" t="str">
        <f t="shared" si="64"/>
        <v>96635</v>
      </c>
      <c r="B4120" s="142" t="s">
        <v>4785</v>
      </c>
      <c r="C4120" s="156" t="s">
        <v>12781</v>
      </c>
      <c r="D4120" s="144" t="s">
        <v>9548</v>
      </c>
      <c r="E4120" s="145" t="s">
        <v>29834</v>
      </c>
    </row>
    <row r="4121" spans="1:5" ht="27">
      <c r="A4121" t="str">
        <f t="shared" si="64"/>
        <v>96636</v>
      </c>
      <c r="B4121" s="142" t="s">
        <v>4786</v>
      </c>
      <c r="C4121" s="156" t="s">
        <v>12782</v>
      </c>
      <c r="D4121" s="144" t="s">
        <v>9548</v>
      </c>
      <c r="E4121" s="145" t="s">
        <v>30014</v>
      </c>
    </row>
    <row r="4122" spans="1:5" ht="27">
      <c r="A4122" t="str">
        <f t="shared" si="64"/>
        <v>96637</v>
      </c>
      <c r="B4122" s="142" t="s">
        <v>4787</v>
      </c>
      <c r="C4122" s="156" t="s">
        <v>13798</v>
      </c>
      <c r="D4122" s="144" t="s">
        <v>9623</v>
      </c>
      <c r="E4122" s="145" t="s">
        <v>18053</v>
      </c>
    </row>
    <row r="4123" spans="1:5" ht="27">
      <c r="A4123" t="str">
        <f t="shared" si="64"/>
        <v>96638</v>
      </c>
      <c r="B4123" s="142" t="s">
        <v>4788</v>
      </c>
      <c r="C4123" s="156" t="s">
        <v>13799</v>
      </c>
      <c r="D4123" s="144" t="s">
        <v>9623</v>
      </c>
      <c r="E4123" s="145" t="s">
        <v>8571</v>
      </c>
    </row>
    <row r="4124" spans="1:5" ht="27">
      <c r="A4124" t="str">
        <f t="shared" si="64"/>
        <v>96639</v>
      </c>
      <c r="B4124" s="142" t="s">
        <v>4789</v>
      </c>
      <c r="C4124" s="156" t="s">
        <v>13800</v>
      </c>
      <c r="D4124" s="144" t="s">
        <v>9623</v>
      </c>
      <c r="E4124" s="145" t="s">
        <v>17731</v>
      </c>
    </row>
    <row r="4125" spans="1:5" ht="27">
      <c r="A4125" t="str">
        <f t="shared" si="64"/>
        <v>96640</v>
      </c>
      <c r="B4125" s="142" t="s">
        <v>4790</v>
      </c>
      <c r="C4125" s="156" t="s">
        <v>13801</v>
      </c>
      <c r="D4125" s="144" t="s">
        <v>9623</v>
      </c>
      <c r="E4125" s="145" t="s">
        <v>9473</v>
      </c>
    </row>
    <row r="4126" spans="1:5" ht="27">
      <c r="A4126" t="str">
        <f t="shared" si="64"/>
        <v>96641</v>
      </c>
      <c r="B4126" s="142" t="s">
        <v>4791</v>
      </c>
      <c r="C4126" s="156" t="s">
        <v>13802</v>
      </c>
      <c r="D4126" s="144" t="s">
        <v>9623</v>
      </c>
      <c r="E4126" s="145" t="s">
        <v>17045</v>
      </c>
    </row>
    <row r="4127" spans="1:5" ht="27">
      <c r="A4127" t="str">
        <f t="shared" si="64"/>
        <v>96642</v>
      </c>
      <c r="B4127" s="142" t="s">
        <v>4792</v>
      </c>
      <c r="C4127" s="156" t="s">
        <v>13803</v>
      </c>
      <c r="D4127" s="144" t="s">
        <v>9623</v>
      </c>
      <c r="E4127" s="145" t="s">
        <v>11887</v>
      </c>
    </row>
    <row r="4128" spans="1:5" ht="27">
      <c r="A4128" t="str">
        <f t="shared" si="64"/>
        <v>96643</v>
      </c>
      <c r="B4128" s="142" t="s">
        <v>4793</v>
      </c>
      <c r="C4128" s="156" t="s">
        <v>13804</v>
      </c>
      <c r="D4128" s="144" t="s">
        <v>9623</v>
      </c>
      <c r="E4128" s="145" t="s">
        <v>30015</v>
      </c>
    </row>
    <row r="4129" spans="1:5" ht="27">
      <c r="A4129" t="str">
        <f t="shared" si="64"/>
        <v>96644</v>
      </c>
      <c r="B4129" s="142" t="s">
        <v>4794</v>
      </c>
      <c r="C4129" s="156" t="s">
        <v>12783</v>
      </c>
      <c r="D4129" s="144" t="s">
        <v>9548</v>
      </c>
      <c r="E4129" s="145" t="s">
        <v>9128</v>
      </c>
    </row>
    <row r="4130" spans="1:5" ht="27">
      <c r="A4130" t="str">
        <f t="shared" si="64"/>
        <v>96645</v>
      </c>
      <c r="B4130" s="142" t="s">
        <v>4795</v>
      </c>
      <c r="C4130" s="156" t="s">
        <v>12785</v>
      </c>
      <c r="D4130" s="144" t="s">
        <v>9548</v>
      </c>
      <c r="E4130" s="145" t="s">
        <v>30016</v>
      </c>
    </row>
    <row r="4131" spans="1:5" ht="27">
      <c r="A4131" t="str">
        <f t="shared" si="64"/>
        <v>96646</v>
      </c>
      <c r="B4131" s="142" t="s">
        <v>4796</v>
      </c>
      <c r="C4131" s="156" t="s">
        <v>12786</v>
      </c>
      <c r="D4131" s="144" t="s">
        <v>9548</v>
      </c>
      <c r="E4131" s="145" t="s">
        <v>17290</v>
      </c>
    </row>
    <row r="4132" spans="1:5" ht="27">
      <c r="A4132" t="str">
        <f t="shared" si="64"/>
        <v>96647</v>
      </c>
      <c r="B4132" s="142" t="s">
        <v>4797</v>
      </c>
      <c r="C4132" s="156" t="s">
        <v>12787</v>
      </c>
      <c r="D4132" s="144" t="s">
        <v>9548</v>
      </c>
      <c r="E4132" s="145" t="s">
        <v>26356</v>
      </c>
    </row>
    <row r="4133" spans="1:5" ht="27">
      <c r="A4133" t="str">
        <f t="shared" si="64"/>
        <v>96648</v>
      </c>
      <c r="B4133" s="142" t="s">
        <v>4798</v>
      </c>
      <c r="C4133" s="156" t="s">
        <v>12789</v>
      </c>
      <c r="D4133" s="144" t="s">
        <v>9548</v>
      </c>
      <c r="E4133" s="145" t="s">
        <v>18035</v>
      </c>
    </row>
    <row r="4134" spans="1:5" ht="27">
      <c r="A4134" t="str">
        <f t="shared" si="64"/>
        <v>96649</v>
      </c>
      <c r="B4134" s="142" t="s">
        <v>4799</v>
      </c>
      <c r="C4134" s="156" t="s">
        <v>12790</v>
      </c>
      <c r="D4134" s="144" t="s">
        <v>9548</v>
      </c>
      <c r="E4134" s="145" t="s">
        <v>16958</v>
      </c>
    </row>
    <row r="4135" spans="1:5" ht="27">
      <c r="A4135" t="str">
        <f t="shared" si="64"/>
        <v>96650</v>
      </c>
      <c r="B4135" s="142" t="s">
        <v>4800</v>
      </c>
      <c r="C4135" s="156" t="s">
        <v>13805</v>
      </c>
      <c r="D4135" s="144" t="s">
        <v>9623</v>
      </c>
      <c r="E4135" s="145" t="s">
        <v>8744</v>
      </c>
    </row>
    <row r="4136" spans="1:5" ht="27">
      <c r="A4136" t="str">
        <f t="shared" si="64"/>
        <v>96651</v>
      </c>
      <c r="B4136" s="142" t="s">
        <v>4801</v>
      </c>
      <c r="C4136" s="156" t="s">
        <v>13806</v>
      </c>
      <c r="D4136" s="144" t="s">
        <v>9623</v>
      </c>
      <c r="E4136" s="145" t="s">
        <v>15579</v>
      </c>
    </row>
    <row r="4137" spans="1:5" ht="27">
      <c r="A4137" t="str">
        <f t="shared" si="64"/>
        <v>96652</v>
      </c>
      <c r="B4137" s="142" t="s">
        <v>4802</v>
      </c>
      <c r="C4137" s="156" t="s">
        <v>13807</v>
      </c>
      <c r="D4137" s="144" t="s">
        <v>9623</v>
      </c>
      <c r="E4137" s="145" t="s">
        <v>18212</v>
      </c>
    </row>
    <row r="4138" spans="1:5" ht="27">
      <c r="A4138" t="str">
        <f t="shared" si="64"/>
        <v>96653</v>
      </c>
      <c r="B4138" s="142" t="s">
        <v>4803</v>
      </c>
      <c r="C4138" s="156" t="s">
        <v>13808</v>
      </c>
      <c r="D4138" s="144" t="s">
        <v>9623</v>
      </c>
      <c r="E4138" s="145" t="s">
        <v>8855</v>
      </c>
    </row>
    <row r="4139" spans="1:5" ht="27">
      <c r="A4139" t="str">
        <f t="shared" si="64"/>
        <v>96654</v>
      </c>
      <c r="B4139" s="142" t="s">
        <v>4804</v>
      </c>
      <c r="C4139" s="156" t="s">
        <v>13809</v>
      </c>
      <c r="D4139" s="144" t="s">
        <v>9623</v>
      </c>
      <c r="E4139" s="145" t="s">
        <v>28542</v>
      </c>
    </row>
    <row r="4140" spans="1:5" ht="27">
      <c r="A4140" t="str">
        <f t="shared" si="64"/>
        <v>96655</v>
      </c>
      <c r="B4140" s="142" t="s">
        <v>4805</v>
      </c>
      <c r="C4140" s="156" t="s">
        <v>13810</v>
      </c>
      <c r="D4140" s="144" t="s">
        <v>9623</v>
      </c>
      <c r="E4140" s="145" t="s">
        <v>16949</v>
      </c>
    </row>
    <row r="4141" spans="1:5" ht="27">
      <c r="A4141" t="str">
        <f t="shared" si="64"/>
        <v>96656</v>
      </c>
      <c r="B4141" s="142" t="s">
        <v>4806</v>
      </c>
      <c r="C4141" s="156" t="s">
        <v>13812</v>
      </c>
      <c r="D4141" s="144" t="s">
        <v>9623</v>
      </c>
      <c r="E4141" s="145" t="s">
        <v>10634</v>
      </c>
    </row>
    <row r="4142" spans="1:5" ht="27">
      <c r="A4142" t="str">
        <f t="shared" si="64"/>
        <v>96657</v>
      </c>
      <c r="B4142" s="142" t="s">
        <v>4807</v>
      </c>
      <c r="C4142" s="156" t="s">
        <v>13814</v>
      </c>
      <c r="D4142" s="144" t="s">
        <v>9623</v>
      </c>
      <c r="E4142" s="145" t="s">
        <v>17669</v>
      </c>
    </row>
    <row r="4143" spans="1:5" ht="27">
      <c r="A4143" t="str">
        <f t="shared" si="64"/>
        <v>96658</v>
      </c>
      <c r="B4143" s="142" t="s">
        <v>4808</v>
      </c>
      <c r="C4143" s="156" t="s">
        <v>13815</v>
      </c>
      <c r="D4143" s="144" t="s">
        <v>9623</v>
      </c>
      <c r="E4143" s="145" t="s">
        <v>20184</v>
      </c>
    </row>
    <row r="4144" spans="1:5" ht="27">
      <c r="A4144" t="str">
        <f t="shared" si="64"/>
        <v>96659</v>
      </c>
      <c r="B4144" s="142" t="s">
        <v>4809</v>
      </c>
      <c r="C4144" s="156" t="s">
        <v>13817</v>
      </c>
      <c r="D4144" s="144" t="s">
        <v>9623</v>
      </c>
      <c r="E4144" s="145" t="s">
        <v>11687</v>
      </c>
    </row>
    <row r="4145" spans="1:5" ht="27">
      <c r="A4145" t="str">
        <f t="shared" si="64"/>
        <v>96660</v>
      </c>
      <c r="B4145" s="142" t="s">
        <v>4810</v>
      </c>
      <c r="C4145" s="156" t="s">
        <v>13818</v>
      </c>
      <c r="D4145" s="144" t="s">
        <v>9623</v>
      </c>
      <c r="E4145" s="145" t="s">
        <v>20808</v>
      </c>
    </row>
    <row r="4146" spans="1:5" ht="27">
      <c r="A4146" t="str">
        <f t="shared" si="64"/>
        <v>96661</v>
      </c>
      <c r="B4146" s="142" t="s">
        <v>4811</v>
      </c>
      <c r="C4146" s="156" t="s">
        <v>13819</v>
      </c>
      <c r="D4146" s="144" t="s">
        <v>9623</v>
      </c>
      <c r="E4146" s="145" t="s">
        <v>18204</v>
      </c>
    </row>
    <row r="4147" spans="1:5" ht="27">
      <c r="A4147" t="str">
        <f t="shared" si="64"/>
        <v>96662</v>
      </c>
      <c r="B4147" s="142" t="s">
        <v>4812</v>
      </c>
      <c r="C4147" s="156" t="s">
        <v>13820</v>
      </c>
      <c r="D4147" s="144" t="s">
        <v>9623</v>
      </c>
      <c r="E4147" s="145" t="s">
        <v>23786</v>
      </c>
    </row>
    <row r="4148" spans="1:5" ht="27">
      <c r="A4148" t="str">
        <f t="shared" si="64"/>
        <v>96663</v>
      </c>
      <c r="B4148" s="142" t="s">
        <v>4813</v>
      </c>
      <c r="C4148" s="156" t="s">
        <v>13821</v>
      </c>
      <c r="D4148" s="144" t="s">
        <v>9623</v>
      </c>
      <c r="E4148" s="145" t="s">
        <v>17720</v>
      </c>
    </row>
    <row r="4149" spans="1:5" ht="27">
      <c r="A4149" t="str">
        <f t="shared" si="64"/>
        <v>96664</v>
      </c>
      <c r="B4149" s="142" t="s">
        <v>4814</v>
      </c>
      <c r="C4149" s="156" t="s">
        <v>13822</v>
      </c>
      <c r="D4149" s="144" t="s">
        <v>9623</v>
      </c>
      <c r="E4149" s="145" t="s">
        <v>28466</v>
      </c>
    </row>
    <row r="4150" spans="1:5" ht="27">
      <c r="A4150" t="str">
        <f t="shared" si="64"/>
        <v>96665</v>
      </c>
      <c r="B4150" s="142" t="s">
        <v>4815</v>
      </c>
      <c r="C4150" s="156" t="s">
        <v>13823</v>
      </c>
      <c r="D4150" s="144" t="s">
        <v>9623</v>
      </c>
      <c r="E4150" s="145" t="s">
        <v>9373</v>
      </c>
    </row>
    <row r="4151" spans="1:5" ht="27">
      <c r="A4151" t="str">
        <f t="shared" si="64"/>
        <v>96666</v>
      </c>
      <c r="B4151" s="142" t="s">
        <v>4816</v>
      </c>
      <c r="C4151" s="156" t="s">
        <v>13824</v>
      </c>
      <c r="D4151" s="144" t="s">
        <v>9623</v>
      </c>
      <c r="E4151" s="145" t="s">
        <v>18050</v>
      </c>
    </row>
    <row r="4152" spans="1:5" ht="27">
      <c r="A4152" t="str">
        <f t="shared" si="64"/>
        <v>96667</v>
      </c>
      <c r="B4152" s="142" t="s">
        <v>4817</v>
      </c>
      <c r="C4152" s="156" t="s">
        <v>13825</v>
      </c>
      <c r="D4152" s="144" t="s">
        <v>9623</v>
      </c>
      <c r="E4152" s="145" t="s">
        <v>29295</v>
      </c>
    </row>
    <row r="4153" spans="1:5" ht="27">
      <c r="A4153" t="str">
        <f t="shared" si="64"/>
        <v>96668</v>
      </c>
      <c r="B4153" s="142" t="s">
        <v>4818</v>
      </c>
      <c r="C4153" s="156" t="s">
        <v>12791</v>
      </c>
      <c r="D4153" s="144" t="s">
        <v>9548</v>
      </c>
      <c r="E4153" s="145" t="s">
        <v>9310</v>
      </c>
    </row>
    <row r="4154" spans="1:5" ht="27">
      <c r="A4154" t="str">
        <f t="shared" si="64"/>
        <v>96669</v>
      </c>
      <c r="B4154" s="142" t="s">
        <v>4819</v>
      </c>
      <c r="C4154" s="156" t="s">
        <v>12792</v>
      </c>
      <c r="D4154" s="144" t="s">
        <v>9548</v>
      </c>
      <c r="E4154" s="145" t="s">
        <v>28493</v>
      </c>
    </row>
    <row r="4155" spans="1:5" ht="27">
      <c r="A4155" t="str">
        <f t="shared" si="64"/>
        <v>96670</v>
      </c>
      <c r="B4155" s="142" t="s">
        <v>4820</v>
      </c>
      <c r="C4155" s="156" t="s">
        <v>12794</v>
      </c>
      <c r="D4155" s="144" t="s">
        <v>9548</v>
      </c>
      <c r="E4155" s="145" t="s">
        <v>16741</v>
      </c>
    </row>
    <row r="4156" spans="1:5" ht="27">
      <c r="A4156" t="str">
        <f t="shared" si="64"/>
        <v>96671</v>
      </c>
      <c r="B4156" s="142" t="s">
        <v>4821</v>
      </c>
      <c r="C4156" s="156" t="s">
        <v>12795</v>
      </c>
      <c r="D4156" s="144" t="s">
        <v>9548</v>
      </c>
      <c r="E4156" s="145" t="s">
        <v>25073</v>
      </c>
    </row>
    <row r="4157" spans="1:5" ht="27">
      <c r="A4157" t="str">
        <f t="shared" si="64"/>
        <v>96672</v>
      </c>
      <c r="B4157" s="142" t="s">
        <v>4822</v>
      </c>
      <c r="C4157" s="156" t="s">
        <v>12796</v>
      </c>
      <c r="D4157" s="144" t="s">
        <v>9548</v>
      </c>
      <c r="E4157" s="145" t="s">
        <v>30017</v>
      </c>
    </row>
    <row r="4158" spans="1:5" ht="27">
      <c r="A4158" t="str">
        <f t="shared" si="64"/>
        <v>96673</v>
      </c>
      <c r="B4158" s="142" t="s">
        <v>4823</v>
      </c>
      <c r="C4158" s="156" t="s">
        <v>12797</v>
      </c>
      <c r="D4158" s="144" t="s">
        <v>9548</v>
      </c>
      <c r="E4158" s="145" t="s">
        <v>28350</v>
      </c>
    </row>
    <row r="4159" spans="1:5" ht="27">
      <c r="A4159" t="str">
        <f t="shared" si="64"/>
        <v>96674</v>
      </c>
      <c r="B4159" s="142" t="s">
        <v>4824</v>
      </c>
      <c r="C4159" s="156" t="s">
        <v>12798</v>
      </c>
      <c r="D4159" s="144" t="s">
        <v>9548</v>
      </c>
      <c r="E4159" s="145" t="s">
        <v>24920</v>
      </c>
    </row>
    <row r="4160" spans="1:5" ht="27">
      <c r="A4160" t="str">
        <f t="shared" si="64"/>
        <v>96675</v>
      </c>
      <c r="B4160" s="142" t="s">
        <v>4825</v>
      </c>
      <c r="C4160" s="156" t="s">
        <v>12799</v>
      </c>
      <c r="D4160" s="144" t="s">
        <v>9548</v>
      </c>
      <c r="E4160" s="145" t="s">
        <v>30018</v>
      </c>
    </row>
    <row r="4161" spans="1:5" ht="27">
      <c r="A4161" t="str">
        <f t="shared" si="64"/>
        <v>96676</v>
      </c>
      <c r="B4161" s="142" t="s">
        <v>4826</v>
      </c>
      <c r="C4161" s="156" t="s">
        <v>12800</v>
      </c>
      <c r="D4161" s="144" t="s">
        <v>9548</v>
      </c>
      <c r="E4161" s="145" t="s">
        <v>8794</v>
      </c>
    </row>
    <row r="4162" spans="1:5" ht="27">
      <c r="A4162" t="str">
        <f t="shared" si="64"/>
        <v>96677</v>
      </c>
      <c r="B4162" s="142" t="s">
        <v>4827</v>
      </c>
      <c r="C4162" s="156" t="s">
        <v>12802</v>
      </c>
      <c r="D4162" s="144" t="s">
        <v>9548</v>
      </c>
      <c r="E4162" s="145" t="s">
        <v>27404</v>
      </c>
    </row>
    <row r="4163" spans="1:5" ht="27">
      <c r="A4163" t="str">
        <f t="shared" si="64"/>
        <v>96678</v>
      </c>
      <c r="B4163" s="142" t="s">
        <v>4828</v>
      </c>
      <c r="C4163" s="156" t="s">
        <v>12803</v>
      </c>
      <c r="D4163" s="144" t="s">
        <v>9548</v>
      </c>
      <c r="E4163" s="145" t="s">
        <v>21565</v>
      </c>
    </row>
    <row r="4164" spans="1:5" ht="27">
      <c r="A4164" t="str">
        <f t="shared" si="64"/>
        <v>96679</v>
      </c>
      <c r="B4164" s="142" t="s">
        <v>4829</v>
      </c>
      <c r="C4164" s="156" t="s">
        <v>12804</v>
      </c>
      <c r="D4164" s="144" t="s">
        <v>9548</v>
      </c>
      <c r="E4164" s="145" t="s">
        <v>27094</v>
      </c>
    </row>
    <row r="4165" spans="1:5" ht="27">
      <c r="A4165" t="str">
        <f t="shared" si="64"/>
        <v>96680</v>
      </c>
      <c r="B4165" s="142" t="s">
        <v>4830</v>
      </c>
      <c r="C4165" s="156" t="s">
        <v>12805</v>
      </c>
      <c r="D4165" s="144" t="s">
        <v>9548</v>
      </c>
      <c r="E4165" s="145" t="s">
        <v>30019</v>
      </c>
    </row>
    <row r="4166" spans="1:5" ht="27">
      <c r="A4166" t="str">
        <f t="shared" si="64"/>
        <v>96681</v>
      </c>
      <c r="B4166" s="142" t="s">
        <v>4831</v>
      </c>
      <c r="C4166" s="156" t="s">
        <v>12806</v>
      </c>
      <c r="D4166" s="144" t="s">
        <v>9548</v>
      </c>
      <c r="E4166" s="145" t="s">
        <v>26084</v>
      </c>
    </row>
    <row r="4167" spans="1:5" ht="27">
      <c r="A4167" t="str">
        <f t="shared" si="64"/>
        <v>96682</v>
      </c>
      <c r="B4167" s="142" t="s">
        <v>4832</v>
      </c>
      <c r="C4167" s="156" t="s">
        <v>12807</v>
      </c>
      <c r="D4167" s="144" t="s">
        <v>9548</v>
      </c>
      <c r="E4167" s="145" t="s">
        <v>30020</v>
      </c>
    </row>
    <row r="4168" spans="1:5" ht="27">
      <c r="A4168" t="str">
        <f t="shared" ref="A4168:A4231" si="65">IF(ISERROR(SEARCH("/",B4168)=6),TRIM(CLEAN(B4168)),IF(SEARCH("/",B4168)=6,IF(LEN(TRIM(CLEAN(B4168)))=7,LEFT(TRIM(CLEAN(B4168)),6)&amp;"00"&amp;RIGHT(TRIM(CLEAN(B4168)),1),LEFT(TRIM(CLEAN(B4168)),6)&amp;"0"&amp;RIGHT(TRIM(CLEAN(B4168)),2)),TRIM(CLEAN(B4168))))</f>
        <v>96683</v>
      </c>
      <c r="B4168" s="142" t="s">
        <v>4833</v>
      </c>
      <c r="C4168" s="156" t="s">
        <v>12808</v>
      </c>
      <c r="D4168" s="144" t="s">
        <v>9548</v>
      </c>
      <c r="E4168" s="145" t="s">
        <v>30021</v>
      </c>
    </row>
    <row r="4169" spans="1:5" ht="27">
      <c r="A4169" t="str">
        <f t="shared" si="65"/>
        <v>96684</v>
      </c>
      <c r="B4169" s="142" t="s">
        <v>4834</v>
      </c>
      <c r="C4169" s="156" t="s">
        <v>13826</v>
      </c>
      <c r="D4169" s="144" t="s">
        <v>9623</v>
      </c>
      <c r="E4169" s="145" t="s">
        <v>8589</v>
      </c>
    </row>
    <row r="4170" spans="1:5" ht="27">
      <c r="A4170" t="str">
        <f t="shared" si="65"/>
        <v>96685</v>
      </c>
      <c r="B4170" s="142" t="s">
        <v>4835</v>
      </c>
      <c r="C4170" s="156" t="s">
        <v>13827</v>
      </c>
      <c r="D4170" s="144" t="s">
        <v>9623</v>
      </c>
      <c r="E4170" s="145" t="s">
        <v>13006</v>
      </c>
    </row>
    <row r="4171" spans="1:5" ht="27">
      <c r="A4171" t="str">
        <f t="shared" si="65"/>
        <v>96686</v>
      </c>
      <c r="B4171" s="142" t="s">
        <v>4836</v>
      </c>
      <c r="C4171" s="156" t="s">
        <v>13828</v>
      </c>
      <c r="D4171" s="144" t="s">
        <v>9623</v>
      </c>
      <c r="E4171" s="145" t="s">
        <v>9193</v>
      </c>
    </row>
    <row r="4172" spans="1:5" ht="27">
      <c r="A4172" t="str">
        <f t="shared" si="65"/>
        <v>96687</v>
      </c>
      <c r="B4172" s="142" t="s">
        <v>4837</v>
      </c>
      <c r="C4172" s="156" t="s">
        <v>13829</v>
      </c>
      <c r="D4172" s="144" t="s">
        <v>9623</v>
      </c>
      <c r="E4172" s="145" t="s">
        <v>8832</v>
      </c>
    </row>
    <row r="4173" spans="1:5" ht="27">
      <c r="A4173" t="str">
        <f t="shared" si="65"/>
        <v>96688</v>
      </c>
      <c r="B4173" s="142" t="s">
        <v>4838</v>
      </c>
      <c r="C4173" s="156" t="s">
        <v>13831</v>
      </c>
      <c r="D4173" s="144" t="s">
        <v>9623</v>
      </c>
      <c r="E4173" s="145" t="s">
        <v>9307</v>
      </c>
    </row>
    <row r="4174" spans="1:5" ht="27">
      <c r="A4174" t="str">
        <f t="shared" si="65"/>
        <v>96689</v>
      </c>
      <c r="B4174" s="142" t="s">
        <v>4839</v>
      </c>
      <c r="C4174" s="156" t="s">
        <v>13832</v>
      </c>
      <c r="D4174" s="144" t="s">
        <v>9623</v>
      </c>
      <c r="E4174" s="145" t="s">
        <v>11755</v>
      </c>
    </row>
    <row r="4175" spans="1:5" ht="27">
      <c r="A4175" t="str">
        <f t="shared" si="65"/>
        <v>96690</v>
      </c>
      <c r="B4175" s="142" t="s">
        <v>4840</v>
      </c>
      <c r="C4175" s="156" t="s">
        <v>13833</v>
      </c>
      <c r="D4175" s="144" t="s">
        <v>9623</v>
      </c>
      <c r="E4175" s="145" t="s">
        <v>25591</v>
      </c>
    </row>
    <row r="4176" spans="1:5" ht="27">
      <c r="A4176" t="str">
        <f t="shared" si="65"/>
        <v>96691</v>
      </c>
      <c r="B4176" s="142" t="s">
        <v>4841</v>
      </c>
      <c r="C4176" s="156" t="s">
        <v>13835</v>
      </c>
      <c r="D4176" s="144" t="s">
        <v>9623</v>
      </c>
      <c r="E4176" s="145" t="s">
        <v>26187</v>
      </c>
    </row>
    <row r="4177" spans="1:5" ht="27">
      <c r="A4177" t="str">
        <f t="shared" si="65"/>
        <v>96692</v>
      </c>
      <c r="B4177" s="142" t="s">
        <v>4842</v>
      </c>
      <c r="C4177" s="156" t="s">
        <v>13836</v>
      </c>
      <c r="D4177" s="144" t="s">
        <v>9623</v>
      </c>
      <c r="E4177" s="145" t="s">
        <v>18760</v>
      </c>
    </row>
    <row r="4178" spans="1:5" ht="27">
      <c r="A4178" t="str">
        <f t="shared" si="65"/>
        <v>96693</v>
      </c>
      <c r="B4178" s="142" t="s">
        <v>4843</v>
      </c>
      <c r="C4178" s="156" t="s">
        <v>13837</v>
      </c>
      <c r="D4178" s="144" t="s">
        <v>9623</v>
      </c>
      <c r="E4178" s="145" t="s">
        <v>18627</v>
      </c>
    </row>
    <row r="4179" spans="1:5" ht="27">
      <c r="A4179" t="str">
        <f t="shared" si="65"/>
        <v>96694</v>
      </c>
      <c r="B4179" s="142" t="s">
        <v>4844</v>
      </c>
      <c r="C4179" s="156" t="s">
        <v>13838</v>
      </c>
      <c r="D4179" s="144" t="s">
        <v>9623</v>
      </c>
      <c r="E4179" s="145" t="s">
        <v>30022</v>
      </c>
    </row>
    <row r="4180" spans="1:5" ht="27">
      <c r="A4180" t="str">
        <f t="shared" si="65"/>
        <v>96695</v>
      </c>
      <c r="B4180" s="142" t="s">
        <v>4845</v>
      </c>
      <c r="C4180" s="156" t="s">
        <v>13839</v>
      </c>
      <c r="D4180" s="144" t="s">
        <v>9623</v>
      </c>
      <c r="E4180" s="145" t="s">
        <v>30023</v>
      </c>
    </row>
    <row r="4181" spans="1:5" ht="27">
      <c r="A4181" t="str">
        <f t="shared" si="65"/>
        <v>96696</v>
      </c>
      <c r="B4181" s="142" t="s">
        <v>4846</v>
      </c>
      <c r="C4181" s="156" t="s">
        <v>13840</v>
      </c>
      <c r="D4181" s="144" t="s">
        <v>9623</v>
      </c>
      <c r="E4181" s="145" t="s">
        <v>17668</v>
      </c>
    </row>
    <row r="4182" spans="1:5" ht="27">
      <c r="A4182" t="str">
        <f t="shared" si="65"/>
        <v>96697</v>
      </c>
      <c r="B4182" s="142" t="s">
        <v>4847</v>
      </c>
      <c r="C4182" s="156" t="s">
        <v>13841</v>
      </c>
      <c r="D4182" s="144" t="s">
        <v>9623</v>
      </c>
      <c r="E4182" s="145" t="s">
        <v>30024</v>
      </c>
    </row>
    <row r="4183" spans="1:5" ht="27">
      <c r="A4183" t="str">
        <f t="shared" si="65"/>
        <v>96698</v>
      </c>
      <c r="B4183" s="142" t="s">
        <v>4848</v>
      </c>
      <c r="C4183" s="156" t="s">
        <v>13842</v>
      </c>
      <c r="D4183" s="144" t="s">
        <v>9623</v>
      </c>
      <c r="E4183" s="145" t="s">
        <v>8971</v>
      </c>
    </row>
    <row r="4184" spans="1:5" ht="27">
      <c r="A4184" t="str">
        <f t="shared" si="65"/>
        <v>96699</v>
      </c>
      <c r="B4184" s="142" t="s">
        <v>4849</v>
      </c>
      <c r="C4184" s="156" t="s">
        <v>13843</v>
      </c>
      <c r="D4184" s="144" t="s">
        <v>9623</v>
      </c>
      <c r="E4184" s="145" t="s">
        <v>16370</v>
      </c>
    </row>
    <row r="4185" spans="1:5" ht="27">
      <c r="A4185" t="str">
        <f t="shared" si="65"/>
        <v>96700</v>
      </c>
      <c r="B4185" s="142" t="s">
        <v>4850</v>
      </c>
      <c r="C4185" s="156" t="s">
        <v>13844</v>
      </c>
      <c r="D4185" s="144" t="s">
        <v>9623</v>
      </c>
      <c r="E4185" s="145" t="s">
        <v>9345</v>
      </c>
    </row>
    <row r="4186" spans="1:5" ht="27">
      <c r="A4186" t="str">
        <f t="shared" si="65"/>
        <v>96701</v>
      </c>
      <c r="B4186" s="142" t="s">
        <v>4851</v>
      </c>
      <c r="C4186" s="156" t="s">
        <v>13845</v>
      </c>
      <c r="D4186" s="144" t="s">
        <v>9623</v>
      </c>
      <c r="E4186" s="145" t="s">
        <v>25015</v>
      </c>
    </row>
    <row r="4187" spans="1:5" ht="27">
      <c r="A4187" t="str">
        <f t="shared" si="65"/>
        <v>96702</v>
      </c>
      <c r="B4187" s="142" t="s">
        <v>4852</v>
      </c>
      <c r="C4187" s="156" t="s">
        <v>13846</v>
      </c>
      <c r="D4187" s="144" t="s">
        <v>9623</v>
      </c>
      <c r="E4187" s="145" t="s">
        <v>9059</v>
      </c>
    </row>
    <row r="4188" spans="1:5" ht="27">
      <c r="A4188" t="str">
        <f t="shared" si="65"/>
        <v>96703</v>
      </c>
      <c r="B4188" s="142" t="s">
        <v>4853</v>
      </c>
      <c r="C4188" s="156" t="s">
        <v>13847</v>
      </c>
      <c r="D4188" s="144" t="s">
        <v>9623</v>
      </c>
      <c r="E4188" s="145" t="s">
        <v>19035</v>
      </c>
    </row>
    <row r="4189" spans="1:5" ht="27">
      <c r="A4189" t="str">
        <f t="shared" si="65"/>
        <v>96704</v>
      </c>
      <c r="B4189" s="142" t="s">
        <v>4854</v>
      </c>
      <c r="C4189" s="156" t="s">
        <v>13848</v>
      </c>
      <c r="D4189" s="144" t="s">
        <v>9623</v>
      </c>
      <c r="E4189" s="145" t="s">
        <v>9336</v>
      </c>
    </row>
    <row r="4190" spans="1:5" ht="27">
      <c r="A4190" t="str">
        <f t="shared" si="65"/>
        <v>96705</v>
      </c>
      <c r="B4190" s="142" t="s">
        <v>4855</v>
      </c>
      <c r="C4190" s="156" t="s">
        <v>13849</v>
      </c>
      <c r="D4190" s="144" t="s">
        <v>9623</v>
      </c>
      <c r="E4190" s="145" t="s">
        <v>12456</v>
      </c>
    </row>
    <row r="4191" spans="1:5" ht="27">
      <c r="A4191" t="str">
        <f t="shared" si="65"/>
        <v>96706</v>
      </c>
      <c r="B4191" s="142" t="s">
        <v>4856</v>
      </c>
      <c r="C4191" s="156" t="s">
        <v>13850</v>
      </c>
      <c r="D4191" s="144" t="s">
        <v>9623</v>
      </c>
      <c r="E4191" s="145" t="s">
        <v>17564</v>
      </c>
    </row>
    <row r="4192" spans="1:5" ht="27">
      <c r="A4192" t="str">
        <f t="shared" si="65"/>
        <v>96707</v>
      </c>
      <c r="B4192" s="142" t="s">
        <v>4857</v>
      </c>
      <c r="C4192" s="156" t="s">
        <v>13851</v>
      </c>
      <c r="D4192" s="144" t="s">
        <v>9623</v>
      </c>
      <c r="E4192" s="145" t="s">
        <v>24624</v>
      </c>
    </row>
    <row r="4193" spans="1:5" ht="27">
      <c r="A4193" t="str">
        <f t="shared" si="65"/>
        <v>96708</v>
      </c>
      <c r="B4193" s="142" t="s">
        <v>4858</v>
      </c>
      <c r="C4193" s="156" t="s">
        <v>13852</v>
      </c>
      <c r="D4193" s="144" t="s">
        <v>9623</v>
      </c>
      <c r="E4193" s="145" t="s">
        <v>30025</v>
      </c>
    </row>
    <row r="4194" spans="1:5" ht="27">
      <c r="A4194" t="str">
        <f t="shared" si="65"/>
        <v>96709</v>
      </c>
      <c r="B4194" s="142" t="s">
        <v>4859</v>
      </c>
      <c r="C4194" s="156" t="s">
        <v>13853</v>
      </c>
      <c r="D4194" s="144" t="s">
        <v>9623</v>
      </c>
      <c r="E4194" s="145" t="s">
        <v>30026</v>
      </c>
    </row>
    <row r="4195" spans="1:5" ht="27">
      <c r="A4195" t="str">
        <f t="shared" si="65"/>
        <v>96710</v>
      </c>
      <c r="B4195" s="142" t="s">
        <v>4860</v>
      </c>
      <c r="C4195" s="156" t="s">
        <v>13854</v>
      </c>
      <c r="D4195" s="144" t="s">
        <v>9623</v>
      </c>
      <c r="E4195" s="145" t="s">
        <v>27549</v>
      </c>
    </row>
    <row r="4196" spans="1:5" ht="27">
      <c r="A4196" t="str">
        <f t="shared" si="65"/>
        <v>96711</v>
      </c>
      <c r="B4196" s="142" t="s">
        <v>4861</v>
      </c>
      <c r="C4196" s="156" t="s">
        <v>13855</v>
      </c>
      <c r="D4196" s="144" t="s">
        <v>9623</v>
      </c>
      <c r="E4196" s="145" t="s">
        <v>8911</v>
      </c>
    </row>
    <row r="4197" spans="1:5" ht="27">
      <c r="A4197" t="str">
        <f t="shared" si="65"/>
        <v>96712</v>
      </c>
      <c r="B4197" s="142" t="s">
        <v>4862</v>
      </c>
      <c r="C4197" s="156" t="s">
        <v>13856</v>
      </c>
      <c r="D4197" s="144" t="s">
        <v>9623</v>
      </c>
      <c r="E4197" s="145" t="s">
        <v>30027</v>
      </c>
    </row>
    <row r="4198" spans="1:5" ht="27">
      <c r="A4198" t="str">
        <f t="shared" si="65"/>
        <v>96713</v>
      </c>
      <c r="B4198" s="142" t="s">
        <v>4863</v>
      </c>
      <c r="C4198" s="156" t="s">
        <v>13857</v>
      </c>
      <c r="D4198" s="144" t="s">
        <v>9623</v>
      </c>
      <c r="E4198" s="145" t="s">
        <v>18925</v>
      </c>
    </row>
    <row r="4199" spans="1:5" ht="27">
      <c r="A4199" t="str">
        <f t="shared" si="65"/>
        <v>96714</v>
      </c>
      <c r="B4199" s="142" t="s">
        <v>4864</v>
      </c>
      <c r="C4199" s="156" t="s">
        <v>13858</v>
      </c>
      <c r="D4199" s="144" t="s">
        <v>9623</v>
      </c>
      <c r="E4199" s="145" t="s">
        <v>30028</v>
      </c>
    </row>
    <row r="4200" spans="1:5" ht="27">
      <c r="A4200" t="str">
        <f t="shared" si="65"/>
        <v>96715</v>
      </c>
      <c r="B4200" s="142" t="s">
        <v>4865</v>
      </c>
      <c r="C4200" s="156" t="s">
        <v>13859</v>
      </c>
      <c r="D4200" s="144" t="s">
        <v>9623</v>
      </c>
      <c r="E4200" s="145" t="s">
        <v>30029</v>
      </c>
    </row>
    <row r="4201" spans="1:5" ht="27">
      <c r="A4201" t="str">
        <f t="shared" si="65"/>
        <v>96716</v>
      </c>
      <c r="B4201" s="142" t="s">
        <v>4866</v>
      </c>
      <c r="C4201" s="156" t="s">
        <v>13860</v>
      </c>
      <c r="D4201" s="144" t="s">
        <v>9623</v>
      </c>
      <c r="E4201" s="145" t="s">
        <v>30030</v>
      </c>
    </row>
    <row r="4202" spans="1:5" ht="27">
      <c r="A4202" t="str">
        <f t="shared" si="65"/>
        <v>96717</v>
      </c>
      <c r="B4202" s="142" t="s">
        <v>4867</v>
      </c>
      <c r="C4202" s="156" t="s">
        <v>13861</v>
      </c>
      <c r="D4202" s="144" t="s">
        <v>9623</v>
      </c>
      <c r="E4202" s="145" t="s">
        <v>30031</v>
      </c>
    </row>
    <row r="4203" spans="1:5" ht="27">
      <c r="A4203" t="str">
        <f t="shared" si="65"/>
        <v>96718</v>
      </c>
      <c r="B4203" s="142" t="s">
        <v>4868</v>
      </c>
      <c r="C4203" s="156" t="s">
        <v>12809</v>
      </c>
      <c r="D4203" s="144" t="s">
        <v>9548</v>
      </c>
      <c r="E4203" s="145" t="s">
        <v>8890</v>
      </c>
    </row>
    <row r="4204" spans="1:5" ht="27">
      <c r="A4204" t="str">
        <f t="shared" si="65"/>
        <v>96719</v>
      </c>
      <c r="B4204" s="142" t="s">
        <v>4869</v>
      </c>
      <c r="C4204" s="156" t="s">
        <v>12811</v>
      </c>
      <c r="D4204" s="144" t="s">
        <v>9548</v>
      </c>
      <c r="E4204" s="145" t="s">
        <v>18738</v>
      </c>
    </row>
    <row r="4205" spans="1:5" ht="27">
      <c r="A4205" t="str">
        <f t="shared" si="65"/>
        <v>96720</v>
      </c>
      <c r="B4205" s="142" t="s">
        <v>4870</v>
      </c>
      <c r="C4205" s="156" t="s">
        <v>12813</v>
      </c>
      <c r="D4205" s="144" t="s">
        <v>9548</v>
      </c>
      <c r="E4205" s="145" t="s">
        <v>12264</v>
      </c>
    </row>
    <row r="4206" spans="1:5" ht="27">
      <c r="A4206" t="str">
        <f t="shared" si="65"/>
        <v>96721</v>
      </c>
      <c r="B4206" s="142" t="s">
        <v>4871</v>
      </c>
      <c r="C4206" s="156" t="s">
        <v>12814</v>
      </c>
      <c r="D4206" s="144" t="s">
        <v>9548</v>
      </c>
      <c r="E4206" s="145" t="s">
        <v>10779</v>
      </c>
    </row>
    <row r="4207" spans="1:5" ht="27">
      <c r="A4207" t="str">
        <f t="shared" si="65"/>
        <v>96722</v>
      </c>
      <c r="B4207" s="142" t="s">
        <v>4872</v>
      </c>
      <c r="C4207" s="156" t="s">
        <v>12815</v>
      </c>
      <c r="D4207" s="144" t="s">
        <v>9548</v>
      </c>
      <c r="E4207" s="145" t="s">
        <v>30032</v>
      </c>
    </row>
    <row r="4208" spans="1:5" ht="27">
      <c r="A4208" t="str">
        <f t="shared" si="65"/>
        <v>96723</v>
      </c>
      <c r="B4208" s="142" t="s">
        <v>4873</v>
      </c>
      <c r="C4208" s="156" t="s">
        <v>12816</v>
      </c>
      <c r="D4208" s="144" t="s">
        <v>9548</v>
      </c>
      <c r="E4208" s="145" t="s">
        <v>25665</v>
      </c>
    </row>
    <row r="4209" spans="1:5" ht="27">
      <c r="A4209" t="str">
        <f t="shared" si="65"/>
        <v>96724</v>
      </c>
      <c r="B4209" s="142" t="s">
        <v>4874</v>
      </c>
      <c r="C4209" s="156" t="s">
        <v>12817</v>
      </c>
      <c r="D4209" s="144" t="s">
        <v>9548</v>
      </c>
      <c r="E4209" s="145" t="s">
        <v>28418</v>
      </c>
    </row>
    <row r="4210" spans="1:5" ht="27">
      <c r="A4210" t="str">
        <f t="shared" si="65"/>
        <v>96725</v>
      </c>
      <c r="B4210" s="142" t="s">
        <v>4875</v>
      </c>
      <c r="C4210" s="156" t="s">
        <v>12818</v>
      </c>
      <c r="D4210" s="144" t="s">
        <v>9548</v>
      </c>
      <c r="E4210" s="145" t="s">
        <v>30033</v>
      </c>
    </row>
    <row r="4211" spans="1:5" ht="27">
      <c r="A4211" t="str">
        <f t="shared" si="65"/>
        <v>96726</v>
      </c>
      <c r="B4211" s="142" t="s">
        <v>4876</v>
      </c>
      <c r="C4211" s="156" t="s">
        <v>12819</v>
      </c>
      <c r="D4211" s="144" t="s">
        <v>9548</v>
      </c>
      <c r="E4211" s="145" t="s">
        <v>30034</v>
      </c>
    </row>
    <row r="4212" spans="1:5" ht="27">
      <c r="A4212" t="str">
        <f t="shared" si="65"/>
        <v>96727</v>
      </c>
      <c r="B4212" s="142" t="s">
        <v>4877</v>
      </c>
      <c r="C4212" s="156" t="s">
        <v>12820</v>
      </c>
      <c r="D4212" s="144" t="s">
        <v>9548</v>
      </c>
      <c r="E4212" s="145" t="s">
        <v>9522</v>
      </c>
    </row>
    <row r="4213" spans="1:5" ht="27">
      <c r="A4213" t="str">
        <f t="shared" si="65"/>
        <v>96728</v>
      </c>
      <c r="B4213" s="142" t="s">
        <v>4878</v>
      </c>
      <c r="C4213" s="156" t="s">
        <v>12821</v>
      </c>
      <c r="D4213" s="144" t="s">
        <v>9548</v>
      </c>
      <c r="E4213" s="145" t="s">
        <v>16432</v>
      </c>
    </row>
    <row r="4214" spans="1:5" ht="27">
      <c r="A4214" t="str">
        <f t="shared" si="65"/>
        <v>96729</v>
      </c>
      <c r="B4214" s="142" t="s">
        <v>4879</v>
      </c>
      <c r="C4214" s="156" t="s">
        <v>12822</v>
      </c>
      <c r="D4214" s="144" t="s">
        <v>9548</v>
      </c>
      <c r="E4214" s="145" t="s">
        <v>16974</v>
      </c>
    </row>
    <row r="4215" spans="1:5" ht="27">
      <c r="A4215" t="str">
        <f t="shared" si="65"/>
        <v>96730</v>
      </c>
      <c r="B4215" s="142" t="s">
        <v>4880</v>
      </c>
      <c r="C4215" s="156" t="s">
        <v>12824</v>
      </c>
      <c r="D4215" s="144" t="s">
        <v>9548</v>
      </c>
      <c r="E4215" s="145" t="s">
        <v>26707</v>
      </c>
    </row>
    <row r="4216" spans="1:5" ht="27">
      <c r="A4216" t="str">
        <f t="shared" si="65"/>
        <v>96731</v>
      </c>
      <c r="B4216" s="142" t="s">
        <v>4881</v>
      </c>
      <c r="C4216" s="156" t="s">
        <v>12825</v>
      </c>
      <c r="D4216" s="144" t="s">
        <v>9548</v>
      </c>
      <c r="E4216" s="145" t="s">
        <v>17991</v>
      </c>
    </row>
    <row r="4217" spans="1:5" ht="27">
      <c r="A4217" t="str">
        <f t="shared" si="65"/>
        <v>96732</v>
      </c>
      <c r="B4217" s="142" t="s">
        <v>4882</v>
      </c>
      <c r="C4217" s="156" t="s">
        <v>12826</v>
      </c>
      <c r="D4217" s="144" t="s">
        <v>9548</v>
      </c>
      <c r="E4217" s="145" t="s">
        <v>25005</v>
      </c>
    </row>
    <row r="4218" spans="1:5" ht="27">
      <c r="A4218" t="str">
        <f t="shared" si="65"/>
        <v>96733</v>
      </c>
      <c r="B4218" s="142" t="s">
        <v>4883</v>
      </c>
      <c r="C4218" s="156" t="s">
        <v>12827</v>
      </c>
      <c r="D4218" s="144" t="s">
        <v>9548</v>
      </c>
      <c r="E4218" s="145" t="s">
        <v>30035</v>
      </c>
    </row>
    <row r="4219" spans="1:5" ht="27">
      <c r="A4219" t="str">
        <f t="shared" si="65"/>
        <v>96734</v>
      </c>
      <c r="B4219" s="142" t="s">
        <v>4884</v>
      </c>
      <c r="C4219" s="156" t="s">
        <v>12828</v>
      </c>
      <c r="D4219" s="144" t="s">
        <v>9548</v>
      </c>
      <c r="E4219" s="145" t="s">
        <v>30036</v>
      </c>
    </row>
    <row r="4220" spans="1:5" ht="27">
      <c r="A4220" t="str">
        <f t="shared" si="65"/>
        <v>96735</v>
      </c>
      <c r="B4220" s="142" t="s">
        <v>4885</v>
      </c>
      <c r="C4220" s="156" t="s">
        <v>12829</v>
      </c>
      <c r="D4220" s="144" t="s">
        <v>9548</v>
      </c>
      <c r="E4220" s="145" t="s">
        <v>30037</v>
      </c>
    </row>
    <row r="4221" spans="1:5" ht="27">
      <c r="A4221" t="str">
        <f t="shared" si="65"/>
        <v>96736</v>
      </c>
      <c r="B4221" s="142" t="s">
        <v>4886</v>
      </c>
      <c r="C4221" s="156" t="s">
        <v>13862</v>
      </c>
      <c r="D4221" s="144" t="s">
        <v>9623</v>
      </c>
      <c r="E4221" s="145" t="s">
        <v>16457</v>
      </c>
    </row>
    <row r="4222" spans="1:5" ht="27">
      <c r="A4222" t="str">
        <f t="shared" si="65"/>
        <v>96737</v>
      </c>
      <c r="B4222" s="142" t="s">
        <v>4887</v>
      </c>
      <c r="C4222" s="156" t="s">
        <v>13863</v>
      </c>
      <c r="D4222" s="144" t="s">
        <v>9623</v>
      </c>
      <c r="E4222" s="145" t="s">
        <v>18987</v>
      </c>
    </row>
    <row r="4223" spans="1:5" ht="40.5">
      <c r="A4223" t="str">
        <f t="shared" si="65"/>
        <v>96738</v>
      </c>
      <c r="B4223" s="142" t="s">
        <v>4888</v>
      </c>
      <c r="C4223" s="156" t="s">
        <v>13864</v>
      </c>
      <c r="D4223" s="144" t="s">
        <v>9623</v>
      </c>
      <c r="E4223" s="145" t="s">
        <v>23397</v>
      </c>
    </row>
    <row r="4224" spans="1:5" ht="27">
      <c r="A4224" t="str">
        <f t="shared" si="65"/>
        <v>96739</v>
      </c>
      <c r="B4224" s="142" t="s">
        <v>4889</v>
      </c>
      <c r="C4224" s="156" t="s">
        <v>13866</v>
      </c>
      <c r="D4224" s="144" t="s">
        <v>9623</v>
      </c>
      <c r="E4224" s="145" t="s">
        <v>16984</v>
      </c>
    </row>
    <row r="4225" spans="1:5" ht="40.5">
      <c r="A4225" t="str">
        <f t="shared" si="65"/>
        <v>96740</v>
      </c>
      <c r="B4225" s="142" t="s">
        <v>4890</v>
      </c>
      <c r="C4225" s="156" t="s">
        <v>13867</v>
      </c>
      <c r="D4225" s="144" t="s">
        <v>9623</v>
      </c>
      <c r="E4225" s="145" t="s">
        <v>30038</v>
      </c>
    </row>
    <row r="4226" spans="1:5" ht="27">
      <c r="A4226" t="str">
        <f t="shared" si="65"/>
        <v>96741</v>
      </c>
      <c r="B4226" s="142" t="s">
        <v>4891</v>
      </c>
      <c r="C4226" s="156" t="s">
        <v>13869</v>
      </c>
      <c r="D4226" s="144" t="s">
        <v>9623</v>
      </c>
      <c r="E4226" s="145" t="s">
        <v>8859</v>
      </c>
    </row>
    <row r="4227" spans="1:5" ht="27">
      <c r="A4227" t="str">
        <f t="shared" si="65"/>
        <v>96742</v>
      </c>
      <c r="B4227" s="142" t="s">
        <v>4892</v>
      </c>
      <c r="C4227" s="156" t="s">
        <v>13870</v>
      </c>
      <c r="D4227" s="144" t="s">
        <v>9623</v>
      </c>
      <c r="E4227" s="145" t="s">
        <v>17573</v>
      </c>
    </row>
    <row r="4228" spans="1:5" ht="27">
      <c r="A4228" t="str">
        <f t="shared" si="65"/>
        <v>96743</v>
      </c>
      <c r="B4228" s="142" t="s">
        <v>4893</v>
      </c>
      <c r="C4228" s="156" t="s">
        <v>13871</v>
      </c>
      <c r="D4228" s="144" t="s">
        <v>9623</v>
      </c>
      <c r="E4228" s="145" t="s">
        <v>17618</v>
      </c>
    </row>
    <row r="4229" spans="1:5" ht="27">
      <c r="A4229" t="str">
        <f t="shared" si="65"/>
        <v>96744</v>
      </c>
      <c r="B4229" s="142" t="s">
        <v>4894</v>
      </c>
      <c r="C4229" s="156" t="s">
        <v>13872</v>
      </c>
      <c r="D4229" s="144" t="s">
        <v>9623</v>
      </c>
      <c r="E4229" s="145" t="s">
        <v>18016</v>
      </c>
    </row>
    <row r="4230" spans="1:5" ht="27">
      <c r="A4230" t="str">
        <f t="shared" si="65"/>
        <v>96745</v>
      </c>
      <c r="B4230" s="142" t="s">
        <v>4895</v>
      </c>
      <c r="C4230" s="156" t="s">
        <v>13873</v>
      </c>
      <c r="D4230" s="144" t="s">
        <v>9623</v>
      </c>
      <c r="E4230" s="145" t="s">
        <v>30039</v>
      </c>
    </row>
    <row r="4231" spans="1:5" ht="27">
      <c r="A4231" t="str">
        <f t="shared" si="65"/>
        <v>96746</v>
      </c>
      <c r="B4231" s="142" t="s">
        <v>4896</v>
      </c>
      <c r="C4231" s="156" t="s">
        <v>13874</v>
      </c>
      <c r="D4231" s="144" t="s">
        <v>9623</v>
      </c>
      <c r="E4231" s="145" t="s">
        <v>30040</v>
      </c>
    </row>
    <row r="4232" spans="1:5" ht="40.5">
      <c r="A4232" t="str">
        <f t="shared" ref="A4232:A4295" si="66">IF(ISERROR(SEARCH("/",B4232)=6),TRIM(CLEAN(B4232)),IF(SEARCH("/",B4232)=6,IF(LEN(TRIM(CLEAN(B4232)))=7,LEFT(TRIM(CLEAN(B4232)),6)&amp;"00"&amp;RIGHT(TRIM(CLEAN(B4232)),1),LEFT(TRIM(CLEAN(B4232)),6)&amp;"0"&amp;RIGHT(TRIM(CLEAN(B4232)),2)),TRIM(CLEAN(B4232))))</f>
        <v>96747</v>
      </c>
      <c r="B4232" s="142" t="s">
        <v>4897</v>
      </c>
      <c r="C4232" s="156" t="s">
        <v>13875</v>
      </c>
      <c r="D4232" s="144" t="s">
        <v>9623</v>
      </c>
      <c r="E4232" s="145" t="s">
        <v>18111</v>
      </c>
    </row>
    <row r="4233" spans="1:5" ht="40.5">
      <c r="A4233" t="str">
        <f t="shared" si="66"/>
        <v>96748</v>
      </c>
      <c r="B4233" s="142" t="s">
        <v>4898</v>
      </c>
      <c r="C4233" s="156" t="s">
        <v>13876</v>
      </c>
      <c r="D4233" s="144" t="s">
        <v>9623</v>
      </c>
      <c r="E4233" s="145" t="s">
        <v>30041</v>
      </c>
    </row>
    <row r="4234" spans="1:5" ht="40.5">
      <c r="A4234" t="str">
        <f t="shared" si="66"/>
        <v>96749</v>
      </c>
      <c r="B4234" s="142" t="s">
        <v>4899</v>
      </c>
      <c r="C4234" s="156" t="s">
        <v>13878</v>
      </c>
      <c r="D4234" s="144" t="s">
        <v>9623</v>
      </c>
      <c r="E4234" s="145" t="s">
        <v>8909</v>
      </c>
    </row>
    <row r="4235" spans="1:5" ht="40.5">
      <c r="A4235" t="str">
        <f t="shared" si="66"/>
        <v>96750</v>
      </c>
      <c r="B4235" s="142" t="s">
        <v>4900</v>
      </c>
      <c r="C4235" s="156" t="s">
        <v>13880</v>
      </c>
      <c r="D4235" s="144" t="s">
        <v>9623</v>
      </c>
      <c r="E4235" s="145" t="s">
        <v>9062</v>
      </c>
    </row>
    <row r="4236" spans="1:5" ht="40.5">
      <c r="A4236" t="str">
        <f t="shared" si="66"/>
        <v>96751</v>
      </c>
      <c r="B4236" s="142" t="s">
        <v>4901</v>
      </c>
      <c r="C4236" s="156" t="s">
        <v>13881</v>
      </c>
      <c r="D4236" s="144" t="s">
        <v>9623</v>
      </c>
      <c r="E4236" s="145" t="s">
        <v>19155</v>
      </c>
    </row>
    <row r="4237" spans="1:5" ht="40.5">
      <c r="A4237" t="str">
        <f t="shared" si="66"/>
        <v>96752</v>
      </c>
      <c r="B4237" s="142" t="s">
        <v>4902</v>
      </c>
      <c r="C4237" s="156" t="s">
        <v>13882</v>
      </c>
      <c r="D4237" s="144" t="s">
        <v>9623</v>
      </c>
      <c r="E4237" s="145" t="s">
        <v>18045</v>
      </c>
    </row>
    <row r="4238" spans="1:5" ht="40.5">
      <c r="A4238" t="str">
        <f t="shared" si="66"/>
        <v>96753</v>
      </c>
      <c r="B4238" s="142" t="s">
        <v>4903</v>
      </c>
      <c r="C4238" s="156" t="s">
        <v>13883</v>
      </c>
      <c r="D4238" s="144" t="s">
        <v>9623</v>
      </c>
      <c r="E4238" s="145" t="s">
        <v>30042</v>
      </c>
    </row>
    <row r="4239" spans="1:5" ht="40.5">
      <c r="A4239" t="str">
        <f t="shared" si="66"/>
        <v>96754</v>
      </c>
      <c r="B4239" s="142" t="s">
        <v>4904</v>
      </c>
      <c r="C4239" s="156" t="s">
        <v>13884</v>
      </c>
      <c r="D4239" s="144" t="s">
        <v>9623</v>
      </c>
      <c r="E4239" s="145" t="s">
        <v>30043</v>
      </c>
    </row>
    <row r="4240" spans="1:5" ht="40.5">
      <c r="A4240" t="str">
        <f t="shared" si="66"/>
        <v>96755</v>
      </c>
      <c r="B4240" s="142" t="s">
        <v>4905</v>
      </c>
      <c r="C4240" s="156" t="s">
        <v>13885</v>
      </c>
      <c r="D4240" s="144" t="s">
        <v>9623</v>
      </c>
      <c r="E4240" s="145" t="s">
        <v>30044</v>
      </c>
    </row>
    <row r="4241" spans="1:5" ht="40.5">
      <c r="A4241" t="str">
        <f t="shared" si="66"/>
        <v>96756</v>
      </c>
      <c r="B4241" s="142" t="s">
        <v>4906</v>
      </c>
      <c r="C4241" s="156" t="s">
        <v>13886</v>
      </c>
      <c r="D4241" s="144" t="s">
        <v>9623</v>
      </c>
      <c r="E4241" s="145" t="s">
        <v>16389</v>
      </c>
    </row>
    <row r="4242" spans="1:5" ht="40.5">
      <c r="A4242" t="str">
        <f t="shared" si="66"/>
        <v>96757</v>
      </c>
      <c r="B4242" s="142" t="s">
        <v>4907</v>
      </c>
      <c r="C4242" s="156" t="s">
        <v>13887</v>
      </c>
      <c r="D4242" s="144" t="s">
        <v>9623</v>
      </c>
      <c r="E4242" s="145" t="s">
        <v>8920</v>
      </c>
    </row>
    <row r="4243" spans="1:5" ht="27">
      <c r="A4243" t="str">
        <f t="shared" si="66"/>
        <v>96758</v>
      </c>
      <c r="B4243" s="142" t="s">
        <v>4908</v>
      </c>
      <c r="C4243" s="156" t="s">
        <v>13888</v>
      </c>
      <c r="D4243" s="144" t="s">
        <v>9623</v>
      </c>
      <c r="E4243" s="145" t="s">
        <v>8670</v>
      </c>
    </row>
    <row r="4244" spans="1:5" ht="27">
      <c r="A4244" t="str">
        <f t="shared" si="66"/>
        <v>96759</v>
      </c>
      <c r="B4244" s="142" t="s">
        <v>4909</v>
      </c>
      <c r="C4244" s="156" t="s">
        <v>13889</v>
      </c>
      <c r="D4244" s="144" t="s">
        <v>9623</v>
      </c>
      <c r="E4244" s="145" t="s">
        <v>23097</v>
      </c>
    </row>
    <row r="4245" spans="1:5" ht="27">
      <c r="A4245" t="str">
        <f t="shared" si="66"/>
        <v>96760</v>
      </c>
      <c r="B4245" s="142" t="s">
        <v>4910</v>
      </c>
      <c r="C4245" s="156" t="s">
        <v>13890</v>
      </c>
      <c r="D4245" s="144" t="s">
        <v>9623</v>
      </c>
      <c r="E4245" s="145" t="s">
        <v>25101</v>
      </c>
    </row>
    <row r="4246" spans="1:5" ht="27">
      <c r="A4246" t="str">
        <f t="shared" si="66"/>
        <v>96761</v>
      </c>
      <c r="B4246" s="142" t="s">
        <v>4911</v>
      </c>
      <c r="C4246" s="156" t="s">
        <v>13891</v>
      </c>
      <c r="D4246" s="144" t="s">
        <v>9623</v>
      </c>
      <c r="E4246" s="145" t="s">
        <v>30045</v>
      </c>
    </row>
    <row r="4247" spans="1:5" ht="27">
      <c r="A4247" t="str">
        <f t="shared" si="66"/>
        <v>96762</v>
      </c>
      <c r="B4247" s="142" t="s">
        <v>4912</v>
      </c>
      <c r="C4247" s="156" t="s">
        <v>13892</v>
      </c>
      <c r="D4247" s="144" t="s">
        <v>9623</v>
      </c>
      <c r="E4247" s="145" t="s">
        <v>30046</v>
      </c>
    </row>
    <row r="4248" spans="1:5" ht="27">
      <c r="A4248" t="str">
        <f t="shared" si="66"/>
        <v>96763</v>
      </c>
      <c r="B4248" s="142" t="s">
        <v>4913</v>
      </c>
      <c r="C4248" s="156" t="s">
        <v>13893</v>
      </c>
      <c r="D4248" s="144" t="s">
        <v>9623</v>
      </c>
      <c r="E4248" s="145" t="s">
        <v>20045</v>
      </c>
    </row>
    <row r="4249" spans="1:5" ht="27">
      <c r="A4249" t="str">
        <f t="shared" si="66"/>
        <v>96764</v>
      </c>
      <c r="B4249" s="142" t="s">
        <v>4914</v>
      </c>
      <c r="C4249" s="156" t="s">
        <v>13894</v>
      </c>
      <c r="D4249" s="144" t="s">
        <v>9623</v>
      </c>
      <c r="E4249" s="145" t="s">
        <v>30047</v>
      </c>
    </row>
    <row r="4250" spans="1:5" ht="40.5">
      <c r="A4250" t="str">
        <f t="shared" si="66"/>
        <v>96765</v>
      </c>
      <c r="B4250" s="142" t="s">
        <v>4915</v>
      </c>
      <c r="C4250" s="156" t="s">
        <v>12562</v>
      </c>
      <c r="D4250" s="144" t="s">
        <v>9623</v>
      </c>
      <c r="E4250" s="145" t="s">
        <v>30048</v>
      </c>
    </row>
    <row r="4251" spans="1:5" ht="27">
      <c r="A4251" t="str">
        <f t="shared" si="66"/>
        <v>96794</v>
      </c>
      <c r="B4251" s="142" t="s">
        <v>4916</v>
      </c>
      <c r="C4251" s="156" t="s">
        <v>12830</v>
      </c>
      <c r="D4251" s="144" t="s">
        <v>9548</v>
      </c>
      <c r="E4251" s="145" t="s">
        <v>13157</v>
      </c>
    </row>
    <row r="4252" spans="1:5" ht="27">
      <c r="A4252" t="str">
        <f t="shared" si="66"/>
        <v>96795</v>
      </c>
      <c r="B4252" s="142" t="s">
        <v>4917</v>
      </c>
      <c r="C4252" s="156" t="s">
        <v>12832</v>
      </c>
      <c r="D4252" s="144" t="s">
        <v>9548</v>
      </c>
      <c r="E4252" s="145" t="s">
        <v>27106</v>
      </c>
    </row>
    <row r="4253" spans="1:5" ht="27">
      <c r="A4253" t="str">
        <f t="shared" si="66"/>
        <v>96796</v>
      </c>
      <c r="B4253" s="142" t="s">
        <v>4918</v>
      </c>
      <c r="C4253" s="156" t="s">
        <v>12834</v>
      </c>
      <c r="D4253" s="144" t="s">
        <v>9548</v>
      </c>
      <c r="E4253" s="145" t="s">
        <v>13206</v>
      </c>
    </row>
    <row r="4254" spans="1:5" ht="27">
      <c r="A4254" t="str">
        <f t="shared" si="66"/>
        <v>96797</v>
      </c>
      <c r="B4254" s="142" t="s">
        <v>4919</v>
      </c>
      <c r="C4254" s="156" t="s">
        <v>12835</v>
      </c>
      <c r="D4254" s="144" t="s">
        <v>9548</v>
      </c>
      <c r="E4254" s="145" t="s">
        <v>26631</v>
      </c>
    </row>
    <row r="4255" spans="1:5" ht="27">
      <c r="A4255" t="str">
        <f t="shared" si="66"/>
        <v>96798</v>
      </c>
      <c r="B4255" s="142" t="s">
        <v>4920</v>
      </c>
      <c r="C4255" s="156" t="s">
        <v>12837</v>
      </c>
      <c r="D4255" s="144" t="s">
        <v>9548</v>
      </c>
      <c r="E4255" s="145" t="s">
        <v>8722</v>
      </c>
    </row>
    <row r="4256" spans="1:5" ht="27">
      <c r="A4256" t="str">
        <f t="shared" si="66"/>
        <v>96799</v>
      </c>
      <c r="B4256" s="142" t="s">
        <v>4921</v>
      </c>
      <c r="C4256" s="156" t="s">
        <v>12838</v>
      </c>
      <c r="D4256" s="144" t="s">
        <v>9548</v>
      </c>
      <c r="E4256" s="145" t="s">
        <v>26003</v>
      </c>
    </row>
    <row r="4257" spans="1:5" ht="27">
      <c r="A4257" t="str">
        <f t="shared" si="66"/>
        <v>96800</v>
      </c>
      <c r="B4257" s="142" t="s">
        <v>4922</v>
      </c>
      <c r="C4257" s="156" t="s">
        <v>12839</v>
      </c>
      <c r="D4257" s="144" t="s">
        <v>9548</v>
      </c>
      <c r="E4257" s="145" t="s">
        <v>9470</v>
      </c>
    </row>
    <row r="4258" spans="1:5" ht="27">
      <c r="A4258" t="str">
        <f t="shared" si="66"/>
        <v>96801</v>
      </c>
      <c r="B4258" s="142" t="s">
        <v>4923</v>
      </c>
      <c r="C4258" s="156" t="s">
        <v>12840</v>
      </c>
      <c r="D4258" s="144" t="s">
        <v>9548</v>
      </c>
      <c r="E4258" s="145" t="s">
        <v>16408</v>
      </c>
    </row>
    <row r="4259" spans="1:5" ht="27">
      <c r="A4259" t="str">
        <f t="shared" si="66"/>
        <v>96802</v>
      </c>
      <c r="B4259" s="142" t="s">
        <v>4924</v>
      </c>
      <c r="C4259" s="156" t="s">
        <v>13895</v>
      </c>
      <c r="D4259" s="144" t="s">
        <v>9623</v>
      </c>
      <c r="E4259" s="145" t="s">
        <v>30049</v>
      </c>
    </row>
    <row r="4260" spans="1:5" ht="27">
      <c r="A4260" t="str">
        <f t="shared" si="66"/>
        <v>96803</v>
      </c>
      <c r="B4260" s="142" t="s">
        <v>4925</v>
      </c>
      <c r="C4260" s="156" t="s">
        <v>13896</v>
      </c>
      <c r="D4260" s="144" t="s">
        <v>9623</v>
      </c>
      <c r="E4260" s="145" t="s">
        <v>30050</v>
      </c>
    </row>
    <row r="4261" spans="1:5" ht="27">
      <c r="A4261" t="str">
        <f t="shared" si="66"/>
        <v>96804</v>
      </c>
      <c r="B4261" s="142" t="s">
        <v>4926</v>
      </c>
      <c r="C4261" s="156" t="s">
        <v>13897</v>
      </c>
      <c r="D4261" s="144" t="s">
        <v>9623</v>
      </c>
      <c r="E4261" s="145" t="s">
        <v>30051</v>
      </c>
    </row>
    <row r="4262" spans="1:5" ht="27">
      <c r="A4262" t="str">
        <f t="shared" si="66"/>
        <v>96805</v>
      </c>
      <c r="B4262" s="142" t="s">
        <v>4927</v>
      </c>
      <c r="C4262" s="156" t="s">
        <v>13898</v>
      </c>
      <c r="D4262" s="144" t="s">
        <v>9623</v>
      </c>
      <c r="E4262" s="145" t="s">
        <v>30052</v>
      </c>
    </row>
    <row r="4263" spans="1:5" ht="27">
      <c r="A4263" t="str">
        <f t="shared" si="66"/>
        <v>96806</v>
      </c>
      <c r="B4263" s="142" t="s">
        <v>4928</v>
      </c>
      <c r="C4263" s="156" t="s">
        <v>13899</v>
      </c>
      <c r="D4263" s="144" t="s">
        <v>9623</v>
      </c>
      <c r="E4263" s="145" t="s">
        <v>30053</v>
      </c>
    </row>
    <row r="4264" spans="1:5" ht="27">
      <c r="A4264" t="str">
        <f t="shared" si="66"/>
        <v>96807</v>
      </c>
      <c r="B4264" s="142" t="s">
        <v>4929</v>
      </c>
      <c r="C4264" s="156" t="s">
        <v>13900</v>
      </c>
      <c r="D4264" s="144" t="s">
        <v>9623</v>
      </c>
      <c r="E4264" s="145" t="s">
        <v>30054</v>
      </c>
    </row>
    <row r="4265" spans="1:5" ht="27">
      <c r="A4265" t="str">
        <f t="shared" si="66"/>
        <v>96808</v>
      </c>
      <c r="B4265" s="142" t="s">
        <v>4930</v>
      </c>
      <c r="C4265" s="156" t="s">
        <v>13901</v>
      </c>
      <c r="D4265" s="144" t="s">
        <v>9623</v>
      </c>
      <c r="E4265" s="145" t="s">
        <v>16375</v>
      </c>
    </row>
    <row r="4266" spans="1:5" ht="27">
      <c r="A4266" t="str">
        <f t="shared" si="66"/>
        <v>96809</v>
      </c>
      <c r="B4266" s="142" t="s">
        <v>4931</v>
      </c>
      <c r="C4266" s="156" t="s">
        <v>13902</v>
      </c>
      <c r="D4266" s="144" t="s">
        <v>9623</v>
      </c>
      <c r="E4266" s="145" t="s">
        <v>9071</v>
      </c>
    </row>
    <row r="4267" spans="1:5" ht="27">
      <c r="A4267" t="str">
        <f t="shared" si="66"/>
        <v>96810</v>
      </c>
      <c r="B4267" s="142" t="s">
        <v>4932</v>
      </c>
      <c r="C4267" s="156" t="s">
        <v>13903</v>
      </c>
      <c r="D4267" s="144" t="s">
        <v>9623</v>
      </c>
      <c r="E4267" s="145" t="s">
        <v>16411</v>
      </c>
    </row>
    <row r="4268" spans="1:5" ht="27">
      <c r="A4268" t="str">
        <f t="shared" si="66"/>
        <v>96811</v>
      </c>
      <c r="B4268" s="142" t="s">
        <v>4933</v>
      </c>
      <c r="C4268" s="156" t="s">
        <v>13904</v>
      </c>
      <c r="D4268" s="144" t="s">
        <v>9623</v>
      </c>
      <c r="E4268" s="145" t="s">
        <v>16671</v>
      </c>
    </row>
    <row r="4269" spans="1:5" ht="27">
      <c r="A4269" t="str">
        <f t="shared" si="66"/>
        <v>96812</v>
      </c>
      <c r="B4269" s="142" t="s">
        <v>4934</v>
      </c>
      <c r="C4269" s="156" t="s">
        <v>13905</v>
      </c>
      <c r="D4269" s="144" t="s">
        <v>9623</v>
      </c>
      <c r="E4269" s="145" t="s">
        <v>22550</v>
      </c>
    </row>
    <row r="4270" spans="1:5" ht="27">
      <c r="A4270" t="str">
        <f t="shared" si="66"/>
        <v>96813</v>
      </c>
      <c r="B4270" s="142" t="s">
        <v>4935</v>
      </c>
      <c r="C4270" s="156" t="s">
        <v>13906</v>
      </c>
      <c r="D4270" s="144" t="s">
        <v>9623</v>
      </c>
      <c r="E4270" s="145" t="s">
        <v>8795</v>
      </c>
    </row>
    <row r="4271" spans="1:5" ht="27">
      <c r="A4271" t="str">
        <f t="shared" si="66"/>
        <v>96814</v>
      </c>
      <c r="B4271" s="142" t="s">
        <v>4936</v>
      </c>
      <c r="C4271" s="156" t="s">
        <v>13907</v>
      </c>
      <c r="D4271" s="144" t="s">
        <v>9623</v>
      </c>
      <c r="E4271" s="145" t="s">
        <v>9062</v>
      </c>
    </row>
    <row r="4272" spans="1:5" ht="27">
      <c r="A4272" t="str">
        <f t="shared" si="66"/>
        <v>96815</v>
      </c>
      <c r="B4272" s="142" t="s">
        <v>4937</v>
      </c>
      <c r="C4272" s="156" t="s">
        <v>13908</v>
      </c>
      <c r="D4272" s="144" t="s">
        <v>9623</v>
      </c>
      <c r="E4272" s="145" t="s">
        <v>17091</v>
      </c>
    </row>
    <row r="4273" spans="1:5" ht="27">
      <c r="A4273" t="str">
        <f t="shared" si="66"/>
        <v>96816</v>
      </c>
      <c r="B4273" s="142" t="s">
        <v>4938</v>
      </c>
      <c r="C4273" s="156" t="s">
        <v>13909</v>
      </c>
      <c r="D4273" s="144" t="s">
        <v>9623</v>
      </c>
      <c r="E4273" s="145" t="s">
        <v>25257</v>
      </c>
    </row>
    <row r="4274" spans="1:5" ht="27">
      <c r="A4274" t="str">
        <f t="shared" si="66"/>
        <v>96817</v>
      </c>
      <c r="B4274" s="142" t="s">
        <v>4939</v>
      </c>
      <c r="C4274" s="156" t="s">
        <v>13910</v>
      </c>
      <c r="D4274" s="144" t="s">
        <v>9623</v>
      </c>
      <c r="E4274" s="145" t="s">
        <v>30055</v>
      </c>
    </row>
    <row r="4275" spans="1:5" ht="27">
      <c r="A4275" t="str">
        <f t="shared" si="66"/>
        <v>96818</v>
      </c>
      <c r="B4275" s="142" t="s">
        <v>4940</v>
      </c>
      <c r="C4275" s="156" t="s">
        <v>13911</v>
      </c>
      <c r="D4275" s="144" t="s">
        <v>9623</v>
      </c>
      <c r="E4275" s="145" t="s">
        <v>9258</v>
      </c>
    </row>
    <row r="4276" spans="1:5" ht="27">
      <c r="A4276" t="str">
        <f t="shared" si="66"/>
        <v>96819</v>
      </c>
      <c r="B4276" s="142" t="s">
        <v>4941</v>
      </c>
      <c r="C4276" s="156" t="s">
        <v>13912</v>
      </c>
      <c r="D4276" s="144" t="s">
        <v>9623</v>
      </c>
      <c r="E4276" s="145" t="s">
        <v>9258</v>
      </c>
    </row>
    <row r="4277" spans="1:5" ht="27">
      <c r="A4277" t="str">
        <f t="shared" si="66"/>
        <v>96820</v>
      </c>
      <c r="B4277" s="142" t="s">
        <v>4942</v>
      </c>
      <c r="C4277" s="156" t="s">
        <v>13913</v>
      </c>
      <c r="D4277" s="144" t="s">
        <v>9623</v>
      </c>
      <c r="E4277" s="145" t="s">
        <v>25640</v>
      </c>
    </row>
    <row r="4278" spans="1:5" ht="27">
      <c r="A4278" t="str">
        <f t="shared" si="66"/>
        <v>96821</v>
      </c>
      <c r="B4278" s="142" t="s">
        <v>4943</v>
      </c>
      <c r="C4278" s="156" t="s">
        <v>13914</v>
      </c>
      <c r="D4278" s="144" t="s">
        <v>9623</v>
      </c>
      <c r="E4278" s="145" t="s">
        <v>28464</v>
      </c>
    </row>
    <row r="4279" spans="1:5" ht="27">
      <c r="A4279" t="str">
        <f t="shared" si="66"/>
        <v>96822</v>
      </c>
      <c r="B4279" s="142" t="s">
        <v>4944</v>
      </c>
      <c r="C4279" s="156" t="s">
        <v>13915</v>
      </c>
      <c r="D4279" s="144" t="s">
        <v>9623</v>
      </c>
      <c r="E4279" s="145" t="s">
        <v>18246</v>
      </c>
    </row>
    <row r="4280" spans="1:5" ht="27">
      <c r="A4280" t="str">
        <f t="shared" si="66"/>
        <v>96823</v>
      </c>
      <c r="B4280" s="142" t="s">
        <v>4945</v>
      </c>
      <c r="C4280" s="156" t="s">
        <v>13916</v>
      </c>
      <c r="D4280" s="144" t="s">
        <v>9623</v>
      </c>
      <c r="E4280" s="145" t="s">
        <v>17053</v>
      </c>
    </row>
    <row r="4281" spans="1:5" ht="27">
      <c r="A4281" t="str">
        <f t="shared" si="66"/>
        <v>96824</v>
      </c>
      <c r="B4281" s="142" t="s">
        <v>4946</v>
      </c>
      <c r="C4281" s="156" t="s">
        <v>13917</v>
      </c>
      <c r="D4281" s="144" t="s">
        <v>9623</v>
      </c>
      <c r="E4281" s="145" t="s">
        <v>9324</v>
      </c>
    </row>
    <row r="4282" spans="1:5" ht="27">
      <c r="A4282" t="str">
        <f t="shared" si="66"/>
        <v>96825</v>
      </c>
      <c r="B4282" s="142" t="s">
        <v>4947</v>
      </c>
      <c r="C4282" s="156" t="s">
        <v>13918</v>
      </c>
      <c r="D4282" s="144" t="s">
        <v>9623</v>
      </c>
      <c r="E4282" s="145" t="s">
        <v>27103</v>
      </c>
    </row>
    <row r="4283" spans="1:5" ht="27">
      <c r="A4283" t="str">
        <f t="shared" si="66"/>
        <v>96826</v>
      </c>
      <c r="B4283" s="142" t="s">
        <v>4948</v>
      </c>
      <c r="C4283" s="156" t="s">
        <v>13919</v>
      </c>
      <c r="D4283" s="144" t="s">
        <v>9623</v>
      </c>
      <c r="E4283" s="145" t="s">
        <v>24772</v>
      </c>
    </row>
    <row r="4284" spans="1:5" ht="27">
      <c r="A4284" t="str">
        <f t="shared" si="66"/>
        <v>96827</v>
      </c>
      <c r="B4284" s="142" t="s">
        <v>4949</v>
      </c>
      <c r="C4284" s="156" t="s">
        <v>13921</v>
      </c>
      <c r="D4284" s="144" t="s">
        <v>9623</v>
      </c>
      <c r="E4284" s="145" t="s">
        <v>16413</v>
      </c>
    </row>
    <row r="4285" spans="1:5" ht="27">
      <c r="A4285" t="str">
        <f t="shared" si="66"/>
        <v>96828</v>
      </c>
      <c r="B4285" s="142" t="s">
        <v>4950</v>
      </c>
      <c r="C4285" s="156" t="s">
        <v>13922</v>
      </c>
      <c r="D4285" s="144" t="s">
        <v>9623</v>
      </c>
      <c r="E4285" s="145" t="s">
        <v>17025</v>
      </c>
    </row>
    <row r="4286" spans="1:5" ht="27">
      <c r="A4286" t="str">
        <f t="shared" si="66"/>
        <v>96829</v>
      </c>
      <c r="B4286" s="142" t="s">
        <v>4951</v>
      </c>
      <c r="C4286" s="156" t="s">
        <v>13923</v>
      </c>
      <c r="D4286" s="144" t="s">
        <v>9623</v>
      </c>
      <c r="E4286" s="145" t="s">
        <v>30056</v>
      </c>
    </row>
    <row r="4287" spans="1:5" ht="27">
      <c r="A4287" t="str">
        <f t="shared" si="66"/>
        <v>96830</v>
      </c>
      <c r="B4287" s="142" t="s">
        <v>4952</v>
      </c>
      <c r="C4287" s="156" t="s">
        <v>13924</v>
      </c>
      <c r="D4287" s="144" t="s">
        <v>9623</v>
      </c>
      <c r="E4287" s="145" t="s">
        <v>20257</v>
      </c>
    </row>
    <row r="4288" spans="1:5" ht="27">
      <c r="A4288" t="str">
        <f t="shared" si="66"/>
        <v>96831</v>
      </c>
      <c r="B4288" s="142" t="s">
        <v>4953</v>
      </c>
      <c r="C4288" s="156" t="s">
        <v>13925</v>
      </c>
      <c r="D4288" s="144" t="s">
        <v>9623</v>
      </c>
      <c r="E4288" s="145" t="s">
        <v>17972</v>
      </c>
    </row>
    <row r="4289" spans="1:5" ht="27">
      <c r="A4289" t="str">
        <f t="shared" si="66"/>
        <v>96832</v>
      </c>
      <c r="B4289" s="142" t="s">
        <v>4954</v>
      </c>
      <c r="C4289" s="156" t="s">
        <v>13927</v>
      </c>
      <c r="D4289" s="144" t="s">
        <v>9623</v>
      </c>
      <c r="E4289" s="145" t="s">
        <v>17491</v>
      </c>
    </row>
    <row r="4290" spans="1:5" ht="27">
      <c r="A4290" t="str">
        <f t="shared" si="66"/>
        <v>96833</v>
      </c>
      <c r="B4290" s="142" t="s">
        <v>4955</v>
      </c>
      <c r="C4290" s="156" t="s">
        <v>13928</v>
      </c>
      <c r="D4290" s="144" t="s">
        <v>9623</v>
      </c>
      <c r="E4290" s="145" t="s">
        <v>30057</v>
      </c>
    </row>
    <row r="4291" spans="1:5" ht="27">
      <c r="A4291" t="str">
        <f t="shared" si="66"/>
        <v>96834</v>
      </c>
      <c r="B4291" s="142" t="s">
        <v>4956</v>
      </c>
      <c r="C4291" s="156" t="s">
        <v>13930</v>
      </c>
      <c r="D4291" s="144" t="s">
        <v>9623</v>
      </c>
      <c r="E4291" s="145" t="s">
        <v>28364</v>
      </c>
    </row>
    <row r="4292" spans="1:5" ht="27">
      <c r="A4292" t="str">
        <f t="shared" si="66"/>
        <v>96835</v>
      </c>
      <c r="B4292" s="142" t="s">
        <v>4957</v>
      </c>
      <c r="C4292" s="156" t="s">
        <v>13931</v>
      </c>
      <c r="D4292" s="144" t="s">
        <v>9623</v>
      </c>
      <c r="E4292" s="145" t="s">
        <v>28426</v>
      </c>
    </row>
    <row r="4293" spans="1:5" ht="27">
      <c r="A4293" t="str">
        <f t="shared" si="66"/>
        <v>96836</v>
      </c>
      <c r="B4293" s="142" t="s">
        <v>4958</v>
      </c>
      <c r="C4293" s="156" t="s">
        <v>13932</v>
      </c>
      <c r="D4293" s="144" t="s">
        <v>9623</v>
      </c>
      <c r="E4293" s="145" t="s">
        <v>15834</v>
      </c>
    </row>
    <row r="4294" spans="1:5" ht="27">
      <c r="A4294" t="str">
        <f t="shared" si="66"/>
        <v>96837</v>
      </c>
      <c r="B4294" s="142" t="s">
        <v>4959</v>
      </c>
      <c r="C4294" s="156" t="s">
        <v>13933</v>
      </c>
      <c r="D4294" s="144" t="s">
        <v>9623</v>
      </c>
      <c r="E4294" s="145" t="s">
        <v>10288</v>
      </c>
    </row>
    <row r="4295" spans="1:5" ht="27">
      <c r="A4295" t="str">
        <f t="shared" si="66"/>
        <v>96838</v>
      </c>
      <c r="B4295" s="142" t="s">
        <v>4960</v>
      </c>
      <c r="C4295" s="156" t="s">
        <v>13934</v>
      </c>
      <c r="D4295" s="144" t="s">
        <v>9623</v>
      </c>
      <c r="E4295" s="145" t="s">
        <v>10318</v>
      </c>
    </row>
    <row r="4296" spans="1:5" ht="27">
      <c r="A4296" t="str">
        <f t="shared" ref="A4296:A4359" si="67">IF(ISERROR(SEARCH("/",B4296)=6),TRIM(CLEAN(B4296)),IF(SEARCH("/",B4296)=6,IF(LEN(TRIM(CLEAN(B4296)))=7,LEFT(TRIM(CLEAN(B4296)),6)&amp;"00"&amp;RIGHT(TRIM(CLEAN(B4296)),1),LEFT(TRIM(CLEAN(B4296)),6)&amp;"0"&amp;RIGHT(TRIM(CLEAN(B4296)),2)),TRIM(CLEAN(B4296))))</f>
        <v>96839</v>
      </c>
      <c r="B4296" s="142" t="s">
        <v>4961</v>
      </c>
      <c r="C4296" s="156" t="s">
        <v>13935</v>
      </c>
      <c r="D4296" s="144" t="s">
        <v>9623</v>
      </c>
      <c r="E4296" s="145" t="s">
        <v>30058</v>
      </c>
    </row>
    <row r="4297" spans="1:5" ht="27">
      <c r="A4297" t="str">
        <f t="shared" si="67"/>
        <v>96840</v>
      </c>
      <c r="B4297" s="142" t="s">
        <v>4962</v>
      </c>
      <c r="C4297" s="156" t="s">
        <v>13936</v>
      </c>
      <c r="D4297" s="144" t="s">
        <v>9623</v>
      </c>
      <c r="E4297" s="145" t="s">
        <v>25077</v>
      </c>
    </row>
    <row r="4298" spans="1:5" ht="27">
      <c r="A4298" t="str">
        <f t="shared" si="67"/>
        <v>96841</v>
      </c>
      <c r="B4298" s="142" t="s">
        <v>4963</v>
      </c>
      <c r="C4298" s="156" t="s">
        <v>13938</v>
      </c>
      <c r="D4298" s="144" t="s">
        <v>9623</v>
      </c>
      <c r="E4298" s="145" t="s">
        <v>8636</v>
      </c>
    </row>
    <row r="4299" spans="1:5" ht="27">
      <c r="A4299" t="str">
        <f t="shared" si="67"/>
        <v>96842</v>
      </c>
      <c r="B4299" s="142" t="s">
        <v>4964</v>
      </c>
      <c r="C4299" s="156" t="s">
        <v>13939</v>
      </c>
      <c r="D4299" s="144" t="s">
        <v>9623</v>
      </c>
      <c r="E4299" s="145" t="s">
        <v>26320</v>
      </c>
    </row>
    <row r="4300" spans="1:5" ht="27">
      <c r="A4300" t="str">
        <f t="shared" si="67"/>
        <v>96843</v>
      </c>
      <c r="B4300" s="142" t="s">
        <v>4965</v>
      </c>
      <c r="C4300" s="156" t="s">
        <v>13941</v>
      </c>
      <c r="D4300" s="144" t="s">
        <v>9623</v>
      </c>
      <c r="E4300" s="145" t="s">
        <v>30059</v>
      </c>
    </row>
    <row r="4301" spans="1:5" ht="27">
      <c r="A4301" t="str">
        <f t="shared" si="67"/>
        <v>96844</v>
      </c>
      <c r="B4301" s="142" t="s">
        <v>4966</v>
      </c>
      <c r="C4301" s="156" t="s">
        <v>13942</v>
      </c>
      <c r="D4301" s="144" t="s">
        <v>9623</v>
      </c>
      <c r="E4301" s="145" t="s">
        <v>18161</v>
      </c>
    </row>
    <row r="4302" spans="1:5" ht="27">
      <c r="A4302" t="str">
        <f t="shared" si="67"/>
        <v>96845</v>
      </c>
      <c r="B4302" s="142" t="s">
        <v>4967</v>
      </c>
      <c r="C4302" s="156" t="s">
        <v>13943</v>
      </c>
      <c r="D4302" s="144" t="s">
        <v>9623</v>
      </c>
      <c r="E4302" s="145" t="s">
        <v>18248</v>
      </c>
    </row>
    <row r="4303" spans="1:5" ht="27">
      <c r="A4303" t="str">
        <f t="shared" si="67"/>
        <v>96846</v>
      </c>
      <c r="B4303" s="142" t="s">
        <v>4968</v>
      </c>
      <c r="C4303" s="156" t="s">
        <v>13944</v>
      </c>
      <c r="D4303" s="144" t="s">
        <v>9623</v>
      </c>
      <c r="E4303" s="145" t="s">
        <v>17052</v>
      </c>
    </row>
    <row r="4304" spans="1:5" ht="27">
      <c r="A4304" t="str">
        <f t="shared" si="67"/>
        <v>96847</v>
      </c>
      <c r="B4304" s="142" t="s">
        <v>4969</v>
      </c>
      <c r="C4304" s="156" t="s">
        <v>13945</v>
      </c>
      <c r="D4304" s="144" t="s">
        <v>9623</v>
      </c>
      <c r="E4304" s="145" t="s">
        <v>25073</v>
      </c>
    </row>
    <row r="4305" spans="1:5" ht="27">
      <c r="A4305" t="str">
        <f t="shared" si="67"/>
        <v>96848</v>
      </c>
      <c r="B4305" s="142" t="s">
        <v>4970</v>
      </c>
      <c r="C4305" s="156" t="s">
        <v>13946</v>
      </c>
      <c r="D4305" s="144" t="s">
        <v>9623</v>
      </c>
      <c r="E4305" s="145" t="s">
        <v>30060</v>
      </c>
    </row>
    <row r="4306" spans="1:5" ht="27">
      <c r="A4306" t="str">
        <f t="shared" si="67"/>
        <v>96849</v>
      </c>
      <c r="B4306" s="142" t="s">
        <v>4971</v>
      </c>
      <c r="C4306" s="156" t="s">
        <v>13947</v>
      </c>
      <c r="D4306" s="144" t="s">
        <v>9623</v>
      </c>
      <c r="E4306" s="145" t="s">
        <v>9227</v>
      </c>
    </row>
    <row r="4307" spans="1:5" ht="27">
      <c r="A4307" t="str">
        <f t="shared" si="67"/>
        <v>96850</v>
      </c>
      <c r="B4307" s="142" t="s">
        <v>4972</v>
      </c>
      <c r="C4307" s="156" t="s">
        <v>13948</v>
      </c>
      <c r="D4307" s="144" t="s">
        <v>9623</v>
      </c>
      <c r="E4307" s="145" t="s">
        <v>24930</v>
      </c>
    </row>
    <row r="4308" spans="1:5" ht="27">
      <c r="A4308" t="str">
        <f t="shared" si="67"/>
        <v>96851</v>
      </c>
      <c r="B4308" s="142" t="s">
        <v>4973</v>
      </c>
      <c r="C4308" s="156" t="s">
        <v>13949</v>
      </c>
      <c r="D4308" s="144" t="s">
        <v>9623</v>
      </c>
      <c r="E4308" s="145" t="s">
        <v>19442</v>
      </c>
    </row>
    <row r="4309" spans="1:5" ht="27">
      <c r="A4309" t="str">
        <f t="shared" si="67"/>
        <v>96852</v>
      </c>
      <c r="B4309" s="142" t="s">
        <v>4974</v>
      </c>
      <c r="C4309" s="156" t="s">
        <v>13950</v>
      </c>
      <c r="D4309" s="144" t="s">
        <v>9623</v>
      </c>
      <c r="E4309" s="145" t="s">
        <v>16469</v>
      </c>
    </row>
    <row r="4310" spans="1:5" ht="27">
      <c r="A4310" t="str">
        <f t="shared" si="67"/>
        <v>96853</v>
      </c>
      <c r="B4310" s="142" t="s">
        <v>4975</v>
      </c>
      <c r="C4310" s="156" t="s">
        <v>13952</v>
      </c>
      <c r="D4310" s="144" t="s">
        <v>9623</v>
      </c>
      <c r="E4310" s="145" t="s">
        <v>26721</v>
      </c>
    </row>
    <row r="4311" spans="1:5" ht="27">
      <c r="A4311" t="str">
        <f t="shared" si="67"/>
        <v>96854</v>
      </c>
      <c r="B4311" s="142" t="s">
        <v>4976</v>
      </c>
      <c r="C4311" s="156" t="s">
        <v>13953</v>
      </c>
      <c r="D4311" s="144" t="s">
        <v>9623</v>
      </c>
      <c r="E4311" s="145" t="s">
        <v>18811</v>
      </c>
    </row>
    <row r="4312" spans="1:5" ht="27">
      <c r="A4312" t="str">
        <f t="shared" si="67"/>
        <v>96855</v>
      </c>
      <c r="B4312" s="142" t="s">
        <v>4977</v>
      </c>
      <c r="C4312" s="156" t="s">
        <v>13954</v>
      </c>
      <c r="D4312" s="144" t="s">
        <v>9623</v>
      </c>
      <c r="E4312" s="145" t="s">
        <v>16419</v>
      </c>
    </row>
    <row r="4313" spans="1:5" ht="27">
      <c r="A4313" t="str">
        <f t="shared" si="67"/>
        <v>96856</v>
      </c>
      <c r="B4313" s="142" t="s">
        <v>4978</v>
      </c>
      <c r="C4313" s="156" t="s">
        <v>13955</v>
      </c>
      <c r="D4313" s="144" t="s">
        <v>9623</v>
      </c>
      <c r="E4313" s="145" t="s">
        <v>17032</v>
      </c>
    </row>
    <row r="4314" spans="1:5" ht="27">
      <c r="A4314" t="str">
        <f t="shared" si="67"/>
        <v>96857</v>
      </c>
      <c r="B4314" s="142" t="s">
        <v>4979</v>
      </c>
      <c r="C4314" s="156" t="s">
        <v>13956</v>
      </c>
      <c r="D4314" s="144" t="s">
        <v>9623</v>
      </c>
      <c r="E4314" s="145" t="s">
        <v>17101</v>
      </c>
    </row>
    <row r="4315" spans="1:5" ht="27">
      <c r="A4315" t="str">
        <f t="shared" si="67"/>
        <v>96858</v>
      </c>
      <c r="B4315" s="142" t="s">
        <v>4980</v>
      </c>
      <c r="C4315" s="156" t="s">
        <v>13957</v>
      </c>
      <c r="D4315" s="144" t="s">
        <v>9623</v>
      </c>
      <c r="E4315" s="145" t="s">
        <v>17262</v>
      </c>
    </row>
    <row r="4316" spans="1:5" ht="27">
      <c r="A4316" t="str">
        <f t="shared" si="67"/>
        <v>96859</v>
      </c>
      <c r="B4316" s="142" t="s">
        <v>4981</v>
      </c>
      <c r="C4316" s="156" t="s">
        <v>13958</v>
      </c>
      <c r="D4316" s="144" t="s">
        <v>9623</v>
      </c>
      <c r="E4316" s="145" t="s">
        <v>28526</v>
      </c>
    </row>
    <row r="4317" spans="1:5" ht="27">
      <c r="A4317" t="str">
        <f t="shared" si="67"/>
        <v>96860</v>
      </c>
      <c r="B4317" s="142" t="s">
        <v>4982</v>
      </c>
      <c r="C4317" s="156" t="s">
        <v>13959</v>
      </c>
      <c r="D4317" s="144" t="s">
        <v>9623</v>
      </c>
      <c r="E4317" s="145" t="s">
        <v>13985</v>
      </c>
    </row>
    <row r="4318" spans="1:5" ht="27">
      <c r="A4318" t="str">
        <f t="shared" si="67"/>
        <v>96861</v>
      </c>
      <c r="B4318" s="142" t="s">
        <v>4983</v>
      </c>
      <c r="C4318" s="156" t="s">
        <v>13960</v>
      </c>
      <c r="D4318" s="144" t="s">
        <v>9623</v>
      </c>
      <c r="E4318" s="145" t="s">
        <v>19021</v>
      </c>
    </row>
    <row r="4319" spans="1:5" ht="27">
      <c r="A4319" t="str">
        <f t="shared" si="67"/>
        <v>96862</v>
      </c>
      <c r="B4319" s="142" t="s">
        <v>4984</v>
      </c>
      <c r="C4319" s="156" t="s">
        <v>13961</v>
      </c>
      <c r="D4319" s="144" t="s">
        <v>9623</v>
      </c>
      <c r="E4319" s="145" t="s">
        <v>25091</v>
      </c>
    </row>
    <row r="4320" spans="1:5" ht="27">
      <c r="A4320" t="str">
        <f t="shared" si="67"/>
        <v>96863</v>
      </c>
      <c r="B4320" s="142" t="s">
        <v>4985</v>
      </c>
      <c r="C4320" s="156" t="s">
        <v>13962</v>
      </c>
      <c r="D4320" s="144" t="s">
        <v>9623</v>
      </c>
      <c r="E4320" s="145" t="s">
        <v>18633</v>
      </c>
    </row>
    <row r="4321" spans="1:5" ht="27">
      <c r="A4321" t="str">
        <f t="shared" si="67"/>
        <v>96864</v>
      </c>
      <c r="B4321" s="142" t="s">
        <v>4986</v>
      </c>
      <c r="C4321" s="156" t="s">
        <v>13963</v>
      </c>
      <c r="D4321" s="144" t="s">
        <v>9623</v>
      </c>
      <c r="E4321" s="145" t="s">
        <v>28508</v>
      </c>
    </row>
    <row r="4322" spans="1:5" ht="27">
      <c r="A4322" t="str">
        <f t="shared" si="67"/>
        <v>96865</v>
      </c>
      <c r="B4322" s="142" t="s">
        <v>4987</v>
      </c>
      <c r="C4322" s="156" t="s">
        <v>13964</v>
      </c>
      <c r="D4322" s="144" t="s">
        <v>9623</v>
      </c>
      <c r="E4322" s="145" t="s">
        <v>22091</v>
      </c>
    </row>
    <row r="4323" spans="1:5" ht="27">
      <c r="A4323" t="str">
        <f t="shared" si="67"/>
        <v>96866</v>
      </c>
      <c r="B4323" s="142" t="s">
        <v>4988</v>
      </c>
      <c r="C4323" s="156" t="s">
        <v>13965</v>
      </c>
      <c r="D4323" s="144" t="s">
        <v>9623</v>
      </c>
      <c r="E4323" s="145" t="s">
        <v>23364</v>
      </c>
    </row>
    <row r="4324" spans="1:5" ht="27">
      <c r="A4324" t="str">
        <f t="shared" si="67"/>
        <v>96867</v>
      </c>
      <c r="B4324" s="142" t="s">
        <v>4989</v>
      </c>
      <c r="C4324" s="156" t="s">
        <v>13966</v>
      </c>
      <c r="D4324" s="144" t="s">
        <v>9623</v>
      </c>
      <c r="E4324" s="145" t="s">
        <v>17752</v>
      </c>
    </row>
    <row r="4325" spans="1:5" ht="27">
      <c r="A4325" t="str">
        <f t="shared" si="67"/>
        <v>96868</v>
      </c>
      <c r="B4325" s="142" t="s">
        <v>4990</v>
      </c>
      <c r="C4325" s="156" t="s">
        <v>13967</v>
      </c>
      <c r="D4325" s="144" t="s">
        <v>9623</v>
      </c>
      <c r="E4325" s="145" t="s">
        <v>20545</v>
      </c>
    </row>
    <row r="4326" spans="1:5" ht="27">
      <c r="A4326" t="str">
        <f t="shared" si="67"/>
        <v>96869</v>
      </c>
      <c r="B4326" s="142" t="s">
        <v>4991</v>
      </c>
      <c r="C4326" s="156" t="s">
        <v>13968</v>
      </c>
      <c r="D4326" s="144" t="s">
        <v>9623</v>
      </c>
      <c r="E4326" s="145" t="s">
        <v>25447</v>
      </c>
    </row>
    <row r="4327" spans="1:5">
      <c r="A4327" t="str">
        <f t="shared" si="67"/>
        <v>96870</v>
      </c>
      <c r="B4327" s="142" t="s">
        <v>4992</v>
      </c>
      <c r="C4327" s="156" t="s">
        <v>13969</v>
      </c>
      <c r="D4327" s="144" t="s">
        <v>9623</v>
      </c>
      <c r="E4327" s="145" t="s">
        <v>30061</v>
      </c>
    </row>
    <row r="4328" spans="1:5" ht="27">
      <c r="A4328" t="str">
        <f t="shared" si="67"/>
        <v>96871</v>
      </c>
      <c r="B4328" s="142" t="s">
        <v>4993</v>
      </c>
      <c r="C4328" s="156" t="s">
        <v>13970</v>
      </c>
      <c r="D4328" s="144" t="s">
        <v>9623</v>
      </c>
      <c r="E4328" s="145" t="s">
        <v>30062</v>
      </c>
    </row>
    <row r="4329" spans="1:5" ht="27">
      <c r="A4329" t="str">
        <f t="shared" si="67"/>
        <v>96872</v>
      </c>
      <c r="B4329" s="142" t="s">
        <v>4994</v>
      </c>
      <c r="C4329" s="156" t="s">
        <v>13971</v>
      </c>
      <c r="D4329" s="144" t="s">
        <v>9623</v>
      </c>
      <c r="E4329" s="145" t="s">
        <v>30063</v>
      </c>
    </row>
    <row r="4330" spans="1:5" ht="27">
      <c r="A4330" t="str">
        <f t="shared" si="67"/>
        <v>96873</v>
      </c>
      <c r="B4330" s="142" t="s">
        <v>4995</v>
      </c>
      <c r="C4330" s="156" t="s">
        <v>13972</v>
      </c>
      <c r="D4330" s="144" t="s">
        <v>9623</v>
      </c>
      <c r="E4330" s="145" t="s">
        <v>30064</v>
      </c>
    </row>
    <row r="4331" spans="1:5" ht="27">
      <c r="A4331" t="str">
        <f t="shared" si="67"/>
        <v>96874</v>
      </c>
      <c r="B4331" s="142" t="s">
        <v>4996</v>
      </c>
      <c r="C4331" s="156" t="s">
        <v>13973</v>
      </c>
      <c r="D4331" s="144" t="s">
        <v>9623</v>
      </c>
      <c r="E4331" s="145" t="s">
        <v>30065</v>
      </c>
    </row>
    <row r="4332" spans="1:5" ht="27">
      <c r="A4332" t="str">
        <f t="shared" si="67"/>
        <v>96875</v>
      </c>
      <c r="B4332" s="142" t="s">
        <v>4997</v>
      </c>
      <c r="C4332" s="156" t="s">
        <v>13974</v>
      </c>
      <c r="D4332" s="144" t="s">
        <v>9623</v>
      </c>
      <c r="E4332" s="145" t="s">
        <v>25651</v>
      </c>
    </row>
    <row r="4333" spans="1:5" ht="27">
      <c r="A4333" t="str">
        <f t="shared" si="67"/>
        <v>96876</v>
      </c>
      <c r="B4333" s="142" t="s">
        <v>4998</v>
      </c>
      <c r="C4333" s="156" t="s">
        <v>13975</v>
      </c>
      <c r="D4333" s="144" t="s">
        <v>9623</v>
      </c>
      <c r="E4333" s="145" t="s">
        <v>30066</v>
      </c>
    </row>
    <row r="4334" spans="1:5" ht="27">
      <c r="A4334" t="str">
        <f t="shared" si="67"/>
        <v>96877</v>
      </c>
      <c r="B4334" s="142" t="s">
        <v>4999</v>
      </c>
      <c r="C4334" s="156" t="s">
        <v>13976</v>
      </c>
      <c r="D4334" s="144" t="s">
        <v>9623</v>
      </c>
      <c r="E4334" s="145" t="s">
        <v>30067</v>
      </c>
    </row>
    <row r="4335" spans="1:5" ht="27">
      <c r="A4335" t="str">
        <f t="shared" si="67"/>
        <v>96878</v>
      </c>
      <c r="B4335" s="142" t="s">
        <v>5000</v>
      </c>
      <c r="C4335" s="156" t="s">
        <v>13977</v>
      </c>
      <c r="D4335" s="144" t="s">
        <v>9623</v>
      </c>
      <c r="E4335" s="145" t="s">
        <v>30068</v>
      </c>
    </row>
    <row r="4336" spans="1:5" ht="27">
      <c r="A4336" t="str">
        <f t="shared" si="67"/>
        <v>96879</v>
      </c>
      <c r="B4336" s="142" t="s">
        <v>5001</v>
      </c>
      <c r="C4336" s="156" t="s">
        <v>13978</v>
      </c>
      <c r="D4336" s="144" t="s">
        <v>9623</v>
      </c>
      <c r="E4336" s="145" t="s">
        <v>30069</v>
      </c>
    </row>
    <row r="4337" spans="1:5" ht="27">
      <c r="A4337" t="str">
        <f t="shared" si="67"/>
        <v>96880</v>
      </c>
      <c r="B4337" s="142" t="s">
        <v>5002</v>
      </c>
      <c r="C4337" s="156" t="s">
        <v>13979</v>
      </c>
      <c r="D4337" s="144" t="s">
        <v>9623</v>
      </c>
      <c r="E4337" s="145" t="s">
        <v>30070</v>
      </c>
    </row>
    <row r="4338" spans="1:5" ht="27">
      <c r="A4338" t="str">
        <f t="shared" si="67"/>
        <v>96881</v>
      </c>
      <c r="B4338" s="142" t="s">
        <v>5003</v>
      </c>
      <c r="C4338" s="156" t="s">
        <v>13980</v>
      </c>
      <c r="D4338" s="144" t="s">
        <v>9623</v>
      </c>
      <c r="E4338" s="145" t="s">
        <v>30071</v>
      </c>
    </row>
    <row r="4339" spans="1:5" ht="27">
      <c r="A4339" t="str">
        <f t="shared" si="67"/>
        <v>96971</v>
      </c>
      <c r="B4339" s="142" t="s">
        <v>5004</v>
      </c>
      <c r="C4339" s="156" t="s">
        <v>12545</v>
      </c>
      <c r="D4339" s="144" t="s">
        <v>9548</v>
      </c>
      <c r="E4339" s="145" t="s">
        <v>16436</v>
      </c>
    </row>
    <row r="4340" spans="1:5" ht="27">
      <c r="A4340" t="str">
        <f t="shared" si="67"/>
        <v>96972</v>
      </c>
      <c r="B4340" s="142" t="s">
        <v>5005</v>
      </c>
      <c r="C4340" s="156" t="s">
        <v>12546</v>
      </c>
      <c r="D4340" s="144" t="s">
        <v>9548</v>
      </c>
      <c r="E4340" s="145" t="s">
        <v>25403</v>
      </c>
    </row>
    <row r="4341" spans="1:5" ht="27">
      <c r="A4341" t="str">
        <f t="shared" si="67"/>
        <v>96973</v>
      </c>
      <c r="B4341" s="142" t="s">
        <v>5006</v>
      </c>
      <c r="C4341" s="156" t="s">
        <v>12547</v>
      </c>
      <c r="D4341" s="144" t="s">
        <v>9548</v>
      </c>
      <c r="E4341" s="145" t="s">
        <v>30072</v>
      </c>
    </row>
    <row r="4342" spans="1:5" ht="27">
      <c r="A4342" t="str">
        <f t="shared" si="67"/>
        <v>96974</v>
      </c>
      <c r="B4342" s="142" t="s">
        <v>5007</v>
      </c>
      <c r="C4342" s="156" t="s">
        <v>12549</v>
      </c>
      <c r="D4342" s="144" t="s">
        <v>9548</v>
      </c>
      <c r="E4342" s="145" t="s">
        <v>19448</v>
      </c>
    </row>
    <row r="4343" spans="1:5" ht="27">
      <c r="A4343" t="str">
        <f t="shared" si="67"/>
        <v>96975</v>
      </c>
      <c r="B4343" s="142" t="s">
        <v>5008</v>
      </c>
      <c r="C4343" s="156" t="s">
        <v>12550</v>
      </c>
      <c r="D4343" s="144" t="s">
        <v>9548</v>
      </c>
      <c r="E4343" s="145" t="s">
        <v>28561</v>
      </c>
    </row>
    <row r="4344" spans="1:5" ht="27">
      <c r="A4344" t="str">
        <f t="shared" si="67"/>
        <v>96976</v>
      </c>
      <c r="B4344" s="142" t="s">
        <v>5009</v>
      </c>
      <c r="C4344" s="156" t="s">
        <v>12551</v>
      </c>
      <c r="D4344" s="144" t="s">
        <v>9548</v>
      </c>
      <c r="E4344" s="145" t="s">
        <v>30073</v>
      </c>
    </row>
    <row r="4345" spans="1:5" ht="27">
      <c r="A4345" t="str">
        <f t="shared" si="67"/>
        <v>96977</v>
      </c>
      <c r="B4345" s="142" t="s">
        <v>5010</v>
      </c>
      <c r="C4345" s="156" t="s">
        <v>12552</v>
      </c>
      <c r="D4345" s="144" t="s">
        <v>9548</v>
      </c>
      <c r="E4345" s="145" t="s">
        <v>30074</v>
      </c>
    </row>
    <row r="4346" spans="1:5" ht="27">
      <c r="A4346" t="str">
        <f t="shared" si="67"/>
        <v>96978</v>
      </c>
      <c r="B4346" s="142" t="s">
        <v>5011</v>
      </c>
      <c r="C4346" s="156" t="s">
        <v>12553</v>
      </c>
      <c r="D4346" s="144" t="s">
        <v>9548</v>
      </c>
      <c r="E4346" s="145" t="s">
        <v>19840</v>
      </c>
    </row>
    <row r="4347" spans="1:5" ht="27">
      <c r="A4347" t="str">
        <f t="shared" si="67"/>
        <v>96979</v>
      </c>
      <c r="B4347" s="142" t="s">
        <v>5012</v>
      </c>
      <c r="C4347" s="156" t="s">
        <v>12554</v>
      </c>
      <c r="D4347" s="144" t="s">
        <v>9548</v>
      </c>
      <c r="E4347" s="145" t="s">
        <v>30075</v>
      </c>
    </row>
    <row r="4348" spans="1:5">
      <c r="A4348" t="str">
        <f t="shared" si="67"/>
        <v>96984</v>
      </c>
      <c r="B4348" s="142" t="s">
        <v>5013</v>
      </c>
      <c r="C4348" s="156" t="s">
        <v>12555</v>
      </c>
      <c r="D4348" s="144" t="s">
        <v>9623</v>
      </c>
      <c r="E4348" s="145" t="s">
        <v>24782</v>
      </c>
    </row>
    <row r="4349" spans="1:5">
      <c r="A4349" t="str">
        <f t="shared" si="67"/>
        <v>96985</v>
      </c>
      <c r="B4349" s="142" t="s">
        <v>5014</v>
      </c>
      <c r="C4349" s="156" t="s">
        <v>12556</v>
      </c>
      <c r="D4349" s="144" t="s">
        <v>9623</v>
      </c>
      <c r="E4349" s="145" t="s">
        <v>28582</v>
      </c>
    </row>
    <row r="4350" spans="1:5">
      <c r="A4350" t="str">
        <f t="shared" si="67"/>
        <v>96986</v>
      </c>
      <c r="B4350" s="142" t="s">
        <v>5015</v>
      </c>
      <c r="C4350" s="156" t="s">
        <v>12557</v>
      </c>
      <c r="D4350" s="144" t="s">
        <v>9623</v>
      </c>
      <c r="E4350" s="145" t="s">
        <v>30076</v>
      </c>
    </row>
    <row r="4351" spans="1:5">
      <c r="A4351" t="str">
        <f t="shared" si="67"/>
        <v>96987</v>
      </c>
      <c r="B4351" s="142" t="s">
        <v>5016</v>
      </c>
      <c r="C4351" s="156" t="s">
        <v>12558</v>
      </c>
      <c r="D4351" s="144" t="s">
        <v>9623</v>
      </c>
      <c r="E4351" s="145" t="s">
        <v>26134</v>
      </c>
    </row>
    <row r="4352" spans="1:5">
      <c r="A4352" t="str">
        <f t="shared" si="67"/>
        <v>96988</v>
      </c>
      <c r="B4352" s="142" t="s">
        <v>5017</v>
      </c>
      <c r="C4352" s="156" t="s">
        <v>12559</v>
      </c>
      <c r="D4352" s="144" t="s">
        <v>9623</v>
      </c>
      <c r="E4352" s="145" t="s">
        <v>30077</v>
      </c>
    </row>
    <row r="4353" spans="1:5">
      <c r="A4353" t="str">
        <f t="shared" si="67"/>
        <v>96989</v>
      </c>
      <c r="B4353" s="142" t="s">
        <v>5018</v>
      </c>
      <c r="C4353" s="156" t="s">
        <v>12560</v>
      </c>
      <c r="D4353" s="144" t="s">
        <v>9623</v>
      </c>
      <c r="E4353" s="145" t="s">
        <v>30078</v>
      </c>
    </row>
    <row r="4354" spans="1:5">
      <c r="A4354" t="str">
        <f t="shared" si="67"/>
        <v>96995</v>
      </c>
      <c r="B4354" s="142" t="s">
        <v>5019</v>
      </c>
      <c r="C4354" s="156" t="s">
        <v>14606</v>
      </c>
      <c r="D4354" s="144" t="s">
        <v>10840</v>
      </c>
      <c r="E4354" s="145" t="s">
        <v>18556</v>
      </c>
    </row>
    <row r="4355" spans="1:5" ht="40.5">
      <c r="A4355" t="str">
        <f t="shared" si="67"/>
        <v>97010</v>
      </c>
      <c r="B4355" s="142" t="s">
        <v>5020</v>
      </c>
      <c r="C4355" s="156" t="s">
        <v>15588</v>
      </c>
      <c r="D4355" s="144" t="s">
        <v>9548</v>
      </c>
      <c r="E4355" s="145" t="s">
        <v>25449</v>
      </c>
    </row>
    <row r="4356" spans="1:5" ht="27">
      <c r="A4356" t="str">
        <f t="shared" si="67"/>
        <v>97011</v>
      </c>
      <c r="B4356" s="142" t="s">
        <v>5021</v>
      </c>
      <c r="C4356" s="156" t="s">
        <v>15589</v>
      </c>
      <c r="D4356" s="144" t="s">
        <v>9548</v>
      </c>
      <c r="E4356" s="145" t="s">
        <v>19445</v>
      </c>
    </row>
    <row r="4357" spans="1:5" ht="40.5">
      <c r="A4357" t="str">
        <f t="shared" si="67"/>
        <v>97012</v>
      </c>
      <c r="B4357" s="142" t="s">
        <v>5022</v>
      </c>
      <c r="C4357" s="156" t="s">
        <v>15590</v>
      </c>
      <c r="D4357" s="144" t="s">
        <v>9548</v>
      </c>
      <c r="E4357" s="145" t="s">
        <v>30079</v>
      </c>
    </row>
    <row r="4358" spans="1:5" ht="27">
      <c r="A4358" t="str">
        <f t="shared" si="67"/>
        <v>97013</v>
      </c>
      <c r="B4358" s="142" t="s">
        <v>5023</v>
      </c>
      <c r="C4358" s="156" t="s">
        <v>15591</v>
      </c>
      <c r="D4358" s="144" t="s">
        <v>9548</v>
      </c>
      <c r="E4358" s="145" t="s">
        <v>29624</v>
      </c>
    </row>
    <row r="4359" spans="1:5" ht="27">
      <c r="A4359" t="str">
        <f t="shared" si="67"/>
        <v>97014</v>
      </c>
      <c r="B4359" s="142" t="s">
        <v>5024</v>
      </c>
      <c r="C4359" s="156" t="s">
        <v>15592</v>
      </c>
      <c r="D4359" s="144" t="s">
        <v>9548</v>
      </c>
      <c r="E4359" s="145" t="s">
        <v>30080</v>
      </c>
    </row>
    <row r="4360" spans="1:5" ht="40.5">
      <c r="A4360" t="str">
        <f t="shared" ref="A4360:A4423" si="68">IF(ISERROR(SEARCH("/",B4360)=6),TRIM(CLEAN(B4360)),IF(SEARCH("/",B4360)=6,IF(LEN(TRIM(CLEAN(B4360)))=7,LEFT(TRIM(CLEAN(B4360)),6)&amp;"00"&amp;RIGHT(TRIM(CLEAN(B4360)),1),LEFT(TRIM(CLEAN(B4360)),6)&amp;"0"&amp;RIGHT(TRIM(CLEAN(B4360)),2)),TRIM(CLEAN(B4360))))</f>
        <v>97015</v>
      </c>
      <c r="B4360" s="142" t="s">
        <v>5025</v>
      </c>
      <c r="C4360" s="156" t="s">
        <v>15593</v>
      </c>
      <c r="D4360" s="144" t="s">
        <v>9548</v>
      </c>
      <c r="E4360" s="145" t="s">
        <v>17612</v>
      </c>
    </row>
    <row r="4361" spans="1:5" ht="27">
      <c r="A4361" t="str">
        <f t="shared" si="68"/>
        <v>97016</v>
      </c>
      <c r="B4361" s="142" t="s">
        <v>5026</v>
      </c>
      <c r="C4361" s="156" t="s">
        <v>15594</v>
      </c>
      <c r="D4361" s="144" t="s">
        <v>9548</v>
      </c>
      <c r="E4361" s="145" t="s">
        <v>25405</v>
      </c>
    </row>
    <row r="4362" spans="1:5" ht="27">
      <c r="A4362" t="str">
        <f t="shared" si="68"/>
        <v>97017</v>
      </c>
      <c r="B4362" s="142" t="s">
        <v>5027</v>
      </c>
      <c r="C4362" s="156" t="s">
        <v>15595</v>
      </c>
      <c r="D4362" s="144" t="s">
        <v>9548</v>
      </c>
      <c r="E4362" s="145" t="s">
        <v>22169</v>
      </c>
    </row>
    <row r="4363" spans="1:5" ht="40.5">
      <c r="A4363" t="str">
        <f t="shared" si="68"/>
        <v>97018</v>
      </c>
      <c r="B4363" s="142" t="s">
        <v>5028</v>
      </c>
      <c r="C4363" s="156" t="s">
        <v>15597</v>
      </c>
      <c r="D4363" s="144" t="s">
        <v>9548</v>
      </c>
      <c r="E4363" s="145" t="s">
        <v>25574</v>
      </c>
    </row>
    <row r="4364" spans="1:5" ht="54">
      <c r="A4364" t="str">
        <f t="shared" si="68"/>
        <v>97031</v>
      </c>
      <c r="B4364" s="142" t="s">
        <v>5029</v>
      </c>
      <c r="C4364" s="156" t="s">
        <v>15599</v>
      </c>
      <c r="D4364" s="144" t="s">
        <v>9548</v>
      </c>
      <c r="E4364" s="145" t="s">
        <v>30081</v>
      </c>
    </row>
    <row r="4365" spans="1:5" ht="54">
      <c r="A4365" t="str">
        <f t="shared" si="68"/>
        <v>97032</v>
      </c>
      <c r="B4365" s="142" t="s">
        <v>5030</v>
      </c>
      <c r="C4365" s="156" t="s">
        <v>15600</v>
      </c>
      <c r="D4365" s="144" t="s">
        <v>9548</v>
      </c>
      <c r="E4365" s="145" t="s">
        <v>28401</v>
      </c>
    </row>
    <row r="4366" spans="1:5" ht="54">
      <c r="A4366" t="str">
        <f t="shared" si="68"/>
        <v>97033</v>
      </c>
      <c r="B4366" s="142" t="s">
        <v>5031</v>
      </c>
      <c r="C4366" s="156" t="s">
        <v>15601</v>
      </c>
      <c r="D4366" s="144" t="s">
        <v>9548</v>
      </c>
      <c r="E4366" s="145" t="s">
        <v>25683</v>
      </c>
    </row>
    <row r="4367" spans="1:5" ht="54">
      <c r="A4367" t="str">
        <f t="shared" si="68"/>
        <v>97034</v>
      </c>
      <c r="B4367" s="142" t="s">
        <v>5032</v>
      </c>
      <c r="C4367" s="156" t="s">
        <v>15602</v>
      </c>
      <c r="D4367" s="144" t="s">
        <v>9548</v>
      </c>
      <c r="E4367" s="145" t="s">
        <v>30082</v>
      </c>
    </row>
    <row r="4368" spans="1:5" ht="27">
      <c r="A4368" t="str">
        <f t="shared" si="68"/>
        <v>97039</v>
      </c>
      <c r="B4368" s="142" t="s">
        <v>5033</v>
      </c>
      <c r="C4368" s="156" t="s">
        <v>15603</v>
      </c>
      <c r="D4368" s="144" t="s">
        <v>9772</v>
      </c>
      <c r="E4368" s="145" t="s">
        <v>30083</v>
      </c>
    </row>
    <row r="4369" spans="1:5" ht="27">
      <c r="A4369" t="str">
        <f t="shared" si="68"/>
        <v>97040</v>
      </c>
      <c r="B4369" s="142" t="s">
        <v>5034</v>
      </c>
      <c r="C4369" s="156" t="s">
        <v>15604</v>
      </c>
      <c r="D4369" s="144" t="s">
        <v>9772</v>
      </c>
      <c r="E4369" s="145" t="s">
        <v>16351</v>
      </c>
    </row>
    <row r="4370" spans="1:5">
      <c r="A4370" t="str">
        <f t="shared" si="68"/>
        <v>97041</v>
      </c>
      <c r="B4370" s="142" t="s">
        <v>5035</v>
      </c>
      <c r="C4370" s="156" t="s">
        <v>15605</v>
      </c>
      <c r="D4370" s="144" t="s">
        <v>9772</v>
      </c>
      <c r="E4370" s="145" t="s">
        <v>30084</v>
      </c>
    </row>
    <row r="4371" spans="1:5">
      <c r="A4371" t="str">
        <f t="shared" si="68"/>
        <v>97046</v>
      </c>
      <c r="B4371" s="142" t="s">
        <v>5036</v>
      </c>
      <c r="C4371" s="156" t="s">
        <v>15606</v>
      </c>
      <c r="D4371" s="144" t="s">
        <v>9772</v>
      </c>
      <c r="E4371" s="145" t="s">
        <v>9110</v>
      </c>
    </row>
    <row r="4372" spans="1:5" ht="27">
      <c r="A4372" t="str">
        <f t="shared" si="68"/>
        <v>97047</v>
      </c>
      <c r="B4372" s="142" t="s">
        <v>5037</v>
      </c>
      <c r="C4372" s="156" t="s">
        <v>15607</v>
      </c>
      <c r="D4372" s="144" t="s">
        <v>9772</v>
      </c>
      <c r="E4372" s="145" t="s">
        <v>8707</v>
      </c>
    </row>
    <row r="4373" spans="1:5">
      <c r="A4373" t="str">
        <f t="shared" si="68"/>
        <v>97048</v>
      </c>
      <c r="B4373" s="142" t="s">
        <v>5038</v>
      </c>
      <c r="C4373" s="156" t="s">
        <v>15608</v>
      </c>
      <c r="D4373" s="144" t="s">
        <v>9772</v>
      </c>
      <c r="E4373" s="145" t="s">
        <v>9319</v>
      </c>
    </row>
    <row r="4374" spans="1:5">
      <c r="A4374" t="str">
        <f t="shared" si="68"/>
        <v>97054</v>
      </c>
      <c r="B4374" s="142" t="s">
        <v>7637</v>
      </c>
      <c r="C4374" s="156" t="s">
        <v>15609</v>
      </c>
      <c r="D4374" s="144" t="s">
        <v>9623</v>
      </c>
      <c r="E4374" s="145" t="s">
        <v>28427</v>
      </c>
    </row>
    <row r="4375" spans="1:5">
      <c r="A4375" t="str">
        <f t="shared" si="68"/>
        <v>97062</v>
      </c>
      <c r="B4375" s="142" t="s">
        <v>5039</v>
      </c>
      <c r="C4375" s="156" t="s">
        <v>15610</v>
      </c>
      <c r="D4375" s="144" t="s">
        <v>9772</v>
      </c>
      <c r="E4375" s="145" t="s">
        <v>8789</v>
      </c>
    </row>
    <row r="4376" spans="1:5" ht="27">
      <c r="A4376" t="str">
        <f t="shared" si="68"/>
        <v>97063</v>
      </c>
      <c r="B4376" s="142" t="s">
        <v>5040</v>
      </c>
      <c r="C4376" s="156" t="s">
        <v>15611</v>
      </c>
      <c r="D4376" s="144" t="s">
        <v>9772</v>
      </c>
      <c r="E4376" s="145" t="s">
        <v>17942</v>
      </c>
    </row>
    <row r="4377" spans="1:5" ht="27">
      <c r="A4377" t="str">
        <f t="shared" si="68"/>
        <v>97064</v>
      </c>
      <c r="B4377" s="142" t="s">
        <v>5041</v>
      </c>
      <c r="C4377" s="156" t="s">
        <v>15612</v>
      </c>
      <c r="D4377" s="144" t="s">
        <v>9548</v>
      </c>
      <c r="E4377" s="145" t="s">
        <v>17597</v>
      </c>
    </row>
    <row r="4378" spans="1:5" ht="27">
      <c r="A4378" t="str">
        <f t="shared" si="68"/>
        <v>97065</v>
      </c>
      <c r="B4378" s="142" t="s">
        <v>5042</v>
      </c>
      <c r="C4378" s="156" t="s">
        <v>15613</v>
      </c>
      <c r="D4378" s="144" t="s">
        <v>10840</v>
      </c>
      <c r="E4378" s="145" t="s">
        <v>16759</v>
      </c>
    </row>
    <row r="4379" spans="1:5" ht="27">
      <c r="A4379" t="str">
        <f t="shared" si="68"/>
        <v>97066</v>
      </c>
      <c r="B4379" s="142" t="s">
        <v>5043</v>
      </c>
      <c r="C4379" s="156" t="s">
        <v>15614</v>
      </c>
      <c r="D4379" s="144" t="s">
        <v>9772</v>
      </c>
      <c r="E4379" s="145" t="s">
        <v>25528</v>
      </c>
    </row>
    <row r="4380" spans="1:5" ht="27">
      <c r="A4380" t="str">
        <f t="shared" si="68"/>
        <v>97067</v>
      </c>
      <c r="B4380" s="142" t="s">
        <v>5044</v>
      </c>
      <c r="C4380" s="156" t="s">
        <v>15615</v>
      </c>
      <c r="D4380" s="144" t="s">
        <v>9548</v>
      </c>
      <c r="E4380" s="145" t="s">
        <v>30085</v>
      </c>
    </row>
    <row r="4381" spans="1:5">
      <c r="A4381" t="str">
        <f t="shared" si="68"/>
        <v>97082</v>
      </c>
      <c r="B4381" s="142" t="s">
        <v>5045</v>
      </c>
      <c r="C4381" s="156" t="s">
        <v>24885</v>
      </c>
      <c r="D4381" s="144" t="s">
        <v>10840</v>
      </c>
      <c r="E4381" s="145" t="s">
        <v>30086</v>
      </c>
    </row>
    <row r="4382" spans="1:5" ht="27">
      <c r="A4382" t="str">
        <f t="shared" si="68"/>
        <v>97083</v>
      </c>
      <c r="B4382" s="142" t="s">
        <v>5046</v>
      </c>
      <c r="C4382" s="156" t="s">
        <v>24886</v>
      </c>
      <c r="D4382" s="144" t="s">
        <v>9772</v>
      </c>
      <c r="E4382" s="145" t="s">
        <v>8607</v>
      </c>
    </row>
    <row r="4383" spans="1:5" ht="27">
      <c r="A4383" t="str">
        <f t="shared" si="68"/>
        <v>97084</v>
      </c>
      <c r="B4383" s="142" t="s">
        <v>5047</v>
      </c>
      <c r="C4383" s="156" t="s">
        <v>24887</v>
      </c>
      <c r="D4383" s="144" t="s">
        <v>9772</v>
      </c>
      <c r="E4383" s="145" t="s">
        <v>9043</v>
      </c>
    </row>
    <row r="4384" spans="1:5" ht="27">
      <c r="A4384" t="str">
        <f t="shared" si="68"/>
        <v>97086</v>
      </c>
      <c r="B4384" s="142" t="s">
        <v>5048</v>
      </c>
      <c r="C4384" s="156" t="s">
        <v>24888</v>
      </c>
      <c r="D4384" s="144" t="s">
        <v>9772</v>
      </c>
      <c r="E4384" s="145" t="s">
        <v>30087</v>
      </c>
    </row>
    <row r="4385" spans="1:5" ht="27">
      <c r="A4385" t="str">
        <f t="shared" si="68"/>
        <v>97087</v>
      </c>
      <c r="B4385" s="142" t="s">
        <v>8219</v>
      </c>
      <c r="C4385" s="156" t="s">
        <v>24889</v>
      </c>
      <c r="D4385" s="144" t="s">
        <v>9772</v>
      </c>
      <c r="E4385" s="145" t="s">
        <v>17949</v>
      </c>
    </row>
    <row r="4386" spans="1:5" ht="27">
      <c r="A4386" t="str">
        <f t="shared" si="68"/>
        <v>97088</v>
      </c>
      <c r="B4386" s="142" t="s">
        <v>8220</v>
      </c>
      <c r="C4386" s="156" t="s">
        <v>24890</v>
      </c>
      <c r="D4386" s="144" t="s">
        <v>10821</v>
      </c>
      <c r="E4386" s="145" t="s">
        <v>23440</v>
      </c>
    </row>
    <row r="4387" spans="1:5" ht="27">
      <c r="A4387" t="str">
        <f t="shared" si="68"/>
        <v>97089</v>
      </c>
      <c r="B4387" s="142" t="s">
        <v>8221</v>
      </c>
      <c r="C4387" s="156" t="s">
        <v>24891</v>
      </c>
      <c r="D4387" s="144" t="s">
        <v>10821</v>
      </c>
      <c r="E4387" s="145" t="s">
        <v>23397</v>
      </c>
    </row>
    <row r="4388" spans="1:5" ht="27">
      <c r="A4388" t="str">
        <f t="shared" si="68"/>
        <v>97090</v>
      </c>
      <c r="B4388" s="142" t="s">
        <v>8222</v>
      </c>
      <c r="C4388" s="156" t="s">
        <v>24892</v>
      </c>
      <c r="D4388" s="144" t="s">
        <v>10821</v>
      </c>
      <c r="E4388" s="145" t="s">
        <v>28437</v>
      </c>
    </row>
    <row r="4389" spans="1:5" ht="27">
      <c r="A4389" t="str">
        <f t="shared" si="68"/>
        <v>97091</v>
      </c>
      <c r="B4389" s="142" t="s">
        <v>8223</v>
      </c>
      <c r="C4389" s="156" t="s">
        <v>24893</v>
      </c>
      <c r="D4389" s="144" t="s">
        <v>10821</v>
      </c>
      <c r="E4389" s="145" t="s">
        <v>17635</v>
      </c>
    </row>
    <row r="4390" spans="1:5" ht="27">
      <c r="A4390" t="str">
        <f t="shared" si="68"/>
        <v>97092</v>
      </c>
      <c r="B4390" s="142" t="s">
        <v>8224</v>
      </c>
      <c r="C4390" s="156" t="s">
        <v>24894</v>
      </c>
      <c r="D4390" s="144" t="s">
        <v>10821</v>
      </c>
      <c r="E4390" s="145" t="s">
        <v>28453</v>
      </c>
    </row>
    <row r="4391" spans="1:5" ht="27">
      <c r="A4391" t="str">
        <f t="shared" si="68"/>
        <v>97093</v>
      </c>
      <c r="B4391" s="142" t="s">
        <v>8225</v>
      </c>
      <c r="C4391" s="156" t="s">
        <v>24895</v>
      </c>
      <c r="D4391" s="144" t="s">
        <v>10821</v>
      </c>
      <c r="E4391" s="145" t="s">
        <v>18206</v>
      </c>
    </row>
    <row r="4392" spans="1:5" ht="27">
      <c r="A4392" t="str">
        <f t="shared" si="68"/>
        <v>97096</v>
      </c>
      <c r="B4392" s="142" t="s">
        <v>5049</v>
      </c>
      <c r="C4392" s="156" t="s">
        <v>24896</v>
      </c>
      <c r="D4392" s="144" t="s">
        <v>10840</v>
      </c>
      <c r="E4392" s="145" t="s">
        <v>30088</v>
      </c>
    </row>
    <row r="4393" spans="1:5" ht="27">
      <c r="A4393" t="str">
        <f t="shared" si="68"/>
        <v>97097</v>
      </c>
      <c r="B4393" s="142" t="s">
        <v>5050</v>
      </c>
      <c r="C4393" s="156" t="s">
        <v>24897</v>
      </c>
      <c r="D4393" s="144" t="s">
        <v>9772</v>
      </c>
      <c r="E4393" s="145" t="s">
        <v>16470</v>
      </c>
    </row>
    <row r="4394" spans="1:5" ht="27">
      <c r="A4394" t="str">
        <f t="shared" si="68"/>
        <v>97101</v>
      </c>
      <c r="B4394" s="142" t="s">
        <v>8226</v>
      </c>
      <c r="C4394" s="156" t="s">
        <v>24898</v>
      </c>
      <c r="D4394" s="144" t="s">
        <v>9772</v>
      </c>
      <c r="E4394" s="145" t="s">
        <v>30089</v>
      </c>
    </row>
    <row r="4395" spans="1:5" ht="27">
      <c r="A4395" t="str">
        <f t="shared" si="68"/>
        <v>97102</v>
      </c>
      <c r="B4395" s="142" t="s">
        <v>8227</v>
      </c>
      <c r="C4395" s="156" t="s">
        <v>24899</v>
      </c>
      <c r="D4395" s="144" t="s">
        <v>9772</v>
      </c>
      <c r="E4395" s="145" t="s">
        <v>30090</v>
      </c>
    </row>
    <row r="4396" spans="1:5" ht="27">
      <c r="A4396" t="str">
        <f t="shared" si="68"/>
        <v>97103</v>
      </c>
      <c r="B4396" s="142" t="s">
        <v>8228</v>
      </c>
      <c r="C4396" s="156" t="s">
        <v>24900</v>
      </c>
      <c r="D4396" s="144" t="s">
        <v>9772</v>
      </c>
      <c r="E4396" s="145" t="s">
        <v>30091</v>
      </c>
    </row>
    <row r="4397" spans="1:5" ht="27">
      <c r="A4397" t="str">
        <f t="shared" si="68"/>
        <v>97104</v>
      </c>
      <c r="B4397" s="142" t="s">
        <v>8229</v>
      </c>
      <c r="C4397" s="156" t="s">
        <v>14935</v>
      </c>
      <c r="D4397" s="144" t="s">
        <v>9772</v>
      </c>
      <c r="E4397" s="145" t="s">
        <v>30092</v>
      </c>
    </row>
    <row r="4398" spans="1:5" ht="27">
      <c r="A4398" t="str">
        <f t="shared" si="68"/>
        <v>97105</v>
      </c>
      <c r="B4398" s="142" t="s">
        <v>8230</v>
      </c>
      <c r="C4398" s="156" t="s">
        <v>14936</v>
      </c>
      <c r="D4398" s="144" t="s">
        <v>9772</v>
      </c>
      <c r="E4398" s="145" t="s">
        <v>30093</v>
      </c>
    </row>
    <row r="4399" spans="1:5" ht="27">
      <c r="A4399" t="str">
        <f t="shared" si="68"/>
        <v>97106</v>
      </c>
      <c r="B4399" s="142" t="s">
        <v>8231</v>
      </c>
      <c r="C4399" s="156" t="s">
        <v>14937</v>
      </c>
      <c r="D4399" s="144" t="s">
        <v>9772</v>
      </c>
      <c r="E4399" s="145" t="s">
        <v>24992</v>
      </c>
    </row>
    <row r="4400" spans="1:5" ht="27">
      <c r="A4400" t="str">
        <f t="shared" si="68"/>
        <v>97107</v>
      </c>
      <c r="B4400" s="142" t="s">
        <v>8232</v>
      </c>
      <c r="C4400" s="156" t="s">
        <v>14938</v>
      </c>
      <c r="D4400" s="144" t="s">
        <v>9772</v>
      </c>
      <c r="E4400" s="145" t="s">
        <v>30094</v>
      </c>
    </row>
    <row r="4401" spans="1:5" ht="27">
      <c r="A4401" t="str">
        <f t="shared" si="68"/>
        <v>97108</v>
      </c>
      <c r="B4401" s="142" t="s">
        <v>8233</v>
      </c>
      <c r="C4401" s="156" t="s">
        <v>14939</v>
      </c>
      <c r="D4401" s="144" t="s">
        <v>9772</v>
      </c>
      <c r="E4401" s="145" t="s">
        <v>30095</v>
      </c>
    </row>
    <row r="4402" spans="1:5" ht="27">
      <c r="A4402" t="str">
        <f t="shared" si="68"/>
        <v>97109</v>
      </c>
      <c r="B4402" s="142" t="s">
        <v>8234</v>
      </c>
      <c r="C4402" s="156" t="s">
        <v>14940</v>
      </c>
      <c r="D4402" s="144" t="s">
        <v>9772</v>
      </c>
      <c r="E4402" s="145" t="s">
        <v>30096</v>
      </c>
    </row>
    <row r="4403" spans="1:5" ht="27">
      <c r="A4403" t="str">
        <f t="shared" si="68"/>
        <v>97110</v>
      </c>
      <c r="B4403" s="142" t="s">
        <v>8235</v>
      </c>
      <c r="C4403" s="156" t="s">
        <v>14941</v>
      </c>
      <c r="D4403" s="144" t="s">
        <v>9772</v>
      </c>
      <c r="E4403" s="145" t="s">
        <v>30097</v>
      </c>
    </row>
    <row r="4404" spans="1:5" ht="27">
      <c r="A4404" t="str">
        <f t="shared" si="68"/>
        <v>97111</v>
      </c>
      <c r="B4404" s="142" t="s">
        <v>8236</v>
      </c>
      <c r="C4404" s="156" t="s">
        <v>14942</v>
      </c>
      <c r="D4404" s="144" t="s">
        <v>9772</v>
      </c>
      <c r="E4404" s="145" t="s">
        <v>30098</v>
      </c>
    </row>
    <row r="4405" spans="1:5" ht="27">
      <c r="A4405" t="str">
        <f t="shared" si="68"/>
        <v>97112</v>
      </c>
      <c r="B4405" s="142" t="s">
        <v>8237</v>
      </c>
      <c r="C4405" s="156" t="s">
        <v>14943</v>
      </c>
      <c r="D4405" s="144" t="s">
        <v>9772</v>
      </c>
      <c r="E4405" s="145" t="s">
        <v>30099</v>
      </c>
    </row>
    <row r="4406" spans="1:5">
      <c r="A4406" t="str">
        <f t="shared" si="68"/>
        <v>97113</v>
      </c>
      <c r="B4406" s="142" t="s">
        <v>8238</v>
      </c>
      <c r="C4406" s="156" t="s">
        <v>14944</v>
      </c>
      <c r="D4406" s="144" t="s">
        <v>9772</v>
      </c>
      <c r="E4406" s="145" t="s">
        <v>8818</v>
      </c>
    </row>
    <row r="4407" spans="1:5">
      <c r="A4407" t="str">
        <f t="shared" si="68"/>
        <v>97114</v>
      </c>
      <c r="B4407" s="142" t="s">
        <v>5051</v>
      </c>
      <c r="C4407" s="156" t="s">
        <v>14945</v>
      </c>
      <c r="D4407" s="144" t="s">
        <v>9548</v>
      </c>
      <c r="E4407" s="145" t="s">
        <v>8644</v>
      </c>
    </row>
    <row r="4408" spans="1:5" ht="27">
      <c r="A4408" t="str">
        <f t="shared" si="68"/>
        <v>97115</v>
      </c>
      <c r="B4408" s="142" t="s">
        <v>5052</v>
      </c>
      <c r="C4408" s="156" t="s">
        <v>14946</v>
      </c>
      <c r="D4408" s="144" t="s">
        <v>10821</v>
      </c>
      <c r="E4408" s="145" t="s">
        <v>30100</v>
      </c>
    </row>
    <row r="4409" spans="1:5" ht="27">
      <c r="A4409" t="str">
        <f t="shared" si="68"/>
        <v>97116</v>
      </c>
      <c r="B4409" s="142" t="s">
        <v>8239</v>
      </c>
      <c r="C4409" s="156" t="s">
        <v>14948</v>
      </c>
      <c r="D4409" s="144" t="s">
        <v>10821</v>
      </c>
      <c r="E4409" s="145" t="s">
        <v>26162</v>
      </c>
    </row>
    <row r="4410" spans="1:5" ht="27">
      <c r="A4410" t="str">
        <f t="shared" si="68"/>
        <v>97117</v>
      </c>
      <c r="B4410" s="142" t="s">
        <v>8240</v>
      </c>
      <c r="C4410" s="156" t="s">
        <v>14949</v>
      </c>
      <c r="D4410" s="144" t="s">
        <v>10821</v>
      </c>
      <c r="E4410" s="145" t="s">
        <v>18019</v>
      </c>
    </row>
    <row r="4411" spans="1:5" ht="27">
      <c r="A4411" t="str">
        <f t="shared" si="68"/>
        <v>97118</v>
      </c>
      <c r="B4411" s="142" t="s">
        <v>8241</v>
      </c>
      <c r="C4411" s="156" t="s">
        <v>14951</v>
      </c>
      <c r="D4411" s="144" t="s">
        <v>10821</v>
      </c>
      <c r="E4411" s="145" t="s">
        <v>18153</v>
      </c>
    </row>
    <row r="4412" spans="1:5" ht="27">
      <c r="A4412" t="str">
        <f t="shared" si="68"/>
        <v>97119</v>
      </c>
      <c r="B4412" s="142" t="s">
        <v>8242</v>
      </c>
      <c r="C4412" s="156" t="s">
        <v>14953</v>
      </c>
      <c r="D4412" s="144" t="s">
        <v>10821</v>
      </c>
      <c r="E4412" s="145" t="s">
        <v>8695</v>
      </c>
    </row>
    <row r="4413" spans="1:5" ht="27">
      <c r="A4413" t="str">
        <f t="shared" si="68"/>
        <v>97120</v>
      </c>
      <c r="B4413" s="142" t="s">
        <v>5053</v>
      </c>
      <c r="C4413" s="156" t="s">
        <v>14954</v>
      </c>
      <c r="D4413" s="144" t="s">
        <v>10821</v>
      </c>
      <c r="E4413" s="145" t="s">
        <v>8508</v>
      </c>
    </row>
    <row r="4414" spans="1:5" ht="40.5">
      <c r="A4414" t="str">
        <f t="shared" si="68"/>
        <v>97121</v>
      </c>
      <c r="B4414" s="142" t="s">
        <v>5054</v>
      </c>
      <c r="C4414" s="156" t="s">
        <v>9656</v>
      </c>
      <c r="D4414" s="144" t="s">
        <v>9548</v>
      </c>
      <c r="E4414" s="145" t="s">
        <v>22457</v>
      </c>
    </row>
    <row r="4415" spans="1:5" ht="40.5">
      <c r="A4415" t="str">
        <f t="shared" si="68"/>
        <v>97122</v>
      </c>
      <c r="B4415" s="142" t="s">
        <v>5055</v>
      </c>
      <c r="C4415" s="156" t="s">
        <v>9657</v>
      </c>
      <c r="D4415" s="144" t="s">
        <v>9548</v>
      </c>
      <c r="E4415" s="145" t="s">
        <v>9145</v>
      </c>
    </row>
    <row r="4416" spans="1:5" ht="40.5">
      <c r="A4416" t="str">
        <f t="shared" si="68"/>
        <v>97123</v>
      </c>
      <c r="B4416" s="142" t="s">
        <v>5056</v>
      </c>
      <c r="C4416" s="156" t="s">
        <v>9658</v>
      </c>
      <c r="D4416" s="144" t="s">
        <v>9548</v>
      </c>
      <c r="E4416" s="145" t="s">
        <v>28432</v>
      </c>
    </row>
    <row r="4417" spans="1:5" ht="40.5">
      <c r="A4417" t="str">
        <f t="shared" si="68"/>
        <v>97124</v>
      </c>
      <c r="B4417" s="142" t="s">
        <v>5057</v>
      </c>
      <c r="C4417" s="156" t="s">
        <v>9660</v>
      </c>
      <c r="D4417" s="144" t="s">
        <v>9548</v>
      </c>
      <c r="E4417" s="145" t="s">
        <v>8764</v>
      </c>
    </row>
    <row r="4418" spans="1:5" ht="40.5">
      <c r="A4418" t="str">
        <f t="shared" si="68"/>
        <v>97125</v>
      </c>
      <c r="B4418" s="142" t="s">
        <v>5058</v>
      </c>
      <c r="C4418" s="156" t="s">
        <v>9661</v>
      </c>
      <c r="D4418" s="144" t="s">
        <v>9548</v>
      </c>
      <c r="E4418" s="145" t="s">
        <v>9283</v>
      </c>
    </row>
    <row r="4419" spans="1:5" ht="40.5">
      <c r="A4419" t="str">
        <f t="shared" si="68"/>
        <v>97126</v>
      </c>
      <c r="B4419" s="142" t="s">
        <v>5059</v>
      </c>
      <c r="C4419" s="156" t="s">
        <v>9662</v>
      </c>
      <c r="D4419" s="144" t="s">
        <v>9548</v>
      </c>
      <c r="E4419" s="145" t="s">
        <v>8526</v>
      </c>
    </row>
    <row r="4420" spans="1:5" ht="40.5">
      <c r="A4420" t="str">
        <f t="shared" si="68"/>
        <v>97127</v>
      </c>
      <c r="B4420" s="142" t="s">
        <v>5060</v>
      </c>
      <c r="C4420" s="156" t="s">
        <v>9754</v>
      </c>
      <c r="D4420" s="144" t="s">
        <v>9548</v>
      </c>
      <c r="E4420" s="145" t="s">
        <v>26391</v>
      </c>
    </row>
    <row r="4421" spans="1:5" ht="40.5">
      <c r="A4421" t="str">
        <f t="shared" si="68"/>
        <v>97128</v>
      </c>
      <c r="B4421" s="142" t="s">
        <v>5061</v>
      </c>
      <c r="C4421" s="156" t="s">
        <v>9755</v>
      </c>
      <c r="D4421" s="144" t="s">
        <v>9548</v>
      </c>
      <c r="E4421" s="145" t="s">
        <v>11728</v>
      </c>
    </row>
    <row r="4422" spans="1:5" ht="40.5">
      <c r="A4422" t="str">
        <f t="shared" si="68"/>
        <v>97129</v>
      </c>
      <c r="B4422" s="142" t="s">
        <v>5062</v>
      </c>
      <c r="C4422" s="156" t="s">
        <v>9757</v>
      </c>
      <c r="D4422" s="144" t="s">
        <v>9548</v>
      </c>
      <c r="E4422" s="145" t="s">
        <v>26127</v>
      </c>
    </row>
    <row r="4423" spans="1:5" ht="40.5">
      <c r="A4423" t="str">
        <f t="shared" si="68"/>
        <v>97130</v>
      </c>
      <c r="B4423" s="142" t="s">
        <v>5063</v>
      </c>
      <c r="C4423" s="156" t="s">
        <v>9758</v>
      </c>
      <c r="D4423" s="144" t="s">
        <v>9548</v>
      </c>
      <c r="E4423" s="145" t="s">
        <v>16350</v>
      </c>
    </row>
    <row r="4424" spans="1:5" ht="40.5">
      <c r="A4424" t="str">
        <f t="shared" ref="A4424:A4487" si="69">IF(ISERROR(SEARCH("/",B4424)=6),TRIM(CLEAN(B4424)),IF(SEARCH("/",B4424)=6,IF(LEN(TRIM(CLEAN(B4424)))=7,LEFT(TRIM(CLEAN(B4424)),6)&amp;"00"&amp;RIGHT(TRIM(CLEAN(B4424)),1),LEFT(TRIM(CLEAN(B4424)),6)&amp;"0"&amp;RIGHT(TRIM(CLEAN(B4424)),2)),TRIM(CLEAN(B4424))))</f>
        <v>97131</v>
      </c>
      <c r="B4424" s="142" t="s">
        <v>5064</v>
      </c>
      <c r="C4424" s="156" t="s">
        <v>9760</v>
      </c>
      <c r="D4424" s="144" t="s">
        <v>9548</v>
      </c>
      <c r="E4424" s="145" t="s">
        <v>8941</v>
      </c>
    </row>
    <row r="4425" spans="1:5" ht="40.5">
      <c r="A4425" t="str">
        <f t="shared" si="69"/>
        <v>97132</v>
      </c>
      <c r="B4425" s="142" t="s">
        <v>5065</v>
      </c>
      <c r="C4425" s="156" t="s">
        <v>9761</v>
      </c>
      <c r="D4425" s="144" t="s">
        <v>9548</v>
      </c>
      <c r="E4425" s="145" t="s">
        <v>18000</v>
      </c>
    </row>
    <row r="4426" spans="1:5" ht="40.5">
      <c r="A4426" t="str">
        <f t="shared" si="69"/>
        <v>97133</v>
      </c>
      <c r="B4426" s="142" t="s">
        <v>5066</v>
      </c>
      <c r="C4426" s="156" t="s">
        <v>9762</v>
      </c>
      <c r="D4426" s="144" t="s">
        <v>9548</v>
      </c>
      <c r="E4426" s="145" t="s">
        <v>9203</v>
      </c>
    </row>
    <row r="4427" spans="1:5" ht="40.5">
      <c r="A4427" t="str">
        <f t="shared" si="69"/>
        <v>97134</v>
      </c>
      <c r="B4427" s="142" t="s">
        <v>5067</v>
      </c>
      <c r="C4427" s="156" t="s">
        <v>9763</v>
      </c>
      <c r="D4427" s="144" t="s">
        <v>9548</v>
      </c>
      <c r="E4427" s="145" t="s">
        <v>11835</v>
      </c>
    </row>
    <row r="4428" spans="1:5" ht="40.5">
      <c r="A4428" t="str">
        <f t="shared" si="69"/>
        <v>97135</v>
      </c>
      <c r="B4428" s="142" t="s">
        <v>5068</v>
      </c>
      <c r="C4428" s="156" t="s">
        <v>9764</v>
      </c>
      <c r="D4428" s="144" t="s">
        <v>9548</v>
      </c>
      <c r="E4428" s="145" t="s">
        <v>10730</v>
      </c>
    </row>
    <row r="4429" spans="1:5" ht="40.5">
      <c r="A4429" t="str">
        <f t="shared" si="69"/>
        <v>97136</v>
      </c>
      <c r="B4429" s="142" t="s">
        <v>5069</v>
      </c>
      <c r="C4429" s="156" t="s">
        <v>9766</v>
      </c>
      <c r="D4429" s="144" t="s">
        <v>9548</v>
      </c>
      <c r="E4429" s="145" t="s">
        <v>11983</v>
      </c>
    </row>
    <row r="4430" spans="1:5" ht="40.5">
      <c r="A4430" t="str">
        <f t="shared" si="69"/>
        <v>97137</v>
      </c>
      <c r="B4430" s="142" t="s">
        <v>5070</v>
      </c>
      <c r="C4430" s="156" t="s">
        <v>9767</v>
      </c>
      <c r="D4430" s="144" t="s">
        <v>9548</v>
      </c>
      <c r="E4430" s="145" t="s">
        <v>8561</v>
      </c>
    </row>
    <row r="4431" spans="1:5" ht="40.5">
      <c r="A4431" t="str">
        <f t="shared" si="69"/>
        <v>97138</v>
      </c>
      <c r="B4431" s="142" t="s">
        <v>5071</v>
      </c>
      <c r="C4431" s="156" t="s">
        <v>9768</v>
      </c>
      <c r="D4431" s="144" t="s">
        <v>9548</v>
      </c>
      <c r="E4431" s="145" t="s">
        <v>9137</v>
      </c>
    </row>
    <row r="4432" spans="1:5" ht="40.5">
      <c r="A4432" t="str">
        <f t="shared" si="69"/>
        <v>97139</v>
      </c>
      <c r="B4432" s="142" t="s">
        <v>5072</v>
      </c>
      <c r="C4432" s="156" t="s">
        <v>9769</v>
      </c>
      <c r="D4432" s="144" t="s">
        <v>9548</v>
      </c>
      <c r="E4432" s="145" t="s">
        <v>12947</v>
      </c>
    </row>
    <row r="4433" spans="1:5" ht="40.5">
      <c r="A4433" t="str">
        <f t="shared" si="69"/>
        <v>97140</v>
      </c>
      <c r="B4433" s="142" t="s">
        <v>5073</v>
      </c>
      <c r="C4433" s="156" t="s">
        <v>9770</v>
      </c>
      <c r="D4433" s="144" t="s">
        <v>9548</v>
      </c>
      <c r="E4433" s="145" t="s">
        <v>8599</v>
      </c>
    </row>
    <row r="4434" spans="1:5" ht="40.5">
      <c r="A4434" t="str">
        <f t="shared" si="69"/>
        <v>97141</v>
      </c>
      <c r="B4434" s="142" t="s">
        <v>5074</v>
      </c>
      <c r="C4434" s="156" t="s">
        <v>9547</v>
      </c>
      <c r="D4434" s="144" t="s">
        <v>9548</v>
      </c>
      <c r="E4434" s="145" t="s">
        <v>22496</v>
      </c>
    </row>
    <row r="4435" spans="1:5" ht="40.5">
      <c r="A4435" t="str">
        <f t="shared" si="69"/>
        <v>97142</v>
      </c>
      <c r="B4435" s="142" t="s">
        <v>5075</v>
      </c>
      <c r="C4435" s="156" t="s">
        <v>9550</v>
      </c>
      <c r="D4435" s="144" t="s">
        <v>9548</v>
      </c>
      <c r="E4435" s="145" t="s">
        <v>28420</v>
      </c>
    </row>
    <row r="4436" spans="1:5" ht="40.5">
      <c r="A4436" t="str">
        <f t="shared" si="69"/>
        <v>97143</v>
      </c>
      <c r="B4436" s="142" t="s">
        <v>5076</v>
      </c>
      <c r="C4436" s="156" t="s">
        <v>9551</v>
      </c>
      <c r="D4436" s="144" t="s">
        <v>9548</v>
      </c>
      <c r="E4436" s="145" t="s">
        <v>18604</v>
      </c>
    </row>
    <row r="4437" spans="1:5" ht="40.5">
      <c r="A4437" t="str">
        <f t="shared" si="69"/>
        <v>97144</v>
      </c>
      <c r="B4437" s="142" t="s">
        <v>5077</v>
      </c>
      <c r="C4437" s="156" t="s">
        <v>9552</v>
      </c>
      <c r="D4437" s="144" t="s">
        <v>9548</v>
      </c>
      <c r="E4437" s="145" t="s">
        <v>9508</v>
      </c>
    </row>
    <row r="4438" spans="1:5" ht="40.5">
      <c r="A4438" t="str">
        <f t="shared" si="69"/>
        <v>97145</v>
      </c>
      <c r="B4438" s="142" t="s">
        <v>5078</v>
      </c>
      <c r="C4438" s="156" t="s">
        <v>9554</v>
      </c>
      <c r="D4438" s="144" t="s">
        <v>9548</v>
      </c>
      <c r="E4438" s="145" t="s">
        <v>8917</v>
      </c>
    </row>
    <row r="4439" spans="1:5" ht="40.5">
      <c r="A4439" t="str">
        <f t="shared" si="69"/>
        <v>97146</v>
      </c>
      <c r="B4439" s="142" t="s">
        <v>5079</v>
      </c>
      <c r="C4439" s="156" t="s">
        <v>9555</v>
      </c>
      <c r="D4439" s="144" t="s">
        <v>9548</v>
      </c>
      <c r="E4439" s="145" t="s">
        <v>29293</v>
      </c>
    </row>
    <row r="4440" spans="1:5" ht="40.5">
      <c r="A4440" t="str">
        <f t="shared" si="69"/>
        <v>97147</v>
      </c>
      <c r="B4440" s="142" t="s">
        <v>5080</v>
      </c>
      <c r="C4440" s="156" t="s">
        <v>9556</v>
      </c>
      <c r="D4440" s="144" t="s">
        <v>9548</v>
      </c>
      <c r="E4440" s="145" t="s">
        <v>8801</v>
      </c>
    </row>
    <row r="4441" spans="1:5" ht="40.5">
      <c r="A4441" t="str">
        <f t="shared" si="69"/>
        <v>97148</v>
      </c>
      <c r="B4441" s="142" t="s">
        <v>5081</v>
      </c>
      <c r="C4441" s="156" t="s">
        <v>9557</v>
      </c>
      <c r="D4441" s="144" t="s">
        <v>9548</v>
      </c>
      <c r="E4441" s="145" t="s">
        <v>30101</v>
      </c>
    </row>
    <row r="4442" spans="1:5" ht="40.5">
      <c r="A4442" t="str">
        <f t="shared" si="69"/>
        <v>97149</v>
      </c>
      <c r="B4442" s="142" t="s">
        <v>5082</v>
      </c>
      <c r="C4442" s="156" t="s">
        <v>9558</v>
      </c>
      <c r="D4442" s="144" t="s">
        <v>9548</v>
      </c>
      <c r="E4442" s="145" t="s">
        <v>28344</v>
      </c>
    </row>
    <row r="4443" spans="1:5" ht="40.5">
      <c r="A4443" t="str">
        <f t="shared" si="69"/>
        <v>97150</v>
      </c>
      <c r="B4443" s="142" t="s">
        <v>5083</v>
      </c>
      <c r="C4443" s="156" t="s">
        <v>9559</v>
      </c>
      <c r="D4443" s="144" t="s">
        <v>9548</v>
      </c>
      <c r="E4443" s="145" t="s">
        <v>28366</v>
      </c>
    </row>
    <row r="4444" spans="1:5" ht="40.5">
      <c r="A4444" t="str">
        <f t="shared" si="69"/>
        <v>97151</v>
      </c>
      <c r="B4444" s="142" t="s">
        <v>5084</v>
      </c>
      <c r="C4444" s="156" t="s">
        <v>9560</v>
      </c>
      <c r="D4444" s="144" t="s">
        <v>9548</v>
      </c>
      <c r="E4444" s="145" t="s">
        <v>28387</v>
      </c>
    </row>
    <row r="4445" spans="1:5" ht="40.5">
      <c r="A4445" t="str">
        <f t="shared" si="69"/>
        <v>97152</v>
      </c>
      <c r="B4445" s="142" t="s">
        <v>5085</v>
      </c>
      <c r="C4445" s="156" t="s">
        <v>9561</v>
      </c>
      <c r="D4445" s="144" t="s">
        <v>9548</v>
      </c>
      <c r="E4445" s="145" t="s">
        <v>30102</v>
      </c>
    </row>
    <row r="4446" spans="1:5" ht="40.5">
      <c r="A4446" t="str">
        <f t="shared" si="69"/>
        <v>97153</v>
      </c>
      <c r="B4446" s="142" t="s">
        <v>5086</v>
      </c>
      <c r="C4446" s="156" t="s">
        <v>9562</v>
      </c>
      <c r="D4446" s="144" t="s">
        <v>9548</v>
      </c>
      <c r="E4446" s="145" t="s">
        <v>27225</v>
      </c>
    </row>
    <row r="4447" spans="1:5" ht="40.5">
      <c r="A4447" t="str">
        <f t="shared" si="69"/>
        <v>97154</v>
      </c>
      <c r="B4447" s="142" t="s">
        <v>5087</v>
      </c>
      <c r="C4447" s="156" t="s">
        <v>9563</v>
      </c>
      <c r="D4447" s="144" t="s">
        <v>9548</v>
      </c>
      <c r="E4447" s="145" t="s">
        <v>30103</v>
      </c>
    </row>
    <row r="4448" spans="1:5" ht="40.5">
      <c r="A4448" t="str">
        <f t="shared" si="69"/>
        <v>97155</v>
      </c>
      <c r="B4448" s="142" t="s">
        <v>5088</v>
      </c>
      <c r="C4448" s="156" t="s">
        <v>9564</v>
      </c>
      <c r="D4448" s="144" t="s">
        <v>9548</v>
      </c>
      <c r="E4448" s="145" t="s">
        <v>21033</v>
      </c>
    </row>
    <row r="4449" spans="1:5" ht="40.5">
      <c r="A4449" t="str">
        <f t="shared" si="69"/>
        <v>97156</v>
      </c>
      <c r="B4449" s="142" t="s">
        <v>5089</v>
      </c>
      <c r="C4449" s="156" t="s">
        <v>9565</v>
      </c>
      <c r="D4449" s="144" t="s">
        <v>9548</v>
      </c>
      <c r="E4449" s="145" t="s">
        <v>26329</v>
      </c>
    </row>
    <row r="4450" spans="1:5" ht="40.5">
      <c r="A4450" t="str">
        <f t="shared" si="69"/>
        <v>97157</v>
      </c>
      <c r="B4450" s="142" t="s">
        <v>5090</v>
      </c>
      <c r="C4450" s="156" t="s">
        <v>9566</v>
      </c>
      <c r="D4450" s="144" t="s">
        <v>9548</v>
      </c>
      <c r="E4450" s="145" t="s">
        <v>14553</v>
      </c>
    </row>
    <row r="4451" spans="1:5" ht="40.5">
      <c r="A4451" t="str">
        <f t="shared" si="69"/>
        <v>97158</v>
      </c>
      <c r="B4451" s="142" t="s">
        <v>5091</v>
      </c>
      <c r="C4451" s="156" t="s">
        <v>9568</v>
      </c>
      <c r="D4451" s="144" t="s">
        <v>9548</v>
      </c>
      <c r="E4451" s="145" t="s">
        <v>17732</v>
      </c>
    </row>
    <row r="4452" spans="1:5" ht="40.5">
      <c r="A4452" t="str">
        <f t="shared" si="69"/>
        <v>97159</v>
      </c>
      <c r="B4452" s="142" t="s">
        <v>5092</v>
      </c>
      <c r="C4452" s="156" t="s">
        <v>9570</v>
      </c>
      <c r="D4452" s="144" t="s">
        <v>9548</v>
      </c>
      <c r="E4452" s="145" t="s">
        <v>18968</v>
      </c>
    </row>
    <row r="4453" spans="1:5" ht="40.5">
      <c r="A4453" t="str">
        <f t="shared" si="69"/>
        <v>97160</v>
      </c>
      <c r="B4453" s="142" t="s">
        <v>5093</v>
      </c>
      <c r="C4453" s="156" t="s">
        <v>9571</v>
      </c>
      <c r="D4453" s="144" t="s">
        <v>9548</v>
      </c>
      <c r="E4453" s="145" t="s">
        <v>8552</v>
      </c>
    </row>
    <row r="4454" spans="1:5" ht="40.5">
      <c r="A4454" t="str">
        <f t="shared" si="69"/>
        <v>97161</v>
      </c>
      <c r="B4454" s="142" t="s">
        <v>5094</v>
      </c>
      <c r="C4454" s="156" t="s">
        <v>9573</v>
      </c>
      <c r="D4454" s="144" t="s">
        <v>9548</v>
      </c>
      <c r="E4454" s="145" t="s">
        <v>8922</v>
      </c>
    </row>
    <row r="4455" spans="1:5" ht="40.5">
      <c r="A4455" t="str">
        <f t="shared" si="69"/>
        <v>97162</v>
      </c>
      <c r="B4455" s="142" t="s">
        <v>5095</v>
      </c>
      <c r="C4455" s="156" t="s">
        <v>9574</v>
      </c>
      <c r="D4455" s="144" t="s">
        <v>9548</v>
      </c>
      <c r="E4455" s="145" t="s">
        <v>16071</v>
      </c>
    </row>
    <row r="4456" spans="1:5" ht="40.5">
      <c r="A4456" t="str">
        <f t="shared" si="69"/>
        <v>97163</v>
      </c>
      <c r="B4456" s="142" t="s">
        <v>5096</v>
      </c>
      <c r="C4456" s="156" t="s">
        <v>9576</v>
      </c>
      <c r="D4456" s="144" t="s">
        <v>9548</v>
      </c>
      <c r="E4456" s="145" t="s">
        <v>16642</v>
      </c>
    </row>
    <row r="4457" spans="1:5" ht="40.5">
      <c r="A4457" t="str">
        <f t="shared" si="69"/>
        <v>97164</v>
      </c>
      <c r="B4457" s="142" t="s">
        <v>5097</v>
      </c>
      <c r="C4457" s="156" t="s">
        <v>9577</v>
      </c>
      <c r="D4457" s="144" t="s">
        <v>9548</v>
      </c>
      <c r="E4457" s="145" t="s">
        <v>8725</v>
      </c>
    </row>
    <row r="4458" spans="1:5" ht="40.5">
      <c r="A4458" t="str">
        <f t="shared" si="69"/>
        <v>97165</v>
      </c>
      <c r="B4458" s="142" t="s">
        <v>5098</v>
      </c>
      <c r="C4458" s="156" t="s">
        <v>9578</v>
      </c>
      <c r="D4458" s="144" t="s">
        <v>9548</v>
      </c>
      <c r="E4458" s="145" t="s">
        <v>9265</v>
      </c>
    </row>
    <row r="4459" spans="1:5" ht="40.5">
      <c r="A4459" t="str">
        <f t="shared" si="69"/>
        <v>97166</v>
      </c>
      <c r="B4459" s="142" t="s">
        <v>5099</v>
      </c>
      <c r="C4459" s="156" t="s">
        <v>9579</v>
      </c>
      <c r="D4459" s="144" t="s">
        <v>9548</v>
      </c>
      <c r="E4459" s="145" t="s">
        <v>16355</v>
      </c>
    </row>
    <row r="4460" spans="1:5" ht="40.5">
      <c r="A4460" t="str">
        <f t="shared" si="69"/>
        <v>97167</v>
      </c>
      <c r="B4460" s="142" t="s">
        <v>5100</v>
      </c>
      <c r="C4460" s="156" t="s">
        <v>9580</v>
      </c>
      <c r="D4460" s="144" t="s">
        <v>9548</v>
      </c>
      <c r="E4460" s="145" t="s">
        <v>17584</v>
      </c>
    </row>
    <row r="4461" spans="1:5" ht="40.5">
      <c r="A4461" t="str">
        <f t="shared" si="69"/>
        <v>97168</v>
      </c>
      <c r="B4461" s="142" t="s">
        <v>5101</v>
      </c>
      <c r="C4461" s="156" t="s">
        <v>9581</v>
      </c>
      <c r="D4461" s="144" t="s">
        <v>9548</v>
      </c>
      <c r="E4461" s="145" t="s">
        <v>17721</v>
      </c>
    </row>
    <row r="4462" spans="1:5" ht="40.5">
      <c r="A4462" t="str">
        <f t="shared" si="69"/>
        <v>97169</v>
      </c>
      <c r="B4462" s="142" t="s">
        <v>5102</v>
      </c>
      <c r="C4462" s="156" t="s">
        <v>9582</v>
      </c>
      <c r="D4462" s="144" t="s">
        <v>9548</v>
      </c>
      <c r="E4462" s="145" t="s">
        <v>24796</v>
      </c>
    </row>
    <row r="4463" spans="1:5" ht="40.5">
      <c r="A4463" t="str">
        <f t="shared" si="69"/>
        <v>97170</v>
      </c>
      <c r="B4463" s="142" t="s">
        <v>5103</v>
      </c>
      <c r="C4463" s="156" t="s">
        <v>9583</v>
      </c>
      <c r="D4463" s="144" t="s">
        <v>9548</v>
      </c>
      <c r="E4463" s="145" t="s">
        <v>16613</v>
      </c>
    </row>
    <row r="4464" spans="1:5" ht="40.5">
      <c r="A4464" t="str">
        <f t="shared" si="69"/>
        <v>97171</v>
      </c>
      <c r="B4464" s="142" t="s">
        <v>5104</v>
      </c>
      <c r="C4464" s="156" t="s">
        <v>9584</v>
      </c>
      <c r="D4464" s="144" t="s">
        <v>9548</v>
      </c>
      <c r="E4464" s="145" t="s">
        <v>28365</v>
      </c>
    </row>
    <row r="4465" spans="1:5" ht="40.5">
      <c r="A4465" t="str">
        <f t="shared" si="69"/>
        <v>97172</v>
      </c>
      <c r="B4465" s="142" t="s">
        <v>5105</v>
      </c>
      <c r="C4465" s="156" t="s">
        <v>9585</v>
      </c>
      <c r="D4465" s="144" t="s">
        <v>9548</v>
      </c>
      <c r="E4465" s="145" t="s">
        <v>29323</v>
      </c>
    </row>
    <row r="4466" spans="1:5" ht="40.5">
      <c r="A4466" t="str">
        <f t="shared" si="69"/>
        <v>97173</v>
      </c>
      <c r="B4466" s="142" t="s">
        <v>5106</v>
      </c>
      <c r="C4466" s="156" t="s">
        <v>9586</v>
      </c>
      <c r="D4466" s="144" t="s">
        <v>9548</v>
      </c>
      <c r="E4466" s="145" t="s">
        <v>28449</v>
      </c>
    </row>
    <row r="4467" spans="1:5" ht="40.5">
      <c r="A4467" t="str">
        <f t="shared" si="69"/>
        <v>97174</v>
      </c>
      <c r="B4467" s="142" t="s">
        <v>5107</v>
      </c>
      <c r="C4467" s="156" t="s">
        <v>9587</v>
      </c>
      <c r="D4467" s="144" t="s">
        <v>9548</v>
      </c>
      <c r="E4467" s="145" t="s">
        <v>28467</v>
      </c>
    </row>
    <row r="4468" spans="1:5" ht="40.5">
      <c r="A4468" t="str">
        <f t="shared" si="69"/>
        <v>97175</v>
      </c>
      <c r="B4468" s="142" t="s">
        <v>5108</v>
      </c>
      <c r="C4468" s="156" t="s">
        <v>9588</v>
      </c>
      <c r="D4468" s="144" t="s">
        <v>9548</v>
      </c>
      <c r="E4468" s="145" t="s">
        <v>17726</v>
      </c>
    </row>
    <row r="4469" spans="1:5" ht="40.5">
      <c r="A4469" t="str">
        <f t="shared" si="69"/>
        <v>97176</v>
      </c>
      <c r="B4469" s="142" t="s">
        <v>5109</v>
      </c>
      <c r="C4469" s="156" t="s">
        <v>9589</v>
      </c>
      <c r="D4469" s="144" t="s">
        <v>9548</v>
      </c>
      <c r="E4469" s="145" t="s">
        <v>30104</v>
      </c>
    </row>
    <row r="4470" spans="1:5" ht="40.5">
      <c r="A4470" t="str">
        <f t="shared" si="69"/>
        <v>97177</v>
      </c>
      <c r="B4470" s="142" t="s">
        <v>5110</v>
      </c>
      <c r="C4470" s="156" t="s">
        <v>9590</v>
      </c>
      <c r="D4470" s="144" t="s">
        <v>9548</v>
      </c>
      <c r="E4470" s="145" t="s">
        <v>28456</v>
      </c>
    </row>
    <row r="4471" spans="1:5" ht="40.5">
      <c r="A4471" t="str">
        <f t="shared" si="69"/>
        <v>97178</v>
      </c>
      <c r="B4471" s="142" t="s">
        <v>5111</v>
      </c>
      <c r="C4471" s="156" t="s">
        <v>9591</v>
      </c>
      <c r="D4471" s="144" t="s">
        <v>9548</v>
      </c>
      <c r="E4471" s="145" t="s">
        <v>30105</v>
      </c>
    </row>
    <row r="4472" spans="1:5" ht="40.5">
      <c r="A4472" t="str">
        <f t="shared" si="69"/>
        <v>97179</v>
      </c>
      <c r="B4472" s="142" t="s">
        <v>5112</v>
      </c>
      <c r="C4472" s="156" t="s">
        <v>9592</v>
      </c>
      <c r="D4472" s="144" t="s">
        <v>9548</v>
      </c>
      <c r="E4472" s="145" t="s">
        <v>30106</v>
      </c>
    </row>
    <row r="4473" spans="1:5" ht="40.5">
      <c r="A4473" t="str">
        <f t="shared" si="69"/>
        <v>97180</v>
      </c>
      <c r="B4473" s="142" t="s">
        <v>5113</v>
      </c>
      <c r="C4473" s="156" t="s">
        <v>9593</v>
      </c>
      <c r="D4473" s="144" t="s">
        <v>9548</v>
      </c>
      <c r="E4473" s="145" t="s">
        <v>30107</v>
      </c>
    </row>
    <row r="4474" spans="1:5" ht="40.5">
      <c r="A4474" t="str">
        <f t="shared" si="69"/>
        <v>97181</v>
      </c>
      <c r="B4474" s="142" t="s">
        <v>5114</v>
      </c>
      <c r="C4474" s="156" t="s">
        <v>9594</v>
      </c>
      <c r="D4474" s="144" t="s">
        <v>9548</v>
      </c>
      <c r="E4474" s="145" t="s">
        <v>21727</v>
      </c>
    </row>
    <row r="4475" spans="1:5" ht="40.5">
      <c r="A4475" t="str">
        <f t="shared" si="69"/>
        <v>97182</v>
      </c>
      <c r="B4475" s="142" t="s">
        <v>5115</v>
      </c>
      <c r="C4475" s="156" t="s">
        <v>9595</v>
      </c>
      <c r="D4475" s="144" t="s">
        <v>9548</v>
      </c>
      <c r="E4475" s="145" t="s">
        <v>30108</v>
      </c>
    </row>
    <row r="4476" spans="1:5" ht="40.5">
      <c r="A4476" t="str">
        <f t="shared" si="69"/>
        <v>97183</v>
      </c>
      <c r="B4476" s="142" t="s">
        <v>5116</v>
      </c>
      <c r="C4476" s="156" t="s">
        <v>9596</v>
      </c>
      <c r="D4476" s="144" t="s">
        <v>9548</v>
      </c>
      <c r="E4476" s="145" t="s">
        <v>9495</v>
      </c>
    </row>
    <row r="4477" spans="1:5" ht="40.5">
      <c r="A4477" t="str">
        <f t="shared" si="69"/>
        <v>97184</v>
      </c>
      <c r="B4477" s="142" t="s">
        <v>5117</v>
      </c>
      <c r="C4477" s="156" t="s">
        <v>9598</v>
      </c>
      <c r="D4477" s="144" t="s">
        <v>9548</v>
      </c>
      <c r="E4477" s="145" t="s">
        <v>20257</v>
      </c>
    </row>
    <row r="4478" spans="1:5" ht="40.5">
      <c r="A4478" t="str">
        <f t="shared" si="69"/>
        <v>97185</v>
      </c>
      <c r="B4478" s="142" t="s">
        <v>5118</v>
      </c>
      <c r="C4478" s="156" t="s">
        <v>9599</v>
      </c>
      <c r="D4478" s="144" t="s">
        <v>9548</v>
      </c>
      <c r="E4478" s="145" t="s">
        <v>23733</v>
      </c>
    </row>
    <row r="4479" spans="1:5" ht="40.5">
      <c r="A4479" t="str">
        <f t="shared" si="69"/>
        <v>97186</v>
      </c>
      <c r="B4479" s="142" t="s">
        <v>5119</v>
      </c>
      <c r="C4479" s="156" t="s">
        <v>9600</v>
      </c>
      <c r="D4479" s="144" t="s">
        <v>9548</v>
      </c>
      <c r="E4479" s="145" t="s">
        <v>27638</v>
      </c>
    </row>
    <row r="4480" spans="1:5" ht="40.5">
      <c r="A4480" t="str">
        <f t="shared" si="69"/>
        <v>97187</v>
      </c>
      <c r="B4480" s="142" t="s">
        <v>5120</v>
      </c>
      <c r="C4480" s="156" t="s">
        <v>9601</v>
      </c>
      <c r="D4480" s="144" t="s">
        <v>9548</v>
      </c>
      <c r="E4480" s="145" t="s">
        <v>25628</v>
      </c>
    </row>
    <row r="4481" spans="1:5" ht="40.5">
      <c r="A4481" t="str">
        <f t="shared" si="69"/>
        <v>97188</v>
      </c>
      <c r="B4481" s="142" t="s">
        <v>5121</v>
      </c>
      <c r="C4481" s="156" t="s">
        <v>9603</v>
      </c>
      <c r="D4481" s="144" t="s">
        <v>9548</v>
      </c>
      <c r="E4481" s="145" t="s">
        <v>28835</v>
      </c>
    </row>
    <row r="4482" spans="1:5" ht="40.5">
      <c r="A4482" t="str">
        <f t="shared" si="69"/>
        <v>97189</v>
      </c>
      <c r="B4482" s="142" t="s">
        <v>5122</v>
      </c>
      <c r="C4482" s="156" t="s">
        <v>9604</v>
      </c>
      <c r="D4482" s="144" t="s">
        <v>9548</v>
      </c>
      <c r="E4482" s="145" t="s">
        <v>25999</v>
      </c>
    </row>
    <row r="4483" spans="1:5" ht="40.5">
      <c r="A4483" t="str">
        <f t="shared" si="69"/>
        <v>97190</v>
      </c>
      <c r="B4483" s="142" t="s">
        <v>5123</v>
      </c>
      <c r="C4483" s="156" t="s">
        <v>9605</v>
      </c>
      <c r="D4483" s="144" t="s">
        <v>9548</v>
      </c>
      <c r="E4483" s="145" t="s">
        <v>28576</v>
      </c>
    </row>
    <row r="4484" spans="1:5" ht="40.5">
      <c r="A4484" t="str">
        <f t="shared" si="69"/>
        <v>97191</v>
      </c>
      <c r="B4484" s="142" t="s">
        <v>5124</v>
      </c>
      <c r="C4484" s="156" t="s">
        <v>9606</v>
      </c>
      <c r="D4484" s="144" t="s">
        <v>9548</v>
      </c>
      <c r="E4484" s="145" t="s">
        <v>19871</v>
      </c>
    </row>
    <row r="4485" spans="1:5" ht="40.5">
      <c r="A4485" t="str">
        <f t="shared" si="69"/>
        <v>97192</v>
      </c>
      <c r="B4485" s="142" t="s">
        <v>5125</v>
      </c>
      <c r="C4485" s="156" t="s">
        <v>9607</v>
      </c>
      <c r="D4485" s="144" t="s">
        <v>9548</v>
      </c>
      <c r="E4485" s="145" t="s">
        <v>28417</v>
      </c>
    </row>
    <row r="4486" spans="1:5" ht="27">
      <c r="A4486" t="str">
        <f t="shared" si="69"/>
        <v>97327</v>
      </c>
      <c r="B4486" s="142" t="s">
        <v>5126</v>
      </c>
      <c r="C4486" s="156" t="s">
        <v>12841</v>
      </c>
      <c r="D4486" s="144" t="s">
        <v>9548</v>
      </c>
      <c r="E4486" s="145" t="s">
        <v>19306</v>
      </c>
    </row>
    <row r="4487" spans="1:5" ht="40.5">
      <c r="A4487" t="str">
        <f t="shared" si="69"/>
        <v>97328</v>
      </c>
      <c r="B4487" s="142" t="s">
        <v>5127</v>
      </c>
      <c r="C4487" s="156" t="s">
        <v>12842</v>
      </c>
      <c r="D4487" s="144" t="s">
        <v>9548</v>
      </c>
      <c r="E4487" s="145" t="s">
        <v>25084</v>
      </c>
    </row>
    <row r="4488" spans="1:5" ht="40.5">
      <c r="A4488" t="str">
        <f t="shared" ref="A4488:A4551" si="70">IF(ISERROR(SEARCH("/",B4488)=6),TRIM(CLEAN(B4488)),IF(SEARCH("/",B4488)=6,IF(LEN(TRIM(CLEAN(B4488)))=7,LEFT(TRIM(CLEAN(B4488)),6)&amp;"00"&amp;RIGHT(TRIM(CLEAN(B4488)),1),LEFT(TRIM(CLEAN(B4488)),6)&amp;"0"&amp;RIGHT(TRIM(CLEAN(B4488)),2)),TRIM(CLEAN(B4488))))</f>
        <v>97329</v>
      </c>
      <c r="B4488" s="142" t="s">
        <v>5128</v>
      </c>
      <c r="C4488" s="156" t="s">
        <v>12843</v>
      </c>
      <c r="D4488" s="144" t="s">
        <v>9548</v>
      </c>
      <c r="E4488" s="145" t="s">
        <v>30109</v>
      </c>
    </row>
    <row r="4489" spans="1:5" ht="40.5">
      <c r="A4489" t="str">
        <f t="shared" si="70"/>
        <v>97330</v>
      </c>
      <c r="B4489" s="142" t="s">
        <v>5129</v>
      </c>
      <c r="C4489" s="156" t="s">
        <v>12844</v>
      </c>
      <c r="D4489" s="144" t="s">
        <v>9548</v>
      </c>
      <c r="E4489" s="145" t="s">
        <v>30110</v>
      </c>
    </row>
    <row r="4490" spans="1:5" ht="27">
      <c r="A4490" t="str">
        <f t="shared" si="70"/>
        <v>97331</v>
      </c>
      <c r="B4490" s="142" t="s">
        <v>5130</v>
      </c>
      <c r="C4490" s="156" t="s">
        <v>12845</v>
      </c>
      <c r="D4490" s="144" t="s">
        <v>9548</v>
      </c>
      <c r="E4490" s="145" t="s">
        <v>9170</v>
      </c>
    </row>
    <row r="4491" spans="1:5" ht="27">
      <c r="A4491" t="str">
        <f t="shared" si="70"/>
        <v>97332</v>
      </c>
      <c r="B4491" s="142" t="s">
        <v>5131</v>
      </c>
      <c r="C4491" s="156" t="s">
        <v>12846</v>
      </c>
      <c r="D4491" s="144" t="s">
        <v>9548</v>
      </c>
      <c r="E4491" s="145" t="s">
        <v>30111</v>
      </c>
    </row>
    <row r="4492" spans="1:5" ht="27">
      <c r="A4492" t="str">
        <f t="shared" si="70"/>
        <v>97333</v>
      </c>
      <c r="B4492" s="142" t="s">
        <v>5132</v>
      </c>
      <c r="C4492" s="156" t="s">
        <v>12847</v>
      </c>
      <c r="D4492" s="144" t="s">
        <v>9548</v>
      </c>
      <c r="E4492" s="145" t="s">
        <v>18578</v>
      </c>
    </row>
    <row r="4493" spans="1:5" ht="27">
      <c r="A4493" t="str">
        <f t="shared" si="70"/>
        <v>97334</v>
      </c>
      <c r="B4493" s="142" t="s">
        <v>5133</v>
      </c>
      <c r="C4493" s="156" t="s">
        <v>12848</v>
      </c>
      <c r="D4493" s="144" t="s">
        <v>9548</v>
      </c>
      <c r="E4493" s="145" t="s">
        <v>23978</v>
      </c>
    </row>
    <row r="4494" spans="1:5" ht="27">
      <c r="A4494" t="str">
        <f t="shared" si="70"/>
        <v>97335</v>
      </c>
      <c r="B4494" s="142" t="s">
        <v>5134</v>
      </c>
      <c r="C4494" s="156" t="s">
        <v>12849</v>
      </c>
      <c r="D4494" s="144" t="s">
        <v>9548</v>
      </c>
      <c r="E4494" s="145" t="s">
        <v>30112</v>
      </c>
    </row>
    <row r="4495" spans="1:5" ht="27">
      <c r="A4495" t="str">
        <f t="shared" si="70"/>
        <v>97336</v>
      </c>
      <c r="B4495" s="142" t="s">
        <v>5135</v>
      </c>
      <c r="C4495" s="156" t="s">
        <v>12850</v>
      </c>
      <c r="D4495" s="144" t="s">
        <v>9548</v>
      </c>
      <c r="E4495" s="145" t="s">
        <v>25735</v>
      </c>
    </row>
    <row r="4496" spans="1:5" ht="27">
      <c r="A4496" t="str">
        <f t="shared" si="70"/>
        <v>97337</v>
      </c>
      <c r="B4496" s="142" t="s">
        <v>5136</v>
      </c>
      <c r="C4496" s="156" t="s">
        <v>12851</v>
      </c>
      <c r="D4496" s="144" t="s">
        <v>9548</v>
      </c>
      <c r="E4496" s="145" t="s">
        <v>30113</v>
      </c>
    </row>
    <row r="4497" spans="1:5" ht="27">
      <c r="A4497" t="str">
        <f t="shared" si="70"/>
        <v>97338</v>
      </c>
      <c r="B4497" s="142" t="s">
        <v>5137</v>
      </c>
      <c r="C4497" s="156" t="s">
        <v>12852</v>
      </c>
      <c r="D4497" s="144" t="s">
        <v>9548</v>
      </c>
      <c r="E4497" s="145" t="s">
        <v>24768</v>
      </c>
    </row>
    <row r="4498" spans="1:5" ht="27">
      <c r="A4498" t="str">
        <f t="shared" si="70"/>
        <v>97339</v>
      </c>
      <c r="B4498" s="142" t="s">
        <v>5138</v>
      </c>
      <c r="C4498" s="156" t="s">
        <v>12853</v>
      </c>
      <c r="D4498" s="144" t="s">
        <v>9548</v>
      </c>
      <c r="E4498" s="145" t="s">
        <v>20363</v>
      </c>
    </row>
    <row r="4499" spans="1:5" ht="27">
      <c r="A4499" t="str">
        <f t="shared" si="70"/>
        <v>97340</v>
      </c>
      <c r="B4499" s="142" t="s">
        <v>5139</v>
      </c>
      <c r="C4499" s="156" t="s">
        <v>12854</v>
      </c>
      <c r="D4499" s="144" t="s">
        <v>9548</v>
      </c>
      <c r="E4499" s="145" t="s">
        <v>30114</v>
      </c>
    </row>
    <row r="4500" spans="1:5" ht="27">
      <c r="A4500" t="str">
        <f t="shared" si="70"/>
        <v>97341</v>
      </c>
      <c r="B4500" s="142" t="s">
        <v>5140</v>
      </c>
      <c r="C4500" s="156" t="s">
        <v>12855</v>
      </c>
      <c r="D4500" s="144" t="s">
        <v>9548</v>
      </c>
      <c r="E4500" s="145" t="s">
        <v>30115</v>
      </c>
    </row>
    <row r="4501" spans="1:5" ht="27">
      <c r="A4501" t="str">
        <f t="shared" si="70"/>
        <v>97342</v>
      </c>
      <c r="B4501" s="142" t="s">
        <v>5141</v>
      </c>
      <c r="C4501" s="156" t="s">
        <v>12856</v>
      </c>
      <c r="D4501" s="144" t="s">
        <v>9548</v>
      </c>
      <c r="E4501" s="145" t="s">
        <v>30116</v>
      </c>
    </row>
    <row r="4502" spans="1:5" ht="27">
      <c r="A4502" t="str">
        <f t="shared" si="70"/>
        <v>97343</v>
      </c>
      <c r="B4502" s="142" t="s">
        <v>5142</v>
      </c>
      <c r="C4502" s="156" t="s">
        <v>12857</v>
      </c>
      <c r="D4502" s="144" t="s">
        <v>9548</v>
      </c>
      <c r="E4502" s="145" t="s">
        <v>27348</v>
      </c>
    </row>
    <row r="4503" spans="1:5" ht="27">
      <c r="A4503" t="str">
        <f t="shared" si="70"/>
        <v>97344</v>
      </c>
      <c r="B4503" s="142" t="s">
        <v>5143</v>
      </c>
      <c r="C4503" s="156" t="s">
        <v>12858</v>
      </c>
      <c r="D4503" s="144" t="s">
        <v>9548</v>
      </c>
      <c r="E4503" s="145" t="s">
        <v>30117</v>
      </c>
    </row>
    <row r="4504" spans="1:5" ht="27">
      <c r="A4504" t="str">
        <f t="shared" si="70"/>
        <v>97345</v>
      </c>
      <c r="B4504" s="142" t="s">
        <v>5144</v>
      </c>
      <c r="C4504" s="156" t="s">
        <v>12859</v>
      </c>
      <c r="D4504" s="144" t="s">
        <v>9548</v>
      </c>
      <c r="E4504" s="145" t="s">
        <v>25707</v>
      </c>
    </row>
    <row r="4505" spans="1:5" ht="27">
      <c r="A4505" t="str">
        <f t="shared" si="70"/>
        <v>97346</v>
      </c>
      <c r="B4505" s="142" t="s">
        <v>5145</v>
      </c>
      <c r="C4505" s="156" t="s">
        <v>12860</v>
      </c>
      <c r="D4505" s="144" t="s">
        <v>9548</v>
      </c>
      <c r="E4505" s="145" t="s">
        <v>30118</v>
      </c>
    </row>
    <row r="4506" spans="1:5" ht="27">
      <c r="A4506" t="str">
        <f t="shared" si="70"/>
        <v>97347</v>
      </c>
      <c r="B4506" s="142" t="s">
        <v>5146</v>
      </c>
      <c r="C4506" s="156" t="s">
        <v>12861</v>
      </c>
      <c r="D4506" s="144" t="s">
        <v>9548</v>
      </c>
      <c r="E4506" s="145" t="s">
        <v>30119</v>
      </c>
    </row>
    <row r="4507" spans="1:5" ht="27">
      <c r="A4507" t="str">
        <f t="shared" si="70"/>
        <v>97348</v>
      </c>
      <c r="B4507" s="142" t="s">
        <v>5147</v>
      </c>
      <c r="C4507" s="156" t="s">
        <v>12862</v>
      </c>
      <c r="D4507" s="144" t="s">
        <v>9548</v>
      </c>
      <c r="E4507" s="145" t="s">
        <v>30120</v>
      </c>
    </row>
    <row r="4508" spans="1:5" ht="27">
      <c r="A4508" t="str">
        <f t="shared" si="70"/>
        <v>97349</v>
      </c>
      <c r="B4508" s="142" t="s">
        <v>5148</v>
      </c>
      <c r="C4508" s="156" t="s">
        <v>12863</v>
      </c>
      <c r="D4508" s="144" t="s">
        <v>9548</v>
      </c>
      <c r="E4508" s="145" t="s">
        <v>30121</v>
      </c>
    </row>
    <row r="4509" spans="1:5" ht="27">
      <c r="A4509" t="str">
        <f t="shared" si="70"/>
        <v>97350</v>
      </c>
      <c r="B4509" s="142" t="s">
        <v>5149</v>
      </c>
      <c r="C4509" s="156" t="s">
        <v>12864</v>
      </c>
      <c r="D4509" s="144" t="s">
        <v>9548</v>
      </c>
      <c r="E4509" s="145" t="s">
        <v>30122</v>
      </c>
    </row>
    <row r="4510" spans="1:5" ht="27">
      <c r="A4510" t="str">
        <f t="shared" si="70"/>
        <v>97351</v>
      </c>
      <c r="B4510" s="142" t="s">
        <v>5150</v>
      </c>
      <c r="C4510" s="156" t="s">
        <v>12865</v>
      </c>
      <c r="D4510" s="144" t="s">
        <v>9548</v>
      </c>
      <c r="E4510" s="145" t="s">
        <v>30123</v>
      </c>
    </row>
    <row r="4511" spans="1:5" ht="27">
      <c r="A4511" t="str">
        <f t="shared" si="70"/>
        <v>97352</v>
      </c>
      <c r="B4511" s="142" t="s">
        <v>5151</v>
      </c>
      <c r="C4511" s="156" t="s">
        <v>12866</v>
      </c>
      <c r="D4511" s="144" t="s">
        <v>9548</v>
      </c>
      <c r="E4511" s="145" t="s">
        <v>30124</v>
      </c>
    </row>
    <row r="4512" spans="1:5" ht="27">
      <c r="A4512" t="str">
        <f t="shared" si="70"/>
        <v>97353</v>
      </c>
      <c r="B4512" s="142" t="s">
        <v>5152</v>
      </c>
      <c r="C4512" s="156" t="s">
        <v>12867</v>
      </c>
      <c r="D4512" s="144" t="s">
        <v>9548</v>
      </c>
      <c r="E4512" s="145" t="s">
        <v>24925</v>
      </c>
    </row>
    <row r="4513" spans="1:5" ht="27">
      <c r="A4513" t="str">
        <f t="shared" si="70"/>
        <v>97354</v>
      </c>
      <c r="B4513" s="142" t="s">
        <v>5153</v>
      </c>
      <c r="C4513" s="156" t="s">
        <v>12868</v>
      </c>
      <c r="D4513" s="144" t="s">
        <v>9548</v>
      </c>
      <c r="E4513" s="145" t="s">
        <v>20710</v>
      </c>
    </row>
    <row r="4514" spans="1:5" ht="27">
      <c r="A4514" t="str">
        <f t="shared" si="70"/>
        <v>97355</v>
      </c>
      <c r="B4514" s="142" t="s">
        <v>5154</v>
      </c>
      <c r="C4514" s="156" t="s">
        <v>12869</v>
      </c>
      <c r="D4514" s="144" t="s">
        <v>9548</v>
      </c>
      <c r="E4514" s="145" t="s">
        <v>30125</v>
      </c>
    </row>
    <row r="4515" spans="1:5" ht="27">
      <c r="A4515" t="str">
        <f t="shared" si="70"/>
        <v>97356</v>
      </c>
      <c r="B4515" s="142" t="s">
        <v>5155</v>
      </c>
      <c r="C4515" s="156" t="s">
        <v>12870</v>
      </c>
      <c r="D4515" s="144" t="s">
        <v>9548</v>
      </c>
      <c r="E4515" s="145" t="s">
        <v>28435</v>
      </c>
    </row>
    <row r="4516" spans="1:5" ht="27">
      <c r="A4516" t="str">
        <f t="shared" si="70"/>
        <v>97357</v>
      </c>
      <c r="B4516" s="142" t="s">
        <v>5156</v>
      </c>
      <c r="C4516" s="156" t="s">
        <v>12871</v>
      </c>
      <c r="D4516" s="144" t="s">
        <v>9548</v>
      </c>
      <c r="E4516" s="145" t="s">
        <v>30126</v>
      </c>
    </row>
    <row r="4517" spans="1:5" ht="27">
      <c r="A4517" t="str">
        <f t="shared" si="70"/>
        <v>97358</v>
      </c>
      <c r="B4517" s="142" t="s">
        <v>5157</v>
      </c>
      <c r="C4517" s="156" t="s">
        <v>12872</v>
      </c>
      <c r="D4517" s="144" t="s">
        <v>9548</v>
      </c>
      <c r="E4517" s="145" t="s">
        <v>30127</v>
      </c>
    </row>
    <row r="4518" spans="1:5" ht="27">
      <c r="A4518" t="str">
        <f t="shared" si="70"/>
        <v>97359</v>
      </c>
      <c r="B4518" s="142" t="s">
        <v>5158</v>
      </c>
      <c r="C4518" s="156" t="s">
        <v>12178</v>
      </c>
      <c r="D4518" s="144" t="s">
        <v>9623</v>
      </c>
      <c r="E4518" s="145" t="s">
        <v>30128</v>
      </c>
    </row>
    <row r="4519" spans="1:5" ht="27">
      <c r="A4519" t="str">
        <f t="shared" si="70"/>
        <v>97360</v>
      </c>
      <c r="B4519" s="142" t="s">
        <v>5159</v>
      </c>
      <c r="C4519" s="156" t="s">
        <v>12179</v>
      </c>
      <c r="D4519" s="144" t="s">
        <v>9623</v>
      </c>
      <c r="E4519" s="145" t="s">
        <v>30129</v>
      </c>
    </row>
    <row r="4520" spans="1:5" ht="27">
      <c r="A4520" t="str">
        <f t="shared" si="70"/>
        <v>97361</v>
      </c>
      <c r="B4520" s="142" t="s">
        <v>5160</v>
      </c>
      <c r="C4520" s="156" t="s">
        <v>12180</v>
      </c>
      <c r="D4520" s="144" t="s">
        <v>9623</v>
      </c>
      <c r="E4520" s="145" t="s">
        <v>30130</v>
      </c>
    </row>
    <row r="4521" spans="1:5" ht="27">
      <c r="A4521" t="str">
        <f t="shared" si="70"/>
        <v>97362</v>
      </c>
      <c r="B4521" s="142" t="s">
        <v>8243</v>
      </c>
      <c r="C4521" s="156" t="s">
        <v>12181</v>
      </c>
      <c r="D4521" s="144" t="s">
        <v>9623</v>
      </c>
      <c r="E4521" s="145" t="s">
        <v>30131</v>
      </c>
    </row>
    <row r="4522" spans="1:5" ht="27">
      <c r="A4522" t="str">
        <f t="shared" si="70"/>
        <v>97425</v>
      </c>
      <c r="B4522" s="142" t="s">
        <v>5161</v>
      </c>
      <c r="C4522" s="156" t="s">
        <v>13981</v>
      </c>
      <c r="D4522" s="144" t="s">
        <v>9623</v>
      </c>
      <c r="E4522" s="145" t="s">
        <v>16356</v>
      </c>
    </row>
    <row r="4523" spans="1:5" ht="27">
      <c r="A4523" t="str">
        <f t="shared" si="70"/>
        <v>97426</v>
      </c>
      <c r="B4523" s="142" t="s">
        <v>5162</v>
      </c>
      <c r="C4523" s="156" t="s">
        <v>13983</v>
      </c>
      <c r="D4523" s="144" t="s">
        <v>9623</v>
      </c>
      <c r="E4523" s="145" t="s">
        <v>17722</v>
      </c>
    </row>
    <row r="4524" spans="1:5" ht="27">
      <c r="A4524" t="str">
        <f t="shared" si="70"/>
        <v>97427</v>
      </c>
      <c r="B4524" s="142" t="s">
        <v>5163</v>
      </c>
      <c r="C4524" s="156" t="s">
        <v>13984</v>
      </c>
      <c r="D4524" s="144" t="s">
        <v>9623</v>
      </c>
      <c r="E4524" s="145" t="s">
        <v>18618</v>
      </c>
    </row>
    <row r="4525" spans="1:5" ht="27">
      <c r="A4525" t="str">
        <f t="shared" si="70"/>
        <v>97428</v>
      </c>
      <c r="B4525" s="142" t="s">
        <v>5164</v>
      </c>
      <c r="C4525" s="156" t="s">
        <v>13986</v>
      </c>
      <c r="D4525" s="144" t="s">
        <v>9623</v>
      </c>
      <c r="E4525" s="145" t="s">
        <v>18619</v>
      </c>
    </row>
    <row r="4526" spans="1:5" ht="27">
      <c r="A4526" t="str">
        <f t="shared" si="70"/>
        <v>97429</v>
      </c>
      <c r="B4526" s="142" t="s">
        <v>5165</v>
      </c>
      <c r="C4526" s="156" t="s">
        <v>13987</v>
      </c>
      <c r="D4526" s="144" t="s">
        <v>9623</v>
      </c>
      <c r="E4526" s="145" t="s">
        <v>30132</v>
      </c>
    </row>
    <row r="4527" spans="1:5" ht="27">
      <c r="A4527" t="str">
        <f t="shared" si="70"/>
        <v>97430</v>
      </c>
      <c r="B4527" s="142" t="s">
        <v>5166</v>
      </c>
      <c r="C4527" s="156" t="s">
        <v>13988</v>
      </c>
      <c r="D4527" s="144" t="s">
        <v>9623</v>
      </c>
      <c r="E4527" s="145" t="s">
        <v>17523</v>
      </c>
    </row>
    <row r="4528" spans="1:5" ht="27">
      <c r="A4528" t="str">
        <f t="shared" si="70"/>
        <v>97431</v>
      </c>
      <c r="B4528" s="142" t="s">
        <v>5167</v>
      </c>
      <c r="C4528" s="156" t="s">
        <v>13989</v>
      </c>
      <c r="D4528" s="144" t="s">
        <v>9623</v>
      </c>
      <c r="E4528" s="145" t="s">
        <v>30133</v>
      </c>
    </row>
    <row r="4529" spans="1:5" ht="27">
      <c r="A4529" t="str">
        <f t="shared" si="70"/>
        <v>97432</v>
      </c>
      <c r="B4529" s="142" t="s">
        <v>5168</v>
      </c>
      <c r="C4529" s="156" t="s">
        <v>13990</v>
      </c>
      <c r="D4529" s="144" t="s">
        <v>9623</v>
      </c>
      <c r="E4529" s="145" t="s">
        <v>18965</v>
      </c>
    </row>
    <row r="4530" spans="1:5" ht="27">
      <c r="A4530" t="str">
        <f t="shared" si="70"/>
        <v>97433</v>
      </c>
      <c r="B4530" s="142" t="s">
        <v>5169</v>
      </c>
      <c r="C4530" s="156" t="s">
        <v>13991</v>
      </c>
      <c r="D4530" s="144" t="s">
        <v>9623</v>
      </c>
      <c r="E4530" s="145" t="s">
        <v>30134</v>
      </c>
    </row>
    <row r="4531" spans="1:5" ht="27">
      <c r="A4531" t="str">
        <f t="shared" si="70"/>
        <v>97434</v>
      </c>
      <c r="B4531" s="142" t="s">
        <v>5170</v>
      </c>
      <c r="C4531" s="156" t="s">
        <v>13992</v>
      </c>
      <c r="D4531" s="144" t="s">
        <v>9623</v>
      </c>
      <c r="E4531" s="145" t="s">
        <v>30135</v>
      </c>
    </row>
    <row r="4532" spans="1:5" ht="27">
      <c r="A4532" t="str">
        <f t="shared" si="70"/>
        <v>97435</v>
      </c>
      <c r="B4532" s="142" t="s">
        <v>5171</v>
      </c>
      <c r="C4532" s="156" t="s">
        <v>13993</v>
      </c>
      <c r="D4532" s="144" t="s">
        <v>9623</v>
      </c>
      <c r="E4532" s="145" t="s">
        <v>25407</v>
      </c>
    </row>
    <row r="4533" spans="1:5" ht="27">
      <c r="A4533" t="str">
        <f t="shared" si="70"/>
        <v>97436</v>
      </c>
      <c r="B4533" s="142" t="s">
        <v>5172</v>
      </c>
      <c r="C4533" s="156" t="s">
        <v>13994</v>
      </c>
      <c r="D4533" s="144" t="s">
        <v>9623</v>
      </c>
      <c r="E4533" s="145" t="s">
        <v>25014</v>
      </c>
    </row>
    <row r="4534" spans="1:5" ht="27">
      <c r="A4534" t="str">
        <f t="shared" si="70"/>
        <v>97437</v>
      </c>
      <c r="B4534" s="142" t="s">
        <v>5173</v>
      </c>
      <c r="C4534" s="156" t="s">
        <v>13995</v>
      </c>
      <c r="D4534" s="144" t="s">
        <v>9623</v>
      </c>
      <c r="E4534" s="145" t="s">
        <v>30136</v>
      </c>
    </row>
    <row r="4535" spans="1:5" ht="27">
      <c r="A4535" t="str">
        <f t="shared" si="70"/>
        <v>97438</v>
      </c>
      <c r="B4535" s="142" t="s">
        <v>5174</v>
      </c>
      <c r="C4535" s="156" t="s">
        <v>13996</v>
      </c>
      <c r="D4535" s="144" t="s">
        <v>9623</v>
      </c>
      <c r="E4535" s="145" t="s">
        <v>28448</v>
      </c>
    </row>
    <row r="4536" spans="1:5" ht="27">
      <c r="A4536" t="str">
        <f t="shared" si="70"/>
        <v>97439</v>
      </c>
      <c r="B4536" s="142" t="s">
        <v>5175</v>
      </c>
      <c r="C4536" s="156" t="s">
        <v>13997</v>
      </c>
      <c r="D4536" s="144" t="s">
        <v>9623</v>
      </c>
      <c r="E4536" s="145" t="s">
        <v>30137</v>
      </c>
    </row>
    <row r="4537" spans="1:5" ht="27">
      <c r="A4537" t="str">
        <f t="shared" si="70"/>
        <v>97440</v>
      </c>
      <c r="B4537" s="142" t="s">
        <v>5176</v>
      </c>
      <c r="C4537" s="156" t="s">
        <v>13998</v>
      </c>
      <c r="D4537" s="144" t="s">
        <v>9623</v>
      </c>
      <c r="E4537" s="145" t="s">
        <v>28408</v>
      </c>
    </row>
    <row r="4538" spans="1:5" ht="27">
      <c r="A4538" t="str">
        <f t="shared" si="70"/>
        <v>97442</v>
      </c>
      <c r="B4538" s="142" t="s">
        <v>5177</v>
      </c>
      <c r="C4538" s="156" t="s">
        <v>13999</v>
      </c>
      <c r="D4538" s="144" t="s">
        <v>9623</v>
      </c>
      <c r="E4538" s="145" t="s">
        <v>23042</v>
      </c>
    </row>
    <row r="4539" spans="1:5" ht="27">
      <c r="A4539" t="str">
        <f t="shared" si="70"/>
        <v>97443</v>
      </c>
      <c r="B4539" s="142" t="s">
        <v>5178</v>
      </c>
      <c r="C4539" s="156" t="s">
        <v>14000</v>
      </c>
      <c r="D4539" s="144" t="s">
        <v>9623</v>
      </c>
      <c r="E4539" s="145" t="s">
        <v>30138</v>
      </c>
    </row>
    <row r="4540" spans="1:5" ht="27">
      <c r="A4540" t="str">
        <f t="shared" si="70"/>
        <v>97444</v>
      </c>
      <c r="B4540" s="142" t="s">
        <v>5179</v>
      </c>
      <c r="C4540" s="156" t="s">
        <v>14001</v>
      </c>
      <c r="D4540" s="144" t="s">
        <v>9623</v>
      </c>
      <c r="E4540" s="145" t="s">
        <v>27636</v>
      </c>
    </row>
    <row r="4541" spans="1:5" ht="27">
      <c r="A4541" t="str">
        <f t="shared" si="70"/>
        <v>97446</v>
      </c>
      <c r="B4541" s="142" t="s">
        <v>5180</v>
      </c>
      <c r="C4541" s="156" t="s">
        <v>14002</v>
      </c>
      <c r="D4541" s="144" t="s">
        <v>9623</v>
      </c>
      <c r="E4541" s="145" t="s">
        <v>30139</v>
      </c>
    </row>
    <row r="4542" spans="1:5" ht="27">
      <c r="A4542" t="str">
        <f t="shared" si="70"/>
        <v>97447</v>
      </c>
      <c r="B4542" s="142" t="s">
        <v>5181</v>
      </c>
      <c r="C4542" s="156" t="s">
        <v>14003</v>
      </c>
      <c r="D4542" s="144" t="s">
        <v>9623</v>
      </c>
      <c r="E4542" s="145" t="s">
        <v>30139</v>
      </c>
    </row>
    <row r="4543" spans="1:5" ht="27">
      <c r="A4543" t="str">
        <f t="shared" si="70"/>
        <v>97449</v>
      </c>
      <c r="B4543" s="142" t="s">
        <v>5182</v>
      </c>
      <c r="C4543" s="156" t="s">
        <v>14004</v>
      </c>
      <c r="D4543" s="144" t="s">
        <v>9623</v>
      </c>
      <c r="E4543" s="145" t="s">
        <v>30140</v>
      </c>
    </row>
    <row r="4544" spans="1:5" ht="27">
      <c r="A4544" t="str">
        <f t="shared" si="70"/>
        <v>97450</v>
      </c>
      <c r="B4544" s="142" t="s">
        <v>5183</v>
      </c>
      <c r="C4544" s="156" t="s">
        <v>14005</v>
      </c>
      <c r="D4544" s="144" t="s">
        <v>9623</v>
      </c>
      <c r="E4544" s="145" t="s">
        <v>30141</v>
      </c>
    </row>
    <row r="4545" spans="1:5" ht="27">
      <c r="A4545" t="str">
        <f t="shared" si="70"/>
        <v>97452</v>
      </c>
      <c r="B4545" s="142" t="s">
        <v>5184</v>
      </c>
      <c r="C4545" s="156" t="s">
        <v>14006</v>
      </c>
      <c r="D4545" s="144" t="s">
        <v>9623</v>
      </c>
      <c r="E4545" s="145" t="s">
        <v>30142</v>
      </c>
    </row>
    <row r="4546" spans="1:5" ht="27">
      <c r="A4546" t="str">
        <f t="shared" si="70"/>
        <v>97453</v>
      </c>
      <c r="B4546" s="142" t="s">
        <v>5185</v>
      </c>
      <c r="C4546" s="156" t="s">
        <v>14007</v>
      </c>
      <c r="D4546" s="144" t="s">
        <v>9623</v>
      </c>
      <c r="E4546" s="145" t="s">
        <v>30143</v>
      </c>
    </row>
    <row r="4547" spans="1:5" ht="27">
      <c r="A4547" t="str">
        <f t="shared" si="70"/>
        <v>97454</v>
      </c>
      <c r="B4547" s="142" t="s">
        <v>5186</v>
      </c>
      <c r="C4547" s="156" t="s">
        <v>14008</v>
      </c>
      <c r="D4547" s="144" t="s">
        <v>9623</v>
      </c>
      <c r="E4547" s="145" t="s">
        <v>30144</v>
      </c>
    </row>
    <row r="4548" spans="1:5" ht="27">
      <c r="A4548" t="str">
        <f t="shared" si="70"/>
        <v>97455</v>
      </c>
      <c r="B4548" s="142" t="s">
        <v>5187</v>
      </c>
      <c r="C4548" s="156" t="s">
        <v>14009</v>
      </c>
      <c r="D4548" s="144" t="s">
        <v>9623</v>
      </c>
      <c r="E4548" s="145" t="s">
        <v>30145</v>
      </c>
    </row>
    <row r="4549" spans="1:5" ht="27">
      <c r="A4549" t="str">
        <f t="shared" si="70"/>
        <v>97456</v>
      </c>
      <c r="B4549" s="142" t="s">
        <v>5188</v>
      </c>
      <c r="C4549" s="156" t="s">
        <v>14010</v>
      </c>
      <c r="D4549" s="144" t="s">
        <v>9623</v>
      </c>
      <c r="E4549" s="145" t="s">
        <v>30146</v>
      </c>
    </row>
    <row r="4550" spans="1:5" ht="27">
      <c r="A4550" t="str">
        <f t="shared" si="70"/>
        <v>97457</v>
      </c>
      <c r="B4550" s="142" t="s">
        <v>5189</v>
      </c>
      <c r="C4550" s="156" t="s">
        <v>14011</v>
      </c>
      <c r="D4550" s="144" t="s">
        <v>9623</v>
      </c>
      <c r="E4550" s="145" t="s">
        <v>30147</v>
      </c>
    </row>
    <row r="4551" spans="1:5" ht="27">
      <c r="A4551" t="str">
        <f t="shared" si="70"/>
        <v>97458</v>
      </c>
      <c r="B4551" s="142" t="s">
        <v>5190</v>
      </c>
      <c r="C4551" s="156" t="s">
        <v>14012</v>
      </c>
      <c r="D4551" s="144" t="s">
        <v>9623</v>
      </c>
      <c r="E4551" s="145" t="s">
        <v>30148</v>
      </c>
    </row>
    <row r="4552" spans="1:5" ht="27">
      <c r="A4552" t="str">
        <f t="shared" ref="A4552:A4615" si="71">IF(ISERROR(SEARCH("/",B4552)=6),TRIM(CLEAN(B4552)),IF(SEARCH("/",B4552)=6,IF(LEN(TRIM(CLEAN(B4552)))=7,LEFT(TRIM(CLEAN(B4552)),6)&amp;"00"&amp;RIGHT(TRIM(CLEAN(B4552)),1),LEFT(TRIM(CLEAN(B4552)),6)&amp;"0"&amp;RIGHT(TRIM(CLEAN(B4552)),2)),TRIM(CLEAN(B4552))))</f>
        <v>97459</v>
      </c>
      <c r="B4552" s="142" t="s">
        <v>5191</v>
      </c>
      <c r="C4552" s="156" t="s">
        <v>14013</v>
      </c>
      <c r="D4552" s="144" t="s">
        <v>9623</v>
      </c>
      <c r="E4552" s="145" t="s">
        <v>30149</v>
      </c>
    </row>
    <row r="4553" spans="1:5" ht="27">
      <c r="A4553" t="str">
        <f t="shared" si="71"/>
        <v>97460</v>
      </c>
      <c r="B4553" s="142" t="s">
        <v>5192</v>
      </c>
      <c r="C4553" s="156" t="s">
        <v>14014</v>
      </c>
      <c r="D4553" s="144" t="s">
        <v>9623</v>
      </c>
      <c r="E4553" s="145" t="s">
        <v>30150</v>
      </c>
    </row>
    <row r="4554" spans="1:5" ht="27">
      <c r="A4554" t="str">
        <f t="shared" si="71"/>
        <v>97461</v>
      </c>
      <c r="B4554" s="142" t="s">
        <v>5193</v>
      </c>
      <c r="C4554" s="156" t="s">
        <v>14015</v>
      </c>
      <c r="D4554" s="144" t="s">
        <v>9623</v>
      </c>
      <c r="E4554" s="145" t="s">
        <v>28388</v>
      </c>
    </row>
    <row r="4555" spans="1:5" ht="27">
      <c r="A4555" t="str">
        <f t="shared" si="71"/>
        <v>97462</v>
      </c>
      <c r="B4555" s="142" t="s">
        <v>5194</v>
      </c>
      <c r="C4555" s="156" t="s">
        <v>14016</v>
      </c>
      <c r="D4555" s="144" t="s">
        <v>9623</v>
      </c>
      <c r="E4555" s="145" t="s">
        <v>18181</v>
      </c>
    </row>
    <row r="4556" spans="1:5" ht="27">
      <c r="A4556" t="str">
        <f t="shared" si="71"/>
        <v>97464</v>
      </c>
      <c r="B4556" s="142" t="s">
        <v>5195</v>
      </c>
      <c r="C4556" s="156" t="s">
        <v>14017</v>
      </c>
      <c r="D4556" s="144" t="s">
        <v>9623</v>
      </c>
      <c r="E4556" s="145" t="s">
        <v>16953</v>
      </c>
    </row>
    <row r="4557" spans="1:5" ht="27">
      <c r="A4557" t="str">
        <f t="shared" si="71"/>
        <v>97465</v>
      </c>
      <c r="B4557" s="142" t="s">
        <v>5196</v>
      </c>
      <c r="C4557" s="156" t="s">
        <v>14018</v>
      </c>
      <c r="D4557" s="144" t="s">
        <v>9623</v>
      </c>
      <c r="E4557" s="145" t="s">
        <v>30151</v>
      </c>
    </row>
    <row r="4558" spans="1:5" ht="27">
      <c r="A4558" t="str">
        <f t="shared" si="71"/>
        <v>97467</v>
      </c>
      <c r="B4558" s="142" t="s">
        <v>5197</v>
      </c>
      <c r="C4558" s="156" t="s">
        <v>14019</v>
      </c>
      <c r="D4558" s="144" t="s">
        <v>9623</v>
      </c>
      <c r="E4558" s="145" t="s">
        <v>19243</v>
      </c>
    </row>
    <row r="4559" spans="1:5" ht="40.5">
      <c r="A4559" t="str">
        <f t="shared" si="71"/>
        <v>97468</v>
      </c>
      <c r="B4559" s="142" t="s">
        <v>5198</v>
      </c>
      <c r="C4559" s="156" t="s">
        <v>14020</v>
      </c>
      <c r="D4559" s="144" t="s">
        <v>9623</v>
      </c>
      <c r="E4559" s="145" t="s">
        <v>29786</v>
      </c>
    </row>
    <row r="4560" spans="1:5" ht="27">
      <c r="A4560" t="str">
        <f t="shared" si="71"/>
        <v>97470</v>
      </c>
      <c r="B4560" s="142" t="s">
        <v>5199</v>
      </c>
      <c r="C4560" s="156" t="s">
        <v>14021</v>
      </c>
      <c r="D4560" s="144" t="s">
        <v>9623</v>
      </c>
      <c r="E4560" s="145" t="s">
        <v>30152</v>
      </c>
    </row>
    <row r="4561" spans="1:5" ht="27">
      <c r="A4561" t="str">
        <f t="shared" si="71"/>
        <v>97471</v>
      </c>
      <c r="B4561" s="142" t="s">
        <v>5200</v>
      </c>
      <c r="C4561" s="156" t="s">
        <v>14022</v>
      </c>
      <c r="D4561" s="144" t="s">
        <v>9623</v>
      </c>
      <c r="E4561" s="145" t="s">
        <v>25375</v>
      </c>
    </row>
    <row r="4562" spans="1:5" ht="27">
      <c r="A4562" t="str">
        <f t="shared" si="71"/>
        <v>97474</v>
      </c>
      <c r="B4562" s="142" t="s">
        <v>5201</v>
      </c>
      <c r="C4562" s="156" t="s">
        <v>14023</v>
      </c>
      <c r="D4562" s="144" t="s">
        <v>9623</v>
      </c>
      <c r="E4562" s="145" t="s">
        <v>30153</v>
      </c>
    </row>
    <row r="4563" spans="1:5" ht="27">
      <c r="A4563" t="str">
        <f t="shared" si="71"/>
        <v>97475</v>
      </c>
      <c r="B4563" s="142" t="s">
        <v>5202</v>
      </c>
      <c r="C4563" s="156" t="s">
        <v>14024</v>
      </c>
      <c r="D4563" s="144" t="s">
        <v>9623</v>
      </c>
      <c r="E4563" s="145" t="s">
        <v>30154</v>
      </c>
    </row>
    <row r="4564" spans="1:5" ht="27">
      <c r="A4564" t="str">
        <f t="shared" si="71"/>
        <v>97477</v>
      </c>
      <c r="B4564" s="142" t="s">
        <v>5203</v>
      </c>
      <c r="C4564" s="156" t="s">
        <v>14025</v>
      </c>
      <c r="D4564" s="144" t="s">
        <v>9623</v>
      </c>
      <c r="E4564" s="145" t="s">
        <v>30155</v>
      </c>
    </row>
    <row r="4565" spans="1:5" ht="27">
      <c r="A4565" t="str">
        <f t="shared" si="71"/>
        <v>97478</v>
      </c>
      <c r="B4565" s="142" t="s">
        <v>5204</v>
      </c>
      <c r="C4565" s="156" t="s">
        <v>14026</v>
      </c>
      <c r="D4565" s="144" t="s">
        <v>9623</v>
      </c>
      <c r="E4565" s="145" t="s">
        <v>30156</v>
      </c>
    </row>
    <row r="4566" spans="1:5" ht="27">
      <c r="A4566" t="str">
        <f t="shared" si="71"/>
        <v>97479</v>
      </c>
      <c r="B4566" s="142" t="s">
        <v>5205</v>
      </c>
      <c r="C4566" s="156" t="s">
        <v>14027</v>
      </c>
      <c r="D4566" s="144" t="s">
        <v>9623</v>
      </c>
      <c r="E4566" s="145" t="s">
        <v>25625</v>
      </c>
    </row>
    <row r="4567" spans="1:5" ht="27">
      <c r="A4567" t="str">
        <f t="shared" si="71"/>
        <v>97480</v>
      </c>
      <c r="B4567" s="142" t="s">
        <v>5206</v>
      </c>
      <c r="C4567" s="156" t="s">
        <v>14028</v>
      </c>
      <c r="D4567" s="144" t="s">
        <v>9623</v>
      </c>
      <c r="E4567" s="145" t="s">
        <v>25625</v>
      </c>
    </row>
    <row r="4568" spans="1:5" ht="27">
      <c r="A4568" t="str">
        <f t="shared" si="71"/>
        <v>97481</v>
      </c>
      <c r="B4568" s="142" t="s">
        <v>5207</v>
      </c>
      <c r="C4568" s="156" t="s">
        <v>14029</v>
      </c>
      <c r="D4568" s="144" t="s">
        <v>9623</v>
      </c>
      <c r="E4568" s="145" t="s">
        <v>25482</v>
      </c>
    </row>
    <row r="4569" spans="1:5" ht="27">
      <c r="A4569" t="str">
        <f t="shared" si="71"/>
        <v>97482</v>
      </c>
      <c r="B4569" s="142" t="s">
        <v>5208</v>
      </c>
      <c r="C4569" s="156" t="s">
        <v>14030</v>
      </c>
      <c r="D4569" s="144" t="s">
        <v>9623</v>
      </c>
      <c r="E4569" s="145" t="s">
        <v>25482</v>
      </c>
    </row>
    <row r="4570" spans="1:5" ht="27">
      <c r="A4570" t="str">
        <f t="shared" si="71"/>
        <v>97483</v>
      </c>
      <c r="B4570" s="142" t="s">
        <v>5209</v>
      </c>
      <c r="C4570" s="156" t="s">
        <v>14031</v>
      </c>
      <c r="D4570" s="144" t="s">
        <v>9623</v>
      </c>
      <c r="E4570" s="145" t="s">
        <v>30157</v>
      </c>
    </row>
    <row r="4571" spans="1:5" ht="27">
      <c r="A4571" t="str">
        <f t="shared" si="71"/>
        <v>97484</v>
      </c>
      <c r="B4571" s="142" t="s">
        <v>5210</v>
      </c>
      <c r="C4571" s="156" t="s">
        <v>14032</v>
      </c>
      <c r="D4571" s="144" t="s">
        <v>9623</v>
      </c>
      <c r="E4571" s="145" t="s">
        <v>30157</v>
      </c>
    </row>
    <row r="4572" spans="1:5" ht="27">
      <c r="A4572" t="str">
        <f t="shared" si="71"/>
        <v>97485</v>
      </c>
      <c r="B4572" s="142" t="s">
        <v>5211</v>
      </c>
      <c r="C4572" s="156" t="s">
        <v>14033</v>
      </c>
      <c r="D4572" s="144" t="s">
        <v>9623</v>
      </c>
      <c r="E4572" s="145" t="s">
        <v>25672</v>
      </c>
    </row>
    <row r="4573" spans="1:5" ht="27">
      <c r="A4573" t="str">
        <f t="shared" si="71"/>
        <v>97486</v>
      </c>
      <c r="B4573" s="142" t="s">
        <v>5212</v>
      </c>
      <c r="C4573" s="156" t="s">
        <v>14034</v>
      </c>
      <c r="D4573" s="144" t="s">
        <v>9623</v>
      </c>
      <c r="E4573" s="145" t="s">
        <v>30158</v>
      </c>
    </row>
    <row r="4574" spans="1:5" ht="27">
      <c r="A4574" t="str">
        <f t="shared" si="71"/>
        <v>97487</v>
      </c>
      <c r="B4574" s="142" t="s">
        <v>5213</v>
      </c>
      <c r="C4574" s="156" t="s">
        <v>14035</v>
      </c>
      <c r="D4574" s="144" t="s">
        <v>9623</v>
      </c>
      <c r="E4574" s="145" t="s">
        <v>30159</v>
      </c>
    </row>
    <row r="4575" spans="1:5" ht="27">
      <c r="A4575" t="str">
        <f t="shared" si="71"/>
        <v>97488</v>
      </c>
      <c r="B4575" s="142" t="s">
        <v>5214</v>
      </c>
      <c r="C4575" s="156" t="s">
        <v>14036</v>
      </c>
      <c r="D4575" s="144" t="s">
        <v>9623</v>
      </c>
      <c r="E4575" s="145" t="s">
        <v>30160</v>
      </c>
    </row>
    <row r="4576" spans="1:5" ht="27">
      <c r="A4576" t="str">
        <f t="shared" si="71"/>
        <v>97489</v>
      </c>
      <c r="B4576" s="142" t="s">
        <v>5215</v>
      </c>
      <c r="C4576" s="156" t="s">
        <v>14037</v>
      </c>
      <c r="D4576" s="144" t="s">
        <v>9623</v>
      </c>
      <c r="E4576" s="145" t="s">
        <v>30161</v>
      </c>
    </row>
    <row r="4577" spans="1:5" ht="27">
      <c r="A4577" t="str">
        <f t="shared" si="71"/>
        <v>97490</v>
      </c>
      <c r="B4577" s="142" t="s">
        <v>5216</v>
      </c>
      <c r="C4577" s="156" t="s">
        <v>14038</v>
      </c>
      <c r="D4577" s="144" t="s">
        <v>9623</v>
      </c>
      <c r="E4577" s="145" t="s">
        <v>30162</v>
      </c>
    </row>
    <row r="4578" spans="1:5" ht="27">
      <c r="A4578" t="str">
        <f t="shared" si="71"/>
        <v>97491</v>
      </c>
      <c r="B4578" s="142" t="s">
        <v>5217</v>
      </c>
      <c r="C4578" s="156" t="s">
        <v>14039</v>
      </c>
      <c r="D4578" s="144" t="s">
        <v>9623</v>
      </c>
      <c r="E4578" s="145" t="s">
        <v>30163</v>
      </c>
    </row>
    <row r="4579" spans="1:5" ht="27">
      <c r="A4579" t="str">
        <f t="shared" si="71"/>
        <v>97492</v>
      </c>
      <c r="B4579" s="142" t="s">
        <v>5218</v>
      </c>
      <c r="C4579" s="156" t="s">
        <v>14040</v>
      </c>
      <c r="D4579" s="144" t="s">
        <v>9623</v>
      </c>
      <c r="E4579" s="145" t="s">
        <v>25396</v>
      </c>
    </row>
    <row r="4580" spans="1:5" ht="27">
      <c r="A4580" t="str">
        <f t="shared" si="71"/>
        <v>97493</v>
      </c>
      <c r="B4580" s="142" t="s">
        <v>5219</v>
      </c>
      <c r="C4580" s="156" t="s">
        <v>14041</v>
      </c>
      <c r="D4580" s="144" t="s">
        <v>9623</v>
      </c>
      <c r="E4580" s="145" t="s">
        <v>30164</v>
      </c>
    </row>
    <row r="4581" spans="1:5" ht="27">
      <c r="A4581" t="str">
        <f t="shared" si="71"/>
        <v>97494</v>
      </c>
      <c r="B4581" s="142" t="s">
        <v>5220</v>
      </c>
      <c r="C4581" s="156" t="s">
        <v>14042</v>
      </c>
      <c r="D4581" s="144" t="s">
        <v>9623</v>
      </c>
      <c r="E4581" s="145" t="s">
        <v>30165</v>
      </c>
    </row>
    <row r="4582" spans="1:5" ht="27">
      <c r="A4582" t="str">
        <f t="shared" si="71"/>
        <v>97495</v>
      </c>
      <c r="B4582" s="142" t="s">
        <v>5221</v>
      </c>
      <c r="C4582" s="156" t="s">
        <v>14043</v>
      </c>
      <c r="D4582" s="144" t="s">
        <v>9623</v>
      </c>
      <c r="E4582" s="145" t="s">
        <v>30166</v>
      </c>
    </row>
    <row r="4583" spans="1:5" ht="27">
      <c r="A4583" t="str">
        <f t="shared" si="71"/>
        <v>97496</v>
      </c>
      <c r="B4583" s="142" t="s">
        <v>5222</v>
      </c>
      <c r="C4583" s="156" t="s">
        <v>14044</v>
      </c>
      <c r="D4583" s="144" t="s">
        <v>9623</v>
      </c>
      <c r="E4583" s="145" t="s">
        <v>30167</v>
      </c>
    </row>
    <row r="4584" spans="1:5" ht="40.5">
      <c r="A4584" t="str">
        <f t="shared" si="71"/>
        <v>97498</v>
      </c>
      <c r="B4584" s="142" t="s">
        <v>5223</v>
      </c>
      <c r="C4584" s="156" t="s">
        <v>12873</v>
      </c>
      <c r="D4584" s="144" t="s">
        <v>9548</v>
      </c>
      <c r="E4584" s="145" t="s">
        <v>30168</v>
      </c>
    </row>
    <row r="4585" spans="1:5" ht="27">
      <c r="A4585" t="str">
        <f t="shared" si="71"/>
        <v>97499</v>
      </c>
      <c r="B4585" s="142" t="s">
        <v>5224</v>
      </c>
      <c r="C4585" s="156" t="s">
        <v>14045</v>
      </c>
      <c r="D4585" s="144" t="s">
        <v>9623</v>
      </c>
      <c r="E4585" s="145" t="s">
        <v>8574</v>
      </c>
    </row>
    <row r="4586" spans="1:5" ht="27">
      <c r="A4586" t="str">
        <f t="shared" si="71"/>
        <v>97500</v>
      </c>
      <c r="B4586" s="142" t="s">
        <v>5225</v>
      </c>
      <c r="C4586" s="156" t="s">
        <v>14047</v>
      </c>
      <c r="D4586" s="144" t="s">
        <v>9623</v>
      </c>
      <c r="E4586" s="145" t="s">
        <v>18883</v>
      </c>
    </row>
    <row r="4587" spans="1:5" ht="27">
      <c r="A4587" t="str">
        <f t="shared" si="71"/>
        <v>97502</v>
      </c>
      <c r="B4587" s="142" t="s">
        <v>5226</v>
      </c>
      <c r="C4587" s="156" t="s">
        <v>14048</v>
      </c>
      <c r="D4587" s="144" t="s">
        <v>9623</v>
      </c>
      <c r="E4587" s="145" t="s">
        <v>8733</v>
      </c>
    </row>
    <row r="4588" spans="1:5" ht="27">
      <c r="A4588" t="str">
        <f t="shared" si="71"/>
        <v>97503</v>
      </c>
      <c r="B4588" s="142" t="s">
        <v>5227</v>
      </c>
      <c r="C4588" s="156" t="s">
        <v>14049</v>
      </c>
      <c r="D4588" s="144" t="s">
        <v>9623</v>
      </c>
      <c r="E4588" s="145" t="s">
        <v>24624</v>
      </c>
    </row>
    <row r="4589" spans="1:5" ht="27">
      <c r="A4589" t="str">
        <f t="shared" si="71"/>
        <v>97505</v>
      </c>
      <c r="B4589" s="142" t="s">
        <v>5228</v>
      </c>
      <c r="C4589" s="156" t="s">
        <v>14050</v>
      </c>
      <c r="D4589" s="144" t="s">
        <v>9623</v>
      </c>
      <c r="E4589" s="145" t="s">
        <v>25652</v>
      </c>
    </row>
    <row r="4590" spans="1:5" ht="40.5">
      <c r="A4590" t="str">
        <f t="shared" si="71"/>
        <v>97506</v>
      </c>
      <c r="B4590" s="142" t="s">
        <v>5229</v>
      </c>
      <c r="C4590" s="156" t="s">
        <v>14051</v>
      </c>
      <c r="D4590" s="144" t="s">
        <v>9623</v>
      </c>
      <c r="E4590" s="145" t="s">
        <v>24672</v>
      </c>
    </row>
    <row r="4591" spans="1:5" ht="27">
      <c r="A4591" t="str">
        <f t="shared" si="71"/>
        <v>97508</v>
      </c>
      <c r="B4591" s="142" t="s">
        <v>5230</v>
      </c>
      <c r="C4591" s="156" t="s">
        <v>14052</v>
      </c>
      <c r="D4591" s="144" t="s">
        <v>9623</v>
      </c>
      <c r="E4591" s="145" t="s">
        <v>25264</v>
      </c>
    </row>
    <row r="4592" spans="1:5" ht="27">
      <c r="A4592" t="str">
        <f t="shared" si="71"/>
        <v>97509</v>
      </c>
      <c r="B4592" s="142" t="s">
        <v>5231</v>
      </c>
      <c r="C4592" s="156" t="s">
        <v>14053</v>
      </c>
      <c r="D4592" s="144" t="s">
        <v>9623</v>
      </c>
      <c r="E4592" s="145" t="s">
        <v>25721</v>
      </c>
    </row>
    <row r="4593" spans="1:5" ht="27">
      <c r="A4593" t="str">
        <f t="shared" si="71"/>
        <v>97511</v>
      </c>
      <c r="B4593" s="142" t="s">
        <v>5232</v>
      </c>
      <c r="C4593" s="156" t="s">
        <v>14054</v>
      </c>
      <c r="D4593" s="144" t="s">
        <v>9623</v>
      </c>
      <c r="E4593" s="145" t="s">
        <v>30169</v>
      </c>
    </row>
    <row r="4594" spans="1:5" ht="27">
      <c r="A4594" t="str">
        <f t="shared" si="71"/>
        <v>97512</v>
      </c>
      <c r="B4594" s="142" t="s">
        <v>5233</v>
      </c>
      <c r="C4594" s="156" t="s">
        <v>14055</v>
      </c>
      <c r="D4594" s="144" t="s">
        <v>9623</v>
      </c>
      <c r="E4594" s="145" t="s">
        <v>30170</v>
      </c>
    </row>
    <row r="4595" spans="1:5" ht="27">
      <c r="A4595" t="str">
        <f t="shared" si="71"/>
        <v>97514</v>
      </c>
      <c r="B4595" s="142" t="s">
        <v>5234</v>
      </c>
      <c r="C4595" s="156" t="s">
        <v>14056</v>
      </c>
      <c r="D4595" s="144" t="s">
        <v>9623</v>
      </c>
      <c r="E4595" s="145" t="s">
        <v>30171</v>
      </c>
    </row>
    <row r="4596" spans="1:5" ht="27">
      <c r="A4596" t="str">
        <f t="shared" si="71"/>
        <v>97515</v>
      </c>
      <c r="B4596" s="142" t="s">
        <v>5235</v>
      </c>
      <c r="C4596" s="156" t="s">
        <v>14057</v>
      </c>
      <c r="D4596" s="144" t="s">
        <v>9623</v>
      </c>
      <c r="E4596" s="145" t="s">
        <v>30172</v>
      </c>
    </row>
    <row r="4597" spans="1:5" ht="27">
      <c r="A4597" t="str">
        <f t="shared" si="71"/>
        <v>97517</v>
      </c>
      <c r="B4597" s="142" t="s">
        <v>5236</v>
      </c>
      <c r="C4597" s="156" t="s">
        <v>14058</v>
      </c>
      <c r="D4597" s="144" t="s">
        <v>9623</v>
      </c>
      <c r="E4597" s="145" t="s">
        <v>30017</v>
      </c>
    </row>
    <row r="4598" spans="1:5" ht="27">
      <c r="A4598" t="str">
        <f t="shared" si="71"/>
        <v>97518</v>
      </c>
      <c r="B4598" s="142" t="s">
        <v>5237</v>
      </c>
      <c r="C4598" s="156" t="s">
        <v>14060</v>
      </c>
      <c r="D4598" s="144" t="s">
        <v>9623</v>
      </c>
      <c r="E4598" s="145" t="s">
        <v>30017</v>
      </c>
    </row>
    <row r="4599" spans="1:5" ht="27">
      <c r="A4599" t="str">
        <f t="shared" si="71"/>
        <v>97519</v>
      </c>
      <c r="B4599" s="142" t="s">
        <v>5238</v>
      </c>
      <c r="C4599" s="156" t="s">
        <v>14061</v>
      </c>
      <c r="D4599" s="144" t="s">
        <v>9623</v>
      </c>
      <c r="E4599" s="145" t="s">
        <v>30173</v>
      </c>
    </row>
    <row r="4600" spans="1:5" ht="27">
      <c r="A4600" t="str">
        <f t="shared" si="71"/>
        <v>97520</v>
      </c>
      <c r="B4600" s="142" t="s">
        <v>5239</v>
      </c>
      <c r="C4600" s="156" t="s">
        <v>14062</v>
      </c>
      <c r="D4600" s="144" t="s">
        <v>9623</v>
      </c>
      <c r="E4600" s="145" t="s">
        <v>30173</v>
      </c>
    </row>
    <row r="4601" spans="1:5" ht="27">
      <c r="A4601" t="str">
        <f t="shared" si="71"/>
        <v>97521</v>
      </c>
      <c r="B4601" s="142" t="s">
        <v>5240</v>
      </c>
      <c r="C4601" s="156" t="s">
        <v>14063</v>
      </c>
      <c r="D4601" s="144" t="s">
        <v>9623</v>
      </c>
      <c r="E4601" s="145" t="s">
        <v>30174</v>
      </c>
    </row>
    <row r="4602" spans="1:5" ht="27">
      <c r="A4602" t="str">
        <f t="shared" si="71"/>
        <v>97522</v>
      </c>
      <c r="B4602" s="142" t="s">
        <v>5241</v>
      </c>
      <c r="C4602" s="156" t="s">
        <v>14064</v>
      </c>
      <c r="D4602" s="144" t="s">
        <v>9623</v>
      </c>
      <c r="E4602" s="145" t="s">
        <v>30174</v>
      </c>
    </row>
    <row r="4603" spans="1:5" ht="27">
      <c r="A4603" t="str">
        <f t="shared" si="71"/>
        <v>97523</v>
      </c>
      <c r="B4603" s="142" t="s">
        <v>5242</v>
      </c>
      <c r="C4603" s="156" t="s">
        <v>14065</v>
      </c>
      <c r="D4603" s="144" t="s">
        <v>9623</v>
      </c>
      <c r="E4603" s="145" t="s">
        <v>28545</v>
      </c>
    </row>
    <row r="4604" spans="1:5" ht="27">
      <c r="A4604" t="str">
        <f t="shared" si="71"/>
        <v>97524</v>
      </c>
      <c r="B4604" s="142" t="s">
        <v>5243</v>
      </c>
      <c r="C4604" s="156" t="s">
        <v>14066</v>
      </c>
      <c r="D4604" s="144" t="s">
        <v>9623</v>
      </c>
      <c r="E4604" s="145" t="s">
        <v>30175</v>
      </c>
    </row>
    <row r="4605" spans="1:5" ht="27">
      <c r="A4605" t="str">
        <f t="shared" si="71"/>
        <v>97525</v>
      </c>
      <c r="B4605" s="142" t="s">
        <v>5244</v>
      </c>
      <c r="C4605" s="156" t="s">
        <v>14067</v>
      </c>
      <c r="D4605" s="144" t="s">
        <v>9623</v>
      </c>
      <c r="E4605" s="145" t="s">
        <v>30176</v>
      </c>
    </row>
    <row r="4606" spans="1:5" ht="27">
      <c r="A4606" t="str">
        <f t="shared" si="71"/>
        <v>97526</v>
      </c>
      <c r="B4606" s="142" t="s">
        <v>5245</v>
      </c>
      <c r="C4606" s="156" t="s">
        <v>14068</v>
      </c>
      <c r="D4606" s="144" t="s">
        <v>9623</v>
      </c>
      <c r="E4606" s="145" t="s">
        <v>30177</v>
      </c>
    </row>
    <row r="4607" spans="1:5" ht="27">
      <c r="A4607" t="str">
        <f t="shared" si="71"/>
        <v>97527</v>
      </c>
      <c r="B4607" s="142" t="s">
        <v>5246</v>
      </c>
      <c r="C4607" s="156" t="s">
        <v>14069</v>
      </c>
      <c r="D4607" s="144" t="s">
        <v>9623</v>
      </c>
      <c r="E4607" s="145" t="s">
        <v>30178</v>
      </c>
    </row>
    <row r="4608" spans="1:5" ht="27">
      <c r="A4608" t="str">
        <f t="shared" si="71"/>
        <v>97528</v>
      </c>
      <c r="B4608" s="142" t="s">
        <v>5247</v>
      </c>
      <c r="C4608" s="156" t="s">
        <v>14070</v>
      </c>
      <c r="D4608" s="144" t="s">
        <v>9623</v>
      </c>
      <c r="E4608" s="145" t="s">
        <v>30179</v>
      </c>
    </row>
    <row r="4609" spans="1:5" ht="27">
      <c r="A4609" t="str">
        <f t="shared" si="71"/>
        <v>97529</v>
      </c>
      <c r="B4609" s="142" t="s">
        <v>5248</v>
      </c>
      <c r="C4609" s="156" t="s">
        <v>14071</v>
      </c>
      <c r="D4609" s="144" t="s">
        <v>9623</v>
      </c>
      <c r="E4609" s="145" t="s">
        <v>30180</v>
      </c>
    </row>
    <row r="4610" spans="1:5" ht="27">
      <c r="A4610" t="str">
        <f t="shared" si="71"/>
        <v>97530</v>
      </c>
      <c r="B4610" s="142" t="s">
        <v>5249</v>
      </c>
      <c r="C4610" s="156" t="s">
        <v>14072</v>
      </c>
      <c r="D4610" s="144" t="s">
        <v>9623</v>
      </c>
      <c r="E4610" s="145" t="s">
        <v>30181</v>
      </c>
    </row>
    <row r="4611" spans="1:5" ht="27">
      <c r="A4611" t="str">
        <f t="shared" si="71"/>
        <v>97531</v>
      </c>
      <c r="B4611" s="142" t="s">
        <v>5250</v>
      </c>
      <c r="C4611" s="156" t="s">
        <v>14073</v>
      </c>
      <c r="D4611" s="144" t="s">
        <v>9623</v>
      </c>
      <c r="E4611" s="145" t="s">
        <v>30182</v>
      </c>
    </row>
    <row r="4612" spans="1:5" ht="27">
      <c r="A4612" t="str">
        <f t="shared" si="71"/>
        <v>97532</v>
      </c>
      <c r="B4612" s="142" t="s">
        <v>5251</v>
      </c>
      <c r="C4612" s="156" t="s">
        <v>14074</v>
      </c>
      <c r="D4612" s="144" t="s">
        <v>9623</v>
      </c>
      <c r="E4612" s="145" t="s">
        <v>30183</v>
      </c>
    </row>
    <row r="4613" spans="1:5" ht="27">
      <c r="A4613" t="str">
        <f t="shared" si="71"/>
        <v>97533</v>
      </c>
      <c r="B4613" s="142" t="s">
        <v>5252</v>
      </c>
      <c r="C4613" s="156" t="s">
        <v>14075</v>
      </c>
      <c r="D4613" s="144" t="s">
        <v>9623</v>
      </c>
      <c r="E4613" s="145" t="s">
        <v>30184</v>
      </c>
    </row>
    <row r="4614" spans="1:5" ht="27">
      <c r="A4614" t="str">
        <f t="shared" si="71"/>
        <v>97534</v>
      </c>
      <c r="B4614" s="142" t="s">
        <v>5253</v>
      </c>
      <c r="C4614" s="156" t="s">
        <v>14076</v>
      </c>
      <c r="D4614" s="144" t="s">
        <v>9623</v>
      </c>
      <c r="E4614" s="145" t="s">
        <v>30185</v>
      </c>
    </row>
    <row r="4615" spans="1:5" ht="40.5">
      <c r="A4615" t="str">
        <f t="shared" si="71"/>
        <v>97535</v>
      </c>
      <c r="B4615" s="142" t="s">
        <v>5254</v>
      </c>
      <c r="C4615" s="156" t="s">
        <v>12874</v>
      </c>
      <c r="D4615" s="144" t="s">
        <v>9548</v>
      </c>
      <c r="E4615" s="145" t="s">
        <v>17646</v>
      </c>
    </row>
    <row r="4616" spans="1:5" ht="27">
      <c r="A4616" t="str">
        <f t="shared" ref="A4616:A4679" si="72">IF(ISERROR(SEARCH("/",B4616)=6),TRIM(CLEAN(B4616)),IF(SEARCH("/",B4616)=6,IF(LEN(TRIM(CLEAN(B4616)))=7,LEFT(TRIM(CLEAN(B4616)),6)&amp;"00"&amp;RIGHT(TRIM(CLEAN(B4616)),1),LEFT(TRIM(CLEAN(B4616)),6)&amp;"0"&amp;RIGHT(TRIM(CLEAN(B4616)),2)),TRIM(CLEAN(B4616))))</f>
        <v>97536</v>
      </c>
      <c r="B4616" s="142" t="s">
        <v>5255</v>
      </c>
      <c r="C4616" s="156" t="s">
        <v>12875</v>
      </c>
      <c r="D4616" s="144" t="s">
        <v>9548</v>
      </c>
      <c r="E4616" s="145" t="s">
        <v>29309</v>
      </c>
    </row>
    <row r="4617" spans="1:5" ht="27">
      <c r="A4617" t="str">
        <f t="shared" si="72"/>
        <v>97537</v>
      </c>
      <c r="B4617" s="142" t="s">
        <v>5256</v>
      </c>
      <c r="C4617" s="156" t="s">
        <v>14077</v>
      </c>
      <c r="D4617" s="144" t="s">
        <v>9623</v>
      </c>
      <c r="E4617" s="145" t="s">
        <v>30186</v>
      </c>
    </row>
    <row r="4618" spans="1:5" ht="27">
      <c r="A4618" t="str">
        <f t="shared" si="72"/>
        <v>97540</v>
      </c>
      <c r="B4618" s="142" t="s">
        <v>5257</v>
      </c>
      <c r="C4618" s="156" t="s">
        <v>14078</v>
      </c>
      <c r="D4618" s="144" t="s">
        <v>9623</v>
      </c>
      <c r="E4618" s="145" t="s">
        <v>17172</v>
      </c>
    </row>
    <row r="4619" spans="1:5" ht="27">
      <c r="A4619" t="str">
        <f t="shared" si="72"/>
        <v>97541</v>
      </c>
      <c r="B4619" s="142" t="s">
        <v>5258</v>
      </c>
      <c r="C4619" s="156" t="s">
        <v>14079</v>
      </c>
      <c r="D4619" s="144" t="s">
        <v>9623</v>
      </c>
      <c r="E4619" s="145" t="s">
        <v>24618</v>
      </c>
    </row>
    <row r="4620" spans="1:5" ht="27">
      <c r="A4620" t="str">
        <f t="shared" si="72"/>
        <v>97543</v>
      </c>
      <c r="B4620" s="142" t="s">
        <v>5259</v>
      </c>
      <c r="C4620" s="156" t="s">
        <v>14080</v>
      </c>
      <c r="D4620" s="144" t="s">
        <v>9623</v>
      </c>
      <c r="E4620" s="145" t="s">
        <v>30187</v>
      </c>
    </row>
    <row r="4621" spans="1:5" ht="27">
      <c r="A4621" t="str">
        <f t="shared" si="72"/>
        <v>97544</v>
      </c>
      <c r="B4621" s="142" t="s">
        <v>5260</v>
      </c>
      <c r="C4621" s="156" t="s">
        <v>14081</v>
      </c>
      <c r="D4621" s="144" t="s">
        <v>9623</v>
      </c>
      <c r="E4621" s="145" t="s">
        <v>19651</v>
      </c>
    </row>
    <row r="4622" spans="1:5" ht="27">
      <c r="A4622" t="str">
        <f t="shared" si="72"/>
        <v>97546</v>
      </c>
      <c r="B4622" s="142" t="s">
        <v>5261</v>
      </c>
      <c r="C4622" s="156" t="s">
        <v>14082</v>
      </c>
      <c r="D4622" s="144" t="s">
        <v>9623</v>
      </c>
      <c r="E4622" s="145" t="s">
        <v>22788</v>
      </c>
    </row>
    <row r="4623" spans="1:5" ht="27">
      <c r="A4623" t="str">
        <f t="shared" si="72"/>
        <v>97547</v>
      </c>
      <c r="B4623" s="142" t="s">
        <v>5262</v>
      </c>
      <c r="C4623" s="156" t="s">
        <v>14083</v>
      </c>
      <c r="D4623" s="144" t="s">
        <v>9623</v>
      </c>
      <c r="E4623" s="145" t="s">
        <v>22788</v>
      </c>
    </row>
    <row r="4624" spans="1:5" ht="27">
      <c r="A4624" t="str">
        <f t="shared" si="72"/>
        <v>97548</v>
      </c>
      <c r="B4624" s="142" t="s">
        <v>5263</v>
      </c>
      <c r="C4624" s="156" t="s">
        <v>14084</v>
      </c>
      <c r="D4624" s="144" t="s">
        <v>9623</v>
      </c>
      <c r="E4624" s="145" t="s">
        <v>18123</v>
      </c>
    </row>
    <row r="4625" spans="1:5" ht="27">
      <c r="A4625" t="str">
        <f t="shared" si="72"/>
        <v>97549</v>
      </c>
      <c r="B4625" s="142" t="s">
        <v>5264</v>
      </c>
      <c r="C4625" s="156" t="s">
        <v>14085</v>
      </c>
      <c r="D4625" s="144" t="s">
        <v>9623</v>
      </c>
      <c r="E4625" s="145" t="s">
        <v>18123</v>
      </c>
    </row>
    <row r="4626" spans="1:5" ht="27">
      <c r="A4626" t="str">
        <f t="shared" si="72"/>
        <v>97550</v>
      </c>
      <c r="B4626" s="142" t="s">
        <v>5265</v>
      </c>
      <c r="C4626" s="156" t="s">
        <v>14086</v>
      </c>
      <c r="D4626" s="144" t="s">
        <v>9623</v>
      </c>
      <c r="E4626" s="145" t="s">
        <v>30188</v>
      </c>
    </row>
    <row r="4627" spans="1:5" ht="27">
      <c r="A4627" t="str">
        <f t="shared" si="72"/>
        <v>97551</v>
      </c>
      <c r="B4627" s="142" t="s">
        <v>5266</v>
      </c>
      <c r="C4627" s="156" t="s">
        <v>14087</v>
      </c>
      <c r="D4627" s="144" t="s">
        <v>9623</v>
      </c>
      <c r="E4627" s="145" t="s">
        <v>30188</v>
      </c>
    </row>
    <row r="4628" spans="1:5" ht="27">
      <c r="A4628" t="str">
        <f t="shared" si="72"/>
        <v>97552</v>
      </c>
      <c r="B4628" s="142" t="s">
        <v>5267</v>
      </c>
      <c r="C4628" s="156" t="s">
        <v>14088</v>
      </c>
      <c r="D4628" s="144" t="s">
        <v>9623</v>
      </c>
      <c r="E4628" s="145" t="s">
        <v>28487</v>
      </c>
    </row>
    <row r="4629" spans="1:5" ht="27">
      <c r="A4629" t="str">
        <f t="shared" si="72"/>
        <v>97553</v>
      </c>
      <c r="B4629" s="142" t="s">
        <v>5268</v>
      </c>
      <c r="C4629" s="156" t="s">
        <v>14089</v>
      </c>
      <c r="D4629" s="144" t="s">
        <v>9623</v>
      </c>
      <c r="E4629" s="145" t="s">
        <v>25603</v>
      </c>
    </row>
    <row r="4630" spans="1:5" ht="27">
      <c r="A4630" t="str">
        <f t="shared" si="72"/>
        <v>97554</v>
      </c>
      <c r="B4630" s="142" t="s">
        <v>5269</v>
      </c>
      <c r="C4630" s="156" t="s">
        <v>14090</v>
      </c>
      <c r="D4630" s="144" t="s">
        <v>9623</v>
      </c>
      <c r="E4630" s="145" t="s">
        <v>30189</v>
      </c>
    </row>
    <row r="4631" spans="1:5" ht="27">
      <c r="A4631" t="str">
        <f t="shared" si="72"/>
        <v>97559</v>
      </c>
      <c r="B4631" s="142" t="s">
        <v>5270</v>
      </c>
      <c r="C4631" s="156" t="s">
        <v>12046</v>
      </c>
      <c r="D4631" s="144" t="s">
        <v>9623</v>
      </c>
      <c r="E4631" s="145" t="s">
        <v>9496</v>
      </c>
    </row>
    <row r="4632" spans="1:5" ht="27">
      <c r="A4632" t="str">
        <f t="shared" si="72"/>
        <v>97562</v>
      </c>
      <c r="B4632" s="142" t="s">
        <v>5271</v>
      </c>
      <c r="C4632" s="156" t="s">
        <v>12047</v>
      </c>
      <c r="D4632" s="144" t="s">
        <v>9623</v>
      </c>
      <c r="E4632" s="145" t="s">
        <v>8752</v>
      </c>
    </row>
    <row r="4633" spans="1:5" ht="27">
      <c r="A4633" t="str">
        <f t="shared" si="72"/>
        <v>97564</v>
      </c>
      <c r="B4633" s="142" t="s">
        <v>5272</v>
      </c>
      <c r="C4633" s="156" t="s">
        <v>12048</v>
      </c>
      <c r="D4633" s="144" t="s">
        <v>9623</v>
      </c>
      <c r="E4633" s="145" t="s">
        <v>16365</v>
      </c>
    </row>
    <row r="4634" spans="1:5" ht="27">
      <c r="A4634" t="str">
        <f t="shared" si="72"/>
        <v>97583</v>
      </c>
      <c r="B4634" s="142" t="s">
        <v>5273</v>
      </c>
      <c r="C4634" s="156" t="s">
        <v>12306</v>
      </c>
      <c r="D4634" s="144" t="s">
        <v>9623</v>
      </c>
      <c r="E4634" s="145" t="s">
        <v>30190</v>
      </c>
    </row>
    <row r="4635" spans="1:5" ht="27">
      <c r="A4635" t="str">
        <f t="shared" si="72"/>
        <v>97584</v>
      </c>
      <c r="B4635" s="142" t="s">
        <v>5274</v>
      </c>
      <c r="C4635" s="156" t="s">
        <v>12307</v>
      </c>
      <c r="D4635" s="144" t="s">
        <v>9623</v>
      </c>
      <c r="E4635" s="145" t="s">
        <v>30191</v>
      </c>
    </row>
    <row r="4636" spans="1:5" ht="27">
      <c r="A4636" t="str">
        <f t="shared" si="72"/>
        <v>97585</v>
      </c>
      <c r="B4636" s="142" t="s">
        <v>5275</v>
      </c>
      <c r="C4636" s="156" t="s">
        <v>12308</v>
      </c>
      <c r="D4636" s="144" t="s">
        <v>9623</v>
      </c>
      <c r="E4636" s="145" t="s">
        <v>24990</v>
      </c>
    </row>
    <row r="4637" spans="1:5" ht="27">
      <c r="A4637" t="str">
        <f t="shared" si="72"/>
        <v>97586</v>
      </c>
      <c r="B4637" s="142" t="s">
        <v>5276</v>
      </c>
      <c r="C4637" s="156" t="s">
        <v>12309</v>
      </c>
      <c r="D4637" s="144" t="s">
        <v>9623</v>
      </c>
      <c r="E4637" s="145" t="s">
        <v>30192</v>
      </c>
    </row>
    <row r="4638" spans="1:5" ht="27">
      <c r="A4638" t="str">
        <f t="shared" si="72"/>
        <v>97587</v>
      </c>
      <c r="B4638" s="142" t="s">
        <v>5277</v>
      </c>
      <c r="C4638" s="156" t="s">
        <v>12310</v>
      </c>
      <c r="D4638" s="144" t="s">
        <v>9623</v>
      </c>
      <c r="E4638" s="145" t="s">
        <v>30193</v>
      </c>
    </row>
    <row r="4639" spans="1:5" ht="27">
      <c r="A4639" t="str">
        <f t="shared" si="72"/>
        <v>97589</v>
      </c>
      <c r="B4639" s="142" t="s">
        <v>5278</v>
      </c>
      <c r="C4639" s="156" t="s">
        <v>12311</v>
      </c>
      <c r="D4639" s="144" t="s">
        <v>9623</v>
      </c>
      <c r="E4639" s="145" t="s">
        <v>18243</v>
      </c>
    </row>
    <row r="4640" spans="1:5" ht="27">
      <c r="A4640" t="str">
        <f t="shared" si="72"/>
        <v>97590</v>
      </c>
      <c r="B4640" s="142" t="s">
        <v>5279</v>
      </c>
      <c r="C4640" s="156" t="s">
        <v>12313</v>
      </c>
      <c r="D4640" s="144" t="s">
        <v>9623</v>
      </c>
      <c r="E4640" s="145" t="s">
        <v>30194</v>
      </c>
    </row>
    <row r="4641" spans="1:5" ht="27">
      <c r="A4641" t="str">
        <f t="shared" si="72"/>
        <v>97591</v>
      </c>
      <c r="B4641" s="142" t="s">
        <v>5280</v>
      </c>
      <c r="C4641" s="156" t="s">
        <v>12314</v>
      </c>
      <c r="D4641" s="144" t="s">
        <v>9623</v>
      </c>
      <c r="E4641" s="145" t="s">
        <v>30195</v>
      </c>
    </row>
    <row r="4642" spans="1:5" ht="27">
      <c r="A4642" t="str">
        <f t="shared" si="72"/>
        <v>97592</v>
      </c>
      <c r="B4642" s="142" t="s">
        <v>5281</v>
      </c>
      <c r="C4642" s="156" t="s">
        <v>12315</v>
      </c>
      <c r="D4642" s="144" t="s">
        <v>9623</v>
      </c>
      <c r="E4642" s="145" t="s">
        <v>18009</v>
      </c>
    </row>
    <row r="4643" spans="1:5" ht="27">
      <c r="A4643" t="str">
        <f t="shared" si="72"/>
        <v>97593</v>
      </c>
      <c r="B4643" s="142" t="s">
        <v>5282</v>
      </c>
      <c r="C4643" s="156" t="s">
        <v>12316</v>
      </c>
      <c r="D4643" s="144" t="s">
        <v>9623</v>
      </c>
      <c r="E4643" s="145" t="s">
        <v>30196</v>
      </c>
    </row>
    <row r="4644" spans="1:5" ht="27">
      <c r="A4644" t="str">
        <f t="shared" si="72"/>
        <v>97594</v>
      </c>
      <c r="B4644" s="142" t="s">
        <v>5283</v>
      </c>
      <c r="C4644" s="156" t="s">
        <v>12317</v>
      </c>
      <c r="D4644" s="144" t="s">
        <v>9623</v>
      </c>
      <c r="E4644" s="145" t="s">
        <v>30197</v>
      </c>
    </row>
    <row r="4645" spans="1:5" ht="27">
      <c r="A4645" t="str">
        <f t="shared" si="72"/>
        <v>97595</v>
      </c>
      <c r="B4645" s="142" t="s">
        <v>5284</v>
      </c>
      <c r="C4645" s="156" t="s">
        <v>12318</v>
      </c>
      <c r="D4645" s="144" t="s">
        <v>9623</v>
      </c>
      <c r="E4645" s="145" t="s">
        <v>30198</v>
      </c>
    </row>
    <row r="4646" spans="1:5" ht="27">
      <c r="A4646" t="str">
        <f t="shared" si="72"/>
        <v>97596</v>
      </c>
      <c r="B4646" s="142" t="s">
        <v>5285</v>
      </c>
      <c r="C4646" s="156" t="s">
        <v>12319</v>
      </c>
      <c r="D4646" s="144" t="s">
        <v>9623</v>
      </c>
      <c r="E4646" s="145" t="s">
        <v>30199</v>
      </c>
    </row>
    <row r="4647" spans="1:5" ht="27">
      <c r="A4647" t="str">
        <f t="shared" si="72"/>
        <v>97597</v>
      </c>
      <c r="B4647" s="142" t="s">
        <v>5286</v>
      </c>
      <c r="C4647" s="156" t="s">
        <v>12320</v>
      </c>
      <c r="D4647" s="144" t="s">
        <v>9623</v>
      </c>
      <c r="E4647" s="145" t="s">
        <v>30200</v>
      </c>
    </row>
    <row r="4648" spans="1:5" ht="27">
      <c r="A4648" t="str">
        <f t="shared" si="72"/>
        <v>97598</v>
      </c>
      <c r="B4648" s="142" t="s">
        <v>5287</v>
      </c>
      <c r="C4648" s="156" t="s">
        <v>12322</v>
      </c>
      <c r="D4648" s="144" t="s">
        <v>9623</v>
      </c>
      <c r="E4648" s="145" t="s">
        <v>30201</v>
      </c>
    </row>
    <row r="4649" spans="1:5" ht="27">
      <c r="A4649" t="str">
        <f t="shared" si="72"/>
        <v>97599</v>
      </c>
      <c r="B4649" s="142" t="s">
        <v>5288</v>
      </c>
      <c r="C4649" s="156" t="s">
        <v>12323</v>
      </c>
      <c r="D4649" s="144" t="s">
        <v>9623</v>
      </c>
      <c r="E4649" s="145" t="s">
        <v>30202</v>
      </c>
    </row>
    <row r="4650" spans="1:5" ht="27">
      <c r="A4650" t="str">
        <f t="shared" si="72"/>
        <v>97600</v>
      </c>
      <c r="B4650" s="142" t="s">
        <v>5289</v>
      </c>
      <c r="C4650" s="156" t="s">
        <v>12509</v>
      </c>
      <c r="D4650" s="144" t="s">
        <v>9623</v>
      </c>
      <c r="E4650" s="145" t="s">
        <v>30203</v>
      </c>
    </row>
    <row r="4651" spans="1:5" ht="27">
      <c r="A4651" t="str">
        <f t="shared" si="72"/>
        <v>97601</v>
      </c>
      <c r="B4651" s="142" t="s">
        <v>5290</v>
      </c>
      <c r="C4651" s="156" t="s">
        <v>12510</v>
      </c>
      <c r="D4651" s="144" t="s">
        <v>9623</v>
      </c>
      <c r="E4651" s="145" t="s">
        <v>30204</v>
      </c>
    </row>
    <row r="4652" spans="1:5" ht="27">
      <c r="A4652" t="str">
        <f t="shared" si="72"/>
        <v>97605</v>
      </c>
      <c r="B4652" s="142" t="s">
        <v>5291</v>
      </c>
      <c r="C4652" s="156" t="s">
        <v>12511</v>
      </c>
      <c r="D4652" s="144" t="s">
        <v>9623</v>
      </c>
      <c r="E4652" s="145" t="s">
        <v>30205</v>
      </c>
    </row>
    <row r="4653" spans="1:5" ht="27">
      <c r="A4653" t="str">
        <f t="shared" si="72"/>
        <v>97606</v>
      </c>
      <c r="B4653" s="142" t="s">
        <v>5292</v>
      </c>
      <c r="C4653" s="156" t="s">
        <v>12512</v>
      </c>
      <c r="D4653" s="144" t="s">
        <v>9623</v>
      </c>
      <c r="E4653" s="145" t="s">
        <v>25285</v>
      </c>
    </row>
    <row r="4654" spans="1:5" ht="27">
      <c r="A4654" t="str">
        <f t="shared" si="72"/>
        <v>97607</v>
      </c>
      <c r="B4654" s="142" t="s">
        <v>5293</v>
      </c>
      <c r="C4654" s="156" t="s">
        <v>12513</v>
      </c>
      <c r="D4654" s="144" t="s">
        <v>9623</v>
      </c>
      <c r="E4654" s="145" t="s">
        <v>30206</v>
      </c>
    </row>
    <row r="4655" spans="1:5" ht="27">
      <c r="A4655" t="str">
        <f t="shared" si="72"/>
        <v>97608</v>
      </c>
      <c r="B4655" s="142" t="s">
        <v>5294</v>
      </c>
      <c r="C4655" s="156" t="s">
        <v>12514</v>
      </c>
      <c r="D4655" s="144" t="s">
        <v>9623</v>
      </c>
      <c r="E4655" s="145" t="s">
        <v>30207</v>
      </c>
    </row>
    <row r="4656" spans="1:5">
      <c r="A4656" t="str">
        <f t="shared" si="72"/>
        <v>97609</v>
      </c>
      <c r="B4656" s="142" t="s">
        <v>5295</v>
      </c>
      <c r="C4656" s="156" t="s">
        <v>12324</v>
      </c>
      <c r="D4656" s="144" t="s">
        <v>9623</v>
      </c>
      <c r="E4656" s="145" t="s">
        <v>15094</v>
      </c>
    </row>
    <row r="4657" spans="1:5">
      <c r="A4657" t="str">
        <f t="shared" si="72"/>
        <v>97610</v>
      </c>
      <c r="B4657" s="142" t="s">
        <v>5296</v>
      </c>
      <c r="C4657" s="156" t="s">
        <v>12325</v>
      </c>
      <c r="D4657" s="144" t="s">
        <v>9623</v>
      </c>
      <c r="E4657" s="145" t="s">
        <v>12458</v>
      </c>
    </row>
    <row r="4658" spans="1:5" ht="27">
      <c r="A4658" t="str">
        <f t="shared" si="72"/>
        <v>97611</v>
      </c>
      <c r="B4658" s="142" t="s">
        <v>5297</v>
      </c>
      <c r="C4658" s="156" t="s">
        <v>12327</v>
      </c>
      <c r="D4658" s="144" t="s">
        <v>9623</v>
      </c>
      <c r="E4658" s="145" t="s">
        <v>19439</v>
      </c>
    </row>
    <row r="4659" spans="1:5" ht="27">
      <c r="A4659" t="str">
        <f t="shared" si="72"/>
        <v>97612</v>
      </c>
      <c r="B4659" s="142" t="s">
        <v>5298</v>
      </c>
      <c r="C4659" s="156" t="s">
        <v>12329</v>
      </c>
      <c r="D4659" s="144" t="s">
        <v>9623</v>
      </c>
      <c r="E4659" s="145" t="s">
        <v>25573</v>
      </c>
    </row>
    <row r="4660" spans="1:5" ht="27">
      <c r="A4660" t="str">
        <f t="shared" si="72"/>
        <v>97613</v>
      </c>
      <c r="B4660" s="142" t="s">
        <v>5299</v>
      </c>
      <c r="C4660" s="156" t="s">
        <v>12330</v>
      </c>
      <c r="D4660" s="144" t="s">
        <v>9623</v>
      </c>
      <c r="E4660" s="145" t="s">
        <v>9018</v>
      </c>
    </row>
    <row r="4661" spans="1:5" ht="27">
      <c r="A4661" t="str">
        <f t="shared" si="72"/>
        <v>97614</v>
      </c>
      <c r="B4661" s="142" t="s">
        <v>5300</v>
      </c>
      <c r="C4661" s="156" t="s">
        <v>12331</v>
      </c>
      <c r="D4661" s="144" t="s">
        <v>9623</v>
      </c>
      <c r="E4661" s="145" t="s">
        <v>24613</v>
      </c>
    </row>
    <row r="4662" spans="1:5" ht="27">
      <c r="A4662" t="str">
        <f t="shared" si="72"/>
        <v>97615</v>
      </c>
      <c r="B4662" s="142" t="s">
        <v>5301</v>
      </c>
      <c r="C4662" s="156" t="s">
        <v>12332</v>
      </c>
      <c r="D4662" s="144" t="s">
        <v>9623</v>
      </c>
      <c r="E4662" s="145" t="s">
        <v>29612</v>
      </c>
    </row>
    <row r="4663" spans="1:5" ht="27">
      <c r="A4663" t="str">
        <f t="shared" si="72"/>
        <v>97616</v>
      </c>
      <c r="B4663" s="142" t="s">
        <v>5302</v>
      </c>
      <c r="C4663" s="156" t="s">
        <v>12333</v>
      </c>
      <c r="D4663" s="144" t="s">
        <v>9623</v>
      </c>
      <c r="E4663" s="145" t="s">
        <v>18928</v>
      </c>
    </row>
    <row r="4664" spans="1:5" ht="27">
      <c r="A4664" t="str">
        <f t="shared" si="72"/>
        <v>97617</v>
      </c>
      <c r="B4664" s="142" t="s">
        <v>5303</v>
      </c>
      <c r="C4664" s="156" t="s">
        <v>12334</v>
      </c>
      <c r="D4664" s="144" t="s">
        <v>9623</v>
      </c>
      <c r="E4664" s="145" t="s">
        <v>18313</v>
      </c>
    </row>
    <row r="4665" spans="1:5" ht="27">
      <c r="A4665" t="str">
        <f t="shared" si="72"/>
        <v>97618</v>
      </c>
      <c r="B4665" s="142" t="s">
        <v>5304</v>
      </c>
      <c r="C4665" s="156" t="s">
        <v>12335</v>
      </c>
      <c r="D4665" s="144" t="s">
        <v>9623</v>
      </c>
      <c r="E4665" s="145" t="s">
        <v>30208</v>
      </c>
    </row>
    <row r="4666" spans="1:5" ht="27">
      <c r="A4666" t="str">
        <f t="shared" si="72"/>
        <v>97621</v>
      </c>
      <c r="B4666" s="142" t="s">
        <v>5305</v>
      </c>
      <c r="C4666" s="156" t="s">
        <v>15616</v>
      </c>
      <c r="D4666" s="144" t="s">
        <v>10840</v>
      </c>
      <c r="E4666" s="145" t="s">
        <v>18628</v>
      </c>
    </row>
    <row r="4667" spans="1:5" ht="27">
      <c r="A4667" t="str">
        <f t="shared" si="72"/>
        <v>97622</v>
      </c>
      <c r="B4667" s="142" t="s">
        <v>5306</v>
      </c>
      <c r="C4667" s="156" t="s">
        <v>15617</v>
      </c>
      <c r="D4667" s="144" t="s">
        <v>10840</v>
      </c>
      <c r="E4667" s="145" t="s">
        <v>28410</v>
      </c>
    </row>
    <row r="4668" spans="1:5" ht="27">
      <c r="A4668" t="str">
        <f t="shared" si="72"/>
        <v>97623</v>
      </c>
      <c r="B4668" s="142" t="s">
        <v>5307</v>
      </c>
      <c r="C4668" s="156" t="s">
        <v>15618</v>
      </c>
      <c r="D4668" s="144" t="s">
        <v>10840</v>
      </c>
      <c r="E4668" s="145" t="s">
        <v>28863</v>
      </c>
    </row>
    <row r="4669" spans="1:5" ht="27">
      <c r="A4669" t="str">
        <f t="shared" si="72"/>
        <v>97624</v>
      </c>
      <c r="B4669" s="142" t="s">
        <v>5308</v>
      </c>
      <c r="C4669" s="156" t="s">
        <v>15619</v>
      </c>
      <c r="D4669" s="144" t="s">
        <v>10840</v>
      </c>
      <c r="E4669" s="145" t="s">
        <v>29054</v>
      </c>
    </row>
    <row r="4670" spans="1:5" ht="27">
      <c r="A4670" t="str">
        <f t="shared" si="72"/>
        <v>97625</v>
      </c>
      <c r="B4670" s="142" t="s">
        <v>5309</v>
      </c>
      <c r="C4670" s="156" t="s">
        <v>15620</v>
      </c>
      <c r="D4670" s="144" t="s">
        <v>10840</v>
      </c>
      <c r="E4670" s="145" t="s">
        <v>30209</v>
      </c>
    </row>
    <row r="4671" spans="1:5" ht="27">
      <c r="A4671" t="str">
        <f t="shared" si="72"/>
        <v>97626</v>
      </c>
      <c r="B4671" s="142" t="s">
        <v>5310</v>
      </c>
      <c r="C4671" s="156" t="s">
        <v>15621</v>
      </c>
      <c r="D4671" s="144" t="s">
        <v>10840</v>
      </c>
      <c r="E4671" s="145" t="s">
        <v>30210</v>
      </c>
    </row>
    <row r="4672" spans="1:5" ht="27">
      <c r="A4672" t="str">
        <f t="shared" si="72"/>
        <v>97627</v>
      </c>
      <c r="B4672" s="142" t="s">
        <v>5311</v>
      </c>
      <c r="C4672" s="156" t="s">
        <v>15622</v>
      </c>
      <c r="D4672" s="144" t="s">
        <v>10840</v>
      </c>
      <c r="E4672" s="145" t="s">
        <v>30211</v>
      </c>
    </row>
    <row r="4673" spans="1:5">
      <c r="A4673" t="str">
        <f t="shared" si="72"/>
        <v>97628</v>
      </c>
      <c r="B4673" s="142" t="s">
        <v>5312</v>
      </c>
      <c r="C4673" s="156" t="s">
        <v>15623</v>
      </c>
      <c r="D4673" s="144" t="s">
        <v>10840</v>
      </c>
      <c r="E4673" s="145" t="s">
        <v>30212</v>
      </c>
    </row>
    <row r="4674" spans="1:5" ht="27">
      <c r="A4674" t="str">
        <f t="shared" si="72"/>
        <v>97629</v>
      </c>
      <c r="B4674" s="142" t="s">
        <v>5313</v>
      </c>
      <c r="C4674" s="156" t="s">
        <v>15624</v>
      </c>
      <c r="D4674" s="144" t="s">
        <v>10840</v>
      </c>
      <c r="E4674" s="145" t="s">
        <v>21896</v>
      </c>
    </row>
    <row r="4675" spans="1:5">
      <c r="A4675" t="str">
        <f t="shared" si="72"/>
        <v>97631</v>
      </c>
      <c r="B4675" s="142" t="s">
        <v>5314</v>
      </c>
      <c r="C4675" s="156" t="s">
        <v>15625</v>
      </c>
      <c r="D4675" s="144" t="s">
        <v>9772</v>
      </c>
      <c r="E4675" s="145" t="s">
        <v>8678</v>
      </c>
    </row>
    <row r="4676" spans="1:5">
      <c r="A4676" t="str">
        <f t="shared" si="72"/>
        <v>97632</v>
      </c>
      <c r="B4676" s="142" t="s">
        <v>5315</v>
      </c>
      <c r="C4676" s="156" t="s">
        <v>15626</v>
      </c>
      <c r="D4676" s="144" t="s">
        <v>9548</v>
      </c>
      <c r="E4676" s="145" t="s">
        <v>8831</v>
      </c>
    </row>
    <row r="4677" spans="1:5" ht="27">
      <c r="A4677" t="str">
        <f t="shared" si="72"/>
        <v>97633</v>
      </c>
      <c r="B4677" s="142" t="s">
        <v>5316</v>
      </c>
      <c r="C4677" s="156" t="s">
        <v>15627</v>
      </c>
      <c r="D4677" s="144" t="s">
        <v>9772</v>
      </c>
      <c r="E4677" s="145" t="s">
        <v>17291</v>
      </c>
    </row>
    <row r="4678" spans="1:5" ht="27">
      <c r="A4678" t="str">
        <f t="shared" si="72"/>
        <v>97634</v>
      </c>
      <c r="B4678" s="142" t="s">
        <v>5317</v>
      </c>
      <c r="C4678" s="156" t="s">
        <v>15628</v>
      </c>
      <c r="D4678" s="144" t="s">
        <v>9772</v>
      </c>
      <c r="E4678" s="145" t="s">
        <v>18105</v>
      </c>
    </row>
    <row r="4679" spans="1:5" ht="27">
      <c r="A4679" t="str">
        <f t="shared" si="72"/>
        <v>97635</v>
      </c>
      <c r="B4679" s="142" t="s">
        <v>5318</v>
      </c>
      <c r="C4679" s="156" t="s">
        <v>15629</v>
      </c>
      <c r="D4679" s="144" t="s">
        <v>9772</v>
      </c>
      <c r="E4679" s="145" t="s">
        <v>16477</v>
      </c>
    </row>
    <row r="4680" spans="1:5" ht="27">
      <c r="A4680" t="str">
        <f t="shared" ref="A4680:A4743" si="73">IF(ISERROR(SEARCH("/",B4680)=6),TRIM(CLEAN(B4680)),IF(SEARCH("/",B4680)=6,IF(LEN(TRIM(CLEAN(B4680)))=7,LEFT(TRIM(CLEAN(B4680)),6)&amp;"00"&amp;RIGHT(TRIM(CLEAN(B4680)),1),LEFT(TRIM(CLEAN(B4680)),6)&amp;"0"&amp;RIGHT(TRIM(CLEAN(B4680)),2)),TRIM(CLEAN(B4680))))</f>
        <v>97636</v>
      </c>
      <c r="B4680" s="142" t="s">
        <v>191</v>
      </c>
      <c r="C4680" s="156" t="s">
        <v>15630</v>
      </c>
      <c r="D4680" s="144" t="s">
        <v>9772</v>
      </c>
      <c r="E4680" s="145" t="s">
        <v>16423</v>
      </c>
    </row>
    <row r="4681" spans="1:5" ht="27">
      <c r="A4681" t="str">
        <f t="shared" si="73"/>
        <v>97637</v>
      </c>
      <c r="B4681" s="142" t="s">
        <v>5319</v>
      </c>
      <c r="C4681" s="156" t="s">
        <v>15631</v>
      </c>
      <c r="D4681" s="144" t="s">
        <v>9772</v>
      </c>
      <c r="E4681" s="145" t="s">
        <v>16981</v>
      </c>
    </row>
    <row r="4682" spans="1:5" ht="27">
      <c r="A4682" t="str">
        <f t="shared" si="73"/>
        <v>97638</v>
      </c>
      <c r="B4682" s="142" t="s">
        <v>5320</v>
      </c>
      <c r="C4682" s="156" t="s">
        <v>15632</v>
      </c>
      <c r="D4682" s="144" t="s">
        <v>9772</v>
      </c>
      <c r="E4682" s="145" t="s">
        <v>9354</v>
      </c>
    </row>
    <row r="4683" spans="1:5" ht="27">
      <c r="A4683" t="str">
        <f t="shared" si="73"/>
        <v>97639</v>
      </c>
      <c r="B4683" s="142" t="s">
        <v>5321</v>
      </c>
      <c r="C4683" s="156" t="s">
        <v>15634</v>
      </c>
      <c r="D4683" s="144" t="s">
        <v>9772</v>
      </c>
      <c r="E4683" s="145" t="s">
        <v>9026</v>
      </c>
    </row>
    <row r="4684" spans="1:5" ht="27">
      <c r="A4684" t="str">
        <f t="shared" si="73"/>
        <v>97640</v>
      </c>
      <c r="B4684" s="142" t="s">
        <v>5322</v>
      </c>
      <c r="C4684" s="156" t="s">
        <v>15636</v>
      </c>
      <c r="D4684" s="144" t="s">
        <v>9772</v>
      </c>
      <c r="E4684" s="145" t="s">
        <v>9085</v>
      </c>
    </row>
    <row r="4685" spans="1:5">
      <c r="A4685" t="str">
        <f t="shared" si="73"/>
        <v>97641</v>
      </c>
      <c r="B4685" s="142" t="s">
        <v>5323</v>
      </c>
      <c r="C4685" s="156" t="s">
        <v>15637</v>
      </c>
      <c r="D4685" s="144" t="s">
        <v>9772</v>
      </c>
      <c r="E4685" s="145" t="s">
        <v>8729</v>
      </c>
    </row>
    <row r="4686" spans="1:5" ht="27">
      <c r="A4686" t="str">
        <f t="shared" si="73"/>
        <v>97642</v>
      </c>
      <c r="B4686" s="142" t="s">
        <v>5324</v>
      </c>
      <c r="C4686" s="156" t="s">
        <v>15638</v>
      </c>
      <c r="D4686" s="144" t="s">
        <v>9772</v>
      </c>
      <c r="E4686" s="145" t="s">
        <v>27745</v>
      </c>
    </row>
    <row r="4687" spans="1:5" ht="27">
      <c r="A4687" t="str">
        <f t="shared" si="73"/>
        <v>97643</v>
      </c>
      <c r="B4687" s="142" t="s">
        <v>5325</v>
      </c>
      <c r="C4687" s="156" t="s">
        <v>15639</v>
      </c>
      <c r="D4687" s="144" t="s">
        <v>9772</v>
      </c>
      <c r="E4687" s="145" t="s">
        <v>17044</v>
      </c>
    </row>
    <row r="4688" spans="1:5">
      <c r="A4688" t="str">
        <f t="shared" si="73"/>
        <v>97644</v>
      </c>
      <c r="B4688" s="142" t="s">
        <v>5326</v>
      </c>
      <c r="C4688" s="156" t="s">
        <v>15640</v>
      </c>
      <c r="D4688" s="144" t="s">
        <v>9772</v>
      </c>
      <c r="E4688" s="145" t="s">
        <v>12831</v>
      </c>
    </row>
    <row r="4689" spans="1:5">
      <c r="A4689" t="str">
        <f t="shared" si="73"/>
        <v>97645</v>
      </c>
      <c r="B4689" s="142" t="s">
        <v>5327</v>
      </c>
      <c r="C4689" s="156" t="s">
        <v>15641</v>
      </c>
      <c r="D4689" s="144" t="s">
        <v>9772</v>
      </c>
      <c r="E4689" s="145" t="s">
        <v>29132</v>
      </c>
    </row>
    <row r="4690" spans="1:5" ht="27">
      <c r="A4690" t="str">
        <f t="shared" si="73"/>
        <v>97647</v>
      </c>
      <c r="B4690" s="142" t="s">
        <v>5328</v>
      </c>
      <c r="C4690" s="156" t="s">
        <v>15642</v>
      </c>
      <c r="D4690" s="144" t="s">
        <v>9772</v>
      </c>
      <c r="E4690" s="145" t="s">
        <v>16359</v>
      </c>
    </row>
    <row r="4691" spans="1:5" ht="27">
      <c r="A4691" t="str">
        <f t="shared" si="73"/>
        <v>97648</v>
      </c>
      <c r="B4691" s="142" t="s">
        <v>5329</v>
      </c>
      <c r="C4691" s="156" t="s">
        <v>15643</v>
      </c>
      <c r="D4691" s="144" t="s">
        <v>9772</v>
      </c>
      <c r="E4691" s="145" t="s">
        <v>8615</v>
      </c>
    </row>
    <row r="4692" spans="1:5" ht="27">
      <c r="A4692" t="str">
        <f t="shared" si="73"/>
        <v>97649</v>
      </c>
      <c r="B4692" s="142" t="s">
        <v>5330</v>
      </c>
      <c r="C4692" s="156" t="s">
        <v>15644</v>
      </c>
      <c r="D4692" s="144" t="s">
        <v>9772</v>
      </c>
      <c r="E4692" s="145" t="s">
        <v>28382</v>
      </c>
    </row>
    <row r="4693" spans="1:5" ht="27">
      <c r="A4693" t="str">
        <f t="shared" si="73"/>
        <v>97650</v>
      </c>
      <c r="B4693" s="142" t="s">
        <v>5331</v>
      </c>
      <c r="C4693" s="156" t="s">
        <v>15645</v>
      </c>
      <c r="D4693" s="144" t="s">
        <v>9772</v>
      </c>
      <c r="E4693" s="145" t="s">
        <v>8958</v>
      </c>
    </row>
    <row r="4694" spans="1:5" ht="27">
      <c r="A4694" t="str">
        <f t="shared" si="73"/>
        <v>97651</v>
      </c>
      <c r="B4694" s="142" t="s">
        <v>5332</v>
      </c>
      <c r="C4694" s="156" t="s">
        <v>15646</v>
      </c>
      <c r="D4694" s="144" t="s">
        <v>9623</v>
      </c>
      <c r="E4694" s="145" t="s">
        <v>30213</v>
      </c>
    </row>
    <row r="4695" spans="1:5" ht="27">
      <c r="A4695" t="str">
        <f t="shared" si="73"/>
        <v>97652</v>
      </c>
      <c r="B4695" s="142" t="s">
        <v>5333</v>
      </c>
      <c r="C4695" s="156" t="s">
        <v>15647</v>
      </c>
      <c r="D4695" s="144" t="s">
        <v>9623</v>
      </c>
      <c r="E4695" s="145" t="s">
        <v>30214</v>
      </c>
    </row>
    <row r="4696" spans="1:5" ht="27">
      <c r="A4696" t="str">
        <f t="shared" si="73"/>
        <v>97653</v>
      </c>
      <c r="B4696" s="142" t="s">
        <v>5334</v>
      </c>
      <c r="C4696" s="156" t="s">
        <v>15648</v>
      </c>
      <c r="D4696" s="144" t="s">
        <v>9623</v>
      </c>
      <c r="E4696" s="145" t="s">
        <v>30215</v>
      </c>
    </row>
    <row r="4697" spans="1:5" ht="27">
      <c r="A4697" t="str">
        <f t="shared" si="73"/>
        <v>97654</v>
      </c>
      <c r="B4697" s="142" t="s">
        <v>5335</v>
      </c>
      <c r="C4697" s="156" t="s">
        <v>15649</v>
      </c>
      <c r="D4697" s="144" t="s">
        <v>9623</v>
      </c>
      <c r="E4697" s="145" t="s">
        <v>25708</v>
      </c>
    </row>
    <row r="4698" spans="1:5" ht="27">
      <c r="A4698" t="str">
        <f t="shared" si="73"/>
        <v>97655</v>
      </c>
      <c r="B4698" s="142" t="s">
        <v>5336</v>
      </c>
      <c r="C4698" s="156" t="s">
        <v>15650</v>
      </c>
      <c r="D4698" s="144" t="s">
        <v>9772</v>
      </c>
      <c r="E4698" s="145" t="s">
        <v>17600</v>
      </c>
    </row>
    <row r="4699" spans="1:5" ht="27">
      <c r="A4699" t="str">
        <f t="shared" si="73"/>
        <v>97656</v>
      </c>
      <c r="B4699" s="142" t="s">
        <v>5337</v>
      </c>
      <c r="C4699" s="156" t="s">
        <v>15651</v>
      </c>
      <c r="D4699" s="144" t="s">
        <v>9623</v>
      </c>
      <c r="E4699" s="145" t="s">
        <v>30216</v>
      </c>
    </row>
    <row r="4700" spans="1:5" ht="27">
      <c r="A4700" t="str">
        <f t="shared" si="73"/>
        <v>97657</v>
      </c>
      <c r="B4700" s="142" t="s">
        <v>5338</v>
      </c>
      <c r="C4700" s="156" t="s">
        <v>15652</v>
      </c>
      <c r="D4700" s="144" t="s">
        <v>9623</v>
      </c>
      <c r="E4700" s="145" t="s">
        <v>30217</v>
      </c>
    </row>
    <row r="4701" spans="1:5" ht="27">
      <c r="A4701" t="str">
        <f t="shared" si="73"/>
        <v>97658</v>
      </c>
      <c r="B4701" s="142" t="s">
        <v>5339</v>
      </c>
      <c r="C4701" s="156" t="s">
        <v>15653</v>
      </c>
      <c r="D4701" s="144" t="s">
        <v>9623</v>
      </c>
      <c r="E4701" s="145" t="s">
        <v>30218</v>
      </c>
    </row>
    <row r="4702" spans="1:5" ht="27">
      <c r="A4702" t="str">
        <f t="shared" si="73"/>
        <v>97659</v>
      </c>
      <c r="B4702" s="142" t="s">
        <v>5340</v>
      </c>
      <c r="C4702" s="156" t="s">
        <v>15654</v>
      </c>
      <c r="D4702" s="144" t="s">
        <v>9623</v>
      </c>
      <c r="E4702" s="145" t="s">
        <v>30219</v>
      </c>
    </row>
    <row r="4703" spans="1:5" ht="27">
      <c r="A4703" t="str">
        <f t="shared" si="73"/>
        <v>97660</v>
      </c>
      <c r="B4703" s="142" t="s">
        <v>5341</v>
      </c>
      <c r="C4703" s="156" t="s">
        <v>15655</v>
      </c>
      <c r="D4703" s="144" t="s">
        <v>9623</v>
      </c>
      <c r="E4703" s="145" t="s">
        <v>8635</v>
      </c>
    </row>
    <row r="4704" spans="1:5">
      <c r="A4704" t="str">
        <f t="shared" si="73"/>
        <v>97661</v>
      </c>
      <c r="B4704" s="142" t="s">
        <v>5342</v>
      </c>
      <c r="C4704" s="156" t="s">
        <v>15656</v>
      </c>
      <c r="D4704" s="144" t="s">
        <v>9548</v>
      </c>
      <c r="E4704" s="145" t="s">
        <v>8635</v>
      </c>
    </row>
    <row r="4705" spans="1:5" ht="27">
      <c r="A4705" t="str">
        <f t="shared" si="73"/>
        <v>97662</v>
      </c>
      <c r="B4705" s="142" t="s">
        <v>5343</v>
      </c>
      <c r="C4705" s="156" t="s">
        <v>15657</v>
      </c>
      <c r="D4705" s="144" t="s">
        <v>9548</v>
      </c>
      <c r="E4705" s="145" t="s">
        <v>10032</v>
      </c>
    </row>
    <row r="4706" spans="1:5">
      <c r="A4706" t="str">
        <f t="shared" si="73"/>
        <v>97663</v>
      </c>
      <c r="B4706" s="142" t="s">
        <v>5344</v>
      </c>
      <c r="C4706" s="156" t="s">
        <v>15658</v>
      </c>
      <c r="D4706" s="144" t="s">
        <v>9623</v>
      </c>
      <c r="E4706" s="145" t="s">
        <v>8959</v>
      </c>
    </row>
    <row r="4707" spans="1:5">
      <c r="A4707" t="str">
        <f t="shared" si="73"/>
        <v>97664</v>
      </c>
      <c r="B4707" s="142" t="s">
        <v>5345</v>
      </c>
      <c r="C4707" s="156" t="s">
        <v>15659</v>
      </c>
      <c r="D4707" s="144" t="s">
        <v>9623</v>
      </c>
      <c r="E4707" s="145" t="s">
        <v>8539</v>
      </c>
    </row>
    <row r="4708" spans="1:5">
      <c r="A4708" t="str">
        <f t="shared" si="73"/>
        <v>97665</v>
      </c>
      <c r="B4708" s="142" t="s">
        <v>5346</v>
      </c>
      <c r="C4708" s="156" t="s">
        <v>15660</v>
      </c>
      <c r="D4708" s="144" t="s">
        <v>9623</v>
      </c>
      <c r="E4708" s="145" t="s">
        <v>9088</v>
      </c>
    </row>
    <row r="4709" spans="1:5">
      <c r="A4709" t="str">
        <f t="shared" si="73"/>
        <v>97666</v>
      </c>
      <c r="B4709" s="142" t="s">
        <v>5347</v>
      </c>
      <c r="C4709" s="156" t="s">
        <v>15661</v>
      </c>
      <c r="D4709" s="144" t="s">
        <v>9623</v>
      </c>
      <c r="E4709" s="145" t="s">
        <v>9422</v>
      </c>
    </row>
    <row r="4710" spans="1:5" ht="27">
      <c r="A4710" t="str">
        <f t="shared" si="73"/>
        <v>97667</v>
      </c>
      <c r="B4710" s="142" t="s">
        <v>5348</v>
      </c>
      <c r="C4710" s="156" t="s">
        <v>11974</v>
      </c>
      <c r="D4710" s="144" t="s">
        <v>9548</v>
      </c>
      <c r="E4710" s="145" t="s">
        <v>16905</v>
      </c>
    </row>
    <row r="4711" spans="1:5" ht="27">
      <c r="A4711" t="str">
        <f t="shared" si="73"/>
        <v>97668</v>
      </c>
      <c r="B4711" s="142" t="s">
        <v>5349</v>
      </c>
      <c r="C4711" s="156" t="s">
        <v>5350</v>
      </c>
      <c r="D4711" s="144" t="s">
        <v>9548</v>
      </c>
      <c r="E4711" s="145" t="s">
        <v>17628</v>
      </c>
    </row>
    <row r="4712" spans="1:5" ht="27">
      <c r="A4712" t="str">
        <f t="shared" si="73"/>
        <v>97669</v>
      </c>
      <c r="B4712" s="142" t="s">
        <v>5351</v>
      </c>
      <c r="C4712" s="156" t="s">
        <v>11975</v>
      </c>
      <c r="D4712" s="144" t="s">
        <v>9548</v>
      </c>
      <c r="E4712" s="145" t="s">
        <v>9262</v>
      </c>
    </row>
    <row r="4713" spans="1:5" ht="27">
      <c r="A4713" t="str">
        <f t="shared" si="73"/>
        <v>97670</v>
      </c>
      <c r="B4713" s="142" t="s">
        <v>5352</v>
      </c>
      <c r="C4713" s="156" t="s">
        <v>11976</v>
      </c>
      <c r="D4713" s="144" t="s">
        <v>9548</v>
      </c>
      <c r="E4713" s="145" t="s">
        <v>25376</v>
      </c>
    </row>
    <row r="4714" spans="1:5" ht="27">
      <c r="A4714" t="str">
        <f t="shared" si="73"/>
        <v>97733</v>
      </c>
      <c r="B4714" s="142" t="s">
        <v>5353</v>
      </c>
      <c r="C4714" s="156" t="s">
        <v>11849</v>
      </c>
      <c r="D4714" s="144" t="s">
        <v>10840</v>
      </c>
      <c r="E4714" s="145" t="s">
        <v>30220</v>
      </c>
    </row>
    <row r="4715" spans="1:5" ht="27">
      <c r="A4715" t="str">
        <f t="shared" si="73"/>
        <v>97734</v>
      </c>
      <c r="B4715" s="142" t="s">
        <v>5354</v>
      </c>
      <c r="C4715" s="156" t="s">
        <v>11850</v>
      </c>
      <c r="D4715" s="144" t="s">
        <v>10840</v>
      </c>
      <c r="E4715" s="145" t="s">
        <v>30221</v>
      </c>
    </row>
    <row r="4716" spans="1:5" ht="27">
      <c r="A4716" t="str">
        <f t="shared" si="73"/>
        <v>97735</v>
      </c>
      <c r="B4716" s="142" t="s">
        <v>5355</v>
      </c>
      <c r="C4716" s="156" t="s">
        <v>11851</v>
      </c>
      <c r="D4716" s="144" t="s">
        <v>10840</v>
      </c>
      <c r="E4716" s="145" t="s">
        <v>30222</v>
      </c>
    </row>
    <row r="4717" spans="1:5" ht="27">
      <c r="A4717" t="str">
        <f t="shared" si="73"/>
        <v>97736</v>
      </c>
      <c r="B4717" s="142" t="s">
        <v>5356</v>
      </c>
      <c r="C4717" s="156" t="s">
        <v>11852</v>
      </c>
      <c r="D4717" s="144" t="s">
        <v>10840</v>
      </c>
      <c r="E4717" s="145" t="s">
        <v>30223</v>
      </c>
    </row>
    <row r="4718" spans="1:5" ht="27">
      <c r="A4718" t="str">
        <f t="shared" si="73"/>
        <v>97737</v>
      </c>
      <c r="B4718" s="142" t="s">
        <v>5357</v>
      </c>
      <c r="C4718" s="156" t="s">
        <v>11853</v>
      </c>
      <c r="D4718" s="144" t="s">
        <v>10840</v>
      </c>
      <c r="E4718" s="145" t="s">
        <v>30224</v>
      </c>
    </row>
    <row r="4719" spans="1:5" ht="27">
      <c r="A4719" t="str">
        <f t="shared" si="73"/>
        <v>97738</v>
      </c>
      <c r="B4719" s="142" t="s">
        <v>5358</v>
      </c>
      <c r="C4719" s="156" t="s">
        <v>11854</v>
      </c>
      <c r="D4719" s="144" t="s">
        <v>10840</v>
      </c>
      <c r="E4719" s="145" t="s">
        <v>30225</v>
      </c>
    </row>
    <row r="4720" spans="1:5" ht="27">
      <c r="A4720" t="str">
        <f t="shared" si="73"/>
        <v>97739</v>
      </c>
      <c r="B4720" s="142" t="s">
        <v>5359</v>
      </c>
      <c r="C4720" s="156" t="s">
        <v>11855</v>
      </c>
      <c r="D4720" s="144" t="s">
        <v>10840</v>
      </c>
      <c r="E4720" s="145" t="s">
        <v>30226</v>
      </c>
    </row>
    <row r="4721" spans="1:5" ht="27">
      <c r="A4721" t="str">
        <f t="shared" si="73"/>
        <v>97740</v>
      </c>
      <c r="B4721" s="142" t="s">
        <v>5360</v>
      </c>
      <c r="C4721" s="156" t="s">
        <v>11856</v>
      </c>
      <c r="D4721" s="144" t="s">
        <v>10840</v>
      </c>
      <c r="E4721" s="145" t="s">
        <v>30227</v>
      </c>
    </row>
    <row r="4722" spans="1:5" ht="27">
      <c r="A4722" t="str">
        <f t="shared" si="73"/>
        <v>97741</v>
      </c>
      <c r="B4722" s="142" t="s">
        <v>5361</v>
      </c>
      <c r="C4722" s="156" t="s">
        <v>14309</v>
      </c>
      <c r="D4722" s="144" t="s">
        <v>9623</v>
      </c>
      <c r="E4722" s="145" t="s">
        <v>30228</v>
      </c>
    </row>
    <row r="4723" spans="1:5" ht="27">
      <c r="A4723" t="str">
        <f t="shared" si="73"/>
        <v>97747</v>
      </c>
      <c r="B4723" s="142" t="s">
        <v>5362</v>
      </c>
      <c r="C4723" s="156" t="s">
        <v>11576</v>
      </c>
      <c r="D4723" s="144" t="s">
        <v>9772</v>
      </c>
      <c r="E4723" s="145" t="s">
        <v>30229</v>
      </c>
    </row>
    <row r="4724" spans="1:5" ht="27">
      <c r="A4724" t="str">
        <f t="shared" si="73"/>
        <v>97802</v>
      </c>
      <c r="B4724" s="142" t="s">
        <v>5363</v>
      </c>
      <c r="C4724" s="156" t="s">
        <v>14955</v>
      </c>
      <c r="D4724" s="144" t="s">
        <v>9772</v>
      </c>
      <c r="E4724" s="145" t="s">
        <v>8823</v>
      </c>
    </row>
    <row r="4725" spans="1:5" ht="27">
      <c r="A4725" t="str">
        <f t="shared" si="73"/>
        <v>97803</v>
      </c>
      <c r="B4725" s="142" t="s">
        <v>5364</v>
      </c>
      <c r="C4725" s="156" t="s">
        <v>14956</v>
      </c>
      <c r="D4725" s="144" t="s">
        <v>9772</v>
      </c>
      <c r="E4725" s="145" t="s">
        <v>8860</v>
      </c>
    </row>
    <row r="4726" spans="1:5">
      <c r="A4726" t="str">
        <f t="shared" si="73"/>
        <v>97805</v>
      </c>
      <c r="B4726" s="142" t="s">
        <v>5365</v>
      </c>
      <c r="C4726" s="156" t="s">
        <v>14957</v>
      </c>
      <c r="D4726" s="144" t="s">
        <v>9772</v>
      </c>
      <c r="E4726" s="145" t="s">
        <v>16768</v>
      </c>
    </row>
    <row r="4727" spans="1:5" ht="27">
      <c r="A4727" t="str">
        <f t="shared" si="73"/>
        <v>97806</v>
      </c>
      <c r="B4727" s="142" t="s">
        <v>5366</v>
      </c>
      <c r="C4727" s="156" t="s">
        <v>14958</v>
      </c>
      <c r="D4727" s="144" t="s">
        <v>9772</v>
      </c>
      <c r="E4727" s="145" t="s">
        <v>25305</v>
      </c>
    </row>
    <row r="4728" spans="1:5" ht="27">
      <c r="A4728" t="str">
        <f t="shared" si="73"/>
        <v>97807</v>
      </c>
      <c r="B4728" s="142" t="s">
        <v>5367</v>
      </c>
      <c r="C4728" s="156" t="s">
        <v>14959</v>
      </c>
      <c r="D4728" s="144" t="s">
        <v>9772</v>
      </c>
      <c r="E4728" s="145" t="s">
        <v>9181</v>
      </c>
    </row>
    <row r="4729" spans="1:5">
      <c r="A4729" t="str">
        <f t="shared" si="73"/>
        <v>97809</v>
      </c>
      <c r="B4729" s="142" t="s">
        <v>5368</v>
      </c>
      <c r="C4729" s="156" t="s">
        <v>14960</v>
      </c>
      <c r="D4729" s="144" t="s">
        <v>9772</v>
      </c>
      <c r="E4729" s="145" t="s">
        <v>17761</v>
      </c>
    </row>
    <row r="4730" spans="1:5" ht="27">
      <c r="A4730" t="str">
        <f t="shared" si="73"/>
        <v>97810</v>
      </c>
      <c r="B4730" s="142" t="s">
        <v>5369</v>
      </c>
      <c r="C4730" s="156" t="s">
        <v>14961</v>
      </c>
      <c r="D4730" s="144" t="s">
        <v>9772</v>
      </c>
      <c r="E4730" s="145" t="s">
        <v>16515</v>
      </c>
    </row>
    <row r="4731" spans="1:5" ht="27">
      <c r="A4731" t="str">
        <f t="shared" si="73"/>
        <v>97811</v>
      </c>
      <c r="B4731" s="142" t="s">
        <v>5370</v>
      </c>
      <c r="C4731" s="156" t="s">
        <v>14962</v>
      </c>
      <c r="D4731" s="144" t="s">
        <v>9772</v>
      </c>
      <c r="E4731" s="145" t="s">
        <v>12264</v>
      </c>
    </row>
    <row r="4732" spans="1:5" ht="27">
      <c r="A4732" t="str">
        <f t="shared" si="73"/>
        <v>97881</v>
      </c>
      <c r="B4732" s="142" t="s">
        <v>8244</v>
      </c>
      <c r="C4732" s="156" t="s">
        <v>12142</v>
      </c>
      <c r="D4732" s="144" t="s">
        <v>9623</v>
      </c>
      <c r="E4732" s="145" t="s">
        <v>30230</v>
      </c>
    </row>
    <row r="4733" spans="1:5" ht="27">
      <c r="A4733" t="str">
        <f t="shared" si="73"/>
        <v>97882</v>
      </c>
      <c r="B4733" s="142" t="s">
        <v>8245</v>
      </c>
      <c r="C4733" s="156" t="s">
        <v>12143</v>
      </c>
      <c r="D4733" s="144" t="s">
        <v>9623</v>
      </c>
      <c r="E4733" s="145" t="s">
        <v>30231</v>
      </c>
    </row>
    <row r="4734" spans="1:5" ht="27">
      <c r="A4734" t="str">
        <f t="shared" si="73"/>
        <v>97883</v>
      </c>
      <c r="B4734" s="142" t="s">
        <v>8246</v>
      </c>
      <c r="C4734" s="156" t="s">
        <v>12144</v>
      </c>
      <c r="D4734" s="144" t="s">
        <v>9623</v>
      </c>
      <c r="E4734" s="145" t="s">
        <v>30232</v>
      </c>
    </row>
    <row r="4735" spans="1:5" ht="27">
      <c r="A4735" t="str">
        <f t="shared" si="73"/>
        <v>97884</v>
      </c>
      <c r="B4735" s="142" t="s">
        <v>8247</v>
      </c>
      <c r="C4735" s="156" t="s">
        <v>12145</v>
      </c>
      <c r="D4735" s="144" t="s">
        <v>9623</v>
      </c>
      <c r="E4735" s="145" t="s">
        <v>30233</v>
      </c>
    </row>
    <row r="4736" spans="1:5" ht="27">
      <c r="A4736" t="str">
        <f t="shared" si="73"/>
        <v>97885</v>
      </c>
      <c r="B4736" s="142" t="s">
        <v>8248</v>
      </c>
      <c r="C4736" s="156" t="s">
        <v>12146</v>
      </c>
      <c r="D4736" s="144" t="s">
        <v>9623</v>
      </c>
      <c r="E4736" s="145" t="s">
        <v>30234</v>
      </c>
    </row>
    <row r="4737" spans="1:5" ht="27">
      <c r="A4737" t="str">
        <f t="shared" si="73"/>
        <v>97886</v>
      </c>
      <c r="B4737" s="142" t="s">
        <v>5371</v>
      </c>
      <c r="C4737" s="156" t="s">
        <v>12147</v>
      </c>
      <c r="D4737" s="144" t="s">
        <v>9623</v>
      </c>
      <c r="E4737" s="145" t="s">
        <v>24825</v>
      </c>
    </row>
    <row r="4738" spans="1:5" ht="27">
      <c r="A4738" t="str">
        <f t="shared" si="73"/>
        <v>97887</v>
      </c>
      <c r="B4738" s="142" t="s">
        <v>5372</v>
      </c>
      <c r="C4738" s="156" t="s">
        <v>12148</v>
      </c>
      <c r="D4738" s="144" t="s">
        <v>9623</v>
      </c>
      <c r="E4738" s="145" t="s">
        <v>30235</v>
      </c>
    </row>
    <row r="4739" spans="1:5" ht="27">
      <c r="A4739" t="str">
        <f t="shared" si="73"/>
        <v>97888</v>
      </c>
      <c r="B4739" s="142" t="s">
        <v>5373</v>
      </c>
      <c r="C4739" s="156" t="s">
        <v>12149</v>
      </c>
      <c r="D4739" s="144" t="s">
        <v>9623</v>
      </c>
      <c r="E4739" s="145" t="s">
        <v>30236</v>
      </c>
    </row>
    <row r="4740" spans="1:5" ht="27">
      <c r="A4740" t="str">
        <f t="shared" si="73"/>
        <v>97889</v>
      </c>
      <c r="B4740" s="142" t="s">
        <v>5374</v>
      </c>
      <c r="C4740" s="156" t="s">
        <v>12150</v>
      </c>
      <c r="D4740" s="144" t="s">
        <v>9623</v>
      </c>
      <c r="E4740" s="145" t="s">
        <v>30237</v>
      </c>
    </row>
    <row r="4741" spans="1:5" ht="27">
      <c r="A4741" t="str">
        <f t="shared" si="73"/>
        <v>97890</v>
      </c>
      <c r="B4741" s="142" t="s">
        <v>5375</v>
      </c>
      <c r="C4741" s="156" t="s">
        <v>12151</v>
      </c>
      <c r="D4741" s="144" t="s">
        <v>9623</v>
      </c>
      <c r="E4741" s="145" t="s">
        <v>30238</v>
      </c>
    </row>
    <row r="4742" spans="1:5" ht="27">
      <c r="A4742" t="str">
        <f t="shared" si="73"/>
        <v>97891</v>
      </c>
      <c r="B4742" s="142" t="s">
        <v>5376</v>
      </c>
      <c r="C4742" s="156" t="s">
        <v>12152</v>
      </c>
      <c r="D4742" s="144" t="s">
        <v>9623</v>
      </c>
      <c r="E4742" s="145" t="s">
        <v>30239</v>
      </c>
    </row>
    <row r="4743" spans="1:5" ht="27">
      <c r="A4743" t="str">
        <f t="shared" si="73"/>
        <v>97892</v>
      </c>
      <c r="B4743" s="142" t="s">
        <v>5377</v>
      </c>
      <c r="C4743" s="156" t="s">
        <v>12153</v>
      </c>
      <c r="D4743" s="144" t="s">
        <v>9623</v>
      </c>
      <c r="E4743" s="145" t="s">
        <v>30240</v>
      </c>
    </row>
    <row r="4744" spans="1:5" ht="27">
      <c r="A4744" t="str">
        <f t="shared" ref="A4744:A4807" si="74">IF(ISERROR(SEARCH("/",B4744)=6),TRIM(CLEAN(B4744)),IF(SEARCH("/",B4744)=6,IF(LEN(TRIM(CLEAN(B4744)))=7,LEFT(TRIM(CLEAN(B4744)),6)&amp;"00"&amp;RIGHT(TRIM(CLEAN(B4744)),1),LEFT(TRIM(CLEAN(B4744)),6)&amp;"0"&amp;RIGHT(TRIM(CLEAN(B4744)),2)),TRIM(CLEAN(B4744))))</f>
        <v>97893</v>
      </c>
      <c r="B4744" s="142" t="s">
        <v>5378</v>
      </c>
      <c r="C4744" s="156" t="s">
        <v>12154</v>
      </c>
      <c r="D4744" s="144" t="s">
        <v>9623</v>
      </c>
      <c r="E4744" s="145" t="s">
        <v>28405</v>
      </c>
    </row>
    <row r="4745" spans="1:5" ht="27">
      <c r="A4745" t="str">
        <f t="shared" si="74"/>
        <v>97894</v>
      </c>
      <c r="B4745" s="142" t="s">
        <v>5379</v>
      </c>
      <c r="C4745" s="156" t="s">
        <v>12155</v>
      </c>
      <c r="D4745" s="144" t="s">
        <v>9623</v>
      </c>
      <c r="E4745" s="145" t="s">
        <v>30241</v>
      </c>
    </row>
    <row r="4746" spans="1:5" ht="27">
      <c r="A4746" t="str">
        <f t="shared" si="74"/>
        <v>97895</v>
      </c>
      <c r="B4746" s="142" t="s">
        <v>8249</v>
      </c>
      <c r="C4746" s="156" t="s">
        <v>14092</v>
      </c>
      <c r="D4746" s="144" t="s">
        <v>9623</v>
      </c>
      <c r="E4746" s="145" t="s">
        <v>30242</v>
      </c>
    </row>
    <row r="4747" spans="1:5" ht="27">
      <c r="A4747" t="str">
        <f t="shared" si="74"/>
        <v>97896</v>
      </c>
      <c r="B4747" s="142" t="s">
        <v>8250</v>
      </c>
      <c r="C4747" s="156" t="s">
        <v>14093</v>
      </c>
      <c r="D4747" s="144" t="s">
        <v>9623</v>
      </c>
      <c r="E4747" s="145" t="s">
        <v>30243</v>
      </c>
    </row>
    <row r="4748" spans="1:5" ht="27">
      <c r="A4748" t="str">
        <f t="shared" si="74"/>
        <v>97897</v>
      </c>
      <c r="B4748" s="142" t="s">
        <v>8251</v>
      </c>
      <c r="C4748" s="156" t="s">
        <v>14094</v>
      </c>
      <c r="D4748" s="144" t="s">
        <v>9623</v>
      </c>
      <c r="E4748" s="145" t="s">
        <v>30244</v>
      </c>
    </row>
    <row r="4749" spans="1:5" ht="27">
      <c r="A4749" t="str">
        <f t="shared" si="74"/>
        <v>97898</v>
      </c>
      <c r="B4749" s="142" t="s">
        <v>8252</v>
      </c>
      <c r="C4749" s="156" t="s">
        <v>14095</v>
      </c>
      <c r="D4749" s="144" t="s">
        <v>9623</v>
      </c>
      <c r="E4749" s="145" t="s">
        <v>30245</v>
      </c>
    </row>
    <row r="4750" spans="1:5" ht="27">
      <c r="A4750" t="str">
        <f t="shared" si="74"/>
        <v>97900</v>
      </c>
      <c r="B4750" s="142" t="s">
        <v>5380</v>
      </c>
      <c r="C4750" s="156" t="s">
        <v>14096</v>
      </c>
      <c r="D4750" s="144" t="s">
        <v>9623</v>
      </c>
      <c r="E4750" s="145" t="s">
        <v>30246</v>
      </c>
    </row>
    <row r="4751" spans="1:5" ht="27">
      <c r="A4751" t="str">
        <f t="shared" si="74"/>
        <v>97901</v>
      </c>
      <c r="B4751" s="142" t="s">
        <v>5381</v>
      </c>
      <c r="C4751" s="156" t="s">
        <v>14097</v>
      </c>
      <c r="D4751" s="144" t="s">
        <v>9623</v>
      </c>
      <c r="E4751" s="145" t="s">
        <v>30247</v>
      </c>
    </row>
    <row r="4752" spans="1:5" ht="27">
      <c r="A4752" t="str">
        <f t="shared" si="74"/>
        <v>97902</v>
      </c>
      <c r="B4752" s="142" t="s">
        <v>5382</v>
      </c>
      <c r="C4752" s="156" t="s">
        <v>14098</v>
      </c>
      <c r="D4752" s="144" t="s">
        <v>9623</v>
      </c>
      <c r="E4752" s="145" t="s">
        <v>30248</v>
      </c>
    </row>
    <row r="4753" spans="1:5" ht="27">
      <c r="A4753" t="str">
        <f t="shared" si="74"/>
        <v>97903</v>
      </c>
      <c r="B4753" s="142" t="s">
        <v>5383</v>
      </c>
      <c r="C4753" s="156" t="s">
        <v>14099</v>
      </c>
      <c r="D4753" s="144" t="s">
        <v>9623</v>
      </c>
      <c r="E4753" s="145" t="s">
        <v>30249</v>
      </c>
    </row>
    <row r="4754" spans="1:5" ht="27">
      <c r="A4754" t="str">
        <f t="shared" si="74"/>
        <v>97904</v>
      </c>
      <c r="B4754" s="142" t="s">
        <v>5384</v>
      </c>
      <c r="C4754" s="156" t="s">
        <v>14100</v>
      </c>
      <c r="D4754" s="144" t="s">
        <v>9623</v>
      </c>
      <c r="E4754" s="145" t="s">
        <v>30250</v>
      </c>
    </row>
    <row r="4755" spans="1:5" ht="27">
      <c r="A4755" t="str">
        <f t="shared" si="74"/>
        <v>97905</v>
      </c>
      <c r="B4755" s="142" t="s">
        <v>5385</v>
      </c>
      <c r="C4755" s="156" t="s">
        <v>14101</v>
      </c>
      <c r="D4755" s="144" t="s">
        <v>9623</v>
      </c>
      <c r="E4755" s="145" t="s">
        <v>30251</v>
      </c>
    </row>
    <row r="4756" spans="1:5" ht="27">
      <c r="A4756" t="str">
        <f t="shared" si="74"/>
        <v>97906</v>
      </c>
      <c r="B4756" s="142" t="s">
        <v>5386</v>
      </c>
      <c r="C4756" s="156" t="s">
        <v>14102</v>
      </c>
      <c r="D4756" s="144" t="s">
        <v>9623</v>
      </c>
      <c r="E4756" s="145" t="s">
        <v>30252</v>
      </c>
    </row>
    <row r="4757" spans="1:5" ht="27">
      <c r="A4757" t="str">
        <f t="shared" si="74"/>
        <v>97907</v>
      </c>
      <c r="B4757" s="142" t="s">
        <v>5387</v>
      </c>
      <c r="C4757" s="156" t="s">
        <v>14103</v>
      </c>
      <c r="D4757" s="144" t="s">
        <v>9623</v>
      </c>
      <c r="E4757" s="145" t="s">
        <v>30253</v>
      </c>
    </row>
    <row r="4758" spans="1:5" ht="27">
      <c r="A4758" t="str">
        <f t="shared" si="74"/>
        <v>97908</v>
      </c>
      <c r="B4758" s="142" t="s">
        <v>5388</v>
      </c>
      <c r="C4758" s="156" t="s">
        <v>14104</v>
      </c>
      <c r="D4758" s="144" t="s">
        <v>9623</v>
      </c>
      <c r="E4758" s="145" t="s">
        <v>30254</v>
      </c>
    </row>
    <row r="4759" spans="1:5" ht="27">
      <c r="A4759" t="str">
        <f t="shared" si="74"/>
        <v>97912</v>
      </c>
      <c r="B4759" s="142" t="s">
        <v>5389</v>
      </c>
      <c r="C4759" s="156" t="s">
        <v>15697</v>
      </c>
      <c r="D4759" s="144" t="s">
        <v>15574</v>
      </c>
      <c r="E4759" s="145" t="s">
        <v>8622</v>
      </c>
    </row>
    <row r="4760" spans="1:5" ht="27">
      <c r="A4760" t="str">
        <f t="shared" si="74"/>
        <v>97913</v>
      </c>
      <c r="B4760" s="142" t="s">
        <v>5390</v>
      </c>
      <c r="C4760" s="156" t="s">
        <v>15698</v>
      </c>
      <c r="D4760" s="144" t="s">
        <v>15574</v>
      </c>
      <c r="E4760" s="145" t="s">
        <v>9135</v>
      </c>
    </row>
    <row r="4761" spans="1:5" ht="27">
      <c r="A4761" t="str">
        <f t="shared" si="74"/>
        <v>97914</v>
      </c>
      <c r="B4761" s="142" t="s">
        <v>5391</v>
      </c>
      <c r="C4761" s="156" t="s">
        <v>15700</v>
      </c>
      <c r="D4761" s="144" t="s">
        <v>15574</v>
      </c>
      <c r="E4761" s="145" t="s">
        <v>11835</v>
      </c>
    </row>
    <row r="4762" spans="1:5" ht="27">
      <c r="A4762" t="str">
        <f t="shared" si="74"/>
        <v>97915</v>
      </c>
      <c r="B4762" s="142" t="s">
        <v>5392</v>
      </c>
      <c r="C4762" s="156" t="s">
        <v>15701</v>
      </c>
      <c r="D4762" s="144" t="s">
        <v>15574</v>
      </c>
      <c r="E4762" s="145" t="s">
        <v>9046</v>
      </c>
    </row>
    <row r="4763" spans="1:5" ht="27">
      <c r="A4763" t="str">
        <f t="shared" si="74"/>
        <v>97916</v>
      </c>
      <c r="B4763" s="142" t="s">
        <v>5393</v>
      </c>
      <c r="C4763" s="156" t="s">
        <v>14607</v>
      </c>
      <c r="D4763" s="144" t="s">
        <v>14608</v>
      </c>
      <c r="E4763" s="145" t="s">
        <v>9261</v>
      </c>
    </row>
    <row r="4764" spans="1:5" ht="27">
      <c r="A4764" t="str">
        <f t="shared" si="74"/>
        <v>97917</v>
      </c>
      <c r="B4764" s="142" t="s">
        <v>5394</v>
      </c>
      <c r="C4764" s="156" t="s">
        <v>14609</v>
      </c>
      <c r="D4764" s="144" t="s">
        <v>14608</v>
      </c>
      <c r="E4764" s="145" t="s">
        <v>9281</v>
      </c>
    </row>
    <row r="4765" spans="1:5" ht="27">
      <c r="A4765" t="str">
        <f t="shared" si="74"/>
        <v>97918</v>
      </c>
      <c r="B4765" s="142" t="s">
        <v>5395</v>
      </c>
      <c r="C4765" s="156" t="s">
        <v>14610</v>
      </c>
      <c r="D4765" s="144" t="s">
        <v>14608</v>
      </c>
      <c r="E4765" s="145" t="s">
        <v>8745</v>
      </c>
    </row>
    <row r="4766" spans="1:5" ht="27">
      <c r="A4766" t="str">
        <f t="shared" si="74"/>
        <v>97919</v>
      </c>
      <c r="B4766" s="142" t="s">
        <v>5396</v>
      </c>
      <c r="C4766" s="156" t="s">
        <v>14611</v>
      </c>
      <c r="D4766" s="144" t="s">
        <v>14608</v>
      </c>
      <c r="E4766" s="145" t="s">
        <v>9069</v>
      </c>
    </row>
    <row r="4767" spans="1:5" ht="27">
      <c r="A4767" t="str">
        <f t="shared" si="74"/>
        <v>97933</v>
      </c>
      <c r="B4767" s="142" t="s">
        <v>8253</v>
      </c>
      <c r="C4767" s="156" t="s">
        <v>10914</v>
      </c>
      <c r="D4767" s="144" t="s">
        <v>9623</v>
      </c>
      <c r="E4767" s="145" t="s">
        <v>30255</v>
      </c>
    </row>
    <row r="4768" spans="1:5" ht="27">
      <c r="A4768" t="str">
        <f t="shared" si="74"/>
        <v>97934</v>
      </c>
      <c r="B4768" s="142" t="s">
        <v>10915</v>
      </c>
      <c r="C4768" s="156" t="s">
        <v>10916</v>
      </c>
      <c r="D4768" s="144" t="s">
        <v>9623</v>
      </c>
      <c r="E4768" s="145" t="s">
        <v>30256</v>
      </c>
    </row>
    <row r="4769" spans="1:5" ht="27">
      <c r="A4769" t="str">
        <f t="shared" si="74"/>
        <v>97935</v>
      </c>
      <c r="B4769" s="142" t="s">
        <v>10917</v>
      </c>
      <c r="C4769" s="156" t="s">
        <v>10918</v>
      </c>
      <c r="D4769" s="144" t="s">
        <v>9623</v>
      </c>
      <c r="E4769" s="145" t="s">
        <v>30257</v>
      </c>
    </row>
    <row r="4770" spans="1:5" ht="27">
      <c r="A4770" t="str">
        <f t="shared" si="74"/>
        <v>97936</v>
      </c>
      <c r="B4770" s="142" t="s">
        <v>10919</v>
      </c>
      <c r="C4770" s="156" t="s">
        <v>10920</v>
      </c>
      <c r="D4770" s="144" t="s">
        <v>9623</v>
      </c>
      <c r="E4770" s="145" t="s">
        <v>30258</v>
      </c>
    </row>
    <row r="4771" spans="1:5" ht="27">
      <c r="A4771" t="str">
        <f t="shared" si="74"/>
        <v>97947</v>
      </c>
      <c r="B4771" s="142" t="s">
        <v>8254</v>
      </c>
      <c r="C4771" s="156" t="s">
        <v>10921</v>
      </c>
      <c r="D4771" s="144" t="s">
        <v>9623</v>
      </c>
      <c r="E4771" s="145" t="s">
        <v>30259</v>
      </c>
    </row>
    <row r="4772" spans="1:5" ht="27">
      <c r="A4772" t="str">
        <f t="shared" si="74"/>
        <v>97948</v>
      </c>
      <c r="B4772" s="142" t="s">
        <v>8255</v>
      </c>
      <c r="C4772" s="156" t="s">
        <v>10922</v>
      </c>
      <c r="D4772" s="144" t="s">
        <v>9623</v>
      </c>
      <c r="E4772" s="145" t="s">
        <v>30260</v>
      </c>
    </row>
    <row r="4773" spans="1:5" ht="27">
      <c r="A4773" t="str">
        <f t="shared" si="74"/>
        <v>97949</v>
      </c>
      <c r="B4773" s="142" t="s">
        <v>10923</v>
      </c>
      <c r="C4773" s="156" t="s">
        <v>10924</v>
      </c>
      <c r="D4773" s="144" t="s">
        <v>9623</v>
      </c>
      <c r="E4773" s="145" t="s">
        <v>30261</v>
      </c>
    </row>
    <row r="4774" spans="1:5" ht="27">
      <c r="A4774" t="str">
        <f t="shared" si="74"/>
        <v>97950</v>
      </c>
      <c r="B4774" s="142" t="s">
        <v>10925</v>
      </c>
      <c r="C4774" s="156" t="s">
        <v>10926</v>
      </c>
      <c r="D4774" s="144" t="s">
        <v>9623</v>
      </c>
      <c r="E4774" s="145" t="s">
        <v>30262</v>
      </c>
    </row>
    <row r="4775" spans="1:5" ht="27">
      <c r="A4775" t="str">
        <f t="shared" si="74"/>
        <v>97951</v>
      </c>
      <c r="B4775" s="142" t="s">
        <v>10927</v>
      </c>
      <c r="C4775" s="156" t="s">
        <v>10928</v>
      </c>
      <c r="D4775" s="144" t="s">
        <v>9623</v>
      </c>
      <c r="E4775" s="145" t="s">
        <v>30263</v>
      </c>
    </row>
    <row r="4776" spans="1:5" ht="27">
      <c r="A4776" t="str">
        <f t="shared" si="74"/>
        <v>97952</v>
      </c>
      <c r="B4776" s="142" t="s">
        <v>10929</v>
      </c>
      <c r="C4776" s="156" t="s">
        <v>10930</v>
      </c>
      <c r="D4776" s="144" t="s">
        <v>9623</v>
      </c>
      <c r="E4776" s="145" t="s">
        <v>30264</v>
      </c>
    </row>
    <row r="4777" spans="1:5" ht="27">
      <c r="A4777" t="str">
        <f t="shared" si="74"/>
        <v>97953</v>
      </c>
      <c r="B4777" s="142" t="s">
        <v>8256</v>
      </c>
      <c r="C4777" s="156" t="s">
        <v>10931</v>
      </c>
      <c r="D4777" s="144" t="s">
        <v>9623</v>
      </c>
      <c r="E4777" s="145" t="s">
        <v>30265</v>
      </c>
    </row>
    <row r="4778" spans="1:5" ht="27">
      <c r="A4778" t="str">
        <f t="shared" si="74"/>
        <v>97955</v>
      </c>
      <c r="B4778" s="142" t="s">
        <v>8257</v>
      </c>
      <c r="C4778" s="156" t="s">
        <v>10932</v>
      </c>
      <c r="D4778" s="144" t="s">
        <v>9623</v>
      </c>
      <c r="E4778" s="145" t="s">
        <v>30266</v>
      </c>
    </row>
    <row r="4779" spans="1:5" ht="27">
      <c r="A4779" t="str">
        <f t="shared" si="74"/>
        <v>97956</v>
      </c>
      <c r="B4779" s="142" t="s">
        <v>10933</v>
      </c>
      <c r="C4779" s="156" t="s">
        <v>10934</v>
      </c>
      <c r="D4779" s="144" t="s">
        <v>9623</v>
      </c>
      <c r="E4779" s="145" t="s">
        <v>30267</v>
      </c>
    </row>
    <row r="4780" spans="1:5" ht="27">
      <c r="A4780" t="str">
        <f t="shared" si="74"/>
        <v>97957</v>
      </c>
      <c r="B4780" s="142" t="s">
        <v>10935</v>
      </c>
      <c r="C4780" s="156" t="s">
        <v>10936</v>
      </c>
      <c r="D4780" s="144" t="s">
        <v>9623</v>
      </c>
      <c r="E4780" s="145" t="s">
        <v>30268</v>
      </c>
    </row>
    <row r="4781" spans="1:5" ht="27">
      <c r="A4781" t="str">
        <f t="shared" si="74"/>
        <v>97961</v>
      </c>
      <c r="B4781" s="142" t="s">
        <v>10937</v>
      </c>
      <c r="C4781" s="156" t="s">
        <v>10938</v>
      </c>
      <c r="D4781" s="144" t="s">
        <v>9623</v>
      </c>
      <c r="E4781" s="145" t="s">
        <v>30269</v>
      </c>
    </row>
    <row r="4782" spans="1:5" ht="27">
      <c r="A4782" t="str">
        <f t="shared" si="74"/>
        <v>97973</v>
      </c>
      <c r="B4782" s="142" t="s">
        <v>10939</v>
      </c>
      <c r="C4782" s="156" t="s">
        <v>10940</v>
      </c>
      <c r="D4782" s="144" t="s">
        <v>9623</v>
      </c>
      <c r="E4782" s="145" t="s">
        <v>30270</v>
      </c>
    </row>
    <row r="4783" spans="1:5" ht="27">
      <c r="A4783" t="str">
        <f t="shared" si="74"/>
        <v>97974</v>
      </c>
      <c r="B4783" s="142" t="s">
        <v>8258</v>
      </c>
      <c r="C4783" s="156" t="s">
        <v>10941</v>
      </c>
      <c r="D4783" s="144" t="s">
        <v>9623</v>
      </c>
      <c r="E4783" s="145" t="s">
        <v>30271</v>
      </c>
    </row>
    <row r="4784" spans="1:5" ht="27">
      <c r="A4784" t="str">
        <f t="shared" si="74"/>
        <v>97975</v>
      </c>
      <c r="B4784" s="142" t="s">
        <v>8259</v>
      </c>
      <c r="C4784" s="156" t="s">
        <v>10942</v>
      </c>
      <c r="D4784" s="144" t="s">
        <v>9623</v>
      </c>
      <c r="E4784" s="145" t="s">
        <v>30272</v>
      </c>
    </row>
    <row r="4785" spans="1:5" ht="27">
      <c r="A4785" t="str">
        <f t="shared" si="74"/>
        <v>97976</v>
      </c>
      <c r="B4785" s="142" t="s">
        <v>5397</v>
      </c>
      <c r="C4785" s="156" t="s">
        <v>10943</v>
      </c>
      <c r="D4785" s="144" t="s">
        <v>9623</v>
      </c>
      <c r="E4785" s="145" t="s">
        <v>30273</v>
      </c>
    </row>
    <row r="4786" spans="1:5" ht="27">
      <c r="A4786" t="str">
        <f t="shared" si="74"/>
        <v>97977</v>
      </c>
      <c r="B4786" s="142" t="s">
        <v>5398</v>
      </c>
      <c r="C4786" s="156" t="s">
        <v>10944</v>
      </c>
      <c r="D4786" s="144" t="s">
        <v>9623</v>
      </c>
      <c r="E4786" s="145" t="s">
        <v>30274</v>
      </c>
    </row>
    <row r="4787" spans="1:5" ht="27">
      <c r="A4787" t="str">
        <f t="shared" si="74"/>
        <v>97978</v>
      </c>
      <c r="B4787" s="142" t="s">
        <v>8260</v>
      </c>
      <c r="C4787" s="156" t="s">
        <v>10945</v>
      </c>
      <c r="D4787" s="144" t="s">
        <v>9623</v>
      </c>
      <c r="E4787" s="145" t="s">
        <v>30275</v>
      </c>
    </row>
    <row r="4788" spans="1:5" ht="40.5">
      <c r="A4788" t="str">
        <f t="shared" si="74"/>
        <v>97980</v>
      </c>
      <c r="B4788" s="142" t="s">
        <v>5399</v>
      </c>
      <c r="C4788" s="156" t="s">
        <v>10946</v>
      </c>
      <c r="D4788" s="144" t="s">
        <v>9623</v>
      </c>
      <c r="E4788" s="145" t="s">
        <v>30276</v>
      </c>
    </row>
    <row r="4789" spans="1:5" ht="27">
      <c r="A4789" t="str">
        <f t="shared" si="74"/>
        <v>97981</v>
      </c>
      <c r="B4789" s="142" t="s">
        <v>5400</v>
      </c>
      <c r="C4789" s="156" t="s">
        <v>10947</v>
      </c>
      <c r="D4789" s="144" t="s">
        <v>9548</v>
      </c>
      <c r="E4789" s="145" t="s">
        <v>30277</v>
      </c>
    </row>
    <row r="4790" spans="1:5" ht="27">
      <c r="A4790" t="str">
        <f t="shared" si="74"/>
        <v>97983</v>
      </c>
      <c r="B4790" s="142" t="s">
        <v>5401</v>
      </c>
      <c r="C4790" s="156" t="s">
        <v>10948</v>
      </c>
      <c r="D4790" s="144" t="s">
        <v>9548</v>
      </c>
      <c r="E4790" s="145" t="s">
        <v>30278</v>
      </c>
    </row>
    <row r="4791" spans="1:5" ht="27">
      <c r="A4791" t="str">
        <f t="shared" si="74"/>
        <v>97985</v>
      </c>
      <c r="B4791" s="142" t="s">
        <v>5402</v>
      </c>
      <c r="C4791" s="156" t="s">
        <v>10949</v>
      </c>
      <c r="D4791" s="144" t="s">
        <v>9548</v>
      </c>
      <c r="E4791" s="145" t="s">
        <v>30279</v>
      </c>
    </row>
    <row r="4792" spans="1:5" ht="27">
      <c r="A4792" t="str">
        <f t="shared" si="74"/>
        <v>97987</v>
      </c>
      <c r="B4792" s="142" t="s">
        <v>5403</v>
      </c>
      <c r="C4792" s="156" t="s">
        <v>10950</v>
      </c>
      <c r="D4792" s="144" t="s">
        <v>9548</v>
      </c>
      <c r="E4792" s="145" t="s">
        <v>30280</v>
      </c>
    </row>
    <row r="4793" spans="1:5" ht="40.5">
      <c r="A4793" t="str">
        <f t="shared" si="74"/>
        <v>97988</v>
      </c>
      <c r="B4793" s="142" t="s">
        <v>5404</v>
      </c>
      <c r="C4793" s="156" t="s">
        <v>10951</v>
      </c>
      <c r="D4793" s="144" t="s">
        <v>9623</v>
      </c>
      <c r="E4793" s="145" t="s">
        <v>30281</v>
      </c>
    </row>
    <row r="4794" spans="1:5" ht="27">
      <c r="A4794" t="str">
        <f t="shared" si="74"/>
        <v>97989</v>
      </c>
      <c r="B4794" s="142" t="s">
        <v>5405</v>
      </c>
      <c r="C4794" s="156" t="s">
        <v>10952</v>
      </c>
      <c r="D4794" s="144" t="s">
        <v>9548</v>
      </c>
      <c r="E4794" s="145" t="s">
        <v>30282</v>
      </c>
    </row>
    <row r="4795" spans="1:5" ht="27">
      <c r="A4795" t="str">
        <f t="shared" si="74"/>
        <v>97991</v>
      </c>
      <c r="B4795" s="142" t="s">
        <v>5406</v>
      </c>
      <c r="C4795" s="156" t="s">
        <v>10953</v>
      </c>
      <c r="D4795" s="144" t="s">
        <v>9548</v>
      </c>
      <c r="E4795" s="145" t="s">
        <v>30283</v>
      </c>
    </row>
    <row r="4796" spans="1:5" ht="40.5">
      <c r="A4796" t="str">
        <f t="shared" si="74"/>
        <v>97992</v>
      </c>
      <c r="B4796" s="142" t="s">
        <v>5407</v>
      </c>
      <c r="C4796" s="156" t="s">
        <v>10954</v>
      </c>
      <c r="D4796" s="144" t="s">
        <v>9623</v>
      </c>
      <c r="E4796" s="145" t="s">
        <v>30284</v>
      </c>
    </row>
    <row r="4797" spans="1:5" ht="27">
      <c r="A4797" t="str">
        <f t="shared" si="74"/>
        <v>97993</v>
      </c>
      <c r="B4797" s="142" t="s">
        <v>5408</v>
      </c>
      <c r="C4797" s="156" t="s">
        <v>10955</v>
      </c>
      <c r="D4797" s="144" t="s">
        <v>9548</v>
      </c>
      <c r="E4797" s="145" t="s">
        <v>30285</v>
      </c>
    </row>
    <row r="4798" spans="1:5" ht="40.5">
      <c r="A4798" t="str">
        <f t="shared" si="74"/>
        <v>97994</v>
      </c>
      <c r="B4798" s="142" t="s">
        <v>5409</v>
      </c>
      <c r="C4798" s="156" t="s">
        <v>10956</v>
      </c>
      <c r="D4798" s="144" t="s">
        <v>9623</v>
      </c>
      <c r="E4798" s="145" t="s">
        <v>30286</v>
      </c>
    </row>
    <row r="4799" spans="1:5" ht="27">
      <c r="A4799" t="str">
        <f t="shared" si="74"/>
        <v>97995</v>
      </c>
      <c r="B4799" s="142" t="s">
        <v>5410</v>
      </c>
      <c r="C4799" s="156" t="s">
        <v>10957</v>
      </c>
      <c r="D4799" s="144" t="s">
        <v>9548</v>
      </c>
      <c r="E4799" s="145" t="s">
        <v>30287</v>
      </c>
    </row>
    <row r="4800" spans="1:5" ht="40.5">
      <c r="A4800" t="str">
        <f t="shared" si="74"/>
        <v>97996</v>
      </c>
      <c r="B4800" s="142" t="s">
        <v>5411</v>
      </c>
      <c r="C4800" s="156" t="s">
        <v>10958</v>
      </c>
      <c r="D4800" s="144" t="s">
        <v>9623</v>
      </c>
      <c r="E4800" s="145" t="s">
        <v>30288</v>
      </c>
    </row>
    <row r="4801" spans="1:5" ht="27">
      <c r="A4801" t="str">
        <f t="shared" si="74"/>
        <v>97997</v>
      </c>
      <c r="B4801" s="142" t="s">
        <v>5412</v>
      </c>
      <c r="C4801" s="156" t="s">
        <v>10959</v>
      </c>
      <c r="D4801" s="144" t="s">
        <v>9548</v>
      </c>
      <c r="E4801" s="145" t="s">
        <v>30289</v>
      </c>
    </row>
    <row r="4802" spans="1:5" ht="27">
      <c r="A4802" t="str">
        <f t="shared" si="74"/>
        <v>97999</v>
      </c>
      <c r="B4802" s="142" t="s">
        <v>5413</v>
      </c>
      <c r="C4802" s="156" t="s">
        <v>10960</v>
      </c>
      <c r="D4802" s="144" t="s">
        <v>9548</v>
      </c>
      <c r="E4802" s="145" t="s">
        <v>30290</v>
      </c>
    </row>
    <row r="4803" spans="1:5" ht="27">
      <c r="A4803" t="str">
        <f t="shared" si="74"/>
        <v>98001</v>
      </c>
      <c r="B4803" s="142" t="s">
        <v>5414</v>
      </c>
      <c r="C4803" s="156" t="s">
        <v>10961</v>
      </c>
      <c r="D4803" s="144" t="s">
        <v>9548</v>
      </c>
      <c r="E4803" s="145" t="s">
        <v>30291</v>
      </c>
    </row>
    <row r="4804" spans="1:5" ht="40.5">
      <c r="A4804" t="str">
        <f t="shared" si="74"/>
        <v>98002</v>
      </c>
      <c r="B4804" s="142" t="s">
        <v>5415</v>
      </c>
      <c r="C4804" s="156" t="s">
        <v>10962</v>
      </c>
      <c r="D4804" s="144" t="s">
        <v>9623</v>
      </c>
      <c r="E4804" s="145" t="s">
        <v>30292</v>
      </c>
    </row>
    <row r="4805" spans="1:5" ht="27">
      <c r="A4805" t="str">
        <f t="shared" si="74"/>
        <v>98003</v>
      </c>
      <c r="B4805" s="142" t="s">
        <v>5416</v>
      </c>
      <c r="C4805" s="156" t="s">
        <v>10963</v>
      </c>
      <c r="D4805" s="144" t="s">
        <v>9548</v>
      </c>
      <c r="E4805" s="145" t="s">
        <v>30293</v>
      </c>
    </row>
    <row r="4806" spans="1:5" ht="27">
      <c r="A4806" t="str">
        <f t="shared" si="74"/>
        <v>98005</v>
      </c>
      <c r="B4806" s="142" t="s">
        <v>5417</v>
      </c>
      <c r="C4806" s="156" t="s">
        <v>10964</v>
      </c>
      <c r="D4806" s="144" t="s">
        <v>9548</v>
      </c>
      <c r="E4806" s="145" t="s">
        <v>30294</v>
      </c>
    </row>
    <row r="4807" spans="1:5" ht="40.5">
      <c r="A4807" t="str">
        <f t="shared" si="74"/>
        <v>98006</v>
      </c>
      <c r="B4807" s="142" t="s">
        <v>5418</v>
      </c>
      <c r="C4807" s="156" t="s">
        <v>10965</v>
      </c>
      <c r="D4807" s="144" t="s">
        <v>9623</v>
      </c>
      <c r="E4807" s="145" t="s">
        <v>30295</v>
      </c>
    </row>
    <row r="4808" spans="1:5" ht="27">
      <c r="A4808" t="str">
        <f t="shared" ref="A4808:A4871" si="75">IF(ISERROR(SEARCH("/",B4808)=6),TRIM(CLEAN(B4808)),IF(SEARCH("/",B4808)=6,IF(LEN(TRIM(CLEAN(B4808)))=7,LEFT(TRIM(CLEAN(B4808)),6)&amp;"00"&amp;RIGHT(TRIM(CLEAN(B4808)),1),LEFT(TRIM(CLEAN(B4808)),6)&amp;"0"&amp;RIGHT(TRIM(CLEAN(B4808)),2)),TRIM(CLEAN(B4808))))</f>
        <v>98007</v>
      </c>
      <c r="B4808" s="142" t="s">
        <v>5419</v>
      </c>
      <c r="C4808" s="156" t="s">
        <v>10966</v>
      </c>
      <c r="D4808" s="144" t="s">
        <v>9548</v>
      </c>
      <c r="E4808" s="145" t="s">
        <v>30296</v>
      </c>
    </row>
    <row r="4809" spans="1:5" ht="40.5">
      <c r="A4809" t="str">
        <f t="shared" si="75"/>
        <v>98008</v>
      </c>
      <c r="B4809" s="142" t="s">
        <v>5420</v>
      </c>
      <c r="C4809" s="156" t="s">
        <v>10967</v>
      </c>
      <c r="D4809" s="144" t="s">
        <v>9623</v>
      </c>
      <c r="E4809" s="145" t="s">
        <v>30297</v>
      </c>
    </row>
    <row r="4810" spans="1:5" ht="27">
      <c r="A4810" t="str">
        <f t="shared" si="75"/>
        <v>98009</v>
      </c>
      <c r="B4810" s="142" t="s">
        <v>5421</v>
      </c>
      <c r="C4810" s="156" t="s">
        <v>10968</v>
      </c>
      <c r="D4810" s="144" t="s">
        <v>9548</v>
      </c>
      <c r="E4810" s="145" t="s">
        <v>30290</v>
      </c>
    </row>
    <row r="4811" spans="1:5" ht="40.5">
      <c r="A4811" t="str">
        <f t="shared" si="75"/>
        <v>98010</v>
      </c>
      <c r="B4811" s="142" t="s">
        <v>5422</v>
      </c>
      <c r="C4811" s="156" t="s">
        <v>10969</v>
      </c>
      <c r="D4811" s="144" t="s">
        <v>9623</v>
      </c>
      <c r="E4811" s="145" t="s">
        <v>30298</v>
      </c>
    </row>
    <row r="4812" spans="1:5" ht="27">
      <c r="A4812" t="str">
        <f t="shared" si="75"/>
        <v>98011</v>
      </c>
      <c r="B4812" s="142" t="s">
        <v>5423</v>
      </c>
      <c r="C4812" s="156" t="s">
        <v>10970</v>
      </c>
      <c r="D4812" s="144" t="s">
        <v>9548</v>
      </c>
      <c r="E4812" s="145" t="s">
        <v>30291</v>
      </c>
    </row>
    <row r="4813" spans="1:5" ht="40.5">
      <c r="A4813" t="str">
        <f t="shared" si="75"/>
        <v>98012</v>
      </c>
      <c r="B4813" s="142" t="s">
        <v>5424</v>
      </c>
      <c r="C4813" s="156" t="s">
        <v>10971</v>
      </c>
      <c r="D4813" s="144" t="s">
        <v>9623</v>
      </c>
      <c r="E4813" s="145" t="s">
        <v>30299</v>
      </c>
    </row>
    <row r="4814" spans="1:5" ht="27">
      <c r="A4814" t="str">
        <f t="shared" si="75"/>
        <v>98013</v>
      </c>
      <c r="B4814" s="142" t="s">
        <v>5425</v>
      </c>
      <c r="C4814" s="156" t="s">
        <v>10972</v>
      </c>
      <c r="D4814" s="144" t="s">
        <v>9548</v>
      </c>
      <c r="E4814" s="145" t="s">
        <v>30293</v>
      </c>
    </row>
    <row r="4815" spans="1:5" ht="40.5">
      <c r="A4815" t="str">
        <f t="shared" si="75"/>
        <v>98014</v>
      </c>
      <c r="B4815" s="142" t="s">
        <v>5426</v>
      </c>
      <c r="C4815" s="156" t="s">
        <v>10973</v>
      </c>
      <c r="D4815" s="144" t="s">
        <v>9623</v>
      </c>
      <c r="E4815" s="145" t="s">
        <v>30300</v>
      </c>
    </row>
    <row r="4816" spans="1:5" ht="27">
      <c r="A4816" t="str">
        <f t="shared" si="75"/>
        <v>98015</v>
      </c>
      <c r="B4816" s="142" t="s">
        <v>5427</v>
      </c>
      <c r="C4816" s="156" t="s">
        <v>10974</v>
      </c>
      <c r="D4816" s="144" t="s">
        <v>9548</v>
      </c>
      <c r="E4816" s="145" t="s">
        <v>30294</v>
      </c>
    </row>
    <row r="4817" spans="1:5" ht="40.5">
      <c r="A4817" t="str">
        <f t="shared" si="75"/>
        <v>98016</v>
      </c>
      <c r="B4817" s="142" t="s">
        <v>5428</v>
      </c>
      <c r="C4817" s="156" t="s">
        <v>10975</v>
      </c>
      <c r="D4817" s="144" t="s">
        <v>9623</v>
      </c>
      <c r="E4817" s="145" t="s">
        <v>30301</v>
      </c>
    </row>
    <row r="4818" spans="1:5" ht="27">
      <c r="A4818" t="str">
        <f t="shared" si="75"/>
        <v>98017</v>
      </c>
      <c r="B4818" s="142" t="s">
        <v>5429</v>
      </c>
      <c r="C4818" s="156" t="s">
        <v>10976</v>
      </c>
      <c r="D4818" s="144" t="s">
        <v>9548</v>
      </c>
      <c r="E4818" s="145" t="s">
        <v>30296</v>
      </c>
    </row>
    <row r="4819" spans="1:5" ht="40.5">
      <c r="A4819" t="str">
        <f t="shared" si="75"/>
        <v>98018</v>
      </c>
      <c r="B4819" s="142" t="s">
        <v>5430</v>
      </c>
      <c r="C4819" s="156" t="s">
        <v>10977</v>
      </c>
      <c r="D4819" s="144" t="s">
        <v>9623</v>
      </c>
      <c r="E4819" s="145" t="s">
        <v>30302</v>
      </c>
    </row>
    <row r="4820" spans="1:5" ht="27">
      <c r="A4820" t="str">
        <f t="shared" si="75"/>
        <v>98019</v>
      </c>
      <c r="B4820" s="142" t="s">
        <v>5431</v>
      </c>
      <c r="C4820" s="156" t="s">
        <v>10978</v>
      </c>
      <c r="D4820" s="144" t="s">
        <v>9548</v>
      </c>
      <c r="E4820" s="145" t="s">
        <v>30303</v>
      </c>
    </row>
    <row r="4821" spans="1:5" ht="40.5">
      <c r="A4821" t="str">
        <f t="shared" si="75"/>
        <v>98020</v>
      </c>
      <c r="B4821" s="142" t="s">
        <v>5432</v>
      </c>
      <c r="C4821" s="156" t="s">
        <v>10979</v>
      </c>
      <c r="D4821" s="144" t="s">
        <v>9623</v>
      </c>
      <c r="E4821" s="145" t="s">
        <v>30304</v>
      </c>
    </row>
    <row r="4822" spans="1:5" ht="27">
      <c r="A4822" t="str">
        <f t="shared" si="75"/>
        <v>98021</v>
      </c>
      <c r="B4822" s="142" t="s">
        <v>5433</v>
      </c>
      <c r="C4822" s="156" t="s">
        <v>10980</v>
      </c>
      <c r="D4822" s="144" t="s">
        <v>9548</v>
      </c>
      <c r="E4822" s="145" t="s">
        <v>30305</v>
      </c>
    </row>
    <row r="4823" spans="1:5" ht="40.5">
      <c r="A4823" t="str">
        <f t="shared" si="75"/>
        <v>98022</v>
      </c>
      <c r="B4823" s="142" t="s">
        <v>5434</v>
      </c>
      <c r="C4823" s="156" t="s">
        <v>10981</v>
      </c>
      <c r="D4823" s="144" t="s">
        <v>9623</v>
      </c>
      <c r="E4823" s="145" t="s">
        <v>30306</v>
      </c>
    </row>
    <row r="4824" spans="1:5" ht="27">
      <c r="A4824" t="str">
        <f t="shared" si="75"/>
        <v>98023</v>
      </c>
      <c r="B4824" s="142" t="s">
        <v>5435</v>
      </c>
      <c r="C4824" s="156" t="s">
        <v>10982</v>
      </c>
      <c r="D4824" s="144" t="s">
        <v>9548</v>
      </c>
      <c r="E4824" s="145" t="s">
        <v>30307</v>
      </c>
    </row>
    <row r="4825" spans="1:5" ht="40.5">
      <c r="A4825" t="str">
        <f t="shared" si="75"/>
        <v>98024</v>
      </c>
      <c r="B4825" s="142" t="s">
        <v>5436</v>
      </c>
      <c r="C4825" s="156" t="s">
        <v>10983</v>
      </c>
      <c r="D4825" s="144" t="s">
        <v>9623</v>
      </c>
      <c r="E4825" s="145" t="s">
        <v>30308</v>
      </c>
    </row>
    <row r="4826" spans="1:5" ht="27">
      <c r="A4826" t="str">
        <f t="shared" si="75"/>
        <v>98025</v>
      </c>
      <c r="B4826" s="142" t="s">
        <v>5437</v>
      </c>
      <c r="C4826" s="156" t="s">
        <v>10984</v>
      </c>
      <c r="D4826" s="144" t="s">
        <v>9548</v>
      </c>
      <c r="E4826" s="145" t="s">
        <v>30309</v>
      </c>
    </row>
    <row r="4827" spans="1:5" ht="40.5">
      <c r="A4827" t="str">
        <f t="shared" si="75"/>
        <v>98026</v>
      </c>
      <c r="B4827" s="142" t="s">
        <v>5438</v>
      </c>
      <c r="C4827" s="156" t="s">
        <v>10985</v>
      </c>
      <c r="D4827" s="144" t="s">
        <v>9623</v>
      </c>
      <c r="E4827" s="145" t="s">
        <v>30310</v>
      </c>
    </row>
    <row r="4828" spans="1:5" ht="27">
      <c r="A4828" t="str">
        <f t="shared" si="75"/>
        <v>98027</v>
      </c>
      <c r="B4828" s="142" t="s">
        <v>5439</v>
      </c>
      <c r="C4828" s="156" t="s">
        <v>10986</v>
      </c>
      <c r="D4828" s="144" t="s">
        <v>9548</v>
      </c>
      <c r="E4828" s="145" t="s">
        <v>30303</v>
      </c>
    </row>
    <row r="4829" spans="1:5" ht="40.5">
      <c r="A4829" t="str">
        <f t="shared" si="75"/>
        <v>98028</v>
      </c>
      <c r="B4829" s="142" t="s">
        <v>5440</v>
      </c>
      <c r="C4829" s="156" t="s">
        <v>10987</v>
      </c>
      <c r="D4829" s="144" t="s">
        <v>9623</v>
      </c>
      <c r="E4829" s="145" t="s">
        <v>30311</v>
      </c>
    </row>
    <row r="4830" spans="1:5" ht="27">
      <c r="A4830" t="str">
        <f t="shared" si="75"/>
        <v>98029</v>
      </c>
      <c r="B4830" s="142" t="s">
        <v>5441</v>
      </c>
      <c r="C4830" s="156" t="s">
        <v>10988</v>
      </c>
      <c r="D4830" s="144" t="s">
        <v>9548</v>
      </c>
      <c r="E4830" s="145" t="s">
        <v>30312</v>
      </c>
    </row>
    <row r="4831" spans="1:5" ht="40.5">
      <c r="A4831" t="str">
        <f t="shared" si="75"/>
        <v>98030</v>
      </c>
      <c r="B4831" s="142" t="s">
        <v>5442</v>
      </c>
      <c r="C4831" s="156" t="s">
        <v>10989</v>
      </c>
      <c r="D4831" s="144" t="s">
        <v>9623</v>
      </c>
      <c r="E4831" s="145" t="s">
        <v>30313</v>
      </c>
    </row>
    <row r="4832" spans="1:5" ht="27">
      <c r="A4832" t="str">
        <f t="shared" si="75"/>
        <v>98031</v>
      </c>
      <c r="B4832" s="142" t="s">
        <v>5443</v>
      </c>
      <c r="C4832" s="156" t="s">
        <v>10990</v>
      </c>
      <c r="D4832" s="144" t="s">
        <v>9548</v>
      </c>
      <c r="E4832" s="145" t="s">
        <v>30314</v>
      </c>
    </row>
    <row r="4833" spans="1:5" ht="40.5">
      <c r="A4833" t="str">
        <f t="shared" si="75"/>
        <v>98032</v>
      </c>
      <c r="B4833" s="142" t="s">
        <v>5444</v>
      </c>
      <c r="C4833" s="156" t="s">
        <v>10991</v>
      </c>
      <c r="D4833" s="144" t="s">
        <v>9623</v>
      </c>
      <c r="E4833" s="145" t="s">
        <v>30315</v>
      </c>
    </row>
    <row r="4834" spans="1:5" ht="27">
      <c r="A4834" t="str">
        <f t="shared" si="75"/>
        <v>98033</v>
      </c>
      <c r="B4834" s="142" t="s">
        <v>5445</v>
      </c>
      <c r="C4834" s="156" t="s">
        <v>10992</v>
      </c>
      <c r="D4834" s="144" t="s">
        <v>9548</v>
      </c>
      <c r="E4834" s="145" t="s">
        <v>30316</v>
      </c>
    </row>
    <row r="4835" spans="1:5" ht="40.5">
      <c r="A4835" t="str">
        <f t="shared" si="75"/>
        <v>98034</v>
      </c>
      <c r="B4835" s="142" t="s">
        <v>5446</v>
      </c>
      <c r="C4835" s="156" t="s">
        <v>10993</v>
      </c>
      <c r="D4835" s="144" t="s">
        <v>9623</v>
      </c>
      <c r="E4835" s="145" t="s">
        <v>30317</v>
      </c>
    </row>
    <row r="4836" spans="1:5" ht="27">
      <c r="A4836" t="str">
        <f t="shared" si="75"/>
        <v>98035</v>
      </c>
      <c r="B4836" s="142" t="s">
        <v>5447</v>
      </c>
      <c r="C4836" s="156" t="s">
        <v>10994</v>
      </c>
      <c r="D4836" s="144" t="s">
        <v>9548</v>
      </c>
      <c r="E4836" s="145" t="s">
        <v>30312</v>
      </c>
    </row>
    <row r="4837" spans="1:5" ht="40.5">
      <c r="A4837" t="str">
        <f t="shared" si="75"/>
        <v>98036</v>
      </c>
      <c r="B4837" s="142" t="s">
        <v>5448</v>
      </c>
      <c r="C4837" s="156" t="s">
        <v>10995</v>
      </c>
      <c r="D4837" s="144" t="s">
        <v>9623</v>
      </c>
      <c r="E4837" s="145" t="s">
        <v>30318</v>
      </c>
    </row>
    <row r="4838" spans="1:5" ht="27">
      <c r="A4838" t="str">
        <f t="shared" si="75"/>
        <v>98037</v>
      </c>
      <c r="B4838" s="142" t="s">
        <v>5449</v>
      </c>
      <c r="C4838" s="156" t="s">
        <v>10996</v>
      </c>
      <c r="D4838" s="144" t="s">
        <v>9548</v>
      </c>
      <c r="E4838" s="145" t="s">
        <v>30319</v>
      </c>
    </row>
    <row r="4839" spans="1:5" ht="40.5">
      <c r="A4839" t="str">
        <f t="shared" si="75"/>
        <v>98038</v>
      </c>
      <c r="B4839" s="142" t="s">
        <v>5450</v>
      </c>
      <c r="C4839" s="156" t="s">
        <v>10997</v>
      </c>
      <c r="D4839" s="144" t="s">
        <v>9623</v>
      </c>
      <c r="E4839" s="145" t="s">
        <v>30320</v>
      </c>
    </row>
    <row r="4840" spans="1:5" ht="27">
      <c r="A4840" t="str">
        <f t="shared" si="75"/>
        <v>98039</v>
      </c>
      <c r="B4840" s="142" t="s">
        <v>5451</v>
      </c>
      <c r="C4840" s="156" t="s">
        <v>10998</v>
      </c>
      <c r="D4840" s="144" t="s">
        <v>9548</v>
      </c>
      <c r="E4840" s="145" t="s">
        <v>30321</v>
      </c>
    </row>
    <row r="4841" spans="1:5" ht="40.5">
      <c r="A4841" t="str">
        <f t="shared" si="75"/>
        <v>98040</v>
      </c>
      <c r="B4841" s="142" t="s">
        <v>5452</v>
      </c>
      <c r="C4841" s="156" t="s">
        <v>10999</v>
      </c>
      <c r="D4841" s="144" t="s">
        <v>9623</v>
      </c>
      <c r="E4841" s="145" t="s">
        <v>30322</v>
      </c>
    </row>
    <row r="4842" spans="1:5" ht="27">
      <c r="A4842" t="str">
        <f t="shared" si="75"/>
        <v>98041</v>
      </c>
      <c r="B4842" s="142" t="s">
        <v>5453</v>
      </c>
      <c r="C4842" s="156" t="s">
        <v>11000</v>
      </c>
      <c r="D4842" s="144" t="s">
        <v>9548</v>
      </c>
      <c r="E4842" s="145" t="s">
        <v>30319</v>
      </c>
    </row>
    <row r="4843" spans="1:5" ht="40.5">
      <c r="A4843" t="str">
        <f t="shared" si="75"/>
        <v>98042</v>
      </c>
      <c r="B4843" s="142" t="s">
        <v>5454</v>
      </c>
      <c r="C4843" s="156" t="s">
        <v>11001</v>
      </c>
      <c r="D4843" s="144" t="s">
        <v>9623</v>
      </c>
      <c r="E4843" s="145" t="s">
        <v>30323</v>
      </c>
    </row>
    <row r="4844" spans="1:5" ht="27">
      <c r="A4844" t="str">
        <f t="shared" si="75"/>
        <v>98043</v>
      </c>
      <c r="B4844" s="142" t="s">
        <v>5455</v>
      </c>
      <c r="C4844" s="156" t="s">
        <v>11002</v>
      </c>
      <c r="D4844" s="144" t="s">
        <v>9548</v>
      </c>
      <c r="E4844" s="145" t="s">
        <v>30324</v>
      </c>
    </row>
    <row r="4845" spans="1:5" ht="40.5">
      <c r="A4845" t="str">
        <f t="shared" si="75"/>
        <v>98044</v>
      </c>
      <c r="B4845" s="142" t="s">
        <v>5456</v>
      </c>
      <c r="C4845" s="156" t="s">
        <v>11003</v>
      </c>
      <c r="D4845" s="144" t="s">
        <v>9623</v>
      </c>
      <c r="E4845" s="145" t="s">
        <v>30325</v>
      </c>
    </row>
    <row r="4846" spans="1:5" ht="27">
      <c r="A4846" t="str">
        <f t="shared" si="75"/>
        <v>98045</v>
      </c>
      <c r="B4846" s="142" t="s">
        <v>5457</v>
      </c>
      <c r="C4846" s="156" t="s">
        <v>11004</v>
      </c>
      <c r="D4846" s="144" t="s">
        <v>9548</v>
      </c>
      <c r="E4846" s="145" t="s">
        <v>30324</v>
      </c>
    </row>
    <row r="4847" spans="1:5" ht="40.5">
      <c r="A4847" t="str">
        <f t="shared" si="75"/>
        <v>98046</v>
      </c>
      <c r="B4847" s="142" t="s">
        <v>5458</v>
      </c>
      <c r="C4847" s="156" t="s">
        <v>11005</v>
      </c>
      <c r="D4847" s="144" t="s">
        <v>9623</v>
      </c>
      <c r="E4847" s="145" t="s">
        <v>30326</v>
      </c>
    </row>
    <row r="4848" spans="1:5" ht="27">
      <c r="A4848" t="str">
        <f t="shared" si="75"/>
        <v>98047</v>
      </c>
      <c r="B4848" s="142" t="s">
        <v>5459</v>
      </c>
      <c r="C4848" s="156" t="s">
        <v>11006</v>
      </c>
      <c r="D4848" s="144" t="s">
        <v>9548</v>
      </c>
      <c r="E4848" s="145" t="s">
        <v>30327</v>
      </c>
    </row>
    <row r="4849" spans="1:5" ht="40.5">
      <c r="A4849" t="str">
        <f t="shared" si="75"/>
        <v>98048</v>
      </c>
      <c r="B4849" s="142" t="s">
        <v>5460</v>
      </c>
      <c r="C4849" s="156" t="s">
        <v>11007</v>
      </c>
      <c r="D4849" s="144" t="s">
        <v>9623</v>
      </c>
      <c r="E4849" s="145" t="s">
        <v>30328</v>
      </c>
    </row>
    <row r="4850" spans="1:5" ht="27">
      <c r="A4850" t="str">
        <f t="shared" si="75"/>
        <v>98049</v>
      </c>
      <c r="B4850" s="142" t="s">
        <v>5461</v>
      </c>
      <c r="C4850" s="156" t="s">
        <v>11008</v>
      </c>
      <c r="D4850" s="144" t="s">
        <v>9548</v>
      </c>
      <c r="E4850" s="145" t="s">
        <v>30329</v>
      </c>
    </row>
    <row r="4851" spans="1:5" ht="27">
      <c r="A4851" t="str">
        <f t="shared" si="75"/>
        <v>98050</v>
      </c>
      <c r="B4851" s="142" t="s">
        <v>5462</v>
      </c>
      <c r="C4851" s="156" t="s">
        <v>11009</v>
      </c>
      <c r="D4851" s="144" t="s">
        <v>9548</v>
      </c>
      <c r="E4851" s="145" t="s">
        <v>30330</v>
      </c>
    </row>
    <row r="4852" spans="1:5" ht="27">
      <c r="A4852" t="str">
        <f t="shared" si="75"/>
        <v>98051</v>
      </c>
      <c r="B4852" s="142" t="s">
        <v>200</v>
      </c>
      <c r="C4852" s="156" t="s">
        <v>11010</v>
      </c>
      <c r="D4852" s="144" t="s">
        <v>9548</v>
      </c>
      <c r="E4852" s="145" t="s">
        <v>30331</v>
      </c>
    </row>
    <row r="4853" spans="1:5" ht="27">
      <c r="A4853" t="str">
        <f t="shared" si="75"/>
        <v>98052</v>
      </c>
      <c r="B4853" s="142" t="s">
        <v>5463</v>
      </c>
      <c r="C4853" s="156" t="s">
        <v>14234</v>
      </c>
      <c r="D4853" s="144" t="s">
        <v>9623</v>
      </c>
      <c r="E4853" s="145" t="s">
        <v>30332</v>
      </c>
    </row>
    <row r="4854" spans="1:5" ht="27">
      <c r="A4854" t="str">
        <f t="shared" si="75"/>
        <v>98053</v>
      </c>
      <c r="B4854" s="142" t="s">
        <v>5464</v>
      </c>
      <c r="C4854" s="156" t="s">
        <v>14235</v>
      </c>
      <c r="D4854" s="144" t="s">
        <v>9623</v>
      </c>
      <c r="E4854" s="145" t="s">
        <v>30333</v>
      </c>
    </row>
    <row r="4855" spans="1:5" ht="27">
      <c r="A4855" t="str">
        <f t="shared" si="75"/>
        <v>98054</v>
      </c>
      <c r="B4855" s="142" t="s">
        <v>5465</v>
      </c>
      <c r="C4855" s="156" t="s">
        <v>14236</v>
      </c>
      <c r="D4855" s="144" t="s">
        <v>9623</v>
      </c>
      <c r="E4855" s="145" t="s">
        <v>30334</v>
      </c>
    </row>
    <row r="4856" spans="1:5" ht="27">
      <c r="A4856" t="str">
        <f t="shared" si="75"/>
        <v>98055</v>
      </c>
      <c r="B4856" s="142" t="s">
        <v>5466</v>
      </c>
      <c r="C4856" s="156" t="s">
        <v>14237</v>
      </c>
      <c r="D4856" s="144" t="s">
        <v>9623</v>
      </c>
      <c r="E4856" s="145" t="s">
        <v>30335</v>
      </c>
    </row>
    <row r="4857" spans="1:5" ht="27">
      <c r="A4857" t="str">
        <f t="shared" si="75"/>
        <v>98056</v>
      </c>
      <c r="B4857" s="142" t="s">
        <v>5467</v>
      </c>
      <c r="C4857" s="156" t="s">
        <v>14238</v>
      </c>
      <c r="D4857" s="144" t="s">
        <v>9623</v>
      </c>
      <c r="E4857" s="145" t="s">
        <v>30336</v>
      </c>
    </row>
    <row r="4858" spans="1:5" ht="27">
      <c r="A4858" t="str">
        <f t="shared" si="75"/>
        <v>98057</v>
      </c>
      <c r="B4858" s="142" t="s">
        <v>5468</v>
      </c>
      <c r="C4858" s="156" t="s">
        <v>14239</v>
      </c>
      <c r="D4858" s="144" t="s">
        <v>9623</v>
      </c>
      <c r="E4858" s="145" t="s">
        <v>30337</v>
      </c>
    </row>
    <row r="4859" spans="1:5" ht="27">
      <c r="A4859" t="str">
        <f t="shared" si="75"/>
        <v>98058</v>
      </c>
      <c r="B4859" s="142" t="s">
        <v>8261</v>
      </c>
      <c r="C4859" s="156" t="s">
        <v>14240</v>
      </c>
      <c r="D4859" s="144" t="s">
        <v>9623</v>
      </c>
      <c r="E4859" s="145" t="s">
        <v>30338</v>
      </c>
    </row>
    <row r="4860" spans="1:5" ht="27">
      <c r="A4860" t="str">
        <f t="shared" si="75"/>
        <v>98059</v>
      </c>
      <c r="B4860" s="142" t="s">
        <v>7638</v>
      </c>
      <c r="C4860" s="156" t="s">
        <v>14241</v>
      </c>
      <c r="D4860" s="144" t="s">
        <v>9623</v>
      </c>
      <c r="E4860" s="145" t="s">
        <v>30339</v>
      </c>
    </row>
    <row r="4861" spans="1:5" ht="27">
      <c r="A4861" t="str">
        <f t="shared" si="75"/>
        <v>98060</v>
      </c>
      <c r="B4861" s="142" t="s">
        <v>7639</v>
      </c>
      <c r="C4861" s="156" t="s">
        <v>14242</v>
      </c>
      <c r="D4861" s="144" t="s">
        <v>9623</v>
      </c>
      <c r="E4861" s="145" t="s">
        <v>30340</v>
      </c>
    </row>
    <row r="4862" spans="1:5" ht="27">
      <c r="A4862" t="str">
        <f t="shared" si="75"/>
        <v>98061</v>
      </c>
      <c r="B4862" s="142" t="s">
        <v>7640</v>
      </c>
      <c r="C4862" s="156" t="s">
        <v>14243</v>
      </c>
      <c r="D4862" s="144" t="s">
        <v>9623</v>
      </c>
      <c r="E4862" s="145" t="s">
        <v>30341</v>
      </c>
    </row>
    <row r="4863" spans="1:5" ht="27">
      <c r="A4863" t="str">
        <f t="shared" si="75"/>
        <v>98062</v>
      </c>
      <c r="B4863" s="142" t="s">
        <v>8262</v>
      </c>
      <c r="C4863" s="156" t="s">
        <v>14244</v>
      </c>
      <c r="D4863" s="144" t="s">
        <v>9623</v>
      </c>
      <c r="E4863" s="145" t="s">
        <v>30342</v>
      </c>
    </row>
    <row r="4864" spans="1:5" ht="27">
      <c r="A4864" t="str">
        <f t="shared" si="75"/>
        <v>98063</v>
      </c>
      <c r="B4864" s="142" t="s">
        <v>8263</v>
      </c>
      <c r="C4864" s="156" t="s">
        <v>14245</v>
      </c>
      <c r="D4864" s="144" t="s">
        <v>9623</v>
      </c>
      <c r="E4864" s="145" t="s">
        <v>30343</v>
      </c>
    </row>
    <row r="4865" spans="1:5" ht="27">
      <c r="A4865" t="str">
        <f t="shared" si="75"/>
        <v>98064</v>
      </c>
      <c r="B4865" s="142" t="s">
        <v>8264</v>
      </c>
      <c r="C4865" s="156" t="s">
        <v>14246</v>
      </c>
      <c r="D4865" s="144" t="s">
        <v>9623</v>
      </c>
      <c r="E4865" s="145" t="s">
        <v>30344</v>
      </c>
    </row>
    <row r="4866" spans="1:5" ht="27">
      <c r="A4866" t="str">
        <f t="shared" si="75"/>
        <v>98065</v>
      </c>
      <c r="B4866" s="142" t="s">
        <v>8265</v>
      </c>
      <c r="C4866" s="156" t="s">
        <v>14247</v>
      </c>
      <c r="D4866" s="144" t="s">
        <v>9623</v>
      </c>
      <c r="E4866" s="145" t="s">
        <v>30345</v>
      </c>
    </row>
    <row r="4867" spans="1:5" ht="27">
      <c r="A4867" t="str">
        <f t="shared" si="75"/>
        <v>98066</v>
      </c>
      <c r="B4867" s="142" t="s">
        <v>5469</v>
      </c>
      <c r="C4867" s="156" t="s">
        <v>14248</v>
      </c>
      <c r="D4867" s="144" t="s">
        <v>9623</v>
      </c>
      <c r="E4867" s="145" t="s">
        <v>30346</v>
      </c>
    </row>
    <row r="4868" spans="1:5" ht="27">
      <c r="A4868" t="str">
        <f t="shared" si="75"/>
        <v>98067</v>
      </c>
      <c r="B4868" s="142" t="s">
        <v>5470</v>
      </c>
      <c r="C4868" s="156" t="s">
        <v>14249</v>
      </c>
      <c r="D4868" s="144" t="s">
        <v>9623</v>
      </c>
      <c r="E4868" s="145" t="s">
        <v>30347</v>
      </c>
    </row>
    <row r="4869" spans="1:5" ht="27">
      <c r="A4869" t="str">
        <f t="shared" si="75"/>
        <v>98068</v>
      </c>
      <c r="B4869" s="142" t="s">
        <v>5471</v>
      </c>
      <c r="C4869" s="156" t="s">
        <v>14250</v>
      </c>
      <c r="D4869" s="144" t="s">
        <v>9623</v>
      </c>
      <c r="E4869" s="145" t="s">
        <v>30348</v>
      </c>
    </row>
    <row r="4870" spans="1:5" ht="27">
      <c r="A4870" t="str">
        <f t="shared" si="75"/>
        <v>98069</v>
      </c>
      <c r="B4870" s="142" t="s">
        <v>5472</v>
      </c>
      <c r="C4870" s="156" t="s">
        <v>14251</v>
      </c>
      <c r="D4870" s="144" t="s">
        <v>9623</v>
      </c>
      <c r="E4870" s="145" t="s">
        <v>30349</v>
      </c>
    </row>
    <row r="4871" spans="1:5" ht="40.5">
      <c r="A4871" t="str">
        <f t="shared" si="75"/>
        <v>98070</v>
      </c>
      <c r="B4871" s="142" t="s">
        <v>5473</v>
      </c>
      <c r="C4871" s="156" t="s">
        <v>14252</v>
      </c>
      <c r="D4871" s="144" t="s">
        <v>9623</v>
      </c>
      <c r="E4871" s="145" t="s">
        <v>30350</v>
      </c>
    </row>
    <row r="4872" spans="1:5" ht="40.5">
      <c r="A4872" t="str">
        <f t="shared" ref="A4872:A4935" si="76">IF(ISERROR(SEARCH("/",B4872)=6),TRIM(CLEAN(B4872)),IF(SEARCH("/",B4872)=6,IF(LEN(TRIM(CLEAN(B4872)))=7,LEFT(TRIM(CLEAN(B4872)),6)&amp;"00"&amp;RIGHT(TRIM(CLEAN(B4872)),1),LEFT(TRIM(CLEAN(B4872)),6)&amp;"0"&amp;RIGHT(TRIM(CLEAN(B4872)),2)),TRIM(CLEAN(B4872))))</f>
        <v>98071</v>
      </c>
      <c r="B4872" s="142" t="s">
        <v>5474</v>
      </c>
      <c r="C4872" s="156" t="s">
        <v>14253</v>
      </c>
      <c r="D4872" s="144" t="s">
        <v>9623</v>
      </c>
      <c r="E4872" s="145" t="s">
        <v>30351</v>
      </c>
    </row>
    <row r="4873" spans="1:5" ht="27">
      <c r="A4873" t="str">
        <f t="shared" si="76"/>
        <v>98072</v>
      </c>
      <c r="B4873" s="142" t="s">
        <v>5475</v>
      </c>
      <c r="C4873" s="156" t="s">
        <v>14254</v>
      </c>
      <c r="D4873" s="144" t="s">
        <v>9623</v>
      </c>
      <c r="E4873" s="145" t="s">
        <v>30352</v>
      </c>
    </row>
    <row r="4874" spans="1:5" ht="40.5">
      <c r="A4874" t="str">
        <f t="shared" si="76"/>
        <v>98073</v>
      </c>
      <c r="B4874" s="142" t="s">
        <v>5476</v>
      </c>
      <c r="C4874" s="156" t="s">
        <v>14255</v>
      </c>
      <c r="D4874" s="144" t="s">
        <v>9623</v>
      </c>
      <c r="E4874" s="145" t="s">
        <v>30353</v>
      </c>
    </row>
    <row r="4875" spans="1:5" ht="40.5">
      <c r="A4875" t="str">
        <f t="shared" si="76"/>
        <v>98074</v>
      </c>
      <c r="B4875" s="142" t="s">
        <v>5477</v>
      </c>
      <c r="C4875" s="156" t="s">
        <v>14256</v>
      </c>
      <c r="D4875" s="144" t="s">
        <v>9623</v>
      </c>
      <c r="E4875" s="145" t="s">
        <v>30354</v>
      </c>
    </row>
    <row r="4876" spans="1:5" ht="40.5">
      <c r="A4876" t="str">
        <f t="shared" si="76"/>
        <v>98075</v>
      </c>
      <c r="B4876" s="142" t="s">
        <v>5478</v>
      </c>
      <c r="C4876" s="156" t="s">
        <v>14257</v>
      </c>
      <c r="D4876" s="144" t="s">
        <v>9623</v>
      </c>
      <c r="E4876" s="145" t="s">
        <v>30355</v>
      </c>
    </row>
    <row r="4877" spans="1:5" ht="40.5">
      <c r="A4877" t="str">
        <f t="shared" si="76"/>
        <v>98076</v>
      </c>
      <c r="B4877" s="142" t="s">
        <v>5479</v>
      </c>
      <c r="C4877" s="156" t="s">
        <v>14258</v>
      </c>
      <c r="D4877" s="144" t="s">
        <v>9623</v>
      </c>
      <c r="E4877" s="145" t="s">
        <v>30356</v>
      </c>
    </row>
    <row r="4878" spans="1:5" ht="40.5">
      <c r="A4878" t="str">
        <f t="shared" si="76"/>
        <v>98077</v>
      </c>
      <c r="B4878" s="142" t="s">
        <v>5480</v>
      </c>
      <c r="C4878" s="156" t="s">
        <v>14259</v>
      </c>
      <c r="D4878" s="144" t="s">
        <v>9623</v>
      </c>
      <c r="E4878" s="145" t="s">
        <v>30357</v>
      </c>
    </row>
    <row r="4879" spans="1:5" ht="40.5">
      <c r="A4879" t="str">
        <f t="shared" si="76"/>
        <v>98078</v>
      </c>
      <c r="B4879" s="142" t="s">
        <v>5481</v>
      </c>
      <c r="C4879" s="156" t="s">
        <v>14260</v>
      </c>
      <c r="D4879" s="144" t="s">
        <v>9623</v>
      </c>
      <c r="E4879" s="145" t="s">
        <v>30358</v>
      </c>
    </row>
    <row r="4880" spans="1:5" ht="40.5">
      <c r="A4880" t="str">
        <f t="shared" si="76"/>
        <v>98079</v>
      </c>
      <c r="B4880" s="142" t="s">
        <v>5482</v>
      </c>
      <c r="C4880" s="156" t="s">
        <v>14261</v>
      </c>
      <c r="D4880" s="144" t="s">
        <v>9623</v>
      </c>
      <c r="E4880" s="145" t="s">
        <v>30359</v>
      </c>
    </row>
    <row r="4881" spans="1:5" ht="40.5">
      <c r="A4881" t="str">
        <f t="shared" si="76"/>
        <v>98080</v>
      </c>
      <c r="B4881" s="142" t="s">
        <v>5483</v>
      </c>
      <c r="C4881" s="156" t="s">
        <v>14262</v>
      </c>
      <c r="D4881" s="144" t="s">
        <v>9623</v>
      </c>
      <c r="E4881" s="145" t="s">
        <v>30360</v>
      </c>
    </row>
    <row r="4882" spans="1:5" ht="40.5">
      <c r="A4882" t="str">
        <f t="shared" si="76"/>
        <v>98081</v>
      </c>
      <c r="B4882" s="142" t="s">
        <v>5484</v>
      </c>
      <c r="C4882" s="156" t="s">
        <v>14263</v>
      </c>
      <c r="D4882" s="144" t="s">
        <v>9623</v>
      </c>
      <c r="E4882" s="145" t="s">
        <v>30361</v>
      </c>
    </row>
    <row r="4883" spans="1:5" ht="27">
      <c r="A4883" t="str">
        <f t="shared" si="76"/>
        <v>98082</v>
      </c>
      <c r="B4883" s="142" t="s">
        <v>5485</v>
      </c>
      <c r="C4883" s="156" t="s">
        <v>14264</v>
      </c>
      <c r="D4883" s="144" t="s">
        <v>9623</v>
      </c>
      <c r="E4883" s="145" t="s">
        <v>30362</v>
      </c>
    </row>
    <row r="4884" spans="1:5" ht="27">
      <c r="A4884" t="str">
        <f t="shared" si="76"/>
        <v>98083</v>
      </c>
      <c r="B4884" s="142" t="s">
        <v>5486</v>
      </c>
      <c r="C4884" s="156" t="s">
        <v>14265</v>
      </c>
      <c r="D4884" s="144" t="s">
        <v>9623</v>
      </c>
      <c r="E4884" s="145" t="s">
        <v>30363</v>
      </c>
    </row>
    <row r="4885" spans="1:5" ht="27">
      <c r="A4885" t="str">
        <f t="shared" si="76"/>
        <v>98084</v>
      </c>
      <c r="B4885" s="142" t="s">
        <v>5487</v>
      </c>
      <c r="C4885" s="156" t="s">
        <v>14266</v>
      </c>
      <c r="D4885" s="144" t="s">
        <v>9623</v>
      </c>
      <c r="E4885" s="145" t="s">
        <v>30364</v>
      </c>
    </row>
    <row r="4886" spans="1:5" ht="27">
      <c r="A4886" t="str">
        <f t="shared" si="76"/>
        <v>98085</v>
      </c>
      <c r="B4886" s="142" t="s">
        <v>5488</v>
      </c>
      <c r="C4886" s="156" t="s">
        <v>14267</v>
      </c>
      <c r="D4886" s="144" t="s">
        <v>9623</v>
      </c>
      <c r="E4886" s="145" t="s">
        <v>30365</v>
      </c>
    </row>
    <row r="4887" spans="1:5" ht="27">
      <c r="A4887" t="str">
        <f t="shared" si="76"/>
        <v>98086</v>
      </c>
      <c r="B4887" s="142" t="s">
        <v>5489</v>
      </c>
      <c r="C4887" s="156" t="s">
        <v>14268</v>
      </c>
      <c r="D4887" s="144" t="s">
        <v>9623</v>
      </c>
      <c r="E4887" s="145" t="s">
        <v>30366</v>
      </c>
    </row>
    <row r="4888" spans="1:5" ht="27">
      <c r="A4888" t="str">
        <f t="shared" si="76"/>
        <v>98087</v>
      </c>
      <c r="B4888" s="142" t="s">
        <v>5490</v>
      </c>
      <c r="C4888" s="156" t="s">
        <v>14269</v>
      </c>
      <c r="D4888" s="144" t="s">
        <v>9623</v>
      </c>
      <c r="E4888" s="145" t="s">
        <v>30367</v>
      </c>
    </row>
    <row r="4889" spans="1:5" ht="27">
      <c r="A4889" t="str">
        <f t="shared" si="76"/>
        <v>98088</v>
      </c>
      <c r="B4889" s="142" t="s">
        <v>5491</v>
      </c>
      <c r="C4889" s="156" t="s">
        <v>14270</v>
      </c>
      <c r="D4889" s="144" t="s">
        <v>9623</v>
      </c>
      <c r="E4889" s="145" t="s">
        <v>30368</v>
      </c>
    </row>
    <row r="4890" spans="1:5" ht="40.5">
      <c r="A4890" t="str">
        <f t="shared" si="76"/>
        <v>98089</v>
      </c>
      <c r="B4890" s="142" t="s">
        <v>5492</v>
      </c>
      <c r="C4890" s="156" t="s">
        <v>14271</v>
      </c>
      <c r="D4890" s="144" t="s">
        <v>9623</v>
      </c>
      <c r="E4890" s="145" t="s">
        <v>30369</v>
      </c>
    </row>
    <row r="4891" spans="1:5" ht="40.5">
      <c r="A4891" t="str">
        <f t="shared" si="76"/>
        <v>98090</v>
      </c>
      <c r="B4891" s="142" t="s">
        <v>5493</v>
      </c>
      <c r="C4891" s="156" t="s">
        <v>14272</v>
      </c>
      <c r="D4891" s="144" t="s">
        <v>9623</v>
      </c>
      <c r="E4891" s="145" t="s">
        <v>30370</v>
      </c>
    </row>
    <row r="4892" spans="1:5" ht="40.5">
      <c r="A4892" t="str">
        <f t="shared" si="76"/>
        <v>98091</v>
      </c>
      <c r="B4892" s="142" t="s">
        <v>5494</v>
      </c>
      <c r="C4892" s="156" t="s">
        <v>14273</v>
      </c>
      <c r="D4892" s="144" t="s">
        <v>9623</v>
      </c>
      <c r="E4892" s="145" t="s">
        <v>30371</v>
      </c>
    </row>
    <row r="4893" spans="1:5" ht="40.5">
      <c r="A4893" t="str">
        <f t="shared" si="76"/>
        <v>98092</v>
      </c>
      <c r="B4893" s="142" t="s">
        <v>5495</v>
      </c>
      <c r="C4893" s="156" t="s">
        <v>14274</v>
      </c>
      <c r="D4893" s="144" t="s">
        <v>9623</v>
      </c>
      <c r="E4893" s="145" t="s">
        <v>30372</v>
      </c>
    </row>
    <row r="4894" spans="1:5" ht="40.5">
      <c r="A4894" t="str">
        <f t="shared" si="76"/>
        <v>98093</v>
      </c>
      <c r="B4894" s="142" t="s">
        <v>5496</v>
      </c>
      <c r="C4894" s="156" t="s">
        <v>14275</v>
      </c>
      <c r="D4894" s="144" t="s">
        <v>9623</v>
      </c>
      <c r="E4894" s="145" t="s">
        <v>30373</v>
      </c>
    </row>
    <row r="4895" spans="1:5" ht="27">
      <c r="A4895" t="str">
        <f t="shared" si="76"/>
        <v>98094</v>
      </c>
      <c r="B4895" s="142" t="s">
        <v>5497</v>
      </c>
      <c r="C4895" s="156" t="s">
        <v>14276</v>
      </c>
      <c r="D4895" s="144" t="s">
        <v>9623</v>
      </c>
      <c r="E4895" s="145" t="s">
        <v>30374</v>
      </c>
    </row>
    <row r="4896" spans="1:5" ht="27">
      <c r="A4896" t="str">
        <f t="shared" si="76"/>
        <v>98099</v>
      </c>
      <c r="B4896" s="142" t="s">
        <v>5498</v>
      </c>
      <c r="C4896" s="156" t="s">
        <v>14277</v>
      </c>
      <c r="D4896" s="144" t="s">
        <v>9623</v>
      </c>
      <c r="E4896" s="145" t="s">
        <v>30375</v>
      </c>
    </row>
    <row r="4897" spans="1:5" ht="27">
      <c r="A4897" t="str">
        <f t="shared" si="76"/>
        <v>98100</v>
      </c>
      <c r="B4897" s="142" t="s">
        <v>5499</v>
      </c>
      <c r="C4897" s="156" t="s">
        <v>14278</v>
      </c>
      <c r="D4897" s="144" t="s">
        <v>9623</v>
      </c>
      <c r="E4897" s="145" t="s">
        <v>30376</v>
      </c>
    </row>
    <row r="4898" spans="1:5" ht="27">
      <c r="A4898" t="str">
        <f t="shared" si="76"/>
        <v>98101</v>
      </c>
      <c r="B4898" s="142" t="s">
        <v>5500</v>
      </c>
      <c r="C4898" s="156" t="s">
        <v>14279</v>
      </c>
      <c r="D4898" s="144" t="s">
        <v>9623</v>
      </c>
      <c r="E4898" s="145" t="s">
        <v>30377</v>
      </c>
    </row>
    <row r="4899" spans="1:5" ht="27">
      <c r="A4899" t="str">
        <f t="shared" si="76"/>
        <v>98102</v>
      </c>
      <c r="B4899" s="142" t="s">
        <v>5501</v>
      </c>
      <c r="C4899" s="156" t="s">
        <v>14105</v>
      </c>
      <c r="D4899" s="144" t="s">
        <v>9623</v>
      </c>
      <c r="E4899" s="145" t="s">
        <v>28558</v>
      </c>
    </row>
    <row r="4900" spans="1:5" ht="40.5">
      <c r="A4900" t="str">
        <f t="shared" si="76"/>
        <v>98104</v>
      </c>
      <c r="B4900" s="142" t="s">
        <v>5502</v>
      </c>
      <c r="C4900" s="156" t="s">
        <v>14106</v>
      </c>
      <c r="D4900" s="144" t="s">
        <v>9623</v>
      </c>
      <c r="E4900" s="145" t="s">
        <v>30378</v>
      </c>
    </row>
    <row r="4901" spans="1:5" ht="40.5">
      <c r="A4901" t="str">
        <f t="shared" si="76"/>
        <v>98105</v>
      </c>
      <c r="B4901" s="142" t="s">
        <v>5503</v>
      </c>
      <c r="C4901" s="156" t="s">
        <v>14107</v>
      </c>
      <c r="D4901" s="144" t="s">
        <v>9623</v>
      </c>
      <c r="E4901" s="145" t="s">
        <v>30379</v>
      </c>
    </row>
    <row r="4902" spans="1:5" ht="40.5">
      <c r="A4902" t="str">
        <f t="shared" si="76"/>
        <v>98106</v>
      </c>
      <c r="B4902" s="142" t="s">
        <v>5504</v>
      </c>
      <c r="C4902" s="156" t="s">
        <v>14108</v>
      </c>
      <c r="D4902" s="144" t="s">
        <v>9623</v>
      </c>
      <c r="E4902" s="145" t="s">
        <v>30380</v>
      </c>
    </row>
    <row r="4903" spans="1:5" ht="27">
      <c r="A4903" t="str">
        <f t="shared" si="76"/>
        <v>98107</v>
      </c>
      <c r="B4903" s="142" t="s">
        <v>5505</v>
      </c>
      <c r="C4903" s="156" t="s">
        <v>14109</v>
      </c>
      <c r="D4903" s="144" t="s">
        <v>9623</v>
      </c>
      <c r="E4903" s="145" t="s">
        <v>30381</v>
      </c>
    </row>
    <row r="4904" spans="1:5" ht="27">
      <c r="A4904" t="str">
        <f t="shared" si="76"/>
        <v>98108</v>
      </c>
      <c r="B4904" s="142" t="s">
        <v>5506</v>
      </c>
      <c r="C4904" s="156" t="s">
        <v>14110</v>
      </c>
      <c r="D4904" s="144" t="s">
        <v>9623</v>
      </c>
      <c r="E4904" s="145" t="s">
        <v>30382</v>
      </c>
    </row>
    <row r="4905" spans="1:5" ht="40.5">
      <c r="A4905" t="str">
        <f t="shared" si="76"/>
        <v>98109</v>
      </c>
      <c r="B4905" s="142" t="s">
        <v>5507</v>
      </c>
      <c r="C4905" s="156" t="s">
        <v>14280</v>
      </c>
      <c r="D4905" s="144" t="s">
        <v>9623</v>
      </c>
      <c r="E4905" s="145" t="s">
        <v>30383</v>
      </c>
    </row>
    <row r="4906" spans="1:5" ht="27">
      <c r="A4906" t="str">
        <f t="shared" si="76"/>
        <v>98110</v>
      </c>
      <c r="B4906" s="142" t="s">
        <v>5508</v>
      </c>
      <c r="C4906" s="156" t="s">
        <v>14281</v>
      </c>
      <c r="D4906" s="144" t="s">
        <v>9623</v>
      </c>
      <c r="E4906" s="145" t="s">
        <v>28421</v>
      </c>
    </row>
    <row r="4907" spans="1:5" ht="27">
      <c r="A4907" t="str">
        <f t="shared" si="76"/>
        <v>98111</v>
      </c>
      <c r="B4907" s="142" t="s">
        <v>5509</v>
      </c>
      <c r="C4907" s="156" t="s">
        <v>14282</v>
      </c>
      <c r="D4907" s="144" t="s">
        <v>9623</v>
      </c>
      <c r="E4907" s="145" t="s">
        <v>30384</v>
      </c>
    </row>
    <row r="4908" spans="1:5" ht="27">
      <c r="A4908" t="str">
        <f t="shared" si="76"/>
        <v>98112</v>
      </c>
      <c r="B4908" s="142" t="s">
        <v>8266</v>
      </c>
      <c r="C4908" s="156" t="s">
        <v>14283</v>
      </c>
      <c r="D4908" s="144" t="s">
        <v>9623</v>
      </c>
      <c r="E4908" s="145" t="s">
        <v>30385</v>
      </c>
    </row>
    <row r="4909" spans="1:5" ht="27">
      <c r="A4909" t="str">
        <f t="shared" si="76"/>
        <v>98114</v>
      </c>
      <c r="B4909" s="142" t="s">
        <v>5510</v>
      </c>
      <c r="C4909" s="156" t="s">
        <v>14284</v>
      </c>
      <c r="D4909" s="144" t="s">
        <v>9623</v>
      </c>
      <c r="E4909" s="145" t="s">
        <v>30386</v>
      </c>
    </row>
    <row r="4910" spans="1:5" ht="27">
      <c r="A4910" t="str">
        <f t="shared" si="76"/>
        <v>98115</v>
      </c>
      <c r="B4910" s="142" t="s">
        <v>5511</v>
      </c>
      <c r="C4910" s="156" t="s">
        <v>14285</v>
      </c>
      <c r="D4910" s="144" t="s">
        <v>9623</v>
      </c>
      <c r="E4910" s="145" t="s">
        <v>30387</v>
      </c>
    </row>
    <row r="4911" spans="1:5" ht="27">
      <c r="A4911" t="str">
        <f t="shared" si="76"/>
        <v>98261</v>
      </c>
      <c r="B4911" s="142" t="s">
        <v>5512</v>
      </c>
      <c r="C4911" s="156" t="s">
        <v>12576</v>
      </c>
      <c r="D4911" s="144" t="s">
        <v>9548</v>
      </c>
      <c r="E4911" s="145" t="s">
        <v>8608</v>
      </c>
    </row>
    <row r="4912" spans="1:5" ht="27">
      <c r="A4912" t="str">
        <f t="shared" si="76"/>
        <v>98262</v>
      </c>
      <c r="B4912" s="142" t="s">
        <v>5513</v>
      </c>
      <c r="C4912" s="156" t="s">
        <v>12577</v>
      </c>
      <c r="D4912" s="144" t="s">
        <v>9548</v>
      </c>
      <c r="E4912" s="145" t="s">
        <v>9254</v>
      </c>
    </row>
    <row r="4913" spans="1:5" ht="27">
      <c r="A4913" t="str">
        <f t="shared" si="76"/>
        <v>98263</v>
      </c>
      <c r="B4913" s="142" t="s">
        <v>5514</v>
      </c>
      <c r="C4913" s="156" t="s">
        <v>12578</v>
      </c>
      <c r="D4913" s="144" t="s">
        <v>9548</v>
      </c>
      <c r="E4913" s="145" t="s">
        <v>10290</v>
      </c>
    </row>
    <row r="4914" spans="1:5" ht="27">
      <c r="A4914" t="str">
        <f t="shared" si="76"/>
        <v>98264</v>
      </c>
      <c r="B4914" s="142" t="s">
        <v>5515</v>
      </c>
      <c r="C4914" s="156" t="s">
        <v>12579</v>
      </c>
      <c r="D4914" s="144" t="s">
        <v>9548</v>
      </c>
      <c r="E4914" s="145" t="s">
        <v>8948</v>
      </c>
    </row>
    <row r="4915" spans="1:5" ht="27">
      <c r="A4915" t="str">
        <f t="shared" si="76"/>
        <v>98265</v>
      </c>
      <c r="B4915" s="142" t="s">
        <v>5516</v>
      </c>
      <c r="C4915" s="156" t="s">
        <v>12580</v>
      </c>
      <c r="D4915" s="144" t="s">
        <v>9548</v>
      </c>
      <c r="E4915" s="145" t="s">
        <v>16996</v>
      </c>
    </row>
    <row r="4916" spans="1:5" ht="27">
      <c r="A4916" t="str">
        <f t="shared" si="76"/>
        <v>98266</v>
      </c>
      <c r="B4916" s="142" t="s">
        <v>5517</v>
      </c>
      <c r="C4916" s="156" t="s">
        <v>12582</v>
      </c>
      <c r="D4916" s="144" t="s">
        <v>9548</v>
      </c>
      <c r="E4916" s="145" t="s">
        <v>8738</v>
      </c>
    </row>
    <row r="4917" spans="1:5" ht="27">
      <c r="A4917" t="str">
        <f t="shared" si="76"/>
        <v>98267</v>
      </c>
      <c r="B4917" s="142" t="s">
        <v>5518</v>
      </c>
      <c r="C4917" s="156" t="s">
        <v>12583</v>
      </c>
      <c r="D4917" s="144" t="s">
        <v>9548</v>
      </c>
      <c r="E4917" s="145" t="s">
        <v>16109</v>
      </c>
    </row>
    <row r="4918" spans="1:5" ht="27">
      <c r="A4918" t="str">
        <f t="shared" si="76"/>
        <v>98268</v>
      </c>
      <c r="B4918" s="142" t="s">
        <v>5519</v>
      </c>
      <c r="C4918" s="156" t="s">
        <v>12585</v>
      </c>
      <c r="D4918" s="144" t="s">
        <v>9548</v>
      </c>
      <c r="E4918" s="145" t="s">
        <v>26289</v>
      </c>
    </row>
    <row r="4919" spans="1:5" ht="27">
      <c r="A4919" t="str">
        <f t="shared" si="76"/>
        <v>98269</v>
      </c>
      <c r="B4919" s="142" t="s">
        <v>5520</v>
      </c>
      <c r="C4919" s="156" t="s">
        <v>12587</v>
      </c>
      <c r="D4919" s="144" t="s">
        <v>9548</v>
      </c>
      <c r="E4919" s="145" t="s">
        <v>18986</v>
      </c>
    </row>
    <row r="4920" spans="1:5" ht="27">
      <c r="A4920" t="str">
        <f t="shared" si="76"/>
        <v>98270</v>
      </c>
      <c r="B4920" s="142" t="s">
        <v>5521</v>
      </c>
      <c r="C4920" s="156" t="s">
        <v>12588</v>
      </c>
      <c r="D4920" s="144" t="s">
        <v>9548</v>
      </c>
      <c r="E4920" s="145" t="s">
        <v>30388</v>
      </c>
    </row>
    <row r="4921" spans="1:5" ht="27">
      <c r="A4921" t="str">
        <f t="shared" si="76"/>
        <v>98271</v>
      </c>
      <c r="B4921" s="142" t="s">
        <v>5522</v>
      </c>
      <c r="C4921" s="156" t="s">
        <v>12589</v>
      </c>
      <c r="D4921" s="144" t="s">
        <v>9548</v>
      </c>
      <c r="E4921" s="145" t="s">
        <v>28530</v>
      </c>
    </row>
    <row r="4922" spans="1:5" ht="27">
      <c r="A4922" t="str">
        <f t="shared" si="76"/>
        <v>98272</v>
      </c>
      <c r="B4922" s="142" t="s">
        <v>5523</v>
      </c>
      <c r="C4922" s="156" t="s">
        <v>12590</v>
      </c>
      <c r="D4922" s="144" t="s">
        <v>9548</v>
      </c>
      <c r="E4922" s="145" t="s">
        <v>30389</v>
      </c>
    </row>
    <row r="4923" spans="1:5" ht="27">
      <c r="A4923" t="str">
        <f t="shared" si="76"/>
        <v>98273</v>
      </c>
      <c r="B4923" s="142" t="s">
        <v>5524</v>
      </c>
      <c r="C4923" s="156" t="s">
        <v>12591</v>
      </c>
      <c r="D4923" s="144" t="s">
        <v>9548</v>
      </c>
      <c r="E4923" s="145" t="s">
        <v>16626</v>
      </c>
    </row>
    <row r="4924" spans="1:5" ht="27">
      <c r="A4924" t="str">
        <f t="shared" si="76"/>
        <v>98274</v>
      </c>
      <c r="B4924" s="142" t="s">
        <v>5525</v>
      </c>
      <c r="C4924" s="156" t="s">
        <v>12592</v>
      </c>
      <c r="D4924" s="144" t="s">
        <v>9548</v>
      </c>
      <c r="E4924" s="145" t="s">
        <v>9765</v>
      </c>
    </row>
    <row r="4925" spans="1:5" ht="27">
      <c r="A4925" t="str">
        <f t="shared" si="76"/>
        <v>98275</v>
      </c>
      <c r="B4925" s="142" t="s">
        <v>5526</v>
      </c>
      <c r="C4925" s="156" t="s">
        <v>12593</v>
      </c>
      <c r="D4925" s="144" t="s">
        <v>9548</v>
      </c>
      <c r="E4925" s="145" t="s">
        <v>9241</v>
      </c>
    </row>
    <row r="4926" spans="1:5" ht="27">
      <c r="A4926" t="str">
        <f t="shared" si="76"/>
        <v>98276</v>
      </c>
      <c r="B4926" s="142" t="s">
        <v>5527</v>
      </c>
      <c r="C4926" s="156" t="s">
        <v>12594</v>
      </c>
      <c r="D4926" s="144" t="s">
        <v>9548</v>
      </c>
      <c r="E4926" s="145" t="s">
        <v>11924</v>
      </c>
    </row>
    <row r="4927" spans="1:5" ht="27">
      <c r="A4927" t="str">
        <f t="shared" si="76"/>
        <v>98277</v>
      </c>
      <c r="B4927" s="142" t="s">
        <v>5528</v>
      </c>
      <c r="C4927" s="156" t="s">
        <v>12596</v>
      </c>
      <c r="D4927" s="144" t="s">
        <v>9548</v>
      </c>
      <c r="E4927" s="145" t="s">
        <v>17990</v>
      </c>
    </row>
    <row r="4928" spans="1:5" ht="27">
      <c r="A4928" t="str">
        <f t="shared" si="76"/>
        <v>98278</v>
      </c>
      <c r="B4928" s="142" t="s">
        <v>5529</v>
      </c>
      <c r="C4928" s="156" t="s">
        <v>12597</v>
      </c>
      <c r="D4928" s="144" t="s">
        <v>9548</v>
      </c>
      <c r="E4928" s="145" t="s">
        <v>9235</v>
      </c>
    </row>
    <row r="4929" spans="1:5" ht="27">
      <c r="A4929" t="str">
        <f t="shared" si="76"/>
        <v>98279</v>
      </c>
      <c r="B4929" s="142" t="s">
        <v>5530</v>
      </c>
      <c r="C4929" s="156" t="s">
        <v>12598</v>
      </c>
      <c r="D4929" s="144" t="s">
        <v>9548</v>
      </c>
      <c r="E4929" s="145" t="s">
        <v>30390</v>
      </c>
    </row>
    <row r="4930" spans="1:5" ht="27">
      <c r="A4930" t="str">
        <f t="shared" si="76"/>
        <v>98280</v>
      </c>
      <c r="B4930" s="142" t="s">
        <v>5531</v>
      </c>
      <c r="C4930" s="156" t="s">
        <v>12599</v>
      </c>
      <c r="D4930" s="144" t="s">
        <v>9548</v>
      </c>
      <c r="E4930" s="145" t="s">
        <v>16996</v>
      </c>
    </row>
    <row r="4931" spans="1:5" ht="27">
      <c r="A4931" t="str">
        <f t="shared" si="76"/>
        <v>98281</v>
      </c>
      <c r="B4931" s="142" t="s">
        <v>5532</v>
      </c>
      <c r="C4931" s="156" t="s">
        <v>12600</v>
      </c>
      <c r="D4931" s="144" t="s">
        <v>9548</v>
      </c>
      <c r="E4931" s="145" t="s">
        <v>13189</v>
      </c>
    </row>
    <row r="4932" spans="1:5" ht="27">
      <c r="A4932" t="str">
        <f t="shared" si="76"/>
        <v>98282</v>
      </c>
      <c r="B4932" s="142" t="s">
        <v>5533</v>
      </c>
      <c r="C4932" s="156" t="s">
        <v>12601</v>
      </c>
      <c r="D4932" s="144" t="s">
        <v>9548</v>
      </c>
      <c r="E4932" s="145" t="s">
        <v>25255</v>
      </c>
    </row>
    <row r="4933" spans="1:5" ht="27">
      <c r="A4933" t="str">
        <f t="shared" si="76"/>
        <v>98283</v>
      </c>
      <c r="B4933" s="142" t="s">
        <v>5534</v>
      </c>
      <c r="C4933" s="156" t="s">
        <v>12603</v>
      </c>
      <c r="D4933" s="144" t="s">
        <v>9548</v>
      </c>
      <c r="E4933" s="145" t="s">
        <v>9395</v>
      </c>
    </row>
    <row r="4934" spans="1:5" ht="27">
      <c r="A4934" t="str">
        <f t="shared" si="76"/>
        <v>98284</v>
      </c>
      <c r="B4934" s="142" t="s">
        <v>5535</v>
      </c>
      <c r="C4934" s="156" t="s">
        <v>12604</v>
      </c>
      <c r="D4934" s="144" t="s">
        <v>9548</v>
      </c>
      <c r="E4934" s="145" t="s">
        <v>9027</v>
      </c>
    </row>
    <row r="4935" spans="1:5" ht="27">
      <c r="A4935" t="str">
        <f t="shared" si="76"/>
        <v>98285</v>
      </c>
      <c r="B4935" s="142" t="s">
        <v>5536</v>
      </c>
      <c r="C4935" s="156" t="s">
        <v>12605</v>
      </c>
      <c r="D4935" s="144" t="s">
        <v>9548</v>
      </c>
      <c r="E4935" s="145" t="s">
        <v>12100</v>
      </c>
    </row>
    <row r="4936" spans="1:5" ht="27">
      <c r="A4936" t="str">
        <f t="shared" ref="A4936:A4999" si="77">IF(ISERROR(SEARCH("/",B4936)=6),TRIM(CLEAN(B4936)),IF(SEARCH("/",B4936)=6,IF(LEN(TRIM(CLEAN(B4936)))=7,LEFT(TRIM(CLEAN(B4936)),6)&amp;"00"&amp;RIGHT(TRIM(CLEAN(B4936)),1),LEFT(TRIM(CLEAN(B4936)),6)&amp;"0"&amp;RIGHT(TRIM(CLEAN(B4936)),2)),TRIM(CLEAN(B4936))))</f>
        <v>98286</v>
      </c>
      <c r="B4936" s="142" t="s">
        <v>5537</v>
      </c>
      <c r="C4936" s="156" t="s">
        <v>12606</v>
      </c>
      <c r="D4936" s="144" t="s">
        <v>9548</v>
      </c>
      <c r="E4936" s="145" t="s">
        <v>15099</v>
      </c>
    </row>
    <row r="4937" spans="1:5" ht="27">
      <c r="A4937" t="str">
        <f t="shared" si="77"/>
        <v>98287</v>
      </c>
      <c r="B4937" s="142" t="s">
        <v>5538</v>
      </c>
      <c r="C4937" s="156" t="s">
        <v>12607</v>
      </c>
      <c r="D4937" s="144" t="s">
        <v>9548</v>
      </c>
      <c r="E4937" s="145" t="s">
        <v>18103</v>
      </c>
    </row>
    <row r="4938" spans="1:5" ht="27">
      <c r="A4938" t="str">
        <f t="shared" si="77"/>
        <v>98288</v>
      </c>
      <c r="B4938" s="142" t="s">
        <v>5539</v>
      </c>
      <c r="C4938" s="156" t="s">
        <v>12608</v>
      </c>
      <c r="D4938" s="144" t="s">
        <v>9548</v>
      </c>
      <c r="E4938" s="145" t="s">
        <v>16499</v>
      </c>
    </row>
    <row r="4939" spans="1:5" ht="27">
      <c r="A4939" t="str">
        <f t="shared" si="77"/>
        <v>98289</v>
      </c>
      <c r="B4939" s="142" t="s">
        <v>5540</v>
      </c>
      <c r="C4939" s="156" t="s">
        <v>12609</v>
      </c>
      <c r="D4939" s="144" t="s">
        <v>9548</v>
      </c>
      <c r="E4939" s="145" t="s">
        <v>9149</v>
      </c>
    </row>
    <row r="4940" spans="1:5" ht="27">
      <c r="A4940" t="str">
        <f t="shared" si="77"/>
        <v>98290</v>
      </c>
      <c r="B4940" s="142" t="s">
        <v>5541</v>
      </c>
      <c r="C4940" s="156" t="s">
        <v>12610</v>
      </c>
      <c r="D4940" s="144" t="s">
        <v>9548</v>
      </c>
      <c r="E4940" s="145" t="s">
        <v>8557</v>
      </c>
    </row>
    <row r="4941" spans="1:5" ht="27">
      <c r="A4941" t="str">
        <f t="shared" si="77"/>
        <v>98291</v>
      </c>
      <c r="B4941" s="142" t="s">
        <v>5542</v>
      </c>
      <c r="C4941" s="156" t="s">
        <v>12611</v>
      </c>
      <c r="D4941" s="144" t="s">
        <v>9548</v>
      </c>
      <c r="E4941" s="145" t="s">
        <v>9241</v>
      </c>
    </row>
    <row r="4942" spans="1:5" ht="27">
      <c r="A4942" t="str">
        <f t="shared" si="77"/>
        <v>98292</v>
      </c>
      <c r="B4942" s="142" t="s">
        <v>5543</v>
      </c>
      <c r="C4942" s="156" t="s">
        <v>12612</v>
      </c>
      <c r="D4942" s="144" t="s">
        <v>9548</v>
      </c>
      <c r="E4942" s="145" t="s">
        <v>17950</v>
      </c>
    </row>
    <row r="4943" spans="1:5" ht="27">
      <c r="A4943" t="str">
        <f t="shared" si="77"/>
        <v>98293</v>
      </c>
      <c r="B4943" s="142" t="s">
        <v>5544</v>
      </c>
      <c r="C4943" s="156" t="s">
        <v>12613</v>
      </c>
      <c r="D4943" s="144" t="s">
        <v>9548</v>
      </c>
      <c r="E4943" s="145" t="s">
        <v>20572</v>
      </c>
    </row>
    <row r="4944" spans="1:5" ht="27">
      <c r="A4944" t="str">
        <f t="shared" si="77"/>
        <v>98294</v>
      </c>
      <c r="B4944" s="142" t="s">
        <v>5545</v>
      </c>
      <c r="C4944" s="156" t="s">
        <v>12632</v>
      </c>
      <c r="D4944" s="144" t="s">
        <v>9548</v>
      </c>
      <c r="E4944" s="145" t="s">
        <v>23659</v>
      </c>
    </row>
    <row r="4945" spans="1:5" ht="27">
      <c r="A4945" t="str">
        <f t="shared" si="77"/>
        <v>98295</v>
      </c>
      <c r="B4945" s="142" t="s">
        <v>5546</v>
      </c>
      <c r="C4945" s="156" t="s">
        <v>12633</v>
      </c>
      <c r="D4945" s="144" t="s">
        <v>9548</v>
      </c>
      <c r="E4945" s="145" t="s">
        <v>19294</v>
      </c>
    </row>
    <row r="4946" spans="1:5" ht="27">
      <c r="A4946" t="str">
        <f t="shared" si="77"/>
        <v>98296</v>
      </c>
      <c r="B4946" s="142" t="s">
        <v>5547</v>
      </c>
      <c r="C4946" s="156" t="s">
        <v>12634</v>
      </c>
      <c r="D4946" s="144" t="s">
        <v>9548</v>
      </c>
      <c r="E4946" s="145" t="s">
        <v>17042</v>
      </c>
    </row>
    <row r="4947" spans="1:5" ht="27">
      <c r="A4947" t="str">
        <f t="shared" si="77"/>
        <v>98297</v>
      </c>
      <c r="B4947" s="142" t="s">
        <v>5548</v>
      </c>
      <c r="C4947" s="156" t="s">
        <v>12635</v>
      </c>
      <c r="D4947" s="144" t="s">
        <v>9548</v>
      </c>
      <c r="E4947" s="145" t="s">
        <v>15782</v>
      </c>
    </row>
    <row r="4948" spans="1:5">
      <c r="A4948" t="str">
        <f t="shared" si="77"/>
        <v>98301</v>
      </c>
      <c r="B4948" s="142" t="s">
        <v>5549</v>
      </c>
      <c r="C4948" s="156" t="s">
        <v>12636</v>
      </c>
      <c r="D4948" s="144" t="s">
        <v>9623</v>
      </c>
      <c r="E4948" s="145" t="s">
        <v>30391</v>
      </c>
    </row>
    <row r="4949" spans="1:5">
      <c r="A4949" t="str">
        <f t="shared" si="77"/>
        <v>98302</v>
      </c>
      <c r="B4949" s="142" t="s">
        <v>5550</v>
      </c>
      <c r="C4949" s="156" t="s">
        <v>12637</v>
      </c>
      <c r="D4949" s="144" t="s">
        <v>9623</v>
      </c>
      <c r="E4949" s="145" t="s">
        <v>30392</v>
      </c>
    </row>
    <row r="4950" spans="1:5">
      <c r="A4950" t="str">
        <f t="shared" si="77"/>
        <v>98304</v>
      </c>
      <c r="B4950" s="142" t="s">
        <v>5551</v>
      </c>
      <c r="C4950" s="156" t="s">
        <v>12638</v>
      </c>
      <c r="D4950" s="144" t="s">
        <v>9623</v>
      </c>
      <c r="E4950" s="145" t="s">
        <v>30393</v>
      </c>
    </row>
    <row r="4951" spans="1:5">
      <c r="A4951" t="str">
        <f t="shared" si="77"/>
        <v>98307</v>
      </c>
      <c r="B4951" s="142" t="s">
        <v>5552</v>
      </c>
      <c r="C4951" s="156" t="s">
        <v>12639</v>
      </c>
      <c r="D4951" s="144" t="s">
        <v>9623</v>
      </c>
      <c r="E4951" s="145" t="s">
        <v>30394</v>
      </c>
    </row>
    <row r="4952" spans="1:5">
      <c r="A4952" t="str">
        <f t="shared" si="77"/>
        <v>98308</v>
      </c>
      <c r="B4952" s="142" t="s">
        <v>5553</v>
      </c>
      <c r="C4952" s="156" t="s">
        <v>12640</v>
      </c>
      <c r="D4952" s="144" t="s">
        <v>9623</v>
      </c>
      <c r="E4952" s="145" t="s">
        <v>23079</v>
      </c>
    </row>
    <row r="4953" spans="1:5">
      <c r="A4953" t="str">
        <f t="shared" si="77"/>
        <v>98397</v>
      </c>
      <c r="B4953" s="142" t="s">
        <v>5554</v>
      </c>
      <c r="C4953" s="156" t="s">
        <v>12629</v>
      </c>
      <c r="D4953" s="144" t="s">
        <v>9772</v>
      </c>
      <c r="E4953" s="145" t="s">
        <v>9094</v>
      </c>
    </row>
    <row r="4954" spans="1:5" ht="27">
      <c r="A4954" t="str">
        <f t="shared" si="77"/>
        <v>98400</v>
      </c>
      <c r="B4954" s="142" t="s">
        <v>5555</v>
      </c>
      <c r="C4954" s="156" t="s">
        <v>12614</v>
      </c>
      <c r="D4954" s="144" t="s">
        <v>9548</v>
      </c>
      <c r="E4954" s="145" t="s">
        <v>16441</v>
      </c>
    </row>
    <row r="4955" spans="1:5" ht="27">
      <c r="A4955" t="str">
        <f t="shared" si="77"/>
        <v>98401</v>
      </c>
      <c r="B4955" s="142" t="s">
        <v>5556</v>
      </c>
      <c r="C4955" s="156" t="s">
        <v>12615</v>
      </c>
      <c r="D4955" s="144" t="s">
        <v>9548</v>
      </c>
      <c r="E4955" s="145" t="s">
        <v>18272</v>
      </c>
    </row>
    <row r="4956" spans="1:5" ht="27">
      <c r="A4956" t="str">
        <f t="shared" si="77"/>
        <v>98402</v>
      </c>
      <c r="B4956" s="142" t="s">
        <v>5557</v>
      </c>
      <c r="C4956" s="156" t="s">
        <v>12616</v>
      </c>
      <c r="D4956" s="144" t="s">
        <v>9548</v>
      </c>
      <c r="E4956" s="145" t="s">
        <v>17298</v>
      </c>
    </row>
    <row r="4957" spans="1:5" ht="27">
      <c r="A4957" t="str">
        <f t="shared" si="77"/>
        <v>98405</v>
      </c>
      <c r="B4957" s="142" t="s">
        <v>5558</v>
      </c>
      <c r="C4957" s="156" t="s">
        <v>11011</v>
      </c>
      <c r="D4957" s="144" t="s">
        <v>9623</v>
      </c>
      <c r="E4957" s="145" t="s">
        <v>30395</v>
      </c>
    </row>
    <row r="4958" spans="1:5" ht="40.5">
      <c r="A4958" t="str">
        <f t="shared" si="77"/>
        <v>98406</v>
      </c>
      <c r="B4958" s="142" t="s">
        <v>5559</v>
      </c>
      <c r="C4958" s="156" t="s">
        <v>11012</v>
      </c>
      <c r="D4958" s="144" t="s">
        <v>9623</v>
      </c>
      <c r="E4958" s="145" t="s">
        <v>30396</v>
      </c>
    </row>
    <row r="4959" spans="1:5" ht="40.5">
      <c r="A4959" t="str">
        <f t="shared" si="77"/>
        <v>98407</v>
      </c>
      <c r="B4959" s="142" t="s">
        <v>5560</v>
      </c>
      <c r="C4959" s="156" t="s">
        <v>11013</v>
      </c>
      <c r="D4959" s="144" t="s">
        <v>9623</v>
      </c>
      <c r="E4959" s="145" t="s">
        <v>30397</v>
      </c>
    </row>
    <row r="4960" spans="1:5" ht="40.5">
      <c r="A4960" t="str">
        <f t="shared" si="77"/>
        <v>98408</v>
      </c>
      <c r="B4960" s="142" t="s">
        <v>5561</v>
      </c>
      <c r="C4960" s="156" t="s">
        <v>11014</v>
      </c>
      <c r="D4960" s="144" t="s">
        <v>9623</v>
      </c>
      <c r="E4960" s="145" t="s">
        <v>30398</v>
      </c>
    </row>
    <row r="4961" spans="1:5" ht="27">
      <c r="A4961" t="str">
        <f t="shared" si="77"/>
        <v>98409</v>
      </c>
      <c r="B4961" s="142" t="s">
        <v>5562</v>
      </c>
      <c r="C4961" s="156" t="s">
        <v>11015</v>
      </c>
      <c r="D4961" s="144" t="s">
        <v>9548</v>
      </c>
      <c r="E4961" s="145" t="s">
        <v>30399</v>
      </c>
    </row>
    <row r="4962" spans="1:5" ht="27">
      <c r="A4962" t="str">
        <f t="shared" si="77"/>
        <v>98410</v>
      </c>
      <c r="B4962" s="142" t="s">
        <v>8267</v>
      </c>
      <c r="C4962" s="156" t="s">
        <v>11016</v>
      </c>
      <c r="D4962" s="144" t="s">
        <v>9623</v>
      </c>
      <c r="E4962" s="145" t="s">
        <v>30400</v>
      </c>
    </row>
    <row r="4963" spans="1:5" ht="27">
      <c r="A4963" t="str">
        <f t="shared" si="77"/>
        <v>98414</v>
      </c>
      <c r="B4963" s="142" t="s">
        <v>5563</v>
      </c>
      <c r="C4963" s="156" t="s">
        <v>11017</v>
      </c>
      <c r="D4963" s="144" t="s">
        <v>9623</v>
      </c>
      <c r="E4963" s="145" t="s">
        <v>30401</v>
      </c>
    </row>
    <row r="4964" spans="1:5" ht="40.5">
      <c r="A4964" t="str">
        <f t="shared" si="77"/>
        <v>98415</v>
      </c>
      <c r="B4964" s="142" t="s">
        <v>5564</v>
      </c>
      <c r="C4964" s="156" t="s">
        <v>11018</v>
      </c>
      <c r="D4964" s="144" t="s">
        <v>9623</v>
      </c>
      <c r="E4964" s="145" t="s">
        <v>30402</v>
      </c>
    </row>
    <row r="4965" spans="1:5" ht="40.5">
      <c r="A4965" t="str">
        <f t="shared" si="77"/>
        <v>98416</v>
      </c>
      <c r="B4965" s="142" t="s">
        <v>5565</v>
      </c>
      <c r="C4965" s="156" t="s">
        <v>11019</v>
      </c>
      <c r="D4965" s="144" t="s">
        <v>9623</v>
      </c>
      <c r="E4965" s="145" t="s">
        <v>30403</v>
      </c>
    </row>
    <row r="4966" spans="1:5" ht="40.5">
      <c r="A4966" t="str">
        <f t="shared" si="77"/>
        <v>98417</v>
      </c>
      <c r="B4966" s="142" t="s">
        <v>5566</v>
      </c>
      <c r="C4966" s="156" t="s">
        <v>11020</v>
      </c>
      <c r="D4966" s="144" t="s">
        <v>9623</v>
      </c>
      <c r="E4966" s="145" t="s">
        <v>30404</v>
      </c>
    </row>
    <row r="4967" spans="1:5" ht="40.5">
      <c r="A4967" t="str">
        <f t="shared" si="77"/>
        <v>98418</v>
      </c>
      <c r="B4967" s="142" t="s">
        <v>5567</v>
      </c>
      <c r="C4967" s="156" t="s">
        <v>11021</v>
      </c>
      <c r="D4967" s="144" t="s">
        <v>9623</v>
      </c>
      <c r="E4967" s="145" t="s">
        <v>30405</v>
      </c>
    </row>
    <row r="4968" spans="1:5" ht="40.5">
      <c r="A4968" t="str">
        <f t="shared" si="77"/>
        <v>98419</v>
      </c>
      <c r="B4968" s="142" t="s">
        <v>5568</v>
      </c>
      <c r="C4968" s="156" t="s">
        <v>11022</v>
      </c>
      <c r="D4968" s="144" t="s">
        <v>9623</v>
      </c>
      <c r="E4968" s="145" t="s">
        <v>30406</v>
      </c>
    </row>
    <row r="4969" spans="1:5" ht="40.5">
      <c r="A4969" t="str">
        <f t="shared" si="77"/>
        <v>98420</v>
      </c>
      <c r="B4969" s="142" t="s">
        <v>5569</v>
      </c>
      <c r="C4969" s="156" t="s">
        <v>11023</v>
      </c>
      <c r="D4969" s="144" t="s">
        <v>9623</v>
      </c>
      <c r="E4969" s="145" t="s">
        <v>30407</v>
      </c>
    </row>
    <row r="4970" spans="1:5" ht="40.5">
      <c r="A4970" t="str">
        <f t="shared" si="77"/>
        <v>98421</v>
      </c>
      <c r="B4970" s="142" t="s">
        <v>5570</v>
      </c>
      <c r="C4970" s="156" t="s">
        <v>11024</v>
      </c>
      <c r="D4970" s="144" t="s">
        <v>9623</v>
      </c>
      <c r="E4970" s="145" t="s">
        <v>30408</v>
      </c>
    </row>
    <row r="4971" spans="1:5" ht="40.5">
      <c r="A4971" t="str">
        <f t="shared" si="77"/>
        <v>98422</v>
      </c>
      <c r="B4971" s="142" t="s">
        <v>5571</v>
      </c>
      <c r="C4971" s="156" t="s">
        <v>11025</v>
      </c>
      <c r="D4971" s="144" t="s">
        <v>9623</v>
      </c>
      <c r="E4971" s="145" t="s">
        <v>30409</v>
      </c>
    </row>
    <row r="4972" spans="1:5" ht="40.5">
      <c r="A4972" t="str">
        <f t="shared" si="77"/>
        <v>98423</v>
      </c>
      <c r="B4972" s="142" t="s">
        <v>5572</v>
      </c>
      <c r="C4972" s="156" t="s">
        <v>11026</v>
      </c>
      <c r="D4972" s="144" t="s">
        <v>9623</v>
      </c>
      <c r="E4972" s="145" t="s">
        <v>30410</v>
      </c>
    </row>
    <row r="4973" spans="1:5" ht="40.5">
      <c r="A4973" t="str">
        <f t="shared" si="77"/>
        <v>98424</v>
      </c>
      <c r="B4973" s="142" t="s">
        <v>5573</v>
      </c>
      <c r="C4973" s="156" t="s">
        <v>11027</v>
      </c>
      <c r="D4973" s="144" t="s">
        <v>9623</v>
      </c>
      <c r="E4973" s="145" t="s">
        <v>30411</v>
      </c>
    </row>
    <row r="4974" spans="1:5" ht="40.5">
      <c r="A4974" t="str">
        <f t="shared" si="77"/>
        <v>98425</v>
      </c>
      <c r="B4974" s="142" t="s">
        <v>5574</v>
      </c>
      <c r="C4974" s="156" t="s">
        <v>11028</v>
      </c>
      <c r="D4974" s="144" t="s">
        <v>9623</v>
      </c>
      <c r="E4974" s="145" t="s">
        <v>30281</v>
      </c>
    </row>
    <row r="4975" spans="1:5" ht="40.5">
      <c r="A4975" t="str">
        <f t="shared" si="77"/>
        <v>98426</v>
      </c>
      <c r="B4975" s="142" t="s">
        <v>5575</v>
      </c>
      <c r="C4975" s="156" t="s">
        <v>11029</v>
      </c>
      <c r="D4975" s="144" t="s">
        <v>9623</v>
      </c>
      <c r="E4975" s="145" t="s">
        <v>30412</v>
      </c>
    </row>
    <row r="4976" spans="1:5" ht="40.5">
      <c r="A4976" t="str">
        <f t="shared" si="77"/>
        <v>98427</v>
      </c>
      <c r="B4976" s="142" t="s">
        <v>5576</v>
      </c>
      <c r="C4976" s="156" t="s">
        <v>11030</v>
      </c>
      <c r="D4976" s="144" t="s">
        <v>9623</v>
      </c>
      <c r="E4976" s="145" t="s">
        <v>30413</v>
      </c>
    </row>
    <row r="4977" spans="1:5" ht="40.5">
      <c r="A4977" t="str">
        <f t="shared" si="77"/>
        <v>98428</v>
      </c>
      <c r="B4977" s="142" t="s">
        <v>5577</v>
      </c>
      <c r="C4977" s="156" t="s">
        <v>11031</v>
      </c>
      <c r="D4977" s="144" t="s">
        <v>9623</v>
      </c>
      <c r="E4977" s="145" t="s">
        <v>30414</v>
      </c>
    </row>
    <row r="4978" spans="1:5" ht="40.5">
      <c r="A4978" t="str">
        <f t="shared" si="77"/>
        <v>98429</v>
      </c>
      <c r="B4978" s="142" t="s">
        <v>5578</v>
      </c>
      <c r="C4978" s="156" t="s">
        <v>11032</v>
      </c>
      <c r="D4978" s="144" t="s">
        <v>9623</v>
      </c>
      <c r="E4978" s="145" t="s">
        <v>30415</v>
      </c>
    </row>
    <row r="4979" spans="1:5" ht="40.5">
      <c r="A4979" t="str">
        <f t="shared" si="77"/>
        <v>98430</v>
      </c>
      <c r="B4979" s="142" t="s">
        <v>5579</v>
      </c>
      <c r="C4979" s="156" t="s">
        <v>11033</v>
      </c>
      <c r="D4979" s="144" t="s">
        <v>9623</v>
      </c>
      <c r="E4979" s="145" t="s">
        <v>30416</v>
      </c>
    </row>
    <row r="4980" spans="1:5" ht="40.5">
      <c r="A4980" t="str">
        <f t="shared" si="77"/>
        <v>98431</v>
      </c>
      <c r="B4980" s="142" t="s">
        <v>5580</v>
      </c>
      <c r="C4980" s="156" t="s">
        <v>11034</v>
      </c>
      <c r="D4980" s="144" t="s">
        <v>9623</v>
      </c>
      <c r="E4980" s="145" t="s">
        <v>30417</v>
      </c>
    </row>
    <row r="4981" spans="1:5" ht="40.5">
      <c r="A4981" t="str">
        <f t="shared" si="77"/>
        <v>98432</v>
      </c>
      <c r="B4981" s="142" t="s">
        <v>5581</v>
      </c>
      <c r="C4981" s="156" t="s">
        <v>11035</v>
      </c>
      <c r="D4981" s="144" t="s">
        <v>9623</v>
      </c>
      <c r="E4981" s="145" t="s">
        <v>30418</v>
      </c>
    </row>
    <row r="4982" spans="1:5" ht="40.5">
      <c r="A4982" t="str">
        <f t="shared" si="77"/>
        <v>98433</v>
      </c>
      <c r="B4982" s="142" t="s">
        <v>5582</v>
      </c>
      <c r="C4982" s="156" t="s">
        <v>11036</v>
      </c>
      <c r="D4982" s="144" t="s">
        <v>9623</v>
      </c>
      <c r="E4982" s="145" t="s">
        <v>30419</v>
      </c>
    </row>
    <row r="4983" spans="1:5" ht="40.5">
      <c r="A4983" t="str">
        <f t="shared" si="77"/>
        <v>98434</v>
      </c>
      <c r="B4983" s="142" t="s">
        <v>5583</v>
      </c>
      <c r="C4983" s="156" t="s">
        <v>11037</v>
      </c>
      <c r="D4983" s="144" t="s">
        <v>9623</v>
      </c>
      <c r="E4983" s="145" t="s">
        <v>30420</v>
      </c>
    </row>
    <row r="4984" spans="1:5" ht="27">
      <c r="A4984" t="str">
        <f t="shared" si="77"/>
        <v>98441</v>
      </c>
      <c r="B4984" s="142" t="s">
        <v>5584</v>
      </c>
      <c r="C4984" s="156" t="s">
        <v>9786</v>
      </c>
      <c r="D4984" s="144" t="s">
        <v>9772</v>
      </c>
      <c r="E4984" s="145" t="s">
        <v>30421</v>
      </c>
    </row>
    <row r="4985" spans="1:5" ht="27">
      <c r="A4985" t="str">
        <f t="shared" si="77"/>
        <v>98442</v>
      </c>
      <c r="B4985" s="142" t="s">
        <v>5585</v>
      </c>
      <c r="C4985" s="156" t="s">
        <v>9787</v>
      </c>
      <c r="D4985" s="144" t="s">
        <v>9772</v>
      </c>
      <c r="E4985" s="145" t="s">
        <v>28904</v>
      </c>
    </row>
    <row r="4986" spans="1:5" ht="27">
      <c r="A4986" t="str">
        <f t="shared" si="77"/>
        <v>98443</v>
      </c>
      <c r="B4986" s="142" t="s">
        <v>5586</v>
      </c>
      <c r="C4986" s="156" t="s">
        <v>9788</v>
      </c>
      <c r="D4986" s="144" t="s">
        <v>9772</v>
      </c>
      <c r="E4986" s="145" t="s">
        <v>30422</v>
      </c>
    </row>
    <row r="4987" spans="1:5" ht="27">
      <c r="A4987" t="str">
        <f t="shared" si="77"/>
        <v>98444</v>
      </c>
      <c r="B4987" s="142" t="s">
        <v>5587</v>
      </c>
      <c r="C4987" s="156" t="s">
        <v>9789</v>
      </c>
      <c r="D4987" s="144" t="s">
        <v>9772</v>
      </c>
      <c r="E4987" s="145" t="s">
        <v>30423</v>
      </c>
    </row>
    <row r="4988" spans="1:5" ht="27">
      <c r="A4988" t="str">
        <f t="shared" si="77"/>
        <v>98445</v>
      </c>
      <c r="B4988" s="142" t="s">
        <v>5588</v>
      </c>
      <c r="C4988" s="156" t="s">
        <v>9790</v>
      </c>
      <c r="D4988" s="144" t="s">
        <v>9772</v>
      </c>
      <c r="E4988" s="145" t="s">
        <v>30424</v>
      </c>
    </row>
    <row r="4989" spans="1:5" ht="27">
      <c r="A4989" t="str">
        <f t="shared" si="77"/>
        <v>98446</v>
      </c>
      <c r="B4989" s="142" t="s">
        <v>5589</v>
      </c>
      <c r="C4989" s="156" t="s">
        <v>9791</v>
      </c>
      <c r="D4989" s="144" t="s">
        <v>9772</v>
      </c>
      <c r="E4989" s="145" t="s">
        <v>30425</v>
      </c>
    </row>
    <row r="4990" spans="1:5" ht="27">
      <c r="A4990" t="str">
        <f t="shared" si="77"/>
        <v>98447</v>
      </c>
      <c r="B4990" s="142" t="s">
        <v>5590</v>
      </c>
      <c r="C4990" s="156" t="s">
        <v>9792</v>
      </c>
      <c r="D4990" s="144" t="s">
        <v>9772</v>
      </c>
      <c r="E4990" s="145" t="s">
        <v>30426</v>
      </c>
    </row>
    <row r="4991" spans="1:5" ht="27">
      <c r="A4991" t="str">
        <f t="shared" si="77"/>
        <v>98448</v>
      </c>
      <c r="B4991" s="142" t="s">
        <v>5591</v>
      </c>
      <c r="C4991" s="156" t="s">
        <v>9793</v>
      </c>
      <c r="D4991" s="144" t="s">
        <v>9772</v>
      </c>
      <c r="E4991" s="145" t="s">
        <v>30427</v>
      </c>
    </row>
    <row r="4992" spans="1:5" ht="27">
      <c r="A4992" t="str">
        <f t="shared" si="77"/>
        <v>98449</v>
      </c>
      <c r="B4992" s="142" t="s">
        <v>5592</v>
      </c>
      <c r="C4992" s="156" t="s">
        <v>9794</v>
      </c>
      <c r="D4992" s="144" t="s">
        <v>9772</v>
      </c>
      <c r="E4992" s="145" t="s">
        <v>30428</v>
      </c>
    </row>
    <row r="4993" spans="1:5" ht="27">
      <c r="A4993" t="str">
        <f t="shared" si="77"/>
        <v>98450</v>
      </c>
      <c r="B4993" s="142" t="s">
        <v>5593</v>
      </c>
      <c r="C4993" s="156" t="s">
        <v>9795</v>
      </c>
      <c r="D4993" s="144" t="s">
        <v>9772</v>
      </c>
      <c r="E4993" s="145" t="s">
        <v>30429</v>
      </c>
    </row>
    <row r="4994" spans="1:5" ht="27">
      <c r="A4994" t="str">
        <f t="shared" si="77"/>
        <v>98451</v>
      </c>
      <c r="B4994" s="142" t="s">
        <v>5594</v>
      </c>
      <c r="C4994" s="156" t="s">
        <v>9796</v>
      </c>
      <c r="D4994" s="144" t="s">
        <v>9772</v>
      </c>
      <c r="E4994" s="145" t="s">
        <v>30430</v>
      </c>
    </row>
    <row r="4995" spans="1:5" ht="27">
      <c r="A4995" t="str">
        <f t="shared" si="77"/>
        <v>98452</v>
      </c>
      <c r="B4995" s="142" t="s">
        <v>5595</v>
      </c>
      <c r="C4995" s="156" t="s">
        <v>9797</v>
      </c>
      <c r="D4995" s="144" t="s">
        <v>9772</v>
      </c>
      <c r="E4995" s="145" t="s">
        <v>30431</v>
      </c>
    </row>
    <row r="4996" spans="1:5" ht="27">
      <c r="A4996" t="str">
        <f t="shared" si="77"/>
        <v>98453</v>
      </c>
      <c r="B4996" s="142" t="s">
        <v>5596</v>
      </c>
      <c r="C4996" s="156" t="s">
        <v>9798</v>
      </c>
      <c r="D4996" s="144" t="s">
        <v>9772</v>
      </c>
      <c r="E4996" s="145" t="s">
        <v>30432</v>
      </c>
    </row>
    <row r="4997" spans="1:5" ht="27">
      <c r="A4997" t="str">
        <f t="shared" si="77"/>
        <v>98454</v>
      </c>
      <c r="B4997" s="142" t="s">
        <v>5597</v>
      </c>
      <c r="C4997" s="156" t="s">
        <v>9799</v>
      </c>
      <c r="D4997" s="144" t="s">
        <v>9772</v>
      </c>
      <c r="E4997" s="145" t="s">
        <v>30433</v>
      </c>
    </row>
    <row r="4998" spans="1:5" ht="27">
      <c r="A4998" t="str">
        <f t="shared" si="77"/>
        <v>98455</v>
      </c>
      <c r="B4998" s="142" t="s">
        <v>5598</v>
      </c>
      <c r="C4998" s="156" t="s">
        <v>9800</v>
      </c>
      <c r="D4998" s="144" t="s">
        <v>9772</v>
      </c>
      <c r="E4998" s="145" t="s">
        <v>30434</v>
      </c>
    </row>
    <row r="4999" spans="1:5" ht="27">
      <c r="A4999" t="str">
        <f t="shared" si="77"/>
        <v>98456</v>
      </c>
      <c r="B4999" s="142" t="s">
        <v>5599</v>
      </c>
      <c r="C4999" s="156" t="s">
        <v>9801</v>
      </c>
      <c r="D4999" s="144" t="s">
        <v>9772</v>
      </c>
      <c r="E4999" s="145" t="s">
        <v>30435</v>
      </c>
    </row>
    <row r="5000" spans="1:5">
      <c r="A5000" t="str">
        <f t="shared" ref="A5000:A5063" si="78">IF(ISERROR(SEARCH("/",B5000)=6),TRIM(CLEAN(B5000)),IF(SEARCH("/",B5000)=6,IF(LEN(TRIM(CLEAN(B5000)))=7,LEFT(TRIM(CLEAN(B5000)),6)&amp;"00"&amp;RIGHT(TRIM(CLEAN(B5000)),1),LEFT(TRIM(CLEAN(B5000)),6)&amp;"0"&amp;RIGHT(TRIM(CLEAN(B5000)),2)),TRIM(CLEAN(B5000))))</f>
        <v>98458</v>
      </c>
      <c r="B5000" s="142" t="s">
        <v>5600</v>
      </c>
      <c r="C5000" s="156" t="s">
        <v>9802</v>
      </c>
      <c r="D5000" s="144" t="s">
        <v>9772</v>
      </c>
      <c r="E5000" s="145" t="s">
        <v>30436</v>
      </c>
    </row>
    <row r="5001" spans="1:5">
      <c r="A5001" t="str">
        <f t="shared" si="78"/>
        <v>98459</v>
      </c>
      <c r="B5001" s="142" t="s">
        <v>5601</v>
      </c>
      <c r="C5001" s="156" t="s">
        <v>9803</v>
      </c>
      <c r="D5001" s="144" t="s">
        <v>9772</v>
      </c>
      <c r="E5001" s="145" t="s">
        <v>30437</v>
      </c>
    </row>
    <row r="5002" spans="1:5">
      <c r="A5002" t="str">
        <f t="shared" si="78"/>
        <v>98460</v>
      </c>
      <c r="B5002" s="142" t="s">
        <v>5602</v>
      </c>
      <c r="C5002" s="156" t="s">
        <v>9804</v>
      </c>
      <c r="D5002" s="144" t="s">
        <v>9772</v>
      </c>
      <c r="E5002" s="145" t="s">
        <v>30438</v>
      </c>
    </row>
    <row r="5003" spans="1:5" ht="27">
      <c r="A5003" t="str">
        <f t="shared" si="78"/>
        <v>98461</v>
      </c>
      <c r="B5003" s="142" t="s">
        <v>5603</v>
      </c>
      <c r="C5003" s="156" t="s">
        <v>9805</v>
      </c>
      <c r="D5003" s="144" t="s">
        <v>9623</v>
      </c>
      <c r="E5003" s="145" t="s">
        <v>30439</v>
      </c>
    </row>
    <row r="5004" spans="1:5" ht="27">
      <c r="A5004" t="str">
        <f t="shared" si="78"/>
        <v>98462</v>
      </c>
      <c r="B5004" s="142" t="s">
        <v>5604</v>
      </c>
      <c r="C5004" s="156" t="s">
        <v>9806</v>
      </c>
      <c r="D5004" s="144" t="s">
        <v>9623</v>
      </c>
      <c r="E5004" s="145" t="s">
        <v>30440</v>
      </c>
    </row>
    <row r="5005" spans="1:5">
      <c r="A5005" t="str">
        <f t="shared" si="78"/>
        <v>98463</v>
      </c>
      <c r="B5005" s="142" t="s">
        <v>5605</v>
      </c>
      <c r="C5005" s="156" t="s">
        <v>12561</v>
      </c>
      <c r="D5005" s="144" t="s">
        <v>9623</v>
      </c>
      <c r="E5005" s="145" t="s">
        <v>30441</v>
      </c>
    </row>
    <row r="5006" spans="1:5">
      <c r="A5006" t="str">
        <f t="shared" si="78"/>
        <v>98503</v>
      </c>
      <c r="B5006" s="142" t="s">
        <v>5606</v>
      </c>
      <c r="C5006" s="156" t="s">
        <v>15843</v>
      </c>
      <c r="D5006" s="144" t="s">
        <v>9772</v>
      </c>
      <c r="E5006" s="145" t="s">
        <v>10752</v>
      </c>
    </row>
    <row r="5007" spans="1:5">
      <c r="A5007" t="str">
        <f t="shared" si="78"/>
        <v>98504</v>
      </c>
      <c r="B5007" s="142" t="s">
        <v>5607</v>
      </c>
      <c r="C5007" s="156" t="s">
        <v>15844</v>
      </c>
      <c r="D5007" s="144" t="s">
        <v>9772</v>
      </c>
      <c r="E5007" s="145" t="s">
        <v>13157</v>
      </c>
    </row>
    <row r="5008" spans="1:5">
      <c r="A5008" t="str">
        <f t="shared" si="78"/>
        <v>98505</v>
      </c>
      <c r="B5008" s="142" t="s">
        <v>5608</v>
      </c>
      <c r="C5008" s="156" t="s">
        <v>15845</v>
      </c>
      <c r="D5008" s="144" t="s">
        <v>9772</v>
      </c>
      <c r="E5008" s="145" t="s">
        <v>30442</v>
      </c>
    </row>
    <row r="5009" spans="1:5">
      <c r="A5009" t="str">
        <f t="shared" si="78"/>
        <v>98509</v>
      </c>
      <c r="B5009" s="142" t="s">
        <v>5609</v>
      </c>
      <c r="C5009" s="156" t="s">
        <v>15833</v>
      </c>
      <c r="D5009" s="144" t="s">
        <v>9623</v>
      </c>
      <c r="E5009" s="145" t="s">
        <v>25051</v>
      </c>
    </row>
    <row r="5010" spans="1:5">
      <c r="A5010" t="str">
        <f t="shared" si="78"/>
        <v>98510</v>
      </c>
      <c r="B5010" s="142" t="s">
        <v>5610</v>
      </c>
      <c r="C5010" s="156" t="s">
        <v>15835</v>
      </c>
      <c r="D5010" s="144" t="s">
        <v>9623</v>
      </c>
      <c r="E5010" s="145" t="s">
        <v>30443</v>
      </c>
    </row>
    <row r="5011" spans="1:5" ht="27">
      <c r="A5011" t="str">
        <f t="shared" si="78"/>
        <v>98511</v>
      </c>
      <c r="B5011" s="142" t="s">
        <v>5611</v>
      </c>
      <c r="C5011" s="156" t="s">
        <v>15836</v>
      </c>
      <c r="D5011" s="144" t="s">
        <v>9623</v>
      </c>
      <c r="E5011" s="145" t="s">
        <v>30444</v>
      </c>
    </row>
    <row r="5012" spans="1:5">
      <c r="A5012" t="str">
        <f t="shared" si="78"/>
        <v>98516</v>
      </c>
      <c r="B5012" s="142" t="s">
        <v>5612</v>
      </c>
      <c r="C5012" s="156" t="s">
        <v>15837</v>
      </c>
      <c r="D5012" s="144" t="s">
        <v>9623</v>
      </c>
      <c r="E5012" s="145" t="s">
        <v>30445</v>
      </c>
    </row>
    <row r="5013" spans="1:5">
      <c r="A5013" t="str">
        <f t="shared" si="78"/>
        <v>98519</v>
      </c>
      <c r="B5013" s="142" t="s">
        <v>5613</v>
      </c>
      <c r="C5013" s="156" t="s">
        <v>15838</v>
      </c>
      <c r="D5013" s="144" t="s">
        <v>9772</v>
      </c>
      <c r="E5013" s="145" t="s">
        <v>8610</v>
      </c>
    </row>
    <row r="5014" spans="1:5">
      <c r="A5014" t="str">
        <f t="shared" si="78"/>
        <v>98520</v>
      </c>
      <c r="B5014" s="142" t="s">
        <v>5614</v>
      </c>
      <c r="C5014" s="156" t="s">
        <v>15839</v>
      </c>
      <c r="D5014" s="144" t="s">
        <v>9772</v>
      </c>
      <c r="E5014" s="145" t="s">
        <v>18571</v>
      </c>
    </row>
    <row r="5015" spans="1:5">
      <c r="A5015" t="str">
        <f t="shared" si="78"/>
        <v>98521</v>
      </c>
      <c r="B5015" s="142" t="s">
        <v>5615</v>
      </c>
      <c r="C5015" s="156" t="s">
        <v>15840</v>
      </c>
      <c r="D5015" s="144" t="s">
        <v>9772</v>
      </c>
      <c r="E5015" s="145" t="s">
        <v>9329</v>
      </c>
    </row>
    <row r="5016" spans="1:5" ht="27">
      <c r="A5016" t="str">
        <f t="shared" si="78"/>
        <v>98522</v>
      </c>
      <c r="B5016" s="142" t="s">
        <v>5616</v>
      </c>
      <c r="C5016" s="156" t="s">
        <v>15841</v>
      </c>
      <c r="D5016" s="144" t="s">
        <v>9548</v>
      </c>
      <c r="E5016" s="145" t="s">
        <v>30446</v>
      </c>
    </row>
    <row r="5017" spans="1:5">
      <c r="A5017" t="str">
        <f t="shared" si="78"/>
        <v>98524</v>
      </c>
      <c r="B5017" s="142" t="s">
        <v>5617</v>
      </c>
      <c r="C5017" s="156" t="s">
        <v>15842</v>
      </c>
      <c r="D5017" s="144" t="s">
        <v>9772</v>
      </c>
      <c r="E5017" s="145" t="s">
        <v>8788</v>
      </c>
    </row>
    <row r="5018" spans="1:5" ht="27">
      <c r="A5018" t="str">
        <f t="shared" si="78"/>
        <v>98525</v>
      </c>
      <c r="B5018" s="142" t="s">
        <v>5618</v>
      </c>
      <c r="C5018" s="156" t="s">
        <v>15846</v>
      </c>
      <c r="D5018" s="144" t="s">
        <v>9772</v>
      </c>
      <c r="E5018" s="145" t="s">
        <v>10701</v>
      </c>
    </row>
    <row r="5019" spans="1:5" ht="27">
      <c r="A5019" t="str">
        <f t="shared" si="78"/>
        <v>98526</v>
      </c>
      <c r="B5019" s="142" t="s">
        <v>5619</v>
      </c>
      <c r="C5019" s="156" t="s">
        <v>15847</v>
      </c>
      <c r="D5019" s="144" t="s">
        <v>9623</v>
      </c>
      <c r="E5019" s="145" t="s">
        <v>17747</v>
      </c>
    </row>
    <row r="5020" spans="1:5" ht="27">
      <c r="A5020" t="str">
        <f t="shared" si="78"/>
        <v>98527</v>
      </c>
      <c r="B5020" s="142" t="s">
        <v>5620</v>
      </c>
      <c r="C5020" s="156" t="s">
        <v>15848</v>
      </c>
      <c r="D5020" s="144" t="s">
        <v>9623</v>
      </c>
      <c r="E5020" s="145" t="s">
        <v>30447</v>
      </c>
    </row>
    <row r="5021" spans="1:5" ht="27">
      <c r="A5021" t="str">
        <f t="shared" si="78"/>
        <v>98528</v>
      </c>
      <c r="B5021" s="142" t="s">
        <v>5621</v>
      </c>
      <c r="C5021" s="156" t="s">
        <v>15849</v>
      </c>
      <c r="D5021" s="144" t="s">
        <v>9623</v>
      </c>
      <c r="E5021" s="145" t="s">
        <v>30448</v>
      </c>
    </row>
    <row r="5022" spans="1:5" ht="27">
      <c r="A5022" t="str">
        <f t="shared" si="78"/>
        <v>98529</v>
      </c>
      <c r="B5022" s="142" t="s">
        <v>5622</v>
      </c>
      <c r="C5022" s="156" t="s">
        <v>15850</v>
      </c>
      <c r="D5022" s="144" t="s">
        <v>9623</v>
      </c>
      <c r="E5022" s="145" t="s">
        <v>18558</v>
      </c>
    </row>
    <row r="5023" spans="1:5" ht="27">
      <c r="A5023" t="str">
        <f t="shared" si="78"/>
        <v>98530</v>
      </c>
      <c r="B5023" s="142" t="s">
        <v>5623</v>
      </c>
      <c r="C5023" s="156" t="s">
        <v>15851</v>
      </c>
      <c r="D5023" s="144" t="s">
        <v>9623</v>
      </c>
      <c r="E5023" s="145" t="s">
        <v>30449</v>
      </c>
    </row>
    <row r="5024" spans="1:5" ht="27">
      <c r="A5024" t="str">
        <f t="shared" si="78"/>
        <v>98531</v>
      </c>
      <c r="B5024" s="142" t="s">
        <v>5624</v>
      </c>
      <c r="C5024" s="156" t="s">
        <v>15852</v>
      </c>
      <c r="D5024" s="144" t="s">
        <v>9623</v>
      </c>
      <c r="E5024" s="145" t="s">
        <v>30450</v>
      </c>
    </row>
    <row r="5025" spans="1:5">
      <c r="A5025" t="str">
        <f t="shared" si="78"/>
        <v>98532</v>
      </c>
      <c r="B5025" s="142" t="s">
        <v>5625</v>
      </c>
      <c r="C5025" s="156" t="s">
        <v>15853</v>
      </c>
      <c r="D5025" s="144" t="s">
        <v>9623</v>
      </c>
      <c r="E5025" s="145" t="s">
        <v>18956</v>
      </c>
    </row>
    <row r="5026" spans="1:5" ht="27">
      <c r="A5026" t="str">
        <f t="shared" si="78"/>
        <v>98533</v>
      </c>
      <c r="B5026" s="142" t="s">
        <v>5626</v>
      </c>
      <c r="C5026" s="156" t="s">
        <v>15854</v>
      </c>
      <c r="D5026" s="144" t="s">
        <v>9623</v>
      </c>
      <c r="E5026" s="145" t="s">
        <v>30451</v>
      </c>
    </row>
    <row r="5027" spans="1:5" ht="27">
      <c r="A5027" t="str">
        <f t="shared" si="78"/>
        <v>98534</v>
      </c>
      <c r="B5027" s="142" t="s">
        <v>5627</v>
      </c>
      <c r="C5027" s="156" t="s">
        <v>15855</v>
      </c>
      <c r="D5027" s="144" t="s">
        <v>9623</v>
      </c>
      <c r="E5027" s="145" t="s">
        <v>30452</v>
      </c>
    </row>
    <row r="5028" spans="1:5">
      <c r="A5028" t="str">
        <f t="shared" si="78"/>
        <v>98535</v>
      </c>
      <c r="B5028" s="142" t="s">
        <v>5628</v>
      </c>
      <c r="C5028" s="156" t="s">
        <v>15856</v>
      </c>
      <c r="D5028" s="144" t="s">
        <v>9623</v>
      </c>
      <c r="E5028" s="145" t="s">
        <v>30453</v>
      </c>
    </row>
    <row r="5029" spans="1:5" ht="27">
      <c r="A5029" t="str">
        <f t="shared" si="78"/>
        <v>98546</v>
      </c>
      <c r="B5029" s="142" t="s">
        <v>5629</v>
      </c>
      <c r="C5029" s="156" t="s">
        <v>11901</v>
      </c>
      <c r="D5029" s="144" t="s">
        <v>9772</v>
      </c>
      <c r="E5029" s="145" t="s">
        <v>24514</v>
      </c>
    </row>
    <row r="5030" spans="1:5" ht="27">
      <c r="A5030" t="str">
        <f t="shared" si="78"/>
        <v>98547</v>
      </c>
      <c r="B5030" s="142" t="s">
        <v>5630</v>
      </c>
      <c r="C5030" s="156" t="s">
        <v>11902</v>
      </c>
      <c r="D5030" s="144" t="s">
        <v>9772</v>
      </c>
      <c r="E5030" s="145" t="s">
        <v>30454</v>
      </c>
    </row>
    <row r="5031" spans="1:5" ht="27">
      <c r="A5031" t="str">
        <f t="shared" si="78"/>
        <v>98553</v>
      </c>
      <c r="B5031" s="142" t="s">
        <v>5631</v>
      </c>
      <c r="C5031" s="156" t="s">
        <v>11903</v>
      </c>
      <c r="D5031" s="144" t="s">
        <v>9772</v>
      </c>
      <c r="E5031" s="145" t="s">
        <v>30455</v>
      </c>
    </row>
    <row r="5032" spans="1:5" ht="27">
      <c r="A5032" t="str">
        <f t="shared" si="78"/>
        <v>98554</v>
      </c>
      <c r="B5032" s="142" t="s">
        <v>5632</v>
      </c>
      <c r="C5032" s="156" t="s">
        <v>11904</v>
      </c>
      <c r="D5032" s="144" t="s">
        <v>9772</v>
      </c>
      <c r="E5032" s="145" t="s">
        <v>17100</v>
      </c>
    </row>
    <row r="5033" spans="1:5" ht="27">
      <c r="A5033" t="str">
        <f t="shared" si="78"/>
        <v>98555</v>
      </c>
      <c r="B5033" s="142" t="s">
        <v>5633</v>
      </c>
      <c r="C5033" s="156" t="s">
        <v>5634</v>
      </c>
      <c r="D5033" s="144" t="s">
        <v>9772</v>
      </c>
      <c r="E5033" s="145" t="s">
        <v>21313</v>
      </c>
    </row>
    <row r="5034" spans="1:5" ht="27">
      <c r="A5034" t="str">
        <f t="shared" si="78"/>
        <v>98556</v>
      </c>
      <c r="B5034" s="142" t="s">
        <v>5635</v>
      </c>
      <c r="C5034" s="156" t="s">
        <v>5636</v>
      </c>
      <c r="D5034" s="144" t="s">
        <v>9772</v>
      </c>
      <c r="E5034" s="145" t="s">
        <v>24699</v>
      </c>
    </row>
    <row r="5035" spans="1:5">
      <c r="A5035" t="str">
        <f t="shared" si="78"/>
        <v>98557</v>
      </c>
      <c r="B5035" s="142" t="s">
        <v>5637</v>
      </c>
      <c r="C5035" s="156" t="s">
        <v>11906</v>
      </c>
      <c r="D5035" s="144" t="s">
        <v>9772</v>
      </c>
      <c r="E5035" s="145" t="s">
        <v>28550</v>
      </c>
    </row>
    <row r="5036" spans="1:5" ht="27">
      <c r="A5036" t="str">
        <f t="shared" si="78"/>
        <v>98558</v>
      </c>
      <c r="B5036" s="142" t="s">
        <v>5638</v>
      </c>
      <c r="C5036" s="156" t="s">
        <v>5639</v>
      </c>
      <c r="D5036" s="144" t="s">
        <v>9623</v>
      </c>
      <c r="E5036" s="145" t="s">
        <v>9024</v>
      </c>
    </row>
    <row r="5037" spans="1:5">
      <c r="A5037" t="str">
        <f t="shared" si="78"/>
        <v>98559</v>
      </c>
      <c r="B5037" s="142" t="s">
        <v>5640</v>
      </c>
      <c r="C5037" s="156" t="s">
        <v>11900</v>
      </c>
      <c r="D5037" s="144" t="s">
        <v>9548</v>
      </c>
      <c r="E5037" s="145" t="s">
        <v>9064</v>
      </c>
    </row>
    <row r="5038" spans="1:5" ht="27">
      <c r="A5038" t="str">
        <f t="shared" si="78"/>
        <v>98560</v>
      </c>
      <c r="B5038" s="142" t="s">
        <v>5641</v>
      </c>
      <c r="C5038" s="156" t="s">
        <v>11896</v>
      </c>
      <c r="D5038" s="144" t="s">
        <v>9772</v>
      </c>
      <c r="E5038" s="145" t="s">
        <v>23559</v>
      </c>
    </row>
    <row r="5039" spans="1:5" ht="27">
      <c r="A5039" t="str">
        <f t="shared" si="78"/>
        <v>98561</v>
      </c>
      <c r="B5039" s="142" t="s">
        <v>5642</v>
      </c>
      <c r="C5039" s="156" t="s">
        <v>11897</v>
      </c>
      <c r="D5039" s="144" t="s">
        <v>9772</v>
      </c>
      <c r="E5039" s="145" t="s">
        <v>30456</v>
      </c>
    </row>
    <row r="5040" spans="1:5" ht="27">
      <c r="A5040" t="str">
        <f t="shared" si="78"/>
        <v>98562</v>
      </c>
      <c r="B5040" s="142" t="s">
        <v>5643</v>
      </c>
      <c r="C5040" s="156" t="s">
        <v>11898</v>
      </c>
      <c r="D5040" s="144" t="s">
        <v>9772</v>
      </c>
      <c r="E5040" s="145" t="s">
        <v>14164</v>
      </c>
    </row>
    <row r="5041" spans="1:5" ht="27">
      <c r="A5041" t="str">
        <f t="shared" si="78"/>
        <v>98563</v>
      </c>
      <c r="B5041" s="142" t="s">
        <v>5644</v>
      </c>
      <c r="C5041" s="156" t="s">
        <v>11907</v>
      </c>
      <c r="D5041" s="144" t="s">
        <v>9772</v>
      </c>
      <c r="E5041" s="145" t="s">
        <v>17254</v>
      </c>
    </row>
    <row r="5042" spans="1:5" ht="27">
      <c r="A5042" t="str">
        <f t="shared" si="78"/>
        <v>98564</v>
      </c>
      <c r="B5042" s="142" t="s">
        <v>5645</v>
      </c>
      <c r="C5042" s="156" t="s">
        <v>11908</v>
      </c>
      <c r="D5042" s="144" t="s">
        <v>9772</v>
      </c>
      <c r="E5042" s="145" t="s">
        <v>30457</v>
      </c>
    </row>
    <row r="5043" spans="1:5" ht="27">
      <c r="A5043" t="str">
        <f t="shared" si="78"/>
        <v>98565</v>
      </c>
      <c r="B5043" s="142" t="s">
        <v>5646</v>
      </c>
      <c r="C5043" s="156" t="s">
        <v>11909</v>
      </c>
      <c r="D5043" s="144" t="s">
        <v>9772</v>
      </c>
      <c r="E5043" s="145" t="s">
        <v>18265</v>
      </c>
    </row>
    <row r="5044" spans="1:5" ht="27">
      <c r="A5044" t="str">
        <f t="shared" si="78"/>
        <v>98566</v>
      </c>
      <c r="B5044" s="142" t="s">
        <v>5647</v>
      </c>
      <c r="C5044" s="156" t="s">
        <v>11910</v>
      </c>
      <c r="D5044" s="144" t="s">
        <v>9772</v>
      </c>
      <c r="E5044" s="145" t="s">
        <v>30458</v>
      </c>
    </row>
    <row r="5045" spans="1:5" ht="27">
      <c r="A5045" t="str">
        <f t="shared" si="78"/>
        <v>98567</v>
      </c>
      <c r="B5045" s="142" t="s">
        <v>5648</v>
      </c>
      <c r="C5045" s="156" t="s">
        <v>11911</v>
      </c>
      <c r="D5045" s="144" t="s">
        <v>9772</v>
      </c>
      <c r="E5045" s="145" t="s">
        <v>18905</v>
      </c>
    </row>
    <row r="5046" spans="1:5" ht="27">
      <c r="A5046" t="str">
        <f t="shared" si="78"/>
        <v>98568</v>
      </c>
      <c r="B5046" s="142" t="s">
        <v>5649</v>
      </c>
      <c r="C5046" s="156" t="s">
        <v>11912</v>
      </c>
      <c r="D5046" s="144" t="s">
        <v>9772</v>
      </c>
      <c r="E5046" s="145" t="s">
        <v>25669</v>
      </c>
    </row>
    <row r="5047" spans="1:5" ht="27">
      <c r="A5047" t="str">
        <f t="shared" si="78"/>
        <v>98569</v>
      </c>
      <c r="B5047" s="142" t="s">
        <v>5650</v>
      </c>
      <c r="C5047" s="156" t="s">
        <v>11913</v>
      </c>
      <c r="D5047" s="144" t="s">
        <v>9772</v>
      </c>
      <c r="E5047" s="145" t="s">
        <v>16676</v>
      </c>
    </row>
    <row r="5048" spans="1:5" ht="27">
      <c r="A5048" t="str">
        <f t="shared" si="78"/>
        <v>98570</v>
      </c>
      <c r="B5048" s="142" t="s">
        <v>5651</v>
      </c>
      <c r="C5048" s="156" t="s">
        <v>11914</v>
      </c>
      <c r="D5048" s="144" t="s">
        <v>9772</v>
      </c>
      <c r="E5048" s="145" t="s">
        <v>30459</v>
      </c>
    </row>
    <row r="5049" spans="1:5">
      <c r="A5049" t="str">
        <f t="shared" si="78"/>
        <v>98571</v>
      </c>
      <c r="B5049" s="142" t="s">
        <v>5652</v>
      </c>
      <c r="C5049" s="156" t="s">
        <v>11915</v>
      </c>
      <c r="D5049" s="144" t="s">
        <v>9772</v>
      </c>
      <c r="E5049" s="145" t="s">
        <v>17528</v>
      </c>
    </row>
    <row r="5050" spans="1:5">
      <c r="A5050" t="str">
        <f t="shared" si="78"/>
        <v>98572</v>
      </c>
      <c r="B5050" s="142" t="s">
        <v>5653</v>
      </c>
      <c r="C5050" s="156" t="s">
        <v>11916</v>
      </c>
      <c r="D5050" s="144" t="s">
        <v>9772</v>
      </c>
      <c r="E5050" s="145" t="s">
        <v>30083</v>
      </c>
    </row>
    <row r="5051" spans="1:5">
      <c r="A5051" t="str">
        <f t="shared" si="78"/>
        <v>98573</v>
      </c>
      <c r="B5051" s="142" t="s">
        <v>5654</v>
      </c>
      <c r="C5051" s="156" t="s">
        <v>11917</v>
      </c>
      <c r="D5051" s="144" t="s">
        <v>9772</v>
      </c>
      <c r="E5051" s="145" t="s">
        <v>17955</v>
      </c>
    </row>
    <row r="5052" spans="1:5" ht="27">
      <c r="A5052" t="str">
        <f t="shared" si="78"/>
        <v>98575</v>
      </c>
      <c r="B5052" s="142" t="s">
        <v>24983</v>
      </c>
      <c r="C5052" s="156" t="s">
        <v>24984</v>
      </c>
      <c r="D5052" s="144" t="s">
        <v>9548</v>
      </c>
      <c r="E5052" s="145" t="s">
        <v>30460</v>
      </c>
    </row>
    <row r="5053" spans="1:5" ht="27">
      <c r="A5053" t="str">
        <f t="shared" si="78"/>
        <v>98576</v>
      </c>
      <c r="B5053" s="142" t="s">
        <v>5655</v>
      </c>
      <c r="C5053" s="156" t="s">
        <v>11813</v>
      </c>
      <c r="D5053" s="144" t="s">
        <v>9548</v>
      </c>
      <c r="E5053" s="145" t="s">
        <v>17693</v>
      </c>
    </row>
    <row r="5054" spans="1:5" ht="27">
      <c r="A5054" t="str">
        <f t="shared" si="78"/>
        <v>98577</v>
      </c>
      <c r="B5054" s="142" t="s">
        <v>24985</v>
      </c>
      <c r="C5054" s="156" t="s">
        <v>24986</v>
      </c>
      <c r="D5054" s="144" t="s">
        <v>9548</v>
      </c>
      <c r="E5054" s="145" t="s">
        <v>24486</v>
      </c>
    </row>
    <row r="5055" spans="1:5">
      <c r="A5055" t="str">
        <f t="shared" si="78"/>
        <v>98593</v>
      </c>
      <c r="B5055" s="142" t="s">
        <v>5656</v>
      </c>
      <c r="C5055" s="156" t="s">
        <v>12641</v>
      </c>
      <c r="D5055" s="144" t="s">
        <v>9623</v>
      </c>
      <c r="E5055" s="145" t="s">
        <v>30461</v>
      </c>
    </row>
    <row r="5056" spans="1:5" ht="27">
      <c r="A5056" t="str">
        <f t="shared" si="78"/>
        <v>98602</v>
      </c>
      <c r="B5056" s="142" t="s">
        <v>5657</v>
      </c>
      <c r="C5056" s="156" t="s">
        <v>14091</v>
      </c>
      <c r="D5056" s="144" t="s">
        <v>9623</v>
      </c>
      <c r="E5056" s="145" t="s">
        <v>18206</v>
      </c>
    </row>
    <row r="5057" spans="1:5" ht="27">
      <c r="A5057" t="str">
        <f t="shared" si="78"/>
        <v>98615</v>
      </c>
      <c r="B5057" s="142" t="s">
        <v>5658</v>
      </c>
      <c r="C5057" s="156" t="s">
        <v>11857</v>
      </c>
      <c r="D5057" s="144" t="s">
        <v>9772</v>
      </c>
      <c r="E5057" s="145" t="s">
        <v>30462</v>
      </c>
    </row>
    <row r="5058" spans="1:5" ht="27">
      <c r="A5058" t="str">
        <f t="shared" si="78"/>
        <v>98616</v>
      </c>
      <c r="B5058" s="142" t="s">
        <v>5659</v>
      </c>
      <c r="C5058" s="156" t="s">
        <v>11858</v>
      </c>
      <c r="D5058" s="144" t="s">
        <v>9772</v>
      </c>
      <c r="E5058" s="145" t="s">
        <v>30463</v>
      </c>
    </row>
    <row r="5059" spans="1:5" ht="27">
      <c r="A5059" t="str">
        <f t="shared" si="78"/>
        <v>98617</v>
      </c>
      <c r="B5059" s="142" t="s">
        <v>5660</v>
      </c>
      <c r="C5059" s="156" t="s">
        <v>11859</v>
      </c>
      <c r="D5059" s="144" t="s">
        <v>9772</v>
      </c>
      <c r="E5059" s="145" t="s">
        <v>30464</v>
      </c>
    </row>
    <row r="5060" spans="1:5" ht="27">
      <c r="A5060" t="str">
        <f t="shared" si="78"/>
        <v>98618</v>
      </c>
      <c r="B5060" s="142" t="s">
        <v>5661</v>
      </c>
      <c r="C5060" s="156" t="s">
        <v>11860</v>
      </c>
      <c r="D5060" s="144" t="s">
        <v>9772</v>
      </c>
      <c r="E5060" s="145" t="s">
        <v>30465</v>
      </c>
    </row>
    <row r="5061" spans="1:5" ht="27">
      <c r="A5061" t="str">
        <f t="shared" si="78"/>
        <v>98619</v>
      </c>
      <c r="B5061" s="142" t="s">
        <v>5662</v>
      </c>
      <c r="C5061" s="156" t="s">
        <v>11861</v>
      </c>
      <c r="D5061" s="144" t="s">
        <v>9772</v>
      </c>
      <c r="E5061" s="145" t="s">
        <v>28454</v>
      </c>
    </row>
    <row r="5062" spans="1:5" ht="27">
      <c r="A5062" t="str">
        <f t="shared" si="78"/>
        <v>98620</v>
      </c>
      <c r="B5062" s="142" t="s">
        <v>5663</v>
      </c>
      <c r="C5062" s="156" t="s">
        <v>11862</v>
      </c>
      <c r="D5062" s="144" t="s">
        <v>9772</v>
      </c>
      <c r="E5062" s="145" t="s">
        <v>30466</v>
      </c>
    </row>
    <row r="5063" spans="1:5" ht="27">
      <c r="A5063" t="str">
        <f t="shared" si="78"/>
        <v>98621</v>
      </c>
      <c r="B5063" s="142" t="s">
        <v>5664</v>
      </c>
      <c r="C5063" s="156" t="s">
        <v>11863</v>
      </c>
      <c r="D5063" s="144" t="s">
        <v>9772</v>
      </c>
      <c r="E5063" s="145" t="s">
        <v>30467</v>
      </c>
    </row>
    <row r="5064" spans="1:5" ht="27">
      <c r="A5064" t="str">
        <f t="shared" ref="A5064:A5127" si="79">IF(ISERROR(SEARCH("/",B5064)=6),TRIM(CLEAN(B5064)),IF(SEARCH("/",B5064)=6,IF(LEN(TRIM(CLEAN(B5064)))=7,LEFT(TRIM(CLEAN(B5064)),6)&amp;"00"&amp;RIGHT(TRIM(CLEAN(B5064)),1),LEFT(TRIM(CLEAN(B5064)),6)&amp;"0"&amp;RIGHT(TRIM(CLEAN(B5064)),2)),TRIM(CLEAN(B5064))))</f>
        <v>98622</v>
      </c>
      <c r="B5064" s="142" t="s">
        <v>5665</v>
      </c>
      <c r="C5064" s="156" t="s">
        <v>11864</v>
      </c>
      <c r="D5064" s="144" t="s">
        <v>9772</v>
      </c>
      <c r="E5064" s="145" t="s">
        <v>30468</v>
      </c>
    </row>
    <row r="5065" spans="1:5" ht="27">
      <c r="A5065" t="str">
        <f t="shared" si="79"/>
        <v>98623</v>
      </c>
      <c r="B5065" s="142" t="s">
        <v>5666</v>
      </c>
      <c r="C5065" s="156" t="s">
        <v>11865</v>
      </c>
      <c r="D5065" s="144" t="s">
        <v>9772</v>
      </c>
      <c r="E5065" s="145" t="s">
        <v>30469</v>
      </c>
    </row>
    <row r="5066" spans="1:5" ht="27">
      <c r="A5066" t="str">
        <f t="shared" si="79"/>
        <v>98624</v>
      </c>
      <c r="B5066" s="142" t="s">
        <v>5667</v>
      </c>
      <c r="C5066" s="156" t="s">
        <v>11866</v>
      </c>
      <c r="D5066" s="144" t="s">
        <v>9772</v>
      </c>
      <c r="E5066" s="145" t="s">
        <v>16977</v>
      </c>
    </row>
    <row r="5067" spans="1:5" ht="27">
      <c r="A5067" t="str">
        <f t="shared" si="79"/>
        <v>98625</v>
      </c>
      <c r="B5067" s="142" t="s">
        <v>5668</v>
      </c>
      <c r="C5067" s="156" t="s">
        <v>11867</v>
      </c>
      <c r="D5067" s="144" t="s">
        <v>9772</v>
      </c>
      <c r="E5067" s="145" t="s">
        <v>30470</v>
      </c>
    </row>
    <row r="5068" spans="1:5" ht="27">
      <c r="A5068" t="str">
        <f t="shared" si="79"/>
        <v>98626</v>
      </c>
      <c r="B5068" s="142" t="s">
        <v>5669</v>
      </c>
      <c r="C5068" s="156" t="s">
        <v>11868</v>
      </c>
      <c r="D5068" s="144" t="s">
        <v>9772</v>
      </c>
      <c r="E5068" s="145" t="s">
        <v>24781</v>
      </c>
    </row>
    <row r="5069" spans="1:5">
      <c r="A5069" t="str">
        <f t="shared" si="79"/>
        <v>98655</v>
      </c>
      <c r="B5069" s="142" t="s">
        <v>5670</v>
      </c>
      <c r="C5069" s="156" t="s">
        <v>11869</v>
      </c>
      <c r="D5069" s="144" t="s">
        <v>9548</v>
      </c>
      <c r="E5069" s="145" t="s">
        <v>30471</v>
      </c>
    </row>
    <row r="5070" spans="1:5">
      <c r="A5070" t="str">
        <f t="shared" si="79"/>
        <v>98656</v>
      </c>
      <c r="B5070" s="142" t="s">
        <v>5671</v>
      </c>
      <c r="C5070" s="156" t="s">
        <v>11870</v>
      </c>
      <c r="D5070" s="144" t="s">
        <v>9548</v>
      </c>
      <c r="E5070" s="145" t="s">
        <v>30472</v>
      </c>
    </row>
    <row r="5071" spans="1:5">
      <c r="A5071" t="str">
        <f t="shared" si="79"/>
        <v>98657</v>
      </c>
      <c r="B5071" s="142" t="s">
        <v>5672</v>
      </c>
      <c r="C5071" s="156" t="s">
        <v>11871</v>
      </c>
      <c r="D5071" s="144" t="s">
        <v>9548</v>
      </c>
      <c r="E5071" s="145" t="s">
        <v>30473</v>
      </c>
    </row>
    <row r="5072" spans="1:5">
      <c r="A5072" t="str">
        <f t="shared" si="79"/>
        <v>98658</v>
      </c>
      <c r="B5072" s="142" t="s">
        <v>5673</v>
      </c>
      <c r="C5072" s="156" t="s">
        <v>11872</v>
      </c>
      <c r="D5072" s="144" t="s">
        <v>9548</v>
      </c>
      <c r="E5072" s="145" t="s">
        <v>30474</v>
      </c>
    </row>
    <row r="5073" spans="1:5">
      <c r="A5073" t="str">
        <f t="shared" si="79"/>
        <v>98659</v>
      </c>
      <c r="B5073" s="142" t="s">
        <v>5674</v>
      </c>
      <c r="C5073" s="156" t="s">
        <v>11873</v>
      </c>
      <c r="D5073" s="144" t="s">
        <v>9548</v>
      </c>
      <c r="E5073" s="145" t="s">
        <v>30475</v>
      </c>
    </row>
    <row r="5074" spans="1:5">
      <c r="A5074" t="str">
        <f t="shared" si="79"/>
        <v>98671</v>
      </c>
      <c r="B5074" s="142" t="s">
        <v>5675</v>
      </c>
      <c r="C5074" s="156" t="s">
        <v>15139</v>
      </c>
      <c r="D5074" s="144" t="s">
        <v>9772</v>
      </c>
      <c r="E5074" s="145" t="s">
        <v>30476</v>
      </c>
    </row>
    <row r="5075" spans="1:5">
      <c r="A5075" t="str">
        <f t="shared" si="79"/>
        <v>98672</v>
      </c>
      <c r="B5075" s="142" t="s">
        <v>5676</v>
      </c>
      <c r="C5075" s="156" t="s">
        <v>15140</v>
      </c>
      <c r="D5075" s="144" t="s">
        <v>9772</v>
      </c>
      <c r="E5075" s="145" t="s">
        <v>30477</v>
      </c>
    </row>
    <row r="5076" spans="1:5">
      <c r="A5076" t="str">
        <f t="shared" si="79"/>
        <v>98678</v>
      </c>
      <c r="B5076" s="142" t="s">
        <v>7910</v>
      </c>
      <c r="C5076" s="156" t="s">
        <v>15141</v>
      </c>
      <c r="D5076" s="144" t="s">
        <v>9772</v>
      </c>
      <c r="E5076" s="145" t="s">
        <v>30478</v>
      </c>
    </row>
    <row r="5077" spans="1:5" ht="27">
      <c r="A5077" t="str">
        <f t="shared" si="79"/>
        <v>98679</v>
      </c>
      <c r="B5077" s="142" t="s">
        <v>5677</v>
      </c>
      <c r="C5077" s="156" t="s">
        <v>15142</v>
      </c>
      <c r="D5077" s="144" t="s">
        <v>9772</v>
      </c>
      <c r="E5077" s="145" t="s">
        <v>21824</v>
      </c>
    </row>
    <row r="5078" spans="1:5" ht="27">
      <c r="A5078" t="str">
        <f t="shared" si="79"/>
        <v>98680</v>
      </c>
      <c r="B5078" s="142" t="s">
        <v>5678</v>
      </c>
      <c r="C5078" s="156" t="s">
        <v>15143</v>
      </c>
      <c r="D5078" s="144" t="s">
        <v>9772</v>
      </c>
      <c r="E5078" s="145" t="s">
        <v>25042</v>
      </c>
    </row>
    <row r="5079" spans="1:5" ht="27">
      <c r="A5079" t="str">
        <f t="shared" si="79"/>
        <v>98681</v>
      </c>
      <c r="B5079" s="142" t="s">
        <v>5679</v>
      </c>
      <c r="C5079" s="156" t="s">
        <v>15144</v>
      </c>
      <c r="D5079" s="144" t="s">
        <v>9772</v>
      </c>
      <c r="E5079" s="145" t="s">
        <v>17003</v>
      </c>
    </row>
    <row r="5080" spans="1:5" ht="27">
      <c r="A5080" t="str">
        <f t="shared" si="79"/>
        <v>98682</v>
      </c>
      <c r="B5080" s="142" t="s">
        <v>5680</v>
      </c>
      <c r="C5080" s="156" t="s">
        <v>15145</v>
      </c>
      <c r="D5080" s="144" t="s">
        <v>9772</v>
      </c>
      <c r="E5080" s="145" t="s">
        <v>16486</v>
      </c>
    </row>
    <row r="5081" spans="1:5">
      <c r="A5081" t="str">
        <f t="shared" si="79"/>
        <v>98685</v>
      </c>
      <c r="B5081" s="142" t="s">
        <v>5681</v>
      </c>
      <c r="C5081" s="156" t="s">
        <v>15146</v>
      </c>
      <c r="D5081" s="144" t="s">
        <v>9548</v>
      </c>
      <c r="E5081" s="145" t="s">
        <v>25320</v>
      </c>
    </row>
    <row r="5082" spans="1:5">
      <c r="A5082" t="str">
        <f t="shared" si="79"/>
        <v>98686</v>
      </c>
      <c r="B5082" s="142" t="s">
        <v>5682</v>
      </c>
      <c r="C5082" s="156" t="s">
        <v>15147</v>
      </c>
      <c r="D5082" s="144" t="s">
        <v>9548</v>
      </c>
      <c r="E5082" s="145" t="s">
        <v>18198</v>
      </c>
    </row>
    <row r="5083" spans="1:5">
      <c r="A5083" t="str">
        <f t="shared" si="79"/>
        <v>98688</v>
      </c>
      <c r="B5083" s="142" t="s">
        <v>5683</v>
      </c>
      <c r="C5083" s="156" t="s">
        <v>15148</v>
      </c>
      <c r="D5083" s="144" t="s">
        <v>9548</v>
      </c>
      <c r="E5083" s="145" t="s">
        <v>28394</v>
      </c>
    </row>
    <row r="5084" spans="1:5">
      <c r="A5084" t="str">
        <f t="shared" si="79"/>
        <v>98689</v>
      </c>
      <c r="B5084" s="142" t="s">
        <v>5684</v>
      </c>
      <c r="C5084" s="156" t="s">
        <v>15149</v>
      </c>
      <c r="D5084" s="144" t="s">
        <v>9548</v>
      </c>
      <c r="E5084" s="145" t="s">
        <v>30479</v>
      </c>
    </row>
    <row r="5085" spans="1:5">
      <c r="A5085" t="str">
        <f t="shared" si="79"/>
        <v>98695</v>
      </c>
      <c r="B5085" s="142" t="s">
        <v>5685</v>
      </c>
      <c r="C5085" s="156" t="s">
        <v>15166</v>
      </c>
      <c r="D5085" s="144" t="s">
        <v>9548</v>
      </c>
      <c r="E5085" s="145" t="s">
        <v>24932</v>
      </c>
    </row>
    <row r="5086" spans="1:5">
      <c r="A5086" t="str">
        <f t="shared" si="79"/>
        <v>98697</v>
      </c>
      <c r="B5086" s="142" t="s">
        <v>5686</v>
      </c>
      <c r="C5086" s="156" t="s">
        <v>15167</v>
      </c>
      <c r="D5086" s="144" t="s">
        <v>9548</v>
      </c>
      <c r="E5086" s="145" t="s">
        <v>30480</v>
      </c>
    </row>
    <row r="5087" spans="1:5">
      <c r="A5087" t="str">
        <f t="shared" si="79"/>
        <v>98746</v>
      </c>
      <c r="B5087" s="142" t="s">
        <v>5687</v>
      </c>
      <c r="C5087" s="156" t="s">
        <v>11874</v>
      </c>
      <c r="D5087" s="144" t="s">
        <v>9548</v>
      </c>
      <c r="E5087" s="145" t="s">
        <v>29407</v>
      </c>
    </row>
    <row r="5088" spans="1:5">
      <c r="A5088" t="str">
        <f t="shared" si="79"/>
        <v>98749</v>
      </c>
      <c r="B5088" s="142" t="s">
        <v>5688</v>
      </c>
      <c r="C5088" s="156" t="s">
        <v>11876</v>
      </c>
      <c r="D5088" s="144" t="s">
        <v>9548</v>
      </c>
      <c r="E5088" s="145" t="s">
        <v>30481</v>
      </c>
    </row>
    <row r="5089" spans="1:5">
      <c r="A5089" t="str">
        <f t="shared" si="79"/>
        <v>98750</v>
      </c>
      <c r="B5089" s="142" t="s">
        <v>5689</v>
      </c>
      <c r="C5089" s="156" t="s">
        <v>11877</v>
      </c>
      <c r="D5089" s="144" t="s">
        <v>9548</v>
      </c>
      <c r="E5089" s="145" t="s">
        <v>19448</v>
      </c>
    </row>
    <row r="5090" spans="1:5">
      <c r="A5090" t="str">
        <f t="shared" si="79"/>
        <v>98751</v>
      </c>
      <c r="B5090" s="142" t="s">
        <v>5690</v>
      </c>
      <c r="C5090" s="156" t="s">
        <v>11878</v>
      </c>
      <c r="D5090" s="144" t="s">
        <v>9548</v>
      </c>
      <c r="E5090" s="145" t="s">
        <v>25243</v>
      </c>
    </row>
    <row r="5091" spans="1:5">
      <c r="A5091" t="str">
        <f t="shared" si="79"/>
        <v>98752</v>
      </c>
      <c r="B5091" s="142" t="s">
        <v>5691</v>
      </c>
      <c r="C5091" s="156" t="s">
        <v>11879</v>
      </c>
      <c r="D5091" s="144" t="s">
        <v>9548</v>
      </c>
      <c r="E5091" s="145" t="s">
        <v>30482</v>
      </c>
    </row>
    <row r="5092" spans="1:5">
      <c r="A5092" t="str">
        <f t="shared" si="79"/>
        <v>98753</v>
      </c>
      <c r="B5092" s="142" t="s">
        <v>5692</v>
      </c>
      <c r="C5092" s="156" t="s">
        <v>11880</v>
      </c>
      <c r="D5092" s="144" t="s">
        <v>9548</v>
      </c>
      <c r="E5092" s="145" t="s">
        <v>30483</v>
      </c>
    </row>
    <row r="5093" spans="1:5" ht="27">
      <c r="A5093" t="str">
        <f t="shared" si="79"/>
        <v>98760</v>
      </c>
      <c r="B5093" s="142" t="s">
        <v>5693</v>
      </c>
      <c r="C5093" s="156" t="s">
        <v>10780</v>
      </c>
      <c r="D5093" s="144" t="s">
        <v>10129</v>
      </c>
      <c r="E5093" s="145" t="s">
        <v>8810</v>
      </c>
    </row>
    <row r="5094" spans="1:5" ht="27">
      <c r="A5094" t="str">
        <f t="shared" si="79"/>
        <v>98761</v>
      </c>
      <c r="B5094" s="142" t="s">
        <v>5694</v>
      </c>
      <c r="C5094" s="156" t="s">
        <v>10781</v>
      </c>
      <c r="D5094" s="144" t="s">
        <v>10129</v>
      </c>
      <c r="E5094" s="145" t="s">
        <v>9072</v>
      </c>
    </row>
    <row r="5095" spans="1:5" ht="27">
      <c r="A5095" t="str">
        <f t="shared" si="79"/>
        <v>98762</v>
      </c>
      <c r="B5095" s="142" t="s">
        <v>5695</v>
      </c>
      <c r="C5095" s="156" t="s">
        <v>10782</v>
      </c>
      <c r="D5095" s="144" t="s">
        <v>10129</v>
      </c>
      <c r="E5095" s="145" t="s">
        <v>9319</v>
      </c>
    </row>
    <row r="5096" spans="1:5" ht="40.5">
      <c r="A5096" t="str">
        <f t="shared" si="79"/>
        <v>98763</v>
      </c>
      <c r="B5096" s="142" t="s">
        <v>5696</v>
      </c>
      <c r="C5096" s="156" t="s">
        <v>10783</v>
      </c>
      <c r="D5096" s="144" t="s">
        <v>10129</v>
      </c>
      <c r="E5096" s="145" t="s">
        <v>16993</v>
      </c>
    </row>
    <row r="5097" spans="1:5" ht="27">
      <c r="A5097" t="str">
        <f t="shared" si="79"/>
        <v>98764</v>
      </c>
      <c r="B5097" s="142" t="s">
        <v>5697</v>
      </c>
      <c r="C5097" s="156" t="s">
        <v>9955</v>
      </c>
      <c r="D5097" s="144" t="s">
        <v>9808</v>
      </c>
      <c r="E5097" s="145" t="s">
        <v>8660</v>
      </c>
    </row>
    <row r="5098" spans="1:5" ht="27">
      <c r="A5098" t="str">
        <f t="shared" si="79"/>
        <v>98765</v>
      </c>
      <c r="B5098" s="142" t="s">
        <v>5698</v>
      </c>
      <c r="C5098" s="156" t="s">
        <v>10122</v>
      </c>
      <c r="D5098" s="144" t="s">
        <v>9961</v>
      </c>
      <c r="E5098" s="145" t="s">
        <v>9320</v>
      </c>
    </row>
    <row r="5099" spans="1:5">
      <c r="A5099" t="str">
        <f t="shared" si="79"/>
        <v>99054</v>
      </c>
      <c r="B5099" s="142" t="s">
        <v>5699</v>
      </c>
      <c r="C5099" s="156" t="s">
        <v>15411</v>
      </c>
      <c r="D5099" s="144" t="s">
        <v>9772</v>
      </c>
      <c r="E5099" s="145" t="s">
        <v>18582</v>
      </c>
    </row>
    <row r="5100" spans="1:5">
      <c r="A5100" t="str">
        <f t="shared" si="79"/>
        <v>99058</v>
      </c>
      <c r="B5100" s="142" t="s">
        <v>5700</v>
      </c>
      <c r="C5100" s="156" t="s">
        <v>15663</v>
      </c>
      <c r="D5100" s="144" t="s">
        <v>9623</v>
      </c>
      <c r="E5100" s="145" t="s">
        <v>8956</v>
      </c>
    </row>
    <row r="5101" spans="1:5" ht="27">
      <c r="A5101" t="str">
        <f t="shared" si="79"/>
        <v>99059</v>
      </c>
      <c r="B5101" s="142" t="s">
        <v>5701</v>
      </c>
      <c r="C5101" s="156" t="s">
        <v>15664</v>
      </c>
      <c r="D5101" s="144" t="s">
        <v>9548</v>
      </c>
      <c r="E5101" s="145" t="s">
        <v>30045</v>
      </c>
    </row>
    <row r="5102" spans="1:5">
      <c r="A5102" t="str">
        <f t="shared" si="79"/>
        <v>99060</v>
      </c>
      <c r="B5102" s="142" t="s">
        <v>5702</v>
      </c>
      <c r="C5102" s="156" t="s">
        <v>15665</v>
      </c>
      <c r="D5102" s="144" t="s">
        <v>9623</v>
      </c>
      <c r="E5102" s="145" t="s">
        <v>30421</v>
      </c>
    </row>
    <row r="5103" spans="1:5">
      <c r="A5103" t="str">
        <f t="shared" si="79"/>
        <v>99061</v>
      </c>
      <c r="B5103" s="142" t="s">
        <v>5703</v>
      </c>
      <c r="C5103" s="156" t="s">
        <v>15666</v>
      </c>
      <c r="D5103" s="144" t="s">
        <v>9623</v>
      </c>
      <c r="E5103" s="145" t="s">
        <v>17745</v>
      </c>
    </row>
    <row r="5104" spans="1:5">
      <c r="A5104" t="str">
        <f t="shared" si="79"/>
        <v>99062</v>
      </c>
      <c r="B5104" s="142" t="s">
        <v>5704</v>
      </c>
      <c r="C5104" s="156" t="s">
        <v>15667</v>
      </c>
      <c r="D5104" s="144" t="s">
        <v>9623</v>
      </c>
      <c r="E5104" s="145" t="s">
        <v>27363</v>
      </c>
    </row>
    <row r="5105" spans="1:5">
      <c r="A5105" t="str">
        <f t="shared" si="79"/>
        <v>99063</v>
      </c>
      <c r="B5105" s="142" t="s">
        <v>5705</v>
      </c>
      <c r="C5105" s="156" t="s">
        <v>15668</v>
      </c>
      <c r="D5105" s="144" t="s">
        <v>9548</v>
      </c>
      <c r="E5105" s="145" t="s">
        <v>18825</v>
      </c>
    </row>
    <row r="5106" spans="1:5">
      <c r="A5106" t="str">
        <f t="shared" si="79"/>
        <v>99064</v>
      </c>
      <c r="B5106" s="142" t="s">
        <v>5706</v>
      </c>
      <c r="C5106" s="156" t="s">
        <v>15669</v>
      </c>
      <c r="D5106" s="144" t="s">
        <v>9548</v>
      </c>
      <c r="E5106" s="145" t="s">
        <v>15680</v>
      </c>
    </row>
    <row r="5107" spans="1:5" ht="40.5">
      <c r="A5107" t="str">
        <f t="shared" si="79"/>
        <v>99194</v>
      </c>
      <c r="B5107" s="142" t="s">
        <v>5707</v>
      </c>
      <c r="C5107" s="156" t="s">
        <v>15393</v>
      </c>
      <c r="D5107" s="144" t="s">
        <v>9772</v>
      </c>
      <c r="E5107" s="145" t="s">
        <v>16739</v>
      </c>
    </row>
    <row r="5108" spans="1:5" ht="40.5">
      <c r="A5108" t="str">
        <f t="shared" si="79"/>
        <v>99195</v>
      </c>
      <c r="B5108" s="142" t="s">
        <v>5708</v>
      </c>
      <c r="C5108" s="156" t="s">
        <v>15394</v>
      </c>
      <c r="D5108" s="144" t="s">
        <v>9772</v>
      </c>
      <c r="E5108" s="145" t="s">
        <v>30484</v>
      </c>
    </row>
    <row r="5109" spans="1:5" ht="40.5">
      <c r="A5109" t="str">
        <f t="shared" si="79"/>
        <v>99196</v>
      </c>
      <c r="B5109" s="142" t="s">
        <v>5709</v>
      </c>
      <c r="C5109" s="156" t="s">
        <v>15395</v>
      </c>
      <c r="D5109" s="144" t="s">
        <v>9772</v>
      </c>
      <c r="E5109" s="145" t="s">
        <v>30485</v>
      </c>
    </row>
    <row r="5110" spans="1:5" ht="40.5">
      <c r="A5110" t="str">
        <f t="shared" si="79"/>
        <v>99198</v>
      </c>
      <c r="B5110" s="142" t="s">
        <v>5710</v>
      </c>
      <c r="C5110" s="156" t="s">
        <v>15396</v>
      </c>
      <c r="D5110" s="144" t="s">
        <v>9772</v>
      </c>
      <c r="E5110" s="145" t="s">
        <v>18164</v>
      </c>
    </row>
    <row r="5111" spans="1:5" ht="40.5">
      <c r="A5111" t="str">
        <f t="shared" si="79"/>
        <v>99235</v>
      </c>
      <c r="B5111" s="142" t="s">
        <v>5711</v>
      </c>
      <c r="C5111" s="156" t="s">
        <v>30486</v>
      </c>
      <c r="D5111" s="144" t="s">
        <v>10840</v>
      </c>
      <c r="E5111" s="145" t="s">
        <v>30487</v>
      </c>
    </row>
    <row r="5112" spans="1:5" ht="27">
      <c r="A5112" t="str">
        <f t="shared" si="79"/>
        <v>99240</v>
      </c>
      <c r="B5112" s="142" t="s">
        <v>5712</v>
      </c>
      <c r="C5112" s="156" t="s">
        <v>11038</v>
      </c>
      <c r="D5112" s="144" t="s">
        <v>9548</v>
      </c>
      <c r="E5112" s="145" t="s">
        <v>30488</v>
      </c>
    </row>
    <row r="5113" spans="1:5" ht="27">
      <c r="A5113" t="str">
        <f t="shared" si="79"/>
        <v>99241</v>
      </c>
      <c r="B5113" s="142" t="s">
        <v>5713</v>
      </c>
      <c r="C5113" s="156" t="s">
        <v>11039</v>
      </c>
      <c r="D5113" s="144" t="s">
        <v>9548</v>
      </c>
      <c r="E5113" s="145" t="s">
        <v>30489</v>
      </c>
    </row>
    <row r="5114" spans="1:5" ht="40.5">
      <c r="A5114" t="str">
        <f t="shared" si="79"/>
        <v>99242</v>
      </c>
      <c r="B5114" s="142" t="s">
        <v>5714</v>
      </c>
      <c r="C5114" s="156" t="s">
        <v>11040</v>
      </c>
      <c r="D5114" s="144" t="s">
        <v>9623</v>
      </c>
      <c r="E5114" s="145" t="s">
        <v>30490</v>
      </c>
    </row>
    <row r="5115" spans="1:5" ht="27">
      <c r="A5115" t="str">
        <f t="shared" si="79"/>
        <v>99243</v>
      </c>
      <c r="B5115" s="142" t="s">
        <v>5715</v>
      </c>
      <c r="C5115" s="156" t="s">
        <v>11041</v>
      </c>
      <c r="D5115" s="144" t="s">
        <v>9548</v>
      </c>
      <c r="E5115" s="145" t="s">
        <v>30491</v>
      </c>
    </row>
    <row r="5116" spans="1:5" ht="40.5">
      <c r="A5116" t="str">
        <f t="shared" si="79"/>
        <v>99244</v>
      </c>
      <c r="B5116" s="142" t="s">
        <v>5716</v>
      </c>
      <c r="C5116" s="156" t="s">
        <v>11042</v>
      </c>
      <c r="D5116" s="144" t="s">
        <v>9623</v>
      </c>
      <c r="E5116" s="145" t="s">
        <v>30492</v>
      </c>
    </row>
    <row r="5117" spans="1:5" ht="27">
      <c r="A5117" t="str">
        <f t="shared" si="79"/>
        <v>99246</v>
      </c>
      <c r="B5117" s="142" t="s">
        <v>5717</v>
      </c>
      <c r="C5117" s="156" t="s">
        <v>11043</v>
      </c>
      <c r="D5117" s="144" t="s">
        <v>9548</v>
      </c>
      <c r="E5117" s="145" t="s">
        <v>30493</v>
      </c>
    </row>
    <row r="5118" spans="1:5" ht="27">
      <c r="A5118" t="str">
        <f t="shared" si="79"/>
        <v>99247</v>
      </c>
      <c r="B5118" s="142" t="s">
        <v>5718</v>
      </c>
      <c r="C5118" s="156" t="s">
        <v>11044</v>
      </c>
      <c r="D5118" s="144" t="s">
        <v>9548</v>
      </c>
      <c r="E5118" s="145" t="s">
        <v>30494</v>
      </c>
    </row>
    <row r="5119" spans="1:5" ht="40.5">
      <c r="A5119" t="str">
        <f t="shared" si="79"/>
        <v>99248</v>
      </c>
      <c r="B5119" s="142" t="s">
        <v>5719</v>
      </c>
      <c r="C5119" s="156" t="s">
        <v>11045</v>
      </c>
      <c r="D5119" s="144" t="s">
        <v>9623</v>
      </c>
      <c r="E5119" s="145" t="s">
        <v>30495</v>
      </c>
    </row>
    <row r="5120" spans="1:5" ht="27">
      <c r="A5120" t="str">
        <f t="shared" si="79"/>
        <v>99249</v>
      </c>
      <c r="B5120" s="142" t="s">
        <v>5720</v>
      </c>
      <c r="C5120" s="156" t="s">
        <v>11046</v>
      </c>
      <c r="D5120" s="144" t="s">
        <v>9548</v>
      </c>
      <c r="E5120" s="145" t="s">
        <v>30496</v>
      </c>
    </row>
    <row r="5121" spans="1:5" ht="27">
      <c r="A5121" t="str">
        <f t="shared" si="79"/>
        <v>99250</v>
      </c>
      <c r="B5121" s="142" t="s">
        <v>5721</v>
      </c>
      <c r="C5121" s="156" t="s">
        <v>14111</v>
      </c>
      <c r="D5121" s="144" t="s">
        <v>9623</v>
      </c>
      <c r="E5121" s="145" t="s">
        <v>30497</v>
      </c>
    </row>
    <row r="5122" spans="1:5" ht="27">
      <c r="A5122" t="str">
        <f t="shared" si="79"/>
        <v>99251</v>
      </c>
      <c r="B5122" s="142" t="s">
        <v>5722</v>
      </c>
      <c r="C5122" s="156" t="s">
        <v>14112</v>
      </c>
      <c r="D5122" s="144" t="s">
        <v>9623</v>
      </c>
      <c r="E5122" s="145" t="s">
        <v>30498</v>
      </c>
    </row>
    <row r="5123" spans="1:5" ht="40.5">
      <c r="A5123" t="str">
        <f t="shared" si="79"/>
        <v>99252</v>
      </c>
      <c r="B5123" s="142" t="s">
        <v>5723</v>
      </c>
      <c r="C5123" s="156" t="s">
        <v>11047</v>
      </c>
      <c r="D5123" s="144" t="s">
        <v>9623</v>
      </c>
      <c r="E5123" s="145" t="s">
        <v>30499</v>
      </c>
    </row>
    <row r="5124" spans="1:5" ht="27">
      <c r="A5124" t="str">
        <f t="shared" si="79"/>
        <v>99253</v>
      </c>
      <c r="B5124" s="142" t="s">
        <v>5724</v>
      </c>
      <c r="C5124" s="156" t="s">
        <v>14113</v>
      </c>
      <c r="D5124" s="144" t="s">
        <v>9623</v>
      </c>
      <c r="E5124" s="145" t="s">
        <v>30500</v>
      </c>
    </row>
    <row r="5125" spans="1:5" ht="27">
      <c r="A5125" t="str">
        <f t="shared" si="79"/>
        <v>99254</v>
      </c>
      <c r="B5125" s="142" t="s">
        <v>5725</v>
      </c>
      <c r="C5125" s="156" t="s">
        <v>11048</v>
      </c>
      <c r="D5125" s="144" t="s">
        <v>9548</v>
      </c>
      <c r="E5125" s="145" t="s">
        <v>30501</v>
      </c>
    </row>
    <row r="5126" spans="1:5" ht="27">
      <c r="A5126" t="str">
        <f t="shared" si="79"/>
        <v>99255</v>
      </c>
      <c r="B5126" s="142" t="s">
        <v>5726</v>
      </c>
      <c r="C5126" s="156" t="s">
        <v>14114</v>
      </c>
      <c r="D5126" s="144" t="s">
        <v>9623</v>
      </c>
      <c r="E5126" s="145" t="s">
        <v>30502</v>
      </c>
    </row>
    <row r="5127" spans="1:5" ht="40.5">
      <c r="A5127" t="str">
        <f t="shared" si="79"/>
        <v>99256</v>
      </c>
      <c r="B5127" s="142" t="s">
        <v>5727</v>
      </c>
      <c r="C5127" s="156" t="s">
        <v>11049</v>
      </c>
      <c r="D5127" s="144" t="s">
        <v>9623</v>
      </c>
      <c r="E5127" s="145" t="s">
        <v>30503</v>
      </c>
    </row>
    <row r="5128" spans="1:5" ht="27">
      <c r="A5128" t="str">
        <f t="shared" ref="A5128:A5191" si="80">IF(ISERROR(SEARCH("/",B5128)=6),TRIM(CLEAN(B5128)),IF(SEARCH("/",B5128)=6,IF(LEN(TRIM(CLEAN(B5128)))=7,LEFT(TRIM(CLEAN(B5128)),6)&amp;"00"&amp;RIGHT(TRIM(CLEAN(B5128)),1),LEFT(TRIM(CLEAN(B5128)),6)&amp;"0"&amp;RIGHT(TRIM(CLEAN(B5128)),2)),TRIM(CLEAN(B5128))))</f>
        <v>99257</v>
      </c>
      <c r="B5128" s="142" t="s">
        <v>5728</v>
      </c>
      <c r="C5128" s="156" t="s">
        <v>14115</v>
      </c>
      <c r="D5128" s="144" t="s">
        <v>9623</v>
      </c>
      <c r="E5128" s="145" t="s">
        <v>30504</v>
      </c>
    </row>
    <row r="5129" spans="1:5" ht="27">
      <c r="A5129" t="str">
        <f t="shared" si="80"/>
        <v>99258</v>
      </c>
      <c r="B5129" s="142" t="s">
        <v>5729</v>
      </c>
      <c r="C5129" s="156" t="s">
        <v>14116</v>
      </c>
      <c r="D5129" s="144" t="s">
        <v>9623</v>
      </c>
      <c r="E5129" s="145" t="s">
        <v>24828</v>
      </c>
    </row>
    <row r="5130" spans="1:5" ht="40.5">
      <c r="A5130" t="str">
        <f t="shared" si="80"/>
        <v>99259</v>
      </c>
      <c r="B5130" s="142" t="s">
        <v>5730</v>
      </c>
      <c r="C5130" s="156" t="s">
        <v>11050</v>
      </c>
      <c r="D5130" s="144" t="s">
        <v>9623</v>
      </c>
      <c r="E5130" s="145" t="s">
        <v>30505</v>
      </c>
    </row>
    <row r="5131" spans="1:5" ht="27">
      <c r="A5131" t="str">
        <f t="shared" si="80"/>
        <v>99260</v>
      </c>
      <c r="B5131" s="142" t="s">
        <v>5731</v>
      </c>
      <c r="C5131" s="156" t="s">
        <v>14117</v>
      </c>
      <c r="D5131" s="144" t="s">
        <v>9623</v>
      </c>
      <c r="E5131" s="145" t="s">
        <v>28563</v>
      </c>
    </row>
    <row r="5132" spans="1:5" ht="27">
      <c r="A5132" t="str">
        <f t="shared" si="80"/>
        <v>99261</v>
      </c>
      <c r="B5132" s="142" t="s">
        <v>5732</v>
      </c>
      <c r="C5132" s="156" t="s">
        <v>11051</v>
      </c>
      <c r="D5132" s="144" t="s">
        <v>9548</v>
      </c>
      <c r="E5132" s="145" t="s">
        <v>30506</v>
      </c>
    </row>
    <row r="5133" spans="1:5" ht="27">
      <c r="A5133" t="str">
        <f t="shared" si="80"/>
        <v>99262</v>
      </c>
      <c r="B5133" s="142" t="s">
        <v>5733</v>
      </c>
      <c r="C5133" s="156" t="s">
        <v>14118</v>
      </c>
      <c r="D5133" s="144" t="s">
        <v>9623</v>
      </c>
      <c r="E5133" s="145" t="s">
        <v>30507</v>
      </c>
    </row>
    <row r="5134" spans="1:5" ht="27">
      <c r="A5134" t="str">
        <f t="shared" si="80"/>
        <v>99263</v>
      </c>
      <c r="B5134" s="142" t="s">
        <v>5734</v>
      </c>
      <c r="C5134" s="156" t="s">
        <v>11052</v>
      </c>
      <c r="D5134" s="144" t="s">
        <v>9548</v>
      </c>
      <c r="E5134" s="145" t="s">
        <v>30508</v>
      </c>
    </row>
    <row r="5135" spans="1:5" ht="27">
      <c r="A5135" t="str">
        <f t="shared" si="80"/>
        <v>99264</v>
      </c>
      <c r="B5135" s="142" t="s">
        <v>5735</v>
      </c>
      <c r="C5135" s="156" t="s">
        <v>14119</v>
      </c>
      <c r="D5135" s="144" t="s">
        <v>9623</v>
      </c>
      <c r="E5135" s="145" t="s">
        <v>30509</v>
      </c>
    </row>
    <row r="5136" spans="1:5" ht="40.5">
      <c r="A5136" t="str">
        <f t="shared" si="80"/>
        <v>99265</v>
      </c>
      <c r="B5136" s="142" t="s">
        <v>5736</v>
      </c>
      <c r="C5136" s="156" t="s">
        <v>11053</v>
      </c>
      <c r="D5136" s="144" t="s">
        <v>9623</v>
      </c>
      <c r="E5136" s="145" t="s">
        <v>30510</v>
      </c>
    </row>
    <row r="5137" spans="1:5" ht="27">
      <c r="A5137" t="str">
        <f t="shared" si="80"/>
        <v>99266</v>
      </c>
      <c r="B5137" s="142" t="s">
        <v>5737</v>
      </c>
      <c r="C5137" s="156" t="s">
        <v>11054</v>
      </c>
      <c r="D5137" s="144" t="s">
        <v>9548</v>
      </c>
      <c r="E5137" s="145" t="s">
        <v>30489</v>
      </c>
    </row>
    <row r="5138" spans="1:5" ht="40.5">
      <c r="A5138" t="str">
        <f t="shared" si="80"/>
        <v>99267</v>
      </c>
      <c r="B5138" s="142" t="s">
        <v>5738</v>
      </c>
      <c r="C5138" s="156" t="s">
        <v>11055</v>
      </c>
      <c r="D5138" s="144" t="s">
        <v>9623</v>
      </c>
      <c r="E5138" s="145" t="s">
        <v>30511</v>
      </c>
    </row>
    <row r="5139" spans="1:5" ht="27">
      <c r="A5139" t="str">
        <f t="shared" si="80"/>
        <v>99268</v>
      </c>
      <c r="B5139" s="142" t="s">
        <v>8268</v>
      </c>
      <c r="C5139" s="156" t="s">
        <v>11056</v>
      </c>
      <c r="D5139" s="144" t="s">
        <v>9623</v>
      </c>
      <c r="E5139" s="145" t="s">
        <v>30512</v>
      </c>
    </row>
    <row r="5140" spans="1:5" ht="27">
      <c r="A5140" t="str">
        <f t="shared" si="80"/>
        <v>99269</v>
      </c>
      <c r="B5140" s="142" t="s">
        <v>5739</v>
      </c>
      <c r="C5140" s="156" t="s">
        <v>11057</v>
      </c>
      <c r="D5140" s="144" t="s">
        <v>9548</v>
      </c>
      <c r="E5140" s="145" t="s">
        <v>30494</v>
      </c>
    </row>
    <row r="5141" spans="1:5" ht="27">
      <c r="A5141" t="str">
        <f t="shared" si="80"/>
        <v>99270</v>
      </c>
      <c r="B5141" s="142" t="s">
        <v>8269</v>
      </c>
      <c r="C5141" s="156" t="s">
        <v>11058</v>
      </c>
      <c r="D5141" s="144" t="s">
        <v>9623</v>
      </c>
      <c r="E5141" s="145" t="s">
        <v>30513</v>
      </c>
    </row>
    <row r="5142" spans="1:5" ht="40.5">
      <c r="A5142" t="str">
        <f t="shared" si="80"/>
        <v>99271</v>
      </c>
      <c r="B5142" s="142" t="s">
        <v>5740</v>
      </c>
      <c r="C5142" s="156" t="s">
        <v>11059</v>
      </c>
      <c r="D5142" s="144" t="s">
        <v>9623</v>
      </c>
      <c r="E5142" s="145" t="s">
        <v>30514</v>
      </c>
    </row>
    <row r="5143" spans="1:5" ht="27">
      <c r="A5143" t="str">
        <f t="shared" si="80"/>
        <v>99272</v>
      </c>
      <c r="B5143" s="142" t="s">
        <v>5741</v>
      </c>
      <c r="C5143" s="156" t="s">
        <v>11060</v>
      </c>
      <c r="D5143" s="144" t="s">
        <v>9623</v>
      </c>
      <c r="E5143" s="145" t="s">
        <v>30515</v>
      </c>
    </row>
    <row r="5144" spans="1:5" ht="27">
      <c r="A5144" t="str">
        <f t="shared" si="80"/>
        <v>99273</v>
      </c>
      <c r="B5144" s="142" t="s">
        <v>5742</v>
      </c>
      <c r="C5144" s="156" t="s">
        <v>11061</v>
      </c>
      <c r="D5144" s="144" t="s">
        <v>9623</v>
      </c>
      <c r="E5144" s="145" t="s">
        <v>30516</v>
      </c>
    </row>
    <row r="5145" spans="1:5" ht="40.5">
      <c r="A5145" t="str">
        <f t="shared" si="80"/>
        <v>99274</v>
      </c>
      <c r="B5145" s="142" t="s">
        <v>5743</v>
      </c>
      <c r="C5145" s="156" t="s">
        <v>11062</v>
      </c>
      <c r="D5145" s="144" t="s">
        <v>9623</v>
      </c>
      <c r="E5145" s="145" t="s">
        <v>30517</v>
      </c>
    </row>
    <row r="5146" spans="1:5" ht="27">
      <c r="A5146" t="str">
        <f t="shared" si="80"/>
        <v>99275</v>
      </c>
      <c r="B5146" s="142" t="s">
        <v>8270</v>
      </c>
      <c r="C5146" s="156" t="s">
        <v>11063</v>
      </c>
      <c r="D5146" s="144" t="s">
        <v>9623</v>
      </c>
      <c r="E5146" s="145" t="s">
        <v>30518</v>
      </c>
    </row>
    <row r="5147" spans="1:5" ht="27">
      <c r="A5147" t="str">
        <f t="shared" si="80"/>
        <v>99276</v>
      </c>
      <c r="B5147" s="142" t="s">
        <v>5744</v>
      </c>
      <c r="C5147" s="156" t="s">
        <v>11064</v>
      </c>
      <c r="D5147" s="144" t="s">
        <v>9548</v>
      </c>
      <c r="E5147" s="145" t="s">
        <v>30519</v>
      </c>
    </row>
    <row r="5148" spans="1:5" ht="27">
      <c r="A5148" t="str">
        <f t="shared" si="80"/>
        <v>99277</v>
      </c>
      <c r="B5148" s="142" t="s">
        <v>5745</v>
      </c>
      <c r="C5148" s="156" t="s">
        <v>11065</v>
      </c>
      <c r="D5148" s="144" t="s">
        <v>9548</v>
      </c>
      <c r="E5148" s="145" t="s">
        <v>30508</v>
      </c>
    </row>
    <row r="5149" spans="1:5" ht="27">
      <c r="A5149" t="str">
        <f t="shared" si="80"/>
        <v>99278</v>
      </c>
      <c r="B5149" s="142" t="s">
        <v>5746</v>
      </c>
      <c r="C5149" s="156" t="s">
        <v>11066</v>
      </c>
      <c r="D5149" s="144" t="s">
        <v>9548</v>
      </c>
      <c r="E5149" s="145" t="s">
        <v>30520</v>
      </c>
    </row>
    <row r="5150" spans="1:5" ht="40.5">
      <c r="A5150" t="str">
        <f t="shared" si="80"/>
        <v>99279</v>
      </c>
      <c r="B5150" s="142" t="s">
        <v>5747</v>
      </c>
      <c r="C5150" s="156" t="s">
        <v>11067</v>
      </c>
      <c r="D5150" s="144" t="s">
        <v>9623</v>
      </c>
      <c r="E5150" s="145" t="s">
        <v>30521</v>
      </c>
    </row>
    <row r="5151" spans="1:5" ht="40.5">
      <c r="A5151" t="str">
        <f t="shared" si="80"/>
        <v>99280</v>
      </c>
      <c r="B5151" s="142" t="s">
        <v>5748</v>
      </c>
      <c r="C5151" s="156" t="s">
        <v>11068</v>
      </c>
      <c r="D5151" s="144" t="s">
        <v>9623</v>
      </c>
      <c r="E5151" s="145" t="s">
        <v>30522</v>
      </c>
    </row>
    <row r="5152" spans="1:5" ht="27">
      <c r="A5152" t="str">
        <f t="shared" si="80"/>
        <v>99281</v>
      </c>
      <c r="B5152" s="142" t="s">
        <v>5749</v>
      </c>
      <c r="C5152" s="156" t="s">
        <v>11069</v>
      </c>
      <c r="D5152" s="144" t="s">
        <v>9548</v>
      </c>
      <c r="E5152" s="145" t="s">
        <v>30519</v>
      </c>
    </row>
    <row r="5153" spans="1:5" ht="27">
      <c r="A5153" t="str">
        <f t="shared" si="80"/>
        <v>99282</v>
      </c>
      <c r="B5153" s="142" t="s">
        <v>5750</v>
      </c>
      <c r="C5153" s="156" t="s">
        <v>11070</v>
      </c>
      <c r="D5153" s="144" t="s">
        <v>9548</v>
      </c>
      <c r="E5153" s="145" t="s">
        <v>30523</v>
      </c>
    </row>
    <row r="5154" spans="1:5" ht="27">
      <c r="A5154" t="str">
        <f t="shared" si="80"/>
        <v>99283</v>
      </c>
      <c r="B5154" s="142" t="s">
        <v>5751</v>
      </c>
      <c r="C5154" s="156" t="s">
        <v>11071</v>
      </c>
      <c r="D5154" s="144" t="s">
        <v>9548</v>
      </c>
      <c r="E5154" s="145" t="s">
        <v>30524</v>
      </c>
    </row>
    <row r="5155" spans="1:5" ht="40.5">
      <c r="A5155" t="str">
        <f t="shared" si="80"/>
        <v>99284</v>
      </c>
      <c r="B5155" s="142" t="s">
        <v>5752</v>
      </c>
      <c r="C5155" s="156" t="s">
        <v>11072</v>
      </c>
      <c r="D5155" s="144" t="s">
        <v>9623</v>
      </c>
      <c r="E5155" s="145" t="s">
        <v>30525</v>
      </c>
    </row>
    <row r="5156" spans="1:5" ht="27">
      <c r="A5156" t="str">
        <f t="shared" si="80"/>
        <v>99285</v>
      </c>
      <c r="B5156" s="142" t="s">
        <v>8271</v>
      </c>
      <c r="C5156" s="156" t="s">
        <v>11073</v>
      </c>
      <c r="D5156" s="144" t="s">
        <v>9623</v>
      </c>
      <c r="E5156" s="145" t="s">
        <v>30526</v>
      </c>
    </row>
    <row r="5157" spans="1:5" ht="40.5">
      <c r="A5157" t="str">
        <f t="shared" si="80"/>
        <v>99286</v>
      </c>
      <c r="B5157" s="142" t="s">
        <v>5753</v>
      </c>
      <c r="C5157" s="156" t="s">
        <v>11074</v>
      </c>
      <c r="D5157" s="144" t="s">
        <v>9623</v>
      </c>
      <c r="E5157" s="145" t="s">
        <v>30527</v>
      </c>
    </row>
    <row r="5158" spans="1:5" ht="40.5">
      <c r="A5158" t="str">
        <f t="shared" si="80"/>
        <v>99287</v>
      </c>
      <c r="B5158" s="142" t="s">
        <v>5754</v>
      </c>
      <c r="C5158" s="156" t="s">
        <v>11075</v>
      </c>
      <c r="D5158" s="144" t="s">
        <v>9623</v>
      </c>
      <c r="E5158" s="145" t="s">
        <v>30528</v>
      </c>
    </row>
    <row r="5159" spans="1:5" ht="27">
      <c r="A5159" t="str">
        <f t="shared" si="80"/>
        <v>99288</v>
      </c>
      <c r="B5159" s="142" t="s">
        <v>5755</v>
      </c>
      <c r="C5159" s="156" t="s">
        <v>11076</v>
      </c>
      <c r="D5159" s="144" t="s">
        <v>9548</v>
      </c>
      <c r="E5159" s="145" t="s">
        <v>30529</v>
      </c>
    </row>
    <row r="5160" spans="1:5" ht="27">
      <c r="A5160" t="str">
        <f t="shared" si="80"/>
        <v>99289</v>
      </c>
      <c r="B5160" s="142" t="s">
        <v>5756</v>
      </c>
      <c r="C5160" s="156" t="s">
        <v>11077</v>
      </c>
      <c r="D5160" s="144" t="s">
        <v>9548</v>
      </c>
      <c r="E5160" s="145" t="s">
        <v>30530</v>
      </c>
    </row>
    <row r="5161" spans="1:5" ht="40.5">
      <c r="A5161" t="str">
        <f t="shared" si="80"/>
        <v>99290</v>
      </c>
      <c r="B5161" s="142" t="s">
        <v>5757</v>
      </c>
      <c r="C5161" s="156" t="s">
        <v>11078</v>
      </c>
      <c r="D5161" s="144" t="s">
        <v>9623</v>
      </c>
      <c r="E5161" s="145" t="s">
        <v>30531</v>
      </c>
    </row>
    <row r="5162" spans="1:5" ht="27">
      <c r="A5162" t="str">
        <f t="shared" si="80"/>
        <v>99291</v>
      </c>
      <c r="B5162" s="142" t="s">
        <v>5758</v>
      </c>
      <c r="C5162" s="156" t="s">
        <v>11079</v>
      </c>
      <c r="D5162" s="144" t="s">
        <v>9548</v>
      </c>
      <c r="E5162" s="145" t="s">
        <v>30532</v>
      </c>
    </row>
    <row r="5163" spans="1:5" ht="27">
      <c r="A5163" t="str">
        <f t="shared" si="80"/>
        <v>99292</v>
      </c>
      <c r="B5163" s="142" t="s">
        <v>5759</v>
      </c>
      <c r="C5163" s="156" t="s">
        <v>11080</v>
      </c>
      <c r="D5163" s="144" t="s">
        <v>9623</v>
      </c>
      <c r="E5163" s="145" t="s">
        <v>30533</v>
      </c>
    </row>
    <row r="5164" spans="1:5" ht="27">
      <c r="A5164" t="str">
        <f t="shared" si="80"/>
        <v>99293</v>
      </c>
      <c r="B5164" s="142" t="s">
        <v>5760</v>
      </c>
      <c r="C5164" s="156" t="s">
        <v>11081</v>
      </c>
      <c r="D5164" s="144" t="s">
        <v>9548</v>
      </c>
      <c r="E5164" s="145" t="s">
        <v>30534</v>
      </c>
    </row>
    <row r="5165" spans="1:5" ht="40.5">
      <c r="A5165" t="str">
        <f t="shared" si="80"/>
        <v>99294</v>
      </c>
      <c r="B5165" s="142" t="s">
        <v>5761</v>
      </c>
      <c r="C5165" s="156" t="s">
        <v>11082</v>
      </c>
      <c r="D5165" s="144" t="s">
        <v>9623</v>
      </c>
      <c r="E5165" s="145" t="s">
        <v>30535</v>
      </c>
    </row>
    <row r="5166" spans="1:5" ht="27">
      <c r="A5166" t="str">
        <f t="shared" si="80"/>
        <v>99296</v>
      </c>
      <c r="B5166" s="142" t="s">
        <v>5762</v>
      </c>
      <c r="C5166" s="156" t="s">
        <v>11083</v>
      </c>
      <c r="D5166" s="144" t="s">
        <v>9548</v>
      </c>
      <c r="E5166" s="145" t="s">
        <v>30536</v>
      </c>
    </row>
    <row r="5167" spans="1:5" ht="27">
      <c r="A5167" t="str">
        <f t="shared" si="80"/>
        <v>99297</v>
      </c>
      <c r="B5167" s="142" t="s">
        <v>5763</v>
      </c>
      <c r="C5167" s="156" t="s">
        <v>11084</v>
      </c>
      <c r="D5167" s="144" t="s">
        <v>9548</v>
      </c>
      <c r="E5167" s="145" t="s">
        <v>30537</v>
      </c>
    </row>
    <row r="5168" spans="1:5" ht="40.5">
      <c r="A5168" t="str">
        <f t="shared" si="80"/>
        <v>99298</v>
      </c>
      <c r="B5168" s="142" t="s">
        <v>5764</v>
      </c>
      <c r="C5168" s="156" t="s">
        <v>11085</v>
      </c>
      <c r="D5168" s="144" t="s">
        <v>9623</v>
      </c>
      <c r="E5168" s="145" t="s">
        <v>30538</v>
      </c>
    </row>
    <row r="5169" spans="1:5" ht="27">
      <c r="A5169" t="str">
        <f t="shared" si="80"/>
        <v>99299</v>
      </c>
      <c r="B5169" s="142" t="s">
        <v>5765</v>
      </c>
      <c r="C5169" s="156" t="s">
        <v>11086</v>
      </c>
      <c r="D5169" s="144" t="s">
        <v>9548</v>
      </c>
      <c r="E5169" s="145" t="s">
        <v>30539</v>
      </c>
    </row>
    <row r="5170" spans="1:5" ht="40.5">
      <c r="A5170" t="str">
        <f t="shared" si="80"/>
        <v>99300</v>
      </c>
      <c r="B5170" s="142" t="s">
        <v>5766</v>
      </c>
      <c r="C5170" s="156" t="s">
        <v>11087</v>
      </c>
      <c r="D5170" s="144" t="s">
        <v>9623</v>
      </c>
      <c r="E5170" s="145" t="s">
        <v>30540</v>
      </c>
    </row>
    <row r="5171" spans="1:5" ht="40.5">
      <c r="A5171" t="str">
        <f t="shared" si="80"/>
        <v>99301</v>
      </c>
      <c r="B5171" s="142" t="s">
        <v>5767</v>
      </c>
      <c r="C5171" s="156" t="s">
        <v>11088</v>
      </c>
      <c r="D5171" s="144" t="s">
        <v>9623</v>
      </c>
      <c r="E5171" s="145" t="s">
        <v>30541</v>
      </c>
    </row>
    <row r="5172" spans="1:5" ht="27">
      <c r="A5172" t="str">
        <f t="shared" si="80"/>
        <v>99302</v>
      </c>
      <c r="B5172" s="142" t="s">
        <v>5768</v>
      </c>
      <c r="C5172" s="156" t="s">
        <v>11089</v>
      </c>
      <c r="D5172" s="144" t="s">
        <v>9548</v>
      </c>
      <c r="E5172" s="145" t="s">
        <v>30542</v>
      </c>
    </row>
    <row r="5173" spans="1:5" ht="40.5">
      <c r="A5173" t="str">
        <f t="shared" si="80"/>
        <v>99303</v>
      </c>
      <c r="B5173" s="142" t="s">
        <v>5769</v>
      </c>
      <c r="C5173" s="156" t="s">
        <v>11090</v>
      </c>
      <c r="D5173" s="144" t="s">
        <v>9623</v>
      </c>
      <c r="E5173" s="145" t="s">
        <v>30543</v>
      </c>
    </row>
    <row r="5174" spans="1:5" ht="27">
      <c r="A5174" t="str">
        <f t="shared" si="80"/>
        <v>99304</v>
      </c>
      <c r="B5174" s="142" t="s">
        <v>5770</v>
      </c>
      <c r="C5174" s="156" t="s">
        <v>11091</v>
      </c>
      <c r="D5174" s="144" t="s">
        <v>9548</v>
      </c>
      <c r="E5174" s="145" t="s">
        <v>30544</v>
      </c>
    </row>
    <row r="5175" spans="1:5" ht="40.5">
      <c r="A5175" t="str">
        <f t="shared" si="80"/>
        <v>99305</v>
      </c>
      <c r="B5175" s="142" t="s">
        <v>5771</v>
      </c>
      <c r="C5175" s="156" t="s">
        <v>11092</v>
      </c>
      <c r="D5175" s="144" t="s">
        <v>9623</v>
      </c>
      <c r="E5175" s="145" t="s">
        <v>30545</v>
      </c>
    </row>
    <row r="5176" spans="1:5" ht="27">
      <c r="A5176" t="str">
        <f t="shared" si="80"/>
        <v>99306</v>
      </c>
      <c r="B5176" s="142" t="s">
        <v>5772</v>
      </c>
      <c r="C5176" s="156" t="s">
        <v>11093</v>
      </c>
      <c r="D5176" s="144" t="s">
        <v>9548</v>
      </c>
      <c r="E5176" s="145" t="s">
        <v>30542</v>
      </c>
    </row>
    <row r="5177" spans="1:5" ht="27">
      <c r="A5177" t="str">
        <f t="shared" si="80"/>
        <v>99307</v>
      </c>
      <c r="B5177" s="142" t="s">
        <v>5773</v>
      </c>
      <c r="C5177" s="156" t="s">
        <v>11094</v>
      </c>
      <c r="D5177" s="144" t="s">
        <v>9548</v>
      </c>
      <c r="E5177" s="145" t="s">
        <v>30546</v>
      </c>
    </row>
    <row r="5178" spans="1:5" ht="40.5">
      <c r="A5178" t="str">
        <f t="shared" si="80"/>
        <v>99308</v>
      </c>
      <c r="B5178" s="142" t="s">
        <v>5774</v>
      </c>
      <c r="C5178" s="156" t="s">
        <v>11095</v>
      </c>
      <c r="D5178" s="144" t="s">
        <v>9623</v>
      </c>
      <c r="E5178" s="145" t="s">
        <v>30547</v>
      </c>
    </row>
    <row r="5179" spans="1:5" ht="27">
      <c r="A5179" t="str">
        <f t="shared" si="80"/>
        <v>99309</v>
      </c>
      <c r="B5179" s="142" t="s">
        <v>5775</v>
      </c>
      <c r="C5179" s="156" t="s">
        <v>11096</v>
      </c>
      <c r="D5179" s="144" t="s">
        <v>9548</v>
      </c>
      <c r="E5179" s="145" t="s">
        <v>30548</v>
      </c>
    </row>
    <row r="5180" spans="1:5" ht="40.5">
      <c r="A5180" t="str">
        <f t="shared" si="80"/>
        <v>99310</v>
      </c>
      <c r="B5180" s="142" t="s">
        <v>5776</v>
      </c>
      <c r="C5180" s="156" t="s">
        <v>11097</v>
      </c>
      <c r="D5180" s="144" t="s">
        <v>9623</v>
      </c>
      <c r="E5180" s="145" t="s">
        <v>30549</v>
      </c>
    </row>
    <row r="5181" spans="1:5" ht="27">
      <c r="A5181" t="str">
        <f t="shared" si="80"/>
        <v>99311</v>
      </c>
      <c r="B5181" s="142" t="s">
        <v>5777</v>
      </c>
      <c r="C5181" s="156" t="s">
        <v>11098</v>
      </c>
      <c r="D5181" s="144" t="s">
        <v>9548</v>
      </c>
      <c r="E5181" s="145" t="s">
        <v>30548</v>
      </c>
    </row>
    <row r="5182" spans="1:5" ht="40.5">
      <c r="A5182" t="str">
        <f t="shared" si="80"/>
        <v>99312</v>
      </c>
      <c r="B5182" s="142" t="s">
        <v>5778</v>
      </c>
      <c r="C5182" s="156" t="s">
        <v>11099</v>
      </c>
      <c r="D5182" s="144" t="s">
        <v>9623</v>
      </c>
      <c r="E5182" s="145" t="s">
        <v>30550</v>
      </c>
    </row>
    <row r="5183" spans="1:5" ht="40.5">
      <c r="A5183" t="str">
        <f t="shared" si="80"/>
        <v>99313</v>
      </c>
      <c r="B5183" s="142" t="s">
        <v>5779</v>
      </c>
      <c r="C5183" s="156" t="s">
        <v>11100</v>
      </c>
      <c r="D5183" s="144" t="s">
        <v>9623</v>
      </c>
      <c r="E5183" s="145" t="s">
        <v>30551</v>
      </c>
    </row>
    <row r="5184" spans="1:5" ht="27">
      <c r="A5184" t="str">
        <f t="shared" si="80"/>
        <v>99314</v>
      </c>
      <c r="B5184" s="142" t="s">
        <v>5780</v>
      </c>
      <c r="C5184" s="156" t="s">
        <v>11101</v>
      </c>
      <c r="D5184" s="144" t="s">
        <v>9548</v>
      </c>
      <c r="E5184" s="145" t="s">
        <v>30552</v>
      </c>
    </row>
    <row r="5185" spans="1:5" ht="40.5">
      <c r="A5185" t="str">
        <f t="shared" si="80"/>
        <v>99315</v>
      </c>
      <c r="B5185" s="142" t="s">
        <v>5781</v>
      </c>
      <c r="C5185" s="156" t="s">
        <v>11102</v>
      </c>
      <c r="D5185" s="144" t="s">
        <v>9623</v>
      </c>
      <c r="E5185" s="145" t="s">
        <v>30553</v>
      </c>
    </row>
    <row r="5186" spans="1:5" ht="27">
      <c r="A5186" t="str">
        <f t="shared" si="80"/>
        <v>99317</v>
      </c>
      <c r="B5186" s="142" t="s">
        <v>5782</v>
      </c>
      <c r="C5186" s="156" t="s">
        <v>11103</v>
      </c>
      <c r="D5186" s="144" t="s">
        <v>9548</v>
      </c>
      <c r="E5186" s="145" t="s">
        <v>30554</v>
      </c>
    </row>
    <row r="5187" spans="1:5" ht="27">
      <c r="A5187" t="str">
        <f t="shared" si="80"/>
        <v>99318</v>
      </c>
      <c r="B5187" s="142" t="s">
        <v>5783</v>
      </c>
      <c r="C5187" s="156" t="s">
        <v>11104</v>
      </c>
      <c r="D5187" s="144" t="s">
        <v>9548</v>
      </c>
      <c r="E5187" s="145" t="s">
        <v>30555</v>
      </c>
    </row>
    <row r="5188" spans="1:5" ht="27">
      <c r="A5188" t="str">
        <f t="shared" si="80"/>
        <v>99319</v>
      </c>
      <c r="B5188" s="142" t="s">
        <v>5784</v>
      </c>
      <c r="C5188" s="156" t="s">
        <v>11105</v>
      </c>
      <c r="D5188" s="144" t="s">
        <v>9548</v>
      </c>
      <c r="E5188" s="145" t="s">
        <v>30556</v>
      </c>
    </row>
    <row r="5189" spans="1:5" ht="40.5">
      <c r="A5189" t="str">
        <f t="shared" si="80"/>
        <v>99320</v>
      </c>
      <c r="B5189" s="142" t="s">
        <v>5785</v>
      </c>
      <c r="C5189" s="156" t="s">
        <v>11106</v>
      </c>
      <c r="D5189" s="144" t="s">
        <v>9623</v>
      </c>
      <c r="E5189" s="145" t="s">
        <v>30557</v>
      </c>
    </row>
    <row r="5190" spans="1:5" ht="27">
      <c r="A5190" t="str">
        <f t="shared" si="80"/>
        <v>99321</v>
      </c>
      <c r="B5190" s="142" t="s">
        <v>5786</v>
      </c>
      <c r="C5190" s="156" t="s">
        <v>11107</v>
      </c>
      <c r="D5190" s="144" t="s">
        <v>9548</v>
      </c>
      <c r="E5190" s="145" t="s">
        <v>30558</v>
      </c>
    </row>
    <row r="5191" spans="1:5" ht="40.5">
      <c r="A5191" t="str">
        <f t="shared" si="80"/>
        <v>99322</v>
      </c>
      <c r="B5191" s="142" t="s">
        <v>5787</v>
      </c>
      <c r="C5191" s="156" t="s">
        <v>11108</v>
      </c>
      <c r="D5191" s="144" t="s">
        <v>9623</v>
      </c>
      <c r="E5191" s="145" t="s">
        <v>30559</v>
      </c>
    </row>
    <row r="5192" spans="1:5" ht="27">
      <c r="A5192" t="str">
        <f t="shared" ref="A5192:A5255" si="81">IF(ISERROR(SEARCH("/",B5192)=6),TRIM(CLEAN(B5192)),IF(SEARCH("/",B5192)=6,IF(LEN(TRIM(CLEAN(B5192)))=7,LEFT(TRIM(CLEAN(B5192)),6)&amp;"00"&amp;RIGHT(TRIM(CLEAN(B5192)),1),LEFT(TRIM(CLEAN(B5192)),6)&amp;"0"&amp;RIGHT(TRIM(CLEAN(B5192)),2)),TRIM(CLEAN(B5192))))</f>
        <v>99323</v>
      </c>
      <c r="B5192" s="142" t="s">
        <v>5788</v>
      </c>
      <c r="C5192" s="156" t="s">
        <v>11109</v>
      </c>
      <c r="D5192" s="144" t="s">
        <v>9548</v>
      </c>
      <c r="E5192" s="145" t="s">
        <v>30537</v>
      </c>
    </row>
    <row r="5193" spans="1:5" ht="40.5">
      <c r="A5193" t="str">
        <f t="shared" si="81"/>
        <v>99324</v>
      </c>
      <c r="B5193" s="142" t="s">
        <v>5789</v>
      </c>
      <c r="C5193" s="156" t="s">
        <v>11110</v>
      </c>
      <c r="D5193" s="144" t="s">
        <v>9623</v>
      </c>
      <c r="E5193" s="145" t="s">
        <v>30560</v>
      </c>
    </row>
    <row r="5194" spans="1:5" ht="27">
      <c r="A5194" t="str">
        <f t="shared" si="81"/>
        <v>99325</v>
      </c>
      <c r="B5194" s="142" t="s">
        <v>5790</v>
      </c>
      <c r="C5194" s="156" t="s">
        <v>11111</v>
      </c>
      <c r="D5194" s="144" t="s">
        <v>9548</v>
      </c>
      <c r="E5194" s="145" t="s">
        <v>30539</v>
      </c>
    </row>
    <row r="5195" spans="1:5" ht="40.5">
      <c r="A5195" t="str">
        <f t="shared" si="81"/>
        <v>99326</v>
      </c>
      <c r="B5195" s="142" t="s">
        <v>5791</v>
      </c>
      <c r="C5195" s="156" t="s">
        <v>11112</v>
      </c>
      <c r="D5195" s="144" t="s">
        <v>9623</v>
      </c>
      <c r="E5195" s="145" t="s">
        <v>30561</v>
      </c>
    </row>
    <row r="5196" spans="1:5" ht="27">
      <c r="A5196" t="str">
        <f t="shared" si="81"/>
        <v>99327</v>
      </c>
      <c r="B5196" s="142" t="s">
        <v>5792</v>
      </c>
      <c r="C5196" s="156" t="s">
        <v>11113</v>
      </c>
      <c r="D5196" s="144" t="s">
        <v>9548</v>
      </c>
      <c r="E5196" s="145" t="s">
        <v>30562</v>
      </c>
    </row>
    <row r="5197" spans="1:5" ht="40.5">
      <c r="A5197" t="str">
        <f t="shared" si="81"/>
        <v>99431</v>
      </c>
      <c r="B5197" s="142" t="s">
        <v>5793</v>
      </c>
      <c r="C5197" s="156" t="s">
        <v>30563</v>
      </c>
      <c r="D5197" s="144" t="s">
        <v>10840</v>
      </c>
      <c r="E5197" s="145" t="s">
        <v>30564</v>
      </c>
    </row>
    <row r="5198" spans="1:5" ht="40.5">
      <c r="A5198" t="str">
        <f t="shared" si="81"/>
        <v>99432</v>
      </c>
      <c r="B5198" s="142" t="s">
        <v>5794</v>
      </c>
      <c r="C5198" s="156" t="s">
        <v>30565</v>
      </c>
      <c r="D5198" s="144" t="s">
        <v>10840</v>
      </c>
      <c r="E5198" s="145" t="s">
        <v>30566</v>
      </c>
    </row>
    <row r="5199" spans="1:5" ht="40.5">
      <c r="A5199" t="str">
        <f t="shared" si="81"/>
        <v>99433</v>
      </c>
      <c r="B5199" s="142" t="s">
        <v>5795</v>
      </c>
      <c r="C5199" s="156" t="s">
        <v>30567</v>
      </c>
      <c r="D5199" s="144" t="s">
        <v>10840</v>
      </c>
      <c r="E5199" s="145" t="s">
        <v>30568</v>
      </c>
    </row>
    <row r="5200" spans="1:5" ht="40.5">
      <c r="A5200" t="str">
        <f t="shared" si="81"/>
        <v>99434</v>
      </c>
      <c r="B5200" s="142" t="s">
        <v>5796</v>
      </c>
      <c r="C5200" s="156" t="s">
        <v>30569</v>
      </c>
      <c r="D5200" s="144" t="s">
        <v>10840</v>
      </c>
      <c r="E5200" s="145" t="s">
        <v>30570</v>
      </c>
    </row>
    <row r="5201" spans="1:5" ht="40.5">
      <c r="A5201" t="str">
        <f t="shared" si="81"/>
        <v>99435</v>
      </c>
      <c r="B5201" s="142" t="s">
        <v>5797</v>
      </c>
      <c r="C5201" s="156" t="s">
        <v>30571</v>
      </c>
      <c r="D5201" s="144" t="s">
        <v>10840</v>
      </c>
      <c r="E5201" s="145" t="s">
        <v>30572</v>
      </c>
    </row>
    <row r="5202" spans="1:5" ht="40.5">
      <c r="A5202" t="str">
        <f t="shared" si="81"/>
        <v>99436</v>
      </c>
      <c r="B5202" s="142" t="s">
        <v>5798</v>
      </c>
      <c r="C5202" s="156" t="s">
        <v>30573</v>
      </c>
      <c r="D5202" s="144" t="s">
        <v>10840</v>
      </c>
      <c r="E5202" s="145" t="s">
        <v>30574</v>
      </c>
    </row>
    <row r="5203" spans="1:5" ht="40.5">
      <c r="A5203" t="str">
        <f t="shared" si="81"/>
        <v>99437</v>
      </c>
      <c r="B5203" s="142" t="s">
        <v>5799</v>
      </c>
      <c r="C5203" s="156" t="s">
        <v>30575</v>
      </c>
      <c r="D5203" s="144" t="s">
        <v>10840</v>
      </c>
      <c r="E5203" s="145" t="s">
        <v>30576</v>
      </c>
    </row>
    <row r="5204" spans="1:5" ht="40.5">
      <c r="A5204" t="str">
        <f t="shared" si="81"/>
        <v>99438</v>
      </c>
      <c r="B5204" s="142" t="s">
        <v>5800</v>
      </c>
      <c r="C5204" s="156" t="s">
        <v>30577</v>
      </c>
      <c r="D5204" s="144" t="s">
        <v>10840</v>
      </c>
      <c r="E5204" s="145" t="s">
        <v>30578</v>
      </c>
    </row>
    <row r="5205" spans="1:5" ht="40.5">
      <c r="A5205" t="str">
        <f t="shared" si="81"/>
        <v>99439</v>
      </c>
      <c r="B5205" s="142" t="s">
        <v>5801</v>
      </c>
      <c r="C5205" s="156" t="s">
        <v>30579</v>
      </c>
      <c r="D5205" s="144" t="s">
        <v>10840</v>
      </c>
      <c r="E5205" s="145" t="s">
        <v>30580</v>
      </c>
    </row>
    <row r="5206" spans="1:5" ht="27">
      <c r="A5206" t="str">
        <f t="shared" si="81"/>
        <v>99619</v>
      </c>
      <c r="B5206" s="142" t="s">
        <v>5802</v>
      </c>
      <c r="C5206" s="156" t="s">
        <v>25164</v>
      </c>
      <c r="D5206" s="144" t="s">
        <v>9623</v>
      </c>
      <c r="E5206" s="145" t="s">
        <v>25582</v>
      </c>
    </row>
    <row r="5207" spans="1:5" ht="27">
      <c r="A5207" t="str">
        <f t="shared" si="81"/>
        <v>99620</v>
      </c>
      <c r="B5207" s="142" t="s">
        <v>5803</v>
      </c>
      <c r="C5207" s="156" t="s">
        <v>25165</v>
      </c>
      <c r="D5207" s="144" t="s">
        <v>9623</v>
      </c>
      <c r="E5207" s="145" t="s">
        <v>30581</v>
      </c>
    </row>
    <row r="5208" spans="1:5" ht="27">
      <c r="A5208" t="str">
        <f t="shared" si="81"/>
        <v>99621</v>
      </c>
      <c r="B5208" s="142" t="s">
        <v>5804</v>
      </c>
      <c r="C5208" s="156" t="s">
        <v>25166</v>
      </c>
      <c r="D5208" s="144" t="s">
        <v>9623</v>
      </c>
      <c r="E5208" s="145" t="s">
        <v>30582</v>
      </c>
    </row>
    <row r="5209" spans="1:5" ht="27">
      <c r="A5209" t="str">
        <f t="shared" si="81"/>
        <v>99622</v>
      </c>
      <c r="B5209" s="142" t="s">
        <v>5805</v>
      </c>
      <c r="C5209" s="156" t="s">
        <v>25167</v>
      </c>
      <c r="D5209" s="144" t="s">
        <v>9623</v>
      </c>
      <c r="E5209" s="145" t="s">
        <v>30583</v>
      </c>
    </row>
    <row r="5210" spans="1:5" ht="27">
      <c r="A5210" t="str">
        <f t="shared" si="81"/>
        <v>99623</v>
      </c>
      <c r="B5210" s="142" t="s">
        <v>5806</v>
      </c>
      <c r="C5210" s="156" t="s">
        <v>25168</v>
      </c>
      <c r="D5210" s="144" t="s">
        <v>9623</v>
      </c>
      <c r="E5210" s="145" t="s">
        <v>30584</v>
      </c>
    </row>
    <row r="5211" spans="1:5" ht="27">
      <c r="A5211" t="str">
        <f t="shared" si="81"/>
        <v>99624</v>
      </c>
      <c r="B5211" s="142" t="s">
        <v>5807</v>
      </c>
      <c r="C5211" s="156" t="s">
        <v>25169</v>
      </c>
      <c r="D5211" s="144" t="s">
        <v>9623</v>
      </c>
      <c r="E5211" s="145" t="s">
        <v>30585</v>
      </c>
    </row>
    <row r="5212" spans="1:5" ht="27">
      <c r="A5212" t="str">
        <f t="shared" si="81"/>
        <v>99625</v>
      </c>
      <c r="B5212" s="142" t="s">
        <v>5808</v>
      </c>
      <c r="C5212" s="156" t="s">
        <v>25170</v>
      </c>
      <c r="D5212" s="144" t="s">
        <v>9623</v>
      </c>
      <c r="E5212" s="145" t="s">
        <v>30586</v>
      </c>
    </row>
    <row r="5213" spans="1:5" ht="27">
      <c r="A5213" t="str">
        <f t="shared" si="81"/>
        <v>99626</v>
      </c>
      <c r="B5213" s="142" t="s">
        <v>5809</v>
      </c>
      <c r="C5213" s="156" t="s">
        <v>25171</v>
      </c>
      <c r="D5213" s="144" t="s">
        <v>9623</v>
      </c>
      <c r="E5213" s="145" t="s">
        <v>30587</v>
      </c>
    </row>
    <row r="5214" spans="1:5" ht="27">
      <c r="A5214" t="str">
        <f t="shared" si="81"/>
        <v>99627</v>
      </c>
      <c r="B5214" s="142" t="s">
        <v>5810</v>
      </c>
      <c r="C5214" s="156" t="s">
        <v>25172</v>
      </c>
      <c r="D5214" s="144" t="s">
        <v>9623</v>
      </c>
      <c r="E5214" s="145" t="s">
        <v>25263</v>
      </c>
    </row>
    <row r="5215" spans="1:5" ht="27">
      <c r="A5215" t="str">
        <f t="shared" si="81"/>
        <v>99628</v>
      </c>
      <c r="B5215" s="142" t="s">
        <v>5811</v>
      </c>
      <c r="C5215" s="156" t="s">
        <v>25173</v>
      </c>
      <c r="D5215" s="144" t="s">
        <v>9623</v>
      </c>
      <c r="E5215" s="145" t="s">
        <v>18269</v>
      </c>
    </row>
    <row r="5216" spans="1:5" ht="27">
      <c r="A5216" t="str">
        <f t="shared" si="81"/>
        <v>99629</v>
      </c>
      <c r="B5216" s="142" t="s">
        <v>5812</v>
      </c>
      <c r="C5216" s="156" t="s">
        <v>25174</v>
      </c>
      <c r="D5216" s="144" t="s">
        <v>9623</v>
      </c>
      <c r="E5216" s="145" t="s">
        <v>26263</v>
      </c>
    </row>
    <row r="5217" spans="1:5" ht="27">
      <c r="A5217" t="str">
        <f t="shared" si="81"/>
        <v>99630</v>
      </c>
      <c r="B5217" s="142" t="s">
        <v>5813</v>
      </c>
      <c r="C5217" s="156" t="s">
        <v>25175</v>
      </c>
      <c r="D5217" s="144" t="s">
        <v>9623</v>
      </c>
      <c r="E5217" s="145" t="s">
        <v>27231</v>
      </c>
    </row>
    <row r="5218" spans="1:5" ht="27">
      <c r="A5218" t="str">
        <f t="shared" si="81"/>
        <v>99631</v>
      </c>
      <c r="B5218" s="142" t="s">
        <v>5814</v>
      </c>
      <c r="C5218" s="156" t="s">
        <v>25177</v>
      </c>
      <c r="D5218" s="144" t="s">
        <v>9623</v>
      </c>
      <c r="E5218" s="145" t="s">
        <v>30588</v>
      </c>
    </row>
    <row r="5219" spans="1:5" ht="27">
      <c r="A5219" t="str">
        <f t="shared" si="81"/>
        <v>99632</v>
      </c>
      <c r="B5219" s="142" t="s">
        <v>5815</v>
      </c>
      <c r="C5219" s="156" t="s">
        <v>25178</v>
      </c>
      <c r="D5219" s="144" t="s">
        <v>9623</v>
      </c>
      <c r="E5219" s="145" t="s">
        <v>30589</v>
      </c>
    </row>
    <row r="5220" spans="1:5" ht="27">
      <c r="A5220" t="str">
        <f t="shared" si="81"/>
        <v>99633</v>
      </c>
      <c r="B5220" s="142" t="s">
        <v>5816</v>
      </c>
      <c r="C5220" s="156" t="s">
        <v>25180</v>
      </c>
      <c r="D5220" s="144" t="s">
        <v>9623</v>
      </c>
      <c r="E5220" s="145" t="s">
        <v>30590</v>
      </c>
    </row>
    <row r="5221" spans="1:5" ht="27">
      <c r="A5221" t="str">
        <f t="shared" si="81"/>
        <v>99634</v>
      </c>
      <c r="B5221" s="142" t="s">
        <v>5817</v>
      </c>
      <c r="C5221" s="156" t="s">
        <v>25181</v>
      </c>
      <c r="D5221" s="144" t="s">
        <v>9623</v>
      </c>
      <c r="E5221" s="145" t="s">
        <v>30591</v>
      </c>
    </row>
    <row r="5222" spans="1:5" ht="27">
      <c r="A5222" t="str">
        <f t="shared" si="81"/>
        <v>99635</v>
      </c>
      <c r="B5222" s="142" t="s">
        <v>5818</v>
      </c>
      <c r="C5222" s="156" t="s">
        <v>25182</v>
      </c>
      <c r="D5222" s="144" t="s">
        <v>9623</v>
      </c>
      <c r="E5222" s="145" t="s">
        <v>30592</v>
      </c>
    </row>
    <row r="5223" spans="1:5">
      <c r="A5223" t="str">
        <f t="shared" si="81"/>
        <v>99802</v>
      </c>
      <c r="B5223" s="142" t="s">
        <v>5819</v>
      </c>
      <c r="C5223" s="156" t="s">
        <v>5820</v>
      </c>
      <c r="D5223" s="144" t="s">
        <v>9772</v>
      </c>
      <c r="E5223" s="145" t="s">
        <v>10102</v>
      </c>
    </row>
    <row r="5224" spans="1:5">
      <c r="A5224" t="str">
        <f t="shared" si="81"/>
        <v>99803</v>
      </c>
      <c r="B5224" s="142" t="s">
        <v>5821</v>
      </c>
      <c r="C5224" s="156" t="s">
        <v>5822</v>
      </c>
      <c r="D5224" s="144" t="s">
        <v>9772</v>
      </c>
      <c r="E5224" s="145" t="s">
        <v>9328</v>
      </c>
    </row>
    <row r="5225" spans="1:5" ht="27">
      <c r="A5225" t="str">
        <f t="shared" si="81"/>
        <v>99804</v>
      </c>
      <c r="B5225" s="142" t="s">
        <v>25338</v>
      </c>
      <c r="C5225" s="156" t="s">
        <v>25339</v>
      </c>
      <c r="D5225" s="144" t="s">
        <v>9772</v>
      </c>
      <c r="E5225" s="145" t="s">
        <v>17661</v>
      </c>
    </row>
    <row r="5226" spans="1:5" ht="27">
      <c r="A5226" t="str">
        <f t="shared" si="81"/>
        <v>99805</v>
      </c>
      <c r="B5226" s="142" t="s">
        <v>5823</v>
      </c>
      <c r="C5226" s="156" t="s">
        <v>5824</v>
      </c>
      <c r="D5226" s="144" t="s">
        <v>9772</v>
      </c>
      <c r="E5226" s="145" t="s">
        <v>8754</v>
      </c>
    </row>
    <row r="5227" spans="1:5">
      <c r="A5227" t="str">
        <f t="shared" si="81"/>
        <v>99806</v>
      </c>
      <c r="B5227" s="142" t="s">
        <v>5825</v>
      </c>
      <c r="C5227" s="156" t="s">
        <v>5826</v>
      </c>
      <c r="D5227" s="144" t="s">
        <v>9772</v>
      </c>
      <c r="E5227" s="145" t="s">
        <v>8540</v>
      </c>
    </row>
    <row r="5228" spans="1:5" ht="27">
      <c r="A5228" t="str">
        <f t="shared" si="81"/>
        <v>99807</v>
      </c>
      <c r="B5228" s="142" t="s">
        <v>25340</v>
      </c>
      <c r="C5228" s="156" t="s">
        <v>25341</v>
      </c>
      <c r="D5228" s="144" t="s">
        <v>9772</v>
      </c>
      <c r="E5228" s="145" t="s">
        <v>8815</v>
      </c>
    </row>
    <row r="5229" spans="1:5">
      <c r="A5229" t="str">
        <f t="shared" si="81"/>
        <v>99808</v>
      </c>
      <c r="B5229" s="142" t="s">
        <v>5827</v>
      </c>
      <c r="C5229" s="156" t="s">
        <v>5828</v>
      </c>
      <c r="D5229" s="144" t="s">
        <v>9772</v>
      </c>
      <c r="E5229" s="145" t="s">
        <v>16626</v>
      </c>
    </row>
    <row r="5230" spans="1:5">
      <c r="A5230" t="str">
        <f t="shared" si="81"/>
        <v>99809</v>
      </c>
      <c r="B5230" s="142" t="s">
        <v>5829</v>
      </c>
      <c r="C5230" s="156" t="s">
        <v>5830</v>
      </c>
      <c r="D5230" s="144" t="s">
        <v>9772</v>
      </c>
      <c r="E5230" s="145" t="s">
        <v>20983</v>
      </c>
    </row>
    <row r="5231" spans="1:5" ht="27">
      <c r="A5231" t="str">
        <f t="shared" si="81"/>
        <v>99810</v>
      </c>
      <c r="B5231" s="142" t="s">
        <v>25342</v>
      </c>
      <c r="C5231" s="156" t="s">
        <v>25343</v>
      </c>
      <c r="D5231" s="144" t="s">
        <v>9772</v>
      </c>
      <c r="E5231" s="145" t="s">
        <v>16956</v>
      </c>
    </row>
    <row r="5232" spans="1:5">
      <c r="A5232" t="str">
        <f t="shared" si="81"/>
        <v>99811</v>
      </c>
      <c r="B5232" s="142" t="s">
        <v>5831</v>
      </c>
      <c r="C5232" s="156" t="s">
        <v>5832</v>
      </c>
      <c r="D5232" s="144" t="s">
        <v>9772</v>
      </c>
      <c r="E5232" s="145" t="s">
        <v>27061</v>
      </c>
    </row>
    <row r="5233" spans="1:5">
      <c r="A5233" t="str">
        <f t="shared" si="81"/>
        <v>99812</v>
      </c>
      <c r="B5233" s="142" t="s">
        <v>5833</v>
      </c>
      <c r="C5233" s="156" t="s">
        <v>5834</v>
      </c>
      <c r="D5233" s="144" t="s">
        <v>9772</v>
      </c>
      <c r="E5233" s="145" t="s">
        <v>8741</v>
      </c>
    </row>
    <row r="5234" spans="1:5" ht="27">
      <c r="A5234" t="str">
        <f t="shared" si="81"/>
        <v>99813</v>
      </c>
      <c r="B5234" s="142" t="s">
        <v>25344</v>
      </c>
      <c r="C5234" s="156" t="s">
        <v>25345</v>
      </c>
      <c r="D5234" s="144" t="s">
        <v>9772</v>
      </c>
      <c r="E5234" s="145" t="s">
        <v>9045</v>
      </c>
    </row>
    <row r="5235" spans="1:5">
      <c r="A5235" t="str">
        <f t="shared" si="81"/>
        <v>99814</v>
      </c>
      <c r="B5235" s="142" t="s">
        <v>5835</v>
      </c>
      <c r="C5235" s="156" t="s">
        <v>5836</v>
      </c>
      <c r="D5235" s="144" t="s">
        <v>9772</v>
      </c>
      <c r="E5235" s="145" t="s">
        <v>8825</v>
      </c>
    </row>
    <row r="5236" spans="1:5" ht="27">
      <c r="A5236" t="str">
        <f t="shared" si="81"/>
        <v>99815</v>
      </c>
      <c r="B5236" s="142" t="s">
        <v>25346</v>
      </c>
      <c r="C5236" s="156" t="s">
        <v>25347</v>
      </c>
      <c r="D5236" s="144" t="s">
        <v>9623</v>
      </c>
      <c r="E5236" s="145" t="s">
        <v>9343</v>
      </c>
    </row>
    <row r="5237" spans="1:5" ht="27">
      <c r="A5237" t="str">
        <f t="shared" si="81"/>
        <v>99816</v>
      </c>
      <c r="B5237" s="142" t="s">
        <v>25348</v>
      </c>
      <c r="C5237" s="156" t="s">
        <v>25349</v>
      </c>
      <c r="D5237" s="144" t="s">
        <v>9623</v>
      </c>
      <c r="E5237" s="145" t="s">
        <v>16844</v>
      </c>
    </row>
    <row r="5238" spans="1:5" ht="27">
      <c r="A5238" t="str">
        <f t="shared" si="81"/>
        <v>99817</v>
      </c>
      <c r="B5238" s="142" t="s">
        <v>25350</v>
      </c>
      <c r="C5238" s="156" t="s">
        <v>25351</v>
      </c>
      <c r="D5238" s="144" t="s">
        <v>9623</v>
      </c>
      <c r="E5238" s="145" t="s">
        <v>8689</v>
      </c>
    </row>
    <row r="5239" spans="1:5" ht="27">
      <c r="A5239" t="str">
        <f t="shared" si="81"/>
        <v>99818</v>
      </c>
      <c r="B5239" s="142" t="s">
        <v>25352</v>
      </c>
      <c r="C5239" s="156" t="s">
        <v>25353</v>
      </c>
      <c r="D5239" s="144" t="s">
        <v>9623</v>
      </c>
      <c r="E5239" s="145" t="s">
        <v>8689</v>
      </c>
    </row>
    <row r="5240" spans="1:5">
      <c r="A5240" t="str">
        <f t="shared" si="81"/>
        <v>99819</v>
      </c>
      <c r="B5240" s="142" t="s">
        <v>25354</v>
      </c>
      <c r="C5240" s="156" t="s">
        <v>25355</v>
      </c>
      <c r="D5240" s="144" t="s">
        <v>9772</v>
      </c>
      <c r="E5240" s="145" t="s">
        <v>17495</v>
      </c>
    </row>
    <row r="5241" spans="1:5">
      <c r="A5241" t="str">
        <f t="shared" si="81"/>
        <v>99820</v>
      </c>
      <c r="B5241" s="142" t="s">
        <v>25356</v>
      </c>
      <c r="C5241" s="156" t="s">
        <v>25357</v>
      </c>
      <c r="D5241" s="144" t="s">
        <v>9772</v>
      </c>
      <c r="E5241" s="145" t="s">
        <v>8632</v>
      </c>
    </row>
    <row r="5242" spans="1:5">
      <c r="A5242" t="str">
        <f t="shared" si="81"/>
        <v>99821</v>
      </c>
      <c r="B5242" s="142" t="s">
        <v>25358</v>
      </c>
      <c r="C5242" s="156" t="s">
        <v>25359</v>
      </c>
      <c r="D5242" s="144" t="s">
        <v>9772</v>
      </c>
      <c r="E5242" s="145" t="s">
        <v>8614</v>
      </c>
    </row>
    <row r="5243" spans="1:5">
      <c r="A5243" t="str">
        <f t="shared" si="81"/>
        <v>99822</v>
      </c>
      <c r="B5243" s="142" t="s">
        <v>5837</v>
      </c>
      <c r="C5243" s="156" t="s">
        <v>5838</v>
      </c>
      <c r="D5243" s="144" t="s">
        <v>9772</v>
      </c>
      <c r="E5243" s="145" t="s">
        <v>8638</v>
      </c>
    </row>
    <row r="5244" spans="1:5">
      <c r="A5244" t="str">
        <f t="shared" si="81"/>
        <v>99823</v>
      </c>
      <c r="B5244" s="142" t="s">
        <v>25360</v>
      </c>
      <c r="C5244" s="156" t="s">
        <v>25361</v>
      </c>
      <c r="D5244" s="144" t="s">
        <v>9772</v>
      </c>
      <c r="E5244" s="145" t="s">
        <v>8773</v>
      </c>
    </row>
    <row r="5245" spans="1:5">
      <c r="A5245" t="str">
        <f t="shared" si="81"/>
        <v>99824</v>
      </c>
      <c r="B5245" s="142" t="s">
        <v>25362</v>
      </c>
      <c r="C5245" s="156" t="s">
        <v>25363</v>
      </c>
      <c r="D5245" s="144" t="s">
        <v>9772</v>
      </c>
      <c r="E5245" s="145" t="s">
        <v>22457</v>
      </c>
    </row>
    <row r="5246" spans="1:5">
      <c r="A5246" t="str">
        <f t="shared" si="81"/>
        <v>99825</v>
      </c>
      <c r="B5246" s="142" t="s">
        <v>25364</v>
      </c>
      <c r="C5246" s="156" t="s">
        <v>25365</v>
      </c>
      <c r="D5246" s="144" t="s">
        <v>9772</v>
      </c>
      <c r="E5246" s="145" t="s">
        <v>9058</v>
      </c>
    </row>
    <row r="5247" spans="1:5">
      <c r="A5247" t="str">
        <f t="shared" si="81"/>
        <v>99826</v>
      </c>
      <c r="B5247" s="142" t="s">
        <v>5839</v>
      </c>
      <c r="C5247" s="156" t="s">
        <v>5840</v>
      </c>
      <c r="D5247" s="144" t="s">
        <v>9772</v>
      </c>
      <c r="E5247" s="145" t="s">
        <v>14350</v>
      </c>
    </row>
    <row r="5248" spans="1:5" ht="27">
      <c r="A5248" t="str">
        <f t="shared" si="81"/>
        <v>99829</v>
      </c>
      <c r="B5248" s="142" t="s">
        <v>5841</v>
      </c>
      <c r="C5248" s="156" t="s">
        <v>5842</v>
      </c>
      <c r="D5248" s="144" t="s">
        <v>10129</v>
      </c>
      <c r="E5248" s="145" t="s">
        <v>10577</v>
      </c>
    </row>
    <row r="5249" spans="1:5" ht="27">
      <c r="A5249" t="str">
        <f t="shared" si="81"/>
        <v>99830</v>
      </c>
      <c r="B5249" s="142" t="s">
        <v>5843</v>
      </c>
      <c r="C5249" s="156" t="s">
        <v>5844</v>
      </c>
      <c r="D5249" s="144" t="s">
        <v>10129</v>
      </c>
      <c r="E5249" s="145" t="s">
        <v>9072</v>
      </c>
    </row>
    <row r="5250" spans="1:5" ht="27">
      <c r="A5250" t="str">
        <f t="shared" si="81"/>
        <v>99831</v>
      </c>
      <c r="B5250" s="142" t="s">
        <v>5845</v>
      </c>
      <c r="C5250" s="156" t="s">
        <v>5846</v>
      </c>
      <c r="D5250" s="144" t="s">
        <v>10129</v>
      </c>
      <c r="E5250" s="145" t="s">
        <v>9327</v>
      </c>
    </row>
    <row r="5251" spans="1:5" ht="40.5">
      <c r="A5251" t="str">
        <f t="shared" si="81"/>
        <v>99832</v>
      </c>
      <c r="B5251" s="142" t="s">
        <v>5847</v>
      </c>
      <c r="C5251" s="156" t="s">
        <v>5848</v>
      </c>
      <c r="D5251" s="144" t="s">
        <v>10129</v>
      </c>
      <c r="E5251" s="145" t="s">
        <v>9087</v>
      </c>
    </row>
    <row r="5252" spans="1:5" ht="27">
      <c r="A5252" t="str">
        <f t="shared" si="81"/>
        <v>99833</v>
      </c>
      <c r="B5252" s="142" t="s">
        <v>5849</v>
      </c>
      <c r="C5252" s="156" t="s">
        <v>5850</v>
      </c>
      <c r="D5252" s="144" t="s">
        <v>9808</v>
      </c>
      <c r="E5252" s="145" t="s">
        <v>8815</v>
      </c>
    </row>
    <row r="5253" spans="1:5" ht="27">
      <c r="A5253" t="str">
        <f t="shared" si="81"/>
        <v>99834</v>
      </c>
      <c r="B5253" s="142" t="s">
        <v>5851</v>
      </c>
      <c r="C5253" s="156" t="s">
        <v>5852</v>
      </c>
      <c r="D5253" s="144" t="s">
        <v>9961</v>
      </c>
      <c r="E5253" s="145" t="s">
        <v>9326</v>
      </c>
    </row>
    <row r="5254" spans="1:5" ht="40.5">
      <c r="A5254" t="str">
        <f t="shared" si="81"/>
        <v>99837</v>
      </c>
      <c r="B5254" s="142" t="s">
        <v>5853</v>
      </c>
      <c r="C5254" s="156" t="s">
        <v>5854</v>
      </c>
      <c r="D5254" s="144" t="s">
        <v>9548</v>
      </c>
      <c r="E5254" s="145" t="s">
        <v>30593</v>
      </c>
    </row>
    <row r="5255" spans="1:5" ht="40.5">
      <c r="A5255" t="str">
        <f t="shared" si="81"/>
        <v>99839</v>
      </c>
      <c r="B5255" s="142" t="s">
        <v>5855</v>
      </c>
      <c r="C5255" s="156" t="s">
        <v>11311</v>
      </c>
      <c r="D5255" s="144" t="s">
        <v>9548</v>
      </c>
      <c r="E5255" s="145" t="s">
        <v>30594</v>
      </c>
    </row>
    <row r="5256" spans="1:5" ht="27">
      <c r="A5256" t="str">
        <f t="shared" ref="A5256:A5319" si="82">IF(ISERROR(SEARCH("/",B5256)=6),TRIM(CLEAN(B5256)),IF(SEARCH("/",B5256)=6,IF(LEN(TRIM(CLEAN(B5256)))=7,LEFT(TRIM(CLEAN(B5256)),6)&amp;"00"&amp;RIGHT(TRIM(CLEAN(B5256)),1),LEFT(TRIM(CLEAN(B5256)),6)&amp;"0"&amp;RIGHT(TRIM(CLEAN(B5256)),2)),TRIM(CLEAN(B5256))))</f>
        <v>99841</v>
      </c>
      <c r="B5256" s="142" t="s">
        <v>5856</v>
      </c>
      <c r="C5256" s="156" t="s">
        <v>5857</v>
      </c>
      <c r="D5256" s="144" t="s">
        <v>9548</v>
      </c>
      <c r="E5256" s="145" t="s">
        <v>30595</v>
      </c>
    </row>
    <row r="5257" spans="1:5">
      <c r="A5257" t="str">
        <f t="shared" si="82"/>
        <v>99855</v>
      </c>
      <c r="B5257" s="142" t="s">
        <v>5858</v>
      </c>
      <c r="C5257" s="156" t="s">
        <v>5859</v>
      </c>
      <c r="D5257" s="144" t="s">
        <v>9548</v>
      </c>
      <c r="E5257" s="145" t="s">
        <v>30596</v>
      </c>
    </row>
    <row r="5258" spans="1:5">
      <c r="A5258" t="str">
        <f t="shared" si="82"/>
        <v>99857</v>
      </c>
      <c r="B5258" s="142" t="s">
        <v>5860</v>
      </c>
      <c r="C5258" s="156" t="s">
        <v>5861</v>
      </c>
      <c r="D5258" s="144" t="s">
        <v>9548</v>
      </c>
      <c r="E5258" s="145" t="s">
        <v>30597</v>
      </c>
    </row>
    <row r="5259" spans="1:5" ht="27">
      <c r="A5259" t="str">
        <f t="shared" si="82"/>
        <v>99861</v>
      </c>
      <c r="B5259" s="142" t="s">
        <v>5862</v>
      </c>
      <c r="C5259" s="156" t="s">
        <v>5863</v>
      </c>
      <c r="D5259" s="144" t="s">
        <v>9772</v>
      </c>
      <c r="E5259" s="145" t="s">
        <v>30598</v>
      </c>
    </row>
    <row r="5260" spans="1:5">
      <c r="A5260" t="str">
        <f t="shared" si="82"/>
        <v>99862</v>
      </c>
      <c r="B5260" s="142" t="s">
        <v>5864</v>
      </c>
      <c r="C5260" s="156" t="s">
        <v>5865</v>
      </c>
      <c r="D5260" s="144" t="s">
        <v>9772</v>
      </c>
      <c r="E5260" s="145" t="s">
        <v>30599</v>
      </c>
    </row>
    <row r="5261" spans="1:5" ht="27">
      <c r="A5261" t="str">
        <f t="shared" si="82"/>
        <v>100064</v>
      </c>
      <c r="B5261" s="142" t="s">
        <v>17208</v>
      </c>
      <c r="C5261" s="156" t="s">
        <v>17209</v>
      </c>
      <c r="D5261" s="144" t="s">
        <v>10821</v>
      </c>
      <c r="E5261" s="145" t="s">
        <v>16391</v>
      </c>
    </row>
    <row r="5262" spans="1:5" ht="27">
      <c r="A5262" t="str">
        <f t="shared" si="82"/>
        <v>100066</v>
      </c>
      <c r="B5262" s="142" t="s">
        <v>5866</v>
      </c>
      <c r="C5262" s="156" t="s">
        <v>5867</v>
      </c>
      <c r="D5262" s="144" t="s">
        <v>10821</v>
      </c>
      <c r="E5262" s="145" t="s">
        <v>11887</v>
      </c>
    </row>
    <row r="5263" spans="1:5" ht="27">
      <c r="A5263" t="str">
        <f t="shared" si="82"/>
        <v>100067</v>
      </c>
      <c r="B5263" s="142" t="s">
        <v>5868</v>
      </c>
      <c r="C5263" s="156" t="s">
        <v>5869</v>
      </c>
      <c r="D5263" s="144" t="s">
        <v>10821</v>
      </c>
      <c r="E5263" s="145" t="s">
        <v>24960</v>
      </c>
    </row>
    <row r="5264" spans="1:5" ht="27">
      <c r="A5264" t="str">
        <f t="shared" si="82"/>
        <v>100068</v>
      </c>
      <c r="B5264" s="142" t="s">
        <v>5870</v>
      </c>
      <c r="C5264" s="156" t="s">
        <v>5871</v>
      </c>
      <c r="D5264" s="144" t="s">
        <v>10821</v>
      </c>
      <c r="E5264" s="145" t="s">
        <v>14536</v>
      </c>
    </row>
    <row r="5265" spans="1:5">
      <c r="A5265" t="str">
        <f t="shared" si="82"/>
        <v>100195</v>
      </c>
      <c r="B5265" s="142" t="s">
        <v>5872</v>
      </c>
      <c r="C5265" s="156" t="s">
        <v>5873</v>
      </c>
      <c r="D5265" s="144" t="s">
        <v>15573</v>
      </c>
      <c r="E5265" s="145" t="s">
        <v>8705</v>
      </c>
    </row>
    <row r="5266" spans="1:5">
      <c r="A5266" t="str">
        <f t="shared" si="82"/>
        <v>100196</v>
      </c>
      <c r="B5266" s="142" t="s">
        <v>5874</v>
      </c>
      <c r="C5266" s="156" t="s">
        <v>5875</v>
      </c>
      <c r="D5266" s="144" t="s">
        <v>15573</v>
      </c>
      <c r="E5266" s="145" t="s">
        <v>9088</v>
      </c>
    </row>
    <row r="5267" spans="1:5">
      <c r="A5267" t="str">
        <f t="shared" si="82"/>
        <v>100197</v>
      </c>
      <c r="B5267" s="142" t="s">
        <v>5876</v>
      </c>
      <c r="C5267" s="156" t="s">
        <v>5877</v>
      </c>
      <c r="D5267" s="144" t="s">
        <v>15573</v>
      </c>
      <c r="E5267" s="145" t="s">
        <v>8787</v>
      </c>
    </row>
    <row r="5268" spans="1:5" ht="27">
      <c r="A5268" t="str">
        <f t="shared" si="82"/>
        <v>100198</v>
      </c>
      <c r="B5268" s="142" t="s">
        <v>5878</v>
      </c>
      <c r="C5268" s="156" t="s">
        <v>5879</v>
      </c>
      <c r="D5268" s="144" t="s">
        <v>15573</v>
      </c>
      <c r="E5268" s="145" t="s">
        <v>10087</v>
      </c>
    </row>
    <row r="5269" spans="1:5" ht="27">
      <c r="A5269" t="str">
        <f t="shared" si="82"/>
        <v>100199</v>
      </c>
      <c r="B5269" s="142" t="s">
        <v>5880</v>
      </c>
      <c r="C5269" s="156" t="s">
        <v>5881</v>
      </c>
      <c r="D5269" s="144" t="s">
        <v>15573</v>
      </c>
      <c r="E5269" s="145" t="s">
        <v>10300</v>
      </c>
    </row>
    <row r="5270" spans="1:5" ht="27">
      <c r="A5270" t="str">
        <f t="shared" si="82"/>
        <v>100200</v>
      </c>
      <c r="B5270" s="142" t="s">
        <v>5882</v>
      </c>
      <c r="C5270" s="156" t="s">
        <v>5883</v>
      </c>
      <c r="D5270" s="144" t="s">
        <v>15573</v>
      </c>
      <c r="E5270" s="145" t="s">
        <v>10078</v>
      </c>
    </row>
    <row r="5271" spans="1:5" ht="27">
      <c r="A5271" t="str">
        <f t="shared" si="82"/>
        <v>100201</v>
      </c>
      <c r="B5271" s="142" t="s">
        <v>5884</v>
      </c>
      <c r="C5271" s="156" t="s">
        <v>5885</v>
      </c>
      <c r="D5271" s="144" t="s">
        <v>15573</v>
      </c>
      <c r="E5271" s="145" t="s">
        <v>9236</v>
      </c>
    </row>
    <row r="5272" spans="1:5" ht="27">
      <c r="A5272" t="str">
        <f t="shared" si="82"/>
        <v>100202</v>
      </c>
      <c r="B5272" s="142" t="s">
        <v>5886</v>
      </c>
      <c r="C5272" s="156" t="s">
        <v>5887</v>
      </c>
      <c r="D5272" s="144" t="s">
        <v>15573</v>
      </c>
      <c r="E5272" s="145" t="s">
        <v>10067</v>
      </c>
    </row>
    <row r="5273" spans="1:5" ht="27">
      <c r="A5273" t="str">
        <f t="shared" si="82"/>
        <v>100203</v>
      </c>
      <c r="B5273" s="142" t="s">
        <v>5888</v>
      </c>
      <c r="C5273" s="156" t="s">
        <v>5889</v>
      </c>
      <c r="D5273" s="144" t="s">
        <v>15573</v>
      </c>
      <c r="E5273" s="145" t="s">
        <v>9083</v>
      </c>
    </row>
    <row r="5274" spans="1:5" ht="27">
      <c r="A5274" t="str">
        <f t="shared" si="82"/>
        <v>100204</v>
      </c>
      <c r="B5274" s="142" t="s">
        <v>5890</v>
      </c>
      <c r="C5274" s="156" t="s">
        <v>5891</v>
      </c>
      <c r="D5274" s="144" t="s">
        <v>15573</v>
      </c>
      <c r="E5274" s="145" t="s">
        <v>9319</v>
      </c>
    </row>
    <row r="5275" spans="1:5" ht="27">
      <c r="A5275" t="str">
        <f t="shared" si="82"/>
        <v>100205</v>
      </c>
      <c r="B5275" s="142" t="s">
        <v>5892</v>
      </c>
      <c r="C5275" s="156" t="s">
        <v>5893</v>
      </c>
      <c r="D5275" s="144" t="s">
        <v>15574</v>
      </c>
      <c r="E5275" s="145" t="s">
        <v>30600</v>
      </c>
    </row>
    <row r="5276" spans="1:5" ht="27">
      <c r="A5276" t="str">
        <f t="shared" si="82"/>
        <v>100206</v>
      </c>
      <c r="B5276" s="142" t="s">
        <v>5894</v>
      </c>
      <c r="C5276" s="156" t="s">
        <v>5895</v>
      </c>
      <c r="D5276" s="144" t="s">
        <v>15574</v>
      </c>
      <c r="E5276" s="145" t="s">
        <v>30601</v>
      </c>
    </row>
    <row r="5277" spans="1:5" ht="27">
      <c r="A5277" t="str">
        <f t="shared" si="82"/>
        <v>100207</v>
      </c>
      <c r="B5277" s="142" t="s">
        <v>5896</v>
      </c>
      <c r="C5277" s="156" t="s">
        <v>5897</v>
      </c>
      <c r="D5277" s="144" t="s">
        <v>15574</v>
      </c>
      <c r="E5277" s="145" t="s">
        <v>30602</v>
      </c>
    </row>
    <row r="5278" spans="1:5" ht="27">
      <c r="A5278" t="str">
        <f t="shared" si="82"/>
        <v>100208</v>
      </c>
      <c r="B5278" s="142" t="s">
        <v>5898</v>
      </c>
      <c r="C5278" s="156" t="s">
        <v>5899</v>
      </c>
      <c r="D5278" s="144" t="s">
        <v>15575</v>
      </c>
      <c r="E5278" s="145" t="s">
        <v>9372</v>
      </c>
    </row>
    <row r="5279" spans="1:5" ht="27">
      <c r="A5279" t="str">
        <f t="shared" si="82"/>
        <v>100209</v>
      </c>
      <c r="B5279" s="142" t="s">
        <v>5900</v>
      </c>
      <c r="C5279" s="156" t="s">
        <v>5901</v>
      </c>
      <c r="D5279" s="144" t="s">
        <v>15575</v>
      </c>
      <c r="E5279" s="145" t="s">
        <v>8927</v>
      </c>
    </row>
    <row r="5280" spans="1:5" ht="27">
      <c r="A5280" t="str">
        <f t="shared" si="82"/>
        <v>100210</v>
      </c>
      <c r="B5280" s="142" t="s">
        <v>5902</v>
      </c>
      <c r="C5280" s="156" t="s">
        <v>5903</v>
      </c>
      <c r="D5280" s="144" t="s">
        <v>15575</v>
      </c>
      <c r="E5280" s="145" t="s">
        <v>30603</v>
      </c>
    </row>
    <row r="5281" spans="1:5" ht="27">
      <c r="A5281" t="str">
        <f t="shared" si="82"/>
        <v>100211</v>
      </c>
      <c r="B5281" s="142" t="s">
        <v>5904</v>
      </c>
      <c r="C5281" s="156" t="s">
        <v>5905</v>
      </c>
      <c r="D5281" s="144" t="s">
        <v>15575</v>
      </c>
      <c r="E5281" s="145" t="s">
        <v>18002</v>
      </c>
    </row>
    <row r="5282" spans="1:5" ht="27">
      <c r="A5282" t="str">
        <f t="shared" si="82"/>
        <v>100212</v>
      </c>
      <c r="B5282" s="142" t="s">
        <v>5906</v>
      </c>
      <c r="C5282" s="156" t="s">
        <v>5907</v>
      </c>
      <c r="D5282" s="144" t="s">
        <v>15575</v>
      </c>
      <c r="E5282" s="145" t="s">
        <v>10312</v>
      </c>
    </row>
    <row r="5283" spans="1:5" ht="27">
      <c r="A5283" t="str">
        <f t="shared" si="82"/>
        <v>100213</v>
      </c>
      <c r="B5283" s="142" t="s">
        <v>5908</v>
      </c>
      <c r="C5283" s="156" t="s">
        <v>5909</v>
      </c>
      <c r="D5283" s="144" t="s">
        <v>15575</v>
      </c>
      <c r="E5283" s="145" t="s">
        <v>27202</v>
      </c>
    </row>
    <row r="5284" spans="1:5" ht="27">
      <c r="A5284" t="str">
        <f t="shared" si="82"/>
        <v>100214</v>
      </c>
      <c r="B5284" s="142" t="s">
        <v>5910</v>
      </c>
      <c r="C5284" s="156" t="s">
        <v>5911</v>
      </c>
      <c r="D5284" s="144" t="s">
        <v>15575</v>
      </c>
      <c r="E5284" s="145" t="s">
        <v>17976</v>
      </c>
    </row>
    <row r="5285" spans="1:5" ht="27">
      <c r="A5285" t="str">
        <f t="shared" si="82"/>
        <v>100215</v>
      </c>
      <c r="B5285" s="142" t="s">
        <v>5912</v>
      </c>
      <c r="C5285" s="156" t="s">
        <v>5913</v>
      </c>
      <c r="D5285" s="144" t="s">
        <v>15575</v>
      </c>
      <c r="E5285" s="145" t="s">
        <v>17946</v>
      </c>
    </row>
    <row r="5286" spans="1:5" ht="27">
      <c r="A5286" t="str">
        <f t="shared" si="82"/>
        <v>100216</v>
      </c>
      <c r="B5286" s="142" t="s">
        <v>5914</v>
      </c>
      <c r="C5286" s="156" t="s">
        <v>5915</v>
      </c>
      <c r="D5286" s="144" t="s">
        <v>15575</v>
      </c>
      <c r="E5286" s="145" t="s">
        <v>8809</v>
      </c>
    </row>
    <row r="5287" spans="1:5" ht="27">
      <c r="A5287" t="str">
        <f t="shared" si="82"/>
        <v>100217</v>
      </c>
      <c r="B5287" s="142" t="s">
        <v>5916</v>
      </c>
      <c r="C5287" s="156" t="s">
        <v>5917</v>
      </c>
      <c r="D5287" s="144" t="s">
        <v>15575</v>
      </c>
      <c r="E5287" s="145" t="s">
        <v>9412</v>
      </c>
    </row>
    <row r="5288" spans="1:5" ht="27">
      <c r="A5288" t="str">
        <f t="shared" si="82"/>
        <v>100218</v>
      </c>
      <c r="B5288" s="142" t="s">
        <v>5918</v>
      </c>
      <c r="C5288" s="156" t="s">
        <v>5919</v>
      </c>
      <c r="D5288" s="144" t="s">
        <v>15575</v>
      </c>
      <c r="E5288" s="145" t="s">
        <v>8643</v>
      </c>
    </row>
    <row r="5289" spans="1:5" ht="27">
      <c r="A5289" t="str">
        <f t="shared" si="82"/>
        <v>100219</v>
      </c>
      <c r="B5289" s="142" t="s">
        <v>5920</v>
      </c>
      <c r="C5289" s="156" t="s">
        <v>5921</v>
      </c>
      <c r="D5289" s="144" t="s">
        <v>15575</v>
      </c>
      <c r="E5289" s="145" t="s">
        <v>15680</v>
      </c>
    </row>
    <row r="5290" spans="1:5" ht="27">
      <c r="A5290" t="str">
        <f t="shared" si="82"/>
        <v>100220</v>
      </c>
      <c r="B5290" s="142" t="s">
        <v>5922</v>
      </c>
      <c r="C5290" s="156" t="s">
        <v>5923</v>
      </c>
      <c r="D5290" s="144" t="s">
        <v>15577</v>
      </c>
      <c r="E5290" s="145" t="s">
        <v>28437</v>
      </c>
    </row>
    <row r="5291" spans="1:5" ht="27">
      <c r="A5291" t="str">
        <f t="shared" si="82"/>
        <v>100221</v>
      </c>
      <c r="B5291" s="142" t="s">
        <v>5924</v>
      </c>
      <c r="C5291" s="156" t="s">
        <v>5925</v>
      </c>
      <c r="D5291" s="144" t="s">
        <v>15577</v>
      </c>
      <c r="E5291" s="145" t="s">
        <v>20488</v>
      </c>
    </row>
    <row r="5292" spans="1:5" ht="27">
      <c r="A5292" t="str">
        <f t="shared" si="82"/>
        <v>100222</v>
      </c>
      <c r="B5292" s="142" t="s">
        <v>5926</v>
      </c>
      <c r="C5292" s="156" t="s">
        <v>5927</v>
      </c>
      <c r="D5292" s="144" t="s">
        <v>15577</v>
      </c>
      <c r="E5292" s="145" t="s">
        <v>11924</v>
      </c>
    </row>
    <row r="5293" spans="1:5" ht="27">
      <c r="A5293" t="str">
        <f t="shared" si="82"/>
        <v>100223</v>
      </c>
      <c r="B5293" s="142" t="s">
        <v>5928</v>
      </c>
      <c r="C5293" s="156" t="s">
        <v>5929</v>
      </c>
      <c r="D5293" s="144" t="s">
        <v>15577</v>
      </c>
      <c r="E5293" s="145" t="s">
        <v>9033</v>
      </c>
    </row>
    <row r="5294" spans="1:5" ht="27">
      <c r="A5294" t="str">
        <f t="shared" si="82"/>
        <v>100224</v>
      </c>
      <c r="B5294" s="142" t="s">
        <v>5930</v>
      </c>
      <c r="C5294" s="156" t="s">
        <v>5931</v>
      </c>
      <c r="D5294" s="144" t="s">
        <v>15577</v>
      </c>
      <c r="E5294" s="145" t="s">
        <v>9412</v>
      </c>
    </row>
    <row r="5295" spans="1:5">
      <c r="A5295" t="str">
        <f t="shared" si="82"/>
        <v>100225</v>
      </c>
      <c r="B5295" s="142" t="s">
        <v>5932</v>
      </c>
      <c r="C5295" s="156" t="s">
        <v>5933</v>
      </c>
      <c r="D5295" s="144" t="s">
        <v>15580</v>
      </c>
      <c r="E5295" s="145" t="s">
        <v>8773</v>
      </c>
    </row>
    <row r="5296" spans="1:5" ht="27">
      <c r="A5296" t="str">
        <f t="shared" si="82"/>
        <v>100226</v>
      </c>
      <c r="B5296" s="142" t="s">
        <v>5934</v>
      </c>
      <c r="C5296" s="156" t="s">
        <v>5935</v>
      </c>
      <c r="D5296" s="144" t="s">
        <v>15580</v>
      </c>
      <c r="E5296" s="145" t="s">
        <v>8762</v>
      </c>
    </row>
    <row r="5297" spans="1:5" ht="27">
      <c r="A5297" t="str">
        <f t="shared" si="82"/>
        <v>100227</v>
      </c>
      <c r="B5297" s="142" t="s">
        <v>5936</v>
      </c>
      <c r="C5297" s="156" t="s">
        <v>5937</v>
      </c>
      <c r="D5297" s="144" t="s">
        <v>15580</v>
      </c>
      <c r="E5297" s="145" t="s">
        <v>10008</v>
      </c>
    </row>
    <row r="5298" spans="1:5" ht="27">
      <c r="A5298" t="str">
        <f t="shared" si="82"/>
        <v>100228</v>
      </c>
      <c r="B5298" s="142" t="s">
        <v>5938</v>
      </c>
      <c r="C5298" s="156" t="s">
        <v>5939</v>
      </c>
      <c r="D5298" s="144" t="s">
        <v>15580</v>
      </c>
      <c r="E5298" s="145" t="s">
        <v>8704</v>
      </c>
    </row>
    <row r="5299" spans="1:5">
      <c r="A5299" t="str">
        <f t="shared" si="82"/>
        <v>100229</v>
      </c>
      <c r="B5299" s="142" t="s">
        <v>5940</v>
      </c>
      <c r="C5299" s="156" t="s">
        <v>5941</v>
      </c>
      <c r="D5299" s="144" t="s">
        <v>10821</v>
      </c>
      <c r="E5299" s="145" t="s">
        <v>9072</v>
      </c>
    </row>
    <row r="5300" spans="1:5">
      <c r="A5300" t="str">
        <f t="shared" si="82"/>
        <v>100230</v>
      </c>
      <c r="B5300" s="142" t="s">
        <v>5942</v>
      </c>
      <c r="C5300" s="156" t="s">
        <v>5943</v>
      </c>
      <c r="D5300" s="144" t="s">
        <v>10821</v>
      </c>
      <c r="E5300" s="145" t="s">
        <v>9316</v>
      </c>
    </row>
    <row r="5301" spans="1:5">
      <c r="A5301" t="str">
        <f t="shared" si="82"/>
        <v>100231</v>
      </c>
      <c r="B5301" s="142" t="s">
        <v>5944</v>
      </c>
      <c r="C5301" s="156" t="s">
        <v>5945</v>
      </c>
      <c r="D5301" s="144" t="s">
        <v>10821</v>
      </c>
      <c r="E5301" s="145" t="s">
        <v>10251</v>
      </c>
    </row>
    <row r="5302" spans="1:5" ht="27">
      <c r="A5302" t="str">
        <f t="shared" si="82"/>
        <v>100232</v>
      </c>
      <c r="B5302" s="142" t="s">
        <v>5946</v>
      </c>
      <c r="C5302" s="156" t="s">
        <v>5947</v>
      </c>
      <c r="D5302" s="144" t="s">
        <v>9623</v>
      </c>
      <c r="E5302" s="145" t="s">
        <v>10253</v>
      </c>
    </row>
    <row r="5303" spans="1:5" ht="27">
      <c r="A5303" t="str">
        <f t="shared" si="82"/>
        <v>100233</v>
      </c>
      <c r="B5303" s="142" t="s">
        <v>5948</v>
      </c>
      <c r="C5303" s="156" t="s">
        <v>5949</v>
      </c>
      <c r="D5303" s="144" t="s">
        <v>9623</v>
      </c>
      <c r="E5303" s="145" t="s">
        <v>10577</v>
      </c>
    </row>
    <row r="5304" spans="1:5" ht="27">
      <c r="A5304" t="str">
        <f t="shared" si="82"/>
        <v>100234</v>
      </c>
      <c r="B5304" s="142" t="s">
        <v>5950</v>
      </c>
      <c r="C5304" s="156" t="s">
        <v>5951</v>
      </c>
      <c r="D5304" s="144" t="s">
        <v>9772</v>
      </c>
      <c r="E5304" s="145" t="s">
        <v>8507</v>
      </c>
    </row>
    <row r="5305" spans="1:5" ht="27">
      <c r="A5305" t="str">
        <f t="shared" si="82"/>
        <v>100235</v>
      </c>
      <c r="B5305" s="142" t="s">
        <v>5952</v>
      </c>
      <c r="C5305" s="156" t="s">
        <v>5953</v>
      </c>
      <c r="D5305" s="144" t="s">
        <v>15581</v>
      </c>
      <c r="E5305" s="145" t="s">
        <v>10251</v>
      </c>
    </row>
    <row r="5306" spans="1:5" ht="27">
      <c r="A5306" t="str">
        <f t="shared" si="82"/>
        <v>100236</v>
      </c>
      <c r="B5306" s="142" t="s">
        <v>5954</v>
      </c>
      <c r="C5306" s="156" t="s">
        <v>5955</v>
      </c>
      <c r="D5306" s="144" t="s">
        <v>15582</v>
      </c>
      <c r="E5306" s="145" t="s">
        <v>8602</v>
      </c>
    </row>
    <row r="5307" spans="1:5" ht="27">
      <c r="A5307" t="str">
        <f t="shared" si="82"/>
        <v>100237</v>
      </c>
      <c r="B5307" s="142" t="s">
        <v>5956</v>
      </c>
      <c r="C5307" s="156" t="s">
        <v>5957</v>
      </c>
      <c r="D5307" s="144" t="s">
        <v>15582</v>
      </c>
      <c r="E5307" s="145" t="s">
        <v>8700</v>
      </c>
    </row>
    <row r="5308" spans="1:5" ht="27">
      <c r="A5308" t="str">
        <f t="shared" si="82"/>
        <v>100238</v>
      </c>
      <c r="B5308" s="142" t="s">
        <v>5958</v>
      </c>
      <c r="C5308" s="156" t="s">
        <v>5959</v>
      </c>
      <c r="D5308" s="144" t="s">
        <v>15582</v>
      </c>
      <c r="E5308" s="145" t="s">
        <v>18825</v>
      </c>
    </row>
    <row r="5309" spans="1:5" ht="27">
      <c r="A5309" t="str">
        <f t="shared" si="82"/>
        <v>100239</v>
      </c>
      <c r="B5309" s="142" t="s">
        <v>5960</v>
      </c>
      <c r="C5309" s="156" t="s">
        <v>5961</v>
      </c>
      <c r="D5309" s="144" t="s">
        <v>15582</v>
      </c>
      <c r="E5309" s="145" t="s">
        <v>8588</v>
      </c>
    </row>
    <row r="5310" spans="1:5" ht="27">
      <c r="A5310" t="str">
        <f t="shared" si="82"/>
        <v>100240</v>
      </c>
      <c r="B5310" s="142" t="s">
        <v>5962</v>
      </c>
      <c r="C5310" s="156" t="s">
        <v>5963</v>
      </c>
      <c r="D5310" s="144" t="s">
        <v>15582</v>
      </c>
      <c r="E5310" s="145" t="s">
        <v>20202</v>
      </c>
    </row>
    <row r="5311" spans="1:5" ht="27">
      <c r="A5311" t="str">
        <f t="shared" si="82"/>
        <v>100241</v>
      </c>
      <c r="B5311" s="142" t="s">
        <v>5964</v>
      </c>
      <c r="C5311" s="156" t="s">
        <v>5965</v>
      </c>
      <c r="D5311" s="144" t="s">
        <v>15582</v>
      </c>
      <c r="E5311" s="145" t="s">
        <v>8588</v>
      </c>
    </row>
    <row r="5312" spans="1:5" ht="27">
      <c r="A5312" t="str">
        <f t="shared" si="82"/>
        <v>100242</v>
      </c>
      <c r="B5312" s="142" t="s">
        <v>5966</v>
      </c>
      <c r="C5312" s="156" t="s">
        <v>5967</v>
      </c>
      <c r="D5312" s="144" t="s">
        <v>15582</v>
      </c>
      <c r="E5312" s="145" t="s">
        <v>9695</v>
      </c>
    </row>
    <row r="5313" spans="1:5" ht="27">
      <c r="A5313" t="str">
        <f t="shared" si="82"/>
        <v>100243</v>
      </c>
      <c r="B5313" s="142" t="s">
        <v>5968</v>
      </c>
      <c r="C5313" s="156" t="s">
        <v>5969</v>
      </c>
      <c r="D5313" s="144" t="s">
        <v>15582</v>
      </c>
      <c r="E5313" s="145" t="s">
        <v>9037</v>
      </c>
    </row>
    <row r="5314" spans="1:5" ht="27">
      <c r="A5314" t="str">
        <f t="shared" si="82"/>
        <v>100244</v>
      </c>
      <c r="B5314" s="142" t="s">
        <v>5970</v>
      </c>
      <c r="C5314" s="156" t="s">
        <v>5971</v>
      </c>
      <c r="D5314" s="144" t="s">
        <v>15582</v>
      </c>
      <c r="E5314" s="145" t="s">
        <v>20202</v>
      </c>
    </row>
    <row r="5315" spans="1:5" ht="27">
      <c r="A5315" t="str">
        <f t="shared" si="82"/>
        <v>100245</v>
      </c>
      <c r="B5315" s="142" t="s">
        <v>5972</v>
      </c>
      <c r="C5315" s="156" t="s">
        <v>5973</v>
      </c>
      <c r="D5315" s="144" t="s">
        <v>15582</v>
      </c>
      <c r="E5315" s="145" t="s">
        <v>8514</v>
      </c>
    </row>
    <row r="5316" spans="1:5" ht="40.5">
      <c r="A5316" t="str">
        <f t="shared" si="82"/>
        <v>100246</v>
      </c>
      <c r="B5316" s="142" t="s">
        <v>5974</v>
      </c>
      <c r="C5316" s="156" t="s">
        <v>5975</v>
      </c>
      <c r="D5316" s="144" t="s">
        <v>15582</v>
      </c>
      <c r="E5316" s="145" t="s">
        <v>8994</v>
      </c>
    </row>
    <row r="5317" spans="1:5" ht="40.5">
      <c r="A5317" t="str">
        <f t="shared" si="82"/>
        <v>100247</v>
      </c>
      <c r="B5317" s="142" t="s">
        <v>5976</v>
      </c>
      <c r="C5317" s="156" t="s">
        <v>5977</v>
      </c>
      <c r="D5317" s="144" t="s">
        <v>15582</v>
      </c>
      <c r="E5317" s="145" t="s">
        <v>8700</v>
      </c>
    </row>
    <row r="5318" spans="1:5" ht="40.5">
      <c r="A5318" t="str">
        <f t="shared" si="82"/>
        <v>100248</v>
      </c>
      <c r="B5318" s="142" t="s">
        <v>5978</v>
      </c>
      <c r="C5318" s="156" t="s">
        <v>5979</v>
      </c>
      <c r="D5318" s="144" t="s">
        <v>15582</v>
      </c>
      <c r="E5318" s="145" t="s">
        <v>24999</v>
      </c>
    </row>
    <row r="5319" spans="1:5" ht="27">
      <c r="A5319" t="str">
        <f t="shared" si="82"/>
        <v>100249</v>
      </c>
      <c r="B5319" s="142" t="s">
        <v>5980</v>
      </c>
      <c r="C5319" s="156" t="s">
        <v>5981</v>
      </c>
      <c r="D5319" s="144" t="s">
        <v>15582</v>
      </c>
      <c r="E5319" s="145" t="s">
        <v>8994</v>
      </c>
    </row>
    <row r="5320" spans="1:5" ht="40.5">
      <c r="A5320" t="str">
        <f t="shared" ref="A5320:A5383" si="83">IF(ISERROR(SEARCH("/",B5320)=6),TRIM(CLEAN(B5320)),IF(SEARCH("/",B5320)=6,IF(LEN(TRIM(CLEAN(B5320)))=7,LEFT(TRIM(CLEAN(B5320)),6)&amp;"00"&amp;RIGHT(TRIM(CLEAN(B5320)),1),LEFT(TRIM(CLEAN(B5320)),6)&amp;"0"&amp;RIGHT(TRIM(CLEAN(B5320)),2)),TRIM(CLEAN(B5320))))</f>
        <v>100250</v>
      </c>
      <c r="B5320" s="142" t="s">
        <v>5982</v>
      </c>
      <c r="C5320" s="156" t="s">
        <v>5983</v>
      </c>
      <c r="D5320" s="144" t="s">
        <v>15582</v>
      </c>
      <c r="E5320" s="145" t="s">
        <v>28382</v>
      </c>
    </row>
    <row r="5321" spans="1:5" ht="40.5">
      <c r="A5321" t="str">
        <f t="shared" si="83"/>
        <v>100251</v>
      </c>
      <c r="B5321" s="142" t="s">
        <v>5984</v>
      </c>
      <c r="C5321" s="156" t="s">
        <v>5985</v>
      </c>
      <c r="D5321" s="144" t="s">
        <v>15582</v>
      </c>
      <c r="E5321" s="145" t="s">
        <v>24999</v>
      </c>
    </row>
    <row r="5322" spans="1:5" ht="40.5">
      <c r="A5322" t="str">
        <f t="shared" si="83"/>
        <v>100252</v>
      </c>
      <c r="B5322" s="142" t="s">
        <v>5986</v>
      </c>
      <c r="C5322" s="156" t="s">
        <v>5987</v>
      </c>
      <c r="D5322" s="144" t="s">
        <v>15582</v>
      </c>
      <c r="E5322" s="145" t="s">
        <v>9695</v>
      </c>
    </row>
    <row r="5323" spans="1:5" ht="40.5">
      <c r="A5323" t="str">
        <f t="shared" si="83"/>
        <v>100253</v>
      </c>
      <c r="B5323" s="142" t="s">
        <v>5988</v>
      </c>
      <c r="C5323" s="156" t="s">
        <v>5989</v>
      </c>
      <c r="D5323" s="144" t="s">
        <v>15582</v>
      </c>
      <c r="E5323" s="145" t="s">
        <v>24993</v>
      </c>
    </row>
    <row r="5324" spans="1:5" ht="40.5">
      <c r="A5324" t="str">
        <f t="shared" si="83"/>
        <v>100254</v>
      </c>
      <c r="B5324" s="142" t="s">
        <v>5990</v>
      </c>
      <c r="C5324" s="156" t="s">
        <v>5991</v>
      </c>
      <c r="D5324" s="144" t="s">
        <v>15582</v>
      </c>
      <c r="E5324" s="145" t="s">
        <v>25435</v>
      </c>
    </row>
    <row r="5325" spans="1:5" ht="27">
      <c r="A5325" t="str">
        <f t="shared" si="83"/>
        <v>100255</v>
      </c>
      <c r="B5325" s="142" t="s">
        <v>5992</v>
      </c>
      <c r="C5325" s="156" t="s">
        <v>5993</v>
      </c>
      <c r="D5325" s="144" t="s">
        <v>15582</v>
      </c>
      <c r="E5325" s="145" t="s">
        <v>17633</v>
      </c>
    </row>
    <row r="5326" spans="1:5" ht="27">
      <c r="A5326" t="str">
        <f t="shared" si="83"/>
        <v>100256</v>
      </c>
      <c r="B5326" s="142" t="s">
        <v>5994</v>
      </c>
      <c r="C5326" s="156" t="s">
        <v>5995</v>
      </c>
      <c r="D5326" s="144" t="s">
        <v>15582</v>
      </c>
      <c r="E5326" s="145" t="s">
        <v>16937</v>
      </c>
    </row>
    <row r="5327" spans="1:5" ht="27">
      <c r="A5327" t="str">
        <f t="shared" si="83"/>
        <v>100257</v>
      </c>
      <c r="B5327" s="142" t="s">
        <v>5996</v>
      </c>
      <c r="C5327" s="156" t="s">
        <v>5997</v>
      </c>
      <c r="D5327" s="144" t="s">
        <v>15582</v>
      </c>
      <c r="E5327" s="145" t="s">
        <v>18825</v>
      </c>
    </row>
    <row r="5328" spans="1:5" ht="27">
      <c r="A5328" t="str">
        <f t="shared" si="83"/>
        <v>100258</v>
      </c>
      <c r="B5328" s="142" t="s">
        <v>5998</v>
      </c>
      <c r="C5328" s="156" t="s">
        <v>5999</v>
      </c>
      <c r="D5328" s="144" t="s">
        <v>15582</v>
      </c>
      <c r="E5328" s="145" t="s">
        <v>17633</v>
      </c>
    </row>
    <row r="5329" spans="1:5" ht="27">
      <c r="A5329" t="str">
        <f t="shared" si="83"/>
        <v>100259</v>
      </c>
      <c r="B5329" s="142" t="s">
        <v>6000</v>
      </c>
      <c r="C5329" s="156" t="s">
        <v>6001</v>
      </c>
      <c r="D5329" s="144" t="s">
        <v>15582</v>
      </c>
      <c r="E5329" s="145" t="s">
        <v>24993</v>
      </c>
    </row>
    <row r="5330" spans="1:5" ht="27">
      <c r="A5330" t="str">
        <f t="shared" si="83"/>
        <v>100260</v>
      </c>
      <c r="B5330" s="142" t="s">
        <v>6002</v>
      </c>
      <c r="C5330" s="156" t="s">
        <v>6003</v>
      </c>
      <c r="D5330" s="144" t="s">
        <v>15573</v>
      </c>
      <c r="E5330" s="145" t="s">
        <v>8553</v>
      </c>
    </row>
    <row r="5331" spans="1:5" ht="27">
      <c r="A5331" t="str">
        <f t="shared" si="83"/>
        <v>100261</v>
      </c>
      <c r="B5331" s="142" t="s">
        <v>6004</v>
      </c>
      <c r="C5331" s="156" t="s">
        <v>6005</v>
      </c>
      <c r="D5331" s="144" t="s">
        <v>15573</v>
      </c>
      <c r="E5331" s="145" t="s">
        <v>13006</v>
      </c>
    </row>
    <row r="5332" spans="1:5" ht="27">
      <c r="A5332" t="str">
        <f t="shared" si="83"/>
        <v>100262</v>
      </c>
      <c r="B5332" s="142" t="s">
        <v>6006</v>
      </c>
      <c r="C5332" s="156" t="s">
        <v>6007</v>
      </c>
      <c r="D5332" s="144" t="s">
        <v>15573</v>
      </c>
      <c r="E5332" s="145" t="s">
        <v>9058</v>
      </c>
    </row>
    <row r="5333" spans="1:5" ht="27">
      <c r="A5333" t="str">
        <f t="shared" si="83"/>
        <v>100263</v>
      </c>
      <c r="B5333" s="142" t="s">
        <v>6008</v>
      </c>
      <c r="C5333" s="156" t="s">
        <v>6009</v>
      </c>
      <c r="D5333" s="144" t="s">
        <v>15573</v>
      </c>
      <c r="E5333" s="145" t="s">
        <v>8567</v>
      </c>
    </row>
    <row r="5334" spans="1:5">
      <c r="A5334" t="str">
        <f t="shared" si="83"/>
        <v>100264</v>
      </c>
      <c r="B5334" s="142" t="s">
        <v>6010</v>
      </c>
      <c r="C5334" s="156" t="s">
        <v>6011</v>
      </c>
      <c r="D5334" s="144" t="s">
        <v>15577</v>
      </c>
      <c r="E5334" s="145" t="s">
        <v>28347</v>
      </c>
    </row>
    <row r="5335" spans="1:5">
      <c r="A5335" t="str">
        <f t="shared" si="83"/>
        <v>100265</v>
      </c>
      <c r="B5335" s="142" t="s">
        <v>6012</v>
      </c>
      <c r="C5335" s="156" t="s">
        <v>6013</v>
      </c>
      <c r="D5335" s="144" t="s">
        <v>9772</v>
      </c>
      <c r="E5335" s="145" t="s">
        <v>8522</v>
      </c>
    </row>
    <row r="5336" spans="1:5">
      <c r="A5336" t="str">
        <f t="shared" si="83"/>
        <v>100266</v>
      </c>
      <c r="B5336" s="142" t="s">
        <v>6014</v>
      </c>
      <c r="C5336" s="156" t="s">
        <v>6015</v>
      </c>
      <c r="D5336" s="144" t="s">
        <v>15575</v>
      </c>
      <c r="E5336" s="145" t="s">
        <v>25076</v>
      </c>
    </row>
    <row r="5337" spans="1:5">
      <c r="A5337" t="str">
        <f t="shared" si="83"/>
        <v>100267</v>
      </c>
      <c r="B5337" s="142" t="s">
        <v>6016</v>
      </c>
      <c r="C5337" s="156" t="s">
        <v>6017</v>
      </c>
      <c r="D5337" s="144" t="s">
        <v>9623</v>
      </c>
      <c r="E5337" s="145" t="s">
        <v>9189</v>
      </c>
    </row>
    <row r="5338" spans="1:5" ht="40.5">
      <c r="A5338" t="str">
        <f t="shared" si="83"/>
        <v>100268</v>
      </c>
      <c r="B5338" s="142" t="s">
        <v>6018</v>
      </c>
      <c r="C5338" s="156" t="s">
        <v>6019</v>
      </c>
      <c r="D5338" s="144" t="s">
        <v>15575</v>
      </c>
      <c r="E5338" s="145" t="s">
        <v>25076</v>
      </c>
    </row>
    <row r="5339" spans="1:5" ht="27">
      <c r="A5339" t="str">
        <f t="shared" si="83"/>
        <v>100269</v>
      </c>
      <c r="B5339" s="142" t="s">
        <v>6020</v>
      </c>
      <c r="C5339" s="156" t="s">
        <v>6021</v>
      </c>
      <c r="D5339" s="144" t="s">
        <v>9623</v>
      </c>
      <c r="E5339" s="145" t="s">
        <v>9189</v>
      </c>
    </row>
    <row r="5340" spans="1:5" ht="40.5">
      <c r="A5340" t="str">
        <f t="shared" si="83"/>
        <v>100270</v>
      </c>
      <c r="B5340" s="142" t="s">
        <v>6022</v>
      </c>
      <c r="C5340" s="156" t="s">
        <v>6023</v>
      </c>
      <c r="D5340" s="144" t="s">
        <v>15575</v>
      </c>
      <c r="E5340" s="145" t="s">
        <v>30604</v>
      </c>
    </row>
    <row r="5341" spans="1:5">
      <c r="A5341" t="str">
        <f t="shared" si="83"/>
        <v>100271</v>
      </c>
      <c r="B5341" s="142" t="s">
        <v>6024</v>
      </c>
      <c r="C5341" s="156" t="s">
        <v>6025</v>
      </c>
      <c r="D5341" s="144" t="s">
        <v>15577</v>
      </c>
      <c r="E5341" s="145" t="s">
        <v>17047</v>
      </c>
    </row>
    <row r="5342" spans="1:5">
      <c r="A5342" t="str">
        <f t="shared" si="83"/>
        <v>100272</v>
      </c>
      <c r="B5342" s="142" t="s">
        <v>6026</v>
      </c>
      <c r="C5342" s="156" t="s">
        <v>6027</v>
      </c>
      <c r="D5342" s="144" t="s">
        <v>9772</v>
      </c>
      <c r="E5342" s="145" t="s">
        <v>8541</v>
      </c>
    </row>
    <row r="5343" spans="1:5">
      <c r="A5343" t="str">
        <f t="shared" si="83"/>
        <v>100273</v>
      </c>
      <c r="B5343" s="142" t="s">
        <v>6028</v>
      </c>
      <c r="C5343" s="156" t="s">
        <v>6029</v>
      </c>
      <c r="D5343" s="144" t="s">
        <v>15573</v>
      </c>
      <c r="E5343" s="145" t="s">
        <v>23659</v>
      </c>
    </row>
    <row r="5344" spans="1:5">
      <c r="A5344" t="str">
        <f t="shared" si="83"/>
        <v>100274</v>
      </c>
      <c r="B5344" s="142" t="s">
        <v>6030</v>
      </c>
      <c r="C5344" s="156" t="s">
        <v>6031</v>
      </c>
      <c r="D5344" s="144" t="s">
        <v>15577</v>
      </c>
      <c r="E5344" s="145" t="s">
        <v>23229</v>
      </c>
    </row>
    <row r="5345" spans="1:5" ht="27">
      <c r="A5345" t="str">
        <f t="shared" si="83"/>
        <v>100275</v>
      </c>
      <c r="B5345" s="142" t="s">
        <v>6032</v>
      </c>
      <c r="C5345" s="156" t="s">
        <v>6033</v>
      </c>
      <c r="D5345" s="144" t="s">
        <v>15577</v>
      </c>
      <c r="E5345" s="145" t="s">
        <v>26226</v>
      </c>
    </row>
    <row r="5346" spans="1:5" ht="27">
      <c r="A5346" t="str">
        <f t="shared" si="83"/>
        <v>100276</v>
      </c>
      <c r="B5346" s="142" t="s">
        <v>6034</v>
      </c>
      <c r="C5346" s="156" t="s">
        <v>6035</v>
      </c>
      <c r="D5346" s="144" t="s">
        <v>15577</v>
      </c>
      <c r="E5346" s="145" t="s">
        <v>9272</v>
      </c>
    </row>
    <row r="5347" spans="1:5" ht="40.5">
      <c r="A5347" t="str">
        <f t="shared" si="83"/>
        <v>100277</v>
      </c>
      <c r="B5347" s="142" t="s">
        <v>6036</v>
      </c>
      <c r="C5347" s="156" t="s">
        <v>6037</v>
      </c>
      <c r="D5347" s="144" t="s">
        <v>15577</v>
      </c>
      <c r="E5347" s="145" t="s">
        <v>9257</v>
      </c>
    </row>
    <row r="5348" spans="1:5" ht="27">
      <c r="A5348" t="str">
        <f t="shared" si="83"/>
        <v>100278</v>
      </c>
      <c r="B5348" s="142" t="s">
        <v>6038</v>
      </c>
      <c r="C5348" s="156" t="s">
        <v>6039</v>
      </c>
      <c r="D5348" s="144" t="s">
        <v>15575</v>
      </c>
      <c r="E5348" s="145" t="s">
        <v>28430</v>
      </c>
    </row>
    <row r="5349" spans="1:5" ht="27">
      <c r="A5349" t="str">
        <f t="shared" si="83"/>
        <v>100279</v>
      </c>
      <c r="B5349" s="142" t="s">
        <v>6040</v>
      </c>
      <c r="C5349" s="156" t="s">
        <v>6041</v>
      </c>
      <c r="D5349" s="144" t="s">
        <v>9623</v>
      </c>
      <c r="E5349" s="145" t="s">
        <v>9370</v>
      </c>
    </row>
    <row r="5350" spans="1:5" ht="27">
      <c r="A5350" t="str">
        <f t="shared" si="83"/>
        <v>100280</v>
      </c>
      <c r="B5350" s="142" t="s">
        <v>6042</v>
      </c>
      <c r="C5350" s="156" t="s">
        <v>6043</v>
      </c>
      <c r="D5350" s="144" t="s">
        <v>15575</v>
      </c>
      <c r="E5350" s="145" t="s">
        <v>8811</v>
      </c>
    </row>
    <row r="5351" spans="1:5" ht="27">
      <c r="A5351" t="str">
        <f t="shared" si="83"/>
        <v>100281</v>
      </c>
      <c r="B5351" s="142" t="s">
        <v>6044</v>
      </c>
      <c r="C5351" s="156" t="s">
        <v>6045</v>
      </c>
      <c r="D5351" s="144" t="s">
        <v>15575</v>
      </c>
      <c r="E5351" s="145" t="s">
        <v>10513</v>
      </c>
    </row>
    <row r="5352" spans="1:5" ht="27">
      <c r="A5352" t="str">
        <f t="shared" si="83"/>
        <v>100282</v>
      </c>
      <c r="B5352" s="142" t="s">
        <v>6046</v>
      </c>
      <c r="C5352" s="156" t="s">
        <v>6047</v>
      </c>
      <c r="D5352" s="144" t="s">
        <v>15577</v>
      </c>
      <c r="E5352" s="145" t="s">
        <v>25660</v>
      </c>
    </row>
    <row r="5353" spans="1:5" ht="27">
      <c r="A5353" t="str">
        <f t="shared" si="83"/>
        <v>100283</v>
      </c>
      <c r="B5353" s="142" t="s">
        <v>6048</v>
      </c>
      <c r="C5353" s="156" t="s">
        <v>6049</v>
      </c>
      <c r="D5353" s="144" t="s">
        <v>15577</v>
      </c>
      <c r="E5353" s="145" t="s">
        <v>8742</v>
      </c>
    </row>
    <row r="5354" spans="1:5" ht="27">
      <c r="A5354" t="str">
        <f t="shared" si="83"/>
        <v>100284</v>
      </c>
      <c r="B5354" s="142" t="s">
        <v>6050</v>
      </c>
      <c r="C5354" s="156" t="s">
        <v>6051</v>
      </c>
      <c r="D5354" s="144" t="s">
        <v>15577</v>
      </c>
      <c r="E5354" s="145" t="s">
        <v>9424</v>
      </c>
    </row>
    <row r="5355" spans="1:5">
      <c r="A5355" t="str">
        <f t="shared" si="83"/>
        <v>100285</v>
      </c>
      <c r="B5355" s="142" t="s">
        <v>6052</v>
      </c>
      <c r="C5355" s="156" t="s">
        <v>6053</v>
      </c>
      <c r="D5355" s="144" t="s">
        <v>15582</v>
      </c>
      <c r="E5355" s="145" t="s">
        <v>19861</v>
      </c>
    </row>
    <row r="5356" spans="1:5" ht="27">
      <c r="A5356" t="str">
        <f t="shared" si="83"/>
        <v>100286</v>
      </c>
      <c r="B5356" s="142" t="s">
        <v>6054</v>
      </c>
      <c r="C5356" s="156" t="s">
        <v>6055</v>
      </c>
      <c r="D5356" s="144" t="s">
        <v>15582</v>
      </c>
      <c r="E5356" s="145" t="s">
        <v>8847</v>
      </c>
    </row>
    <row r="5357" spans="1:5" ht="27">
      <c r="A5357" t="str">
        <f t="shared" si="83"/>
        <v>100287</v>
      </c>
      <c r="B5357" s="142" t="s">
        <v>6056</v>
      </c>
      <c r="C5357" s="156" t="s">
        <v>15587</v>
      </c>
      <c r="D5357" s="144" t="s">
        <v>15582</v>
      </c>
      <c r="E5357" s="145" t="s">
        <v>24999</v>
      </c>
    </row>
    <row r="5358" spans="1:5">
      <c r="A5358" t="str">
        <f t="shared" si="83"/>
        <v>100288</v>
      </c>
      <c r="B5358" s="142" t="s">
        <v>6057</v>
      </c>
      <c r="C5358" s="156" t="s">
        <v>6058</v>
      </c>
      <c r="D5358" s="144" t="s">
        <v>10129</v>
      </c>
      <c r="E5358" s="145" t="s">
        <v>10550</v>
      </c>
    </row>
    <row r="5359" spans="1:5">
      <c r="A5359" t="str">
        <f t="shared" si="83"/>
        <v>100289</v>
      </c>
      <c r="B5359" s="142" t="s">
        <v>6059</v>
      </c>
      <c r="C5359" s="156" t="s">
        <v>6060</v>
      </c>
      <c r="D5359" s="144" t="s">
        <v>10129</v>
      </c>
      <c r="E5359" s="145" t="s">
        <v>30605</v>
      </c>
    </row>
    <row r="5360" spans="1:5">
      <c r="A5360" t="str">
        <f t="shared" si="83"/>
        <v>100290</v>
      </c>
      <c r="B5360" s="142" t="s">
        <v>6061</v>
      </c>
      <c r="C5360" s="156" t="s">
        <v>6062</v>
      </c>
      <c r="D5360" s="144" t="s">
        <v>10129</v>
      </c>
      <c r="E5360" s="145" t="s">
        <v>10550</v>
      </c>
    </row>
    <row r="5361" spans="1:5">
      <c r="A5361" t="str">
        <f t="shared" si="83"/>
        <v>100291</v>
      </c>
      <c r="B5361" s="142" t="s">
        <v>6063</v>
      </c>
      <c r="C5361" s="156" t="s">
        <v>6064</v>
      </c>
      <c r="D5361" s="144" t="s">
        <v>10129</v>
      </c>
      <c r="E5361" s="145" t="s">
        <v>8707</v>
      </c>
    </row>
    <row r="5362" spans="1:5" ht="27">
      <c r="A5362" t="str">
        <f t="shared" si="83"/>
        <v>100292</v>
      </c>
      <c r="B5362" s="142" t="s">
        <v>6065</v>
      </c>
      <c r="C5362" s="156" t="s">
        <v>6066</v>
      </c>
      <c r="D5362" s="144" t="s">
        <v>10129</v>
      </c>
      <c r="E5362" s="145" t="s">
        <v>9043</v>
      </c>
    </row>
    <row r="5363" spans="1:5">
      <c r="A5363" t="str">
        <f t="shared" si="83"/>
        <v>100293</v>
      </c>
      <c r="B5363" s="142" t="s">
        <v>6067</v>
      </c>
      <c r="C5363" s="156" t="s">
        <v>6068</v>
      </c>
      <c r="D5363" s="144" t="s">
        <v>10129</v>
      </c>
      <c r="E5363" s="145" t="s">
        <v>8707</v>
      </c>
    </row>
    <row r="5364" spans="1:5">
      <c r="A5364" t="str">
        <f t="shared" si="83"/>
        <v>100294</v>
      </c>
      <c r="B5364" s="142" t="s">
        <v>6069</v>
      </c>
      <c r="C5364" s="156" t="s">
        <v>6070</v>
      </c>
      <c r="D5364" s="144" t="s">
        <v>10129</v>
      </c>
      <c r="E5364" s="145" t="s">
        <v>8708</v>
      </c>
    </row>
    <row r="5365" spans="1:5" ht="27">
      <c r="A5365" t="str">
        <f t="shared" si="83"/>
        <v>100295</v>
      </c>
      <c r="B5365" s="142" t="s">
        <v>6071</v>
      </c>
      <c r="C5365" s="156" t="s">
        <v>6072</v>
      </c>
      <c r="D5365" s="144" t="s">
        <v>10129</v>
      </c>
      <c r="E5365" s="145" t="s">
        <v>8865</v>
      </c>
    </row>
    <row r="5366" spans="1:5" ht="27">
      <c r="A5366" t="str">
        <f t="shared" si="83"/>
        <v>100296</v>
      </c>
      <c r="B5366" s="142" t="s">
        <v>6073</v>
      </c>
      <c r="C5366" s="156" t="s">
        <v>6074</v>
      </c>
      <c r="D5366" s="144" t="s">
        <v>10129</v>
      </c>
      <c r="E5366" s="145" t="s">
        <v>8676</v>
      </c>
    </row>
    <row r="5367" spans="1:5">
      <c r="A5367" t="str">
        <f t="shared" si="83"/>
        <v>100297</v>
      </c>
      <c r="B5367" s="142" t="s">
        <v>6075</v>
      </c>
      <c r="C5367" s="156" t="s">
        <v>6076</v>
      </c>
      <c r="D5367" s="144" t="s">
        <v>10129</v>
      </c>
      <c r="E5367" s="145" t="s">
        <v>8736</v>
      </c>
    </row>
    <row r="5368" spans="1:5" ht="27">
      <c r="A5368" t="str">
        <f t="shared" si="83"/>
        <v>100298</v>
      </c>
      <c r="B5368" s="142" t="s">
        <v>6077</v>
      </c>
      <c r="C5368" s="156" t="s">
        <v>6078</v>
      </c>
      <c r="D5368" s="144" t="s">
        <v>10129</v>
      </c>
      <c r="E5368" s="145" t="s">
        <v>8641</v>
      </c>
    </row>
    <row r="5369" spans="1:5" ht="27">
      <c r="A5369" t="str">
        <f t="shared" si="83"/>
        <v>100299</v>
      </c>
      <c r="B5369" s="142" t="s">
        <v>6079</v>
      </c>
      <c r="C5369" s="156" t="s">
        <v>6080</v>
      </c>
      <c r="D5369" s="144" t="s">
        <v>10129</v>
      </c>
      <c r="E5369" s="145" t="s">
        <v>15680</v>
      </c>
    </row>
    <row r="5370" spans="1:5">
      <c r="A5370" t="str">
        <f t="shared" si="83"/>
        <v>100300</v>
      </c>
      <c r="B5370" s="142" t="s">
        <v>6081</v>
      </c>
      <c r="C5370" s="156" t="s">
        <v>6082</v>
      </c>
      <c r="D5370" s="144" t="s">
        <v>10129</v>
      </c>
      <c r="E5370" s="145" t="s">
        <v>12669</v>
      </c>
    </row>
    <row r="5371" spans="1:5">
      <c r="A5371" t="str">
        <f t="shared" si="83"/>
        <v>100301</v>
      </c>
      <c r="B5371" s="142" t="s">
        <v>6083</v>
      </c>
      <c r="C5371" s="156" t="s">
        <v>6084</v>
      </c>
      <c r="D5371" s="144" t="s">
        <v>10129</v>
      </c>
      <c r="E5371" s="145" t="s">
        <v>16362</v>
      </c>
    </row>
    <row r="5372" spans="1:5">
      <c r="A5372" t="str">
        <f t="shared" si="83"/>
        <v>100302</v>
      </c>
      <c r="B5372" s="142" t="s">
        <v>6085</v>
      </c>
      <c r="C5372" s="156" t="s">
        <v>6086</v>
      </c>
      <c r="D5372" s="144" t="s">
        <v>10129</v>
      </c>
      <c r="E5372" s="145" t="s">
        <v>30606</v>
      </c>
    </row>
    <row r="5373" spans="1:5">
      <c r="A5373" t="str">
        <f t="shared" si="83"/>
        <v>100303</v>
      </c>
      <c r="B5373" s="142" t="s">
        <v>6087</v>
      </c>
      <c r="C5373" s="156" t="s">
        <v>6088</v>
      </c>
      <c r="D5373" s="144" t="s">
        <v>10129</v>
      </c>
      <c r="E5373" s="145" t="s">
        <v>17632</v>
      </c>
    </row>
    <row r="5374" spans="1:5">
      <c r="A5374" t="str">
        <f t="shared" si="83"/>
        <v>100304</v>
      </c>
      <c r="B5374" s="142" t="s">
        <v>6089</v>
      </c>
      <c r="C5374" s="156" t="s">
        <v>6090</v>
      </c>
      <c r="D5374" s="144" t="s">
        <v>10129</v>
      </c>
      <c r="E5374" s="145" t="s">
        <v>25332</v>
      </c>
    </row>
    <row r="5375" spans="1:5">
      <c r="A5375" t="str">
        <f t="shared" si="83"/>
        <v>100305</v>
      </c>
      <c r="B5375" s="142" t="s">
        <v>6091</v>
      </c>
      <c r="C5375" s="156" t="s">
        <v>6092</v>
      </c>
      <c r="D5375" s="144" t="s">
        <v>10129</v>
      </c>
      <c r="E5375" s="145" t="s">
        <v>19022</v>
      </c>
    </row>
    <row r="5376" spans="1:5">
      <c r="A5376" t="str">
        <f t="shared" si="83"/>
        <v>100306</v>
      </c>
      <c r="B5376" s="142" t="s">
        <v>6093</v>
      </c>
      <c r="C5376" s="156" t="s">
        <v>6094</v>
      </c>
      <c r="D5376" s="144" t="s">
        <v>10129</v>
      </c>
      <c r="E5376" s="145" t="s">
        <v>30607</v>
      </c>
    </row>
    <row r="5377" spans="1:5">
      <c r="A5377" t="str">
        <f t="shared" si="83"/>
        <v>100307</v>
      </c>
      <c r="B5377" s="142" t="s">
        <v>6095</v>
      </c>
      <c r="C5377" s="156" t="s">
        <v>6096</v>
      </c>
      <c r="D5377" s="144" t="s">
        <v>10129</v>
      </c>
      <c r="E5377" s="145" t="s">
        <v>26450</v>
      </c>
    </row>
    <row r="5378" spans="1:5">
      <c r="A5378" t="str">
        <f t="shared" si="83"/>
        <v>100308</v>
      </c>
      <c r="B5378" s="142" t="s">
        <v>6097</v>
      </c>
      <c r="C5378" s="156" t="s">
        <v>6098</v>
      </c>
      <c r="D5378" s="144" t="s">
        <v>10129</v>
      </c>
      <c r="E5378" s="145" t="s">
        <v>17182</v>
      </c>
    </row>
    <row r="5379" spans="1:5">
      <c r="A5379" t="str">
        <f t="shared" si="83"/>
        <v>100309</v>
      </c>
      <c r="B5379" s="142" t="s">
        <v>6099</v>
      </c>
      <c r="C5379" s="156" t="s">
        <v>6100</v>
      </c>
      <c r="D5379" s="144" t="s">
        <v>10129</v>
      </c>
      <c r="E5379" s="145" t="s">
        <v>30608</v>
      </c>
    </row>
    <row r="5380" spans="1:5" ht="27">
      <c r="A5380" t="str">
        <f t="shared" si="83"/>
        <v>100310</v>
      </c>
      <c r="B5380" s="142" t="s">
        <v>6101</v>
      </c>
      <c r="C5380" s="156" t="s">
        <v>6102</v>
      </c>
      <c r="D5380" s="144" t="s">
        <v>15966</v>
      </c>
      <c r="E5380" s="145" t="s">
        <v>18570</v>
      </c>
    </row>
    <row r="5381" spans="1:5" ht="27">
      <c r="A5381" t="str">
        <f t="shared" si="83"/>
        <v>100311</v>
      </c>
      <c r="B5381" s="142" t="s">
        <v>6103</v>
      </c>
      <c r="C5381" s="156" t="s">
        <v>6104</v>
      </c>
      <c r="D5381" s="144" t="s">
        <v>15966</v>
      </c>
      <c r="E5381" s="145" t="s">
        <v>18390</v>
      </c>
    </row>
    <row r="5382" spans="1:5" ht="27">
      <c r="A5382" t="str">
        <f t="shared" si="83"/>
        <v>100312</v>
      </c>
      <c r="B5382" s="142" t="s">
        <v>6105</v>
      </c>
      <c r="C5382" s="156" t="s">
        <v>6106</v>
      </c>
      <c r="D5382" s="144" t="s">
        <v>15966</v>
      </c>
      <c r="E5382" s="145" t="s">
        <v>30609</v>
      </c>
    </row>
    <row r="5383" spans="1:5" ht="27">
      <c r="A5383" t="str">
        <f t="shared" si="83"/>
        <v>100313</v>
      </c>
      <c r="B5383" s="142" t="s">
        <v>6107</v>
      </c>
      <c r="C5383" s="156" t="s">
        <v>6108</v>
      </c>
      <c r="D5383" s="144" t="s">
        <v>15966</v>
      </c>
      <c r="E5383" s="145" t="s">
        <v>26797</v>
      </c>
    </row>
    <row r="5384" spans="1:5" ht="27">
      <c r="A5384" t="str">
        <f t="shared" ref="A5384:A5447" si="84">IF(ISERROR(SEARCH("/",B5384)=6),TRIM(CLEAN(B5384)),IF(SEARCH("/",B5384)=6,IF(LEN(TRIM(CLEAN(B5384)))=7,LEFT(TRIM(CLEAN(B5384)),6)&amp;"00"&amp;RIGHT(TRIM(CLEAN(B5384)),1),LEFT(TRIM(CLEAN(B5384)),6)&amp;"0"&amp;RIGHT(TRIM(CLEAN(B5384)),2)),TRIM(CLEAN(B5384))))</f>
        <v>100314</v>
      </c>
      <c r="B5384" s="142" t="s">
        <v>6109</v>
      </c>
      <c r="C5384" s="156" t="s">
        <v>6110</v>
      </c>
      <c r="D5384" s="144" t="s">
        <v>15966</v>
      </c>
      <c r="E5384" s="145" t="s">
        <v>30610</v>
      </c>
    </row>
    <row r="5385" spans="1:5" ht="27">
      <c r="A5385" t="str">
        <f t="shared" si="84"/>
        <v>100315</v>
      </c>
      <c r="B5385" s="142" t="s">
        <v>6111</v>
      </c>
      <c r="C5385" s="156" t="s">
        <v>6112</v>
      </c>
      <c r="D5385" s="144" t="s">
        <v>15966</v>
      </c>
      <c r="E5385" s="145" t="s">
        <v>30611</v>
      </c>
    </row>
    <row r="5386" spans="1:5">
      <c r="A5386" t="str">
        <f t="shared" si="84"/>
        <v>100316</v>
      </c>
      <c r="B5386" s="142" t="s">
        <v>6113</v>
      </c>
      <c r="C5386" s="156" t="s">
        <v>6082</v>
      </c>
      <c r="D5386" s="144" t="s">
        <v>15966</v>
      </c>
      <c r="E5386" s="145" t="s">
        <v>30612</v>
      </c>
    </row>
    <row r="5387" spans="1:5">
      <c r="A5387" t="str">
        <f t="shared" si="84"/>
        <v>100317</v>
      </c>
      <c r="B5387" s="142" t="s">
        <v>6114</v>
      </c>
      <c r="C5387" s="156" t="s">
        <v>6115</v>
      </c>
      <c r="D5387" s="144" t="s">
        <v>15966</v>
      </c>
      <c r="E5387" s="145" t="s">
        <v>30613</v>
      </c>
    </row>
    <row r="5388" spans="1:5">
      <c r="A5388" t="str">
        <f t="shared" si="84"/>
        <v>100318</v>
      </c>
      <c r="B5388" s="142" t="s">
        <v>6116</v>
      </c>
      <c r="C5388" s="156" t="s">
        <v>6090</v>
      </c>
      <c r="D5388" s="144" t="s">
        <v>15966</v>
      </c>
      <c r="E5388" s="145" t="s">
        <v>30614</v>
      </c>
    </row>
    <row r="5389" spans="1:5">
      <c r="A5389" t="str">
        <f t="shared" si="84"/>
        <v>100319</v>
      </c>
      <c r="B5389" s="142" t="s">
        <v>6117</v>
      </c>
      <c r="C5389" s="156" t="s">
        <v>6092</v>
      </c>
      <c r="D5389" s="144" t="s">
        <v>15966</v>
      </c>
      <c r="E5389" s="145" t="s">
        <v>30615</v>
      </c>
    </row>
    <row r="5390" spans="1:5">
      <c r="A5390" t="str">
        <f t="shared" si="84"/>
        <v>100320</v>
      </c>
      <c r="B5390" s="142" t="s">
        <v>6118</v>
      </c>
      <c r="C5390" s="156" t="s">
        <v>6094</v>
      </c>
      <c r="D5390" s="144" t="s">
        <v>15966</v>
      </c>
      <c r="E5390" s="145" t="s">
        <v>30616</v>
      </c>
    </row>
    <row r="5391" spans="1:5">
      <c r="A5391" t="str">
        <f t="shared" si="84"/>
        <v>100321</v>
      </c>
      <c r="B5391" s="142" t="s">
        <v>6119</v>
      </c>
      <c r="C5391" s="156" t="s">
        <v>6100</v>
      </c>
      <c r="D5391" s="144" t="s">
        <v>15966</v>
      </c>
      <c r="E5391" s="145" t="s">
        <v>30617</v>
      </c>
    </row>
    <row r="5392" spans="1:5" ht="27">
      <c r="A5392" t="str">
        <f t="shared" si="84"/>
        <v>100322</v>
      </c>
      <c r="B5392" s="142" t="s">
        <v>6120</v>
      </c>
      <c r="C5392" s="156" t="s">
        <v>16748</v>
      </c>
      <c r="D5392" s="144" t="s">
        <v>10840</v>
      </c>
      <c r="E5392" s="145" t="s">
        <v>30618</v>
      </c>
    </row>
    <row r="5393" spans="1:5" ht="27">
      <c r="A5393" t="str">
        <f t="shared" si="84"/>
        <v>100323</v>
      </c>
      <c r="B5393" s="142" t="s">
        <v>6121</v>
      </c>
      <c r="C5393" s="156" t="s">
        <v>16749</v>
      </c>
      <c r="D5393" s="144" t="s">
        <v>10840</v>
      </c>
      <c r="E5393" s="145" t="s">
        <v>30619</v>
      </c>
    </row>
    <row r="5394" spans="1:5" ht="27">
      <c r="A5394" t="str">
        <f t="shared" si="84"/>
        <v>100324</v>
      </c>
      <c r="B5394" s="142" t="s">
        <v>6122</v>
      </c>
      <c r="C5394" s="156" t="s">
        <v>16750</v>
      </c>
      <c r="D5394" s="144" t="s">
        <v>10840</v>
      </c>
      <c r="E5394" s="145" t="s">
        <v>30620</v>
      </c>
    </row>
    <row r="5395" spans="1:5" ht="27">
      <c r="A5395" t="str">
        <f t="shared" si="84"/>
        <v>100325</v>
      </c>
      <c r="B5395" s="142" t="s">
        <v>6123</v>
      </c>
      <c r="C5395" s="156" t="s">
        <v>6124</v>
      </c>
      <c r="D5395" s="144" t="s">
        <v>9548</v>
      </c>
      <c r="E5395" s="145" t="s">
        <v>28584</v>
      </c>
    </row>
    <row r="5396" spans="1:5" ht="27">
      <c r="A5396" t="str">
        <f t="shared" si="84"/>
        <v>100327</v>
      </c>
      <c r="B5396" s="142" t="s">
        <v>6125</v>
      </c>
      <c r="C5396" s="156" t="s">
        <v>6126</v>
      </c>
      <c r="D5396" s="144" t="s">
        <v>9548</v>
      </c>
      <c r="E5396" s="145" t="s">
        <v>25318</v>
      </c>
    </row>
    <row r="5397" spans="1:5" ht="27">
      <c r="A5397" t="str">
        <f t="shared" si="84"/>
        <v>100328</v>
      </c>
      <c r="B5397" s="142" t="s">
        <v>6127</v>
      </c>
      <c r="C5397" s="156" t="s">
        <v>6128</v>
      </c>
      <c r="D5397" s="144" t="s">
        <v>9772</v>
      </c>
      <c r="E5397" s="145" t="s">
        <v>11944</v>
      </c>
    </row>
    <row r="5398" spans="1:5" ht="27">
      <c r="A5398" t="str">
        <f t="shared" si="84"/>
        <v>100329</v>
      </c>
      <c r="B5398" s="142" t="s">
        <v>6129</v>
      </c>
      <c r="C5398" s="156" t="s">
        <v>6130</v>
      </c>
      <c r="D5398" s="144" t="s">
        <v>9772</v>
      </c>
      <c r="E5398" s="145" t="s">
        <v>16433</v>
      </c>
    </row>
    <row r="5399" spans="1:5" ht="27">
      <c r="A5399" t="str">
        <f t="shared" si="84"/>
        <v>100330</v>
      </c>
      <c r="B5399" s="142" t="s">
        <v>6131</v>
      </c>
      <c r="C5399" s="156" t="s">
        <v>6132</v>
      </c>
      <c r="D5399" s="144" t="s">
        <v>9772</v>
      </c>
      <c r="E5399" s="145" t="s">
        <v>9169</v>
      </c>
    </row>
    <row r="5400" spans="1:5" ht="27">
      <c r="A5400" t="str">
        <f t="shared" si="84"/>
        <v>100331</v>
      </c>
      <c r="B5400" s="142" t="s">
        <v>6133</v>
      </c>
      <c r="C5400" s="156" t="s">
        <v>6134</v>
      </c>
      <c r="D5400" s="144" t="s">
        <v>9772</v>
      </c>
      <c r="E5400" s="145" t="s">
        <v>18563</v>
      </c>
    </row>
    <row r="5401" spans="1:5" ht="27">
      <c r="A5401" t="str">
        <f t="shared" si="84"/>
        <v>100332</v>
      </c>
      <c r="B5401" s="142" t="s">
        <v>6135</v>
      </c>
      <c r="C5401" s="156" t="s">
        <v>6136</v>
      </c>
      <c r="D5401" s="144" t="s">
        <v>9772</v>
      </c>
      <c r="E5401" s="145" t="s">
        <v>30621</v>
      </c>
    </row>
    <row r="5402" spans="1:5" ht="27">
      <c r="A5402" t="str">
        <f t="shared" si="84"/>
        <v>100333</v>
      </c>
      <c r="B5402" s="142" t="s">
        <v>6137</v>
      </c>
      <c r="C5402" s="156" t="s">
        <v>6138</v>
      </c>
      <c r="D5402" s="144" t="s">
        <v>9772</v>
      </c>
      <c r="E5402" s="145" t="s">
        <v>27319</v>
      </c>
    </row>
    <row r="5403" spans="1:5" ht="27">
      <c r="A5403" t="str">
        <f t="shared" si="84"/>
        <v>100334</v>
      </c>
      <c r="B5403" s="142" t="s">
        <v>6139</v>
      </c>
      <c r="C5403" s="156" t="s">
        <v>6140</v>
      </c>
      <c r="D5403" s="144" t="s">
        <v>9772</v>
      </c>
      <c r="E5403" s="145" t="s">
        <v>30622</v>
      </c>
    </row>
    <row r="5404" spans="1:5" ht="27">
      <c r="A5404" t="str">
        <f t="shared" si="84"/>
        <v>100335</v>
      </c>
      <c r="B5404" s="142" t="s">
        <v>6141</v>
      </c>
      <c r="C5404" s="156" t="s">
        <v>6142</v>
      </c>
      <c r="D5404" s="144" t="s">
        <v>9772</v>
      </c>
      <c r="E5404" s="145" t="s">
        <v>28397</v>
      </c>
    </row>
    <row r="5405" spans="1:5" ht="27">
      <c r="A5405" t="str">
        <f t="shared" si="84"/>
        <v>100341</v>
      </c>
      <c r="B5405" s="142" t="s">
        <v>6143</v>
      </c>
      <c r="C5405" s="156" t="s">
        <v>6144</v>
      </c>
      <c r="D5405" s="144" t="s">
        <v>9772</v>
      </c>
      <c r="E5405" s="145" t="s">
        <v>8919</v>
      </c>
    </row>
    <row r="5406" spans="1:5" ht="27">
      <c r="A5406" t="str">
        <f t="shared" si="84"/>
        <v>100342</v>
      </c>
      <c r="B5406" s="142" t="s">
        <v>207</v>
      </c>
      <c r="C5406" s="156" t="s">
        <v>241</v>
      </c>
      <c r="D5406" s="144" t="s">
        <v>10821</v>
      </c>
      <c r="E5406" s="145" t="s">
        <v>25727</v>
      </c>
    </row>
    <row r="5407" spans="1:5" ht="27">
      <c r="A5407" t="str">
        <f t="shared" si="84"/>
        <v>100343</v>
      </c>
      <c r="B5407" s="142" t="s">
        <v>208</v>
      </c>
      <c r="C5407" s="156" t="s">
        <v>242</v>
      </c>
      <c r="D5407" s="144" t="s">
        <v>10821</v>
      </c>
      <c r="E5407" s="145" t="s">
        <v>13129</v>
      </c>
    </row>
    <row r="5408" spans="1:5" ht="27">
      <c r="A5408" t="str">
        <f t="shared" si="84"/>
        <v>100344</v>
      </c>
      <c r="B5408" s="142" t="s">
        <v>6145</v>
      </c>
      <c r="C5408" s="156" t="s">
        <v>6146</v>
      </c>
      <c r="D5408" s="144" t="s">
        <v>10821</v>
      </c>
      <c r="E5408" s="145" t="s">
        <v>12812</v>
      </c>
    </row>
    <row r="5409" spans="1:5" ht="27">
      <c r="A5409" t="str">
        <f t="shared" si="84"/>
        <v>100345</v>
      </c>
      <c r="B5409" s="142" t="s">
        <v>6147</v>
      </c>
      <c r="C5409" s="156" t="s">
        <v>6148</v>
      </c>
      <c r="D5409" s="144" t="s">
        <v>10821</v>
      </c>
      <c r="E5409" s="145" t="s">
        <v>29035</v>
      </c>
    </row>
    <row r="5410" spans="1:5" ht="27">
      <c r="A5410" t="str">
        <f t="shared" si="84"/>
        <v>100346</v>
      </c>
      <c r="B5410" s="142" t="s">
        <v>6149</v>
      </c>
      <c r="C5410" s="156" t="s">
        <v>6150</v>
      </c>
      <c r="D5410" s="144" t="s">
        <v>10821</v>
      </c>
      <c r="E5410" s="145" t="s">
        <v>11949</v>
      </c>
    </row>
    <row r="5411" spans="1:5" ht="27">
      <c r="A5411" t="str">
        <f t="shared" si="84"/>
        <v>100347</v>
      </c>
      <c r="B5411" s="142" t="s">
        <v>6151</v>
      </c>
      <c r="C5411" s="156" t="s">
        <v>6152</v>
      </c>
      <c r="D5411" s="144" t="s">
        <v>10821</v>
      </c>
      <c r="E5411" s="145" t="s">
        <v>17495</v>
      </c>
    </row>
    <row r="5412" spans="1:5" ht="27">
      <c r="A5412" t="str">
        <f t="shared" si="84"/>
        <v>100348</v>
      </c>
      <c r="B5412" s="142" t="s">
        <v>6153</v>
      </c>
      <c r="C5412" s="156" t="s">
        <v>6154</v>
      </c>
      <c r="D5412" s="144" t="s">
        <v>10821</v>
      </c>
      <c r="E5412" s="145" t="s">
        <v>16151</v>
      </c>
    </row>
    <row r="5413" spans="1:5" ht="27">
      <c r="A5413" t="str">
        <f t="shared" si="84"/>
        <v>100349</v>
      </c>
      <c r="B5413" s="142" t="s">
        <v>6155</v>
      </c>
      <c r="C5413" s="156" t="s">
        <v>10913</v>
      </c>
      <c r="D5413" s="144" t="s">
        <v>10840</v>
      </c>
      <c r="E5413" s="145" t="s">
        <v>30623</v>
      </c>
    </row>
    <row r="5414" spans="1:5" ht="27">
      <c r="A5414" t="str">
        <f t="shared" si="84"/>
        <v>100357</v>
      </c>
      <c r="B5414" s="142" t="s">
        <v>6156</v>
      </c>
      <c r="C5414" s="156" t="s">
        <v>6157</v>
      </c>
      <c r="D5414" s="144" t="s">
        <v>9623</v>
      </c>
      <c r="E5414" s="145" t="s">
        <v>30624</v>
      </c>
    </row>
    <row r="5415" spans="1:5" ht="27">
      <c r="A5415" t="str">
        <f t="shared" si="84"/>
        <v>100358</v>
      </c>
      <c r="B5415" s="142" t="s">
        <v>6158</v>
      </c>
      <c r="C5415" s="156" t="s">
        <v>6159</v>
      </c>
      <c r="D5415" s="144" t="s">
        <v>9623</v>
      </c>
      <c r="E5415" s="145" t="s">
        <v>30625</v>
      </c>
    </row>
    <row r="5416" spans="1:5" ht="27">
      <c r="A5416" t="str">
        <f t="shared" si="84"/>
        <v>100359</v>
      </c>
      <c r="B5416" s="142" t="s">
        <v>6160</v>
      </c>
      <c r="C5416" s="156" t="s">
        <v>6161</v>
      </c>
      <c r="D5416" s="144" t="s">
        <v>9623</v>
      </c>
      <c r="E5416" s="145" t="s">
        <v>30626</v>
      </c>
    </row>
    <row r="5417" spans="1:5" ht="27">
      <c r="A5417" t="str">
        <f t="shared" si="84"/>
        <v>100360</v>
      </c>
      <c r="B5417" s="142" t="s">
        <v>6162</v>
      </c>
      <c r="C5417" s="156" t="s">
        <v>6163</v>
      </c>
      <c r="D5417" s="144" t="s">
        <v>9623</v>
      </c>
      <c r="E5417" s="145" t="s">
        <v>30627</v>
      </c>
    </row>
    <row r="5418" spans="1:5" ht="27">
      <c r="A5418" t="str">
        <f t="shared" si="84"/>
        <v>100361</v>
      </c>
      <c r="B5418" s="142" t="s">
        <v>6164</v>
      </c>
      <c r="C5418" s="156" t="s">
        <v>6165</v>
      </c>
      <c r="D5418" s="144" t="s">
        <v>9623</v>
      </c>
      <c r="E5418" s="145" t="s">
        <v>30628</v>
      </c>
    </row>
    <row r="5419" spans="1:5" ht="27">
      <c r="A5419" t="str">
        <f t="shared" si="84"/>
        <v>100362</v>
      </c>
      <c r="B5419" s="142" t="s">
        <v>6166</v>
      </c>
      <c r="C5419" s="156" t="s">
        <v>6167</v>
      </c>
      <c r="D5419" s="144" t="s">
        <v>9623</v>
      </c>
      <c r="E5419" s="145" t="s">
        <v>30629</v>
      </c>
    </row>
    <row r="5420" spans="1:5" ht="27">
      <c r="A5420" t="str">
        <f t="shared" si="84"/>
        <v>100363</v>
      </c>
      <c r="B5420" s="142" t="s">
        <v>6168</v>
      </c>
      <c r="C5420" s="156" t="s">
        <v>6169</v>
      </c>
      <c r="D5420" s="144" t="s">
        <v>9623</v>
      </c>
      <c r="E5420" s="145" t="s">
        <v>30630</v>
      </c>
    </row>
    <row r="5421" spans="1:5" ht="27">
      <c r="A5421" t="str">
        <f t="shared" si="84"/>
        <v>100364</v>
      </c>
      <c r="B5421" s="142" t="s">
        <v>6170</v>
      </c>
      <c r="C5421" s="156" t="s">
        <v>6171</v>
      </c>
      <c r="D5421" s="144" t="s">
        <v>9623</v>
      </c>
      <c r="E5421" s="145" t="s">
        <v>30631</v>
      </c>
    </row>
    <row r="5422" spans="1:5" ht="27">
      <c r="A5422" t="str">
        <f t="shared" si="84"/>
        <v>100365</v>
      </c>
      <c r="B5422" s="142" t="s">
        <v>6172</v>
      </c>
      <c r="C5422" s="156" t="s">
        <v>6173</v>
      </c>
      <c r="D5422" s="144" t="s">
        <v>9623</v>
      </c>
      <c r="E5422" s="145" t="s">
        <v>27832</v>
      </c>
    </row>
    <row r="5423" spans="1:5" ht="27">
      <c r="A5423" t="str">
        <f t="shared" si="84"/>
        <v>100366</v>
      </c>
      <c r="B5423" s="142" t="s">
        <v>6174</v>
      </c>
      <c r="C5423" s="156" t="s">
        <v>6175</v>
      </c>
      <c r="D5423" s="144" t="s">
        <v>9623</v>
      </c>
      <c r="E5423" s="145" t="s">
        <v>30632</v>
      </c>
    </row>
    <row r="5424" spans="1:5" ht="40.5">
      <c r="A5424" t="str">
        <f t="shared" si="84"/>
        <v>100367</v>
      </c>
      <c r="B5424" s="142" t="s">
        <v>6176</v>
      </c>
      <c r="C5424" s="156" t="s">
        <v>6177</v>
      </c>
      <c r="D5424" s="144" t="s">
        <v>9623</v>
      </c>
      <c r="E5424" s="145" t="s">
        <v>30633</v>
      </c>
    </row>
    <row r="5425" spans="1:5" ht="40.5">
      <c r="A5425" t="str">
        <f t="shared" si="84"/>
        <v>100368</v>
      </c>
      <c r="B5425" s="142" t="s">
        <v>6178</v>
      </c>
      <c r="C5425" s="156" t="s">
        <v>6179</v>
      </c>
      <c r="D5425" s="144" t="s">
        <v>9623</v>
      </c>
      <c r="E5425" s="145" t="s">
        <v>30634</v>
      </c>
    </row>
    <row r="5426" spans="1:5" ht="40.5">
      <c r="A5426" t="str">
        <f t="shared" si="84"/>
        <v>100369</v>
      </c>
      <c r="B5426" s="142" t="s">
        <v>6180</v>
      </c>
      <c r="C5426" s="156" t="s">
        <v>6181</v>
      </c>
      <c r="D5426" s="144" t="s">
        <v>9623</v>
      </c>
      <c r="E5426" s="145" t="s">
        <v>30635</v>
      </c>
    </row>
    <row r="5427" spans="1:5" ht="40.5">
      <c r="A5427" t="str">
        <f t="shared" si="84"/>
        <v>100370</v>
      </c>
      <c r="B5427" s="142" t="s">
        <v>6182</v>
      </c>
      <c r="C5427" s="156" t="s">
        <v>6183</v>
      </c>
      <c r="D5427" s="144" t="s">
        <v>9623</v>
      </c>
      <c r="E5427" s="145" t="s">
        <v>30636</v>
      </c>
    </row>
    <row r="5428" spans="1:5" ht="40.5">
      <c r="A5428" t="str">
        <f t="shared" si="84"/>
        <v>100371</v>
      </c>
      <c r="B5428" s="142" t="s">
        <v>6184</v>
      </c>
      <c r="C5428" s="156" t="s">
        <v>6185</v>
      </c>
      <c r="D5428" s="144" t="s">
        <v>9623</v>
      </c>
      <c r="E5428" s="145" t="s">
        <v>30637</v>
      </c>
    </row>
    <row r="5429" spans="1:5" ht="40.5">
      <c r="A5429" t="str">
        <f t="shared" si="84"/>
        <v>100372</v>
      </c>
      <c r="B5429" s="142" t="s">
        <v>6186</v>
      </c>
      <c r="C5429" s="156" t="s">
        <v>6187</v>
      </c>
      <c r="D5429" s="144" t="s">
        <v>9623</v>
      </c>
      <c r="E5429" s="145" t="s">
        <v>30638</v>
      </c>
    </row>
    <row r="5430" spans="1:5" ht="40.5">
      <c r="A5430" t="str">
        <f t="shared" si="84"/>
        <v>100373</v>
      </c>
      <c r="B5430" s="142" t="s">
        <v>6188</v>
      </c>
      <c r="C5430" s="156" t="s">
        <v>6189</v>
      </c>
      <c r="D5430" s="144" t="s">
        <v>9623</v>
      </c>
      <c r="E5430" s="145" t="s">
        <v>30639</v>
      </c>
    </row>
    <row r="5431" spans="1:5" ht="40.5">
      <c r="A5431" t="str">
        <f t="shared" si="84"/>
        <v>100374</v>
      </c>
      <c r="B5431" s="142" t="s">
        <v>6190</v>
      </c>
      <c r="C5431" s="156" t="s">
        <v>6191</v>
      </c>
      <c r="D5431" s="144" t="s">
        <v>9623</v>
      </c>
      <c r="E5431" s="145" t="s">
        <v>30640</v>
      </c>
    </row>
    <row r="5432" spans="1:5" ht="40.5">
      <c r="A5432" t="str">
        <f t="shared" si="84"/>
        <v>100375</v>
      </c>
      <c r="B5432" s="142" t="s">
        <v>6192</v>
      </c>
      <c r="C5432" s="156" t="s">
        <v>6193</v>
      </c>
      <c r="D5432" s="144" t="s">
        <v>9623</v>
      </c>
      <c r="E5432" s="145" t="s">
        <v>30641</v>
      </c>
    </row>
    <row r="5433" spans="1:5" ht="40.5">
      <c r="A5433" t="str">
        <f t="shared" si="84"/>
        <v>100376</v>
      </c>
      <c r="B5433" s="142" t="s">
        <v>6194</v>
      </c>
      <c r="C5433" s="156" t="s">
        <v>6195</v>
      </c>
      <c r="D5433" s="144" t="s">
        <v>9623</v>
      </c>
      <c r="E5433" s="145" t="s">
        <v>30642</v>
      </c>
    </row>
    <row r="5434" spans="1:5" ht="27">
      <c r="A5434" t="str">
        <f t="shared" si="84"/>
        <v>100377</v>
      </c>
      <c r="B5434" s="142" t="s">
        <v>6196</v>
      </c>
      <c r="C5434" s="156" t="s">
        <v>10837</v>
      </c>
      <c r="D5434" s="144" t="s">
        <v>10821</v>
      </c>
      <c r="E5434" s="145" t="s">
        <v>17426</v>
      </c>
    </row>
    <row r="5435" spans="1:5" ht="27">
      <c r="A5435" t="str">
        <f t="shared" si="84"/>
        <v>100378</v>
      </c>
      <c r="B5435" s="142" t="s">
        <v>6197</v>
      </c>
      <c r="C5435" s="156" t="s">
        <v>10838</v>
      </c>
      <c r="D5435" s="144" t="s">
        <v>10821</v>
      </c>
      <c r="E5435" s="145" t="s">
        <v>21458</v>
      </c>
    </row>
    <row r="5436" spans="1:5" ht="40.5">
      <c r="A5436" t="str">
        <f t="shared" si="84"/>
        <v>100379</v>
      </c>
      <c r="B5436" s="142" t="s">
        <v>6198</v>
      </c>
      <c r="C5436" s="156" t="s">
        <v>6199</v>
      </c>
      <c r="D5436" s="144" t="s">
        <v>9772</v>
      </c>
      <c r="E5436" s="145" t="s">
        <v>27403</v>
      </c>
    </row>
    <row r="5437" spans="1:5" ht="40.5">
      <c r="A5437" t="str">
        <f t="shared" si="84"/>
        <v>100380</v>
      </c>
      <c r="B5437" s="142" t="s">
        <v>6200</v>
      </c>
      <c r="C5437" s="156" t="s">
        <v>6201</v>
      </c>
      <c r="D5437" s="144" t="s">
        <v>9772</v>
      </c>
      <c r="E5437" s="145" t="s">
        <v>30643</v>
      </c>
    </row>
    <row r="5438" spans="1:5" ht="40.5">
      <c r="A5438" t="str">
        <f t="shared" si="84"/>
        <v>100381</v>
      </c>
      <c r="B5438" s="142" t="s">
        <v>6202</v>
      </c>
      <c r="C5438" s="156" t="s">
        <v>6203</v>
      </c>
      <c r="D5438" s="144" t="s">
        <v>9772</v>
      </c>
      <c r="E5438" s="145" t="s">
        <v>18579</v>
      </c>
    </row>
    <row r="5439" spans="1:5" ht="40.5">
      <c r="A5439" t="str">
        <f t="shared" si="84"/>
        <v>100382</v>
      </c>
      <c r="B5439" s="142" t="s">
        <v>6204</v>
      </c>
      <c r="C5439" s="156" t="s">
        <v>6205</v>
      </c>
      <c r="D5439" s="144" t="s">
        <v>9772</v>
      </c>
      <c r="E5439" s="145" t="s">
        <v>17635</v>
      </c>
    </row>
    <row r="5440" spans="1:5" ht="40.5">
      <c r="A5440" t="str">
        <f t="shared" si="84"/>
        <v>100383</v>
      </c>
      <c r="B5440" s="142" t="s">
        <v>6206</v>
      </c>
      <c r="C5440" s="156" t="s">
        <v>6207</v>
      </c>
      <c r="D5440" s="144" t="s">
        <v>9772</v>
      </c>
      <c r="E5440" s="145" t="s">
        <v>17669</v>
      </c>
    </row>
    <row r="5441" spans="1:5" ht="40.5">
      <c r="A5441" t="str">
        <f t="shared" si="84"/>
        <v>100384</v>
      </c>
      <c r="B5441" s="142" t="s">
        <v>6208</v>
      </c>
      <c r="C5441" s="156" t="s">
        <v>6209</v>
      </c>
      <c r="D5441" s="144" t="s">
        <v>9772</v>
      </c>
      <c r="E5441" s="145" t="s">
        <v>30644</v>
      </c>
    </row>
    <row r="5442" spans="1:5" ht="40.5">
      <c r="A5442" t="str">
        <f t="shared" si="84"/>
        <v>100385</v>
      </c>
      <c r="B5442" s="142" t="s">
        <v>6210</v>
      </c>
      <c r="C5442" s="156" t="s">
        <v>6211</v>
      </c>
      <c r="D5442" s="144" t="s">
        <v>9772</v>
      </c>
      <c r="E5442" s="145" t="s">
        <v>29483</v>
      </c>
    </row>
    <row r="5443" spans="1:5" ht="40.5">
      <c r="A5443" t="str">
        <f t="shared" si="84"/>
        <v>100386</v>
      </c>
      <c r="B5443" s="142" t="s">
        <v>6212</v>
      </c>
      <c r="C5443" s="156" t="s">
        <v>6213</v>
      </c>
      <c r="D5443" s="144" t="s">
        <v>9772</v>
      </c>
      <c r="E5443" s="145" t="s">
        <v>28484</v>
      </c>
    </row>
    <row r="5444" spans="1:5" ht="40.5">
      <c r="A5444" t="str">
        <f t="shared" si="84"/>
        <v>100387</v>
      </c>
      <c r="B5444" s="142" t="s">
        <v>6214</v>
      </c>
      <c r="C5444" s="156" t="s">
        <v>6215</v>
      </c>
      <c r="D5444" s="144" t="s">
        <v>9772</v>
      </c>
      <c r="E5444" s="145" t="s">
        <v>25628</v>
      </c>
    </row>
    <row r="5445" spans="1:5" ht="27">
      <c r="A5445" t="str">
        <f t="shared" si="84"/>
        <v>100388</v>
      </c>
      <c r="B5445" s="142" t="s">
        <v>6216</v>
      </c>
      <c r="C5445" s="156" t="s">
        <v>6217</v>
      </c>
      <c r="D5445" s="144" t="s">
        <v>9772</v>
      </c>
      <c r="E5445" s="145" t="s">
        <v>17630</v>
      </c>
    </row>
    <row r="5446" spans="1:5" ht="27">
      <c r="A5446" t="str">
        <f t="shared" si="84"/>
        <v>100389</v>
      </c>
      <c r="B5446" s="142" t="s">
        <v>6218</v>
      </c>
      <c r="C5446" s="156" t="s">
        <v>6219</v>
      </c>
      <c r="D5446" s="144" t="s">
        <v>9772</v>
      </c>
      <c r="E5446" s="145" t="s">
        <v>8835</v>
      </c>
    </row>
    <row r="5447" spans="1:5" ht="27">
      <c r="A5447" t="str">
        <f t="shared" si="84"/>
        <v>100390</v>
      </c>
      <c r="B5447" s="142" t="s">
        <v>6220</v>
      </c>
      <c r="C5447" s="156" t="s">
        <v>6221</v>
      </c>
      <c r="D5447" s="144" t="s">
        <v>9772</v>
      </c>
      <c r="E5447" s="145" t="s">
        <v>28492</v>
      </c>
    </row>
    <row r="5448" spans="1:5" ht="27">
      <c r="A5448" t="str">
        <f t="shared" ref="A5448:A5511" si="85">IF(ISERROR(SEARCH("/",B5448)=6),TRIM(CLEAN(B5448)),IF(SEARCH("/",B5448)=6,IF(LEN(TRIM(CLEAN(B5448)))=7,LEFT(TRIM(CLEAN(B5448)),6)&amp;"00"&amp;RIGHT(TRIM(CLEAN(B5448)),1),LEFT(TRIM(CLEAN(B5448)),6)&amp;"0"&amp;RIGHT(TRIM(CLEAN(B5448)),2)),TRIM(CLEAN(B5448))))</f>
        <v>100391</v>
      </c>
      <c r="B5448" s="142" t="s">
        <v>6222</v>
      </c>
      <c r="C5448" s="156" t="s">
        <v>6223</v>
      </c>
      <c r="D5448" s="144" t="s">
        <v>9772</v>
      </c>
      <c r="E5448" s="145" t="s">
        <v>20306</v>
      </c>
    </row>
    <row r="5449" spans="1:5" ht="27">
      <c r="A5449" t="str">
        <f t="shared" si="85"/>
        <v>100392</v>
      </c>
      <c r="B5449" s="142" t="s">
        <v>6224</v>
      </c>
      <c r="C5449" s="156" t="s">
        <v>6225</v>
      </c>
      <c r="D5449" s="144" t="s">
        <v>9772</v>
      </c>
      <c r="E5449" s="145" t="s">
        <v>16885</v>
      </c>
    </row>
    <row r="5450" spans="1:5" ht="27">
      <c r="A5450" t="str">
        <f t="shared" si="85"/>
        <v>100393</v>
      </c>
      <c r="B5450" s="142" t="s">
        <v>6226</v>
      </c>
      <c r="C5450" s="156" t="s">
        <v>6227</v>
      </c>
      <c r="D5450" s="144" t="s">
        <v>9772</v>
      </c>
      <c r="E5450" s="145" t="s">
        <v>25663</v>
      </c>
    </row>
    <row r="5451" spans="1:5" ht="27">
      <c r="A5451" t="str">
        <f t="shared" si="85"/>
        <v>100394</v>
      </c>
      <c r="B5451" s="142" t="s">
        <v>6228</v>
      </c>
      <c r="C5451" s="156" t="s">
        <v>6229</v>
      </c>
      <c r="D5451" s="144" t="s">
        <v>9772</v>
      </c>
      <c r="E5451" s="145" t="s">
        <v>9164</v>
      </c>
    </row>
    <row r="5452" spans="1:5" ht="27">
      <c r="A5452" t="str">
        <f t="shared" si="85"/>
        <v>100395</v>
      </c>
      <c r="B5452" s="142" t="s">
        <v>6230</v>
      </c>
      <c r="C5452" s="156" t="s">
        <v>6231</v>
      </c>
      <c r="D5452" s="144" t="s">
        <v>9772</v>
      </c>
      <c r="E5452" s="145" t="s">
        <v>25049</v>
      </c>
    </row>
    <row r="5453" spans="1:5" ht="40.5">
      <c r="A5453" t="str">
        <f t="shared" si="85"/>
        <v>100434</v>
      </c>
      <c r="B5453" s="142" t="s">
        <v>6232</v>
      </c>
      <c r="C5453" s="156" t="s">
        <v>10812</v>
      </c>
      <c r="D5453" s="144" t="s">
        <v>9548</v>
      </c>
      <c r="E5453" s="145" t="s">
        <v>27296</v>
      </c>
    </row>
    <row r="5454" spans="1:5" ht="27">
      <c r="A5454" t="str">
        <f t="shared" si="85"/>
        <v>100435</v>
      </c>
      <c r="B5454" s="142" t="s">
        <v>6233</v>
      </c>
      <c r="C5454" s="156" t="s">
        <v>10813</v>
      </c>
      <c r="D5454" s="144" t="s">
        <v>9548</v>
      </c>
      <c r="E5454" s="145" t="s">
        <v>25444</v>
      </c>
    </row>
    <row r="5455" spans="1:5" ht="27">
      <c r="A5455" t="str">
        <f t="shared" si="85"/>
        <v>100464</v>
      </c>
      <c r="B5455" s="142" t="s">
        <v>6234</v>
      </c>
      <c r="C5455" s="156" t="s">
        <v>15545</v>
      </c>
      <c r="D5455" s="144" t="s">
        <v>10840</v>
      </c>
      <c r="E5455" s="145" t="s">
        <v>29640</v>
      </c>
    </row>
    <row r="5456" spans="1:5" ht="27">
      <c r="A5456" t="str">
        <f t="shared" si="85"/>
        <v>100465</v>
      </c>
      <c r="B5456" s="142" t="s">
        <v>6235</v>
      </c>
      <c r="C5456" s="156" t="s">
        <v>15546</v>
      </c>
      <c r="D5456" s="144" t="s">
        <v>10840</v>
      </c>
      <c r="E5456" s="145" t="s">
        <v>30645</v>
      </c>
    </row>
    <row r="5457" spans="1:5" ht="27">
      <c r="A5457" t="str">
        <f t="shared" si="85"/>
        <v>100466</v>
      </c>
      <c r="B5457" s="142" t="s">
        <v>6236</v>
      </c>
      <c r="C5457" s="156" t="s">
        <v>15547</v>
      </c>
      <c r="D5457" s="144" t="s">
        <v>10840</v>
      </c>
      <c r="E5457" s="145" t="s">
        <v>30646</v>
      </c>
    </row>
    <row r="5458" spans="1:5" ht="27">
      <c r="A5458" t="str">
        <f t="shared" si="85"/>
        <v>100468</v>
      </c>
      <c r="B5458" s="142" t="s">
        <v>6237</v>
      </c>
      <c r="C5458" s="156" t="s">
        <v>15548</v>
      </c>
      <c r="D5458" s="144" t="s">
        <v>10840</v>
      </c>
      <c r="E5458" s="145" t="s">
        <v>30647</v>
      </c>
    </row>
    <row r="5459" spans="1:5" ht="27">
      <c r="A5459" t="str">
        <f t="shared" si="85"/>
        <v>100469</v>
      </c>
      <c r="B5459" s="142" t="s">
        <v>6238</v>
      </c>
      <c r="C5459" s="156" t="s">
        <v>15549</v>
      </c>
      <c r="D5459" s="144" t="s">
        <v>10840</v>
      </c>
      <c r="E5459" s="145" t="s">
        <v>30648</v>
      </c>
    </row>
    <row r="5460" spans="1:5" ht="27">
      <c r="A5460" t="str">
        <f t="shared" si="85"/>
        <v>100470</v>
      </c>
      <c r="B5460" s="142" t="s">
        <v>6239</v>
      </c>
      <c r="C5460" s="156" t="s">
        <v>15550</v>
      </c>
      <c r="D5460" s="144" t="s">
        <v>10840</v>
      </c>
      <c r="E5460" s="145" t="s">
        <v>30649</v>
      </c>
    </row>
    <row r="5461" spans="1:5" ht="27">
      <c r="A5461" t="str">
        <f t="shared" si="85"/>
        <v>100472</v>
      </c>
      <c r="B5461" s="142" t="s">
        <v>6240</v>
      </c>
      <c r="C5461" s="156" t="s">
        <v>15551</v>
      </c>
      <c r="D5461" s="144" t="s">
        <v>10840</v>
      </c>
      <c r="E5461" s="145" t="s">
        <v>30650</v>
      </c>
    </row>
    <row r="5462" spans="1:5" ht="27">
      <c r="A5462" t="str">
        <f t="shared" si="85"/>
        <v>100473</v>
      </c>
      <c r="B5462" s="142" t="s">
        <v>6241</v>
      </c>
      <c r="C5462" s="156" t="s">
        <v>15552</v>
      </c>
      <c r="D5462" s="144" t="s">
        <v>10840</v>
      </c>
      <c r="E5462" s="145" t="s">
        <v>30651</v>
      </c>
    </row>
    <row r="5463" spans="1:5" ht="27">
      <c r="A5463" t="str">
        <f t="shared" si="85"/>
        <v>100474</v>
      </c>
      <c r="B5463" s="142" t="s">
        <v>6242</v>
      </c>
      <c r="C5463" s="156" t="s">
        <v>15553</v>
      </c>
      <c r="D5463" s="144" t="s">
        <v>10840</v>
      </c>
      <c r="E5463" s="145" t="s">
        <v>30652</v>
      </c>
    </row>
    <row r="5464" spans="1:5" ht="27">
      <c r="A5464" t="str">
        <f t="shared" si="85"/>
        <v>100475</v>
      </c>
      <c r="B5464" s="142" t="s">
        <v>6243</v>
      </c>
      <c r="C5464" s="156" t="s">
        <v>15554</v>
      </c>
      <c r="D5464" s="144" t="s">
        <v>10840</v>
      </c>
      <c r="E5464" s="145" t="s">
        <v>30653</v>
      </c>
    </row>
    <row r="5465" spans="1:5" ht="40.5">
      <c r="A5465" t="str">
        <f t="shared" si="85"/>
        <v>100477</v>
      </c>
      <c r="B5465" s="142" t="s">
        <v>6244</v>
      </c>
      <c r="C5465" s="156" t="s">
        <v>15555</v>
      </c>
      <c r="D5465" s="144" t="s">
        <v>10840</v>
      </c>
      <c r="E5465" s="145" t="s">
        <v>30654</v>
      </c>
    </row>
    <row r="5466" spans="1:5" ht="40.5">
      <c r="A5466" t="str">
        <f t="shared" si="85"/>
        <v>100478</v>
      </c>
      <c r="B5466" s="142" t="s">
        <v>6245</v>
      </c>
      <c r="C5466" s="156" t="s">
        <v>15556</v>
      </c>
      <c r="D5466" s="144" t="s">
        <v>10840</v>
      </c>
      <c r="E5466" s="145" t="s">
        <v>30655</v>
      </c>
    </row>
    <row r="5467" spans="1:5" ht="40.5">
      <c r="A5467" t="str">
        <f t="shared" si="85"/>
        <v>100479</v>
      </c>
      <c r="B5467" s="142" t="s">
        <v>6246</v>
      </c>
      <c r="C5467" s="156" t="s">
        <v>15557</v>
      </c>
      <c r="D5467" s="144" t="s">
        <v>10840</v>
      </c>
      <c r="E5467" s="145" t="s">
        <v>30656</v>
      </c>
    </row>
    <row r="5468" spans="1:5" ht="27">
      <c r="A5468" t="str">
        <f t="shared" si="85"/>
        <v>100480</v>
      </c>
      <c r="B5468" s="142" t="s">
        <v>6247</v>
      </c>
      <c r="C5468" s="156" t="s">
        <v>15558</v>
      </c>
      <c r="D5468" s="144" t="s">
        <v>10840</v>
      </c>
      <c r="E5468" s="145" t="s">
        <v>30657</v>
      </c>
    </row>
    <row r="5469" spans="1:5" ht="27">
      <c r="A5469" t="str">
        <f t="shared" si="85"/>
        <v>100481</v>
      </c>
      <c r="B5469" s="142" t="s">
        <v>6248</v>
      </c>
      <c r="C5469" s="156" t="s">
        <v>15559</v>
      </c>
      <c r="D5469" s="144" t="s">
        <v>10840</v>
      </c>
      <c r="E5469" s="145" t="s">
        <v>30658</v>
      </c>
    </row>
    <row r="5470" spans="1:5" ht="40.5">
      <c r="A5470" t="str">
        <f t="shared" si="85"/>
        <v>100483</v>
      </c>
      <c r="B5470" s="142" t="s">
        <v>6249</v>
      </c>
      <c r="C5470" s="156" t="s">
        <v>15560</v>
      </c>
      <c r="D5470" s="144" t="s">
        <v>10840</v>
      </c>
      <c r="E5470" s="145" t="s">
        <v>30659</v>
      </c>
    </row>
    <row r="5471" spans="1:5" ht="40.5">
      <c r="A5471" t="str">
        <f t="shared" si="85"/>
        <v>100484</v>
      </c>
      <c r="B5471" s="142" t="s">
        <v>6250</v>
      </c>
      <c r="C5471" s="156" t="s">
        <v>15561</v>
      </c>
      <c r="D5471" s="144" t="s">
        <v>10840</v>
      </c>
      <c r="E5471" s="145" t="s">
        <v>30660</v>
      </c>
    </row>
    <row r="5472" spans="1:5" ht="40.5">
      <c r="A5472" t="str">
        <f t="shared" si="85"/>
        <v>100485</v>
      </c>
      <c r="B5472" s="142" t="s">
        <v>6251</v>
      </c>
      <c r="C5472" s="156" t="s">
        <v>15562</v>
      </c>
      <c r="D5472" s="144" t="s">
        <v>10840</v>
      </c>
      <c r="E5472" s="145" t="s">
        <v>30661</v>
      </c>
    </row>
    <row r="5473" spans="1:5" ht="27">
      <c r="A5473" t="str">
        <f t="shared" si="85"/>
        <v>100486</v>
      </c>
      <c r="B5473" s="142" t="s">
        <v>6252</v>
      </c>
      <c r="C5473" s="156" t="s">
        <v>15563</v>
      </c>
      <c r="D5473" s="144" t="s">
        <v>10840</v>
      </c>
      <c r="E5473" s="145" t="s">
        <v>30662</v>
      </c>
    </row>
    <row r="5474" spans="1:5" ht="40.5">
      <c r="A5474" t="str">
        <f t="shared" si="85"/>
        <v>100487</v>
      </c>
      <c r="B5474" s="142" t="s">
        <v>6253</v>
      </c>
      <c r="C5474" s="156" t="s">
        <v>15564</v>
      </c>
      <c r="D5474" s="144" t="s">
        <v>10840</v>
      </c>
      <c r="E5474" s="145" t="s">
        <v>30663</v>
      </c>
    </row>
    <row r="5475" spans="1:5" ht="27">
      <c r="A5475" t="str">
        <f t="shared" si="85"/>
        <v>100488</v>
      </c>
      <c r="B5475" s="142" t="s">
        <v>6254</v>
      </c>
      <c r="C5475" s="156" t="s">
        <v>15565</v>
      </c>
      <c r="D5475" s="144" t="s">
        <v>10840</v>
      </c>
      <c r="E5475" s="145" t="s">
        <v>30664</v>
      </c>
    </row>
    <row r="5476" spans="1:5" ht="27">
      <c r="A5476" t="str">
        <f t="shared" si="85"/>
        <v>100489</v>
      </c>
      <c r="B5476" s="142" t="s">
        <v>6255</v>
      </c>
      <c r="C5476" s="156" t="s">
        <v>15566</v>
      </c>
      <c r="D5476" s="144" t="s">
        <v>10840</v>
      </c>
      <c r="E5476" s="145" t="s">
        <v>30665</v>
      </c>
    </row>
    <row r="5477" spans="1:5" ht="27">
      <c r="A5477" t="str">
        <f t="shared" si="85"/>
        <v>100490</v>
      </c>
      <c r="B5477" s="142" t="s">
        <v>6256</v>
      </c>
      <c r="C5477" s="156" t="s">
        <v>15567</v>
      </c>
      <c r="D5477" s="144" t="s">
        <v>10840</v>
      </c>
      <c r="E5477" s="145" t="s">
        <v>30666</v>
      </c>
    </row>
    <row r="5478" spans="1:5" ht="27">
      <c r="A5478" t="str">
        <f t="shared" si="85"/>
        <v>100491</v>
      </c>
      <c r="B5478" s="142" t="s">
        <v>6257</v>
      </c>
      <c r="C5478" s="156" t="s">
        <v>15568</v>
      </c>
      <c r="D5478" s="144" t="s">
        <v>10840</v>
      </c>
      <c r="E5478" s="145" t="s">
        <v>30667</v>
      </c>
    </row>
    <row r="5479" spans="1:5" ht="27">
      <c r="A5479" t="str">
        <f t="shared" si="85"/>
        <v>100492</v>
      </c>
      <c r="B5479" s="142" t="s">
        <v>6258</v>
      </c>
      <c r="C5479" s="156" t="s">
        <v>15569</v>
      </c>
      <c r="D5479" s="144" t="s">
        <v>10840</v>
      </c>
      <c r="E5479" s="145" t="s">
        <v>30668</v>
      </c>
    </row>
    <row r="5480" spans="1:5">
      <c r="A5480" t="str">
        <f t="shared" si="85"/>
        <v>100533</v>
      </c>
      <c r="B5480" s="142" t="s">
        <v>6259</v>
      </c>
      <c r="C5480" s="156" t="s">
        <v>16087</v>
      </c>
      <c r="D5480" s="144" t="s">
        <v>10129</v>
      </c>
      <c r="E5480" s="145" t="s">
        <v>18742</v>
      </c>
    </row>
    <row r="5481" spans="1:5">
      <c r="A5481" t="str">
        <f t="shared" si="85"/>
        <v>100534</v>
      </c>
      <c r="B5481" s="142" t="s">
        <v>6260</v>
      </c>
      <c r="C5481" s="156" t="s">
        <v>16087</v>
      </c>
      <c r="D5481" s="144" t="s">
        <v>15966</v>
      </c>
      <c r="E5481" s="145" t="s">
        <v>30669</v>
      </c>
    </row>
    <row r="5482" spans="1:5">
      <c r="A5482" t="str">
        <f t="shared" si="85"/>
        <v>100535</v>
      </c>
      <c r="B5482" s="142" t="s">
        <v>6261</v>
      </c>
      <c r="C5482" s="156" t="s">
        <v>16088</v>
      </c>
      <c r="D5482" s="144" t="s">
        <v>10129</v>
      </c>
      <c r="E5482" s="145" t="s">
        <v>8708</v>
      </c>
    </row>
    <row r="5483" spans="1:5" ht="27">
      <c r="A5483" t="str">
        <f t="shared" si="85"/>
        <v>100536</v>
      </c>
      <c r="B5483" s="142" t="s">
        <v>6262</v>
      </c>
      <c r="C5483" s="156" t="s">
        <v>16089</v>
      </c>
      <c r="D5483" s="144" t="s">
        <v>15966</v>
      </c>
      <c r="E5483" s="145" t="s">
        <v>25312</v>
      </c>
    </row>
    <row r="5484" spans="1:5" ht="27">
      <c r="A5484" t="str">
        <f t="shared" si="85"/>
        <v>100556</v>
      </c>
      <c r="B5484" s="142" t="s">
        <v>6263</v>
      </c>
      <c r="C5484" s="156" t="s">
        <v>12617</v>
      </c>
      <c r="D5484" s="144" t="s">
        <v>9623</v>
      </c>
      <c r="E5484" s="145" t="s">
        <v>25565</v>
      </c>
    </row>
    <row r="5485" spans="1:5" ht="27">
      <c r="A5485" t="str">
        <f t="shared" si="85"/>
        <v>100557</v>
      </c>
      <c r="B5485" s="142" t="s">
        <v>6264</v>
      </c>
      <c r="C5485" s="156" t="s">
        <v>12618</v>
      </c>
      <c r="D5485" s="144" t="s">
        <v>9623</v>
      </c>
      <c r="E5485" s="145" t="s">
        <v>30670</v>
      </c>
    </row>
    <row r="5486" spans="1:5" ht="27">
      <c r="A5486" t="str">
        <f t="shared" si="85"/>
        <v>100560</v>
      </c>
      <c r="B5486" s="142" t="s">
        <v>6265</v>
      </c>
      <c r="C5486" s="156" t="s">
        <v>12619</v>
      </c>
      <c r="D5486" s="144" t="s">
        <v>9623</v>
      </c>
      <c r="E5486" s="145" t="s">
        <v>30671</v>
      </c>
    </row>
    <row r="5487" spans="1:5" ht="27">
      <c r="A5487" t="str">
        <f t="shared" si="85"/>
        <v>100561</v>
      </c>
      <c r="B5487" s="142" t="s">
        <v>6266</v>
      </c>
      <c r="C5487" s="156" t="s">
        <v>12620</v>
      </c>
      <c r="D5487" s="144" t="s">
        <v>9623</v>
      </c>
      <c r="E5487" s="145" t="s">
        <v>30672</v>
      </c>
    </row>
    <row r="5488" spans="1:5" ht="27">
      <c r="A5488" t="str">
        <f t="shared" si="85"/>
        <v>100562</v>
      </c>
      <c r="B5488" s="142" t="s">
        <v>6267</v>
      </c>
      <c r="C5488" s="156" t="s">
        <v>12621</v>
      </c>
      <c r="D5488" s="144" t="s">
        <v>9623</v>
      </c>
      <c r="E5488" s="145" t="s">
        <v>30673</v>
      </c>
    </row>
    <row r="5489" spans="1:5" ht="27">
      <c r="A5489" t="str">
        <f t="shared" si="85"/>
        <v>100563</v>
      </c>
      <c r="B5489" s="142" t="s">
        <v>6268</v>
      </c>
      <c r="C5489" s="156" t="s">
        <v>12622</v>
      </c>
      <c r="D5489" s="144" t="s">
        <v>9623</v>
      </c>
      <c r="E5489" s="145" t="s">
        <v>30674</v>
      </c>
    </row>
    <row r="5490" spans="1:5" ht="40.5">
      <c r="A5490" t="str">
        <f t="shared" si="85"/>
        <v>100564</v>
      </c>
      <c r="B5490" s="142" t="s">
        <v>6269</v>
      </c>
      <c r="C5490" s="156" t="s">
        <v>14897</v>
      </c>
      <c r="D5490" s="144" t="s">
        <v>10840</v>
      </c>
      <c r="E5490" s="145" t="s">
        <v>26968</v>
      </c>
    </row>
    <row r="5491" spans="1:5" ht="40.5">
      <c r="A5491" t="str">
        <f t="shared" si="85"/>
        <v>100565</v>
      </c>
      <c r="B5491" s="142" t="s">
        <v>6270</v>
      </c>
      <c r="C5491" s="156" t="s">
        <v>14898</v>
      </c>
      <c r="D5491" s="144" t="s">
        <v>10840</v>
      </c>
      <c r="E5491" s="145" t="s">
        <v>16755</v>
      </c>
    </row>
    <row r="5492" spans="1:5" ht="40.5">
      <c r="A5492" t="str">
        <f t="shared" si="85"/>
        <v>100566</v>
      </c>
      <c r="B5492" s="142" t="s">
        <v>6271</v>
      </c>
      <c r="C5492" s="156" t="s">
        <v>14899</v>
      </c>
      <c r="D5492" s="144" t="s">
        <v>10840</v>
      </c>
      <c r="E5492" s="145" t="s">
        <v>30675</v>
      </c>
    </row>
    <row r="5493" spans="1:5" ht="40.5">
      <c r="A5493" t="str">
        <f t="shared" si="85"/>
        <v>100567</v>
      </c>
      <c r="B5493" s="142" t="s">
        <v>6272</v>
      </c>
      <c r="C5493" s="156" t="s">
        <v>14901</v>
      </c>
      <c r="D5493" s="144" t="s">
        <v>10840</v>
      </c>
      <c r="E5493" s="145" t="s">
        <v>30676</v>
      </c>
    </row>
    <row r="5494" spans="1:5" ht="40.5">
      <c r="A5494" t="str">
        <f t="shared" si="85"/>
        <v>100568</v>
      </c>
      <c r="B5494" s="142" t="s">
        <v>6273</v>
      </c>
      <c r="C5494" s="156" t="s">
        <v>14902</v>
      </c>
      <c r="D5494" s="144" t="s">
        <v>10840</v>
      </c>
      <c r="E5494" s="145" t="s">
        <v>30677</v>
      </c>
    </row>
    <row r="5495" spans="1:5" ht="40.5">
      <c r="A5495" t="str">
        <f t="shared" si="85"/>
        <v>100569</v>
      </c>
      <c r="B5495" s="142" t="s">
        <v>6274</v>
      </c>
      <c r="C5495" s="156" t="s">
        <v>14903</v>
      </c>
      <c r="D5495" s="144" t="s">
        <v>10840</v>
      </c>
      <c r="E5495" s="145" t="s">
        <v>30678</v>
      </c>
    </row>
    <row r="5496" spans="1:5" ht="40.5">
      <c r="A5496" t="str">
        <f t="shared" si="85"/>
        <v>100570</v>
      </c>
      <c r="B5496" s="142" t="s">
        <v>6275</v>
      </c>
      <c r="C5496" s="156" t="s">
        <v>14904</v>
      </c>
      <c r="D5496" s="144" t="s">
        <v>10840</v>
      </c>
      <c r="E5496" s="145" t="s">
        <v>30679</v>
      </c>
    </row>
    <row r="5497" spans="1:5" ht="40.5">
      <c r="A5497" t="str">
        <f t="shared" si="85"/>
        <v>100571</v>
      </c>
      <c r="B5497" s="142" t="s">
        <v>6276</v>
      </c>
      <c r="C5497" s="156" t="s">
        <v>14905</v>
      </c>
      <c r="D5497" s="144" t="s">
        <v>10840</v>
      </c>
      <c r="E5497" s="145" t="s">
        <v>30680</v>
      </c>
    </row>
    <row r="5498" spans="1:5" ht="40.5">
      <c r="A5498" t="str">
        <f t="shared" si="85"/>
        <v>100572</v>
      </c>
      <c r="B5498" s="142" t="s">
        <v>6277</v>
      </c>
      <c r="C5498" s="156" t="s">
        <v>14906</v>
      </c>
      <c r="D5498" s="144" t="s">
        <v>10840</v>
      </c>
      <c r="E5498" s="145" t="s">
        <v>18954</v>
      </c>
    </row>
    <row r="5499" spans="1:5" ht="40.5">
      <c r="A5499" t="str">
        <f t="shared" si="85"/>
        <v>100573</v>
      </c>
      <c r="B5499" s="142" t="s">
        <v>6278</v>
      </c>
      <c r="C5499" s="156" t="s">
        <v>14907</v>
      </c>
      <c r="D5499" s="144" t="s">
        <v>10840</v>
      </c>
      <c r="E5499" s="145" t="s">
        <v>20684</v>
      </c>
    </row>
    <row r="5500" spans="1:5">
      <c r="A5500" t="str">
        <f t="shared" si="85"/>
        <v>100574</v>
      </c>
      <c r="B5500" s="142" t="s">
        <v>175</v>
      </c>
      <c r="C5500" s="156" t="s">
        <v>14908</v>
      </c>
      <c r="D5500" s="144" t="s">
        <v>10840</v>
      </c>
      <c r="E5500" s="145" t="s">
        <v>9445</v>
      </c>
    </row>
    <row r="5501" spans="1:5">
      <c r="A5501" t="str">
        <f t="shared" si="85"/>
        <v>100575</v>
      </c>
      <c r="B5501" s="142" t="s">
        <v>6279</v>
      </c>
      <c r="C5501" s="156" t="s">
        <v>14909</v>
      </c>
      <c r="D5501" s="144" t="s">
        <v>9772</v>
      </c>
      <c r="E5501" s="145" t="s">
        <v>9319</v>
      </c>
    </row>
    <row r="5502" spans="1:5" ht="27">
      <c r="A5502" t="str">
        <f t="shared" si="85"/>
        <v>100576</v>
      </c>
      <c r="B5502" s="142" t="s">
        <v>176</v>
      </c>
      <c r="C5502" s="156" t="s">
        <v>14884</v>
      </c>
      <c r="D5502" s="144" t="s">
        <v>9772</v>
      </c>
      <c r="E5502" s="145" t="s">
        <v>18062</v>
      </c>
    </row>
    <row r="5503" spans="1:5" ht="27">
      <c r="A5503" t="str">
        <f t="shared" si="85"/>
        <v>100577</v>
      </c>
      <c r="B5503" s="142" t="s">
        <v>6280</v>
      </c>
      <c r="C5503" s="156" t="s">
        <v>14885</v>
      </c>
      <c r="D5503" s="144" t="s">
        <v>9772</v>
      </c>
      <c r="E5503" s="145" t="s">
        <v>9117</v>
      </c>
    </row>
    <row r="5504" spans="1:5" ht="40.5">
      <c r="A5504" t="str">
        <f t="shared" si="85"/>
        <v>100578</v>
      </c>
      <c r="B5504" s="142" t="s">
        <v>6281</v>
      </c>
      <c r="C5504" s="156" t="s">
        <v>12463</v>
      </c>
      <c r="D5504" s="144" t="s">
        <v>9623</v>
      </c>
      <c r="E5504" s="145" t="s">
        <v>30681</v>
      </c>
    </row>
    <row r="5505" spans="1:5" ht="40.5">
      <c r="A5505" t="str">
        <f t="shared" si="85"/>
        <v>100579</v>
      </c>
      <c r="B5505" s="142" t="s">
        <v>6282</v>
      </c>
      <c r="C5505" s="156" t="s">
        <v>12464</v>
      </c>
      <c r="D5505" s="144" t="s">
        <v>9623</v>
      </c>
      <c r="E5505" s="145" t="s">
        <v>30682</v>
      </c>
    </row>
    <row r="5506" spans="1:5" ht="40.5">
      <c r="A5506" t="str">
        <f t="shared" si="85"/>
        <v>100580</v>
      </c>
      <c r="B5506" s="142" t="s">
        <v>6283</v>
      </c>
      <c r="C5506" s="156" t="s">
        <v>12465</v>
      </c>
      <c r="D5506" s="144" t="s">
        <v>9623</v>
      </c>
      <c r="E5506" s="145" t="s">
        <v>30683</v>
      </c>
    </row>
    <row r="5507" spans="1:5" ht="40.5">
      <c r="A5507" t="str">
        <f t="shared" si="85"/>
        <v>100581</v>
      </c>
      <c r="B5507" s="142" t="s">
        <v>6284</v>
      </c>
      <c r="C5507" s="156" t="s">
        <v>12466</v>
      </c>
      <c r="D5507" s="144" t="s">
        <v>9623</v>
      </c>
      <c r="E5507" s="145" t="s">
        <v>30684</v>
      </c>
    </row>
    <row r="5508" spans="1:5" ht="40.5">
      <c r="A5508" t="str">
        <f t="shared" si="85"/>
        <v>100582</v>
      </c>
      <c r="B5508" s="142" t="s">
        <v>6285</v>
      </c>
      <c r="C5508" s="156" t="s">
        <v>12467</v>
      </c>
      <c r="D5508" s="144" t="s">
        <v>9623</v>
      </c>
      <c r="E5508" s="145" t="s">
        <v>30685</v>
      </c>
    </row>
    <row r="5509" spans="1:5" ht="40.5">
      <c r="A5509" t="str">
        <f t="shared" si="85"/>
        <v>100583</v>
      </c>
      <c r="B5509" s="142" t="s">
        <v>6286</v>
      </c>
      <c r="C5509" s="156" t="s">
        <v>12468</v>
      </c>
      <c r="D5509" s="144" t="s">
        <v>9623</v>
      </c>
      <c r="E5509" s="145" t="s">
        <v>30686</v>
      </c>
    </row>
    <row r="5510" spans="1:5" ht="40.5">
      <c r="A5510" t="str">
        <f t="shared" si="85"/>
        <v>100584</v>
      </c>
      <c r="B5510" s="142" t="s">
        <v>6287</v>
      </c>
      <c r="C5510" s="156" t="s">
        <v>12469</v>
      </c>
      <c r="D5510" s="144" t="s">
        <v>9623</v>
      </c>
      <c r="E5510" s="145" t="s">
        <v>30687</v>
      </c>
    </row>
    <row r="5511" spans="1:5" ht="40.5">
      <c r="A5511" t="str">
        <f t="shared" si="85"/>
        <v>100585</v>
      </c>
      <c r="B5511" s="142" t="s">
        <v>6288</v>
      </c>
      <c r="C5511" s="156" t="s">
        <v>12470</v>
      </c>
      <c r="D5511" s="144" t="s">
        <v>9623</v>
      </c>
      <c r="E5511" s="145" t="s">
        <v>30688</v>
      </c>
    </row>
    <row r="5512" spans="1:5" ht="40.5">
      <c r="A5512" t="str">
        <f t="shared" ref="A5512:A5575" si="86">IF(ISERROR(SEARCH("/",B5512)=6),TRIM(CLEAN(B5512)),IF(SEARCH("/",B5512)=6,IF(LEN(TRIM(CLEAN(B5512)))=7,LEFT(TRIM(CLEAN(B5512)),6)&amp;"00"&amp;RIGHT(TRIM(CLEAN(B5512)),1),LEFT(TRIM(CLEAN(B5512)),6)&amp;"0"&amp;RIGHT(TRIM(CLEAN(B5512)),2)),TRIM(CLEAN(B5512))))</f>
        <v>100586</v>
      </c>
      <c r="B5512" s="142" t="s">
        <v>6289</v>
      </c>
      <c r="C5512" s="156" t="s">
        <v>12471</v>
      </c>
      <c r="D5512" s="144" t="s">
        <v>9623</v>
      </c>
      <c r="E5512" s="145" t="s">
        <v>30689</v>
      </c>
    </row>
    <row r="5513" spans="1:5" ht="40.5">
      <c r="A5513" t="str">
        <f t="shared" si="86"/>
        <v>100587</v>
      </c>
      <c r="B5513" s="142" t="s">
        <v>6290</v>
      </c>
      <c r="C5513" s="156" t="s">
        <v>12472</v>
      </c>
      <c r="D5513" s="144" t="s">
        <v>9623</v>
      </c>
      <c r="E5513" s="145" t="s">
        <v>30690</v>
      </c>
    </row>
    <row r="5514" spans="1:5" ht="40.5">
      <c r="A5514" t="str">
        <f t="shared" si="86"/>
        <v>100588</v>
      </c>
      <c r="B5514" s="142" t="s">
        <v>6291</v>
      </c>
      <c r="C5514" s="156" t="s">
        <v>12473</v>
      </c>
      <c r="D5514" s="144" t="s">
        <v>9623</v>
      </c>
      <c r="E5514" s="145" t="s">
        <v>30691</v>
      </c>
    </row>
    <row r="5515" spans="1:5" ht="40.5">
      <c r="A5515" t="str">
        <f t="shared" si="86"/>
        <v>100589</v>
      </c>
      <c r="B5515" s="142" t="s">
        <v>6292</v>
      </c>
      <c r="C5515" s="156" t="s">
        <v>12474</v>
      </c>
      <c r="D5515" s="144" t="s">
        <v>9623</v>
      </c>
      <c r="E5515" s="145" t="s">
        <v>30692</v>
      </c>
    </row>
    <row r="5516" spans="1:5" ht="40.5">
      <c r="A5516" t="str">
        <f t="shared" si="86"/>
        <v>100590</v>
      </c>
      <c r="B5516" s="142" t="s">
        <v>6293</v>
      </c>
      <c r="C5516" s="156" t="s">
        <v>12475</v>
      </c>
      <c r="D5516" s="144" t="s">
        <v>9623</v>
      </c>
      <c r="E5516" s="145" t="s">
        <v>30693</v>
      </c>
    </row>
    <row r="5517" spans="1:5" ht="40.5">
      <c r="A5517" t="str">
        <f t="shared" si="86"/>
        <v>100591</v>
      </c>
      <c r="B5517" s="142" t="s">
        <v>6294</v>
      </c>
      <c r="C5517" s="156" t="s">
        <v>12476</v>
      </c>
      <c r="D5517" s="144" t="s">
        <v>9623</v>
      </c>
      <c r="E5517" s="145" t="s">
        <v>30694</v>
      </c>
    </row>
    <row r="5518" spans="1:5" ht="40.5">
      <c r="A5518" t="str">
        <f t="shared" si="86"/>
        <v>100592</v>
      </c>
      <c r="B5518" s="142" t="s">
        <v>6295</v>
      </c>
      <c r="C5518" s="156" t="s">
        <v>12477</v>
      </c>
      <c r="D5518" s="144" t="s">
        <v>9623</v>
      </c>
      <c r="E5518" s="145" t="s">
        <v>30695</v>
      </c>
    </row>
    <row r="5519" spans="1:5" ht="40.5">
      <c r="A5519" t="str">
        <f t="shared" si="86"/>
        <v>100593</v>
      </c>
      <c r="B5519" s="142" t="s">
        <v>6296</v>
      </c>
      <c r="C5519" s="156" t="s">
        <v>12478</v>
      </c>
      <c r="D5519" s="144" t="s">
        <v>9623</v>
      </c>
      <c r="E5519" s="145" t="s">
        <v>30696</v>
      </c>
    </row>
    <row r="5520" spans="1:5" ht="40.5">
      <c r="A5520" t="str">
        <f t="shared" si="86"/>
        <v>100594</v>
      </c>
      <c r="B5520" s="142" t="s">
        <v>6297</v>
      </c>
      <c r="C5520" s="156" t="s">
        <v>12479</v>
      </c>
      <c r="D5520" s="144" t="s">
        <v>9623</v>
      </c>
      <c r="E5520" s="145" t="s">
        <v>30697</v>
      </c>
    </row>
    <row r="5521" spans="1:5" ht="40.5">
      <c r="A5521" t="str">
        <f t="shared" si="86"/>
        <v>100595</v>
      </c>
      <c r="B5521" s="142" t="s">
        <v>6298</v>
      </c>
      <c r="C5521" s="156" t="s">
        <v>12480</v>
      </c>
      <c r="D5521" s="144" t="s">
        <v>9623</v>
      </c>
      <c r="E5521" s="145" t="s">
        <v>30698</v>
      </c>
    </row>
    <row r="5522" spans="1:5" ht="40.5">
      <c r="A5522" t="str">
        <f t="shared" si="86"/>
        <v>100596</v>
      </c>
      <c r="B5522" s="142" t="s">
        <v>6299</v>
      </c>
      <c r="C5522" s="156" t="s">
        <v>12481</v>
      </c>
      <c r="D5522" s="144" t="s">
        <v>9623</v>
      </c>
      <c r="E5522" s="145" t="s">
        <v>30699</v>
      </c>
    </row>
    <row r="5523" spans="1:5" ht="40.5">
      <c r="A5523" t="str">
        <f t="shared" si="86"/>
        <v>100597</v>
      </c>
      <c r="B5523" s="142" t="s">
        <v>6300</v>
      </c>
      <c r="C5523" s="156" t="s">
        <v>12482</v>
      </c>
      <c r="D5523" s="144" t="s">
        <v>9623</v>
      </c>
      <c r="E5523" s="145" t="s">
        <v>30700</v>
      </c>
    </row>
    <row r="5524" spans="1:5" ht="40.5">
      <c r="A5524" t="str">
        <f t="shared" si="86"/>
        <v>100598</v>
      </c>
      <c r="B5524" s="142" t="s">
        <v>6301</v>
      </c>
      <c r="C5524" s="156" t="s">
        <v>12483</v>
      </c>
      <c r="D5524" s="144" t="s">
        <v>9623</v>
      </c>
      <c r="E5524" s="145" t="s">
        <v>30701</v>
      </c>
    </row>
    <row r="5525" spans="1:5" ht="40.5">
      <c r="A5525" t="str">
        <f t="shared" si="86"/>
        <v>100599</v>
      </c>
      <c r="B5525" s="142" t="s">
        <v>6302</v>
      </c>
      <c r="C5525" s="156" t="s">
        <v>12484</v>
      </c>
      <c r="D5525" s="144" t="s">
        <v>9623</v>
      </c>
      <c r="E5525" s="145" t="s">
        <v>30702</v>
      </c>
    </row>
    <row r="5526" spans="1:5" ht="40.5">
      <c r="A5526" t="str">
        <f t="shared" si="86"/>
        <v>100600</v>
      </c>
      <c r="B5526" s="142" t="s">
        <v>6303</v>
      </c>
      <c r="C5526" s="156" t="s">
        <v>12485</v>
      </c>
      <c r="D5526" s="144" t="s">
        <v>9623</v>
      </c>
      <c r="E5526" s="145" t="s">
        <v>30703</v>
      </c>
    </row>
    <row r="5527" spans="1:5" ht="40.5">
      <c r="A5527" t="str">
        <f t="shared" si="86"/>
        <v>100601</v>
      </c>
      <c r="B5527" s="142" t="s">
        <v>6304</v>
      </c>
      <c r="C5527" s="156" t="s">
        <v>12486</v>
      </c>
      <c r="D5527" s="144" t="s">
        <v>9623</v>
      </c>
      <c r="E5527" s="145" t="s">
        <v>30704</v>
      </c>
    </row>
    <row r="5528" spans="1:5" ht="40.5">
      <c r="A5528" t="str">
        <f t="shared" si="86"/>
        <v>100602</v>
      </c>
      <c r="B5528" s="142" t="s">
        <v>6305</v>
      </c>
      <c r="C5528" s="156" t="s">
        <v>12487</v>
      </c>
      <c r="D5528" s="144" t="s">
        <v>9623</v>
      </c>
      <c r="E5528" s="145" t="s">
        <v>30705</v>
      </c>
    </row>
    <row r="5529" spans="1:5" ht="40.5">
      <c r="A5529" t="str">
        <f t="shared" si="86"/>
        <v>100603</v>
      </c>
      <c r="B5529" s="142" t="s">
        <v>6306</v>
      </c>
      <c r="C5529" s="156" t="s">
        <v>12488</v>
      </c>
      <c r="D5529" s="144" t="s">
        <v>9623</v>
      </c>
      <c r="E5529" s="145" t="s">
        <v>30706</v>
      </c>
    </row>
    <row r="5530" spans="1:5" ht="40.5">
      <c r="A5530" t="str">
        <f t="shared" si="86"/>
        <v>100604</v>
      </c>
      <c r="B5530" s="142" t="s">
        <v>6307</v>
      </c>
      <c r="C5530" s="156" t="s">
        <v>12489</v>
      </c>
      <c r="D5530" s="144" t="s">
        <v>9623</v>
      </c>
      <c r="E5530" s="145" t="s">
        <v>30707</v>
      </c>
    </row>
    <row r="5531" spans="1:5" ht="40.5">
      <c r="A5531" t="str">
        <f t="shared" si="86"/>
        <v>100605</v>
      </c>
      <c r="B5531" s="142" t="s">
        <v>6308</v>
      </c>
      <c r="C5531" s="156" t="s">
        <v>12490</v>
      </c>
      <c r="D5531" s="144" t="s">
        <v>9623</v>
      </c>
      <c r="E5531" s="145" t="s">
        <v>30708</v>
      </c>
    </row>
    <row r="5532" spans="1:5" ht="40.5">
      <c r="A5532" t="str">
        <f t="shared" si="86"/>
        <v>100606</v>
      </c>
      <c r="B5532" s="142" t="s">
        <v>6309</v>
      </c>
      <c r="C5532" s="156" t="s">
        <v>12491</v>
      </c>
      <c r="D5532" s="144" t="s">
        <v>9623</v>
      </c>
      <c r="E5532" s="145" t="s">
        <v>30709</v>
      </c>
    </row>
    <row r="5533" spans="1:5" ht="40.5">
      <c r="A5533" t="str">
        <f t="shared" si="86"/>
        <v>100607</v>
      </c>
      <c r="B5533" s="142" t="s">
        <v>6310</v>
      </c>
      <c r="C5533" s="156" t="s">
        <v>12492</v>
      </c>
      <c r="D5533" s="144" t="s">
        <v>9623</v>
      </c>
      <c r="E5533" s="145" t="s">
        <v>30710</v>
      </c>
    </row>
    <row r="5534" spans="1:5" ht="40.5">
      <c r="A5534" t="str">
        <f t="shared" si="86"/>
        <v>100608</v>
      </c>
      <c r="B5534" s="142" t="s">
        <v>6311</v>
      </c>
      <c r="C5534" s="156" t="s">
        <v>12493</v>
      </c>
      <c r="D5534" s="144" t="s">
        <v>9623</v>
      </c>
      <c r="E5534" s="145" t="s">
        <v>30711</v>
      </c>
    </row>
    <row r="5535" spans="1:5" ht="40.5">
      <c r="A5535" t="str">
        <f t="shared" si="86"/>
        <v>100609</v>
      </c>
      <c r="B5535" s="142" t="s">
        <v>6312</v>
      </c>
      <c r="C5535" s="156" t="s">
        <v>12494</v>
      </c>
      <c r="D5535" s="144" t="s">
        <v>9623</v>
      </c>
      <c r="E5535" s="145" t="s">
        <v>30712</v>
      </c>
    </row>
    <row r="5536" spans="1:5" ht="40.5">
      <c r="A5536" t="str">
        <f t="shared" si="86"/>
        <v>100610</v>
      </c>
      <c r="B5536" s="142" t="s">
        <v>6313</v>
      </c>
      <c r="C5536" s="156" t="s">
        <v>12495</v>
      </c>
      <c r="D5536" s="144" t="s">
        <v>9623</v>
      </c>
      <c r="E5536" s="145" t="s">
        <v>30713</v>
      </c>
    </row>
    <row r="5537" spans="1:5" ht="40.5">
      <c r="A5537" t="str">
        <f t="shared" si="86"/>
        <v>100611</v>
      </c>
      <c r="B5537" s="142" t="s">
        <v>6314</v>
      </c>
      <c r="C5537" s="156" t="s">
        <v>12496</v>
      </c>
      <c r="D5537" s="144" t="s">
        <v>9623</v>
      </c>
      <c r="E5537" s="145" t="s">
        <v>30714</v>
      </c>
    </row>
    <row r="5538" spans="1:5" ht="40.5">
      <c r="A5538" t="str">
        <f t="shared" si="86"/>
        <v>100612</v>
      </c>
      <c r="B5538" s="142" t="s">
        <v>6315</v>
      </c>
      <c r="C5538" s="156" t="s">
        <v>12497</v>
      </c>
      <c r="D5538" s="144" t="s">
        <v>9623</v>
      </c>
      <c r="E5538" s="145" t="s">
        <v>30715</v>
      </c>
    </row>
    <row r="5539" spans="1:5" ht="40.5">
      <c r="A5539" t="str">
        <f t="shared" si="86"/>
        <v>100613</v>
      </c>
      <c r="B5539" s="142" t="s">
        <v>6316</v>
      </c>
      <c r="C5539" s="156" t="s">
        <v>12498</v>
      </c>
      <c r="D5539" s="144" t="s">
        <v>9623</v>
      </c>
      <c r="E5539" s="145" t="s">
        <v>30716</v>
      </c>
    </row>
    <row r="5540" spans="1:5" ht="40.5">
      <c r="A5540" t="str">
        <f t="shared" si="86"/>
        <v>100614</v>
      </c>
      <c r="B5540" s="142" t="s">
        <v>6317</v>
      </c>
      <c r="C5540" s="156" t="s">
        <v>12499</v>
      </c>
      <c r="D5540" s="144" t="s">
        <v>9623</v>
      </c>
      <c r="E5540" s="145" t="s">
        <v>30717</v>
      </c>
    </row>
    <row r="5541" spans="1:5" ht="40.5">
      <c r="A5541" t="str">
        <f t="shared" si="86"/>
        <v>100615</v>
      </c>
      <c r="B5541" s="142" t="s">
        <v>6318</v>
      </c>
      <c r="C5541" s="156" t="s">
        <v>12500</v>
      </c>
      <c r="D5541" s="144" t="s">
        <v>9623</v>
      </c>
      <c r="E5541" s="145" t="s">
        <v>30718</v>
      </c>
    </row>
    <row r="5542" spans="1:5" ht="40.5">
      <c r="A5542" t="str">
        <f t="shared" si="86"/>
        <v>100616</v>
      </c>
      <c r="B5542" s="142" t="s">
        <v>6319</v>
      </c>
      <c r="C5542" s="156" t="s">
        <v>12501</v>
      </c>
      <c r="D5542" s="144" t="s">
        <v>9623</v>
      </c>
      <c r="E5542" s="145" t="s">
        <v>30719</v>
      </c>
    </row>
    <row r="5543" spans="1:5" ht="40.5">
      <c r="A5543" t="str">
        <f t="shared" si="86"/>
        <v>100617</v>
      </c>
      <c r="B5543" s="142" t="s">
        <v>6320</v>
      </c>
      <c r="C5543" s="156" t="s">
        <v>12502</v>
      </c>
      <c r="D5543" s="144" t="s">
        <v>9623</v>
      </c>
      <c r="E5543" s="145" t="s">
        <v>30720</v>
      </c>
    </row>
    <row r="5544" spans="1:5" ht="40.5">
      <c r="A5544" t="str">
        <f t="shared" si="86"/>
        <v>100618</v>
      </c>
      <c r="B5544" s="142" t="s">
        <v>6321</v>
      </c>
      <c r="C5544" s="156" t="s">
        <v>12503</v>
      </c>
      <c r="D5544" s="144" t="s">
        <v>9623</v>
      </c>
      <c r="E5544" s="145" t="s">
        <v>30721</v>
      </c>
    </row>
    <row r="5545" spans="1:5" ht="27">
      <c r="A5545" t="str">
        <f t="shared" si="86"/>
        <v>100619</v>
      </c>
      <c r="B5545" s="142" t="s">
        <v>6322</v>
      </c>
      <c r="C5545" s="156" t="s">
        <v>12504</v>
      </c>
      <c r="D5545" s="144" t="s">
        <v>9623</v>
      </c>
      <c r="E5545" s="145" t="s">
        <v>30722</v>
      </c>
    </row>
    <row r="5546" spans="1:5" ht="27">
      <c r="A5546" t="str">
        <f t="shared" si="86"/>
        <v>100620</v>
      </c>
      <c r="B5546" s="142" t="s">
        <v>6323</v>
      </c>
      <c r="C5546" s="156" t="s">
        <v>12505</v>
      </c>
      <c r="D5546" s="144" t="s">
        <v>9623</v>
      </c>
      <c r="E5546" s="145" t="s">
        <v>30723</v>
      </c>
    </row>
    <row r="5547" spans="1:5" ht="27">
      <c r="A5547" t="str">
        <f t="shared" si="86"/>
        <v>100621</v>
      </c>
      <c r="B5547" s="142" t="s">
        <v>6324</v>
      </c>
      <c r="C5547" s="156" t="s">
        <v>12506</v>
      </c>
      <c r="D5547" s="144" t="s">
        <v>9623</v>
      </c>
      <c r="E5547" s="145" t="s">
        <v>30724</v>
      </c>
    </row>
    <row r="5548" spans="1:5" ht="27">
      <c r="A5548" t="str">
        <f t="shared" si="86"/>
        <v>100622</v>
      </c>
      <c r="B5548" s="142" t="s">
        <v>6325</v>
      </c>
      <c r="C5548" s="156" t="s">
        <v>12507</v>
      </c>
      <c r="D5548" s="144" t="s">
        <v>9623</v>
      </c>
      <c r="E5548" s="145" t="s">
        <v>30725</v>
      </c>
    </row>
    <row r="5549" spans="1:5" ht="27">
      <c r="A5549" t="str">
        <f t="shared" si="86"/>
        <v>100623</v>
      </c>
      <c r="B5549" s="142" t="s">
        <v>6326</v>
      </c>
      <c r="C5549" s="156" t="s">
        <v>12508</v>
      </c>
      <c r="D5549" s="144" t="s">
        <v>9623</v>
      </c>
      <c r="E5549" s="145" t="s">
        <v>30726</v>
      </c>
    </row>
    <row r="5550" spans="1:5" ht="27">
      <c r="A5550" t="str">
        <f t="shared" si="86"/>
        <v>100624</v>
      </c>
      <c r="B5550" s="142" t="s">
        <v>6327</v>
      </c>
      <c r="C5550" s="156" t="s">
        <v>14976</v>
      </c>
      <c r="D5550" s="144" t="s">
        <v>10840</v>
      </c>
      <c r="E5550" s="145" t="s">
        <v>30727</v>
      </c>
    </row>
    <row r="5551" spans="1:5" ht="27">
      <c r="A5551" t="str">
        <f t="shared" si="86"/>
        <v>100625</v>
      </c>
      <c r="B5551" s="142" t="s">
        <v>6328</v>
      </c>
      <c r="C5551" s="156" t="s">
        <v>14977</v>
      </c>
      <c r="D5551" s="144" t="s">
        <v>10840</v>
      </c>
      <c r="E5551" s="145" t="s">
        <v>30728</v>
      </c>
    </row>
    <row r="5552" spans="1:5" ht="27">
      <c r="A5552" t="str">
        <f t="shared" si="86"/>
        <v>100637</v>
      </c>
      <c r="B5552" s="142" t="s">
        <v>6329</v>
      </c>
      <c r="C5552" s="156" t="s">
        <v>10784</v>
      </c>
      <c r="D5552" s="144" t="s">
        <v>10129</v>
      </c>
      <c r="E5552" s="145" t="s">
        <v>30729</v>
      </c>
    </row>
    <row r="5553" spans="1:5" ht="27">
      <c r="A5553" t="str">
        <f t="shared" si="86"/>
        <v>100638</v>
      </c>
      <c r="B5553" s="142" t="s">
        <v>6330</v>
      </c>
      <c r="C5553" s="156" t="s">
        <v>10785</v>
      </c>
      <c r="D5553" s="144" t="s">
        <v>10129</v>
      </c>
      <c r="E5553" s="145" t="s">
        <v>24930</v>
      </c>
    </row>
    <row r="5554" spans="1:5" ht="27">
      <c r="A5554" t="str">
        <f t="shared" si="86"/>
        <v>100639</v>
      </c>
      <c r="B5554" s="142" t="s">
        <v>6331</v>
      </c>
      <c r="C5554" s="156" t="s">
        <v>10787</v>
      </c>
      <c r="D5554" s="144" t="s">
        <v>10129</v>
      </c>
      <c r="E5554" s="145" t="s">
        <v>30730</v>
      </c>
    </row>
    <row r="5555" spans="1:5" ht="27">
      <c r="A5555" t="str">
        <f t="shared" si="86"/>
        <v>100640</v>
      </c>
      <c r="B5555" s="142" t="s">
        <v>6332</v>
      </c>
      <c r="C5555" s="156" t="s">
        <v>10788</v>
      </c>
      <c r="D5555" s="144" t="s">
        <v>10129</v>
      </c>
      <c r="E5555" s="145" t="s">
        <v>24807</v>
      </c>
    </row>
    <row r="5556" spans="1:5" ht="27">
      <c r="A5556" t="str">
        <f t="shared" si="86"/>
        <v>100641</v>
      </c>
      <c r="B5556" s="142" t="s">
        <v>6333</v>
      </c>
      <c r="C5556" s="156" t="s">
        <v>9956</v>
      </c>
      <c r="D5556" s="144" t="s">
        <v>9808</v>
      </c>
      <c r="E5556" s="145" t="s">
        <v>30731</v>
      </c>
    </row>
    <row r="5557" spans="1:5" ht="27">
      <c r="A5557" t="str">
        <f t="shared" si="86"/>
        <v>100642</v>
      </c>
      <c r="B5557" s="142" t="s">
        <v>6334</v>
      </c>
      <c r="C5557" s="156" t="s">
        <v>10123</v>
      </c>
      <c r="D5557" s="144" t="s">
        <v>9961</v>
      </c>
      <c r="E5557" s="145" t="s">
        <v>30732</v>
      </c>
    </row>
    <row r="5558" spans="1:5">
      <c r="A5558" t="str">
        <f t="shared" si="86"/>
        <v>100643</v>
      </c>
      <c r="B5558" s="142" t="s">
        <v>6335</v>
      </c>
      <c r="C5558" s="156" t="s">
        <v>10789</v>
      </c>
      <c r="D5558" s="144" t="s">
        <v>10129</v>
      </c>
      <c r="E5558" s="145" t="s">
        <v>30733</v>
      </c>
    </row>
    <row r="5559" spans="1:5">
      <c r="A5559" t="str">
        <f t="shared" si="86"/>
        <v>100644</v>
      </c>
      <c r="B5559" s="142" t="s">
        <v>6336</v>
      </c>
      <c r="C5559" s="156" t="s">
        <v>10790</v>
      </c>
      <c r="D5559" s="144" t="s">
        <v>10129</v>
      </c>
      <c r="E5559" s="145" t="s">
        <v>26216</v>
      </c>
    </row>
    <row r="5560" spans="1:5">
      <c r="A5560" t="str">
        <f t="shared" si="86"/>
        <v>100645</v>
      </c>
      <c r="B5560" s="142" t="s">
        <v>6337</v>
      </c>
      <c r="C5560" s="156" t="s">
        <v>10791</v>
      </c>
      <c r="D5560" s="144" t="s">
        <v>10129</v>
      </c>
      <c r="E5560" s="145" t="s">
        <v>30734</v>
      </c>
    </row>
    <row r="5561" spans="1:5" ht="27">
      <c r="A5561" t="str">
        <f t="shared" si="86"/>
        <v>100646</v>
      </c>
      <c r="B5561" s="142" t="s">
        <v>6338</v>
      </c>
      <c r="C5561" s="156" t="s">
        <v>10792</v>
      </c>
      <c r="D5561" s="144" t="s">
        <v>10129</v>
      </c>
      <c r="E5561" s="145" t="s">
        <v>24809</v>
      </c>
    </row>
    <row r="5562" spans="1:5">
      <c r="A5562" t="str">
        <f t="shared" si="86"/>
        <v>100647</v>
      </c>
      <c r="B5562" s="142" t="s">
        <v>6339</v>
      </c>
      <c r="C5562" s="156" t="s">
        <v>9957</v>
      </c>
      <c r="D5562" s="144" t="s">
        <v>9808</v>
      </c>
      <c r="E5562" s="145" t="s">
        <v>30735</v>
      </c>
    </row>
    <row r="5563" spans="1:5">
      <c r="A5563" t="str">
        <f t="shared" si="86"/>
        <v>100648</v>
      </c>
      <c r="B5563" s="142" t="s">
        <v>6340</v>
      </c>
      <c r="C5563" s="156" t="s">
        <v>10124</v>
      </c>
      <c r="D5563" s="144" t="s">
        <v>9961</v>
      </c>
      <c r="E5563" s="145" t="s">
        <v>30736</v>
      </c>
    </row>
    <row r="5564" spans="1:5" ht="27">
      <c r="A5564" t="str">
        <f t="shared" si="86"/>
        <v>100651</v>
      </c>
      <c r="B5564" s="142" t="s">
        <v>6341</v>
      </c>
      <c r="C5564" s="156" t="s">
        <v>11428</v>
      </c>
      <c r="D5564" s="144" t="s">
        <v>9548</v>
      </c>
      <c r="E5564" s="145" t="s">
        <v>30737</v>
      </c>
    </row>
    <row r="5565" spans="1:5" ht="27">
      <c r="A5565" t="str">
        <f t="shared" si="86"/>
        <v>100652</v>
      </c>
      <c r="B5565" s="142" t="s">
        <v>6342</v>
      </c>
      <c r="C5565" s="156" t="s">
        <v>11429</v>
      </c>
      <c r="D5565" s="144" t="s">
        <v>9548</v>
      </c>
      <c r="E5565" s="145" t="s">
        <v>30738</v>
      </c>
    </row>
    <row r="5566" spans="1:5" ht="27">
      <c r="A5566" t="str">
        <f t="shared" si="86"/>
        <v>100653</v>
      </c>
      <c r="B5566" s="142" t="s">
        <v>6343</v>
      </c>
      <c r="C5566" s="156" t="s">
        <v>11430</v>
      </c>
      <c r="D5566" s="144" t="s">
        <v>9548</v>
      </c>
      <c r="E5566" s="145" t="s">
        <v>30739</v>
      </c>
    </row>
    <row r="5567" spans="1:5" ht="27">
      <c r="A5567" t="str">
        <f t="shared" si="86"/>
        <v>100654</v>
      </c>
      <c r="B5567" s="142" t="s">
        <v>6344</v>
      </c>
      <c r="C5567" s="156" t="s">
        <v>11431</v>
      </c>
      <c r="D5567" s="144" t="s">
        <v>9548</v>
      </c>
      <c r="E5567" s="145" t="s">
        <v>30740</v>
      </c>
    </row>
    <row r="5568" spans="1:5" ht="27">
      <c r="A5568" t="str">
        <f t="shared" si="86"/>
        <v>100655</v>
      </c>
      <c r="B5568" s="142" t="s">
        <v>6345</v>
      </c>
      <c r="C5568" s="156" t="s">
        <v>11432</v>
      </c>
      <c r="D5568" s="144" t="s">
        <v>9548</v>
      </c>
      <c r="E5568" s="145" t="s">
        <v>30741</v>
      </c>
    </row>
    <row r="5569" spans="1:5" ht="27">
      <c r="A5569" t="str">
        <f t="shared" si="86"/>
        <v>100656</v>
      </c>
      <c r="B5569" s="142" t="s">
        <v>6346</v>
      </c>
      <c r="C5569" s="156" t="s">
        <v>11433</v>
      </c>
      <c r="D5569" s="144" t="s">
        <v>9548</v>
      </c>
      <c r="E5569" s="145" t="s">
        <v>30742</v>
      </c>
    </row>
    <row r="5570" spans="1:5" ht="27">
      <c r="A5570" t="str">
        <f t="shared" si="86"/>
        <v>100657</v>
      </c>
      <c r="B5570" s="142" t="s">
        <v>6347</v>
      </c>
      <c r="C5570" s="156" t="s">
        <v>11434</v>
      </c>
      <c r="D5570" s="144" t="s">
        <v>9548</v>
      </c>
      <c r="E5570" s="145" t="s">
        <v>29905</v>
      </c>
    </row>
    <row r="5571" spans="1:5" ht="27">
      <c r="A5571" t="str">
        <f t="shared" si="86"/>
        <v>100658</v>
      </c>
      <c r="B5571" s="142" t="s">
        <v>6348</v>
      </c>
      <c r="C5571" s="156" t="s">
        <v>11435</v>
      </c>
      <c r="D5571" s="144" t="s">
        <v>9548</v>
      </c>
      <c r="E5571" s="145" t="s">
        <v>30743</v>
      </c>
    </row>
    <row r="5572" spans="1:5" ht="27">
      <c r="A5572" t="str">
        <f t="shared" si="86"/>
        <v>100659</v>
      </c>
      <c r="B5572" s="142" t="s">
        <v>6349</v>
      </c>
      <c r="C5572" s="156" t="s">
        <v>11270</v>
      </c>
      <c r="D5572" s="144" t="s">
        <v>9548</v>
      </c>
      <c r="E5572" s="145" t="s">
        <v>11946</v>
      </c>
    </row>
    <row r="5573" spans="1:5" ht="27">
      <c r="A5573" t="str">
        <f t="shared" si="86"/>
        <v>100660</v>
      </c>
      <c r="B5573" s="142" t="s">
        <v>6350</v>
      </c>
      <c r="C5573" s="156" t="s">
        <v>11271</v>
      </c>
      <c r="D5573" s="144" t="s">
        <v>9548</v>
      </c>
      <c r="E5573" s="145" t="s">
        <v>8775</v>
      </c>
    </row>
    <row r="5574" spans="1:5" ht="40.5">
      <c r="A5574" t="str">
        <f t="shared" si="86"/>
        <v>100665</v>
      </c>
      <c r="B5574" s="142" t="s">
        <v>6351</v>
      </c>
      <c r="C5574" s="156" t="s">
        <v>11298</v>
      </c>
      <c r="D5574" s="144" t="s">
        <v>9772</v>
      </c>
      <c r="E5574" s="145" t="s">
        <v>30744</v>
      </c>
    </row>
    <row r="5575" spans="1:5" ht="40.5">
      <c r="A5575" t="str">
        <f t="shared" si="86"/>
        <v>100666</v>
      </c>
      <c r="B5575" s="142" t="s">
        <v>6352</v>
      </c>
      <c r="C5575" s="156" t="s">
        <v>11299</v>
      </c>
      <c r="D5575" s="144" t="s">
        <v>9772</v>
      </c>
      <c r="E5575" s="145" t="s">
        <v>30745</v>
      </c>
    </row>
    <row r="5576" spans="1:5" ht="40.5">
      <c r="A5576" t="str">
        <f t="shared" ref="A5576:A5639" si="87">IF(ISERROR(SEARCH("/",B5576)=6),TRIM(CLEAN(B5576)),IF(SEARCH("/",B5576)=6,IF(LEN(TRIM(CLEAN(B5576)))=7,LEFT(TRIM(CLEAN(B5576)),6)&amp;"00"&amp;RIGHT(TRIM(CLEAN(B5576)),1),LEFT(TRIM(CLEAN(B5576)),6)&amp;"0"&amp;RIGHT(TRIM(CLEAN(B5576)),2)),TRIM(CLEAN(B5576))))</f>
        <v>100667</v>
      </c>
      <c r="B5576" s="142" t="s">
        <v>6353</v>
      </c>
      <c r="C5576" s="156" t="s">
        <v>11300</v>
      </c>
      <c r="D5576" s="144" t="s">
        <v>9772</v>
      </c>
      <c r="E5576" s="145" t="s">
        <v>30746</v>
      </c>
    </row>
    <row r="5577" spans="1:5" ht="40.5">
      <c r="A5577" t="str">
        <f t="shared" si="87"/>
        <v>100668</v>
      </c>
      <c r="B5577" s="142" t="s">
        <v>6354</v>
      </c>
      <c r="C5577" s="156" t="s">
        <v>11301</v>
      </c>
      <c r="D5577" s="144" t="s">
        <v>9772</v>
      </c>
      <c r="E5577" s="145" t="s">
        <v>30747</v>
      </c>
    </row>
    <row r="5578" spans="1:5" ht="40.5">
      <c r="A5578" t="str">
        <f t="shared" si="87"/>
        <v>100669</v>
      </c>
      <c r="B5578" s="142" t="s">
        <v>6355</v>
      </c>
      <c r="C5578" s="156" t="s">
        <v>11302</v>
      </c>
      <c r="D5578" s="144" t="s">
        <v>9772</v>
      </c>
      <c r="E5578" s="145" t="s">
        <v>30748</v>
      </c>
    </row>
    <row r="5579" spans="1:5" ht="54">
      <c r="A5579" t="str">
        <f t="shared" si="87"/>
        <v>100670</v>
      </c>
      <c r="B5579" s="142" t="s">
        <v>6356</v>
      </c>
      <c r="C5579" s="156" t="s">
        <v>11303</v>
      </c>
      <c r="D5579" s="144" t="s">
        <v>9772</v>
      </c>
      <c r="E5579" s="145" t="s">
        <v>30749</v>
      </c>
    </row>
    <row r="5580" spans="1:5" ht="54">
      <c r="A5580" t="str">
        <f t="shared" si="87"/>
        <v>100671</v>
      </c>
      <c r="B5580" s="142" t="s">
        <v>6357</v>
      </c>
      <c r="C5580" s="156" t="s">
        <v>11304</v>
      </c>
      <c r="D5580" s="144" t="s">
        <v>9772</v>
      </c>
      <c r="E5580" s="145" t="s">
        <v>30750</v>
      </c>
    </row>
    <row r="5581" spans="1:5" ht="54">
      <c r="A5581" t="str">
        <f t="shared" si="87"/>
        <v>100672</v>
      </c>
      <c r="B5581" s="142" t="s">
        <v>6358</v>
      </c>
      <c r="C5581" s="156" t="s">
        <v>11305</v>
      </c>
      <c r="D5581" s="144" t="s">
        <v>9772</v>
      </c>
      <c r="E5581" s="145" t="s">
        <v>30751</v>
      </c>
    </row>
    <row r="5582" spans="1:5" ht="27">
      <c r="A5582" t="str">
        <f t="shared" si="87"/>
        <v>100674</v>
      </c>
      <c r="B5582" s="142" t="s">
        <v>6359</v>
      </c>
      <c r="C5582" s="156" t="s">
        <v>11407</v>
      </c>
      <c r="D5582" s="144" t="s">
        <v>9772</v>
      </c>
      <c r="E5582" s="145" t="s">
        <v>30752</v>
      </c>
    </row>
    <row r="5583" spans="1:5" ht="40.5">
      <c r="A5583" t="str">
        <f t="shared" si="87"/>
        <v>100675</v>
      </c>
      <c r="B5583" s="142" t="s">
        <v>6360</v>
      </c>
      <c r="C5583" s="156" t="s">
        <v>11272</v>
      </c>
      <c r="D5583" s="144" t="s">
        <v>9623</v>
      </c>
      <c r="E5583" s="145" t="s">
        <v>30753</v>
      </c>
    </row>
    <row r="5584" spans="1:5">
      <c r="A5584" t="str">
        <f t="shared" si="87"/>
        <v>100676</v>
      </c>
      <c r="B5584" s="142" t="s">
        <v>6361</v>
      </c>
      <c r="C5584" s="156" t="s">
        <v>11273</v>
      </c>
      <c r="D5584" s="144" t="s">
        <v>9623</v>
      </c>
      <c r="E5584" s="145" t="s">
        <v>30754</v>
      </c>
    </row>
    <row r="5585" spans="1:5" ht="40.5">
      <c r="A5585" t="str">
        <f t="shared" si="87"/>
        <v>100678</v>
      </c>
      <c r="B5585" s="142" t="s">
        <v>6362</v>
      </c>
      <c r="C5585" s="156" t="s">
        <v>11274</v>
      </c>
      <c r="D5585" s="144" t="s">
        <v>9623</v>
      </c>
      <c r="E5585" s="145" t="s">
        <v>30755</v>
      </c>
    </row>
    <row r="5586" spans="1:5" ht="40.5">
      <c r="A5586" t="str">
        <f t="shared" si="87"/>
        <v>100679</v>
      </c>
      <c r="B5586" s="142" t="s">
        <v>6363</v>
      </c>
      <c r="C5586" s="156" t="s">
        <v>11275</v>
      </c>
      <c r="D5586" s="144" t="s">
        <v>9623</v>
      </c>
      <c r="E5586" s="145" t="s">
        <v>30756</v>
      </c>
    </row>
    <row r="5587" spans="1:5" ht="40.5">
      <c r="A5587" t="str">
        <f t="shared" si="87"/>
        <v>100680</v>
      </c>
      <c r="B5587" s="142" t="s">
        <v>6364</v>
      </c>
      <c r="C5587" s="156" t="s">
        <v>11276</v>
      </c>
      <c r="D5587" s="144" t="s">
        <v>9623</v>
      </c>
      <c r="E5587" s="145" t="s">
        <v>30757</v>
      </c>
    </row>
    <row r="5588" spans="1:5" ht="40.5">
      <c r="A5588" t="str">
        <f t="shared" si="87"/>
        <v>100681</v>
      </c>
      <c r="B5588" s="142" t="s">
        <v>6365</v>
      </c>
      <c r="C5588" s="156" t="s">
        <v>11277</v>
      </c>
      <c r="D5588" s="144" t="s">
        <v>9623</v>
      </c>
      <c r="E5588" s="145" t="s">
        <v>30758</v>
      </c>
    </row>
    <row r="5589" spans="1:5" ht="40.5">
      <c r="A5589" t="str">
        <f t="shared" si="87"/>
        <v>100682</v>
      </c>
      <c r="B5589" s="142" t="s">
        <v>6366</v>
      </c>
      <c r="C5589" s="156" t="s">
        <v>11278</v>
      </c>
      <c r="D5589" s="144" t="s">
        <v>9623</v>
      </c>
      <c r="E5589" s="145" t="s">
        <v>30759</v>
      </c>
    </row>
    <row r="5590" spans="1:5" ht="40.5">
      <c r="A5590" t="str">
        <f t="shared" si="87"/>
        <v>100683</v>
      </c>
      <c r="B5590" s="142" t="s">
        <v>6367</v>
      </c>
      <c r="C5590" s="156" t="s">
        <v>11279</v>
      </c>
      <c r="D5590" s="144" t="s">
        <v>9623</v>
      </c>
      <c r="E5590" s="145" t="s">
        <v>30760</v>
      </c>
    </row>
    <row r="5591" spans="1:5" ht="40.5">
      <c r="A5591" t="str">
        <f t="shared" si="87"/>
        <v>100684</v>
      </c>
      <c r="B5591" s="142" t="s">
        <v>6368</v>
      </c>
      <c r="C5591" s="156" t="s">
        <v>11280</v>
      </c>
      <c r="D5591" s="144" t="s">
        <v>9623</v>
      </c>
      <c r="E5591" s="145" t="s">
        <v>30761</v>
      </c>
    </row>
    <row r="5592" spans="1:5" ht="40.5">
      <c r="A5592" t="str">
        <f t="shared" si="87"/>
        <v>100685</v>
      </c>
      <c r="B5592" s="142" t="s">
        <v>6369</v>
      </c>
      <c r="C5592" s="156" t="s">
        <v>11281</v>
      </c>
      <c r="D5592" s="144" t="s">
        <v>9623</v>
      </c>
      <c r="E5592" s="145" t="s">
        <v>30762</v>
      </c>
    </row>
    <row r="5593" spans="1:5" ht="40.5">
      <c r="A5593" t="str">
        <f t="shared" si="87"/>
        <v>100686</v>
      </c>
      <c r="B5593" s="142" t="s">
        <v>6370</v>
      </c>
      <c r="C5593" s="156" t="s">
        <v>11282</v>
      </c>
      <c r="D5593" s="144" t="s">
        <v>9623</v>
      </c>
      <c r="E5593" s="145" t="s">
        <v>30763</v>
      </c>
    </row>
    <row r="5594" spans="1:5" ht="40.5">
      <c r="A5594" t="str">
        <f t="shared" si="87"/>
        <v>100687</v>
      </c>
      <c r="B5594" s="142" t="s">
        <v>6371</v>
      </c>
      <c r="C5594" s="156" t="s">
        <v>11283</v>
      </c>
      <c r="D5594" s="144" t="s">
        <v>9623</v>
      </c>
      <c r="E5594" s="145" t="s">
        <v>30764</v>
      </c>
    </row>
    <row r="5595" spans="1:5" ht="40.5">
      <c r="A5595" t="str">
        <f t="shared" si="87"/>
        <v>100688</v>
      </c>
      <c r="B5595" s="142" t="s">
        <v>6372</v>
      </c>
      <c r="C5595" s="156" t="s">
        <v>11284</v>
      </c>
      <c r="D5595" s="144" t="s">
        <v>9623</v>
      </c>
      <c r="E5595" s="145" t="s">
        <v>30765</v>
      </c>
    </row>
    <row r="5596" spans="1:5" ht="40.5">
      <c r="A5596" t="str">
        <f t="shared" si="87"/>
        <v>100689</v>
      </c>
      <c r="B5596" s="142" t="s">
        <v>6373</v>
      </c>
      <c r="C5596" s="156" t="s">
        <v>11285</v>
      </c>
      <c r="D5596" s="144" t="s">
        <v>9623</v>
      </c>
      <c r="E5596" s="145" t="s">
        <v>30766</v>
      </c>
    </row>
    <row r="5597" spans="1:5" ht="40.5">
      <c r="A5597" t="str">
        <f t="shared" si="87"/>
        <v>100690</v>
      </c>
      <c r="B5597" s="142" t="s">
        <v>6374</v>
      </c>
      <c r="C5597" s="156" t="s">
        <v>11286</v>
      </c>
      <c r="D5597" s="144" t="s">
        <v>9623</v>
      </c>
      <c r="E5597" s="145" t="s">
        <v>30767</v>
      </c>
    </row>
    <row r="5598" spans="1:5" ht="40.5">
      <c r="A5598" t="str">
        <f t="shared" si="87"/>
        <v>100691</v>
      </c>
      <c r="B5598" s="142" t="s">
        <v>6375</v>
      </c>
      <c r="C5598" s="156" t="s">
        <v>11287</v>
      </c>
      <c r="D5598" s="144" t="s">
        <v>9623</v>
      </c>
      <c r="E5598" s="145" t="s">
        <v>30768</v>
      </c>
    </row>
    <row r="5599" spans="1:5" ht="40.5">
      <c r="A5599" t="str">
        <f t="shared" si="87"/>
        <v>100692</v>
      </c>
      <c r="B5599" s="142" t="s">
        <v>6376</v>
      </c>
      <c r="C5599" s="156" t="s">
        <v>11288</v>
      </c>
      <c r="D5599" s="144" t="s">
        <v>9623</v>
      </c>
      <c r="E5599" s="145" t="s">
        <v>30769</v>
      </c>
    </row>
    <row r="5600" spans="1:5" ht="40.5">
      <c r="A5600" t="str">
        <f t="shared" si="87"/>
        <v>100693</v>
      </c>
      <c r="B5600" s="142" t="s">
        <v>6377</v>
      </c>
      <c r="C5600" s="156" t="s">
        <v>11289</v>
      </c>
      <c r="D5600" s="144" t="s">
        <v>9623</v>
      </c>
      <c r="E5600" s="145" t="s">
        <v>30770</v>
      </c>
    </row>
    <row r="5601" spans="1:5" ht="54">
      <c r="A5601" t="str">
        <f t="shared" si="87"/>
        <v>100694</v>
      </c>
      <c r="B5601" s="142" t="s">
        <v>6378</v>
      </c>
      <c r="C5601" s="156" t="s">
        <v>11290</v>
      </c>
      <c r="D5601" s="144" t="s">
        <v>9623</v>
      </c>
      <c r="E5601" s="145" t="s">
        <v>30771</v>
      </c>
    </row>
    <row r="5602" spans="1:5" ht="27">
      <c r="A5602" t="str">
        <f t="shared" si="87"/>
        <v>100695</v>
      </c>
      <c r="B5602" s="142" t="s">
        <v>6379</v>
      </c>
      <c r="C5602" s="156" t="s">
        <v>11291</v>
      </c>
      <c r="D5602" s="144" t="s">
        <v>9623</v>
      </c>
      <c r="E5602" s="145" t="s">
        <v>29405</v>
      </c>
    </row>
    <row r="5603" spans="1:5" ht="27">
      <c r="A5603" t="str">
        <f t="shared" si="87"/>
        <v>100696</v>
      </c>
      <c r="B5603" s="142" t="s">
        <v>6380</v>
      </c>
      <c r="C5603" s="156" t="s">
        <v>11292</v>
      </c>
      <c r="D5603" s="144" t="s">
        <v>9623</v>
      </c>
      <c r="E5603" s="145" t="s">
        <v>17757</v>
      </c>
    </row>
    <row r="5604" spans="1:5" ht="27">
      <c r="A5604" t="str">
        <f t="shared" si="87"/>
        <v>100697</v>
      </c>
      <c r="B5604" s="142" t="s">
        <v>6381</v>
      </c>
      <c r="C5604" s="156" t="s">
        <v>11293</v>
      </c>
      <c r="D5604" s="144" t="s">
        <v>9623</v>
      </c>
      <c r="E5604" s="145" t="s">
        <v>30772</v>
      </c>
    </row>
    <row r="5605" spans="1:5" ht="27">
      <c r="A5605" t="str">
        <f t="shared" si="87"/>
        <v>100698</v>
      </c>
      <c r="B5605" s="142" t="s">
        <v>6382</v>
      </c>
      <c r="C5605" s="156" t="s">
        <v>11294</v>
      </c>
      <c r="D5605" s="144" t="s">
        <v>9623</v>
      </c>
      <c r="E5605" s="145" t="s">
        <v>29037</v>
      </c>
    </row>
    <row r="5606" spans="1:5" ht="27">
      <c r="A5606" t="str">
        <f t="shared" si="87"/>
        <v>100699</v>
      </c>
      <c r="B5606" s="142" t="s">
        <v>6383</v>
      </c>
      <c r="C5606" s="156" t="s">
        <v>11295</v>
      </c>
      <c r="D5606" s="144" t="s">
        <v>9623</v>
      </c>
      <c r="E5606" s="145" t="s">
        <v>30773</v>
      </c>
    </row>
    <row r="5607" spans="1:5" ht="27">
      <c r="A5607" t="str">
        <f t="shared" si="87"/>
        <v>100700</v>
      </c>
      <c r="B5607" s="142" t="s">
        <v>6384</v>
      </c>
      <c r="C5607" s="156" t="s">
        <v>11296</v>
      </c>
      <c r="D5607" s="144" t="s">
        <v>9623</v>
      </c>
      <c r="E5607" s="145" t="s">
        <v>30774</v>
      </c>
    </row>
    <row r="5608" spans="1:5">
      <c r="A5608" t="str">
        <f t="shared" si="87"/>
        <v>100701</v>
      </c>
      <c r="B5608" s="142" t="s">
        <v>6385</v>
      </c>
      <c r="C5608" s="156" t="s">
        <v>11306</v>
      </c>
      <c r="D5608" s="144" t="s">
        <v>9772</v>
      </c>
      <c r="E5608" s="145" t="s">
        <v>30775</v>
      </c>
    </row>
    <row r="5609" spans="1:5" ht="27">
      <c r="A5609" t="str">
        <f t="shared" si="87"/>
        <v>100702</v>
      </c>
      <c r="B5609" s="142" t="s">
        <v>6386</v>
      </c>
      <c r="C5609" s="156" t="s">
        <v>11318</v>
      </c>
      <c r="D5609" s="144" t="s">
        <v>9772</v>
      </c>
      <c r="E5609" s="145" t="s">
        <v>30776</v>
      </c>
    </row>
    <row r="5610" spans="1:5">
      <c r="A5610" t="str">
        <f t="shared" si="87"/>
        <v>100703</v>
      </c>
      <c r="B5610" s="142" t="s">
        <v>6387</v>
      </c>
      <c r="C5610" s="156" t="s">
        <v>11323</v>
      </c>
      <c r="D5610" s="144" t="s">
        <v>9623</v>
      </c>
      <c r="E5610" s="145" t="s">
        <v>25109</v>
      </c>
    </row>
    <row r="5611" spans="1:5" ht="27">
      <c r="A5611" t="str">
        <f t="shared" si="87"/>
        <v>100704</v>
      </c>
      <c r="B5611" s="142" t="s">
        <v>6388</v>
      </c>
      <c r="C5611" s="156" t="s">
        <v>11324</v>
      </c>
      <c r="D5611" s="144" t="s">
        <v>9623</v>
      </c>
      <c r="E5611" s="145" t="s">
        <v>28429</v>
      </c>
    </row>
    <row r="5612" spans="1:5">
      <c r="A5612" t="str">
        <f t="shared" si="87"/>
        <v>100705</v>
      </c>
      <c r="B5612" s="142" t="s">
        <v>6389</v>
      </c>
      <c r="C5612" s="156" t="s">
        <v>11325</v>
      </c>
      <c r="D5612" s="144" t="s">
        <v>9623</v>
      </c>
      <c r="E5612" s="145" t="s">
        <v>24884</v>
      </c>
    </row>
    <row r="5613" spans="1:5">
      <c r="A5613" t="str">
        <f t="shared" si="87"/>
        <v>100706</v>
      </c>
      <c r="B5613" s="142" t="s">
        <v>6390</v>
      </c>
      <c r="C5613" s="156" t="s">
        <v>11326</v>
      </c>
      <c r="D5613" s="144" t="s">
        <v>9623</v>
      </c>
      <c r="E5613" s="145" t="s">
        <v>28840</v>
      </c>
    </row>
    <row r="5614" spans="1:5">
      <c r="A5614" t="str">
        <f t="shared" si="87"/>
        <v>100707</v>
      </c>
      <c r="B5614" s="142" t="s">
        <v>6391</v>
      </c>
      <c r="C5614" s="156" t="s">
        <v>11327</v>
      </c>
      <c r="D5614" s="144" t="s">
        <v>9623</v>
      </c>
      <c r="E5614" s="145" t="s">
        <v>30777</v>
      </c>
    </row>
    <row r="5615" spans="1:5">
      <c r="A5615" t="str">
        <f t="shared" si="87"/>
        <v>100708</v>
      </c>
      <c r="B5615" s="142" t="s">
        <v>6392</v>
      </c>
      <c r="C5615" s="156" t="s">
        <v>11328</v>
      </c>
      <c r="D5615" s="144" t="s">
        <v>9623</v>
      </c>
      <c r="E5615" s="145" t="s">
        <v>30778</v>
      </c>
    </row>
    <row r="5616" spans="1:5" ht="27">
      <c r="A5616" t="str">
        <f t="shared" si="87"/>
        <v>100709</v>
      </c>
      <c r="B5616" s="142" t="s">
        <v>6393</v>
      </c>
      <c r="C5616" s="156" t="s">
        <v>11329</v>
      </c>
      <c r="D5616" s="144" t="s">
        <v>9623</v>
      </c>
      <c r="E5616" s="145" t="s">
        <v>25055</v>
      </c>
    </row>
    <row r="5617" spans="1:5">
      <c r="A5617" t="str">
        <f t="shared" si="87"/>
        <v>100710</v>
      </c>
      <c r="B5617" s="142" t="s">
        <v>6394</v>
      </c>
      <c r="C5617" s="156" t="s">
        <v>11330</v>
      </c>
      <c r="D5617" s="144" t="s">
        <v>9623</v>
      </c>
      <c r="E5617" s="145" t="s">
        <v>27313</v>
      </c>
    </row>
    <row r="5618" spans="1:5" ht="40.5">
      <c r="A5618" t="str">
        <f t="shared" si="87"/>
        <v>100712</v>
      </c>
      <c r="B5618" s="142" t="s">
        <v>6395</v>
      </c>
      <c r="C5618" s="156" t="s">
        <v>11297</v>
      </c>
      <c r="D5618" s="144" t="s">
        <v>9623</v>
      </c>
      <c r="E5618" s="145" t="s">
        <v>30779</v>
      </c>
    </row>
    <row r="5619" spans="1:5">
      <c r="A5619" t="str">
        <f t="shared" si="87"/>
        <v>100716</v>
      </c>
      <c r="B5619" s="142" t="s">
        <v>6396</v>
      </c>
      <c r="C5619" s="156" t="s">
        <v>15089</v>
      </c>
      <c r="D5619" s="144" t="s">
        <v>9772</v>
      </c>
      <c r="E5619" s="145" t="s">
        <v>9235</v>
      </c>
    </row>
    <row r="5620" spans="1:5">
      <c r="A5620" t="str">
        <f t="shared" si="87"/>
        <v>100717</v>
      </c>
      <c r="B5620" s="142" t="s">
        <v>6397</v>
      </c>
      <c r="C5620" s="156" t="s">
        <v>15090</v>
      </c>
      <c r="D5620" s="144" t="s">
        <v>9772</v>
      </c>
      <c r="E5620" s="145" t="s">
        <v>17675</v>
      </c>
    </row>
    <row r="5621" spans="1:5">
      <c r="A5621" t="str">
        <f t="shared" si="87"/>
        <v>100718</v>
      </c>
      <c r="B5621" s="142" t="s">
        <v>6398</v>
      </c>
      <c r="C5621" s="156" t="s">
        <v>15091</v>
      </c>
      <c r="D5621" s="144" t="s">
        <v>9548</v>
      </c>
      <c r="E5621" s="145" t="s">
        <v>10486</v>
      </c>
    </row>
    <row r="5622" spans="1:5" ht="27">
      <c r="A5622" t="str">
        <f t="shared" si="87"/>
        <v>100719</v>
      </c>
      <c r="B5622" s="142" t="s">
        <v>6399</v>
      </c>
      <c r="C5622" s="156" t="s">
        <v>17358</v>
      </c>
      <c r="D5622" s="144" t="s">
        <v>9772</v>
      </c>
      <c r="E5622" s="145" t="s">
        <v>8980</v>
      </c>
    </row>
    <row r="5623" spans="1:5" ht="27">
      <c r="A5623" t="str">
        <f t="shared" si="87"/>
        <v>100720</v>
      </c>
      <c r="B5623" s="142" t="s">
        <v>6400</v>
      </c>
      <c r="C5623" s="156" t="s">
        <v>15092</v>
      </c>
      <c r="D5623" s="144" t="s">
        <v>9772</v>
      </c>
      <c r="E5623" s="145" t="s">
        <v>8665</v>
      </c>
    </row>
    <row r="5624" spans="1:5" ht="27">
      <c r="A5624" t="str">
        <f t="shared" si="87"/>
        <v>100721</v>
      </c>
      <c r="B5624" s="142" t="s">
        <v>6401</v>
      </c>
      <c r="C5624" s="156" t="s">
        <v>17359</v>
      </c>
      <c r="D5624" s="144" t="s">
        <v>9772</v>
      </c>
      <c r="E5624" s="145" t="s">
        <v>13865</v>
      </c>
    </row>
    <row r="5625" spans="1:5" ht="27">
      <c r="A5625" t="str">
        <f t="shared" si="87"/>
        <v>100722</v>
      </c>
      <c r="B5625" s="142" t="s">
        <v>6402</v>
      </c>
      <c r="C5625" s="156" t="s">
        <v>15093</v>
      </c>
      <c r="D5625" s="144" t="s">
        <v>9772</v>
      </c>
      <c r="E5625" s="145" t="s">
        <v>13220</v>
      </c>
    </row>
    <row r="5626" spans="1:5" ht="27">
      <c r="A5626" t="str">
        <f t="shared" si="87"/>
        <v>100723</v>
      </c>
      <c r="B5626" s="142" t="s">
        <v>18739</v>
      </c>
      <c r="C5626" s="156" t="s">
        <v>18740</v>
      </c>
      <c r="D5626" s="144" t="s">
        <v>9772</v>
      </c>
      <c r="E5626" s="145" t="s">
        <v>8871</v>
      </c>
    </row>
    <row r="5627" spans="1:5" ht="40.5">
      <c r="A5627" t="str">
        <f t="shared" si="87"/>
        <v>100724</v>
      </c>
      <c r="B5627" s="142" t="s">
        <v>6403</v>
      </c>
      <c r="C5627" s="156" t="s">
        <v>15095</v>
      </c>
      <c r="D5627" s="144" t="s">
        <v>9772</v>
      </c>
      <c r="E5627" s="145" t="s">
        <v>25987</v>
      </c>
    </row>
    <row r="5628" spans="1:5" ht="40.5">
      <c r="A5628" t="str">
        <f t="shared" si="87"/>
        <v>100725</v>
      </c>
      <c r="B5628" s="142" t="s">
        <v>6404</v>
      </c>
      <c r="C5628" s="156" t="s">
        <v>17360</v>
      </c>
      <c r="D5628" s="144" t="s">
        <v>9772</v>
      </c>
      <c r="E5628" s="145" t="s">
        <v>17045</v>
      </c>
    </row>
    <row r="5629" spans="1:5" ht="40.5">
      <c r="A5629" t="str">
        <f t="shared" si="87"/>
        <v>100726</v>
      </c>
      <c r="B5629" s="142" t="s">
        <v>6405</v>
      </c>
      <c r="C5629" s="156" t="s">
        <v>15096</v>
      </c>
      <c r="D5629" s="144" t="s">
        <v>9772</v>
      </c>
      <c r="E5629" s="145" t="s">
        <v>24993</v>
      </c>
    </row>
    <row r="5630" spans="1:5" ht="27">
      <c r="A5630" t="str">
        <f t="shared" si="87"/>
        <v>100727</v>
      </c>
      <c r="B5630" s="142" t="s">
        <v>6406</v>
      </c>
      <c r="C5630" s="156" t="s">
        <v>17361</v>
      </c>
      <c r="D5630" s="144" t="s">
        <v>9772</v>
      </c>
      <c r="E5630" s="145" t="s">
        <v>18047</v>
      </c>
    </row>
    <row r="5631" spans="1:5" ht="27">
      <c r="A5631" t="str">
        <f t="shared" si="87"/>
        <v>100728</v>
      </c>
      <c r="B5631" s="142" t="s">
        <v>6407</v>
      </c>
      <c r="C5631" s="156" t="s">
        <v>15097</v>
      </c>
      <c r="D5631" s="144" t="s">
        <v>9772</v>
      </c>
      <c r="E5631" s="145" t="s">
        <v>13658</v>
      </c>
    </row>
    <row r="5632" spans="1:5" ht="27">
      <c r="A5632" t="str">
        <f t="shared" si="87"/>
        <v>100729</v>
      </c>
      <c r="B5632" s="142" t="s">
        <v>6408</v>
      </c>
      <c r="C5632" s="156" t="s">
        <v>17362</v>
      </c>
      <c r="D5632" s="144" t="s">
        <v>9772</v>
      </c>
      <c r="E5632" s="145" t="s">
        <v>15230</v>
      </c>
    </row>
    <row r="5633" spans="1:5" ht="27">
      <c r="A5633" t="str">
        <f t="shared" si="87"/>
        <v>100730</v>
      </c>
      <c r="B5633" s="142" t="s">
        <v>6409</v>
      </c>
      <c r="C5633" s="156" t="s">
        <v>15098</v>
      </c>
      <c r="D5633" s="144" t="s">
        <v>9772</v>
      </c>
      <c r="E5633" s="145" t="s">
        <v>8537</v>
      </c>
    </row>
    <row r="5634" spans="1:5" ht="27">
      <c r="A5634" t="str">
        <f t="shared" si="87"/>
        <v>100733</v>
      </c>
      <c r="B5634" s="142" t="s">
        <v>6410</v>
      </c>
      <c r="C5634" s="156" t="s">
        <v>17363</v>
      </c>
      <c r="D5634" s="144" t="s">
        <v>9772</v>
      </c>
      <c r="E5634" s="145" t="s">
        <v>11683</v>
      </c>
    </row>
    <row r="5635" spans="1:5" ht="27">
      <c r="A5635" t="str">
        <f t="shared" si="87"/>
        <v>100734</v>
      </c>
      <c r="B5635" s="142" t="s">
        <v>6411</v>
      </c>
      <c r="C5635" s="156" t="s">
        <v>15100</v>
      </c>
      <c r="D5635" s="144" t="s">
        <v>9772</v>
      </c>
      <c r="E5635" s="145" t="s">
        <v>29035</v>
      </c>
    </row>
    <row r="5636" spans="1:5" ht="27">
      <c r="A5636" t="str">
        <f t="shared" si="87"/>
        <v>100735</v>
      </c>
      <c r="B5636" s="142" t="s">
        <v>6412</v>
      </c>
      <c r="C5636" s="156" t="s">
        <v>17364</v>
      </c>
      <c r="D5636" s="144" t="s">
        <v>9772</v>
      </c>
      <c r="E5636" s="145" t="s">
        <v>16728</v>
      </c>
    </row>
    <row r="5637" spans="1:5" ht="27">
      <c r="A5637" t="str">
        <f t="shared" si="87"/>
        <v>100736</v>
      </c>
      <c r="B5637" s="142" t="s">
        <v>6413</v>
      </c>
      <c r="C5637" s="156" t="s">
        <v>15101</v>
      </c>
      <c r="D5637" s="144" t="s">
        <v>9772</v>
      </c>
      <c r="E5637" s="145" t="s">
        <v>8864</v>
      </c>
    </row>
    <row r="5638" spans="1:5" ht="27">
      <c r="A5638" t="str">
        <f t="shared" si="87"/>
        <v>100739</v>
      </c>
      <c r="B5638" s="142" t="s">
        <v>6414</v>
      </c>
      <c r="C5638" s="156" t="s">
        <v>17365</v>
      </c>
      <c r="D5638" s="144" t="s">
        <v>9772</v>
      </c>
      <c r="E5638" s="145" t="s">
        <v>11946</v>
      </c>
    </row>
    <row r="5639" spans="1:5" ht="27">
      <c r="A5639" t="str">
        <f t="shared" si="87"/>
        <v>100740</v>
      </c>
      <c r="B5639" s="142" t="s">
        <v>6415</v>
      </c>
      <c r="C5639" s="156" t="s">
        <v>15102</v>
      </c>
      <c r="D5639" s="144" t="s">
        <v>9772</v>
      </c>
      <c r="E5639" s="145" t="s">
        <v>17572</v>
      </c>
    </row>
    <row r="5640" spans="1:5" ht="40.5">
      <c r="A5640" t="str">
        <f t="shared" ref="A5640:A5703" si="88">IF(ISERROR(SEARCH("/",B5640)=6),TRIM(CLEAN(B5640)),IF(SEARCH("/",B5640)=6,IF(LEN(TRIM(CLEAN(B5640)))=7,LEFT(TRIM(CLEAN(B5640)),6)&amp;"00"&amp;RIGHT(TRIM(CLEAN(B5640)),1),LEFT(TRIM(CLEAN(B5640)),6)&amp;"0"&amp;RIGHT(TRIM(CLEAN(B5640)),2)),TRIM(CLEAN(B5640))))</f>
        <v>100741</v>
      </c>
      <c r="B5640" s="142" t="s">
        <v>6416</v>
      </c>
      <c r="C5640" s="156" t="s">
        <v>17366</v>
      </c>
      <c r="D5640" s="144" t="s">
        <v>9772</v>
      </c>
      <c r="E5640" s="145" t="s">
        <v>8965</v>
      </c>
    </row>
    <row r="5641" spans="1:5" ht="40.5">
      <c r="A5641" t="str">
        <f t="shared" si="88"/>
        <v>100742</v>
      </c>
      <c r="B5641" s="142" t="s">
        <v>6417</v>
      </c>
      <c r="C5641" s="156" t="s">
        <v>15104</v>
      </c>
      <c r="D5641" s="144" t="s">
        <v>9772</v>
      </c>
      <c r="E5641" s="145" t="s">
        <v>26864</v>
      </c>
    </row>
    <row r="5642" spans="1:5" ht="27">
      <c r="A5642" t="str">
        <f t="shared" si="88"/>
        <v>100743</v>
      </c>
      <c r="B5642" s="142" t="s">
        <v>6418</v>
      </c>
      <c r="C5642" s="156" t="s">
        <v>17367</v>
      </c>
      <c r="D5642" s="144" t="s">
        <v>9772</v>
      </c>
      <c r="E5642" s="145" t="s">
        <v>16778</v>
      </c>
    </row>
    <row r="5643" spans="1:5" ht="27">
      <c r="A5643" t="str">
        <f t="shared" si="88"/>
        <v>100744</v>
      </c>
      <c r="B5643" s="142" t="s">
        <v>6419</v>
      </c>
      <c r="C5643" s="156" t="s">
        <v>15105</v>
      </c>
      <c r="D5643" s="144" t="s">
        <v>9772</v>
      </c>
      <c r="E5643" s="145" t="s">
        <v>28431</v>
      </c>
    </row>
    <row r="5644" spans="1:5" ht="40.5">
      <c r="A5644" t="str">
        <f t="shared" si="88"/>
        <v>100745</v>
      </c>
      <c r="B5644" s="142" t="s">
        <v>6420</v>
      </c>
      <c r="C5644" s="156" t="s">
        <v>17368</v>
      </c>
      <c r="D5644" s="144" t="s">
        <v>9772</v>
      </c>
      <c r="E5644" s="145" t="s">
        <v>27929</v>
      </c>
    </row>
    <row r="5645" spans="1:5" ht="40.5">
      <c r="A5645" t="str">
        <f t="shared" si="88"/>
        <v>100746</v>
      </c>
      <c r="B5645" s="142" t="s">
        <v>6421</v>
      </c>
      <c r="C5645" s="156" t="s">
        <v>15106</v>
      </c>
      <c r="D5645" s="144" t="s">
        <v>9772</v>
      </c>
      <c r="E5645" s="145" t="s">
        <v>9015</v>
      </c>
    </row>
    <row r="5646" spans="1:5" ht="27">
      <c r="A5646" t="str">
        <f t="shared" si="88"/>
        <v>100747</v>
      </c>
      <c r="B5646" s="142" t="s">
        <v>6422</v>
      </c>
      <c r="C5646" s="156" t="s">
        <v>17369</v>
      </c>
      <c r="D5646" s="144" t="s">
        <v>9772</v>
      </c>
      <c r="E5646" s="145" t="s">
        <v>27291</v>
      </c>
    </row>
    <row r="5647" spans="1:5" ht="27">
      <c r="A5647" t="str">
        <f t="shared" si="88"/>
        <v>100748</v>
      </c>
      <c r="B5647" s="142" t="s">
        <v>6423</v>
      </c>
      <c r="C5647" s="156" t="s">
        <v>15107</v>
      </c>
      <c r="D5647" s="144" t="s">
        <v>9772</v>
      </c>
      <c r="E5647" s="145" t="s">
        <v>8872</v>
      </c>
    </row>
    <row r="5648" spans="1:5" ht="40.5">
      <c r="A5648" t="str">
        <f t="shared" si="88"/>
        <v>100749</v>
      </c>
      <c r="B5648" s="142" t="s">
        <v>6424</v>
      </c>
      <c r="C5648" s="156" t="s">
        <v>17370</v>
      </c>
      <c r="D5648" s="144" t="s">
        <v>9772</v>
      </c>
      <c r="E5648" s="145" t="s">
        <v>8795</v>
      </c>
    </row>
    <row r="5649" spans="1:5" ht="40.5">
      <c r="A5649" t="str">
        <f t="shared" si="88"/>
        <v>100750</v>
      </c>
      <c r="B5649" s="142" t="s">
        <v>6425</v>
      </c>
      <c r="C5649" s="156" t="s">
        <v>15108</v>
      </c>
      <c r="D5649" s="144" t="s">
        <v>9772</v>
      </c>
      <c r="E5649" s="145" t="s">
        <v>18562</v>
      </c>
    </row>
    <row r="5650" spans="1:5" ht="27">
      <c r="A5650" t="str">
        <f t="shared" si="88"/>
        <v>100751</v>
      </c>
      <c r="B5650" s="142" t="s">
        <v>6426</v>
      </c>
      <c r="C5650" s="156" t="s">
        <v>17371</v>
      </c>
      <c r="D5650" s="144" t="s">
        <v>9772</v>
      </c>
      <c r="E5650" s="145" t="s">
        <v>20205</v>
      </c>
    </row>
    <row r="5651" spans="1:5" ht="27">
      <c r="A5651" t="str">
        <f t="shared" si="88"/>
        <v>100752</v>
      </c>
      <c r="B5651" s="142" t="s">
        <v>6427</v>
      </c>
      <c r="C5651" s="156" t="s">
        <v>15109</v>
      </c>
      <c r="D5651" s="144" t="s">
        <v>9772</v>
      </c>
      <c r="E5651" s="145" t="s">
        <v>30780</v>
      </c>
    </row>
    <row r="5652" spans="1:5" ht="27">
      <c r="A5652" t="str">
        <f t="shared" si="88"/>
        <v>100753</v>
      </c>
      <c r="B5652" s="142" t="s">
        <v>6428</v>
      </c>
      <c r="C5652" s="156" t="s">
        <v>17372</v>
      </c>
      <c r="D5652" s="144" t="s">
        <v>9772</v>
      </c>
      <c r="E5652" s="145" t="s">
        <v>18172</v>
      </c>
    </row>
    <row r="5653" spans="1:5" ht="27">
      <c r="A5653" t="str">
        <f t="shared" si="88"/>
        <v>100754</v>
      </c>
      <c r="B5653" s="142" t="s">
        <v>6429</v>
      </c>
      <c r="C5653" s="156" t="s">
        <v>15110</v>
      </c>
      <c r="D5653" s="144" t="s">
        <v>9772</v>
      </c>
      <c r="E5653" s="145" t="s">
        <v>11546</v>
      </c>
    </row>
    <row r="5654" spans="1:5" ht="40.5">
      <c r="A5654" t="str">
        <f t="shared" si="88"/>
        <v>100757</v>
      </c>
      <c r="B5654" s="142" t="s">
        <v>6430</v>
      </c>
      <c r="C5654" s="156" t="s">
        <v>17373</v>
      </c>
      <c r="D5654" s="144" t="s">
        <v>9772</v>
      </c>
      <c r="E5654" s="145" t="s">
        <v>22343</v>
      </c>
    </row>
    <row r="5655" spans="1:5" ht="40.5">
      <c r="A5655" t="str">
        <f t="shared" si="88"/>
        <v>100758</v>
      </c>
      <c r="B5655" s="142" t="s">
        <v>6431</v>
      </c>
      <c r="C5655" s="156" t="s">
        <v>15112</v>
      </c>
      <c r="D5655" s="144" t="s">
        <v>9772</v>
      </c>
      <c r="E5655" s="145" t="s">
        <v>30781</v>
      </c>
    </row>
    <row r="5656" spans="1:5" ht="40.5">
      <c r="A5656" t="str">
        <f t="shared" si="88"/>
        <v>100759</v>
      </c>
      <c r="B5656" s="142" t="s">
        <v>6432</v>
      </c>
      <c r="C5656" s="156" t="s">
        <v>17374</v>
      </c>
      <c r="D5656" s="144" t="s">
        <v>9772</v>
      </c>
      <c r="E5656" s="145" t="s">
        <v>18974</v>
      </c>
    </row>
    <row r="5657" spans="1:5" ht="40.5">
      <c r="A5657" t="str">
        <f t="shared" si="88"/>
        <v>100760</v>
      </c>
      <c r="B5657" s="142" t="s">
        <v>6433</v>
      </c>
      <c r="C5657" s="156" t="s">
        <v>15113</v>
      </c>
      <c r="D5657" s="144" t="s">
        <v>9772</v>
      </c>
      <c r="E5657" s="145" t="s">
        <v>18912</v>
      </c>
    </row>
    <row r="5658" spans="1:5" ht="40.5">
      <c r="A5658" t="str">
        <f t="shared" si="88"/>
        <v>100761</v>
      </c>
      <c r="B5658" s="142" t="s">
        <v>6434</v>
      </c>
      <c r="C5658" s="156" t="s">
        <v>17375</v>
      </c>
      <c r="D5658" s="144" t="s">
        <v>9772</v>
      </c>
      <c r="E5658" s="145" t="s">
        <v>18214</v>
      </c>
    </row>
    <row r="5659" spans="1:5" ht="40.5">
      <c r="A5659" t="str">
        <f t="shared" si="88"/>
        <v>100762</v>
      </c>
      <c r="B5659" s="142" t="s">
        <v>6435</v>
      </c>
      <c r="C5659" s="156" t="s">
        <v>15114</v>
      </c>
      <c r="D5659" s="144" t="s">
        <v>9772</v>
      </c>
      <c r="E5659" s="145" t="s">
        <v>13197</v>
      </c>
    </row>
    <row r="5660" spans="1:5" ht="40.5">
      <c r="A5660" t="str">
        <f t="shared" si="88"/>
        <v>100763</v>
      </c>
      <c r="B5660" s="142" t="s">
        <v>6436</v>
      </c>
      <c r="C5660" s="156" t="s">
        <v>11881</v>
      </c>
      <c r="D5660" s="144" t="s">
        <v>10821</v>
      </c>
      <c r="E5660" s="145" t="s">
        <v>9507</v>
      </c>
    </row>
    <row r="5661" spans="1:5" ht="40.5">
      <c r="A5661" t="str">
        <f t="shared" si="88"/>
        <v>100764</v>
      </c>
      <c r="B5661" s="142" t="s">
        <v>6437</v>
      </c>
      <c r="C5661" s="156" t="s">
        <v>11882</v>
      </c>
      <c r="D5661" s="144" t="s">
        <v>10821</v>
      </c>
      <c r="E5661" s="145" t="s">
        <v>18130</v>
      </c>
    </row>
    <row r="5662" spans="1:5" ht="40.5">
      <c r="A5662" t="str">
        <f t="shared" si="88"/>
        <v>100765</v>
      </c>
      <c r="B5662" s="142" t="s">
        <v>6438</v>
      </c>
      <c r="C5662" s="156" t="s">
        <v>11883</v>
      </c>
      <c r="D5662" s="144" t="s">
        <v>10821</v>
      </c>
      <c r="E5662" s="145" t="s">
        <v>9289</v>
      </c>
    </row>
    <row r="5663" spans="1:5" ht="40.5">
      <c r="A5663" t="str">
        <f t="shared" si="88"/>
        <v>100766</v>
      </c>
      <c r="B5663" s="142" t="s">
        <v>6439</v>
      </c>
      <c r="C5663" s="156" t="s">
        <v>17255</v>
      </c>
      <c r="D5663" s="144" t="s">
        <v>10821</v>
      </c>
      <c r="E5663" s="145" t="s">
        <v>16512</v>
      </c>
    </row>
    <row r="5664" spans="1:5" ht="40.5">
      <c r="A5664" t="str">
        <f t="shared" si="88"/>
        <v>100767</v>
      </c>
      <c r="B5664" s="142" t="s">
        <v>6440</v>
      </c>
      <c r="C5664" s="156" t="s">
        <v>11884</v>
      </c>
      <c r="D5664" s="144" t="s">
        <v>10821</v>
      </c>
      <c r="E5664" s="145" t="s">
        <v>13206</v>
      </c>
    </row>
    <row r="5665" spans="1:5" ht="40.5">
      <c r="A5665" t="str">
        <f t="shared" si="88"/>
        <v>100768</v>
      </c>
      <c r="B5665" s="142" t="s">
        <v>6441</v>
      </c>
      <c r="C5665" s="156" t="s">
        <v>17256</v>
      </c>
      <c r="D5665" s="144" t="s">
        <v>10821</v>
      </c>
      <c r="E5665" s="145" t="s">
        <v>8759</v>
      </c>
    </row>
    <row r="5666" spans="1:5" ht="40.5">
      <c r="A5666" t="str">
        <f t="shared" si="88"/>
        <v>100769</v>
      </c>
      <c r="B5666" s="142" t="s">
        <v>6442</v>
      </c>
      <c r="C5666" s="156" t="s">
        <v>11886</v>
      </c>
      <c r="D5666" s="144" t="s">
        <v>10821</v>
      </c>
      <c r="E5666" s="145" t="s">
        <v>16619</v>
      </c>
    </row>
    <row r="5667" spans="1:5" ht="40.5">
      <c r="A5667" t="str">
        <f t="shared" si="88"/>
        <v>100770</v>
      </c>
      <c r="B5667" s="142" t="s">
        <v>6443</v>
      </c>
      <c r="C5667" s="156" t="s">
        <v>17257</v>
      </c>
      <c r="D5667" s="144" t="s">
        <v>10821</v>
      </c>
      <c r="E5667" s="145" t="s">
        <v>16900</v>
      </c>
    </row>
    <row r="5668" spans="1:5" ht="40.5">
      <c r="A5668" t="str">
        <f t="shared" si="88"/>
        <v>100771</v>
      </c>
      <c r="B5668" s="142" t="s">
        <v>6444</v>
      </c>
      <c r="C5668" s="156" t="s">
        <v>11888</v>
      </c>
      <c r="D5668" s="144" t="s">
        <v>10821</v>
      </c>
      <c r="E5668" s="145" t="s">
        <v>13985</v>
      </c>
    </row>
    <row r="5669" spans="1:5" ht="40.5">
      <c r="A5669" t="str">
        <f t="shared" si="88"/>
        <v>100772</v>
      </c>
      <c r="B5669" s="142" t="s">
        <v>6445</v>
      </c>
      <c r="C5669" s="156" t="s">
        <v>17258</v>
      </c>
      <c r="D5669" s="144" t="s">
        <v>10821</v>
      </c>
      <c r="E5669" s="145" t="s">
        <v>9880</v>
      </c>
    </row>
    <row r="5670" spans="1:5" ht="40.5">
      <c r="A5670" t="str">
        <f t="shared" si="88"/>
        <v>100773</v>
      </c>
      <c r="B5670" s="142" t="s">
        <v>6446</v>
      </c>
      <c r="C5670" s="156" t="s">
        <v>11889</v>
      </c>
      <c r="D5670" s="144" t="s">
        <v>10821</v>
      </c>
      <c r="E5670" s="145" t="s">
        <v>16507</v>
      </c>
    </row>
    <row r="5671" spans="1:5" ht="40.5">
      <c r="A5671" t="str">
        <f t="shared" si="88"/>
        <v>100774</v>
      </c>
      <c r="B5671" s="142" t="s">
        <v>6447</v>
      </c>
      <c r="C5671" s="156" t="s">
        <v>11890</v>
      </c>
      <c r="D5671" s="144" t="s">
        <v>10821</v>
      </c>
      <c r="E5671" s="145" t="s">
        <v>17628</v>
      </c>
    </row>
    <row r="5672" spans="1:5" ht="40.5">
      <c r="A5672" t="str">
        <f t="shared" si="88"/>
        <v>100775</v>
      </c>
      <c r="B5672" s="142" t="s">
        <v>6448</v>
      </c>
      <c r="C5672" s="156" t="s">
        <v>11891</v>
      </c>
      <c r="D5672" s="144" t="s">
        <v>10821</v>
      </c>
      <c r="E5672" s="145" t="s">
        <v>8774</v>
      </c>
    </row>
    <row r="5673" spans="1:5" ht="40.5">
      <c r="A5673" t="str">
        <f t="shared" si="88"/>
        <v>100776</v>
      </c>
      <c r="B5673" s="142" t="s">
        <v>6449</v>
      </c>
      <c r="C5673" s="156" t="s">
        <v>11892</v>
      </c>
      <c r="D5673" s="144" t="s">
        <v>10821</v>
      </c>
      <c r="E5673" s="145" t="s">
        <v>17548</v>
      </c>
    </row>
    <row r="5674" spans="1:5" ht="40.5">
      <c r="A5674" t="str">
        <f t="shared" si="88"/>
        <v>100777</v>
      </c>
      <c r="B5674" s="142" t="s">
        <v>6450</v>
      </c>
      <c r="C5674" s="156" t="s">
        <v>11894</v>
      </c>
      <c r="D5674" s="144" t="s">
        <v>10821</v>
      </c>
      <c r="E5674" s="145" t="s">
        <v>17263</v>
      </c>
    </row>
    <row r="5675" spans="1:5" ht="40.5">
      <c r="A5675" t="str">
        <f t="shared" si="88"/>
        <v>100778</v>
      </c>
      <c r="B5675" s="142" t="s">
        <v>6451</v>
      </c>
      <c r="C5675" s="156" t="s">
        <v>11895</v>
      </c>
      <c r="D5675" s="144" t="s">
        <v>10821</v>
      </c>
      <c r="E5675" s="145" t="s">
        <v>11728</v>
      </c>
    </row>
    <row r="5676" spans="1:5" ht="27">
      <c r="A5676" t="str">
        <f t="shared" si="88"/>
        <v>100788</v>
      </c>
      <c r="B5676" s="142" t="s">
        <v>6452</v>
      </c>
      <c r="C5676" s="156" t="s">
        <v>12876</v>
      </c>
      <c r="D5676" s="144" t="s">
        <v>9623</v>
      </c>
      <c r="E5676" s="145" t="s">
        <v>30782</v>
      </c>
    </row>
    <row r="5677" spans="1:5" ht="27">
      <c r="A5677" t="str">
        <f t="shared" si="88"/>
        <v>100791</v>
      </c>
      <c r="B5677" s="142" t="s">
        <v>6453</v>
      </c>
      <c r="C5677" s="156" t="s">
        <v>12877</v>
      </c>
      <c r="D5677" s="144" t="s">
        <v>9548</v>
      </c>
      <c r="E5677" s="145" t="s">
        <v>16346</v>
      </c>
    </row>
    <row r="5678" spans="1:5" ht="27">
      <c r="A5678" t="str">
        <f t="shared" si="88"/>
        <v>100792</v>
      </c>
      <c r="B5678" s="142" t="s">
        <v>6454</v>
      </c>
      <c r="C5678" s="156" t="s">
        <v>12878</v>
      </c>
      <c r="D5678" s="144" t="s">
        <v>9548</v>
      </c>
      <c r="E5678" s="145" t="s">
        <v>25259</v>
      </c>
    </row>
    <row r="5679" spans="1:5" ht="27">
      <c r="A5679" t="str">
        <f t="shared" si="88"/>
        <v>100793</v>
      </c>
      <c r="B5679" s="142" t="s">
        <v>6455</v>
      </c>
      <c r="C5679" s="156" t="s">
        <v>12879</v>
      </c>
      <c r="D5679" s="144" t="s">
        <v>9548</v>
      </c>
      <c r="E5679" s="145" t="s">
        <v>16896</v>
      </c>
    </row>
    <row r="5680" spans="1:5" ht="27">
      <c r="A5680" t="str">
        <f t="shared" si="88"/>
        <v>100794</v>
      </c>
      <c r="B5680" s="142" t="s">
        <v>6456</v>
      </c>
      <c r="C5680" s="156" t="s">
        <v>12880</v>
      </c>
      <c r="D5680" s="144" t="s">
        <v>9548</v>
      </c>
      <c r="E5680" s="145" t="s">
        <v>28392</v>
      </c>
    </row>
    <row r="5681" spans="1:5" ht="27">
      <c r="A5681" t="str">
        <f t="shared" si="88"/>
        <v>100799</v>
      </c>
      <c r="B5681" s="142" t="s">
        <v>17265</v>
      </c>
      <c r="C5681" s="156" t="s">
        <v>17266</v>
      </c>
      <c r="D5681" s="144" t="s">
        <v>9548</v>
      </c>
      <c r="E5681" s="145" t="s">
        <v>12458</v>
      </c>
    </row>
    <row r="5682" spans="1:5" ht="27">
      <c r="A5682" t="str">
        <f t="shared" si="88"/>
        <v>100800</v>
      </c>
      <c r="B5682" s="142" t="s">
        <v>17267</v>
      </c>
      <c r="C5682" s="156" t="s">
        <v>17268</v>
      </c>
      <c r="D5682" s="144" t="s">
        <v>9548</v>
      </c>
      <c r="E5682" s="145" t="s">
        <v>14430</v>
      </c>
    </row>
    <row r="5683" spans="1:5" ht="27">
      <c r="A5683" t="str">
        <f t="shared" si="88"/>
        <v>100801</v>
      </c>
      <c r="B5683" s="142" t="s">
        <v>17269</v>
      </c>
      <c r="C5683" s="156" t="s">
        <v>17270</v>
      </c>
      <c r="D5683" s="144" t="s">
        <v>9548</v>
      </c>
      <c r="E5683" s="145" t="s">
        <v>28820</v>
      </c>
    </row>
    <row r="5684" spans="1:5" ht="27">
      <c r="A5684" t="str">
        <f t="shared" si="88"/>
        <v>100802</v>
      </c>
      <c r="B5684" s="142" t="s">
        <v>17271</v>
      </c>
      <c r="C5684" s="156" t="s">
        <v>17272</v>
      </c>
      <c r="D5684" s="144" t="s">
        <v>9548</v>
      </c>
      <c r="E5684" s="145" t="s">
        <v>30783</v>
      </c>
    </row>
    <row r="5685" spans="1:5" ht="27">
      <c r="A5685" t="str">
        <f t="shared" si="88"/>
        <v>100803</v>
      </c>
      <c r="B5685" s="142" t="s">
        <v>6457</v>
      </c>
      <c r="C5685" s="156" t="s">
        <v>12881</v>
      </c>
      <c r="D5685" s="144" t="s">
        <v>9548</v>
      </c>
      <c r="E5685" s="145" t="s">
        <v>14140</v>
      </c>
    </row>
    <row r="5686" spans="1:5" ht="27">
      <c r="A5686" t="str">
        <f t="shared" si="88"/>
        <v>100804</v>
      </c>
      <c r="B5686" s="142" t="s">
        <v>6458</v>
      </c>
      <c r="C5686" s="156" t="s">
        <v>12882</v>
      </c>
      <c r="D5686" s="144" t="s">
        <v>9548</v>
      </c>
      <c r="E5686" s="145" t="s">
        <v>16897</v>
      </c>
    </row>
    <row r="5687" spans="1:5" ht="27">
      <c r="A5687" t="str">
        <f t="shared" si="88"/>
        <v>100805</v>
      </c>
      <c r="B5687" s="142" t="s">
        <v>6459</v>
      </c>
      <c r="C5687" s="156" t="s">
        <v>12884</v>
      </c>
      <c r="D5687" s="144" t="s">
        <v>9548</v>
      </c>
      <c r="E5687" s="145" t="s">
        <v>16742</v>
      </c>
    </row>
    <row r="5688" spans="1:5" ht="27">
      <c r="A5688" t="str">
        <f t="shared" si="88"/>
        <v>100806</v>
      </c>
      <c r="B5688" s="142" t="s">
        <v>6460</v>
      </c>
      <c r="C5688" s="156" t="s">
        <v>12885</v>
      </c>
      <c r="D5688" s="144" t="s">
        <v>9548</v>
      </c>
      <c r="E5688" s="145" t="s">
        <v>28399</v>
      </c>
    </row>
    <row r="5689" spans="1:5" ht="27">
      <c r="A5689" t="str">
        <f t="shared" si="88"/>
        <v>100807</v>
      </c>
      <c r="B5689" s="142" t="s">
        <v>17273</v>
      </c>
      <c r="C5689" s="156" t="s">
        <v>17274</v>
      </c>
      <c r="D5689" s="144" t="s">
        <v>9548</v>
      </c>
      <c r="E5689" s="145" t="s">
        <v>8584</v>
      </c>
    </row>
    <row r="5690" spans="1:5" ht="27">
      <c r="A5690" t="str">
        <f t="shared" si="88"/>
        <v>100808</v>
      </c>
      <c r="B5690" s="142" t="s">
        <v>17275</v>
      </c>
      <c r="C5690" s="156" t="s">
        <v>17276</v>
      </c>
      <c r="D5690" s="144" t="s">
        <v>9548</v>
      </c>
      <c r="E5690" s="145" t="s">
        <v>18998</v>
      </c>
    </row>
    <row r="5691" spans="1:5" ht="27">
      <c r="A5691" t="str">
        <f t="shared" si="88"/>
        <v>100809</v>
      </c>
      <c r="B5691" s="142" t="s">
        <v>17277</v>
      </c>
      <c r="C5691" s="156" t="s">
        <v>17278</v>
      </c>
      <c r="D5691" s="144" t="s">
        <v>9548</v>
      </c>
      <c r="E5691" s="145" t="s">
        <v>29530</v>
      </c>
    </row>
    <row r="5692" spans="1:5" ht="27">
      <c r="A5692" t="str">
        <f t="shared" si="88"/>
        <v>100810</v>
      </c>
      <c r="B5692" s="142" t="s">
        <v>17279</v>
      </c>
      <c r="C5692" s="156" t="s">
        <v>17280</v>
      </c>
      <c r="D5692" s="144" t="s">
        <v>9548</v>
      </c>
      <c r="E5692" s="145" t="s">
        <v>30784</v>
      </c>
    </row>
    <row r="5693" spans="1:5">
      <c r="A5693" t="str">
        <f t="shared" si="88"/>
        <v>100848</v>
      </c>
      <c r="B5693" s="142" t="s">
        <v>6461</v>
      </c>
      <c r="C5693" s="156" t="s">
        <v>14209</v>
      </c>
      <c r="D5693" s="144" t="s">
        <v>9623</v>
      </c>
      <c r="E5693" s="145" t="s">
        <v>30785</v>
      </c>
    </row>
    <row r="5694" spans="1:5">
      <c r="A5694" t="str">
        <f t="shared" si="88"/>
        <v>100849</v>
      </c>
      <c r="B5694" s="142" t="s">
        <v>6462</v>
      </c>
      <c r="C5694" s="156" t="s">
        <v>14210</v>
      </c>
      <c r="D5694" s="144" t="s">
        <v>9623</v>
      </c>
      <c r="E5694" s="145" t="s">
        <v>18936</v>
      </c>
    </row>
    <row r="5695" spans="1:5">
      <c r="A5695" t="str">
        <f t="shared" si="88"/>
        <v>100851</v>
      </c>
      <c r="B5695" s="142" t="s">
        <v>6463</v>
      </c>
      <c r="C5695" s="156" t="s">
        <v>14211</v>
      </c>
      <c r="D5695" s="144" t="s">
        <v>9623</v>
      </c>
      <c r="E5695" s="145" t="s">
        <v>25021</v>
      </c>
    </row>
    <row r="5696" spans="1:5" ht="27">
      <c r="A5696" t="str">
        <f t="shared" si="88"/>
        <v>100852</v>
      </c>
      <c r="B5696" s="142" t="s">
        <v>6464</v>
      </c>
      <c r="C5696" s="156" t="s">
        <v>14212</v>
      </c>
      <c r="D5696" s="144" t="s">
        <v>9623</v>
      </c>
      <c r="E5696" s="145" t="s">
        <v>30786</v>
      </c>
    </row>
    <row r="5697" spans="1:5">
      <c r="A5697" t="str">
        <f t="shared" si="88"/>
        <v>100853</v>
      </c>
      <c r="B5697" s="142" t="s">
        <v>25120</v>
      </c>
      <c r="C5697" s="156" t="s">
        <v>25121</v>
      </c>
      <c r="D5697" s="144" t="s">
        <v>9623</v>
      </c>
      <c r="E5697" s="145" t="s">
        <v>30787</v>
      </c>
    </row>
    <row r="5698" spans="1:5">
      <c r="A5698" t="str">
        <f t="shared" si="88"/>
        <v>100854</v>
      </c>
      <c r="B5698" s="142" t="s">
        <v>6465</v>
      </c>
      <c r="C5698" s="156" t="s">
        <v>14213</v>
      </c>
      <c r="D5698" s="144" t="s">
        <v>9623</v>
      </c>
      <c r="E5698" s="145" t="s">
        <v>30788</v>
      </c>
    </row>
    <row r="5699" spans="1:5" ht="27">
      <c r="A5699" t="str">
        <f t="shared" si="88"/>
        <v>100855</v>
      </c>
      <c r="B5699" s="142" t="s">
        <v>6466</v>
      </c>
      <c r="C5699" s="156" t="s">
        <v>14214</v>
      </c>
      <c r="D5699" s="144" t="s">
        <v>9623</v>
      </c>
      <c r="E5699" s="145" t="s">
        <v>8856</v>
      </c>
    </row>
    <row r="5700" spans="1:5">
      <c r="A5700" t="str">
        <f t="shared" si="88"/>
        <v>100856</v>
      </c>
      <c r="B5700" s="142" t="s">
        <v>6467</v>
      </c>
      <c r="C5700" s="156" t="s">
        <v>14215</v>
      </c>
      <c r="D5700" s="144" t="s">
        <v>9623</v>
      </c>
      <c r="E5700" s="145" t="s">
        <v>21467</v>
      </c>
    </row>
    <row r="5701" spans="1:5">
      <c r="A5701" t="str">
        <f t="shared" si="88"/>
        <v>100857</v>
      </c>
      <c r="B5701" s="142" t="s">
        <v>6468</v>
      </c>
      <c r="C5701" s="156" t="s">
        <v>14216</v>
      </c>
      <c r="D5701" s="144" t="s">
        <v>9623</v>
      </c>
      <c r="E5701" s="145" t="s">
        <v>30789</v>
      </c>
    </row>
    <row r="5702" spans="1:5">
      <c r="A5702" t="str">
        <f t="shared" si="88"/>
        <v>100858</v>
      </c>
      <c r="B5702" s="142" t="s">
        <v>6469</v>
      </c>
      <c r="C5702" s="156" t="s">
        <v>14217</v>
      </c>
      <c r="D5702" s="144" t="s">
        <v>9623</v>
      </c>
      <c r="E5702" s="145" t="s">
        <v>30790</v>
      </c>
    </row>
    <row r="5703" spans="1:5" ht="27">
      <c r="A5703" t="str">
        <f t="shared" si="88"/>
        <v>100859</v>
      </c>
      <c r="B5703" s="142" t="s">
        <v>18713</v>
      </c>
      <c r="C5703" s="156" t="s">
        <v>18714</v>
      </c>
      <c r="D5703" s="144" t="s">
        <v>9623</v>
      </c>
      <c r="E5703" s="145" t="s">
        <v>30791</v>
      </c>
    </row>
    <row r="5704" spans="1:5" ht="27">
      <c r="A5704" t="str">
        <f t="shared" ref="A5704:A5767" si="89">IF(ISERROR(SEARCH("/",B5704)=6),TRIM(CLEAN(B5704)),IF(SEARCH("/",B5704)=6,IF(LEN(TRIM(CLEAN(B5704)))=7,LEFT(TRIM(CLEAN(B5704)),6)&amp;"00"&amp;RIGHT(TRIM(CLEAN(B5704)),1),LEFT(TRIM(CLEAN(B5704)),6)&amp;"0"&amp;RIGHT(TRIM(CLEAN(B5704)),2)),TRIM(CLEAN(B5704))))</f>
        <v>100860</v>
      </c>
      <c r="B5704" s="142" t="s">
        <v>6470</v>
      </c>
      <c r="C5704" s="156" t="s">
        <v>14218</v>
      </c>
      <c r="D5704" s="144" t="s">
        <v>9623</v>
      </c>
      <c r="E5704" s="145" t="s">
        <v>17938</v>
      </c>
    </row>
    <row r="5705" spans="1:5" ht="27">
      <c r="A5705" t="str">
        <f t="shared" si="89"/>
        <v>100861</v>
      </c>
      <c r="B5705" s="142" t="s">
        <v>6471</v>
      </c>
      <c r="C5705" s="156" t="s">
        <v>14219</v>
      </c>
      <c r="D5705" s="144" t="s">
        <v>9623</v>
      </c>
      <c r="E5705" s="145" t="s">
        <v>17733</v>
      </c>
    </row>
    <row r="5706" spans="1:5" ht="27">
      <c r="A5706" t="str">
        <f t="shared" si="89"/>
        <v>100862</v>
      </c>
      <c r="B5706" s="142" t="s">
        <v>6472</v>
      </c>
      <c r="C5706" s="156" t="s">
        <v>14220</v>
      </c>
      <c r="D5706" s="144" t="s">
        <v>9623</v>
      </c>
      <c r="E5706" s="145" t="s">
        <v>25093</v>
      </c>
    </row>
    <row r="5707" spans="1:5" ht="27">
      <c r="A5707" t="str">
        <f t="shared" si="89"/>
        <v>100863</v>
      </c>
      <c r="B5707" s="142" t="s">
        <v>6473</v>
      </c>
      <c r="C5707" s="156" t="s">
        <v>14221</v>
      </c>
      <c r="D5707" s="144" t="s">
        <v>9623</v>
      </c>
      <c r="E5707" s="145" t="s">
        <v>30792</v>
      </c>
    </row>
    <row r="5708" spans="1:5" ht="27">
      <c r="A5708" t="str">
        <f t="shared" si="89"/>
        <v>100864</v>
      </c>
      <c r="B5708" s="142" t="s">
        <v>6474</v>
      </c>
      <c r="C5708" s="156" t="s">
        <v>14222</v>
      </c>
      <c r="D5708" s="144" t="s">
        <v>9623</v>
      </c>
      <c r="E5708" s="145" t="s">
        <v>30793</v>
      </c>
    </row>
    <row r="5709" spans="1:5" ht="27">
      <c r="A5709" t="str">
        <f t="shared" si="89"/>
        <v>100865</v>
      </c>
      <c r="B5709" s="142" t="s">
        <v>6475</v>
      </c>
      <c r="C5709" s="156" t="s">
        <v>14223</v>
      </c>
      <c r="D5709" s="144" t="s">
        <v>9623</v>
      </c>
      <c r="E5709" s="145" t="s">
        <v>30794</v>
      </c>
    </row>
    <row r="5710" spans="1:5" ht="27">
      <c r="A5710" t="str">
        <f t="shared" si="89"/>
        <v>100866</v>
      </c>
      <c r="B5710" s="142" t="s">
        <v>6476</v>
      </c>
      <c r="C5710" s="156" t="s">
        <v>14224</v>
      </c>
      <c r="D5710" s="144" t="s">
        <v>9623</v>
      </c>
      <c r="E5710" s="145" t="s">
        <v>24876</v>
      </c>
    </row>
    <row r="5711" spans="1:5" ht="27">
      <c r="A5711" t="str">
        <f t="shared" si="89"/>
        <v>100867</v>
      </c>
      <c r="B5711" s="142" t="s">
        <v>6477</v>
      </c>
      <c r="C5711" s="156" t="s">
        <v>14225</v>
      </c>
      <c r="D5711" s="144" t="s">
        <v>9623</v>
      </c>
      <c r="E5711" s="145" t="s">
        <v>30795</v>
      </c>
    </row>
    <row r="5712" spans="1:5" ht="27">
      <c r="A5712" t="str">
        <f t="shared" si="89"/>
        <v>100868</v>
      </c>
      <c r="B5712" s="142" t="s">
        <v>6478</v>
      </c>
      <c r="C5712" s="156" t="s">
        <v>14226</v>
      </c>
      <c r="D5712" s="144" t="s">
        <v>9623</v>
      </c>
      <c r="E5712" s="145" t="s">
        <v>30796</v>
      </c>
    </row>
    <row r="5713" spans="1:5" ht="27">
      <c r="A5713" t="str">
        <f t="shared" si="89"/>
        <v>100869</v>
      </c>
      <c r="B5713" s="142" t="s">
        <v>6479</v>
      </c>
      <c r="C5713" s="156" t="s">
        <v>14227</v>
      </c>
      <c r="D5713" s="144" t="s">
        <v>9623</v>
      </c>
      <c r="E5713" s="145" t="s">
        <v>28374</v>
      </c>
    </row>
    <row r="5714" spans="1:5" ht="27">
      <c r="A5714" t="str">
        <f t="shared" si="89"/>
        <v>100870</v>
      </c>
      <c r="B5714" s="142" t="s">
        <v>6480</v>
      </c>
      <c r="C5714" s="156" t="s">
        <v>14228</v>
      </c>
      <c r="D5714" s="144" t="s">
        <v>9623</v>
      </c>
      <c r="E5714" s="145" t="s">
        <v>30797</v>
      </c>
    </row>
    <row r="5715" spans="1:5" ht="27">
      <c r="A5715" t="str">
        <f t="shared" si="89"/>
        <v>100871</v>
      </c>
      <c r="B5715" s="142" t="s">
        <v>6481</v>
      </c>
      <c r="C5715" s="156" t="s">
        <v>14229</v>
      </c>
      <c r="D5715" s="144" t="s">
        <v>9623</v>
      </c>
      <c r="E5715" s="145" t="s">
        <v>21062</v>
      </c>
    </row>
    <row r="5716" spans="1:5" ht="27">
      <c r="A5716" t="str">
        <f t="shared" si="89"/>
        <v>100872</v>
      </c>
      <c r="B5716" s="142" t="s">
        <v>6482</v>
      </c>
      <c r="C5716" s="156" t="s">
        <v>14230</v>
      </c>
      <c r="D5716" s="144" t="s">
        <v>9623</v>
      </c>
      <c r="E5716" s="145" t="s">
        <v>30798</v>
      </c>
    </row>
    <row r="5717" spans="1:5" ht="27">
      <c r="A5717" t="str">
        <f t="shared" si="89"/>
        <v>100873</v>
      </c>
      <c r="B5717" s="142" t="s">
        <v>6483</v>
      </c>
      <c r="C5717" s="156" t="s">
        <v>14231</v>
      </c>
      <c r="D5717" s="144" t="s">
        <v>9623</v>
      </c>
      <c r="E5717" s="145" t="s">
        <v>26881</v>
      </c>
    </row>
    <row r="5718" spans="1:5">
      <c r="A5718" t="str">
        <f t="shared" si="89"/>
        <v>100874</v>
      </c>
      <c r="B5718" s="142" t="s">
        <v>6484</v>
      </c>
      <c r="C5718" s="156" t="s">
        <v>14232</v>
      </c>
      <c r="D5718" s="144" t="s">
        <v>9623</v>
      </c>
      <c r="E5718" s="145" t="s">
        <v>24876</v>
      </c>
    </row>
    <row r="5719" spans="1:5" ht="27">
      <c r="A5719" t="str">
        <f t="shared" si="89"/>
        <v>100875</v>
      </c>
      <c r="B5719" s="142" t="s">
        <v>6485</v>
      </c>
      <c r="C5719" s="156" t="s">
        <v>14233</v>
      </c>
      <c r="D5719" s="144" t="s">
        <v>9623</v>
      </c>
      <c r="E5719" s="145" t="s">
        <v>30799</v>
      </c>
    </row>
    <row r="5720" spans="1:5" ht="27">
      <c r="A5720" t="str">
        <f t="shared" si="89"/>
        <v>100878</v>
      </c>
      <c r="B5720" s="142" t="s">
        <v>18715</v>
      </c>
      <c r="C5720" s="156" t="s">
        <v>18716</v>
      </c>
      <c r="D5720" s="144" t="s">
        <v>9623</v>
      </c>
      <c r="E5720" s="145" t="s">
        <v>30800</v>
      </c>
    </row>
    <row r="5721" spans="1:5" ht="27">
      <c r="A5721" t="str">
        <f t="shared" si="89"/>
        <v>100889</v>
      </c>
      <c r="B5721" s="142" t="s">
        <v>6486</v>
      </c>
      <c r="C5721" s="156" t="s">
        <v>11436</v>
      </c>
      <c r="D5721" s="144" t="s">
        <v>10821</v>
      </c>
      <c r="E5721" s="145" t="s">
        <v>8755</v>
      </c>
    </row>
    <row r="5722" spans="1:5" ht="27">
      <c r="A5722" t="str">
        <f t="shared" si="89"/>
        <v>100890</v>
      </c>
      <c r="B5722" s="142" t="s">
        <v>6487</v>
      </c>
      <c r="C5722" s="156" t="s">
        <v>11437</v>
      </c>
      <c r="D5722" s="144" t="s">
        <v>10821</v>
      </c>
      <c r="E5722" s="145" t="s">
        <v>17631</v>
      </c>
    </row>
    <row r="5723" spans="1:5" ht="27">
      <c r="A5723" t="str">
        <f t="shared" si="89"/>
        <v>100892</v>
      </c>
      <c r="B5723" s="142" t="s">
        <v>6488</v>
      </c>
      <c r="C5723" s="156" t="s">
        <v>11438</v>
      </c>
      <c r="D5723" s="144" t="s">
        <v>10821</v>
      </c>
      <c r="E5723" s="145" t="s">
        <v>8654</v>
      </c>
    </row>
    <row r="5724" spans="1:5" ht="27">
      <c r="A5724" t="str">
        <f t="shared" si="89"/>
        <v>100893</v>
      </c>
      <c r="B5724" s="142" t="s">
        <v>6489</v>
      </c>
      <c r="C5724" s="156" t="s">
        <v>11440</v>
      </c>
      <c r="D5724" s="144" t="s">
        <v>10821</v>
      </c>
      <c r="E5724" s="145" t="s">
        <v>9180</v>
      </c>
    </row>
    <row r="5725" spans="1:5" ht="27">
      <c r="A5725" t="str">
        <f t="shared" si="89"/>
        <v>100894</v>
      </c>
      <c r="B5725" s="142" t="s">
        <v>6490</v>
      </c>
      <c r="C5725" s="156" t="s">
        <v>11441</v>
      </c>
      <c r="D5725" s="144" t="s">
        <v>10821</v>
      </c>
      <c r="E5725" s="145" t="s">
        <v>9220</v>
      </c>
    </row>
    <row r="5726" spans="1:5" ht="40.5">
      <c r="A5726" t="str">
        <f t="shared" si="89"/>
        <v>100896</v>
      </c>
      <c r="B5726" s="142" t="s">
        <v>6491</v>
      </c>
      <c r="C5726" s="156" t="s">
        <v>11442</v>
      </c>
      <c r="D5726" s="144" t="s">
        <v>9548</v>
      </c>
      <c r="E5726" s="145" t="s">
        <v>26159</v>
      </c>
    </row>
    <row r="5727" spans="1:5" ht="40.5">
      <c r="A5727" t="str">
        <f t="shared" si="89"/>
        <v>100897</v>
      </c>
      <c r="B5727" s="142" t="s">
        <v>6492</v>
      </c>
      <c r="C5727" s="156" t="s">
        <v>11443</v>
      </c>
      <c r="D5727" s="144" t="s">
        <v>9548</v>
      </c>
      <c r="E5727" s="145" t="s">
        <v>25308</v>
      </c>
    </row>
    <row r="5728" spans="1:5" ht="40.5">
      <c r="A5728" t="str">
        <f t="shared" si="89"/>
        <v>100898</v>
      </c>
      <c r="B5728" s="142" t="s">
        <v>6493</v>
      </c>
      <c r="C5728" s="156" t="s">
        <v>11444</v>
      </c>
      <c r="D5728" s="144" t="s">
        <v>9548</v>
      </c>
      <c r="E5728" s="145" t="s">
        <v>25371</v>
      </c>
    </row>
    <row r="5729" spans="1:5" ht="27">
      <c r="A5729" t="str">
        <f t="shared" si="89"/>
        <v>100899</v>
      </c>
      <c r="B5729" s="142" t="s">
        <v>6494</v>
      </c>
      <c r="C5729" s="156" t="s">
        <v>11445</v>
      </c>
      <c r="D5729" s="144" t="s">
        <v>9548</v>
      </c>
      <c r="E5729" s="145" t="s">
        <v>30801</v>
      </c>
    </row>
    <row r="5730" spans="1:5" ht="40.5">
      <c r="A5730" t="str">
        <f t="shared" si="89"/>
        <v>100900</v>
      </c>
      <c r="B5730" s="142" t="s">
        <v>6495</v>
      </c>
      <c r="C5730" s="156" t="s">
        <v>11446</v>
      </c>
      <c r="D5730" s="144" t="s">
        <v>9548</v>
      </c>
      <c r="E5730" s="145" t="s">
        <v>30802</v>
      </c>
    </row>
    <row r="5731" spans="1:5">
      <c r="A5731" t="str">
        <f t="shared" si="89"/>
        <v>100902</v>
      </c>
      <c r="B5731" s="142" t="s">
        <v>6496</v>
      </c>
      <c r="C5731" s="156" t="s">
        <v>12336</v>
      </c>
      <c r="D5731" s="144" t="s">
        <v>9623</v>
      </c>
      <c r="E5731" s="145" t="s">
        <v>27355</v>
      </c>
    </row>
    <row r="5732" spans="1:5">
      <c r="A5732" t="str">
        <f t="shared" si="89"/>
        <v>100903</v>
      </c>
      <c r="B5732" s="142" t="s">
        <v>6497</v>
      </c>
      <c r="C5732" s="156" t="s">
        <v>12337</v>
      </c>
      <c r="D5732" s="144" t="s">
        <v>9623</v>
      </c>
      <c r="E5732" s="145" t="s">
        <v>23961</v>
      </c>
    </row>
    <row r="5733" spans="1:5" ht="27">
      <c r="A5733" t="str">
        <f t="shared" si="89"/>
        <v>100904</v>
      </c>
      <c r="B5733" s="142" t="s">
        <v>6498</v>
      </c>
      <c r="C5733" s="156" t="s">
        <v>12338</v>
      </c>
      <c r="D5733" s="144" t="s">
        <v>9623</v>
      </c>
      <c r="E5733" s="145" t="s">
        <v>30190</v>
      </c>
    </row>
    <row r="5734" spans="1:5" ht="27">
      <c r="A5734" t="str">
        <f t="shared" si="89"/>
        <v>100905</v>
      </c>
      <c r="B5734" s="142" t="s">
        <v>6499</v>
      </c>
      <c r="C5734" s="156" t="s">
        <v>12339</v>
      </c>
      <c r="D5734" s="144" t="s">
        <v>9623</v>
      </c>
      <c r="E5734" s="145" t="s">
        <v>30803</v>
      </c>
    </row>
    <row r="5735" spans="1:5" ht="27">
      <c r="A5735" t="str">
        <f t="shared" si="89"/>
        <v>100906</v>
      </c>
      <c r="B5735" s="142" t="s">
        <v>6500</v>
      </c>
      <c r="C5735" s="156" t="s">
        <v>12340</v>
      </c>
      <c r="D5735" s="144" t="s">
        <v>9623</v>
      </c>
      <c r="E5735" s="145" t="s">
        <v>30804</v>
      </c>
    </row>
    <row r="5736" spans="1:5" ht="27">
      <c r="A5736" t="str">
        <f t="shared" si="89"/>
        <v>100919</v>
      </c>
      <c r="B5736" s="142" t="s">
        <v>6501</v>
      </c>
      <c r="C5736" s="156" t="s">
        <v>12341</v>
      </c>
      <c r="D5736" s="144" t="s">
        <v>9623</v>
      </c>
      <c r="E5736" s="145" t="s">
        <v>17082</v>
      </c>
    </row>
    <row r="5737" spans="1:5" ht="27">
      <c r="A5737" t="str">
        <f t="shared" si="89"/>
        <v>100920</v>
      </c>
      <c r="B5737" s="142" t="s">
        <v>6502</v>
      </c>
      <c r="C5737" s="156" t="s">
        <v>12342</v>
      </c>
      <c r="D5737" s="144" t="s">
        <v>9623</v>
      </c>
      <c r="E5737" s="145" t="s">
        <v>29085</v>
      </c>
    </row>
    <row r="5738" spans="1:5" ht="27">
      <c r="A5738" t="str">
        <f t="shared" si="89"/>
        <v>100921</v>
      </c>
      <c r="B5738" s="142" t="s">
        <v>6503</v>
      </c>
      <c r="C5738" s="156" t="s">
        <v>12343</v>
      </c>
      <c r="D5738" s="144" t="s">
        <v>9623</v>
      </c>
      <c r="E5738" s="145" t="s">
        <v>25594</v>
      </c>
    </row>
    <row r="5739" spans="1:5" ht="27">
      <c r="A5739" t="str">
        <f t="shared" si="89"/>
        <v>100922</v>
      </c>
      <c r="B5739" s="142" t="s">
        <v>6504</v>
      </c>
      <c r="C5739" s="156" t="s">
        <v>12344</v>
      </c>
      <c r="D5739" s="144" t="s">
        <v>9623</v>
      </c>
      <c r="E5739" s="145" t="s">
        <v>23963</v>
      </c>
    </row>
    <row r="5740" spans="1:5" ht="27">
      <c r="A5740" t="str">
        <f t="shared" si="89"/>
        <v>100923</v>
      </c>
      <c r="B5740" s="142" t="s">
        <v>6505</v>
      </c>
      <c r="C5740" s="156" t="s">
        <v>12345</v>
      </c>
      <c r="D5740" s="144" t="s">
        <v>9623</v>
      </c>
      <c r="E5740" s="145" t="s">
        <v>18273</v>
      </c>
    </row>
    <row r="5741" spans="1:5" ht="27">
      <c r="A5741" t="str">
        <f t="shared" si="89"/>
        <v>100937</v>
      </c>
      <c r="B5741" s="142" t="s">
        <v>7641</v>
      </c>
      <c r="C5741" s="156" t="s">
        <v>15702</v>
      </c>
      <c r="D5741" s="144" t="s">
        <v>15574</v>
      </c>
      <c r="E5741" s="145" t="s">
        <v>8918</v>
      </c>
    </row>
    <row r="5742" spans="1:5" ht="27">
      <c r="A5742" t="str">
        <f t="shared" si="89"/>
        <v>100938</v>
      </c>
      <c r="B5742" s="142" t="s">
        <v>7642</v>
      </c>
      <c r="C5742" s="156" t="s">
        <v>15703</v>
      </c>
      <c r="D5742" s="144" t="s">
        <v>15574</v>
      </c>
      <c r="E5742" s="145" t="s">
        <v>16957</v>
      </c>
    </row>
    <row r="5743" spans="1:5" ht="27">
      <c r="A5743" t="str">
        <f t="shared" si="89"/>
        <v>100939</v>
      </c>
      <c r="B5743" s="142" t="s">
        <v>7643</v>
      </c>
      <c r="C5743" s="156" t="s">
        <v>15704</v>
      </c>
      <c r="D5743" s="144" t="s">
        <v>15574</v>
      </c>
      <c r="E5743" s="145" t="s">
        <v>10052</v>
      </c>
    </row>
    <row r="5744" spans="1:5" ht="27">
      <c r="A5744" t="str">
        <f t="shared" si="89"/>
        <v>100940</v>
      </c>
      <c r="B5744" s="142" t="s">
        <v>7644</v>
      </c>
      <c r="C5744" s="156" t="s">
        <v>15705</v>
      </c>
      <c r="D5744" s="144" t="s">
        <v>15574</v>
      </c>
      <c r="E5744" s="145" t="s">
        <v>16394</v>
      </c>
    </row>
    <row r="5745" spans="1:5" ht="27">
      <c r="A5745" t="str">
        <f t="shared" si="89"/>
        <v>100941</v>
      </c>
      <c r="B5745" s="142" t="s">
        <v>7645</v>
      </c>
      <c r="C5745" s="156" t="s">
        <v>15706</v>
      </c>
      <c r="D5745" s="144" t="s">
        <v>14608</v>
      </c>
      <c r="E5745" s="145" t="s">
        <v>9398</v>
      </c>
    </row>
    <row r="5746" spans="1:5" ht="27">
      <c r="A5746" t="str">
        <f t="shared" si="89"/>
        <v>100942</v>
      </c>
      <c r="B5746" s="142" t="s">
        <v>7646</v>
      </c>
      <c r="C5746" s="156" t="s">
        <v>15708</v>
      </c>
      <c r="D5746" s="144" t="s">
        <v>14608</v>
      </c>
      <c r="E5746" s="145" t="s">
        <v>8781</v>
      </c>
    </row>
    <row r="5747" spans="1:5" ht="27">
      <c r="A5747" t="str">
        <f t="shared" si="89"/>
        <v>100943</v>
      </c>
      <c r="B5747" s="142" t="s">
        <v>7647</v>
      </c>
      <c r="C5747" s="156" t="s">
        <v>15709</v>
      </c>
      <c r="D5747" s="144" t="s">
        <v>14608</v>
      </c>
      <c r="E5747" s="145" t="s">
        <v>28369</v>
      </c>
    </row>
    <row r="5748" spans="1:5" ht="27">
      <c r="A5748" t="str">
        <f t="shared" si="89"/>
        <v>100944</v>
      </c>
      <c r="B5748" s="142" t="s">
        <v>7648</v>
      </c>
      <c r="C5748" s="156" t="s">
        <v>15710</v>
      </c>
      <c r="D5748" s="144" t="s">
        <v>14608</v>
      </c>
      <c r="E5748" s="145" t="s">
        <v>8680</v>
      </c>
    </row>
    <row r="5749" spans="1:5" ht="27">
      <c r="A5749" t="str">
        <f t="shared" si="89"/>
        <v>100945</v>
      </c>
      <c r="B5749" s="142" t="s">
        <v>7649</v>
      </c>
      <c r="C5749" s="156" t="s">
        <v>15711</v>
      </c>
      <c r="D5749" s="144" t="s">
        <v>14608</v>
      </c>
      <c r="E5749" s="145" t="s">
        <v>8743</v>
      </c>
    </row>
    <row r="5750" spans="1:5" ht="27">
      <c r="A5750" t="str">
        <f t="shared" si="89"/>
        <v>100946</v>
      </c>
      <c r="B5750" s="142" t="s">
        <v>7650</v>
      </c>
      <c r="C5750" s="156" t="s">
        <v>15712</v>
      </c>
      <c r="D5750" s="144" t="s">
        <v>14608</v>
      </c>
      <c r="E5750" s="145" t="s">
        <v>8567</v>
      </c>
    </row>
    <row r="5751" spans="1:5" ht="27">
      <c r="A5751" t="str">
        <f t="shared" si="89"/>
        <v>100947</v>
      </c>
      <c r="B5751" s="142" t="s">
        <v>7651</v>
      </c>
      <c r="C5751" s="156" t="s">
        <v>15713</v>
      </c>
      <c r="D5751" s="144" t="s">
        <v>14608</v>
      </c>
      <c r="E5751" s="145" t="s">
        <v>8615</v>
      </c>
    </row>
    <row r="5752" spans="1:5" ht="27">
      <c r="A5752" t="str">
        <f t="shared" si="89"/>
        <v>100948</v>
      </c>
      <c r="B5752" s="142" t="s">
        <v>7652</v>
      </c>
      <c r="C5752" s="156" t="s">
        <v>15714</v>
      </c>
      <c r="D5752" s="144" t="s">
        <v>14608</v>
      </c>
      <c r="E5752" s="145" t="s">
        <v>9236</v>
      </c>
    </row>
    <row r="5753" spans="1:5" ht="27">
      <c r="A5753" t="str">
        <f t="shared" si="89"/>
        <v>100949</v>
      </c>
      <c r="B5753" s="142" t="s">
        <v>7653</v>
      </c>
      <c r="C5753" s="156" t="s">
        <v>15715</v>
      </c>
      <c r="D5753" s="144" t="s">
        <v>14608</v>
      </c>
      <c r="E5753" s="145" t="s">
        <v>17055</v>
      </c>
    </row>
    <row r="5754" spans="1:5" ht="27">
      <c r="A5754" t="str">
        <f t="shared" si="89"/>
        <v>100950</v>
      </c>
      <c r="B5754" s="142" t="s">
        <v>7654</v>
      </c>
      <c r="C5754" s="156" t="s">
        <v>15717</v>
      </c>
      <c r="D5754" s="144" t="s">
        <v>14608</v>
      </c>
      <c r="E5754" s="145" t="s">
        <v>9037</v>
      </c>
    </row>
    <row r="5755" spans="1:5" ht="27">
      <c r="A5755" t="str">
        <f t="shared" si="89"/>
        <v>100951</v>
      </c>
      <c r="B5755" s="142" t="s">
        <v>7655</v>
      </c>
      <c r="C5755" s="156" t="s">
        <v>15718</v>
      </c>
      <c r="D5755" s="144" t="s">
        <v>14608</v>
      </c>
      <c r="E5755" s="145" t="s">
        <v>8634</v>
      </c>
    </row>
    <row r="5756" spans="1:5" ht="27">
      <c r="A5756" t="str">
        <f t="shared" si="89"/>
        <v>100952</v>
      </c>
      <c r="B5756" s="142" t="s">
        <v>7656</v>
      </c>
      <c r="C5756" s="156" t="s">
        <v>15719</v>
      </c>
      <c r="D5756" s="144" t="s">
        <v>14608</v>
      </c>
      <c r="E5756" s="145" t="s">
        <v>19028</v>
      </c>
    </row>
    <row r="5757" spans="1:5" ht="40.5">
      <c r="A5757" t="str">
        <f t="shared" si="89"/>
        <v>100953</v>
      </c>
      <c r="B5757" s="142" t="s">
        <v>7657</v>
      </c>
      <c r="C5757" s="156" t="s">
        <v>15720</v>
      </c>
      <c r="D5757" s="144" t="s">
        <v>14608</v>
      </c>
      <c r="E5757" s="145" t="s">
        <v>8638</v>
      </c>
    </row>
    <row r="5758" spans="1:5" ht="27">
      <c r="A5758" t="str">
        <f t="shared" si="89"/>
        <v>100954</v>
      </c>
      <c r="B5758" s="142" t="s">
        <v>7658</v>
      </c>
      <c r="C5758" s="156" t="s">
        <v>15721</v>
      </c>
      <c r="D5758" s="144" t="s">
        <v>14608</v>
      </c>
      <c r="E5758" s="145" t="s">
        <v>9264</v>
      </c>
    </row>
    <row r="5759" spans="1:5" ht="27">
      <c r="A5759" t="str">
        <f t="shared" si="89"/>
        <v>100955</v>
      </c>
      <c r="B5759" s="142" t="s">
        <v>7659</v>
      </c>
      <c r="C5759" s="156" t="s">
        <v>15722</v>
      </c>
      <c r="D5759" s="144" t="s">
        <v>15574</v>
      </c>
      <c r="E5759" s="145" t="s">
        <v>16474</v>
      </c>
    </row>
    <row r="5760" spans="1:5" ht="27">
      <c r="A5760" t="str">
        <f t="shared" si="89"/>
        <v>100956</v>
      </c>
      <c r="B5760" s="142" t="s">
        <v>7660</v>
      </c>
      <c r="C5760" s="156" t="s">
        <v>15723</v>
      </c>
      <c r="D5760" s="144" t="s">
        <v>15574</v>
      </c>
      <c r="E5760" s="145" t="s">
        <v>10555</v>
      </c>
    </row>
    <row r="5761" spans="1:5" ht="27">
      <c r="A5761" t="str">
        <f t="shared" si="89"/>
        <v>100957</v>
      </c>
      <c r="B5761" s="142" t="s">
        <v>7661</v>
      </c>
      <c r="C5761" s="156" t="s">
        <v>15724</v>
      </c>
      <c r="D5761" s="144" t="s">
        <v>15574</v>
      </c>
      <c r="E5761" s="145" t="s">
        <v>10434</v>
      </c>
    </row>
    <row r="5762" spans="1:5" ht="27">
      <c r="A5762" t="str">
        <f t="shared" si="89"/>
        <v>100958</v>
      </c>
      <c r="B5762" s="142" t="s">
        <v>7662</v>
      </c>
      <c r="C5762" s="156" t="s">
        <v>15725</v>
      </c>
      <c r="D5762" s="144" t="s">
        <v>15574</v>
      </c>
      <c r="E5762" s="145" t="s">
        <v>9285</v>
      </c>
    </row>
    <row r="5763" spans="1:5" ht="27">
      <c r="A5763" t="str">
        <f t="shared" si="89"/>
        <v>100959</v>
      </c>
      <c r="B5763" s="142" t="s">
        <v>7663</v>
      </c>
      <c r="C5763" s="156" t="s">
        <v>15726</v>
      </c>
      <c r="D5763" s="144" t="s">
        <v>15574</v>
      </c>
      <c r="E5763" s="145" t="s">
        <v>11679</v>
      </c>
    </row>
    <row r="5764" spans="1:5" ht="27">
      <c r="A5764" t="str">
        <f t="shared" si="89"/>
        <v>100960</v>
      </c>
      <c r="B5764" s="142" t="s">
        <v>7664</v>
      </c>
      <c r="C5764" s="156" t="s">
        <v>15727</v>
      </c>
      <c r="D5764" s="144" t="s">
        <v>15574</v>
      </c>
      <c r="E5764" s="145" t="s">
        <v>8679</v>
      </c>
    </row>
    <row r="5765" spans="1:5" ht="27">
      <c r="A5765" t="str">
        <f t="shared" si="89"/>
        <v>100961</v>
      </c>
      <c r="B5765" s="142" t="s">
        <v>7665</v>
      </c>
      <c r="C5765" s="156" t="s">
        <v>15728</v>
      </c>
      <c r="D5765" s="144" t="s">
        <v>15574</v>
      </c>
      <c r="E5765" s="145" t="s">
        <v>16418</v>
      </c>
    </row>
    <row r="5766" spans="1:5" ht="27">
      <c r="A5766" t="str">
        <f t="shared" si="89"/>
        <v>100962</v>
      </c>
      <c r="B5766" s="142" t="s">
        <v>7666</v>
      </c>
      <c r="C5766" s="156" t="s">
        <v>15730</v>
      </c>
      <c r="D5766" s="144" t="s">
        <v>15574</v>
      </c>
      <c r="E5766" s="145" t="s">
        <v>8995</v>
      </c>
    </row>
    <row r="5767" spans="1:5" ht="27">
      <c r="A5767" t="str">
        <f t="shared" si="89"/>
        <v>100963</v>
      </c>
      <c r="B5767" s="142" t="s">
        <v>7667</v>
      </c>
      <c r="C5767" s="156" t="s">
        <v>15731</v>
      </c>
      <c r="D5767" s="144" t="s">
        <v>15574</v>
      </c>
      <c r="E5767" s="145" t="s">
        <v>8671</v>
      </c>
    </row>
    <row r="5768" spans="1:5" ht="27">
      <c r="A5768" t="str">
        <f t="shared" ref="A5768:A5831" si="90">IF(ISERROR(SEARCH("/",B5768)=6),TRIM(CLEAN(B5768)),IF(SEARCH("/",B5768)=6,IF(LEN(TRIM(CLEAN(B5768)))=7,LEFT(TRIM(CLEAN(B5768)),6)&amp;"00"&amp;RIGHT(TRIM(CLEAN(B5768)),1),LEFT(TRIM(CLEAN(B5768)),6)&amp;"0"&amp;RIGHT(TRIM(CLEAN(B5768)),2)),TRIM(CLEAN(B5768))))</f>
        <v>100964</v>
      </c>
      <c r="B5768" s="142" t="s">
        <v>7668</v>
      </c>
      <c r="C5768" s="156" t="s">
        <v>15732</v>
      </c>
      <c r="D5768" s="144" t="s">
        <v>15574</v>
      </c>
      <c r="E5768" s="145" t="s">
        <v>9343</v>
      </c>
    </row>
    <row r="5769" spans="1:5" ht="27">
      <c r="A5769" t="str">
        <f t="shared" si="90"/>
        <v>100965</v>
      </c>
      <c r="B5769" s="142" t="s">
        <v>7669</v>
      </c>
      <c r="C5769" s="156" t="s">
        <v>15737</v>
      </c>
      <c r="D5769" s="144" t="s">
        <v>14608</v>
      </c>
      <c r="E5769" s="145" t="s">
        <v>28989</v>
      </c>
    </row>
    <row r="5770" spans="1:5" ht="27">
      <c r="A5770" t="str">
        <f t="shared" si="90"/>
        <v>100966</v>
      </c>
      <c r="B5770" s="142" t="s">
        <v>7670</v>
      </c>
      <c r="C5770" s="156" t="s">
        <v>15738</v>
      </c>
      <c r="D5770" s="144" t="s">
        <v>14608</v>
      </c>
      <c r="E5770" s="145" t="s">
        <v>9285</v>
      </c>
    </row>
    <row r="5771" spans="1:5" ht="27">
      <c r="A5771" t="str">
        <f t="shared" si="90"/>
        <v>100969</v>
      </c>
      <c r="B5771" s="142" t="s">
        <v>7671</v>
      </c>
      <c r="C5771" s="156" t="s">
        <v>15741</v>
      </c>
      <c r="D5771" s="144" t="s">
        <v>14608</v>
      </c>
      <c r="E5771" s="145" t="s">
        <v>8802</v>
      </c>
    </row>
    <row r="5772" spans="1:5" ht="27">
      <c r="A5772" t="str">
        <f t="shared" si="90"/>
        <v>100970</v>
      </c>
      <c r="B5772" s="142" t="s">
        <v>7672</v>
      </c>
      <c r="C5772" s="156" t="s">
        <v>15742</v>
      </c>
      <c r="D5772" s="144" t="s">
        <v>14608</v>
      </c>
      <c r="E5772" s="145" t="s">
        <v>9153</v>
      </c>
    </row>
    <row r="5773" spans="1:5" ht="40.5">
      <c r="A5773" t="str">
        <f t="shared" si="90"/>
        <v>100973</v>
      </c>
      <c r="B5773" s="142" t="s">
        <v>7673</v>
      </c>
      <c r="C5773" s="156" t="s">
        <v>15733</v>
      </c>
      <c r="D5773" s="144" t="s">
        <v>10840</v>
      </c>
      <c r="E5773" s="145" t="s">
        <v>8553</v>
      </c>
    </row>
    <row r="5774" spans="1:5" ht="40.5">
      <c r="A5774" t="str">
        <f t="shared" si="90"/>
        <v>100974</v>
      </c>
      <c r="B5774" s="142" t="s">
        <v>7674</v>
      </c>
      <c r="C5774" s="156" t="s">
        <v>15734</v>
      </c>
      <c r="D5774" s="144" t="s">
        <v>10840</v>
      </c>
      <c r="E5774" s="145" t="s">
        <v>18968</v>
      </c>
    </row>
    <row r="5775" spans="1:5" ht="40.5">
      <c r="A5775" t="str">
        <f t="shared" si="90"/>
        <v>100975</v>
      </c>
      <c r="B5775" s="142" t="s">
        <v>7675</v>
      </c>
      <c r="C5775" s="156" t="s">
        <v>15736</v>
      </c>
      <c r="D5775" s="144" t="s">
        <v>10840</v>
      </c>
      <c r="E5775" s="145" t="s">
        <v>12978</v>
      </c>
    </row>
    <row r="5776" spans="1:5" ht="40.5">
      <c r="A5776" t="str">
        <f t="shared" si="90"/>
        <v>100976</v>
      </c>
      <c r="B5776" s="142" t="s">
        <v>7676</v>
      </c>
      <c r="C5776" s="156" t="s">
        <v>15747</v>
      </c>
      <c r="D5776" s="144" t="s">
        <v>10840</v>
      </c>
      <c r="E5776" s="145" t="s">
        <v>9034</v>
      </c>
    </row>
    <row r="5777" spans="1:5" ht="40.5">
      <c r="A5777" t="str">
        <f t="shared" si="90"/>
        <v>100977</v>
      </c>
      <c r="B5777" s="142" t="s">
        <v>7677</v>
      </c>
      <c r="C5777" s="156" t="s">
        <v>15748</v>
      </c>
      <c r="D5777" s="144" t="s">
        <v>10840</v>
      </c>
      <c r="E5777" s="145" t="s">
        <v>9020</v>
      </c>
    </row>
    <row r="5778" spans="1:5" ht="40.5">
      <c r="A5778" t="str">
        <f t="shared" si="90"/>
        <v>100978</v>
      </c>
      <c r="B5778" s="142" t="s">
        <v>7678</v>
      </c>
      <c r="C5778" s="156" t="s">
        <v>15749</v>
      </c>
      <c r="D5778" s="144" t="s">
        <v>10840</v>
      </c>
      <c r="E5778" s="145" t="s">
        <v>9243</v>
      </c>
    </row>
    <row r="5779" spans="1:5" ht="40.5">
      <c r="A5779" t="str">
        <f t="shared" si="90"/>
        <v>100979</v>
      </c>
      <c r="B5779" s="142" t="s">
        <v>7679</v>
      </c>
      <c r="C5779" s="156" t="s">
        <v>15751</v>
      </c>
      <c r="D5779" s="144" t="s">
        <v>10840</v>
      </c>
      <c r="E5779" s="145" t="s">
        <v>8952</v>
      </c>
    </row>
    <row r="5780" spans="1:5" ht="40.5">
      <c r="A5780" t="str">
        <f t="shared" si="90"/>
        <v>100980</v>
      </c>
      <c r="B5780" s="142" t="s">
        <v>7680</v>
      </c>
      <c r="C5780" s="156" t="s">
        <v>15752</v>
      </c>
      <c r="D5780" s="144" t="s">
        <v>10840</v>
      </c>
      <c r="E5780" s="145" t="s">
        <v>8721</v>
      </c>
    </row>
    <row r="5781" spans="1:5" ht="40.5">
      <c r="A5781" t="str">
        <f t="shared" si="90"/>
        <v>100981</v>
      </c>
      <c r="B5781" s="142" t="s">
        <v>7681</v>
      </c>
      <c r="C5781" s="156" t="s">
        <v>15753</v>
      </c>
      <c r="D5781" s="144" t="s">
        <v>10840</v>
      </c>
      <c r="E5781" s="145" t="s">
        <v>17982</v>
      </c>
    </row>
    <row r="5782" spans="1:5" ht="40.5">
      <c r="A5782" t="str">
        <f t="shared" si="90"/>
        <v>100982</v>
      </c>
      <c r="B5782" s="142" t="s">
        <v>7682</v>
      </c>
      <c r="C5782" s="156" t="s">
        <v>15754</v>
      </c>
      <c r="D5782" s="144" t="s">
        <v>10840</v>
      </c>
      <c r="E5782" s="145" t="s">
        <v>16497</v>
      </c>
    </row>
    <row r="5783" spans="1:5" ht="40.5">
      <c r="A5783" t="str">
        <f t="shared" si="90"/>
        <v>100983</v>
      </c>
      <c r="B5783" s="142" t="s">
        <v>7683</v>
      </c>
      <c r="C5783" s="156" t="s">
        <v>15755</v>
      </c>
      <c r="D5783" s="144" t="s">
        <v>10840</v>
      </c>
      <c r="E5783" s="145" t="s">
        <v>16905</v>
      </c>
    </row>
    <row r="5784" spans="1:5" ht="40.5">
      <c r="A5784" t="str">
        <f t="shared" si="90"/>
        <v>100984</v>
      </c>
      <c r="B5784" s="142" t="s">
        <v>7684</v>
      </c>
      <c r="C5784" s="156" t="s">
        <v>15756</v>
      </c>
      <c r="D5784" s="144" t="s">
        <v>10840</v>
      </c>
      <c r="E5784" s="145" t="s">
        <v>8737</v>
      </c>
    </row>
    <row r="5785" spans="1:5">
      <c r="A5785" t="str">
        <f t="shared" si="90"/>
        <v>100985</v>
      </c>
      <c r="B5785" s="142" t="s">
        <v>7685</v>
      </c>
      <c r="C5785" s="156" t="s">
        <v>15757</v>
      </c>
      <c r="D5785" s="144" t="s">
        <v>10840</v>
      </c>
      <c r="E5785" s="145" t="s">
        <v>8534</v>
      </c>
    </row>
    <row r="5786" spans="1:5">
      <c r="A5786" t="str">
        <f t="shared" si="90"/>
        <v>100986</v>
      </c>
      <c r="B5786" s="142" t="s">
        <v>7686</v>
      </c>
      <c r="C5786" s="156" t="s">
        <v>15758</v>
      </c>
      <c r="D5786" s="144" t="s">
        <v>10840</v>
      </c>
      <c r="E5786" s="145" t="s">
        <v>8918</v>
      </c>
    </row>
    <row r="5787" spans="1:5">
      <c r="A5787" t="str">
        <f t="shared" si="90"/>
        <v>100987</v>
      </c>
      <c r="B5787" s="142" t="s">
        <v>7687</v>
      </c>
      <c r="C5787" s="156" t="s">
        <v>15759</v>
      </c>
      <c r="D5787" s="144" t="s">
        <v>10840</v>
      </c>
      <c r="E5787" s="145" t="s">
        <v>16392</v>
      </c>
    </row>
    <row r="5788" spans="1:5">
      <c r="A5788" t="str">
        <f t="shared" si="90"/>
        <v>100988</v>
      </c>
      <c r="B5788" s="142" t="s">
        <v>7688</v>
      </c>
      <c r="C5788" s="156" t="s">
        <v>15760</v>
      </c>
      <c r="D5788" s="144" t="s">
        <v>10840</v>
      </c>
      <c r="E5788" s="145" t="s">
        <v>8785</v>
      </c>
    </row>
    <row r="5789" spans="1:5" ht="40.5">
      <c r="A5789" t="str">
        <f t="shared" si="90"/>
        <v>100989</v>
      </c>
      <c r="B5789" s="142" t="s">
        <v>7689</v>
      </c>
      <c r="C5789" s="156" t="s">
        <v>15761</v>
      </c>
      <c r="D5789" s="144" t="s">
        <v>14979</v>
      </c>
      <c r="E5789" s="145" t="s">
        <v>9025</v>
      </c>
    </row>
    <row r="5790" spans="1:5" ht="40.5">
      <c r="A5790" t="str">
        <f t="shared" si="90"/>
        <v>100990</v>
      </c>
      <c r="B5790" s="142" t="s">
        <v>7690</v>
      </c>
      <c r="C5790" s="156" t="s">
        <v>15762</v>
      </c>
      <c r="D5790" s="144" t="s">
        <v>14979</v>
      </c>
      <c r="E5790" s="145" t="s">
        <v>20785</v>
      </c>
    </row>
    <row r="5791" spans="1:5" ht="40.5">
      <c r="A5791" t="str">
        <f t="shared" si="90"/>
        <v>100991</v>
      </c>
      <c r="B5791" s="142" t="s">
        <v>7691</v>
      </c>
      <c r="C5791" s="156" t="s">
        <v>15763</v>
      </c>
      <c r="D5791" s="144" t="s">
        <v>14979</v>
      </c>
      <c r="E5791" s="145" t="s">
        <v>28517</v>
      </c>
    </row>
    <row r="5792" spans="1:5" ht="40.5">
      <c r="A5792" t="str">
        <f t="shared" si="90"/>
        <v>100992</v>
      </c>
      <c r="B5792" s="142" t="s">
        <v>7692</v>
      </c>
      <c r="C5792" s="156" t="s">
        <v>15764</v>
      </c>
      <c r="D5792" s="144" t="s">
        <v>14979</v>
      </c>
      <c r="E5792" s="145" t="s">
        <v>20100</v>
      </c>
    </row>
    <row r="5793" spans="1:5" ht="40.5">
      <c r="A5793" t="str">
        <f t="shared" si="90"/>
        <v>100993</v>
      </c>
      <c r="B5793" s="142" t="s">
        <v>7693</v>
      </c>
      <c r="C5793" s="156" t="s">
        <v>15766</v>
      </c>
      <c r="D5793" s="144" t="s">
        <v>14979</v>
      </c>
      <c r="E5793" s="145" t="s">
        <v>10482</v>
      </c>
    </row>
    <row r="5794" spans="1:5" ht="40.5">
      <c r="A5794" t="str">
        <f t="shared" si="90"/>
        <v>100994</v>
      </c>
      <c r="B5794" s="142" t="s">
        <v>7694</v>
      </c>
      <c r="C5794" s="156" t="s">
        <v>15767</v>
      </c>
      <c r="D5794" s="144" t="s">
        <v>14979</v>
      </c>
      <c r="E5794" s="145" t="s">
        <v>8720</v>
      </c>
    </row>
    <row r="5795" spans="1:5" ht="40.5">
      <c r="A5795" t="str">
        <f t="shared" si="90"/>
        <v>100995</v>
      </c>
      <c r="B5795" s="142" t="s">
        <v>7695</v>
      </c>
      <c r="C5795" s="156" t="s">
        <v>15768</v>
      </c>
      <c r="D5795" s="144" t="s">
        <v>14979</v>
      </c>
      <c r="E5795" s="145" t="s">
        <v>8776</v>
      </c>
    </row>
    <row r="5796" spans="1:5" ht="40.5">
      <c r="A5796" t="str">
        <f t="shared" si="90"/>
        <v>100996</v>
      </c>
      <c r="B5796" s="142" t="s">
        <v>7696</v>
      </c>
      <c r="C5796" s="156" t="s">
        <v>15769</v>
      </c>
      <c r="D5796" s="144" t="s">
        <v>14979</v>
      </c>
      <c r="E5796" s="145" t="s">
        <v>8677</v>
      </c>
    </row>
    <row r="5797" spans="1:5" ht="40.5">
      <c r="A5797" t="str">
        <f t="shared" si="90"/>
        <v>100997</v>
      </c>
      <c r="B5797" s="142" t="s">
        <v>7697</v>
      </c>
      <c r="C5797" s="156" t="s">
        <v>15770</v>
      </c>
      <c r="D5797" s="144" t="s">
        <v>14979</v>
      </c>
      <c r="E5797" s="145" t="s">
        <v>26391</v>
      </c>
    </row>
    <row r="5798" spans="1:5" ht="40.5">
      <c r="A5798" t="str">
        <f t="shared" si="90"/>
        <v>100998</v>
      </c>
      <c r="B5798" s="142" t="s">
        <v>7698</v>
      </c>
      <c r="C5798" s="156" t="s">
        <v>15771</v>
      </c>
      <c r="D5798" s="144" t="s">
        <v>14979</v>
      </c>
      <c r="E5798" s="145" t="s">
        <v>8578</v>
      </c>
    </row>
    <row r="5799" spans="1:5" ht="40.5">
      <c r="A5799" t="str">
        <f t="shared" si="90"/>
        <v>100999</v>
      </c>
      <c r="B5799" s="142" t="s">
        <v>7699</v>
      </c>
      <c r="C5799" s="156" t="s">
        <v>15772</v>
      </c>
      <c r="D5799" s="144" t="s">
        <v>14979</v>
      </c>
      <c r="E5799" s="145" t="s">
        <v>8586</v>
      </c>
    </row>
    <row r="5800" spans="1:5" ht="40.5">
      <c r="A5800" t="str">
        <f t="shared" si="90"/>
        <v>101000</v>
      </c>
      <c r="B5800" s="142" t="s">
        <v>7700</v>
      </c>
      <c r="C5800" s="156" t="s">
        <v>15773</v>
      </c>
      <c r="D5800" s="144" t="s">
        <v>14979</v>
      </c>
      <c r="E5800" s="145" t="s">
        <v>8530</v>
      </c>
    </row>
    <row r="5801" spans="1:5">
      <c r="A5801" t="str">
        <f t="shared" si="90"/>
        <v>101001</v>
      </c>
      <c r="B5801" s="142" t="s">
        <v>7701</v>
      </c>
      <c r="C5801" s="156" t="s">
        <v>15774</v>
      </c>
      <c r="D5801" s="144" t="s">
        <v>14979</v>
      </c>
      <c r="E5801" s="145" t="s">
        <v>16367</v>
      </c>
    </row>
    <row r="5802" spans="1:5">
      <c r="A5802" t="str">
        <f t="shared" si="90"/>
        <v>101002</v>
      </c>
      <c r="B5802" s="142" t="s">
        <v>7702</v>
      </c>
      <c r="C5802" s="156" t="s">
        <v>15775</v>
      </c>
      <c r="D5802" s="144" t="s">
        <v>14979</v>
      </c>
      <c r="E5802" s="145" t="s">
        <v>8779</v>
      </c>
    </row>
    <row r="5803" spans="1:5">
      <c r="A5803" t="str">
        <f t="shared" si="90"/>
        <v>101003</v>
      </c>
      <c r="B5803" s="142" t="s">
        <v>7703</v>
      </c>
      <c r="C5803" s="156" t="s">
        <v>15776</v>
      </c>
      <c r="D5803" s="144" t="s">
        <v>14979</v>
      </c>
      <c r="E5803" s="145" t="s">
        <v>8588</v>
      </c>
    </row>
    <row r="5804" spans="1:5">
      <c r="A5804" t="str">
        <f t="shared" si="90"/>
        <v>101004</v>
      </c>
      <c r="B5804" s="142" t="s">
        <v>7704</v>
      </c>
      <c r="C5804" s="156" t="s">
        <v>15777</v>
      </c>
      <c r="D5804" s="144" t="s">
        <v>14979</v>
      </c>
      <c r="E5804" s="145" t="s">
        <v>8534</v>
      </c>
    </row>
    <row r="5805" spans="1:5">
      <c r="A5805" t="str">
        <f t="shared" si="90"/>
        <v>101005</v>
      </c>
      <c r="B5805" s="142" t="s">
        <v>7705</v>
      </c>
      <c r="C5805" s="156" t="s">
        <v>15778</v>
      </c>
      <c r="D5805" s="144" t="s">
        <v>10840</v>
      </c>
      <c r="E5805" s="145" t="s">
        <v>16999</v>
      </c>
    </row>
    <row r="5806" spans="1:5">
      <c r="A5806" t="str">
        <f t="shared" si="90"/>
        <v>101006</v>
      </c>
      <c r="B5806" s="142" t="s">
        <v>7706</v>
      </c>
      <c r="C5806" s="156" t="s">
        <v>15779</v>
      </c>
      <c r="D5806" s="144" t="s">
        <v>10840</v>
      </c>
      <c r="E5806" s="145" t="s">
        <v>9269</v>
      </c>
    </row>
    <row r="5807" spans="1:5">
      <c r="A5807" t="str">
        <f t="shared" si="90"/>
        <v>101007</v>
      </c>
      <c r="B5807" s="142" t="s">
        <v>7707</v>
      </c>
      <c r="C5807" s="156" t="s">
        <v>15780</v>
      </c>
      <c r="D5807" s="144" t="s">
        <v>10840</v>
      </c>
      <c r="E5807" s="145" t="s">
        <v>10132</v>
      </c>
    </row>
    <row r="5808" spans="1:5">
      <c r="A5808" t="str">
        <f t="shared" si="90"/>
        <v>101008</v>
      </c>
      <c r="B5808" s="142" t="s">
        <v>7708</v>
      </c>
      <c r="C5808" s="156" t="s">
        <v>15781</v>
      </c>
      <c r="D5808" s="144" t="s">
        <v>10840</v>
      </c>
      <c r="E5808" s="145" t="s">
        <v>9143</v>
      </c>
    </row>
    <row r="5809" spans="1:5" ht="27">
      <c r="A5809" t="str">
        <f t="shared" si="90"/>
        <v>101009</v>
      </c>
      <c r="B5809" s="142" t="s">
        <v>7709</v>
      </c>
      <c r="C5809" s="156" t="s">
        <v>15783</v>
      </c>
      <c r="D5809" s="144" t="s">
        <v>14979</v>
      </c>
      <c r="E5809" s="145" t="s">
        <v>16632</v>
      </c>
    </row>
    <row r="5810" spans="1:5" ht="27">
      <c r="A5810" t="str">
        <f t="shared" si="90"/>
        <v>101010</v>
      </c>
      <c r="B5810" s="142" t="s">
        <v>7710</v>
      </c>
      <c r="C5810" s="156" t="s">
        <v>15784</v>
      </c>
      <c r="D5810" s="144" t="s">
        <v>14979</v>
      </c>
      <c r="E5810" s="145" t="s">
        <v>10539</v>
      </c>
    </row>
    <row r="5811" spans="1:5" ht="27">
      <c r="A5811" t="str">
        <f t="shared" si="90"/>
        <v>101013</v>
      </c>
      <c r="B5811" s="142" t="s">
        <v>7711</v>
      </c>
      <c r="C5811" s="156" t="s">
        <v>15785</v>
      </c>
      <c r="D5811" s="144" t="s">
        <v>14979</v>
      </c>
      <c r="E5811" s="145" t="s">
        <v>25606</v>
      </c>
    </row>
    <row r="5812" spans="1:5" ht="27">
      <c r="A5812" t="str">
        <f t="shared" si="90"/>
        <v>101014</v>
      </c>
      <c r="B5812" s="142" t="s">
        <v>7712</v>
      </c>
      <c r="C5812" s="156" t="s">
        <v>15786</v>
      </c>
      <c r="D5812" s="144" t="s">
        <v>14979</v>
      </c>
      <c r="E5812" s="145" t="s">
        <v>14059</v>
      </c>
    </row>
    <row r="5813" spans="1:5" ht="27">
      <c r="A5813" t="str">
        <f t="shared" si="90"/>
        <v>101015</v>
      </c>
      <c r="B5813" s="142" t="s">
        <v>7713</v>
      </c>
      <c r="C5813" s="156" t="s">
        <v>15788</v>
      </c>
      <c r="D5813" s="144" t="s">
        <v>14979</v>
      </c>
      <c r="E5813" s="145" t="s">
        <v>23797</v>
      </c>
    </row>
    <row r="5814" spans="1:5" ht="27">
      <c r="A5814" t="str">
        <f t="shared" si="90"/>
        <v>101016</v>
      </c>
      <c r="B5814" s="142" t="s">
        <v>7714</v>
      </c>
      <c r="C5814" s="156" t="s">
        <v>15789</v>
      </c>
      <c r="D5814" s="144" t="s">
        <v>14979</v>
      </c>
      <c r="E5814" s="145" t="s">
        <v>18809</v>
      </c>
    </row>
    <row r="5815" spans="1:5" ht="27">
      <c r="A5815" t="str">
        <f t="shared" si="90"/>
        <v>101017</v>
      </c>
      <c r="B5815" s="142" t="s">
        <v>7715</v>
      </c>
      <c r="C5815" s="156" t="s">
        <v>15790</v>
      </c>
      <c r="D5815" s="144" t="s">
        <v>14979</v>
      </c>
      <c r="E5815" s="145" t="s">
        <v>16452</v>
      </c>
    </row>
    <row r="5816" spans="1:5" ht="27">
      <c r="A5816" t="str">
        <f t="shared" si="90"/>
        <v>101018</v>
      </c>
      <c r="B5816" s="142" t="s">
        <v>7716</v>
      </c>
      <c r="C5816" s="156" t="s">
        <v>15791</v>
      </c>
      <c r="D5816" s="144" t="s">
        <v>14979</v>
      </c>
      <c r="E5816" s="145" t="s">
        <v>16467</v>
      </c>
    </row>
    <row r="5817" spans="1:5" ht="27">
      <c r="A5817" t="str">
        <f t="shared" si="90"/>
        <v>101019</v>
      </c>
      <c r="B5817" s="142" t="s">
        <v>7717</v>
      </c>
      <c r="C5817" s="156" t="s">
        <v>15745</v>
      </c>
      <c r="D5817" s="144" t="s">
        <v>14979</v>
      </c>
      <c r="E5817" s="145" t="s">
        <v>30805</v>
      </c>
    </row>
    <row r="5818" spans="1:5" ht="27">
      <c r="A5818" t="str">
        <f t="shared" si="90"/>
        <v>101020</v>
      </c>
      <c r="B5818" s="142" t="s">
        <v>6506</v>
      </c>
      <c r="C5818" s="156" t="s">
        <v>14978</v>
      </c>
      <c r="D5818" s="144" t="s">
        <v>14979</v>
      </c>
      <c r="E5818" s="145" t="s">
        <v>30806</v>
      </c>
    </row>
    <row r="5819" spans="1:5" ht="27">
      <c r="A5819" t="str">
        <f t="shared" si="90"/>
        <v>101021</v>
      </c>
      <c r="B5819" s="142" t="s">
        <v>6507</v>
      </c>
      <c r="C5819" s="156" t="s">
        <v>14980</v>
      </c>
      <c r="D5819" s="144" t="s">
        <v>14979</v>
      </c>
      <c r="E5819" s="145" t="s">
        <v>30807</v>
      </c>
    </row>
    <row r="5820" spans="1:5" ht="27">
      <c r="A5820" t="str">
        <f t="shared" si="90"/>
        <v>101022</v>
      </c>
      <c r="B5820" s="142" t="s">
        <v>6508</v>
      </c>
      <c r="C5820" s="156" t="s">
        <v>14981</v>
      </c>
      <c r="D5820" s="144" t="s">
        <v>14979</v>
      </c>
      <c r="E5820" s="145" t="s">
        <v>30808</v>
      </c>
    </row>
    <row r="5821" spans="1:5" ht="27">
      <c r="A5821" t="str">
        <f t="shared" si="90"/>
        <v>101023</v>
      </c>
      <c r="B5821" s="142" t="s">
        <v>6509</v>
      </c>
      <c r="C5821" s="156" t="s">
        <v>14982</v>
      </c>
      <c r="D5821" s="144" t="s">
        <v>14979</v>
      </c>
      <c r="E5821" s="145" t="s">
        <v>30809</v>
      </c>
    </row>
    <row r="5822" spans="1:5" ht="27">
      <c r="A5822" t="str">
        <f t="shared" si="90"/>
        <v>101024</v>
      </c>
      <c r="B5822" s="142" t="s">
        <v>6510</v>
      </c>
      <c r="C5822" s="156" t="s">
        <v>14983</v>
      </c>
      <c r="D5822" s="144" t="s">
        <v>14979</v>
      </c>
      <c r="E5822" s="145" t="s">
        <v>30810</v>
      </c>
    </row>
    <row r="5823" spans="1:5" ht="27">
      <c r="A5823" t="str">
        <f t="shared" si="90"/>
        <v>101025</v>
      </c>
      <c r="B5823" s="142" t="s">
        <v>6511</v>
      </c>
      <c r="C5823" s="156" t="s">
        <v>14984</v>
      </c>
      <c r="D5823" s="144" t="s">
        <v>14979</v>
      </c>
      <c r="E5823" s="145" t="s">
        <v>30811</v>
      </c>
    </row>
    <row r="5824" spans="1:5" ht="27">
      <c r="A5824" t="str">
        <f t="shared" si="90"/>
        <v>101026</v>
      </c>
      <c r="B5824" s="142" t="s">
        <v>6512</v>
      </c>
      <c r="C5824" s="156" t="s">
        <v>14985</v>
      </c>
      <c r="D5824" s="144" t="s">
        <v>14979</v>
      </c>
      <c r="E5824" s="145" t="s">
        <v>30812</v>
      </c>
    </row>
    <row r="5825" spans="1:5" ht="27">
      <c r="A5825" t="str">
        <f t="shared" si="90"/>
        <v>101027</v>
      </c>
      <c r="B5825" s="142" t="s">
        <v>6513</v>
      </c>
      <c r="C5825" s="156" t="s">
        <v>14986</v>
      </c>
      <c r="D5825" s="144" t="s">
        <v>14979</v>
      </c>
      <c r="E5825" s="145" t="s">
        <v>30813</v>
      </c>
    </row>
    <row r="5826" spans="1:5" ht="27">
      <c r="A5826" t="str">
        <f t="shared" si="90"/>
        <v>101090</v>
      </c>
      <c r="B5826" s="142" t="s">
        <v>6514</v>
      </c>
      <c r="C5826" s="156" t="s">
        <v>15150</v>
      </c>
      <c r="D5826" s="144" t="s">
        <v>9772</v>
      </c>
      <c r="E5826" s="145" t="s">
        <v>30814</v>
      </c>
    </row>
    <row r="5827" spans="1:5">
      <c r="A5827" t="str">
        <f t="shared" si="90"/>
        <v>101091</v>
      </c>
      <c r="B5827" s="142" t="s">
        <v>6515</v>
      </c>
      <c r="C5827" s="156" t="s">
        <v>15151</v>
      </c>
      <c r="D5827" s="144" t="s">
        <v>9772</v>
      </c>
      <c r="E5827" s="145" t="s">
        <v>30815</v>
      </c>
    </row>
    <row r="5828" spans="1:5">
      <c r="A5828" t="str">
        <f t="shared" si="90"/>
        <v>101092</v>
      </c>
      <c r="B5828" s="142" t="s">
        <v>6516</v>
      </c>
      <c r="C5828" s="156" t="s">
        <v>15164</v>
      </c>
      <c r="D5828" s="144" t="s">
        <v>9772</v>
      </c>
      <c r="E5828" s="145" t="s">
        <v>30816</v>
      </c>
    </row>
    <row r="5829" spans="1:5">
      <c r="A5829" t="str">
        <f t="shared" si="90"/>
        <v>101093</v>
      </c>
      <c r="B5829" s="142" t="s">
        <v>6517</v>
      </c>
      <c r="C5829" s="156" t="s">
        <v>15165</v>
      </c>
      <c r="D5829" s="144" t="s">
        <v>9772</v>
      </c>
      <c r="E5829" s="145" t="s">
        <v>30817</v>
      </c>
    </row>
    <row r="5830" spans="1:5">
      <c r="A5830" t="str">
        <f t="shared" si="90"/>
        <v>101094</v>
      </c>
      <c r="B5830" s="142" t="s">
        <v>6518</v>
      </c>
      <c r="C5830" s="156" t="s">
        <v>15156</v>
      </c>
      <c r="D5830" s="144" t="s">
        <v>9548</v>
      </c>
      <c r="E5830" s="145" t="s">
        <v>30818</v>
      </c>
    </row>
    <row r="5831" spans="1:5" ht="27">
      <c r="A5831" t="str">
        <f t="shared" si="90"/>
        <v>101096</v>
      </c>
      <c r="B5831" s="142" t="s">
        <v>6519</v>
      </c>
      <c r="C5831" s="156" t="s">
        <v>11408</v>
      </c>
      <c r="D5831" s="144" t="s">
        <v>10840</v>
      </c>
      <c r="E5831" s="145" t="s">
        <v>30819</v>
      </c>
    </row>
    <row r="5832" spans="1:5" ht="27">
      <c r="A5832" t="str">
        <f t="shared" ref="A5832:A5895" si="91">IF(ISERROR(SEARCH("/",B5832)=6),TRIM(CLEAN(B5832)),IF(SEARCH("/",B5832)=6,IF(LEN(TRIM(CLEAN(B5832)))=7,LEFT(TRIM(CLEAN(B5832)),6)&amp;"00"&amp;RIGHT(TRIM(CLEAN(B5832)),1),LEFT(TRIM(CLEAN(B5832)),6)&amp;"0"&amp;RIGHT(TRIM(CLEAN(B5832)),2)),TRIM(CLEAN(B5832))))</f>
        <v>101097</v>
      </c>
      <c r="B5832" s="142" t="s">
        <v>6520</v>
      </c>
      <c r="C5832" s="156" t="s">
        <v>11409</v>
      </c>
      <c r="D5832" s="144" t="s">
        <v>10840</v>
      </c>
      <c r="E5832" s="145" t="s">
        <v>30820</v>
      </c>
    </row>
    <row r="5833" spans="1:5" ht="27">
      <c r="A5833" t="str">
        <f t="shared" si="91"/>
        <v>101098</v>
      </c>
      <c r="B5833" s="142" t="s">
        <v>6521</v>
      </c>
      <c r="C5833" s="156" t="s">
        <v>11410</v>
      </c>
      <c r="D5833" s="144" t="s">
        <v>10840</v>
      </c>
      <c r="E5833" s="145" t="s">
        <v>30821</v>
      </c>
    </row>
    <row r="5834" spans="1:5" ht="27">
      <c r="A5834" t="str">
        <f t="shared" si="91"/>
        <v>101099</v>
      </c>
      <c r="B5834" s="142" t="s">
        <v>6522</v>
      </c>
      <c r="C5834" s="156" t="s">
        <v>11411</v>
      </c>
      <c r="D5834" s="144" t="s">
        <v>10840</v>
      </c>
      <c r="E5834" s="145" t="s">
        <v>30822</v>
      </c>
    </row>
    <row r="5835" spans="1:5" ht="27">
      <c r="A5835" t="str">
        <f t="shared" si="91"/>
        <v>101100</v>
      </c>
      <c r="B5835" s="142" t="s">
        <v>6523</v>
      </c>
      <c r="C5835" s="156" t="s">
        <v>11412</v>
      </c>
      <c r="D5835" s="144" t="s">
        <v>10840</v>
      </c>
      <c r="E5835" s="145" t="s">
        <v>30823</v>
      </c>
    </row>
    <row r="5836" spans="1:5" ht="27">
      <c r="A5836" t="str">
        <f t="shared" si="91"/>
        <v>101101</v>
      </c>
      <c r="B5836" s="142" t="s">
        <v>6524</v>
      </c>
      <c r="C5836" s="156" t="s">
        <v>11413</v>
      </c>
      <c r="D5836" s="144" t="s">
        <v>10840</v>
      </c>
      <c r="E5836" s="145" t="s">
        <v>30824</v>
      </c>
    </row>
    <row r="5837" spans="1:5" ht="27">
      <c r="A5837" t="str">
        <f t="shared" si="91"/>
        <v>101102</v>
      </c>
      <c r="B5837" s="142" t="s">
        <v>6525</v>
      </c>
      <c r="C5837" s="156" t="s">
        <v>11414</v>
      </c>
      <c r="D5837" s="144" t="s">
        <v>10840</v>
      </c>
      <c r="E5837" s="145" t="s">
        <v>30825</v>
      </c>
    </row>
    <row r="5838" spans="1:5" ht="27">
      <c r="A5838" t="str">
        <f t="shared" si="91"/>
        <v>101103</v>
      </c>
      <c r="B5838" s="142" t="s">
        <v>6526</v>
      </c>
      <c r="C5838" s="156" t="s">
        <v>11415</v>
      </c>
      <c r="D5838" s="144" t="s">
        <v>10840</v>
      </c>
      <c r="E5838" s="145" t="s">
        <v>30826</v>
      </c>
    </row>
    <row r="5839" spans="1:5" ht="27">
      <c r="A5839" t="str">
        <f t="shared" si="91"/>
        <v>101104</v>
      </c>
      <c r="B5839" s="142" t="s">
        <v>6527</v>
      </c>
      <c r="C5839" s="156" t="s">
        <v>11416</v>
      </c>
      <c r="D5839" s="144" t="s">
        <v>10840</v>
      </c>
      <c r="E5839" s="145" t="s">
        <v>30827</v>
      </c>
    </row>
    <row r="5840" spans="1:5" ht="27">
      <c r="A5840" t="str">
        <f t="shared" si="91"/>
        <v>101105</v>
      </c>
      <c r="B5840" s="142" t="s">
        <v>6528</v>
      </c>
      <c r="C5840" s="156" t="s">
        <v>11417</v>
      </c>
      <c r="D5840" s="144" t="s">
        <v>10840</v>
      </c>
      <c r="E5840" s="145" t="s">
        <v>30828</v>
      </c>
    </row>
    <row r="5841" spans="1:5" ht="27">
      <c r="A5841" t="str">
        <f t="shared" si="91"/>
        <v>101106</v>
      </c>
      <c r="B5841" s="142" t="s">
        <v>6529</v>
      </c>
      <c r="C5841" s="156" t="s">
        <v>11418</v>
      </c>
      <c r="D5841" s="144" t="s">
        <v>10840</v>
      </c>
      <c r="E5841" s="145" t="s">
        <v>30829</v>
      </c>
    </row>
    <row r="5842" spans="1:5" ht="27">
      <c r="A5842" t="str">
        <f t="shared" si="91"/>
        <v>101107</v>
      </c>
      <c r="B5842" s="142" t="s">
        <v>6530</v>
      </c>
      <c r="C5842" s="156" t="s">
        <v>11419</v>
      </c>
      <c r="D5842" s="144" t="s">
        <v>10840</v>
      </c>
      <c r="E5842" s="145" t="s">
        <v>30830</v>
      </c>
    </row>
    <row r="5843" spans="1:5" ht="27">
      <c r="A5843" t="str">
        <f t="shared" si="91"/>
        <v>101108</v>
      </c>
      <c r="B5843" s="142" t="s">
        <v>6531</v>
      </c>
      <c r="C5843" s="156" t="s">
        <v>11420</v>
      </c>
      <c r="D5843" s="144" t="s">
        <v>10840</v>
      </c>
      <c r="E5843" s="145" t="s">
        <v>30831</v>
      </c>
    </row>
    <row r="5844" spans="1:5" ht="27">
      <c r="A5844" t="str">
        <f t="shared" si="91"/>
        <v>101109</v>
      </c>
      <c r="B5844" s="142" t="s">
        <v>6532</v>
      </c>
      <c r="C5844" s="156" t="s">
        <v>11421</v>
      </c>
      <c r="D5844" s="144" t="s">
        <v>10840</v>
      </c>
      <c r="E5844" s="145" t="s">
        <v>30832</v>
      </c>
    </row>
    <row r="5845" spans="1:5" ht="40.5">
      <c r="A5845" t="str">
        <f t="shared" si="91"/>
        <v>101110</v>
      </c>
      <c r="B5845" s="142" t="s">
        <v>6533</v>
      </c>
      <c r="C5845" s="156" t="s">
        <v>11422</v>
      </c>
      <c r="D5845" s="144" t="s">
        <v>10840</v>
      </c>
      <c r="E5845" s="145" t="s">
        <v>30833</v>
      </c>
    </row>
    <row r="5846" spans="1:5" ht="40.5">
      <c r="A5846" t="str">
        <f t="shared" si="91"/>
        <v>101111</v>
      </c>
      <c r="B5846" s="142" t="s">
        <v>6534</v>
      </c>
      <c r="C5846" s="156" t="s">
        <v>11423</v>
      </c>
      <c r="D5846" s="144" t="s">
        <v>10840</v>
      </c>
      <c r="E5846" s="145" t="s">
        <v>30834</v>
      </c>
    </row>
    <row r="5847" spans="1:5" ht="27">
      <c r="A5847" t="str">
        <f t="shared" si="91"/>
        <v>101112</v>
      </c>
      <c r="B5847" s="142" t="s">
        <v>6535</v>
      </c>
      <c r="C5847" s="156" t="s">
        <v>11424</v>
      </c>
      <c r="D5847" s="144" t="s">
        <v>10840</v>
      </c>
      <c r="E5847" s="145" t="s">
        <v>30835</v>
      </c>
    </row>
    <row r="5848" spans="1:5" ht="27">
      <c r="A5848" t="str">
        <f t="shared" si="91"/>
        <v>101113</v>
      </c>
      <c r="B5848" s="142" t="s">
        <v>6536</v>
      </c>
      <c r="C5848" s="156" t="s">
        <v>11425</v>
      </c>
      <c r="D5848" s="144" t="s">
        <v>10840</v>
      </c>
      <c r="E5848" s="145" t="s">
        <v>30836</v>
      </c>
    </row>
    <row r="5849" spans="1:5" ht="27">
      <c r="A5849" t="str">
        <f t="shared" si="91"/>
        <v>101114</v>
      </c>
      <c r="B5849" s="142" t="s">
        <v>7718</v>
      </c>
      <c r="C5849" s="156" t="s">
        <v>14432</v>
      </c>
      <c r="D5849" s="144" t="s">
        <v>10840</v>
      </c>
      <c r="E5849" s="145" t="s">
        <v>28432</v>
      </c>
    </row>
    <row r="5850" spans="1:5" ht="27">
      <c r="A5850" t="str">
        <f t="shared" si="91"/>
        <v>101115</v>
      </c>
      <c r="B5850" s="142" t="s">
        <v>7719</v>
      </c>
      <c r="C5850" s="156" t="s">
        <v>14433</v>
      </c>
      <c r="D5850" s="144" t="s">
        <v>10840</v>
      </c>
      <c r="E5850" s="145" t="s">
        <v>8698</v>
      </c>
    </row>
    <row r="5851" spans="1:5" ht="27">
      <c r="A5851" t="str">
        <f t="shared" si="91"/>
        <v>101116</v>
      </c>
      <c r="B5851" s="142" t="s">
        <v>7720</v>
      </c>
      <c r="C5851" s="156" t="s">
        <v>14434</v>
      </c>
      <c r="D5851" s="144" t="s">
        <v>10840</v>
      </c>
      <c r="E5851" s="145" t="s">
        <v>28570</v>
      </c>
    </row>
    <row r="5852" spans="1:5" ht="27">
      <c r="A5852" t="str">
        <f t="shared" si="91"/>
        <v>101117</v>
      </c>
      <c r="B5852" s="142" t="s">
        <v>7721</v>
      </c>
      <c r="C5852" s="156" t="s">
        <v>14435</v>
      </c>
      <c r="D5852" s="144" t="s">
        <v>10840</v>
      </c>
      <c r="E5852" s="145" t="s">
        <v>9037</v>
      </c>
    </row>
    <row r="5853" spans="1:5" ht="27">
      <c r="A5853" t="str">
        <f t="shared" si="91"/>
        <v>101118</v>
      </c>
      <c r="B5853" s="142" t="s">
        <v>7722</v>
      </c>
      <c r="C5853" s="156" t="s">
        <v>14436</v>
      </c>
      <c r="D5853" s="144" t="s">
        <v>10840</v>
      </c>
      <c r="E5853" s="145" t="s">
        <v>26949</v>
      </c>
    </row>
    <row r="5854" spans="1:5" ht="27">
      <c r="A5854" t="str">
        <f t="shared" si="91"/>
        <v>101119</v>
      </c>
      <c r="B5854" s="142" t="s">
        <v>7723</v>
      </c>
      <c r="C5854" s="156" t="s">
        <v>14437</v>
      </c>
      <c r="D5854" s="144" t="s">
        <v>10840</v>
      </c>
      <c r="E5854" s="145" t="s">
        <v>16996</v>
      </c>
    </row>
    <row r="5855" spans="1:5" ht="27">
      <c r="A5855" t="str">
        <f t="shared" si="91"/>
        <v>101120</v>
      </c>
      <c r="B5855" s="142" t="s">
        <v>7724</v>
      </c>
      <c r="C5855" s="156" t="s">
        <v>14438</v>
      </c>
      <c r="D5855" s="144" t="s">
        <v>10840</v>
      </c>
      <c r="E5855" s="145" t="s">
        <v>17660</v>
      </c>
    </row>
    <row r="5856" spans="1:5" ht="27">
      <c r="A5856" t="str">
        <f t="shared" si="91"/>
        <v>101121</v>
      </c>
      <c r="B5856" s="142" t="s">
        <v>7725</v>
      </c>
      <c r="C5856" s="156" t="s">
        <v>14439</v>
      </c>
      <c r="D5856" s="144" t="s">
        <v>10840</v>
      </c>
      <c r="E5856" s="145" t="s">
        <v>18133</v>
      </c>
    </row>
    <row r="5857" spans="1:5" ht="27">
      <c r="A5857" t="str">
        <f t="shared" si="91"/>
        <v>101122</v>
      </c>
      <c r="B5857" s="142" t="s">
        <v>7726</v>
      </c>
      <c r="C5857" s="156" t="s">
        <v>14440</v>
      </c>
      <c r="D5857" s="144" t="s">
        <v>10840</v>
      </c>
      <c r="E5857" s="145" t="s">
        <v>10730</v>
      </c>
    </row>
    <row r="5858" spans="1:5" ht="27">
      <c r="A5858" t="str">
        <f t="shared" si="91"/>
        <v>101123</v>
      </c>
      <c r="B5858" s="142" t="s">
        <v>7727</v>
      </c>
      <c r="C5858" s="156" t="s">
        <v>14441</v>
      </c>
      <c r="D5858" s="144" t="s">
        <v>10840</v>
      </c>
      <c r="E5858" s="145" t="s">
        <v>9436</v>
      </c>
    </row>
    <row r="5859" spans="1:5" ht="27">
      <c r="A5859" t="str">
        <f t="shared" si="91"/>
        <v>101124</v>
      </c>
      <c r="B5859" s="142" t="s">
        <v>7728</v>
      </c>
      <c r="C5859" s="156" t="s">
        <v>14442</v>
      </c>
      <c r="D5859" s="144" t="s">
        <v>10840</v>
      </c>
      <c r="E5859" s="145" t="s">
        <v>13287</v>
      </c>
    </row>
    <row r="5860" spans="1:5" ht="27">
      <c r="A5860" t="str">
        <f t="shared" si="91"/>
        <v>101125</v>
      </c>
      <c r="B5860" s="142" t="s">
        <v>7729</v>
      </c>
      <c r="C5860" s="156" t="s">
        <v>14444</v>
      </c>
      <c r="D5860" s="144" t="s">
        <v>10840</v>
      </c>
      <c r="E5860" s="145" t="s">
        <v>8595</v>
      </c>
    </row>
    <row r="5861" spans="1:5" ht="27">
      <c r="A5861" t="str">
        <f t="shared" si="91"/>
        <v>101126</v>
      </c>
      <c r="B5861" s="142" t="s">
        <v>7730</v>
      </c>
      <c r="C5861" s="156" t="s">
        <v>14445</v>
      </c>
      <c r="D5861" s="144" t="s">
        <v>10840</v>
      </c>
      <c r="E5861" s="145" t="s">
        <v>20609</v>
      </c>
    </row>
    <row r="5862" spans="1:5" ht="27">
      <c r="A5862" t="str">
        <f t="shared" si="91"/>
        <v>101127</v>
      </c>
      <c r="B5862" s="142" t="s">
        <v>7731</v>
      </c>
      <c r="C5862" s="156" t="s">
        <v>14446</v>
      </c>
      <c r="D5862" s="144" t="s">
        <v>10840</v>
      </c>
      <c r="E5862" s="145" t="s">
        <v>13031</v>
      </c>
    </row>
    <row r="5863" spans="1:5" ht="27">
      <c r="A5863" t="str">
        <f t="shared" si="91"/>
        <v>101128</v>
      </c>
      <c r="B5863" s="142" t="s">
        <v>7732</v>
      </c>
      <c r="C5863" s="156" t="s">
        <v>14447</v>
      </c>
      <c r="D5863" s="144" t="s">
        <v>10840</v>
      </c>
      <c r="E5863" s="145" t="s">
        <v>9011</v>
      </c>
    </row>
    <row r="5864" spans="1:5" ht="27">
      <c r="A5864" t="str">
        <f t="shared" si="91"/>
        <v>101129</v>
      </c>
      <c r="B5864" s="142" t="s">
        <v>7733</v>
      </c>
      <c r="C5864" s="156" t="s">
        <v>14448</v>
      </c>
      <c r="D5864" s="144" t="s">
        <v>10840</v>
      </c>
      <c r="E5864" s="145" t="s">
        <v>9416</v>
      </c>
    </row>
    <row r="5865" spans="1:5" ht="27">
      <c r="A5865" t="str">
        <f t="shared" si="91"/>
        <v>101130</v>
      </c>
      <c r="B5865" s="142" t="s">
        <v>7734</v>
      </c>
      <c r="C5865" s="156" t="s">
        <v>14449</v>
      </c>
      <c r="D5865" s="144" t="s">
        <v>10840</v>
      </c>
      <c r="E5865" s="145" t="s">
        <v>8620</v>
      </c>
    </row>
    <row r="5866" spans="1:5" ht="27">
      <c r="A5866" t="str">
        <f t="shared" si="91"/>
        <v>101131</v>
      </c>
      <c r="B5866" s="142" t="s">
        <v>7735</v>
      </c>
      <c r="C5866" s="156" t="s">
        <v>14450</v>
      </c>
      <c r="D5866" s="144" t="s">
        <v>10840</v>
      </c>
      <c r="E5866" s="145" t="s">
        <v>16385</v>
      </c>
    </row>
    <row r="5867" spans="1:5" ht="27">
      <c r="A5867" t="str">
        <f t="shared" si="91"/>
        <v>101132</v>
      </c>
      <c r="B5867" s="142" t="s">
        <v>7736</v>
      </c>
      <c r="C5867" s="156" t="s">
        <v>14451</v>
      </c>
      <c r="D5867" s="144" t="s">
        <v>10840</v>
      </c>
      <c r="E5867" s="145" t="s">
        <v>25488</v>
      </c>
    </row>
    <row r="5868" spans="1:5" ht="27">
      <c r="A5868" t="str">
        <f t="shared" si="91"/>
        <v>101133</v>
      </c>
      <c r="B5868" s="142" t="s">
        <v>7737</v>
      </c>
      <c r="C5868" s="156" t="s">
        <v>14452</v>
      </c>
      <c r="D5868" s="144" t="s">
        <v>10840</v>
      </c>
      <c r="E5868" s="145" t="s">
        <v>28501</v>
      </c>
    </row>
    <row r="5869" spans="1:5" ht="40.5">
      <c r="A5869" t="str">
        <f t="shared" si="91"/>
        <v>101134</v>
      </c>
      <c r="B5869" s="142" t="s">
        <v>7738</v>
      </c>
      <c r="C5869" s="156" t="s">
        <v>14453</v>
      </c>
      <c r="D5869" s="144" t="s">
        <v>10840</v>
      </c>
      <c r="E5869" s="145" t="s">
        <v>8668</v>
      </c>
    </row>
    <row r="5870" spans="1:5" ht="40.5">
      <c r="A5870" t="str">
        <f t="shared" si="91"/>
        <v>101135</v>
      </c>
      <c r="B5870" s="142" t="s">
        <v>7739</v>
      </c>
      <c r="C5870" s="156" t="s">
        <v>14454</v>
      </c>
      <c r="D5870" s="144" t="s">
        <v>10840</v>
      </c>
      <c r="E5870" s="145" t="s">
        <v>9230</v>
      </c>
    </row>
    <row r="5871" spans="1:5" ht="40.5">
      <c r="A5871" t="str">
        <f t="shared" si="91"/>
        <v>101136</v>
      </c>
      <c r="B5871" s="142" t="s">
        <v>7740</v>
      </c>
      <c r="C5871" s="156" t="s">
        <v>14455</v>
      </c>
      <c r="D5871" s="144" t="s">
        <v>10840</v>
      </c>
      <c r="E5871" s="145" t="s">
        <v>8617</v>
      </c>
    </row>
    <row r="5872" spans="1:5" ht="40.5">
      <c r="A5872" t="str">
        <f t="shared" si="91"/>
        <v>101137</v>
      </c>
      <c r="B5872" s="142" t="s">
        <v>7741</v>
      </c>
      <c r="C5872" s="156" t="s">
        <v>14456</v>
      </c>
      <c r="D5872" s="144" t="s">
        <v>10840</v>
      </c>
      <c r="E5872" s="145" t="s">
        <v>26003</v>
      </c>
    </row>
    <row r="5873" spans="1:5" ht="40.5">
      <c r="A5873" t="str">
        <f t="shared" si="91"/>
        <v>101138</v>
      </c>
      <c r="B5873" s="142" t="s">
        <v>7742</v>
      </c>
      <c r="C5873" s="156" t="s">
        <v>14457</v>
      </c>
      <c r="D5873" s="144" t="s">
        <v>10840</v>
      </c>
      <c r="E5873" s="145" t="s">
        <v>8790</v>
      </c>
    </row>
    <row r="5874" spans="1:5" ht="40.5">
      <c r="A5874" t="str">
        <f t="shared" si="91"/>
        <v>101139</v>
      </c>
      <c r="B5874" s="142" t="s">
        <v>7743</v>
      </c>
      <c r="C5874" s="156" t="s">
        <v>14458</v>
      </c>
      <c r="D5874" s="144" t="s">
        <v>10840</v>
      </c>
      <c r="E5874" s="145" t="s">
        <v>11887</v>
      </c>
    </row>
    <row r="5875" spans="1:5" ht="40.5">
      <c r="A5875" t="str">
        <f t="shared" si="91"/>
        <v>101140</v>
      </c>
      <c r="B5875" s="142" t="s">
        <v>7744</v>
      </c>
      <c r="C5875" s="156" t="s">
        <v>14459</v>
      </c>
      <c r="D5875" s="144" t="s">
        <v>10840</v>
      </c>
      <c r="E5875" s="145" t="s">
        <v>25596</v>
      </c>
    </row>
    <row r="5876" spans="1:5" ht="40.5">
      <c r="A5876" t="str">
        <f t="shared" si="91"/>
        <v>101141</v>
      </c>
      <c r="B5876" s="142" t="s">
        <v>7745</v>
      </c>
      <c r="C5876" s="156" t="s">
        <v>14460</v>
      </c>
      <c r="D5876" s="144" t="s">
        <v>10840</v>
      </c>
      <c r="E5876" s="145" t="s">
        <v>9308</v>
      </c>
    </row>
    <row r="5877" spans="1:5" ht="40.5">
      <c r="A5877" t="str">
        <f t="shared" si="91"/>
        <v>101142</v>
      </c>
      <c r="B5877" s="142" t="s">
        <v>7746</v>
      </c>
      <c r="C5877" s="156" t="s">
        <v>14461</v>
      </c>
      <c r="D5877" s="144" t="s">
        <v>10840</v>
      </c>
      <c r="E5877" s="145" t="s">
        <v>9091</v>
      </c>
    </row>
    <row r="5878" spans="1:5" ht="40.5">
      <c r="A5878" t="str">
        <f t="shared" si="91"/>
        <v>101143</v>
      </c>
      <c r="B5878" s="142" t="s">
        <v>7747</v>
      </c>
      <c r="C5878" s="156" t="s">
        <v>14462</v>
      </c>
      <c r="D5878" s="144" t="s">
        <v>10840</v>
      </c>
      <c r="E5878" s="145" t="s">
        <v>16965</v>
      </c>
    </row>
    <row r="5879" spans="1:5" ht="40.5">
      <c r="A5879" t="str">
        <f t="shared" si="91"/>
        <v>101144</v>
      </c>
      <c r="B5879" s="142" t="s">
        <v>7748</v>
      </c>
      <c r="C5879" s="156" t="s">
        <v>14463</v>
      </c>
      <c r="D5879" s="144" t="s">
        <v>10840</v>
      </c>
      <c r="E5879" s="145" t="s">
        <v>13509</v>
      </c>
    </row>
    <row r="5880" spans="1:5" ht="40.5">
      <c r="A5880" t="str">
        <f t="shared" si="91"/>
        <v>101145</v>
      </c>
      <c r="B5880" s="142" t="s">
        <v>7749</v>
      </c>
      <c r="C5880" s="156" t="s">
        <v>14464</v>
      </c>
      <c r="D5880" s="144" t="s">
        <v>10840</v>
      </c>
      <c r="E5880" s="145" t="s">
        <v>19148</v>
      </c>
    </row>
    <row r="5881" spans="1:5" ht="40.5">
      <c r="A5881" t="str">
        <f t="shared" si="91"/>
        <v>101146</v>
      </c>
      <c r="B5881" s="142" t="s">
        <v>7750</v>
      </c>
      <c r="C5881" s="156" t="s">
        <v>14465</v>
      </c>
      <c r="D5881" s="144" t="s">
        <v>10840</v>
      </c>
      <c r="E5881" s="145" t="s">
        <v>11709</v>
      </c>
    </row>
    <row r="5882" spans="1:5" ht="40.5">
      <c r="A5882" t="str">
        <f t="shared" si="91"/>
        <v>101147</v>
      </c>
      <c r="B5882" s="142" t="s">
        <v>7751</v>
      </c>
      <c r="C5882" s="156" t="s">
        <v>14466</v>
      </c>
      <c r="D5882" s="144" t="s">
        <v>10840</v>
      </c>
      <c r="E5882" s="145" t="s">
        <v>17620</v>
      </c>
    </row>
    <row r="5883" spans="1:5" ht="40.5">
      <c r="A5883" t="str">
        <f t="shared" si="91"/>
        <v>101148</v>
      </c>
      <c r="B5883" s="142" t="s">
        <v>7752</v>
      </c>
      <c r="C5883" s="156" t="s">
        <v>14467</v>
      </c>
      <c r="D5883" s="144" t="s">
        <v>10840</v>
      </c>
      <c r="E5883" s="145" t="s">
        <v>17959</v>
      </c>
    </row>
    <row r="5884" spans="1:5" ht="40.5">
      <c r="A5884" t="str">
        <f t="shared" si="91"/>
        <v>101149</v>
      </c>
      <c r="B5884" s="142" t="s">
        <v>7753</v>
      </c>
      <c r="C5884" s="156" t="s">
        <v>14468</v>
      </c>
      <c r="D5884" s="144" t="s">
        <v>10840</v>
      </c>
      <c r="E5884" s="145" t="s">
        <v>15598</v>
      </c>
    </row>
    <row r="5885" spans="1:5" ht="40.5">
      <c r="A5885" t="str">
        <f t="shared" si="91"/>
        <v>101150</v>
      </c>
      <c r="B5885" s="142" t="s">
        <v>7754</v>
      </c>
      <c r="C5885" s="156" t="s">
        <v>14469</v>
      </c>
      <c r="D5885" s="144" t="s">
        <v>10840</v>
      </c>
      <c r="E5885" s="145" t="s">
        <v>20713</v>
      </c>
    </row>
    <row r="5886" spans="1:5" ht="40.5">
      <c r="A5886" t="str">
        <f t="shared" si="91"/>
        <v>101151</v>
      </c>
      <c r="B5886" s="142" t="s">
        <v>7755</v>
      </c>
      <c r="C5886" s="156" t="s">
        <v>14470</v>
      </c>
      <c r="D5886" s="144" t="s">
        <v>10840</v>
      </c>
      <c r="E5886" s="145" t="s">
        <v>8912</v>
      </c>
    </row>
    <row r="5887" spans="1:5" ht="40.5">
      <c r="A5887" t="str">
        <f t="shared" si="91"/>
        <v>101152</v>
      </c>
      <c r="B5887" s="142" t="s">
        <v>7756</v>
      </c>
      <c r="C5887" s="156" t="s">
        <v>14471</v>
      </c>
      <c r="D5887" s="144" t="s">
        <v>10840</v>
      </c>
      <c r="E5887" s="145" t="s">
        <v>24960</v>
      </c>
    </row>
    <row r="5888" spans="1:5" ht="40.5">
      <c r="A5888" t="str">
        <f t="shared" si="91"/>
        <v>101153</v>
      </c>
      <c r="B5888" s="142" t="s">
        <v>7757</v>
      </c>
      <c r="C5888" s="156" t="s">
        <v>14472</v>
      </c>
      <c r="D5888" s="144" t="s">
        <v>10840</v>
      </c>
      <c r="E5888" s="145" t="s">
        <v>17957</v>
      </c>
    </row>
    <row r="5889" spans="1:5" ht="27">
      <c r="A5889" t="str">
        <f t="shared" si="91"/>
        <v>101154</v>
      </c>
      <c r="B5889" s="142" t="s">
        <v>6537</v>
      </c>
      <c r="C5889" s="156" t="s">
        <v>14812</v>
      </c>
      <c r="D5889" s="144" t="s">
        <v>9772</v>
      </c>
      <c r="E5889" s="145" t="s">
        <v>30837</v>
      </c>
    </row>
    <row r="5890" spans="1:5" ht="27">
      <c r="A5890" t="str">
        <f t="shared" si="91"/>
        <v>101155</v>
      </c>
      <c r="B5890" s="142" t="s">
        <v>6538</v>
      </c>
      <c r="C5890" s="156" t="s">
        <v>14813</v>
      </c>
      <c r="D5890" s="144" t="s">
        <v>9772</v>
      </c>
      <c r="E5890" s="145" t="s">
        <v>30838</v>
      </c>
    </row>
    <row r="5891" spans="1:5" ht="27">
      <c r="A5891" t="str">
        <f t="shared" si="91"/>
        <v>101156</v>
      </c>
      <c r="B5891" s="142" t="s">
        <v>6539</v>
      </c>
      <c r="C5891" s="156" t="s">
        <v>14814</v>
      </c>
      <c r="D5891" s="144" t="s">
        <v>9772</v>
      </c>
      <c r="E5891" s="145" t="s">
        <v>30839</v>
      </c>
    </row>
    <row r="5892" spans="1:5">
      <c r="A5892" t="str">
        <f t="shared" si="91"/>
        <v>101157</v>
      </c>
      <c r="B5892" s="142" t="s">
        <v>30840</v>
      </c>
      <c r="C5892" s="156" t="s">
        <v>30841</v>
      </c>
      <c r="D5892" s="144" t="s">
        <v>9772</v>
      </c>
      <c r="E5892" s="145" t="s">
        <v>29305</v>
      </c>
    </row>
    <row r="5893" spans="1:5">
      <c r="A5893" t="str">
        <f t="shared" si="91"/>
        <v>101158</v>
      </c>
      <c r="B5893" s="142" t="s">
        <v>30842</v>
      </c>
      <c r="C5893" s="156" t="s">
        <v>30843</v>
      </c>
      <c r="D5893" s="144" t="s">
        <v>9772</v>
      </c>
      <c r="E5893" s="145" t="s">
        <v>25686</v>
      </c>
    </row>
    <row r="5894" spans="1:5" ht="27">
      <c r="A5894" t="str">
        <f t="shared" si="91"/>
        <v>101159</v>
      </c>
      <c r="B5894" s="142" t="s">
        <v>6540</v>
      </c>
      <c r="C5894" s="156" t="s">
        <v>14682</v>
      </c>
      <c r="D5894" s="144" t="s">
        <v>9772</v>
      </c>
      <c r="E5894" s="145" t="s">
        <v>28852</v>
      </c>
    </row>
    <row r="5895" spans="1:5" ht="27">
      <c r="A5895" t="str">
        <f t="shared" si="91"/>
        <v>101161</v>
      </c>
      <c r="B5895" s="142" t="s">
        <v>6541</v>
      </c>
      <c r="C5895" s="156" t="s">
        <v>14778</v>
      </c>
      <c r="D5895" s="144" t="s">
        <v>9772</v>
      </c>
      <c r="E5895" s="145" t="s">
        <v>30844</v>
      </c>
    </row>
    <row r="5896" spans="1:5" ht="27">
      <c r="A5896" t="str">
        <f t="shared" ref="A5896:A5959" si="92">IF(ISERROR(SEARCH("/",B5896)=6),TRIM(CLEAN(B5896)),IF(SEARCH("/",B5896)=6,IF(LEN(TRIM(CLEAN(B5896)))=7,LEFT(TRIM(CLEAN(B5896)),6)&amp;"00"&amp;RIGHT(TRIM(CLEAN(B5896)),1),LEFT(TRIM(CLEAN(B5896)),6)&amp;"0"&amp;RIGHT(TRIM(CLEAN(B5896)),2)),TRIM(CLEAN(B5896))))</f>
        <v>101162</v>
      </c>
      <c r="B5896" s="142" t="s">
        <v>6542</v>
      </c>
      <c r="C5896" s="156" t="s">
        <v>14716</v>
      </c>
      <c r="D5896" s="144" t="s">
        <v>9772</v>
      </c>
      <c r="E5896" s="145" t="s">
        <v>19917</v>
      </c>
    </row>
    <row r="5897" spans="1:5" ht="27">
      <c r="A5897" t="str">
        <f t="shared" si="92"/>
        <v>101163</v>
      </c>
      <c r="B5897" s="142" t="s">
        <v>6543</v>
      </c>
      <c r="C5897" s="156" t="s">
        <v>14779</v>
      </c>
      <c r="D5897" s="144" t="s">
        <v>9772</v>
      </c>
      <c r="E5897" s="145" t="s">
        <v>30845</v>
      </c>
    </row>
    <row r="5898" spans="1:5" ht="27">
      <c r="A5898" t="str">
        <f t="shared" si="92"/>
        <v>101164</v>
      </c>
      <c r="B5898" s="142" t="s">
        <v>6544</v>
      </c>
      <c r="C5898" s="156" t="s">
        <v>14780</v>
      </c>
      <c r="D5898" s="144" t="s">
        <v>9772</v>
      </c>
      <c r="E5898" s="145" t="s">
        <v>30846</v>
      </c>
    </row>
    <row r="5899" spans="1:5" ht="27">
      <c r="A5899" t="str">
        <f t="shared" si="92"/>
        <v>101165</v>
      </c>
      <c r="B5899" s="142" t="s">
        <v>6545</v>
      </c>
      <c r="C5899" s="156" t="s">
        <v>11811</v>
      </c>
      <c r="D5899" s="144" t="s">
        <v>10840</v>
      </c>
      <c r="E5899" s="145" t="s">
        <v>30847</v>
      </c>
    </row>
    <row r="5900" spans="1:5" ht="27">
      <c r="A5900" t="str">
        <f t="shared" si="92"/>
        <v>101166</v>
      </c>
      <c r="B5900" s="142" t="s">
        <v>6546</v>
      </c>
      <c r="C5900" s="156" t="s">
        <v>11812</v>
      </c>
      <c r="D5900" s="144" t="s">
        <v>10840</v>
      </c>
      <c r="E5900" s="145" t="s">
        <v>30848</v>
      </c>
    </row>
    <row r="5901" spans="1:5">
      <c r="A5901" t="str">
        <f t="shared" si="92"/>
        <v>101167</v>
      </c>
      <c r="B5901" s="142" t="s">
        <v>6547</v>
      </c>
      <c r="C5901" s="156" t="s">
        <v>14963</v>
      </c>
      <c r="D5901" s="144" t="s">
        <v>9772</v>
      </c>
      <c r="E5901" s="145" t="s">
        <v>30849</v>
      </c>
    </row>
    <row r="5902" spans="1:5" ht="27">
      <c r="A5902" t="str">
        <f t="shared" si="92"/>
        <v>101168</v>
      </c>
      <c r="B5902" s="142" t="s">
        <v>6548</v>
      </c>
      <c r="C5902" s="156" t="s">
        <v>14964</v>
      </c>
      <c r="D5902" s="144" t="s">
        <v>9772</v>
      </c>
      <c r="E5902" s="145" t="s">
        <v>30850</v>
      </c>
    </row>
    <row r="5903" spans="1:5" ht="27">
      <c r="A5903" t="str">
        <f t="shared" si="92"/>
        <v>101169</v>
      </c>
      <c r="B5903" s="142" t="s">
        <v>6549</v>
      </c>
      <c r="C5903" s="156" t="s">
        <v>14965</v>
      </c>
      <c r="D5903" s="144" t="s">
        <v>9772</v>
      </c>
      <c r="E5903" s="145" t="s">
        <v>19917</v>
      </c>
    </row>
    <row r="5904" spans="1:5" ht="27">
      <c r="A5904" t="str">
        <f t="shared" si="92"/>
        <v>101170</v>
      </c>
      <c r="B5904" s="142" t="s">
        <v>6550</v>
      </c>
      <c r="C5904" s="156" t="s">
        <v>14966</v>
      </c>
      <c r="D5904" s="144" t="s">
        <v>9772</v>
      </c>
      <c r="E5904" s="145" t="s">
        <v>17287</v>
      </c>
    </row>
    <row r="5905" spans="1:5" ht="27">
      <c r="A5905" t="str">
        <f t="shared" si="92"/>
        <v>101171</v>
      </c>
      <c r="B5905" s="142" t="s">
        <v>6551</v>
      </c>
      <c r="C5905" s="156" t="s">
        <v>14967</v>
      </c>
      <c r="D5905" s="144" t="s">
        <v>9772</v>
      </c>
      <c r="E5905" s="145" t="s">
        <v>28851</v>
      </c>
    </row>
    <row r="5906" spans="1:5" ht="27">
      <c r="A5906" t="str">
        <f t="shared" si="92"/>
        <v>101172</v>
      </c>
      <c r="B5906" s="142" t="s">
        <v>6552</v>
      </c>
      <c r="C5906" s="156" t="s">
        <v>14968</v>
      </c>
      <c r="D5906" s="144" t="s">
        <v>9772</v>
      </c>
      <c r="E5906" s="145" t="s">
        <v>26000</v>
      </c>
    </row>
    <row r="5907" spans="1:5" ht="27">
      <c r="A5907" t="str">
        <f t="shared" si="92"/>
        <v>101173</v>
      </c>
      <c r="B5907" s="142" t="s">
        <v>6553</v>
      </c>
      <c r="C5907" s="156" t="s">
        <v>11447</v>
      </c>
      <c r="D5907" s="144" t="s">
        <v>9548</v>
      </c>
      <c r="E5907" s="145" t="s">
        <v>26205</v>
      </c>
    </row>
    <row r="5908" spans="1:5" ht="27">
      <c r="A5908" t="str">
        <f t="shared" si="92"/>
        <v>101174</v>
      </c>
      <c r="B5908" s="142" t="s">
        <v>6554</v>
      </c>
      <c r="C5908" s="156" t="s">
        <v>11448</v>
      </c>
      <c r="D5908" s="144" t="s">
        <v>9548</v>
      </c>
      <c r="E5908" s="145" t="s">
        <v>30851</v>
      </c>
    </row>
    <row r="5909" spans="1:5" ht="27">
      <c r="A5909" t="str">
        <f t="shared" si="92"/>
        <v>101175</v>
      </c>
      <c r="B5909" s="142" t="s">
        <v>6555</v>
      </c>
      <c r="C5909" s="156" t="s">
        <v>11449</v>
      </c>
      <c r="D5909" s="144" t="s">
        <v>9548</v>
      </c>
      <c r="E5909" s="145" t="s">
        <v>30852</v>
      </c>
    </row>
    <row r="5910" spans="1:5" ht="27">
      <c r="A5910" t="str">
        <f t="shared" si="92"/>
        <v>101176</v>
      </c>
      <c r="B5910" s="142" t="s">
        <v>6556</v>
      </c>
      <c r="C5910" s="156" t="s">
        <v>11450</v>
      </c>
      <c r="D5910" s="144" t="s">
        <v>9548</v>
      </c>
      <c r="E5910" s="145" t="s">
        <v>30853</v>
      </c>
    </row>
    <row r="5911" spans="1:5" ht="27">
      <c r="A5911" t="str">
        <f t="shared" si="92"/>
        <v>101188</v>
      </c>
      <c r="B5911" s="142" t="s">
        <v>6557</v>
      </c>
      <c r="C5911" s="156" t="s">
        <v>15817</v>
      </c>
      <c r="D5911" s="144" t="s">
        <v>9548</v>
      </c>
      <c r="E5911" s="145" t="s">
        <v>14361</v>
      </c>
    </row>
    <row r="5912" spans="1:5" ht="27">
      <c r="A5912" t="str">
        <f t="shared" si="92"/>
        <v>101189</v>
      </c>
      <c r="B5912" s="142" t="s">
        <v>6558</v>
      </c>
      <c r="C5912" s="156" t="s">
        <v>15818</v>
      </c>
      <c r="D5912" s="144" t="s">
        <v>9548</v>
      </c>
      <c r="E5912" s="145" t="s">
        <v>20757</v>
      </c>
    </row>
    <row r="5913" spans="1:5" ht="27">
      <c r="A5913" t="str">
        <f t="shared" si="92"/>
        <v>101190</v>
      </c>
      <c r="B5913" s="142" t="s">
        <v>6559</v>
      </c>
      <c r="C5913" s="156" t="s">
        <v>15819</v>
      </c>
      <c r="D5913" s="144" t="s">
        <v>9548</v>
      </c>
      <c r="E5913" s="145" t="s">
        <v>18155</v>
      </c>
    </row>
    <row r="5914" spans="1:5" ht="27">
      <c r="A5914" t="str">
        <f t="shared" si="92"/>
        <v>101191</v>
      </c>
      <c r="B5914" s="142" t="s">
        <v>6560</v>
      </c>
      <c r="C5914" s="156" t="s">
        <v>15820</v>
      </c>
      <c r="D5914" s="144" t="s">
        <v>9548</v>
      </c>
      <c r="E5914" s="145" t="s">
        <v>26510</v>
      </c>
    </row>
    <row r="5915" spans="1:5" ht="27">
      <c r="A5915" t="str">
        <f t="shared" si="92"/>
        <v>101192</v>
      </c>
      <c r="B5915" s="142" t="s">
        <v>6561</v>
      </c>
      <c r="C5915" s="156" t="s">
        <v>15821</v>
      </c>
      <c r="D5915" s="144" t="s">
        <v>9548</v>
      </c>
      <c r="E5915" s="145" t="s">
        <v>25503</v>
      </c>
    </row>
    <row r="5916" spans="1:5" ht="27">
      <c r="A5916" t="str">
        <f t="shared" si="92"/>
        <v>101193</v>
      </c>
      <c r="B5916" s="142" t="s">
        <v>6562</v>
      </c>
      <c r="C5916" s="156" t="s">
        <v>15822</v>
      </c>
      <c r="D5916" s="144" t="s">
        <v>9548</v>
      </c>
      <c r="E5916" s="145" t="s">
        <v>18102</v>
      </c>
    </row>
    <row r="5917" spans="1:5" ht="27">
      <c r="A5917" t="str">
        <f t="shared" si="92"/>
        <v>101194</v>
      </c>
      <c r="B5917" s="142" t="s">
        <v>6563</v>
      </c>
      <c r="C5917" s="156" t="s">
        <v>15823</v>
      </c>
      <c r="D5917" s="144" t="s">
        <v>9548</v>
      </c>
      <c r="E5917" s="145" t="s">
        <v>25540</v>
      </c>
    </row>
    <row r="5918" spans="1:5" ht="40.5">
      <c r="A5918" t="str">
        <f t="shared" si="92"/>
        <v>101197</v>
      </c>
      <c r="B5918" s="142" t="s">
        <v>6564</v>
      </c>
      <c r="C5918" s="156" t="s">
        <v>15824</v>
      </c>
      <c r="D5918" s="144" t="s">
        <v>9548</v>
      </c>
      <c r="E5918" s="145" t="s">
        <v>30854</v>
      </c>
    </row>
    <row r="5919" spans="1:5" ht="40.5">
      <c r="A5919" t="str">
        <f t="shared" si="92"/>
        <v>101198</v>
      </c>
      <c r="B5919" s="142" t="s">
        <v>6565</v>
      </c>
      <c r="C5919" s="156" t="s">
        <v>15825</v>
      </c>
      <c r="D5919" s="144" t="s">
        <v>9548</v>
      </c>
      <c r="E5919" s="145" t="s">
        <v>28997</v>
      </c>
    </row>
    <row r="5920" spans="1:5" ht="40.5">
      <c r="A5920" t="str">
        <f t="shared" si="92"/>
        <v>101199</v>
      </c>
      <c r="B5920" s="142" t="s">
        <v>6566</v>
      </c>
      <c r="C5920" s="156" t="s">
        <v>15826</v>
      </c>
      <c r="D5920" s="144" t="s">
        <v>9548</v>
      </c>
      <c r="E5920" s="145" t="s">
        <v>30855</v>
      </c>
    </row>
    <row r="5921" spans="1:5" ht="40.5">
      <c r="A5921" t="str">
        <f t="shared" si="92"/>
        <v>101200</v>
      </c>
      <c r="B5921" s="142" t="s">
        <v>6567</v>
      </c>
      <c r="C5921" s="156" t="s">
        <v>15827</v>
      </c>
      <c r="D5921" s="144" t="s">
        <v>9548</v>
      </c>
      <c r="E5921" s="145" t="s">
        <v>29296</v>
      </c>
    </row>
    <row r="5922" spans="1:5" ht="40.5">
      <c r="A5922" t="str">
        <f t="shared" si="92"/>
        <v>101201</v>
      </c>
      <c r="B5922" s="142" t="s">
        <v>6568</v>
      </c>
      <c r="C5922" s="156" t="s">
        <v>15828</v>
      </c>
      <c r="D5922" s="144" t="s">
        <v>9548</v>
      </c>
      <c r="E5922" s="145" t="s">
        <v>30856</v>
      </c>
    </row>
    <row r="5923" spans="1:5" ht="40.5">
      <c r="A5923" t="str">
        <f t="shared" si="92"/>
        <v>101202</v>
      </c>
      <c r="B5923" s="142" t="s">
        <v>6569</v>
      </c>
      <c r="C5923" s="156" t="s">
        <v>15829</v>
      </c>
      <c r="D5923" s="144" t="s">
        <v>9548</v>
      </c>
      <c r="E5923" s="145" t="s">
        <v>30857</v>
      </c>
    </row>
    <row r="5924" spans="1:5" ht="40.5">
      <c r="A5924" t="str">
        <f t="shared" si="92"/>
        <v>101203</v>
      </c>
      <c r="B5924" s="142" t="s">
        <v>6570</v>
      </c>
      <c r="C5924" s="156" t="s">
        <v>15830</v>
      </c>
      <c r="D5924" s="144" t="s">
        <v>9548</v>
      </c>
      <c r="E5924" s="145" t="s">
        <v>25447</v>
      </c>
    </row>
    <row r="5925" spans="1:5" ht="40.5">
      <c r="A5925" t="str">
        <f t="shared" si="92"/>
        <v>101204</v>
      </c>
      <c r="B5925" s="142" t="s">
        <v>6571</v>
      </c>
      <c r="C5925" s="156" t="s">
        <v>15831</v>
      </c>
      <c r="D5925" s="144" t="s">
        <v>9548</v>
      </c>
      <c r="E5925" s="145" t="s">
        <v>30858</v>
      </c>
    </row>
    <row r="5926" spans="1:5" ht="27">
      <c r="A5926" t="str">
        <f t="shared" si="92"/>
        <v>101205</v>
      </c>
      <c r="B5926" s="142" t="s">
        <v>6572</v>
      </c>
      <c r="C5926" s="156" t="s">
        <v>15832</v>
      </c>
      <c r="D5926" s="144" t="s">
        <v>9548</v>
      </c>
      <c r="E5926" s="145" t="s">
        <v>30857</v>
      </c>
    </row>
    <row r="5927" spans="1:5" ht="54">
      <c r="A5927" t="str">
        <f t="shared" si="92"/>
        <v>101206</v>
      </c>
      <c r="B5927" s="142" t="s">
        <v>6573</v>
      </c>
      <c r="C5927" s="156" t="s">
        <v>14473</v>
      </c>
      <c r="D5927" s="144" t="s">
        <v>10840</v>
      </c>
      <c r="E5927" s="145" t="s">
        <v>8509</v>
      </c>
    </row>
    <row r="5928" spans="1:5" ht="54">
      <c r="A5928" t="str">
        <f t="shared" si="92"/>
        <v>101207</v>
      </c>
      <c r="B5928" s="142" t="s">
        <v>6574</v>
      </c>
      <c r="C5928" s="156" t="s">
        <v>14474</v>
      </c>
      <c r="D5928" s="144" t="s">
        <v>10840</v>
      </c>
      <c r="E5928" s="145" t="s">
        <v>26278</v>
      </c>
    </row>
    <row r="5929" spans="1:5" ht="54">
      <c r="A5929" t="str">
        <f t="shared" si="92"/>
        <v>101208</v>
      </c>
      <c r="B5929" s="142" t="s">
        <v>6575</v>
      </c>
      <c r="C5929" s="156" t="s">
        <v>14475</v>
      </c>
      <c r="D5929" s="144" t="s">
        <v>10840</v>
      </c>
      <c r="E5929" s="145" t="s">
        <v>8555</v>
      </c>
    </row>
    <row r="5930" spans="1:5" ht="54">
      <c r="A5930" t="str">
        <f t="shared" si="92"/>
        <v>101209</v>
      </c>
      <c r="B5930" s="142" t="s">
        <v>6576</v>
      </c>
      <c r="C5930" s="156" t="s">
        <v>14476</v>
      </c>
      <c r="D5930" s="144" t="s">
        <v>10840</v>
      </c>
      <c r="E5930" s="145" t="s">
        <v>16778</v>
      </c>
    </row>
    <row r="5931" spans="1:5" ht="54">
      <c r="A5931" t="str">
        <f t="shared" si="92"/>
        <v>101210</v>
      </c>
      <c r="B5931" s="142" t="s">
        <v>6577</v>
      </c>
      <c r="C5931" s="156" t="s">
        <v>14477</v>
      </c>
      <c r="D5931" s="144" t="s">
        <v>10840</v>
      </c>
      <c r="E5931" s="145" t="s">
        <v>8727</v>
      </c>
    </row>
    <row r="5932" spans="1:5" ht="54">
      <c r="A5932" t="str">
        <f t="shared" si="92"/>
        <v>101211</v>
      </c>
      <c r="B5932" s="142" t="s">
        <v>6578</v>
      </c>
      <c r="C5932" s="156" t="s">
        <v>14478</v>
      </c>
      <c r="D5932" s="144" t="s">
        <v>10840</v>
      </c>
      <c r="E5932" s="145" t="s">
        <v>14950</v>
      </c>
    </row>
    <row r="5933" spans="1:5" ht="54">
      <c r="A5933" t="str">
        <f t="shared" si="92"/>
        <v>101212</v>
      </c>
      <c r="B5933" s="142" t="s">
        <v>6579</v>
      </c>
      <c r="C5933" s="156" t="s">
        <v>14479</v>
      </c>
      <c r="D5933" s="144" t="s">
        <v>10840</v>
      </c>
      <c r="E5933" s="145" t="s">
        <v>13228</v>
      </c>
    </row>
    <row r="5934" spans="1:5" ht="54">
      <c r="A5934" t="str">
        <f t="shared" si="92"/>
        <v>101213</v>
      </c>
      <c r="B5934" s="142" t="s">
        <v>6580</v>
      </c>
      <c r="C5934" s="156" t="s">
        <v>14480</v>
      </c>
      <c r="D5934" s="144" t="s">
        <v>10840</v>
      </c>
      <c r="E5934" s="145" t="s">
        <v>28433</v>
      </c>
    </row>
    <row r="5935" spans="1:5" ht="54">
      <c r="A5935" t="str">
        <f t="shared" si="92"/>
        <v>101214</v>
      </c>
      <c r="B5935" s="142" t="s">
        <v>6581</v>
      </c>
      <c r="C5935" s="156" t="s">
        <v>14481</v>
      </c>
      <c r="D5935" s="144" t="s">
        <v>10840</v>
      </c>
      <c r="E5935" s="145" t="s">
        <v>12751</v>
      </c>
    </row>
    <row r="5936" spans="1:5" ht="54">
      <c r="A5936" t="str">
        <f t="shared" si="92"/>
        <v>101215</v>
      </c>
      <c r="B5936" s="142" t="s">
        <v>6582</v>
      </c>
      <c r="C5936" s="156" t="s">
        <v>14482</v>
      </c>
      <c r="D5936" s="144" t="s">
        <v>10840</v>
      </c>
      <c r="E5936" s="145" t="s">
        <v>9101</v>
      </c>
    </row>
    <row r="5937" spans="1:5" ht="54">
      <c r="A5937" t="str">
        <f t="shared" si="92"/>
        <v>101216</v>
      </c>
      <c r="B5937" s="142" t="s">
        <v>6583</v>
      </c>
      <c r="C5937" s="156" t="s">
        <v>14483</v>
      </c>
      <c r="D5937" s="144" t="s">
        <v>10840</v>
      </c>
      <c r="E5937" s="145" t="s">
        <v>16424</v>
      </c>
    </row>
    <row r="5938" spans="1:5" ht="54">
      <c r="A5938" t="str">
        <f t="shared" si="92"/>
        <v>101217</v>
      </c>
      <c r="B5938" s="142" t="s">
        <v>6584</v>
      </c>
      <c r="C5938" s="156" t="s">
        <v>14485</v>
      </c>
      <c r="D5938" s="144" t="s">
        <v>10840</v>
      </c>
      <c r="E5938" s="145" t="s">
        <v>18154</v>
      </c>
    </row>
    <row r="5939" spans="1:5" ht="54">
      <c r="A5939" t="str">
        <f t="shared" si="92"/>
        <v>101218</v>
      </c>
      <c r="B5939" s="142" t="s">
        <v>6585</v>
      </c>
      <c r="C5939" s="156" t="s">
        <v>14486</v>
      </c>
      <c r="D5939" s="144" t="s">
        <v>10840</v>
      </c>
      <c r="E5939" s="145" t="s">
        <v>16346</v>
      </c>
    </row>
    <row r="5940" spans="1:5" ht="54">
      <c r="A5940" t="str">
        <f t="shared" si="92"/>
        <v>101219</v>
      </c>
      <c r="B5940" s="142" t="s">
        <v>6586</v>
      </c>
      <c r="C5940" s="156" t="s">
        <v>14487</v>
      </c>
      <c r="D5940" s="144" t="s">
        <v>10840</v>
      </c>
      <c r="E5940" s="145" t="s">
        <v>9403</v>
      </c>
    </row>
    <row r="5941" spans="1:5" ht="54">
      <c r="A5941" t="str">
        <f t="shared" si="92"/>
        <v>101220</v>
      </c>
      <c r="B5941" s="142" t="s">
        <v>6587</v>
      </c>
      <c r="C5941" s="156" t="s">
        <v>14488</v>
      </c>
      <c r="D5941" s="144" t="s">
        <v>10840</v>
      </c>
      <c r="E5941" s="145" t="s">
        <v>16646</v>
      </c>
    </row>
    <row r="5942" spans="1:5" ht="54">
      <c r="A5942" t="str">
        <f t="shared" si="92"/>
        <v>101221</v>
      </c>
      <c r="B5942" s="142" t="s">
        <v>6588</v>
      </c>
      <c r="C5942" s="156" t="s">
        <v>14489</v>
      </c>
      <c r="D5942" s="144" t="s">
        <v>10840</v>
      </c>
      <c r="E5942" s="145" t="s">
        <v>9417</v>
      </c>
    </row>
    <row r="5943" spans="1:5" ht="54">
      <c r="A5943" t="str">
        <f t="shared" si="92"/>
        <v>101222</v>
      </c>
      <c r="B5943" s="142" t="s">
        <v>6589</v>
      </c>
      <c r="C5943" s="156" t="s">
        <v>14490</v>
      </c>
      <c r="D5943" s="144" t="s">
        <v>10840</v>
      </c>
      <c r="E5943" s="145" t="s">
        <v>19439</v>
      </c>
    </row>
    <row r="5944" spans="1:5" ht="54">
      <c r="A5944" t="str">
        <f t="shared" si="92"/>
        <v>101223</v>
      </c>
      <c r="B5944" s="142" t="s">
        <v>6590</v>
      </c>
      <c r="C5944" s="156" t="s">
        <v>14491</v>
      </c>
      <c r="D5944" s="144" t="s">
        <v>10840</v>
      </c>
      <c r="E5944" s="145" t="s">
        <v>21298</v>
      </c>
    </row>
    <row r="5945" spans="1:5" ht="54">
      <c r="A5945" t="str">
        <f t="shared" si="92"/>
        <v>101224</v>
      </c>
      <c r="B5945" s="142" t="s">
        <v>6591</v>
      </c>
      <c r="C5945" s="156" t="s">
        <v>14492</v>
      </c>
      <c r="D5945" s="144" t="s">
        <v>10840</v>
      </c>
      <c r="E5945" s="145" t="s">
        <v>16513</v>
      </c>
    </row>
    <row r="5946" spans="1:5" ht="54">
      <c r="A5946" t="str">
        <f t="shared" si="92"/>
        <v>101225</v>
      </c>
      <c r="B5946" s="142" t="s">
        <v>6592</v>
      </c>
      <c r="C5946" s="156" t="s">
        <v>14493</v>
      </c>
      <c r="D5946" s="144" t="s">
        <v>10840</v>
      </c>
      <c r="E5946" s="145" t="s">
        <v>17945</v>
      </c>
    </row>
    <row r="5947" spans="1:5" ht="54">
      <c r="A5947" t="str">
        <f t="shared" si="92"/>
        <v>101226</v>
      </c>
      <c r="B5947" s="142" t="s">
        <v>6593</v>
      </c>
      <c r="C5947" s="156" t="s">
        <v>14494</v>
      </c>
      <c r="D5947" s="144" t="s">
        <v>10840</v>
      </c>
      <c r="E5947" s="145" t="s">
        <v>16106</v>
      </c>
    </row>
    <row r="5948" spans="1:5" ht="54">
      <c r="A5948" t="str">
        <f t="shared" si="92"/>
        <v>101227</v>
      </c>
      <c r="B5948" s="142" t="s">
        <v>6594</v>
      </c>
      <c r="C5948" s="156" t="s">
        <v>14496</v>
      </c>
      <c r="D5948" s="144" t="s">
        <v>10840</v>
      </c>
      <c r="E5948" s="145" t="s">
        <v>8811</v>
      </c>
    </row>
    <row r="5949" spans="1:5" ht="54">
      <c r="A5949" t="str">
        <f t="shared" si="92"/>
        <v>101228</v>
      </c>
      <c r="B5949" s="142" t="s">
        <v>6595</v>
      </c>
      <c r="C5949" s="156" t="s">
        <v>14497</v>
      </c>
      <c r="D5949" s="144" t="s">
        <v>10840</v>
      </c>
      <c r="E5949" s="145" t="s">
        <v>9484</v>
      </c>
    </row>
    <row r="5950" spans="1:5" ht="54">
      <c r="A5950" t="str">
        <f t="shared" si="92"/>
        <v>101229</v>
      </c>
      <c r="B5950" s="142" t="s">
        <v>6596</v>
      </c>
      <c r="C5950" s="156" t="s">
        <v>14498</v>
      </c>
      <c r="D5950" s="144" t="s">
        <v>10840</v>
      </c>
      <c r="E5950" s="145" t="s">
        <v>15111</v>
      </c>
    </row>
    <row r="5951" spans="1:5" ht="54">
      <c r="A5951" t="str">
        <f t="shared" si="92"/>
        <v>101230</v>
      </c>
      <c r="B5951" s="142" t="s">
        <v>6597</v>
      </c>
      <c r="C5951" s="156" t="s">
        <v>14499</v>
      </c>
      <c r="D5951" s="144" t="s">
        <v>10840</v>
      </c>
      <c r="E5951" s="145" t="s">
        <v>9182</v>
      </c>
    </row>
    <row r="5952" spans="1:5" ht="54">
      <c r="A5952" t="str">
        <f t="shared" si="92"/>
        <v>101231</v>
      </c>
      <c r="B5952" s="142" t="s">
        <v>6598</v>
      </c>
      <c r="C5952" s="156" t="s">
        <v>14500</v>
      </c>
      <c r="D5952" s="144" t="s">
        <v>10840</v>
      </c>
      <c r="E5952" s="145" t="s">
        <v>9244</v>
      </c>
    </row>
    <row r="5953" spans="1:5" ht="54">
      <c r="A5953" t="str">
        <f t="shared" si="92"/>
        <v>101232</v>
      </c>
      <c r="B5953" s="142" t="s">
        <v>6599</v>
      </c>
      <c r="C5953" s="156" t="s">
        <v>14501</v>
      </c>
      <c r="D5953" s="144" t="s">
        <v>10840</v>
      </c>
      <c r="E5953" s="145" t="s">
        <v>26722</v>
      </c>
    </row>
    <row r="5954" spans="1:5" ht="54">
      <c r="A5954" t="str">
        <f t="shared" si="92"/>
        <v>101233</v>
      </c>
      <c r="B5954" s="142" t="s">
        <v>6600</v>
      </c>
      <c r="C5954" s="156" t="s">
        <v>14502</v>
      </c>
      <c r="D5954" s="144" t="s">
        <v>10840</v>
      </c>
      <c r="E5954" s="145" t="s">
        <v>16736</v>
      </c>
    </row>
    <row r="5955" spans="1:5" ht="54">
      <c r="A5955" t="str">
        <f t="shared" si="92"/>
        <v>101234</v>
      </c>
      <c r="B5955" s="142" t="s">
        <v>6601</v>
      </c>
      <c r="C5955" s="156" t="s">
        <v>14503</v>
      </c>
      <c r="D5955" s="144" t="s">
        <v>10840</v>
      </c>
      <c r="E5955" s="145" t="s">
        <v>17631</v>
      </c>
    </row>
    <row r="5956" spans="1:5" ht="54">
      <c r="A5956" t="str">
        <f t="shared" si="92"/>
        <v>101235</v>
      </c>
      <c r="B5956" s="142" t="s">
        <v>6602</v>
      </c>
      <c r="C5956" s="156" t="s">
        <v>14504</v>
      </c>
      <c r="D5956" s="144" t="s">
        <v>10840</v>
      </c>
      <c r="E5956" s="145" t="s">
        <v>12793</v>
      </c>
    </row>
    <row r="5957" spans="1:5" ht="54">
      <c r="A5957" t="str">
        <f t="shared" si="92"/>
        <v>101236</v>
      </c>
      <c r="B5957" s="142" t="s">
        <v>6603</v>
      </c>
      <c r="C5957" s="156" t="s">
        <v>14505</v>
      </c>
      <c r="D5957" s="144" t="s">
        <v>10840</v>
      </c>
      <c r="E5957" s="145" t="s">
        <v>28384</v>
      </c>
    </row>
    <row r="5958" spans="1:5" ht="54">
      <c r="A5958" t="str">
        <f t="shared" si="92"/>
        <v>101237</v>
      </c>
      <c r="B5958" s="142" t="s">
        <v>6604</v>
      </c>
      <c r="C5958" s="156" t="s">
        <v>14506</v>
      </c>
      <c r="D5958" s="144" t="s">
        <v>10840</v>
      </c>
      <c r="E5958" s="145" t="s">
        <v>9466</v>
      </c>
    </row>
    <row r="5959" spans="1:5" ht="54">
      <c r="A5959" t="str">
        <f t="shared" si="92"/>
        <v>101238</v>
      </c>
      <c r="B5959" s="142" t="s">
        <v>6605</v>
      </c>
      <c r="C5959" s="156" t="s">
        <v>14507</v>
      </c>
      <c r="D5959" s="144" t="s">
        <v>10840</v>
      </c>
      <c r="E5959" s="145" t="s">
        <v>9126</v>
      </c>
    </row>
    <row r="5960" spans="1:5" ht="54">
      <c r="A5960" t="str">
        <f t="shared" ref="A5960:A6023" si="93">IF(ISERROR(SEARCH("/",B5960)=6),TRIM(CLEAN(B5960)),IF(SEARCH("/",B5960)=6,IF(LEN(TRIM(CLEAN(B5960)))=7,LEFT(TRIM(CLEAN(B5960)),6)&amp;"00"&amp;RIGHT(TRIM(CLEAN(B5960)),1),LEFT(TRIM(CLEAN(B5960)),6)&amp;"0"&amp;RIGHT(TRIM(CLEAN(B5960)),2)),TRIM(CLEAN(B5960))))</f>
        <v>101239</v>
      </c>
      <c r="B5960" s="142" t="s">
        <v>6606</v>
      </c>
      <c r="C5960" s="156" t="s">
        <v>14508</v>
      </c>
      <c r="D5960" s="144" t="s">
        <v>10840</v>
      </c>
      <c r="E5960" s="145" t="s">
        <v>8937</v>
      </c>
    </row>
    <row r="5961" spans="1:5" ht="54">
      <c r="A5961" t="str">
        <f t="shared" si="93"/>
        <v>101240</v>
      </c>
      <c r="B5961" s="142" t="s">
        <v>6607</v>
      </c>
      <c r="C5961" s="156" t="s">
        <v>14509</v>
      </c>
      <c r="D5961" s="144" t="s">
        <v>10840</v>
      </c>
      <c r="E5961" s="145" t="s">
        <v>16975</v>
      </c>
    </row>
    <row r="5962" spans="1:5" ht="54">
      <c r="A5962" t="str">
        <f t="shared" si="93"/>
        <v>101241</v>
      </c>
      <c r="B5962" s="142" t="s">
        <v>6608</v>
      </c>
      <c r="C5962" s="156" t="s">
        <v>14510</v>
      </c>
      <c r="D5962" s="144" t="s">
        <v>10840</v>
      </c>
      <c r="E5962" s="145" t="s">
        <v>17760</v>
      </c>
    </row>
    <row r="5963" spans="1:5" ht="54">
      <c r="A5963" t="str">
        <f t="shared" si="93"/>
        <v>101242</v>
      </c>
      <c r="B5963" s="142" t="s">
        <v>6609</v>
      </c>
      <c r="C5963" s="156" t="s">
        <v>14511</v>
      </c>
      <c r="D5963" s="144" t="s">
        <v>10840</v>
      </c>
      <c r="E5963" s="145" t="s">
        <v>9470</v>
      </c>
    </row>
    <row r="5964" spans="1:5" ht="54">
      <c r="A5964" t="str">
        <f t="shared" si="93"/>
        <v>101243</v>
      </c>
      <c r="B5964" s="142" t="s">
        <v>6610</v>
      </c>
      <c r="C5964" s="156" t="s">
        <v>14512</v>
      </c>
      <c r="D5964" s="144" t="s">
        <v>10840</v>
      </c>
      <c r="E5964" s="145" t="s">
        <v>18036</v>
      </c>
    </row>
    <row r="5965" spans="1:5" ht="54">
      <c r="A5965" t="str">
        <f t="shared" si="93"/>
        <v>101244</v>
      </c>
      <c r="B5965" s="142" t="s">
        <v>6611</v>
      </c>
      <c r="C5965" s="156" t="s">
        <v>14514</v>
      </c>
      <c r="D5965" s="144" t="s">
        <v>10840</v>
      </c>
      <c r="E5965" s="145" t="s">
        <v>27315</v>
      </c>
    </row>
    <row r="5966" spans="1:5" ht="54">
      <c r="A5966" t="str">
        <f t="shared" si="93"/>
        <v>101245</v>
      </c>
      <c r="B5966" s="142" t="s">
        <v>6612</v>
      </c>
      <c r="C5966" s="156" t="s">
        <v>14515</v>
      </c>
      <c r="D5966" s="144" t="s">
        <v>10840</v>
      </c>
      <c r="E5966" s="145" t="s">
        <v>9101</v>
      </c>
    </row>
    <row r="5967" spans="1:5" ht="54">
      <c r="A5967" t="str">
        <f t="shared" si="93"/>
        <v>101246</v>
      </c>
      <c r="B5967" s="142" t="s">
        <v>6613</v>
      </c>
      <c r="C5967" s="156" t="s">
        <v>14516</v>
      </c>
      <c r="D5967" s="144" t="s">
        <v>10840</v>
      </c>
      <c r="E5967" s="145" t="s">
        <v>16505</v>
      </c>
    </row>
    <row r="5968" spans="1:5" ht="54">
      <c r="A5968" t="str">
        <f t="shared" si="93"/>
        <v>101247</v>
      </c>
      <c r="B5968" s="142" t="s">
        <v>6614</v>
      </c>
      <c r="C5968" s="156" t="s">
        <v>14517</v>
      </c>
      <c r="D5968" s="144" t="s">
        <v>10840</v>
      </c>
      <c r="E5968" s="145" t="s">
        <v>17533</v>
      </c>
    </row>
    <row r="5969" spans="1:5" ht="54">
      <c r="A5969" t="str">
        <f t="shared" si="93"/>
        <v>101248</v>
      </c>
      <c r="B5969" s="142" t="s">
        <v>6615</v>
      </c>
      <c r="C5969" s="156" t="s">
        <v>14518</v>
      </c>
      <c r="D5969" s="144" t="s">
        <v>10840</v>
      </c>
      <c r="E5969" s="145" t="s">
        <v>16427</v>
      </c>
    </row>
    <row r="5970" spans="1:5" ht="54">
      <c r="A5970" t="str">
        <f t="shared" si="93"/>
        <v>101249</v>
      </c>
      <c r="B5970" s="142" t="s">
        <v>6616</v>
      </c>
      <c r="C5970" s="156" t="s">
        <v>14519</v>
      </c>
      <c r="D5970" s="144" t="s">
        <v>10840</v>
      </c>
      <c r="E5970" s="145" t="s">
        <v>28519</v>
      </c>
    </row>
    <row r="5971" spans="1:5" ht="54">
      <c r="A5971" t="str">
        <f t="shared" si="93"/>
        <v>101250</v>
      </c>
      <c r="B5971" s="142" t="s">
        <v>6617</v>
      </c>
      <c r="C5971" s="156" t="s">
        <v>14520</v>
      </c>
      <c r="D5971" s="144" t="s">
        <v>10840</v>
      </c>
      <c r="E5971" s="145" t="s">
        <v>26128</v>
      </c>
    </row>
    <row r="5972" spans="1:5" ht="54">
      <c r="A5972" t="str">
        <f t="shared" si="93"/>
        <v>101251</v>
      </c>
      <c r="B5972" s="142" t="s">
        <v>6618</v>
      </c>
      <c r="C5972" s="156" t="s">
        <v>14521</v>
      </c>
      <c r="D5972" s="144" t="s">
        <v>10840</v>
      </c>
      <c r="E5972" s="145" t="s">
        <v>10294</v>
      </c>
    </row>
    <row r="5973" spans="1:5" ht="54">
      <c r="A5973" t="str">
        <f t="shared" si="93"/>
        <v>101252</v>
      </c>
      <c r="B5973" s="142" t="s">
        <v>6619</v>
      </c>
      <c r="C5973" s="156" t="s">
        <v>14522</v>
      </c>
      <c r="D5973" s="144" t="s">
        <v>10840</v>
      </c>
      <c r="E5973" s="145" t="s">
        <v>9312</v>
      </c>
    </row>
    <row r="5974" spans="1:5" ht="54">
      <c r="A5974" t="str">
        <f t="shared" si="93"/>
        <v>101253</v>
      </c>
      <c r="B5974" s="142" t="s">
        <v>6620</v>
      </c>
      <c r="C5974" s="156" t="s">
        <v>14523</v>
      </c>
      <c r="D5974" s="144" t="s">
        <v>10840</v>
      </c>
      <c r="E5974" s="145" t="s">
        <v>9369</v>
      </c>
    </row>
    <row r="5975" spans="1:5" ht="54">
      <c r="A5975" t="str">
        <f t="shared" si="93"/>
        <v>101254</v>
      </c>
      <c r="B5975" s="142" t="s">
        <v>6621</v>
      </c>
      <c r="C5975" s="156" t="s">
        <v>14524</v>
      </c>
      <c r="D5975" s="144" t="s">
        <v>10840</v>
      </c>
      <c r="E5975" s="145" t="s">
        <v>11724</v>
      </c>
    </row>
    <row r="5976" spans="1:5" ht="54">
      <c r="A5976" t="str">
        <f t="shared" si="93"/>
        <v>101255</v>
      </c>
      <c r="B5976" s="142" t="s">
        <v>6622</v>
      </c>
      <c r="C5976" s="156" t="s">
        <v>14525</v>
      </c>
      <c r="D5976" s="144" t="s">
        <v>10840</v>
      </c>
      <c r="E5976" s="145" t="s">
        <v>8754</v>
      </c>
    </row>
    <row r="5977" spans="1:5" ht="54">
      <c r="A5977" t="str">
        <f t="shared" si="93"/>
        <v>101256</v>
      </c>
      <c r="B5977" s="142" t="s">
        <v>6623</v>
      </c>
      <c r="C5977" s="156" t="s">
        <v>14526</v>
      </c>
      <c r="D5977" s="144" t="s">
        <v>10840</v>
      </c>
      <c r="E5977" s="145" t="s">
        <v>8796</v>
      </c>
    </row>
    <row r="5978" spans="1:5" ht="54">
      <c r="A5978" t="str">
        <f t="shared" si="93"/>
        <v>101257</v>
      </c>
      <c r="B5978" s="142" t="s">
        <v>6624</v>
      </c>
      <c r="C5978" s="156" t="s">
        <v>14527</v>
      </c>
      <c r="D5978" s="144" t="s">
        <v>10840</v>
      </c>
      <c r="E5978" s="145" t="s">
        <v>18192</v>
      </c>
    </row>
    <row r="5979" spans="1:5" ht="54">
      <c r="A5979" t="str">
        <f t="shared" si="93"/>
        <v>101258</v>
      </c>
      <c r="B5979" s="142" t="s">
        <v>6625</v>
      </c>
      <c r="C5979" s="156" t="s">
        <v>14529</v>
      </c>
      <c r="D5979" s="144" t="s">
        <v>10840</v>
      </c>
      <c r="E5979" s="145" t="s">
        <v>27314</v>
      </c>
    </row>
    <row r="5980" spans="1:5" ht="54">
      <c r="A5980" t="str">
        <f t="shared" si="93"/>
        <v>101259</v>
      </c>
      <c r="B5980" s="142" t="s">
        <v>6626</v>
      </c>
      <c r="C5980" s="156" t="s">
        <v>14531</v>
      </c>
      <c r="D5980" s="144" t="s">
        <v>10840</v>
      </c>
      <c r="E5980" s="145" t="s">
        <v>18550</v>
      </c>
    </row>
    <row r="5981" spans="1:5" ht="54">
      <c r="A5981" t="str">
        <f t="shared" si="93"/>
        <v>101260</v>
      </c>
      <c r="B5981" s="142" t="s">
        <v>6627</v>
      </c>
      <c r="C5981" s="156" t="s">
        <v>14533</v>
      </c>
      <c r="D5981" s="144" t="s">
        <v>10840</v>
      </c>
      <c r="E5981" s="145" t="s">
        <v>18629</v>
      </c>
    </row>
    <row r="5982" spans="1:5" ht="54">
      <c r="A5982" t="str">
        <f t="shared" si="93"/>
        <v>101261</v>
      </c>
      <c r="B5982" s="142" t="s">
        <v>6628</v>
      </c>
      <c r="C5982" s="156" t="s">
        <v>14534</v>
      </c>
      <c r="D5982" s="144" t="s">
        <v>10840</v>
      </c>
      <c r="E5982" s="145" t="s">
        <v>18286</v>
      </c>
    </row>
    <row r="5983" spans="1:5" ht="54">
      <c r="A5983" t="str">
        <f t="shared" si="93"/>
        <v>101262</v>
      </c>
      <c r="B5983" s="142" t="s">
        <v>6629</v>
      </c>
      <c r="C5983" s="156" t="s">
        <v>14535</v>
      </c>
      <c r="D5983" s="144" t="s">
        <v>10840</v>
      </c>
      <c r="E5983" s="145" t="s">
        <v>10805</v>
      </c>
    </row>
    <row r="5984" spans="1:5" ht="54">
      <c r="A5984" t="str">
        <f t="shared" si="93"/>
        <v>101263</v>
      </c>
      <c r="B5984" s="142" t="s">
        <v>6630</v>
      </c>
      <c r="C5984" s="156" t="s">
        <v>14537</v>
      </c>
      <c r="D5984" s="144" t="s">
        <v>10840</v>
      </c>
      <c r="E5984" s="145" t="s">
        <v>8777</v>
      </c>
    </row>
    <row r="5985" spans="1:5" ht="54">
      <c r="A5985" t="str">
        <f t="shared" si="93"/>
        <v>101264</v>
      </c>
      <c r="B5985" s="142" t="s">
        <v>6631</v>
      </c>
      <c r="C5985" s="156" t="s">
        <v>14538</v>
      </c>
      <c r="D5985" s="144" t="s">
        <v>10840</v>
      </c>
      <c r="E5985" s="145" t="s">
        <v>16903</v>
      </c>
    </row>
    <row r="5986" spans="1:5" ht="54">
      <c r="A5986" t="str">
        <f t="shared" si="93"/>
        <v>101265</v>
      </c>
      <c r="B5986" s="142" t="s">
        <v>6632</v>
      </c>
      <c r="C5986" s="156" t="s">
        <v>14539</v>
      </c>
      <c r="D5986" s="144" t="s">
        <v>10840</v>
      </c>
      <c r="E5986" s="145" t="s">
        <v>25611</v>
      </c>
    </row>
    <row r="5987" spans="1:5" ht="54">
      <c r="A5987" t="str">
        <f t="shared" si="93"/>
        <v>101266</v>
      </c>
      <c r="B5987" s="142" t="s">
        <v>6633</v>
      </c>
      <c r="C5987" s="156" t="s">
        <v>14540</v>
      </c>
      <c r="D5987" s="144" t="s">
        <v>10840</v>
      </c>
      <c r="E5987" s="145" t="s">
        <v>9356</v>
      </c>
    </row>
    <row r="5988" spans="1:5" ht="54">
      <c r="A5988" t="str">
        <f t="shared" si="93"/>
        <v>101267</v>
      </c>
      <c r="B5988" s="142" t="s">
        <v>6634</v>
      </c>
      <c r="C5988" s="156" t="s">
        <v>14541</v>
      </c>
      <c r="D5988" s="144" t="s">
        <v>10840</v>
      </c>
      <c r="E5988" s="145" t="s">
        <v>9035</v>
      </c>
    </row>
    <row r="5989" spans="1:5" ht="54">
      <c r="A5989" t="str">
        <f t="shared" si="93"/>
        <v>101268</v>
      </c>
      <c r="B5989" s="142" t="s">
        <v>6635</v>
      </c>
      <c r="C5989" s="156" t="s">
        <v>14542</v>
      </c>
      <c r="D5989" s="144" t="s">
        <v>10840</v>
      </c>
      <c r="E5989" s="145" t="s">
        <v>19182</v>
      </c>
    </row>
    <row r="5990" spans="1:5" ht="54">
      <c r="A5990" t="str">
        <f t="shared" si="93"/>
        <v>101269</v>
      </c>
      <c r="B5990" s="142" t="s">
        <v>6636</v>
      </c>
      <c r="C5990" s="156" t="s">
        <v>14543</v>
      </c>
      <c r="D5990" s="144" t="s">
        <v>10840</v>
      </c>
      <c r="E5990" s="145" t="s">
        <v>12437</v>
      </c>
    </row>
    <row r="5991" spans="1:5" ht="54">
      <c r="A5991" t="str">
        <f t="shared" si="93"/>
        <v>101270</v>
      </c>
      <c r="B5991" s="142" t="s">
        <v>6637</v>
      </c>
      <c r="C5991" s="156" t="s">
        <v>14545</v>
      </c>
      <c r="D5991" s="144" t="s">
        <v>10840</v>
      </c>
      <c r="E5991" s="145" t="s">
        <v>9004</v>
      </c>
    </row>
    <row r="5992" spans="1:5" ht="54">
      <c r="A5992" t="str">
        <f t="shared" si="93"/>
        <v>101271</v>
      </c>
      <c r="B5992" s="142" t="s">
        <v>6638</v>
      </c>
      <c r="C5992" s="156" t="s">
        <v>14546</v>
      </c>
      <c r="D5992" s="144" t="s">
        <v>10840</v>
      </c>
      <c r="E5992" s="145" t="s">
        <v>18183</v>
      </c>
    </row>
    <row r="5993" spans="1:5" ht="54">
      <c r="A5993" t="str">
        <f t="shared" si="93"/>
        <v>101272</v>
      </c>
      <c r="B5993" s="142" t="s">
        <v>6639</v>
      </c>
      <c r="C5993" s="156" t="s">
        <v>14547</v>
      </c>
      <c r="D5993" s="144" t="s">
        <v>10840</v>
      </c>
      <c r="E5993" s="145" t="s">
        <v>24872</v>
      </c>
    </row>
    <row r="5994" spans="1:5" ht="54">
      <c r="A5994" t="str">
        <f t="shared" si="93"/>
        <v>101273</v>
      </c>
      <c r="B5994" s="142" t="s">
        <v>6640</v>
      </c>
      <c r="C5994" s="156" t="s">
        <v>14548</v>
      </c>
      <c r="D5994" s="144" t="s">
        <v>10840</v>
      </c>
      <c r="E5994" s="145" t="s">
        <v>9367</v>
      </c>
    </row>
    <row r="5995" spans="1:5" ht="54">
      <c r="A5995" t="str">
        <f t="shared" si="93"/>
        <v>101274</v>
      </c>
      <c r="B5995" s="142" t="s">
        <v>6641</v>
      </c>
      <c r="C5995" s="156" t="s">
        <v>14549</v>
      </c>
      <c r="D5995" s="144" t="s">
        <v>10840</v>
      </c>
      <c r="E5995" s="145" t="s">
        <v>9106</v>
      </c>
    </row>
    <row r="5996" spans="1:5" ht="54">
      <c r="A5996" t="str">
        <f t="shared" si="93"/>
        <v>101275</v>
      </c>
      <c r="B5996" s="142" t="s">
        <v>6642</v>
      </c>
      <c r="C5996" s="156" t="s">
        <v>14550</v>
      </c>
      <c r="D5996" s="144" t="s">
        <v>10840</v>
      </c>
      <c r="E5996" s="145" t="s">
        <v>8855</v>
      </c>
    </row>
    <row r="5997" spans="1:5" ht="54">
      <c r="A5997" t="str">
        <f t="shared" si="93"/>
        <v>101276</v>
      </c>
      <c r="B5997" s="142" t="s">
        <v>6643</v>
      </c>
      <c r="C5997" s="156" t="s">
        <v>14551</v>
      </c>
      <c r="D5997" s="144" t="s">
        <v>10840</v>
      </c>
      <c r="E5997" s="145" t="s">
        <v>8965</v>
      </c>
    </row>
    <row r="5998" spans="1:5" ht="54">
      <c r="A5998" t="str">
        <f t="shared" si="93"/>
        <v>101277</v>
      </c>
      <c r="B5998" s="142" t="s">
        <v>6644</v>
      </c>
      <c r="C5998" s="156" t="s">
        <v>14552</v>
      </c>
      <c r="D5998" s="144" t="s">
        <v>10840</v>
      </c>
      <c r="E5998" s="145" t="s">
        <v>24873</v>
      </c>
    </row>
    <row r="5999" spans="1:5" ht="27">
      <c r="A5999" t="str">
        <f t="shared" si="93"/>
        <v>101284</v>
      </c>
      <c r="B5999" s="142" t="s">
        <v>6645</v>
      </c>
      <c r="C5999" s="156" t="s">
        <v>16090</v>
      </c>
      <c r="D5999" s="144" t="s">
        <v>10129</v>
      </c>
      <c r="E5999" s="145" t="s">
        <v>8767</v>
      </c>
    </row>
    <row r="6000" spans="1:5">
      <c r="A6000" t="str">
        <f t="shared" si="93"/>
        <v>101285</v>
      </c>
      <c r="B6000" s="142" t="s">
        <v>6646</v>
      </c>
      <c r="C6000" s="156" t="s">
        <v>16091</v>
      </c>
      <c r="D6000" s="144" t="s">
        <v>10129</v>
      </c>
      <c r="E6000" s="145" t="s">
        <v>10032</v>
      </c>
    </row>
    <row r="6001" spans="1:5">
      <c r="A6001" t="str">
        <f t="shared" si="93"/>
        <v>101286</v>
      </c>
      <c r="B6001" s="142" t="s">
        <v>6647</v>
      </c>
      <c r="C6001" s="156" t="s">
        <v>16092</v>
      </c>
      <c r="D6001" s="144" t="s">
        <v>15966</v>
      </c>
      <c r="E6001" s="145" t="s">
        <v>18920</v>
      </c>
    </row>
    <row r="6002" spans="1:5" ht="27">
      <c r="A6002" t="str">
        <f t="shared" si="93"/>
        <v>101287</v>
      </c>
      <c r="B6002" s="142" t="s">
        <v>6648</v>
      </c>
      <c r="C6002" s="156" t="s">
        <v>16093</v>
      </c>
      <c r="D6002" s="144" t="s">
        <v>15966</v>
      </c>
      <c r="E6002" s="145" t="s">
        <v>9523</v>
      </c>
    </row>
    <row r="6003" spans="1:5" ht="27">
      <c r="A6003" t="str">
        <f t="shared" si="93"/>
        <v>101288</v>
      </c>
      <c r="B6003" s="142" t="s">
        <v>6649</v>
      </c>
      <c r="C6003" s="156" t="s">
        <v>16094</v>
      </c>
      <c r="D6003" s="144" t="s">
        <v>15966</v>
      </c>
      <c r="E6003" s="145" t="s">
        <v>26759</v>
      </c>
    </row>
    <row r="6004" spans="1:5" ht="27">
      <c r="A6004" t="str">
        <f t="shared" si="93"/>
        <v>101289</v>
      </c>
      <c r="B6004" s="142" t="s">
        <v>6650</v>
      </c>
      <c r="C6004" s="156" t="s">
        <v>16095</v>
      </c>
      <c r="D6004" s="144" t="s">
        <v>15966</v>
      </c>
      <c r="E6004" s="145" t="s">
        <v>8637</v>
      </c>
    </row>
    <row r="6005" spans="1:5">
      <c r="A6005" t="str">
        <f t="shared" si="93"/>
        <v>101290</v>
      </c>
      <c r="B6005" s="142" t="s">
        <v>6651</v>
      </c>
      <c r="C6005" s="156" t="s">
        <v>16096</v>
      </c>
      <c r="D6005" s="144" t="s">
        <v>15966</v>
      </c>
      <c r="E6005" s="145" t="s">
        <v>14911</v>
      </c>
    </row>
    <row r="6006" spans="1:5" ht="27">
      <c r="A6006" t="str">
        <f t="shared" si="93"/>
        <v>101291</v>
      </c>
      <c r="B6006" s="142" t="s">
        <v>6652</v>
      </c>
      <c r="C6006" s="156" t="s">
        <v>16097</v>
      </c>
      <c r="D6006" s="144" t="s">
        <v>15966</v>
      </c>
      <c r="E6006" s="145" t="s">
        <v>16630</v>
      </c>
    </row>
    <row r="6007" spans="1:5" ht="27">
      <c r="A6007" t="str">
        <f t="shared" si="93"/>
        <v>101292</v>
      </c>
      <c r="B6007" s="142" t="s">
        <v>6653</v>
      </c>
      <c r="C6007" s="156" t="s">
        <v>16098</v>
      </c>
      <c r="D6007" s="144" t="s">
        <v>15966</v>
      </c>
      <c r="E6007" s="145" t="s">
        <v>9396</v>
      </c>
    </row>
    <row r="6008" spans="1:5">
      <c r="A6008" t="str">
        <f t="shared" si="93"/>
        <v>101293</v>
      </c>
      <c r="B6008" s="142" t="s">
        <v>6654</v>
      </c>
      <c r="C6008" s="156" t="s">
        <v>16099</v>
      </c>
      <c r="D6008" s="144" t="s">
        <v>15966</v>
      </c>
      <c r="E6008" s="145" t="s">
        <v>17641</v>
      </c>
    </row>
    <row r="6009" spans="1:5" ht="27">
      <c r="A6009" t="str">
        <f t="shared" si="93"/>
        <v>101294</v>
      </c>
      <c r="B6009" s="142" t="s">
        <v>6655</v>
      </c>
      <c r="C6009" s="156" t="s">
        <v>16101</v>
      </c>
      <c r="D6009" s="144" t="s">
        <v>15966</v>
      </c>
      <c r="E6009" s="145" t="s">
        <v>30859</v>
      </c>
    </row>
    <row r="6010" spans="1:5" ht="27">
      <c r="A6010" t="str">
        <f t="shared" si="93"/>
        <v>101295</v>
      </c>
      <c r="B6010" s="142" t="s">
        <v>6656</v>
      </c>
      <c r="C6010" s="156" t="s">
        <v>16102</v>
      </c>
      <c r="D6010" s="144" t="s">
        <v>15966</v>
      </c>
      <c r="E6010" s="145" t="s">
        <v>9362</v>
      </c>
    </row>
    <row r="6011" spans="1:5" ht="27">
      <c r="A6011" t="str">
        <f t="shared" si="93"/>
        <v>101296</v>
      </c>
      <c r="B6011" s="142" t="s">
        <v>6657</v>
      </c>
      <c r="C6011" s="156" t="s">
        <v>16103</v>
      </c>
      <c r="D6011" s="144" t="s">
        <v>15966</v>
      </c>
      <c r="E6011" s="145" t="s">
        <v>17067</v>
      </c>
    </row>
    <row r="6012" spans="1:5" ht="27">
      <c r="A6012" t="str">
        <f t="shared" si="93"/>
        <v>101297</v>
      </c>
      <c r="B6012" s="142" t="s">
        <v>6658</v>
      </c>
      <c r="C6012" s="156" t="s">
        <v>16104</v>
      </c>
      <c r="D6012" s="144" t="s">
        <v>15966</v>
      </c>
      <c r="E6012" s="145" t="s">
        <v>24993</v>
      </c>
    </row>
    <row r="6013" spans="1:5" ht="27">
      <c r="A6013" t="str">
        <f t="shared" si="93"/>
        <v>101298</v>
      </c>
      <c r="B6013" s="142" t="s">
        <v>6659</v>
      </c>
      <c r="C6013" s="156" t="s">
        <v>16105</v>
      </c>
      <c r="D6013" s="144" t="s">
        <v>15966</v>
      </c>
      <c r="E6013" s="145" t="s">
        <v>18126</v>
      </c>
    </row>
    <row r="6014" spans="1:5" ht="27">
      <c r="A6014" t="str">
        <f t="shared" si="93"/>
        <v>101299</v>
      </c>
      <c r="B6014" s="142" t="s">
        <v>6660</v>
      </c>
      <c r="C6014" s="156" t="s">
        <v>16107</v>
      </c>
      <c r="D6014" s="144" t="s">
        <v>15966</v>
      </c>
      <c r="E6014" s="145" t="s">
        <v>26011</v>
      </c>
    </row>
    <row r="6015" spans="1:5" ht="27">
      <c r="A6015" t="str">
        <f t="shared" si="93"/>
        <v>101300</v>
      </c>
      <c r="B6015" s="142" t="s">
        <v>6661</v>
      </c>
      <c r="C6015" s="156" t="s">
        <v>16108</v>
      </c>
      <c r="D6015" s="144" t="s">
        <v>15966</v>
      </c>
      <c r="E6015" s="145" t="s">
        <v>18130</v>
      </c>
    </row>
    <row r="6016" spans="1:5" ht="27">
      <c r="A6016" t="str">
        <f t="shared" si="93"/>
        <v>101301</v>
      </c>
      <c r="B6016" s="142" t="s">
        <v>6662</v>
      </c>
      <c r="C6016" s="156" t="s">
        <v>16110</v>
      </c>
      <c r="D6016" s="144" t="s">
        <v>15966</v>
      </c>
      <c r="E6016" s="145" t="s">
        <v>22044</v>
      </c>
    </row>
    <row r="6017" spans="1:5" ht="27">
      <c r="A6017" t="str">
        <f t="shared" si="93"/>
        <v>101302</v>
      </c>
      <c r="B6017" s="142" t="s">
        <v>6663</v>
      </c>
      <c r="C6017" s="156" t="s">
        <v>16111</v>
      </c>
      <c r="D6017" s="144" t="s">
        <v>15966</v>
      </c>
      <c r="E6017" s="145" t="s">
        <v>28367</v>
      </c>
    </row>
    <row r="6018" spans="1:5" ht="27">
      <c r="A6018" t="str">
        <f t="shared" si="93"/>
        <v>101303</v>
      </c>
      <c r="B6018" s="142" t="s">
        <v>6664</v>
      </c>
      <c r="C6018" s="156" t="s">
        <v>16112</v>
      </c>
      <c r="D6018" s="144" t="s">
        <v>15966</v>
      </c>
      <c r="E6018" s="145" t="s">
        <v>30860</v>
      </c>
    </row>
    <row r="6019" spans="1:5" ht="27">
      <c r="A6019" t="str">
        <f t="shared" si="93"/>
        <v>101304</v>
      </c>
      <c r="B6019" s="142" t="s">
        <v>6665</v>
      </c>
      <c r="C6019" s="156" t="s">
        <v>16113</v>
      </c>
      <c r="D6019" s="144" t="s">
        <v>15966</v>
      </c>
      <c r="E6019" s="145" t="s">
        <v>17526</v>
      </c>
    </row>
    <row r="6020" spans="1:5" ht="27">
      <c r="A6020" t="str">
        <f t="shared" si="93"/>
        <v>101305</v>
      </c>
      <c r="B6020" s="142" t="s">
        <v>6666</v>
      </c>
      <c r="C6020" s="156" t="s">
        <v>16114</v>
      </c>
      <c r="D6020" s="144" t="s">
        <v>15966</v>
      </c>
      <c r="E6020" s="145" t="s">
        <v>9450</v>
      </c>
    </row>
    <row r="6021" spans="1:5">
      <c r="A6021" t="str">
        <f t="shared" si="93"/>
        <v>101307</v>
      </c>
      <c r="B6021" s="142" t="s">
        <v>6667</v>
      </c>
      <c r="C6021" s="156" t="s">
        <v>16116</v>
      </c>
      <c r="D6021" s="144" t="s">
        <v>15966</v>
      </c>
      <c r="E6021" s="145" t="s">
        <v>9462</v>
      </c>
    </row>
    <row r="6022" spans="1:5" ht="27">
      <c r="A6022" t="str">
        <f t="shared" si="93"/>
        <v>101308</v>
      </c>
      <c r="B6022" s="142" t="s">
        <v>6668</v>
      </c>
      <c r="C6022" s="156" t="s">
        <v>16117</v>
      </c>
      <c r="D6022" s="144" t="s">
        <v>15966</v>
      </c>
      <c r="E6022" s="145" t="s">
        <v>10240</v>
      </c>
    </row>
    <row r="6023" spans="1:5" ht="27">
      <c r="A6023" t="str">
        <f t="shared" si="93"/>
        <v>101309</v>
      </c>
      <c r="B6023" s="142" t="s">
        <v>6669</v>
      </c>
      <c r="C6023" s="156" t="s">
        <v>16118</v>
      </c>
      <c r="D6023" s="144" t="s">
        <v>15966</v>
      </c>
      <c r="E6023" s="145" t="s">
        <v>16355</v>
      </c>
    </row>
    <row r="6024" spans="1:5" ht="27">
      <c r="A6024" t="str">
        <f t="shared" ref="A6024:A6087" si="94">IF(ISERROR(SEARCH("/",B6024)=6),TRIM(CLEAN(B6024)),IF(SEARCH("/",B6024)=6,IF(LEN(TRIM(CLEAN(B6024)))=7,LEFT(TRIM(CLEAN(B6024)),6)&amp;"00"&amp;RIGHT(TRIM(CLEAN(B6024)),1),LEFT(TRIM(CLEAN(B6024)),6)&amp;"0"&amp;RIGHT(TRIM(CLEAN(B6024)),2)),TRIM(CLEAN(B6024))))</f>
        <v>101310</v>
      </c>
      <c r="B6024" s="142" t="s">
        <v>6670</v>
      </c>
      <c r="C6024" s="156" t="s">
        <v>16119</v>
      </c>
      <c r="D6024" s="144" t="s">
        <v>15966</v>
      </c>
      <c r="E6024" s="145" t="s">
        <v>30861</v>
      </c>
    </row>
    <row r="6025" spans="1:5" ht="27">
      <c r="A6025" t="str">
        <f t="shared" si="94"/>
        <v>101311</v>
      </c>
      <c r="B6025" s="142" t="s">
        <v>6671</v>
      </c>
      <c r="C6025" s="156" t="s">
        <v>16120</v>
      </c>
      <c r="D6025" s="144" t="s">
        <v>15966</v>
      </c>
      <c r="E6025" s="145" t="s">
        <v>17641</v>
      </c>
    </row>
    <row r="6026" spans="1:5" ht="27">
      <c r="A6026" t="str">
        <f t="shared" si="94"/>
        <v>101312</v>
      </c>
      <c r="B6026" s="142" t="s">
        <v>6672</v>
      </c>
      <c r="C6026" s="156" t="s">
        <v>16121</v>
      </c>
      <c r="D6026" s="144" t="s">
        <v>15966</v>
      </c>
      <c r="E6026" s="145" t="s">
        <v>26723</v>
      </c>
    </row>
    <row r="6027" spans="1:5">
      <c r="A6027" t="str">
        <f t="shared" si="94"/>
        <v>101313</v>
      </c>
      <c r="B6027" s="142" t="s">
        <v>6673</v>
      </c>
      <c r="C6027" s="156" t="s">
        <v>16122</v>
      </c>
      <c r="D6027" s="144" t="s">
        <v>15966</v>
      </c>
      <c r="E6027" s="145" t="s">
        <v>30862</v>
      </c>
    </row>
    <row r="6028" spans="1:5" ht="27">
      <c r="A6028" t="str">
        <f t="shared" si="94"/>
        <v>101314</v>
      </c>
      <c r="B6028" s="142" t="s">
        <v>6674</v>
      </c>
      <c r="C6028" s="156" t="s">
        <v>16123</v>
      </c>
      <c r="D6028" s="144" t="s">
        <v>15966</v>
      </c>
      <c r="E6028" s="145" t="s">
        <v>30863</v>
      </c>
    </row>
    <row r="6029" spans="1:5">
      <c r="A6029" t="str">
        <f t="shared" si="94"/>
        <v>101315</v>
      </c>
      <c r="B6029" s="142" t="s">
        <v>6675</v>
      </c>
      <c r="C6029" s="156" t="s">
        <v>16124</v>
      </c>
      <c r="D6029" s="144" t="s">
        <v>15966</v>
      </c>
      <c r="E6029" s="145" t="s">
        <v>30864</v>
      </c>
    </row>
    <row r="6030" spans="1:5" ht="27">
      <c r="A6030" t="str">
        <f t="shared" si="94"/>
        <v>101316</v>
      </c>
      <c r="B6030" s="142" t="s">
        <v>6676</v>
      </c>
      <c r="C6030" s="156" t="s">
        <v>16125</v>
      </c>
      <c r="D6030" s="144" t="s">
        <v>15966</v>
      </c>
      <c r="E6030" s="145" t="s">
        <v>17421</v>
      </c>
    </row>
    <row r="6031" spans="1:5" ht="27">
      <c r="A6031" t="str">
        <f t="shared" si="94"/>
        <v>101317</v>
      </c>
      <c r="B6031" s="142" t="s">
        <v>6677</v>
      </c>
      <c r="C6031" s="156" t="s">
        <v>16126</v>
      </c>
      <c r="D6031" s="144" t="s">
        <v>15966</v>
      </c>
      <c r="E6031" s="145" t="s">
        <v>30865</v>
      </c>
    </row>
    <row r="6032" spans="1:5" ht="27">
      <c r="A6032" t="str">
        <f t="shared" si="94"/>
        <v>101318</v>
      </c>
      <c r="B6032" s="142" t="s">
        <v>6678</v>
      </c>
      <c r="C6032" s="156" t="s">
        <v>16127</v>
      </c>
      <c r="D6032" s="144" t="s">
        <v>15966</v>
      </c>
      <c r="E6032" s="145" t="s">
        <v>30866</v>
      </c>
    </row>
    <row r="6033" spans="1:5" ht="27">
      <c r="A6033" t="str">
        <f t="shared" si="94"/>
        <v>101319</v>
      </c>
      <c r="B6033" s="142" t="s">
        <v>6679</v>
      </c>
      <c r="C6033" s="156" t="s">
        <v>16128</v>
      </c>
      <c r="D6033" s="144" t="s">
        <v>15966</v>
      </c>
      <c r="E6033" s="145" t="s">
        <v>25734</v>
      </c>
    </row>
    <row r="6034" spans="1:5" ht="27">
      <c r="A6034" t="str">
        <f t="shared" si="94"/>
        <v>101320</v>
      </c>
      <c r="B6034" s="142" t="s">
        <v>6680</v>
      </c>
      <c r="C6034" s="156" t="s">
        <v>16129</v>
      </c>
      <c r="D6034" s="144" t="s">
        <v>15966</v>
      </c>
      <c r="E6034" s="145" t="s">
        <v>10235</v>
      </c>
    </row>
    <row r="6035" spans="1:5">
      <c r="A6035" t="str">
        <f t="shared" si="94"/>
        <v>101322</v>
      </c>
      <c r="B6035" s="142" t="s">
        <v>6681</v>
      </c>
      <c r="C6035" s="156" t="s">
        <v>16130</v>
      </c>
      <c r="D6035" s="144" t="s">
        <v>15966</v>
      </c>
      <c r="E6035" s="145" t="s">
        <v>23229</v>
      </c>
    </row>
    <row r="6036" spans="1:5">
      <c r="A6036" t="str">
        <f t="shared" si="94"/>
        <v>101323</v>
      </c>
      <c r="B6036" s="142" t="s">
        <v>6682</v>
      </c>
      <c r="C6036" s="156" t="s">
        <v>16131</v>
      </c>
      <c r="D6036" s="144" t="s">
        <v>15966</v>
      </c>
      <c r="E6036" s="145" t="s">
        <v>18923</v>
      </c>
    </row>
    <row r="6037" spans="1:5" ht="27">
      <c r="A6037" t="str">
        <f t="shared" si="94"/>
        <v>101324</v>
      </c>
      <c r="B6037" s="142" t="s">
        <v>6683</v>
      </c>
      <c r="C6037" s="156" t="s">
        <v>16132</v>
      </c>
      <c r="D6037" s="144" t="s">
        <v>15966</v>
      </c>
      <c r="E6037" s="145" t="s">
        <v>8554</v>
      </c>
    </row>
    <row r="6038" spans="1:5" ht="27">
      <c r="A6038" t="str">
        <f t="shared" si="94"/>
        <v>101325</v>
      </c>
      <c r="B6038" s="142" t="s">
        <v>6684</v>
      </c>
      <c r="C6038" s="156" t="s">
        <v>16134</v>
      </c>
      <c r="D6038" s="144" t="s">
        <v>15966</v>
      </c>
      <c r="E6038" s="145" t="s">
        <v>30867</v>
      </c>
    </row>
    <row r="6039" spans="1:5">
      <c r="A6039" t="str">
        <f t="shared" si="94"/>
        <v>101326</v>
      </c>
      <c r="B6039" s="142" t="s">
        <v>6685</v>
      </c>
      <c r="C6039" s="156" t="s">
        <v>16135</v>
      </c>
      <c r="D6039" s="144" t="s">
        <v>15966</v>
      </c>
      <c r="E6039" s="145" t="s">
        <v>8658</v>
      </c>
    </row>
    <row r="6040" spans="1:5" ht="27">
      <c r="A6040" t="str">
        <f t="shared" si="94"/>
        <v>101327</v>
      </c>
      <c r="B6040" s="142" t="s">
        <v>6686</v>
      </c>
      <c r="C6040" s="156" t="s">
        <v>16136</v>
      </c>
      <c r="D6040" s="144" t="s">
        <v>15966</v>
      </c>
      <c r="E6040" s="145" t="s">
        <v>8996</v>
      </c>
    </row>
    <row r="6041" spans="1:5" ht="27">
      <c r="A6041" t="str">
        <f t="shared" si="94"/>
        <v>101328</v>
      </c>
      <c r="B6041" s="142" t="s">
        <v>6687</v>
      </c>
      <c r="C6041" s="156" t="s">
        <v>16137</v>
      </c>
      <c r="D6041" s="144" t="s">
        <v>15966</v>
      </c>
      <c r="E6041" s="145" t="s">
        <v>13509</v>
      </c>
    </row>
    <row r="6042" spans="1:5">
      <c r="A6042" t="str">
        <f t="shared" si="94"/>
        <v>101329</v>
      </c>
      <c r="B6042" s="142" t="s">
        <v>6688</v>
      </c>
      <c r="C6042" s="156" t="s">
        <v>16138</v>
      </c>
      <c r="D6042" s="144" t="s">
        <v>15966</v>
      </c>
      <c r="E6042" s="145" t="s">
        <v>28818</v>
      </c>
    </row>
    <row r="6043" spans="1:5">
      <c r="A6043" t="str">
        <f t="shared" si="94"/>
        <v>101330</v>
      </c>
      <c r="B6043" s="142" t="s">
        <v>6689</v>
      </c>
      <c r="C6043" s="156" t="s">
        <v>16139</v>
      </c>
      <c r="D6043" s="144" t="s">
        <v>15966</v>
      </c>
      <c r="E6043" s="145" t="s">
        <v>14795</v>
      </c>
    </row>
    <row r="6044" spans="1:5" ht="27">
      <c r="A6044" t="str">
        <f t="shared" si="94"/>
        <v>101331</v>
      </c>
      <c r="B6044" s="142" t="s">
        <v>6690</v>
      </c>
      <c r="C6044" s="156" t="s">
        <v>16140</v>
      </c>
      <c r="D6044" s="144" t="s">
        <v>15966</v>
      </c>
      <c r="E6044" s="145" t="s">
        <v>21467</v>
      </c>
    </row>
    <row r="6045" spans="1:5" ht="27">
      <c r="A6045" t="str">
        <f t="shared" si="94"/>
        <v>101332</v>
      </c>
      <c r="B6045" s="142" t="s">
        <v>6691</v>
      </c>
      <c r="C6045" s="156" t="s">
        <v>16141</v>
      </c>
      <c r="D6045" s="144" t="s">
        <v>15966</v>
      </c>
      <c r="E6045" s="145" t="s">
        <v>17979</v>
      </c>
    </row>
    <row r="6046" spans="1:5" ht="27">
      <c r="A6046" t="str">
        <f t="shared" si="94"/>
        <v>101333</v>
      </c>
      <c r="B6046" s="142" t="s">
        <v>6692</v>
      </c>
      <c r="C6046" s="156" t="s">
        <v>16142</v>
      </c>
      <c r="D6046" s="144" t="s">
        <v>15966</v>
      </c>
      <c r="E6046" s="145" t="s">
        <v>30868</v>
      </c>
    </row>
    <row r="6047" spans="1:5" ht="27">
      <c r="A6047" t="str">
        <f t="shared" si="94"/>
        <v>101334</v>
      </c>
      <c r="B6047" s="142" t="s">
        <v>6693</v>
      </c>
      <c r="C6047" s="156" t="s">
        <v>16143</v>
      </c>
      <c r="D6047" s="144" t="s">
        <v>15966</v>
      </c>
      <c r="E6047" s="145" t="s">
        <v>26369</v>
      </c>
    </row>
    <row r="6048" spans="1:5" ht="27">
      <c r="A6048" t="str">
        <f t="shared" si="94"/>
        <v>101335</v>
      </c>
      <c r="B6048" s="142" t="s">
        <v>6694</v>
      </c>
      <c r="C6048" s="156" t="s">
        <v>16144</v>
      </c>
      <c r="D6048" s="144" t="s">
        <v>15966</v>
      </c>
      <c r="E6048" s="145" t="s">
        <v>17599</v>
      </c>
    </row>
    <row r="6049" spans="1:5" ht="27">
      <c r="A6049" t="str">
        <f t="shared" si="94"/>
        <v>101336</v>
      </c>
      <c r="B6049" s="142" t="s">
        <v>6695</v>
      </c>
      <c r="C6049" s="156" t="s">
        <v>16145</v>
      </c>
      <c r="D6049" s="144" t="s">
        <v>15966</v>
      </c>
      <c r="E6049" s="145" t="s">
        <v>17419</v>
      </c>
    </row>
    <row r="6050" spans="1:5">
      <c r="A6050" t="str">
        <f t="shared" si="94"/>
        <v>101337</v>
      </c>
      <c r="B6050" s="142" t="s">
        <v>6696</v>
      </c>
      <c r="C6050" s="156" t="s">
        <v>16146</v>
      </c>
      <c r="D6050" s="144" t="s">
        <v>15966</v>
      </c>
      <c r="E6050" s="145" t="s">
        <v>8619</v>
      </c>
    </row>
    <row r="6051" spans="1:5" ht="27">
      <c r="A6051" t="str">
        <f t="shared" si="94"/>
        <v>101338</v>
      </c>
      <c r="B6051" s="142" t="s">
        <v>6697</v>
      </c>
      <c r="C6051" s="156" t="s">
        <v>16147</v>
      </c>
      <c r="D6051" s="144" t="s">
        <v>15966</v>
      </c>
      <c r="E6051" s="145" t="s">
        <v>9008</v>
      </c>
    </row>
    <row r="6052" spans="1:5" ht="27">
      <c r="A6052" t="str">
        <f t="shared" si="94"/>
        <v>101339</v>
      </c>
      <c r="B6052" s="142" t="s">
        <v>6698</v>
      </c>
      <c r="C6052" s="156" t="s">
        <v>16148</v>
      </c>
      <c r="D6052" s="144" t="s">
        <v>15966</v>
      </c>
      <c r="E6052" s="145" t="s">
        <v>17263</v>
      </c>
    </row>
    <row r="6053" spans="1:5" ht="27">
      <c r="A6053" t="str">
        <f t="shared" si="94"/>
        <v>101340</v>
      </c>
      <c r="B6053" s="142" t="s">
        <v>6699</v>
      </c>
      <c r="C6053" s="156" t="s">
        <v>16149</v>
      </c>
      <c r="D6053" s="144" t="s">
        <v>15966</v>
      </c>
      <c r="E6053" s="145" t="s">
        <v>9479</v>
      </c>
    </row>
    <row r="6054" spans="1:5" ht="27">
      <c r="A6054" t="str">
        <f t="shared" si="94"/>
        <v>101341</v>
      </c>
      <c r="B6054" s="142" t="s">
        <v>6700</v>
      </c>
      <c r="C6054" s="156" t="s">
        <v>16150</v>
      </c>
      <c r="D6054" s="144" t="s">
        <v>15966</v>
      </c>
      <c r="E6054" s="145" t="s">
        <v>28931</v>
      </c>
    </row>
    <row r="6055" spans="1:5" ht="27">
      <c r="A6055" t="str">
        <f t="shared" si="94"/>
        <v>101342</v>
      </c>
      <c r="B6055" s="142" t="s">
        <v>6701</v>
      </c>
      <c r="C6055" s="156" t="s">
        <v>16152</v>
      </c>
      <c r="D6055" s="144" t="s">
        <v>15966</v>
      </c>
      <c r="E6055" s="145" t="s">
        <v>8855</v>
      </c>
    </row>
    <row r="6056" spans="1:5" ht="27">
      <c r="A6056" t="str">
        <f t="shared" si="94"/>
        <v>101343</v>
      </c>
      <c r="B6056" s="142" t="s">
        <v>6702</v>
      </c>
      <c r="C6056" s="156" t="s">
        <v>16153</v>
      </c>
      <c r="D6056" s="144" t="s">
        <v>15966</v>
      </c>
      <c r="E6056" s="145" t="s">
        <v>17350</v>
      </c>
    </row>
    <row r="6057" spans="1:5" ht="27">
      <c r="A6057" t="str">
        <f t="shared" si="94"/>
        <v>101344</v>
      </c>
      <c r="B6057" s="142" t="s">
        <v>6703</v>
      </c>
      <c r="C6057" s="156" t="s">
        <v>16154</v>
      </c>
      <c r="D6057" s="144" t="s">
        <v>15966</v>
      </c>
      <c r="E6057" s="145" t="s">
        <v>30869</v>
      </c>
    </row>
    <row r="6058" spans="1:5" ht="27">
      <c r="A6058" t="str">
        <f t="shared" si="94"/>
        <v>101345</v>
      </c>
      <c r="B6058" s="142" t="s">
        <v>6704</v>
      </c>
      <c r="C6058" s="156" t="s">
        <v>16155</v>
      </c>
      <c r="D6058" s="144" t="s">
        <v>15966</v>
      </c>
      <c r="E6058" s="145" t="s">
        <v>16969</v>
      </c>
    </row>
    <row r="6059" spans="1:5" ht="27">
      <c r="A6059" t="str">
        <f t="shared" si="94"/>
        <v>101346</v>
      </c>
      <c r="B6059" s="142" t="s">
        <v>6705</v>
      </c>
      <c r="C6059" s="156" t="s">
        <v>16156</v>
      </c>
      <c r="D6059" s="144" t="s">
        <v>15966</v>
      </c>
      <c r="E6059" s="145" t="s">
        <v>9258</v>
      </c>
    </row>
    <row r="6060" spans="1:5" ht="27">
      <c r="A6060" t="str">
        <f t="shared" si="94"/>
        <v>101347</v>
      </c>
      <c r="B6060" s="142" t="s">
        <v>6706</v>
      </c>
      <c r="C6060" s="156" t="s">
        <v>16157</v>
      </c>
      <c r="D6060" s="144" t="s">
        <v>15966</v>
      </c>
      <c r="E6060" s="145" t="s">
        <v>9480</v>
      </c>
    </row>
    <row r="6061" spans="1:5" ht="27">
      <c r="A6061" t="str">
        <f t="shared" si="94"/>
        <v>101348</v>
      </c>
      <c r="B6061" s="142" t="s">
        <v>6707</v>
      </c>
      <c r="C6061" s="156" t="s">
        <v>16158</v>
      </c>
      <c r="D6061" s="144" t="s">
        <v>15966</v>
      </c>
      <c r="E6061" s="145" t="s">
        <v>30870</v>
      </c>
    </row>
    <row r="6062" spans="1:5" ht="27">
      <c r="A6062" t="str">
        <f t="shared" si="94"/>
        <v>101349</v>
      </c>
      <c r="B6062" s="142" t="s">
        <v>6708</v>
      </c>
      <c r="C6062" s="156" t="s">
        <v>16159</v>
      </c>
      <c r="D6062" s="144" t="s">
        <v>15966</v>
      </c>
      <c r="E6062" s="145" t="s">
        <v>16346</v>
      </c>
    </row>
    <row r="6063" spans="1:5" ht="27">
      <c r="A6063" t="str">
        <f t="shared" si="94"/>
        <v>101350</v>
      </c>
      <c r="B6063" s="142" t="s">
        <v>6709</v>
      </c>
      <c r="C6063" s="156" t="s">
        <v>16160</v>
      </c>
      <c r="D6063" s="144" t="s">
        <v>15966</v>
      </c>
      <c r="E6063" s="145" t="s">
        <v>18742</v>
      </c>
    </row>
    <row r="6064" spans="1:5" ht="27">
      <c r="A6064" t="str">
        <f t="shared" si="94"/>
        <v>101351</v>
      </c>
      <c r="B6064" s="142" t="s">
        <v>6710</v>
      </c>
      <c r="C6064" s="156" t="s">
        <v>16161</v>
      </c>
      <c r="D6064" s="144" t="s">
        <v>15966</v>
      </c>
      <c r="E6064" s="145" t="s">
        <v>17691</v>
      </c>
    </row>
    <row r="6065" spans="1:5" ht="27">
      <c r="A6065" t="str">
        <f t="shared" si="94"/>
        <v>101352</v>
      </c>
      <c r="B6065" s="142" t="s">
        <v>6711</v>
      </c>
      <c r="C6065" s="156" t="s">
        <v>16162</v>
      </c>
      <c r="D6065" s="144" t="s">
        <v>15966</v>
      </c>
      <c r="E6065" s="145" t="s">
        <v>17600</v>
      </c>
    </row>
    <row r="6066" spans="1:5" ht="27">
      <c r="A6066" t="str">
        <f t="shared" si="94"/>
        <v>101353</v>
      </c>
      <c r="B6066" s="142" t="s">
        <v>6712</v>
      </c>
      <c r="C6066" s="156" t="s">
        <v>16163</v>
      </c>
      <c r="D6066" s="144" t="s">
        <v>15966</v>
      </c>
      <c r="E6066" s="145" t="s">
        <v>8884</v>
      </c>
    </row>
    <row r="6067" spans="1:5" ht="27">
      <c r="A6067" t="str">
        <f t="shared" si="94"/>
        <v>101354</v>
      </c>
      <c r="B6067" s="142" t="s">
        <v>6713</v>
      </c>
      <c r="C6067" s="156" t="s">
        <v>16164</v>
      </c>
      <c r="D6067" s="144" t="s">
        <v>15966</v>
      </c>
      <c r="E6067" s="145" t="s">
        <v>9480</v>
      </c>
    </row>
    <row r="6068" spans="1:5" ht="27">
      <c r="A6068" t="str">
        <f t="shared" si="94"/>
        <v>101355</v>
      </c>
      <c r="B6068" s="142" t="s">
        <v>6714</v>
      </c>
      <c r="C6068" s="156" t="s">
        <v>16165</v>
      </c>
      <c r="D6068" s="144" t="s">
        <v>15966</v>
      </c>
      <c r="E6068" s="145" t="s">
        <v>10805</v>
      </c>
    </row>
    <row r="6069" spans="1:5">
      <c r="A6069" t="str">
        <f t="shared" si="94"/>
        <v>101356</v>
      </c>
      <c r="B6069" s="142" t="s">
        <v>6715</v>
      </c>
      <c r="C6069" s="156" t="s">
        <v>16166</v>
      </c>
      <c r="D6069" s="144" t="s">
        <v>15966</v>
      </c>
      <c r="E6069" s="145" t="s">
        <v>28445</v>
      </c>
    </row>
    <row r="6070" spans="1:5">
      <c r="A6070" t="str">
        <f t="shared" si="94"/>
        <v>101357</v>
      </c>
      <c r="B6070" s="142" t="s">
        <v>6716</v>
      </c>
      <c r="C6070" s="156" t="s">
        <v>16167</v>
      </c>
      <c r="D6070" s="144" t="s">
        <v>15966</v>
      </c>
      <c r="E6070" s="145" t="s">
        <v>26113</v>
      </c>
    </row>
    <row r="6071" spans="1:5">
      <c r="A6071" t="str">
        <f t="shared" si="94"/>
        <v>101358</v>
      </c>
      <c r="B6071" s="142" t="s">
        <v>6717</v>
      </c>
      <c r="C6071" s="156" t="s">
        <v>16169</v>
      </c>
      <c r="D6071" s="144" t="s">
        <v>15966</v>
      </c>
      <c r="E6071" s="145" t="s">
        <v>17526</v>
      </c>
    </row>
    <row r="6072" spans="1:5">
      <c r="A6072" t="str">
        <f t="shared" si="94"/>
        <v>101359</v>
      </c>
      <c r="B6072" s="142" t="s">
        <v>6718</v>
      </c>
      <c r="C6072" s="156" t="s">
        <v>16170</v>
      </c>
      <c r="D6072" s="144" t="s">
        <v>15966</v>
      </c>
      <c r="E6072" s="145" t="s">
        <v>17999</v>
      </c>
    </row>
    <row r="6073" spans="1:5" ht="27">
      <c r="A6073" t="str">
        <f t="shared" si="94"/>
        <v>101360</v>
      </c>
      <c r="B6073" s="142" t="s">
        <v>6719</v>
      </c>
      <c r="C6073" s="156" t="s">
        <v>16171</v>
      </c>
      <c r="D6073" s="144" t="s">
        <v>15966</v>
      </c>
      <c r="E6073" s="145" t="s">
        <v>28512</v>
      </c>
    </row>
    <row r="6074" spans="1:5" ht="27">
      <c r="A6074" t="str">
        <f t="shared" si="94"/>
        <v>101361</v>
      </c>
      <c r="B6074" s="142" t="s">
        <v>6720</v>
      </c>
      <c r="C6074" s="156" t="s">
        <v>16172</v>
      </c>
      <c r="D6074" s="144" t="s">
        <v>15966</v>
      </c>
      <c r="E6074" s="145" t="s">
        <v>26719</v>
      </c>
    </row>
    <row r="6075" spans="1:5">
      <c r="A6075" t="str">
        <f t="shared" si="94"/>
        <v>101362</v>
      </c>
      <c r="B6075" s="142" t="s">
        <v>6721</v>
      </c>
      <c r="C6075" s="156" t="s">
        <v>16173</v>
      </c>
      <c r="D6075" s="144" t="s">
        <v>15966</v>
      </c>
      <c r="E6075" s="145" t="s">
        <v>18120</v>
      </c>
    </row>
    <row r="6076" spans="1:5">
      <c r="A6076" t="str">
        <f t="shared" si="94"/>
        <v>101363</v>
      </c>
      <c r="B6076" s="142" t="s">
        <v>6722</v>
      </c>
      <c r="C6076" s="156" t="s">
        <v>16174</v>
      </c>
      <c r="D6076" s="144" t="s">
        <v>15966</v>
      </c>
      <c r="E6076" s="145" t="s">
        <v>17641</v>
      </c>
    </row>
    <row r="6077" spans="1:5">
      <c r="A6077" t="str">
        <f t="shared" si="94"/>
        <v>101364</v>
      </c>
      <c r="B6077" s="142" t="s">
        <v>6723</v>
      </c>
      <c r="C6077" s="156" t="s">
        <v>16175</v>
      </c>
      <c r="D6077" s="144" t="s">
        <v>15966</v>
      </c>
      <c r="E6077" s="145" t="s">
        <v>25096</v>
      </c>
    </row>
    <row r="6078" spans="1:5">
      <c r="A6078" t="str">
        <f t="shared" si="94"/>
        <v>101365</v>
      </c>
      <c r="B6078" s="142" t="s">
        <v>6724</v>
      </c>
      <c r="C6078" s="156" t="s">
        <v>16176</v>
      </c>
      <c r="D6078" s="144" t="s">
        <v>15966</v>
      </c>
      <c r="E6078" s="145" t="s">
        <v>18206</v>
      </c>
    </row>
    <row r="6079" spans="1:5">
      <c r="A6079" t="str">
        <f t="shared" si="94"/>
        <v>101366</v>
      </c>
      <c r="B6079" s="142" t="s">
        <v>6725</v>
      </c>
      <c r="C6079" s="156" t="s">
        <v>16177</v>
      </c>
      <c r="D6079" s="144" t="s">
        <v>15966</v>
      </c>
      <c r="E6079" s="145" t="s">
        <v>18601</v>
      </c>
    </row>
    <row r="6080" spans="1:5" ht="27">
      <c r="A6080" t="str">
        <f t="shared" si="94"/>
        <v>101367</v>
      </c>
      <c r="B6080" s="142" t="s">
        <v>6726</v>
      </c>
      <c r="C6080" s="156" t="s">
        <v>16178</v>
      </c>
      <c r="D6080" s="144" t="s">
        <v>15966</v>
      </c>
      <c r="E6080" s="145" t="s">
        <v>28599</v>
      </c>
    </row>
    <row r="6081" spans="1:5" ht="27">
      <c r="A6081" t="str">
        <f t="shared" si="94"/>
        <v>101368</v>
      </c>
      <c r="B6081" s="142" t="s">
        <v>6727</v>
      </c>
      <c r="C6081" s="156" t="s">
        <v>16179</v>
      </c>
      <c r="D6081" s="144" t="s">
        <v>15966</v>
      </c>
      <c r="E6081" s="145" t="s">
        <v>16443</v>
      </c>
    </row>
    <row r="6082" spans="1:5">
      <c r="A6082" t="str">
        <f t="shared" si="94"/>
        <v>101369</v>
      </c>
      <c r="B6082" s="142" t="s">
        <v>6728</v>
      </c>
      <c r="C6082" s="156" t="s">
        <v>16180</v>
      </c>
      <c r="D6082" s="144" t="s">
        <v>15966</v>
      </c>
      <c r="E6082" s="145" t="s">
        <v>16851</v>
      </c>
    </row>
    <row r="6083" spans="1:5">
      <c r="A6083" t="str">
        <f t="shared" si="94"/>
        <v>101370</v>
      </c>
      <c r="B6083" s="142" t="s">
        <v>6729</v>
      </c>
      <c r="C6083" s="156" t="s">
        <v>16181</v>
      </c>
      <c r="D6083" s="144" t="s">
        <v>15966</v>
      </c>
      <c r="E6083" s="145" t="s">
        <v>15893</v>
      </c>
    </row>
    <row r="6084" spans="1:5">
      <c r="A6084" t="str">
        <f t="shared" si="94"/>
        <v>101371</v>
      </c>
      <c r="B6084" s="142" t="s">
        <v>6730</v>
      </c>
      <c r="C6084" s="156" t="s">
        <v>16182</v>
      </c>
      <c r="D6084" s="144" t="s">
        <v>15966</v>
      </c>
      <c r="E6084" s="145" t="s">
        <v>18047</v>
      </c>
    </row>
    <row r="6085" spans="1:5">
      <c r="A6085" t="str">
        <f t="shared" si="94"/>
        <v>101372</v>
      </c>
      <c r="B6085" s="142" t="s">
        <v>6731</v>
      </c>
      <c r="C6085" s="156" t="s">
        <v>16183</v>
      </c>
      <c r="D6085" s="144" t="s">
        <v>15966</v>
      </c>
      <c r="E6085" s="145" t="s">
        <v>11919</v>
      </c>
    </row>
    <row r="6086" spans="1:5">
      <c r="A6086" t="str">
        <f t="shared" si="94"/>
        <v>101373</v>
      </c>
      <c r="B6086" s="142" t="s">
        <v>6732</v>
      </c>
      <c r="C6086" s="156" t="s">
        <v>16184</v>
      </c>
      <c r="D6086" s="144" t="s">
        <v>10129</v>
      </c>
      <c r="E6086" s="145" t="s">
        <v>30871</v>
      </c>
    </row>
    <row r="6087" spans="1:5">
      <c r="A6087" t="str">
        <f t="shared" si="94"/>
        <v>101374</v>
      </c>
      <c r="B6087" s="142" t="s">
        <v>6733</v>
      </c>
      <c r="C6087" s="156" t="s">
        <v>15857</v>
      </c>
      <c r="D6087" s="144" t="s">
        <v>15966</v>
      </c>
      <c r="E6087" s="145" t="s">
        <v>30872</v>
      </c>
    </row>
    <row r="6088" spans="1:5">
      <c r="A6088" t="str">
        <f t="shared" ref="A6088:A6151" si="95">IF(ISERROR(SEARCH("/",B6088)=6),TRIM(CLEAN(B6088)),IF(SEARCH("/",B6088)=6,IF(LEN(TRIM(CLEAN(B6088)))=7,LEFT(TRIM(CLEAN(B6088)),6)&amp;"00"&amp;RIGHT(TRIM(CLEAN(B6088)),1),LEFT(TRIM(CLEAN(B6088)),6)&amp;"0"&amp;RIGHT(TRIM(CLEAN(B6088)),2)),TRIM(CLEAN(B6088))))</f>
        <v>101375</v>
      </c>
      <c r="B6088" s="142" t="s">
        <v>6734</v>
      </c>
      <c r="C6088" s="156" t="s">
        <v>16185</v>
      </c>
      <c r="D6088" s="144" t="s">
        <v>15966</v>
      </c>
      <c r="E6088" s="145" t="s">
        <v>30873</v>
      </c>
    </row>
    <row r="6089" spans="1:5">
      <c r="A6089" t="str">
        <f t="shared" si="95"/>
        <v>101376</v>
      </c>
      <c r="B6089" s="142" t="s">
        <v>6735</v>
      </c>
      <c r="C6089" s="156" t="s">
        <v>16186</v>
      </c>
      <c r="D6089" s="144" t="s">
        <v>15966</v>
      </c>
      <c r="E6089" s="145" t="s">
        <v>30874</v>
      </c>
    </row>
    <row r="6090" spans="1:5">
      <c r="A6090" t="str">
        <f t="shared" si="95"/>
        <v>101377</v>
      </c>
      <c r="B6090" s="142" t="s">
        <v>6736</v>
      </c>
      <c r="C6090" s="156" t="s">
        <v>15860</v>
      </c>
      <c r="D6090" s="144" t="s">
        <v>15966</v>
      </c>
      <c r="E6090" s="145" t="s">
        <v>30875</v>
      </c>
    </row>
    <row r="6091" spans="1:5">
      <c r="A6091" t="str">
        <f t="shared" si="95"/>
        <v>101378</v>
      </c>
      <c r="B6091" s="142" t="s">
        <v>6737</v>
      </c>
      <c r="C6091" s="156" t="s">
        <v>6084</v>
      </c>
      <c r="D6091" s="144" t="s">
        <v>15966</v>
      </c>
      <c r="E6091" s="145" t="s">
        <v>30876</v>
      </c>
    </row>
    <row r="6092" spans="1:5">
      <c r="A6092" t="str">
        <f t="shared" si="95"/>
        <v>101379</v>
      </c>
      <c r="B6092" s="142" t="s">
        <v>6738</v>
      </c>
      <c r="C6092" s="156" t="s">
        <v>16187</v>
      </c>
      <c r="D6092" s="144" t="s">
        <v>15966</v>
      </c>
      <c r="E6092" s="145" t="s">
        <v>30877</v>
      </c>
    </row>
    <row r="6093" spans="1:5">
      <c r="A6093" t="str">
        <f t="shared" si="95"/>
        <v>101380</v>
      </c>
      <c r="B6093" s="142" t="s">
        <v>6739</v>
      </c>
      <c r="C6093" s="156" t="s">
        <v>15862</v>
      </c>
      <c r="D6093" s="144" t="s">
        <v>15966</v>
      </c>
      <c r="E6093" s="145" t="s">
        <v>30878</v>
      </c>
    </row>
    <row r="6094" spans="1:5">
      <c r="A6094" t="str">
        <f t="shared" si="95"/>
        <v>101381</v>
      </c>
      <c r="B6094" s="142" t="s">
        <v>6740</v>
      </c>
      <c r="C6094" s="156" t="s">
        <v>15863</v>
      </c>
      <c r="D6094" s="144" t="s">
        <v>15966</v>
      </c>
      <c r="E6094" s="145" t="s">
        <v>30879</v>
      </c>
    </row>
    <row r="6095" spans="1:5">
      <c r="A6095" t="str">
        <f t="shared" si="95"/>
        <v>101382</v>
      </c>
      <c r="B6095" s="142" t="s">
        <v>6741</v>
      </c>
      <c r="C6095" s="156" t="s">
        <v>16188</v>
      </c>
      <c r="D6095" s="144" t="s">
        <v>15966</v>
      </c>
      <c r="E6095" s="145" t="s">
        <v>30880</v>
      </c>
    </row>
    <row r="6096" spans="1:5">
      <c r="A6096" t="str">
        <f t="shared" si="95"/>
        <v>101383</v>
      </c>
      <c r="B6096" s="142" t="s">
        <v>6742</v>
      </c>
      <c r="C6096" s="156" t="s">
        <v>6088</v>
      </c>
      <c r="D6096" s="144" t="s">
        <v>15966</v>
      </c>
      <c r="E6096" s="145" t="s">
        <v>30881</v>
      </c>
    </row>
    <row r="6097" spans="1:5">
      <c r="A6097" t="str">
        <f t="shared" si="95"/>
        <v>101384</v>
      </c>
      <c r="B6097" s="142" t="s">
        <v>6743</v>
      </c>
      <c r="C6097" s="156" t="s">
        <v>15866</v>
      </c>
      <c r="D6097" s="144" t="s">
        <v>15966</v>
      </c>
      <c r="E6097" s="145" t="s">
        <v>30882</v>
      </c>
    </row>
    <row r="6098" spans="1:5">
      <c r="A6098" t="str">
        <f t="shared" si="95"/>
        <v>101385</v>
      </c>
      <c r="B6098" s="142" t="s">
        <v>6744</v>
      </c>
      <c r="C6098" s="156" t="s">
        <v>16189</v>
      </c>
      <c r="D6098" s="144" t="s">
        <v>15966</v>
      </c>
      <c r="E6098" s="145" t="s">
        <v>30883</v>
      </c>
    </row>
    <row r="6099" spans="1:5">
      <c r="A6099" t="str">
        <f t="shared" si="95"/>
        <v>101386</v>
      </c>
      <c r="B6099" s="142" t="s">
        <v>6745</v>
      </c>
      <c r="C6099" s="156" t="s">
        <v>15868</v>
      </c>
      <c r="D6099" s="144" t="s">
        <v>15966</v>
      </c>
      <c r="E6099" s="145" t="s">
        <v>30884</v>
      </c>
    </row>
    <row r="6100" spans="1:5">
      <c r="A6100" t="str">
        <f t="shared" si="95"/>
        <v>101387</v>
      </c>
      <c r="B6100" s="142" t="s">
        <v>6746</v>
      </c>
      <c r="C6100" s="156" t="s">
        <v>16190</v>
      </c>
      <c r="D6100" s="144" t="s">
        <v>15966</v>
      </c>
      <c r="E6100" s="145" t="s">
        <v>30885</v>
      </c>
    </row>
    <row r="6101" spans="1:5">
      <c r="A6101" t="str">
        <f t="shared" si="95"/>
        <v>101388</v>
      </c>
      <c r="B6101" s="142" t="s">
        <v>6747</v>
      </c>
      <c r="C6101" s="156" t="s">
        <v>15870</v>
      </c>
      <c r="D6101" s="144" t="s">
        <v>15966</v>
      </c>
      <c r="E6101" s="145" t="s">
        <v>30886</v>
      </c>
    </row>
    <row r="6102" spans="1:5">
      <c r="A6102" t="str">
        <f t="shared" si="95"/>
        <v>101389</v>
      </c>
      <c r="B6102" s="142" t="s">
        <v>6748</v>
      </c>
      <c r="C6102" s="156" t="s">
        <v>15871</v>
      </c>
      <c r="D6102" s="144" t="s">
        <v>15966</v>
      </c>
      <c r="E6102" s="145" t="s">
        <v>30887</v>
      </c>
    </row>
    <row r="6103" spans="1:5">
      <c r="A6103" t="str">
        <f t="shared" si="95"/>
        <v>101390</v>
      </c>
      <c r="B6103" s="142" t="s">
        <v>6749</v>
      </c>
      <c r="C6103" s="156" t="s">
        <v>16191</v>
      </c>
      <c r="D6103" s="144" t="s">
        <v>15966</v>
      </c>
      <c r="E6103" s="145" t="s">
        <v>30888</v>
      </c>
    </row>
    <row r="6104" spans="1:5">
      <c r="A6104" t="str">
        <f t="shared" si="95"/>
        <v>101391</v>
      </c>
      <c r="B6104" s="142" t="s">
        <v>6750</v>
      </c>
      <c r="C6104" s="156" t="s">
        <v>16192</v>
      </c>
      <c r="D6104" s="144" t="s">
        <v>15966</v>
      </c>
      <c r="E6104" s="145" t="s">
        <v>30889</v>
      </c>
    </row>
    <row r="6105" spans="1:5">
      <c r="A6105" t="str">
        <f t="shared" si="95"/>
        <v>101392</v>
      </c>
      <c r="B6105" s="142" t="s">
        <v>6751</v>
      </c>
      <c r="C6105" s="156" t="s">
        <v>16193</v>
      </c>
      <c r="D6105" s="144" t="s">
        <v>15966</v>
      </c>
      <c r="E6105" s="145" t="s">
        <v>30890</v>
      </c>
    </row>
    <row r="6106" spans="1:5">
      <c r="A6106" t="str">
        <f t="shared" si="95"/>
        <v>101394</v>
      </c>
      <c r="B6106" s="142" t="s">
        <v>6752</v>
      </c>
      <c r="C6106" s="156" t="s">
        <v>15877</v>
      </c>
      <c r="D6106" s="144" t="s">
        <v>15966</v>
      </c>
      <c r="E6106" s="145" t="s">
        <v>30891</v>
      </c>
    </row>
    <row r="6107" spans="1:5">
      <c r="A6107" t="str">
        <f t="shared" si="95"/>
        <v>101395</v>
      </c>
      <c r="B6107" s="142" t="s">
        <v>6753</v>
      </c>
      <c r="C6107" s="156" t="s">
        <v>16194</v>
      </c>
      <c r="D6107" s="144" t="s">
        <v>15966</v>
      </c>
      <c r="E6107" s="145" t="s">
        <v>30892</v>
      </c>
    </row>
    <row r="6108" spans="1:5">
      <c r="A6108" t="str">
        <f t="shared" si="95"/>
        <v>101396</v>
      </c>
      <c r="B6108" s="142" t="s">
        <v>6754</v>
      </c>
      <c r="C6108" s="156" t="s">
        <v>16195</v>
      </c>
      <c r="D6108" s="144" t="s">
        <v>15966</v>
      </c>
      <c r="E6108" s="145" t="s">
        <v>30893</v>
      </c>
    </row>
    <row r="6109" spans="1:5">
      <c r="A6109" t="str">
        <f t="shared" si="95"/>
        <v>101397</v>
      </c>
      <c r="B6109" s="142" t="s">
        <v>6755</v>
      </c>
      <c r="C6109" s="156" t="s">
        <v>15879</v>
      </c>
      <c r="D6109" s="144" t="s">
        <v>15966</v>
      </c>
      <c r="E6109" s="145" t="s">
        <v>30894</v>
      </c>
    </row>
    <row r="6110" spans="1:5">
      <c r="A6110" t="str">
        <f t="shared" si="95"/>
        <v>101398</v>
      </c>
      <c r="B6110" s="142" t="s">
        <v>6756</v>
      </c>
      <c r="C6110" s="156" t="s">
        <v>16196</v>
      </c>
      <c r="D6110" s="144" t="s">
        <v>15966</v>
      </c>
      <c r="E6110" s="145" t="s">
        <v>30895</v>
      </c>
    </row>
    <row r="6111" spans="1:5">
      <c r="A6111" t="str">
        <f t="shared" si="95"/>
        <v>101399</v>
      </c>
      <c r="B6111" s="142" t="s">
        <v>6757</v>
      </c>
      <c r="C6111" s="156" t="s">
        <v>15881</v>
      </c>
      <c r="D6111" s="144" t="s">
        <v>15966</v>
      </c>
      <c r="E6111" s="145" t="s">
        <v>30896</v>
      </c>
    </row>
    <row r="6112" spans="1:5">
      <c r="A6112" t="str">
        <f t="shared" si="95"/>
        <v>101400</v>
      </c>
      <c r="B6112" s="142" t="s">
        <v>6758</v>
      </c>
      <c r="C6112" s="156" t="s">
        <v>16197</v>
      </c>
      <c r="D6112" s="144" t="s">
        <v>15966</v>
      </c>
      <c r="E6112" s="145" t="s">
        <v>30897</v>
      </c>
    </row>
    <row r="6113" spans="1:5">
      <c r="A6113" t="str">
        <f t="shared" si="95"/>
        <v>101401</v>
      </c>
      <c r="B6113" s="142" t="s">
        <v>6759</v>
      </c>
      <c r="C6113" s="156" t="s">
        <v>15883</v>
      </c>
      <c r="D6113" s="144" t="s">
        <v>15966</v>
      </c>
      <c r="E6113" s="145" t="s">
        <v>30898</v>
      </c>
    </row>
    <row r="6114" spans="1:5">
      <c r="A6114" t="str">
        <f t="shared" si="95"/>
        <v>101402</v>
      </c>
      <c r="B6114" s="142" t="s">
        <v>6760</v>
      </c>
      <c r="C6114" s="156" t="s">
        <v>15884</v>
      </c>
      <c r="D6114" s="144" t="s">
        <v>15966</v>
      </c>
      <c r="E6114" s="145" t="s">
        <v>30899</v>
      </c>
    </row>
    <row r="6115" spans="1:5">
      <c r="A6115" t="str">
        <f t="shared" si="95"/>
        <v>101403</v>
      </c>
      <c r="B6115" s="142" t="s">
        <v>6761</v>
      </c>
      <c r="C6115" s="156" t="s">
        <v>16184</v>
      </c>
      <c r="D6115" s="144" t="s">
        <v>15966</v>
      </c>
      <c r="E6115" s="145" t="s">
        <v>30900</v>
      </c>
    </row>
    <row r="6116" spans="1:5">
      <c r="A6116" t="str">
        <f t="shared" si="95"/>
        <v>101404</v>
      </c>
      <c r="B6116" s="142" t="s">
        <v>6762</v>
      </c>
      <c r="C6116" s="156" t="s">
        <v>15963</v>
      </c>
      <c r="D6116" s="144" t="s">
        <v>15966</v>
      </c>
      <c r="E6116" s="145" t="s">
        <v>30901</v>
      </c>
    </row>
    <row r="6117" spans="1:5">
      <c r="A6117" t="str">
        <f t="shared" si="95"/>
        <v>101405</v>
      </c>
      <c r="B6117" s="142" t="s">
        <v>6763</v>
      </c>
      <c r="C6117" s="156" t="s">
        <v>15964</v>
      </c>
      <c r="D6117" s="144" t="s">
        <v>15966</v>
      </c>
      <c r="E6117" s="145" t="s">
        <v>30902</v>
      </c>
    </row>
    <row r="6118" spans="1:5">
      <c r="A6118" t="str">
        <f t="shared" si="95"/>
        <v>101407</v>
      </c>
      <c r="B6118" s="142" t="s">
        <v>6764</v>
      </c>
      <c r="C6118" s="156" t="s">
        <v>15885</v>
      </c>
      <c r="D6118" s="144" t="s">
        <v>15966</v>
      </c>
      <c r="E6118" s="145" t="s">
        <v>30903</v>
      </c>
    </row>
    <row r="6119" spans="1:5">
      <c r="A6119" t="str">
        <f t="shared" si="95"/>
        <v>101408</v>
      </c>
      <c r="B6119" s="142" t="s">
        <v>6765</v>
      </c>
      <c r="C6119" s="156" t="s">
        <v>15886</v>
      </c>
      <c r="D6119" s="144" t="s">
        <v>15966</v>
      </c>
      <c r="E6119" s="145" t="s">
        <v>30904</v>
      </c>
    </row>
    <row r="6120" spans="1:5">
      <c r="A6120" t="str">
        <f t="shared" si="95"/>
        <v>101409</v>
      </c>
      <c r="B6120" s="142" t="s">
        <v>6766</v>
      </c>
      <c r="C6120" s="156" t="s">
        <v>16198</v>
      </c>
      <c r="D6120" s="144" t="s">
        <v>15966</v>
      </c>
      <c r="E6120" s="145" t="s">
        <v>30905</v>
      </c>
    </row>
    <row r="6121" spans="1:5">
      <c r="A6121" t="str">
        <f t="shared" si="95"/>
        <v>101410</v>
      </c>
      <c r="B6121" s="142" t="s">
        <v>6767</v>
      </c>
      <c r="C6121" s="156" t="s">
        <v>15944</v>
      </c>
      <c r="D6121" s="144" t="s">
        <v>15966</v>
      </c>
      <c r="E6121" s="145" t="s">
        <v>30906</v>
      </c>
    </row>
    <row r="6122" spans="1:5">
      <c r="A6122" t="str">
        <f t="shared" si="95"/>
        <v>101411</v>
      </c>
      <c r="B6122" s="142" t="s">
        <v>6768</v>
      </c>
      <c r="C6122" s="156" t="s">
        <v>16199</v>
      </c>
      <c r="D6122" s="144" t="s">
        <v>15966</v>
      </c>
      <c r="E6122" s="145" t="s">
        <v>30907</v>
      </c>
    </row>
    <row r="6123" spans="1:5">
      <c r="A6123" t="str">
        <f t="shared" si="95"/>
        <v>101412</v>
      </c>
      <c r="B6123" s="142" t="s">
        <v>6769</v>
      </c>
      <c r="C6123" s="156" t="s">
        <v>16200</v>
      </c>
      <c r="D6123" s="144" t="s">
        <v>15966</v>
      </c>
      <c r="E6123" s="145" t="s">
        <v>30908</v>
      </c>
    </row>
    <row r="6124" spans="1:5">
      <c r="A6124" t="str">
        <f t="shared" si="95"/>
        <v>101413</v>
      </c>
      <c r="B6124" s="142" t="s">
        <v>6770</v>
      </c>
      <c r="C6124" s="156" t="s">
        <v>15889</v>
      </c>
      <c r="D6124" s="144" t="s">
        <v>15966</v>
      </c>
      <c r="E6124" s="145" t="s">
        <v>30909</v>
      </c>
    </row>
    <row r="6125" spans="1:5">
      <c r="A6125" t="str">
        <f t="shared" si="95"/>
        <v>101414</v>
      </c>
      <c r="B6125" s="142" t="s">
        <v>6771</v>
      </c>
      <c r="C6125" s="156" t="s">
        <v>16201</v>
      </c>
      <c r="D6125" s="144" t="s">
        <v>15966</v>
      </c>
      <c r="E6125" s="145" t="s">
        <v>30910</v>
      </c>
    </row>
    <row r="6126" spans="1:5">
      <c r="A6126" t="str">
        <f t="shared" si="95"/>
        <v>101415</v>
      </c>
      <c r="B6126" s="142" t="s">
        <v>6772</v>
      </c>
      <c r="C6126" s="156" t="s">
        <v>16202</v>
      </c>
      <c r="D6126" s="144" t="s">
        <v>15966</v>
      </c>
      <c r="E6126" s="145" t="s">
        <v>30911</v>
      </c>
    </row>
    <row r="6127" spans="1:5">
      <c r="A6127" t="str">
        <f t="shared" si="95"/>
        <v>101416</v>
      </c>
      <c r="B6127" s="142" t="s">
        <v>6773</v>
      </c>
      <c r="C6127" s="156" t="s">
        <v>6098</v>
      </c>
      <c r="D6127" s="144" t="s">
        <v>15966</v>
      </c>
      <c r="E6127" s="145" t="s">
        <v>30912</v>
      </c>
    </row>
    <row r="6128" spans="1:5">
      <c r="A6128" t="str">
        <f t="shared" si="95"/>
        <v>101417</v>
      </c>
      <c r="B6128" s="142" t="s">
        <v>6774</v>
      </c>
      <c r="C6128" s="156" t="s">
        <v>16203</v>
      </c>
      <c r="D6128" s="144" t="s">
        <v>15966</v>
      </c>
      <c r="E6128" s="145" t="s">
        <v>30913</v>
      </c>
    </row>
    <row r="6129" spans="1:5">
      <c r="A6129" t="str">
        <f t="shared" si="95"/>
        <v>101418</v>
      </c>
      <c r="B6129" s="142" t="s">
        <v>6775</v>
      </c>
      <c r="C6129" s="156" t="s">
        <v>16204</v>
      </c>
      <c r="D6129" s="144" t="s">
        <v>15966</v>
      </c>
      <c r="E6129" s="145" t="s">
        <v>30914</v>
      </c>
    </row>
    <row r="6130" spans="1:5">
      <c r="A6130" t="str">
        <f t="shared" si="95"/>
        <v>101419</v>
      </c>
      <c r="B6130" s="142" t="s">
        <v>6776</v>
      </c>
      <c r="C6130" s="156" t="s">
        <v>16205</v>
      </c>
      <c r="D6130" s="144" t="s">
        <v>15966</v>
      </c>
      <c r="E6130" s="145" t="s">
        <v>30915</v>
      </c>
    </row>
    <row r="6131" spans="1:5">
      <c r="A6131" t="str">
        <f t="shared" si="95"/>
        <v>101420</v>
      </c>
      <c r="B6131" s="142" t="s">
        <v>6777</v>
      </c>
      <c r="C6131" s="156" t="s">
        <v>16206</v>
      </c>
      <c r="D6131" s="144" t="s">
        <v>15966</v>
      </c>
      <c r="E6131" s="145" t="s">
        <v>30916</v>
      </c>
    </row>
    <row r="6132" spans="1:5">
      <c r="A6132" t="str">
        <f t="shared" si="95"/>
        <v>101421</v>
      </c>
      <c r="B6132" s="142" t="s">
        <v>6778</v>
      </c>
      <c r="C6132" s="156" t="s">
        <v>16207</v>
      </c>
      <c r="D6132" s="144" t="s">
        <v>15966</v>
      </c>
      <c r="E6132" s="145" t="s">
        <v>30917</v>
      </c>
    </row>
    <row r="6133" spans="1:5">
      <c r="A6133" t="str">
        <f t="shared" si="95"/>
        <v>101422</v>
      </c>
      <c r="B6133" s="142" t="s">
        <v>6779</v>
      </c>
      <c r="C6133" s="156" t="s">
        <v>16208</v>
      </c>
      <c r="D6133" s="144" t="s">
        <v>15966</v>
      </c>
      <c r="E6133" s="145" t="s">
        <v>30918</v>
      </c>
    </row>
    <row r="6134" spans="1:5">
      <c r="A6134" t="str">
        <f t="shared" si="95"/>
        <v>101423</v>
      </c>
      <c r="B6134" s="142" t="s">
        <v>6780</v>
      </c>
      <c r="C6134" s="156" t="s">
        <v>16209</v>
      </c>
      <c r="D6134" s="144" t="s">
        <v>15966</v>
      </c>
      <c r="E6134" s="145" t="s">
        <v>30919</v>
      </c>
    </row>
    <row r="6135" spans="1:5">
      <c r="A6135" t="str">
        <f t="shared" si="95"/>
        <v>101424</v>
      </c>
      <c r="B6135" s="142" t="s">
        <v>6781</v>
      </c>
      <c r="C6135" s="156" t="s">
        <v>16210</v>
      </c>
      <c r="D6135" s="144" t="s">
        <v>15966</v>
      </c>
      <c r="E6135" s="145" t="s">
        <v>30920</v>
      </c>
    </row>
    <row r="6136" spans="1:5">
      <c r="A6136" t="str">
        <f t="shared" si="95"/>
        <v>101425</v>
      </c>
      <c r="B6136" s="142" t="s">
        <v>6782</v>
      </c>
      <c r="C6136" s="156" t="s">
        <v>16211</v>
      </c>
      <c r="D6136" s="144" t="s">
        <v>15966</v>
      </c>
      <c r="E6136" s="145" t="s">
        <v>30921</v>
      </c>
    </row>
    <row r="6137" spans="1:5">
      <c r="A6137" t="str">
        <f t="shared" si="95"/>
        <v>101426</v>
      </c>
      <c r="B6137" s="142" t="s">
        <v>6783</v>
      </c>
      <c r="C6137" s="156" t="s">
        <v>16212</v>
      </c>
      <c r="D6137" s="144" t="s">
        <v>15966</v>
      </c>
      <c r="E6137" s="145" t="s">
        <v>30922</v>
      </c>
    </row>
    <row r="6138" spans="1:5">
      <c r="A6138" t="str">
        <f t="shared" si="95"/>
        <v>101427</v>
      </c>
      <c r="B6138" s="142" t="s">
        <v>6784</v>
      </c>
      <c r="C6138" s="156" t="s">
        <v>15905</v>
      </c>
      <c r="D6138" s="144" t="s">
        <v>15966</v>
      </c>
      <c r="E6138" s="145" t="s">
        <v>30923</v>
      </c>
    </row>
    <row r="6139" spans="1:5">
      <c r="A6139" t="str">
        <f t="shared" si="95"/>
        <v>101428</v>
      </c>
      <c r="B6139" s="142" t="s">
        <v>6785</v>
      </c>
      <c r="C6139" s="156" t="s">
        <v>16213</v>
      </c>
      <c r="D6139" s="144" t="s">
        <v>15966</v>
      </c>
      <c r="E6139" s="145" t="s">
        <v>30924</v>
      </c>
    </row>
    <row r="6140" spans="1:5">
      <c r="A6140" t="str">
        <f t="shared" si="95"/>
        <v>101429</v>
      </c>
      <c r="B6140" s="142" t="s">
        <v>6786</v>
      </c>
      <c r="C6140" s="156" t="s">
        <v>16214</v>
      </c>
      <c r="D6140" s="144" t="s">
        <v>15966</v>
      </c>
      <c r="E6140" s="145" t="s">
        <v>30925</v>
      </c>
    </row>
    <row r="6141" spans="1:5">
      <c r="A6141" t="str">
        <f t="shared" si="95"/>
        <v>101430</v>
      </c>
      <c r="B6141" s="142" t="s">
        <v>6787</v>
      </c>
      <c r="C6141" s="156" t="s">
        <v>16215</v>
      </c>
      <c r="D6141" s="144" t="s">
        <v>15966</v>
      </c>
      <c r="E6141" s="145" t="s">
        <v>30926</v>
      </c>
    </row>
    <row r="6142" spans="1:5">
      <c r="A6142" t="str">
        <f t="shared" si="95"/>
        <v>101431</v>
      </c>
      <c r="B6142" s="142" t="s">
        <v>6788</v>
      </c>
      <c r="C6142" s="156" t="s">
        <v>15909</v>
      </c>
      <c r="D6142" s="144" t="s">
        <v>15966</v>
      </c>
      <c r="E6142" s="145" t="s">
        <v>30927</v>
      </c>
    </row>
    <row r="6143" spans="1:5">
      <c r="A6143" t="str">
        <f t="shared" si="95"/>
        <v>101432</v>
      </c>
      <c r="B6143" s="142" t="s">
        <v>6789</v>
      </c>
      <c r="C6143" s="156" t="s">
        <v>16216</v>
      </c>
      <c r="D6143" s="144" t="s">
        <v>15966</v>
      </c>
      <c r="E6143" s="145" t="s">
        <v>30928</v>
      </c>
    </row>
    <row r="6144" spans="1:5">
      <c r="A6144" t="str">
        <f t="shared" si="95"/>
        <v>101433</v>
      </c>
      <c r="B6144" s="142" t="s">
        <v>6790</v>
      </c>
      <c r="C6144" s="156" t="s">
        <v>15912</v>
      </c>
      <c r="D6144" s="144" t="s">
        <v>15966</v>
      </c>
      <c r="E6144" s="145" t="s">
        <v>30929</v>
      </c>
    </row>
    <row r="6145" spans="1:5">
      <c r="A6145" t="str">
        <f t="shared" si="95"/>
        <v>101434</v>
      </c>
      <c r="B6145" s="142" t="s">
        <v>6791</v>
      </c>
      <c r="C6145" s="156" t="s">
        <v>16217</v>
      </c>
      <c r="D6145" s="144" t="s">
        <v>15966</v>
      </c>
      <c r="E6145" s="145" t="s">
        <v>30930</v>
      </c>
    </row>
    <row r="6146" spans="1:5">
      <c r="A6146" t="str">
        <f t="shared" si="95"/>
        <v>101435</v>
      </c>
      <c r="B6146" s="142" t="s">
        <v>6792</v>
      </c>
      <c r="C6146" s="156" t="s">
        <v>16218</v>
      </c>
      <c r="D6146" s="144" t="s">
        <v>15966</v>
      </c>
      <c r="E6146" s="145" t="s">
        <v>30931</v>
      </c>
    </row>
    <row r="6147" spans="1:5">
      <c r="A6147" t="str">
        <f t="shared" si="95"/>
        <v>101436</v>
      </c>
      <c r="B6147" s="142" t="s">
        <v>6793</v>
      </c>
      <c r="C6147" s="156" t="s">
        <v>15914</v>
      </c>
      <c r="D6147" s="144" t="s">
        <v>15966</v>
      </c>
      <c r="E6147" s="145" t="s">
        <v>30932</v>
      </c>
    </row>
    <row r="6148" spans="1:5">
      <c r="A6148" t="str">
        <f t="shared" si="95"/>
        <v>101437</v>
      </c>
      <c r="B6148" s="142" t="s">
        <v>6794</v>
      </c>
      <c r="C6148" s="156" t="s">
        <v>16219</v>
      </c>
      <c r="D6148" s="144" t="s">
        <v>15966</v>
      </c>
      <c r="E6148" s="145" t="s">
        <v>30933</v>
      </c>
    </row>
    <row r="6149" spans="1:5">
      <c r="A6149" t="str">
        <f t="shared" si="95"/>
        <v>101438</v>
      </c>
      <c r="B6149" s="142" t="s">
        <v>6795</v>
      </c>
      <c r="C6149" s="156" t="s">
        <v>15916</v>
      </c>
      <c r="D6149" s="144" t="s">
        <v>15966</v>
      </c>
      <c r="E6149" s="145" t="s">
        <v>30934</v>
      </c>
    </row>
    <row r="6150" spans="1:5">
      <c r="A6150" t="str">
        <f t="shared" si="95"/>
        <v>101439</v>
      </c>
      <c r="B6150" s="142" t="s">
        <v>6796</v>
      </c>
      <c r="C6150" s="156" t="s">
        <v>15917</v>
      </c>
      <c r="D6150" s="144" t="s">
        <v>15966</v>
      </c>
      <c r="E6150" s="145" t="s">
        <v>30935</v>
      </c>
    </row>
    <row r="6151" spans="1:5">
      <c r="A6151" t="str">
        <f t="shared" si="95"/>
        <v>101440</v>
      </c>
      <c r="B6151" s="142" t="s">
        <v>6797</v>
      </c>
      <c r="C6151" s="156" t="s">
        <v>16220</v>
      </c>
      <c r="D6151" s="144" t="s">
        <v>15966</v>
      </c>
      <c r="E6151" s="145" t="s">
        <v>30936</v>
      </c>
    </row>
    <row r="6152" spans="1:5">
      <c r="A6152" t="str">
        <f t="shared" ref="A6152:A6215" si="96">IF(ISERROR(SEARCH("/",B6152)=6),TRIM(CLEAN(B6152)),IF(SEARCH("/",B6152)=6,IF(LEN(TRIM(CLEAN(B6152)))=7,LEFT(TRIM(CLEAN(B6152)),6)&amp;"00"&amp;RIGHT(TRIM(CLEAN(B6152)),1),LEFT(TRIM(CLEAN(B6152)),6)&amp;"0"&amp;RIGHT(TRIM(CLEAN(B6152)),2)),TRIM(CLEAN(B6152))))</f>
        <v>101441</v>
      </c>
      <c r="B6152" s="142" t="s">
        <v>6798</v>
      </c>
      <c r="C6152" s="156" t="s">
        <v>15920</v>
      </c>
      <c r="D6152" s="144" t="s">
        <v>15966</v>
      </c>
      <c r="E6152" s="145" t="s">
        <v>30937</v>
      </c>
    </row>
    <row r="6153" spans="1:5">
      <c r="A6153" t="str">
        <f t="shared" si="96"/>
        <v>101442</v>
      </c>
      <c r="B6153" s="142" t="s">
        <v>6799</v>
      </c>
      <c r="C6153" s="156" t="s">
        <v>16221</v>
      </c>
      <c r="D6153" s="144" t="s">
        <v>15966</v>
      </c>
      <c r="E6153" s="145" t="s">
        <v>30931</v>
      </c>
    </row>
    <row r="6154" spans="1:5">
      <c r="A6154" t="str">
        <f t="shared" si="96"/>
        <v>101443</v>
      </c>
      <c r="B6154" s="142" t="s">
        <v>6800</v>
      </c>
      <c r="C6154" s="156" t="s">
        <v>15921</v>
      </c>
      <c r="D6154" s="144" t="s">
        <v>15966</v>
      </c>
      <c r="E6154" s="145" t="s">
        <v>30938</v>
      </c>
    </row>
    <row r="6155" spans="1:5">
      <c r="A6155" t="str">
        <f t="shared" si="96"/>
        <v>101444</v>
      </c>
      <c r="B6155" s="142" t="s">
        <v>6801</v>
      </c>
      <c r="C6155" s="156" t="s">
        <v>15924</v>
      </c>
      <c r="D6155" s="144" t="s">
        <v>15966</v>
      </c>
      <c r="E6155" s="145" t="s">
        <v>30939</v>
      </c>
    </row>
    <row r="6156" spans="1:5">
      <c r="A6156" t="str">
        <f t="shared" si="96"/>
        <v>101445</v>
      </c>
      <c r="B6156" s="142" t="s">
        <v>6802</v>
      </c>
      <c r="C6156" s="156" t="s">
        <v>15925</v>
      </c>
      <c r="D6156" s="144" t="s">
        <v>15966</v>
      </c>
      <c r="E6156" s="145" t="s">
        <v>30940</v>
      </c>
    </row>
    <row r="6157" spans="1:5">
      <c r="A6157" t="str">
        <f t="shared" si="96"/>
        <v>101446</v>
      </c>
      <c r="B6157" s="142" t="s">
        <v>6803</v>
      </c>
      <c r="C6157" s="156" t="s">
        <v>15926</v>
      </c>
      <c r="D6157" s="144" t="s">
        <v>15966</v>
      </c>
      <c r="E6157" s="145" t="s">
        <v>30941</v>
      </c>
    </row>
    <row r="6158" spans="1:5">
      <c r="A6158" t="str">
        <f t="shared" si="96"/>
        <v>101447</v>
      </c>
      <c r="B6158" s="142" t="s">
        <v>6804</v>
      </c>
      <c r="C6158" s="156" t="s">
        <v>15927</v>
      </c>
      <c r="D6158" s="144" t="s">
        <v>15966</v>
      </c>
      <c r="E6158" s="145" t="s">
        <v>30942</v>
      </c>
    </row>
    <row r="6159" spans="1:5">
      <c r="A6159" t="str">
        <f t="shared" si="96"/>
        <v>101448</v>
      </c>
      <c r="B6159" s="142" t="s">
        <v>6805</v>
      </c>
      <c r="C6159" s="156" t="s">
        <v>15929</v>
      </c>
      <c r="D6159" s="144" t="s">
        <v>15966</v>
      </c>
      <c r="E6159" s="145" t="s">
        <v>30943</v>
      </c>
    </row>
    <row r="6160" spans="1:5">
      <c r="A6160" t="str">
        <f t="shared" si="96"/>
        <v>101449</v>
      </c>
      <c r="B6160" s="142" t="s">
        <v>6806</v>
      </c>
      <c r="C6160" s="156" t="s">
        <v>16222</v>
      </c>
      <c r="D6160" s="144" t="s">
        <v>15966</v>
      </c>
      <c r="E6160" s="145" t="s">
        <v>30944</v>
      </c>
    </row>
    <row r="6161" spans="1:5">
      <c r="A6161" t="str">
        <f t="shared" si="96"/>
        <v>101450</v>
      </c>
      <c r="B6161" s="142" t="s">
        <v>6807</v>
      </c>
      <c r="C6161" s="156" t="s">
        <v>15931</v>
      </c>
      <c r="D6161" s="144" t="s">
        <v>15966</v>
      </c>
      <c r="E6161" s="145" t="s">
        <v>30945</v>
      </c>
    </row>
    <row r="6162" spans="1:5">
      <c r="A6162" t="str">
        <f t="shared" si="96"/>
        <v>101451</v>
      </c>
      <c r="B6162" s="142" t="s">
        <v>6808</v>
      </c>
      <c r="C6162" s="156" t="s">
        <v>15932</v>
      </c>
      <c r="D6162" s="144" t="s">
        <v>15966</v>
      </c>
      <c r="E6162" s="145" t="s">
        <v>30879</v>
      </c>
    </row>
    <row r="6163" spans="1:5">
      <c r="A6163" t="str">
        <f t="shared" si="96"/>
        <v>101452</v>
      </c>
      <c r="B6163" s="142" t="s">
        <v>6809</v>
      </c>
      <c r="C6163" s="156" t="s">
        <v>16223</v>
      </c>
      <c r="D6163" s="144" t="s">
        <v>15966</v>
      </c>
      <c r="E6163" s="145" t="s">
        <v>30946</v>
      </c>
    </row>
    <row r="6164" spans="1:5">
      <c r="A6164" t="str">
        <f t="shared" si="96"/>
        <v>101453</v>
      </c>
      <c r="B6164" s="142" t="s">
        <v>6810</v>
      </c>
      <c r="C6164" s="156" t="s">
        <v>15934</v>
      </c>
      <c r="D6164" s="144" t="s">
        <v>15966</v>
      </c>
      <c r="E6164" s="145" t="s">
        <v>30947</v>
      </c>
    </row>
    <row r="6165" spans="1:5">
      <c r="A6165" t="str">
        <f t="shared" si="96"/>
        <v>101454</v>
      </c>
      <c r="B6165" s="142" t="s">
        <v>6811</v>
      </c>
      <c r="C6165" s="156" t="s">
        <v>16224</v>
      </c>
      <c r="D6165" s="144" t="s">
        <v>15966</v>
      </c>
      <c r="E6165" s="145" t="s">
        <v>30948</v>
      </c>
    </row>
    <row r="6166" spans="1:5">
      <c r="A6166" t="str">
        <f t="shared" si="96"/>
        <v>101455</v>
      </c>
      <c r="B6166" s="142" t="s">
        <v>6812</v>
      </c>
      <c r="C6166" s="156" t="s">
        <v>15936</v>
      </c>
      <c r="D6166" s="144" t="s">
        <v>15966</v>
      </c>
      <c r="E6166" s="145" t="s">
        <v>30949</v>
      </c>
    </row>
    <row r="6167" spans="1:5">
      <c r="A6167" t="str">
        <f t="shared" si="96"/>
        <v>101456</v>
      </c>
      <c r="B6167" s="142" t="s">
        <v>6813</v>
      </c>
      <c r="C6167" s="156" t="s">
        <v>16225</v>
      </c>
      <c r="D6167" s="144" t="s">
        <v>15966</v>
      </c>
      <c r="E6167" s="145" t="s">
        <v>30950</v>
      </c>
    </row>
    <row r="6168" spans="1:5">
      <c r="A6168" t="str">
        <f t="shared" si="96"/>
        <v>101457</v>
      </c>
      <c r="B6168" s="142" t="s">
        <v>6814</v>
      </c>
      <c r="C6168" s="156" t="s">
        <v>16226</v>
      </c>
      <c r="D6168" s="144" t="s">
        <v>15966</v>
      </c>
      <c r="E6168" s="145" t="s">
        <v>30951</v>
      </c>
    </row>
    <row r="6169" spans="1:5">
      <c r="A6169" t="str">
        <f t="shared" si="96"/>
        <v>101458</v>
      </c>
      <c r="B6169" s="142" t="s">
        <v>6815</v>
      </c>
      <c r="C6169" s="156" t="s">
        <v>16227</v>
      </c>
      <c r="D6169" s="144" t="s">
        <v>15966</v>
      </c>
      <c r="E6169" s="145" t="s">
        <v>30952</v>
      </c>
    </row>
    <row r="6170" spans="1:5">
      <c r="A6170" t="str">
        <f t="shared" si="96"/>
        <v>101459</v>
      </c>
      <c r="B6170" s="142" t="s">
        <v>6816</v>
      </c>
      <c r="C6170" s="156" t="s">
        <v>15941</v>
      </c>
      <c r="D6170" s="144" t="s">
        <v>15966</v>
      </c>
      <c r="E6170" s="145" t="s">
        <v>30953</v>
      </c>
    </row>
    <row r="6171" spans="1:5">
      <c r="A6171" t="str">
        <f t="shared" si="96"/>
        <v>101460</v>
      </c>
      <c r="B6171" s="142" t="s">
        <v>6817</v>
      </c>
      <c r="C6171" s="156" t="s">
        <v>6060</v>
      </c>
      <c r="D6171" s="144" t="s">
        <v>15966</v>
      </c>
      <c r="E6171" s="145" t="s">
        <v>30954</v>
      </c>
    </row>
    <row r="6172" spans="1:5" ht="27">
      <c r="A6172" t="str">
        <f t="shared" si="96"/>
        <v>101463</v>
      </c>
      <c r="B6172" s="142" t="s">
        <v>7758</v>
      </c>
      <c r="C6172" s="156" t="s">
        <v>15792</v>
      </c>
      <c r="D6172" s="144" t="s">
        <v>14979</v>
      </c>
      <c r="E6172" s="145" t="s">
        <v>21856</v>
      </c>
    </row>
    <row r="6173" spans="1:5" ht="27">
      <c r="A6173" t="str">
        <f t="shared" si="96"/>
        <v>101464</v>
      </c>
      <c r="B6173" s="142" t="s">
        <v>7759</v>
      </c>
      <c r="C6173" s="156" t="s">
        <v>15793</v>
      </c>
      <c r="D6173" s="144" t="s">
        <v>14979</v>
      </c>
      <c r="E6173" s="145" t="s">
        <v>12194</v>
      </c>
    </row>
    <row r="6174" spans="1:5" ht="27">
      <c r="A6174" t="str">
        <f t="shared" si="96"/>
        <v>101465</v>
      </c>
      <c r="B6174" s="142" t="s">
        <v>7760</v>
      </c>
      <c r="C6174" s="156" t="s">
        <v>15794</v>
      </c>
      <c r="D6174" s="144" t="s">
        <v>14979</v>
      </c>
      <c r="E6174" s="145" t="s">
        <v>24798</v>
      </c>
    </row>
    <row r="6175" spans="1:5" ht="27">
      <c r="A6175" t="str">
        <f t="shared" si="96"/>
        <v>101466</v>
      </c>
      <c r="B6175" s="142" t="s">
        <v>7761</v>
      </c>
      <c r="C6175" s="156" t="s">
        <v>15795</v>
      </c>
      <c r="D6175" s="144" t="s">
        <v>14979</v>
      </c>
      <c r="E6175" s="145" t="s">
        <v>17637</v>
      </c>
    </row>
    <row r="6176" spans="1:5" ht="27">
      <c r="A6176" t="str">
        <f t="shared" si="96"/>
        <v>101467</v>
      </c>
      <c r="B6176" s="142" t="s">
        <v>7762</v>
      </c>
      <c r="C6176" s="156" t="s">
        <v>15796</v>
      </c>
      <c r="D6176" s="144" t="s">
        <v>14979</v>
      </c>
      <c r="E6176" s="145" t="s">
        <v>9259</v>
      </c>
    </row>
    <row r="6177" spans="1:5" ht="27">
      <c r="A6177" t="str">
        <f t="shared" si="96"/>
        <v>101468</v>
      </c>
      <c r="B6177" s="142" t="s">
        <v>7763</v>
      </c>
      <c r="C6177" s="156" t="s">
        <v>15797</v>
      </c>
      <c r="D6177" s="144" t="s">
        <v>14979</v>
      </c>
      <c r="E6177" s="145" t="s">
        <v>16385</v>
      </c>
    </row>
    <row r="6178" spans="1:5" ht="27">
      <c r="A6178" t="str">
        <f t="shared" si="96"/>
        <v>101469</v>
      </c>
      <c r="B6178" s="142" t="s">
        <v>7764</v>
      </c>
      <c r="C6178" s="156" t="s">
        <v>15798</v>
      </c>
      <c r="D6178" s="144" t="s">
        <v>14979</v>
      </c>
      <c r="E6178" s="145" t="s">
        <v>27566</v>
      </c>
    </row>
    <row r="6179" spans="1:5" ht="27">
      <c r="A6179" t="str">
        <f t="shared" si="96"/>
        <v>101470</v>
      </c>
      <c r="B6179" s="142" t="s">
        <v>7765</v>
      </c>
      <c r="C6179" s="156" t="s">
        <v>15799</v>
      </c>
      <c r="D6179" s="144" t="s">
        <v>14979</v>
      </c>
      <c r="E6179" s="145" t="s">
        <v>16619</v>
      </c>
    </row>
    <row r="6180" spans="1:5" ht="27">
      <c r="A6180" t="str">
        <f t="shared" si="96"/>
        <v>101471</v>
      </c>
      <c r="B6180" s="142" t="s">
        <v>7766</v>
      </c>
      <c r="C6180" s="156" t="s">
        <v>15800</v>
      </c>
      <c r="D6180" s="144" t="s">
        <v>14979</v>
      </c>
      <c r="E6180" s="145" t="s">
        <v>13658</v>
      </c>
    </row>
    <row r="6181" spans="1:5" ht="27">
      <c r="A6181" t="str">
        <f t="shared" si="96"/>
        <v>101472</v>
      </c>
      <c r="B6181" s="142" t="s">
        <v>7767</v>
      </c>
      <c r="C6181" s="156" t="s">
        <v>15801</v>
      </c>
      <c r="D6181" s="144" t="s">
        <v>14979</v>
      </c>
      <c r="E6181" s="145" t="s">
        <v>26136</v>
      </c>
    </row>
    <row r="6182" spans="1:5" ht="27">
      <c r="A6182" t="str">
        <f t="shared" si="96"/>
        <v>101473</v>
      </c>
      <c r="B6182" s="142" t="s">
        <v>7768</v>
      </c>
      <c r="C6182" s="156" t="s">
        <v>15802</v>
      </c>
      <c r="D6182" s="144" t="s">
        <v>14979</v>
      </c>
      <c r="E6182" s="145" t="s">
        <v>18550</v>
      </c>
    </row>
    <row r="6183" spans="1:5" ht="27">
      <c r="A6183" t="str">
        <f t="shared" si="96"/>
        <v>101474</v>
      </c>
      <c r="B6183" s="142" t="s">
        <v>7769</v>
      </c>
      <c r="C6183" s="156" t="s">
        <v>15804</v>
      </c>
      <c r="D6183" s="144" t="s">
        <v>14979</v>
      </c>
      <c r="E6183" s="145" t="s">
        <v>8907</v>
      </c>
    </row>
    <row r="6184" spans="1:5" ht="27">
      <c r="A6184" t="str">
        <f t="shared" si="96"/>
        <v>101475</v>
      </c>
      <c r="B6184" s="142" t="s">
        <v>7770</v>
      </c>
      <c r="C6184" s="156" t="s">
        <v>15805</v>
      </c>
      <c r="D6184" s="144" t="s">
        <v>14979</v>
      </c>
      <c r="E6184" s="145" t="s">
        <v>8886</v>
      </c>
    </row>
    <row r="6185" spans="1:5" ht="27">
      <c r="A6185" t="str">
        <f t="shared" si="96"/>
        <v>101476</v>
      </c>
      <c r="B6185" s="142" t="s">
        <v>7771</v>
      </c>
      <c r="C6185" s="156" t="s">
        <v>15806</v>
      </c>
      <c r="D6185" s="144" t="s">
        <v>14979</v>
      </c>
      <c r="E6185" s="145" t="s">
        <v>14544</v>
      </c>
    </row>
    <row r="6186" spans="1:5" ht="27">
      <c r="A6186" t="str">
        <f t="shared" si="96"/>
        <v>101477</v>
      </c>
      <c r="B6186" s="142" t="s">
        <v>7772</v>
      </c>
      <c r="C6186" s="156" t="s">
        <v>15807</v>
      </c>
      <c r="D6186" s="144" t="s">
        <v>14979</v>
      </c>
      <c r="E6186" s="145" t="s">
        <v>13879</v>
      </c>
    </row>
    <row r="6187" spans="1:5" ht="27">
      <c r="A6187" t="str">
        <f t="shared" si="96"/>
        <v>101478</v>
      </c>
      <c r="B6187" s="142" t="s">
        <v>7773</v>
      </c>
      <c r="C6187" s="156" t="s">
        <v>15808</v>
      </c>
      <c r="D6187" s="144" t="s">
        <v>14979</v>
      </c>
      <c r="E6187" s="145" t="s">
        <v>25062</v>
      </c>
    </row>
    <row r="6188" spans="1:5" ht="27">
      <c r="A6188" t="str">
        <f t="shared" si="96"/>
        <v>101479</v>
      </c>
      <c r="B6188" s="142" t="s">
        <v>7774</v>
      </c>
      <c r="C6188" s="156" t="s">
        <v>15746</v>
      </c>
      <c r="D6188" s="144" t="s">
        <v>14979</v>
      </c>
      <c r="E6188" s="145" t="s">
        <v>30955</v>
      </c>
    </row>
    <row r="6189" spans="1:5" ht="27">
      <c r="A6189" t="str">
        <f t="shared" si="96"/>
        <v>101480</v>
      </c>
      <c r="B6189" s="142" t="s">
        <v>7775</v>
      </c>
      <c r="C6189" s="156" t="s">
        <v>15809</v>
      </c>
      <c r="D6189" s="144" t="s">
        <v>14979</v>
      </c>
      <c r="E6189" s="145" t="s">
        <v>18552</v>
      </c>
    </row>
    <row r="6190" spans="1:5" ht="27">
      <c r="A6190" t="str">
        <f t="shared" si="96"/>
        <v>101481</v>
      </c>
      <c r="B6190" s="142" t="s">
        <v>7776</v>
      </c>
      <c r="C6190" s="156" t="s">
        <v>15810</v>
      </c>
      <c r="D6190" s="144" t="s">
        <v>14979</v>
      </c>
      <c r="E6190" s="145" t="s">
        <v>18602</v>
      </c>
    </row>
    <row r="6191" spans="1:5" ht="27">
      <c r="A6191" t="str">
        <f t="shared" si="96"/>
        <v>101482</v>
      </c>
      <c r="B6191" s="142" t="s">
        <v>7777</v>
      </c>
      <c r="C6191" s="156" t="s">
        <v>25373</v>
      </c>
      <c r="D6191" s="144" t="s">
        <v>14979</v>
      </c>
      <c r="E6191" s="145" t="s">
        <v>16687</v>
      </c>
    </row>
    <row r="6192" spans="1:5" ht="27">
      <c r="A6192" t="str">
        <f t="shared" si="96"/>
        <v>101483</v>
      </c>
      <c r="B6192" s="142" t="s">
        <v>7778</v>
      </c>
      <c r="C6192" s="156" t="s">
        <v>15811</v>
      </c>
      <c r="D6192" s="144" t="s">
        <v>14979</v>
      </c>
      <c r="E6192" s="145" t="s">
        <v>17587</v>
      </c>
    </row>
    <row r="6193" spans="1:5" ht="27">
      <c r="A6193" t="str">
        <f t="shared" si="96"/>
        <v>101484</v>
      </c>
      <c r="B6193" s="142" t="s">
        <v>7779</v>
      </c>
      <c r="C6193" s="156" t="s">
        <v>15812</v>
      </c>
      <c r="D6193" s="144" t="s">
        <v>14979</v>
      </c>
      <c r="E6193" s="145" t="s">
        <v>28354</v>
      </c>
    </row>
    <row r="6194" spans="1:5" ht="27">
      <c r="A6194" t="str">
        <f t="shared" si="96"/>
        <v>101485</v>
      </c>
      <c r="B6194" s="142" t="s">
        <v>7780</v>
      </c>
      <c r="C6194" s="156" t="s">
        <v>15813</v>
      </c>
      <c r="D6194" s="144" t="s">
        <v>14979</v>
      </c>
      <c r="E6194" s="145" t="s">
        <v>19061</v>
      </c>
    </row>
    <row r="6195" spans="1:5" ht="27">
      <c r="A6195" t="str">
        <f t="shared" si="96"/>
        <v>101486</v>
      </c>
      <c r="B6195" s="142" t="s">
        <v>7781</v>
      </c>
      <c r="C6195" s="156" t="s">
        <v>15814</v>
      </c>
      <c r="D6195" s="144" t="s">
        <v>14979</v>
      </c>
      <c r="E6195" s="145" t="s">
        <v>30956</v>
      </c>
    </row>
    <row r="6196" spans="1:5" ht="27">
      <c r="A6196" t="str">
        <f t="shared" si="96"/>
        <v>101487</v>
      </c>
      <c r="B6196" s="142" t="s">
        <v>7782</v>
      </c>
      <c r="C6196" s="156" t="s">
        <v>15815</v>
      </c>
      <c r="D6196" s="144" t="s">
        <v>14979</v>
      </c>
      <c r="E6196" s="145" t="s">
        <v>30957</v>
      </c>
    </row>
    <row r="6197" spans="1:5" ht="27">
      <c r="A6197" t="str">
        <f t="shared" si="96"/>
        <v>101488</v>
      </c>
      <c r="B6197" s="142" t="s">
        <v>7783</v>
      </c>
      <c r="C6197" s="156" t="s">
        <v>15816</v>
      </c>
      <c r="D6197" s="144" t="s">
        <v>14979</v>
      </c>
      <c r="E6197" s="145" t="s">
        <v>30958</v>
      </c>
    </row>
    <row r="6198" spans="1:5" ht="27">
      <c r="A6198" t="str">
        <f t="shared" si="96"/>
        <v>101489</v>
      </c>
      <c r="B6198" s="142" t="s">
        <v>7784</v>
      </c>
      <c r="C6198" s="156" t="s">
        <v>12346</v>
      </c>
      <c r="D6198" s="144" t="s">
        <v>9623</v>
      </c>
      <c r="E6198" s="145" t="s">
        <v>30959</v>
      </c>
    </row>
    <row r="6199" spans="1:5" ht="27">
      <c r="A6199" t="str">
        <f t="shared" si="96"/>
        <v>101490</v>
      </c>
      <c r="B6199" s="142" t="s">
        <v>7785</v>
      </c>
      <c r="C6199" s="156" t="s">
        <v>12347</v>
      </c>
      <c r="D6199" s="144" t="s">
        <v>9623</v>
      </c>
      <c r="E6199" s="145" t="s">
        <v>30960</v>
      </c>
    </row>
    <row r="6200" spans="1:5" ht="27">
      <c r="A6200" t="str">
        <f t="shared" si="96"/>
        <v>101491</v>
      </c>
      <c r="B6200" s="142" t="s">
        <v>7786</v>
      </c>
      <c r="C6200" s="156" t="s">
        <v>12348</v>
      </c>
      <c r="D6200" s="144" t="s">
        <v>9623</v>
      </c>
      <c r="E6200" s="145" t="s">
        <v>30961</v>
      </c>
    </row>
    <row r="6201" spans="1:5" ht="27">
      <c r="A6201" t="str">
        <f t="shared" si="96"/>
        <v>101492</v>
      </c>
      <c r="B6201" s="142" t="s">
        <v>7787</v>
      </c>
      <c r="C6201" s="156" t="s">
        <v>12349</v>
      </c>
      <c r="D6201" s="144" t="s">
        <v>9623</v>
      </c>
      <c r="E6201" s="145" t="s">
        <v>30962</v>
      </c>
    </row>
    <row r="6202" spans="1:5" ht="27">
      <c r="A6202" t="str">
        <f t="shared" si="96"/>
        <v>101493</v>
      </c>
      <c r="B6202" s="142" t="s">
        <v>7788</v>
      </c>
      <c r="C6202" s="156" t="s">
        <v>12350</v>
      </c>
      <c r="D6202" s="144" t="s">
        <v>9623</v>
      </c>
      <c r="E6202" s="145" t="s">
        <v>30963</v>
      </c>
    </row>
    <row r="6203" spans="1:5" ht="27">
      <c r="A6203" t="str">
        <f t="shared" si="96"/>
        <v>101494</v>
      </c>
      <c r="B6203" s="142" t="s">
        <v>7789</v>
      </c>
      <c r="C6203" s="156" t="s">
        <v>12351</v>
      </c>
      <c r="D6203" s="144" t="s">
        <v>9623</v>
      </c>
      <c r="E6203" s="145" t="s">
        <v>30964</v>
      </c>
    </row>
    <row r="6204" spans="1:5" ht="27">
      <c r="A6204" t="str">
        <f t="shared" si="96"/>
        <v>101495</v>
      </c>
      <c r="B6204" s="142" t="s">
        <v>7790</v>
      </c>
      <c r="C6204" s="156" t="s">
        <v>12352</v>
      </c>
      <c r="D6204" s="144" t="s">
        <v>9623</v>
      </c>
      <c r="E6204" s="145" t="s">
        <v>30965</v>
      </c>
    </row>
    <row r="6205" spans="1:5" ht="27">
      <c r="A6205" t="str">
        <f t="shared" si="96"/>
        <v>101496</v>
      </c>
      <c r="B6205" s="142" t="s">
        <v>7791</v>
      </c>
      <c r="C6205" s="156" t="s">
        <v>12353</v>
      </c>
      <c r="D6205" s="144" t="s">
        <v>9623</v>
      </c>
      <c r="E6205" s="145" t="s">
        <v>30966</v>
      </c>
    </row>
    <row r="6206" spans="1:5" ht="27">
      <c r="A6206" t="str">
        <f t="shared" si="96"/>
        <v>101497</v>
      </c>
      <c r="B6206" s="142" t="s">
        <v>7792</v>
      </c>
      <c r="C6206" s="156" t="s">
        <v>12354</v>
      </c>
      <c r="D6206" s="144" t="s">
        <v>9623</v>
      </c>
      <c r="E6206" s="145" t="s">
        <v>30967</v>
      </c>
    </row>
    <row r="6207" spans="1:5" ht="27">
      <c r="A6207" t="str">
        <f t="shared" si="96"/>
        <v>101498</v>
      </c>
      <c r="B6207" s="142" t="s">
        <v>7793</v>
      </c>
      <c r="C6207" s="156" t="s">
        <v>12355</v>
      </c>
      <c r="D6207" s="144" t="s">
        <v>9623</v>
      </c>
      <c r="E6207" s="145" t="s">
        <v>30968</v>
      </c>
    </row>
    <row r="6208" spans="1:5" ht="27">
      <c r="A6208" t="str">
        <f t="shared" si="96"/>
        <v>101499</v>
      </c>
      <c r="B6208" s="142" t="s">
        <v>7794</v>
      </c>
      <c r="C6208" s="156" t="s">
        <v>12356</v>
      </c>
      <c r="D6208" s="144" t="s">
        <v>9623</v>
      </c>
      <c r="E6208" s="145" t="s">
        <v>30969</v>
      </c>
    </row>
    <row r="6209" spans="1:5" ht="27">
      <c r="A6209" t="str">
        <f t="shared" si="96"/>
        <v>101500</v>
      </c>
      <c r="B6209" s="142" t="s">
        <v>7795</v>
      </c>
      <c r="C6209" s="156" t="s">
        <v>12357</v>
      </c>
      <c r="D6209" s="144" t="s">
        <v>9623</v>
      </c>
      <c r="E6209" s="145" t="s">
        <v>30970</v>
      </c>
    </row>
    <row r="6210" spans="1:5" ht="27">
      <c r="A6210" t="str">
        <f t="shared" si="96"/>
        <v>101501</v>
      </c>
      <c r="B6210" s="142" t="s">
        <v>7796</v>
      </c>
      <c r="C6210" s="156" t="s">
        <v>12358</v>
      </c>
      <c r="D6210" s="144" t="s">
        <v>9623</v>
      </c>
      <c r="E6210" s="145" t="s">
        <v>30971</v>
      </c>
    </row>
    <row r="6211" spans="1:5" ht="27">
      <c r="A6211" t="str">
        <f t="shared" si="96"/>
        <v>101502</v>
      </c>
      <c r="B6211" s="142" t="s">
        <v>7797</v>
      </c>
      <c r="C6211" s="156" t="s">
        <v>12359</v>
      </c>
      <c r="D6211" s="144" t="s">
        <v>9623</v>
      </c>
      <c r="E6211" s="145" t="s">
        <v>30972</v>
      </c>
    </row>
    <row r="6212" spans="1:5" ht="27">
      <c r="A6212" t="str">
        <f t="shared" si="96"/>
        <v>101503</v>
      </c>
      <c r="B6212" s="142" t="s">
        <v>7798</v>
      </c>
      <c r="C6212" s="156" t="s">
        <v>12360</v>
      </c>
      <c r="D6212" s="144" t="s">
        <v>9623</v>
      </c>
      <c r="E6212" s="145" t="s">
        <v>30973</v>
      </c>
    </row>
    <row r="6213" spans="1:5" ht="27">
      <c r="A6213" t="str">
        <f t="shared" si="96"/>
        <v>101504</v>
      </c>
      <c r="B6213" s="142" t="s">
        <v>7799</v>
      </c>
      <c r="C6213" s="156" t="s">
        <v>12361</v>
      </c>
      <c r="D6213" s="144" t="s">
        <v>9623</v>
      </c>
      <c r="E6213" s="145" t="s">
        <v>30974</v>
      </c>
    </row>
    <row r="6214" spans="1:5" ht="27">
      <c r="A6214" t="str">
        <f t="shared" si="96"/>
        <v>101505</v>
      </c>
      <c r="B6214" s="142" t="s">
        <v>7800</v>
      </c>
      <c r="C6214" s="156" t="s">
        <v>12362</v>
      </c>
      <c r="D6214" s="144" t="s">
        <v>9623</v>
      </c>
      <c r="E6214" s="145" t="s">
        <v>30975</v>
      </c>
    </row>
    <row r="6215" spans="1:5" ht="27">
      <c r="A6215" t="str">
        <f t="shared" si="96"/>
        <v>101506</v>
      </c>
      <c r="B6215" s="142" t="s">
        <v>7801</v>
      </c>
      <c r="C6215" s="156" t="s">
        <v>12363</v>
      </c>
      <c r="D6215" s="144" t="s">
        <v>9623</v>
      </c>
      <c r="E6215" s="145" t="s">
        <v>30976</v>
      </c>
    </row>
    <row r="6216" spans="1:5" ht="27">
      <c r="A6216" t="str">
        <f t="shared" ref="A6216:A6279" si="97">IF(ISERROR(SEARCH("/",B6216)=6),TRIM(CLEAN(B6216)),IF(SEARCH("/",B6216)=6,IF(LEN(TRIM(CLEAN(B6216)))=7,LEFT(TRIM(CLEAN(B6216)),6)&amp;"00"&amp;RIGHT(TRIM(CLEAN(B6216)),1),LEFT(TRIM(CLEAN(B6216)),6)&amp;"0"&amp;RIGHT(TRIM(CLEAN(B6216)),2)),TRIM(CLEAN(B6216))))</f>
        <v>101507</v>
      </c>
      <c r="B6216" s="142" t="s">
        <v>7802</v>
      </c>
      <c r="C6216" s="156" t="s">
        <v>12364</v>
      </c>
      <c r="D6216" s="144" t="s">
        <v>9623</v>
      </c>
      <c r="E6216" s="145" t="s">
        <v>30977</v>
      </c>
    </row>
    <row r="6217" spans="1:5" ht="27">
      <c r="A6217" t="str">
        <f t="shared" si="97"/>
        <v>101508</v>
      </c>
      <c r="B6217" s="142" t="s">
        <v>7803</v>
      </c>
      <c r="C6217" s="156" t="s">
        <v>12365</v>
      </c>
      <c r="D6217" s="144" t="s">
        <v>9623</v>
      </c>
      <c r="E6217" s="145" t="s">
        <v>30978</v>
      </c>
    </row>
    <row r="6218" spans="1:5" ht="27">
      <c r="A6218" t="str">
        <f t="shared" si="97"/>
        <v>101509</v>
      </c>
      <c r="B6218" s="142" t="s">
        <v>7804</v>
      </c>
      <c r="C6218" s="156" t="s">
        <v>12366</v>
      </c>
      <c r="D6218" s="144" t="s">
        <v>9623</v>
      </c>
      <c r="E6218" s="145" t="s">
        <v>30979</v>
      </c>
    </row>
    <row r="6219" spans="1:5" ht="27">
      <c r="A6219" t="str">
        <f t="shared" si="97"/>
        <v>101510</v>
      </c>
      <c r="B6219" s="142" t="s">
        <v>7805</v>
      </c>
      <c r="C6219" s="156" t="s">
        <v>12367</v>
      </c>
      <c r="D6219" s="144" t="s">
        <v>9623</v>
      </c>
      <c r="E6219" s="145" t="s">
        <v>30980</v>
      </c>
    </row>
    <row r="6220" spans="1:5" ht="27">
      <c r="A6220" t="str">
        <f t="shared" si="97"/>
        <v>101511</v>
      </c>
      <c r="B6220" s="142" t="s">
        <v>7806</v>
      </c>
      <c r="C6220" s="156" t="s">
        <v>12368</v>
      </c>
      <c r="D6220" s="144" t="s">
        <v>9623</v>
      </c>
      <c r="E6220" s="145" t="s">
        <v>30981</v>
      </c>
    </row>
    <row r="6221" spans="1:5" ht="27">
      <c r="A6221" t="str">
        <f t="shared" si="97"/>
        <v>101512</v>
      </c>
      <c r="B6221" s="142" t="s">
        <v>7807</v>
      </c>
      <c r="C6221" s="156" t="s">
        <v>12369</v>
      </c>
      <c r="D6221" s="144" t="s">
        <v>9623</v>
      </c>
      <c r="E6221" s="145" t="s">
        <v>30982</v>
      </c>
    </row>
    <row r="6222" spans="1:5" ht="27">
      <c r="A6222" t="str">
        <f t="shared" si="97"/>
        <v>101513</v>
      </c>
      <c r="B6222" s="142" t="s">
        <v>7808</v>
      </c>
      <c r="C6222" s="156" t="s">
        <v>12370</v>
      </c>
      <c r="D6222" s="144" t="s">
        <v>9623</v>
      </c>
      <c r="E6222" s="145" t="s">
        <v>30983</v>
      </c>
    </row>
    <row r="6223" spans="1:5" ht="27">
      <c r="A6223" t="str">
        <f t="shared" si="97"/>
        <v>101514</v>
      </c>
      <c r="B6223" s="142" t="s">
        <v>7809</v>
      </c>
      <c r="C6223" s="156" t="s">
        <v>12371</v>
      </c>
      <c r="D6223" s="144" t="s">
        <v>9623</v>
      </c>
      <c r="E6223" s="145" t="s">
        <v>25450</v>
      </c>
    </row>
    <row r="6224" spans="1:5" ht="27">
      <c r="A6224" t="str">
        <f t="shared" si="97"/>
        <v>101515</v>
      </c>
      <c r="B6224" s="142" t="s">
        <v>7810</v>
      </c>
      <c r="C6224" s="156" t="s">
        <v>12372</v>
      </c>
      <c r="D6224" s="144" t="s">
        <v>9623</v>
      </c>
      <c r="E6224" s="145" t="s">
        <v>30984</v>
      </c>
    </row>
    <row r="6225" spans="1:5" ht="27">
      <c r="A6225" t="str">
        <f t="shared" si="97"/>
        <v>101516</v>
      </c>
      <c r="B6225" s="142" t="s">
        <v>7811</v>
      </c>
      <c r="C6225" s="156" t="s">
        <v>12373</v>
      </c>
      <c r="D6225" s="144" t="s">
        <v>9623</v>
      </c>
      <c r="E6225" s="145" t="s">
        <v>30985</v>
      </c>
    </row>
    <row r="6226" spans="1:5" ht="27">
      <c r="A6226" t="str">
        <f t="shared" si="97"/>
        <v>101517</v>
      </c>
      <c r="B6226" s="142" t="s">
        <v>7812</v>
      </c>
      <c r="C6226" s="156" t="s">
        <v>12374</v>
      </c>
      <c r="D6226" s="144" t="s">
        <v>9623</v>
      </c>
      <c r="E6226" s="145" t="s">
        <v>30986</v>
      </c>
    </row>
    <row r="6227" spans="1:5" ht="27">
      <c r="A6227" t="str">
        <f t="shared" si="97"/>
        <v>101518</v>
      </c>
      <c r="B6227" s="142" t="s">
        <v>7813</v>
      </c>
      <c r="C6227" s="156" t="s">
        <v>12375</v>
      </c>
      <c r="D6227" s="144" t="s">
        <v>9623</v>
      </c>
      <c r="E6227" s="145" t="s">
        <v>30987</v>
      </c>
    </row>
    <row r="6228" spans="1:5" ht="27">
      <c r="A6228" t="str">
        <f t="shared" si="97"/>
        <v>101519</v>
      </c>
      <c r="B6228" s="142" t="s">
        <v>7814</v>
      </c>
      <c r="C6228" s="156" t="s">
        <v>12376</v>
      </c>
      <c r="D6228" s="144" t="s">
        <v>9623</v>
      </c>
      <c r="E6228" s="145" t="s">
        <v>30988</v>
      </c>
    </row>
    <row r="6229" spans="1:5" ht="27">
      <c r="A6229" t="str">
        <f t="shared" si="97"/>
        <v>101520</v>
      </c>
      <c r="B6229" s="142" t="s">
        <v>7815</v>
      </c>
      <c r="C6229" s="156" t="s">
        <v>12377</v>
      </c>
      <c r="D6229" s="144" t="s">
        <v>9623</v>
      </c>
      <c r="E6229" s="145" t="s">
        <v>30989</v>
      </c>
    </row>
    <row r="6230" spans="1:5" ht="27">
      <c r="A6230" t="str">
        <f t="shared" si="97"/>
        <v>101521</v>
      </c>
      <c r="B6230" s="142" t="s">
        <v>7816</v>
      </c>
      <c r="C6230" s="156" t="s">
        <v>12378</v>
      </c>
      <c r="D6230" s="144" t="s">
        <v>9623</v>
      </c>
      <c r="E6230" s="145" t="s">
        <v>30990</v>
      </c>
    </row>
    <row r="6231" spans="1:5" ht="27">
      <c r="A6231" t="str">
        <f t="shared" si="97"/>
        <v>101522</v>
      </c>
      <c r="B6231" s="142" t="s">
        <v>7817</v>
      </c>
      <c r="C6231" s="156" t="s">
        <v>12379</v>
      </c>
      <c r="D6231" s="144" t="s">
        <v>9623</v>
      </c>
      <c r="E6231" s="145" t="s">
        <v>30991</v>
      </c>
    </row>
    <row r="6232" spans="1:5" ht="27">
      <c r="A6232" t="str">
        <f t="shared" si="97"/>
        <v>101523</v>
      </c>
      <c r="B6232" s="142" t="s">
        <v>7818</v>
      </c>
      <c r="C6232" s="156" t="s">
        <v>12380</v>
      </c>
      <c r="D6232" s="144" t="s">
        <v>9623</v>
      </c>
      <c r="E6232" s="145" t="s">
        <v>30992</v>
      </c>
    </row>
    <row r="6233" spans="1:5" ht="27">
      <c r="A6233" t="str">
        <f t="shared" si="97"/>
        <v>101524</v>
      </c>
      <c r="B6233" s="142" t="s">
        <v>7819</v>
      </c>
      <c r="C6233" s="156" t="s">
        <v>12381</v>
      </c>
      <c r="D6233" s="144" t="s">
        <v>9623</v>
      </c>
      <c r="E6233" s="145" t="s">
        <v>30993</v>
      </c>
    </row>
    <row r="6234" spans="1:5" ht="27">
      <c r="A6234" t="str">
        <f t="shared" si="97"/>
        <v>101525</v>
      </c>
      <c r="B6234" s="142" t="s">
        <v>7820</v>
      </c>
      <c r="C6234" s="156" t="s">
        <v>12382</v>
      </c>
      <c r="D6234" s="144" t="s">
        <v>9623</v>
      </c>
      <c r="E6234" s="145" t="s">
        <v>30994</v>
      </c>
    </row>
    <row r="6235" spans="1:5" ht="27">
      <c r="A6235" t="str">
        <f t="shared" si="97"/>
        <v>101526</v>
      </c>
      <c r="B6235" s="142" t="s">
        <v>7821</v>
      </c>
      <c r="C6235" s="156" t="s">
        <v>12383</v>
      </c>
      <c r="D6235" s="144" t="s">
        <v>9623</v>
      </c>
      <c r="E6235" s="145" t="s">
        <v>30995</v>
      </c>
    </row>
    <row r="6236" spans="1:5" ht="27">
      <c r="A6236" t="str">
        <f t="shared" si="97"/>
        <v>101527</v>
      </c>
      <c r="B6236" s="142" t="s">
        <v>7822</v>
      </c>
      <c r="C6236" s="156" t="s">
        <v>12384</v>
      </c>
      <c r="D6236" s="144" t="s">
        <v>9623</v>
      </c>
      <c r="E6236" s="145" t="s">
        <v>30996</v>
      </c>
    </row>
    <row r="6237" spans="1:5" ht="27">
      <c r="A6237" t="str">
        <f t="shared" si="97"/>
        <v>101528</v>
      </c>
      <c r="B6237" s="142" t="s">
        <v>7823</v>
      </c>
      <c r="C6237" s="156" t="s">
        <v>12385</v>
      </c>
      <c r="D6237" s="144" t="s">
        <v>9623</v>
      </c>
      <c r="E6237" s="145" t="s">
        <v>30997</v>
      </c>
    </row>
    <row r="6238" spans="1:5" ht="27">
      <c r="A6238" t="str">
        <f t="shared" si="97"/>
        <v>101529</v>
      </c>
      <c r="B6238" s="142" t="s">
        <v>7824</v>
      </c>
      <c r="C6238" s="156" t="s">
        <v>12386</v>
      </c>
      <c r="D6238" s="144" t="s">
        <v>9623</v>
      </c>
      <c r="E6238" s="145" t="s">
        <v>30998</v>
      </c>
    </row>
    <row r="6239" spans="1:5" ht="27">
      <c r="A6239" t="str">
        <f t="shared" si="97"/>
        <v>101530</v>
      </c>
      <c r="B6239" s="142" t="s">
        <v>7825</v>
      </c>
      <c r="C6239" s="156" t="s">
        <v>12387</v>
      </c>
      <c r="D6239" s="144" t="s">
        <v>9623</v>
      </c>
      <c r="E6239" s="145" t="s">
        <v>30999</v>
      </c>
    </row>
    <row r="6240" spans="1:5" ht="27">
      <c r="A6240" t="str">
        <f t="shared" si="97"/>
        <v>101531</v>
      </c>
      <c r="B6240" s="142" t="s">
        <v>7826</v>
      </c>
      <c r="C6240" s="156" t="s">
        <v>12388</v>
      </c>
      <c r="D6240" s="144" t="s">
        <v>9623</v>
      </c>
      <c r="E6240" s="145" t="s">
        <v>31000</v>
      </c>
    </row>
    <row r="6241" spans="1:5" ht="27">
      <c r="A6241" t="str">
        <f t="shared" si="97"/>
        <v>101532</v>
      </c>
      <c r="B6241" s="142" t="s">
        <v>7827</v>
      </c>
      <c r="C6241" s="156" t="s">
        <v>12389</v>
      </c>
      <c r="D6241" s="144" t="s">
        <v>9623</v>
      </c>
      <c r="E6241" s="145" t="s">
        <v>31001</v>
      </c>
    </row>
    <row r="6242" spans="1:5" ht="27">
      <c r="A6242" t="str">
        <f t="shared" si="97"/>
        <v>101533</v>
      </c>
      <c r="B6242" s="142" t="s">
        <v>7828</v>
      </c>
      <c r="C6242" s="156" t="s">
        <v>12390</v>
      </c>
      <c r="D6242" s="144" t="s">
        <v>9623</v>
      </c>
      <c r="E6242" s="145" t="s">
        <v>31002</v>
      </c>
    </row>
    <row r="6243" spans="1:5" ht="27">
      <c r="A6243" t="str">
        <f t="shared" si="97"/>
        <v>101534</v>
      </c>
      <c r="B6243" s="142" t="s">
        <v>7829</v>
      </c>
      <c r="C6243" s="156" t="s">
        <v>12391</v>
      </c>
      <c r="D6243" s="144" t="s">
        <v>9623</v>
      </c>
      <c r="E6243" s="145" t="s">
        <v>31003</v>
      </c>
    </row>
    <row r="6244" spans="1:5" ht="27">
      <c r="A6244" t="str">
        <f t="shared" si="97"/>
        <v>101535</v>
      </c>
      <c r="B6244" s="142" t="s">
        <v>7830</v>
      </c>
      <c r="C6244" s="156" t="s">
        <v>12392</v>
      </c>
      <c r="D6244" s="144" t="s">
        <v>9623</v>
      </c>
      <c r="E6244" s="145" t="s">
        <v>31004</v>
      </c>
    </row>
    <row r="6245" spans="1:5" ht="27">
      <c r="A6245" t="str">
        <f t="shared" si="97"/>
        <v>101536</v>
      </c>
      <c r="B6245" s="142" t="s">
        <v>7831</v>
      </c>
      <c r="C6245" s="156" t="s">
        <v>12393</v>
      </c>
      <c r="D6245" s="144" t="s">
        <v>9623</v>
      </c>
      <c r="E6245" s="145" t="s">
        <v>31005</v>
      </c>
    </row>
    <row r="6246" spans="1:5" ht="27">
      <c r="A6246" t="str">
        <f t="shared" si="97"/>
        <v>101537</v>
      </c>
      <c r="B6246" s="142" t="s">
        <v>7832</v>
      </c>
      <c r="C6246" s="156" t="s">
        <v>12394</v>
      </c>
      <c r="D6246" s="144" t="s">
        <v>9623</v>
      </c>
      <c r="E6246" s="145" t="s">
        <v>31006</v>
      </c>
    </row>
    <row r="6247" spans="1:5" ht="27">
      <c r="A6247" t="str">
        <f t="shared" si="97"/>
        <v>101538</v>
      </c>
      <c r="B6247" s="142" t="s">
        <v>7833</v>
      </c>
      <c r="C6247" s="156" t="s">
        <v>12395</v>
      </c>
      <c r="D6247" s="144" t="s">
        <v>9623</v>
      </c>
      <c r="E6247" s="145" t="s">
        <v>26106</v>
      </c>
    </row>
    <row r="6248" spans="1:5" ht="27">
      <c r="A6248" t="str">
        <f t="shared" si="97"/>
        <v>101539</v>
      </c>
      <c r="B6248" s="142" t="s">
        <v>7834</v>
      </c>
      <c r="C6248" s="156" t="s">
        <v>12396</v>
      </c>
      <c r="D6248" s="144" t="s">
        <v>9623</v>
      </c>
      <c r="E6248" s="145" t="s">
        <v>27934</v>
      </c>
    </row>
    <row r="6249" spans="1:5" ht="27">
      <c r="A6249" t="str">
        <f t="shared" si="97"/>
        <v>101540</v>
      </c>
      <c r="B6249" s="142" t="s">
        <v>7835</v>
      </c>
      <c r="C6249" s="156" t="s">
        <v>12397</v>
      </c>
      <c r="D6249" s="144" t="s">
        <v>9623</v>
      </c>
      <c r="E6249" s="145" t="s">
        <v>28536</v>
      </c>
    </row>
    <row r="6250" spans="1:5" ht="27">
      <c r="A6250" t="str">
        <f t="shared" si="97"/>
        <v>101541</v>
      </c>
      <c r="B6250" s="142" t="s">
        <v>7836</v>
      </c>
      <c r="C6250" s="156" t="s">
        <v>12398</v>
      </c>
      <c r="D6250" s="144" t="s">
        <v>9623</v>
      </c>
      <c r="E6250" s="145" t="s">
        <v>31007</v>
      </c>
    </row>
    <row r="6251" spans="1:5" ht="27">
      <c r="A6251" t="str">
        <f t="shared" si="97"/>
        <v>101542</v>
      </c>
      <c r="B6251" s="142" t="s">
        <v>7837</v>
      </c>
      <c r="C6251" s="156" t="s">
        <v>12399</v>
      </c>
      <c r="D6251" s="144" t="s">
        <v>9623</v>
      </c>
      <c r="E6251" s="145" t="s">
        <v>19414</v>
      </c>
    </row>
    <row r="6252" spans="1:5" ht="27">
      <c r="A6252" t="str">
        <f t="shared" si="97"/>
        <v>101543</v>
      </c>
      <c r="B6252" s="142" t="s">
        <v>7838</v>
      </c>
      <c r="C6252" s="156" t="s">
        <v>12400</v>
      </c>
      <c r="D6252" s="144" t="s">
        <v>9623</v>
      </c>
      <c r="E6252" s="145" t="s">
        <v>25750</v>
      </c>
    </row>
    <row r="6253" spans="1:5" ht="27">
      <c r="A6253" t="str">
        <f t="shared" si="97"/>
        <v>101544</v>
      </c>
      <c r="B6253" s="142" t="s">
        <v>7839</v>
      </c>
      <c r="C6253" s="156" t="s">
        <v>12401</v>
      </c>
      <c r="D6253" s="144" t="s">
        <v>9623</v>
      </c>
      <c r="E6253" s="145" t="s">
        <v>30062</v>
      </c>
    </row>
    <row r="6254" spans="1:5" ht="27">
      <c r="A6254" t="str">
        <f t="shared" si="97"/>
        <v>101545</v>
      </c>
      <c r="B6254" s="142" t="s">
        <v>7840</v>
      </c>
      <c r="C6254" s="156" t="s">
        <v>12402</v>
      </c>
      <c r="D6254" s="144" t="s">
        <v>9623</v>
      </c>
      <c r="E6254" s="145" t="s">
        <v>31008</v>
      </c>
    </row>
    <row r="6255" spans="1:5">
      <c r="A6255" t="str">
        <f t="shared" si="97"/>
        <v>101546</v>
      </c>
      <c r="B6255" s="142" t="s">
        <v>7841</v>
      </c>
      <c r="C6255" s="156" t="s">
        <v>12403</v>
      </c>
      <c r="D6255" s="144" t="s">
        <v>9623</v>
      </c>
      <c r="E6255" s="145" t="s">
        <v>18028</v>
      </c>
    </row>
    <row r="6256" spans="1:5">
      <c r="A6256" t="str">
        <f t="shared" si="97"/>
        <v>101547</v>
      </c>
      <c r="B6256" s="142" t="s">
        <v>7842</v>
      </c>
      <c r="C6256" s="156" t="s">
        <v>12404</v>
      </c>
      <c r="D6256" s="144" t="s">
        <v>9623</v>
      </c>
      <c r="E6256" s="145" t="s">
        <v>31009</v>
      </c>
    </row>
    <row r="6257" spans="1:5">
      <c r="A6257" t="str">
        <f t="shared" si="97"/>
        <v>101548</v>
      </c>
      <c r="B6257" s="142" t="s">
        <v>7843</v>
      </c>
      <c r="C6257" s="156" t="s">
        <v>12405</v>
      </c>
      <c r="D6257" s="144" t="s">
        <v>9623</v>
      </c>
      <c r="E6257" s="145" t="s">
        <v>9301</v>
      </c>
    </row>
    <row r="6258" spans="1:5" ht="27">
      <c r="A6258" t="str">
        <f t="shared" si="97"/>
        <v>101549</v>
      </c>
      <c r="B6258" s="142" t="s">
        <v>7844</v>
      </c>
      <c r="C6258" s="156" t="s">
        <v>12406</v>
      </c>
      <c r="D6258" s="144" t="s">
        <v>9623</v>
      </c>
      <c r="E6258" s="145" t="s">
        <v>19984</v>
      </c>
    </row>
    <row r="6259" spans="1:5" ht="27">
      <c r="A6259" t="str">
        <f t="shared" si="97"/>
        <v>101553</v>
      </c>
      <c r="B6259" s="142" t="s">
        <v>7845</v>
      </c>
      <c r="C6259" s="156" t="s">
        <v>12407</v>
      </c>
      <c r="D6259" s="144" t="s">
        <v>9623</v>
      </c>
      <c r="E6259" s="145" t="s">
        <v>17495</v>
      </c>
    </row>
    <row r="6260" spans="1:5" ht="27">
      <c r="A6260" t="str">
        <f t="shared" si="97"/>
        <v>101554</v>
      </c>
      <c r="B6260" s="142" t="s">
        <v>7846</v>
      </c>
      <c r="C6260" s="156" t="s">
        <v>12408</v>
      </c>
      <c r="D6260" s="144" t="s">
        <v>9623</v>
      </c>
      <c r="E6260" s="145" t="s">
        <v>8944</v>
      </c>
    </row>
    <row r="6261" spans="1:5" ht="27">
      <c r="A6261" t="str">
        <f t="shared" si="97"/>
        <v>101555</v>
      </c>
      <c r="B6261" s="142" t="s">
        <v>7847</v>
      </c>
      <c r="C6261" s="156" t="s">
        <v>12409</v>
      </c>
      <c r="D6261" s="144" t="s">
        <v>9623</v>
      </c>
      <c r="E6261" s="145" t="s">
        <v>9485</v>
      </c>
    </row>
    <row r="6262" spans="1:5" ht="27">
      <c r="A6262" t="str">
        <f t="shared" si="97"/>
        <v>101556</v>
      </c>
      <c r="B6262" s="142" t="s">
        <v>7848</v>
      </c>
      <c r="C6262" s="156" t="s">
        <v>12410</v>
      </c>
      <c r="D6262" s="144" t="s">
        <v>9623</v>
      </c>
      <c r="E6262" s="145" t="s">
        <v>16395</v>
      </c>
    </row>
    <row r="6263" spans="1:5" ht="27">
      <c r="A6263" t="str">
        <f t="shared" si="97"/>
        <v>101560</v>
      </c>
      <c r="B6263" s="142" t="s">
        <v>7849</v>
      </c>
      <c r="C6263" s="156" t="s">
        <v>12412</v>
      </c>
      <c r="D6263" s="144" t="s">
        <v>9548</v>
      </c>
      <c r="E6263" s="145" t="s">
        <v>8968</v>
      </c>
    </row>
    <row r="6264" spans="1:5" ht="27">
      <c r="A6264" t="str">
        <f t="shared" si="97"/>
        <v>101561</v>
      </c>
      <c r="B6264" s="142" t="s">
        <v>7850</v>
      </c>
      <c r="C6264" s="156" t="s">
        <v>12413</v>
      </c>
      <c r="D6264" s="144" t="s">
        <v>9548</v>
      </c>
      <c r="E6264" s="145" t="s">
        <v>15803</v>
      </c>
    </row>
    <row r="6265" spans="1:5" ht="27">
      <c r="A6265" t="str">
        <f t="shared" si="97"/>
        <v>101562</v>
      </c>
      <c r="B6265" s="142" t="s">
        <v>7851</v>
      </c>
      <c r="C6265" s="156" t="s">
        <v>12414</v>
      </c>
      <c r="D6265" s="144" t="s">
        <v>9548</v>
      </c>
      <c r="E6265" s="145" t="s">
        <v>17418</v>
      </c>
    </row>
    <row r="6266" spans="1:5" ht="27">
      <c r="A6266" t="str">
        <f t="shared" si="97"/>
        <v>101563</v>
      </c>
      <c r="B6266" s="142" t="s">
        <v>7852</v>
      </c>
      <c r="C6266" s="156" t="s">
        <v>12415</v>
      </c>
      <c r="D6266" s="144" t="s">
        <v>9548</v>
      </c>
      <c r="E6266" s="145" t="s">
        <v>31010</v>
      </c>
    </row>
    <row r="6267" spans="1:5" ht="27">
      <c r="A6267" t="str">
        <f t="shared" si="97"/>
        <v>101564</v>
      </c>
      <c r="B6267" s="142" t="s">
        <v>7853</v>
      </c>
      <c r="C6267" s="156" t="s">
        <v>12416</v>
      </c>
      <c r="D6267" s="144" t="s">
        <v>9548</v>
      </c>
      <c r="E6267" s="145" t="s">
        <v>25741</v>
      </c>
    </row>
    <row r="6268" spans="1:5" ht="27">
      <c r="A6268" t="str">
        <f t="shared" si="97"/>
        <v>101565</v>
      </c>
      <c r="B6268" s="142" t="s">
        <v>7854</v>
      </c>
      <c r="C6268" s="156" t="s">
        <v>12417</v>
      </c>
      <c r="D6268" s="144" t="s">
        <v>9548</v>
      </c>
      <c r="E6268" s="145" t="s">
        <v>28404</v>
      </c>
    </row>
    <row r="6269" spans="1:5" ht="27">
      <c r="A6269" t="str">
        <f t="shared" si="97"/>
        <v>101567</v>
      </c>
      <c r="B6269" s="142" t="s">
        <v>7855</v>
      </c>
      <c r="C6269" s="156" t="s">
        <v>12418</v>
      </c>
      <c r="D6269" s="144" t="s">
        <v>9548</v>
      </c>
      <c r="E6269" s="145" t="s">
        <v>29905</v>
      </c>
    </row>
    <row r="6270" spans="1:5" ht="27">
      <c r="A6270" t="str">
        <f t="shared" si="97"/>
        <v>101568</v>
      </c>
      <c r="B6270" s="142" t="s">
        <v>7856</v>
      </c>
      <c r="C6270" s="156" t="s">
        <v>12419</v>
      </c>
      <c r="D6270" s="144" t="s">
        <v>9548</v>
      </c>
      <c r="E6270" s="145" t="s">
        <v>28486</v>
      </c>
    </row>
    <row r="6271" spans="1:5" ht="27">
      <c r="A6271" t="str">
        <f t="shared" si="97"/>
        <v>101570</v>
      </c>
      <c r="B6271" s="142" t="s">
        <v>7911</v>
      </c>
      <c r="C6271" s="156" t="s">
        <v>11160</v>
      </c>
      <c r="D6271" s="144" t="s">
        <v>9772</v>
      </c>
      <c r="E6271" s="145" t="s">
        <v>9008</v>
      </c>
    </row>
    <row r="6272" spans="1:5" ht="27">
      <c r="A6272" t="str">
        <f t="shared" si="97"/>
        <v>101571</v>
      </c>
      <c r="B6272" s="142" t="s">
        <v>7912</v>
      </c>
      <c r="C6272" s="156" t="s">
        <v>11161</v>
      </c>
      <c r="D6272" s="144" t="s">
        <v>9772</v>
      </c>
      <c r="E6272" s="145" t="s">
        <v>31011</v>
      </c>
    </row>
    <row r="6273" spans="1:5" ht="27">
      <c r="A6273" t="str">
        <f t="shared" si="97"/>
        <v>101572</v>
      </c>
      <c r="B6273" s="142" t="s">
        <v>7913</v>
      </c>
      <c r="C6273" s="156" t="s">
        <v>11162</v>
      </c>
      <c r="D6273" s="144" t="s">
        <v>9772</v>
      </c>
      <c r="E6273" s="145" t="s">
        <v>16100</v>
      </c>
    </row>
    <row r="6274" spans="1:5" ht="27">
      <c r="A6274" t="str">
        <f t="shared" si="97"/>
        <v>101573</v>
      </c>
      <c r="B6274" s="142" t="s">
        <v>7914</v>
      </c>
      <c r="C6274" s="156" t="s">
        <v>11163</v>
      </c>
      <c r="D6274" s="144" t="s">
        <v>9772</v>
      </c>
      <c r="E6274" s="145" t="s">
        <v>16452</v>
      </c>
    </row>
    <row r="6275" spans="1:5" ht="27">
      <c r="A6275" t="str">
        <f t="shared" si="97"/>
        <v>101574</v>
      </c>
      <c r="B6275" s="142" t="s">
        <v>7915</v>
      </c>
      <c r="C6275" s="156" t="s">
        <v>11164</v>
      </c>
      <c r="D6275" s="144" t="s">
        <v>9772</v>
      </c>
      <c r="E6275" s="145" t="s">
        <v>13287</v>
      </c>
    </row>
    <row r="6276" spans="1:5" ht="27">
      <c r="A6276" t="str">
        <f t="shared" si="97"/>
        <v>101575</v>
      </c>
      <c r="B6276" s="142" t="s">
        <v>7916</v>
      </c>
      <c r="C6276" s="156" t="s">
        <v>11165</v>
      </c>
      <c r="D6276" s="144" t="s">
        <v>9772</v>
      </c>
      <c r="E6276" s="145" t="s">
        <v>8921</v>
      </c>
    </row>
    <row r="6277" spans="1:5" ht="27">
      <c r="A6277" t="str">
        <f t="shared" si="97"/>
        <v>101576</v>
      </c>
      <c r="B6277" s="142" t="s">
        <v>7917</v>
      </c>
      <c r="C6277" s="156" t="s">
        <v>11166</v>
      </c>
      <c r="D6277" s="144" t="s">
        <v>9772</v>
      </c>
      <c r="E6277" s="145" t="s">
        <v>16899</v>
      </c>
    </row>
    <row r="6278" spans="1:5" ht="27">
      <c r="A6278" t="str">
        <f t="shared" si="97"/>
        <v>101577</v>
      </c>
      <c r="B6278" s="142" t="s">
        <v>7918</v>
      </c>
      <c r="C6278" s="156" t="s">
        <v>11167</v>
      </c>
      <c r="D6278" s="144" t="s">
        <v>9772</v>
      </c>
      <c r="E6278" s="145" t="s">
        <v>16686</v>
      </c>
    </row>
    <row r="6279" spans="1:5" ht="27">
      <c r="A6279" t="str">
        <f t="shared" si="97"/>
        <v>101578</v>
      </c>
      <c r="B6279" s="142" t="s">
        <v>7919</v>
      </c>
      <c r="C6279" s="156" t="s">
        <v>11168</v>
      </c>
      <c r="D6279" s="144" t="s">
        <v>9772</v>
      </c>
      <c r="E6279" s="145" t="s">
        <v>18576</v>
      </c>
    </row>
    <row r="6280" spans="1:5" ht="27">
      <c r="A6280" t="str">
        <f t="shared" ref="A6280:A6343" si="98">IF(ISERROR(SEARCH("/",B6280)=6),TRIM(CLEAN(B6280)),IF(SEARCH("/",B6280)=6,IF(LEN(TRIM(CLEAN(B6280)))=7,LEFT(TRIM(CLEAN(B6280)),6)&amp;"00"&amp;RIGHT(TRIM(CLEAN(B6280)),1),LEFT(TRIM(CLEAN(B6280)),6)&amp;"0"&amp;RIGHT(TRIM(CLEAN(B6280)),2)),TRIM(CLEAN(B6280))))</f>
        <v>101579</v>
      </c>
      <c r="B6280" s="142" t="s">
        <v>7920</v>
      </c>
      <c r="C6280" s="156" t="s">
        <v>11169</v>
      </c>
      <c r="D6280" s="144" t="s">
        <v>9772</v>
      </c>
      <c r="E6280" s="145" t="s">
        <v>18643</v>
      </c>
    </row>
    <row r="6281" spans="1:5" ht="27">
      <c r="A6281" t="str">
        <f t="shared" si="98"/>
        <v>101580</v>
      </c>
      <c r="B6281" s="142" t="s">
        <v>7921</v>
      </c>
      <c r="C6281" s="156" t="s">
        <v>11170</v>
      </c>
      <c r="D6281" s="144" t="s">
        <v>9772</v>
      </c>
      <c r="E6281" s="145" t="s">
        <v>31012</v>
      </c>
    </row>
    <row r="6282" spans="1:5" ht="27">
      <c r="A6282" t="str">
        <f t="shared" si="98"/>
        <v>101581</v>
      </c>
      <c r="B6282" s="142" t="s">
        <v>7922</v>
      </c>
      <c r="C6282" s="156" t="s">
        <v>11171</v>
      </c>
      <c r="D6282" s="144" t="s">
        <v>9772</v>
      </c>
      <c r="E6282" s="145" t="s">
        <v>24818</v>
      </c>
    </row>
    <row r="6283" spans="1:5" ht="27">
      <c r="A6283" t="str">
        <f t="shared" si="98"/>
        <v>101582</v>
      </c>
      <c r="B6283" s="142" t="s">
        <v>7923</v>
      </c>
      <c r="C6283" s="156" t="s">
        <v>11172</v>
      </c>
      <c r="D6283" s="144" t="s">
        <v>9772</v>
      </c>
      <c r="E6283" s="145" t="s">
        <v>25030</v>
      </c>
    </row>
    <row r="6284" spans="1:5" ht="27">
      <c r="A6284" t="str">
        <f t="shared" si="98"/>
        <v>101583</v>
      </c>
      <c r="B6284" s="142" t="s">
        <v>7924</v>
      </c>
      <c r="C6284" s="156" t="s">
        <v>11173</v>
      </c>
      <c r="D6284" s="144" t="s">
        <v>9772</v>
      </c>
      <c r="E6284" s="145" t="s">
        <v>31013</v>
      </c>
    </row>
    <row r="6285" spans="1:5" ht="27">
      <c r="A6285" t="str">
        <f t="shared" si="98"/>
        <v>101584</v>
      </c>
      <c r="B6285" s="142" t="s">
        <v>7925</v>
      </c>
      <c r="C6285" s="156" t="s">
        <v>11174</v>
      </c>
      <c r="D6285" s="144" t="s">
        <v>9772</v>
      </c>
      <c r="E6285" s="145" t="s">
        <v>17552</v>
      </c>
    </row>
    <row r="6286" spans="1:5" ht="27">
      <c r="A6286" t="str">
        <f t="shared" si="98"/>
        <v>101585</v>
      </c>
      <c r="B6286" s="142" t="s">
        <v>7926</v>
      </c>
      <c r="C6286" s="156" t="s">
        <v>11175</v>
      </c>
      <c r="D6286" s="144" t="s">
        <v>9772</v>
      </c>
      <c r="E6286" s="145" t="s">
        <v>31014</v>
      </c>
    </row>
    <row r="6287" spans="1:5" ht="27">
      <c r="A6287" t="str">
        <f t="shared" si="98"/>
        <v>101586</v>
      </c>
      <c r="B6287" s="142" t="s">
        <v>7927</v>
      </c>
      <c r="C6287" s="156" t="s">
        <v>11176</v>
      </c>
      <c r="D6287" s="144" t="s">
        <v>9772</v>
      </c>
      <c r="E6287" s="145" t="s">
        <v>17184</v>
      </c>
    </row>
    <row r="6288" spans="1:5" ht="27">
      <c r="A6288" t="str">
        <f t="shared" si="98"/>
        <v>101587</v>
      </c>
      <c r="B6288" s="142" t="s">
        <v>7928</v>
      </c>
      <c r="C6288" s="156" t="s">
        <v>11177</v>
      </c>
      <c r="D6288" s="144" t="s">
        <v>9772</v>
      </c>
      <c r="E6288" s="145" t="s">
        <v>25755</v>
      </c>
    </row>
    <row r="6289" spans="1:5" ht="27">
      <c r="A6289" t="str">
        <f t="shared" si="98"/>
        <v>101588</v>
      </c>
      <c r="B6289" s="142" t="s">
        <v>7929</v>
      </c>
      <c r="C6289" s="156" t="s">
        <v>11178</v>
      </c>
      <c r="D6289" s="144" t="s">
        <v>9772</v>
      </c>
      <c r="E6289" s="145" t="s">
        <v>31015</v>
      </c>
    </row>
    <row r="6290" spans="1:5" ht="27">
      <c r="A6290" t="str">
        <f t="shared" si="98"/>
        <v>101589</v>
      </c>
      <c r="B6290" s="142" t="s">
        <v>7930</v>
      </c>
      <c r="C6290" s="156" t="s">
        <v>11179</v>
      </c>
      <c r="D6290" s="144" t="s">
        <v>9772</v>
      </c>
      <c r="E6290" s="145" t="s">
        <v>18991</v>
      </c>
    </row>
    <row r="6291" spans="1:5" ht="27">
      <c r="A6291" t="str">
        <f t="shared" si="98"/>
        <v>101590</v>
      </c>
      <c r="B6291" s="142" t="s">
        <v>7931</v>
      </c>
      <c r="C6291" s="156" t="s">
        <v>11180</v>
      </c>
      <c r="D6291" s="144" t="s">
        <v>9772</v>
      </c>
      <c r="E6291" s="145" t="s">
        <v>20827</v>
      </c>
    </row>
    <row r="6292" spans="1:5" ht="27">
      <c r="A6292" t="str">
        <f t="shared" si="98"/>
        <v>101591</v>
      </c>
      <c r="B6292" s="142" t="s">
        <v>7932</v>
      </c>
      <c r="C6292" s="156" t="s">
        <v>11181</v>
      </c>
      <c r="D6292" s="144" t="s">
        <v>9772</v>
      </c>
      <c r="E6292" s="145" t="s">
        <v>24932</v>
      </c>
    </row>
    <row r="6293" spans="1:5" ht="27">
      <c r="A6293" t="str">
        <f t="shared" si="98"/>
        <v>101592</v>
      </c>
      <c r="B6293" s="142" t="s">
        <v>7933</v>
      </c>
      <c r="C6293" s="156" t="s">
        <v>11182</v>
      </c>
      <c r="D6293" s="144" t="s">
        <v>9772</v>
      </c>
      <c r="E6293" s="145" t="s">
        <v>31016</v>
      </c>
    </row>
    <row r="6294" spans="1:5" ht="27">
      <c r="A6294" t="str">
        <f t="shared" si="98"/>
        <v>101593</v>
      </c>
      <c r="B6294" s="142" t="s">
        <v>7934</v>
      </c>
      <c r="C6294" s="156" t="s">
        <v>11183</v>
      </c>
      <c r="D6294" s="144" t="s">
        <v>9772</v>
      </c>
      <c r="E6294" s="145" t="s">
        <v>25052</v>
      </c>
    </row>
    <row r="6295" spans="1:5" ht="27">
      <c r="A6295" t="str">
        <f t="shared" si="98"/>
        <v>101600</v>
      </c>
      <c r="B6295" s="142" t="s">
        <v>7935</v>
      </c>
      <c r="C6295" s="156" t="s">
        <v>11184</v>
      </c>
      <c r="D6295" s="144" t="s">
        <v>9772</v>
      </c>
      <c r="E6295" s="145" t="s">
        <v>17760</v>
      </c>
    </row>
    <row r="6296" spans="1:5" ht="27">
      <c r="A6296" t="str">
        <f t="shared" si="98"/>
        <v>101601</v>
      </c>
      <c r="B6296" s="142" t="s">
        <v>7936</v>
      </c>
      <c r="C6296" s="156" t="s">
        <v>11185</v>
      </c>
      <c r="D6296" s="144" t="s">
        <v>9772</v>
      </c>
      <c r="E6296" s="145" t="s">
        <v>10127</v>
      </c>
    </row>
    <row r="6297" spans="1:5" ht="27">
      <c r="A6297" t="str">
        <f t="shared" si="98"/>
        <v>101602</v>
      </c>
      <c r="B6297" s="142" t="s">
        <v>7937</v>
      </c>
      <c r="C6297" s="156" t="s">
        <v>11186</v>
      </c>
      <c r="D6297" s="144" t="s">
        <v>9772</v>
      </c>
      <c r="E6297" s="145" t="s">
        <v>8847</v>
      </c>
    </row>
    <row r="6298" spans="1:5" ht="27">
      <c r="A6298" t="str">
        <f t="shared" si="98"/>
        <v>101603</v>
      </c>
      <c r="B6298" s="142" t="s">
        <v>7938</v>
      </c>
      <c r="C6298" s="156" t="s">
        <v>11187</v>
      </c>
      <c r="D6298" s="144" t="s">
        <v>9772</v>
      </c>
      <c r="E6298" s="145" t="s">
        <v>25256</v>
      </c>
    </row>
    <row r="6299" spans="1:5" ht="27">
      <c r="A6299" t="str">
        <f t="shared" si="98"/>
        <v>101604</v>
      </c>
      <c r="B6299" s="142" t="s">
        <v>7939</v>
      </c>
      <c r="C6299" s="156" t="s">
        <v>11189</v>
      </c>
      <c r="D6299" s="144" t="s">
        <v>9772</v>
      </c>
      <c r="E6299" s="145" t="s">
        <v>9090</v>
      </c>
    </row>
    <row r="6300" spans="1:5" ht="27">
      <c r="A6300" t="str">
        <f t="shared" si="98"/>
        <v>101605</v>
      </c>
      <c r="B6300" s="142" t="s">
        <v>7940</v>
      </c>
      <c r="C6300" s="156" t="s">
        <v>11191</v>
      </c>
      <c r="D6300" s="144" t="s">
        <v>9772</v>
      </c>
      <c r="E6300" s="145" t="s">
        <v>25561</v>
      </c>
    </row>
    <row r="6301" spans="1:5" ht="27">
      <c r="A6301" t="str">
        <f t="shared" si="98"/>
        <v>101616</v>
      </c>
      <c r="B6301" s="142" t="s">
        <v>7941</v>
      </c>
      <c r="C6301" s="156" t="s">
        <v>14612</v>
      </c>
      <c r="D6301" s="144" t="s">
        <v>9772</v>
      </c>
      <c r="E6301" s="145" t="s">
        <v>9218</v>
      </c>
    </row>
    <row r="6302" spans="1:5" ht="27">
      <c r="A6302" t="str">
        <f t="shared" si="98"/>
        <v>101617</v>
      </c>
      <c r="B6302" s="142" t="s">
        <v>7942</v>
      </c>
      <c r="C6302" s="156" t="s">
        <v>14613</v>
      </c>
      <c r="D6302" s="144" t="s">
        <v>9772</v>
      </c>
      <c r="E6302" s="145" t="s">
        <v>8642</v>
      </c>
    </row>
    <row r="6303" spans="1:5" ht="27">
      <c r="A6303" t="str">
        <f t="shared" si="98"/>
        <v>101618</v>
      </c>
      <c r="B6303" s="142" t="s">
        <v>7943</v>
      </c>
      <c r="C6303" s="156" t="s">
        <v>14614</v>
      </c>
      <c r="D6303" s="144" t="s">
        <v>10840</v>
      </c>
      <c r="E6303" s="145" t="s">
        <v>31017</v>
      </c>
    </row>
    <row r="6304" spans="1:5" ht="27">
      <c r="A6304" t="str">
        <f t="shared" si="98"/>
        <v>101619</v>
      </c>
      <c r="B6304" s="142" t="s">
        <v>7944</v>
      </c>
      <c r="C6304" s="156" t="s">
        <v>14615</v>
      </c>
      <c r="D6304" s="144" t="s">
        <v>10840</v>
      </c>
      <c r="E6304" s="145" t="s">
        <v>31018</v>
      </c>
    </row>
    <row r="6305" spans="1:5" ht="27">
      <c r="A6305" t="str">
        <f t="shared" si="98"/>
        <v>101620</v>
      </c>
      <c r="B6305" s="142" t="s">
        <v>7945</v>
      </c>
      <c r="C6305" s="156" t="s">
        <v>14616</v>
      </c>
      <c r="D6305" s="144" t="s">
        <v>10840</v>
      </c>
      <c r="E6305" s="145" t="s">
        <v>31019</v>
      </c>
    </row>
    <row r="6306" spans="1:5" ht="27">
      <c r="A6306" t="str">
        <f t="shared" si="98"/>
        <v>101621</v>
      </c>
      <c r="B6306" s="142" t="s">
        <v>7946</v>
      </c>
      <c r="C6306" s="156" t="s">
        <v>14617</v>
      </c>
      <c r="D6306" s="144" t="s">
        <v>10840</v>
      </c>
      <c r="E6306" s="145" t="s">
        <v>31020</v>
      </c>
    </row>
    <row r="6307" spans="1:5" ht="27">
      <c r="A6307" t="str">
        <f t="shared" si="98"/>
        <v>101622</v>
      </c>
      <c r="B6307" s="142" t="s">
        <v>7947</v>
      </c>
      <c r="C6307" s="156" t="s">
        <v>14618</v>
      </c>
      <c r="D6307" s="144" t="s">
        <v>10840</v>
      </c>
      <c r="E6307" s="145" t="s">
        <v>31021</v>
      </c>
    </row>
    <row r="6308" spans="1:5" ht="27">
      <c r="A6308" t="str">
        <f t="shared" si="98"/>
        <v>101623</v>
      </c>
      <c r="B6308" s="142" t="s">
        <v>7948</v>
      </c>
      <c r="C6308" s="156" t="s">
        <v>14619</v>
      </c>
      <c r="D6308" s="144" t="s">
        <v>10840</v>
      </c>
      <c r="E6308" s="145" t="s">
        <v>31022</v>
      </c>
    </row>
    <row r="6309" spans="1:5" ht="27">
      <c r="A6309" t="str">
        <f t="shared" si="98"/>
        <v>101624</v>
      </c>
      <c r="B6309" s="142" t="s">
        <v>7949</v>
      </c>
      <c r="C6309" s="156" t="s">
        <v>14620</v>
      </c>
      <c r="D6309" s="144" t="s">
        <v>10840</v>
      </c>
      <c r="E6309" s="145" t="s">
        <v>29234</v>
      </c>
    </row>
    <row r="6310" spans="1:5" ht="27">
      <c r="A6310" t="str">
        <f t="shared" si="98"/>
        <v>101625</v>
      </c>
      <c r="B6310" s="142" t="s">
        <v>7950</v>
      </c>
      <c r="C6310" s="156" t="s">
        <v>14621</v>
      </c>
      <c r="D6310" s="144" t="s">
        <v>10840</v>
      </c>
      <c r="E6310" s="145" t="s">
        <v>31023</v>
      </c>
    </row>
    <row r="6311" spans="1:5" ht="27">
      <c r="A6311" t="str">
        <f t="shared" si="98"/>
        <v>101626</v>
      </c>
      <c r="B6311" s="142" t="s">
        <v>7951</v>
      </c>
      <c r="C6311" s="156" t="s">
        <v>12420</v>
      </c>
      <c r="D6311" s="144" t="s">
        <v>9623</v>
      </c>
      <c r="E6311" s="145" t="s">
        <v>31024</v>
      </c>
    </row>
    <row r="6312" spans="1:5" ht="27">
      <c r="A6312" t="str">
        <f t="shared" si="98"/>
        <v>101627</v>
      </c>
      <c r="B6312" s="142" t="s">
        <v>7952</v>
      </c>
      <c r="C6312" s="156" t="s">
        <v>12421</v>
      </c>
      <c r="D6312" s="144" t="s">
        <v>9623</v>
      </c>
      <c r="E6312" s="145" t="s">
        <v>31025</v>
      </c>
    </row>
    <row r="6313" spans="1:5" ht="27">
      <c r="A6313" t="str">
        <f t="shared" si="98"/>
        <v>101628</v>
      </c>
      <c r="B6313" s="142" t="s">
        <v>7953</v>
      </c>
      <c r="C6313" s="156" t="s">
        <v>12422</v>
      </c>
      <c r="D6313" s="144" t="s">
        <v>9623</v>
      </c>
      <c r="E6313" s="145" t="s">
        <v>31026</v>
      </c>
    </row>
    <row r="6314" spans="1:5" ht="27">
      <c r="A6314" t="str">
        <f t="shared" si="98"/>
        <v>101629</v>
      </c>
      <c r="B6314" s="142" t="s">
        <v>7954</v>
      </c>
      <c r="C6314" s="156" t="s">
        <v>12423</v>
      </c>
      <c r="D6314" s="144" t="s">
        <v>9623</v>
      </c>
      <c r="E6314" s="145" t="s">
        <v>31027</v>
      </c>
    </row>
    <row r="6315" spans="1:5">
      <c r="A6315" t="str">
        <f t="shared" si="98"/>
        <v>101630</v>
      </c>
      <c r="B6315" s="142" t="s">
        <v>7955</v>
      </c>
      <c r="C6315" s="156" t="s">
        <v>12424</v>
      </c>
      <c r="D6315" s="144" t="s">
        <v>9623</v>
      </c>
      <c r="E6315" s="145" t="s">
        <v>28434</v>
      </c>
    </row>
    <row r="6316" spans="1:5" ht="27">
      <c r="A6316" t="str">
        <f t="shared" si="98"/>
        <v>101631</v>
      </c>
      <c r="B6316" s="142" t="s">
        <v>7956</v>
      </c>
      <c r="C6316" s="156" t="s">
        <v>12425</v>
      </c>
      <c r="D6316" s="144" t="s">
        <v>9623</v>
      </c>
      <c r="E6316" s="145" t="s">
        <v>16950</v>
      </c>
    </row>
    <row r="6317" spans="1:5" ht="27">
      <c r="A6317" t="str">
        <f t="shared" si="98"/>
        <v>101632</v>
      </c>
      <c r="B6317" s="142" t="s">
        <v>7957</v>
      </c>
      <c r="C6317" s="156" t="s">
        <v>12426</v>
      </c>
      <c r="D6317" s="144" t="s">
        <v>9623</v>
      </c>
      <c r="E6317" s="145" t="s">
        <v>24874</v>
      </c>
    </row>
    <row r="6318" spans="1:5" ht="27">
      <c r="A6318" t="str">
        <f t="shared" si="98"/>
        <v>101633</v>
      </c>
      <c r="B6318" s="142" t="s">
        <v>7958</v>
      </c>
      <c r="C6318" s="156" t="s">
        <v>12427</v>
      </c>
      <c r="D6318" s="144" t="s">
        <v>9623</v>
      </c>
      <c r="E6318" s="145" t="s">
        <v>27984</v>
      </c>
    </row>
    <row r="6319" spans="1:5" ht="27">
      <c r="A6319" t="str">
        <f t="shared" si="98"/>
        <v>101636</v>
      </c>
      <c r="B6319" s="142" t="s">
        <v>7959</v>
      </c>
      <c r="C6319" s="156" t="s">
        <v>12428</v>
      </c>
      <c r="D6319" s="144" t="s">
        <v>9623</v>
      </c>
      <c r="E6319" s="145" t="s">
        <v>31028</v>
      </c>
    </row>
    <row r="6320" spans="1:5" ht="27">
      <c r="A6320" t="str">
        <f t="shared" si="98"/>
        <v>101637</v>
      </c>
      <c r="B6320" s="142" t="s">
        <v>7960</v>
      </c>
      <c r="C6320" s="156" t="s">
        <v>12429</v>
      </c>
      <c r="D6320" s="144" t="s">
        <v>9623</v>
      </c>
      <c r="E6320" s="145" t="s">
        <v>31029</v>
      </c>
    </row>
    <row r="6321" spans="1:5">
      <c r="A6321" t="str">
        <f t="shared" si="98"/>
        <v>101640</v>
      </c>
      <c r="B6321" s="142" t="s">
        <v>7961</v>
      </c>
      <c r="C6321" s="156" t="s">
        <v>12430</v>
      </c>
      <c r="D6321" s="144" t="s">
        <v>9623</v>
      </c>
      <c r="E6321" s="145" t="s">
        <v>26917</v>
      </c>
    </row>
    <row r="6322" spans="1:5">
      <c r="A6322" t="str">
        <f t="shared" si="98"/>
        <v>101641</v>
      </c>
      <c r="B6322" s="142" t="s">
        <v>7962</v>
      </c>
      <c r="C6322" s="156" t="s">
        <v>12431</v>
      </c>
      <c r="D6322" s="144" t="s">
        <v>9623</v>
      </c>
      <c r="E6322" s="145" t="s">
        <v>22882</v>
      </c>
    </row>
    <row r="6323" spans="1:5">
      <c r="A6323" t="str">
        <f t="shared" si="98"/>
        <v>101642</v>
      </c>
      <c r="B6323" s="142" t="s">
        <v>7963</v>
      </c>
      <c r="C6323" s="156" t="s">
        <v>12432</v>
      </c>
      <c r="D6323" s="144" t="s">
        <v>9623</v>
      </c>
      <c r="E6323" s="145" t="s">
        <v>11696</v>
      </c>
    </row>
    <row r="6324" spans="1:5">
      <c r="A6324" t="str">
        <f t="shared" si="98"/>
        <v>101643</v>
      </c>
      <c r="B6324" s="142" t="s">
        <v>7964</v>
      </c>
      <c r="C6324" s="156" t="s">
        <v>12433</v>
      </c>
      <c r="D6324" s="144" t="s">
        <v>9623</v>
      </c>
      <c r="E6324" s="145" t="s">
        <v>19025</v>
      </c>
    </row>
    <row r="6325" spans="1:5">
      <c r="A6325" t="str">
        <f t="shared" si="98"/>
        <v>101644</v>
      </c>
      <c r="B6325" s="142" t="s">
        <v>7965</v>
      </c>
      <c r="C6325" s="156" t="s">
        <v>12434</v>
      </c>
      <c r="D6325" s="144" t="s">
        <v>9623</v>
      </c>
      <c r="E6325" s="145" t="s">
        <v>28443</v>
      </c>
    </row>
    <row r="6326" spans="1:5">
      <c r="A6326" t="str">
        <f t="shared" si="98"/>
        <v>101645</v>
      </c>
      <c r="B6326" s="142" t="s">
        <v>7966</v>
      </c>
      <c r="C6326" s="156" t="s">
        <v>12436</v>
      </c>
      <c r="D6326" s="144" t="s">
        <v>9623</v>
      </c>
      <c r="E6326" s="145" t="s">
        <v>27565</v>
      </c>
    </row>
    <row r="6327" spans="1:5">
      <c r="A6327" t="str">
        <f t="shared" si="98"/>
        <v>101646</v>
      </c>
      <c r="B6327" s="142" t="s">
        <v>7967</v>
      </c>
      <c r="C6327" s="156" t="s">
        <v>12438</v>
      </c>
      <c r="D6327" s="144" t="s">
        <v>9623</v>
      </c>
      <c r="E6327" s="145" t="s">
        <v>15893</v>
      </c>
    </row>
    <row r="6328" spans="1:5">
      <c r="A6328" t="str">
        <f t="shared" si="98"/>
        <v>101647</v>
      </c>
      <c r="B6328" s="142" t="s">
        <v>7968</v>
      </c>
      <c r="C6328" s="156" t="s">
        <v>12439</v>
      </c>
      <c r="D6328" s="144" t="s">
        <v>9623</v>
      </c>
      <c r="E6328" s="145" t="s">
        <v>9602</v>
      </c>
    </row>
    <row r="6329" spans="1:5">
      <c r="A6329" t="str">
        <f t="shared" si="98"/>
        <v>101648</v>
      </c>
      <c r="B6329" s="142" t="s">
        <v>7969</v>
      </c>
      <c r="C6329" s="156" t="s">
        <v>12440</v>
      </c>
      <c r="D6329" s="144" t="s">
        <v>9623</v>
      </c>
      <c r="E6329" s="145" t="s">
        <v>25001</v>
      </c>
    </row>
    <row r="6330" spans="1:5">
      <c r="A6330" t="str">
        <f t="shared" si="98"/>
        <v>101649</v>
      </c>
      <c r="B6330" s="142" t="s">
        <v>7970</v>
      </c>
      <c r="C6330" s="156" t="s">
        <v>12441</v>
      </c>
      <c r="D6330" s="144" t="s">
        <v>9623</v>
      </c>
      <c r="E6330" s="145" t="s">
        <v>18067</v>
      </c>
    </row>
    <row r="6331" spans="1:5">
      <c r="A6331" t="str">
        <f t="shared" si="98"/>
        <v>101650</v>
      </c>
      <c r="B6331" s="142" t="s">
        <v>7971</v>
      </c>
      <c r="C6331" s="156" t="s">
        <v>12442</v>
      </c>
      <c r="D6331" s="144" t="s">
        <v>9623</v>
      </c>
      <c r="E6331" s="145" t="s">
        <v>31030</v>
      </c>
    </row>
    <row r="6332" spans="1:5" ht="27">
      <c r="A6332" t="str">
        <f t="shared" si="98"/>
        <v>101651</v>
      </c>
      <c r="B6332" s="142" t="s">
        <v>7972</v>
      </c>
      <c r="C6332" s="156" t="s">
        <v>12443</v>
      </c>
      <c r="D6332" s="144" t="s">
        <v>9623</v>
      </c>
      <c r="E6332" s="145" t="s">
        <v>18207</v>
      </c>
    </row>
    <row r="6333" spans="1:5" ht="27">
      <c r="A6333" t="str">
        <f t="shared" si="98"/>
        <v>101652</v>
      </c>
      <c r="B6333" s="142" t="s">
        <v>7973</v>
      </c>
      <c r="C6333" s="156" t="s">
        <v>12444</v>
      </c>
      <c r="D6333" s="144" t="s">
        <v>9623</v>
      </c>
      <c r="E6333" s="145" t="s">
        <v>31031</v>
      </c>
    </row>
    <row r="6334" spans="1:5" ht="40.5">
      <c r="A6334" t="str">
        <f t="shared" si="98"/>
        <v>101653</v>
      </c>
      <c r="B6334" s="142" t="s">
        <v>7974</v>
      </c>
      <c r="C6334" s="156" t="s">
        <v>12445</v>
      </c>
      <c r="D6334" s="144" t="s">
        <v>9623</v>
      </c>
      <c r="E6334" s="145" t="s">
        <v>25636</v>
      </c>
    </row>
    <row r="6335" spans="1:5" ht="27">
      <c r="A6335" t="str">
        <f t="shared" si="98"/>
        <v>101654</v>
      </c>
      <c r="B6335" s="142" t="s">
        <v>7975</v>
      </c>
      <c r="C6335" s="156" t="s">
        <v>12446</v>
      </c>
      <c r="D6335" s="144" t="s">
        <v>9623</v>
      </c>
      <c r="E6335" s="145" t="s">
        <v>25622</v>
      </c>
    </row>
    <row r="6336" spans="1:5" ht="27">
      <c r="A6336" t="str">
        <f t="shared" si="98"/>
        <v>101655</v>
      </c>
      <c r="B6336" s="142" t="s">
        <v>7976</v>
      </c>
      <c r="C6336" s="156" t="s">
        <v>12447</v>
      </c>
      <c r="D6336" s="144" t="s">
        <v>9623</v>
      </c>
      <c r="E6336" s="145" t="s">
        <v>31032</v>
      </c>
    </row>
    <row r="6337" spans="1:5" ht="27">
      <c r="A6337" t="str">
        <f t="shared" si="98"/>
        <v>101656</v>
      </c>
      <c r="B6337" s="142" t="s">
        <v>7977</v>
      </c>
      <c r="C6337" s="156" t="s">
        <v>12448</v>
      </c>
      <c r="D6337" s="144" t="s">
        <v>9623</v>
      </c>
      <c r="E6337" s="145" t="s">
        <v>31033</v>
      </c>
    </row>
    <row r="6338" spans="1:5" ht="27">
      <c r="A6338" t="str">
        <f t="shared" si="98"/>
        <v>101657</v>
      </c>
      <c r="B6338" s="142" t="s">
        <v>7978</v>
      </c>
      <c r="C6338" s="156" t="s">
        <v>12449</v>
      </c>
      <c r="D6338" s="144" t="s">
        <v>9623</v>
      </c>
      <c r="E6338" s="145" t="s">
        <v>31034</v>
      </c>
    </row>
    <row r="6339" spans="1:5" ht="27">
      <c r="A6339" t="str">
        <f t="shared" si="98"/>
        <v>101658</v>
      </c>
      <c r="B6339" s="142" t="s">
        <v>7979</v>
      </c>
      <c r="C6339" s="156" t="s">
        <v>12450</v>
      </c>
      <c r="D6339" s="144" t="s">
        <v>9623</v>
      </c>
      <c r="E6339" s="145" t="s">
        <v>31035</v>
      </c>
    </row>
    <row r="6340" spans="1:5" ht="27">
      <c r="A6340" t="str">
        <f t="shared" si="98"/>
        <v>101659</v>
      </c>
      <c r="B6340" s="142" t="s">
        <v>7980</v>
      </c>
      <c r="C6340" s="156" t="s">
        <v>12451</v>
      </c>
      <c r="D6340" s="144" t="s">
        <v>9623</v>
      </c>
      <c r="E6340" s="145" t="s">
        <v>31036</v>
      </c>
    </row>
    <row r="6341" spans="1:5" ht="27">
      <c r="A6341" t="str">
        <f t="shared" si="98"/>
        <v>101660</v>
      </c>
      <c r="B6341" s="142" t="s">
        <v>7981</v>
      </c>
      <c r="C6341" s="156" t="s">
        <v>12452</v>
      </c>
      <c r="D6341" s="144" t="s">
        <v>9623</v>
      </c>
      <c r="E6341" s="145" t="s">
        <v>31037</v>
      </c>
    </row>
    <row r="6342" spans="1:5" ht="27">
      <c r="A6342" t="str">
        <f t="shared" si="98"/>
        <v>101661</v>
      </c>
      <c r="B6342" s="142" t="s">
        <v>7982</v>
      </c>
      <c r="C6342" s="156" t="s">
        <v>12453</v>
      </c>
      <c r="D6342" s="144" t="s">
        <v>9623</v>
      </c>
      <c r="E6342" s="145" t="s">
        <v>31038</v>
      </c>
    </row>
    <row r="6343" spans="1:5" ht="27">
      <c r="A6343" t="str">
        <f t="shared" si="98"/>
        <v>101662</v>
      </c>
      <c r="B6343" s="142" t="s">
        <v>7983</v>
      </c>
      <c r="C6343" s="156" t="s">
        <v>12454</v>
      </c>
      <c r="D6343" s="144" t="s">
        <v>9623</v>
      </c>
      <c r="E6343" s="145" t="s">
        <v>31039</v>
      </c>
    </row>
    <row r="6344" spans="1:5" ht="27">
      <c r="A6344" t="str">
        <f t="shared" ref="A6344:A6407" si="99">IF(ISERROR(SEARCH("/",B6344)=6),TRIM(CLEAN(B6344)),IF(SEARCH("/",B6344)=6,IF(LEN(TRIM(CLEAN(B6344)))=7,LEFT(TRIM(CLEAN(B6344)),6)&amp;"00"&amp;RIGHT(TRIM(CLEAN(B6344)),1),LEFT(TRIM(CLEAN(B6344)),6)&amp;"0"&amp;RIGHT(TRIM(CLEAN(B6344)),2)),TRIM(CLEAN(B6344))))</f>
        <v>101663</v>
      </c>
      <c r="B6344" s="142" t="s">
        <v>7984</v>
      </c>
      <c r="C6344" s="156" t="s">
        <v>12455</v>
      </c>
      <c r="D6344" s="144" t="s">
        <v>9623</v>
      </c>
      <c r="E6344" s="145" t="s">
        <v>16913</v>
      </c>
    </row>
    <row r="6345" spans="1:5" ht="27">
      <c r="A6345" t="str">
        <f t="shared" si="99"/>
        <v>101664</v>
      </c>
      <c r="B6345" s="142" t="s">
        <v>7985</v>
      </c>
      <c r="C6345" s="156" t="s">
        <v>12457</v>
      </c>
      <c r="D6345" s="144" t="s">
        <v>9623</v>
      </c>
      <c r="E6345" s="145" t="s">
        <v>29162</v>
      </c>
    </row>
    <row r="6346" spans="1:5" ht="27">
      <c r="A6346" t="str">
        <f t="shared" si="99"/>
        <v>101665</v>
      </c>
      <c r="B6346" s="142" t="s">
        <v>7986</v>
      </c>
      <c r="C6346" s="156" t="s">
        <v>12459</v>
      </c>
      <c r="D6346" s="144" t="s">
        <v>9623</v>
      </c>
      <c r="E6346" s="145" t="s">
        <v>25982</v>
      </c>
    </row>
    <row r="6347" spans="1:5" ht="27">
      <c r="A6347" t="str">
        <f t="shared" si="99"/>
        <v>101666</v>
      </c>
      <c r="B6347" s="142" t="s">
        <v>7987</v>
      </c>
      <c r="C6347" s="156" t="s">
        <v>12461</v>
      </c>
      <c r="D6347" s="144" t="s">
        <v>9623</v>
      </c>
      <c r="E6347" s="145" t="s">
        <v>28566</v>
      </c>
    </row>
    <row r="6348" spans="1:5" ht="27">
      <c r="A6348" t="str">
        <f t="shared" si="99"/>
        <v>101725</v>
      </c>
      <c r="B6348" s="142" t="s">
        <v>7988</v>
      </c>
      <c r="C6348" s="156" t="s">
        <v>15152</v>
      </c>
      <c r="D6348" s="144" t="s">
        <v>9772</v>
      </c>
      <c r="E6348" s="145" t="s">
        <v>31040</v>
      </c>
    </row>
    <row r="6349" spans="1:5" ht="27">
      <c r="A6349" t="str">
        <f t="shared" si="99"/>
        <v>101726</v>
      </c>
      <c r="B6349" s="142" t="s">
        <v>7989</v>
      </c>
      <c r="C6349" s="156" t="s">
        <v>15153</v>
      </c>
      <c r="D6349" s="144" t="s">
        <v>9772</v>
      </c>
      <c r="E6349" s="145" t="s">
        <v>31041</v>
      </c>
    </row>
    <row r="6350" spans="1:5" ht="27">
      <c r="A6350" t="str">
        <f t="shared" si="99"/>
        <v>101727</v>
      </c>
      <c r="B6350" s="142" t="s">
        <v>7990</v>
      </c>
      <c r="C6350" s="156" t="s">
        <v>15157</v>
      </c>
      <c r="D6350" s="144" t="s">
        <v>9772</v>
      </c>
      <c r="E6350" s="145" t="s">
        <v>31042</v>
      </c>
    </row>
    <row r="6351" spans="1:5">
      <c r="A6351" t="str">
        <f t="shared" si="99"/>
        <v>101729</v>
      </c>
      <c r="B6351" s="142" t="s">
        <v>7991</v>
      </c>
      <c r="C6351" s="156" t="s">
        <v>15117</v>
      </c>
      <c r="D6351" s="144" t="s">
        <v>9772</v>
      </c>
      <c r="E6351" s="145" t="s">
        <v>24794</v>
      </c>
    </row>
    <row r="6352" spans="1:5">
      <c r="A6352" t="str">
        <f t="shared" si="99"/>
        <v>101731</v>
      </c>
      <c r="B6352" s="142" t="s">
        <v>7992</v>
      </c>
      <c r="C6352" s="156" t="s">
        <v>15154</v>
      </c>
      <c r="D6352" s="144" t="s">
        <v>9772</v>
      </c>
      <c r="E6352" s="145" t="s">
        <v>31043</v>
      </c>
    </row>
    <row r="6353" spans="1:5">
      <c r="A6353" t="str">
        <f t="shared" si="99"/>
        <v>101732</v>
      </c>
      <c r="B6353" s="142" t="s">
        <v>7993</v>
      </c>
      <c r="C6353" s="156" t="s">
        <v>15155</v>
      </c>
      <c r="D6353" s="144" t="s">
        <v>9772</v>
      </c>
      <c r="E6353" s="145" t="s">
        <v>31044</v>
      </c>
    </row>
    <row r="6354" spans="1:5" ht="27">
      <c r="A6354" t="str">
        <f t="shared" si="99"/>
        <v>101733</v>
      </c>
      <c r="B6354" s="142" t="s">
        <v>7994</v>
      </c>
      <c r="C6354" s="156" t="s">
        <v>15158</v>
      </c>
      <c r="D6354" s="144" t="s">
        <v>9772</v>
      </c>
      <c r="E6354" s="145" t="s">
        <v>31045</v>
      </c>
    </row>
    <row r="6355" spans="1:5">
      <c r="A6355" t="str">
        <f t="shared" si="99"/>
        <v>101734</v>
      </c>
      <c r="B6355" s="142" t="s">
        <v>7995</v>
      </c>
      <c r="C6355" s="156" t="s">
        <v>15159</v>
      </c>
      <c r="D6355" s="144" t="s">
        <v>9772</v>
      </c>
      <c r="E6355" s="145" t="s">
        <v>31046</v>
      </c>
    </row>
    <row r="6356" spans="1:5">
      <c r="A6356" t="str">
        <f t="shared" si="99"/>
        <v>101735</v>
      </c>
      <c r="B6356" s="142" t="s">
        <v>7996</v>
      </c>
      <c r="C6356" s="156" t="s">
        <v>15160</v>
      </c>
      <c r="D6356" s="144" t="s">
        <v>9772</v>
      </c>
      <c r="E6356" s="145" t="s">
        <v>31047</v>
      </c>
    </row>
    <row r="6357" spans="1:5" ht="27">
      <c r="A6357" t="str">
        <f t="shared" si="99"/>
        <v>101736</v>
      </c>
      <c r="B6357" s="142" t="s">
        <v>7997</v>
      </c>
      <c r="C6357" s="156" t="s">
        <v>15161</v>
      </c>
      <c r="D6357" s="144" t="s">
        <v>9772</v>
      </c>
      <c r="E6357" s="145" t="s">
        <v>29394</v>
      </c>
    </row>
    <row r="6358" spans="1:5">
      <c r="A6358" t="str">
        <f t="shared" si="99"/>
        <v>101737</v>
      </c>
      <c r="B6358" s="142" t="s">
        <v>7998</v>
      </c>
      <c r="C6358" s="156" t="s">
        <v>15162</v>
      </c>
      <c r="D6358" s="144" t="s">
        <v>9772</v>
      </c>
      <c r="E6358" s="145" t="s">
        <v>24806</v>
      </c>
    </row>
    <row r="6359" spans="1:5">
      <c r="A6359" t="str">
        <f t="shared" si="99"/>
        <v>101738</v>
      </c>
      <c r="B6359" s="142" t="s">
        <v>7999</v>
      </c>
      <c r="C6359" s="156" t="s">
        <v>15168</v>
      </c>
      <c r="D6359" s="144" t="s">
        <v>9548</v>
      </c>
      <c r="E6359" s="145" t="s">
        <v>25081</v>
      </c>
    </row>
    <row r="6360" spans="1:5">
      <c r="A6360" t="str">
        <f t="shared" si="99"/>
        <v>101739</v>
      </c>
      <c r="B6360" s="142" t="s">
        <v>8000</v>
      </c>
      <c r="C6360" s="156" t="s">
        <v>15169</v>
      </c>
      <c r="D6360" s="144" t="s">
        <v>9548</v>
      </c>
      <c r="E6360" s="145" t="s">
        <v>17727</v>
      </c>
    </row>
    <row r="6361" spans="1:5">
      <c r="A6361" t="str">
        <f t="shared" si="99"/>
        <v>101740</v>
      </c>
      <c r="B6361" s="142" t="s">
        <v>8001</v>
      </c>
      <c r="C6361" s="156" t="s">
        <v>15175</v>
      </c>
      <c r="D6361" s="144" t="s">
        <v>9548</v>
      </c>
      <c r="E6361" s="145" t="s">
        <v>17281</v>
      </c>
    </row>
    <row r="6362" spans="1:5">
      <c r="A6362" t="str">
        <f t="shared" si="99"/>
        <v>101741</v>
      </c>
      <c r="B6362" s="142" t="s">
        <v>8002</v>
      </c>
      <c r="C6362" s="156" t="s">
        <v>15176</v>
      </c>
      <c r="D6362" s="144" t="s">
        <v>9548</v>
      </c>
      <c r="E6362" s="145" t="s">
        <v>9015</v>
      </c>
    </row>
    <row r="6363" spans="1:5">
      <c r="A6363" t="str">
        <f t="shared" si="99"/>
        <v>101742</v>
      </c>
      <c r="B6363" s="142" t="s">
        <v>8003</v>
      </c>
      <c r="C6363" s="156" t="s">
        <v>15196</v>
      </c>
      <c r="D6363" s="144" t="s">
        <v>9548</v>
      </c>
      <c r="E6363" s="145" t="s">
        <v>27665</v>
      </c>
    </row>
    <row r="6364" spans="1:5">
      <c r="A6364" t="str">
        <f t="shared" si="99"/>
        <v>101743</v>
      </c>
      <c r="B6364" s="142" t="s">
        <v>8004</v>
      </c>
      <c r="C6364" s="156" t="s">
        <v>15189</v>
      </c>
      <c r="D6364" s="144" t="s">
        <v>9772</v>
      </c>
      <c r="E6364" s="145" t="s">
        <v>20263</v>
      </c>
    </row>
    <row r="6365" spans="1:5">
      <c r="A6365" t="str">
        <f t="shared" si="99"/>
        <v>101744</v>
      </c>
      <c r="B6365" s="142" t="s">
        <v>8005</v>
      </c>
      <c r="C6365" s="156" t="s">
        <v>15190</v>
      </c>
      <c r="D6365" s="144" t="s">
        <v>9772</v>
      </c>
      <c r="E6365" s="145" t="s">
        <v>20259</v>
      </c>
    </row>
    <row r="6366" spans="1:5">
      <c r="A6366" t="str">
        <f t="shared" si="99"/>
        <v>101745</v>
      </c>
      <c r="B6366" s="142" t="s">
        <v>8006</v>
      </c>
      <c r="C6366" s="156" t="s">
        <v>15191</v>
      </c>
      <c r="D6366" s="144" t="s">
        <v>9772</v>
      </c>
      <c r="E6366" s="145" t="s">
        <v>20261</v>
      </c>
    </row>
    <row r="6367" spans="1:5">
      <c r="A6367" t="str">
        <f t="shared" si="99"/>
        <v>101746</v>
      </c>
      <c r="B6367" s="142" t="s">
        <v>8007</v>
      </c>
      <c r="C6367" s="156" t="s">
        <v>15118</v>
      </c>
      <c r="D6367" s="144" t="s">
        <v>9772</v>
      </c>
      <c r="E6367" s="145" t="s">
        <v>31048</v>
      </c>
    </row>
    <row r="6368" spans="1:5">
      <c r="A6368" t="str">
        <f t="shared" si="99"/>
        <v>101747</v>
      </c>
      <c r="B6368" s="142" t="s">
        <v>8008</v>
      </c>
      <c r="C6368" s="156" t="s">
        <v>15187</v>
      </c>
      <c r="D6368" s="144" t="s">
        <v>9772</v>
      </c>
      <c r="E6368" s="145" t="s">
        <v>30019</v>
      </c>
    </row>
    <row r="6369" spans="1:5">
      <c r="A6369" t="str">
        <f t="shared" si="99"/>
        <v>101748</v>
      </c>
      <c r="B6369" s="142" t="s">
        <v>8009</v>
      </c>
      <c r="C6369" s="156" t="s">
        <v>15163</v>
      </c>
      <c r="D6369" s="144" t="s">
        <v>9772</v>
      </c>
      <c r="E6369" s="145" t="s">
        <v>28572</v>
      </c>
    </row>
    <row r="6370" spans="1:5" ht="27">
      <c r="A6370" t="str">
        <f t="shared" si="99"/>
        <v>101749</v>
      </c>
      <c r="B6370" s="142" t="s">
        <v>8010</v>
      </c>
      <c r="C6370" s="156" t="s">
        <v>15115</v>
      </c>
      <c r="D6370" s="144" t="s">
        <v>9772</v>
      </c>
      <c r="E6370" s="145" t="s">
        <v>26466</v>
      </c>
    </row>
    <row r="6371" spans="1:5" ht="27">
      <c r="A6371" t="str">
        <f t="shared" si="99"/>
        <v>101750</v>
      </c>
      <c r="B6371" s="142" t="s">
        <v>8011</v>
      </c>
      <c r="C6371" s="156" t="s">
        <v>15116</v>
      </c>
      <c r="D6371" s="144" t="s">
        <v>9772</v>
      </c>
      <c r="E6371" s="145" t="s">
        <v>31049</v>
      </c>
    </row>
    <row r="6372" spans="1:5">
      <c r="A6372" t="str">
        <f t="shared" si="99"/>
        <v>101751</v>
      </c>
      <c r="B6372" s="142" t="s">
        <v>8012</v>
      </c>
      <c r="C6372" s="156" t="s">
        <v>15119</v>
      </c>
      <c r="D6372" s="144" t="s">
        <v>9772</v>
      </c>
      <c r="E6372" s="145" t="s">
        <v>31050</v>
      </c>
    </row>
    <row r="6373" spans="1:5" ht="40.5">
      <c r="A6373" t="str">
        <f t="shared" si="99"/>
        <v>101767</v>
      </c>
      <c r="B6373" s="142" t="s">
        <v>8013</v>
      </c>
      <c r="C6373" s="156" t="s">
        <v>14910</v>
      </c>
      <c r="D6373" s="144" t="s">
        <v>10840</v>
      </c>
      <c r="E6373" s="145" t="s">
        <v>16356</v>
      </c>
    </row>
    <row r="6374" spans="1:5" ht="40.5">
      <c r="A6374" t="str">
        <f t="shared" si="99"/>
        <v>101768</v>
      </c>
      <c r="B6374" s="142" t="s">
        <v>8014</v>
      </c>
      <c r="C6374" s="156" t="s">
        <v>14912</v>
      </c>
      <c r="D6374" s="144" t="s">
        <v>10840</v>
      </c>
      <c r="E6374" s="145" t="s">
        <v>19568</v>
      </c>
    </row>
    <row r="6375" spans="1:5" ht="27">
      <c r="A6375" t="str">
        <f t="shared" si="99"/>
        <v>101791</v>
      </c>
      <c r="B6375" s="142" t="s">
        <v>8015</v>
      </c>
      <c r="C6375" s="156" t="s">
        <v>11577</v>
      </c>
      <c r="D6375" s="144" t="s">
        <v>9548</v>
      </c>
      <c r="E6375" s="145" t="s">
        <v>17755</v>
      </c>
    </row>
    <row r="6376" spans="1:5" ht="27">
      <c r="A6376" t="str">
        <f t="shared" si="99"/>
        <v>101792</v>
      </c>
      <c r="B6376" s="142" t="s">
        <v>8016</v>
      </c>
      <c r="C6376" s="156" t="s">
        <v>11578</v>
      </c>
      <c r="D6376" s="144" t="s">
        <v>10840</v>
      </c>
      <c r="E6376" s="145" t="s">
        <v>12669</v>
      </c>
    </row>
    <row r="6377" spans="1:5" ht="27">
      <c r="A6377" t="str">
        <f t="shared" si="99"/>
        <v>101793</v>
      </c>
      <c r="B6377" s="142" t="s">
        <v>8017</v>
      </c>
      <c r="C6377" s="156" t="s">
        <v>11579</v>
      </c>
      <c r="D6377" s="144" t="s">
        <v>10840</v>
      </c>
      <c r="E6377" s="145" t="s">
        <v>20358</v>
      </c>
    </row>
    <row r="6378" spans="1:5" ht="27">
      <c r="A6378" t="str">
        <f t="shared" si="99"/>
        <v>101795</v>
      </c>
      <c r="B6378" s="142" t="s">
        <v>12623</v>
      </c>
      <c r="C6378" s="156" t="s">
        <v>12624</v>
      </c>
      <c r="D6378" s="144" t="s">
        <v>9623</v>
      </c>
      <c r="E6378" s="145" t="s">
        <v>29536</v>
      </c>
    </row>
    <row r="6379" spans="1:5" ht="27">
      <c r="A6379" t="str">
        <f t="shared" si="99"/>
        <v>101798</v>
      </c>
      <c r="B6379" s="142" t="s">
        <v>12625</v>
      </c>
      <c r="C6379" s="156" t="s">
        <v>12626</v>
      </c>
      <c r="D6379" s="144" t="s">
        <v>9623</v>
      </c>
      <c r="E6379" s="145" t="s">
        <v>31051</v>
      </c>
    </row>
    <row r="6380" spans="1:5" ht="27">
      <c r="A6380" t="str">
        <f t="shared" si="99"/>
        <v>101799</v>
      </c>
      <c r="B6380" s="142" t="s">
        <v>12627</v>
      </c>
      <c r="C6380" s="156" t="s">
        <v>12628</v>
      </c>
      <c r="D6380" s="144" t="s">
        <v>9623</v>
      </c>
      <c r="E6380" s="145" t="s">
        <v>31052</v>
      </c>
    </row>
    <row r="6381" spans="1:5" ht="27">
      <c r="A6381" t="str">
        <f t="shared" si="99"/>
        <v>101800</v>
      </c>
      <c r="B6381" s="142" t="s">
        <v>11114</v>
      </c>
      <c r="C6381" s="156" t="s">
        <v>11115</v>
      </c>
      <c r="D6381" s="144" t="s">
        <v>9623</v>
      </c>
      <c r="E6381" s="145" t="s">
        <v>31053</v>
      </c>
    </row>
    <row r="6382" spans="1:5" ht="27">
      <c r="A6382" t="str">
        <f t="shared" si="99"/>
        <v>101801</v>
      </c>
      <c r="B6382" s="142" t="s">
        <v>11116</v>
      </c>
      <c r="C6382" s="156" t="s">
        <v>11117</v>
      </c>
      <c r="D6382" s="144" t="s">
        <v>9623</v>
      </c>
      <c r="E6382" s="145" t="s">
        <v>31054</v>
      </c>
    </row>
    <row r="6383" spans="1:5" ht="27">
      <c r="A6383" t="str">
        <f t="shared" si="99"/>
        <v>101802</v>
      </c>
      <c r="B6383" s="142" t="s">
        <v>14384</v>
      </c>
      <c r="C6383" s="156" t="s">
        <v>14385</v>
      </c>
      <c r="D6383" s="144" t="s">
        <v>9623</v>
      </c>
      <c r="E6383" s="145" t="s">
        <v>31055</v>
      </c>
    </row>
    <row r="6384" spans="1:5" ht="27">
      <c r="A6384" t="str">
        <f t="shared" si="99"/>
        <v>101803</v>
      </c>
      <c r="B6384" s="142" t="s">
        <v>14386</v>
      </c>
      <c r="C6384" s="156" t="s">
        <v>14387</v>
      </c>
      <c r="D6384" s="144" t="s">
        <v>9623</v>
      </c>
      <c r="E6384" s="145" t="s">
        <v>31056</v>
      </c>
    </row>
    <row r="6385" spans="1:5" ht="27">
      <c r="A6385" t="str">
        <f t="shared" si="99"/>
        <v>101804</v>
      </c>
      <c r="B6385" s="142" t="s">
        <v>14388</v>
      </c>
      <c r="C6385" s="156" t="s">
        <v>14389</v>
      </c>
      <c r="D6385" s="144" t="s">
        <v>9623</v>
      </c>
      <c r="E6385" s="145" t="s">
        <v>31057</v>
      </c>
    </row>
    <row r="6386" spans="1:5" ht="27">
      <c r="A6386" t="str">
        <f t="shared" si="99"/>
        <v>101805</v>
      </c>
      <c r="B6386" s="142" t="s">
        <v>14390</v>
      </c>
      <c r="C6386" s="156" t="s">
        <v>14391</v>
      </c>
      <c r="D6386" s="144" t="s">
        <v>9623</v>
      </c>
      <c r="E6386" s="145" t="s">
        <v>31058</v>
      </c>
    </row>
    <row r="6387" spans="1:5" ht="27">
      <c r="A6387" t="str">
        <f t="shared" si="99"/>
        <v>101806</v>
      </c>
      <c r="B6387" s="142" t="s">
        <v>11118</v>
      </c>
      <c r="C6387" s="156" t="s">
        <v>11119</v>
      </c>
      <c r="D6387" s="144" t="s">
        <v>9623</v>
      </c>
      <c r="E6387" s="145" t="s">
        <v>31059</v>
      </c>
    </row>
    <row r="6388" spans="1:5" ht="40.5">
      <c r="A6388" t="str">
        <f t="shared" si="99"/>
        <v>101807</v>
      </c>
      <c r="B6388" s="142" t="s">
        <v>11120</v>
      </c>
      <c r="C6388" s="156" t="s">
        <v>11121</v>
      </c>
      <c r="D6388" s="144" t="s">
        <v>9623</v>
      </c>
      <c r="E6388" s="145" t="s">
        <v>31060</v>
      </c>
    </row>
    <row r="6389" spans="1:5" ht="27">
      <c r="A6389" t="str">
        <f t="shared" si="99"/>
        <v>101808</v>
      </c>
      <c r="B6389" s="142" t="s">
        <v>11122</v>
      </c>
      <c r="C6389" s="156" t="s">
        <v>11123</v>
      </c>
      <c r="D6389" s="144" t="s">
        <v>9623</v>
      </c>
      <c r="E6389" s="145" t="s">
        <v>31061</v>
      </c>
    </row>
    <row r="6390" spans="1:5" ht="27">
      <c r="A6390" t="str">
        <f t="shared" si="99"/>
        <v>101809</v>
      </c>
      <c r="B6390" s="142" t="s">
        <v>11124</v>
      </c>
      <c r="C6390" s="156" t="s">
        <v>11125</v>
      </c>
      <c r="D6390" s="144" t="s">
        <v>9623</v>
      </c>
      <c r="E6390" s="145" t="s">
        <v>31062</v>
      </c>
    </row>
    <row r="6391" spans="1:5" ht="27">
      <c r="A6391" t="str">
        <f t="shared" si="99"/>
        <v>101810</v>
      </c>
      <c r="B6391" s="142" t="s">
        <v>14815</v>
      </c>
      <c r="C6391" s="156" t="s">
        <v>14816</v>
      </c>
      <c r="D6391" s="144" t="s">
        <v>10840</v>
      </c>
      <c r="E6391" s="145" t="s">
        <v>31063</v>
      </c>
    </row>
    <row r="6392" spans="1:5" ht="27">
      <c r="A6392" t="str">
        <f t="shared" si="99"/>
        <v>101811</v>
      </c>
      <c r="B6392" s="142" t="s">
        <v>14817</v>
      </c>
      <c r="C6392" s="156" t="s">
        <v>14818</v>
      </c>
      <c r="D6392" s="144" t="s">
        <v>10840</v>
      </c>
      <c r="E6392" s="145" t="s">
        <v>31064</v>
      </c>
    </row>
    <row r="6393" spans="1:5" ht="27">
      <c r="A6393" t="str">
        <f t="shared" si="99"/>
        <v>101812</v>
      </c>
      <c r="B6393" s="142" t="s">
        <v>14819</v>
      </c>
      <c r="C6393" s="156" t="s">
        <v>17303</v>
      </c>
      <c r="D6393" s="144" t="s">
        <v>10840</v>
      </c>
      <c r="E6393" s="145" t="s">
        <v>31065</v>
      </c>
    </row>
    <row r="6394" spans="1:5" ht="27">
      <c r="A6394" t="str">
        <f t="shared" si="99"/>
        <v>101813</v>
      </c>
      <c r="B6394" s="142" t="s">
        <v>14820</v>
      </c>
      <c r="C6394" s="156" t="s">
        <v>17304</v>
      </c>
      <c r="D6394" s="144" t="s">
        <v>10840</v>
      </c>
      <c r="E6394" s="145" t="s">
        <v>31066</v>
      </c>
    </row>
    <row r="6395" spans="1:5" ht="40.5">
      <c r="A6395" t="str">
        <f t="shared" si="99"/>
        <v>101814</v>
      </c>
      <c r="B6395" s="142" t="s">
        <v>14821</v>
      </c>
      <c r="C6395" s="156" t="s">
        <v>17305</v>
      </c>
      <c r="D6395" s="144" t="s">
        <v>9772</v>
      </c>
      <c r="E6395" s="145" t="s">
        <v>17665</v>
      </c>
    </row>
    <row r="6396" spans="1:5" ht="40.5">
      <c r="A6396" t="str">
        <f t="shared" si="99"/>
        <v>101815</v>
      </c>
      <c r="B6396" s="142" t="s">
        <v>14822</v>
      </c>
      <c r="C6396" s="156" t="s">
        <v>17306</v>
      </c>
      <c r="D6396" s="144" t="s">
        <v>9772</v>
      </c>
      <c r="E6396" s="145" t="s">
        <v>28656</v>
      </c>
    </row>
    <row r="6397" spans="1:5" ht="40.5">
      <c r="A6397" t="str">
        <f t="shared" si="99"/>
        <v>101816</v>
      </c>
      <c r="B6397" s="142" t="s">
        <v>14823</v>
      </c>
      <c r="C6397" s="156" t="s">
        <v>17307</v>
      </c>
      <c r="D6397" s="144" t="s">
        <v>9772</v>
      </c>
      <c r="E6397" s="145" t="s">
        <v>31067</v>
      </c>
    </row>
    <row r="6398" spans="1:5" ht="40.5">
      <c r="A6398" t="str">
        <f t="shared" si="99"/>
        <v>101817</v>
      </c>
      <c r="B6398" s="142" t="s">
        <v>14824</v>
      </c>
      <c r="C6398" s="156" t="s">
        <v>17308</v>
      </c>
      <c r="D6398" s="144" t="s">
        <v>9772</v>
      </c>
      <c r="E6398" s="145" t="s">
        <v>25724</v>
      </c>
    </row>
    <row r="6399" spans="1:5" ht="40.5">
      <c r="A6399" t="str">
        <f t="shared" si="99"/>
        <v>101818</v>
      </c>
      <c r="B6399" s="142" t="s">
        <v>14825</v>
      </c>
      <c r="C6399" s="156" t="s">
        <v>17309</v>
      </c>
      <c r="D6399" s="144" t="s">
        <v>9772</v>
      </c>
      <c r="E6399" s="145" t="s">
        <v>17583</v>
      </c>
    </row>
    <row r="6400" spans="1:5" ht="40.5">
      <c r="A6400" t="str">
        <f t="shared" si="99"/>
        <v>101819</v>
      </c>
      <c r="B6400" s="142" t="s">
        <v>14826</v>
      </c>
      <c r="C6400" s="156" t="s">
        <v>17310</v>
      </c>
      <c r="D6400" s="144" t="s">
        <v>9772</v>
      </c>
      <c r="E6400" s="145" t="s">
        <v>31068</v>
      </c>
    </row>
    <row r="6401" spans="1:5" ht="40.5">
      <c r="A6401" t="str">
        <f t="shared" si="99"/>
        <v>101820</v>
      </c>
      <c r="B6401" s="142" t="s">
        <v>14827</v>
      </c>
      <c r="C6401" s="156" t="s">
        <v>17311</v>
      </c>
      <c r="D6401" s="144" t="s">
        <v>9772</v>
      </c>
      <c r="E6401" s="145" t="s">
        <v>28490</v>
      </c>
    </row>
    <row r="6402" spans="1:5" ht="27">
      <c r="A6402" t="str">
        <f t="shared" si="99"/>
        <v>101822</v>
      </c>
      <c r="B6402" s="142" t="s">
        <v>14828</v>
      </c>
      <c r="C6402" s="156" t="s">
        <v>17312</v>
      </c>
      <c r="D6402" s="144" t="s">
        <v>10840</v>
      </c>
      <c r="E6402" s="145" t="s">
        <v>25452</v>
      </c>
    </row>
    <row r="6403" spans="1:5" ht="27">
      <c r="A6403" t="str">
        <f t="shared" si="99"/>
        <v>101823</v>
      </c>
      <c r="B6403" s="142" t="s">
        <v>14829</v>
      </c>
      <c r="C6403" s="156" t="s">
        <v>17313</v>
      </c>
      <c r="D6403" s="144" t="s">
        <v>10840</v>
      </c>
      <c r="E6403" s="145" t="s">
        <v>31069</v>
      </c>
    </row>
    <row r="6404" spans="1:5" ht="27">
      <c r="A6404" t="str">
        <f t="shared" si="99"/>
        <v>101824</v>
      </c>
      <c r="B6404" s="142" t="s">
        <v>14830</v>
      </c>
      <c r="C6404" s="156" t="s">
        <v>17314</v>
      </c>
      <c r="D6404" s="144" t="s">
        <v>10840</v>
      </c>
      <c r="E6404" s="145" t="s">
        <v>31070</v>
      </c>
    </row>
    <row r="6405" spans="1:5" ht="27">
      <c r="A6405" t="str">
        <f t="shared" si="99"/>
        <v>101825</v>
      </c>
      <c r="B6405" s="142" t="s">
        <v>14831</v>
      </c>
      <c r="C6405" s="156" t="s">
        <v>17315</v>
      </c>
      <c r="D6405" s="144" t="s">
        <v>10840</v>
      </c>
      <c r="E6405" s="145" t="s">
        <v>31071</v>
      </c>
    </row>
    <row r="6406" spans="1:5" ht="27">
      <c r="A6406" t="str">
        <f t="shared" si="99"/>
        <v>101826</v>
      </c>
      <c r="B6406" s="142" t="s">
        <v>14832</v>
      </c>
      <c r="C6406" s="156" t="s">
        <v>17316</v>
      </c>
      <c r="D6406" s="144" t="s">
        <v>10840</v>
      </c>
      <c r="E6406" s="145" t="s">
        <v>31072</v>
      </c>
    </row>
    <row r="6407" spans="1:5" ht="27">
      <c r="A6407" t="str">
        <f t="shared" si="99"/>
        <v>101827</v>
      </c>
      <c r="B6407" s="142" t="s">
        <v>14833</v>
      </c>
      <c r="C6407" s="156" t="s">
        <v>17317</v>
      </c>
      <c r="D6407" s="144" t="s">
        <v>10840</v>
      </c>
      <c r="E6407" s="145" t="s">
        <v>31073</v>
      </c>
    </row>
    <row r="6408" spans="1:5" ht="27">
      <c r="A6408" t="str">
        <f t="shared" ref="A6408:A6471" si="100">IF(ISERROR(SEARCH("/",B6408)=6),TRIM(CLEAN(B6408)),IF(SEARCH("/",B6408)=6,IF(LEN(TRIM(CLEAN(B6408)))=7,LEFT(TRIM(CLEAN(B6408)),6)&amp;"00"&amp;RIGHT(TRIM(CLEAN(B6408)),1),LEFT(TRIM(CLEAN(B6408)),6)&amp;"0"&amp;RIGHT(TRIM(CLEAN(B6408)),2)),TRIM(CLEAN(B6408))))</f>
        <v>101828</v>
      </c>
      <c r="B6408" s="142" t="s">
        <v>14834</v>
      </c>
      <c r="C6408" s="156" t="s">
        <v>17318</v>
      </c>
      <c r="D6408" s="144" t="s">
        <v>10840</v>
      </c>
      <c r="E6408" s="145" t="s">
        <v>25701</v>
      </c>
    </row>
    <row r="6409" spans="1:5" ht="27">
      <c r="A6409" t="str">
        <f t="shared" si="100"/>
        <v>101829</v>
      </c>
      <c r="B6409" s="142" t="s">
        <v>14835</v>
      </c>
      <c r="C6409" s="156" t="s">
        <v>31074</v>
      </c>
      <c r="D6409" s="144" t="s">
        <v>10840</v>
      </c>
      <c r="E6409" s="145" t="s">
        <v>31075</v>
      </c>
    </row>
    <row r="6410" spans="1:5" ht="27">
      <c r="A6410" t="str">
        <f t="shared" si="100"/>
        <v>101830</v>
      </c>
      <c r="B6410" s="142" t="s">
        <v>14836</v>
      </c>
      <c r="C6410" s="156" t="s">
        <v>31076</v>
      </c>
      <c r="D6410" s="144" t="s">
        <v>10840</v>
      </c>
      <c r="E6410" s="145" t="s">
        <v>31077</v>
      </c>
    </row>
    <row r="6411" spans="1:5" ht="27">
      <c r="A6411" t="str">
        <f t="shared" si="100"/>
        <v>101831</v>
      </c>
      <c r="B6411" s="142" t="s">
        <v>14837</v>
      </c>
      <c r="C6411" s="156" t="s">
        <v>31078</v>
      </c>
      <c r="D6411" s="144" t="s">
        <v>10840</v>
      </c>
      <c r="E6411" s="145" t="s">
        <v>31079</v>
      </c>
    </row>
    <row r="6412" spans="1:5" ht="27">
      <c r="A6412" t="str">
        <f t="shared" si="100"/>
        <v>101832</v>
      </c>
      <c r="B6412" s="142" t="s">
        <v>14838</v>
      </c>
      <c r="C6412" s="156" t="s">
        <v>17319</v>
      </c>
      <c r="D6412" s="144" t="s">
        <v>10840</v>
      </c>
      <c r="E6412" s="145" t="s">
        <v>31080</v>
      </c>
    </row>
    <row r="6413" spans="1:5" ht="27">
      <c r="A6413" t="str">
        <f t="shared" si="100"/>
        <v>101833</v>
      </c>
      <c r="B6413" s="142" t="s">
        <v>14839</v>
      </c>
      <c r="C6413" s="156" t="s">
        <v>17320</v>
      </c>
      <c r="D6413" s="144" t="s">
        <v>10840</v>
      </c>
      <c r="E6413" s="145" t="s">
        <v>31081</v>
      </c>
    </row>
    <row r="6414" spans="1:5" ht="27">
      <c r="A6414" t="str">
        <f t="shared" si="100"/>
        <v>101834</v>
      </c>
      <c r="B6414" s="142" t="s">
        <v>14840</v>
      </c>
      <c r="C6414" s="156" t="s">
        <v>17321</v>
      </c>
      <c r="D6414" s="144" t="s">
        <v>10840</v>
      </c>
      <c r="E6414" s="145" t="s">
        <v>27457</v>
      </c>
    </row>
    <row r="6415" spans="1:5" ht="27">
      <c r="A6415" t="str">
        <f t="shared" si="100"/>
        <v>101835</v>
      </c>
      <c r="B6415" s="142" t="s">
        <v>14841</v>
      </c>
      <c r="C6415" s="156" t="s">
        <v>17322</v>
      </c>
      <c r="D6415" s="144" t="s">
        <v>10840</v>
      </c>
      <c r="E6415" s="145" t="s">
        <v>31082</v>
      </c>
    </row>
    <row r="6416" spans="1:5" ht="40.5">
      <c r="A6416" t="str">
        <f t="shared" si="100"/>
        <v>101836</v>
      </c>
      <c r="B6416" s="142" t="s">
        <v>14842</v>
      </c>
      <c r="C6416" s="156" t="s">
        <v>17323</v>
      </c>
      <c r="D6416" s="144" t="s">
        <v>10840</v>
      </c>
      <c r="E6416" s="145" t="s">
        <v>17095</v>
      </c>
    </row>
    <row r="6417" spans="1:5" ht="27">
      <c r="A6417" t="str">
        <f t="shared" si="100"/>
        <v>101837</v>
      </c>
      <c r="B6417" s="142" t="s">
        <v>14843</v>
      </c>
      <c r="C6417" s="156" t="s">
        <v>17324</v>
      </c>
      <c r="D6417" s="144" t="s">
        <v>10840</v>
      </c>
      <c r="E6417" s="145" t="s">
        <v>23597</v>
      </c>
    </row>
    <row r="6418" spans="1:5" ht="27">
      <c r="A6418" t="str">
        <f t="shared" si="100"/>
        <v>101838</v>
      </c>
      <c r="B6418" s="142" t="s">
        <v>14844</v>
      </c>
      <c r="C6418" s="156" t="s">
        <v>17325</v>
      </c>
      <c r="D6418" s="144" t="s">
        <v>10840</v>
      </c>
      <c r="E6418" s="145" t="s">
        <v>28468</v>
      </c>
    </row>
    <row r="6419" spans="1:5" ht="27">
      <c r="A6419" t="str">
        <f t="shared" si="100"/>
        <v>101839</v>
      </c>
      <c r="B6419" s="142" t="s">
        <v>14845</v>
      </c>
      <c r="C6419" s="156" t="s">
        <v>17326</v>
      </c>
      <c r="D6419" s="144" t="s">
        <v>10840</v>
      </c>
      <c r="E6419" s="145" t="s">
        <v>31083</v>
      </c>
    </row>
    <row r="6420" spans="1:5" ht="27">
      <c r="A6420" t="str">
        <f t="shared" si="100"/>
        <v>101840</v>
      </c>
      <c r="B6420" s="142" t="s">
        <v>14846</v>
      </c>
      <c r="C6420" s="156" t="s">
        <v>17327</v>
      </c>
      <c r="D6420" s="144" t="s">
        <v>10840</v>
      </c>
      <c r="E6420" s="145" t="s">
        <v>31084</v>
      </c>
    </row>
    <row r="6421" spans="1:5" ht="27">
      <c r="A6421" t="str">
        <f t="shared" si="100"/>
        <v>101841</v>
      </c>
      <c r="B6421" s="142" t="s">
        <v>14847</v>
      </c>
      <c r="C6421" s="156" t="s">
        <v>17328</v>
      </c>
      <c r="D6421" s="144" t="s">
        <v>10840</v>
      </c>
      <c r="E6421" s="145" t="s">
        <v>31085</v>
      </c>
    </row>
    <row r="6422" spans="1:5" ht="27">
      <c r="A6422" t="str">
        <f t="shared" si="100"/>
        <v>101842</v>
      </c>
      <c r="B6422" s="142" t="s">
        <v>14848</v>
      </c>
      <c r="C6422" s="156" t="s">
        <v>17329</v>
      </c>
      <c r="D6422" s="144" t="s">
        <v>10840</v>
      </c>
      <c r="E6422" s="145" t="s">
        <v>28528</v>
      </c>
    </row>
    <row r="6423" spans="1:5" ht="27">
      <c r="A6423" t="str">
        <f t="shared" si="100"/>
        <v>101843</v>
      </c>
      <c r="B6423" s="142" t="s">
        <v>14849</v>
      </c>
      <c r="C6423" s="156" t="s">
        <v>31086</v>
      </c>
      <c r="D6423" s="144" t="s">
        <v>10840</v>
      </c>
      <c r="E6423" s="145" t="s">
        <v>31087</v>
      </c>
    </row>
    <row r="6424" spans="1:5" ht="27">
      <c r="A6424" t="str">
        <f t="shared" si="100"/>
        <v>101844</v>
      </c>
      <c r="B6424" s="142" t="s">
        <v>14850</v>
      </c>
      <c r="C6424" s="156" t="s">
        <v>31088</v>
      </c>
      <c r="D6424" s="144" t="s">
        <v>10840</v>
      </c>
      <c r="E6424" s="145" t="s">
        <v>31089</v>
      </c>
    </row>
    <row r="6425" spans="1:5" ht="27">
      <c r="A6425" t="str">
        <f t="shared" si="100"/>
        <v>101845</v>
      </c>
      <c r="B6425" s="142" t="s">
        <v>14851</v>
      </c>
      <c r="C6425" s="156" t="s">
        <v>31090</v>
      </c>
      <c r="D6425" s="144" t="s">
        <v>10840</v>
      </c>
      <c r="E6425" s="145" t="s">
        <v>31091</v>
      </c>
    </row>
    <row r="6426" spans="1:5" ht="27">
      <c r="A6426" t="str">
        <f t="shared" si="100"/>
        <v>101846</v>
      </c>
      <c r="B6426" s="142" t="s">
        <v>14852</v>
      </c>
      <c r="C6426" s="156" t="s">
        <v>17330</v>
      </c>
      <c r="D6426" s="144" t="s">
        <v>10840</v>
      </c>
      <c r="E6426" s="145" t="s">
        <v>31092</v>
      </c>
    </row>
    <row r="6427" spans="1:5" ht="27">
      <c r="A6427" t="str">
        <f t="shared" si="100"/>
        <v>101847</v>
      </c>
      <c r="B6427" s="142" t="s">
        <v>14853</v>
      </c>
      <c r="C6427" s="156" t="s">
        <v>17331</v>
      </c>
      <c r="D6427" s="144" t="s">
        <v>10840</v>
      </c>
      <c r="E6427" s="145" t="s">
        <v>31093</v>
      </c>
    </row>
    <row r="6428" spans="1:5" ht="27">
      <c r="A6428" t="str">
        <f t="shared" si="100"/>
        <v>101848</v>
      </c>
      <c r="B6428" s="142" t="s">
        <v>14854</v>
      </c>
      <c r="C6428" s="156" t="s">
        <v>17332</v>
      </c>
      <c r="D6428" s="144" t="s">
        <v>10840</v>
      </c>
      <c r="E6428" s="145" t="s">
        <v>31094</v>
      </c>
    </row>
    <row r="6429" spans="1:5" ht="27">
      <c r="A6429" t="str">
        <f t="shared" si="100"/>
        <v>101849</v>
      </c>
      <c r="B6429" s="142" t="s">
        <v>14855</v>
      </c>
      <c r="C6429" s="156" t="s">
        <v>17333</v>
      </c>
      <c r="D6429" s="144" t="s">
        <v>10840</v>
      </c>
      <c r="E6429" s="145" t="s">
        <v>31095</v>
      </c>
    </row>
    <row r="6430" spans="1:5" ht="40.5">
      <c r="A6430" t="str">
        <f t="shared" si="100"/>
        <v>101850</v>
      </c>
      <c r="B6430" s="142" t="s">
        <v>14856</v>
      </c>
      <c r="C6430" s="156" t="s">
        <v>17334</v>
      </c>
      <c r="D6430" s="144" t="s">
        <v>9772</v>
      </c>
      <c r="E6430" s="145" t="s">
        <v>25328</v>
      </c>
    </row>
    <row r="6431" spans="1:5" ht="40.5">
      <c r="A6431" t="str">
        <f t="shared" si="100"/>
        <v>101851</v>
      </c>
      <c r="B6431" s="142" t="s">
        <v>14857</v>
      </c>
      <c r="C6431" s="156" t="s">
        <v>17335</v>
      </c>
      <c r="D6431" s="144" t="s">
        <v>9772</v>
      </c>
      <c r="E6431" s="145" t="s">
        <v>31096</v>
      </c>
    </row>
    <row r="6432" spans="1:5" ht="27">
      <c r="A6432" t="str">
        <f t="shared" si="100"/>
        <v>101852</v>
      </c>
      <c r="B6432" s="142" t="s">
        <v>14858</v>
      </c>
      <c r="C6432" s="156" t="s">
        <v>17336</v>
      </c>
      <c r="D6432" s="144" t="s">
        <v>9772</v>
      </c>
      <c r="E6432" s="145" t="s">
        <v>31097</v>
      </c>
    </row>
    <row r="6433" spans="1:5" ht="40.5">
      <c r="A6433" t="str">
        <f t="shared" si="100"/>
        <v>101853</v>
      </c>
      <c r="B6433" s="142" t="s">
        <v>14859</v>
      </c>
      <c r="C6433" s="156" t="s">
        <v>17337</v>
      </c>
      <c r="D6433" s="144" t="s">
        <v>9772</v>
      </c>
      <c r="E6433" s="145" t="s">
        <v>21421</v>
      </c>
    </row>
    <row r="6434" spans="1:5" ht="40.5">
      <c r="A6434" t="str">
        <f t="shared" si="100"/>
        <v>101854</v>
      </c>
      <c r="B6434" s="142" t="s">
        <v>14860</v>
      </c>
      <c r="C6434" s="156" t="s">
        <v>17338</v>
      </c>
      <c r="D6434" s="144" t="s">
        <v>9772</v>
      </c>
      <c r="E6434" s="145" t="s">
        <v>18072</v>
      </c>
    </row>
    <row r="6435" spans="1:5" ht="40.5">
      <c r="A6435" t="str">
        <f t="shared" si="100"/>
        <v>101855</v>
      </c>
      <c r="B6435" s="142" t="s">
        <v>14861</v>
      </c>
      <c r="C6435" s="156" t="s">
        <v>17339</v>
      </c>
      <c r="D6435" s="144" t="s">
        <v>9772</v>
      </c>
      <c r="E6435" s="145" t="s">
        <v>31098</v>
      </c>
    </row>
    <row r="6436" spans="1:5" ht="27">
      <c r="A6436" t="str">
        <f t="shared" si="100"/>
        <v>101856</v>
      </c>
      <c r="B6436" s="142" t="s">
        <v>14862</v>
      </c>
      <c r="C6436" s="156" t="s">
        <v>17340</v>
      </c>
      <c r="D6436" s="144" t="s">
        <v>9772</v>
      </c>
      <c r="E6436" s="145" t="s">
        <v>16732</v>
      </c>
    </row>
    <row r="6437" spans="1:5" ht="40.5">
      <c r="A6437" t="str">
        <f t="shared" si="100"/>
        <v>101857</v>
      </c>
      <c r="B6437" s="142" t="s">
        <v>14863</v>
      </c>
      <c r="C6437" s="156" t="s">
        <v>17341</v>
      </c>
      <c r="D6437" s="144" t="s">
        <v>9772</v>
      </c>
      <c r="E6437" s="145" t="s">
        <v>16723</v>
      </c>
    </row>
    <row r="6438" spans="1:5" ht="40.5">
      <c r="A6438" t="str">
        <f t="shared" si="100"/>
        <v>101858</v>
      </c>
      <c r="B6438" s="142" t="s">
        <v>14864</v>
      </c>
      <c r="C6438" s="156" t="s">
        <v>17342</v>
      </c>
      <c r="D6438" s="144" t="s">
        <v>9772</v>
      </c>
      <c r="E6438" s="145" t="s">
        <v>8988</v>
      </c>
    </row>
    <row r="6439" spans="1:5" ht="40.5">
      <c r="A6439" t="str">
        <f t="shared" si="100"/>
        <v>101859</v>
      </c>
      <c r="B6439" s="142" t="s">
        <v>14866</v>
      </c>
      <c r="C6439" s="156" t="s">
        <v>17343</v>
      </c>
      <c r="D6439" s="144" t="s">
        <v>9772</v>
      </c>
      <c r="E6439" s="145" t="s">
        <v>22160</v>
      </c>
    </row>
    <row r="6440" spans="1:5" ht="40.5">
      <c r="A6440" t="str">
        <f t="shared" si="100"/>
        <v>101860</v>
      </c>
      <c r="B6440" s="142" t="s">
        <v>14867</v>
      </c>
      <c r="C6440" s="156" t="s">
        <v>17344</v>
      </c>
      <c r="D6440" s="144" t="s">
        <v>9772</v>
      </c>
      <c r="E6440" s="145" t="s">
        <v>25710</v>
      </c>
    </row>
    <row r="6441" spans="1:5" ht="40.5">
      <c r="A6441" t="str">
        <f t="shared" si="100"/>
        <v>101861</v>
      </c>
      <c r="B6441" s="142" t="s">
        <v>14868</v>
      </c>
      <c r="C6441" s="156" t="s">
        <v>17345</v>
      </c>
      <c r="D6441" s="144" t="s">
        <v>9772</v>
      </c>
      <c r="E6441" s="145" t="s">
        <v>17571</v>
      </c>
    </row>
    <row r="6442" spans="1:5" ht="40.5">
      <c r="A6442" t="str">
        <f t="shared" si="100"/>
        <v>101862</v>
      </c>
      <c r="B6442" s="142" t="s">
        <v>14869</v>
      </c>
      <c r="C6442" s="156" t="s">
        <v>17346</v>
      </c>
      <c r="D6442" s="144" t="s">
        <v>9772</v>
      </c>
      <c r="E6442" s="145" t="s">
        <v>21806</v>
      </c>
    </row>
    <row r="6443" spans="1:5" ht="40.5">
      <c r="A6443" t="str">
        <f t="shared" si="100"/>
        <v>101863</v>
      </c>
      <c r="B6443" s="142" t="s">
        <v>14870</v>
      </c>
      <c r="C6443" s="156" t="s">
        <v>17347</v>
      </c>
      <c r="D6443" s="144" t="s">
        <v>9772</v>
      </c>
      <c r="E6443" s="145" t="s">
        <v>9441</v>
      </c>
    </row>
    <row r="6444" spans="1:5" ht="40.5">
      <c r="A6444" t="str">
        <f t="shared" si="100"/>
        <v>101864</v>
      </c>
      <c r="B6444" s="142" t="s">
        <v>14871</v>
      </c>
      <c r="C6444" s="156" t="s">
        <v>17348</v>
      </c>
      <c r="D6444" s="144" t="s">
        <v>9772</v>
      </c>
      <c r="E6444" s="145" t="s">
        <v>22219</v>
      </c>
    </row>
    <row r="6445" spans="1:5" ht="40.5">
      <c r="A6445" t="str">
        <f t="shared" si="100"/>
        <v>101865</v>
      </c>
      <c r="B6445" s="142" t="s">
        <v>14872</v>
      </c>
      <c r="C6445" s="156" t="s">
        <v>17349</v>
      </c>
      <c r="D6445" s="144" t="s">
        <v>9772</v>
      </c>
      <c r="E6445" s="145" t="s">
        <v>16733</v>
      </c>
    </row>
    <row r="6446" spans="1:5" ht="40.5">
      <c r="A6446" t="str">
        <f t="shared" si="100"/>
        <v>101866</v>
      </c>
      <c r="B6446" s="142" t="s">
        <v>14873</v>
      </c>
      <c r="C6446" s="156" t="s">
        <v>17351</v>
      </c>
      <c r="D6446" s="144" t="s">
        <v>9772</v>
      </c>
      <c r="E6446" s="145" t="s">
        <v>15247</v>
      </c>
    </row>
    <row r="6447" spans="1:5" ht="40.5">
      <c r="A6447" t="str">
        <f t="shared" si="100"/>
        <v>101867</v>
      </c>
      <c r="B6447" s="142" t="s">
        <v>14874</v>
      </c>
      <c r="C6447" s="156" t="s">
        <v>17352</v>
      </c>
      <c r="D6447" s="144" t="s">
        <v>9772</v>
      </c>
      <c r="E6447" s="145" t="s">
        <v>17261</v>
      </c>
    </row>
    <row r="6448" spans="1:5" ht="40.5">
      <c r="A6448" t="str">
        <f t="shared" si="100"/>
        <v>101868</v>
      </c>
      <c r="B6448" s="142" t="s">
        <v>14875</v>
      </c>
      <c r="C6448" s="156" t="s">
        <v>17353</v>
      </c>
      <c r="D6448" s="144" t="s">
        <v>9772</v>
      </c>
      <c r="E6448" s="145" t="s">
        <v>17002</v>
      </c>
    </row>
    <row r="6449" spans="1:5" ht="40.5">
      <c r="A6449" t="str">
        <f t="shared" si="100"/>
        <v>101869</v>
      </c>
      <c r="B6449" s="142" t="s">
        <v>14876</v>
      </c>
      <c r="C6449" s="156" t="s">
        <v>17354</v>
      </c>
      <c r="D6449" s="144" t="s">
        <v>9772</v>
      </c>
      <c r="E6449" s="145" t="s">
        <v>17296</v>
      </c>
    </row>
    <row r="6450" spans="1:5" ht="40.5">
      <c r="A6450" t="str">
        <f t="shared" si="100"/>
        <v>101870</v>
      </c>
      <c r="B6450" s="142" t="s">
        <v>14877</v>
      </c>
      <c r="C6450" s="156" t="s">
        <v>17355</v>
      </c>
      <c r="D6450" s="144" t="s">
        <v>9772</v>
      </c>
      <c r="E6450" s="145" t="s">
        <v>17187</v>
      </c>
    </row>
    <row r="6451" spans="1:5" ht="40.5">
      <c r="A6451" t="str">
        <f t="shared" si="100"/>
        <v>101875</v>
      </c>
      <c r="B6451" s="142" t="s">
        <v>8272</v>
      </c>
      <c r="C6451" s="156" t="s">
        <v>12182</v>
      </c>
      <c r="D6451" s="144" t="s">
        <v>9623</v>
      </c>
      <c r="E6451" s="145" t="s">
        <v>31099</v>
      </c>
    </row>
    <row r="6452" spans="1:5" ht="27">
      <c r="A6452" t="str">
        <f t="shared" si="100"/>
        <v>101876</v>
      </c>
      <c r="B6452" s="142" t="s">
        <v>8273</v>
      </c>
      <c r="C6452" s="156" t="s">
        <v>12183</v>
      </c>
      <c r="D6452" s="144" t="s">
        <v>9623</v>
      </c>
      <c r="E6452" s="145" t="s">
        <v>27005</v>
      </c>
    </row>
    <row r="6453" spans="1:5" ht="27">
      <c r="A6453" t="str">
        <f t="shared" si="100"/>
        <v>101877</v>
      </c>
      <c r="B6453" s="142" t="s">
        <v>8274</v>
      </c>
      <c r="C6453" s="156" t="s">
        <v>12184</v>
      </c>
      <c r="D6453" s="144" t="s">
        <v>9623</v>
      </c>
      <c r="E6453" s="145" t="s">
        <v>22307</v>
      </c>
    </row>
    <row r="6454" spans="1:5" ht="40.5">
      <c r="A6454" t="str">
        <f t="shared" si="100"/>
        <v>101878</v>
      </c>
      <c r="B6454" s="142" t="s">
        <v>8275</v>
      </c>
      <c r="C6454" s="156" t="s">
        <v>12185</v>
      </c>
      <c r="D6454" s="144" t="s">
        <v>9623</v>
      </c>
      <c r="E6454" s="145" t="s">
        <v>31100</v>
      </c>
    </row>
    <row r="6455" spans="1:5" ht="40.5">
      <c r="A6455" t="str">
        <f t="shared" si="100"/>
        <v>101879</v>
      </c>
      <c r="B6455" s="142" t="s">
        <v>8276</v>
      </c>
      <c r="C6455" s="156" t="s">
        <v>12186</v>
      </c>
      <c r="D6455" s="144" t="s">
        <v>9623</v>
      </c>
      <c r="E6455" s="145" t="s">
        <v>31101</v>
      </c>
    </row>
    <row r="6456" spans="1:5" ht="40.5">
      <c r="A6456" t="str">
        <f t="shared" si="100"/>
        <v>101880</v>
      </c>
      <c r="B6456" s="142" t="s">
        <v>8277</v>
      </c>
      <c r="C6456" s="156" t="s">
        <v>12187</v>
      </c>
      <c r="D6456" s="144" t="s">
        <v>9623</v>
      </c>
      <c r="E6456" s="145" t="s">
        <v>31102</v>
      </c>
    </row>
    <row r="6457" spans="1:5" ht="40.5">
      <c r="A6457" t="str">
        <f t="shared" si="100"/>
        <v>101881</v>
      </c>
      <c r="B6457" s="142" t="s">
        <v>8278</v>
      </c>
      <c r="C6457" s="156" t="s">
        <v>12188</v>
      </c>
      <c r="D6457" s="144" t="s">
        <v>9623</v>
      </c>
      <c r="E6457" s="145" t="s">
        <v>31103</v>
      </c>
    </row>
    <row r="6458" spans="1:5" ht="40.5">
      <c r="A6458" t="str">
        <f t="shared" si="100"/>
        <v>101882</v>
      </c>
      <c r="B6458" s="142" t="s">
        <v>8279</v>
      </c>
      <c r="C6458" s="156" t="s">
        <v>12189</v>
      </c>
      <c r="D6458" s="144" t="s">
        <v>9623</v>
      </c>
      <c r="E6458" s="145" t="s">
        <v>31104</v>
      </c>
    </row>
    <row r="6459" spans="1:5" ht="40.5">
      <c r="A6459" t="str">
        <f t="shared" si="100"/>
        <v>101883</v>
      </c>
      <c r="B6459" s="142" t="s">
        <v>8280</v>
      </c>
      <c r="C6459" s="156" t="s">
        <v>12190</v>
      </c>
      <c r="D6459" s="144" t="s">
        <v>9623</v>
      </c>
      <c r="E6459" s="145" t="s">
        <v>31105</v>
      </c>
    </row>
    <row r="6460" spans="1:5" ht="27">
      <c r="A6460" t="str">
        <f t="shared" si="100"/>
        <v>101884</v>
      </c>
      <c r="B6460" s="142" t="s">
        <v>8281</v>
      </c>
      <c r="C6460" s="156" t="s">
        <v>12086</v>
      </c>
      <c r="D6460" s="144" t="s">
        <v>9548</v>
      </c>
      <c r="E6460" s="145" t="s">
        <v>9016</v>
      </c>
    </row>
    <row r="6461" spans="1:5" ht="27">
      <c r="A6461" t="str">
        <f t="shared" si="100"/>
        <v>101885</v>
      </c>
      <c r="B6461" s="142" t="s">
        <v>8282</v>
      </c>
      <c r="C6461" s="156" t="s">
        <v>12087</v>
      </c>
      <c r="D6461" s="144" t="s">
        <v>9548</v>
      </c>
      <c r="E6461" s="145" t="s">
        <v>10809</v>
      </c>
    </row>
    <row r="6462" spans="1:5" ht="27">
      <c r="A6462" t="str">
        <f t="shared" si="100"/>
        <v>101886</v>
      </c>
      <c r="B6462" s="142" t="s">
        <v>8283</v>
      </c>
      <c r="C6462" s="156" t="s">
        <v>12088</v>
      </c>
      <c r="D6462" s="144" t="s">
        <v>9548</v>
      </c>
      <c r="E6462" s="145" t="s">
        <v>9363</v>
      </c>
    </row>
    <row r="6463" spans="1:5" ht="27">
      <c r="A6463" t="str">
        <f t="shared" si="100"/>
        <v>101887</v>
      </c>
      <c r="B6463" s="142" t="s">
        <v>8284</v>
      </c>
      <c r="C6463" s="156" t="s">
        <v>12089</v>
      </c>
      <c r="D6463" s="144" t="s">
        <v>9548</v>
      </c>
      <c r="E6463" s="145" t="s">
        <v>9440</v>
      </c>
    </row>
    <row r="6464" spans="1:5" ht="27">
      <c r="A6464" t="str">
        <f t="shared" si="100"/>
        <v>101888</v>
      </c>
      <c r="B6464" s="142" t="s">
        <v>8285</v>
      </c>
      <c r="C6464" s="156" t="s">
        <v>12090</v>
      </c>
      <c r="D6464" s="144" t="s">
        <v>9548</v>
      </c>
      <c r="E6464" s="145" t="s">
        <v>25536</v>
      </c>
    </row>
    <row r="6465" spans="1:5" ht="27">
      <c r="A6465" t="str">
        <f t="shared" si="100"/>
        <v>101889</v>
      </c>
      <c r="B6465" s="142" t="s">
        <v>8286</v>
      </c>
      <c r="C6465" s="156" t="s">
        <v>12091</v>
      </c>
      <c r="D6465" s="144" t="s">
        <v>9548</v>
      </c>
      <c r="E6465" s="145" t="s">
        <v>17673</v>
      </c>
    </row>
    <row r="6466" spans="1:5" ht="27">
      <c r="A6466" t="str">
        <f t="shared" si="100"/>
        <v>101890</v>
      </c>
      <c r="B6466" s="142" t="s">
        <v>8287</v>
      </c>
      <c r="C6466" s="156" t="s">
        <v>12191</v>
      </c>
      <c r="D6466" s="144" t="s">
        <v>9623</v>
      </c>
      <c r="E6466" s="145" t="s">
        <v>8604</v>
      </c>
    </row>
    <row r="6467" spans="1:5" ht="27">
      <c r="A6467" t="str">
        <f t="shared" si="100"/>
        <v>101891</v>
      </c>
      <c r="B6467" s="142" t="s">
        <v>8288</v>
      </c>
      <c r="C6467" s="156" t="s">
        <v>12193</v>
      </c>
      <c r="D6467" s="144" t="s">
        <v>9623</v>
      </c>
      <c r="E6467" s="145" t="s">
        <v>13929</v>
      </c>
    </row>
    <row r="6468" spans="1:5" ht="27">
      <c r="A6468" t="str">
        <f t="shared" si="100"/>
        <v>101892</v>
      </c>
      <c r="B6468" s="142" t="s">
        <v>8289</v>
      </c>
      <c r="C6468" s="156" t="s">
        <v>12195</v>
      </c>
      <c r="D6468" s="144" t="s">
        <v>9623</v>
      </c>
      <c r="E6468" s="145" t="s">
        <v>31106</v>
      </c>
    </row>
    <row r="6469" spans="1:5" ht="27">
      <c r="A6469" t="str">
        <f t="shared" si="100"/>
        <v>101893</v>
      </c>
      <c r="B6469" s="142" t="s">
        <v>8290</v>
      </c>
      <c r="C6469" s="156" t="s">
        <v>12196</v>
      </c>
      <c r="D6469" s="144" t="s">
        <v>9623</v>
      </c>
      <c r="E6469" s="145" t="s">
        <v>23156</v>
      </c>
    </row>
    <row r="6470" spans="1:5" ht="27">
      <c r="A6470" t="str">
        <f t="shared" si="100"/>
        <v>101894</v>
      </c>
      <c r="B6470" s="142" t="s">
        <v>8291</v>
      </c>
      <c r="C6470" s="156" t="s">
        <v>12197</v>
      </c>
      <c r="D6470" s="144" t="s">
        <v>9623</v>
      </c>
      <c r="E6470" s="145" t="s">
        <v>31107</v>
      </c>
    </row>
    <row r="6471" spans="1:5" ht="27">
      <c r="A6471" t="str">
        <f t="shared" si="100"/>
        <v>101895</v>
      </c>
      <c r="B6471" s="142" t="s">
        <v>8292</v>
      </c>
      <c r="C6471" s="156" t="s">
        <v>12198</v>
      </c>
      <c r="D6471" s="144" t="s">
        <v>9623</v>
      </c>
      <c r="E6471" s="145" t="s">
        <v>31108</v>
      </c>
    </row>
    <row r="6472" spans="1:5" ht="27">
      <c r="A6472" t="str">
        <f t="shared" ref="A6472:A6535" si="101">IF(ISERROR(SEARCH("/",B6472)=6),TRIM(CLEAN(B6472)),IF(SEARCH("/",B6472)=6,IF(LEN(TRIM(CLEAN(B6472)))=7,LEFT(TRIM(CLEAN(B6472)),6)&amp;"00"&amp;RIGHT(TRIM(CLEAN(B6472)),1),LEFT(TRIM(CLEAN(B6472)),6)&amp;"0"&amp;RIGHT(TRIM(CLEAN(B6472)),2)),TRIM(CLEAN(B6472))))</f>
        <v>101896</v>
      </c>
      <c r="B6472" s="142" t="s">
        <v>8293</v>
      </c>
      <c r="C6472" s="156" t="s">
        <v>12199</v>
      </c>
      <c r="D6472" s="144" t="s">
        <v>9623</v>
      </c>
      <c r="E6472" s="145" t="s">
        <v>31109</v>
      </c>
    </row>
    <row r="6473" spans="1:5" ht="27">
      <c r="A6473" t="str">
        <f t="shared" si="101"/>
        <v>101897</v>
      </c>
      <c r="B6473" s="142" t="s">
        <v>8294</v>
      </c>
      <c r="C6473" s="156" t="s">
        <v>12200</v>
      </c>
      <c r="D6473" s="144" t="s">
        <v>9623</v>
      </c>
      <c r="E6473" s="145" t="s">
        <v>31110</v>
      </c>
    </row>
    <row r="6474" spans="1:5" ht="27">
      <c r="A6474" t="str">
        <f t="shared" si="101"/>
        <v>101898</v>
      </c>
      <c r="B6474" s="142" t="s">
        <v>8295</v>
      </c>
      <c r="C6474" s="156" t="s">
        <v>12201</v>
      </c>
      <c r="D6474" s="144" t="s">
        <v>9623</v>
      </c>
      <c r="E6474" s="145" t="s">
        <v>25524</v>
      </c>
    </row>
    <row r="6475" spans="1:5" ht="27">
      <c r="A6475" t="str">
        <f t="shared" si="101"/>
        <v>101899</v>
      </c>
      <c r="B6475" s="142" t="s">
        <v>8296</v>
      </c>
      <c r="C6475" s="156" t="s">
        <v>12202</v>
      </c>
      <c r="D6475" s="144" t="s">
        <v>9623</v>
      </c>
      <c r="E6475" s="145" t="s">
        <v>31111</v>
      </c>
    </row>
    <row r="6476" spans="1:5" ht="27">
      <c r="A6476" t="str">
        <f t="shared" si="101"/>
        <v>101900</v>
      </c>
      <c r="B6476" s="142" t="s">
        <v>8297</v>
      </c>
      <c r="C6476" s="156" t="s">
        <v>12203</v>
      </c>
      <c r="D6476" s="144" t="s">
        <v>9623</v>
      </c>
      <c r="E6476" s="145" t="s">
        <v>31112</v>
      </c>
    </row>
    <row r="6477" spans="1:5">
      <c r="A6477" t="str">
        <f t="shared" si="101"/>
        <v>101901</v>
      </c>
      <c r="B6477" s="142" t="s">
        <v>8298</v>
      </c>
      <c r="C6477" s="156" t="s">
        <v>12204</v>
      </c>
      <c r="D6477" s="144" t="s">
        <v>9623</v>
      </c>
      <c r="E6477" s="145" t="s">
        <v>31113</v>
      </c>
    </row>
    <row r="6478" spans="1:5">
      <c r="A6478" t="str">
        <f t="shared" si="101"/>
        <v>101902</v>
      </c>
      <c r="B6478" s="142" t="s">
        <v>8299</v>
      </c>
      <c r="C6478" s="156" t="s">
        <v>12205</v>
      </c>
      <c r="D6478" s="144" t="s">
        <v>9623</v>
      </c>
      <c r="E6478" s="145" t="s">
        <v>31114</v>
      </c>
    </row>
    <row r="6479" spans="1:5">
      <c r="A6479" t="str">
        <f t="shared" si="101"/>
        <v>101903</v>
      </c>
      <c r="B6479" s="142" t="s">
        <v>8300</v>
      </c>
      <c r="C6479" s="156" t="s">
        <v>12206</v>
      </c>
      <c r="D6479" s="144" t="s">
        <v>9623</v>
      </c>
      <c r="E6479" s="145" t="s">
        <v>31115</v>
      </c>
    </row>
    <row r="6480" spans="1:5">
      <c r="A6480" t="str">
        <f t="shared" si="101"/>
        <v>101904</v>
      </c>
      <c r="B6480" s="142" t="s">
        <v>8301</v>
      </c>
      <c r="C6480" s="156" t="s">
        <v>12207</v>
      </c>
      <c r="D6480" s="144" t="s">
        <v>9623</v>
      </c>
      <c r="E6480" s="145" t="s">
        <v>31116</v>
      </c>
    </row>
    <row r="6481" spans="1:5" ht="27">
      <c r="A6481" t="str">
        <f t="shared" si="101"/>
        <v>101905</v>
      </c>
      <c r="B6481" s="142" t="s">
        <v>8302</v>
      </c>
      <c r="C6481" s="156" t="s">
        <v>12563</v>
      </c>
      <c r="D6481" s="144" t="s">
        <v>9623</v>
      </c>
      <c r="E6481" s="145" t="s">
        <v>31117</v>
      </c>
    </row>
    <row r="6482" spans="1:5" ht="27">
      <c r="A6482" t="str">
        <f t="shared" si="101"/>
        <v>101906</v>
      </c>
      <c r="B6482" s="142" t="s">
        <v>8303</v>
      </c>
      <c r="C6482" s="156" t="s">
        <v>12564</v>
      </c>
      <c r="D6482" s="144" t="s">
        <v>9623</v>
      </c>
      <c r="E6482" s="145" t="s">
        <v>31118</v>
      </c>
    </row>
    <row r="6483" spans="1:5" ht="27">
      <c r="A6483" t="str">
        <f t="shared" si="101"/>
        <v>101907</v>
      </c>
      <c r="B6483" s="142" t="s">
        <v>8304</v>
      </c>
      <c r="C6483" s="156" t="s">
        <v>12565</v>
      </c>
      <c r="D6483" s="144" t="s">
        <v>9623</v>
      </c>
      <c r="E6483" s="145" t="s">
        <v>31119</v>
      </c>
    </row>
    <row r="6484" spans="1:5" ht="27">
      <c r="A6484" t="str">
        <f t="shared" si="101"/>
        <v>101908</v>
      </c>
      <c r="B6484" s="142" t="s">
        <v>8305</v>
      </c>
      <c r="C6484" s="156" t="s">
        <v>12566</v>
      </c>
      <c r="D6484" s="144" t="s">
        <v>9623</v>
      </c>
      <c r="E6484" s="145" t="s">
        <v>31120</v>
      </c>
    </row>
    <row r="6485" spans="1:5" ht="27">
      <c r="A6485" t="str">
        <f t="shared" si="101"/>
        <v>101909</v>
      </c>
      <c r="B6485" s="142" t="s">
        <v>8306</v>
      </c>
      <c r="C6485" s="156" t="s">
        <v>12567</v>
      </c>
      <c r="D6485" s="144" t="s">
        <v>9623</v>
      </c>
      <c r="E6485" s="145" t="s">
        <v>31121</v>
      </c>
    </row>
    <row r="6486" spans="1:5" ht="27">
      <c r="A6486" t="str">
        <f t="shared" si="101"/>
        <v>101910</v>
      </c>
      <c r="B6486" s="142" t="s">
        <v>8307</v>
      </c>
      <c r="C6486" s="156" t="s">
        <v>12568</v>
      </c>
      <c r="D6486" s="144" t="s">
        <v>9623</v>
      </c>
      <c r="E6486" s="145" t="s">
        <v>26591</v>
      </c>
    </row>
    <row r="6487" spans="1:5" ht="27">
      <c r="A6487" t="str">
        <f t="shared" si="101"/>
        <v>101911</v>
      </c>
      <c r="B6487" s="142" t="s">
        <v>8308</v>
      </c>
      <c r="C6487" s="156" t="s">
        <v>12569</v>
      </c>
      <c r="D6487" s="144" t="s">
        <v>9623</v>
      </c>
      <c r="E6487" s="145" t="s">
        <v>31122</v>
      </c>
    </row>
    <row r="6488" spans="1:5" ht="40.5">
      <c r="A6488" t="str">
        <f t="shared" si="101"/>
        <v>101912</v>
      </c>
      <c r="B6488" s="142" t="s">
        <v>8309</v>
      </c>
      <c r="C6488" s="156" t="s">
        <v>12570</v>
      </c>
      <c r="D6488" s="144" t="s">
        <v>9623</v>
      </c>
      <c r="E6488" s="145" t="s">
        <v>31123</v>
      </c>
    </row>
    <row r="6489" spans="1:5">
      <c r="A6489" t="str">
        <f t="shared" si="101"/>
        <v>101913</v>
      </c>
      <c r="B6489" s="142" t="s">
        <v>8310</v>
      </c>
      <c r="C6489" s="156" t="s">
        <v>12571</v>
      </c>
      <c r="D6489" s="144" t="s">
        <v>9623</v>
      </c>
      <c r="E6489" s="145" t="s">
        <v>31124</v>
      </c>
    </row>
    <row r="6490" spans="1:5">
      <c r="A6490" t="str">
        <f t="shared" si="101"/>
        <v>101914</v>
      </c>
      <c r="B6490" s="142" t="s">
        <v>8311</v>
      </c>
      <c r="C6490" s="156" t="s">
        <v>12572</v>
      </c>
      <c r="D6490" s="144" t="s">
        <v>9623</v>
      </c>
      <c r="E6490" s="145" t="s">
        <v>31125</v>
      </c>
    </row>
    <row r="6491" spans="1:5" ht="40.5">
      <c r="A6491" t="str">
        <f t="shared" si="101"/>
        <v>101915</v>
      </c>
      <c r="B6491" s="142" t="s">
        <v>8312</v>
      </c>
      <c r="C6491" s="156" t="s">
        <v>12573</v>
      </c>
      <c r="D6491" s="144" t="s">
        <v>9623</v>
      </c>
      <c r="E6491" s="145" t="s">
        <v>31126</v>
      </c>
    </row>
    <row r="6492" spans="1:5" ht="27">
      <c r="A6492" t="str">
        <f t="shared" si="101"/>
        <v>101916</v>
      </c>
      <c r="B6492" s="142" t="s">
        <v>8313</v>
      </c>
      <c r="C6492" s="156" t="s">
        <v>12574</v>
      </c>
      <c r="D6492" s="144" t="s">
        <v>9623</v>
      </c>
      <c r="E6492" s="145" t="s">
        <v>31127</v>
      </c>
    </row>
    <row r="6493" spans="1:5" ht="27">
      <c r="A6493" t="str">
        <f t="shared" si="101"/>
        <v>101917</v>
      </c>
      <c r="B6493" s="142" t="s">
        <v>8314</v>
      </c>
      <c r="C6493" s="156" t="s">
        <v>12575</v>
      </c>
      <c r="D6493" s="144" t="s">
        <v>9623</v>
      </c>
      <c r="E6493" s="145" t="s">
        <v>31128</v>
      </c>
    </row>
    <row r="6494" spans="1:5" ht="27">
      <c r="A6494" t="str">
        <f t="shared" si="101"/>
        <v>101918</v>
      </c>
      <c r="B6494" s="142" t="s">
        <v>8315</v>
      </c>
      <c r="C6494" s="156" t="s">
        <v>12886</v>
      </c>
      <c r="D6494" s="144" t="s">
        <v>9548</v>
      </c>
      <c r="E6494" s="145" t="s">
        <v>31129</v>
      </c>
    </row>
    <row r="6495" spans="1:5" ht="27">
      <c r="A6495" t="str">
        <f t="shared" si="101"/>
        <v>101919</v>
      </c>
      <c r="B6495" s="142" t="s">
        <v>8316</v>
      </c>
      <c r="C6495" s="156" t="s">
        <v>12887</v>
      </c>
      <c r="D6495" s="144" t="s">
        <v>9623</v>
      </c>
      <c r="E6495" s="145" t="s">
        <v>31130</v>
      </c>
    </row>
    <row r="6496" spans="1:5" ht="27">
      <c r="A6496" t="str">
        <f t="shared" si="101"/>
        <v>101920</v>
      </c>
      <c r="B6496" s="142" t="s">
        <v>8317</v>
      </c>
      <c r="C6496" s="156" t="s">
        <v>12888</v>
      </c>
      <c r="D6496" s="144" t="s">
        <v>9623</v>
      </c>
      <c r="E6496" s="145" t="s">
        <v>31131</v>
      </c>
    </row>
    <row r="6497" spans="1:5" ht="27">
      <c r="A6497" t="str">
        <f t="shared" si="101"/>
        <v>101921</v>
      </c>
      <c r="B6497" s="142" t="s">
        <v>8318</v>
      </c>
      <c r="C6497" s="156" t="s">
        <v>12889</v>
      </c>
      <c r="D6497" s="144" t="s">
        <v>9623</v>
      </c>
      <c r="E6497" s="145" t="s">
        <v>31132</v>
      </c>
    </row>
    <row r="6498" spans="1:5" ht="27">
      <c r="A6498" t="str">
        <f t="shared" si="101"/>
        <v>101922</v>
      </c>
      <c r="B6498" s="142" t="s">
        <v>8319</v>
      </c>
      <c r="C6498" s="156" t="s">
        <v>12890</v>
      </c>
      <c r="D6498" s="144" t="s">
        <v>9623</v>
      </c>
      <c r="E6498" s="145" t="s">
        <v>31132</v>
      </c>
    </row>
    <row r="6499" spans="1:5" ht="27">
      <c r="A6499" t="str">
        <f t="shared" si="101"/>
        <v>101923</v>
      </c>
      <c r="B6499" s="142" t="s">
        <v>8320</v>
      </c>
      <c r="C6499" s="156" t="s">
        <v>12891</v>
      </c>
      <c r="D6499" s="144" t="s">
        <v>9623</v>
      </c>
      <c r="E6499" s="145" t="s">
        <v>31132</v>
      </c>
    </row>
    <row r="6500" spans="1:5" ht="27">
      <c r="A6500" t="str">
        <f t="shared" si="101"/>
        <v>101924</v>
      </c>
      <c r="B6500" s="142" t="s">
        <v>8321</v>
      </c>
      <c r="C6500" s="156" t="s">
        <v>12892</v>
      </c>
      <c r="D6500" s="144" t="s">
        <v>9623</v>
      </c>
      <c r="E6500" s="145" t="s">
        <v>23213</v>
      </c>
    </row>
    <row r="6501" spans="1:5" ht="27">
      <c r="A6501" t="str">
        <f t="shared" si="101"/>
        <v>101925</v>
      </c>
      <c r="B6501" s="142" t="s">
        <v>8322</v>
      </c>
      <c r="C6501" s="156" t="s">
        <v>12893</v>
      </c>
      <c r="D6501" s="144" t="s">
        <v>9623</v>
      </c>
      <c r="E6501" s="145" t="s">
        <v>31133</v>
      </c>
    </row>
    <row r="6502" spans="1:5" ht="27">
      <c r="A6502" t="str">
        <f t="shared" si="101"/>
        <v>101926</v>
      </c>
      <c r="B6502" s="142" t="s">
        <v>8323</v>
      </c>
      <c r="C6502" s="156" t="s">
        <v>12894</v>
      </c>
      <c r="D6502" s="144" t="s">
        <v>9623</v>
      </c>
      <c r="E6502" s="145" t="s">
        <v>31134</v>
      </c>
    </row>
    <row r="6503" spans="1:5" ht="40.5">
      <c r="A6503" t="str">
        <f t="shared" si="101"/>
        <v>101927</v>
      </c>
      <c r="B6503" s="142" t="s">
        <v>8324</v>
      </c>
      <c r="C6503" s="156" t="s">
        <v>12895</v>
      </c>
      <c r="D6503" s="144" t="s">
        <v>9548</v>
      </c>
      <c r="E6503" s="145" t="s">
        <v>31135</v>
      </c>
    </row>
    <row r="6504" spans="1:5" ht="27">
      <c r="A6504" t="str">
        <f t="shared" si="101"/>
        <v>101928</v>
      </c>
      <c r="B6504" s="142" t="s">
        <v>8325</v>
      </c>
      <c r="C6504" s="156" t="s">
        <v>12896</v>
      </c>
      <c r="D6504" s="144" t="s">
        <v>9623</v>
      </c>
      <c r="E6504" s="145" t="s">
        <v>31136</v>
      </c>
    </row>
    <row r="6505" spans="1:5" ht="27">
      <c r="A6505" t="str">
        <f t="shared" si="101"/>
        <v>101929</v>
      </c>
      <c r="B6505" s="142" t="s">
        <v>8326</v>
      </c>
      <c r="C6505" s="156" t="s">
        <v>12897</v>
      </c>
      <c r="D6505" s="144" t="s">
        <v>9623</v>
      </c>
      <c r="E6505" s="145" t="s">
        <v>31137</v>
      </c>
    </row>
    <row r="6506" spans="1:5" ht="27">
      <c r="A6506" t="str">
        <f t="shared" si="101"/>
        <v>101930</v>
      </c>
      <c r="B6506" s="142" t="s">
        <v>8327</v>
      </c>
      <c r="C6506" s="156" t="s">
        <v>12898</v>
      </c>
      <c r="D6506" s="144" t="s">
        <v>9623</v>
      </c>
      <c r="E6506" s="145" t="s">
        <v>29979</v>
      </c>
    </row>
    <row r="6507" spans="1:5" ht="27">
      <c r="A6507" t="str">
        <f t="shared" si="101"/>
        <v>101931</v>
      </c>
      <c r="B6507" s="142" t="s">
        <v>8328</v>
      </c>
      <c r="C6507" s="156" t="s">
        <v>12899</v>
      </c>
      <c r="D6507" s="144" t="s">
        <v>9623</v>
      </c>
      <c r="E6507" s="145" t="s">
        <v>29979</v>
      </c>
    </row>
    <row r="6508" spans="1:5" ht="27">
      <c r="A6508" t="str">
        <f t="shared" si="101"/>
        <v>101932</v>
      </c>
      <c r="B6508" s="142" t="s">
        <v>8329</v>
      </c>
      <c r="C6508" s="156" t="s">
        <v>12900</v>
      </c>
      <c r="D6508" s="144" t="s">
        <v>9623</v>
      </c>
      <c r="E6508" s="145" t="s">
        <v>29979</v>
      </c>
    </row>
    <row r="6509" spans="1:5" ht="27">
      <c r="A6509" t="str">
        <f t="shared" si="101"/>
        <v>101933</v>
      </c>
      <c r="B6509" s="142" t="s">
        <v>8330</v>
      </c>
      <c r="C6509" s="156" t="s">
        <v>12901</v>
      </c>
      <c r="D6509" s="144" t="s">
        <v>9623</v>
      </c>
      <c r="E6509" s="145" t="s">
        <v>31138</v>
      </c>
    </row>
    <row r="6510" spans="1:5" ht="27">
      <c r="A6510" t="str">
        <f t="shared" si="101"/>
        <v>101934</v>
      </c>
      <c r="B6510" s="142" t="s">
        <v>8331</v>
      </c>
      <c r="C6510" s="156" t="s">
        <v>12902</v>
      </c>
      <c r="D6510" s="144" t="s">
        <v>9623</v>
      </c>
      <c r="E6510" s="145" t="s">
        <v>31139</v>
      </c>
    </row>
    <row r="6511" spans="1:5" ht="27">
      <c r="A6511" t="str">
        <f t="shared" si="101"/>
        <v>101935</v>
      </c>
      <c r="B6511" s="142" t="s">
        <v>8332</v>
      </c>
      <c r="C6511" s="156" t="s">
        <v>12903</v>
      </c>
      <c r="D6511" s="144" t="s">
        <v>9623</v>
      </c>
      <c r="E6511" s="145" t="s">
        <v>31140</v>
      </c>
    </row>
    <row r="6512" spans="1:5" ht="40.5">
      <c r="A6512" t="str">
        <f t="shared" si="101"/>
        <v>101936</v>
      </c>
      <c r="B6512" s="142" t="s">
        <v>8333</v>
      </c>
      <c r="C6512" s="156" t="s">
        <v>12630</v>
      </c>
      <c r="D6512" s="144" t="s">
        <v>9623</v>
      </c>
      <c r="E6512" s="145" t="s">
        <v>31141</v>
      </c>
    </row>
    <row r="6513" spans="1:5" ht="40.5">
      <c r="A6513" t="str">
        <f t="shared" si="101"/>
        <v>101937</v>
      </c>
      <c r="B6513" s="142" t="s">
        <v>8334</v>
      </c>
      <c r="C6513" s="156" t="s">
        <v>12631</v>
      </c>
      <c r="D6513" s="144" t="s">
        <v>9623</v>
      </c>
      <c r="E6513" s="145" t="s">
        <v>31142</v>
      </c>
    </row>
    <row r="6514" spans="1:5" ht="27">
      <c r="A6514" t="str">
        <f t="shared" si="101"/>
        <v>101938</v>
      </c>
      <c r="B6514" s="142" t="s">
        <v>8335</v>
      </c>
      <c r="C6514" s="156" t="s">
        <v>12208</v>
      </c>
      <c r="D6514" s="144" t="s">
        <v>9623</v>
      </c>
      <c r="E6514" s="145" t="s">
        <v>25581</v>
      </c>
    </row>
    <row r="6515" spans="1:5" ht="27">
      <c r="A6515" t="str">
        <f t="shared" si="101"/>
        <v>101946</v>
      </c>
      <c r="B6515" s="142" t="s">
        <v>8336</v>
      </c>
      <c r="C6515" s="156" t="s">
        <v>12209</v>
      </c>
      <c r="D6515" s="144" t="s">
        <v>9623</v>
      </c>
      <c r="E6515" s="145" t="s">
        <v>31143</v>
      </c>
    </row>
    <row r="6516" spans="1:5" ht="27">
      <c r="A6516" t="str">
        <f t="shared" si="101"/>
        <v>101963</v>
      </c>
      <c r="B6516" s="142" t="s">
        <v>8337</v>
      </c>
      <c r="C6516" s="156" t="s">
        <v>11809</v>
      </c>
      <c r="D6516" s="144" t="s">
        <v>9772</v>
      </c>
      <c r="E6516" s="145" t="s">
        <v>29650</v>
      </c>
    </row>
    <row r="6517" spans="1:5" ht="27">
      <c r="A6517" t="str">
        <f t="shared" si="101"/>
        <v>101964</v>
      </c>
      <c r="B6517" s="142" t="s">
        <v>8338</v>
      </c>
      <c r="C6517" s="156" t="s">
        <v>11810</v>
      </c>
      <c r="D6517" s="144" t="s">
        <v>9772</v>
      </c>
      <c r="E6517" s="145" t="s">
        <v>31144</v>
      </c>
    </row>
    <row r="6518" spans="1:5" ht="27">
      <c r="A6518" t="str">
        <f t="shared" si="101"/>
        <v>101965</v>
      </c>
      <c r="B6518" s="142" t="s">
        <v>8339</v>
      </c>
      <c r="C6518" s="156" t="s">
        <v>15397</v>
      </c>
      <c r="D6518" s="144" t="s">
        <v>9548</v>
      </c>
      <c r="E6518" s="145" t="s">
        <v>31145</v>
      </c>
    </row>
    <row r="6519" spans="1:5" ht="27">
      <c r="A6519" t="str">
        <f t="shared" si="101"/>
        <v>101966</v>
      </c>
      <c r="B6519" s="142" t="s">
        <v>8340</v>
      </c>
      <c r="C6519" s="156" t="s">
        <v>15398</v>
      </c>
      <c r="D6519" s="144" t="s">
        <v>9548</v>
      </c>
      <c r="E6519" s="145" t="s">
        <v>31146</v>
      </c>
    </row>
    <row r="6520" spans="1:5" ht="27">
      <c r="A6520" t="str">
        <f t="shared" si="101"/>
        <v>101969</v>
      </c>
      <c r="B6520" s="142" t="s">
        <v>8341</v>
      </c>
      <c r="C6520" s="156" t="s">
        <v>11580</v>
      </c>
      <c r="D6520" s="144" t="s">
        <v>9772</v>
      </c>
      <c r="E6520" s="145" t="s">
        <v>25466</v>
      </c>
    </row>
    <row r="6521" spans="1:5" ht="27">
      <c r="A6521" t="str">
        <f t="shared" si="101"/>
        <v>101971</v>
      </c>
      <c r="B6521" s="142" t="s">
        <v>8342</v>
      </c>
      <c r="C6521" s="156" t="s">
        <v>11581</v>
      </c>
      <c r="D6521" s="144" t="s">
        <v>9772</v>
      </c>
      <c r="E6521" s="145" t="s">
        <v>31147</v>
      </c>
    </row>
    <row r="6522" spans="1:5" ht="27">
      <c r="A6522" t="str">
        <f t="shared" si="101"/>
        <v>101973</v>
      </c>
      <c r="B6522" s="142" t="s">
        <v>8343</v>
      </c>
      <c r="C6522" s="156" t="s">
        <v>11582</v>
      </c>
      <c r="D6522" s="144" t="s">
        <v>9772</v>
      </c>
      <c r="E6522" s="145" t="s">
        <v>31148</v>
      </c>
    </row>
    <row r="6523" spans="1:5" ht="27">
      <c r="A6523" t="str">
        <f t="shared" si="101"/>
        <v>101974</v>
      </c>
      <c r="B6523" s="142" t="s">
        <v>8344</v>
      </c>
      <c r="C6523" s="156" t="s">
        <v>11583</v>
      </c>
      <c r="D6523" s="144" t="s">
        <v>9772</v>
      </c>
      <c r="E6523" s="145" t="s">
        <v>31149</v>
      </c>
    </row>
    <row r="6524" spans="1:5" ht="27">
      <c r="A6524" t="str">
        <f t="shared" si="101"/>
        <v>101975</v>
      </c>
      <c r="B6524" s="142" t="s">
        <v>8345</v>
      </c>
      <c r="C6524" s="156" t="s">
        <v>11584</v>
      </c>
      <c r="D6524" s="144" t="s">
        <v>9772</v>
      </c>
      <c r="E6524" s="145" t="s">
        <v>31150</v>
      </c>
    </row>
    <row r="6525" spans="1:5" ht="27">
      <c r="A6525" t="str">
        <f t="shared" si="101"/>
        <v>101977</v>
      </c>
      <c r="B6525" s="142" t="s">
        <v>8346</v>
      </c>
      <c r="C6525" s="156" t="s">
        <v>11585</v>
      </c>
      <c r="D6525" s="144" t="s">
        <v>9772</v>
      </c>
      <c r="E6525" s="145" t="s">
        <v>31151</v>
      </c>
    </row>
    <row r="6526" spans="1:5">
      <c r="A6526" t="str">
        <f t="shared" si="101"/>
        <v>101979</v>
      </c>
      <c r="B6526" s="142" t="s">
        <v>8347</v>
      </c>
      <c r="C6526" s="156" t="s">
        <v>15399</v>
      </c>
      <c r="D6526" s="144" t="s">
        <v>9548</v>
      </c>
      <c r="E6526" s="145" t="s">
        <v>31152</v>
      </c>
    </row>
    <row r="6527" spans="1:5" ht="27">
      <c r="A6527" t="str">
        <f t="shared" si="101"/>
        <v>101980</v>
      </c>
      <c r="B6527" s="142" t="s">
        <v>8348</v>
      </c>
      <c r="C6527" s="156" t="s">
        <v>11586</v>
      </c>
      <c r="D6527" s="144" t="s">
        <v>9772</v>
      </c>
      <c r="E6527" s="145" t="s">
        <v>31153</v>
      </c>
    </row>
    <row r="6528" spans="1:5" ht="27">
      <c r="A6528" t="str">
        <f t="shared" si="101"/>
        <v>101981</v>
      </c>
      <c r="B6528" s="142" t="s">
        <v>8349</v>
      </c>
      <c r="C6528" s="156" t="s">
        <v>11587</v>
      </c>
      <c r="D6528" s="144" t="s">
        <v>9772</v>
      </c>
      <c r="E6528" s="145" t="s">
        <v>31154</v>
      </c>
    </row>
    <row r="6529" spans="1:5" ht="27">
      <c r="A6529" t="str">
        <f t="shared" si="101"/>
        <v>101982</v>
      </c>
      <c r="B6529" s="142" t="s">
        <v>8350</v>
      </c>
      <c r="C6529" s="156" t="s">
        <v>11588</v>
      </c>
      <c r="D6529" s="144" t="s">
        <v>9772</v>
      </c>
      <c r="E6529" s="145" t="s">
        <v>31155</v>
      </c>
    </row>
    <row r="6530" spans="1:5" ht="27">
      <c r="A6530" t="str">
        <f t="shared" si="101"/>
        <v>101983</v>
      </c>
      <c r="B6530" s="142" t="s">
        <v>8351</v>
      </c>
      <c r="C6530" s="156" t="s">
        <v>11589</v>
      </c>
      <c r="D6530" s="144" t="s">
        <v>9772</v>
      </c>
      <c r="E6530" s="145" t="s">
        <v>31156</v>
      </c>
    </row>
    <row r="6531" spans="1:5" ht="27">
      <c r="A6531" t="str">
        <f t="shared" si="101"/>
        <v>101985</v>
      </c>
      <c r="B6531" s="142" t="s">
        <v>8352</v>
      </c>
      <c r="C6531" s="156" t="s">
        <v>11590</v>
      </c>
      <c r="D6531" s="144" t="s">
        <v>9772</v>
      </c>
      <c r="E6531" s="145" t="s">
        <v>31157</v>
      </c>
    </row>
    <row r="6532" spans="1:5" ht="27">
      <c r="A6532" t="str">
        <f t="shared" si="101"/>
        <v>101986</v>
      </c>
      <c r="B6532" s="142" t="s">
        <v>8353</v>
      </c>
      <c r="C6532" s="156" t="s">
        <v>11591</v>
      </c>
      <c r="D6532" s="144" t="s">
        <v>9772</v>
      </c>
      <c r="E6532" s="145" t="s">
        <v>22122</v>
      </c>
    </row>
    <row r="6533" spans="1:5" ht="27">
      <c r="A6533" t="str">
        <f t="shared" si="101"/>
        <v>101987</v>
      </c>
      <c r="B6533" s="142" t="s">
        <v>8354</v>
      </c>
      <c r="C6533" s="156" t="s">
        <v>11592</v>
      </c>
      <c r="D6533" s="144" t="s">
        <v>9772</v>
      </c>
      <c r="E6533" s="145" t="s">
        <v>20383</v>
      </c>
    </row>
    <row r="6534" spans="1:5" ht="27">
      <c r="A6534" t="str">
        <f t="shared" si="101"/>
        <v>101988</v>
      </c>
      <c r="B6534" s="142" t="s">
        <v>8355</v>
      </c>
      <c r="C6534" s="156" t="s">
        <v>11593</v>
      </c>
      <c r="D6534" s="144" t="s">
        <v>9772</v>
      </c>
      <c r="E6534" s="145" t="s">
        <v>31158</v>
      </c>
    </row>
    <row r="6535" spans="1:5" ht="27">
      <c r="A6535" t="str">
        <f t="shared" si="101"/>
        <v>101989</v>
      </c>
      <c r="B6535" s="142" t="s">
        <v>8356</v>
      </c>
      <c r="C6535" s="156" t="s">
        <v>11594</v>
      </c>
      <c r="D6535" s="144" t="s">
        <v>9772</v>
      </c>
      <c r="E6535" s="145" t="s">
        <v>31159</v>
      </c>
    </row>
    <row r="6536" spans="1:5" ht="27">
      <c r="A6536" t="str">
        <f t="shared" ref="A6536:A6599" si="102">IF(ISERROR(SEARCH("/",B6536)=6),TRIM(CLEAN(B6536)),IF(SEARCH("/",B6536)=6,IF(LEN(TRIM(CLEAN(B6536)))=7,LEFT(TRIM(CLEAN(B6536)),6)&amp;"00"&amp;RIGHT(TRIM(CLEAN(B6536)),1),LEFT(TRIM(CLEAN(B6536)),6)&amp;"0"&amp;RIGHT(TRIM(CLEAN(B6536)),2)),TRIM(CLEAN(B6536))))</f>
        <v>101990</v>
      </c>
      <c r="B6536" s="142" t="s">
        <v>8357</v>
      </c>
      <c r="C6536" s="156" t="s">
        <v>11595</v>
      </c>
      <c r="D6536" s="144" t="s">
        <v>9772</v>
      </c>
      <c r="E6536" s="145" t="s">
        <v>31160</v>
      </c>
    </row>
    <row r="6537" spans="1:5" ht="27">
      <c r="A6537" t="str">
        <f t="shared" si="102"/>
        <v>101991</v>
      </c>
      <c r="B6537" s="142" t="s">
        <v>8358</v>
      </c>
      <c r="C6537" s="156" t="s">
        <v>11596</v>
      </c>
      <c r="D6537" s="144" t="s">
        <v>9772</v>
      </c>
      <c r="E6537" s="145" t="s">
        <v>31161</v>
      </c>
    </row>
    <row r="6538" spans="1:5" ht="27">
      <c r="A6538" t="str">
        <f t="shared" si="102"/>
        <v>101992</v>
      </c>
      <c r="B6538" s="142" t="s">
        <v>8359</v>
      </c>
      <c r="C6538" s="156" t="s">
        <v>11597</v>
      </c>
      <c r="D6538" s="144" t="s">
        <v>9772</v>
      </c>
      <c r="E6538" s="145" t="s">
        <v>17035</v>
      </c>
    </row>
    <row r="6539" spans="1:5" ht="27">
      <c r="A6539" t="str">
        <f t="shared" si="102"/>
        <v>101993</v>
      </c>
      <c r="B6539" s="142" t="s">
        <v>8360</v>
      </c>
      <c r="C6539" s="156" t="s">
        <v>11598</v>
      </c>
      <c r="D6539" s="144" t="s">
        <v>9772</v>
      </c>
      <c r="E6539" s="145" t="s">
        <v>31162</v>
      </c>
    </row>
    <row r="6540" spans="1:5" ht="27">
      <c r="A6540" t="str">
        <f t="shared" si="102"/>
        <v>101994</v>
      </c>
      <c r="B6540" s="142" t="s">
        <v>8361</v>
      </c>
      <c r="C6540" s="156" t="s">
        <v>11599</v>
      </c>
      <c r="D6540" s="144" t="s">
        <v>9772</v>
      </c>
      <c r="E6540" s="145" t="s">
        <v>31163</v>
      </c>
    </row>
    <row r="6541" spans="1:5" ht="27">
      <c r="A6541" t="str">
        <f t="shared" si="102"/>
        <v>101995</v>
      </c>
      <c r="B6541" s="142" t="s">
        <v>8362</v>
      </c>
      <c r="C6541" s="156" t="s">
        <v>11600</v>
      </c>
      <c r="D6541" s="144" t="s">
        <v>9772</v>
      </c>
      <c r="E6541" s="145" t="s">
        <v>31164</v>
      </c>
    </row>
    <row r="6542" spans="1:5" ht="27">
      <c r="A6542" t="str">
        <f t="shared" si="102"/>
        <v>101996</v>
      </c>
      <c r="B6542" s="142" t="s">
        <v>8363</v>
      </c>
      <c r="C6542" s="156" t="s">
        <v>11601</v>
      </c>
      <c r="D6542" s="144" t="s">
        <v>9772</v>
      </c>
      <c r="E6542" s="145" t="s">
        <v>23042</v>
      </c>
    </row>
    <row r="6543" spans="1:5" ht="27">
      <c r="A6543" t="str">
        <f t="shared" si="102"/>
        <v>101997</v>
      </c>
      <c r="B6543" s="142" t="s">
        <v>8364</v>
      </c>
      <c r="C6543" s="156" t="s">
        <v>11602</v>
      </c>
      <c r="D6543" s="144" t="s">
        <v>9772</v>
      </c>
      <c r="E6543" s="145" t="s">
        <v>31165</v>
      </c>
    </row>
    <row r="6544" spans="1:5" ht="27">
      <c r="A6544" t="str">
        <f t="shared" si="102"/>
        <v>101998</v>
      </c>
      <c r="B6544" s="142" t="s">
        <v>8365</v>
      </c>
      <c r="C6544" s="156" t="s">
        <v>11603</v>
      </c>
      <c r="D6544" s="144" t="s">
        <v>9772</v>
      </c>
      <c r="E6544" s="145" t="s">
        <v>28356</v>
      </c>
    </row>
    <row r="6545" spans="1:5" ht="27">
      <c r="A6545" t="str">
        <f t="shared" si="102"/>
        <v>101999</v>
      </c>
      <c r="B6545" s="142" t="s">
        <v>8366</v>
      </c>
      <c r="C6545" s="156" t="s">
        <v>11604</v>
      </c>
      <c r="D6545" s="144" t="s">
        <v>9772</v>
      </c>
      <c r="E6545" s="145" t="s">
        <v>18945</v>
      </c>
    </row>
    <row r="6546" spans="1:5" ht="27">
      <c r="A6546" t="str">
        <f t="shared" si="102"/>
        <v>102000</v>
      </c>
      <c r="B6546" s="142" t="s">
        <v>8367</v>
      </c>
      <c r="C6546" s="156" t="s">
        <v>11605</v>
      </c>
      <c r="D6546" s="144" t="s">
        <v>9772</v>
      </c>
      <c r="E6546" s="145" t="s">
        <v>31166</v>
      </c>
    </row>
    <row r="6547" spans="1:5" ht="27">
      <c r="A6547" t="str">
        <f t="shared" si="102"/>
        <v>102001</v>
      </c>
      <c r="B6547" s="142" t="s">
        <v>8368</v>
      </c>
      <c r="C6547" s="156" t="s">
        <v>11606</v>
      </c>
      <c r="D6547" s="144" t="s">
        <v>9772</v>
      </c>
      <c r="E6547" s="145" t="s">
        <v>31167</v>
      </c>
    </row>
    <row r="6548" spans="1:5" ht="27">
      <c r="A6548" t="str">
        <f t="shared" si="102"/>
        <v>102002</v>
      </c>
      <c r="B6548" s="142" t="s">
        <v>8369</v>
      </c>
      <c r="C6548" s="156" t="s">
        <v>11607</v>
      </c>
      <c r="D6548" s="144" t="s">
        <v>9772</v>
      </c>
      <c r="E6548" s="145" t="s">
        <v>31168</v>
      </c>
    </row>
    <row r="6549" spans="1:5" ht="27">
      <c r="A6549" t="str">
        <f t="shared" si="102"/>
        <v>102003</v>
      </c>
      <c r="B6549" s="142" t="s">
        <v>8370</v>
      </c>
      <c r="C6549" s="156" t="s">
        <v>11608</v>
      </c>
      <c r="D6549" s="144" t="s">
        <v>9772</v>
      </c>
      <c r="E6549" s="145" t="s">
        <v>31169</v>
      </c>
    </row>
    <row r="6550" spans="1:5" ht="27">
      <c r="A6550" t="str">
        <f t="shared" si="102"/>
        <v>102004</v>
      </c>
      <c r="B6550" s="142" t="s">
        <v>8371</v>
      </c>
      <c r="C6550" s="156" t="s">
        <v>11609</v>
      </c>
      <c r="D6550" s="144" t="s">
        <v>9772</v>
      </c>
      <c r="E6550" s="145" t="s">
        <v>31170</v>
      </c>
    </row>
    <row r="6551" spans="1:5" ht="27">
      <c r="A6551" t="str">
        <f t="shared" si="102"/>
        <v>102005</v>
      </c>
      <c r="B6551" s="142" t="s">
        <v>8372</v>
      </c>
      <c r="C6551" s="156" t="s">
        <v>11610</v>
      </c>
      <c r="D6551" s="144" t="s">
        <v>9772</v>
      </c>
      <c r="E6551" s="145" t="s">
        <v>25709</v>
      </c>
    </row>
    <row r="6552" spans="1:5" ht="27">
      <c r="A6552" t="str">
        <f t="shared" si="102"/>
        <v>102006</v>
      </c>
      <c r="B6552" s="142" t="s">
        <v>8373</v>
      </c>
      <c r="C6552" s="156" t="s">
        <v>11611</v>
      </c>
      <c r="D6552" s="144" t="s">
        <v>9772</v>
      </c>
      <c r="E6552" s="145" t="s">
        <v>31171</v>
      </c>
    </row>
    <row r="6553" spans="1:5" ht="27">
      <c r="A6553" t="str">
        <f t="shared" si="102"/>
        <v>102007</v>
      </c>
      <c r="B6553" s="142" t="s">
        <v>8374</v>
      </c>
      <c r="C6553" s="156" t="s">
        <v>11612</v>
      </c>
      <c r="D6553" s="144" t="s">
        <v>9772</v>
      </c>
      <c r="E6553" s="145" t="s">
        <v>31172</v>
      </c>
    </row>
    <row r="6554" spans="1:5" ht="27">
      <c r="A6554" t="str">
        <f t="shared" si="102"/>
        <v>102008</v>
      </c>
      <c r="B6554" s="142" t="s">
        <v>8375</v>
      </c>
      <c r="C6554" s="156" t="s">
        <v>11613</v>
      </c>
      <c r="D6554" s="144" t="s">
        <v>9772</v>
      </c>
      <c r="E6554" s="145" t="s">
        <v>31173</v>
      </c>
    </row>
    <row r="6555" spans="1:5" ht="27">
      <c r="A6555" t="str">
        <f t="shared" si="102"/>
        <v>102009</v>
      </c>
      <c r="B6555" s="142" t="s">
        <v>8376</v>
      </c>
      <c r="C6555" s="156" t="s">
        <v>11614</v>
      </c>
      <c r="D6555" s="144" t="s">
        <v>9772</v>
      </c>
      <c r="E6555" s="145" t="s">
        <v>28422</v>
      </c>
    </row>
    <row r="6556" spans="1:5" ht="27">
      <c r="A6556" t="str">
        <f t="shared" si="102"/>
        <v>102010</v>
      </c>
      <c r="B6556" s="142" t="s">
        <v>8377</v>
      </c>
      <c r="C6556" s="156" t="s">
        <v>11615</v>
      </c>
      <c r="D6556" s="144" t="s">
        <v>9772</v>
      </c>
      <c r="E6556" s="145" t="s">
        <v>31174</v>
      </c>
    </row>
    <row r="6557" spans="1:5" ht="27">
      <c r="A6557" t="str">
        <f t="shared" si="102"/>
        <v>102011</v>
      </c>
      <c r="B6557" s="142" t="s">
        <v>8378</v>
      </c>
      <c r="C6557" s="156" t="s">
        <v>11616</v>
      </c>
      <c r="D6557" s="144" t="s">
        <v>9772</v>
      </c>
      <c r="E6557" s="145" t="s">
        <v>31175</v>
      </c>
    </row>
    <row r="6558" spans="1:5" ht="27">
      <c r="A6558" t="str">
        <f t="shared" si="102"/>
        <v>102012</v>
      </c>
      <c r="B6558" s="142" t="s">
        <v>8379</v>
      </c>
      <c r="C6558" s="156" t="s">
        <v>11617</v>
      </c>
      <c r="D6558" s="144" t="s">
        <v>9772</v>
      </c>
      <c r="E6558" s="145" t="s">
        <v>31176</v>
      </c>
    </row>
    <row r="6559" spans="1:5" ht="27">
      <c r="A6559" t="str">
        <f t="shared" si="102"/>
        <v>102013</v>
      </c>
      <c r="B6559" s="142" t="s">
        <v>8380</v>
      </c>
      <c r="C6559" s="156" t="s">
        <v>11618</v>
      </c>
      <c r="D6559" s="144" t="s">
        <v>9772</v>
      </c>
      <c r="E6559" s="145" t="s">
        <v>31177</v>
      </c>
    </row>
    <row r="6560" spans="1:5" ht="27">
      <c r="A6560" t="str">
        <f t="shared" si="102"/>
        <v>102014</v>
      </c>
      <c r="B6560" s="142" t="s">
        <v>8381</v>
      </c>
      <c r="C6560" s="156" t="s">
        <v>11619</v>
      </c>
      <c r="D6560" s="144" t="s">
        <v>9772</v>
      </c>
      <c r="E6560" s="145" t="s">
        <v>31178</v>
      </c>
    </row>
    <row r="6561" spans="1:5" ht="27">
      <c r="A6561" t="str">
        <f t="shared" si="102"/>
        <v>102015</v>
      </c>
      <c r="B6561" s="142" t="s">
        <v>8382</v>
      </c>
      <c r="C6561" s="156" t="s">
        <v>11620</v>
      </c>
      <c r="D6561" s="144" t="s">
        <v>9772</v>
      </c>
      <c r="E6561" s="145" t="s">
        <v>31179</v>
      </c>
    </row>
    <row r="6562" spans="1:5" ht="27">
      <c r="A6562" t="str">
        <f t="shared" si="102"/>
        <v>102016</v>
      </c>
      <c r="B6562" s="142" t="s">
        <v>8383</v>
      </c>
      <c r="C6562" s="156" t="s">
        <v>11621</v>
      </c>
      <c r="D6562" s="144" t="s">
        <v>9772</v>
      </c>
      <c r="E6562" s="145" t="s">
        <v>31180</v>
      </c>
    </row>
    <row r="6563" spans="1:5" ht="27">
      <c r="A6563" t="str">
        <f t="shared" si="102"/>
        <v>102017</v>
      </c>
      <c r="B6563" s="142" t="s">
        <v>8384</v>
      </c>
      <c r="C6563" s="156" t="s">
        <v>11622</v>
      </c>
      <c r="D6563" s="144" t="s">
        <v>9772</v>
      </c>
      <c r="E6563" s="145" t="s">
        <v>31181</v>
      </c>
    </row>
    <row r="6564" spans="1:5" ht="27">
      <c r="A6564" t="str">
        <f t="shared" si="102"/>
        <v>102036</v>
      </c>
      <c r="B6564" s="142" t="s">
        <v>8385</v>
      </c>
      <c r="C6564" s="156" t="s">
        <v>11623</v>
      </c>
      <c r="D6564" s="144" t="s">
        <v>9772</v>
      </c>
      <c r="E6564" s="145" t="s">
        <v>31182</v>
      </c>
    </row>
    <row r="6565" spans="1:5" ht="27">
      <c r="A6565" t="str">
        <f t="shared" si="102"/>
        <v>102037</v>
      </c>
      <c r="B6565" s="142" t="s">
        <v>8386</v>
      </c>
      <c r="C6565" s="156" t="s">
        <v>11624</v>
      </c>
      <c r="D6565" s="144" t="s">
        <v>9772</v>
      </c>
      <c r="E6565" s="145" t="s">
        <v>31183</v>
      </c>
    </row>
    <row r="6566" spans="1:5" ht="27">
      <c r="A6566" t="str">
        <f t="shared" si="102"/>
        <v>102038</v>
      </c>
      <c r="B6566" s="142" t="s">
        <v>8387</v>
      </c>
      <c r="C6566" s="156" t="s">
        <v>11625</v>
      </c>
      <c r="D6566" s="144" t="s">
        <v>9772</v>
      </c>
      <c r="E6566" s="145" t="s">
        <v>31184</v>
      </c>
    </row>
    <row r="6567" spans="1:5" ht="27">
      <c r="A6567" t="str">
        <f t="shared" si="102"/>
        <v>102039</v>
      </c>
      <c r="B6567" s="142" t="s">
        <v>8388</v>
      </c>
      <c r="C6567" s="156" t="s">
        <v>11626</v>
      </c>
      <c r="D6567" s="144" t="s">
        <v>9772</v>
      </c>
      <c r="E6567" s="145" t="s">
        <v>31185</v>
      </c>
    </row>
    <row r="6568" spans="1:5" ht="27">
      <c r="A6568" t="str">
        <f t="shared" si="102"/>
        <v>102040</v>
      </c>
      <c r="B6568" s="142" t="s">
        <v>8389</v>
      </c>
      <c r="C6568" s="156" t="s">
        <v>11627</v>
      </c>
      <c r="D6568" s="144" t="s">
        <v>9772</v>
      </c>
      <c r="E6568" s="145" t="s">
        <v>31186</v>
      </c>
    </row>
    <row r="6569" spans="1:5" ht="27">
      <c r="A6569" t="str">
        <f t="shared" si="102"/>
        <v>102041</v>
      </c>
      <c r="B6569" s="142" t="s">
        <v>8390</v>
      </c>
      <c r="C6569" s="156" t="s">
        <v>11628</v>
      </c>
      <c r="D6569" s="144" t="s">
        <v>9772</v>
      </c>
      <c r="E6569" s="145" t="s">
        <v>31187</v>
      </c>
    </row>
    <row r="6570" spans="1:5" ht="27">
      <c r="A6570" t="str">
        <f t="shared" si="102"/>
        <v>102042</v>
      </c>
      <c r="B6570" s="142" t="s">
        <v>8391</v>
      </c>
      <c r="C6570" s="156" t="s">
        <v>11629</v>
      </c>
      <c r="D6570" s="144" t="s">
        <v>9772</v>
      </c>
      <c r="E6570" s="145" t="s">
        <v>31188</v>
      </c>
    </row>
    <row r="6571" spans="1:5" ht="27">
      <c r="A6571" t="str">
        <f t="shared" si="102"/>
        <v>102043</v>
      </c>
      <c r="B6571" s="142" t="s">
        <v>8392</v>
      </c>
      <c r="C6571" s="156" t="s">
        <v>11630</v>
      </c>
      <c r="D6571" s="144" t="s">
        <v>9772</v>
      </c>
      <c r="E6571" s="145" t="s">
        <v>31189</v>
      </c>
    </row>
    <row r="6572" spans="1:5" ht="27">
      <c r="A6572" t="str">
        <f t="shared" si="102"/>
        <v>102044</v>
      </c>
      <c r="B6572" s="142" t="s">
        <v>8393</v>
      </c>
      <c r="C6572" s="156" t="s">
        <v>11631</v>
      </c>
      <c r="D6572" s="144" t="s">
        <v>9772</v>
      </c>
      <c r="E6572" s="145" t="s">
        <v>31190</v>
      </c>
    </row>
    <row r="6573" spans="1:5" ht="27">
      <c r="A6573" t="str">
        <f t="shared" si="102"/>
        <v>102045</v>
      </c>
      <c r="B6573" s="142" t="s">
        <v>8394</v>
      </c>
      <c r="C6573" s="156" t="s">
        <v>11632</v>
      </c>
      <c r="D6573" s="144" t="s">
        <v>9772</v>
      </c>
      <c r="E6573" s="145" t="s">
        <v>31191</v>
      </c>
    </row>
    <row r="6574" spans="1:5" ht="27">
      <c r="A6574" t="str">
        <f t="shared" si="102"/>
        <v>102046</v>
      </c>
      <c r="B6574" s="142" t="s">
        <v>8395</v>
      </c>
      <c r="C6574" s="156" t="s">
        <v>11633</v>
      </c>
      <c r="D6574" s="144" t="s">
        <v>9772</v>
      </c>
      <c r="E6574" s="145" t="s">
        <v>31192</v>
      </c>
    </row>
    <row r="6575" spans="1:5" ht="27">
      <c r="A6575" t="str">
        <f t="shared" si="102"/>
        <v>102047</v>
      </c>
      <c r="B6575" s="142" t="s">
        <v>8396</v>
      </c>
      <c r="C6575" s="156" t="s">
        <v>11634</v>
      </c>
      <c r="D6575" s="144" t="s">
        <v>9772</v>
      </c>
      <c r="E6575" s="145" t="s">
        <v>31193</v>
      </c>
    </row>
    <row r="6576" spans="1:5" ht="27">
      <c r="A6576" t="str">
        <f t="shared" si="102"/>
        <v>102048</v>
      </c>
      <c r="B6576" s="142" t="s">
        <v>8397</v>
      </c>
      <c r="C6576" s="156" t="s">
        <v>11635</v>
      </c>
      <c r="D6576" s="144" t="s">
        <v>9772</v>
      </c>
      <c r="E6576" s="145" t="s">
        <v>31194</v>
      </c>
    </row>
    <row r="6577" spans="1:5" ht="27">
      <c r="A6577" t="str">
        <f t="shared" si="102"/>
        <v>102049</v>
      </c>
      <c r="B6577" s="142" t="s">
        <v>8398</v>
      </c>
      <c r="C6577" s="156" t="s">
        <v>11636</v>
      </c>
      <c r="D6577" s="144" t="s">
        <v>9772</v>
      </c>
      <c r="E6577" s="145" t="s">
        <v>26062</v>
      </c>
    </row>
    <row r="6578" spans="1:5" ht="27">
      <c r="A6578" t="str">
        <f t="shared" si="102"/>
        <v>102050</v>
      </c>
      <c r="B6578" s="142" t="s">
        <v>8399</v>
      </c>
      <c r="C6578" s="156" t="s">
        <v>11637</v>
      </c>
      <c r="D6578" s="144" t="s">
        <v>9772</v>
      </c>
      <c r="E6578" s="145" t="s">
        <v>31195</v>
      </c>
    </row>
    <row r="6579" spans="1:5" ht="27">
      <c r="A6579" t="str">
        <f t="shared" si="102"/>
        <v>102051</v>
      </c>
      <c r="B6579" s="142" t="s">
        <v>8400</v>
      </c>
      <c r="C6579" s="156" t="s">
        <v>11638</v>
      </c>
      <c r="D6579" s="144" t="s">
        <v>9772</v>
      </c>
      <c r="E6579" s="145" t="s">
        <v>25590</v>
      </c>
    </row>
    <row r="6580" spans="1:5" ht="27">
      <c r="A6580" t="str">
        <f t="shared" si="102"/>
        <v>102052</v>
      </c>
      <c r="B6580" s="142" t="s">
        <v>8401</v>
      </c>
      <c r="C6580" s="156" t="s">
        <v>11639</v>
      </c>
      <c r="D6580" s="144" t="s">
        <v>9772</v>
      </c>
      <c r="E6580" s="145" t="s">
        <v>31196</v>
      </c>
    </row>
    <row r="6581" spans="1:5" ht="27">
      <c r="A6581" t="str">
        <f t="shared" si="102"/>
        <v>102059</v>
      </c>
      <c r="B6581" s="142" t="s">
        <v>8402</v>
      </c>
      <c r="C6581" s="156" t="s">
        <v>11640</v>
      </c>
      <c r="D6581" s="144" t="s">
        <v>9772</v>
      </c>
      <c r="E6581" s="145" t="s">
        <v>31197</v>
      </c>
    </row>
    <row r="6582" spans="1:5" ht="27">
      <c r="A6582" t="str">
        <f t="shared" si="102"/>
        <v>102060</v>
      </c>
      <c r="B6582" s="142" t="s">
        <v>8403</v>
      </c>
      <c r="C6582" s="156" t="s">
        <v>11641</v>
      </c>
      <c r="D6582" s="144" t="s">
        <v>9772</v>
      </c>
      <c r="E6582" s="145" t="s">
        <v>31198</v>
      </c>
    </row>
    <row r="6583" spans="1:5" ht="27">
      <c r="A6583" t="str">
        <f t="shared" si="102"/>
        <v>102061</v>
      </c>
      <c r="B6583" s="142" t="s">
        <v>8404</v>
      </c>
      <c r="C6583" s="156" t="s">
        <v>11642</v>
      </c>
      <c r="D6583" s="144" t="s">
        <v>9772</v>
      </c>
      <c r="E6583" s="145" t="s">
        <v>31199</v>
      </c>
    </row>
    <row r="6584" spans="1:5" ht="27">
      <c r="A6584" t="str">
        <f t="shared" si="102"/>
        <v>102062</v>
      </c>
      <c r="B6584" s="142" t="s">
        <v>8405</v>
      </c>
      <c r="C6584" s="156" t="s">
        <v>11643</v>
      </c>
      <c r="D6584" s="144" t="s">
        <v>9772</v>
      </c>
      <c r="E6584" s="145" t="s">
        <v>31200</v>
      </c>
    </row>
    <row r="6585" spans="1:5" ht="27">
      <c r="A6585" t="str">
        <f t="shared" si="102"/>
        <v>102063</v>
      </c>
      <c r="B6585" s="142" t="s">
        <v>8406</v>
      </c>
      <c r="C6585" s="156" t="s">
        <v>11644</v>
      </c>
      <c r="D6585" s="144" t="s">
        <v>9772</v>
      </c>
      <c r="E6585" s="145" t="s">
        <v>29244</v>
      </c>
    </row>
    <row r="6586" spans="1:5" ht="27">
      <c r="A6586" t="str">
        <f t="shared" si="102"/>
        <v>102064</v>
      </c>
      <c r="B6586" s="142" t="s">
        <v>8407</v>
      </c>
      <c r="C6586" s="156" t="s">
        <v>11645</v>
      </c>
      <c r="D6586" s="144" t="s">
        <v>9772</v>
      </c>
      <c r="E6586" s="145" t="s">
        <v>31201</v>
      </c>
    </row>
    <row r="6587" spans="1:5" ht="27">
      <c r="A6587" t="str">
        <f t="shared" si="102"/>
        <v>102065</v>
      </c>
      <c r="B6587" s="142" t="s">
        <v>8408</v>
      </c>
      <c r="C6587" s="156" t="s">
        <v>11646</v>
      </c>
      <c r="D6587" s="144" t="s">
        <v>9772</v>
      </c>
      <c r="E6587" s="145" t="s">
        <v>31202</v>
      </c>
    </row>
    <row r="6588" spans="1:5" ht="27">
      <c r="A6588" t="str">
        <f t="shared" si="102"/>
        <v>102066</v>
      </c>
      <c r="B6588" s="142" t="s">
        <v>8409</v>
      </c>
      <c r="C6588" s="156" t="s">
        <v>11647</v>
      </c>
      <c r="D6588" s="144" t="s">
        <v>9772</v>
      </c>
      <c r="E6588" s="145" t="s">
        <v>31203</v>
      </c>
    </row>
    <row r="6589" spans="1:5" ht="27">
      <c r="A6589" t="str">
        <f t="shared" si="102"/>
        <v>102067</v>
      </c>
      <c r="B6589" s="142" t="s">
        <v>8410</v>
      </c>
      <c r="C6589" s="156" t="s">
        <v>11648</v>
      </c>
      <c r="D6589" s="144" t="s">
        <v>9772</v>
      </c>
      <c r="E6589" s="145" t="s">
        <v>31204</v>
      </c>
    </row>
    <row r="6590" spans="1:5" ht="27">
      <c r="A6590" t="str">
        <f t="shared" si="102"/>
        <v>102068</v>
      </c>
      <c r="B6590" s="142" t="s">
        <v>8411</v>
      </c>
      <c r="C6590" s="156" t="s">
        <v>11649</v>
      </c>
      <c r="D6590" s="144" t="s">
        <v>9772</v>
      </c>
      <c r="E6590" s="145" t="s">
        <v>31205</v>
      </c>
    </row>
    <row r="6591" spans="1:5" ht="27">
      <c r="A6591" t="str">
        <f t="shared" si="102"/>
        <v>102069</v>
      </c>
      <c r="B6591" s="142" t="s">
        <v>8412</v>
      </c>
      <c r="C6591" s="156" t="s">
        <v>11650</v>
      </c>
      <c r="D6591" s="144" t="s">
        <v>9772</v>
      </c>
      <c r="E6591" s="145" t="s">
        <v>31206</v>
      </c>
    </row>
    <row r="6592" spans="1:5" ht="27">
      <c r="A6592" t="str">
        <f t="shared" si="102"/>
        <v>102070</v>
      </c>
      <c r="B6592" s="142" t="s">
        <v>8413</v>
      </c>
      <c r="C6592" s="156" t="s">
        <v>11651</v>
      </c>
      <c r="D6592" s="144" t="s">
        <v>9772</v>
      </c>
      <c r="E6592" s="145" t="s">
        <v>31207</v>
      </c>
    </row>
    <row r="6593" spans="1:5" ht="27">
      <c r="A6593" t="str">
        <f t="shared" si="102"/>
        <v>102071</v>
      </c>
      <c r="B6593" s="142" t="s">
        <v>8414</v>
      </c>
      <c r="C6593" s="156" t="s">
        <v>11652</v>
      </c>
      <c r="D6593" s="144" t="s">
        <v>9772</v>
      </c>
      <c r="E6593" s="145" t="s">
        <v>30050</v>
      </c>
    </row>
    <row r="6594" spans="1:5" ht="27">
      <c r="A6594" t="str">
        <f t="shared" si="102"/>
        <v>102072</v>
      </c>
      <c r="B6594" s="142" t="s">
        <v>8415</v>
      </c>
      <c r="C6594" s="156" t="s">
        <v>11653</v>
      </c>
      <c r="D6594" s="144" t="s">
        <v>9772</v>
      </c>
      <c r="E6594" s="145" t="s">
        <v>31208</v>
      </c>
    </row>
    <row r="6595" spans="1:5" ht="27">
      <c r="A6595" t="str">
        <f t="shared" si="102"/>
        <v>102073</v>
      </c>
      <c r="B6595" s="142" t="s">
        <v>8416</v>
      </c>
      <c r="C6595" s="156" t="s">
        <v>11654</v>
      </c>
      <c r="D6595" s="144" t="s">
        <v>10840</v>
      </c>
      <c r="E6595" s="145" t="s">
        <v>31209</v>
      </c>
    </row>
    <row r="6596" spans="1:5" ht="27">
      <c r="A6596" t="str">
        <f t="shared" si="102"/>
        <v>102074</v>
      </c>
      <c r="B6596" s="142" t="s">
        <v>8417</v>
      </c>
      <c r="C6596" s="156" t="s">
        <v>11655</v>
      </c>
      <c r="D6596" s="144" t="s">
        <v>10840</v>
      </c>
      <c r="E6596" s="145" t="s">
        <v>31210</v>
      </c>
    </row>
    <row r="6597" spans="1:5" ht="27">
      <c r="A6597" t="str">
        <f t="shared" si="102"/>
        <v>102075</v>
      </c>
      <c r="B6597" s="142" t="s">
        <v>8418</v>
      </c>
      <c r="C6597" s="156" t="s">
        <v>11656</v>
      </c>
      <c r="D6597" s="144" t="s">
        <v>10840</v>
      </c>
      <c r="E6597" s="145" t="s">
        <v>31211</v>
      </c>
    </row>
    <row r="6598" spans="1:5" ht="27">
      <c r="A6598" t="str">
        <f t="shared" si="102"/>
        <v>102076</v>
      </c>
      <c r="B6598" s="142" t="s">
        <v>8419</v>
      </c>
      <c r="C6598" s="156" t="s">
        <v>11657</v>
      </c>
      <c r="D6598" s="144" t="s">
        <v>10840</v>
      </c>
      <c r="E6598" s="145" t="s">
        <v>31212</v>
      </c>
    </row>
    <row r="6599" spans="1:5" ht="27">
      <c r="A6599" t="str">
        <f t="shared" si="102"/>
        <v>102077</v>
      </c>
      <c r="B6599" s="142" t="s">
        <v>8420</v>
      </c>
      <c r="C6599" s="156" t="s">
        <v>11658</v>
      </c>
      <c r="D6599" s="144" t="s">
        <v>10840</v>
      </c>
      <c r="E6599" s="145" t="s">
        <v>31213</v>
      </c>
    </row>
    <row r="6600" spans="1:5" ht="27">
      <c r="A6600" t="str">
        <f t="shared" ref="A6600:A6663" si="103">IF(ISERROR(SEARCH("/",B6600)=6),TRIM(CLEAN(B6600)),IF(SEARCH("/",B6600)=6,IF(LEN(TRIM(CLEAN(B6600)))=7,LEFT(TRIM(CLEAN(B6600)),6)&amp;"00"&amp;RIGHT(TRIM(CLEAN(B6600)),1),LEFT(TRIM(CLEAN(B6600)),6)&amp;"0"&amp;RIGHT(TRIM(CLEAN(B6600)),2)),TRIM(CLEAN(B6600))))</f>
        <v>102078</v>
      </c>
      <c r="B6600" s="142" t="s">
        <v>8421</v>
      </c>
      <c r="C6600" s="156" t="s">
        <v>11659</v>
      </c>
      <c r="D6600" s="144" t="s">
        <v>10840</v>
      </c>
      <c r="E6600" s="145" t="s">
        <v>31214</v>
      </c>
    </row>
    <row r="6601" spans="1:5" ht="27">
      <c r="A6601" t="str">
        <f t="shared" si="103"/>
        <v>102079</v>
      </c>
      <c r="B6601" s="142" t="s">
        <v>8422</v>
      </c>
      <c r="C6601" s="156" t="s">
        <v>11660</v>
      </c>
      <c r="D6601" s="144" t="s">
        <v>10840</v>
      </c>
      <c r="E6601" s="145" t="s">
        <v>31215</v>
      </c>
    </row>
    <row r="6602" spans="1:5" ht="27">
      <c r="A6602" t="str">
        <f t="shared" si="103"/>
        <v>102080</v>
      </c>
      <c r="B6602" s="142" t="s">
        <v>8423</v>
      </c>
      <c r="C6602" s="156" t="s">
        <v>11661</v>
      </c>
      <c r="D6602" s="144" t="s">
        <v>10840</v>
      </c>
      <c r="E6602" s="145" t="s">
        <v>31216</v>
      </c>
    </row>
    <row r="6603" spans="1:5" ht="27">
      <c r="A6603" t="str">
        <f t="shared" si="103"/>
        <v>102085</v>
      </c>
      <c r="B6603" s="142" t="s">
        <v>8424</v>
      </c>
      <c r="C6603" s="156" t="s">
        <v>12462</v>
      </c>
      <c r="D6603" s="144" t="s">
        <v>9623</v>
      </c>
      <c r="E6603" s="145" t="s">
        <v>31217</v>
      </c>
    </row>
    <row r="6604" spans="1:5" ht="27">
      <c r="A6604" t="str">
        <f t="shared" si="103"/>
        <v>102086</v>
      </c>
      <c r="B6604" s="142" t="s">
        <v>8425</v>
      </c>
      <c r="C6604" s="156" t="s">
        <v>11662</v>
      </c>
      <c r="D6604" s="144" t="s">
        <v>9772</v>
      </c>
      <c r="E6604" s="145" t="s">
        <v>31218</v>
      </c>
    </row>
    <row r="6605" spans="1:5" ht="27">
      <c r="A6605" t="str">
        <f t="shared" si="103"/>
        <v>102087</v>
      </c>
      <c r="B6605" s="142" t="s">
        <v>8426</v>
      </c>
      <c r="C6605" s="156" t="s">
        <v>11663</v>
      </c>
      <c r="D6605" s="144" t="s">
        <v>9772</v>
      </c>
      <c r="E6605" s="145" t="s">
        <v>31219</v>
      </c>
    </row>
    <row r="6606" spans="1:5" ht="27">
      <c r="A6606" t="str">
        <f t="shared" si="103"/>
        <v>102088</v>
      </c>
      <c r="B6606" s="142" t="s">
        <v>8427</v>
      </c>
      <c r="C6606" s="156" t="s">
        <v>11664</v>
      </c>
      <c r="D6606" s="144" t="s">
        <v>9772</v>
      </c>
      <c r="E6606" s="145" t="s">
        <v>31220</v>
      </c>
    </row>
    <row r="6607" spans="1:5" ht="27">
      <c r="A6607" t="str">
        <f t="shared" si="103"/>
        <v>102089</v>
      </c>
      <c r="B6607" s="142" t="s">
        <v>8428</v>
      </c>
      <c r="C6607" s="156" t="s">
        <v>11665</v>
      </c>
      <c r="D6607" s="144" t="s">
        <v>9772</v>
      </c>
      <c r="E6607" s="145" t="s">
        <v>31221</v>
      </c>
    </row>
    <row r="6608" spans="1:5" ht="27">
      <c r="A6608" t="str">
        <f t="shared" si="103"/>
        <v>102090</v>
      </c>
      <c r="B6608" s="142" t="s">
        <v>8429</v>
      </c>
      <c r="C6608" s="156" t="s">
        <v>11666</v>
      </c>
      <c r="D6608" s="144" t="s">
        <v>9772</v>
      </c>
      <c r="E6608" s="145" t="s">
        <v>31222</v>
      </c>
    </row>
    <row r="6609" spans="1:5" ht="27">
      <c r="A6609" t="str">
        <f t="shared" si="103"/>
        <v>102091</v>
      </c>
      <c r="B6609" s="142" t="s">
        <v>8430</v>
      </c>
      <c r="C6609" s="156" t="s">
        <v>11667</v>
      </c>
      <c r="D6609" s="144" t="s">
        <v>9772</v>
      </c>
      <c r="E6609" s="145" t="s">
        <v>31223</v>
      </c>
    </row>
    <row r="6610" spans="1:5" ht="27">
      <c r="A6610" t="str">
        <f t="shared" si="103"/>
        <v>102096</v>
      </c>
      <c r="B6610" s="142" t="s">
        <v>14879</v>
      </c>
      <c r="C6610" s="156" t="s">
        <v>14880</v>
      </c>
      <c r="D6610" s="144" t="s">
        <v>10840</v>
      </c>
      <c r="E6610" s="145" t="s">
        <v>31224</v>
      </c>
    </row>
    <row r="6611" spans="1:5" ht="27">
      <c r="A6611" t="str">
        <f t="shared" si="103"/>
        <v>102098</v>
      </c>
      <c r="B6611" s="142" t="s">
        <v>14881</v>
      </c>
      <c r="C6611" s="156" t="s">
        <v>17356</v>
      </c>
      <c r="D6611" s="144" t="s">
        <v>10840</v>
      </c>
      <c r="E6611" s="145" t="s">
        <v>31225</v>
      </c>
    </row>
    <row r="6612" spans="1:5" ht="27">
      <c r="A6612" t="str">
        <f t="shared" si="103"/>
        <v>102101</v>
      </c>
      <c r="B6612" s="142" t="s">
        <v>14882</v>
      </c>
      <c r="C6612" s="156" t="s">
        <v>14883</v>
      </c>
      <c r="D6612" s="144" t="s">
        <v>9772</v>
      </c>
      <c r="E6612" s="145" t="s">
        <v>10172</v>
      </c>
    </row>
    <row r="6613" spans="1:5" ht="40.5">
      <c r="A6613" t="str">
        <f t="shared" si="103"/>
        <v>102102</v>
      </c>
      <c r="B6613" s="142" t="s">
        <v>12515</v>
      </c>
      <c r="C6613" s="156" t="s">
        <v>12516</v>
      </c>
      <c r="D6613" s="144" t="s">
        <v>9623</v>
      </c>
      <c r="E6613" s="145" t="s">
        <v>31226</v>
      </c>
    </row>
    <row r="6614" spans="1:5" ht="40.5">
      <c r="A6614" t="str">
        <f t="shared" si="103"/>
        <v>102103</v>
      </c>
      <c r="B6614" s="142" t="s">
        <v>12517</v>
      </c>
      <c r="C6614" s="156" t="s">
        <v>12518</v>
      </c>
      <c r="D6614" s="144" t="s">
        <v>9623</v>
      </c>
      <c r="E6614" s="145" t="s">
        <v>31227</v>
      </c>
    </row>
    <row r="6615" spans="1:5" ht="40.5">
      <c r="A6615" t="str">
        <f t="shared" si="103"/>
        <v>102104</v>
      </c>
      <c r="B6615" s="142" t="s">
        <v>12519</v>
      </c>
      <c r="C6615" s="156" t="s">
        <v>12520</v>
      </c>
      <c r="D6615" s="144" t="s">
        <v>9623</v>
      </c>
      <c r="E6615" s="145" t="s">
        <v>31228</v>
      </c>
    </row>
    <row r="6616" spans="1:5" ht="40.5">
      <c r="A6616" t="str">
        <f t="shared" si="103"/>
        <v>102105</v>
      </c>
      <c r="B6616" s="142" t="s">
        <v>12521</v>
      </c>
      <c r="C6616" s="156" t="s">
        <v>12522</v>
      </c>
      <c r="D6616" s="144" t="s">
        <v>9623</v>
      </c>
      <c r="E6616" s="145" t="s">
        <v>31229</v>
      </c>
    </row>
    <row r="6617" spans="1:5" ht="40.5">
      <c r="A6617" t="str">
        <f t="shared" si="103"/>
        <v>102106</v>
      </c>
      <c r="B6617" s="142" t="s">
        <v>12523</v>
      </c>
      <c r="C6617" s="156" t="s">
        <v>12524</v>
      </c>
      <c r="D6617" s="144" t="s">
        <v>9623</v>
      </c>
      <c r="E6617" s="145" t="s">
        <v>31230</v>
      </c>
    </row>
    <row r="6618" spans="1:5" ht="40.5">
      <c r="A6618" t="str">
        <f t="shared" si="103"/>
        <v>102107</v>
      </c>
      <c r="B6618" s="142" t="s">
        <v>12525</v>
      </c>
      <c r="C6618" s="156" t="s">
        <v>12526</v>
      </c>
      <c r="D6618" s="144" t="s">
        <v>9623</v>
      </c>
      <c r="E6618" s="145" t="s">
        <v>31231</v>
      </c>
    </row>
    <row r="6619" spans="1:5" ht="40.5">
      <c r="A6619" t="str">
        <f t="shared" si="103"/>
        <v>102108</v>
      </c>
      <c r="B6619" s="142" t="s">
        <v>12527</v>
      </c>
      <c r="C6619" s="156" t="s">
        <v>12528</v>
      </c>
      <c r="D6619" s="144" t="s">
        <v>9623</v>
      </c>
      <c r="E6619" s="145" t="s">
        <v>31232</v>
      </c>
    </row>
    <row r="6620" spans="1:5" ht="27">
      <c r="A6620" t="str">
        <f t="shared" si="103"/>
        <v>102109</v>
      </c>
      <c r="B6620" s="142" t="s">
        <v>12529</v>
      </c>
      <c r="C6620" s="156" t="s">
        <v>12530</v>
      </c>
      <c r="D6620" s="144" t="s">
        <v>9623</v>
      </c>
      <c r="E6620" s="145" t="s">
        <v>18935</v>
      </c>
    </row>
    <row r="6621" spans="1:5" ht="27">
      <c r="A6621" t="str">
        <f t="shared" si="103"/>
        <v>102110</v>
      </c>
      <c r="B6621" s="142" t="s">
        <v>12531</v>
      </c>
      <c r="C6621" s="156" t="s">
        <v>12532</v>
      </c>
      <c r="D6621" s="144" t="s">
        <v>9623</v>
      </c>
      <c r="E6621" s="145" t="s">
        <v>31233</v>
      </c>
    </row>
    <row r="6622" spans="1:5" ht="27">
      <c r="A6622" t="str">
        <f t="shared" si="103"/>
        <v>102111</v>
      </c>
      <c r="B6622" s="142" t="s">
        <v>14392</v>
      </c>
      <c r="C6622" s="156" t="s">
        <v>14393</v>
      </c>
      <c r="D6622" s="144" t="s">
        <v>9623</v>
      </c>
      <c r="E6622" s="145" t="s">
        <v>31234</v>
      </c>
    </row>
    <row r="6623" spans="1:5" ht="27">
      <c r="A6623" t="str">
        <f t="shared" si="103"/>
        <v>102112</v>
      </c>
      <c r="B6623" s="142" t="s">
        <v>14394</v>
      </c>
      <c r="C6623" s="156" t="s">
        <v>14395</v>
      </c>
      <c r="D6623" s="144" t="s">
        <v>9623</v>
      </c>
      <c r="E6623" s="145" t="s">
        <v>24323</v>
      </c>
    </row>
    <row r="6624" spans="1:5" ht="27">
      <c r="A6624" t="str">
        <f t="shared" si="103"/>
        <v>102113</v>
      </c>
      <c r="B6624" s="142" t="s">
        <v>14396</v>
      </c>
      <c r="C6624" s="156" t="s">
        <v>14397</v>
      </c>
      <c r="D6624" s="144" t="s">
        <v>9623</v>
      </c>
      <c r="E6624" s="145" t="s">
        <v>31235</v>
      </c>
    </row>
    <row r="6625" spans="1:5" ht="27">
      <c r="A6625" t="str">
        <f t="shared" si="103"/>
        <v>102114</v>
      </c>
      <c r="B6625" s="142" t="s">
        <v>14398</v>
      </c>
      <c r="C6625" s="156" t="s">
        <v>14399</v>
      </c>
      <c r="D6625" s="144" t="s">
        <v>9623</v>
      </c>
      <c r="E6625" s="145" t="s">
        <v>29390</v>
      </c>
    </row>
    <row r="6626" spans="1:5" ht="27">
      <c r="A6626" t="str">
        <f t="shared" si="103"/>
        <v>102115</v>
      </c>
      <c r="B6626" s="142" t="s">
        <v>14400</v>
      </c>
      <c r="C6626" s="156" t="s">
        <v>14401</v>
      </c>
      <c r="D6626" s="144" t="s">
        <v>9623</v>
      </c>
      <c r="E6626" s="145" t="s">
        <v>31236</v>
      </c>
    </row>
    <row r="6627" spans="1:5" ht="27">
      <c r="A6627" t="str">
        <f t="shared" si="103"/>
        <v>102116</v>
      </c>
      <c r="B6627" s="142" t="s">
        <v>14402</v>
      </c>
      <c r="C6627" s="156" t="s">
        <v>14403</v>
      </c>
      <c r="D6627" s="144" t="s">
        <v>9623</v>
      </c>
      <c r="E6627" s="145" t="s">
        <v>31237</v>
      </c>
    </row>
    <row r="6628" spans="1:5" ht="27">
      <c r="A6628" t="str">
        <f t="shared" si="103"/>
        <v>102117</v>
      </c>
      <c r="B6628" s="142" t="s">
        <v>14404</v>
      </c>
      <c r="C6628" s="156" t="s">
        <v>14405</v>
      </c>
      <c r="D6628" s="144" t="s">
        <v>9623</v>
      </c>
      <c r="E6628" s="145" t="s">
        <v>31238</v>
      </c>
    </row>
    <row r="6629" spans="1:5" ht="27">
      <c r="A6629" t="str">
        <f t="shared" si="103"/>
        <v>102118</v>
      </c>
      <c r="B6629" s="142" t="s">
        <v>14406</v>
      </c>
      <c r="C6629" s="156" t="s">
        <v>14407</v>
      </c>
      <c r="D6629" s="144" t="s">
        <v>9623</v>
      </c>
      <c r="E6629" s="145" t="s">
        <v>31239</v>
      </c>
    </row>
    <row r="6630" spans="1:5" ht="27">
      <c r="A6630" t="str">
        <f t="shared" si="103"/>
        <v>102119</v>
      </c>
      <c r="B6630" s="142" t="s">
        <v>14408</v>
      </c>
      <c r="C6630" s="156" t="s">
        <v>14409</v>
      </c>
      <c r="D6630" s="144" t="s">
        <v>9623</v>
      </c>
      <c r="E6630" s="145" t="s">
        <v>31240</v>
      </c>
    </row>
    <row r="6631" spans="1:5" ht="27">
      <c r="A6631" t="str">
        <f t="shared" si="103"/>
        <v>102121</v>
      </c>
      <c r="B6631" s="142" t="s">
        <v>14410</v>
      </c>
      <c r="C6631" s="156" t="s">
        <v>14411</v>
      </c>
      <c r="D6631" s="144" t="s">
        <v>9623</v>
      </c>
      <c r="E6631" s="145" t="s">
        <v>31241</v>
      </c>
    </row>
    <row r="6632" spans="1:5" ht="27">
      <c r="A6632" t="str">
        <f t="shared" si="103"/>
        <v>102122</v>
      </c>
      <c r="B6632" s="142" t="s">
        <v>14412</v>
      </c>
      <c r="C6632" s="156" t="s">
        <v>14413</v>
      </c>
      <c r="D6632" s="144" t="s">
        <v>9623</v>
      </c>
      <c r="E6632" s="145" t="s">
        <v>31242</v>
      </c>
    </row>
    <row r="6633" spans="1:5" ht="27">
      <c r="A6633" t="str">
        <f t="shared" si="103"/>
        <v>102123</v>
      </c>
      <c r="B6633" s="142" t="s">
        <v>14414</v>
      </c>
      <c r="C6633" s="156" t="s">
        <v>14415</v>
      </c>
      <c r="D6633" s="144" t="s">
        <v>9623</v>
      </c>
      <c r="E6633" s="145" t="s">
        <v>30438</v>
      </c>
    </row>
    <row r="6634" spans="1:5" ht="27">
      <c r="A6634" t="str">
        <f t="shared" si="103"/>
        <v>102136</v>
      </c>
      <c r="B6634" s="142" t="s">
        <v>14416</v>
      </c>
      <c r="C6634" s="156" t="s">
        <v>14417</v>
      </c>
      <c r="D6634" s="144" t="s">
        <v>9623</v>
      </c>
      <c r="E6634" s="145" t="s">
        <v>28479</v>
      </c>
    </row>
    <row r="6635" spans="1:5" ht="27">
      <c r="A6635" t="str">
        <f t="shared" si="103"/>
        <v>102137</v>
      </c>
      <c r="B6635" s="142" t="s">
        <v>14418</v>
      </c>
      <c r="C6635" s="156" t="s">
        <v>14419</v>
      </c>
      <c r="D6635" s="144" t="s">
        <v>9623</v>
      </c>
      <c r="E6635" s="145" t="s">
        <v>31243</v>
      </c>
    </row>
    <row r="6636" spans="1:5" ht="27">
      <c r="A6636" t="str">
        <f t="shared" si="103"/>
        <v>102138</v>
      </c>
      <c r="B6636" s="142" t="s">
        <v>14420</v>
      </c>
      <c r="C6636" s="156" t="s">
        <v>14421</v>
      </c>
      <c r="D6636" s="144" t="s">
        <v>9623</v>
      </c>
      <c r="E6636" s="145" t="s">
        <v>31244</v>
      </c>
    </row>
    <row r="6637" spans="1:5" ht="27">
      <c r="A6637" t="str">
        <f t="shared" si="103"/>
        <v>102139</v>
      </c>
      <c r="B6637" s="142" t="s">
        <v>11126</v>
      </c>
      <c r="C6637" s="156" t="s">
        <v>11127</v>
      </c>
      <c r="D6637" s="144" t="s">
        <v>9623</v>
      </c>
      <c r="E6637" s="145" t="s">
        <v>31245</v>
      </c>
    </row>
    <row r="6638" spans="1:5" ht="27">
      <c r="A6638" t="str">
        <f t="shared" si="103"/>
        <v>102141</v>
      </c>
      <c r="B6638" s="142" t="s">
        <v>11128</v>
      </c>
      <c r="C6638" s="156" t="s">
        <v>11129</v>
      </c>
      <c r="D6638" s="144" t="s">
        <v>9623</v>
      </c>
      <c r="E6638" s="145" t="s">
        <v>31246</v>
      </c>
    </row>
    <row r="6639" spans="1:5" ht="27">
      <c r="A6639" t="str">
        <f t="shared" si="103"/>
        <v>102142</v>
      </c>
      <c r="B6639" s="142" t="s">
        <v>11130</v>
      </c>
      <c r="C6639" s="156" t="s">
        <v>11131</v>
      </c>
      <c r="D6639" s="144" t="s">
        <v>9623</v>
      </c>
      <c r="E6639" s="145" t="s">
        <v>31247</v>
      </c>
    </row>
    <row r="6640" spans="1:5" ht="27">
      <c r="A6640" t="str">
        <f t="shared" si="103"/>
        <v>102151</v>
      </c>
      <c r="B6640" s="142" t="s">
        <v>11331</v>
      </c>
      <c r="C6640" s="156" t="s">
        <v>11332</v>
      </c>
      <c r="D6640" s="144" t="s">
        <v>9772</v>
      </c>
      <c r="E6640" s="145" t="s">
        <v>31248</v>
      </c>
    </row>
    <row r="6641" spans="1:5" ht="27">
      <c r="A6641" t="str">
        <f t="shared" si="103"/>
        <v>102152</v>
      </c>
      <c r="B6641" s="142" t="s">
        <v>11333</v>
      </c>
      <c r="C6641" s="156" t="s">
        <v>11334</v>
      </c>
      <c r="D6641" s="144" t="s">
        <v>9772</v>
      </c>
      <c r="E6641" s="145" t="s">
        <v>31249</v>
      </c>
    </row>
    <row r="6642" spans="1:5" ht="27">
      <c r="A6642" t="str">
        <f t="shared" si="103"/>
        <v>102153</v>
      </c>
      <c r="B6642" s="142" t="s">
        <v>11335</v>
      </c>
      <c r="C6642" s="156" t="s">
        <v>11336</v>
      </c>
      <c r="D6642" s="144" t="s">
        <v>9772</v>
      </c>
      <c r="E6642" s="145" t="s">
        <v>31250</v>
      </c>
    </row>
    <row r="6643" spans="1:5" ht="27">
      <c r="A6643" t="str">
        <f t="shared" si="103"/>
        <v>102154</v>
      </c>
      <c r="B6643" s="142" t="s">
        <v>11337</v>
      </c>
      <c r="C6643" s="156" t="s">
        <v>11338</v>
      </c>
      <c r="D6643" s="144" t="s">
        <v>9772</v>
      </c>
      <c r="E6643" s="145" t="s">
        <v>31251</v>
      </c>
    </row>
    <row r="6644" spans="1:5" ht="27">
      <c r="A6644" t="str">
        <f t="shared" si="103"/>
        <v>102155</v>
      </c>
      <c r="B6644" s="142" t="s">
        <v>11339</v>
      </c>
      <c r="C6644" s="156" t="s">
        <v>11340</v>
      </c>
      <c r="D6644" s="144" t="s">
        <v>9772</v>
      </c>
      <c r="E6644" s="145" t="s">
        <v>31252</v>
      </c>
    </row>
    <row r="6645" spans="1:5" ht="27">
      <c r="A6645" t="str">
        <f t="shared" si="103"/>
        <v>102156</v>
      </c>
      <c r="B6645" s="142" t="s">
        <v>11341</v>
      </c>
      <c r="C6645" s="156" t="s">
        <v>11342</v>
      </c>
      <c r="D6645" s="144" t="s">
        <v>9772</v>
      </c>
      <c r="E6645" s="145" t="s">
        <v>31253</v>
      </c>
    </row>
    <row r="6646" spans="1:5" ht="27">
      <c r="A6646" t="str">
        <f t="shared" si="103"/>
        <v>102157</v>
      </c>
      <c r="B6646" s="142" t="s">
        <v>11343</v>
      </c>
      <c r="C6646" s="156" t="s">
        <v>11344</v>
      </c>
      <c r="D6646" s="144" t="s">
        <v>9772</v>
      </c>
      <c r="E6646" s="145" t="s">
        <v>31254</v>
      </c>
    </row>
    <row r="6647" spans="1:5" ht="27">
      <c r="A6647" t="str">
        <f t="shared" si="103"/>
        <v>102158</v>
      </c>
      <c r="B6647" s="142" t="s">
        <v>11345</v>
      </c>
      <c r="C6647" s="156" t="s">
        <v>11346</v>
      </c>
      <c r="D6647" s="144" t="s">
        <v>9772</v>
      </c>
      <c r="E6647" s="145" t="s">
        <v>31255</v>
      </c>
    </row>
    <row r="6648" spans="1:5" ht="27">
      <c r="A6648" t="str">
        <f t="shared" si="103"/>
        <v>102159</v>
      </c>
      <c r="B6648" s="142" t="s">
        <v>11347</v>
      </c>
      <c r="C6648" s="156" t="s">
        <v>11348</v>
      </c>
      <c r="D6648" s="144" t="s">
        <v>9772</v>
      </c>
      <c r="E6648" s="145" t="s">
        <v>31256</v>
      </c>
    </row>
    <row r="6649" spans="1:5" ht="27">
      <c r="A6649" t="str">
        <f t="shared" si="103"/>
        <v>102160</v>
      </c>
      <c r="B6649" s="142" t="s">
        <v>11349</v>
      </c>
      <c r="C6649" s="156" t="s">
        <v>11350</v>
      </c>
      <c r="D6649" s="144" t="s">
        <v>9772</v>
      </c>
      <c r="E6649" s="145" t="s">
        <v>24774</v>
      </c>
    </row>
    <row r="6650" spans="1:5" ht="27">
      <c r="A6650" t="str">
        <f t="shared" si="103"/>
        <v>102161</v>
      </c>
      <c r="B6650" s="142" t="s">
        <v>11351</v>
      </c>
      <c r="C6650" s="156" t="s">
        <v>11352</v>
      </c>
      <c r="D6650" s="144" t="s">
        <v>9772</v>
      </c>
      <c r="E6650" s="145" t="s">
        <v>23009</v>
      </c>
    </row>
    <row r="6651" spans="1:5" ht="27">
      <c r="A6651" t="str">
        <f t="shared" si="103"/>
        <v>102162</v>
      </c>
      <c r="B6651" s="142" t="s">
        <v>11353</v>
      </c>
      <c r="C6651" s="156" t="s">
        <v>11354</v>
      </c>
      <c r="D6651" s="144" t="s">
        <v>9772</v>
      </c>
      <c r="E6651" s="145" t="s">
        <v>31257</v>
      </c>
    </row>
    <row r="6652" spans="1:5" ht="27">
      <c r="A6652" t="str">
        <f t="shared" si="103"/>
        <v>102163</v>
      </c>
      <c r="B6652" s="142" t="s">
        <v>11355</v>
      </c>
      <c r="C6652" s="156" t="s">
        <v>11356</v>
      </c>
      <c r="D6652" s="144" t="s">
        <v>9772</v>
      </c>
      <c r="E6652" s="145" t="s">
        <v>31258</v>
      </c>
    </row>
    <row r="6653" spans="1:5" ht="27">
      <c r="A6653" t="str">
        <f t="shared" si="103"/>
        <v>102164</v>
      </c>
      <c r="B6653" s="142" t="s">
        <v>11357</v>
      </c>
      <c r="C6653" s="156" t="s">
        <v>11358</v>
      </c>
      <c r="D6653" s="144" t="s">
        <v>9772</v>
      </c>
      <c r="E6653" s="145" t="s">
        <v>31259</v>
      </c>
    </row>
    <row r="6654" spans="1:5" ht="27">
      <c r="A6654" t="str">
        <f t="shared" si="103"/>
        <v>102165</v>
      </c>
      <c r="B6654" s="142" t="s">
        <v>11359</v>
      </c>
      <c r="C6654" s="156" t="s">
        <v>11360</v>
      </c>
      <c r="D6654" s="144" t="s">
        <v>9772</v>
      </c>
      <c r="E6654" s="145" t="s">
        <v>31260</v>
      </c>
    </row>
    <row r="6655" spans="1:5" ht="27">
      <c r="A6655" t="str">
        <f t="shared" si="103"/>
        <v>102166</v>
      </c>
      <c r="B6655" s="142" t="s">
        <v>11361</v>
      </c>
      <c r="C6655" s="156" t="s">
        <v>11362</v>
      </c>
      <c r="D6655" s="144" t="s">
        <v>9772</v>
      </c>
      <c r="E6655" s="145" t="s">
        <v>31261</v>
      </c>
    </row>
    <row r="6656" spans="1:5" ht="27">
      <c r="A6656" t="str">
        <f t="shared" si="103"/>
        <v>102167</v>
      </c>
      <c r="B6656" s="142" t="s">
        <v>11363</v>
      </c>
      <c r="C6656" s="156" t="s">
        <v>11364</v>
      </c>
      <c r="D6656" s="144" t="s">
        <v>9772</v>
      </c>
      <c r="E6656" s="145" t="s">
        <v>31262</v>
      </c>
    </row>
    <row r="6657" spans="1:5" ht="27">
      <c r="A6657" t="str">
        <f t="shared" si="103"/>
        <v>102168</v>
      </c>
      <c r="B6657" s="142" t="s">
        <v>11365</v>
      </c>
      <c r="C6657" s="156" t="s">
        <v>11366</v>
      </c>
      <c r="D6657" s="144" t="s">
        <v>9772</v>
      </c>
      <c r="E6657" s="145" t="s">
        <v>23047</v>
      </c>
    </row>
    <row r="6658" spans="1:5" ht="27">
      <c r="A6658" t="str">
        <f t="shared" si="103"/>
        <v>102169</v>
      </c>
      <c r="B6658" s="142" t="s">
        <v>11367</v>
      </c>
      <c r="C6658" s="156" t="s">
        <v>11368</v>
      </c>
      <c r="D6658" s="144" t="s">
        <v>9772</v>
      </c>
      <c r="E6658" s="145" t="s">
        <v>31263</v>
      </c>
    </row>
    <row r="6659" spans="1:5" ht="27">
      <c r="A6659" t="str">
        <f t="shared" si="103"/>
        <v>102170</v>
      </c>
      <c r="B6659" s="142" t="s">
        <v>11369</v>
      </c>
      <c r="C6659" s="156" t="s">
        <v>11370</v>
      </c>
      <c r="D6659" s="144" t="s">
        <v>9772</v>
      </c>
      <c r="E6659" s="145" t="s">
        <v>31264</v>
      </c>
    </row>
    <row r="6660" spans="1:5" ht="27">
      <c r="A6660" t="str">
        <f t="shared" si="103"/>
        <v>102171</v>
      </c>
      <c r="B6660" s="142" t="s">
        <v>11371</v>
      </c>
      <c r="C6660" s="156" t="s">
        <v>11372</v>
      </c>
      <c r="D6660" s="144" t="s">
        <v>9772</v>
      </c>
      <c r="E6660" s="145" t="s">
        <v>31265</v>
      </c>
    </row>
    <row r="6661" spans="1:5" ht="27">
      <c r="A6661" t="str">
        <f t="shared" si="103"/>
        <v>102172</v>
      </c>
      <c r="B6661" s="142" t="s">
        <v>11373</v>
      </c>
      <c r="C6661" s="156" t="s">
        <v>11374</v>
      </c>
      <c r="D6661" s="144" t="s">
        <v>9772</v>
      </c>
      <c r="E6661" s="145" t="s">
        <v>31266</v>
      </c>
    </row>
    <row r="6662" spans="1:5">
      <c r="A6662" t="str">
        <f t="shared" si="103"/>
        <v>102176</v>
      </c>
      <c r="B6662" s="142" t="s">
        <v>11375</v>
      </c>
      <c r="C6662" s="156" t="s">
        <v>11376</v>
      </c>
      <c r="D6662" s="144" t="s">
        <v>9772</v>
      </c>
      <c r="E6662" s="145" t="s">
        <v>31267</v>
      </c>
    </row>
    <row r="6663" spans="1:5">
      <c r="A6663" t="str">
        <f t="shared" si="103"/>
        <v>102177</v>
      </c>
      <c r="B6663" s="142" t="s">
        <v>11377</v>
      </c>
      <c r="C6663" s="156" t="s">
        <v>11378</v>
      </c>
      <c r="D6663" s="144" t="s">
        <v>9772</v>
      </c>
      <c r="E6663" s="145" t="s">
        <v>31268</v>
      </c>
    </row>
    <row r="6664" spans="1:5">
      <c r="A6664" t="str">
        <f t="shared" ref="A6664:A6727" si="104">IF(ISERROR(SEARCH("/",B6664)=6),TRIM(CLEAN(B6664)),IF(SEARCH("/",B6664)=6,IF(LEN(TRIM(CLEAN(B6664)))=7,LEFT(TRIM(CLEAN(B6664)),6)&amp;"00"&amp;RIGHT(TRIM(CLEAN(B6664)),1),LEFT(TRIM(CLEAN(B6664)),6)&amp;"0"&amp;RIGHT(TRIM(CLEAN(B6664)),2)),TRIM(CLEAN(B6664))))</f>
        <v>102178</v>
      </c>
      <c r="B6664" s="142" t="s">
        <v>11379</v>
      </c>
      <c r="C6664" s="156" t="s">
        <v>11380</v>
      </c>
      <c r="D6664" s="144" t="s">
        <v>9772</v>
      </c>
      <c r="E6664" s="145" t="s">
        <v>31269</v>
      </c>
    </row>
    <row r="6665" spans="1:5">
      <c r="A6665" t="str">
        <f t="shared" si="104"/>
        <v>102179</v>
      </c>
      <c r="B6665" s="142" t="s">
        <v>11381</v>
      </c>
      <c r="C6665" s="156" t="s">
        <v>11382</v>
      </c>
      <c r="D6665" s="144" t="s">
        <v>9772</v>
      </c>
      <c r="E6665" s="145" t="s">
        <v>31270</v>
      </c>
    </row>
    <row r="6666" spans="1:5">
      <c r="A6666" t="str">
        <f t="shared" si="104"/>
        <v>102180</v>
      </c>
      <c r="B6666" s="142" t="s">
        <v>11383</v>
      </c>
      <c r="C6666" s="156" t="s">
        <v>11384</v>
      </c>
      <c r="D6666" s="144" t="s">
        <v>9772</v>
      </c>
      <c r="E6666" s="145" t="s">
        <v>31271</v>
      </c>
    </row>
    <row r="6667" spans="1:5">
      <c r="A6667" t="str">
        <f t="shared" si="104"/>
        <v>102181</v>
      </c>
      <c r="B6667" s="142" t="s">
        <v>11385</v>
      </c>
      <c r="C6667" s="156" t="s">
        <v>11386</v>
      </c>
      <c r="D6667" s="144" t="s">
        <v>9772</v>
      </c>
      <c r="E6667" s="145" t="s">
        <v>31272</v>
      </c>
    </row>
    <row r="6668" spans="1:5" ht="27">
      <c r="A6668" t="str">
        <f t="shared" si="104"/>
        <v>102182</v>
      </c>
      <c r="B6668" s="142" t="s">
        <v>11387</v>
      </c>
      <c r="C6668" s="156" t="s">
        <v>11388</v>
      </c>
      <c r="D6668" s="144" t="s">
        <v>9623</v>
      </c>
      <c r="E6668" s="145" t="s">
        <v>31273</v>
      </c>
    </row>
    <row r="6669" spans="1:5" ht="27">
      <c r="A6669" t="str">
        <f t="shared" si="104"/>
        <v>102183</v>
      </c>
      <c r="B6669" s="142" t="s">
        <v>11389</v>
      </c>
      <c r="C6669" s="156" t="s">
        <v>11390</v>
      </c>
      <c r="D6669" s="144" t="s">
        <v>9623</v>
      </c>
      <c r="E6669" s="145" t="s">
        <v>31274</v>
      </c>
    </row>
    <row r="6670" spans="1:5" ht="27">
      <c r="A6670" t="str">
        <f t="shared" si="104"/>
        <v>102184</v>
      </c>
      <c r="B6670" s="142" t="s">
        <v>11391</v>
      </c>
      <c r="C6670" s="156" t="s">
        <v>11392</v>
      </c>
      <c r="D6670" s="144" t="s">
        <v>9623</v>
      </c>
      <c r="E6670" s="145" t="s">
        <v>31275</v>
      </c>
    </row>
    <row r="6671" spans="1:5" ht="27">
      <c r="A6671" t="str">
        <f t="shared" si="104"/>
        <v>102185</v>
      </c>
      <c r="B6671" s="142" t="s">
        <v>11393</v>
      </c>
      <c r="C6671" s="156" t="s">
        <v>11394</v>
      </c>
      <c r="D6671" s="144" t="s">
        <v>9623</v>
      </c>
      <c r="E6671" s="145" t="s">
        <v>31276</v>
      </c>
    </row>
    <row r="6672" spans="1:5">
      <c r="A6672" t="str">
        <f t="shared" si="104"/>
        <v>102188</v>
      </c>
      <c r="B6672" s="142" t="s">
        <v>11319</v>
      </c>
      <c r="C6672" s="156" t="s">
        <v>11320</v>
      </c>
      <c r="D6672" s="144" t="s">
        <v>9623</v>
      </c>
      <c r="E6672" s="145" t="s">
        <v>31277</v>
      </c>
    </row>
    <row r="6673" spans="1:5" ht="40.5">
      <c r="A6673" t="str">
        <f t="shared" si="104"/>
        <v>102189</v>
      </c>
      <c r="B6673" s="142" t="s">
        <v>11321</v>
      </c>
      <c r="C6673" s="156" t="s">
        <v>11322</v>
      </c>
      <c r="D6673" s="144" t="s">
        <v>9623</v>
      </c>
      <c r="E6673" s="145" t="s">
        <v>31278</v>
      </c>
    </row>
    <row r="6674" spans="1:5">
      <c r="A6674" t="str">
        <f t="shared" si="104"/>
        <v>102190</v>
      </c>
      <c r="B6674" s="142" t="s">
        <v>11395</v>
      </c>
      <c r="C6674" s="156" t="s">
        <v>11396</v>
      </c>
      <c r="D6674" s="144" t="s">
        <v>9772</v>
      </c>
      <c r="E6674" s="145" t="s">
        <v>8969</v>
      </c>
    </row>
    <row r="6675" spans="1:5">
      <c r="A6675" t="str">
        <f t="shared" si="104"/>
        <v>102191</v>
      </c>
      <c r="B6675" s="142" t="s">
        <v>11397</v>
      </c>
      <c r="C6675" s="156" t="s">
        <v>11398</v>
      </c>
      <c r="D6675" s="144" t="s">
        <v>9772</v>
      </c>
      <c r="E6675" s="145" t="s">
        <v>9324</v>
      </c>
    </row>
    <row r="6676" spans="1:5">
      <c r="A6676" t="str">
        <f t="shared" si="104"/>
        <v>102192</v>
      </c>
      <c r="B6676" s="142" t="s">
        <v>11400</v>
      </c>
      <c r="C6676" s="156" t="s">
        <v>11401</v>
      </c>
      <c r="D6676" s="144" t="s">
        <v>9772</v>
      </c>
      <c r="E6676" s="145" t="s">
        <v>28541</v>
      </c>
    </row>
    <row r="6677" spans="1:5">
      <c r="A6677" t="str">
        <f t="shared" si="104"/>
        <v>102193</v>
      </c>
      <c r="B6677" s="142" t="s">
        <v>15031</v>
      </c>
      <c r="C6677" s="156" t="s">
        <v>15032</v>
      </c>
      <c r="D6677" s="144" t="s">
        <v>9772</v>
      </c>
      <c r="E6677" s="145" t="s">
        <v>9233</v>
      </c>
    </row>
    <row r="6678" spans="1:5">
      <c r="A6678" t="str">
        <f t="shared" si="104"/>
        <v>102194</v>
      </c>
      <c r="B6678" s="142" t="s">
        <v>15033</v>
      </c>
      <c r="C6678" s="156" t="s">
        <v>15034</v>
      </c>
      <c r="D6678" s="144" t="s">
        <v>9772</v>
      </c>
      <c r="E6678" s="145" t="s">
        <v>9024</v>
      </c>
    </row>
    <row r="6679" spans="1:5">
      <c r="A6679" t="str">
        <f t="shared" si="104"/>
        <v>102197</v>
      </c>
      <c r="B6679" s="142" t="s">
        <v>15035</v>
      </c>
      <c r="C6679" s="156" t="s">
        <v>15036</v>
      </c>
      <c r="D6679" s="144" t="s">
        <v>9772</v>
      </c>
      <c r="E6679" s="145" t="s">
        <v>25314</v>
      </c>
    </row>
    <row r="6680" spans="1:5" ht="27">
      <c r="A6680" t="str">
        <f t="shared" si="104"/>
        <v>102200</v>
      </c>
      <c r="B6680" s="142" t="s">
        <v>15037</v>
      </c>
      <c r="C6680" s="156" t="s">
        <v>15038</v>
      </c>
      <c r="D6680" s="144" t="s">
        <v>9772</v>
      </c>
      <c r="E6680" s="145" t="s">
        <v>9000</v>
      </c>
    </row>
    <row r="6681" spans="1:5" ht="27">
      <c r="A6681" t="str">
        <f t="shared" si="104"/>
        <v>102202</v>
      </c>
      <c r="B6681" s="142" t="s">
        <v>15040</v>
      </c>
      <c r="C6681" s="156" t="s">
        <v>15041</v>
      </c>
      <c r="D6681" s="144" t="s">
        <v>9772</v>
      </c>
      <c r="E6681" s="145" t="s">
        <v>25289</v>
      </c>
    </row>
    <row r="6682" spans="1:5" ht="27">
      <c r="A6682" t="str">
        <f t="shared" si="104"/>
        <v>102203</v>
      </c>
      <c r="B6682" s="142" t="s">
        <v>15042</v>
      </c>
      <c r="C6682" s="156" t="s">
        <v>15043</v>
      </c>
      <c r="D6682" s="144" t="s">
        <v>9772</v>
      </c>
      <c r="E6682" s="145" t="s">
        <v>10839</v>
      </c>
    </row>
    <row r="6683" spans="1:5">
      <c r="A6683" t="str">
        <f t="shared" si="104"/>
        <v>102204</v>
      </c>
      <c r="B6683" s="142" t="s">
        <v>15044</v>
      </c>
      <c r="C6683" s="156" t="s">
        <v>15045</v>
      </c>
      <c r="D6683" s="144" t="s">
        <v>9772</v>
      </c>
      <c r="E6683" s="145" t="s">
        <v>9375</v>
      </c>
    </row>
    <row r="6684" spans="1:5" ht="27">
      <c r="A6684" t="str">
        <f t="shared" si="104"/>
        <v>102205</v>
      </c>
      <c r="B6684" s="142" t="s">
        <v>15046</v>
      </c>
      <c r="C6684" s="156" t="s">
        <v>15047</v>
      </c>
      <c r="D6684" s="144" t="s">
        <v>9772</v>
      </c>
      <c r="E6684" s="145" t="s">
        <v>8735</v>
      </c>
    </row>
    <row r="6685" spans="1:5">
      <c r="A6685" t="str">
        <f t="shared" si="104"/>
        <v>102207</v>
      </c>
      <c r="B6685" s="142" t="s">
        <v>15048</v>
      </c>
      <c r="C6685" s="156" t="s">
        <v>15049</v>
      </c>
      <c r="D6685" s="144" t="s">
        <v>9772</v>
      </c>
      <c r="E6685" s="145" t="s">
        <v>9401</v>
      </c>
    </row>
    <row r="6686" spans="1:5" ht="27">
      <c r="A6686" t="str">
        <f t="shared" si="104"/>
        <v>102208</v>
      </c>
      <c r="B6686" s="142" t="s">
        <v>15051</v>
      </c>
      <c r="C6686" s="156" t="s">
        <v>15052</v>
      </c>
      <c r="D6686" s="144" t="s">
        <v>9772</v>
      </c>
      <c r="E6686" s="145" t="s">
        <v>9296</v>
      </c>
    </row>
    <row r="6687" spans="1:5" ht="27">
      <c r="A6687" t="str">
        <f t="shared" si="104"/>
        <v>102209</v>
      </c>
      <c r="B6687" s="142" t="s">
        <v>15053</v>
      </c>
      <c r="C6687" s="156" t="s">
        <v>15054</v>
      </c>
      <c r="D6687" s="144" t="s">
        <v>9772</v>
      </c>
      <c r="E6687" s="145" t="s">
        <v>8757</v>
      </c>
    </row>
    <row r="6688" spans="1:5" ht="27">
      <c r="A6688" t="str">
        <f t="shared" si="104"/>
        <v>102210</v>
      </c>
      <c r="B6688" s="142" t="s">
        <v>15055</v>
      </c>
      <c r="C6688" s="156" t="s">
        <v>15056</v>
      </c>
      <c r="D6688" s="144" t="s">
        <v>9772</v>
      </c>
      <c r="E6688" s="145" t="s">
        <v>8915</v>
      </c>
    </row>
    <row r="6689" spans="1:5" ht="27">
      <c r="A6689" t="str">
        <f t="shared" si="104"/>
        <v>102213</v>
      </c>
      <c r="B6689" s="142" t="s">
        <v>15057</v>
      </c>
      <c r="C6689" s="156" t="s">
        <v>15058</v>
      </c>
      <c r="D6689" s="144" t="s">
        <v>9772</v>
      </c>
      <c r="E6689" s="145" t="s">
        <v>9695</v>
      </c>
    </row>
    <row r="6690" spans="1:5">
      <c r="A6690" t="str">
        <f t="shared" si="104"/>
        <v>102214</v>
      </c>
      <c r="B6690" s="142" t="s">
        <v>15059</v>
      </c>
      <c r="C6690" s="156" t="s">
        <v>15060</v>
      </c>
      <c r="D6690" s="144" t="s">
        <v>9772</v>
      </c>
      <c r="E6690" s="145" t="s">
        <v>12586</v>
      </c>
    </row>
    <row r="6691" spans="1:5" ht="27">
      <c r="A6691" t="str">
        <f t="shared" si="104"/>
        <v>102215</v>
      </c>
      <c r="B6691" s="142" t="s">
        <v>15061</v>
      </c>
      <c r="C6691" s="156" t="s">
        <v>15062</v>
      </c>
      <c r="D6691" s="144" t="s">
        <v>9772</v>
      </c>
      <c r="E6691" s="145" t="s">
        <v>13816</v>
      </c>
    </row>
    <row r="6692" spans="1:5">
      <c r="A6692" t="str">
        <f t="shared" si="104"/>
        <v>102217</v>
      </c>
      <c r="B6692" s="142" t="s">
        <v>15063</v>
      </c>
      <c r="C6692" s="156" t="s">
        <v>15064</v>
      </c>
      <c r="D6692" s="144" t="s">
        <v>9772</v>
      </c>
      <c r="E6692" s="145" t="s">
        <v>26139</v>
      </c>
    </row>
    <row r="6693" spans="1:5" ht="27">
      <c r="A6693" t="str">
        <f t="shared" si="104"/>
        <v>102218</v>
      </c>
      <c r="B6693" s="142" t="s">
        <v>15065</v>
      </c>
      <c r="C6693" s="156" t="s">
        <v>15066</v>
      </c>
      <c r="D6693" s="144" t="s">
        <v>9772</v>
      </c>
      <c r="E6693" s="145" t="s">
        <v>9178</v>
      </c>
    </row>
    <row r="6694" spans="1:5" ht="27">
      <c r="A6694" t="str">
        <f t="shared" si="104"/>
        <v>102219</v>
      </c>
      <c r="B6694" s="142" t="s">
        <v>15067</v>
      </c>
      <c r="C6694" s="156" t="s">
        <v>15068</v>
      </c>
      <c r="D6694" s="144" t="s">
        <v>9772</v>
      </c>
      <c r="E6694" s="145" t="s">
        <v>8740</v>
      </c>
    </row>
    <row r="6695" spans="1:5" ht="27">
      <c r="A6695" t="str">
        <f t="shared" si="104"/>
        <v>102220</v>
      </c>
      <c r="B6695" s="142" t="s">
        <v>15069</v>
      </c>
      <c r="C6695" s="156" t="s">
        <v>15070</v>
      </c>
      <c r="D6695" s="144" t="s">
        <v>9772</v>
      </c>
      <c r="E6695" s="145" t="s">
        <v>9174</v>
      </c>
    </row>
    <row r="6696" spans="1:5" ht="27">
      <c r="A6696" t="str">
        <f t="shared" si="104"/>
        <v>102223</v>
      </c>
      <c r="B6696" s="142" t="s">
        <v>15071</v>
      </c>
      <c r="C6696" s="156" t="s">
        <v>15072</v>
      </c>
      <c r="D6696" s="144" t="s">
        <v>9772</v>
      </c>
      <c r="E6696" s="145" t="s">
        <v>25066</v>
      </c>
    </row>
    <row r="6697" spans="1:5">
      <c r="A6697" t="str">
        <f t="shared" si="104"/>
        <v>102224</v>
      </c>
      <c r="B6697" s="142" t="s">
        <v>15073</v>
      </c>
      <c r="C6697" s="156" t="s">
        <v>15074</v>
      </c>
      <c r="D6697" s="144" t="s">
        <v>9772</v>
      </c>
      <c r="E6697" s="145" t="s">
        <v>19858</v>
      </c>
    </row>
    <row r="6698" spans="1:5" ht="27">
      <c r="A6698" t="str">
        <f t="shared" si="104"/>
        <v>102225</v>
      </c>
      <c r="B6698" s="142" t="s">
        <v>15075</v>
      </c>
      <c r="C6698" s="156" t="s">
        <v>15076</v>
      </c>
      <c r="D6698" s="144" t="s">
        <v>9772</v>
      </c>
      <c r="E6698" s="145" t="s">
        <v>10910</v>
      </c>
    </row>
    <row r="6699" spans="1:5">
      <c r="A6699" t="str">
        <f t="shared" si="104"/>
        <v>102227</v>
      </c>
      <c r="B6699" s="142" t="s">
        <v>15077</v>
      </c>
      <c r="C6699" s="156" t="s">
        <v>15078</v>
      </c>
      <c r="D6699" s="144" t="s">
        <v>9772</v>
      </c>
      <c r="E6699" s="145" t="s">
        <v>13589</v>
      </c>
    </row>
    <row r="6700" spans="1:5" ht="27">
      <c r="A6700" t="str">
        <f t="shared" si="104"/>
        <v>102228</v>
      </c>
      <c r="B6700" s="142" t="s">
        <v>15079</v>
      </c>
      <c r="C6700" s="156" t="s">
        <v>15080</v>
      </c>
      <c r="D6700" s="144" t="s">
        <v>9772</v>
      </c>
      <c r="E6700" s="145" t="s">
        <v>17688</v>
      </c>
    </row>
    <row r="6701" spans="1:5" ht="27">
      <c r="A6701" t="str">
        <f t="shared" si="104"/>
        <v>102229</v>
      </c>
      <c r="B6701" s="142" t="s">
        <v>15081</v>
      </c>
      <c r="C6701" s="156" t="s">
        <v>15082</v>
      </c>
      <c r="D6701" s="144" t="s">
        <v>9772</v>
      </c>
      <c r="E6701" s="145" t="s">
        <v>16456</v>
      </c>
    </row>
    <row r="6702" spans="1:5" ht="27">
      <c r="A6702" t="str">
        <f t="shared" si="104"/>
        <v>102230</v>
      </c>
      <c r="B6702" s="142" t="s">
        <v>15083</v>
      </c>
      <c r="C6702" s="156" t="s">
        <v>15084</v>
      </c>
      <c r="D6702" s="144" t="s">
        <v>9772</v>
      </c>
      <c r="E6702" s="145" t="s">
        <v>16402</v>
      </c>
    </row>
    <row r="6703" spans="1:5">
      <c r="A6703" t="str">
        <f t="shared" si="104"/>
        <v>102233</v>
      </c>
      <c r="B6703" s="142" t="s">
        <v>15085</v>
      </c>
      <c r="C6703" s="156" t="s">
        <v>15086</v>
      </c>
      <c r="D6703" s="144" t="s">
        <v>9772</v>
      </c>
      <c r="E6703" s="145" t="s">
        <v>8559</v>
      </c>
    </row>
    <row r="6704" spans="1:5">
      <c r="A6704" t="str">
        <f t="shared" si="104"/>
        <v>102234</v>
      </c>
      <c r="B6704" s="142" t="s">
        <v>15087</v>
      </c>
      <c r="C6704" s="156" t="s">
        <v>15088</v>
      </c>
      <c r="D6704" s="144" t="s">
        <v>9772</v>
      </c>
      <c r="E6704" s="145" t="s">
        <v>16775</v>
      </c>
    </row>
    <row r="6705" spans="1:5">
      <c r="A6705" t="str">
        <f t="shared" si="104"/>
        <v>102235</v>
      </c>
      <c r="B6705" s="142" t="s">
        <v>14798</v>
      </c>
      <c r="C6705" s="156" t="s">
        <v>14799</v>
      </c>
      <c r="D6705" s="144" t="s">
        <v>9772</v>
      </c>
      <c r="E6705" s="145" t="s">
        <v>31279</v>
      </c>
    </row>
    <row r="6706" spans="1:5" ht="27">
      <c r="A6706" t="str">
        <f t="shared" si="104"/>
        <v>102253</v>
      </c>
      <c r="B6706" s="142" t="s">
        <v>14800</v>
      </c>
      <c r="C6706" s="156" t="s">
        <v>14801</v>
      </c>
      <c r="D6706" s="144" t="s">
        <v>9772</v>
      </c>
      <c r="E6706" s="145" t="s">
        <v>31280</v>
      </c>
    </row>
    <row r="6707" spans="1:5" ht="27">
      <c r="A6707" t="str">
        <f t="shared" si="104"/>
        <v>102254</v>
      </c>
      <c r="B6707" s="142" t="s">
        <v>14802</v>
      </c>
      <c r="C6707" s="156" t="s">
        <v>14803</v>
      </c>
      <c r="D6707" s="144" t="s">
        <v>9772</v>
      </c>
      <c r="E6707" s="145" t="s">
        <v>31281</v>
      </c>
    </row>
    <row r="6708" spans="1:5" ht="27">
      <c r="A6708" t="str">
        <f t="shared" si="104"/>
        <v>102255</v>
      </c>
      <c r="B6708" s="142" t="s">
        <v>14804</v>
      </c>
      <c r="C6708" s="156" t="s">
        <v>14805</v>
      </c>
      <c r="D6708" s="144" t="s">
        <v>9772</v>
      </c>
      <c r="E6708" s="145" t="s">
        <v>31282</v>
      </c>
    </row>
    <row r="6709" spans="1:5" ht="27">
      <c r="A6709" t="str">
        <f t="shared" si="104"/>
        <v>102256</v>
      </c>
      <c r="B6709" s="142" t="s">
        <v>14806</v>
      </c>
      <c r="C6709" s="156" t="s">
        <v>14807</v>
      </c>
      <c r="D6709" s="144" t="s">
        <v>9772</v>
      </c>
      <c r="E6709" s="145" t="s">
        <v>31283</v>
      </c>
    </row>
    <row r="6710" spans="1:5" ht="27">
      <c r="A6710" t="str">
        <f t="shared" si="104"/>
        <v>102257</v>
      </c>
      <c r="B6710" s="142" t="s">
        <v>14808</v>
      </c>
      <c r="C6710" s="156" t="s">
        <v>14809</v>
      </c>
      <c r="D6710" s="144" t="s">
        <v>9772</v>
      </c>
      <c r="E6710" s="145" t="s">
        <v>31284</v>
      </c>
    </row>
    <row r="6711" spans="1:5" ht="27">
      <c r="A6711" t="str">
        <f t="shared" si="104"/>
        <v>102258</v>
      </c>
      <c r="B6711" s="142" t="s">
        <v>14810</v>
      </c>
      <c r="C6711" s="156" t="s">
        <v>14811</v>
      </c>
      <c r="D6711" s="144" t="s">
        <v>9772</v>
      </c>
      <c r="E6711" s="145" t="s">
        <v>31285</v>
      </c>
    </row>
    <row r="6712" spans="1:5" ht="27">
      <c r="A6712" t="str">
        <f t="shared" si="104"/>
        <v>102264</v>
      </c>
      <c r="B6712" s="142" t="s">
        <v>9663</v>
      </c>
      <c r="C6712" s="156" t="s">
        <v>9664</v>
      </c>
      <c r="D6712" s="144" t="s">
        <v>9548</v>
      </c>
      <c r="E6712" s="145" t="s">
        <v>28469</v>
      </c>
    </row>
    <row r="6713" spans="1:5" ht="27">
      <c r="A6713" t="str">
        <f t="shared" si="104"/>
        <v>102265</v>
      </c>
      <c r="B6713" s="142" t="s">
        <v>9665</v>
      </c>
      <c r="C6713" s="156" t="s">
        <v>9666</v>
      </c>
      <c r="D6713" s="144" t="s">
        <v>9623</v>
      </c>
      <c r="E6713" s="145" t="s">
        <v>31286</v>
      </c>
    </row>
    <row r="6714" spans="1:5" ht="27">
      <c r="A6714" t="str">
        <f t="shared" si="104"/>
        <v>102266</v>
      </c>
      <c r="B6714" s="142" t="s">
        <v>9667</v>
      </c>
      <c r="C6714" s="156" t="s">
        <v>9668</v>
      </c>
      <c r="D6714" s="144" t="s">
        <v>9623</v>
      </c>
      <c r="E6714" s="145" t="s">
        <v>28352</v>
      </c>
    </row>
    <row r="6715" spans="1:5" ht="27">
      <c r="A6715" t="str">
        <f t="shared" si="104"/>
        <v>102267</v>
      </c>
      <c r="B6715" s="142" t="s">
        <v>9669</v>
      </c>
      <c r="C6715" s="156" t="s">
        <v>9670</v>
      </c>
      <c r="D6715" s="144" t="s">
        <v>9623</v>
      </c>
      <c r="E6715" s="145" t="s">
        <v>28105</v>
      </c>
    </row>
    <row r="6716" spans="1:5" ht="27">
      <c r="A6716" t="str">
        <f t="shared" si="104"/>
        <v>102268</v>
      </c>
      <c r="B6716" s="142" t="s">
        <v>9671</v>
      </c>
      <c r="C6716" s="156" t="s">
        <v>9672</v>
      </c>
      <c r="D6716" s="144" t="s">
        <v>9623</v>
      </c>
      <c r="E6716" s="145" t="s">
        <v>31287</v>
      </c>
    </row>
    <row r="6717" spans="1:5" ht="27">
      <c r="A6717" t="str">
        <f t="shared" si="104"/>
        <v>102269</v>
      </c>
      <c r="B6717" s="142" t="s">
        <v>9673</v>
      </c>
      <c r="C6717" s="156" t="s">
        <v>9674</v>
      </c>
      <c r="D6717" s="144" t="s">
        <v>9623</v>
      </c>
      <c r="E6717" s="145" t="s">
        <v>25576</v>
      </c>
    </row>
    <row r="6718" spans="1:5" ht="27">
      <c r="A6718" t="str">
        <f t="shared" si="104"/>
        <v>102270</v>
      </c>
      <c r="B6718" s="142" t="s">
        <v>10793</v>
      </c>
      <c r="C6718" s="156" t="s">
        <v>10794</v>
      </c>
      <c r="D6718" s="144" t="s">
        <v>10129</v>
      </c>
      <c r="E6718" s="145" t="s">
        <v>9087</v>
      </c>
    </row>
    <row r="6719" spans="1:5" ht="27">
      <c r="A6719" t="str">
        <f t="shared" si="104"/>
        <v>102271</v>
      </c>
      <c r="B6719" s="142" t="s">
        <v>10795</v>
      </c>
      <c r="C6719" s="156" t="s">
        <v>10796</v>
      </c>
      <c r="D6719" s="144" t="s">
        <v>10129</v>
      </c>
      <c r="E6719" s="145" t="s">
        <v>9070</v>
      </c>
    </row>
    <row r="6720" spans="1:5" ht="27">
      <c r="A6720" t="str">
        <f t="shared" si="104"/>
        <v>102272</v>
      </c>
      <c r="B6720" s="142" t="s">
        <v>10797</v>
      </c>
      <c r="C6720" s="156" t="s">
        <v>10798</v>
      </c>
      <c r="D6720" s="144" t="s">
        <v>10129</v>
      </c>
      <c r="E6720" s="145" t="s">
        <v>8705</v>
      </c>
    </row>
    <row r="6721" spans="1:5" ht="27">
      <c r="A6721" t="str">
        <f t="shared" si="104"/>
        <v>102273</v>
      </c>
      <c r="B6721" s="142" t="s">
        <v>10799</v>
      </c>
      <c r="C6721" s="156" t="s">
        <v>10800</v>
      </c>
      <c r="D6721" s="144" t="s">
        <v>10129</v>
      </c>
      <c r="E6721" s="145" t="s">
        <v>9023</v>
      </c>
    </row>
    <row r="6722" spans="1:5" ht="27">
      <c r="A6722" t="str">
        <f t="shared" si="104"/>
        <v>102274</v>
      </c>
      <c r="B6722" s="142" t="s">
        <v>10125</v>
      </c>
      <c r="C6722" s="156" t="s">
        <v>10126</v>
      </c>
      <c r="D6722" s="144" t="s">
        <v>9961</v>
      </c>
      <c r="E6722" s="145" t="s">
        <v>17054</v>
      </c>
    </row>
    <row r="6723" spans="1:5" ht="27">
      <c r="A6723" t="str">
        <f t="shared" si="104"/>
        <v>102275</v>
      </c>
      <c r="B6723" s="142" t="s">
        <v>9958</v>
      </c>
      <c r="C6723" s="156" t="s">
        <v>9959</v>
      </c>
      <c r="D6723" s="144" t="s">
        <v>9808</v>
      </c>
      <c r="E6723" s="145" t="s">
        <v>18028</v>
      </c>
    </row>
    <row r="6724" spans="1:5" ht="40.5">
      <c r="A6724" t="str">
        <f t="shared" si="104"/>
        <v>102276</v>
      </c>
      <c r="B6724" s="142" t="s">
        <v>16789</v>
      </c>
      <c r="C6724" s="156" t="s">
        <v>31288</v>
      </c>
      <c r="D6724" s="144" t="s">
        <v>10840</v>
      </c>
      <c r="E6724" s="145" t="s">
        <v>17679</v>
      </c>
    </row>
    <row r="6725" spans="1:5" ht="40.5">
      <c r="A6725" t="str">
        <f t="shared" si="104"/>
        <v>102277</v>
      </c>
      <c r="B6725" s="142" t="s">
        <v>16790</v>
      </c>
      <c r="C6725" s="156" t="s">
        <v>31289</v>
      </c>
      <c r="D6725" s="144" t="s">
        <v>10840</v>
      </c>
      <c r="E6725" s="145" t="s">
        <v>26278</v>
      </c>
    </row>
    <row r="6726" spans="1:5" ht="40.5">
      <c r="A6726" t="str">
        <f t="shared" si="104"/>
        <v>102278</v>
      </c>
      <c r="B6726" s="142" t="s">
        <v>16791</v>
      </c>
      <c r="C6726" s="156" t="s">
        <v>31290</v>
      </c>
      <c r="D6726" s="144" t="s">
        <v>10840</v>
      </c>
      <c r="E6726" s="145" t="s">
        <v>17521</v>
      </c>
    </row>
    <row r="6727" spans="1:5" ht="40.5">
      <c r="A6727" t="str">
        <f t="shared" si="104"/>
        <v>102279</v>
      </c>
      <c r="B6727" s="142" t="s">
        <v>16792</v>
      </c>
      <c r="C6727" s="156" t="s">
        <v>31291</v>
      </c>
      <c r="D6727" s="144" t="s">
        <v>10840</v>
      </c>
      <c r="E6727" s="145" t="s">
        <v>17040</v>
      </c>
    </row>
    <row r="6728" spans="1:5" ht="40.5">
      <c r="A6728" t="str">
        <f t="shared" ref="A6728:A6791" si="105">IF(ISERROR(SEARCH("/",B6728)=6),TRIM(CLEAN(B6728)),IF(SEARCH("/",B6728)=6,IF(LEN(TRIM(CLEAN(B6728)))=7,LEFT(TRIM(CLEAN(B6728)),6)&amp;"00"&amp;RIGHT(TRIM(CLEAN(B6728)),1),LEFT(TRIM(CLEAN(B6728)),6)&amp;"0"&amp;RIGHT(TRIM(CLEAN(B6728)),2)),TRIM(CLEAN(B6728))))</f>
        <v>102280</v>
      </c>
      <c r="B6728" s="142" t="s">
        <v>16793</v>
      </c>
      <c r="C6728" s="156" t="s">
        <v>31292</v>
      </c>
      <c r="D6728" s="144" t="s">
        <v>10840</v>
      </c>
      <c r="E6728" s="145" t="s">
        <v>8982</v>
      </c>
    </row>
    <row r="6729" spans="1:5" ht="40.5">
      <c r="A6729" t="str">
        <f t="shared" si="105"/>
        <v>102281</v>
      </c>
      <c r="B6729" s="142" t="s">
        <v>16794</v>
      </c>
      <c r="C6729" s="156" t="s">
        <v>31293</v>
      </c>
      <c r="D6729" s="144" t="s">
        <v>10840</v>
      </c>
      <c r="E6729" s="145" t="s">
        <v>14553</v>
      </c>
    </row>
    <row r="6730" spans="1:5" ht="40.5">
      <c r="A6730" t="str">
        <f t="shared" si="105"/>
        <v>102282</v>
      </c>
      <c r="B6730" s="142" t="s">
        <v>16795</v>
      </c>
      <c r="C6730" s="156" t="s">
        <v>31294</v>
      </c>
      <c r="D6730" s="144" t="s">
        <v>10840</v>
      </c>
      <c r="E6730" s="145" t="s">
        <v>17066</v>
      </c>
    </row>
    <row r="6731" spans="1:5" ht="40.5">
      <c r="A6731" t="str">
        <f t="shared" si="105"/>
        <v>102283</v>
      </c>
      <c r="B6731" s="142" t="s">
        <v>16796</v>
      </c>
      <c r="C6731" s="387" t="s">
        <v>31295</v>
      </c>
      <c r="D6731" s="144" t="s">
        <v>10840</v>
      </c>
      <c r="E6731" s="145" t="s">
        <v>8806</v>
      </c>
    </row>
    <row r="6732" spans="1:5" ht="40.5">
      <c r="A6732" t="str">
        <f t="shared" si="105"/>
        <v>102284</v>
      </c>
      <c r="B6732" s="142" t="s">
        <v>16797</v>
      </c>
      <c r="C6732" s="387" t="s">
        <v>31296</v>
      </c>
      <c r="D6732" s="144" t="s">
        <v>10840</v>
      </c>
      <c r="E6732" s="145" t="s">
        <v>18105</v>
      </c>
    </row>
    <row r="6733" spans="1:5" ht="40.5">
      <c r="A6733" t="str">
        <f t="shared" si="105"/>
        <v>102285</v>
      </c>
      <c r="B6733" s="142" t="s">
        <v>16798</v>
      </c>
      <c r="C6733" s="156" t="s">
        <v>31297</v>
      </c>
      <c r="D6733" s="144" t="s">
        <v>10840</v>
      </c>
      <c r="E6733" s="145" t="s">
        <v>9302</v>
      </c>
    </row>
    <row r="6734" spans="1:5" ht="40.5">
      <c r="A6734" t="str">
        <f t="shared" si="105"/>
        <v>102286</v>
      </c>
      <c r="B6734" s="142" t="s">
        <v>16799</v>
      </c>
      <c r="C6734" s="156" t="s">
        <v>31298</v>
      </c>
      <c r="D6734" s="144" t="s">
        <v>10840</v>
      </c>
      <c r="E6734" s="145" t="s">
        <v>14495</v>
      </c>
    </row>
    <row r="6735" spans="1:5" ht="40.5">
      <c r="A6735" t="str">
        <f t="shared" si="105"/>
        <v>102287</v>
      </c>
      <c r="B6735" s="142" t="s">
        <v>16800</v>
      </c>
      <c r="C6735" s="156" t="s">
        <v>31299</v>
      </c>
      <c r="D6735" s="144" t="s">
        <v>10840</v>
      </c>
      <c r="E6735" s="145" t="s">
        <v>9108</v>
      </c>
    </row>
    <row r="6736" spans="1:5" ht="40.5">
      <c r="A6736" t="str">
        <f t="shared" si="105"/>
        <v>102288</v>
      </c>
      <c r="B6736" s="142" t="s">
        <v>16801</v>
      </c>
      <c r="C6736" s="156" t="s">
        <v>31300</v>
      </c>
      <c r="D6736" s="144" t="s">
        <v>10840</v>
      </c>
      <c r="E6736" s="145" t="s">
        <v>8559</v>
      </c>
    </row>
    <row r="6737" spans="1:5" ht="40.5">
      <c r="A6737" t="str">
        <f t="shared" si="105"/>
        <v>102289</v>
      </c>
      <c r="B6737" s="142" t="s">
        <v>16802</v>
      </c>
      <c r="C6737" s="156" t="s">
        <v>31301</v>
      </c>
      <c r="D6737" s="144" t="s">
        <v>10840</v>
      </c>
      <c r="E6737" s="145" t="s">
        <v>9575</v>
      </c>
    </row>
    <row r="6738" spans="1:5" ht="40.5">
      <c r="A6738" t="str">
        <f t="shared" si="105"/>
        <v>102290</v>
      </c>
      <c r="B6738" s="142" t="s">
        <v>16803</v>
      </c>
      <c r="C6738" s="156" t="s">
        <v>31302</v>
      </c>
      <c r="D6738" s="144" t="s">
        <v>10840</v>
      </c>
      <c r="E6738" s="145" t="s">
        <v>9301</v>
      </c>
    </row>
    <row r="6739" spans="1:5" ht="40.5">
      <c r="A6739" t="str">
        <f t="shared" si="105"/>
        <v>102291</v>
      </c>
      <c r="B6739" s="142" t="s">
        <v>16804</v>
      </c>
      <c r="C6739" s="156" t="s">
        <v>31303</v>
      </c>
      <c r="D6739" s="144" t="s">
        <v>10840</v>
      </c>
      <c r="E6739" s="145" t="s">
        <v>8823</v>
      </c>
    </row>
    <row r="6740" spans="1:5" ht="40.5">
      <c r="A6740" t="str">
        <f t="shared" si="105"/>
        <v>102292</v>
      </c>
      <c r="B6740" s="142" t="s">
        <v>16805</v>
      </c>
      <c r="C6740" s="156" t="s">
        <v>31304</v>
      </c>
      <c r="D6740" s="144" t="s">
        <v>10840</v>
      </c>
      <c r="E6740" s="145" t="s">
        <v>18987</v>
      </c>
    </row>
    <row r="6741" spans="1:5" ht="40.5">
      <c r="A6741" t="str">
        <f t="shared" si="105"/>
        <v>102293</v>
      </c>
      <c r="B6741" s="142" t="s">
        <v>16806</v>
      </c>
      <c r="C6741" s="156" t="s">
        <v>31305</v>
      </c>
      <c r="D6741" s="144" t="s">
        <v>10840</v>
      </c>
      <c r="E6741" s="145" t="s">
        <v>9374</v>
      </c>
    </row>
    <row r="6742" spans="1:5" ht="40.5">
      <c r="A6742" t="str">
        <f t="shared" si="105"/>
        <v>102294</v>
      </c>
      <c r="B6742" s="142" t="s">
        <v>16807</v>
      </c>
      <c r="C6742" s="156" t="s">
        <v>31306</v>
      </c>
      <c r="D6742" s="144" t="s">
        <v>10840</v>
      </c>
      <c r="E6742" s="145" t="s">
        <v>8981</v>
      </c>
    </row>
    <row r="6743" spans="1:5" ht="40.5">
      <c r="A6743" t="str">
        <f t="shared" si="105"/>
        <v>102295</v>
      </c>
      <c r="B6743" s="142" t="s">
        <v>16808</v>
      </c>
      <c r="C6743" s="156" t="s">
        <v>31307</v>
      </c>
      <c r="D6743" s="144" t="s">
        <v>10840</v>
      </c>
      <c r="E6743" s="145" t="s">
        <v>9504</v>
      </c>
    </row>
    <row r="6744" spans="1:5" ht="40.5">
      <c r="A6744" t="str">
        <f t="shared" si="105"/>
        <v>102296</v>
      </c>
      <c r="B6744" s="142" t="s">
        <v>16809</v>
      </c>
      <c r="C6744" s="156" t="s">
        <v>31308</v>
      </c>
      <c r="D6744" s="144" t="s">
        <v>10840</v>
      </c>
      <c r="E6744" s="145" t="s">
        <v>11426</v>
      </c>
    </row>
    <row r="6745" spans="1:5" ht="40.5">
      <c r="A6745" t="str">
        <f t="shared" si="105"/>
        <v>102297</v>
      </c>
      <c r="B6745" s="142" t="s">
        <v>16810</v>
      </c>
      <c r="C6745" s="156" t="s">
        <v>31309</v>
      </c>
      <c r="D6745" s="144" t="s">
        <v>10840</v>
      </c>
      <c r="E6745" s="145" t="s">
        <v>11927</v>
      </c>
    </row>
    <row r="6746" spans="1:5" ht="40.5">
      <c r="A6746" t="str">
        <f t="shared" si="105"/>
        <v>102298</v>
      </c>
      <c r="B6746" s="142" t="s">
        <v>16811</v>
      </c>
      <c r="C6746" s="156" t="s">
        <v>31310</v>
      </c>
      <c r="D6746" s="144" t="s">
        <v>10840</v>
      </c>
      <c r="E6746" s="145" t="s">
        <v>8835</v>
      </c>
    </row>
    <row r="6747" spans="1:5" ht="40.5">
      <c r="A6747" t="str">
        <f t="shared" si="105"/>
        <v>102299</v>
      </c>
      <c r="B6747" s="142" t="s">
        <v>16812</v>
      </c>
      <c r="C6747" s="156" t="s">
        <v>31311</v>
      </c>
      <c r="D6747" s="144" t="s">
        <v>10840</v>
      </c>
      <c r="E6747" s="145" t="s">
        <v>9171</v>
      </c>
    </row>
    <row r="6748" spans="1:5" ht="40.5">
      <c r="A6748" t="str">
        <f t="shared" si="105"/>
        <v>102300</v>
      </c>
      <c r="B6748" s="142" t="s">
        <v>16813</v>
      </c>
      <c r="C6748" s="156" t="s">
        <v>31312</v>
      </c>
      <c r="D6748" s="144" t="s">
        <v>10840</v>
      </c>
      <c r="E6748" s="145" t="s">
        <v>11755</v>
      </c>
    </row>
    <row r="6749" spans="1:5" ht="40.5">
      <c r="A6749" t="str">
        <f t="shared" si="105"/>
        <v>102301</v>
      </c>
      <c r="B6749" s="142" t="s">
        <v>16814</v>
      </c>
      <c r="C6749" s="156" t="s">
        <v>31313</v>
      </c>
      <c r="D6749" s="144" t="s">
        <v>10840</v>
      </c>
      <c r="E6749" s="145" t="s">
        <v>9442</v>
      </c>
    </row>
    <row r="6750" spans="1:5" ht="40.5">
      <c r="A6750" t="str">
        <f t="shared" si="105"/>
        <v>102302</v>
      </c>
      <c r="B6750" s="142" t="s">
        <v>16815</v>
      </c>
      <c r="C6750" s="156" t="s">
        <v>31314</v>
      </c>
      <c r="D6750" s="144" t="s">
        <v>10840</v>
      </c>
      <c r="E6750" s="145" t="s">
        <v>25255</v>
      </c>
    </row>
    <row r="6751" spans="1:5" ht="40.5">
      <c r="A6751" t="str">
        <f t="shared" si="105"/>
        <v>102303</v>
      </c>
      <c r="B6751" s="142" t="s">
        <v>16816</v>
      </c>
      <c r="C6751" s="156" t="s">
        <v>31315</v>
      </c>
      <c r="D6751" s="144" t="s">
        <v>10840</v>
      </c>
      <c r="E6751" s="145" t="s">
        <v>9422</v>
      </c>
    </row>
    <row r="6752" spans="1:5" ht="40.5">
      <c r="A6752" t="str">
        <f t="shared" si="105"/>
        <v>102304</v>
      </c>
      <c r="B6752" s="142" t="s">
        <v>16817</v>
      </c>
      <c r="C6752" s="156" t="s">
        <v>31316</v>
      </c>
      <c r="D6752" s="144" t="s">
        <v>10840</v>
      </c>
      <c r="E6752" s="145" t="s">
        <v>8882</v>
      </c>
    </row>
    <row r="6753" spans="1:5" ht="40.5">
      <c r="A6753" t="str">
        <f t="shared" si="105"/>
        <v>102305</v>
      </c>
      <c r="B6753" s="142" t="s">
        <v>16818</v>
      </c>
      <c r="C6753" s="156" t="s">
        <v>31317</v>
      </c>
      <c r="D6753" s="144" t="s">
        <v>10840</v>
      </c>
      <c r="E6753" s="145" t="s">
        <v>9429</v>
      </c>
    </row>
    <row r="6754" spans="1:5" ht="40.5">
      <c r="A6754" t="str">
        <f t="shared" si="105"/>
        <v>102306</v>
      </c>
      <c r="B6754" s="142" t="s">
        <v>16819</v>
      </c>
      <c r="C6754" s="156" t="s">
        <v>31318</v>
      </c>
      <c r="D6754" s="144" t="s">
        <v>10840</v>
      </c>
      <c r="E6754" s="145" t="s">
        <v>9273</v>
      </c>
    </row>
    <row r="6755" spans="1:5" ht="40.5">
      <c r="A6755" t="str">
        <f t="shared" si="105"/>
        <v>102307</v>
      </c>
      <c r="B6755" s="142" t="s">
        <v>16820</v>
      </c>
      <c r="C6755" s="156" t="s">
        <v>31319</v>
      </c>
      <c r="D6755" s="144" t="s">
        <v>10840</v>
      </c>
      <c r="E6755" s="145" t="s">
        <v>17066</v>
      </c>
    </row>
    <row r="6756" spans="1:5" ht="40.5">
      <c r="A6756" t="str">
        <f t="shared" si="105"/>
        <v>102308</v>
      </c>
      <c r="B6756" s="142" t="s">
        <v>16821</v>
      </c>
      <c r="C6756" s="156" t="s">
        <v>31320</v>
      </c>
      <c r="D6756" s="144" t="s">
        <v>10840</v>
      </c>
      <c r="E6756" s="145" t="s">
        <v>17959</v>
      </c>
    </row>
    <row r="6757" spans="1:5" ht="40.5">
      <c r="A6757" t="str">
        <f t="shared" si="105"/>
        <v>102309</v>
      </c>
      <c r="B6757" s="142" t="s">
        <v>16822</v>
      </c>
      <c r="C6757" s="156" t="s">
        <v>31321</v>
      </c>
      <c r="D6757" s="144" t="s">
        <v>10840</v>
      </c>
      <c r="E6757" s="145" t="s">
        <v>9442</v>
      </c>
    </row>
    <row r="6758" spans="1:5" ht="40.5">
      <c r="A6758" t="str">
        <f t="shared" si="105"/>
        <v>102310</v>
      </c>
      <c r="B6758" s="142" t="s">
        <v>16823</v>
      </c>
      <c r="C6758" s="156" t="s">
        <v>31322</v>
      </c>
      <c r="D6758" s="144" t="s">
        <v>10840</v>
      </c>
      <c r="E6758" s="145" t="s">
        <v>8652</v>
      </c>
    </row>
    <row r="6759" spans="1:5" ht="40.5">
      <c r="A6759" t="str">
        <f t="shared" si="105"/>
        <v>102311</v>
      </c>
      <c r="B6759" s="142" t="s">
        <v>16824</v>
      </c>
      <c r="C6759" s="156" t="s">
        <v>31323</v>
      </c>
      <c r="D6759" s="144" t="s">
        <v>10840</v>
      </c>
      <c r="E6759" s="145" t="s">
        <v>27106</v>
      </c>
    </row>
    <row r="6760" spans="1:5" ht="40.5">
      <c r="A6760" t="str">
        <f t="shared" si="105"/>
        <v>102312</v>
      </c>
      <c r="B6760" s="142" t="s">
        <v>16825</v>
      </c>
      <c r="C6760" s="156" t="s">
        <v>31324</v>
      </c>
      <c r="D6760" s="144" t="s">
        <v>10840</v>
      </c>
      <c r="E6760" s="145" t="s">
        <v>10449</v>
      </c>
    </row>
    <row r="6761" spans="1:5" ht="40.5">
      <c r="A6761" t="str">
        <f t="shared" si="105"/>
        <v>102313</v>
      </c>
      <c r="B6761" s="142" t="s">
        <v>16826</v>
      </c>
      <c r="C6761" s="156" t="s">
        <v>31325</v>
      </c>
      <c r="D6761" s="144" t="s">
        <v>10840</v>
      </c>
      <c r="E6761" s="145" t="s">
        <v>8846</v>
      </c>
    </row>
    <row r="6762" spans="1:5" ht="40.5">
      <c r="A6762" t="str">
        <f t="shared" si="105"/>
        <v>102314</v>
      </c>
      <c r="B6762" s="142" t="s">
        <v>16827</v>
      </c>
      <c r="C6762" s="156" t="s">
        <v>31326</v>
      </c>
      <c r="D6762" s="144" t="s">
        <v>10840</v>
      </c>
      <c r="E6762" s="145" t="s">
        <v>8535</v>
      </c>
    </row>
    <row r="6763" spans="1:5" ht="40.5">
      <c r="A6763" t="str">
        <f t="shared" si="105"/>
        <v>102315</v>
      </c>
      <c r="B6763" s="142" t="s">
        <v>16828</v>
      </c>
      <c r="C6763" s="156" t="s">
        <v>31327</v>
      </c>
      <c r="D6763" s="144" t="s">
        <v>10840</v>
      </c>
      <c r="E6763" s="145" t="s">
        <v>9301</v>
      </c>
    </row>
    <row r="6764" spans="1:5" ht="40.5">
      <c r="A6764" t="str">
        <f t="shared" si="105"/>
        <v>102316</v>
      </c>
      <c r="B6764" s="142" t="s">
        <v>16829</v>
      </c>
      <c r="C6764" s="156" t="s">
        <v>31328</v>
      </c>
      <c r="D6764" s="144" t="s">
        <v>10840</v>
      </c>
      <c r="E6764" s="145" t="s">
        <v>8690</v>
      </c>
    </row>
    <row r="6765" spans="1:5" ht="40.5">
      <c r="A6765" t="str">
        <f t="shared" si="105"/>
        <v>102317</v>
      </c>
      <c r="B6765" s="142" t="s">
        <v>16830</v>
      </c>
      <c r="C6765" s="156" t="s">
        <v>31329</v>
      </c>
      <c r="D6765" s="144" t="s">
        <v>10840</v>
      </c>
      <c r="E6765" s="145" t="s">
        <v>18290</v>
      </c>
    </row>
    <row r="6766" spans="1:5" ht="40.5">
      <c r="A6766" t="str">
        <f t="shared" si="105"/>
        <v>102318</v>
      </c>
      <c r="B6766" s="142" t="s">
        <v>16831</v>
      </c>
      <c r="C6766" s="156" t="s">
        <v>31330</v>
      </c>
      <c r="D6766" s="144" t="s">
        <v>10840</v>
      </c>
      <c r="E6766" s="145" t="s">
        <v>9020</v>
      </c>
    </row>
    <row r="6767" spans="1:5" ht="40.5">
      <c r="A6767" t="str">
        <f t="shared" si="105"/>
        <v>102319</v>
      </c>
      <c r="B6767" s="142" t="s">
        <v>16832</v>
      </c>
      <c r="C6767" s="156" t="s">
        <v>31331</v>
      </c>
      <c r="D6767" s="144" t="s">
        <v>10840</v>
      </c>
      <c r="E6767" s="145" t="s">
        <v>17989</v>
      </c>
    </row>
    <row r="6768" spans="1:5" ht="40.5">
      <c r="A6768" t="str">
        <f t="shared" si="105"/>
        <v>102320</v>
      </c>
      <c r="B6768" s="142" t="s">
        <v>16833</v>
      </c>
      <c r="C6768" s="156" t="s">
        <v>31332</v>
      </c>
      <c r="D6768" s="144" t="s">
        <v>10840</v>
      </c>
      <c r="E6768" s="145" t="s">
        <v>11959</v>
      </c>
    </row>
    <row r="6769" spans="1:5" ht="40.5">
      <c r="A6769" t="str">
        <f t="shared" si="105"/>
        <v>102321</v>
      </c>
      <c r="B6769" s="142" t="s">
        <v>16834</v>
      </c>
      <c r="C6769" s="156" t="s">
        <v>31333</v>
      </c>
      <c r="D6769" s="144" t="s">
        <v>10840</v>
      </c>
      <c r="E6769" s="145" t="s">
        <v>17660</v>
      </c>
    </row>
    <row r="6770" spans="1:5" ht="40.5">
      <c r="A6770" t="str">
        <f t="shared" si="105"/>
        <v>102322</v>
      </c>
      <c r="B6770" s="142" t="s">
        <v>16835</v>
      </c>
      <c r="C6770" s="156" t="s">
        <v>31334</v>
      </c>
      <c r="D6770" s="144" t="s">
        <v>10840</v>
      </c>
      <c r="E6770" s="145" t="s">
        <v>16671</v>
      </c>
    </row>
    <row r="6771" spans="1:5" ht="40.5">
      <c r="A6771" t="str">
        <f t="shared" si="105"/>
        <v>102323</v>
      </c>
      <c r="B6771" s="142" t="s">
        <v>16836</v>
      </c>
      <c r="C6771" s="156" t="s">
        <v>31335</v>
      </c>
      <c r="D6771" s="144" t="s">
        <v>10840</v>
      </c>
      <c r="E6771" s="145" t="s">
        <v>9455</v>
      </c>
    </row>
    <row r="6772" spans="1:5" ht="40.5">
      <c r="A6772" t="str">
        <f t="shared" si="105"/>
        <v>102324</v>
      </c>
      <c r="B6772" s="142" t="s">
        <v>16837</v>
      </c>
      <c r="C6772" s="156" t="s">
        <v>31336</v>
      </c>
      <c r="D6772" s="144" t="s">
        <v>10840</v>
      </c>
      <c r="E6772" s="145" t="s">
        <v>8727</v>
      </c>
    </row>
    <row r="6773" spans="1:5" ht="40.5">
      <c r="A6773" t="str">
        <f t="shared" si="105"/>
        <v>102325</v>
      </c>
      <c r="B6773" s="142" t="s">
        <v>16838</v>
      </c>
      <c r="C6773" s="156" t="s">
        <v>31337</v>
      </c>
      <c r="D6773" s="144" t="s">
        <v>10840</v>
      </c>
      <c r="E6773" s="145" t="s">
        <v>16386</v>
      </c>
    </row>
    <row r="6774" spans="1:5" ht="40.5">
      <c r="A6774" t="str">
        <f t="shared" si="105"/>
        <v>102326</v>
      </c>
      <c r="B6774" s="142" t="s">
        <v>16839</v>
      </c>
      <c r="C6774" s="156" t="s">
        <v>31338</v>
      </c>
      <c r="D6774" s="144" t="s">
        <v>10840</v>
      </c>
      <c r="E6774" s="145" t="s">
        <v>12833</v>
      </c>
    </row>
    <row r="6775" spans="1:5" ht="40.5">
      <c r="A6775" t="str">
        <f t="shared" si="105"/>
        <v>102327</v>
      </c>
      <c r="B6775" s="142" t="s">
        <v>16840</v>
      </c>
      <c r="C6775" s="156" t="s">
        <v>31339</v>
      </c>
      <c r="D6775" s="144" t="s">
        <v>10840</v>
      </c>
      <c r="E6775" s="145" t="s">
        <v>11719</v>
      </c>
    </row>
    <row r="6776" spans="1:5" ht="40.5">
      <c r="A6776" t="str">
        <f t="shared" si="105"/>
        <v>102328</v>
      </c>
      <c r="B6776" s="142" t="s">
        <v>16841</v>
      </c>
      <c r="C6776" s="156" t="s">
        <v>31340</v>
      </c>
      <c r="D6776" s="144" t="s">
        <v>10840</v>
      </c>
      <c r="E6776" s="145" t="s">
        <v>12810</v>
      </c>
    </row>
    <row r="6777" spans="1:5" ht="40.5">
      <c r="A6777" t="str">
        <f t="shared" si="105"/>
        <v>102329</v>
      </c>
      <c r="B6777" s="142" t="s">
        <v>16842</v>
      </c>
      <c r="C6777" s="156" t="s">
        <v>31341</v>
      </c>
      <c r="D6777" s="144" t="s">
        <v>10840</v>
      </c>
      <c r="E6777" s="145" t="s">
        <v>12602</v>
      </c>
    </row>
    <row r="6778" spans="1:5" ht="27">
      <c r="A6778" t="str">
        <f t="shared" si="105"/>
        <v>102330</v>
      </c>
      <c r="B6778" s="142" t="s">
        <v>16852</v>
      </c>
      <c r="C6778" s="156" t="s">
        <v>15739</v>
      </c>
      <c r="D6778" s="144" t="s">
        <v>14608</v>
      </c>
      <c r="E6778" s="145" t="s">
        <v>16976</v>
      </c>
    </row>
    <row r="6779" spans="1:5" ht="40.5">
      <c r="A6779" t="str">
        <f t="shared" si="105"/>
        <v>102331</v>
      </c>
      <c r="B6779" s="142" t="s">
        <v>16853</v>
      </c>
      <c r="C6779" s="156" t="s">
        <v>15740</v>
      </c>
      <c r="D6779" s="144" t="s">
        <v>14608</v>
      </c>
      <c r="E6779" s="145" t="s">
        <v>8507</v>
      </c>
    </row>
    <row r="6780" spans="1:5" ht="27">
      <c r="A6780" t="str">
        <f t="shared" si="105"/>
        <v>102332</v>
      </c>
      <c r="B6780" s="142" t="s">
        <v>16854</v>
      </c>
      <c r="C6780" s="156" t="s">
        <v>15743</v>
      </c>
      <c r="D6780" s="144" t="s">
        <v>14608</v>
      </c>
      <c r="E6780" s="145" t="s">
        <v>8756</v>
      </c>
    </row>
    <row r="6781" spans="1:5" ht="40.5">
      <c r="A6781" t="str">
        <f t="shared" si="105"/>
        <v>102333</v>
      </c>
      <c r="B6781" s="142" t="s">
        <v>16855</v>
      </c>
      <c r="C6781" s="156" t="s">
        <v>15744</v>
      </c>
      <c r="D6781" s="144" t="s">
        <v>14608</v>
      </c>
      <c r="E6781" s="145" t="s">
        <v>9069</v>
      </c>
    </row>
    <row r="6782" spans="1:5" ht="27">
      <c r="A6782" t="str">
        <f t="shared" si="105"/>
        <v>102354</v>
      </c>
      <c r="B6782" s="142" t="s">
        <v>16780</v>
      </c>
      <c r="C6782" s="156" t="s">
        <v>16781</v>
      </c>
      <c r="D6782" s="144" t="s">
        <v>10840</v>
      </c>
      <c r="E6782" s="145" t="s">
        <v>31342</v>
      </c>
    </row>
    <row r="6783" spans="1:5" ht="27">
      <c r="A6783" t="str">
        <f t="shared" si="105"/>
        <v>102355</v>
      </c>
      <c r="B6783" s="142" t="s">
        <v>16782</v>
      </c>
      <c r="C6783" s="156" t="s">
        <v>16783</v>
      </c>
      <c r="D6783" s="144" t="s">
        <v>10840</v>
      </c>
      <c r="E6783" s="145" t="s">
        <v>25317</v>
      </c>
    </row>
    <row r="6784" spans="1:5" ht="27">
      <c r="A6784" t="str">
        <f t="shared" si="105"/>
        <v>102360</v>
      </c>
      <c r="B6784" s="142" t="s">
        <v>16784</v>
      </c>
      <c r="C6784" s="156" t="s">
        <v>16785</v>
      </c>
      <c r="D6784" s="144" t="s">
        <v>10840</v>
      </c>
      <c r="E6784" s="145" t="s">
        <v>30056</v>
      </c>
    </row>
    <row r="6785" spans="1:5" ht="27">
      <c r="A6785" t="str">
        <f t="shared" si="105"/>
        <v>102361</v>
      </c>
      <c r="B6785" s="142" t="s">
        <v>16786</v>
      </c>
      <c r="C6785" s="156" t="s">
        <v>16787</v>
      </c>
      <c r="D6785" s="144" t="s">
        <v>10840</v>
      </c>
      <c r="E6785" s="145" t="s">
        <v>16658</v>
      </c>
    </row>
    <row r="6786" spans="1:5" ht="40.5">
      <c r="A6786" t="str">
        <f t="shared" si="105"/>
        <v>102362</v>
      </c>
      <c r="B6786" s="142" t="s">
        <v>16857</v>
      </c>
      <c r="C6786" s="156" t="s">
        <v>16858</v>
      </c>
      <c r="D6786" s="144" t="s">
        <v>9772</v>
      </c>
      <c r="E6786" s="145" t="s">
        <v>31343</v>
      </c>
    </row>
    <row r="6787" spans="1:5" ht="40.5">
      <c r="A6787" t="str">
        <f t="shared" si="105"/>
        <v>102363</v>
      </c>
      <c r="B6787" s="142" t="s">
        <v>16859</v>
      </c>
      <c r="C6787" s="156" t="s">
        <v>16860</v>
      </c>
      <c r="D6787" s="144" t="s">
        <v>9772</v>
      </c>
      <c r="E6787" s="145" t="s">
        <v>31344</v>
      </c>
    </row>
    <row r="6788" spans="1:5" ht="40.5">
      <c r="A6788" t="str">
        <f t="shared" si="105"/>
        <v>102364</v>
      </c>
      <c r="B6788" s="142" t="s">
        <v>16861</v>
      </c>
      <c r="C6788" s="156" t="s">
        <v>16862</v>
      </c>
      <c r="D6788" s="144" t="s">
        <v>9772</v>
      </c>
      <c r="E6788" s="145" t="s">
        <v>31345</v>
      </c>
    </row>
    <row r="6789" spans="1:5" ht="27">
      <c r="A6789" t="str">
        <f t="shared" si="105"/>
        <v>102457</v>
      </c>
      <c r="B6789" s="142" t="s">
        <v>17190</v>
      </c>
      <c r="C6789" s="156" t="s">
        <v>17191</v>
      </c>
      <c r="D6789" s="144" t="s">
        <v>9623</v>
      </c>
      <c r="E6789" s="145" t="s">
        <v>31346</v>
      </c>
    </row>
    <row r="6790" spans="1:5" ht="27">
      <c r="A6790" t="str">
        <f t="shared" si="105"/>
        <v>102473</v>
      </c>
      <c r="B6790" s="142" t="s">
        <v>17224</v>
      </c>
      <c r="C6790" s="156" t="s">
        <v>17225</v>
      </c>
      <c r="D6790" s="144" t="s">
        <v>10840</v>
      </c>
      <c r="E6790" s="145" t="s">
        <v>31347</v>
      </c>
    </row>
    <row r="6791" spans="1:5" ht="27">
      <c r="A6791" t="str">
        <f t="shared" si="105"/>
        <v>102474</v>
      </c>
      <c r="B6791" s="142" t="s">
        <v>17226</v>
      </c>
      <c r="C6791" s="156" t="s">
        <v>17227</v>
      </c>
      <c r="D6791" s="144" t="s">
        <v>10840</v>
      </c>
      <c r="E6791" s="145" t="s">
        <v>25286</v>
      </c>
    </row>
    <row r="6792" spans="1:5" ht="27">
      <c r="A6792" t="str">
        <f t="shared" ref="A6792:A6855" si="106">IF(ISERROR(SEARCH("/",B6792)=6),TRIM(CLEAN(B6792)),IF(SEARCH("/",B6792)=6,IF(LEN(TRIM(CLEAN(B6792)))=7,LEFT(TRIM(CLEAN(B6792)),6)&amp;"00"&amp;RIGHT(TRIM(CLEAN(B6792)),1),LEFT(TRIM(CLEAN(B6792)),6)&amp;"0"&amp;RIGHT(TRIM(CLEAN(B6792)),2)),TRIM(CLEAN(B6792))))</f>
        <v>102475</v>
      </c>
      <c r="B6792" s="142" t="s">
        <v>17228</v>
      </c>
      <c r="C6792" s="156" t="s">
        <v>17229</v>
      </c>
      <c r="D6792" s="144" t="s">
        <v>10840</v>
      </c>
      <c r="E6792" s="145" t="s">
        <v>31348</v>
      </c>
    </row>
    <row r="6793" spans="1:5" ht="27">
      <c r="A6793" t="str">
        <f t="shared" si="106"/>
        <v>102476</v>
      </c>
      <c r="B6793" s="142" t="s">
        <v>17230</v>
      </c>
      <c r="C6793" s="156" t="s">
        <v>17231</v>
      </c>
      <c r="D6793" s="144" t="s">
        <v>10840</v>
      </c>
      <c r="E6793" s="145" t="s">
        <v>25336</v>
      </c>
    </row>
    <row r="6794" spans="1:5" ht="27">
      <c r="A6794" t="str">
        <f t="shared" si="106"/>
        <v>102477</v>
      </c>
      <c r="B6794" s="142" t="s">
        <v>17232</v>
      </c>
      <c r="C6794" s="156" t="s">
        <v>17233</v>
      </c>
      <c r="D6794" s="144" t="s">
        <v>10840</v>
      </c>
      <c r="E6794" s="145" t="s">
        <v>31349</v>
      </c>
    </row>
    <row r="6795" spans="1:5" ht="27">
      <c r="A6795" t="str">
        <f t="shared" si="106"/>
        <v>102478</v>
      </c>
      <c r="B6795" s="142" t="s">
        <v>17234</v>
      </c>
      <c r="C6795" s="156" t="s">
        <v>17235</v>
      </c>
      <c r="D6795" s="144" t="s">
        <v>10840</v>
      </c>
      <c r="E6795" s="145" t="s">
        <v>31350</v>
      </c>
    </row>
    <row r="6796" spans="1:5" ht="27">
      <c r="A6796" t="str">
        <f t="shared" si="106"/>
        <v>102479</v>
      </c>
      <c r="B6796" s="142" t="s">
        <v>17236</v>
      </c>
      <c r="C6796" s="156" t="s">
        <v>17237</v>
      </c>
      <c r="D6796" s="144" t="s">
        <v>10840</v>
      </c>
      <c r="E6796" s="145" t="s">
        <v>31351</v>
      </c>
    </row>
    <row r="6797" spans="1:5" ht="27">
      <c r="A6797" t="str">
        <f t="shared" si="106"/>
        <v>102480</v>
      </c>
      <c r="B6797" s="142" t="s">
        <v>17238</v>
      </c>
      <c r="C6797" s="156" t="s">
        <v>17239</v>
      </c>
      <c r="D6797" s="144" t="s">
        <v>10840</v>
      </c>
      <c r="E6797" s="145" t="s">
        <v>29838</v>
      </c>
    </row>
    <row r="6798" spans="1:5" ht="27">
      <c r="A6798" t="str">
        <f t="shared" si="106"/>
        <v>102481</v>
      </c>
      <c r="B6798" s="142" t="s">
        <v>17240</v>
      </c>
      <c r="C6798" s="156" t="s">
        <v>17241</v>
      </c>
      <c r="D6798" s="144" t="s">
        <v>10840</v>
      </c>
      <c r="E6798" s="145" t="s">
        <v>31352</v>
      </c>
    </row>
    <row r="6799" spans="1:5" ht="27">
      <c r="A6799" t="str">
        <f t="shared" si="106"/>
        <v>102482</v>
      </c>
      <c r="B6799" s="142" t="s">
        <v>17242</v>
      </c>
      <c r="C6799" s="156" t="s">
        <v>17243</v>
      </c>
      <c r="D6799" s="144" t="s">
        <v>10840</v>
      </c>
      <c r="E6799" s="145" t="s">
        <v>31353</v>
      </c>
    </row>
    <row r="6800" spans="1:5" ht="27">
      <c r="A6800" t="str">
        <f t="shared" si="106"/>
        <v>102483</v>
      </c>
      <c r="B6800" s="142" t="s">
        <v>17244</v>
      </c>
      <c r="C6800" s="156" t="s">
        <v>17245</v>
      </c>
      <c r="D6800" s="144" t="s">
        <v>10840</v>
      </c>
      <c r="E6800" s="145" t="s">
        <v>31354</v>
      </c>
    </row>
    <row r="6801" spans="1:5" ht="27">
      <c r="A6801" t="str">
        <f t="shared" si="106"/>
        <v>102484</v>
      </c>
      <c r="B6801" s="142" t="s">
        <v>17246</v>
      </c>
      <c r="C6801" s="156" t="s">
        <v>17247</v>
      </c>
      <c r="D6801" s="144" t="s">
        <v>10840</v>
      </c>
      <c r="E6801" s="145" t="s">
        <v>31355</v>
      </c>
    </row>
    <row r="6802" spans="1:5" ht="27">
      <c r="A6802" t="str">
        <f t="shared" si="106"/>
        <v>102485</v>
      </c>
      <c r="B6802" s="142" t="s">
        <v>17248</v>
      </c>
      <c r="C6802" s="156" t="s">
        <v>17249</v>
      </c>
      <c r="D6802" s="144" t="s">
        <v>10840</v>
      </c>
      <c r="E6802" s="145" t="s">
        <v>31356</v>
      </c>
    </row>
    <row r="6803" spans="1:5" ht="27">
      <c r="A6803" t="str">
        <f t="shared" si="106"/>
        <v>102486</v>
      </c>
      <c r="B6803" s="142" t="s">
        <v>17250</v>
      </c>
      <c r="C6803" s="156" t="s">
        <v>17251</v>
      </c>
      <c r="D6803" s="144" t="s">
        <v>10840</v>
      </c>
      <c r="E6803" s="145" t="s">
        <v>31357</v>
      </c>
    </row>
    <row r="6804" spans="1:5" ht="27">
      <c r="A6804" t="str">
        <f t="shared" si="106"/>
        <v>102487</v>
      </c>
      <c r="B6804" s="142" t="s">
        <v>17252</v>
      </c>
      <c r="C6804" s="156" t="s">
        <v>17253</v>
      </c>
      <c r="D6804" s="144" t="s">
        <v>10840</v>
      </c>
      <c r="E6804" s="145" t="s">
        <v>31358</v>
      </c>
    </row>
    <row r="6805" spans="1:5">
      <c r="A6805" t="str">
        <f t="shared" si="106"/>
        <v>102488</v>
      </c>
      <c r="B6805" s="142" t="s">
        <v>17376</v>
      </c>
      <c r="C6805" s="156" t="s">
        <v>17377</v>
      </c>
      <c r="D6805" s="144" t="s">
        <v>9772</v>
      </c>
      <c r="E6805" s="145" t="s">
        <v>16359</v>
      </c>
    </row>
    <row r="6806" spans="1:5">
      <c r="A6806" t="str">
        <f t="shared" si="106"/>
        <v>102489</v>
      </c>
      <c r="B6806" s="142" t="s">
        <v>17378</v>
      </c>
      <c r="C6806" s="156" t="s">
        <v>17379</v>
      </c>
      <c r="D6806" s="144" t="s">
        <v>9772</v>
      </c>
      <c r="E6806" s="145" t="s">
        <v>16427</v>
      </c>
    </row>
    <row r="6807" spans="1:5" ht="27">
      <c r="A6807" t="str">
        <f t="shared" si="106"/>
        <v>102491</v>
      </c>
      <c r="B6807" s="142" t="s">
        <v>17380</v>
      </c>
      <c r="C6807" s="156" t="s">
        <v>17381</v>
      </c>
      <c r="D6807" s="144" t="s">
        <v>9772</v>
      </c>
      <c r="E6807" s="145" t="s">
        <v>9291</v>
      </c>
    </row>
    <row r="6808" spans="1:5" ht="27">
      <c r="A6808" t="str">
        <f t="shared" si="106"/>
        <v>102492</v>
      </c>
      <c r="B6808" s="142" t="s">
        <v>17382</v>
      </c>
      <c r="C6808" s="156" t="s">
        <v>17383</v>
      </c>
      <c r="D6808" s="144" t="s">
        <v>9772</v>
      </c>
      <c r="E6808" s="145" t="s">
        <v>9985</v>
      </c>
    </row>
    <row r="6809" spans="1:5" ht="27">
      <c r="A6809" t="str">
        <f t="shared" si="106"/>
        <v>102494</v>
      </c>
      <c r="B6809" s="142" t="s">
        <v>17384</v>
      </c>
      <c r="C6809" s="156" t="s">
        <v>17385</v>
      </c>
      <c r="D6809" s="144" t="s">
        <v>9772</v>
      </c>
      <c r="E6809" s="145" t="s">
        <v>17939</v>
      </c>
    </row>
    <row r="6810" spans="1:5" ht="27">
      <c r="A6810" t="str">
        <f t="shared" si="106"/>
        <v>102496</v>
      </c>
      <c r="B6810" s="142" t="s">
        <v>17386</v>
      </c>
      <c r="C6810" s="156" t="s">
        <v>17387</v>
      </c>
      <c r="D6810" s="144" t="s">
        <v>9548</v>
      </c>
      <c r="E6810" s="145" t="s">
        <v>9221</v>
      </c>
    </row>
    <row r="6811" spans="1:5" ht="27">
      <c r="A6811" t="str">
        <f t="shared" si="106"/>
        <v>102497</v>
      </c>
      <c r="B6811" s="142" t="s">
        <v>17388</v>
      </c>
      <c r="C6811" s="156" t="s">
        <v>17389</v>
      </c>
      <c r="D6811" s="144" t="s">
        <v>9548</v>
      </c>
      <c r="E6811" s="145" t="s">
        <v>16476</v>
      </c>
    </row>
    <row r="6812" spans="1:5">
      <c r="A6812" t="str">
        <f t="shared" si="106"/>
        <v>102498</v>
      </c>
      <c r="B6812" s="142" t="s">
        <v>17390</v>
      </c>
      <c r="C6812" s="156" t="s">
        <v>17391</v>
      </c>
      <c r="D6812" s="144" t="s">
        <v>9548</v>
      </c>
      <c r="E6812" s="145" t="s">
        <v>9051</v>
      </c>
    </row>
    <row r="6813" spans="1:5">
      <c r="A6813" t="str">
        <f t="shared" si="106"/>
        <v>102499</v>
      </c>
      <c r="B6813" s="142" t="s">
        <v>17392</v>
      </c>
      <c r="C6813" s="156" t="s">
        <v>17393</v>
      </c>
      <c r="D6813" s="144" t="s">
        <v>9772</v>
      </c>
      <c r="E6813" s="145" t="s">
        <v>17010</v>
      </c>
    </row>
    <row r="6814" spans="1:5" ht="27">
      <c r="A6814" t="str">
        <f t="shared" si="106"/>
        <v>102500</v>
      </c>
      <c r="B6814" s="142" t="s">
        <v>17394</v>
      </c>
      <c r="C6814" s="156" t="s">
        <v>17395</v>
      </c>
      <c r="D6814" s="144" t="s">
        <v>9548</v>
      </c>
      <c r="E6814" s="145" t="s">
        <v>17976</v>
      </c>
    </row>
    <row r="6815" spans="1:5" ht="27">
      <c r="A6815" t="str">
        <f t="shared" si="106"/>
        <v>102501</v>
      </c>
      <c r="B6815" s="142" t="s">
        <v>17396</v>
      </c>
      <c r="C6815" s="156" t="s">
        <v>17397</v>
      </c>
      <c r="D6815" s="144" t="s">
        <v>9772</v>
      </c>
      <c r="E6815" s="145" t="s">
        <v>9369</v>
      </c>
    </row>
    <row r="6816" spans="1:5" ht="27">
      <c r="A6816" t="str">
        <f t="shared" si="106"/>
        <v>102504</v>
      </c>
      <c r="B6816" s="142" t="s">
        <v>17398</v>
      </c>
      <c r="C6816" s="156" t="s">
        <v>17399</v>
      </c>
      <c r="D6816" s="144" t="s">
        <v>9548</v>
      </c>
      <c r="E6816" s="145" t="s">
        <v>18887</v>
      </c>
    </row>
    <row r="6817" spans="1:5" ht="27">
      <c r="A6817" t="str">
        <f t="shared" si="106"/>
        <v>102505</v>
      </c>
      <c r="B6817" s="142" t="s">
        <v>17400</v>
      </c>
      <c r="C6817" s="156" t="s">
        <v>17401</v>
      </c>
      <c r="D6817" s="144" t="s">
        <v>9548</v>
      </c>
      <c r="E6817" s="145" t="s">
        <v>16650</v>
      </c>
    </row>
    <row r="6818" spans="1:5" ht="27">
      <c r="A6818" t="str">
        <f t="shared" si="106"/>
        <v>102506</v>
      </c>
      <c r="B6818" s="142" t="s">
        <v>17402</v>
      </c>
      <c r="C6818" s="156" t="s">
        <v>17403</v>
      </c>
      <c r="D6818" s="144" t="s">
        <v>9548</v>
      </c>
      <c r="E6818" s="145" t="s">
        <v>9244</v>
      </c>
    </row>
    <row r="6819" spans="1:5" ht="27">
      <c r="A6819" t="str">
        <f t="shared" si="106"/>
        <v>102507</v>
      </c>
      <c r="B6819" s="142" t="s">
        <v>17404</v>
      </c>
      <c r="C6819" s="156" t="s">
        <v>17405</v>
      </c>
      <c r="D6819" s="144" t="s">
        <v>9548</v>
      </c>
      <c r="E6819" s="145" t="s">
        <v>25095</v>
      </c>
    </row>
    <row r="6820" spans="1:5" ht="27">
      <c r="A6820" t="str">
        <f t="shared" si="106"/>
        <v>102508</v>
      </c>
      <c r="B6820" s="142" t="s">
        <v>17406</v>
      </c>
      <c r="C6820" s="156" t="s">
        <v>17407</v>
      </c>
      <c r="D6820" s="144" t="s">
        <v>9772</v>
      </c>
      <c r="E6820" s="145" t="s">
        <v>31359</v>
      </c>
    </row>
    <row r="6821" spans="1:5" ht="27">
      <c r="A6821" t="str">
        <f t="shared" si="106"/>
        <v>102509</v>
      </c>
      <c r="B6821" s="142" t="s">
        <v>17408</v>
      </c>
      <c r="C6821" s="156" t="s">
        <v>17409</v>
      </c>
      <c r="D6821" s="144" t="s">
        <v>9772</v>
      </c>
      <c r="E6821" s="145" t="s">
        <v>10229</v>
      </c>
    </row>
    <row r="6822" spans="1:5" ht="40.5">
      <c r="A6822" t="str">
        <f t="shared" si="106"/>
        <v>102512</v>
      </c>
      <c r="B6822" s="142" t="s">
        <v>17410</v>
      </c>
      <c r="C6822" s="156" t="s">
        <v>17411</v>
      </c>
      <c r="D6822" s="144" t="s">
        <v>9548</v>
      </c>
      <c r="E6822" s="145" t="s">
        <v>15425</v>
      </c>
    </row>
    <row r="6823" spans="1:5" ht="27">
      <c r="A6823" t="str">
        <f t="shared" si="106"/>
        <v>102513</v>
      </c>
      <c r="B6823" s="142" t="s">
        <v>17412</v>
      </c>
      <c r="C6823" s="156" t="s">
        <v>17413</v>
      </c>
      <c r="D6823" s="144" t="s">
        <v>9772</v>
      </c>
      <c r="E6823" s="145" t="s">
        <v>17711</v>
      </c>
    </row>
    <row r="6824" spans="1:5" ht="27">
      <c r="A6824" t="str">
        <f t="shared" si="106"/>
        <v>102520</v>
      </c>
      <c r="B6824" s="142" t="s">
        <v>17414</v>
      </c>
      <c r="C6824" s="156" t="s">
        <v>17415</v>
      </c>
      <c r="D6824" s="144" t="s">
        <v>9772</v>
      </c>
      <c r="E6824" s="145" t="s">
        <v>31360</v>
      </c>
    </row>
    <row r="6825" spans="1:5" ht="27">
      <c r="A6825" t="str">
        <f t="shared" si="106"/>
        <v>102521</v>
      </c>
      <c r="B6825" s="142" t="s">
        <v>17201</v>
      </c>
      <c r="C6825" s="156" t="s">
        <v>17202</v>
      </c>
      <c r="D6825" s="144" t="s">
        <v>9623</v>
      </c>
      <c r="E6825" s="145" t="s">
        <v>28103</v>
      </c>
    </row>
    <row r="6826" spans="1:5" ht="27">
      <c r="A6826" t="str">
        <f t="shared" si="106"/>
        <v>102522</v>
      </c>
      <c r="B6826" s="142" t="s">
        <v>17203</v>
      </c>
      <c r="C6826" s="156" t="s">
        <v>17204</v>
      </c>
      <c r="D6826" s="144" t="s">
        <v>9623</v>
      </c>
      <c r="E6826" s="145" t="s">
        <v>28642</v>
      </c>
    </row>
    <row r="6827" spans="1:5" ht="27">
      <c r="A6827" t="str">
        <f t="shared" si="106"/>
        <v>102523</v>
      </c>
      <c r="B6827" s="142" t="s">
        <v>17205</v>
      </c>
      <c r="C6827" s="156" t="s">
        <v>17206</v>
      </c>
      <c r="D6827" s="144" t="s">
        <v>9623</v>
      </c>
      <c r="E6827" s="145" t="s">
        <v>31361</v>
      </c>
    </row>
    <row r="6828" spans="1:5" ht="27">
      <c r="A6828" t="str">
        <f t="shared" si="106"/>
        <v>102568</v>
      </c>
      <c r="B6828" s="142" t="s">
        <v>18823</v>
      </c>
      <c r="C6828" s="156" t="s">
        <v>18824</v>
      </c>
      <c r="D6828" s="144" t="s">
        <v>14979</v>
      </c>
      <c r="E6828" s="145" t="s">
        <v>31362</v>
      </c>
    </row>
    <row r="6829" spans="1:5">
      <c r="A6829" t="str">
        <f t="shared" si="106"/>
        <v>102587</v>
      </c>
      <c r="B6829" s="142" t="s">
        <v>18646</v>
      </c>
      <c r="C6829" s="156" t="s">
        <v>18647</v>
      </c>
      <c r="D6829" s="144" t="s">
        <v>9623</v>
      </c>
      <c r="E6829" s="145" t="s">
        <v>8621</v>
      </c>
    </row>
    <row r="6830" spans="1:5">
      <c r="A6830" t="str">
        <f t="shared" si="106"/>
        <v>102588</v>
      </c>
      <c r="B6830" s="142" t="s">
        <v>18648</v>
      </c>
      <c r="C6830" s="156" t="s">
        <v>18649</v>
      </c>
      <c r="D6830" s="144" t="s">
        <v>9623</v>
      </c>
      <c r="E6830" s="145" t="s">
        <v>9138</v>
      </c>
    </row>
    <row r="6831" spans="1:5">
      <c r="A6831" t="str">
        <f t="shared" si="106"/>
        <v>102589</v>
      </c>
      <c r="B6831" s="142" t="s">
        <v>18650</v>
      </c>
      <c r="C6831" s="156" t="s">
        <v>18651</v>
      </c>
      <c r="D6831" s="144" t="s">
        <v>9623</v>
      </c>
      <c r="E6831" s="145" t="s">
        <v>18178</v>
      </c>
    </row>
    <row r="6832" spans="1:5">
      <c r="A6832" t="str">
        <f t="shared" si="106"/>
        <v>102590</v>
      </c>
      <c r="B6832" s="142" t="s">
        <v>18652</v>
      </c>
      <c r="C6832" s="156" t="s">
        <v>18653</v>
      </c>
      <c r="D6832" s="144" t="s">
        <v>9623</v>
      </c>
      <c r="E6832" s="145" t="s">
        <v>17042</v>
      </c>
    </row>
    <row r="6833" spans="1:5">
      <c r="A6833" t="str">
        <f t="shared" si="106"/>
        <v>102591</v>
      </c>
      <c r="B6833" s="142" t="s">
        <v>18654</v>
      </c>
      <c r="C6833" s="156" t="s">
        <v>18655</v>
      </c>
      <c r="D6833" s="144" t="s">
        <v>9623</v>
      </c>
      <c r="E6833" s="145" t="s">
        <v>9399</v>
      </c>
    </row>
    <row r="6834" spans="1:5">
      <c r="A6834" t="str">
        <f t="shared" si="106"/>
        <v>102592</v>
      </c>
      <c r="B6834" s="142" t="s">
        <v>18656</v>
      </c>
      <c r="C6834" s="156" t="s">
        <v>18657</v>
      </c>
      <c r="D6834" s="144" t="s">
        <v>9623</v>
      </c>
      <c r="E6834" s="145" t="s">
        <v>15220</v>
      </c>
    </row>
    <row r="6835" spans="1:5">
      <c r="A6835" t="str">
        <f t="shared" si="106"/>
        <v>102593</v>
      </c>
      <c r="B6835" s="142" t="s">
        <v>18658</v>
      </c>
      <c r="C6835" s="156" t="s">
        <v>18659</v>
      </c>
      <c r="D6835" s="144" t="s">
        <v>9623</v>
      </c>
      <c r="E6835" s="145" t="s">
        <v>28382</v>
      </c>
    </row>
    <row r="6836" spans="1:5">
      <c r="A6836" t="str">
        <f t="shared" si="106"/>
        <v>102594</v>
      </c>
      <c r="B6836" s="142" t="s">
        <v>18660</v>
      </c>
      <c r="C6836" s="156" t="s">
        <v>18661</v>
      </c>
      <c r="D6836" s="144" t="s">
        <v>9623</v>
      </c>
      <c r="E6836" s="145" t="s">
        <v>9253</v>
      </c>
    </row>
    <row r="6837" spans="1:5">
      <c r="A6837" t="str">
        <f t="shared" si="106"/>
        <v>102595</v>
      </c>
      <c r="B6837" s="142" t="s">
        <v>18662</v>
      </c>
      <c r="C6837" s="156" t="s">
        <v>18663</v>
      </c>
      <c r="D6837" s="144" t="s">
        <v>9623</v>
      </c>
      <c r="E6837" s="145" t="s">
        <v>17042</v>
      </c>
    </row>
    <row r="6838" spans="1:5">
      <c r="A6838" t="str">
        <f t="shared" si="106"/>
        <v>102596</v>
      </c>
      <c r="B6838" s="142" t="s">
        <v>18664</v>
      </c>
      <c r="C6838" s="156" t="s">
        <v>18665</v>
      </c>
      <c r="D6838" s="144" t="s">
        <v>9623</v>
      </c>
      <c r="E6838" s="145" t="s">
        <v>8702</v>
      </c>
    </row>
    <row r="6839" spans="1:5">
      <c r="A6839" t="str">
        <f t="shared" si="106"/>
        <v>102597</v>
      </c>
      <c r="B6839" s="142" t="s">
        <v>18667</v>
      </c>
      <c r="C6839" s="156" t="s">
        <v>18668</v>
      </c>
      <c r="D6839" s="144" t="s">
        <v>9623</v>
      </c>
      <c r="E6839" s="145" t="s">
        <v>18967</v>
      </c>
    </row>
    <row r="6840" spans="1:5">
      <c r="A6840" t="str">
        <f t="shared" si="106"/>
        <v>102598</v>
      </c>
      <c r="B6840" s="142" t="s">
        <v>18669</v>
      </c>
      <c r="C6840" s="156" t="s">
        <v>18670</v>
      </c>
      <c r="D6840" s="144" t="s">
        <v>9623</v>
      </c>
      <c r="E6840" s="145" t="s">
        <v>8581</v>
      </c>
    </row>
    <row r="6841" spans="1:5">
      <c r="A6841" t="str">
        <f t="shared" si="106"/>
        <v>102599</v>
      </c>
      <c r="B6841" s="142" t="s">
        <v>18671</v>
      </c>
      <c r="C6841" s="156" t="s">
        <v>18672</v>
      </c>
      <c r="D6841" s="144" t="s">
        <v>9623</v>
      </c>
      <c r="E6841" s="145" t="s">
        <v>9185</v>
      </c>
    </row>
    <row r="6842" spans="1:5">
      <c r="A6842" t="str">
        <f t="shared" si="106"/>
        <v>102600</v>
      </c>
      <c r="B6842" s="142" t="s">
        <v>18673</v>
      </c>
      <c r="C6842" s="156" t="s">
        <v>18674</v>
      </c>
      <c r="D6842" s="144" t="s">
        <v>9623</v>
      </c>
      <c r="E6842" s="145" t="s">
        <v>13830</v>
      </c>
    </row>
    <row r="6843" spans="1:5">
      <c r="A6843" t="str">
        <f t="shared" si="106"/>
        <v>102601</v>
      </c>
      <c r="B6843" s="142" t="s">
        <v>18675</v>
      </c>
      <c r="C6843" s="156" t="s">
        <v>18676</v>
      </c>
      <c r="D6843" s="144" t="s">
        <v>9623</v>
      </c>
      <c r="E6843" s="145" t="s">
        <v>28385</v>
      </c>
    </row>
    <row r="6844" spans="1:5">
      <c r="A6844" t="str">
        <f t="shared" si="106"/>
        <v>102602</v>
      </c>
      <c r="B6844" s="142" t="s">
        <v>18677</v>
      </c>
      <c r="C6844" s="156" t="s">
        <v>18678</v>
      </c>
      <c r="D6844" s="144" t="s">
        <v>9623</v>
      </c>
      <c r="E6844" s="145" t="s">
        <v>9090</v>
      </c>
    </row>
    <row r="6845" spans="1:5">
      <c r="A6845" t="str">
        <f t="shared" si="106"/>
        <v>102603</v>
      </c>
      <c r="B6845" s="142" t="s">
        <v>18679</v>
      </c>
      <c r="C6845" s="156" t="s">
        <v>18680</v>
      </c>
      <c r="D6845" s="144" t="s">
        <v>9623</v>
      </c>
      <c r="E6845" s="145" t="s">
        <v>17739</v>
      </c>
    </row>
    <row r="6846" spans="1:5">
      <c r="A6846" t="str">
        <f t="shared" si="106"/>
        <v>102604</v>
      </c>
      <c r="B6846" s="142" t="s">
        <v>18681</v>
      </c>
      <c r="C6846" s="156" t="s">
        <v>18682</v>
      </c>
      <c r="D6846" s="144" t="s">
        <v>9623</v>
      </c>
      <c r="E6846" s="145" t="s">
        <v>8897</v>
      </c>
    </row>
    <row r="6847" spans="1:5">
      <c r="A6847" t="str">
        <f t="shared" si="106"/>
        <v>102605</v>
      </c>
      <c r="B6847" s="142" t="s">
        <v>18683</v>
      </c>
      <c r="C6847" s="156" t="s">
        <v>18684</v>
      </c>
      <c r="D6847" s="144" t="s">
        <v>9623</v>
      </c>
      <c r="E6847" s="145" t="s">
        <v>31363</v>
      </c>
    </row>
    <row r="6848" spans="1:5">
      <c r="A6848" t="str">
        <f t="shared" si="106"/>
        <v>102606</v>
      </c>
      <c r="B6848" s="142" t="s">
        <v>18686</v>
      </c>
      <c r="C6848" s="156" t="s">
        <v>18687</v>
      </c>
      <c r="D6848" s="144" t="s">
        <v>9623</v>
      </c>
      <c r="E6848" s="145" t="s">
        <v>31364</v>
      </c>
    </row>
    <row r="6849" spans="1:5">
      <c r="A6849" t="str">
        <f t="shared" si="106"/>
        <v>102607</v>
      </c>
      <c r="B6849" s="142" t="s">
        <v>18688</v>
      </c>
      <c r="C6849" s="156" t="s">
        <v>18689</v>
      </c>
      <c r="D6849" s="144" t="s">
        <v>9623</v>
      </c>
      <c r="E6849" s="145" t="s">
        <v>31365</v>
      </c>
    </row>
    <row r="6850" spans="1:5">
      <c r="A6850" t="str">
        <f t="shared" si="106"/>
        <v>102608</v>
      </c>
      <c r="B6850" s="142" t="s">
        <v>18690</v>
      </c>
      <c r="C6850" s="156" t="s">
        <v>18691</v>
      </c>
      <c r="D6850" s="144" t="s">
        <v>9623</v>
      </c>
      <c r="E6850" s="145" t="s">
        <v>31366</v>
      </c>
    </row>
    <row r="6851" spans="1:5">
      <c r="A6851" t="str">
        <f t="shared" si="106"/>
        <v>102609</v>
      </c>
      <c r="B6851" s="142" t="s">
        <v>18692</v>
      </c>
      <c r="C6851" s="156" t="s">
        <v>18693</v>
      </c>
      <c r="D6851" s="144" t="s">
        <v>9623</v>
      </c>
      <c r="E6851" s="145" t="s">
        <v>31367</v>
      </c>
    </row>
    <row r="6852" spans="1:5" ht="27">
      <c r="A6852" t="str">
        <f t="shared" si="106"/>
        <v>102611</v>
      </c>
      <c r="B6852" s="142" t="s">
        <v>18694</v>
      </c>
      <c r="C6852" s="156" t="s">
        <v>18695</v>
      </c>
      <c r="D6852" s="144" t="s">
        <v>9623</v>
      </c>
      <c r="E6852" s="145" t="s">
        <v>31368</v>
      </c>
    </row>
    <row r="6853" spans="1:5" ht="27">
      <c r="A6853" t="str">
        <f t="shared" si="106"/>
        <v>102613</v>
      </c>
      <c r="B6853" s="142" t="s">
        <v>18696</v>
      </c>
      <c r="C6853" s="156" t="s">
        <v>18697</v>
      </c>
      <c r="D6853" s="144" t="s">
        <v>9623</v>
      </c>
      <c r="E6853" s="145" t="s">
        <v>31369</v>
      </c>
    </row>
    <row r="6854" spans="1:5" ht="27">
      <c r="A6854" t="str">
        <f t="shared" si="106"/>
        <v>102614</v>
      </c>
      <c r="B6854" s="142" t="s">
        <v>18698</v>
      </c>
      <c r="C6854" s="156" t="s">
        <v>18699</v>
      </c>
      <c r="D6854" s="144" t="s">
        <v>9623</v>
      </c>
      <c r="E6854" s="145" t="s">
        <v>31370</v>
      </c>
    </row>
    <row r="6855" spans="1:5" ht="27">
      <c r="A6855" t="str">
        <f t="shared" si="106"/>
        <v>102615</v>
      </c>
      <c r="B6855" s="142" t="s">
        <v>18700</v>
      </c>
      <c r="C6855" s="156" t="s">
        <v>18701</v>
      </c>
      <c r="D6855" s="144" t="s">
        <v>9623</v>
      </c>
      <c r="E6855" s="145" t="s">
        <v>31371</v>
      </c>
    </row>
    <row r="6856" spans="1:5" ht="27">
      <c r="A6856" t="str">
        <f t="shared" ref="A6856:A6919" si="107">IF(ISERROR(SEARCH("/",B6856)=6),TRIM(CLEAN(B6856)),IF(SEARCH("/",B6856)=6,IF(LEN(TRIM(CLEAN(B6856)))=7,LEFT(TRIM(CLEAN(B6856)),6)&amp;"00"&amp;RIGHT(TRIM(CLEAN(B6856)),1),LEFT(TRIM(CLEAN(B6856)),6)&amp;"0"&amp;RIGHT(TRIM(CLEAN(B6856)),2)),TRIM(CLEAN(B6856))))</f>
        <v>102617</v>
      </c>
      <c r="B6856" s="142" t="s">
        <v>18702</v>
      </c>
      <c r="C6856" s="156" t="s">
        <v>18703</v>
      </c>
      <c r="D6856" s="144" t="s">
        <v>9623</v>
      </c>
      <c r="E6856" s="145" t="s">
        <v>31372</v>
      </c>
    </row>
    <row r="6857" spans="1:5" ht="27">
      <c r="A6857" t="str">
        <f t="shared" si="107"/>
        <v>102619</v>
      </c>
      <c r="B6857" s="142" t="s">
        <v>18704</v>
      </c>
      <c r="C6857" s="156" t="s">
        <v>18705</v>
      </c>
      <c r="D6857" s="144" t="s">
        <v>9623</v>
      </c>
      <c r="E6857" s="145" t="s">
        <v>31373</v>
      </c>
    </row>
    <row r="6858" spans="1:5" ht="27">
      <c r="A6858" t="str">
        <f t="shared" si="107"/>
        <v>102622</v>
      </c>
      <c r="B6858" s="142" t="s">
        <v>18706</v>
      </c>
      <c r="C6858" s="156" t="s">
        <v>18707</v>
      </c>
      <c r="D6858" s="144" t="s">
        <v>9623</v>
      </c>
      <c r="E6858" s="145" t="s">
        <v>31374</v>
      </c>
    </row>
    <row r="6859" spans="1:5" ht="27">
      <c r="A6859" t="str">
        <f t="shared" si="107"/>
        <v>102623</v>
      </c>
      <c r="B6859" s="142" t="s">
        <v>18708</v>
      </c>
      <c r="C6859" s="156" t="s">
        <v>18709</v>
      </c>
      <c r="D6859" s="144" t="s">
        <v>9623</v>
      </c>
      <c r="E6859" s="145" t="s">
        <v>31375</v>
      </c>
    </row>
    <row r="6860" spans="1:5" ht="27">
      <c r="A6860" t="str">
        <f t="shared" si="107"/>
        <v>102661</v>
      </c>
      <c r="B6860" s="142" t="s">
        <v>18299</v>
      </c>
      <c r="C6860" s="156" t="s">
        <v>18300</v>
      </c>
      <c r="D6860" s="144" t="s">
        <v>9548</v>
      </c>
      <c r="E6860" s="145" t="s">
        <v>26988</v>
      </c>
    </row>
    <row r="6861" spans="1:5" ht="27">
      <c r="A6861" t="str">
        <f t="shared" si="107"/>
        <v>102663</v>
      </c>
      <c r="B6861" s="142" t="s">
        <v>18301</v>
      </c>
      <c r="C6861" s="156" t="s">
        <v>18302</v>
      </c>
      <c r="D6861" s="144" t="s">
        <v>9548</v>
      </c>
      <c r="E6861" s="145" t="s">
        <v>18043</v>
      </c>
    </row>
    <row r="6862" spans="1:5" ht="27">
      <c r="A6862" t="str">
        <f t="shared" si="107"/>
        <v>102664</v>
      </c>
      <c r="B6862" s="142" t="s">
        <v>18303</v>
      </c>
      <c r="C6862" s="156" t="s">
        <v>18304</v>
      </c>
      <c r="D6862" s="144" t="s">
        <v>9548</v>
      </c>
      <c r="E6862" s="145" t="s">
        <v>30858</v>
      </c>
    </row>
    <row r="6863" spans="1:5">
      <c r="A6863" t="str">
        <f t="shared" si="107"/>
        <v>102665</v>
      </c>
      <c r="B6863" s="142" t="s">
        <v>18305</v>
      </c>
      <c r="C6863" s="156" t="s">
        <v>18306</v>
      </c>
      <c r="D6863" s="144" t="s">
        <v>9548</v>
      </c>
      <c r="E6863" s="145" t="s">
        <v>9383</v>
      </c>
    </row>
    <row r="6864" spans="1:5" ht="27">
      <c r="A6864" t="str">
        <f t="shared" si="107"/>
        <v>102666</v>
      </c>
      <c r="B6864" s="142" t="s">
        <v>18307</v>
      </c>
      <c r="C6864" s="156" t="s">
        <v>18308</v>
      </c>
      <c r="D6864" s="144" t="s">
        <v>9548</v>
      </c>
      <c r="E6864" s="145" t="s">
        <v>29907</v>
      </c>
    </row>
    <row r="6865" spans="1:5" ht="27">
      <c r="A6865" t="str">
        <f t="shared" si="107"/>
        <v>102669</v>
      </c>
      <c r="B6865" s="142" t="s">
        <v>18309</v>
      </c>
      <c r="C6865" s="156" t="s">
        <v>18310</v>
      </c>
      <c r="D6865" s="144" t="s">
        <v>9548</v>
      </c>
      <c r="E6865" s="145" t="s">
        <v>31376</v>
      </c>
    </row>
    <row r="6866" spans="1:5" ht="27">
      <c r="A6866" t="str">
        <f t="shared" si="107"/>
        <v>102670</v>
      </c>
      <c r="B6866" s="142" t="s">
        <v>18311</v>
      </c>
      <c r="C6866" s="156" t="s">
        <v>18312</v>
      </c>
      <c r="D6866" s="144" t="s">
        <v>9548</v>
      </c>
      <c r="E6866" s="145" t="s">
        <v>28525</v>
      </c>
    </row>
    <row r="6867" spans="1:5" ht="27">
      <c r="A6867" t="str">
        <f t="shared" si="107"/>
        <v>102673</v>
      </c>
      <c r="B6867" s="142" t="s">
        <v>18314</v>
      </c>
      <c r="C6867" s="156" t="s">
        <v>18315</v>
      </c>
      <c r="D6867" s="144" t="s">
        <v>9548</v>
      </c>
      <c r="E6867" s="145" t="s">
        <v>31377</v>
      </c>
    </row>
    <row r="6868" spans="1:5" ht="27">
      <c r="A6868" t="str">
        <f t="shared" si="107"/>
        <v>102674</v>
      </c>
      <c r="B6868" s="142" t="s">
        <v>18316</v>
      </c>
      <c r="C6868" s="156" t="s">
        <v>18317</v>
      </c>
      <c r="D6868" s="144" t="s">
        <v>9548</v>
      </c>
      <c r="E6868" s="145" t="s">
        <v>22001</v>
      </c>
    </row>
    <row r="6869" spans="1:5" ht="27">
      <c r="A6869" t="str">
        <f t="shared" si="107"/>
        <v>102677</v>
      </c>
      <c r="B6869" s="142" t="s">
        <v>18318</v>
      </c>
      <c r="C6869" s="156" t="s">
        <v>18319</v>
      </c>
      <c r="D6869" s="144" t="s">
        <v>9548</v>
      </c>
      <c r="E6869" s="145" t="s">
        <v>19866</v>
      </c>
    </row>
    <row r="6870" spans="1:5" ht="27">
      <c r="A6870" t="str">
        <f t="shared" si="107"/>
        <v>102678</v>
      </c>
      <c r="B6870" s="142" t="s">
        <v>18320</v>
      </c>
      <c r="C6870" s="156" t="s">
        <v>18321</v>
      </c>
      <c r="D6870" s="144" t="s">
        <v>9548</v>
      </c>
      <c r="E6870" s="145" t="s">
        <v>31378</v>
      </c>
    </row>
    <row r="6871" spans="1:5" ht="27">
      <c r="A6871" t="str">
        <f t="shared" si="107"/>
        <v>102679</v>
      </c>
      <c r="B6871" s="142" t="s">
        <v>18322</v>
      </c>
      <c r="C6871" s="156" t="s">
        <v>18323</v>
      </c>
      <c r="D6871" s="144" t="s">
        <v>9548</v>
      </c>
      <c r="E6871" s="145" t="s">
        <v>28461</v>
      </c>
    </row>
    <row r="6872" spans="1:5" ht="40.5">
      <c r="A6872" t="str">
        <f t="shared" si="107"/>
        <v>102680</v>
      </c>
      <c r="B6872" s="142" t="s">
        <v>18324</v>
      </c>
      <c r="C6872" s="156" t="s">
        <v>18325</v>
      </c>
      <c r="D6872" s="144" t="s">
        <v>9548</v>
      </c>
      <c r="E6872" s="145" t="s">
        <v>31379</v>
      </c>
    </row>
    <row r="6873" spans="1:5" ht="40.5">
      <c r="A6873" t="str">
        <f t="shared" si="107"/>
        <v>102683</v>
      </c>
      <c r="B6873" s="142" t="s">
        <v>18326</v>
      </c>
      <c r="C6873" s="156" t="s">
        <v>18327</v>
      </c>
      <c r="D6873" s="144" t="s">
        <v>9548</v>
      </c>
      <c r="E6873" s="145" t="s">
        <v>29200</v>
      </c>
    </row>
    <row r="6874" spans="1:5" ht="27">
      <c r="A6874" t="str">
        <f t="shared" si="107"/>
        <v>102684</v>
      </c>
      <c r="B6874" s="142" t="s">
        <v>18328</v>
      </c>
      <c r="C6874" s="156" t="s">
        <v>18329</v>
      </c>
      <c r="D6874" s="144" t="s">
        <v>9548</v>
      </c>
      <c r="E6874" s="145" t="s">
        <v>31380</v>
      </c>
    </row>
    <row r="6875" spans="1:5" ht="27">
      <c r="A6875" t="str">
        <f t="shared" si="107"/>
        <v>102687</v>
      </c>
      <c r="B6875" s="142" t="s">
        <v>18330</v>
      </c>
      <c r="C6875" s="156" t="s">
        <v>18331</v>
      </c>
      <c r="D6875" s="144" t="s">
        <v>9548</v>
      </c>
      <c r="E6875" s="145" t="s">
        <v>31381</v>
      </c>
    </row>
    <row r="6876" spans="1:5" ht="27">
      <c r="A6876" t="str">
        <f t="shared" si="107"/>
        <v>102688</v>
      </c>
      <c r="B6876" s="142" t="s">
        <v>18332</v>
      </c>
      <c r="C6876" s="156" t="s">
        <v>18333</v>
      </c>
      <c r="D6876" s="144" t="s">
        <v>9548</v>
      </c>
      <c r="E6876" s="145" t="s">
        <v>18832</v>
      </c>
    </row>
    <row r="6877" spans="1:5" ht="40.5">
      <c r="A6877" t="str">
        <f t="shared" si="107"/>
        <v>102690</v>
      </c>
      <c r="B6877" s="142" t="s">
        <v>18334</v>
      </c>
      <c r="C6877" s="156" t="s">
        <v>18335</v>
      </c>
      <c r="D6877" s="144" t="s">
        <v>9548</v>
      </c>
      <c r="E6877" s="145" t="s">
        <v>27665</v>
      </c>
    </row>
    <row r="6878" spans="1:5" ht="27">
      <c r="A6878" t="str">
        <f t="shared" si="107"/>
        <v>102694</v>
      </c>
      <c r="B6878" s="142" t="s">
        <v>18336</v>
      </c>
      <c r="C6878" s="156" t="s">
        <v>18337</v>
      </c>
      <c r="D6878" s="144" t="s">
        <v>9548</v>
      </c>
      <c r="E6878" s="145" t="s">
        <v>20791</v>
      </c>
    </row>
    <row r="6879" spans="1:5" ht="40.5">
      <c r="A6879" t="str">
        <f t="shared" si="107"/>
        <v>102697</v>
      </c>
      <c r="B6879" s="142" t="s">
        <v>18338</v>
      </c>
      <c r="C6879" s="156" t="s">
        <v>18339</v>
      </c>
      <c r="D6879" s="144" t="s">
        <v>9548</v>
      </c>
      <c r="E6879" s="145" t="s">
        <v>29299</v>
      </c>
    </row>
    <row r="6880" spans="1:5" ht="27">
      <c r="A6880" t="str">
        <f t="shared" si="107"/>
        <v>102704</v>
      </c>
      <c r="B6880" s="142" t="s">
        <v>18340</v>
      </c>
      <c r="C6880" s="156" t="s">
        <v>18341</v>
      </c>
      <c r="D6880" s="144" t="s">
        <v>9548</v>
      </c>
      <c r="E6880" s="145" t="s">
        <v>14544</v>
      </c>
    </row>
    <row r="6881" spans="1:5" ht="27">
      <c r="A6881" t="str">
        <f t="shared" si="107"/>
        <v>102706</v>
      </c>
      <c r="B6881" s="142" t="s">
        <v>18342</v>
      </c>
      <c r="C6881" s="156" t="s">
        <v>18343</v>
      </c>
      <c r="D6881" s="144" t="s">
        <v>9548</v>
      </c>
      <c r="E6881" s="145" t="s">
        <v>10786</v>
      </c>
    </row>
    <row r="6882" spans="1:5" ht="27">
      <c r="A6882" t="str">
        <f t="shared" si="107"/>
        <v>102707</v>
      </c>
      <c r="B6882" s="142" t="s">
        <v>18344</v>
      </c>
      <c r="C6882" s="156" t="s">
        <v>18345</v>
      </c>
      <c r="D6882" s="144" t="s">
        <v>9548</v>
      </c>
      <c r="E6882" s="145" t="s">
        <v>18808</v>
      </c>
    </row>
    <row r="6883" spans="1:5" ht="27">
      <c r="A6883" t="str">
        <f t="shared" si="107"/>
        <v>102708</v>
      </c>
      <c r="B6883" s="142" t="s">
        <v>18346</v>
      </c>
      <c r="C6883" s="156" t="s">
        <v>18347</v>
      </c>
      <c r="D6883" s="144" t="s">
        <v>9623</v>
      </c>
      <c r="E6883" s="145" t="s">
        <v>31382</v>
      </c>
    </row>
    <row r="6884" spans="1:5" ht="27">
      <c r="A6884" t="str">
        <f t="shared" si="107"/>
        <v>102710</v>
      </c>
      <c r="B6884" s="142" t="s">
        <v>18348</v>
      </c>
      <c r="C6884" s="156" t="s">
        <v>18349</v>
      </c>
      <c r="D6884" s="144" t="s">
        <v>9623</v>
      </c>
      <c r="E6884" s="145" t="s">
        <v>22152</v>
      </c>
    </row>
    <row r="6885" spans="1:5" ht="27">
      <c r="A6885" t="str">
        <f t="shared" si="107"/>
        <v>102711</v>
      </c>
      <c r="B6885" s="142" t="s">
        <v>18350</v>
      </c>
      <c r="C6885" s="156" t="s">
        <v>18351</v>
      </c>
      <c r="D6885" s="144" t="s">
        <v>9623</v>
      </c>
      <c r="E6885" s="145" t="s">
        <v>31383</v>
      </c>
    </row>
    <row r="6886" spans="1:5" ht="27">
      <c r="A6886" t="str">
        <f t="shared" si="107"/>
        <v>102712</v>
      </c>
      <c r="B6886" s="142" t="s">
        <v>18353</v>
      </c>
      <c r="C6886" s="156" t="s">
        <v>18354</v>
      </c>
      <c r="D6886" s="144" t="s">
        <v>9772</v>
      </c>
      <c r="E6886" s="145" t="s">
        <v>9897</v>
      </c>
    </row>
    <row r="6887" spans="1:5" ht="27">
      <c r="A6887" t="str">
        <f t="shared" si="107"/>
        <v>102713</v>
      </c>
      <c r="B6887" s="142" t="s">
        <v>18355</v>
      </c>
      <c r="C6887" s="156" t="s">
        <v>18356</v>
      </c>
      <c r="D6887" s="144" t="s">
        <v>9772</v>
      </c>
      <c r="E6887" s="145" t="s">
        <v>11777</v>
      </c>
    </row>
    <row r="6888" spans="1:5" ht="27">
      <c r="A6888" t="str">
        <f t="shared" si="107"/>
        <v>102715</v>
      </c>
      <c r="B6888" s="142" t="s">
        <v>18357</v>
      </c>
      <c r="C6888" s="156" t="s">
        <v>18358</v>
      </c>
      <c r="D6888" s="144" t="s">
        <v>9772</v>
      </c>
      <c r="E6888" s="145" t="s">
        <v>9916</v>
      </c>
    </row>
    <row r="6889" spans="1:5">
      <c r="A6889" t="str">
        <f t="shared" si="107"/>
        <v>102716</v>
      </c>
      <c r="B6889" s="142" t="s">
        <v>18359</v>
      </c>
      <c r="C6889" s="156" t="s">
        <v>18360</v>
      </c>
      <c r="D6889" s="144" t="s">
        <v>10840</v>
      </c>
      <c r="E6889" s="145" t="s">
        <v>24629</v>
      </c>
    </row>
    <row r="6890" spans="1:5">
      <c r="A6890" t="str">
        <f t="shared" si="107"/>
        <v>102717</v>
      </c>
      <c r="B6890" s="142" t="s">
        <v>18361</v>
      </c>
      <c r="C6890" s="156" t="s">
        <v>18362</v>
      </c>
      <c r="D6890" s="144" t="s">
        <v>10840</v>
      </c>
      <c r="E6890" s="145" t="s">
        <v>18599</v>
      </c>
    </row>
    <row r="6891" spans="1:5">
      <c r="A6891" t="str">
        <f t="shared" si="107"/>
        <v>102718</v>
      </c>
      <c r="B6891" s="142" t="s">
        <v>18363</v>
      </c>
      <c r="C6891" s="156" t="s">
        <v>18364</v>
      </c>
      <c r="D6891" s="144" t="s">
        <v>10840</v>
      </c>
      <c r="E6891" s="145" t="s">
        <v>28635</v>
      </c>
    </row>
    <row r="6892" spans="1:5">
      <c r="A6892" t="str">
        <f t="shared" si="107"/>
        <v>102719</v>
      </c>
      <c r="B6892" s="142" t="s">
        <v>18365</v>
      </c>
      <c r="C6892" s="156" t="s">
        <v>18366</v>
      </c>
      <c r="D6892" s="144" t="s">
        <v>10840</v>
      </c>
      <c r="E6892" s="145" t="s">
        <v>31384</v>
      </c>
    </row>
    <row r="6893" spans="1:5" ht="27">
      <c r="A6893" t="str">
        <f t="shared" si="107"/>
        <v>102722</v>
      </c>
      <c r="B6893" s="142" t="s">
        <v>18367</v>
      </c>
      <c r="C6893" s="156" t="s">
        <v>18368</v>
      </c>
      <c r="D6893" s="144" t="s">
        <v>9548</v>
      </c>
      <c r="E6893" s="145" t="s">
        <v>31385</v>
      </c>
    </row>
    <row r="6894" spans="1:5" ht="27">
      <c r="A6894" t="str">
        <f t="shared" si="107"/>
        <v>102723</v>
      </c>
      <c r="B6894" s="142" t="s">
        <v>18369</v>
      </c>
      <c r="C6894" s="156" t="s">
        <v>18370</v>
      </c>
      <c r="D6894" s="144" t="s">
        <v>9548</v>
      </c>
      <c r="E6894" s="145" t="s">
        <v>25040</v>
      </c>
    </row>
    <row r="6895" spans="1:5">
      <c r="A6895" t="str">
        <f t="shared" si="107"/>
        <v>102724</v>
      </c>
      <c r="B6895" s="142" t="s">
        <v>18371</v>
      </c>
      <c r="C6895" s="156" t="s">
        <v>18372</v>
      </c>
      <c r="D6895" s="144" t="s">
        <v>9623</v>
      </c>
      <c r="E6895" s="145" t="s">
        <v>17722</v>
      </c>
    </row>
    <row r="6896" spans="1:5">
      <c r="A6896" t="str">
        <f t="shared" si="107"/>
        <v>102725</v>
      </c>
      <c r="B6896" s="142" t="s">
        <v>18373</v>
      </c>
      <c r="C6896" s="156" t="s">
        <v>18374</v>
      </c>
      <c r="D6896" s="144" t="s">
        <v>9623</v>
      </c>
      <c r="E6896" s="145" t="s">
        <v>31012</v>
      </c>
    </row>
    <row r="6897" spans="1:5">
      <c r="A6897" t="str">
        <f t="shared" si="107"/>
        <v>102726</v>
      </c>
      <c r="B6897" s="142" t="s">
        <v>18375</v>
      </c>
      <c r="C6897" s="156" t="s">
        <v>18376</v>
      </c>
      <c r="D6897" s="144" t="s">
        <v>9623</v>
      </c>
      <c r="E6897" s="145" t="s">
        <v>25518</v>
      </c>
    </row>
    <row r="6898" spans="1:5" ht="27">
      <c r="A6898" t="str">
        <f t="shared" si="107"/>
        <v>102727</v>
      </c>
      <c r="B6898" s="142" t="s">
        <v>18393</v>
      </c>
      <c r="C6898" s="156" t="s">
        <v>18394</v>
      </c>
      <c r="D6898" s="144" t="s">
        <v>9772</v>
      </c>
      <c r="E6898" s="145" t="s">
        <v>25567</v>
      </c>
    </row>
    <row r="6899" spans="1:5" ht="27">
      <c r="A6899" t="str">
        <f t="shared" si="107"/>
        <v>102728</v>
      </c>
      <c r="B6899" s="142" t="s">
        <v>18395</v>
      </c>
      <c r="C6899" s="156" t="s">
        <v>18396</v>
      </c>
      <c r="D6899" s="144" t="s">
        <v>10821</v>
      </c>
      <c r="E6899" s="145" t="s">
        <v>9360</v>
      </c>
    </row>
    <row r="6900" spans="1:5">
      <c r="A6900" t="str">
        <f t="shared" si="107"/>
        <v>102729</v>
      </c>
      <c r="B6900" s="142" t="s">
        <v>18397</v>
      </c>
      <c r="C6900" s="156" t="s">
        <v>18398</v>
      </c>
      <c r="D6900" s="144" t="s">
        <v>10821</v>
      </c>
      <c r="E6900" s="145" t="s">
        <v>18192</v>
      </c>
    </row>
    <row r="6901" spans="1:5" ht="27">
      <c r="A6901" t="str">
        <f t="shared" si="107"/>
        <v>102730</v>
      </c>
      <c r="B6901" s="142" t="s">
        <v>18399</v>
      </c>
      <c r="C6901" s="156" t="s">
        <v>18400</v>
      </c>
      <c r="D6901" s="144" t="s">
        <v>10821</v>
      </c>
      <c r="E6901" s="145" t="s">
        <v>17719</v>
      </c>
    </row>
    <row r="6902" spans="1:5" ht="27">
      <c r="A6902" t="str">
        <f t="shared" si="107"/>
        <v>102731</v>
      </c>
      <c r="B6902" s="142" t="s">
        <v>18401</v>
      </c>
      <c r="C6902" s="156" t="s">
        <v>18402</v>
      </c>
      <c r="D6902" s="144" t="s">
        <v>10821</v>
      </c>
      <c r="E6902" s="145" t="s">
        <v>10808</v>
      </c>
    </row>
    <row r="6903" spans="1:5" ht="27">
      <c r="A6903" t="str">
        <f t="shared" si="107"/>
        <v>102732</v>
      </c>
      <c r="B6903" s="142" t="s">
        <v>18403</v>
      </c>
      <c r="C6903" s="156" t="s">
        <v>18404</v>
      </c>
      <c r="D6903" s="144" t="s">
        <v>10821</v>
      </c>
      <c r="E6903" s="145" t="s">
        <v>18053</v>
      </c>
    </row>
    <row r="6904" spans="1:5" ht="27">
      <c r="A6904" t="str">
        <f t="shared" si="107"/>
        <v>102733</v>
      </c>
      <c r="B6904" s="142" t="s">
        <v>18405</v>
      </c>
      <c r="C6904" s="156" t="s">
        <v>18406</v>
      </c>
      <c r="D6904" s="144" t="s">
        <v>10821</v>
      </c>
      <c r="E6904" s="145" t="s">
        <v>9368</v>
      </c>
    </row>
    <row r="6905" spans="1:5">
      <c r="A6905" t="str">
        <f t="shared" si="107"/>
        <v>102734</v>
      </c>
      <c r="B6905" s="142" t="s">
        <v>18407</v>
      </c>
      <c r="C6905" s="156" t="s">
        <v>18408</v>
      </c>
      <c r="D6905" s="144" t="s">
        <v>10821</v>
      </c>
      <c r="E6905" s="145" t="s">
        <v>13129</v>
      </c>
    </row>
    <row r="6906" spans="1:5">
      <c r="A6906" t="str">
        <f t="shared" si="107"/>
        <v>102735</v>
      </c>
      <c r="B6906" s="142" t="s">
        <v>18409</v>
      </c>
      <c r="C6906" s="156" t="s">
        <v>18410</v>
      </c>
      <c r="D6906" s="144" t="s">
        <v>10821</v>
      </c>
      <c r="E6906" s="145" t="s">
        <v>8917</v>
      </c>
    </row>
    <row r="6907" spans="1:5" ht="27">
      <c r="A6907" t="str">
        <f t="shared" si="107"/>
        <v>102736</v>
      </c>
      <c r="B6907" s="142" t="s">
        <v>18411</v>
      </c>
      <c r="C6907" s="156" t="s">
        <v>18412</v>
      </c>
      <c r="D6907" s="144" t="s">
        <v>10840</v>
      </c>
      <c r="E6907" s="145" t="s">
        <v>31386</v>
      </c>
    </row>
    <row r="6908" spans="1:5" ht="27">
      <c r="A6908" t="str">
        <f t="shared" si="107"/>
        <v>102737</v>
      </c>
      <c r="B6908" s="142" t="s">
        <v>18413</v>
      </c>
      <c r="C6908" s="156" t="s">
        <v>18414</v>
      </c>
      <c r="D6908" s="144" t="s">
        <v>9623</v>
      </c>
      <c r="E6908" s="145" t="s">
        <v>31387</v>
      </c>
    </row>
    <row r="6909" spans="1:5" ht="27">
      <c r="A6909" t="str">
        <f t="shared" si="107"/>
        <v>102738</v>
      </c>
      <c r="B6909" s="142" t="s">
        <v>18415</v>
      </c>
      <c r="C6909" s="156" t="s">
        <v>18416</v>
      </c>
      <c r="D6909" s="144" t="s">
        <v>9623</v>
      </c>
      <c r="E6909" s="145" t="s">
        <v>31388</v>
      </c>
    </row>
    <row r="6910" spans="1:5" ht="27">
      <c r="A6910" t="str">
        <f t="shared" si="107"/>
        <v>102739</v>
      </c>
      <c r="B6910" s="142" t="s">
        <v>18417</v>
      </c>
      <c r="C6910" s="156" t="s">
        <v>18418</v>
      </c>
      <c r="D6910" s="144" t="s">
        <v>9623</v>
      </c>
      <c r="E6910" s="145" t="s">
        <v>31389</v>
      </c>
    </row>
    <row r="6911" spans="1:5" ht="27">
      <c r="A6911" t="str">
        <f t="shared" si="107"/>
        <v>102740</v>
      </c>
      <c r="B6911" s="142" t="s">
        <v>18419</v>
      </c>
      <c r="C6911" s="156" t="s">
        <v>18420</v>
      </c>
      <c r="D6911" s="144" t="s">
        <v>9623</v>
      </c>
      <c r="E6911" s="145" t="s">
        <v>31390</v>
      </c>
    </row>
    <row r="6912" spans="1:5" ht="27">
      <c r="A6912" t="str">
        <f t="shared" si="107"/>
        <v>102741</v>
      </c>
      <c r="B6912" s="142" t="s">
        <v>18421</v>
      </c>
      <c r="C6912" s="156" t="s">
        <v>18422</v>
      </c>
      <c r="D6912" s="144" t="s">
        <v>9623</v>
      </c>
      <c r="E6912" s="145" t="s">
        <v>31391</v>
      </c>
    </row>
    <row r="6913" spans="1:5" ht="27">
      <c r="A6913" t="str">
        <f t="shared" si="107"/>
        <v>102742</v>
      </c>
      <c r="B6913" s="142" t="s">
        <v>18423</v>
      </c>
      <c r="C6913" s="156" t="s">
        <v>18424</v>
      </c>
      <c r="D6913" s="144" t="s">
        <v>9623</v>
      </c>
      <c r="E6913" s="145" t="s">
        <v>31392</v>
      </c>
    </row>
    <row r="6914" spans="1:5" ht="27">
      <c r="A6914" t="str">
        <f t="shared" si="107"/>
        <v>102743</v>
      </c>
      <c r="B6914" s="142" t="s">
        <v>18425</v>
      </c>
      <c r="C6914" s="156" t="s">
        <v>18426</v>
      </c>
      <c r="D6914" s="144" t="s">
        <v>9623</v>
      </c>
      <c r="E6914" s="145" t="s">
        <v>31393</v>
      </c>
    </row>
    <row r="6915" spans="1:5" ht="27">
      <c r="A6915" t="str">
        <f t="shared" si="107"/>
        <v>102744</v>
      </c>
      <c r="B6915" s="142" t="s">
        <v>18427</v>
      </c>
      <c r="C6915" s="156" t="s">
        <v>18428</v>
      </c>
      <c r="D6915" s="144" t="s">
        <v>9623</v>
      </c>
      <c r="E6915" s="145" t="s">
        <v>31394</v>
      </c>
    </row>
    <row r="6916" spans="1:5" ht="27">
      <c r="A6916" t="str">
        <f t="shared" si="107"/>
        <v>102745</v>
      </c>
      <c r="B6916" s="142" t="s">
        <v>18429</v>
      </c>
      <c r="C6916" s="156" t="s">
        <v>18430</v>
      </c>
      <c r="D6916" s="144" t="s">
        <v>9623</v>
      </c>
      <c r="E6916" s="145" t="s">
        <v>31395</v>
      </c>
    </row>
    <row r="6917" spans="1:5" ht="27">
      <c r="A6917" t="str">
        <f t="shared" si="107"/>
        <v>102746</v>
      </c>
      <c r="B6917" s="142" t="s">
        <v>18431</v>
      </c>
      <c r="C6917" s="156" t="s">
        <v>18432</v>
      </c>
      <c r="D6917" s="144" t="s">
        <v>9623</v>
      </c>
      <c r="E6917" s="145" t="s">
        <v>31396</v>
      </c>
    </row>
    <row r="6918" spans="1:5" ht="27">
      <c r="A6918" t="str">
        <f t="shared" si="107"/>
        <v>102747</v>
      </c>
      <c r="B6918" s="142" t="s">
        <v>18433</v>
      </c>
      <c r="C6918" s="156" t="s">
        <v>18434</v>
      </c>
      <c r="D6918" s="144" t="s">
        <v>9623</v>
      </c>
      <c r="E6918" s="145" t="s">
        <v>31397</v>
      </c>
    </row>
    <row r="6919" spans="1:5" ht="27">
      <c r="A6919" t="str">
        <f t="shared" si="107"/>
        <v>102748</v>
      </c>
      <c r="B6919" s="142" t="s">
        <v>18435</v>
      </c>
      <c r="C6919" s="156" t="s">
        <v>18436</v>
      </c>
      <c r="D6919" s="144" t="s">
        <v>9623</v>
      </c>
      <c r="E6919" s="145" t="s">
        <v>31398</v>
      </c>
    </row>
    <row r="6920" spans="1:5" ht="27">
      <c r="A6920" t="str">
        <f t="shared" ref="A6920:A6983" si="108">IF(ISERROR(SEARCH("/",B6920)=6),TRIM(CLEAN(B6920)),IF(SEARCH("/",B6920)=6,IF(LEN(TRIM(CLEAN(B6920)))=7,LEFT(TRIM(CLEAN(B6920)),6)&amp;"00"&amp;RIGHT(TRIM(CLEAN(B6920)),1),LEFT(TRIM(CLEAN(B6920)),6)&amp;"0"&amp;RIGHT(TRIM(CLEAN(B6920)),2)),TRIM(CLEAN(B6920))))</f>
        <v>102749</v>
      </c>
      <c r="B6920" s="142" t="s">
        <v>18437</v>
      </c>
      <c r="C6920" s="156" t="s">
        <v>18438</v>
      </c>
      <c r="D6920" s="144" t="s">
        <v>9623</v>
      </c>
      <c r="E6920" s="145" t="s">
        <v>31399</v>
      </c>
    </row>
    <row r="6921" spans="1:5" ht="27">
      <c r="A6921" t="str">
        <f t="shared" si="108"/>
        <v>102750</v>
      </c>
      <c r="B6921" s="142" t="s">
        <v>18439</v>
      </c>
      <c r="C6921" s="156" t="s">
        <v>18440</v>
      </c>
      <c r="D6921" s="144" t="s">
        <v>9623</v>
      </c>
      <c r="E6921" s="145" t="s">
        <v>31400</v>
      </c>
    </row>
    <row r="6922" spans="1:5" ht="27">
      <c r="A6922" t="str">
        <f t="shared" si="108"/>
        <v>102751</v>
      </c>
      <c r="B6922" s="142" t="s">
        <v>18441</v>
      </c>
      <c r="C6922" s="156" t="s">
        <v>18442</v>
      </c>
      <c r="D6922" s="144" t="s">
        <v>9623</v>
      </c>
      <c r="E6922" s="145" t="s">
        <v>31401</v>
      </c>
    </row>
    <row r="6923" spans="1:5" ht="27">
      <c r="A6923" t="str">
        <f t="shared" si="108"/>
        <v>102752</v>
      </c>
      <c r="B6923" s="142" t="s">
        <v>18443</v>
      </c>
      <c r="C6923" s="156" t="s">
        <v>18444</v>
      </c>
      <c r="D6923" s="144" t="s">
        <v>9623</v>
      </c>
      <c r="E6923" s="145" t="s">
        <v>31402</v>
      </c>
    </row>
    <row r="6924" spans="1:5" ht="27">
      <c r="A6924" t="str">
        <f t="shared" si="108"/>
        <v>102753</v>
      </c>
      <c r="B6924" s="142" t="s">
        <v>18445</v>
      </c>
      <c r="C6924" s="156" t="s">
        <v>18446</v>
      </c>
      <c r="D6924" s="144" t="s">
        <v>9623</v>
      </c>
      <c r="E6924" s="145" t="s">
        <v>31403</v>
      </c>
    </row>
    <row r="6925" spans="1:5" ht="27">
      <c r="A6925" t="str">
        <f t="shared" si="108"/>
        <v>102754</v>
      </c>
      <c r="B6925" s="142" t="s">
        <v>18447</v>
      </c>
      <c r="C6925" s="156" t="s">
        <v>18448</v>
      </c>
      <c r="D6925" s="144" t="s">
        <v>9623</v>
      </c>
      <c r="E6925" s="145" t="s">
        <v>31404</v>
      </c>
    </row>
    <row r="6926" spans="1:5" ht="27">
      <c r="A6926" t="str">
        <f t="shared" si="108"/>
        <v>102755</v>
      </c>
      <c r="B6926" s="142" t="s">
        <v>18449</v>
      </c>
      <c r="C6926" s="156" t="s">
        <v>18450</v>
      </c>
      <c r="D6926" s="144" t="s">
        <v>9623</v>
      </c>
      <c r="E6926" s="145" t="s">
        <v>31405</v>
      </c>
    </row>
    <row r="6927" spans="1:5" ht="27">
      <c r="A6927" t="str">
        <f t="shared" si="108"/>
        <v>102756</v>
      </c>
      <c r="B6927" s="142" t="s">
        <v>18451</v>
      </c>
      <c r="C6927" s="156" t="s">
        <v>18452</v>
      </c>
      <c r="D6927" s="144" t="s">
        <v>9623</v>
      </c>
      <c r="E6927" s="145" t="s">
        <v>31406</v>
      </c>
    </row>
    <row r="6928" spans="1:5" ht="27">
      <c r="A6928" t="str">
        <f t="shared" si="108"/>
        <v>102757</v>
      </c>
      <c r="B6928" s="142" t="s">
        <v>18453</v>
      </c>
      <c r="C6928" s="156" t="s">
        <v>18454</v>
      </c>
      <c r="D6928" s="144" t="s">
        <v>9623</v>
      </c>
      <c r="E6928" s="145" t="s">
        <v>31407</v>
      </c>
    </row>
    <row r="6929" spans="1:5" ht="27">
      <c r="A6929" t="str">
        <f t="shared" si="108"/>
        <v>102758</v>
      </c>
      <c r="B6929" s="142" t="s">
        <v>18455</v>
      </c>
      <c r="C6929" s="156" t="s">
        <v>18456</v>
      </c>
      <c r="D6929" s="144" t="s">
        <v>9623</v>
      </c>
      <c r="E6929" s="145" t="s">
        <v>31408</v>
      </c>
    </row>
    <row r="6930" spans="1:5" ht="27">
      <c r="A6930" t="str">
        <f t="shared" si="108"/>
        <v>102759</v>
      </c>
      <c r="B6930" s="142" t="s">
        <v>18457</v>
      </c>
      <c r="C6930" s="156" t="s">
        <v>18458</v>
      </c>
      <c r="D6930" s="144" t="s">
        <v>9623</v>
      </c>
      <c r="E6930" s="145" t="s">
        <v>31409</v>
      </c>
    </row>
    <row r="6931" spans="1:5" ht="27">
      <c r="A6931" t="str">
        <f t="shared" si="108"/>
        <v>102760</v>
      </c>
      <c r="B6931" s="142" t="s">
        <v>18459</v>
      </c>
      <c r="C6931" s="156" t="s">
        <v>18460</v>
      </c>
      <c r="D6931" s="144" t="s">
        <v>9623</v>
      </c>
      <c r="E6931" s="145" t="s">
        <v>31410</v>
      </c>
    </row>
    <row r="6932" spans="1:5" ht="27">
      <c r="A6932" t="str">
        <f t="shared" si="108"/>
        <v>102761</v>
      </c>
      <c r="B6932" s="142" t="s">
        <v>18461</v>
      </c>
      <c r="C6932" s="156" t="s">
        <v>18462</v>
      </c>
      <c r="D6932" s="144" t="s">
        <v>9623</v>
      </c>
      <c r="E6932" s="145" t="s">
        <v>31411</v>
      </c>
    </row>
    <row r="6933" spans="1:5" ht="27">
      <c r="A6933" t="str">
        <f t="shared" si="108"/>
        <v>102762</v>
      </c>
      <c r="B6933" s="142" t="s">
        <v>18463</v>
      </c>
      <c r="C6933" s="156" t="s">
        <v>18464</v>
      </c>
      <c r="D6933" s="144" t="s">
        <v>9623</v>
      </c>
      <c r="E6933" s="145" t="s">
        <v>31412</v>
      </c>
    </row>
    <row r="6934" spans="1:5" ht="27">
      <c r="A6934" t="str">
        <f t="shared" si="108"/>
        <v>102763</v>
      </c>
      <c r="B6934" s="142" t="s">
        <v>18465</v>
      </c>
      <c r="C6934" s="156" t="s">
        <v>18466</v>
      </c>
      <c r="D6934" s="144" t="s">
        <v>9623</v>
      </c>
      <c r="E6934" s="145" t="s">
        <v>31413</v>
      </c>
    </row>
    <row r="6935" spans="1:5" ht="27">
      <c r="A6935" t="str">
        <f t="shared" si="108"/>
        <v>102764</v>
      </c>
      <c r="B6935" s="142" t="s">
        <v>18467</v>
      </c>
      <c r="C6935" s="156" t="s">
        <v>18468</v>
      </c>
      <c r="D6935" s="144" t="s">
        <v>9623</v>
      </c>
      <c r="E6935" s="145" t="s">
        <v>31414</v>
      </c>
    </row>
    <row r="6936" spans="1:5" ht="27">
      <c r="A6936" t="str">
        <f t="shared" si="108"/>
        <v>102765</v>
      </c>
      <c r="B6936" s="142" t="s">
        <v>18469</v>
      </c>
      <c r="C6936" s="156" t="s">
        <v>18470</v>
      </c>
      <c r="D6936" s="144" t="s">
        <v>9623</v>
      </c>
      <c r="E6936" s="145" t="s">
        <v>31415</v>
      </c>
    </row>
    <row r="6937" spans="1:5" ht="27">
      <c r="A6937" t="str">
        <f t="shared" si="108"/>
        <v>102766</v>
      </c>
      <c r="B6937" s="142" t="s">
        <v>18471</v>
      </c>
      <c r="C6937" s="156" t="s">
        <v>18472</v>
      </c>
      <c r="D6937" s="144" t="s">
        <v>9623</v>
      </c>
      <c r="E6937" s="145" t="s">
        <v>31416</v>
      </c>
    </row>
    <row r="6938" spans="1:5" ht="27">
      <c r="A6938" t="str">
        <f t="shared" si="108"/>
        <v>102767</v>
      </c>
      <c r="B6938" s="142" t="s">
        <v>18473</v>
      </c>
      <c r="C6938" s="156" t="s">
        <v>18474</v>
      </c>
      <c r="D6938" s="144" t="s">
        <v>9623</v>
      </c>
      <c r="E6938" s="145" t="s">
        <v>31417</v>
      </c>
    </row>
    <row r="6939" spans="1:5" ht="27">
      <c r="A6939" t="str">
        <f t="shared" si="108"/>
        <v>102768</v>
      </c>
      <c r="B6939" s="142" t="s">
        <v>18475</v>
      </c>
      <c r="C6939" s="156" t="s">
        <v>18476</v>
      </c>
      <c r="D6939" s="144" t="s">
        <v>9623</v>
      </c>
      <c r="E6939" s="145" t="s">
        <v>31418</v>
      </c>
    </row>
    <row r="6940" spans="1:5" ht="27">
      <c r="A6940" t="str">
        <f t="shared" si="108"/>
        <v>102769</v>
      </c>
      <c r="B6940" s="142" t="s">
        <v>18477</v>
      </c>
      <c r="C6940" s="156" t="s">
        <v>18478</v>
      </c>
      <c r="D6940" s="144" t="s">
        <v>9623</v>
      </c>
      <c r="E6940" s="145" t="s">
        <v>31419</v>
      </c>
    </row>
    <row r="6941" spans="1:5" ht="27">
      <c r="A6941" t="str">
        <f t="shared" si="108"/>
        <v>102770</v>
      </c>
      <c r="B6941" s="142" t="s">
        <v>18479</v>
      </c>
      <c r="C6941" s="156" t="s">
        <v>18480</v>
      </c>
      <c r="D6941" s="144" t="s">
        <v>9623</v>
      </c>
      <c r="E6941" s="145" t="s">
        <v>31420</v>
      </c>
    </row>
    <row r="6942" spans="1:5" ht="27">
      <c r="A6942" t="str">
        <f t="shared" si="108"/>
        <v>102771</v>
      </c>
      <c r="B6942" s="142" t="s">
        <v>18481</v>
      </c>
      <c r="C6942" s="156" t="s">
        <v>18482</v>
      </c>
      <c r="D6942" s="144" t="s">
        <v>9623</v>
      </c>
      <c r="E6942" s="145" t="s">
        <v>31421</v>
      </c>
    </row>
    <row r="6943" spans="1:5" ht="27">
      <c r="A6943" t="str">
        <f t="shared" si="108"/>
        <v>102772</v>
      </c>
      <c r="B6943" s="142" t="s">
        <v>18483</v>
      </c>
      <c r="C6943" s="156" t="s">
        <v>18484</v>
      </c>
      <c r="D6943" s="144" t="s">
        <v>9623</v>
      </c>
      <c r="E6943" s="145" t="s">
        <v>31422</v>
      </c>
    </row>
    <row r="6944" spans="1:5" ht="27">
      <c r="A6944" t="str">
        <f t="shared" si="108"/>
        <v>102773</v>
      </c>
      <c r="B6944" s="142" t="s">
        <v>18485</v>
      </c>
      <c r="C6944" s="156" t="s">
        <v>18486</v>
      </c>
      <c r="D6944" s="144" t="s">
        <v>9623</v>
      </c>
      <c r="E6944" s="145" t="s">
        <v>31423</v>
      </c>
    </row>
    <row r="6945" spans="1:5" ht="27">
      <c r="A6945" t="str">
        <f t="shared" si="108"/>
        <v>102774</v>
      </c>
      <c r="B6945" s="142" t="s">
        <v>18487</v>
      </c>
      <c r="C6945" s="156" t="s">
        <v>18488</v>
      </c>
      <c r="D6945" s="144" t="s">
        <v>9623</v>
      </c>
      <c r="E6945" s="145" t="s">
        <v>31423</v>
      </c>
    </row>
    <row r="6946" spans="1:5" ht="27">
      <c r="A6946" t="str">
        <f t="shared" si="108"/>
        <v>102775</v>
      </c>
      <c r="B6946" s="142" t="s">
        <v>18489</v>
      </c>
      <c r="C6946" s="156" t="s">
        <v>18490</v>
      </c>
      <c r="D6946" s="144" t="s">
        <v>9623</v>
      </c>
      <c r="E6946" s="145" t="s">
        <v>31424</v>
      </c>
    </row>
    <row r="6947" spans="1:5" ht="27">
      <c r="A6947" t="str">
        <f t="shared" si="108"/>
        <v>102776</v>
      </c>
      <c r="B6947" s="142" t="s">
        <v>18491</v>
      </c>
      <c r="C6947" s="156" t="s">
        <v>18492</v>
      </c>
      <c r="D6947" s="144" t="s">
        <v>9623</v>
      </c>
      <c r="E6947" s="145" t="s">
        <v>31424</v>
      </c>
    </row>
    <row r="6948" spans="1:5" ht="27">
      <c r="A6948" t="str">
        <f t="shared" si="108"/>
        <v>102777</v>
      </c>
      <c r="B6948" s="142" t="s">
        <v>18493</v>
      </c>
      <c r="C6948" s="156" t="s">
        <v>18494</v>
      </c>
      <c r="D6948" s="144" t="s">
        <v>9623</v>
      </c>
      <c r="E6948" s="145" t="s">
        <v>31425</v>
      </c>
    </row>
    <row r="6949" spans="1:5" ht="27">
      <c r="A6949" t="str">
        <f t="shared" si="108"/>
        <v>102778</v>
      </c>
      <c r="B6949" s="142" t="s">
        <v>18495</v>
      </c>
      <c r="C6949" s="156" t="s">
        <v>18496</v>
      </c>
      <c r="D6949" s="144" t="s">
        <v>9623</v>
      </c>
      <c r="E6949" s="145" t="s">
        <v>31426</v>
      </c>
    </row>
    <row r="6950" spans="1:5" ht="27">
      <c r="A6950" t="str">
        <f t="shared" si="108"/>
        <v>102779</v>
      </c>
      <c r="B6950" s="142" t="s">
        <v>18497</v>
      </c>
      <c r="C6950" s="156" t="s">
        <v>18498</v>
      </c>
      <c r="D6950" s="144" t="s">
        <v>9623</v>
      </c>
      <c r="E6950" s="145" t="s">
        <v>31423</v>
      </c>
    </row>
    <row r="6951" spans="1:5" ht="27">
      <c r="A6951" t="str">
        <f t="shared" si="108"/>
        <v>102780</v>
      </c>
      <c r="B6951" s="142" t="s">
        <v>18499</v>
      </c>
      <c r="C6951" s="156" t="s">
        <v>18500</v>
      </c>
      <c r="D6951" s="144" t="s">
        <v>9623</v>
      </c>
      <c r="E6951" s="145" t="s">
        <v>31427</v>
      </c>
    </row>
    <row r="6952" spans="1:5" ht="27">
      <c r="A6952" t="str">
        <f t="shared" si="108"/>
        <v>102781</v>
      </c>
      <c r="B6952" s="142" t="s">
        <v>18501</v>
      </c>
      <c r="C6952" s="156" t="s">
        <v>18502</v>
      </c>
      <c r="D6952" s="144" t="s">
        <v>9623</v>
      </c>
      <c r="E6952" s="145" t="s">
        <v>31428</v>
      </c>
    </row>
    <row r="6953" spans="1:5" ht="27">
      <c r="A6953" t="str">
        <f t="shared" si="108"/>
        <v>102782</v>
      </c>
      <c r="B6953" s="142" t="s">
        <v>18503</v>
      </c>
      <c r="C6953" s="156" t="s">
        <v>18504</v>
      </c>
      <c r="D6953" s="144" t="s">
        <v>9623</v>
      </c>
      <c r="E6953" s="145" t="s">
        <v>31429</v>
      </c>
    </row>
    <row r="6954" spans="1:5" ht="27">
      <c r="A6954" t="str">
        <f t="shared" si="108"/>
        <v>102783</v>
      </c>
      <c r="B6954" s="142" t="s">
        <v>18505</v>
      </c>
      <c r="C6954" s="156" t="s">
        <v>18506</v>
      </c>
      <c r="D6954" s="144" t="s">
        <v>9623</v>
      </c>
      <c r="E6954" s="145" t="s">
        <v>31430</v>
      </c>
    </row>
    <row r="6955" spans="1:5" ht="27">
      <c r="A6955" t="str">
        <f t="shared" si="108"/>
        <v>102784</v>
      </c>
      <c r="B6955" s="142" t="s">
        <v>18507</v>
      </c>
      <c r="C6955" s="156" t="s">
        <v>18508</v>
      </c>
      <c r="D6955" s="144" t="s">
        <v>9623</v>
      </c>
      <c r="E6955" s="145" t="s">
        <v>31431</v>
      </c>
    </row>
    <row r="6956" spans="1:5" ht="27">
      <c r="A6956" t="str">
        <f t="shared" si="108"/>
        <v>102785</v>
      </c>
      <c r="B6956" s="142" t="s">
        <v>18509</v>
      </c>
      <c r="C6956" s="156" t="s">
        <v>18510</v>
      </c>
      <c r="D6956" s="144" t="s">
        <v>9623</v>
      </c>
      <c r="E6956" s="145" t="s">
        <v>31427</v>
      </c>
    </row>
    <row r="6957" spans="1:5" ht="27">
      <c r="A6957" t="str">
        <f t="shared" si="108"/>
        <v>102786</v>
      </c>
      <c r="B6957" s="142" t="s">
        <v>18511</v>
      </c>
      <c r="C6957" s="156" t="s">
        <v>18512</v>
      </c>
      <c r="D6957" s="144" t="s">
        <v>9623</v>
      </c>
      <c r="E6957" s="145" t="s">
        <v>31432</v>
      </c>
    </row>
    <row r="6958" spans="1:5" ht="27">
      <c r="A6958" t="str">
        <f t="shared" si="108"/>
        <v>102787</v>
      </c>
      <c r="B6958" s="142" t="s">
        <v>18513</v>
      </c>
      <c r="C6958" s="156" t="s">
        <v>18514</v>
      </c>
      <c r="D6958" s="144" t="s">
        <v>9623</v>
      </c>
      <c r="E6958" s="145" t="s">
        <v>31429</v>
      </c>
    </row>
    <row r="6959" spans="1:5" ht="27">
      <c r="A6959" t="str">
        <f t="shared" si="108"/>
        <v>102788</v>
      </c>
      <c r="B6959" s="142" t="s">
        <v>18515</v>
      </c>
      <c r="C6959" s="156" t="s">
        <v>18516</v>
      </c>
      <c r="D6959" s="144" t="s">
        <v>9623</v>
      </c>
      <c r="E6959" s="145" t="s">
        <v>31433</v>
      </c>
    </row>
    <row r="6960" spans="1:5" ht="27">
      <c r="A6960" t="str">
        <f t="shared" si="108"/>
        <v>102789</v>
      </c>
      <c r="B6960" s="142" t="s">
        <v>18517</v>
      </c>
      <c r="C6960" s="156" t="s">
        <v>18518</v>
      </c>
      <c r="D6960" s="144" t="s">
        <v>9623</v>
      </c>
      <c r="E6960" s="145" t="s">
        <v>31434</v>
      </c>
    </row>
    <row r="6961" spans="1:5" ht="27">
      <c r="A6961" t="str">
        <f t="shared" si="108"/>
        <v>102790</v>
      </c>
      <c r="B6961" s="142" t="s">
        <v>18519</v>
      </c>
      <c r="C6961" s="156" t="s">
        <v>18520</v>
      </c>
      <c r="D6961" s="144" t="s">
        <v>9623</v>
      </c>
      <c r="E6961" s="145" t="s">
        <v>31435</v>
      </c>
    </row>
    <row r="6962" spans="1:5" ht="27">
      <c r="A6962" t="str">
        <f t="shared" si="108"/>
        <v>102791</v>
      </c>
      <c r="B6962" s="142" t="s">
        <v>18521</v>
      </c>
      <c r="C6962" s="156" t="s">
        <v>18522</v>
      </c>
      <c r="D6962" s="144" t="s">
        <v>9623</v>
      </c>
      <c r="E6962" s="145" t="s">
        <v>31436</v>
      </c>
    </row>
    <row r="6963" spans="1:5" ht="27">
      <c r="A6963" t="str">
        <f t="shared" si="108"/>
        <v>102792</v>
      </c>
      <c r="B6963" s="142" t="s">
        <v>18523</v>
      </c>
      <c r="C6963" s="156" t="s">
        <v>18524</v>
      </c>
      <c r="D6963" s="144" t="s">
        <v>9623</v>
      </c>
      <c r="E6963" s="145" t="s">
        <v>31437</v>
      </c>
    </row>
    <row r="6964" spans="1:5" ht="27">
      <c r="A6964" t="str">
        <f t="shared" si="108"/>
        <v>102793</v>
      </c>
      <c r="B6964" s="142" t="s">
        <v>18525</v>
      </c>
      <c r="C6964" s="156" t="s">
        <v>18526</v>
      </c>
      <c r="D6964" s="144" t="s">
        <v>9623</v>
      </c>
      <c r="E6964" s="145" t="s">
        <v>31438</v>
      </c>
    </row>
    <row r="6965" spans="1:5" ht="27">
      <c r="A6965" t="str">
        <f t="shared" si="108"/>
        <v>102794</v>
      </c>
      <c r="B6965" s="142" t="s">
        <v>18527</v>
      </c>
      <c r="C6965" s="156" t="s">
        <v>18528</v>
      </c>
      <c r="D6965" s="144" t="s">
        <v>9623</v>
      </c>
      <c r="E6965" s="145" t="s">
        <v>31439</v>
      </c>
    </row>
    <row r="6966" spans="1:5" ht="27">
      <c r="A6966" t="str">
        <f t="shared" si="108"/>
        <v>102795</v>
      </c>
      <c r="B6966" s="142" t="s">
        <v>18529</v>
      </c>
      <c r="C6966" s="156" t="s">
        <v>18530</v>
      </c>
      <c r="D6966" s="144" t="s">
        <v>9623</v>
      </c>
      <c r="E6966" s="145" t="s">
        <v>31440</v>
      </c>
    </row>
    <row r="6967" spans="1:5" ht="27">
      <c r="A6967" t="str">
        <f t="shared" si="108"/>
        <v>102796</v>
      </c>
      <c r="B6967" s="142" t="s">
        <v>18531</v>
      </c>
      <c r="C6967" s="156" t="s">
        <v>18532</v>
      </c>
      <c r="D6967" s="144" t="s">
        <v>9623</v>
      </c>
      <c r="E6967" s="145" t="s">
        <v>31441</v>
      </c>
    </row>
    <row r="6968" spans="1:5" ht="27">
      <c r="A6968" t="str">
        <f t="shared" si="108"/>
        <v>102797</v>
      </c>
      <c r="B6968" s="142" t="s">
        <v>18533</v>
      </c>
      <c r="C6968" s="156" t="s">
        <v>18534</v>
      </c>
      <c r="D6968" s="144" t="s">
        <v>9623</v>
      </c>
      <c r="E6968" s="145" t="s">
        <v>31442</v>
      </c>
    </row>
    <row r="6969" spans="1:5" ht="27">
      <c r="A6969" t="str">
        <f t="shared" si="108"/>
        <v>102798</v>
      </c>
      <c r="B6969" s="142" t="s">
        <v>18535</v>
      </c>
      <c r="C6969" s="156" t="s">
        <v>18536</v>
      </c>
      <c r="D6969" s="144" t="s">
        <v>9623</v>
      </c>
      <c r="E6969" s="145" t="s">
        <v>31443</v>
      </c>
    </row>
    <row r="6970" spans="1:5" ht="27">
      <c r="A6970" t="str">
        <f t="shared" si="108"/>
        <v>102799</v>
      </c>
      <c r="B6970" s="142" t="s">
        <v>18537</v>
      </c>
      <c r="C6970" s="156" t="s">
        <v>18538</v>
      </c>
      <c r="D6970" s="144" t="s">
        <v>9623</v>
      </c>
      <c r="E6970" s="145" t="s">
        <v>31444</v>
      </c>
    </row>
    <row r="6971" spans="1:5" ht="27">
      <c r="A6971" t="str">
        <f t="shared" si="108"/>
        <v>102800</v>
      </c>
      <c r="B6971" s="142" t="s">
        <v>18539</v>
      </c>
      <c r="C6971" s="156" t="s">
        <v>18540</v>
      </c>
      <c r="D6971" s="144" t="s">
        <v>9623</v>
      </c>
      <c r="E6971" s="145" t="s">
        <v>31445</v>
      </c>
    </row>
    <row r="6972" spans="1:5" ht="27">
      <c r="A6972" t="str">
        <f t="shared" si="108"/>
        <v>102801</v>
      </c>
      <c r="B6972" s="142" t="s">
        <v>18541</v>
      </c>
      <c r="C6972" s="156" t="s">
        <v>18542</v>
      </c>
      <c r="D6972" s="144" t="s">
        <v>9623</v>
      </c>
      <c r="E6972" s="145" t="s">
        <v>31446</v>
      </c>
    </row>
    <row r="6973" spans="1:5" ht="27">
      <c r="A6973" t="str">
        <f t="shared" si="108"/>
        <v>102802</v>
      </c>
      <c r="B6973" s="142" t="s">
        <v>18543</v>
      </c>
      <c r="C6973" s="156" t="s">
        <v>18544</v>
      </c>
      <c r="D6973" s="144" t="s">
        <v>9623</v>
      </c>
      <c r="E6973" s="145" t="s">
        <v>31447</v>
      </c>
    </row>
    <row r="6974" spans="1:5">
      <c r="A6974" t="str">
        <f t="shared" si="108"/>
        <v>102803</v>
      </c>
      <c r="B6974" s="142" t="s">
        <v>18805</v>
      </c>
      <c r="C6974" s="156" t="s">
        <v>18806</v>
      </c>
      <c r="D6974" s="144" t="s">
        <v>9772</v>
      </c>
      <c r="E6974" s="145" t="s">
        <v>27593</v>
      </c>
    </row>
    <row r="6975" spans="1:5" ht="27">
      <c r="A6975" t="str">
        <f t="shared" si="108"/>
        <v>102809</v>
      </c>
      <c r="B6975" s="142" t="s">
        <v>31448</v>
      </c>
      <c r="C6975" s="156" t="s">
        <v>31449</v>
      </c>
      <c r="D6975" s="144" t="s">
        <v>10129</v>
      </c>
      <c r="E6975" s="145" t="s">
        <v>28446</v>
      </c>
    </row>
    <row r="6976" spans="1:5" ht="40.5">
      <c r="A6976" t="str">
        <f t="shared" si="108"/>
        <v>102815</v>
      </c>
      <c r="B6976" s="142" t="s">
        <v>31450</v>
      </c>
      <c r="C6976" s="156" t="s">
        <v>31451</v>
      </c>
      <c r="D6976" s="144" t="s">
        <v>10129</v>
      </c>
      <c r="E6976" s="145" t="s">
        <v>8679</v>
      </c>
    </row>
    <row r="6977" spans="1:5" ht="27">
      <c r="A6977" t="str">
        <f t="shared" si="108"/>
        <v>102826</v>
      </c>
      <c r="B6977" s="142" t="s">
        <v>31452</v>
      </c>
      <c r="C6977" s="156" t="s">
        <v>31453</v>
      </c>
      <c r="D6977" s="144" t="s">
        <v>10129</v>
      </c>
      <c r="E6977" s="145" t="s">
        <v>9431</v>
      </c>
    </row>
    <row r="6978" spans="1:5" ht="27">
      <c r="A6978" t="str">
        <f t="shared" si="108"/>
        <v>102832</v>
      </c>
      <c r="B6978" s="142" t="s">
        <v>31454</v>
      </c>
      <c r="C6978" s="156" t="s">
        <v>31455</v>
      </c>
      <c r="D6978" s="144" t="s">
        <v>10129</v>
      </c>
      <c r="E6978" s="145" t="s">
        <v>18570</v>
      </c>
    </row>
    <row r="6979" spans="1:5" ht="27">
      <c r="A6979" t="str">
        <f t="shared" si="108"/>
        <v>102843</v>
      </c>
      <c r="B6979" s="142" t="s">
        <v>31456</v>
      </c>
      <c r="C6979" s="156" t="s">
        <v>31457</v>
      </c>
      <c r="D6979" s="144" t="s">
        <v>10129</v>
      </c>
      <c r="E6979" s="145" t="s">
        <v>31458</v>
      </c>
    </row>
    <row r="6980" spans="1:5" ht="27">
      <c r="A6980" t="str">
        <f t="shared" si="108"/>
        <v>102849</v>
      </c>
      <c r="B6980" s="142" t="s">
        <v>31459</v>
      </c>
      <c r="C6980" s="156" t="s">
        <v>31460</v>
      </c>
      <c r="D6980" s="144" t="s">
        <v>10129</v>
      </c>
      <c r="E6980" s="145" t="s">
        <v>23256</v>
      </c>
    </row>
    <row r="6981" spans="1:5" ht="27">
      <c r="A6981" t="str">
        <f t="shared" si="108"/>
        <v>102855</v>
      </c>
      <c r="B6981" s="142" t="s">
        <v>31461</v>
      </c>
      <c r="C6981" s="156" t="s">
        <v>31462</v>
      </c>
      <c r="D6981" s="144" t="s">
        <v>10129</v>
      </c>
      <c r="E6981" s="145" t="s">
        <v>23256</v>
      </c>
    </row>
    <row r="6982" spans="1:5" ht="27">
      <c r="A6982" t="str">
        <f t="shared" si="108"/>
        <v>102861</v>
      </c>
      <c r="B6982" s="142" t="s">
        <v>31463</v>
      </c>
      <c r="C6982" s="156" t="s">
        <v>31464</v>
      </c>
      <c r="D6982" s="144" t="s">
        <v>10129</v>
      </c>
      <c r="E6982" s="145" t="s">
        <v>8736</v>
      </c>
    </row>
    <row r="6983" spans="1:5" ht="27">
      <c r="A6983" t="str">
        <f t="shared" si="108"/>
        <v>102867</v>
      </c>
      <c r="B6983" s="142" t="s">
        <v>31465</v>
      </c>
      <c r="C6983" s="156" t="s">
        <v>31466</v>
      </c>
      <c r="D6983" s="144" t="s">
        <v>10129</v>
      </c>
      <c r="E6983" s="145" t="s">
        <v>8762</v>
      </c>
    </row>
    <row r="6984" spans="1:5" ht="40.5">
      <c r="A6984" t="str">
        <f t="shared" ref="A6984:A7047" si="109">IF(ISERROR(SEARCH("/",B6984)=6),TRIM(CLEAN(B6984)),IF(SEARCH("/",B6984)=6,IF(LEN(TRIM(CLEAN(B6984)))=7,LEFT(TRIM(CLEAN(B6984)),6)&amp;"00"&amp;RIGHT(TRIM(CLEAN(B6984)),1),LEFT(TRIM(CLEAN(B6984)),6)&amp;"0"&amp;RIGHT(TRIM(CLEAN(B6984)),2)),TRIM(CLEAN(B6984))))</f>
        <v>102873</v>
      </c>
      <c r="B6984" s="142" t="s">
        <v>31467</v>
      </c>
      <c r="C6984" s="156" t="s">
        <v>31468</v>
      </c>
      <c r="D6984" s="144" t="s">
        <v>10129</v>
      </c>
      <c r="E6984" s="145" t="s">
        <v>28507</v>
      </c>
    </row>
    <row r="6985" spans="1:5" ht="27">
      <c r="A6985" t="str">
        <f t="shared" si="109"/>
        <v>102879</v>
      </c>
      <c r="B6985" s="142" t="s">
        <v>31469</v>
      </c>
      <c r="C6985" s="156" t="s">
        <v>31470</v>
      </c>
      <c r="D6985" s="144" t="s">
        <v>10129</v>
      </c>
      <c r="E6985" s="145" t="s">
        <v>26316</v>
      </c>
    </row>
    <row r="6986" spans="1:5">
      <c r="A6986" t="str">
        <f t="shared" si="109"/>
        <v>102885</v>
      </c>
      <c r="B6986" s="142" t="s">
        <v>31471</v>
      </c>
      <c r="C6986" s="156" t="s">
        <v>31472</v>
      </c>
      <c r="D6986" s="144" t="s">
        <v>10129</v>
      </c>
      <c r="E6986" s="145" t="s">
        <v>8830</v>
      </c>
    </row>
    <row r="6987" spans="1:5" ht="27">
      <c r="A6987" t="str">
        <f t="shared" si="109"/>
        <v>102891</v>
      </c>
      <c r="B6987" s="142" t="s">
        <v>31473</v>
      </c>
      <c r="C6987" s="156" t="s">
        <v>31474</v>
      </c>
      <c r="D6987" s="144" t="s">
        <v>10129</v>
      </c>
      <c r="E6987" s="145" t="s">
        <v>8830</v>
      </c>
    </row>
    <row r="6988" spans="1:5" ht="40.5">
      <c r="A6988" t="str">
        <f t="shared" si="109"/>
        <v>102897</v>
      </c>
      <c r="B6988" s="142" t="s">
        <v>31475</v>
      </c>
      <c r="C6988" s="156" t="s">
        <v>31476</v>
      </c>
      <c r="D6988" s="144" t="s">
        <v>10129</v>
      </c>
      <c r="E6988" s="145" t="s">
        <v>31477</v>
      </c>
    </row>
    <row r="6989" spans="1:5" ht="27">
      <c r="A6989" t="str">
        <f t="shared" si="109"/>
        <v>102903</v>
      </c>
      <c r="B6989" s="142" t="s">
        <v>31478</v>
      </c>
      <c r="C6989" s="156" t="s">
        <v>31479</v>
      </c>
      <c r="D6989" s="144" t="s">
        <v>10129</v>
      </c>
      <c r="E6989" s="145" t="s">
        <v>16372</v>
      </c>
    </row>
    <row r="6990" spans="1:5">
      <c r="A6990" t="str">
        <f t="shared" si="109"/>
        <v>102909</v>
      </c>
      <c r="B6990" s="142" t="s">
        <v>31480</v>
      </c>
      <c r="C6990" s="156" t="s">
        <v>31481</v>
      </c>
      <c r="D6990" s="144" t="s">
        <v>10129</v>
      </c>
      <c r="E6990" s="145" t="s">
        <v>28595</v>
      </c>
    </row>
    <row r="6991" spans="1:5">
      <c r="A6991" t="str">
        <f t="shared" si="109"/>
        <v>102915</v>
      </c>
      <c r="B6991" s="142" t="s">
        <v>31482</v>
      </c>
      <c r="C6991" s="156" t="s">
        <v>31483</v>
      </c>
      <c r="D6991" s="144" t="s">
        <v>10129</v>
      </c>
      <c r="E6991" s="145" t="s">
        <v>27420</v>
      </c>
    </row>
    <row r="6992" spans="1:5">
      <c r="A6992" t="str">
        <f t="shared" si="109"/>
        <v>102920</v>
      </c>
      <c r="B6992" s="142" t="s">
        <v>24961</v>
      </c>
      <c r="C6992" s="156" t="s">
        <v>24962</v>
      </c>
      <c r="D6992" s="144" t="s">
        <v>10821</v>
      </c>
      <c r="E6992" s="145" t="s">
        <v>15198</v>
      </c>
    </row>
    <row r="6993" spans="1:5">
      <c r="A6993" t="str">
        <f t="shared" si="109"/>
        <v>102921</v>
      </c>
      <c r="B6993" s="142" t="s">
        <v>24963</v>
      </c>
      <c r="C6993" s="156" t="s">
        <v>24964</v>
      </c>
      <c r="D6993" s="144" t="s">
        <v>10821</v>
      </c>
      <c r="E6993" s="145" t="s">
        <v>20572</v>
      </c>
    </row>
    <row r="6994" spans="1:5" ht="27">
      <c r="A6994" t="str">
        <f t="shared" si="109"/>
        <v>102922</v>
      </c>
      <c r="B6994" s="142" t="s">
        <v>24965</v>
      </c>
      <c r="C6994" s="156" t="s">
        <v>24966</v>
      </c>
      <c r="D6994" s="144" t="s">
        <v>10821</v>
      </c>
      <c r="E6994" s="145" t="s">
        <v>14603</v>
      </c>
    </row>
    <row r="6995" spans="1:5">
      <c r="A6995" t="str">
        <f t="shared" si="109"/>
        <v>102923</v>
      </c>
      <c r="B6995" s="142" t="s">
        <v>24967</v>
      </c>
      <c r="C6995" s="156" t="s">
        <v>24968</v>
      </c>
      <c r="D6995" s="144" t="s">
        <v>10821</v>
      </c>
      <c r="E6995" s="145" t="s">
        <v>16699</v>
      </c>
    </row>
    <row r="6996" spans="1:5" ht="40.5">
      <c r="A6996" t="str">
        <f t="shared" si="109"/>
        <v>102927</v>
      </c>
      <c r="B6996" s="142" t="s">
        <v>31484</v>
      </c>
      <c r="C6996" s="156" t="s">
        <v>31485</v>
      </c>
      <c r="D6996" s="144" t="s">
        <v>10129</v>
      </c>
      <c r="E6996" s="145" t="s">
        <v>10067</v>
      </c>
    </row>
    <row r="6997" spans="1:5" ht="40.5">
      <c r="A6997" t="str">
        <f t="shared" si="109"/>
        <v>102933</v>
      </c>
      <c r="B6997" s="142" t="s">
        <v>31486</v>
      </c>
      <c r="C6997" s="156" t="s">
        <v>31487</v>
      </c>
      <c r="D6997" s="144" t="s">
        <v>10129</v>
      </c>
      <c r="E6997" s="145" t="s">
        <v>10067</v>
      </c>
    </row>
    <row r="6998" spans="1:5" ht="27">
      <c r="A6998" t="str">
        <f t="shared" si="109"/>
        <v>102939</v>
      </c>
      <c r="B6998" s="142" t="s">
        <v>31488</v>
      </c>
      <c r="C6998" s="156" t="s">
        <v>31489</v>
      </c>
      <c r="D6998" s="144" t="s">
        <v>10129</v>
      </c>
      <c r="E6998" s="145" t="s">
        <v>8956</v>
      </c>
    </row>
    <row r="6999" spans="1:5" ht="40.5">
      <c r="A6999" t="str">
        <f t="shared" si="109"/>
        <v>102945</v>
      </c>
      <c r="B6999" s="142" t="s">
        <v>31490</v>
      </c>
      <c r="C6999" s="156" t="s">
        <v>31491</v>
      </c>
      <c r="D6999" s="144" t="s">
        <v>10129</v>
      </c>
      <c r="E6999" s="145" t="s">
        <v>9072</v>
      </c>
    </row>
    <row r="7000" spans="1:5" ht="27">
      <c r="A7000" t="str">
        <f t="shared" si="109"/>
        <v>102951</v>
      </c>
      <c r="B7000" s="142" t="s">
        <v>31492</v>
      </c>
      <c r="C7000" s="156" t="s">
        <v>31493</v>
      </c>
      <c r="D7000" s="144" t="s">
        <v>10129</v>
      </c>
      <c r="E7000" s="145" t="s">
        <v>9052</v>
      </c>
    </row>
    <row r="7001" spans="1:5" ht="40.5">
      <c r="A7001" t="str">
        <f t="shared" si="109"/>
        <v>102957</v>
      </c>
      <c r="B7001" s="142" t="s">
        <v>31494</v>
      </c>
      <c r="C7001" s="156" t="s">
        <v>31495</v>
      </c>
      <c r="D7001" s="144" t="s">
        <v>10129</v>
      </c>
      <c r="E7001" s="145" t="s">
        <v>24789</v>
      </c>
    </row>
    <row r="7002" spans="1:5" ht="27">
      <c r="A7002" t="str">
        <f t="shared" si="109"/>
        <v>102963</v>
      </c>
      <c r="B7002" s="142" t="s">
        <v>31496</v>
      </c>
      <c r="C7002" s="156" t="s">
        <v>31497</v>
      </c>
      <c r="D7002" s="144" t="s">
        <v>10129</v>
      </c>
      <c r="E7002" s="145" t="s">
        <v>16664</v>
      </c>
    </row>
    <row r="7003" spans="1:5" ht="27">
      <c r="A7003" t="str">
        <f t="shared" si="109"/>
        <v>102969</v>
      </c>
      <c r="B7003" s="142" t="s">
        <v>31498</v>
      </c>
      <c r="C7003" s="156" t="s">
        <v>31499</v>
      </c>
      <c r="D7003" s="144" t="s">
        <v>10129</v>
      </c>
      <c r="E7003" s="145" t="s">
        <v>8786</v>
      </c>
    </row>
    <row r="7004" spans="1:5" ht="27">
      <c r="A7004" t="str">
        <f t="shared" si="109"/>
        <v>102985</v>
      </c>
      <c r="B7004" s="142" t="s">
        <v>31500</v>
      </c>
      <c r="C7004" s="156" t="s">
        <v>31501</v>
      </c>
      <c r="D7004" s="144" t="s">
        <v>10129</v>
      </c>
      <c r="E7004" s="145" t="s">
        <v>8820</v>
      </c>
    </row>
    <row r="7005" spans="1:5" ht="40.5">
      <c r="A7005" t="str">
        <f t="shared" si="109"/>
        <v>102988</v>
      </c>
      <c r="B7005" s="142" t="s">
        <v>25296</v>
      </c>
      <c r="C7005" s="156" t="s">
        <v>25297</v>
      </c>
      <c r="D7005" s="144" t="s">
        <v>9772</v>
      </c>
      <c r="E7005" s="145" t="s">
        <v>31502</v>
      </c>
    </row>
    <row r="7006" spans="1:5" ht="27">
      <c r="A7006" t="str">
        <f t="shared" si="109"/>
        <v>102989</v>
      </c>
      <c r="B7006" s="142" t="s">
        <v>24829</v>
      </c>
      <c r="C7006" s="156" t="s">
        <v>24830</v>
      </c>
      <c r="D7006" s="144" t="s">
        <v>9548</v>
      </c>
      <c r="E7006" s="145" t="s">
        <v>17031</v>
      </c>
    </row>
    <row r="7007" spans="1:5" ht="27">
      <c r="A7007" t="str">
        <f t="shared" si="109"/>
        <v>102990</v>
      </c>
      <c r="B7007" s="142" t="s">
        <v>24831</v>
      </c>
      <c r="C7007" s="156" t="s">
        <v>24832</v>
      </c>
      <c r="D7007" s="144" t="s">
        <v>9548</v>
      </c>
      <c r="E7007" s="145" t="s">
        <v>17015</v>
      </c>
    </row>
    <row r="7008" spans="1:5" ht="27">
      <c r="A7008" t="str">
        <f t="shared" si="109"/>
        <v>102991</v>
      </c>
      <c r="B7008" s="142" t="s">
        <v>24833</v>
      </c>
      <c r="C7008" s="156" t="s">
        <v>24834</v>
      </c>
      <c r="D7008" s="144" t="s">
        <v>9548</v>
      </c>
      <c r="E7008" s="145" t="s">
        <v>24083</v>
      </c>
    </row>
    <row r="7009" spans="1:5" ht="27">
      <c r="A7009" t="str">
        <f t="shared" si="109"/>
        <v>102992</v>
      </c>
      <c r="B7009" s="142" t="s">
        <v>24835</v>
      </c>
      <c r="C7009" s="156" t="s">
        <v>24836</v>
      </c>
      <c r="D7009" s="144" t="s">
        <v>9548</v>
      </c>
      <c r="E7009" s="145" t="s">
        <v>25443</v>
      </c>
    </row>
    <row r="7010" spans="1:5" ht="27">
      <c r="A7010" t="str">
        <f t="shared" si="109"/>
        <v>102993</v>
      </c>
      <c r="B7010" s="142" t="s">
        <v>24837</v>
      </c>
      <c r="C7010" s="156" t="s">
        <v>24838</v>
      </c>
      <c r="D7010" s="144" t="s">
        <v>9548</v>
      </c>
      <c r="E7010" s="145" t="s">
        <v>31503</v>
      </c>
    </row>
    <row r="7011" spans="1:5" ht="27">
      <c r="A7011" t="str">
        <f t="shared" si="109"/>
        <v>102994</v>
      </c>
      <c r="B7011" s="142" t="s">
        <v>24839</v>
      </c>
      <c r="C7011" s="156" t="s">
        <v>24840</v>
      </c>
      <c r="D7011" s="144" t="s">
        <v>9548</v>
      </c>
      <c r="E7011" s="145" t="s">
        <v>25300</v>
      </c>
    </row>
    <row r="7012" spans="1:5" ht="27">
      <c r="A7012" t="str">
        <f t="shared" si="109"/>
        <v>102995</v>
      </c>
      <c r="B7012" s="142" t="s">
        <v>24841</v>
      </c>
      <c r="C7012" s="156" t="s">
        <v>24842</v>
      </c>
      <c r="D7012" s="144" t="s">
        <v>9548</v>
      </c>
      <c r="E7012" s="145" t="s">
        <v>31504</v>
      </c>
    </row>
    <row r="7013" spans="1:5" ht="27">
      <c r="A7013" t="str">
        <f t="shared" si="109"/>
        <v>102996</v>
      </c>
      <c r="B7013" s="142" t="s">
        <v>24843</v>
      </c>
      <c r="C7013" s="156" t="s">
        <v>24844</v>
      </c>
      <c r="D7013" s="144" t="s">
        <v>9548</v>
      </c>
      <c r="E7013" s="145" t="s">
        <v>19243</v>
      </c>
    </row>
    <row r="7014" spans="1:5" ht="27">
      <c r="A7014" t="str">
        <f t="shared" si="109"/>
        <v>102997</v>
      </c>
      <c r="B7014" s="142" t="s">
        <v>24845</v>
      </c>
      <c r="C7014" s="156" t="s">
        <v>24846</v>
      </c>
      <c r="D7014" s="144" t="s">
        <v>9548</v>
      </c>
      <c r="E7014" s="145" t="s">
        <v>29987</v>
      </c>
    </row>
    <row r="7015" spans="1:5" ht="27">
      <c r="A7015" t="str">
        <f t="shared" si="109"/>
        <v>102998</v>
      </c>
      <c r="B7015" s="142" t="s">
        <v>24848</v>
      </c>
      <c r="C7015" s="156" t="s">
        <v>24849</v>
      </c>
      <c r="D7015" s="144" t="s">
        <v>9548</v>
      </c>
      <c r="E7015" s="145" t="s">
        <v>31505</v>
      </c>
    </row>
    <row r="7016" spans="1:5" ht="27">
      <c r="A7016" t="str">
        <f t="shared" si="109"/>
        <v>102999</v>
      </c>
      <c r="B7016" s="142" t="s">
        <v>24851</v>
      </c>
      <c r="C7016" s="156" t="s">
        <v>24852</v>
      </c>
      <c r="D7016" s="144" t="s">
        <v>9548</v>
      </c>
      <c r="E7016" s="145" t="s">
        <v>31506</v>
      </c>
    </row>
    <row r="7017" spans="1:5" ht="27">
      <c r="A7017" t="str">
        <f t="shared" si="109"/>
        <v>103000</v>
      </c>
      <c r="B7017" s="142" t="s">
        <v>24853</v>
      </c>
      <c r="C7017" s="156" t="s">
        <v>24854</v>
      </c>
      <c r="D7017" s="144" t="s">
        <v>9548</v>
      </c>
      <c r="E7017" s="145" t="s">
        <v>31507</v>
      </c>
    </row>
    <row r="7018" spans="1:5" ht="27">
      <c r="A7018" t="str">
        <f t="shared" si="109"/>
        <v>103001</v>
      </c>
      <c r="B7018" s="142" t="s">
        <v>24855</v>
      </c>
      <c r="C7018" s="156" t="s">
        <v>24856</v>
      </c>
      <c r="D7018" s="144" t="s">
        <v>9623</v>
      </c>
      <c r="E7018" s="145" t="s">
        <v>31508</v>
      </c>
    </row>
    <row r="7019" spans="1:5" ht="27">
      <c r="A7019" t="str">
        <f t="shared" si="109"/>
        <v>103002</v>
      </c>
      <c r="B7019" s="142" t="s">
        <v>24857</v>
      </c>
      <c r="C7019" s="156" t="s">
        <v>24858</v>
      </c>
      <c r="D7019" s="144" t="s">
        <v>9623</v>
      </c>
      <c r="E7019" s="145" t="s">
        <v>31509</v>
      </c>
    </row>
    <row r="7020" spans="1:5" ht="27">
      <c r="A7020" t="str">
        <f t="shared" si="109"/>
        <v>103003</v>
      </c>
      <c r="B7020" s="142" t="s">
        <v>24859</v>
      </c>
      <c r="C7020" s="156" t="s">
        <v>24860</v>
      </c>
      <c r="D7020" s="144" t="s">
        <v>9623</v>
      </c>
      <c r="E7020" s="145" t="s">
        <v>31510</v>
      </c>
    </row>
    <row r="7021" spans="1:5" ht="27">
      <c r="A7021" t="str">
        <f t="shared" si="109"/>
        <v>103005</v>
      </c>
      <c r="B7021" s="142" t="s">
        <v>24861</v>
      </c>
      <c r="C7021" s="156" t="s">
        <v>24862</v>
      </c>
      <c r="D7021" s="144" t="s">
        <v>9623</v>
      </c>
      <c r="E7021" s="145" t="s">
        <v>31511</v>
      </c>
    </row>
    <row r="7022" spans="1:5" ht="27">
      <c r="A7022" t="str">
        <f t="shared" si="109"/>
        <v>103006</v>
      </c>
      <c r="B7022" s="142" t="s">
        <v>24863</v>
      </c>
      <c r="C7022" s="156" t="s">
        <v>24864</v>
      </c>
      <c r="D7022" s="144" t="s">
        <v>9623</v>
      </c>
      <c r="E7022" s="145" t="s">
        <v>31512</v>
      </c>
    </row>
    <row r="7023" spans="1:5" ht="27">
      <c r="A7023" t="str">
        <f t="shared" si="109"/>
        <v>103007</v>
      </c>
      <c r="B7023" s="142" t="s">
        <v>24865</v>
      </c>
      <c r="C7023" s="156" t="s">
        <v>24866</v>
      </c>
      <c r="D7023" s="144" t="s">
        <v>9623</v>
      </c>
      <c r="E7023" s="145" t="s">
        <v>31513</v>
      </c>
    </row>
    <row r="7024" spans="1:5" ht="27">
      <c r="A7024" t="str">
        <f t="shared" si="109"/>
        <v>103008</v>
      </c>
      <c r="B7024" s="142" t="s">
        <v>25183</v>
      </c>
      <c r="C7024" s="156" t="s">
        <v>25184</v>
      </c>
      <c r="D7024" s="144" t="s">
        <v>9623</v>
      </c>
      <c r="E7024" s="145" t="s">
        <v>27690</v>
      </c>
    </row>
    <row r="7025" spans="1:5" ht="27">
      <c r="A7025" t="str">
        <f t="shared" si="109"/>
        <v>103009</v>
      </c>
      <c r="B7025" s="142" t="s">
        <v>25185</v>
      </c>
      <c r="C7025" s="156" t="s">
        <v>25186</v>
      </c>
      <c r="D7025" s="144" t="s">
        <v>9623</v>
      </c>
      <c r="E7025" s="145" t="s">
        <v>23551</v>
      </c>
    </row>
    <row r="7026" spans="1:5" ht="27">
      <c r="A7026" t="str">
        <f t="shared" si="109"/>
        <v>103010</v>
      </c>
      <c r="B7026" s="142" t="s">
        <v>25187</v>
      </c>
      <c r="C7026" s="156" t="s">
        <v>25188</v>
      </c>
      <c r="D7026" s="144" t="s">
        <v>9623</v>
      </c>
      <c r="E7026" s="145" t="s">
        <v>29871</v>
      </c>
    </row>
    <row r="7027" spans="1:5" ht="27">
      <c r="A7027" t="str">
        <f t="shared" si="109"/>
        <v>103011</v>
      </c>
      <c r="B7027" s="142" t="s">
        <v>25189</v>
      </c>
      <c r="C7027" s="156" t="s">
        <v>25190</v>
      </c>
      <c r="D7027" s="144" t="s">
        <v>9623</v>
      </c>
      <c r="E7027" s="145" t="s">
        <v>31514</v>
      </c>
    </row>
    <row r="7028" spans="1:5" ht="27">
      <c r="A7028" t="str">
        <f t="shared" si="109"/>
        <v>103012</v>
      </c>
      <c r="B7028" s="142" t="s">
        <v>25191</v>
      </c>
      <c r="C7028" s="156" t="s">
        <v>25192</v>
      </c>
      <c r="D7028" s="144" t="s">
        <v>9623</v>
      </c>
      <c r="E7028" s="145" t="s">
        <v>31515</v>
      </c>
    </row>
    <row r="7029" spans="1:5" ht="27">
      <c r="A7029" t="str">
        <f t="shared" si="109"/>
        <v>103013</v>
      </c>
      <c r="B7029" s="142" t="s">
        <v>25193</v>
      </c>
      <c r="C7029" s="156" t="s">
        <v>25194</v>
      </c>
      <c r="D7029" s="144" t="s">
        <v>9623</v>
      </c>
      <c r="E7029" s="145" t="s">
        <v>31516</v>
      </c>
    </row>
    <row r="7030" spans="1:5" ht="27">
      <c r="A7030" t="str">
        <f t="shared" si="109"/>
        <v>103014</v>
      </c>
      <c r="B7030" s="142" t="s">
        <v>25195</v>
      </c>
      <c r="C7030" s="156" t="s">
        <v>25196</v>
      </c>
      <c r="D7030" s="144" t="s">
        <v>9623</v>
      </c>
      <c r="E7030" s="145" t="s">
        <v>17038</v>
      </c>
    </row>
    <row r="7031" spans="1:5" ht="27">
      <c r="A7031" t="str">
        <f t="shared" si="109"/>
        <v>103015</v>
      </c>
      <c r="B7031" s="142" t="s">
        <v>25197</v>
      </c>
      <c r="C7031" s="156" t="s">
        <v>25198</v>
      </c>
      <c r="D7031" s="144" t="s">
        <v>9623</v>
      </c>
      <c r="E7031" s="145" t="s">
        <v>31517</v>
      </c>
    </row>
    <row r="7032" spans="1:5" ht="27">
      <c r="A7032" t="str">
        <f t="shared" si="109"/>
        <v>103016</v>
      </c>
      <c r="B7032" s="142" t="s">
        <v>25199</v>
      </c>
      <c r="C7032" s="156" t="s">
        <v>25200</v>
      </c>
      <c r="D7032" s="144" t="s">
        <v>9623</v>
      </c>
      <c r="E7032" s="145" t="s">
        <v>31518</v>
      </c>
    </row>
    <row r="7033" spans="1:5" ht="27">
      <c r="A7033" t="str">
        <f t="shared" si="109"/>
        <v>103017</v>
      </c>
      <c r="B7033" s="142" t="s">
        <v>25201</v>
      </c>
      <c r="C7033" s="156" t="s">
        <v>25202</v>
      </c>
      <c r="D7033" s="144" t="s">
        <v>9623</v>
      </c>
      <c r="E7033" s="145" t="s">
        <v>31519</v>
      </c>
    </row>
    <row r="7034" spans="1:5" ht="27">
      <c r="A7034" t="str">
        <f t="shared" si="109"/>
        <v>103018</v>
      </c>
      <c r="B7034" s="142" t="s">
        <v>25203</v>
      </c>
      <c r="C7034" s="156" t="s">
        <v>25204</v>
      </c>
      <c r="D7034" s="144" t="s">
        <v>9623</v>
      </c>
      <c r="E7034" s="145" t="s">
        <v>31520</v>
      </c>
    </row>
    <row r="7035" spans="1:5" ht="27">
      <c r="A7035" t="str">
        <f t="shared" si="109"/>
        <v>103019</v>
      </c>
      <c r="B7035" s="142" t="s">
        <v>25205</v>
      </c>
      <c r="C7035" s="156" t="s">
        <v>25206</v>
      </c>
      <c r="D7035" s="144" t="s">
        <v>9623</v>
      </c>
      <c r="E7035" s="145" t="s">
        <v>31521</v>
      </c>
    </row>
    <row r="7036" spans="1:5">
      <c r="A7036" t="str">
        <f t="shared" si="109"/>
        <v>103029</v>
      </c>
      <c r="B7036" s="142" t="s">
        <v>25207</v>
      </c>
      <c r="C7036" s="156" t="s">
        <v>25208</v>
      </c>
      <c r="D7036" s="144" t="s">
        <v>9623</v>
      </c>
      <c r="E7036" s="145" t="s">
        <v>31522</v>
      </c>
    </row>
    <row r="7037" spans="1:5" ht="27">
      <c r="A7037" t="str">
        <f t="shared" si="109"/>
        <v>103036</v>
      </c>
      <c r="B7037" s="142" t="s">
        <v>25209</v>
      </c>
      <c r="C7037" s="156" t="s">
        <v>25210</v>
      </c>
      <c r="D7037" s="144" t="s">
        <v>9623</v>
      </c>
      <c r="E7037" s="145" t="s">
        <v>16884</v>
      </c>
    </row>
    <row r="7038" spans="1:5" ht="27">
      <c r="A7038" t="str">
        <f t="shared" si="109"/>
        <v>103037</v>
      </c>
      <c r="B7038" s="142" t="s">
        <v>25211</v>
      </c>
      <c r="C7038" s="156" t="s">
        <v>25212</v>
      </c>
      <c r="D7038" s="144" t="s">
        <v>9623</v>
      </c>
      <c r="E7038" s="145" t="s">
        <v>26083</v>
      </c>
    </row>
    <row r="7039" spans="1:5" ht="27">
      <c r="A7039" t="str">
        <f t="shared" si="109"/>
        <v>103038</v>
      </c>
      <c r="B7039" s="142" t="s">
        <v>25213</v>
      </c>
      <c r="C7039" s="156" t="s">
        <v>25214</v>
      </c>
      <c r="D7039" s="144" t="s">
        <v>9623</v>
      </c>
      <c r="E7039" s="145" t="s">
        <v>25018</v>
      </c>
    </row>
    <row r="7040" spans="1:5" ht="27">
      <c r="A7040" t="str">
        <f t="shared" si="109"/>
        <v>103039</v>
      </c>
      <c r="B7040" s="142" t="s">
        <v>25215</v>
      </c>
      <c r="C7040" s="156" t="s">
        <v>25216</v>
      </c>
      <c r="D7040" s="144" t="s">
        <v>9623</v>
      </c>
      <c r="E7040" s="145" t="s">
        <v>19033</v>
      </c>
    </row>
    <row r="7041" spans="1:5" ht="27">
      <c r="A7041" t="str">
        <f t="shared" si="109"/>
        <v>103040</v>
      </c>
      <c r="B7041" s="142" t="s">
        <v>25217</v>
      </c>
      <c r="C7041" s="156" t="s">
        <v>25218</v>
      </c>
      <c r="D7041" s="144" t="s">
        <v>9623</v>
      </c>
      <c r="E7041" s="145" t="s">
        <v>31523</v>
      </c>
    </row>
    <row r="7042" spans="1:5" ht="27">
      <c r="A7042" t="str">
        <f t="shared" si="109"/>
        <v>103041</v>
      </c>
      <c r="B7042" s="142" t="s">
        <v>25219</v>
      </c>
      <c r="C7042" s="156" t="s">
        <v>25220</v>
      </c>
      <c r="D7042" s="144" t="s">
        <v>9623</v>
      </c>
      <c r="E7042" s="145" t="s">
        <v>9213</v>
      </c>
    </row>
    <row r="7043" spans="1:5" ht="27">
      <c r="A7043" t="str">
        <f t="shared" si="109"/>
        <v>103042</v>
      </c>
      <c r="B7043" s="142" t="s">
        <v>25221</v>
      </c>
      <c r="C7043" s="156" t="s">
        <v>25222</v>
      </c>
      <c r="D7043" s="144" t="s">
        <v>9623</v>
      </c>
      <c r="E7043" s="145" t="s">
        <v>19205</v>
      </c>
    </row>
    <row r="7044" spans="1:5" ht="27">
      <c r="A7044" t="str">
        <f t="shared" si="109"/>
        <v>103043</v>
      </c>
      <c r="B7044" s="142" t="s">
        <v>25223</v>
      </c>
      <c r="C7044" s="156" t="s">
        <v>25224</v>
      </c>
      <c r="D7044" s="144" t="s">
        <v>9623</v>
      </c>
      <c r="E7044" s="145" t="s">
        <v>18899</v>
      </c>
    </row>
    <row r="7045" spans="1:5" ht="27">
      <c r="A7045" t="str">
        <f t="shared" si="109"/>
        <v>103044</v>
      </c>
      <c r="B7045" s="142" t="s">
        <v>25225</v>
      </c>
      <c r="C7045" s="156" t="s">
        <v>25226</v>
      </c>
      <c r="D7045" s="144" t="s">
        <v>9623</v>
      </c>
      <c r="E7045" s="145" t="s">
        <v>18816</v>
      </c>
    </row>
    <row r="7046" spans="1:5" ht="27">
      <c r="A7046" t="str">
        <f t="shared" si="109"/>
        <v>103045</v>
      </c>
      <c r="B7046" s="142" t="s">
        <v>25227</v>
      </c>
      <c r="C7046" s="156" t="s">
        <v>25228</v>
      </c>
      <c r="D7046" s="144" t="s">
        <v>9623</v>
      </c>
      <c r="E7046" s="145" t="s">
        <v>9400</v>
      </c>
    </row>
    <row r="7047" spans="1:5" ht="27">
      <c r="A7047" t="str">
        <f t="shared" si="109"/>
        <v>103046</v>
      </c>
      <c r="B7047" s="142" t="s">
        <v>25229</v>
      </c>
      <c r="C7047" s="156" t="s">
        <v>25230</v>
      </c>
      <c r="D7047" s="144" t="s">
        <v>9623</v>
      </c>
      <c r="E7047" s="145" t="s">
        <v>17031</v>
      </c>
    </row>
    <row r="7048" spans="1:5" ht="27">
      <c r="A7048" t="str">
        <f t="shared" ref="A7048:A7111" si="110">IF(ISERROR(SEARCH("/",B7048)=6),TRIM(CLEAN(B7048)),IF(SEARCH("/",B7048)=6,IF(LEN(TRIM(CLEAN(B7048)))=7,LEFT(TRIM(CLEAN(B7048)),6)&amp;"00"&amp;RIGHT(TRIM(CLEAN(B7048)),1),LEFT(TRIM(CLEAN(B7048)),6)&amp;"0"&amp;RIGHT(TRIM(CLEAN(B7048)),2)),TRIM(CLEAN(B7048))))</f>
        <v>103047</v>
      </c>
      <c r="B7048" s="142" t="s">
        <v>25231</v>
      </c>
      <c r="C7048" s="156" t="s">
        <v>25232</v>
      </c>
      <c r="D7048" s="144" t="s">
        <v>9623</v>
      </c>
      <c r="E7048" s="145" t="s">
        <v>28346</v>
      </c>
    </row>
    <row r="7049" spans="1:5" ht="27">
      <c r="A7049" t="str">
        <f t="shared" si="110"/>
        <v>103048</v>
      </c>
      <c r="B7049" s="142" t="s">
        <v>25233</v>
      </c>
      <c r="C7049" s="156" t="s">
        <v>25234</v>
      </c>
      <c r="D7049" s="144" t="s">
        <v>9623</v>
      </c>
      <c r="E7049" s="145" t="s">
        <v>16370</v>
      </c>
    </row>
    <row r="7050" spans="1:5" ht="27">
      <c r="A7050" t="str">
        <f t="shared" si="110"/>
        <v>103049</v>
      </c>
      <c r="B7050" s="142" t="s">
        <v>25235</v>
      </c>
      <c r="C7050" s="156" t="s">
        <v>25236</v>
      </c>
      <c r="D7050" s="144" t="s">
        <v>9623</v>
      </c>
      <c r="E7050" s="145" t="s">
        <v>13926</v>
      </c>
    </row>
    <row r="7051" spans="1:5">
      <c r="A7051" t="str">
        <f t="shared" si="110"/>
        <v>103050</v>
      </c>
      <c r="B7051" s="142" t="s">
        <v>25237</v>
      </c>
      <c r="C7051" s="156" t="s">
        <v>25238</v>
      </c>
      <c r="D7051" s="144" t="s">
        <v>9623</v>
      </c>
      <c r="E7051" s="145" t="s">
        <v>8701</v>
      </c>
    </row>
    <row r="7052" spans="1:5">
      <c r="A7052" t="str">
        <f t="shared" si="110"/>
        <v>103051</v>
      </c>
      <c r="B7052" s="142" t="s">
        <v>25239</v>
      </c>
      <c r="C7052" s="156" t="s">
        <v>25240</v>
      </c>
      <c r="D7052" s="144" t="s">
        <v>9623</v>
      </c>
      <c r="E7052" s="145" t="s">
        <v>19001</v>
      </c>
    </row>
    <row r="7053" spans="1:5">
      <c r="A7053" t="str">
        <f t="shared" si="110"/>
        <v>103052</v>
      </c>
      <c r="B7053" s="142" t="s">
        <v>25241</v>
      </c>
      <c r="C7053" s="156" t="s">
        <v>25242</v>
      </c>
      <c r="D7053" s="144" t="s">
        <v>9623</v>
      </c>
      <c r="E7053" s="145" t="s">
        <v>14164</v>
      </c>
    </row>
    <row r="7054" spans="1:5" ht="27">
      <c r="A7054" t="str">
        <f t="shared" si="110"/>
        <v>103072</v>
      </c>
      <c r="B7054" s="142" t="s">
        <v>24901</v>
      </c>
      <c r="C7054" s="156" t="s">
        <v>24902</v>
      </c>
      <c r="D7054" s="144" t="s">
        <v>9772</v>
      </c>
      <c r="E7054" s="145" t="s">
        <v>31524</v>
      </c>
    </row>
    <row r="7055" spans="1:5" ht="27">
      <c r="A7055" t="str">
        <f t="shared" si="110"/>
        <v>103073</v>
      </c>
      <c r="B7055" s="142" t="s">
        <v>24903</v>
      </c>
      <c r="C7055" s="156" t="s">
        <v>24904</v>
      </c>
      <c r="D7055" s="144" t="s">
        <v>9772</v>
      </c>
      <c r="E7055" s="145" t="s">
        <v>31525</v>
      </c>
    </row>
    <row r="7056" spans="1:5" ht="27">
      <c r="A7056" t="str">
        <f t="shared" si="110"/>
        <v>103074</v>
      </c>
      <c r="B7056" s="142" t="s">
        <v>24905</v>
      </c>
      <c r="C7056" s="156" t="s">
        <v>24906</v>
      </c>
      <c r="D7056" s="144" t="s">
        <v>9772</v>
      </c>
      <c r="E7056" s="145" t="s">
        <v>25535</v>
      </c>
    </row>
    <row r="7057" spans="1:5" ht="27">
      <c r="A7057" t="str">
        <f t="shared" si="110"/>
        <v>103075</v>
      </c>
      <c r="B7057" s="142" t="s">
        <v>24907</v>
      </c>
      <c r="C7057" s="156" t="s">
        <v>24908</v>
      </c>
      <c r="D7057" s="144" t="s">
        <v>9772</v>
      </c>
      <c r="E7057" s="145" t="s">
        <v>31526</v>
      </c>
    </row>
    <row r="7058" spans="1:5" ht="27">
      <c r="A7058" t="str">
        <f t="shared" si="110"/>
        <v>103076</v>
      </c>
      <c r="B7058" s="142" t="s">
        <v>24909</v>
      </c>
      <c r="C7058" s="156" t="s">
        <v>24910</v>
      </c>
      <c r="D7058" s="144" t="s">
        <v>9772</v>
      </c>
      <c r="E7058" s="145" t="s">
        <v>31527</v>
      </c>
    </row>
    <row r="7059" spans="1:5" ht="27">
      <c r="A7059" t="str">
        <f t="shared" si="110"/>
        <v>103077</v>
      </c>
      <c r="B7059" s="142" t="s">
        <v>24911</v>
      </c>
      <c r="C7059" s="156" t="s">
        <v>24912</v>
      </c>
      <c r="D7059" s="144" t="s">
        <v>9772</v>
      </c>
      <c r="E7059" s="145" t="s">
        <v>31528</v>
      </c>
    </row>
    <row r="7060" spans="1:5" ht="27">
      <c r="A7060" t="str">
        <f t="shared" si="110"/>
        <v>103078</v>
      </c>
      <c r="B7060" s="142" t="s">
        <v>24913</v>
      </c>
      <c r="C7060" s="156" t="s">
        <v>24914</v>
      </c>
      <c r="D7060" s="144" t="s">
        <v>9772</v>
      </c>
      <c r="E7060" s="145" t="s">
        <v>31529</v>
      </c>
    </row>
    <row r="7061" spans="1:5" ht="27">
      <c r="A7061" t="str">
        <f t="shared" si="110"/>
        <v>103079</v>
      </c>
      <c r="B7061" s="142" t="s">
        <v>24915</v>
      </c>
      <c r="C7061" s="156" t="s">
        <v>24916</v>
      </c>
      <c r="D7061" s="144" t="s">
        <v>9772</v>
      </c>
      <c r="E7061" s="145" t="s">
        <v>31530</v>
      </c>
    </row>
    <row r="7062" spans="1:5" ht="27">
      <c r="A7062" t="str">
        <f t="shared" si="110"/>
        <v>103080</v>
      </c>
      <c r="B7062" s="142" t="s">
        <v>24917</v>
      </c>
      <c r="C7062" s="156" t="s">
        <v>24918</v>
      </c>
      <c r="D7062" s="144" t="s">
        <v>9772</v>
      </c>
      <c r="E7062" s="145" t="s">
        <v>31531</v>
      </c>
    </row>
    <row r="7063" spans="1:5" ht="27">
      <c r="A7063" t="str">
        <f t="shared" si="110"/>
        <v>103088</v>
      </c>
      <c r="B7063" s="142" t="s">
        <v>24969</v>
      </c>
      <c r="C7063" s="156" t="s">
        <v>24970</v>
      </c>
      <c r="D7063" s="144" t="s">
        <v>10821</v>
      </c>
      <c r="E7063" s="145" t="s">
        <v>26362</v>
      </c>
    </row>
    <row r="7064" spans="1:5" ht="27">
      <c r="A7064" t="str">
        <f t="shared" si="110"/>
        <v>103089</v>
      </c>
      <c r="B7064" s="142" t="s">
        <v>24631</v>
      </c>
      <c r="C7064" s="156" t="s">
        <v>24632</v>
      </c>
      <c r="D7064" s="144" t="s">
        <v>9548</v>
      </c>
      <c r="E7064" s="145" t="s">
        <v>9454</v>
      </c>
    </row>
    <row r="7065" spans="1:5" ht="27">
      <c r="A7065" t="str">
        <f t="shared" si="110"/>
        <v>103090</v>
      </c>
      <c r="B7065" s="142" t="s">
        <v>24633</v>
      </c>
      <c r="C7065" s="156" t="s">
        <v>24634</v>
      </c>
      <c r="D7065" s="144" t="s">
        <v>9548</v>
      </c>
      <c r="E7065" s="145" t="s">
        <v>16372</v>
      </c>
    </row>
    <row r="7066" spans="1:5" ht="27">
      <c r="A7066" t="str">
        <f t="shared" si="110"/>
        <v>103091</v>
      </c>
      <c r="B7066" s="142" t="s">
        <v>24635</v>
      </c>
      <c r="C7066" s="156" t="s">
        <v>24636</v>
      </c>
      <c r="D7066" s="144" t="s">
        <v>9548</v>
      </c>
      <c r="E7066" s="145" t="s">
        <v>9366</v>
      </c>
    </row>
    <row r="7067" spans="1:5" ht="27">
      <c r="A7067" t="str">
        <f t="shared" si="110"/>
        <v>103092</v>
      </c>
      <c r="B7067" s="142" t="s">
        <v>24637</v>
      </c>
      <c r="C7067" s="156" t="s">
        <v>24638</v>
      </c>
      <c r="D7067" s="144" t="s">
        <v>9548</v>
      </c>
      <c r="E7067" s="145" t="s">
        <v>16492</v>
      </c>
    </row>
    <row r="7068" spans="1:5" ht="27">
      <c r="A7068" t="str">
        <f t="shared" si="110"/>
        <v>103093</v>
      </c>
      <c r="B7068" s="142" t="s">
        <v>24639</v>
      </c>
      <c r="C7068" s="156" t="s">
        <v>24640</v>
      </c>
      <c r="D7068" s="144" t="s">
        <v>9548</v>
      </c>
      <c r="E7068" s="145" t="s">
        <v>16989</v>
      </c>
    </row>
    <row r="7069" spans="1:5" ht="27">
      <c r="A7069" t="str">
        <f t="shared" si="110"/>
        <v>103094</v>
      </c>
      <c r="B7069" s="142" t="s">
        <v>24642</v>
      </c>
      <c r="C7069" s="156" t="s">
        <v>24643</v>
      </c>
      <c r="D7069" s="144" t="s">
        <v>9548</v>
      </c>
      <c r="E7069" s="145" t="s">
        <v>27402</v>
      </c>
    </row>
    <row r="7070" spans="1:5" ht="27">
      <c r="A7070" t="str">
        <f t="shared" si="110"/>
        <v>103095</v>
      </c>
      <c r="B7070" s="142" t="s">
        <v>24644</v>
      </c>
      <c r="C7070" s="156" t="s">
        <v>24645</v>
      </c>
      <c r="D7070" s="144" t="s">
        <v>9548</v>
      </c>
      <c r="E7070" s="145" t="s">
        <v>17986</v>
      </c>
    </row>
    <row r="7071" spans="1:5" ht="27">
      <c r="A7071" t="str">
        <f t="shared" si="110"/>
        <v>103096</v>
      </c>
      <c r="B7071" s="142" t="s">
        <v>24646</v>
      </c>
      <c r="C7071" s="156" t="s">
        <v>24647</v>
      </c>
      <c r="D7071" s="144" t="s">
        <v>9548</v>
      </c>
      <c r="E7071" s="145" t="s">
        <v>26122</v>
      </c>
    </row>
    <row r="7072" spans="1:5" ht="27">
      <c r="A7072" t="str">
        <f t="shared" si="110"/>
        <v>103097</v>
      </c>
      <c r="B7072" s="142" t="s">
        <v>24648</v>
      </c>
      <c r="C7072" s="156" t="s">
        <v>24649</v>
      </c>
      <c r="D7072" s="144" t="s">
        <v>9548</v>
      </c>
      <c r="E7072" s="145" t="s">
        <v>25626</v>
      </c>
    </row>
    <row r="7073" spans="1:5" ht="27">
      <c r="A7073" t="str">
        <f t="shared" si="110"/>
        <v>103098</v>
      </c>
      <c r="B7073" s="142" t="s">
        <v>24650</v>
      </c>
      <c r="C7073" s="156" t="s">
        <v>24651</v>
      </c>
      <c r="D7073" s="144" t="s">
        <v>9548</v>
      </c>
      <c r="E7073" s="145" t="s">
        <v>31532</v>
      </c>
    </row>
    <row r="7074" spans="1:5" ht="27">
      <c r="A7074" t="str">
        <f t="shared" si="110"/>
        <v>103099</v>
      </c>
      <c r="B7074" s="142" t="s">
        <v>24652</v>
      </c>
      <c r="C7074" s="156" t="s">
        <v>24653</v>
      </c>
      <c r="D7074" s="144" t="s">
        <v>9548</v>
      </c>
      <c r="E7074" s="145" t="s">
        <v>31533</v>
      </c>
    </row>
    <row r="7075" spans="1:5" ht="27">
      <c r="A7075" t="str">
        <f t="shared" si="110"/>
        <v>103100</v>
      </c>
      <c r="B7075" s="142" t="s">
        <v>24654</v>
      </c>
      <c r="C7075" s="156" t="s">
        <v>24655</v>
      </c>
      <c r="D7075" s="144" t="s">
        <v>9548</v>
      </c>
      <c r="E7075" s="145" t="s">
        <v>29836</v>
      </c>
    </row>
    <row r="7076" spans="1:5" ht="27">
      <c r="A7076" t="str">
        <f t="shared" si="110"/>
        <v>103101</v>
      </c>
      <c r="B7076" s="142" t="s">
        <v>24656</v>
      </c>
      <c r="C7076" s="156" t="s">
        <v>24657</v>
      </c>
      <c r="D7076" s="144" t="s">
        <v>9548</v>
      </c>
      <c r="E7076" s="145" t="s">
        <v>31534</v>
      </c>
    </row>
    <row r="7077" spans="1:5" ht="27">
      <c r="A7077" t="str">
        <f t="shared" si="110"/>
        <v>103102</v>
      </c>
      <c r="B7077" s="142" t="s">
        <v>24658</v>
      </c>
      <c r="C7077" s="156" t="s">
        <v>24659</v>
      </c>
      <c r="D7077" s="144" t="s">
        <v>9548</v>
      </c>
      <c r="E7077" s="145" t="s">
        <v>31535</v>
      </c>
    </row>
    <row r="7078" spans="1:5" ht="27">
      <c r="A7078" t="str">
        <f t="shared" si="110"/>
        <v>103103</v>
      </c>
      <c r="B7078" s="142" t="s">
        <v>24660</v>
      </c>
      <c r="C7078" s="156" t="s">
        <v>24661</v>
      </c>
      <c r="D7078" s="144" t="s">
        <v>9548</v>
      </c>
      <c r="E7078" s="145" t="s">
        <v>25454</v>
      </c>
    </row>
    <row r="7079" spans="1:5" ht="27">
      <c r="A7079" t="str">
        <f t="shared" si="110"/>
        <v>103104</v>
      </c>
      <c r="B7079" s="142" t="s">
        <v>24662</v>
      </c>
      <c r="C7079" s="156" t="s">
        <v>24663</v>
      </c>
      <c r="D7079" s="144" t="s">
        <v>9548</v>
      </c>
      <c r="E7079" s="145" t="s">
        <v>28914</v>
      </c>
    </row>
    <row r="7080" spans="1:5" ht="27">
      <c r="A7080" t="str">
        <f t="shared" si="110"/>
        <v>103105</v>
      </c>
      <c r="B7080" s="142" t="s">
        <v>24664</v>
      </c>
      <c r="C7080" s="156" t="s">
        <v>24665</v>
      </c>
      <c r="D7080" s="144" t="s">
        <v>9623</v>
      </c>
      <c r="E7080" s="145" t="s">
        <v>16363</v>
      </c>
    </row>
    <row r="7081" spans="1:5" ht="27">
      <c r="A7081" t="str">
        <f t="shared" si="110"/>
        <v>103106</v>
      </c>
      <c r="B7081" s="142" t="s">
        <v>24666</v>
      </c>
      <c r="C7081" s="156" t="s">
        <v>24667</v>
      </c>
      <c r="D7081" s="144" t="s">
        <v>9623</v>
      </c>
      <c r="E7081" s="145" t="s">
        <v>28821</v>
      </c>
    </row>
    <row r="7082" spans="1:5" ht="27">
      <c r="A7082" t="str">
        <f t="shared" si="110"/>
        <v>103107</v>
      </c>
      <c r="B7082" s="142" t="s">
        <v>24668</v>
      </c>
      <c r="C7082" s="156" t="s">
        <v>24669</v>
      </c>
      <c r="D7082" s="144" t="s">
        <v>9623</v>
      </c>
      <c r="E7082" s="145" t="s">
        <v>28579</v>
      </c>
    </row>
    <row r="7083" spans="1:5" ht="27">
      <c r="A7083" t="str">
        <f t="shared" si="110"/>
        <v>103108</v>
      </c>
      <c r="B7083" s="142" t="s">
        <v>24670</v>
      </c>
      <c r="C7083" s="156" t="s">
        <v>24671</v>
      </c>
      <c r="D7083" s="144" t="s">
        <v>9623</v>
      </c>
      <c r="E7083" s="145" t="s">
        <v>31536</v>
      </c>
    </row>
    <row r="7084" spans="1:5" ht="27">
      <c r="A7084" t="str">
        <f t="shared" si="110"/>
        <v>103109</v>
      </c>
      <c r="B7084" s="142" t="s">
        <v>24673</v>
      </c>
      <c r="C7084" s="156" t="s">
        <v>24674</v>
      </c>
      <c r="D7084" s="144" t="s">
        <v>9623</v>
      </c>
      <c r="E7084" s="145" t="s">
        <v>31537</v>
      </c>
    </row>
    <row r="7085" spans="1:5" ht="27">
      <c r="A7085" t="str">
        <f t="shared" si="110"/>
        <v>103110</v>
      </c>
      <c r="B7085" s="142" t="s">
        <v>24675</v>
      </c>
      <c r="C7085" s="156" t="s">
        <v>24676</v>
      </c>
      <c r="D7085" s="144" t="s">
        <v>9623</v>
      </c>
      <c r="E7085" s="145" t="s">
        <v>31538</v>
      </c>
    </row>
    <row r="7086" spans="1:5" ht="27">
      <c r="A7086" t="str">
        <f t="shared" si="110"/>
        <v>103111</v>
      </c>
      <c r="B7086" s="142" t="s">
        <v>24677</v>
      </c>
      <c r="C7086" s="156" t="s">
        <v>24678</v>
      </c>
      <c r="D7086" s="144" t="s">
        <v>9623</v>
      </c>
      <c r="E7086" s="145" t="s">
        <v>31539</v>
      </c>
    </row>
    <row r="7087" spans="1:5" ht="27">
      <c r="A7087" t="str">
        <f t="shared" si="110"/>
        <v>103112</v>
      </c>
      <c r="B7087" s="142" t="s">
        <v>24679</v>
      </c>
      <c r="C7087" s="156" t="s">
        <v>24680</v>
      </c>
      <c r="D7087" s="144" t="s">
        <v>9623</v>
      </c>
      <c r="E7087" s="145" t="s">
        <v>31540</v>
      </c>
    </row>
    <row r="7088" spans="1:5" ht="27">
      <c r="A7088" t="str">
        <f t="shared" si="110"/>
        <v>103113</v>
      </c>
      <c r="B7088" s="142" t="s">
        <v>24681</v>
      </c>
      <c r="C7088" s="156" t="s">
        <v>24682</v>
      </c>
      <c r="D7088" s="144" t="s">
        <v>9623</v>
      </c>
      <c r="E7088" s="145" t="s">
        <v>31541</v>
      </c>
    </row>
    <row r="7089" spans="1:5" ht="27">
      <c r="A7089" t="str">
        <f t="shared" si="110"/>
        <v>103114</v>
      </c>
      <c r="B7089" s="142" t="s">
        <v>24683</v>
      </c>
      <c r="C7089" s="156" t="s">
        <v>24684</v>
      </c>
      <c r="D7089" s="144" t="s">
        <v>9623</v>
      </c>
      <c r="E7089" s="145" t="s">
        <v>31542</v>
      </c>
    </row>
    <row r="7090" spans="1:5" ht="27">
      <c r="A7090" t="str">
        <f t="shared" si="110"/>
        <v>103115</v>
      </c>
      <c r="B7090" s="142" t="s">
        <v>24685</v>
      </c>
      <c r="C7090" s="156" t="s">
        <v>24686</v>
      </c>
      <c r="D7090" s="144" t="s">
        <v>9623</v>
      </c>
      <c r="E7090" s="145" t="s">
        <v>31543</v>
      </c>
    </row>
    <row r="7091" spans="1:5" ht="27">
      <c r="A7091" t="str">
        <f t="shared" si="110"/>
        <v>103116</v>
      </c>
      <c r="B7091" s="142" t="s">
        <v>24687</v>
      </c>
      <c r="C7091" s="156" t="s">
        <v>24688</v>
      </c>
      <c r="D7091" s="144" t="s">
        <v>9623</v>
      </c>
      <c r="E7091" s="145" t="s">
        <v>31544</v>
      </c>
    </row>
    <row r="7092" spans="1:5" ht="27">
      <c r="A7092" t="str">
        <f t="shared" si="110"/>
        <v>103117</v>
      </c>
      <c r="B7092" s="142" t="s">
        <v>24689</v>
      </c>
      <c r="C7092" s="156" t="s">
        <v>24690</v>
      </c>
      <c r="D7092" s="144" t="s">
        <v>9623</v>
      </c>
      <c r="E7092" s="145" t="s">
        <v>24982</v>
      </c>
    </row>
    <row r="7093" spans="1:5" ht="27">
      <c r="A7093" t="str">
        <f t="shared" si="110"/>
        <v>103118</v>
      </c>
      <c r="B7093" s="142" t="s">
        <v>24691</v>
      </c>
      <c r="C7093" s="156" t="s">
        <v>24692</v>
      </c>
      <c r="D7093" s="144" t="s">
        <v>9623</v>
      </c>
      <c r="E7093" s="145" t="s">
        <v>31545</v>
      </c>
    </row>
    <row r="7094" spans="1:5" ht="27">
      <c r="A7094" t="str">
        <f t="shared" si="110"/>
        <v>103119</v>
      </c>
      <c r="B7094" s="142" t="s">
        <v>24693</v>
      </c>
      <c r="C7094" s="156" t="s">
        <v>24694</v>
      </c>
      <c r="D7094" s="144" t="s">
        <v>9623</v>
      </c>
      <c r="E7094" s="145" t="s">
        <v>31546</v>
      </c>
    </row>
    <row r="7095" spans="1:5" ht="27">
      <c r="A7095" t="str">
        <f t="shared" si="110"/>
        <v>103120</v>
      </c>
      <c r="B7095" s="142" t="s">
        <v>24695</v>
      </c>
      <c r="C7095" s="156" t="s">
        <v>24696</v>
      </c>
      <c r="D7095" s="144" t="s">
        <v>9623</v>
      </c>
      <c r="E7095" s="145" t="s">
        <v>31547</v>
      </c>
    </row>
    <row r="7096" spans="1:5" ht="27">
      <c r="A7096" t="str">
        <f t="shared" si="110"/>
        <v>103121</v>
      </c>
      <c r="B7096" s="142" t="s">
        <v>24697</v>
      </c>
      <c r="C7096" s="156" t="s">
        <v>24698</v>
      </c>
      <c r="D7096" s="144" t="s">
        <v>9623</v>
      </c>
      <c r="E7096" s="145" t="s">
        <v>17621</v>
      </c>
    </row>
    <row r="7097" spans="1:5" ht="27">
      <c r="A7097" t="str">
        <f t="shared" si="110"/>
        <v>103122</v>
      </c>
      <c r="B7097" s="142" t="s">
        <v>24700</v>
      </c>
      <c r="C7097" s="156" t="s">
        <v>24701</v>
      </c>
      <c r="D7097" s="144" t="s">
        <v>9623</v>
      </c>
      <c r="E7097" s="145" t="s">
        <v>26311</v>
      </c>
    </row>
    <row r="7098" spans="1:5" ht="27">
      <c r="A7098" t="str">
        <f t="shared" si="110"/>
        <v>103123</v>
      </c>
      <c r="B7098" s="142" t="s">
        <v>24702</v>
      </c>
      <c r="C7098" s="156" t="s">
        <v>24703</v>
      </c>
      <c r="D7098" s="144" t="s">
        <v>9623</v>
      </c>
      <c r="E7098" s="145" t="s">
        <v>31548</v>
      </c>
    </row>
    <row r="7099" spans="1:5" ht="27">
      <c r="A7099" t="str">
        <f t="shared" si="110"/>
        <v>103124</v>
      </c>
      <c r="B7099" s="142" t="s">
        <v>24704</v>
      </c>
      <c r="C7099" s="156" t="s">
        <v>24705</v>
      </c>
      <c r="D7099" s="144" t="s">
        <v>9623</v>
      </c>
      <c r="E7099" s="145" t="s">
        <v>31549</v>
      </c>
    </row>
    <row r="7100" spans="1:5" ht="27">
      <c r="A7100" t="str">
        <f t="shared" si="110"/>
        <v>103125</v>
      </c>
      <c r="B7100" s="142" t="s">
        <v>24706</v>
      </c>
      <c r="C7100" s="156" t="s">
        <v>24707</v>
      </c>
      <c r="D7100" s="144" t="s">
        <v>9623</v>
      </c>
      <c r="E7100" s="145" t="s">
        <v>31550</v>
      </c>
    </row>
    <row r="7101" spans="1:5" ht="27">
      <c r="A7101" t="str">
        <f t="shared" si="110"/>
        <v>103126</v>
      </c>
      <c r="B7101" s="142" t="s">
        <v>24708</v>
      </c>
      <c r="C7101" s="156" t="s">
        <v>24709</v>
      </c>
      <c r="D7101" s="144" t="s">
        <v>9623</v>
      </c>
      <c r="E7101" s="145" t="s">
        <v>31551</v>
      </c>
    </row>
    <row r="7102" spans="1:5" ht="27">
      <c r="A7102" t="str">
        <f t="shared" si="110"/>
        <v>103127</v>
      </c>
      <c r="B7102" s="142" t="s">
        <v>24710</v>
      </c>
      <c r="C7102" s="156" t="s">
        <v>24711</v>
      </c>
      <c r="D7102" s="144" t="s">
        <v>9623</v>
      </c>
      <c r="E7102" s="145" t="s">
        <v>31552</v>
      </c>
    </row>
    <row r="7103" spans="1:5" ht="27">
      <c r="A7103" t="str">
        <f t="shared" si="110"/>
        <v>103128</v>
      </c>
      <c r="B7103" s="142" t="s">
        <v>24712</v>
      </c>
      <c r="C7103" s="156" t="s">
        <v>24713</v>
      </c>
      <c r="D7103" s="144" t="s">
        <v>9623</v>
      </c>
      <c r="E7103" s="145" t="s">
        <v>31553</v>
      </c>
    </row>
    <row r="7104" spans="1:5" ht="27">
      <c r="A7104" t="str">
        <f t="shared" si="110"/>
        <v>103129</v>
      </c>
      <c r="B7104" s="142" t="s">
        <v>24714</v>
      </c>
      <c r="C7104" s="156" t="s">
        <v>24715</v>
      </c>
      <c r="D7104" s="144" t="s">
        <v>9623</v>
      </c>
      <c r="E7104" s="145" t="s">
        <v>31554</v>
      </c>
    </row>
    <row r="7105" spans="1:5" ht="27">
      <c r="A7105" t="str">
        <f t="shared" si="110"/>
        <v>103130</v>
      </c>
      <c r="B7105" s="142" t="s">
        <v>24716</v>
      </c>
      <c r="C7105" s="156" t="s">
        <v>24717</v>
      </c>
      <c r="D7105" s="144" t="s">
        <v>9623</v>
      </c>
      <c r="E7105" s="145" t="s">
        <v>31555</v>
      </c>
    </row>
    <row r="7106" spans="1:5" ht="27">
      <c r="A7106" t="str">
        <f t="shared" si="110"/>
        <v>103131</v>
      </c>
      <c r="B7106" s="142" t="s">
        <v>24718</v>
      </c>
      <c r="C7106" s="156" t="s">
        <v>24719</v>
      </c>
      <c r="D7106" s="144" t="s">
        <v>9623</v>
      </c>
      <c r="E7106" s="145" t="s">
        <v>31556</v>
      </c>
    </row>
    <row r="7107" spans="1:5" ht="27">
      <c r="A7107" t="str">
        <f t="shared" si="110"/>
        <v>103132</v>
      </c>
      <c r="B7107" s="142" t="s">
        <v>24720</v>
      </c>
      <c r="C7107" s="156" t="s">
        <v>24721</v>
      </c>
      <c r="D7107" s="144" t="s">
        <v>9623</v>
      </c>
      <c r="E7107" s="145" t="s">
        <v>31557</v>
      </c>
    </row>
    <row r="7108" spans="1:5" ht="27">
      <c r="A7108" t="str">
        <f t="shared" si="110"/>
        <v>103133</v>
      </c>
      <c r="B7108" s="142" t="s">
        <v>24722</v>
      </c>
      <c r="C7108" s="156" t="s">
        <v>24723</v>
      </c>
      <c r="D7108" s="144" t="s">
        <v>9623</v>
      </c>
      <c r="E7108" s="145" t="s">
        <v>31558</v>
      </c>
    </row>
    <row r="7109" spans="1:5" ht="27">
      <c r="A7109" t="str">
        <f t="shared" si="110"/>
        <v>103134</v>
      </c>
      <c r="B7109" s="142" t="s">
        <v>24724</v>
      </c>
      <c r="C7109" s="156" t="s">
        <v>24725</v>
      </c>
      <c r="D7109" s="144" t="s">
        <v>9623</v>
      </c>
      <c r="E7109" s="145" t="s">
        <v>31559</v>
      </c>
    </row>
    <row r="7110" spans="1:5" ht="27">
      <c r="A7110" t="str">
        <f t="shared" si="110"/>
        <v>103135</v>
      </c>
      <c r="B7110" s="142" t="s">
        <v>24726</v>
      </c>
      <c r="C7110" s="156" t="s">
        <v>24727</v>
      </c>
      <c r="D7110" s="144" t="s">
        <v>9623</v>
      </c>
      <c r="E7110" s="145" t="s">
        <v>31560</v>
      </c>
    </row>
    <row r="7111" spans="1:5" ht="27">
      <c r="A7111" t="str">
        <f t="shared" si="110"/>
        <v>103136</v>
      </c>
      <c r="B7111" s="142" t="s">
        <v>24728</v>
      </c>
      <c r="C7111" s="156" t="s">
        <v>24729</v>
      </c>
      <c r="D7111" s="144" t="s">
        <v>9623</v>
      </c>
      <c r="E7111" s="145" t="s">
        <v>31561</v>
      </c>
    </row>
    <row r="7112" spans="1:5" ht="27">
      <c r="A7112" t="str">
        <f t="shared" ref="A7112:A7175" si="111">IF(ISERROR(SEARCH("/",B7112)=6),TRIM(CLEAN(B7112)),IF(SEARCH("/",B7112)=6,IF(LEN(TRIM(CLEAN(B7112)))=7,LEFT(TRIM(CLEAN(B7112)),6)&amp;"00"&amp;RIGHT(TRIM(CLEAN(B7112)),1),LEFT(TRIM(CLEAN(B7112)),6)&amp;"0"&amp;RIGHT(TRIM(CLEAN(B7112)),2)),TRIM(CLEAN(B7112))))</f>
        <v>103137</v>
      </c>
      <c r="B7112" s="142" t="s">
        <v>24730</v>
      </c>
      <c r="C7112" s="156" t="s">
        <v>24731</v>
      </c>
      <c r="D7112" s="144" t="s">
        <v>9623</v>
      </c>
      <c r="E7112" s="145" t="s">
        <v>26028</v>
      </c>
    </row>
    <row r="7113" spans="1:5" ht="27">
      <c r="A7113" t="str">
        <f t="shared" si="111"/>
        <v>103138</v>
      </c>
      <c r="B7113" s="142" t="s">
        <v>24732</v>
      </c>
      <c r="C7113" s="156" t="s">
        <v>24733</v>
      </c>
      <c r="D7113" s="144" t="s">
        <v>9623</v>
      </c>
      <c r="E7113" s="145" t="s">
        <v>17049</v>
      </c>
    </row>
    <row r="7114" spans="1:5" ht="27">
      <c r="A7114" t="str">
        <f t="shared" si="111"/>
        <v>103139</v>
      </c>
      <c r="B7114" s="142" t="s">
        <v>24734</v>
      </c>
      <c r="C7114" s="156" t="s">
        <v>24735</v>
      </c>
      <c r="D7114" s="144" t="s">
        <v>9623</v>
      </c>
      <c r="E7114" s="145" t="s">
        <v>25073</v>
      </c>
    </row>
    <row r="7115" spans="1:5" ht="27">
      <c r="A7115" t="str">
        <f t="shared" si="111"/>
        <v>103140</v>
      </c>
      <c r="B7115" s="142" t="s">
        <v>24736</v>
      </c>
      <c r="C7115" s="156" t="s">
        <v>24737</v>
      </c>
      <c r="D7115" s="144" t="s">
        <v>9623</v>
      </c>
      <c r="E7115" s="145" t="s">
        <v>31502</v>
      </c>
    </row>
    <row r="7116" spans="1:5" ht="27">
      <c r="A7116" t="str">
        <f t="shared" si="111"/>
        <v>103141</v>
      </c>
      <c r="B7116" s="142" t="s">
        <v>24738</v>
      </c>
      <c r="C7116" s="156" t="s">
        <v>24739</v>
      </c>
      <c r="D7116" s="144" t="s">
        <v>9623</v>
      </c>
      <c r="E7116" s="145" t="s">
        <v>31562</v>
      </c>
    </row>
    <row r="7117" spans="1:5" ht="27">
      <c r="A7117" t="str">
        <f t="shared" si="111"/>
        <v>103142</v>
      </c>
      <c r="B7117" s="142" t="s">
        <v>24740</v>
      </c>
      <c r="C7117" s="156" t="s">
        <v>24741</v>
      </c>
      <c r="D7117" s="144" t="s">
        <v>9623</v>
      </c>
      <c r="E7117" s="145" t="s">
        <v>18942</v>
      </c>
    </row>
    <row r="7118" spans="1:5" ht="27">
      <c r="A7118" t="str">
        <f t="shared" si="111"/>
        <v>103143</v>
      </c>
      <c r="B7118" s="142" t="s">
        <v>24743</v>
      </c>
      <c r="C7118" s="156" t="s">
        <v>24744</v>
      </c>
      <c r="D7118" s="144" t="s">
        <v>9623</v>
      </c>
      <c r="E7118" s="145" t="s">
        <v>31563</v>
      </c>
    </row>
    <row r="7119" spans="1:5" ht="27">
      <c r="A7119" t="str">
        <f t="shared" si="111"/>
        <v>103144</v>
      </c>
      <c r="B7119" s="142" t="s">
        <v>24745</v>
      </c>
      <c r="C7119" s="156" t="s">
        <v>24746</v>
      </c>
      <c r="D7119" s="144" t="s">
        <v>9623</v>
      </c>
      <c r="E7119" s="145" t="s">
        <v>21675</v>
      </c>
    </row>
    <row r="7120" spans="1:5" ht="27">
      <c r="A7120" t="str">
        <f t="shared" si="111"/>
        <v>103145</v>
      </c>
      <c r="B7120" s="142" t="s">
        <v>24747</v>
      </c>
      <c r="C7120" s="156" t="s">
        <v>24748</v>
      </c>
      <c r="D7120" s="144" t="s">
        <v>9623</v>
      </c>
      <c r="E7120" s="145" t="s">
        <v>29393</v>
      </c>
    </row>
    <row r="7121" spans="1:5" ht="27">
      <c r="A7121" t="str">
        <f t="shared" si="111"/>
        <v>103146</v>
      </c>
      <c r="B7121" s="142" t="s">
        <v>24750</v>
      </c>
      <c r="C7121" s="156" t="s">
        <v>24751</v>
      </c>
      <c r="D7121" s="144" t="s">
        <v>9623</v>
      </c>
      <c r="E7121" s="145" t="s">
        <v>18038</v>
      </c>
    </row>
    <row r="7122" spans="1:5" ht="27">
      <c r="A7122" t="str">
        <f t="shared" si="111"/>
        <v>103147</v>
      </c>
      <c r="B7122" s="142" t="s">
        <v>24752</v>
      </c>
      <c r="C7122" s="156" t="s">
        <v>24753</v>
      </c>
      <c r="D7122" s="144" t="s">
        <v>9623</v>
      </c>
      <c r="E7122" s="145" t="s">
        <v>31564</v>
      </c>
    </row>
    <row r="7123" spans="1:5" ht="27">
      <c r="A7123" t="str">
        <f t="shared" si="111"/>
        <v>103148</v>
      </c>
      <c r="B7123" s="142" t="s">
        <v>24754</v>
      </c>
      <c r="C7123" s="156" t="s">
        <v>24755</v>
      </c>
      <c r="D7123" s="144" t="s">
        <v>9623</v>
      </c>
      <c r="E7123" s="145" t="s">
        <v>31565</v>
      </c>
    </row>
    <row r="7124" spans="1:5" ht="27">
      <c r="A7124" t="str">
        <f t="shared" si="111"/>
        <v>103149</v>
      </c>
      <c r="B7124" s="142" t="s">
        <v>24756</v>
      </c>
      <c r="C7124" s="156" t="s">
        <v>24757</v>
      </c>
      <c r="D7124" s="144" t="s">
        <v>9623</v>
      </c>
      <c r="E7124" s="145" t="s">
        <v>31566</v>
      </c>
    </row>
    <row r="7125" spans="1:5" ht="27">
      <c r="A7125" t="str">
        <f t="shared" si="111"/>
        <v>103150</v>
      </c>
      <c r="B7125" s="142" t="s">
        <v>24758</v>
      </c>
      <c r="C7125" s="156" t="s">
        <v>24759</v>
      </c>
      <c r="D7125" s="144" t="s">
        <v>9623</v>
      </c>
      <c r="E7125" s="145" t="s">
        <v>31567</v>
      </c>
    </row>
    <row r="7126" spans="1:5" ht="27">
      <c r="A7126" t="str">
        <f t="shared" si="111"/>
        <v>103151</v>
      </c>
      <c r="B7126" s="142" t="s">
        <v>24760</v>
      </c>
      <c r="C7126" s="156" t="s">
        <v>24761</v>
      </c>
      <c r="D7126" s="144" t="s">
        <v>9623</v>
      </c>
      <c r="E7126" s="145" t="s">
        <v>31568</v>
      </c>
    </row>
    <row r="7127" spans="1:5" ht="27">
      <c r="A7127" t="str">
        <f t="shared" si="111"/>
        <v>103152</v>
      </c>
      <c r="B7127" s="142" t="s">
        <v>24762</v>
      </c>
      <c r="C7127" s="156" t="s">
        <v>24763</v>
      </c>
      <c r="D7127" s="144" t="s">
        <v>9623</v>
      </c>
      <c r="E7127" s="145" t="s">
        <v>31569</v>
      </c>
    </row>
    <row r="7128" spans="1:5" ht="40.5">
      <c r="A7128" t="str">
        <f t="shared" si="111"/>
        <v>103156</v>
      </c>
      <c r="B7128" s="142" t="s">
        <v>31570</v>
      </c>
      <c r="C7128" s="156" t="s">
        <v>31571</v>
      </c>
      <c r="D7128" s="144" t="s">
        <v>10129</v>
      </c>
      <c r="E7128" s="145" t="s">
        <v>8529</v>
      </c>
    </row>
    <row r="7129" spans="1:5" ht="40.5">
      <c r="A7129" t="str">
        <f t="shared" si="111"/>
        <v>103162</v>
      </c>
      <c r="B7129" s="142" t="s">
        <v>31572</v>
      </c>
      <c r="C7129" s="156" t="s">
        <v>31573</v>
      </c>
      <c r="D7129" s="144" t="s">
        <v>10129</v>
      </c>
      <c r="E7129" s="145" t="s">
        <v>9010</v>
      </c>
    </row>
    <row r="7130" spans="1:5" ht="40.5">
      <c r="A7130" t="str">
        <f t="shared" si="111"/>
        <v>103168</v>
      </c>
      <c r="B7130" s="142" t="s">
        <v>31574</v>
      </c>
      <c r="C7130" s="156" t="s">
        <v>31575</v>
      </c>
      <c r="D7130" s="144" t="s">
        <v>10129</v>
      </c>
      <c r="E7130" s="145" t="s">
        <v>8679</v>
      </c>
    </row>
    <row r="7131" spans="1:5" ht="40.5">
      <c r="A7131" t="str">
        <f t="shared" si="111"/>
        <v>103174</v>
      </c>
      <c r="B7131" s="142" t="s">
        <v>31576</v>
      </c>
      <c r="C7131" s="156" t="s">
        <v>31577</v>
      </c>
      <c r="D7131" s="144" t="s">
        <v>10129</v>
      </c>
      <c r="E7131" s="145" t="s">
        <v>18570</v>
      </c>
    </row>
    <row r="7132" spans="1:5" ht="40.5">
      <c r="A7132" t="str">
        <f t="shared" si="111"/>
        <v>103180</v>
      </c>
      <c r="B7132" s="142" t="s">
        <v>31578</v>
      </c>
      <c r="C7132" s="156" t="s">
        <v>31579</v>
      </c>
      <c r="D7132" s="144" t="s">
        <v>10129</v>
      </c>
      <c r="E7132" s="145" t="s">
        <v>8834</v>
      </c>
    </row>
    <row r="7133" spans="1:5" ht="40.5">
      <c r="A7133" t="str">
        <f t="shared" si="111"/>
        <v>103183</v>
      </c>
      <c r="B7133" s="142" t="s">
        <v>31580</v>
      </c>
      <c r="C7133" s="156" t="s">
        <v>31581</v>
      </c>
      <c r="D7133" s="144" t="s">
        <v>10840</v>
      </c>
      <c r="E7133" s="145" t="s">
        <v>31582</v>
      </c>
    </row>
    <row r="7134" spans="1:5" ht="40.5">
      <c r="A7134" t="str">
        <f t="shared" si="111"/>
        <v>103184</v>
      </c>
      <c r="B7134" s="142" t="s">
        <v>31583</v>
      </c>
      <c r="C7134" s="156" t="s">
        <v>31584</v>
      </c>
      <c r="D7134" s="144" t="s">
        <v>10840</v>
      </c>
      <c r="E7134" s="145" t="s">
        <v>31585</v>
      </c>
    </row>
    <row r="7135" spans="1:5" ht="40.5">
      <c r="A7135" t="str">
        <f t="shared" si="111"/>
        <v>103185</v>
      </c>
      <c r="B7135" s="142" t="s">
        <v>31586</v>
      </c>
      <c r="C7135" s="156" t="s">
        <v>31587</v>
      </c>
      <c r="D7135" s="144" t="s">
        <v>9623</v>
      </c>
      <c r="E7135" s="145" t="s">
        <v>31588</v>
      </c>
    </row>
    <row r="7136" spans="1:5" ht="40.5">
      <c r="A7136" t="str">
        <f t="shared" si="111"/>
        <v>103186</v>
      </c>
      <c r="B7136" s="142" t="s">
        <v>31589</v>
      </c>
      <c r="C7136" s="156" t="s">
        <v>31590</v>
      </c>
      <c r="D7136" s="144" t="s">
        <v>9623</v>
      </c>
      <c r="E7136" s="145" t="s">
        <v>31591</v>
      </c>
    </row>
    <row r="7137" spans="1:5" ht="40.5">
      <c r="A7137" t="str">
        <f t="shared" si="111"/>
        <v>103187</v>
      </c>
      <c r="B7137" s="142" t="s">
        <v>31592</v>
      </c>
      <c r="C7137" s="156" t="s">
        <v>31593</v>
      </c>
      <c r="D7137" s="144" t="s">
        <v>9623</v>
      </c>
      <c r="E7137" s="145" t="s">
        <v>31594</v>
      </c>
    </row>
    <row r="7138" spans="1:5" ht="40.5">
      <c r="A7138" t="str">
        <f t="shared" si="111"/>
        <v>103188</v>
      </c>
      <c r="B7138" s="142" t="s">
        <v>31595</v>
      </c>
      <c r="C7138" s="156" t="s">
        <v>31596</v>
      </c>
      <c r="D7138" s="144" t="s">
        <v>9623</v>
      </c>
      <c r="E7138" s="145" t="s">
        <v>31597</v>
      </c>
    </row>
    <row r="7139" spans="1:5" ht="40.5">
      <c r="A7139" t="str">
        <f t="shared" si="111"/>
        <v>103189</v>
      </c>
      <c r="B7139" s="142" t="s">
        <v>31598</v>
      </c>
      <c r="C7139" s="156" t="s">
        <v>31599</v>
      </c>
      <c r="D7139" s="144" t="s">
        <v>9623</v>
      </c>
      <c r="E7139" s="145" t="s">
        <v>31600</v>
      </c>
    </row>
    <row r="7140" spans="1:5" ht="40.5">
      <c r="A7140" t="str">
        <f t="shared" si="111"/>
        <v>103190</v>
      </c>
      <c r="B7140" s="142" t="s">
        <v>31601</v>
      </c>
      <c r="C7140" s="156" t="s">
        <v>31602</v>
      </c>
      <c r="D7140" s="144" t="s">
        <v>9623</v>
      </c>
      <c r="E7140" s="145" t="s">
        <v>31603</v>
      </c>
    </row>
    <row r="7141" spans="1:5" ht="40.5">
      <c r="A7141" t="str">
        <f t="shared" si="111"/>
        <v>103191</v>
      </c>
      <c r="B7141" s="142" t="s">
        <v>31604</v>
      </c>
      <c r="C7141" s="156" t="s">
        <v>31605</v>
      </c>
      <c r="D7141" s="144" t="s">
        <v>9623</v>
      </c>
      <c r="E7141" s="145" t="s">
        <v>31606</v>
      </c>
    </row>
    <row r="7142" spans="1:5" ht="40.5">
      <c r="A7142" t="str">
        <f t="shared" si="111"/>
        <v>103192</v>
      </c>
      <c r="B7142" s="142" t="s">
        <v>31607</v>
      </c>
      <c r="C7142" s="156" t="s">
        <v>31608</v>
      </c>
      <c r="D7142" s="144" t="s">
        <v>9623</v>
      </c>
      <c r="E7142" s="145" t="s">
        <v>31609</v>
      </c>
    </row>
    <row r="7143" spans="1:5" ht="40.5">
      <c r="A7143" t="str">
        <f t="shared" si="111"/>
        <v>103193</v>
      </c>
      <c r="B7143" s="142" t="s">
        <v>31610</v>
      </c>
      <c r="C7143" s="156" t="s">
        <v>31611</v>
      </c>
      <c r="D7143" s="144" t="s">
        <v>9623</v>
      </c>
      <c r="E7143" s="145" t="s">
        <v>31612</v>
      </c>
    </row>
    <row r="7144" spans="1:5" ht="40.5">
      <c r="A7144" t="str">
        <f t="shared" si="111"/>
        <v>103194</v>
      </c>
      <c r="B7144" s="142" t="s">
        <v>31613</v>
      </c>
      <c r="C7144" s="156" t="s">
        <v>31614</v>
      </c>
      <c r="D7144" s="144" t="s">
        <v>9623</v>
      </c>
      <c r="E7144" s="145" t="s">
        <v>31615</v>
      </c>
    </row>
    <row r="7145" spans="1:5" ht="40.5">
      <c r="A7145" t="str">
        <f t="shared" si="111"/>
        <v>103195</v>
      </c>
      <c r="B7145" s="142" t="s">
        <v>31616</v>
      </c>
      <c r="C7145" s="156" t="s">
        <v>31617</v>
      </c>
      <c r="D7145" s="144" t="s">
        <v>9623</v>
      </c>
      <c r="E7145" s="145" t="s">
        <v>31618</v>
      </c>
    </row>
    <row r="7146" spans="1:5" ht="40.5">
      <c r="A7146" t="str">
        <f t="shared" si="111"/>
        <v>103205</v>
      </c>
      <c r="B7146" s="142" t="s">
        <v>31619</v>
      </c>
      <c r="C7146" s="156" t="s">
        <v>31620</v>
      </c>
      <c r="D7146" s="144" t="s">
        <v>9623</v>
      </c>
      <c r="E7146" s="145" t="s">
        <v>31621</v>
      </c>
    </row>
    <row r="7147" spans="1:5" ht="40.5">
      <c r="A7147" t="str">
        <f t="shared" si="111"/>
        <v>103206</v>
      </c>
      <c r="B7147" s="142" t="s">
        <v>31622</v>
      </c>
      <c r="C7147" s="156" t="s">
        <v>31623</v>
      </c>
      <c r="D7147" s="144" t="s">
        <v>9623</v>
      </c>
      <c r="E7147" s="145" t="s">
        <v>31624</v>
      </c>
    </row>
    <row r="7148" spans="1:5" ht="40.5">
      <c r="A7148" t="str">
        <f t="shared" si="111"/>
        <v>103207</v>
      </c>
      <c r="B7148" s="142" t="s">
        <v>31625</v>
      </c>
      <c r="C7148" s="156" t="s">
        <v>31626</v>
      </c>
      <c r="D7148" s="144" t="s">
        <v>9623</v>
      </c>
      <c r="E7148" s="145" t="s">
        <v>31627</v>
      </c>
    </row>
    <row r="7149" spans="1:5" ht="40.5">
      <c r="A7149" t="str">
        <f t="shared" si="111"/>
        <v>103208</v>
      </c>
      <c r="B7149" s="142" t="s">
        <v>31628</v>
      </c>
      <c r="C7149" s="156" t="s">
        <v>31629</v>
      </c>
      <c r="D7149" s="144" t="s">
        <v>9623</v>
      </c>
      <c r="E7149" s="145" t="s">
        <v>31630</v>
      </c>
    </row>
    <row r="7150" spans="1:5" ht="40.5">
      <c r="A7150" t="str">
        <f t="shared" si="111"/>
        <v>103209</v>
      </c>
      <c r="B7150" s="142" t="s">
        <v>31631</v>
      </c>
      <c r="C7150" s="156" t="s">
        <v>31632</v>
      </c>
      <c r="D7150" s="144" t="s">
        <v>9623</v>
      </c>
      <c r="E7150" s="145" t="s">
        <v>31633</v>
      </c>
    </row>
    <row r="7151" spans="1:5" ht="40.5">
      <c r="A7151" t="str">
        <f t="shared" si="111"/>
        <v>103210</v>
      </c>
      <c r="B7151" s="142" t="s">
        <v>31634</v>
      </c>
      <c r="C7151" s="156" t="s">
        <v>31635</v>
      </c>
      <c r="D7151" s="144" t="s">
        <v>9623</v>
      </c>
      <c r="E7151" s="145" t="s">
        <v>31636</v>
      </c>
    </row>
    <row r="7152" spans="1:5" ht="40.5">
      <c r="A7152" t="str">
        <f t="shared" si="111"/>
        <v>103223</v>
      </c>
      <c r="B7152" s="142" t="s">
        <v>31637</v>
      </c>
      <c r="C7152" s="156" t="s">
        <v>31638</v>
      </c>
      <c r="D7152" s="144" t="s">
        <v>10129</v>
      </c>
      <c r="E7152" s="145" t="s">
        <v>30202</v>
      </c>
    </row>
    <row r="7153" spans="1:5" ht="40.5">
      <c r="A7153" t="str">
        <f t="shared" si="111"/>
        <v>103229</v>
      </c>
      <c r="B7153" s="142" t="s">
        <v>31639</v>
      </c>
      <c r="C7153" s="156" t="s">
        <v>31640</v>
      </c>
      <c r="D7153" s="144" t="s">
        <v>10129</v>
      </c>
      <c r="E7153" s="145" t="s">
        <v>30801</v>
      </c>
    </row>
    <row r="7154" spans="1:5" ht="40.5">
      <c r="A7154" t="str">
        <f t="shared" si="111"/>
        <v>103235</v>
      </c>
      <c r="B7154" s="142" t="s">
        <v>31641</v>
      </c>
      <c r="C7154" s="156" t="s">
        <v>31642</v>
      </c>
      <c r="D7154" s="144" t="s">
        <v>10129</v>
      </c>
      <c r="E7154" s="145" t="s">
        <v>18950</v>
      </c>
    </row>
    <row r="7155" spans="1:5" ht="40.5">
      <c r="A7155" t="str">
        <f t="shared" si="111"/>
        <v>103241</v>
      </c>
      <c r="B7155" s="142" t="s">
        <v>31643</v>
      </c>
      <c r="C7155" s="156" t="s">
        <v>31644</v>
      </c>
      <c r="D7155" s="144" t="s">
        <v>10129</v>
      </c>
      <c r="E7155" s="145" t="s">
        <v>9229</v>
      </c>
    </row>
    <row r="7156" spans="1:5" ht="27">
      <c r="A7156" t="str">
        <f t="shared" si="111"/>
        <v>103244</v>
      </c>
      <c r="B7156" s="142" t="s">
        <v>31645</v>
      </c>
      <c r="C7156" s="156" t="s">
        <v>31646</v>
      </c>
      <c r="D7156" s="144" t="s">
        <v>9623</v>
      </c>
      <c r="E7156" s="145" t="s">
        <v>31647</v>
      </c>
    </row>
    <row r="7157" spans="1:5" ht="27">
      <c r="A7157" t="str">
        <f t="shared" si="111"/>
        <v>103245</v>
      </c>
      <c r="B7157" s="142" t="s">
        <v>31648</v>
      </c>
      <c r="C7157" s="156" t="s">
        <v>31649</v>
      </c>
      <c r="D7157" s="144" t="s">
        <v>9623</v>
      </c>
      <c r="E7157" s="145" t="s">
        <v>31650</v>
      </c>
    </row>
    <row r="7158" spans="1:5" ht="27">
      <c r="A7158" t="str">
        <f t="shared" si="111"/>
        <v>103246</v>
      </c>
      <c r="B7158" s="142" t="s">
        <v>31651</v>
      </c>
      <c r="C7158" s="156" t="s">
        <v>31652</v>
      </c>
      <c r="D7158" s="144" t="s">
        <v>9623</v>
      </c>
      <c r="E7158" s="145" t="s">
        <v>31653</v>
      </c>
    </row>
    <row r="7159" spans="1:5" ht="27">
      <c r="A7159" t="str">
        <f t="shared" si="111"/>
        <v>103247</v>
      </c>
      <c r="B7159" s="142" t="s">
        <v>31654</v>
      </c>
      <c r="C7159" s="156" t="s">
        <v>31655</v>
      </c>
      <c r="D7159" s="144" t="s">
        <v>9623</v>
      </c>
      <c r="E7159" s="145" t="s">
        <v>31656</v>
      </c>
    </row>
    <row r="7160" spans="1:5" ht="27">
      <c r="A7160" t="str">
        <f t="shared" si="111"/>
        <v>103248</v>
      </c>
      <c r="B7160" s="142" t="s">
        <v>31657</v>
      </c>
      <c r="C7160" s="156" t="s">
        <v>31658</v>
      </c>
      <c r="D7160" s="144" t="s">
        <v>9623</v>
      </c>
      <c r="E7160" s="145" t="s">
        <v>31659</v>
      </c>
    </row>
    <row r="7161" spans="1:5" ht="27">
      <c r="A7161" t="str">
        <f t="shared" si="111"/>
        <v>103249</v>
      </c>
      <c r="B7161" s="142" t="s">
        <v>31660</v>
      </c>
      <c r="C7161" s="156" t="s">
        <v>31661</v>
      </c>
      <c r="D7161" s="144" t="s">
        <v>9623</v>
      </c>
      <c r="E7161" s="145" t="s">
        <v>31662</v>
      </c>
    </row>
    <row r="7162" spans="1:5" ht="27">
      <c r="A7162" t="str">
        <f t="shared" si="111"/>
        <v>103250</v>
      </c>
      <c r="B7162" s="142" t="s">
        <v>31663</v>
      </c>
      <c r="C7162" s="156" t="s">
        <v>31664</v>
      </c>
      <c r="D7162" s="144" t="s">
        <v>9623</v>
      </c>
      <c r="E7162" s="145" t="s">
        <v>31665</v>
      </c>
    </row>
    <row r="7163" spans="1:5" ht="27">
      <c r="A7163" t="str">
        <f t="shared" si="111"/>
        <v>103251</v>
      </c>
      <c r="B7163" s="142" t="s">
        <v>31666</v>
      </c>
      <c r="C7163" s="156" t="s">
        <v>31667</v>
      </c>
      <c r="D7163" s="144" t="s">
        <v>9623</v>
      </c>
      <c r="E7163" s="145" t="s">
        <v>31668</v>
      </c>
    </row>
    <row r="7164" spans="1:5" ht="27">
      <c r="A7164" t="str">
        <f t="shared" si="111"/>
        <v>103252</v>
      </c>
      <c r="B7164" s="142" t="s">
        <v>31669</v>
      </c>
      <c r="C7164" s="156" t="s">
        <v>31670</v>
      </c>
      <c r="D7164" s="144" t="s">
        <v>9623</v>
      </c>
      <c r="E7164" s="145" t="s">
        <v>31671</v>
      </c>
    </row>
    <row r="7165" spans="1:5" ht="27">
      <c r="A7165" t="str">
        <f t="shared" si="111"/>
        <v>103253</v>
      </c>
      <c r="B7165" s="142" t="s">
        <v>31672</v>
      </c>
      <c r="C7165" s="156" t="s">
        <v>31673</v>
      </c>
      <c r="D7165" s="144" t="s">
        <v>9623</v>
      </c>
      <c r="E7165" s="145" t="s">
        <v>31674</v>
      </c>
    </row>
    <row r="7166" spans="1:5" ht="27">
      <c r="A7166" t="str">
        <f t="shared" si="111"/>
        <v>103254</v>
      </c>
      <c r="B7166" s="142" t="s">
        <v>31675</v>
      </c>
      <c r="C7166" s="156" t="s">
        <v>31676</v>
      </c>
      <c r="D7166" s="144" t="s">
        <v>9623</v>
      </c>
      <c r="E7166" s="145" t="s">
        <v>31677</v>
      </c>
    </row>
    <row r="7167" spans="1:5" ht="27">
      <c r="A7167" t="str">
        <f t="shared" si="111"/>
        <v>103255</v>
      </c>
      <c r="B7167" s="142" t="s">
        <v>31678</v>
      </c>
      <c r="C7167" s="156" t="s">
        <v>31679</v>
      </c>
      <c r="D7167" s="144" t="s">
        <v>9623</v>
      </c>
      <c r="E7167" s="145" t="s">
        <v>31680</v>
      </c>
    </row>
    <row r="7168" spans="1:5" ht="27">
      <c r="A7168" t="str">
        <f t="shared" si="111"/>
        <v>103256</v>
      </c>
      <c r="B7168" s="142" t="s">
        <v>31681</v>
      </c>
      <c r="C7168" s="156" t="s">
        <v>31682</v>
      </c>
      <c r="D7168" s="144" t="s">
        <v>9623</v>
      </c>
      <c r="E7168" s="145" t="s">
        <v>31683</v>
      </c>
    </row>
    <row r="7169" spans="1:5" ht="27">
      <c r="A7169" t="str">
        <f t="shared" si="111"/>
        <v>103257</v>
      </c>
      <c r="B7169" s="142" t="s">
        <v>31684</v>
      </c>
      <c r="C7169" s="156" t="s">
        <v>31685</v>
      </c>
      <c r="D7169" s="144" t="s">
        <v>9623</v>
      </c>
      <c r="E7169" s="145" t="s">
        <v>31686</v>
      </c>
    </row>
    <row r="7170" spans="1:5" ht="27">
      <c r="A7170" t="str">
        <f t="shared" si="111"/>
        <v>103258</v>
      </c>
      <c r="B7170" s="142" t="s">
        <v>31687</v>
      </c>
      <c r="C7170" s="156" t="s">
        <v>31688</v>
      </c>
      <c r="D7170" s="144" t="s">
        <v>9623</v>
      </c>
      <c r="E7170" s="145" t="s">
        <v>31689</v>
      </c>
    </row>
    <row r="7171" spans="1:5" ht="27">
      <c r="A7171" t="str">
        <f t="shared" si="111"/>
        <v>103259</v>
      </c>
      <c r="B7171" s="142" t="s">
        <v>31690</v>
      </c>
      <c r="C7171" s="156" t="s">
        <v>31691</v>
      </c>
      <c r="D7171" s="144" t="s">
        <v>9623</v>
      </c>
      <c r="E7171" s="145" t="s">
        <v>31692</v>
      </c>
    </row>
    <row r="7172" spans="1:5" ht="27">
      <c r="A7172" t="str">
        <f t="shared" si="111"/>
        <v>103260</v>
      </c>
      <c r="B7172" s="142" t="s">
        <v>31693</v>
      </c>
      <c r="C7172" s="156" t="s">
        <v>31694</v>
      </c>
      <c r="D7172" s="144" t="s">
        <v>9623</v>
      </c>
      <c r="E7172" s="145" t="s">
        <v>31695</v>
      </c>
    </row>
    <row r="7173" spans="1:5" ht="27">
      <c r="A7173" t="str">
        <f t="shared" si="111"/>
        <v>103261</v>
      </c>
      <c r="B7173" s="142" t="s">
        <v>31696</v>
      </c>
      <c r="C7173" s="156" t="s">
        <v>31697</v>
      </c>
      <c r="D7173" s="144" t="s">
        <v>9623</v>
      </c>
      <c r="E7173" s="145" t="s">
        <v>31698</v>
      </c>
    </row>
    <row r="7174" spans="1:5" ht="27">
      <c r="A7174" t="str">
        <f t="shared" si="111"/>
        <v>103262</v>
      </c>
      <c r="B7174" s="142" t="s">
        <v>31699</v>
      </c>
      <c r="C7174" s="156" t="s">
        <v>31700</v>
      </c>
      <c r="D7174" s="144" t="s">
        <v>9623</v>
      </c>
      <c r="E7174" s="145" t="s">
        <v>31701</v>
      </c>
    </row>
    <row r="7175" spans="1:5" ht="27">
      <c r="A7175" t="str">
        <f t="shared" si="111"/>
        <v>103263</v>
      </c>
      <c r="B7175" s="142" t="s">
        <v>31702</v>
      </c>
      <c r="C7175" s="156" t="s">
        <v>31703</v>
      </c>
      <c r="D7175" s="144" t="s">
        <v>9623</v>
      </c>
      <c r="E7175" s="145" t="s">
        <v>31704</v>
      </c>
    </row>
    <row r="7176" spans="1:5" ht="27">
      <c r="A7176" t="str">
        <f t="shared" ref="A7176:A7239" si="112">IF(ISERROR(SEARCH("/",B7176)=6),TRIM(CLEAN(B7176)),IF(SEARCH("/",B7176)=6,IF(LEN(TRIM(CLEAN(B7176)))=7,LEFT(TRIM(CLEAN(B7176)),6)&amp;"00"&amp;RIGHT(TRIM(CLEAN(B7176)),1),LEFT(TRIM(CLEAN(B7176)),6)&amp;"0"&amp;RIGHT(TRIM(CLEAN(B7176)),2)),TRIM(CLEAN(B7176))))</f>
        <v>103264</v>
      </c>
      <c r="B7176" s="142" t="s">
        <v>31705</v>
      </c>
      <c r="C7176" s="156" t="s">
        <v>31706</v>
      </c>
      <c r="D7176" s="144" t="s">
        <v>9623</v>
      </c>
      <c r="E7176" s="145" t="s">
        <v>31707</v>
      </c>
    </row>
    <row r="7177" spans="1:5" ht="27">
      <c r="A7177" t="str">
        <f t="shared" si="112"/>
        <v>103265</v>
      </c>
      <c r="B7177" s="142" t="s">
        <v>31708</v>
      </c>
      <c r="C7177" s="156" t="s">
        <v>31709</v>
      </c>
      <c r="D7177" s="144" t="s">
        <v>9623</v>
      </c>
      <c r="E7177" s="145" t="s">
        <v>31710</v>
      </c>
    </row>
    <row r="7178" spans="1:5" ht="27">
      <c r="A7178" t="str">
        <f t="shared" si="112"/>
        <v>103266</v>
      </c>
      <c r="B7178" s="142" t="s">
        <v>31711</v>
      </c>
      <c r="C7178" s="156" t="s">
        <v>31712</v>
      </c>
      <c r="D7178" s="144" t="s">
        <v>9623</v>
      </c>
      <c r="E7178" s="145" t="s">
        <v>31713</v>
      </c>
    </row>
    <row r="7179" spans="1:5" ht="27">
      <c r="A7179" t="str">
        <f t="shared" si="112"/>
        <v>103267</v>
      </c>
      <c r="B7179" s="142" t="s">
        <v>31714</v>
      </c>
      <c r="C7179" s="156" t="s">
        <v>31715</v>
      </c>
      <c r="D7179" s="144" t="s">
        <v>9623</v>
      </c>
      <c r="E7179" s="145" t="s">
        <v>31716</v>
      </c>
    </row>
    <row r="7180" spans="1:5" ht="27">
      <c r="A7180" t="str">
        <f t="shared" si="112"/>
        <v>103268</v>
      </c>
      <c r="B7180" s="142" t="s">
        <v>31717</v>
      </c>
      <c r="C7180" s="156" t="s">
        <v>31718</v>
      </c>
      <c r="D7180" s="144" t="s">
        <v>9623</v>
      </c>
      <c r="E7180" s="145" t="s">
        <v>31719</v>
      </c>
    </row>
    <row r="7181" spans="1:5" ht="27">
      <c r="A7181" t="str">
        <f t="shared" si="112"/>
        <v>103269</v>
      </c>
      <c r="B7181" s="142" t="s">
        <v>31720</v>
      </c>
      <c r="C7181" s="156" t="s">
        <v>31721</v>
      </c>
      <c r="D7181" s="144" t="s">
        <v>9623</v>
      </c>
      <c r="E7181" s="145" t="s">
        <v>31722</v>
      </c>
    </row>
    <row r="7182" spans="1:5" ht="27">
      <c r="A7182" t="str">
        <f t="shared" si="112"/>
        <v>103270</v>
      </c>
      <c r="B7182" s="142" t="s">
        <v>31723</v>
      </c>
      <c r="C7182" s="156" t="s">
        <v>31724</v>
      </c>
      <c r="D7182" s="144" t="s">
        <v>9623</v>
      </c>
      <c r="E7182" s="145" t="s">
        <v>31725</v>
      </c>
    </row>
    <row r="7183" spans="1:5" ht="27">
      <c r="A7183" t="str">
        <f t="shared" si="112"/>
        <v>103271</v>
      </c>
      <c r="B7183" s="142" t="s">
        <v>31726</v>
      </c>
      <c r="C7183" s="156" t="s">
        <v>31727</v>
      </c>
      <c r="D7183" s="144" t="s">
        <v>9623</v>
      </c>
      <c r="E7183" s="145" t="s">
        <v>31728</v>
      </c>
    </row>
    <row r="7184" spans="1:5" ht="27">
      <c r="A7184" t="str">
        <f t="shared" si="112"/>
        <v>103272</v>
      </c>
      <c r="B7184" s="142" t="s">
        <v>31729</v>
      </c>
      <c r="C7184" s="156" t="s">
        <v>31730</v>
      </c>
      <c r="D7184" s="144" t="s">
        <v>9623</v>
      </c>
      <c r="E7184" s="145" t="s">
        <v>31731</v>
      </c>
    </row>
    <row r="7185" spans="1:5" ht="27">
      <c r="A7185" t="str">
        <f t="shared" si="112"/>
        <v>103273</v>
      </c>
      <c r="B7185" s="142" t="s">
        <v>31732</v>
      </c>
      <c r="C7185" s="156" t="s">
        <v>31733</v>
      </c>
      <c r="D7185" s="144" t="s">
        <v>9623</v>
      </c>
      <c r="E7185" s="145" t="s">
        <v>31734</v>
      </c>
    </row>
    <row r="7186" spans="1:5" ht="27">
      <c r="A7186" t="str">
        <f t="shared" si="112"/>
        <v>103274</v>
      </c>
      <c r="B7186" s="142" t="s">
        <v>31735</v>
      </c>
      <c r="C7186" s="156" t="s">
        <v>31736</v>
      </c>
      <c r="D7186" s="144" t="s">
        <v>9623</v>
      </c>
      <c r="E7186" s="145" t="s">
        <v>31737</v>
      </c>
    </row>
    <row r="7187" spans="1:5" ht="27">
      <c r="A7187" t="str">
        <f t="shared" si="112"/>
        <v>103275</v>
      </c>
      <c r="B7187" s="142" t="s">
        <v>31738</v>
      </c>
      <c r="C7187" s="156" t="s">
        <v>31739</v>
      </c>
      <c r="D7187" s="144" t="s">
        <v>9623</v>
      </c>
      <c r="E7187" s="145" t="s">
        <v>31740</v>
      </c>
    </row>
    <row r="7188" spans="1:5" ht="27">
      <c r="A7188" t="str">
        <f t="shared" si="112"/>
        <v>103276</v>
      </c>
      <c r="B7188" s="142" t="s">
        <v>31741</v>
      </c>
      <c r="C7188" s="156" t="s">
        <v>31742</v>
      </c>
      <c r="D7188" s="144" t="s">
        <v>9623</v>
      </c>
      <c r="E7188" s="145" t="s">
        <v>31743</v>
      </c>
    </row>
    <row r="7189" spans="1:5">
      <c r="A7189" t="str">
        <f t="shared" si="112"/>
        <v>103277</v>
      </c>
      <c r="B7189" s="142" t="s">
        <v>31744</v>
      </c>
      <c r="C7189" s="156" t="s">
        <v>31745</v>
      </c>
      <c r="D7189" s="144" t="s">
        <v>9623</v>
      </c>
      <c r="E7189" s="145" t="s">
        <v>31746</v>
      </c>
    </row>
    <row r="7190" spans="1:5">
      <c r="A7190" t="str">
        <f t="shared" si="112"/>
        <v>103278</v>
      </c>
      <c r="B7190" s="142" t="s">
        <v>31747</v>
      </c>
      <c r="C7190" s="156" t="s">
        <v>31748</v>
      </c>
      <c r="D7190" s="144" t="s">
        <v>9623</v>
      </c>
      <c r="E7190" s="145" t="s">
        <v>31749</v>
      </c>
    </row>
    <row r="7191" spans="1:5" ht="27">
      <c r="A7191" t="str">
        <f t="shared" si="112"/>
        <v>103288</v>
      </c>
      <c r="B7191" s="142" t="s">
        <v>31750</v>
      </c>
      <c r="C7191" s="156" t="s">
        <v>31751</v>
      </c>
      <c r="D7191" s="144" t="s">
        <v>9623</v>
      </c>
      <c r="E7191" s="145" t="s">
        <v>9431</v>
      </c>
    </row>
    <row r="7192" spans="1:5" ht="27">
      <c r="A7192" t="str">
        <f t="shared" si="112"/>
        <v>103289</v>
      </c>
      <c r="B7192" s="142" t="s">
        <v>31752</v>
      </c>
      <c r="C7192" s="156" t="s">
        <v>31753</v>
      </c>
      <c r="D7192" s="144" t="s">
        <v>9548</v>
      </c>
      <c r="E7192" s="145" t="s">
        <v>25381</v>
      </c>
    </row>
    <row r="7193" spans="1:5" ht="27">
      <c r="A7193" t="str">
        <f t="shared" si="112"/>
        <v>103290</v>
      </c>
      <c r="B7193" s="142" t="s">
        <v>31754</v>
      </c>
      <c r="C7193" s="156" t="s">
        <v>31755</v>
      </c>
      <c r="D7193" s="144" t="s">
        <v>9548</v>
      </c>
      <c r="E7193" s="145" t="s">
        <v>24780</v>
      </c>
    </row>
    <row r="7194" spans="1:5" ht="27">
      <c r="A7194" t="str">
        <f t="shared" si="112"/>
        <v>103291</v>
      </c>
      <c r="B7194" s="142" t="s">
        <v>31756</v>
      </c>
      <c r="C7194" s="156" t="s">
        <v>31757</v>
      </c>
      <c r="D7194" s="144" t="s">
        <v>9548</v>
      </c>
      <c r="E7194" s="145" t="s">
        <v>19012</v>
      </c>
    </row>
    <row r="7195" spans="1:5" ht="27">
      <c r="A7195" t="str">
        <f t="shared" si="112"/>
        <v>103292</v>
      </c>
      <c r="B7195" s="142" t="s">
        <v>31758</v>
      </c>
      <c r="C7195" s="156" t="s">
        <v>31759</v>
      </c>
      <c r="D7195" s="144" t="s">
        <v>9548</v>
      </c>
      <c r="E7195" s="145" t="s">
        <v>31760</v>
      </c>
    </row>
    <row r="7196" spans="1:5" ht="27">
      <c r="A7196" t="str">
        <f t="shared" si="112"/>
        <v>103304</v>
      </c>
      <c r="B7196" s="142" t="s">
        <v>31761</v>
      </c>
      <c r="C7196" s="156" t="s">
        <v>31762</v>
      </c>
      <c r="D7196" s="144" t="s">
        <v>9623</v>
      </c>
      <c r="E7196" s="145" t="s">
        <v>28406</v>
      </c>
    </row>
    <row r="7197" spans="1:5" ht="40.5">
      <c r="A7197" t="str">
        <f t="shared" si="112"/>
        <v>103307</v>
      </c>
      <c r="B7197" s="142" t="s">
        <v>31763</v>
      </c>
      <c r="C7197" s="156" t="s">
        <v>31764</v>
      </c>
      <c r="D7197" s="144" t="s">
        <v>9623</v>
      </c>
      <c r="E7197" s="145" t="s">
        <v>31765</v>
      </c>
    </row>
    <row r="7198" spans="1:5" ht="27">
      <c r="A7198" t="str">
        <f t="shared" si="112"/>
        <v>103310</v>
      </c>
      <c r="B7198" s="142" t="s">
        <v>31766</v>
      </c>
      <c r="C7198" s="156" t="s">
        <v>31767</v>
      </c>
      <c r="D7198" s="144" t="s">
        <v>9623</v>
      </c>
      <c r="E7198" s="145" t="s">
        <v>31768</v>
      </c>
    </row>
    <row r="7199" spans="1:5" ht="27">
      <c r="A7199" t="str">
        <f t="shared" si="112"/>
        <v>103314</v>
      </c>
      <c r="B7199" s="142" t="s">
        <v>31769</v>
      </c>
      <c r="C7199" s="156" t="s">
        <v>31770</v>
      </c>
      <c r="D7199" s="144" t="s">
        <v>9772</v>
      </c>
      <c r="E7199" s="145" t="s">
        <v>31771</v>
      </c>
    </row>
    <row r="7200" spans="1:5" ht="27">
      <c r="A7200" t="str">
        <f t="shared" si="112"/>
        <v>103315</v>
      </c>
      <c r="B7200" s="142" t="s">
        <v>31772</v>
      </c>
      <c r="C7200" s="156" t="s">
        <v>31773</v>
      </c>
      <c r="D7200" s="144" t="s">
        <v>9772</v>
      </c>
      <c r="E7200" s="145" t="s">
        <v>31774</v>
      </c>
    </row>
    <row r="7201" spans="1:8" s="124" customFormat="1">
      <c r="A7201" t="str">
        <f t="shared" si="112"/>
        <v>CTIU0001</v>
      </c>
      <c r="B7201" s="146" t="s">
        <v>7875</v>
      </c>
      <c r="C7201" s="122" t="s">
        <v>7876</v>
      </c>
      <c r="D7201" s="121" t="s">
        <v>2</v>
      </c>
      <c r="E7201" s="123">
        <v>57.31</v>
      </c>
      <c r="F7201" s="121" t="s">
        <v>31775</v>
      </c>
      <c r="G7201" s="121" t="s">
        <v>28267</v>
      </c>
      <c r="H7201" s="121" t="s">
        <v>28268</v>
      </c>
    </row>
    <row r="7202" spans="1:8">
      <c r="A7202" t="str">
        <f t="shared" si="112"/>
        <v>EDV00001</v>
      </c>
      <c r="B7202" s="147" t="s">
        <v>31776</v>
      </c>
      <c r="C7202" s="126" t="s">
        <v>31777</v>
      </c>
      <c r="D7202" s="125" t="s">
        <v>1</v>
      </c>
      <c r="E7202" s="127">
        <v>456.55</v>
      </c>
      <c r="F7202" s="125" t="s">
        <v>31775</v>
      </c>
      <c r="G7202" s="125" t="s">
        <v>28267</v>
      </c>
      <c r="H7202" s="125" t="s">
        <v>28268</v>
      </c>
    </row>
    <row r="7203" spans="1:8">
      <c r="A7203" t="str">
        <f t="shared" si="112"/>
        <v>EDV00050</v>
      </c>
      <c r="B7203" s="147" t="s">
        <v>31778</v>
      </c>
      <c r="C7203" s="126" t="s">
        <v>31779</v>
      </c>
      <c r="D7203" s="125" t="s">
        <v>461</v>
      </c>
      <c r="E7203" s="127">
        <v>11.12</v>
      </c>
      <c r="F7203" s="125" t="s">
        <v>31775</v>
      </c>
      <c r="G7203" s="125" t="s">
        <v>28267</v>
      </c>
      <c r="H7203" s="125" t="s">
        <v>28268</v>
      </c>
    </row>
    <row r="7204" spans="1:8" s="124" customFormat="1" ht="23.25">
      <c r="A7204" t="str">
        <f t="shared" si="112"/>
        <v>EG0001</v>
      </c>
      <c r="B7204" s="146" t="s">
        <v>7901</v>
      </c>
      <c r="C7204" s="122" t="s">
        <v>7902</v>
      </c>
      <c r="D7204" s="121" t="s">
        <v>1</v>
      </c>
      <c r="E7204" s="123">
        <v>1517.95</v>
      </c>
      <c r="F7204" s="121" t="s">
        <v>31775</v>
      </c>
      <c r="G7204" s="121" t="s">
        <v>28267</v>
      </c>
      <c r="H7204" s="121" t="s">
        <v>28268</v>
      </c>
    </row>
    <row r="7205" spans="1:8" s="124" customFormat="1">
      <c r="A7205" t="str">
        <f t="shared" si="112"/>
        <v>EG0002</v>
      </c>
      <c r="B7205" s="146" t="s">
        <v>7897</v>
      </c>
      <c r="C7205" s="122" t="s">
        <v>7898</v>
      </c>
      <c r="D7205" s="121" t="s">
        <v>1</v>
      </c>
      <c r="E7205" s="123">
        <v>23056.83</v>
      </c>
      <c r="F7205" s="121" t="s">
        <v>31775</v>
      </c>
      <c r="G7205" s="121" t="s">
        <v>28267</v>
      </c>
      <c r="H7205" s="121" t="s">
        <v>28268</v>
      </c>
    </row>
    <row r="7206" spans="1:8" s="124" customFormat="1">
      <c r="A7206" t="str">
        <f t="shared" si="112"/>
        <v>EG0005</v>
      </c>
      <c r="B7206" s="146" t="s">
        <v>7879</v>
      </c>
      <c r="C7206" s="122" t="s">
        <v>7880</v>
      </c>
      <c r="D7206" s="121" t="s">
        <v>1</v>
      </c>
      <c r="E7206" s="123">
        <v>173.55</v>
      </c>
      <c r="F7206" s="121" t="s">
        <v>31775</v>
      </c>
      <c r="G7206" s="121" t="s">
        <v>28267</v>
      </c>
      <c r="H7206" s="121" t="s">
        <v>28268</v>
      </c>
    </row>
    <row r="7207" spans="1:8" s="124" customFormat="1">
      <c r="A7207" t="str">
        <f t="shared" si="112"/>
        <v>EG0006</v>
      </c>
      <c r="B7207" s="146" t="s">
        <v>7905</v>
      </c>
      <c r="C7207" s="122" t="s">
        <v>7906</v>
      </c>
      <c r="D7207" s="121" t="s">
        <v>1</v>
      </c>
      <c r="E7207" s="123">
        <v>116.53</v>
      </c>
      <c r="F7207" s="121" t="s">
        <v>31775</v>
      </c>
      <c r="G7207" s="121" t="s">
        <v>28267</v>
      </c>
      <c r="H7207" s="121" t="s">
        <v>28268</v>
      </c>
    </row>
    <row r="7208" spans="1:8" s="124" customFormat="1">
      <c r="A7208" t="str">
        <f t="shared" si="112"/>
        <v>EG0007</v>
      </c>
      <c r="B7208" s="146" t="s">
        <v>7886</v>
      </c>
      <c r="C7208" s="122" t="s">
        <v>7887</v>
      </c>
      <c r="D7208" s="121" t="s">
        <v>2</v>
      </c>
      <c r="E7208" s="123">
        <v>72.45</v>
      </c>
      <c r="F7208" s="121" t="s">
        <v>31775</v>
      </c>
      <c r="G7208" s="121" t="s">
        <v>28267</v>
      </c>
      <c r="H7208" s="121" t="s">
        <v>28268</v>
      </c>
    </row>
    <row r="7209" spans="1:8" s="124" customFormat="1">
      <c r="A7209" t="str">
        <f t="shared" si="112"/>
        <v>EG0011</v>
      </c>
      <c r="B7209" s="146" t="s">
        <v>7882</v>
      </c>
      <c r="C7209" s="122" t="s">
        <v>7883</v>
      </c>
      <c r="D7209" s="121" t="s">
        <v>1</v>
      </c>
      <c r="E7209" s="123">
        <v>26094.99</v>
      </c>
      <c r="F7209" s="121" t="s">
        <v>31775</v>
      </c>
      <c r="G7209" s="121" t="s">
        <v>28267</v>
      </c>
      <c r="H7209" s="121" t="s">
        <v>28268</v>
      </c>
    </row>
    <row r="7210" spans="1:8" s="124" customFormat="1" ht="23.25">
      <c r="A7210" t="str">
        <f t="shared" si="112"/>
        <v>EG0014</v>
      </c>
      <c r="B7210" s="146" t="s">
        <v>7884</v>
      </c>
      <c r="C7210" s="122" t="s">
        <v>7885</v>
      </c>
      <c r="D7210" s="121" t="s">
        <v>1</v>
      </c>
      <c r="E7210" s="123">
        <v>787.72</v>
      </c>
      <c r="F7210" s="121" t="s">
        <v>31775</v>
      </c>
      <c r="G7210" s="121" t="s">
        <v>28267</v>
      </c>
      <c r="H7210" s="121" t="s">
        <v>28268</v>
      </c>
    </row>
    <row r="7211" spans="1:8">
      <c r="A7211" t="str">
        <f t="shared" si="112"/>
        <v>EGD00008</v>
      </c>
      <c r="B7211" s="147" t="s">
        <v>31780</v>
      </c>
      <c r="C7211" s="126" t="s">
        <v>31781</v>
      </c>
      <c r="D7211" s="125" t="s">
        <v>461</v>
      </c>
      <c r="E7211" s="127">
        <v>15.45</v>
      </c>
      <c r="F7211" s="125" t="s">
        <v>31775</v>
      </c>
      <c r="G7211" s="125" t="s">
        <v>28267</v>
      </c>
      <c r="H7211" s="125" t="s">
        <v>28268</v>
      </c>
    </row>
    <row r="7212" spans="1:8" s="124" customFormat="1">
      <c r="A7212" t="str">
        <f t="shared" si="112"/>
        <v>EHAU001</v>
      </c>
      <c r="B7212" s="146" t="s">
        <v>7894</v>
      </c>
      <c r="C7212" s="122" t="s">
        <v>7895</v>
      </c>
      <c r="D7212" s="121" t="s">
        <v>7869</v>
      </c>
      <c r="E7212" s="123">
        <v>16.37</v>
      </c>
      <c r="F7212" s="121" t="s">
        <v>31775</v>
      </c>
      <c r="G7212" s="121" t="s">
        <v>28267</v>
      </c>
      <c r="H7212" s="121" t="s">
        <v>28268</v>
      </c>
    </row>
    <row r="7213" spans="1:8" s="124" customFormat="1" ht="23.25">
      <c r="A7213" t="str">
        <f t="shared" si="112"/>
        <v>ET0001</v>
      </c>
      <c r="B7213" s="146" t="s">
        <v>7903</v>
      </c>
      <c r="C7213" s="122" t="s">
        <v>7904</v>
      </c>
      <c r="D7213" s="121" t="s">
        <v>7869</v>
      </c>
      <c r="E7213" s="123">
        <v>96.42</v>
      </c>
      <c r="F7213" s="121" t="s">
        <v>31775</v>
      </c>
      <c r="G7213" s="121" t="s">
        <v>28267</v>
      </c>
      <c r="H7213" s="121" t="s">
        <v>28268</v>
      </c>
    </row>
    <row r="7214" spans="1:8" s="124" customFormat="1">
      <c r="A7214" t="str">
        <f t="shared" si="112"/>
        <v>ET0002</v>
      </c>
      <c r="B7214" s="146" t="s">
        <v>7899</v>
      </c>
      <c r="C7214" s="122" t="s">
        <v>7900</v>
      </c>
      <c r="D7214" s="121" t="s">
        <v>3</v>
      </c>
      <c r="E7214" s="123">
        <v>1.28</v>
      </c>
      <c r="F7214" s="121" t="s">
        <v>31775</v>
      </c>
      <c r="G7214" s="121" t="s">
        <v>28267</v>
      </c>
      <c r="H7214" s="121" t="s">
        <v>28268</v>
      </c>
    </row>
    <row r="7215" spans="1:8" s="93" customFormat="1">
      <c r="A7215" t="str">
        <f t="shared" si="112"/>
        <v>ETG00003</v>
      </c>
      <c r="B7215" s="147" t="s">
        <v>31782</v>
      </c>
      <c r="C7215" s="128" t="s">
        <v>31783</v>
      </c>
      <c r="D7215" s="148" t="s">
        <v>461</v>
      </c>
      <c r="E7215" s="149">
        <v>6.66</v>
      </c>
      <c r="F7215" s="148" t="s">
        <v>31775</v>
      </c>
      <c r="G7215" s="148" t="s">
        <v>28267</v>
      </c>
      <c r="H7215" s="148" t="s">
        <v>28268</v>
      </c>
    </row>
    <row r="7216" spans="1:8" s="93" customFormat="1">
      <c r="A7216" t="str">
        <f t="shared" si="112"/>
        <v>ETG00004</v>
      </c>
      <c r="B7216" s="147" t="s">
        <v>31784</v>
      </c>
      <c r="C7216" s="128" t="s">
        <v>31785</v>
      </c>
      <c r="D7216" s="148" t="s">
        <v>7869</v>
      </c>
      <c r="E7216" s="149">
        <v>7801.09</v>
      </c>
      <c r="F7216" s="148" t="s">
        <v>31775</v>
      </c>
      <c r="G7216" s="148" t="s">
        <v>28267</v>
      </c>
      <c r="H7216" s="148" t="s">
        <v>28268</v>
      </c>
    </row>
    <row r="7217" spans="1:8" s="124" customFormat="1">
      <c r="A7217" t="str">
        <f t="shared" si="112"/>
        <v>ETG0001</v>
      </c>
      <c r="B7217" s="146" t="s">
        <v>7891</v>
      </c>
      <c r="C7217" s="122" t="s">
        <v>16920</v>
      </c>
      <c r="D7217" s="121" t="s">
        <v>2</v>
      </c>
      <c r="E7217" s="123">
        <v>11.05</v>
      </c>
      <c r="F7217" s="121" t="s">
        <v>31775</v>
      </c>
      <c r="G7217" s="121" t="s">
        <v>28267</v>
      </c>
      <c r="H7217" s="121" t="s">
        <v>28268</v>
      </c>
    </row>
    <row r="7218" spans="1:8" s="124" customFormat="1">
      <c r="A7218" t="str">
        <f t="shared" si="112"/>
        <v>ETG0002</v>
      </c>
      <c r="B7218" s="146" t="s">
        <v>7877</v>
      </c>
      <c r="C7218" s="122" t="s">
        <v>7878</v>
      </c>
      <c r="D7218" s="121" t="s">
        <v>2</v>
      </c>
      <c r="E7218" s="123">
        <v>17.86</v>
      </c>
      <c r="F7218" s="121" t="s">
        <v>31775</v>
      </c>
      <c r="G7218" s="121" t="s">
        <v>28267</v>
      </c>
      <c r="H7218" s="121" t="s">
        <v>28268</v>
      </c>
    </row>
    <row r="7219" spans="1:8">
      <c r="A7219" t="str">
        <f t="shared" si="112"/>
        <v>IUA0001</v>
      </c>
      <c r="B7219" s="147" t="s">
        <v>6818</v>
      </c>
      <c r="C7219" s="126" t="s">
        <v>6819</v>
      </c>
      <c r="D7219" s="125" t="s">
        <v>1</v>
      </c>
      <c r="E7219" s="127">
        <v>68.92</v>
      </c>
      <c r="F7219" s="125" t="s">
        <v>31775</v>
      </c>
      <c r="G7219" s="125" t="s">
        <v>28267</v>
      </c>
      <c r="H7219" s="125" t="s">
        <v>28268</v>
      </c>
    </row>
    <row r="7220" spans="1:8">
      <c r="A7220" t="str">
        <f t="shared" si="112"/>
        <v>IUA0002</v>
      </c>
      <c r="B7220" s="147" t="s">
        <v>6820</v>
      </c>
      <c r="C7220" s="126" t="s">
        <v>6821</v>
      </c>
      <c r="D7220" s="125" t="s">
        <v>1</v>
      </c>
      <c r="E7220" s="127">
        <v>101.97</v>
      </c>
      <c r="F7220" s="125" t="s">
        <v>31775</v>
      </c>
      <c r="G7220" s="125" t="s">
        <v>28267</v>
      </c>
      <c r="H7220" s="125" t="s">
        <v>28268</v>
      </c>
    </row>
    <row r="7221" spans="1:8">
      <c r="A7221" t="str">
        <f t="shared" si="112"/>
        <v>IUA0003</v>
      </c>
      <c r="B7221" s="147" t="s">
        <v>6822</v>
      </c>
      <c r="C7221" s="126" t="s">
        <v>6823</v>
      </c>
      <c r="D7221" s="125" t="s">
        <v>248</v>
      </c>
      <c r="E7221" s="127">
        <v>1.64</v>
      </c>
      <c r="F7221" s="125" t="s">
        <v>31775</v>
      </c>
      <c r="G7221" s="125" t="s">
        <v>28267</v>
      </c>
      <c r="H7221" s="125" t="s">
        <v>28268</v>
      </c>
    </row>
    <row r="7222" spans="1:8">
      <c r="A7222" t="str">
        <f t="shared" si="112"/>
        <v>IUA0004</v>
      </c>
      <c r="B7222" s="147" t="s">
        <v>6824</v>
      </c>
      <c r="C7222" s="126" t="s">
        <v>6825</v>
      </c>
      <c r="D7222" s="125" t="s">
        <v>248</v>
      </c>
      <c r="E7222" s="127">
        <v>2.39</v>
      </c>
      <c r="F7222" s="125" t="s">
        <v>31775</v>
      </c>
      <c r="G7222" s="125" t="s">
        <v>28267</v>
      </c>
      <c r="H7222" s="125" t="s">
        <v>28268</v>
      </c>
    </row>
    <row r="7223" spans="1:8" ht="23.25">
      <c r="A7223" t="str">
        <f t="shared" si="112"/>
        <v>IUC00039</v>
      </c>
      <c r="B7223" s="147" t="s">
        <v>17868</v>
      </c>
      <c r="C7223" s="126" t="s">
        <v>17869</v>
      </c>
      <c r="D7223" s="125" t="s">
        <v>1</v>
      </c>
      <c r="E7223" s="127">
        <v>624.84</v>
      </c>
      <c r="F7223" s="125" t="s">
        <v>31775</v>
      </c>
      <c r="G7223" s="125" t="s">
        <v>28267</v>
      </c>
      <c r="H7223" s="125" t="s">
        <v>28268</v>
      </c>
    </row>
    <row r="7224" spans="1:8" ht="23.25">
      <c r="A7224" t="str">
        <f t="shared" si="112"/>
        <v>IUC00040</v>
      </c>
      <c r="B7224" s="147" t="s">
        <v>17870</v>
      </c>
      <c r="C7224" s="126" t="s">
        <v>18852</v>
      </c>
      <c r="D7224" s="125" t="s">
        <v>2</v>
      </c>
      <c r="E7224" s="127">
        <v>656.21</v>
      </c>
      <c r="F7224" s="125" t="s">
        <v>31775</v>
      </c>
      <c r="G7224" s="125" t="s">
        <v>28267</v>
      </c>
      <c r="H7224" s="125" t="s">
        <v>28268</v>
      </c>
    </row>
    <row r="7225" spans="1:8" ht="23.25">
      <c r="A7225" t="str">
        <f t="shared" si="112"/>
        <v>IUC00041</v>
      </c>
      <c r="B7225" s="147" t="s">
        <v>19048</v>
      </c>
      <c r="C7225" s="126" t="s">
        <v>19049</v>
      </c>
      <c r="D7225" s="125" t="s">
        <v>2</v>
      </c>
      <c r="E7225" s="127">
        <v>230.84</v>
      </c>
      <c r="F7225" s="125" t="s">
        <v>31775</v>
      </c>
      <c r="G7225" s="125" t="s">
        <v>28267</v>
      </c>
      <c r="H7225" s="125" t="s">
        <v>28268</v>
      </c>
    </row>
    <row r="7226" spans="1:8">
      <c r="A7226" t="str">
        <f t="shared" si="112"/>
        <v>IUC00042</v>
      </c>
      <c r="B7226" s="147" t="s">
        <v>19056</v>
      </c>
      <c r="C7226" s="126" t="s">
        <v>19057</v>
      </c>
      <c r="D7226" s="125" t="s">
        <v>1</v>
      </c>
      <c r="E7226" s="127">
        <v>561.41999999999996</v>
      </c>
      <c r="F7226" s="125" t="s">
        <v>31775</v>
      </c>
      <c r="G7226" s="125" t="s">
        <v>28267</v>
      </c>
      <c r="H7226" s="125" t="s">
        <v>28268</v>
      </c>
    </row>
    <row r="7227" spans="1:8">
      <c r="A7227" t="str">
        <f t="shared" si="112"/>
        <v>IUC10001</v>
      </c>
      <c r="B7227" s="147" t="s">
        <v>6826</v>
      </c>
      <c r="C7227" s="126" t="s">
        <v>6827</v>
      </c>
      <c r="D7227" s="125" t="s">
        <v>2</v>
      </c>
      <c r="E7227" s="127">
        <v>434.45</v>
      </c>
      <c r="F7227" s="125" t="s">
        <v>31775</v>
      </c>
      <c r="G7227" s="125" t="s">
        <v>28267</v>
      </c>
      <c r="H7227" s="125" t="s">
        <v>28268</v>
      </c>
    </row>
    <row r="7228" spans="1:8">
      <c r="A7228" t="str">
        <f t="shared" si="112"/>
        <v>IUC10002</v>
      </c>
      <c r="B7228" s="147" t="s">
        <v>6828</v>
      </c>
      <c r="C7228" s="126" t="s">
        <v>6829</v>
      </c>
      <c r="D7228" s="125" t="s">
        <v>1</v>
      </c>
      <c r="E7228" s="127">
        <v>516.02</v>
      </c>
      <c r="F7228" s="125" t="s">
        <v>31775</v>
      </c>
      <c r="G7228" s="125" t="s">
        <v>28267</v>
      </c>
      <c r="H7228" s="125" t="s">
        <v>28268</v>
      </c>
    </row>
    <row r="7229" spans="1:8">
      <c r="A7229" t="str">
        <f t="shared" si="112"/>
        <v>IUC10003</v>
      </c>
      <c r="B7229" s="147" t="s">
        <v>6830</v>
      </c>
      <c r="C7229" s="126" t="s">
        <v>6831</v>
      </c>
      <c r="D7229" s="125" t="s">
        <v>4</v>
      </c>
      <c r="E7229" s="127">
        <v>371.26</v>
      </c>
      <c r="F7229" s="125" t="s">
        <v>31775</v>
      </c>
      <c r="G7229" s="125" t="s">
        <v>28267</v>
      </c>
      <c r="H7229" s="125" t="s">
        <v>28268</v>
      </c>
    </row>
    <row r="7230" spans="1:8">
      <c r="A7230" t="str">
        <f t="shared" si="112"/>
        <v>IUC10004</v>
      </c>
      <c r="B7230" s="147" t="s">
        <v>6832</v>
      </c>
      <c r="C7230" s="126" t="s">
        <v>6833</v>
      </c>
      <c r="D7230" s="125" t="s">
        <v>4</v>
      </c>
      <c r="E7230" s="127">
        <v>104.9</v>
      </c>
      <c r="F7230" s="125" t="s">
        <v>31775</v>
      </c>
      <c r="G7230" s="125" t="s">
        <v>28267</v>
      </c>
      <c r="H7230" s="125" t="s">
        <v>28268</v>
      </c>
    </row>
    <row r="7231" spans="1:8">
      <c r="A7231" t="str">
        <f t="shared" si="112"/>
        <v>IUC10005</v>
      </c>
      <c r="B7231" s="147" t="s">
        <v>6834</v>
      </c>
      <c r="C7231" s="126" t="s">
        <v>6835</v>
      </c>
      <c r="D7231" s="125" t="s">
        <v>4</v>
      </c>
      <c r="E7231" s="127">
        <v>465.03</v>
      </c>
      <c r="F7231" s="125" t="s">
        <v>31775</v>
      </c>
      <c r="G7231" s="125" t="s">
        <v>28267</v>
      </c>
      <c r="H7231" s="125" t="s">
        <v>28268</v>
      </c>
    </row>
    <row r="7232" spans="1:8">
      <c r="A7232" t="str">
        <f t="shared" si="112"/>
        <v>IUC10006</v>
      </c>
      <c r="B7232" s="147" t="s">
        <v>6836</v>
      </c>
      <c r="C7232" s="126" t="s">
        <v>6837</v>
      </c>
      <c r="D7232" s="125" t="s">
        <v>3</v>
      </c>
      <c r="E7232" s="127">
        <v>32.04</v>
      </c>
      <c r="F7232" s="125" t="s">
        <v>31775</v>
      </c>
      <c r="G7232" s="125" t="s">
        <v>28267</v>
      </c>
      <c r="H7232" s="125" t="s">
        <v>28268</v>
      </c>
    </row>
    <row r="7233" spans="1:8">
      <c r="A7233" t="str">
        <f t="shared" si="112"/>
        <v>IUC10007</v>
      </c>
      <c r="B7233" s="147" t="s">
        <v>6838</v>
      </c>
      <c r="C7233" s="126" t="s">
        <v>6839</v>
      </c>
      <c r="D7233" s="125" t="s">
        <v>3</v>
      </c>
      <c r="E7233" s="127">
        <v>31</v>
      </c>
      <c r="F7233" s="125" t="s">
        <v>31775</v>
      </c>
      <c r="G7233" s="125" t="s">
        <v>28267</v>
      </c>
      <c r="H7233" s="125" t="s">
        <v>28268</v>
      </c>
    </row>
    <row r="7234" spans="1:8">
      <c r="A7234" t="str">
        <f t="shared" si="112"/>
        <v>IUC10008</v>
      </c>
      <c r="B7234" s="147" t="s">
        <v>6840</v>
      </c>
      <c r="C7234" s="126" t="s">
        <v>6841</v>
      </c>
      <c r="D7234" s="125" t="s">
        <v>1</v>
      </c>
      <c r="E7234" s="127">
        <v>1128.1199999999999</v>
      </c>
      <c r="F7234" s="125" t="s">
        <v>31775</v>
      </c>
      <c r="G7234" s="125" t="s">
        <v>28267</v>
      </c>
      <c r="H7234" s="125" t="s">
        <v>28268</v>
      </c>
    </row>
    <row r="7235" spans="1:8">
      <c r="A7235" t="str">
        <f t="shared" si="112"/>
        <v>IUC10009</v>
      </c>
      <c r="B7235" s="147" t="s">
        <v>6842</v>
      </c>
      <c r="C7235" s="126" t="s">
        <v>6843</v>
      </c>
      <c r="D7235" s="125" t="s">
        <v>3</v>
      </c>
      <c r="E7235" s="127">
        <v>7.82</v>
      </c>
      <c r="F7235" s="125" t="s">
        <v>31775</v>
      </c>
      <c r="G7235" s="125" t="s">
        <v>28267</v>
      </c>
      <c r="H7235" s="125" t="s">
        <v>28268</v>
      </c>
    </row>
    <row r="7236" spans="1:8" ht="23.25">
      <c r="A7236" t="str">
        <f t="shared" si="112"/>
        <v>IUC10010</v>
      </c>
      <c r="B7236" s="147" t="s">
        <v>6844</v>
      </c>
      <c r="C7236" s="126" t="s">
        <v>6845</v>
      </c>
      <c r="D7236" s="125" t="s">
        <v>3</v>
      </c>
      <c r="E7236" s="127">
        <v>103.67</v>
      </c>
      <c r="F7236" s="125" t="s">
        <v>31775</v>
      </c>
      <c r="G7236" s="125" t="s">
        <v>28267</v>
      </c>
      <c r="H7236" s="125" t="s">
        <v>28268</v>
      </c>
    </row>
    <row r="7237" spans="1:8" ht="23.25">
      <c r="A7237" t="str">
        <f t="shared" si="112"/>
        <v>IUC10011</v>
      </c>
      <c r="B7237" s="147" t="s">
        <v>6846</v>
      </c>
      <c r="C7237" s="126" t="s">
        <v>6847</v>
      </c>
      <c r="D7237" s="125" t="s">
        <v>3</v>
      </c>
      <c r="E7237" s="127">
        <v>62.44</v>
      </c>
      <c r="F7237" s="125" t="s">
        <v>31775</v>
      </c>
      <c r="G7237" s="125" t="s">
        <v>28267</v>
      </c>
      <c r="H7237" s="125" t="s">
        <v>28268</v>
      </c>
    </row>
    <row r="7238" spans="1:8">
      <c r="A7238" t="str">
        <f t="shared" si="112"/>
        <v>IUC10012</v>
      </c>
      <c r="B7238" s="147" t="s">
        <v>6848</v>
      </c>
      <c r="C7238" s="126" t="s">
        <v>6849</v>
      </c>
      <c r="D7238" s="125" t="s">
        <v>3</v>
      </c>
      <c r="E7238" s="127">
        <v>17</v>
      </c>
      <c r="F7238" s="125" t="s">
        <v>31775</v>
      </c>
      <c r="G7238" s="125" t="s">
        <v>28267</v>
      </c>
      <c r="H7238" s="125" t="s">
        <v>28268</v>
      </c>
    </row>
    <row r="7239" spans="1:8">
      <c r="A7239" t="str">
        <f t="shared" si="112"/>
        <v>IUC10013</v>
      </c>
      <c r="B7239" s="147" t="s">
        <v>6850</v>
      </c>
      <c r="C7239" s="126" t="s">
        <v>6851</v>
      </c>
      <c r="D7239" s="125" t="s">
        <v>3</v>
      </c>
      <c r="E7239" s="127">
        <v>95.07</v>
      </c>
      <c r="F7239" s="125" t="s">
        <v>31775</v>
      </c>
      <c r="G7239" s="125" t="s">
        <v>28267</v>
      </c>
      <c r="H7239" s="125" t="s">
        <v>28268</v>
      </c>
    </row>
    <row r="7240" spans="1:8">
      <c r="A7240" t="str">
        <f t="shared" ref="A7240:A7303" si="113">IF(ISERROR(SEARCH("/",B7240)=6),TRIM(CLEAN(B7240)),IF(SEARCH("/",B7240)=6,IF(LEN(TRIM(CLEAN(B7240)))=7,LEFT(TRIM(CLEAN(B7240)),6)&amp;"00"&amp;RIGHT(TRIM(CLEAN(B7240)),1),LEFT(TRIM(CLEAN(B7240)),6)&amp;"0"&amp;RIGHT(TRIM(CLEAN(B7240)),2)),TRIM(CLEAN(B7240))))</f>
        <v>IUC10014</v>
      </c>
      <c r="B7240" s="147" t="s">
        <v>6852</v>
      </c>
      <c r="C7240" s="126" t="s">
        <v>7889</v>
      </c>
      <c r="D7240" s="125" t="s">
        <v>4</v>
      </c>
      <c r="E7240" s="127">
        <v>901.91</v>
      </c>
      <c r="F7240" s="125" t="s">
        <v>31775</v>
      </c>
      <c r="G7240" s="125" t="s">
        <v>28267</v>
      </c>
      <c r="H7240" s="125" t="s">
        <v>28268</v>
      </c>
    </row>
    <row r="7241" spans="1:8">
      <c r="A7241" t="str">
        <f t="shared" si="113"/>
        <v>IUC10015</v>
      </c>
      <c r="B7241" s="147" t="s">
        <v>6854</v>
      </c>
      <c r="C7241" s="126" t="s">
        <v>6855</v>
      </c>
      <c r="D7241" s="125" t="s">
        <v>3</v>
      </c>
      <c r="E7241" s="127">
        <v>116.74</v>
      </c>
      <c r="F7241" s="125" t="s">
        <v>31775</v>
      </c>
      <c r="G7241" s="125" t="s">
        <v>28267</v>
      </c>
      <c r="H7241" s="125" t="s">
        <v>28268</v>
      </c>
    </row>
    <row r="7242" spans="1:8">
      <c r="A7242" t="str">
        <f t="shared" si="113"/>
        <v>IUC10016</v>
      </c>
      <c r="B7242" s="147" t="s">
        <v>6856</v>
      </c>
      <c r="C7242" s="126" t="s">
        <v>6857</v>
      </c>
      <c r="D7242" s="125" t="s">
        <v>1</v>
      </c>
      <c r="E7242" s="127">
        <v>285.56</v>
      </c>
      <c r="F7242" s="125" t="s">
        <v>31775</v>
      </c>
      <c r="G7242" s="125" t="s">
        <v>28267</v>
      </c>
      <c r="H7242" s="125" t="s">
        <v>28268</v>
      </c>
    </row>
    <row r="7243" spans="1:8">
      <c r="A7243" t="str">
        <f t="shared" si="113"/>
        <v>IUC10017</v>
      </c>
      <c r="B7243" s="147" t="s">
        <v>6858</v>
      </c>
      <c r="C7243" s="126" t="s">
        <v>6859</v>
      </c>
      <c r="D7243" s="125" t="s">
        <v>5</v>
      </c>
      <c r="E7243" s="127">
        <v>5.04</v>
      </c>
      <c r="F7243" s="125" t="s">
        <v>31775</v>
      </c>
      <c r="G7243" s="125" t="s">
        <v>28267</v>
      </c>
      <c r="H7243" s="125" t="s">
        <v>28268</v>
      </c>
    </row>
    <row r="7244" spans="1:8">
      <c r="A7244" t="str">
        <f t="shared" si="113"/>
        <v>IUC10018</v>
      </c>
      <c r="B7244" s="147" t="s">
        <v>6860</v>
      </c>
      <c r="C7244" s="126" t="s">
        <v>6861</v>
      </c>
      <c r="D7244" s="125" t="s">
        <v>1</v>
      </c>
      <c r="E7244" s="127">
        <v>72.28</v>
      </c>
      <c r="F7244" s="125" t="s">
        <v>31775</v>
      </c>
      <c r="G7244" s="125" t="s">
        <v>28267</v>
      </c>
      <c r="H7244" s="125" t="s">
        <v>28268</v>
      </c>
    </row>
    <row r="7245" spans="1:8">
      <c r="A7245" t="str">
        <f t="shared" si="113"/>
        <v>IUC10019</v>
      </c>
      <c r="B7245" s="147" t="s">
        <v>6862</v>
      </c>
      <c r="C7245" s="126" t="s">
        <v>6863</v>
      </c>
      <c r="D7245" s="125" t="s">
        <v>4</v>
      </c>
      <c r="E7245" s="127">
        <v>462.71</v>
      </c>
      <c r="F7245" s="125" t="s">
        <v>31775</v>
      </c>
      <c r="G7245" s="125" t="s">
        <v>28267</v>
      </c>
      <c r="H7245" s="125" t="s">
        <v>28268</v>
      </c>
    </row>
    <row r="7246" spans="1:8">
      <c r="A7246" t="str">
        <f t="shared" si="113"/>
        <v>IUC10020</v>
      </c>
      <c r="B7246" s="147" t="s">
        <v>6864</v>
      </c>
      <c r="C7246" s="126" t="s">
        <v>6865</v>
      </c>
      <c r="D7246" s="125" t="s">
        <v>3</v>
      </c>
      <c r="E7246" s="127">
        <v>69.09</v>
      </c>
      <c r="F7246" s="125" t="s">
        <v>31775</v>
      </c>
      <c r="G7246" s="125" t="s">
        <v>28267</v>
      </c>
      <c r="H7246" s="125" t="s">
        <v>28268</v>
      </c>
    </row>
    <row r="7247" spans="1:8">
      <c r="A7247" t="str">
        <f t="shared" si="113"/>
        <v>IUC10021</v>
      </c>
      <c r="B7247" s="147" t="s">
        <v>6866</v>
      </c>
      <c r="C7247" s="126" t="s">
        <v>7890</v>
      </c>
      <c r="D7247" s="125" t="s">
        <v>1</v>
      </c>
      <c r="E7247" s="127">
        <v>85.05</v>
      </c>
      <c r="F7247" s="125" t="s">
        <v>31775</v>
      </c>
      <c r="G7247" s="125" t="s">
        <v>28267</v>
      </c>
      <c r="H7247" s="125" t="s">
        <v>28268</v>
      </c>
    </row>
    <row r="7248" spans="1:8" ht="23.25">
      <c r="A7248" t="str">
        <f t="shared" si="113"/>
        <v>IUC10025</v>
      </c>
      <c r="B7248" s="147" t="s">
        <v>6869</v>
      </c>
      <c r="C7248" s="126" t="s">
        <v>6870</v>
      </c>
      <c r="D7248" s="125" t="s">
        <v>2</v>
      </c>
      <c r="E7248" s="127">
        <v>262.77</v>
      </c>
      <c r="F7248" s="125" t="s">
        <v>31775</v>
      </c>
      <c r="G7248" s="125" t="s">
        <v>28267</v>
      </c>
      <c r="H7248" s="125" t="s">
        <v>28268</v>
      </c>
    </row>
    <row r="7249" spans="1:8">
      <c r="A7249" t="str">
        <f t="shared" si="113"/>
        <v>IUC10026</v>
      </c>
      <c r="B7249" s="147" t="s">
        <v>192</v>
      </c>
      <c r="C7249" s="126" t="s">
        <v>232</v>
      </c>
      <c r="D7249" s="125" t="s">
        <v>4</v>
      </c>
      <c r="E7249" s="127">
        <v>262.27999999999997</v>
      </c>
      <c r="F7249" s="125" t="s">
        <v>31775</v>
      </c>
      <c r="G7249" s="125" t="s">
        <v>28267</v>
      </c>
      <c r="H7249" s="125" t="s">
        <v>28268</v>
      </c>
    </row>
    <row r="7250" spans="1:8">
      <c r="A7250" t="str">
        <f t="shared" si="113"/>
        <v>IUC10027</v>
      </c>
      <c r="B7250" s="147" t="s">
        <v>6871</v>
      </c>
      <c r="C7250" s="126" t="s">
        <v>6872</v>
      </c>
      <c r="D7250" s="125" t="s">
        <v>3</v>
      </c>
      <c r="E7250" s="127">
        <v>23.75</v>
      </c>
      <c r="F7250" s="125" t="s">
        <v>31775</v>
      </c>
      <c r="G7250" s="125" t="s">
        <v>28267</v>
      </c>
      <c r="H7250" s="125" t="s">
        <v>28268</v>
      </c>
    </row>
    <row r="7251" spans="1:8">
      <c r="A7251" t="str">
        <f t="shared" si="113"/>
        <v>IUC10029</v>
      </c>
      <c r="B7251" s="147" t="s">
        <v>6873</v>
      </c>
      <c r="C7251" s="126" t="s">
        <v>6874</v>
      </c>
      <c r="D7251" s="125" t="s">
        <v>1</v>
      </c>
      <c r="E7251" s="127">
        <v>50.44</v>
      </c>
      <c r="F7251" s="125" t="s">
        <v>31775</v>
      </c>
      <c r="G7251" s="125" t="s">
        <v>28267</v>
      </c>
      <c r="H7251" s="125" t="s">
        <v>28268</v>
      </c>
    </row>
    <row r="7252" spans="1:8">
      <c r="A7252" t="str">
        <f t="shared" si="113"/>
        <v>IUC10030</v>
      </c>
      <c r="B7252" s="147" t="s">
        <v>6875</v>
      </c>
      <c r="C7252" s="126" t="s">
        <v>6876</v>
      </c>
      <c r="D7252" s="125" t="s">
        <v>294</v>
      </c>
      <c r="E7252" s="127">
        <v>27.77</v>
      </c>
      <c r="F7252" s="125" t="s">
        <v>31775</v>
      </c>
      <c r="G7252" s="125" t="s">
        <v>28267</v>
      </c>
      <c r="H7252" s="125" t="s">
        <v>28268</v>
      </c>
    </row>
    <row r="7253" spans="1:8">
      <c r="A7253" t="str">
        <f t="shared" si="113"/>
        <v>IUC10031</v>
      </c>
      <c r="B7253" s="147" t="s">
        <v>17434</v>
      </c>
      <c r="C7253" s="126" t="s">
        <v>17435</v>
      </c>
      <c r="D7253" s="125" t="s">
        <v>257</v>
      </c>
      <c r="E7253" s="127">
        <v>24.77</v>
      </c>
      <c r="F7253" s="125" t="s">
        <v>31775</v>
      </c>
      <c r="G7253" s="125" t="s">
        <v>28267</v>
      </c>
      <c r="H7253" s="125" t="s">
        <v>28268</v>
      </c>
    </row>
    <row r="7254" spans="1:8" ht="23.25">
      <c r="A7254" t="str">
        <f t="shared" si="113"/>
        <v>IUC10032</v>
      </c>
      <c r="B7254" s="147" t="s">
        <v>6877</v>
      </c>
      <c r="C7254" s="126" t="s">
        <v>6878</v>
      </c>
      <c r="D7254" s="125" t="s">
        <v>2</v>
      </c>
      <c r="E7254" s="127">
        <v>469.42</v>
      </c>
      <c r="F7254" s="125" t="s">
        <v>31775</v>
      </c>
      <c r="G7254" s="125" t="s">
        <v>28267</v>
      </c>
      <c r="H7254" s="125" t="s">
        <v>28268</v>
      </c>
    </row>
    <row r="7255" spans="1:8">
      <c r="A7255" t="str">
        <f t="shared" si="113"/>
        <v>IUC10033</v>
      </c>
      <c r="B7255" s="147" t="s">
        <v>17436</v>
      </c>
      <c r="C7255" s="126" t="s">
        <v>17437</v>
      </c>
      <c r="D7255" s="125" t="s">
        <v>257</v>
      </c>
      <c r="E7255" s="127">
        <v>294.91000000000003</v>
      </c>
      <c r="F7255" s="125" t="s">
        <v>31775</v>
      </c>
      <c r="G7255" s="125" t="s">
        <v>28267</v>
      </c>
      <c r="H7255" s="125" t="s">
        <v>28268</v>
      </c>
    </row>
    <row r="7256" spans="1:8">
      <c r="A7256" t="str">
        <f t="shared" si="113"/>
        <v>IUC10041</v>
      </c>
      <c r="B7256" s="147" t="s">
        <v>6879</v>
      </c>
      <c r="C7256" s="126" t="s">
        <v>6880</v>
      </c>
      <c r="D7256" s="125" t="s">
        <v>248</v>
      </c>
      <c r="E7256" s="127">
        <v>33.97</v>
      </c>
      <c r="F7256" s="125" t="s">
        <v>31775</v>
      </c>
      <c r="G7256" s="125" t="s">
        <v>28267</v>
      </c>
      <c r="H7256" s="125" t="s">
        <v>28268</v>
      </c>
    </row>
    <row r="7257" spans="1:8">
      <c r="A7257" t="str">
        <f t="shared" si="113"/>
        <v>IUC10042</v>
      </c>
      <c r="B7257" s="147" t="s">
        <v>6881</v>
      </c>
      <c r="C7257" s="126" t="s">
        <v>6882</v>
      </c>
      <c r="D7257" s="125" t="s">
        <v>2</v>
      </c>
      <c r="E7257" s="127">
        <v>9.27</v>
      </c>
      <c r="F7257" s="125" t="s">
        <v>31775</v>
      </c>
      <c r="G7257" s="125" t="s">
        <v>28267</v>
      </c>
      <c r="H7257" s="125" t="s">
        <v>28268</v>
      </c>
    </row>
    <row r="7258" spans="1:8">
      <c r="A7258" t="str">
        <f t="shared" si="113"/>
        <v>IUC10043</v>
      </c>
      <c r="B7258" s="147" t="s">
        <v>6883</v>
      </c>
      <c r="C7258" s="126" t="s">
        <v>6884</v>
      </c>
      <c r="D7258" s="125" t="s">
        <v>2</v>
      </c>
      <c r="E7258" s="127">
        <v>0.62</v>
      </c>
      <c r="F7258" s="125" t="s">
        <v>31775</v>
      </c>
      <c r="G7258" s="125" t="s">
        <v>28267</v>
      </c>
      <c r="H7258" s="125" t="s">
        <v>28268</v>
      </c>
    </row>
    <row r="7259" spans="1:8">
      <c r="A7259" t="str">
        <f t="shared" si="113"/>
        <v>IUC10044</v>
      </c>
      <c r="B7259" s="147" t="s">
        <v>6885</v>
      </c>
      <c r="C7259" s="126" t="s">
        <v>6886</v>
      </c>
      <c r="D7259" s="125" t="s">
        <v>3</v>
      </c>
      <c r="E7259" s="127">
        <v>1.86</v>
      </c>
      <c r="F7259" s="125" t="s">
        <v>31775</v>
      </c>
      <c r="G7259" s="125" t="s">
        <v>28267</v>
      </c>
      <c r="H7259" s="125" t="s">
        <v>28268</v>
      </c>
    </row>
    <row r="7260" spans="1:8">
      <c r="A7260" t="str">
        <f t="shared" si="113"/>
        <v>IUC10045</v>
      </c>
      <c r="B7260" s="147" t="s">
        <v>6887</v>
      </c>
      <c r="C7260" s="126" t="s">
        <v>6888</v>
      </c>
      <c r="D7260" s="125" t="s">
        <v>4</v>
      </c>
      <c r="E7260" s="127">
        <v>251.92</v>
      </c>
      <c r="F7260" s="125" t="s">
        <v>31775</v>
      </c>
      <c r="G7260" s="125" t="s">
        <v>28267</v>
      </c>
      <c r="H7260" s="125" t="s">
        <v>28268</v>
      </c>
    </row>
    <row r="7261" spans="1:8">
      <c r="A7261" t="str">
        <f t="shared" si="113"/>
        <v>IUC10046</v>
      </c>
      <c r="B7261" s="147" t="s">
        <v>6889</v>
      </c>
      <c r="C7261" s="126" t="s">
        <v>6890</v>
      </c>
      <c r="D7261" s="125" t="s">
        <v>3</v>
      </c>
      <c r="E7261" s="127">
        <v>240.72</v>
      </c>
      <c r="F7261" s="125" t="s">
        <v>31775</v>
      </c>
      <c r="G7261" s="125" t="s">
        <v>28267</v>
      </c>
      <c r="H7261" s="125" t="s">
        <v>28268</v>
      </c>
    </row>
    <row r="7262" spans="1:8">
      <c r="A7262" t="str">
        <f t="shared" si="113"/>
        <v>IUC10047</v>
      </c>
      <c r="B7262" s="147" t="s">
        <v>6891</v>
      </c>
      <c r="C7262" s="126" t="s">
        <v>6892</v>
      </c>
      <c r="D7262" s="125" t="s">
        <v>1</v>
      </c>
      <c r="E7262" s="127">
        <v>247.07</v>
      </c>
      <c r="F7262" s="125" t="s">
        <v>31775</v>
      </c>
      <c r="G7262" s="125" t="s">
        <v>28267</v>
      </c>
      <c r="H7262" s="125" t="s">
        <v>28268</v>
      </c>
    </row>
    <row r="7263" spans="1:8">
      <c r="A7263" t="str">
        <f t="shared" si="113"/>
        <v>IUC10048</v>
      </c>
      <c r="B7263" s="147" t="s">
        <v>6893</v>
      </c>
      <c r="C7263" s="126" t="s">
        <v>6894</v>
      </c>
      <c r="D7263" s="125" t="s">
        <v>1</v>
      </c>
      <c r="E7263" s="127">
        <v>291.18</v>
      </c>
      <c r="F7263" s="125" t="s">
        <v>31775</v>
      </c>
      <c r="G7263" s="125" t="s">
        <v>28267</v>
      </c>
      <c r="H7263" s="125" t="s">
        <v>28268</v>
      </c>
    </row>
    <row r="7264" spans="1:8">
      <c r="A7264" t="str">
        <f t="shared" si="113"/>
        <v>IUC10049</v>
      </c>
      <c r="B7264" s="147" t="s">
        <v>6895</v>
      </c>
      <c r="C7264" s="126" t="s">
        <v>6896</v>
      </c>
      <c r="D7264" s="125" t="s">
        <v>2</v>
      </c>
      <c r="E7264" s="127">
        <v>458.2</v>
      </c>
      <c r="F7264" s="125" t="s">
        <v>31775</v>
      </c>
      <c r="G7264" s="125" t="s">
        <v>28267</v>
      </c>
      <c r="H7264" s="125" t="s">
        <v>28268</v>
      </c>
    </row>
    <row r="7265" spans="1:8" ht="23.25">
      <c r="A7265" t="str">
        <f t="shared" si="113"/>
        <v>IUC10050</v>
      </c>
      <c r="B7265" s="147" t="s">
        <v>6897</v>
      </c>
      <c r="C7265" s="126" t="s">
        <v>6898</v>
      </c>
      <c r="D7265" s="125" t="s">
        <v>2</v>
      </c>
      <c r="E7265" s="127">
        <v>42.84</v>
      </c>
      <c r="F7265" s="125" t="s">
        <v>31775</v>
      </c>
      <c r="G7265" s="125" t="s">
        <v>28267</v>
      </c>
      <c r="H7265" s="125" t="s">
        <v>28268</v>
      </c>
    </row>
    <row r="7266" spans="1:8">
      <c r="A7266" t="str">
        <f t="shared" si="113"/>
        <v>IUC10052</v>
      </c>
      <c r="B7266" s="147" t="s">
        <v>6899</v>
      </c>
      <c r="C7266" s="126" t="s">
        <v>6900</v>
      </c>
      <c r="D7266" s="125" t="s">
        <v>248</v>
      </c>
      <c r="E7266" s="127">
        <v>16.39</v>
      </c>
      <c r="F7266" s="125" t="s">
        <v>31775</v>
      </c>
      <c r="G7266" s="125" t="s">
        <v>28267</v>
      </c>
      <c r="H7266" s="125" t="s">
        <v>28268</v>
      </c>
    </row>
    <row r="7267" spans="1:8">
      <c r="A7267" t="str">
        <f t="shared" si="113"/>
        <v>IUC10053</v>
      </c>
      <c r="B7267" s="147" t="s">
        <v>6901</v>
      </c>
      <c r="C7267" s="126" t="s">
        <v>6902</v>
      </c>
      <c r="D7267" s="125" t="s">
        <v>2</v>
      </c>
      <c r="E7267" s="127">
        <v>519.69000000000005</v>
      </c>
      <c r="F7267" s="125" t="s">
        <v>31775</v>
      </c>
      <c r="G7267" s="125" t="s">
        <v>28267</v>
      </c>
      <c r="H7267" s="125" t="s">
        <v>28268</v>
      </c>
    </row>
    <row r="7268" spans="1:8">
      <c r="A7268" t="str">
        <f t="shared" si="113"/>
        <v>IUC10054</v>
      </c>
      <c r="B7268" s="147" t="s">
        <v>6903</v>
      </c>
      <c r="C7268" s="126" t="s">
        <v>6904</v>
      </c>
      <c r="D7268" s="125" t="s">
        <v>248</v>
      </c>
      <c r="E7268" s="127">
        <v>12.15</v>
      </c>
      <c r="F7268" s="125" t="s">
        <v>31775</v>
      </c>
      <c r="G7268" s="125" t="s">
        <v>28267</v>
      </c>
      <c r="H7268" s="125" t="s">
        <v>28268</v>
      </c>
    </row>
    <row r="7269" spans="1:8">
      <c r="A7269" t="str">
        <f t="shared" si="113"/>
        <v>IUC10055</v>
      </c>
      <c r="B7269" s="147" t="s">
        <v>17459</v>
      </c>
      <c r="C7269" s="126" t="s">
        <v>17152</v>
      </c>
      <c r="D7269" s="125" t="s">
        <v>17460</v>
      </c>
      <c r="E7269" s="127">
        <v>40.83</v>
      </c>
      <c r="F7269" s="125" t="s">
        <v>31775</v>
      </c>
      <c r="G7269" s="125" t="s">
        <v>28267</v>
      </c>
      <c r="H7269" s="125" t="s">
        <v>28268</v>
      </c>
    </row>
    <row r="7270" spans="1:8">
      <c r="A7270" t="str">
        <f t="shared" si="113"/>
        <v>IUC10056</v>
      </c>
      <c r="B7270" s="147" t="s">
        <v>17789</v>
      </c>
      <c r="C7270" s="126" t="s">
        <v>17790</v>
      </c>
      <c r="D7270" s="125" t="s">
        <v>2</v>
      </c>
      <c r="E7270" s="127">
        <v>16.77</v>
      </c>
      <c r="F7270" s="125" t="s">
        <v>31775</v>
      </c>
      <c r="G7270" s="125" t="s">
        <v>28267</v>
      </c>
      <c r="H7270" s="125" t="s">
        <v>28268</v>
      </c>
    </row>
    <row r="7271" spans="1:8">
      <c r="A7271" t="str">
        <f t="shared" si="113"/>
        <v>IUC10057</v>
      </c>
      <c r="B7271" s="147" t="s">
        <v>17871</v>
      </c>
      <c r="C7271" s="126" t="s">
        <v>17872</v>
      </c>
      <c r="D7271" s="125" t="s">
        <v>3</v>
      </c>
      <c r="E7271" s="127">
        <v>209.95</v>
      </c>
      <c r="F7271" s="125" t="s">
        <v>31775</v>
      </c>
      <c r="G7271" s="125" t="s">
        <v>28267</v>
      </c>
      <c r="H7271" s="125" t="s">
        <v>28268</v>
      </c>
    </row>
    <row r="7272" spans="1:8">
      <c r="A7272" t="str">
        <f t="shared" si="113"/>
        <v>IUC10058</v>
      </c>
      <c r="B7272" s="147" t="s">
        <v>17873</v>
      </c>
      <c r="C7272" s="126" t="s">
        <v>17874</v>
      </c>
      <c r="D7272" s="125" t="s">
        <v>2</v>
      </c>
      <c r="E7272" s="127">
        <v>118.57</v>
      </c>
      <c r="F7272" s="125" t="s">
        <v>31775</v>
      </c>
      <c r="G7272" s="125" t="s">
        <v>28267</v>
      </c>
      <c r="H7272" s="125" t="s">
        <v>28268</v>
      </c>
    </row>
    <row r="7273" spans="1:8" ht="23.25">
      <c r="A7273" t="str">
        <f t="shared" si="113"/>
        <v>IUC10059</v>
      </c>
      <c r="B7273" s="147" t="s">
        <v>16931</v>
      </c>
      <c r="C7273" s="126" t="s">
        <v>16932</v>
      </c>
      <c r="D7273" s="125" t="s">
        <v>1</v>
      </c>
      <c r="E7273" s="127">
        <v>1406.27</v>
      </c>
      <c r="F7273" s="125" t="s">
        <v>31775</v>
      </c>
      <c r="G7273" s="125" t="s">
        <v>28267</v>
      </c>
      <c r="H7273" s="125" t="s">
        <v>28268</v>
      </c>
    </row>
    <row r="7274" spans="1:8" ht="23.25">
      <c r="A7274" t="str">
        <f t="shared" si="113"/>
        <v>IUC10060</v>
      </c>
      <c r="B7274" s="147" t="s">
        <v>16228</v>
      </c>
      <c r="C7274" s="126" t="s">
        <v>16229</v>
      </c>
      <c r="D7274" s="125" t="s">
        <v>2</v>
      </c>
      <c r="E7274" s="127">
        <v>225.52</v>
      </c>
      <c r="F7274" s="125" t="s">
        <v>31775</v>
      </c>
      <c r="G7274" s="125" t="s">
        <v>28267</v>
      </c>
      <c r="H7274" s="125" t="s">
        <v>28268</v>
      </c>
    </row>
    <row r="7275" spans="1:8">
      <c r="A7275" t="str">
        <f t="shared" si="113"/>
        <v>IUC10061</v>
      </c>
      <c r="B7275" s="147" t="s">
        <v>16522</v>
      </c>
      <c r="C7275" s="126" t="s">
        <v>16523</v>
      </c>
      <c r="D7275" s="125" t="s">
        <v>4</v>
      </c>
      <c r="E7275" s="127">
        <v>122.24</v>
      </c>
      <c r="F7275" s="125" t="s">
        <v>31775</v>
      </c>
      <c r="G7275" s="125" t="s">
        <v>28267</v>
      </c>
      <c r="H7275" s="125" t="s">
        <v>28268</v>
      </c>
    </row>
    <row r="7276" spans="1:8">
      <c r="A7276" t="str">
        <f t="shared" si="113"/>
        <v>IUC10062</v>
      </c>
      <c r="B7276" s="147" t="s">
        <v>17875</v>
      </c>
      <c r="C7276" s="126" t="s">
        <v>17876</v>
      </c>
      <c r="D7276" s="125" t="s">
        <v>2</v>
      </c>
      <c r="E7276" s="127">
        <v>122.43</v>
      </c>
      <c r="F7276" s="125" t="s">
        <v>31775</v>
      </c>
      <c r="G7276" s="125" t="s">
        <v>28267</v>
      </c>
      <c r="H7276" s="125" t="s">
        <v>28268</v>
      </c>
    </row>
    <row r="7277" spans="1:8">
      <c r="A7277" t="str">
        <f t="shared" si="113"/>
        <v>IUC10063</v>
      </c>
      <c r="B7277" s="147" t="s">
        <v>17899</v>
      </c>
      <c r="C7277" s="126" t="s">
        <v>17900</v>
      </c>
      <c r="D7277" s="125" t="s">
        <v>2</v>
      </c>
      <c r="E7277" s="127">
        <v>379.92</v>
      </c>
      <c r="F7277" s="125" t="s">
        <v>31775</v>
      </c>
      <c r="G7277" s="125" t="s">
        <v>28267</v>
      </c>
      <c r="H7277" s="125" t="s">
        <v>28268</v>
      </c>
    </row>
    <row r="7278" spans="1:8" ht="23.25">
      <c r="A7278" t="str">
        <f t="shared" si="113"/>
        <v>IUC10064</v>
      </c>
      <c r="B7278" s="147" t="s">
        <v>17904</v>
      </c>
      <c r="C7278" s="126" t="s">
        <v>17905</v>
      </c>
      <c r="D7278" s="125" t="s">
        <v>2</v>
      </c>
      <c r="E7278" s="127">
        <v>206.61</v>
      </c>
      <c r="F7278" s="125" t="s">
        <v>31775</v>
      </c>
      <c r="G7278" s="125" t="s">
        <v>28267</v>
      </c>
      <c r="H7278" s="125" t="s">
        <v>28268</v>
      </c>
    </row>
    <row r="7279" spans="1:8" ht="23.25">
      <c r="A7279" t="str">
        <f t="shared" si="113"/>
        <v>IUC10065</v>
      </c>
      <c r="B7279" s="147" t="s">
        <v>18838</v>
      </c>
      <c r="C7279" s="126" t="s">
        <v>18839</v>
      </c>
      <c r="D7279" s="125" t="s">
        <v>2</v>
      </c>
      <c r="E7279" s="127">
        <v>10.08</v>
      </c>
      <c r="F7279" s="125" t="s">
        <v>31775</v>
      </c>
      <c r="G7279" s="125" t="s">
        <v>28267</v>
      </c>
      <c r="H7279" s="125" t="s">
        <v>28268</v>
      </c>
    </row>
    <row r="7280" spans="1:8" ht="23.25">
      <c r="A7280" t="str">
        <f t="shared" si="113"/>
        <v>IUC10066</v>
      </c>
      <c r="B7280" s="147" t="s">
        <v>18860</v>
      </c>
      <c r="C7280" s="126" t="s">
        <v>18861</v>
      </c>
      <c r="D7280" s="125" t="s">
        <v>2</v>
      </c>
      <c r="E7280" s="127">
        <v>64.47</v>
      </c>
      <c r="F7280" s="125" t="s">
        <v>31775</v>
      </c>
      <c r="G7280" s="125" t="s">
        <v>28267</v>
      </c>
      <c r="H7280" s="125" t="s">
        <v>28268</v>
      </c>
    </row>
    <row r="7281" spans="1:8" ht="23.25">
      <c r="A7281" t="str">
        <f t="shared" si="113"/>
        <v>IUC10067</v>
      </c>
      <c r="B7281" s="147" t="s">
        <v>19050</v>
      </c>
      <c r="C7281" s="126" t="s">
        <v>19058</v>
      </c>
      <c r="D7281" s="125" t="s">
        <v>2</v>
      </c>
      <c r="E7281" s="127">
        <v>62.78</v>
      </c>
      <c r="F7281" s="125" t="s">
        <v>31775</v>
      </c>
      <c r="G7281" s="125" t="s">
        <v>28267</v>
      </c>
      <c r="H7281" s="125" t="s">
        <v>28268</v>
      </c>
    </row>
    <row r="7282" spans="1:8" ht="23.25">
      <c r="A7282" t="str">
        <f t="shared" si="113"/>
        <v>IUC10068</v>
      </c>
      <c r="B7282" s="147" t="s">
        <v>17903</v>
      </c>
      <c r="C7282" s="126" t="s">
        <v>18837</v>
      </c>
      <c r="D7282" s="125" t="s">
        <v>3</v>
      </c>
      <c r="E7282" s="127">
        <v>384.34</v>
      </c>
      <c r="F7282" s="125" t="s">
        <v>31775</v>
      </c>
      <c r="G7282" s="125" t="s">
        <v>28267</v>
      </c>
      <c r="H7282" s="125" t="s">
        <v>28268</v>
      </c>
    </row>
    <row r="7283" spans="1:8" ht="23.25">
      <c r="A7283" t="str">
        <f t="shared" si="113"/>
        <v>IUC10069</v>
      </c>
      <c r="B7283" s="147" t="s">
        <v>31786</v>
      </c>
      <c r="C7283" s="126" t="s">
        <v>31787</v>
      </c>
      <c r="D7283" s="125" t="s">
        <v>3</v>
      </c>
      <c r="E7283" s="127">
        <v>13.03</v>
      </c>
      <c r="F7283" s="125" t="s">
        <v>31775</v>
      </c>
      <c r="G7283" s="125" t="s">
        <v>28267</v>
      </c>
      <c r="H7283" s="125" t="s">
        <v>28268</v>
      </c>
    </row>
    <row r="7284" spans="1:8">
      <c r="A7284" t="str">
        <f t="shared" si="113"/>
        <v>IUC10070</v>
      </c>
      <c r="B7284" s="147" t="s">
        <v>8431</v>
      </c>
      <c r="C7284" s="126" t="s">
        <v>8432</v>
      </c>
      <c r="D7284" s="125" t="s">
        <v>4</v>
      </c>
      <c r="E7284" s="127">
        <v>111.63</v>
      </c>
      <c r="F7284" s="125" t="s">
        <v>31775</v>
      </c>
      <c r="G7284" s="125" t="s">
        <v>28267</v>
      </c>
      <c r="H7284" s="125" t="s">
        <v>28268</v>
      </c>
    </row>
    <row r="7285" spans="1:8">
      <c r="A7285" t="str">
        <f t="shared" si="113"/>
        <v>IUC10071</v>
      </c>
      <c r="B7285" s="147" t="s">
        <v>16923</v>
      </c>
      <c r="C7285" s="126" t="s">
        <v>16924</v>
      </c>
      <c r="D7285" s="125" t="s">
        <v>4</v>
      </c>
      <c r="E7285" s="127">
        <v>155.97</v>
      </c>
      <c r="F7285" s="125" t="s">
        <v>31775</v>
      </c>
      <c r="G7285" s="125" t="s">
        <v>28267</v>
      </c>
      <c r="H7285" s="125" t="s">
        <v>28268</v>
      </c>
    </row>
    <row r="7286" spans="1:8" ht="23.25">
      <c r="A7286" t="str">
        <f t="shared" si="113"/>
        <v>IUC10080</v>
      </c>
      <c r="B7286" s="147" t="s">
        <v>17791</v>
      </c>
      <c r="C7286" s="126" t="s">
        <v>17792</v>
      </c>
      <c r="D7286" s="125" t="s">
        <v>461</v>
      </c>
      <c r="E7286" s="127">
        <v>15890.13</v>
      </c>
      <c r="F7286" s="125" t="s">
        <v>31775</v>
      </c>
      <c r="G7286" s="125" t="s">
        <v>28267</v>
      </c>
      <c r="H7286" s="125" t="s">
        <v>28268</v>
      </c>
    </row>
    <row r="7287" spans="1:8" ht="23.25">
      <c r="A7287" t="str">
        <f t="shared" si="113"/>
        <v>IUC10081</v>
      </c>
      <c r="B7287" s="147" t="s">
        <v>17793</v>
      </c>
      <c r="C7287" s="126" t="s">
        <v>17794</v>
      </c>
      <c r="D7287" s="125" t="s">
        <v>400</v>
      </c>
      <c r="E7287" s="127">
        <v>19.309999999999999</v>
      </c>
      <c r="F7287" s="125" t="s">
        <v>31775</v>
      </c>
      <c r="G7287" s="125" t="s">
        <v>28267</v>
      </c>
      <c r="H7287" s="125" t="s">
        <v>28268</v>
      </c>
    </row>
    <row r="7288" spans="1:8" ht="23.25">
      <c r="A7288" t="str">
        <f t="shared" si="113"/>
        <v>IUC10082</v>
      </c>
      <c r="B7288" s="147" t="s">
        <v>17795</v>
      </c>
      <c r="C7288" s="126" t="s">
        <v>17796</v>
      </c>
      <c r="D7288" s="125" t="s">
        <v>400</v>
      </c>
      <c r="E7288" s="127">
        <v>21.22</v>
      </c>
      <c r="F7288" s="125" t="s">
        <v>31775</v>
      </c>
      <c r="G7288" s="125" t="s">
        <v>28267</v>
      </c>
      <c r="H7288" s="125" t="s">
        <v>28268</v>
      </c>
    </row>
    <row r="7289" spans="1:8" ht="23.25">
      <c r="A7289" t="str">
        <f t="shared" si="113"/>
        <v>IUC10083</v>
      </c>
      <c r="B7289" s="147" t="s">
        <v>17797</v>
      </c>
      <c r="C7289" s="126" t="s">
        <v>17798</v>
      </c>
      <c r="D7289" s="125" t="s">
        <v>400</v>
      </c>
      <c r="E7289" s="127">
        <v>10.58</v>
      </c>
      <c r="F7289" s="125" t="s">
        <v>31775</v>
      </c>
      <c r="G7289" s="125" t="s">
        <v>28267</v>
      </c>
      <c r="H7289" s="125" t="s">
        <v>28268</v>
      </c>
    </row>
    <row r="7290" spans="1:8" ht="23.25">
      <c r="A7290" t="str">
        <f t="shared" si="113"/>
        <v>IUC10084</v>
      </c>
      <c r="B7290" s="147" t="s">
        <v>17799</v>
      </c>
      <c r="C7290" s="126" t="s">
        <v>17800</v>
      </c>
      <c r="D7290" s="125" t="s">
        <v>17801</v>
      </c>
      <c r="E7290" s="127">
        <v>0.53</v>
      </c>
      <c r="F7290" s="125" t="s">
        <v>31775</v>
      </c>
      <c r="G7290" s="125" t="s">
        <v>28267</v>
      </c>
      <c r="H7290" s="125" t="s">
        <v>28268</v>
      </c>
    </row>
    <row r="7291" spans="1:8" ht="23.25">
      <c r="A7291" t="str">
        <f t="shared" si="113"/>
        <v>IUC10085</v>
      </c>
      <c r="B7291" s="147" t="s">
        <v>17802</v>
      </c>
      <c r="C7291" s="126" t="s">
        <v>17803</v>
      </c>
      <c r="D7291" s="125" t="s">
        <v>17801</v>
      </c>
      <c r="E7291" s="127">
        <v>0.2</v>
      </c>
      <c r="F7291" s="125" t="s">
        <v>31775</v>
      </c>
      <c r="G7291" s="125" t="s">
        <v>28267</v>
      </c>
      <c r="H7291" s="125" t="s">
        <v>28268</v>
      </c>
    </row>
    <row r="7292" spans="1:8" ht="23.25">
      <c r="A7292" t="str">
        <f t="shared" si="113"/>
        <v>IUC10086</v>
      </c>
      <c r="B7292" s="147" t="s">
        <v>17804</v>
      </c>
      <c r="C7292" s="126" t="s">
        <v>17805</v>
      </c>
      <c r="D7292" s="125" t="s">
        <v>17801</v>
      </c>
      <c r="E7292" s="127">
        <v>0.2</v>
      </c>
      <c r="F7292" s="125" t="s">
        <v>31775</v>
      </c>
      <c r="G7292" s="125" t="s">
        <v>28267</v>
      </c>
      <c r="H7292" s="125" t="s">
        <v>28268</v>
      </c>
    </row>
    <row r="7293" spans="1:8" ht="23.25">
      <c r="A7293" t="str">
        <f t="shared" si="113"/>
        <v>IUC10087</v>
      </c>
      <c r="B7293" s="147" t="s">
        <v>17806</v>
      </c>
      <c r="C7293" s="126" t="s">
        <v>17807</v>
      </c>
      <c r="D7293" s="125" t="s">
        <v>400</v>
      </c>
      <c r="E7293" s="127">
        <v>28.62</v>
      </c>
      <c r="F7293" s="125" t="s">
        <v>31775</v>
      </c>
      <c r="G7293" s="125" t="s">
        <v>28267</v>
      </c>
      <c r="H7293" s="125" t="s">
        <v>28268</v>
      </c>
    </row>
    <row r="7294" spans="1:8" ht="23.25">
      <c r="A7294" t="str">
        <f t="shared" si="113"/>
        <v>IUC10088</v>
      </c>
      <c r="B7294" s="147" t="s">
        <v>17808</v>
      </c>
      <c r="C7294" s="126" t="s">
        <v>17809</v>
      </c>
      <c r="D7294" s="125" t="s">
        <v>400</v>
      </c>
      <c r="E7294" s="127">
        <v>52.04</v>
      </c>
      <c r="F7294" s="125" t="s">
        <v>31775</v>
      </c>
      <c r="G7294" s="125" t="s">
        <v>28267</v>
      </c>
      <c r="H7294" s="125" t="s">
        <v>28268</v>
      </c>
    </row>
    <row r="7295" spans="1:8" ht="23.25">
      <c r="A7295" t="str">
        <f t="shared" si="113"/>
        <v>IUC10089</v>
      </c>
      <c r="B7295" s="147" t="s">
        <v>17810</v>
      </c>
      <c r="C7295" s="126" t="s">
        <v>17811</v>
      </c>
      <c r="D7295" s="125" t="s">
        <v>17801</v>
      </c>
      <c r="E7295" s="127">
        <v>4.1900000000000004</v>
      </c>
      <c r="F7295" s="125" t="s">
        <v>31775</v>
      </c>
      <c r="G7295" s="125" t="s">
        <v>28267</v>
      </c>
      <c r="H7295" s="125" t="s">
        <v>28268</v>
      </c>
    </row>
    <row r="7296" spans="1:8" ht="23.25">
      <c r="A7296" t="str">
        <f t="shared" si="113"/>
        <v>IUC10090</v>
      </c>
      <c r="B7296" s="147" t="s">
        <v>17812</v>
      </c>
      <c r="C7296" s="126" t="s">
        <v>17813</v>
      </c>
      <c r="D7296" s="125" t="s">
        <v>17801</v>
      </c>
      <c r="E7296" s="127">
        <v>11.65</v>
      </c>
      <c r="F7296" s="125" t="s">
        <v>31775</v>
      </c>
      <c r="G7296" s="125" t="s">
        <v>28267</v>
      </c>
      <c r="H7296" s="125" t="s">
        <v>28268</v>
      </c>
    </row>
    <row r="7297" spans="1:8">
      <c r="A7297" t="str">
        <f t="shared" si="113"/>
        <v>IUC10091</v>
      </c>
      <c r="B7297" s="147" t="s">
        <v>17814</v>
      </c>
      <c r="C7297" s="126" t="s">
        <v>17815</v>
      </c>
      <c r="D7297" s="125" t="s">
        <v>1</v>
      </c>
      <c r="E7297" s="127">
        <v>2149.14</v>
      </c>
      <c r="F7297" s="125" t="s">
        <v>31775</v>
      </c>
      <c r="G7297" s="125" t="s">
        <v>28267</v>
      </c>
      <c r="H7297" s="125" t="s">
        <v>28268</v>
      </c>
    </row>
    <row r="7298" spans="1:8" ht="23.25">
      <c r="A7298" t="str">
        <f t="shared" si="113"/>
        <v>IUC10200</v>
      </c>
      <c r="B7298" s="147" t="s">
        <v>17877</v>
      </c>
      <c r="C7298" s="126" t="s">
        <v>17878</v>
      </c>
      <c r="D7298" s="125" t="s">
        <v>1</v>
      </c>
      <c r="E7298" s="127">
        <v>31524.38</v>
      </c>
      <c r="F7298" s="125" t="s">
        <v>31775</v>
      </c>
      <c r="G7298" s="125" t="s">
        <v>28267</v>
      </c>
      <c r="H7298" s="125" t="s">
        <v>28268</v>
      </c>
    </row>
    <row r="7299" spans="1:8">
      <c r="A7299" t="str">
        <f t="shared" si="113"/>
        <v>IUC10210</v>
      </c>
      <c r="B7299" s="147" t="s">
        <v>18850</v>
      </c>
      <c r="C7299" s="126" t="s">
        <v>18851</v>
      </c>
      <c r="D7299" s="125" t="s">
        <v>2</v>
      </c>
      <c r="E7299" s="127">
        <v>11.74</v>
      </c>
      <c r="F7299" s="125" t="s">
        <v>31775</v>
      </c>
      <c r="G7299" s="125" t="s">
        <v>28267</v>
      </c>
      <c r="H7299" s="125" t="s">
        <v>28268</v>
      </c>
    </row>
    <row r="7300" spans="1:8">
      <c r="A7300" t="str">
        <f t="shared" si="113"/>
        <v>IUC20027</v>
      </c>
      <c r="B7300" s="147" t="s">
        <v>6905</v>
      </c>
      <c r="C7300" s="126" t="s">
        <v>31788</v>
      </c>
      <c r="D7300" s="125" t="s">
        <v>3</v>
      </c>
      <c r="E7300" s="127">
        <v>23.75</v>
      </c>
      <c r="F7300" s="125" t="s">
        <v>31775</v>
      </c>
      <c r="G7300" s="125" t="s">
        <v>28267</v>
      </c>
      <c r="H7300" s="125" t="s">
        <v>28268</v>
      </c>
    </row>
    <row r="7301" spans="1:8">
      <c r="A7301" t="str">
        <f t="shared" si="113"/>
        <v>IUC20100</v>
      </c>
      <c r="B7301" s="147" t="s">
        <v>16526</v>
      </c>
      <c r="C7301" s="126" t="s">
        <v>16527</v>
      </c>
      <c r="D7301" s="125" t="s">
        <v>3</v>
      </c>
      <c r="E7301" s="127">
        <v>6.04</v>
      </c>
      <c r="F7301" s="125" t="s">
        <v>31775</v>
      </c>
      <c r="G7301" s="125" t="s">
        <v>28267</v>
      </c>
      <c r="H7301" s="125" t="s">
        <v>28268</v>
      </c>
    </row>
    <row r="7302" spans="1:8">
      <c r="A7302" t="str">
        <f t="shared" si="113"/>
        <v>iuc20110</v>
      </c>
      <c r="B7302" s="147" t="s">
        <v>16530</v>
      </c>
      <c r="C7302" s="126" t="s">
        <v>16531</v>
      </c>
      <c r="D7302" s="125" t="s">
        <v>3</v>
      </c>
      <c r="E7302" s="127">
        <v>28.1</v>
      </c>
      <c r="F7302" s="125" t="s">
        <v>31775</v>
      </c>
      <c r="G7302" s="125" t="s">
        <v>28267</v>
      </c>
      <c r="H7302" s="125" t="s">
        <v>28268</v>
      </c>
    </row>
    <row r="7303" spans="1:8">
      <c r="A7303" t="str">
        <f t="shared" si="113"/>
        <v>IUC20120</v>
      </c>
      <c r="B7303" s="147" t="s">
        <v>16532</v>
      </c>
      <c r="C7303" s="126" t="s">
        <v>16533</v>
      </c>
      <c r="D7303" s="125" t="s">
        <v>3</v>
      </c>
      <c r="E7303" s="127">
        <v>16.13</v>
      </c>
      <c r="F7303" s="125" t="s">
        <v>31775</v>
      </c>
      <c r="G7303" s="125" t="s">
        <v>28267</v>
      </c>
      <c r="H7303" s="125" t="s">
        <v>28268</v>
      </c>
    </row>
    <row r="7304" spans="1:8">
      <c r="A7304" t="str">
        <f t="shared" ref="A7304:A7367" si="114">IF(ISERROR(SEARCH("/",B7304)=6),TRIM(CLEAN(B7304)),IF(SEARCH("/",B7304)=6,IF(LEN(TRIM(CLEAN(B7304)))=7,LEFT(TRIM(CLEAN(B7304)),6)&amp;"00"&amp;RIGHT(TRIM(CLEAN(B7304)),1),LEFT(TRIM(CLEAN(B7304)),6)&amp;"0"&amp;RIGHT(TRIM(CLEAN(B7304)),2)),TRIM(CLEAN(B7304))))</f>
        <v>IUC20130</v>
      </c>
      <c r="B7304" s="147" t="s">
        <v>16534</v>
      </c>
      <c r="C7304" s="126" t="s">
        <v>16535</v>
      </c>
      <c r="D7304" s="125" t="s">
        <v>4</v>
      </c>
      <c r="E7304" s="127">
        <v>80.459999999999994</v>
      </c>
      <c r="F7304" s="125" t="s">
        <v>31775</v>
      </c>
      <c r="G7304" s="125" t="s">
        <v>28267</v>
      </c>
      <c r="H7304" s="125" t="s">
        <v>28268</v>
      </c>
    </row>
    <row r="7305" spans="1:8" ht="23.25">
      <c r="A7305" t="str">
        <f t="shared" si="114"/>
        <v>IUC20150</v>
      </c>
      <c r="B7305" s="147" t="s">
        <v>16528</v>
      </c>
      <c r="C7305" s="126" t="s">
        <v>16529</v>
      </c>
      <c r="D7305" s="125" t="s">
        <v>3</v>
      </c>
      <c r="E7305" s="127">
        <v>148.18</v>
      </c>
      <c r="F7305" s="125" t="s">
        <v>31775</v>
      </c>
      <c r="G7305" s="125" t="s">
        <v>28267</v>
      </c>
      <c r="H7305" s="125" t="s">
        <v>28268</v>
      </c>
    </row>
    <row r="7306" spans="1:8">
      <c r="A7306" t="str">
        <f t="shared" si="114"/>
        <v>IUC20155</v>
      </c>
      <c r="B7306" s="147" t="s">
        <v>16544</v>
      </c>
      <c r="C7306" s="126" t="s">
        <v>16545</v>
      </c>
      <c r="D7306" s="125" t="s">
        <v>3</v>
      </c>
      <c r="E7306" s="127">
        <v>501.83</v>
      </c>
      <c r="F7306" s="125" t="s">
        <v>31775</v>
      </c>
      <c r="G7306" s="125" t="s">
        <v>28267</v>
      </c>
      <c r="H7306" s="125" t="s">
        <v>28268</v>
      </c>
    </row>
    <row r="7307" spans="1:8">
      <c r="A7307" t="str">
        <f t="shared" si="114"/>
        <v>IUC20160</v>
      </c>
      <c r="B7307" s="147" t="s">
        <v>16536</v>
      </c>
      <c r="C7307" s="126" t="s">
        <v>16537</v>
      </c>
      <c r="D7307" s="125" t="s">
        <v>3</v>
      </c>
      <c r="E7307" s="127">
        <v>3.04</v>
      </c>
      <c r="F7307" s="125" t="s">
        <v>31775</v>
      </c>
      <c r="G7307" s="125" t="s">
        <v>28267</v>
      </c>
      <c r="H7307" s="125" t="s">
        <v>28268</v>
      </c>
    </row>
    <row r="7308" spans="1:8">
      <c r="A7308" t="str">
        <f t="shared" si="114"/>
        <v>IUC20161</v>
      </c>
      <c r="B7308" s="147" t="s">
        <v>18845</v>
      </c>
      <c r="C7308" s="126" t="s">
        <v>18846</v>
      </c>
      <c r="D7308" s="125" t="s">
        <v>3</v>
      </c>
      <c r="E7308" s="127">
        <v>18.34</v>
      </c>
      <c r="F7308" s="125" t="s">
        <v>31775</v>
      </c>
      <c r="G7308" s="125" t="s">
        <v>28267</v>
      </c>
      <c r="H7308" s="125" t="s">
        <v>28268</v>
      </c>
    </row>
    <row r="7309" spans="1:8">
      <c r="A7309" t="str">
        <f t="shared" si="114"/>
        <v>IUC2018</v>
      </c>
      <c r="B7309" s="147" t="s">
        <v>16546</v>
      </c>
      <c r="C7309" s="126" t="s">
        <v>16547</v>
      </c>
      <c r="D7309" s="125" t="s">
        <v>1</v>
      </c>
      <c r="E7309" s="127">
        <v>98.06</v>
      </c>
      <c r="F7309" s="125" t="s">
        <v>31775</v>
      </c>
      <c r="G7309" s="125" t="s">
        <v>28267</v>
      </c>
      <c r="H7309" s="125" t="s">
        <v>28268</v>
      </c>
    </row>
    <row r="7310" spans="1:8">
      <c r="A7310" t="str">
        <f t="shared" si="114"/>
        <v>IUC20181</v>
      </c>
      <c r="B7310" s="147" t="s">
        <v>16548</v>
      </c>
      <c r="C7310" s="126" t="s">
        <v>16549</v>
      </c>
      <c r="D7310" s="125" t="s">
        <v>1</v>
      </c>
      <c r="E7310" s="127">
        <v>356.46</v>
      </c>
      <c r="F7310" s="125" t="s">
        <v>31775</v>
      </c>
      <c r="G7310" s="125" t="s">
        <v>28267</v>
      </c>
      <c r="H7310" s="125" t="s">
        <v>28268</v>
      </c>
    </row>
    <row r="7311" spans="1:8">
      <c r="A7311" t="str">
        <f t="shared" si="114"/>
        <v>IUC20182</v>
      </c>
      <c r="B7311" s="147" t="s">
        <v>16552</v>
      </c>
      <c r="C7311" s="126" t="s">
        <v>16553</v>
      </c>
      <c r="D7311" s="125" t="s">
        <v>1</v>
      </c>
      <c r="E7311" s="127">
        <v>107.98</v>
      </c>
      <c r="F7311" s="125" t="s">
        <v>31775</v>
      </c>
      <c r="G7311" s="125" t="s">
        <v>28267</v>
      </c>
      <c r="H7311" s="125" t="s">
        <v>28268</v>
      </c>
    </row>
    <row r="7312" spans="1:8">
      <c r="A7312" t="str">
        <f t="shared" si="114"/>
        <v>IUC20183</v>
      </c>
      <c r="B7312" s="147" t="s">
        <v>16554</v>
      </c>
      <c r="C7312" s="126" t="s">
        <v>16541</v>
      </c>
      <c r="D7312" s="125" t="s">
        <v>386</v>
      </c>
      <c r="E7312" s="127">
        <v>204.59</v>
      </c>
      <c r="F7312" s="125" t="s">
        <v>31775</v>
      </c>
      <c r="G7312" s="125" t="s">
        <v>28267</v>
      </c>
      <c r="H7312" s="125" t="s">
        <v>28268</v>
      </c>
    </row>
    <row r="7313" spans="1:8">
      <c r="A7313" t="str">
        <f t="shared" si="114"/>
        <v>IUC20184</v>
      </c>
      <c r="B7313" s="147" t="s">
        <v>16557</v>
      </c>
      <c r="C7313" s="126" t="s">
        <v>16873</v>
      </c>
      <c r="D7313" s="125" t="s">
        <v>2</v>
      </c>
      <c r="E7313" s="127">
        <v>70.89</v>
      </c>
      <c r="F7313" s="125" t="s">
        <v>31775</v>
      </c>
      <c r="G7313" s="125" t="s">
        <v>28267</v>
      </c>
      <c r="H7313" s="125" t="s">
        <v>28268</v>
      </c>
    </row>
    <row r="7314" spans="1:8">
      <c r="A7314" t="str">
        <f t="shared" si="114"/>
        <v>IUC20185</v>
      </c>
      <c r="B7314" s="147" t="s">
        <v>16558</v>
      </c>
      <c r="C7314" s="126" t="s">
        <v>16559</v>
      </c>
      <c r="D7314" s="125" t="s">
        <v>1</v>
      </c>
      <c r="E7314" s="127">
        <v>216.07</v>
      </c>
      <c r="F7314" s="125" t="s">
        <v>31775</v>
      </c>
      <c r="G7314" s="125" t="s">
        <v>28267</v>
      </c>
      <c r="H7314" s="125" t="s">
        <v>28268</v>
      </c>
    </row>
    <row r="7315" spans="1:8">
      <c r="A7315" t="str">
        <f t="shared" si="114"/>
        <v>IUC20186</v>
      </c>
      <c r="B7315" s="147" t="s">
        <v>16550</v>
      </c>
      <c r="C7315" s="126" t="s">
        <v>16551</v>
      </c>
      <c r="D7315" s="125" t="s">
        <v>1</v>
      </c>
      <c r="E7315" s="127">
        <v>37.14</v>
      </c>
      <c r="F7315" s="125" t="s">
        <v>31775</v>
      </c>
      <c r="G7315" s="125" t="s">
        <v>28267</v>
      </c>
      <c r="H7315" s="125" t="s">
        <v>28268</v>
      </c>
    </row>
    <row r="7316" spans="1:8">
      <c r="A7316" t="str">
        <f t="shared" si="114"/>
        <v>IUC20187</v>
      </c>
      <c r="B7316" s="147" t="s">
        <v>16560</v>
      </c>
      <c r="C7316" s="126" t="s">
        <v>16561</v>
      </c>
      <c r="D7316" s="125" t="s">
        <v>1</v>
      </c>
      <c r="E7316" s="127">
        <v>66.680000000000007</v>
      </c>
      <c r="F7316" s="125" t="s">
        <v>31775</v>
      </c>
      <c r="G7316" s="125" t="s">
        <v>28267</v>
      </c>
      <c r="H7316" s="125" t="s">
        <v>28268</v>
      </c>
    </row>
    <row r="7317" spans="1:8">
      <c r="A7317" t="str">
        <f t="shared" si="114"/>
        <v>IUC20188</v>
      </c>
      <c r="B7317" s="147" t="s">
        <v>16555</v>
      </c>
      <c r="C7317" s="126" t="s">
        <v>16556</v>
      </c>
      <c r="D7317" s="125" t="s">
        <v>1</v>
      </c>
      <c r="E7317" s="127">
        <v>843.49</v>
      </c>
      <c r="F7317" s="125" t="s">
        <v>31775</v>
      </c>
      <c r="G7317" s="125" t="s">
        <v>28267</v>
      </c>
      <c r="H7317" s="125" t="s">
        <v>28268</v>
      </c>
    </row>
    <row r="7318" spans="1:8">
      <c r="A7318" t="str">
        <f t="shared" si="114"/>
        <v>IUC20190</v>
      </c>
      <c r="B7318" s="147" t="s">
        <v>16562</v>
      </c>
      <c r="C7318" s="126" t="s">
        <v>16563</v>
      </c>
      <c r="D7318" s="125" t="s">
        <v>1</v>
      </c>
      <c r="E7318" s="127">
        <v>149.5</v>
      </c>
      <c r="F7318" s="125" t="s">
        <v>31775</v>
      </c>
      <c r="G7318" s="125" t="s">
        <v>28267</v>
      </c>
      <c r="H7318" s="125" t="s">
        <v>28268</v>
      </c>
    </row>
    <row r="7319" spans="1:8">
      <c r="A7319" t="str">
        <f t="shared" si="114"/>
        <v>IUC20191</v>
      </c>
      <c r="B7319" s="147" t="s">
        <v>16564</v>
      </c>
      <c r="C7319" s="126" t="s">
        <v>16565</v>
      </c>
      <c r="D7319" s="125" t="s">
        <v>1</v>
      </c>
      <c r="E7319" s="127">
        <v>2412.0100000000002</v>
      </c>
      <c r="F7319" s="125" t="s">
        <v>31775</v>
      </c>
      <c r="G7319" s="125" t="s">
        <v>28267</v>
      </c>
      <c r="H7319" s="125" t="s">
        <v>28268</v>
      </c>
    </row>
    <row r="7320" spans="1:8">
      <c r="A7320" t="str">
        <f t="shared" si="114"/>
        <v>IUC20192</v>
      </c>
      <c r="B7320" s="147" t="s">
        <v>16566</v>
      </c>
      <c r="C7320" s="126" t="s">
        <v>16567</v>
      </c>
      <c r="D7320" s="125" t="s">
        <v>1</v>
      </c>
      <c r="E7320" s="127">
        <v>32.46</v>
      </c>
      <c r="F7320" s="125" t="s">
        <v>31775</v>
      </c>
      <c r="G7320" s="125" t="s">
        <v>28267</v>
      </c>
      <c r="H7320" s="125" t="s">
        <v>28268</v>
      </c>
    </row>
    <row r="7321" spans="1:8">
      <c r="A7321" t="str">
        <f t="shared" si="114"/>
        <v>IUC20200</v>
      </c>
      <c r="B7321" s="147" t="s">
        <v>16568</v>
      </c>
      <c r="C7321" s="126" t="s">
        <v>16569</v>
      </c>
      <c r="D7321" s="125" t="s">
        <v>1</v>
      </c>
      <c r="E7321" s="127">
        <v>116.17</v>
      </c>
      <c r="F7321" s="125" t="s">
        <v>31775</v>
      </c>
      <c r="G7321" s="125" t="s">
        <v>28267</v>
      </c>
      <c r="H7321" s="125" t="s">
        <v>28268</v>
      </c>
    </row>
    <row r="7322" spans="1:8">
      <c r="A7322" t="str">
        <f t="shared" si="114"/>
        <v>IUC20201</v>
      </c>
      <c r="B7322" s="147" t="s">
        <v>16570</v>
      </c>
      <c r="C7322" s="126" t="s">
        <v>16571</v>
      </c>
      <c r="D7322" s="125" t="s">
        <v>1</v>
      </c>
      <c r="E7322" s="127">
        <v>650.58000000000004</v>
      </c>
      <c r="F7322" s="125" t="s">
        <v>31775</v>
      </c>
      <c r="G7322" s="125" t="s">
        <v>28267</v>
      </c>
      <c r="H7322" s="125" t="s">
        <v>28268</v>
      </c>
    </row>
    <row r="7323" spans="1:8">
      <c r="A7323" t="str">
        <f t="shared" si="114"/>
        <v>IUC30006</v>
      </c>
      <c r="B7323" s="147" t="s">
        <v>18878</v>
      </c>
      <c r="C7323" s="126" t="s">
        <v>18879</v>
      </c>
      <c r="D7323" s="125" t="s">
        <v>5</v>
      </c>
      <c r="E7323" s="127">
        <v>108.03</v>
      </c>
      <c r="F7323" s="125" t="s">
        <v>31775</v>
      </c>
      <c r="G7323" s="125" t="s">
        <v>28267</v>
      </c>
      <c r="H7323" s="125" t="s">
        <v>28268</v>
      </c>
    </row>
    <row r="7324" spans="1:8">
      <c r="A7324" t="str">
        <f t="shared" si="114"/>
        <v>IUC30007</v>
      </c>
      <c r="B7324" s="147" t="s">
        <v>18863</v>
      </c>
      <c r="C7324" s="126" t="s">
        <v>18864</v>
      </c>
      <c r="D7324" s="125" t="s">
        <v>5</v>
      </c>
      <c r="E7324" s="127">
        <v>28.59</v>
      </c>
      <c r="F7324" s="125" t="s">
        <v>31775</v>
      </c>
      <c r="G7324" s="125" t="s">
        <v>28267</v>
      </c>
      <c r="H7324" s="125" t="s">
        <v>28268</v>
      </c>
    </row>
    <row r="7325" spans="1:8" ht="23.25">
      <c r="A7325" t="str">
        <f t="shared" si="114"/>
        <v>IUD20001</v>
      </c>
      <c r="B7325" s="147" t="s">
        <v>6906</v>
      </c>
      <c r="C7325" s="126" t="s">
        <v>7863</v>
      </c>
      <c r="D7325" s="125" t="s">
        <v>1</v>
      </c>
      <c r="E7325" s="127">
        <v>5728.06</v>
      </c>
      <c r="F7325" s="125" t="s">
        <v>31775</v>
      </c>
      <c r="G7325" s="125" t="s">
        <v>28267</v>
      </c>
      <c r="H7325" s="125" t="s">
        <v>28268</v>
      </c>
    </row>
    <row r="7326" spans="1:8">
      <c r="A7326" t="str">
        <f t="shared" si="114"/>
        <v>IUD20002</v>
      </c>
      <c r="B7326" s="147" t="s">
        <v>6908</v>
      </c>
      <c r="C7326" s="126" t="s">
        <v>6909</v>
      </c>
      <c r="D7326" s="125" t="s">
        <v>2</v>
      </c>
      <c r="E7326" s="127">
        <v>506.06</v>
      </c>
      <c r="F7326" s="125" t="s">
        <v>31775</v>
      </c>
      <c r="G7326" s="125" t="s">
        <v>28267</v>
      </c>
      <c r="H7326" s="125" t="s">
        <v>28268</v>
      </c>
    </row>
    <row r="7327" spans="1:8" ht="23.25">
      <c r="A7327" t="str">
        <f t="shared" si="114"/>
        <v>IUD20003</v>
      </c>
      <c r="B7327" s="147" t="s">
        <v>6910</v>
      </c>
      <c r="C7327" s="126" t="s">
        <v>6911</v>
      </c>
      <c r="D7327" s="125" t="s">
        <v>1</v>
      </c>
      <c r="E7327" s="127">
        <v>1689.05</v>
      </c>
      <c r="F7327" s="125" t="s">
        <v>31775</v>
      </c>
      <c r="G7327" s="125" t="s">
        <v>28267</v>
      </c>
      <c r="H7327" s="125" t="s">
        <v>28268</v>
      </c>
    </row>
    <row r="7328" spans="1:8" ht="23.25">
      <c r="A7328" t="str">
        <f t="shared" si="114"/>
        <v>IUD20004</v>
      </c>
      <c r="B7328" s="147" t="s">
        <v>6912</v>
      </c>
      <c r="C7328" s="126" t="s">
        <v>6913</v>
      </c>
      <c r="D7328" s="125" t="s">
        <v>1</v>
      </c>
      <c r="E7328" s="127">
        <v>2200.04</v>
      </c>
      <c r="F7328" s="125" t="s">
        <v>31775</v>
      </c>
      <c r="G7328" s="125" t="s">
        <v>28267</v>
      </c>
      <c r="H7328" s="125" t="s">
        <v>28268</v>
      </c>
    </row>
    <row r="7329" spans="1:8" ht="23.25">
      <c r="A7329" t="str">
        <f t="shared" si="114"/>
        <v>IUD20005</v>
      </c>
      <c r="B7329" s="147" t="s">
        <v>6914</v>
      </c>
      <c r="C7329" s="126" t="s">
        <v>6915</v>
      </c>
      <c r="D7329" s="125" t="s">
        <v>1</v>
      </c>
      <c r="E7329" s="127">
        <v>3772.3</v>
      </c>
      <c r="F7329" s="125" t="s">
        <v>31775</v>
      </c>
      <c r="G7329" s="125" t="s">
        <v>28267</v>
      </c>
      <c r="H7329" s="125" t="s">
        <v>28268</v>
      </c>
    </row>
    <row r="7330" spans="1:8" ht="23.25">
      <c r="A7330" t="str">
        <f t="shared" si="114"/>
        <v>IUD20006</v>
      </c>
      <c r="B7330" s="147" t="s">
        <v>201</v>
      </c>
      <c r="C7330" s="126" t="s">
        <v>18875</v>
      </c>
      <c r="D7330" s="125" t="s">
        <v>1</v>
      </c>
      <c r="E7330" s="127">
        <v>1523.93</v>
      </c>
      <c r="F7330" s="125" t="s">
        <v>31775</v>
      </c>
      <c r="G7330" s="125" t="s">
        <v>28267</v>
      </c>
      <c r="H7330" s="125" t="s">
        <v>28268</v>
      </c>
    </row>
    <row r="7331" spans="1:8" ht="23.25">
      <c r="A7331" t="str">
        <f t="shared" si="114"/>
        <v>IUD20007</v>
      </c>
      <c r="B7331" s="147" t="s">
        <v>202</v>
      </c>
      <c r="C7331" s="126" t="s">
        <v>239</v>
      </c>
      <c r="D7331" s="125" t="s">
        <v>1</v>
      </c>
      <c r="E7331" s="127">
        <v>2858.79</v>
      </c>
      <c r="F7331" s="125" t="s">
        <v>31775</v>
      </c>
      <c r="G7331" s="125" t="s">
        <v>28267</v>
      </c>
      <c r="H7331" s="125" t="s">
        <v>28268</v>
      </c>
    </row>
    <row r="7332" spans="1:8" ht="23.25">
      <c r="A7332" t="str">
        <f t="shared" si="114"/>
        <v>IUD20008</v>
      </c>
      <c r="B7332" s="147" t="s">
        <v>203</v>
      </c>
      <c r="C7332" s="126" t="s">
        <v>240</v>
      </c>
      <c r="D7332" s="125" t="s">
        <v>1</v>
      </c>
      <c r="E7332" s="127">
        <v>4197.3500000000004</v>
      </c>
      <c r="F7332" s="125" t="s">
        <v>31775</v>
      </c>
      <c r="G7332" s="125" t="s">
        <v>28267</v>
      </c>
      <c r="H7332" s="125" t="s">
        <v>28268</v>
      </c>
    </row>
    <row r="7333" spans="1:8" ht="23.25">
      <c r="A7333" t="str">
        <f t="shared" si="114"/>
        <v>IUD20009</v>
      </c>
      <c r="B7333" s="147" t="s">
        <v>6916</v>
      </c>
      <c r="C7333" s="126" t="s">
        <v>6917</v>
      </c>
      <c r="D7333" s="125" t="s">
        <v>4</v>
      </c>
      <c r="E7333" s="127">
        <v>680.21</v>
      </c>
      <c r="F7333" s="125" t="s">
        <v>31775</v>
      </c>
      <c r="G7333" s="125" t="s">
        <v>28267</v>
      </c>
      <c r="H7333" s="125" t="s">
        <v>28268</v>
      </c>
    </row>
    <row r="7334" spans="1:8" ht="23.25">
      <c r="A7334" t="str">
        <f t="shared" si="114"/>
        <v>IUD20010</v>
      </c>
      <c r="B7334" s="147" t="s">
        <v>6918</v>
      </c>
      <c r="C7334" s="126" t="s">
        <v>6919</v>
      </c>
      <c r="D7334" s="125" t="s">
        <v>3</v>
      </c>
      <c r="E7334" s="127">
        <v>269.95999999999998</v>
      </c>
      <c r="F7334" s="125" t="s">
        <v>31775</v>
      </c>
      <c r="G7334" s="125" t="s">
        <v>28267</v>
      </c>
      <c r="H7334" s="125" t="s">
        <v>28268</v>
      </c>
    </row>
    <row r="7335" spans="1:8" ht="23.25">
      <c r="A7335" t="str">
        <f t="shared" si="114"/>
        <v>IUD20011</v>
      </c>
      <c r="B7335" s="147" t="s">
        <v>6920</v>
      </c>
      <c r="C7335" s="126" t="s">
        <v>6921</v>
      </c>
      <c r="D7335" s="125" t="s">
        <v>4</v>
      </c>
      <c r="E7335" s="127">
        <v>606.11</v>
      </c>
      <c r="F7335" s="125" t="s">
        <v>31775</v>
      </c>
      <c r="G7335" s="125" t="s">
        <v>28267</v>
      </c>
      <c r="H7335" s="125" t="s">
        <v>28268</v>
      </c>
    </row>
    <row r="7336" spans="1:8">
      <c r="A7336" t="str">
        <f t="shared" si="114"/>
        <v>IUD20012</v>
      </c>
      <c r="B7336" s="147" t="s">
        <v>6922</v>
      </c>
      <c r="C7336" s="126" t="s">
        <v>6923</v>
      </c>
      <c r="D7336" s="125" t="s">
        <v>4</v>
      </c>
      <c r="E7336" s="127">
        <v>73.12</v>
      </c>
      <c r="F7336" s="125" t="s">
        <v>31775</v>
      </c>
      <c r="G7336" s="125" t="s">
        <v>28267</v>
      </c>
      <c r="H7336" s="125" t="s">
        <v>28268</v>
      </c>
    </row>
    <row r="7337" spans="1:8" ht="23.25">
      <c r="A7337" t="str">
        <f t="shared" si="114"/>
        <v>IUD20013</v>
      </c>
      <c r="B7337" s="147" t="s">
        <v>6924</v>
      </c>
      <c r="C7337" s="126" t="s">
        <v>6907</v>
      </c>
      <c r="D7337" s="125" t="s">
        <v>1</v>
      </c>
      <c r="E7337" s="127">
        <v>5829.36</v>
      </c>
      <c r="F7337" s="125" t="s">
        <v>31775</v>
      </c>
      <c r="G7337" s="125" t="s">
        <v>28267</v>
      </c>
      <c r="H7337" s="125" t="s">
        <v>28268</v>
      </c>
    </row>
    <row r="7338" spans="1:8" ht="23.25">
      <c r="A7338" t="str">
        <f t="shared" si="114"/>
        <v>IUD20014</v>
      </c>
      <c r="B7338" s="147" t="s">
        <v>6925</v>
      </c>
      <c r="C7338" s="126" t="s">
        <v>18874</v>
      </c>
      <c r="D7338" s="125" t="s">
        <v>4</v>
      </c>
      <c r="E7338" s="127">
        <v>21.63</v>
      </c>
      <c r="F7338" s="125" t="s">
        <v>31775</v>
      </c>
      <c r="G7338" s="125" t="s">
        <v>28267</v>
      </c>
      <c r="H7338" s="125" t="s">
        <v>28268</v>
      </c>
    </row>
    <row r="7339" spans="1:8" ht="23.25">
      <c r="A7339" t="str">
        <f t="shared" si="114"/>
        <v>IUD20015</v>
      </c>
      <c r="B7339" s="147" t="s">
        <v>6926</v>
      </c>
      <c r="C7339" s="126" t="s">
        <v>7872</v>
      </c>
      <c r="D7339" s="125" t="s">
        <v>1</v>
      </c>
      <c r="E7339" s="127">
        <v>6674.91</v>
      </c>
      <c r="F7339" s="125" t="s">
        <v>31775</v>
      </c>
      <c r="G7339" s="125" t="s">
        <v>28267</v>
      </c>
      <c r="H7339" s="125" t="s">
        <v>28268</v>
      </c>
    </row>
    <row r="7340" spans="1:8">
      <c r="A7340" t="str">
        <f t="shared" si="114"/>
        <v>IUD20016</v>
      </c>
      <c r="B7340" s="147" t="s">
        <v>6928</v>
      </c>
      <c r="C7340" s="126" t="s">
        <v>6929</v>
      </c>
      <c r="D7340" s="125" t="s">
        <v>1</v>
      </c>
      <c r="E7340" s="127">
        <v>5801.7</v>
      </c>
      <c r="F7340" s="125" t="s">
        <v>31775</v>
      </c>
      <c r="G7340" s="125" t="s">
        <v>28267</v>
      </c>
      <c r="H7340" s="125" t="s">
        <v>28268</v>
      </c>
    </row>
    <row r="7341" spans="1:8">
      <c r="A7341" t="str">
        <f t="shared" si="114"/>
        <v>IUD20017</v>
      </c>
      <c r="B7341" s="147" t="s">
        <v>6930</v>
      </c>
      <c r="C7341" s="126" t="s">
        <v>6931</v>
      </c>
      <c r="D7341" s="125" t="s">
        <v>1</v>
      </c>
      <c r="E7341" s="127">
        <v>435.46</v>
      </c>
      <c r="F7341" s="125" t="s">
        <v>31775</v>
      </c>
      <c r="G7341" s="125" t="s">
        <v>28267</v>
      </c>
      <c r="H7341" s="125" t="s">
        <v>28268</v>
      </c>
    </row>
    <row r="7342" spans="1:8">
      <c r="A7342" t="str">
        <f t="shared" si="114"/>
        <v>IUD20018</v>
      </c>
      <c r="B7342" s="147" t="s">
        <v>6932</v>
      </c>
      <c r="C7342" s="126" t="s">
        <v>6933</v>
      </c>
      <c r="D7342" s="125" t="s">
        <v>1</v>
      </c>
      <c r="E7342" s="127">
        <v>48385.88</v>
      </c>
      <c r="F7342" s="125" t="s">
        <v>31775</v>
      </c>
      <c r="G7342" s="125" t="s">
        <v>28267</v>
      </c>
      <c r="H7342" s="125" t="s">
        <v>28268</v>
      </c>
    </row>
    <row r="7343" spans="1:8">
      <c r="A7343" t="str">
        <f t="shared" si="114"/>
        <v>IUD20019</v>
      </c>
      <c r="B7343" s="147" t="s">
        <v>6934</v>
      </c>
      <c r="C7343" s="126" t="s">
        <v>6935</v>
      </c>
      <c r="D7343" s="125" t="s">
        <v>1</v>
      </c>
      <c r="E7343" s="127">
        <v>6638.85</v>
      </c>
      <c r="F7343" s="125" t="s">
        <v>31775</v>
      </c>
      <c r="G7343" s="125" t="s">
        <v>28267</v>
      </c>
      <c r="H7343" s="125" t="s">
        <v>28268</v>
      </c>
    </row>
    <row r="7344" spans="1:8">
      <c r="A7344" t="str">
        <f t="shared" si="114"/>
        <v>IUD20020</v>
      </c>
      <c r="B7344" s="147" t="s">
        <v>6936</v>
      </c>
      <c r="C7344" s="126" t="s">
        <v>6937</v>
      </c>
      <c r="D7344" s="125" t="s">
        <v>1</v>
      </c>
      <c r="E7344" s="127">
        <v>6028.89</v>
      </c>
      <c r="F7344" s="125" t="s">
        <v>31775</v>
      </c>
      <c r="G7344" s="125" t="s">
        <v>28267</v>
      </c>
      <c r="H7344" s="125" t="s">
        <v>28268</v>
      </c>
    </row>
    <row r="7345" spans="1:8">
      <c r="A7345" t="str">
        <f t="shared" si="114"/>
        <v>IUD20021</v>
      </c>
      <c r="B7345" s="147" t="s">
        <v>6938</v>
      </c>
      <c r="C7345" s="126" t="s">
        <v>8022</v>
      </c>
      <c r="D7345" s="125" t="s">
        <v>1</v>
      </c>
      <c r="E7345" s="127">
        <v>54332.23</v>
      </c>
      <c r="F7345" s="125" t="s">
        <v>31775</v>
      </c>
      <c r="G7345" s="125" t="s">
        <v>28267</v>
      </c>
      <c r="H7345" s="125" t="s">
        <v>28268</v>
      </c>
    </row>
    <row r="7346" spans="1:8">
      <c r="A7346" t="str">
        <f t="shared" si="114"/>
        <v>IUD20022</v>
      </c>
      <c r="B7346" s="147" t="s">
        <v>6939</v>
      </c>
      <c r="C7346" s="126" t="s">
        <v>6940</v>
      </c>
      <c r="D7346" s="125" t="s">
        <v>1</v>
      </c>
      <c r="E7346" s="127">
        <v>2631.84</v>
      </c>
      <c r="F7346" s="125" t="s">
        <v>31775</v>
      </c>
      <c r="G7346" s="125" t="s">
        <v>28267</v>
      </c>
      <c r="H7346" s="125" t="s">
        <v>28268</v>
      </c>
    </row>
    <row r="7347" spans="1:8">
      <c r="A7347" t="str">
        <f t="shared" si="114"/>
        <v>IUD20023</v>
      </c>
      <c r="B7347" s="147" t="s">
        <v>6941</v>
      </c>
      <c r="C7347" s="126" t="s">
        <v>6942</v>
      </c>
      <c r="D7347" s="125" t="s">
        <v>1</v>
      </c>
      <c r="E7347" s="127">
        <v>18272.87</v>
      </c>
      <c r="F7347" s="125" t="s">
        <v>31775</v>
      </c>
      <c r="G7347" s="125" t="s">
        <v>28267</v>
      </c>
      <c r="H7347" s="125" t="s">
        <v>28268</v>
      </c>
    </row>
    <row r="7348" spans="1:8">
      <c r="A7348" t="str">
        <f t="shared" si="114"/>
        <v>IUD20024</v>
      </c>
      <c r="B7348" s="147" t="s">
        <v>6943</v>
      </c>
      <c r="C7348" s="126" t="s">
        <v>6944</v>
      </c>
      <c r="D7348" s="125" t="s">
        <v>1</v>
      </c>
      <c r="E7348" s="127">
        <v>5694.9</v>
      </c>
      <c r="F7348" s="125" t="s">
        <v>31775</v>
      </c>
      <c r="G7348" s="125" t="s">
        <v>28267</v>
      </c>
      <c r="H7348" s="125" t="s">
        <v>28268</v>
      </c>
    </row>
    <row r="7349" spans="1:8">
      <c r="A7349" t="str">
        <f t="shared" si="114"/>
        <v>IUD20025</v>
      </c>
      <c r="B7349" s="147" t="s">
        <v>6945</v>
      </c>
      <c r="C7349" s="126" t="s">
        <v>6946</v>
      </c>
      <c r="D7349" s="125" t="s">
        <v>1</v>
      </c>
      <c r="E7349" s="127">
        <v>11191.87</v>
      </c>
      <c r="F7349" s="125" t="s">
        <v>31775</v>
      </c>
      <c r="G7349" s="125" t="s">
        <v>28267</v>
      </c>
      <c r="H7349" s="125" t="s">
        <v>28268</v>
      </c>
    </row>
    <row r="7350" spans="1:8">
      <c r="A7350" t="str">
        <f t="shared" si="114"/>
        <v>IUD20026</v>
      </c>
      <c r="B7350" s="147" t="s">
        <v>6947</v>
      </c>
      <c r="C7350" s="126" t="s">
        <v>6948</v>
      </c>
      <c r="D7350" s="125" t="s">
        <v>1</v>
      </c>
      <c r="E7350" s="127">
        <v>1869.22</v>
      </c>
      <c r="F7350" s="125" t="s">
        <v>31775</v>
      </c>
      <c r="G7350" s="125" t="s">
        <v>28267</v>
      </c>
      <c r="H7350" s="125" t="s">
        <v>28268</v>
      </c>
    </row>
    <row r="7351" spans="1:8">
      <c r="A7351" t="str">
        <f t="shared" si="114"/>
        <v>IUD20027</v>
      </c>
      <c r="B7351" s="147" t="s">
        <v>6949</v>
      </c>
      <c r="C7351" s="126" t="s">
        <v>6950</v>
      </c>
      <c r="D7351" s="125" t="s">
        <v>1</v>
      </c>
      <c r="E7351" s="127">
        <v>22271.35</v>
      </c>
      <c r="F7351" s="125" t="s">
        <v>31775</v>
      </c>
      <c r="G7351" s="125" t="s">
        <v>28267</v>
      </c>
      <c r="H7351" s="125" t="s">
        <v>28268</v>
      </c>
    </row>
    <row r="7352" spans="1:8">
      <c r="A7352" t="str">
        <f t="shared" si="114"/>
        <v>IUD20028</v>
      </c>
      <c r="B7352" s="147" t="s">
        <v>6951</v>
      </c>
      <c r="C7352" s="126" t="s">
        <v>6952</v>
      </c>
      <c r="D7352" s="125" t="s">
        <v>1</v>
      </c>
      <c r="E7352" s="127">
        <v>33515.97</v>
      </c>
      <c r="F7352" s="125" t="s">
        <v>31775</v>
      </c>
      <c r="G7352" s="125" t="s">
        <v>28267</v>
      </c>
      <c r="H7352" s="125" t="s">
        <v>28268</v>
      </c>
    </row>
    <row r="7353" spans="1:8" ht="23.25">
      <c r="A7353" t="str">
        <f t="shared" si="114"/>
        <v>IUD20029</v>
      </c>
      <c r="B7353" s="147" t="s">
        <v>6953</v>
      </c>
      <c r="C7353" s="126" t="s">
        <v>6954</v>
      </c>
      <c r="D7353" s="125" t="s">
        <v>2</v>
      </c>
      <c r="E7353" s="127">
        <v>1195.26</v>
      </c>
      <c r="F7353" s="125" t="s">
        <v>31775</v>
      </c>
      <c r="G7353" s="125" t="s">
        <v>28267</v>
      </c>
      <c r="H7353" s="125" t="s">
        <v>28268</v>
      </c>
    </row>
    <row r="7354" spans="1:8" ht="23.25">
      <c r="A7354" t="str">
        <f t="shared" si="114"/>
        <v>IUD20031</v>
      </c>
      <c r="B7354" s="147" t="s">
        <v>6955</v>
      </c>
      <c r="C7354" s="126" t="s">
        <v>6956</v>
      </c>
      <c r="D7354" s="125" t="s">
        <v>1</v>
      </c>
      <c r="E7354" s="127">
        <v>5469.94</v>
      </c>
      <c r="F7354" s="125" t="s">
        <v>31775</v>
      </c>
      <c r="G7354" s="125" t="s">
        <v>28267</v>
      </c>
      <c r="H7354" s="125" t="s">
        <v>28268</v>
      </c>
    </row>
    <row r="7355" spans="1:8" ht="23.25">
      <c r="A7355" t="str">
        <f t="shared" si="114"/>
        <v>IUD20032</v>
      </c>
      <c r="B7355" s="147" t="s">
        <v>6957</v>
      </c>
      <c r="C7355" s="126" t="s">
        <v>6958</v>
      </c>
      <c r="D7355" s="125" t="s">
        <v>1</v>
      </c>
      <c r="E7355" s="127">
        <v>3842.46</v>
      </c>
      <c r="F7355" s="125" t="s">
        <v>31775</v>
      </c>
      <c r="G7355" s="125" t="s">
        <v>28267</v>
      </c>
      <c r="H7355" s="125" t="s">
        <v>28268</v>
      </c>
    </row>
    <row r="7356" spans="1:8" ht="23.25">
      <c r="A7356" t="str">
        <f t="shared" si="114"/>
        <v>IUD20033</v>
      </c>
      <c r="B7356" s="147" t="s">
        <v>6959</v>
      </c>
      <c r="C7356" s="126" t="s">
        <v>6960</v>
      </c>
      <c r="D7356" s="125" t="s">
        <v>1</v>
      </c>
      <c r="E7356" s="127">
        <v>2883.89</v>
      </c>
      <c r="F7356" s="125" t="s">
        <v>31775</v>
      </c>
      <c r="G7356" s="125" t="s">
        <v>28267</v>
      </c>
      <c r="H7356" s="125" t="s">
        <v>28268</v>
      </c>
    </row>
    <row r="7357" spans="1:8" ht="23.25">
      <c r="A7357" t="str">
        <f t="shared" si="114"/>
        <v>IUD20034</v>
      </c>
      <c r="B7357" s="147" t="s">
        <v>6961</v>
      </c>
      <c r="C7357" s="126" t="s">
        <v>6962</v>
      </c>
      <c r="D7357" s="125" t="s">
        <v>2</v>
      </c>
      <c r="E7357" s="127">
        <v>867.44</v>
      </c>
      <c r="F7357" s="125" t="s">
        <v>31775</v>
      </c>
      <c r="G7357" s="125" t="s">
        <v>28267</v>
      </c>
      <c r="H7357" s="125" t="s">
        <v>28268</v>
      </c>
    </row>
    <row r="7358" spans="1:8" ht="23.25">
      <c r="A7358" t="str">
        <f t="shared" si="114"/>
        <v>IUD20035</v>
      </c>
      <c r="B7358" s="147" t="s">
        <v>6963</v>
      </c>
      <c r="C7358" s="126" t="s">
        <v>6964</v>
      </c>
      <c r="D7358" s="125" t="s">
        <v>1</v>
      </c>
      <c r="E7358" s="127">
        <v>6239.56</v>
      </c>
      <c r="F7358" s="125" t="s">
        <v>31775</v>
      </c>
      <c r="G7358" s="125" t="s">
        <v>28267</v>
      </c>
      <c r="H7358" s="125" t="s">
        <v>28268</v>
      </c>
    </row>
    <row r="7359" spans="1:8">
      <c r="A7359" t="str">
        <f t="shared" si="114"/>
        <v>IUD20036</v>
      </c>
      <c r="B7359" s="147" t="s">
        <v>6965</v>
      </c>
      <c r="C7359" s="126" t="s">
        <v>16230</v>
      </c>
      <c r="D7359" s="125" t="s">
        <v>1</v>
      </c>
      <c r="E7359" s="127">
        <v>9971.06</v>
      </c>
      <c r="F7359" s="125" t="s">
        <v>31775</v>
      </c>
      <c r="G7359" s="125" t="s">
        <v>28267</v>
      </c>
      <c r="H7359" s="125" t="s">
        <v>28268</v>
      </c>
    </row>
    <row r="7360" spans="1:8">
      <c r="A7360" t="str">
        <f t="shared" si="114"/>
        <v>IUD20037</v>
      </c>
      <c r="B7360" s="147" t="s">
        <v>6966</v>
      </c>
      <c r="C7360" s="126" t="s">
        <v>6967</v>
      </c>
      <c r="D7360" s="125" t="s">
        <v>1</v>
      </c>
      <c r="E7360" s="127">
        <v>4397.78</v>
      </c>
      <c r="F7360" s="125" t="s">
        <v>31775</v>
      </c>
      <c r="G7360" s="125" t="s">
        <v>28267</v>
      </c>
      <c r="H7360" s="125" t="s">
        <v>28268</v>
      </c>
    </row>
    <row r="7361" spans="1:8" ht="23.25">
      <c r="A7361" t="str">
        <f t="shared" si="114"/>
        <v>IUD20038</v>
      </c>
      <c r="B7361" s="147" t="s">
        <v>6968</v>
      </c>
      <c r="C7361" s="126" t="s">
        <v>6969</v>
      </c>
      <c r="D7361" s="125" t="s">
        <v>1</v>
      </c>
      <c r="E7361" s="127">
        <v>188.12</v>
      </c>
      <c r="F7361" s="125" t="s">
        <v>31775</v>
      </c>
      <c r="G7361" s="125" t="s">
        <v>28267</v>
      </c>
      <c r="H7361" s="125" t="s">
        <v>28268</v>
      </c>
    </row>
    <row r="7362" spans="1:8" ht="23.25">
      <c r="A7362" t="str">
        <f t="shared" si="114"/>
        <v>IUD20039</v>
      </c>
      <c r="B7362" s="147" t="s">
        <v>6970</v>
      </c>
      <c r="C7362" s="126" t="s">
        <v>6971</v>
      </c>
      <c r="D7362" s="125" t="s">
        <v>1</v>
      </c>
      <c r="E7362" s="127">
        <v>2127.5700000000002</v>
      </c>
      <c r="F7362" s="125" t="s">
        <v>31775</v>
      </c>
      <c r="G7362" s="125" t="s">
        <v>28267</v>
      </c>
      <c r="H7362" s="125" t="s">
        <v>28268</v>
      </c>
    </row>
    <row r="7363" spans="1:8" ht="23.25">
      <c r="A7363" t="str">
        <f t="shared" si="114"/>
        <v>IUD20040</v>
      </c>
      <c r="B7363" s="147" t="s">
        <v>6972</v>
      </c>
      <c r="C7363" s="126" t="s">
        <v>17429</v>
      </c>
      <c r="D7363" s="125" t="s">
        <v>1</v>
      </c>
      <c r="E7363" s="127">
        <v>1528.83</v>
      </c>
      <c r="F7363" s="125" t="s">
        <v>31775</v>
      </c>
      <c r="G7363" s="125" t="s">
        <v>28267</v>
      </c>
      <c r="H7363" s="125" t="s">
        <v>28268</v>
      </c>
    </row>
    <row r="7364" spans="1:8" ht="23.25">
      <c r="A7364" t="str">
        <f t="shared" si="114"/>
        <v>IUD20041</v>
      </c>
      <c r="B7364" s="147" t="s">
        <v>6973</v>
      </c>
      <c r="C7364" s="126" t="s">
        <v>6974</v>
      </c>
      <c r="D7364" s="125" t="s">
        <v>1</v>
      </c>
      <c r="E7364" s="127">
        <v>2873.49</v>
      </c>
      <c r="F7364" s="125" t="s">
        <v>31775</v>
      </c>
      <c r="G7364" s="125" t="s">
        <v>28267</v>
      </c>
      <c r="H7364" s="125" t="s">
        <v>28268</v>
      </c>
    </row>
    <row r="7365" spans="1:8" ht="23.25">
      <c r="A7365" t="str">
        <f t="shared" si="114"/>
        <v>IUD20042</v>
      </c>
      <c r="B7365" s="147" t="s">
        <v>6975</v>
      </c>
      <c r="C7365" s="126" t="s">
        <v>6976</v>
      </c>
      <c r="D7365" s="125" t="s">
        <v>1</v>
      </c>
      <c r="E7365" s="127">
        <v>4146.58</v>
      </c>
      <c r="F7365" s="125" t="s">
        <v>31775</v>
      </c>
      <c r="G7365" s="125" t="s">
        <v>28267</v>
      </c>
      <c r="H7365" s="125" t="s">
        <v>28268</v>
      </c>
    </row>
    <row r="7366" spans="1:8" ht="23.25">
      <c r="A7366" t="str">
        <f t="shared" si="114"/>
        <v>IUD20044</v>
      </c>
      <c r="B7366" s="147" t="s">
        <v>6977</v>
      </c>
      <c r="C7366" s="126" t="s">
        <v>6978</v>
      </c>
      <c r="D7366" s="125" t="s">
        <v>1</v>
      </c>
      <c r="E7366" s="127">
        <v>1371.21</v>
      </c>
      <c r="F7366" s="125" t="s">
        <v>31775</v>
      </c>
      <c r="G7366" s="125" t="s">
        <v>28267</v>
      </c>
      <c r="H7366" s="125" t="s">
        <v>28268</v>
      </c>
    </row>
    <row r="7367" spans="1:8" ht="23.25">
      <c r="A7367" t="str">
        <f t="shared" si="114"/>
        <v>IUD20045</v>
      </c>
      <c r="B7367" s="147" t="s">
        <v>6979</v>
      </c>
      <c r="C7367" s="126" t="s">
        <v>6980</v>
      </c>
      <c r="D7367" s="125" t="s">
        <v>1</v>
      </c>
      <c r="E7367" s="127">
        <v>10911.73</v>
      </c>
      <c r="F7367" s="125" t="s">
        <v>31775</v>
      </c>
      <c r="G7367" s="125" t="s">
        <v>28267</v>
      </c>
      <c r="H7367" s="125" t="s">
        <v>28268</v>
      </c>
    </row>
    <row r="7368" spans="1:8">
      <c r="A7368" t="str">
        <f t="shared" ref="A7368:A7431" si="115">IF(ISERROR(SEARCH("/",B7368)=6),TRIM(CLEAN(B7368)),IF(SEARCH("/",B7368)=6,IF(LEN(TRIM(CLEAN(B7368)))=7,LEFT(TRIM(CLEAN(B7368)),6)&amp;"00"&amp;RIGHT(TRIM(CLEAN(B7368)),1),LEFT(TRIM(CLEAN(B7368)),6)&amp;"0"&amp;RIGHT(TRIM(CLEAN(B7368)),2)),TRIM(CLEAN(B7368))))</f>
        <v>IUD20046</v>
      </c>
      <c r="B7368" s="147" t="s">
        <v>6981</v>
      </c>
      <c r="C7368" s="126" t="s">
        <v>6982</v>
      </c>
      <c r="D7368" s="125" t="s">
        <v>1</v>
      </c>
      <c r="E7368" s="127">
        <v>9464.2999999999993</v>
      </c>
      <c r="F7368" s="125" t="s">
        <v>31775</v>
      </c>
      <c r="G7368" s="125" t="s">
        <v>28267</v>
      </c>
      <c r="H7368" s="125" t="s">
        <v>28268</v>
      </c>
    </row>
    <row r="7369" spans="1:8">
      <c r="A7369" t="str">
        <f t="shared" si="115"/>
        <v>IUD20047</v>
      </c>
      <c r="B7369" s="147" t="s">
        <v>6983</v>
      </c>
      <c r="C7369" s="126" t="s">
        <v>6984</v>
      </c>
      <c r="D7369" s="125" t="s">
        <v>1</v>
      </c>
      <c r="E7369" s="127">
        <v>1573.87</v>
      </c>
      <c r="F7369" s="125" t="s">
        <v>31775</v>
      </c>
      <c r="G7369" s="125" t="s">
        <v>28267</v>
      </c>
      <c r="H7369" s="125" t="s">
        <v>28268</v>
      </c>
    </row>
    <row r="7370" spans="1:8">
      <c r="A7370" t="str">
        <f t="shared" si="115"/>
        <v>IUD20048</v>
      </c>
      <c r="B7370" s="147" t="s">
        <v>6985</v>
      </c>
      <c r="C7370" s="126" t="s">
        <v>16231</v>
      </c>
      <c r="D7370" s="125" t="s">
        <v>1</v>
      </c>
      <c r="E7370" s="127">
        <v>85.1</v>
      </c>
      <c r="F7370" s="125" t="s">
        <v>31775</v>
      </c>
      <c r="G7370" s="125" t="s">
        <v>28267</v>
      </c>
      <c r="H7370" s="125" t="s">
        <v>28268</v>
      </c>
    </row>
    <row r="7371" spans="1:8">
      <c r="A7371" t="str">
        <f t="shared" si="115"/>
        <v>IUD20049</v>
      </c>
      <c r="B7371" s="147" t="s">
        <v>6986</v>
      </c>
      <c r="C7371" s="126" t="s">
        <v>6987</v>
      </c>
      <c r="D7371" s="125" t="s">
        <v>2</v>
      </c>
      <c r="E7371" s="127">
        <v>102.5</v>
      </c>
      <c r="F7371" s="125" t="s">
        <v>31775</v>
      </c>
      <c r="G7371" s="125" t="s">
        <v>28267</v>
      </c>
      <c r="H7371" s="125" t="s">
        <v>28268</v>
      </c>
    </row>
    <row r="7372" spans="1:8">
      <c r="A7372" t="str">
        <f t="shared" si="115"/>
        <v>IUD20050</v>
      </c>
      <c r="B7372" s="147" t="s">
        <v>6988</v>
      </c>
      <c r="C7372" s="126" t="s">
        <v>6989</v>
      </c>
      <c r="D7372" s="125" t="s">
        <v>1</v>
      </c>
      <c r="E7372" s="127">
        <v>7323.94</v>
      </c>
      <c r="F7372" s="125" t="s">
        <v>31775</v>
      </c>
      <c r="G7372" s="125" t="s">
        <v>28267</v>
      </c>
      <c r="H7372" s="125" t="s">
        <v>28268</v>
      </c>
    </row>
    <row r="7373" spans="1:8" ht="23.25">
      <c r="A7373" t="str">
        <f t="shared" si="115"/>
        <v>IUD20051</v>
      </c>
      <c r="B7373" s="147" t="s">
        <v>6990</v>
      </c>
      <c r="C7373" s="126" t="s">
        <v>6991</v>
      </c>
      <c r="D7373" s="125" t="s">
        <v>1</v>
      </c>
      <c r="E7373" s="127">
        <v>4084.24</v>
      </c>
      <c r="F7373" s="125" t="s">
        <v>31775</v>
      </c>
      <c r="G7373" s="125" t="s">
        <v>28267</v>
      </c>
      <c r="H7373" s="125" t="s">
        <v>28268</v>
      </c>
    </row>
    <row r="7374" spans="1:8">
      <c r="A7374" t="str">
        <f t="shared" si="115"/>
        <v>IUD20052</v>
      </c>
      <c r="B7374" s="147" t="s">
        <v>6992</v>
      </c>
      <c r="C7374" s="126" t="s">
        <v>6993</v>
      </c>
      <c r="D7374" s="125" t="s">
        <v>1</v>
      </c>
      <c r="E7374" s="127">
        <v>8134.25</v>
      </c>
      <c r="F7374" s="125" t="s">
        <v>31775</v>
      </c>
      <c r="G7374" s="125" t="s">
        <v>28267</v>
      </c>
      <c r="H7374" s="125" t="s">
        <v>28268</v>
      </c>
    </row>
    <row r="7375" spans="1:8" ht="23.25">
      <c r="A7375" t="str">
        <f t="shared" si="115"/>
        <v>IUD20053</v>
      </c>
      <c r="B7375" s="147" t="s">
        <v>6994</v>
      </c>
      <c r="C7375" s="126" t="s">
        <v>6995</v>
      </c>
      <c r="D7375" s="125" t="s">
        <v>2</v>
      </c>
      <c r="E7375" s="127">
        <v>5187.58</v>
      </c>
      <c r="F7375" s="125" t="s">
        <v>31775</v>
      </c>
      <c r="G7375" s="125" t="s">
        <v>28267</v>
      </c>
      <c r="H7375" s="125" t="s">
        <v>28268</v>
      </c>
    </row>
    <row r="7376" spans="1:8" ht="23.25">
      <c r="A7376" t="str">
        <f t="shared" si="115"/>
        <v>IUD20054</v>
      </c>
      <c r="B7376" s="147" t="s">
        <v>6996</v>
      </c>
      <c r="C7376" s="126" t="s">
        <v>6997</v>
      </c>
      <c r="D7376" s="125" t="s">
        <v>1</v>
      </c>
      <c r="E7376" s="127">
        <v>8356.43</v>
      </c>
      <c r="F7376" s="125" t="s">
        <v>31775</v>
      </c>
      <c r="G7376" s="125" t="s">
        <v>28267</v>
      </c>
      <c r="H7376" s="125" t="s">
        <v>28268</v>
      </c>
    </row>
    <row r="7377" spans="1:8">
      <c r="A7377" t="str">
        <f t="shared" si="115"/>
        <v>IUD20055</v>
      </c>
      <c r="B7377" s="147" t="s">
        <v>6998</v>
      </c>
      <c r="C7377" s="126" t="s">
        <v>6999</v>
      </c>
      <c r="D7377" s="125" t="s">
        <v>2</v>
      </c>
      <c r="E7377" s="127">
        <v>70.930000000000007</v>
      </c>
      <c r="F7377" s="125" t="s">
        <v>31775</v>
      </c>
      <c r="G7377" s="125" t="s">
        <v>28267</v>
      </c>
      <c r="H7377" s="125" t="s">
        <v>28268</v>
      </c>
    </row>
    <row r="7378" spans="1:8">
      <c r="A7378" t="str">
        <f t="shared" si="115"/>
        <v>IUD20056</v>
      </c>
      <c r="B7378" s="147" t="s">
        <v>7000</v>
      </c>
      <c r="C7378" s="126" t="s">
        <v>7001</v>
      </c>
      <c r="D7378" s="125" t="s">
        <v>1</v>
      </c>
      <c r="E7378" s="127">
        <v>863.74</v>
      </c>
      <c r="F7378" s="125" t="s">
        <v>31775</v>
      </c>
      <c r="G7378" s="125" t="s">
        <v>28267</v>
      </c>
      <c r="H7378" s="125" t="s">
        <v>28268</v>
      </c>
    </row>
    <row r="7379" spans="1:8">
      <c r="A7379" t="str">
        <f t="shared" si="115"/>
        <v>IUD20057</v>
      </c>
      <c r="B7379" s="147" t="s">
        <v>7002</v>
      </c>
      <c r="C7379" s="126" t="s">
        <v>7003</v>
      </c>
      <c r="D7379" s="125" t="s">
        <v>4</v>
      </c>
      <c r="E7379" s="127">
        <v>27.46</v>
      </c>
      <c r="F7379" s="125" t="s">
        <v>31775</v>
      </c>
      <c r="G7379" s="125" t="s">
        <v>28267</v>
      </c>
      <c r="H7379" s="125" t="s">
        <v>28268</v>
      </c>
    </row>
    <row r="7380" spans="1:8">
      <c r="A7380" t="str">
        <f t="shared" si="115"/>
        <v>IUD20058</v>
      </c>
      <c r="B7380" s="147" t="s">
        <v>7004</v>
      </c>
      <c r="C7380" s="126" t="s">
        <v>7005</v>
      </c>
      <c r="D7380" s="125" t="s">
        <v>4</v>
      </c>
      <c r="E7380" s="127">
        <v>24.9</v>
      </c>
      <c r="F7380" s="125" t="s">
        <v>31775</v>
      </c>
      <c r="G7380" s="125" t="s">
        <v>28267</v>
      </c>
      <c r="H7380" s="125" t="s">
        <v>28268</v>
      </c>
    </row>
    <row r="7381" spans="1:8" ht="23.25">
      <c r="A7381" t="str">
        <f t="shared" si="115"/>
        <v>IUD20059</v>
      </c>
      <c r="B7381" s="147" t="s">
        <v>7006</v>
      </c>
      <c r="C7381" s="126" t="s">
        <v>7007</v>
      </c>
      <c r="D7381" s="125" t="s">
        <v>1</v>
      </c>
      <c r="E7381" s="127">
        <v>515.5</v>
      </c>
      <c r="F7381" s="125" t="s">
        <v>31775</v>
      </c>
      <c r="G7381" s="125" t="s">
        <v>28267</v>
      </c>
      <c r="H7381" s="125" t="s">
        <v>28268</v>
      </c>
    </row>
    <row r="7382" spans="1:8" ht="23.25">
      <c r="A7382" t="str">
        <f t="shared" si="115"/>
        <v>IUD20060</v>
      </c>
      <c r="B7382" s="147" t="s">
        <v>7008</v>
      </c>
      <c r="C7382" s="126" t="s">
        <v>7009</v>
      </c>
      <c r="D7382" s="125" t="s">
        <v>1</v>
      </c>
      <c r="E7382" s="127">
        <v>521.9</v>
      </c>
      <c r="F7382" s="125" t="s">
        <v>31775</v>
      </c>
      <c r="G7382" s="125" t="s">
        <v>28267</v>
      </c>
      <c r="H7382" s="125" t="s">
        <v>28268</v>
      </c>
    </row>
    <row r="7383" spans="1:8" ht="23.25">
      <c r="A7383" t="str">
        <f t="shared" si="115"/>
        <v>IUD20061</v>
      </c>
      <c r="B7383" s="147" t="s">
        <v>7010</v>
      </c>
      <c r="C7383" s="126" t="s">
        <v>7011</v>
      </c>
      <c r="D7383" s="125" t="s">
        <v>1</v>
      </c>
      <c r="E7383" s="127">
        <v>525.09</v>
      </c>
      <c r="F7383" s="125" t="s">
        <v>31775</v>
      </c>
      <c r="G7383" s="125" t="s">
        <v>28267</v>
      </c>
      <c r="H7383" s="125" t="s">
        <v>28268</v>
      </c>
    </row>
    <row r="7384" spans="1:8">
      <c r="A7384" t="str">
        <f t="shared" si="115"/>
        <v>IUD20065</v>
      </c>
      <c r="B7384" s="147" t="s">
        <v>7012</v>
      </c>
      <c r="C7384" s="126" t="s">
        <v>7013</v>
      </c>
      <c r="D7384" s="125" t="s">
        <v>1</v>
      </c>
      <c r="E7384" s="127">
        <v>2407.7199999999998</v>
      </c>
      <c r="F7384" s="125" t="s">
        <v>31775</v>
      </c>
      <c r="G7384" s="125" t="s">
        <v>28267</v>
      </c>
      <c r="H7384" s="125" t="s">
        <v>28268</v>
      </c>
    </row>
    <row r="7385" spans="1:8" ht="23.25">
      <c r="A7385" t="str">
        <f t="shared" si="115"/>
        <v>IUD20066</v>
      </c>
      <c r="B7385" s="147" t="s">
        <v>7014</v>
      </c>
      <c r="C7385" s="126" t="s">
        <v>7015</v>
      </c>
      <c r="D7385" s="125" t="s">
        <v>1</v>
      </c>
      <c r="E7385" s="127">
        <v>4990.45</v>
      </c>
      <c r="F7385" s="125" t="s">
        <v>31775</v>
      </c>
      <c r="G7385" s="125" t="s">
        <v>28267</v>
      </c>
      <c r="H7385" s="125" t="s">
        <v>28268</v>
      </c>
    </row>
    <row r="7386" spans="1:8">
      <c r="A7386" t="str">
        <f t="shared" si="115"/>
        <v>IUD20068</v>
      </c>
      <c r="B7386" s="147" t="s">
        <v>7016</v>
      </c>
      <c r="C7386" s="126" t="s">
        <v>7888</v>
      </c>
      <c r="D7386" s="125" t="s">
        <v>3</v>
      </c>
      <c r="E7386" s="127">
        <v>200.59</v>
      </c>
      <c r="F7386" s="125" t="s">
        <v>31775</v>
      </c>
      <c r="G7386" s="125" t="s">
        <v>28267</v>
      </c>
      <c r="H7386" s="125" t="s">
        <v>28268</v>
      </c>
    </row>
    <row r="7387" spans="1:8">
      <c r="A7387" t="str">
        <f t="shared" si="115"/>
        <v>IUD20069</v>
      </c>
      <c r="B7387" s="147" t="s">
        <v>7018</v>
      </c>
      <c r="C7387" s="126" t="s">
        <v>7019</v>
      </c>
      <c r="D7387" s="125" t="s">
        <v>3</v>
      </c>
      <c r="E7387" s="127">
        <v>19.18</v>
      </c>
      <c r="F7387" s="125" t="s">
        <v>31775</v>
      </c>
      <c r="G7387" s="125" t="s">
        <v>28267</v>
      </c>
      <c r="H7387" s="125" t="s">
        <v>28268</v>
      </c>
    </row>
    <row r="7388" spans="1:8" ht="23.25">
      <c r="A7388" t="str">
        <f t="shared" si="115"/>
        <v>IUD20070</v>
      </c>
      <c r="B7388" s="147" t="s">
        <v>7020</v>
      </c>
      <c r="C7388" s="126" t="s">
        <v>7021</v>
      </c>
      <c r="D7388" s="125" t="s">
        <v>2</v>
      </c>
      <c r="E7388" s="127">
        <v>6972.01</v>
      </c>
      <c r="F7388" s="125" t="s">
        <v>31775</v>
      </c>
      <c r="G7388" s="125" t="s">
        <v>28267</v>
      </c>
      <c r="H7388" s="125" t="s">
        <v>28268</v>
      </c>
    </row>
    <row r="7389" spans="1:8">
      <c r="A7389" t="str">
        <f t="shared" si="115"/>
        <v>IUD20071</v>
      </c>
      <c r="B7389" s="147" t="s">
        <v>7022</v>
      </c>
      <c r="C7389" s="126" t="s">
        <v>7023</v>
      </c>
      <c r="D7389" s="125" t="s">
        <v>1</v>
      </c>
      <c r="E7389" s="127">
        <v>32009.040000000001</v>
      </c>
      <c r="F7389" s="125" t="s">
        <v>31775</v>
      </c>
      <c r="G7389" s="125" t="s">
        <v>28267</v>
      </c>
      <c r="H7389" s="125" t="s">
        <v>28268</v>
      </c>
    </row>
    <row r="7390" spans="1:8" ht="23.25">
      <c r="A7390" t="str">
        <f t="shared" si="115"/>
        <v>IUD20072</v>
      </c>
      <c r="B7390" s="147" t="s">
        <v>17430</v>
      </c>
      <c r="C7390" s="126" t="s">
        <v>17431</v>
      </c>
      <c r="D7390" s="125" t="s">
        <v>4</v>
      </c>
      <c r="E7390" s="127">
        <v>86.46</v>
      </c>
      <c r="F7390" s="125" t="s">
        <v>31775</v>
      </c>
      <c r="G7390" s="125" t="s">
        <v>28267</v>
      </c>
      <c r="H7390" s="125" t="s">
        <v>28268</v>
      </c>
    </row>
    <row r="7391" spans="1:8">
      <c r="A7391" t="str">
        <f t="shared" si="115"/>
        <v>IUD20073</v>
      </c>
      <c r="B7391" s="147" t="s">
        <v>7024</v>
      </c>
      <c r="C7391" s="126" t="s">
        <v>7025</v>
      </c>
      <c r="D7391" s="125" t="s">
        <v>1</v>
      </c>
      <c r="E7391" s="127">
        <v>3147.15</v>
      </c>
      <c r="F7391" s="125" t="s">
        <v>31775</v>
      </c>
      <c r="G7391" s="125" t="s">
        <v>28267</v>
      </c>
      <c r="H7391" s="125" t="s">
        <v>28268</v>
      </c>
    </row>
    <row r="7392" spans="1:8" ht="23.25">
      <c r="A7392" t="str">
        <f t="shared" si="115"/>
        <v>IUD20074</v>
      </c>
      <c r="B7392" s="147" t="s">
        <v>7026</v>
      </c>
      <c r="C7392" s="126" t="s">
        <v>7027</v>
      </c>
      <c r="D7392" s="125" t="s">
        <v>1</v>
      </c>
      <c r="E7392" s="127">
        <v>644.05999999999995</v>
      </c>
      <c r="F7392" s="125" t="s">
        <v>31775</v>
      </c>
      <c r="G7392" s="125" t="s">
        <v>28267</v>
      </c>
      <c r="H7392" s="125" t="s">
        <v>28268</v>
      </c>
    </row>
    <row r="7393" spans="1:8">
      <c r="A7393" t="str">
        <f t="shared" si="115"/>
        <v>IUD20075</v>
      </c>
      <c r="B7393" s="147" t="s">
        <v>7028</v>
      </c>
      <c r="C7393" s="126" t="s">
        <v>7029</v>
      </c>
      <c r="D7393" s="125" t="s">
        <v>3</v>
      </c>
      <c r="E7393" s="127">
        <v>6.06</v>
      </c>
      <c r="F7393" s="125" t="s">
        <v>31775</v>
      </c>
      <c r="G7393" s="125" t="s">
        <v>28267</v>
      </c>
      <c r="H7393" s="125" t="s">
        <v>28268</v>
      </c>
    </row>
    <row r="7394" spans="1:8">
      <c r="A7394" t="str">
        <f t="shared" si="115"/>
        <v>IUD20076</v>
      </c>
      <c r="B7394" s="147" t="s">
        <v>7030</v>
      </c>
      <c r="C7394" s="126" t="s">
        <v>7031</v>
      </c>
      <c r="D7394" s="125" t="s">
        <v>1</v>
      </c>
      <c r="E7394" s="127">
        <v>15299.85</v>
      </c>
      <c r="F7394" s="125" t="s">
        <v>31775</v>
      </c>
      <c r="G7394" s="125" t="s">
        <v>28267</v>
      </c>
      <c r="H7394" s="125" t="s">
        <v>28268</v>
      </c>
    </row>
    <row r="7395" spans="1:8" ht="23.25">
      <c r="A7395" t="str">
        <f t="shared" si="115"/>
        <v>IUD20077</v>
      </c>
      <c r="B7395" s="147" t="s">
        <v>7032</v>
      </c>
      <c r="C7395" s="126" t="s">
        <v>7033</v>
      </c>
      <c r="D7395" s="125" t="s">
        <v>2</v>
      </c>
      <c r="E7395" s="127">
        <v>4154.9799999999996</v>
      </c>
      <c r="F7395" s="125" t="s">
        <v>31775</v>
      </c>
      <c r="G7395" s="125" t="s">
        <v>28267</v>
      </c>
      <c r="H7395" s="125" t="s">
        <v>28268</v>
      </c>
    </row>
    <row r="7396" spans="1:8">
      <c r="A7396" t="str">
        <f t="shared" si="115"/>
        <v>IUD20078</v>
      </c>
      <c r="B7396" s="147" t="s">
        <v>7870</v>
      </c>
      <c r="C7396" s="126" t="s">
        <v>7871</v>
      </c>
      <c r="D7396" s="125" t="s">
        <v>1</v>
      </c>
      <c r="E7396" s="127">
        <v>1626.66</v>
      </c>
      <c r="F7396" s="125" t="s">
        <v>31775</v>
      </c>
      <c r="G7396" s="125" t="s">
        <v>28267</v>
      </c>
      <c r="H7396" s="125" t="s">
        <v>28268</v>
      </c>
    </row>
    <row r="7397" spans="1:8">
      <c r="A7397" t="str">
        <f t="shared" si="115"/>
        <v>IUD20079</v>
      </c>
      <c r="B7397" s="147" t="s">
        <v>7034</v>
      </c>
      <c r="C7397" s="126" t="s">
        <v>7035</v>
      </c>
      <c r="D7397" s="125" t="s">
        <v>3</v>
      </c>
      <c r="E7397" s="127">
        <v>88.89</v>
      </c>
      <c r="F7397" s="125" t="s">
        <v>31775</v>
      </c>
      <c r="G7397" s="125" t="s">
        <v>28267</v>
      </c>
      <c r="H7397" s="125" t="s">
        <v>28268</v>
      </c>
    </row>
    <row r="7398" spans="1:8">
      <c r="A7398" t="str">
        <f t="shared" si="115"/>
        <v>IUD20080</v>
      </c>
      <c r="B7398" s="147" t="s">
        <v>7036</v>
      </c>
      <c r="C7398" s="126" t="s">
        <v>7037</v>
      </c>
      <c r="D7398" s="125" t="s">
        <v>4</v>
      </c>
      <c r="E7398" s="127">
        <v>35.92</v>
      </c>
      <c r="F7398" s="125" t="s">
        <v>31775</v>
      </c>
      <c r="G7398" s="125" t="s">
        <v>28267</v>
      </c>
      <c r="H7398" s="125" t="s">
        <v>28268</v>
      </c>
    </row>
    <row r="7399" spans="1:8">
      <c r="A7399" t="str">
        <f t="shared" si="115"/>
        <v>IUD20081</v>
      </c>
      <c r="B7399" s="147" t="s">
        <v>7038</v>
      </c>
      <c r="C7399" s="126" t="s">
        <v>7039</v>
      </c>
      <c r="D7399" s="125" t="s">
        <v>3</v>
      </c>
      <c r="E7399" s="127">
        <v>446.5</v>
      </c>
      <c r="F7399" s="125" t="s">
        <v>31775</v>
      </c>
      <c r="G7399" s="125" t="s">
        <v>28267</v>
      </c>
      <c r="H7399" s="125" t="s">
        <v>28268</v>
      </c>
    </row>
    <row r="7400" spans="1:8">
      <c r="A7400" t="str">
        <f t="shared" si="115"/>
        <v>IUD20082</v>
      </c>
      <c r="B7400" s="147" t="s">
        <v>7040</v>
      </c>
      <c r="C7400" s="126" t="s">
        <v>7041</v>
      </c>
      <c r="D7400" s="125" t="s">
        <v>2</v>
      </c>
      <c r="E7400" s="127">
        <v>120.58</v>
      </c>
      <c r="F7400" s="125" t="s">
        <v>31775</v>
      </c>
      <c r="G7400" s="125" t="s">
        <v>28267</v>
      </c>
      <c r="H7400" s="125" t="s">
        <v>28268</v>
      </c>
    </row>
    <row r="7401" spans="1:8">
      <c r="A7401" t="str">
        <f t="shared" si="115"/>
        <v>IUD20083</v>
      </c>
      <c r="B7401" s="147" t="s">
        <v>7042</v>
      </c>
      <c r="C7401" s="126" t="s">
        <v>31789</v>
      </c>
      <c r="D7401" s="125" t="s">
        <v>4</v>
      </c>
      <c r="E7401" s="127">
        <v>535.54999999999995</v>
      </c>
      <c r="F7401" s="125" t="s">
        <v>31775</v>
      </c>
      <c r="G7401" s="125" t="s">
        <v>28267</v>
      </c>
      <c r="H7401" s="125" t="s">
        <v>28268</v>
      </c>
    </row>
    <row r="7402" spans="1:8">
      <c r="A7402" t="str">
        <f t="shared" si="115"/>
        <v>IUD20084</v>
      </c>
      <c r="B7402" s="147" t="s">
        <v>7043</v>
      </c>
      <c r="C7402" s="126" t="s">
        <v>31790</v>
      </c>
      <c r="D7402" s="125" t="s">
        <v>4</v>
      </c>
      <c r="E7402" s="127">
        <v>575.75</v>
      </c>
      <c r="F7402" s="125" t="s">
        <v>31775</v>
      </c>
      <c r="G7402" s="125" t="s">
        <v>28267</v>
      </c>
      <c r="H7402" s="125" t="s">
        <v>28268</v>
      </c>
    </row>
    <row r="7403" spans="1:8">
      <c r="A7403" t="str">
        <f t="shared" si="115"/>
        <v>IUD20085</v>
      </c>
      <c r="B7403" s="147" t="s">
        <v>7044</v>
      </c>
      <c r="C7403" s="126" t="s">
        <v>7045</v>
      </c>
      <c r="D7403" s="125" t="s">
        <v>4</v>
      </c>
      <c r="E7403" s="127">
        <v>5.15</v>
      </c>
      <c r="F7403" s="125" t="s">
        <v>31775</v>
      </c>
      <c r="G7403" s="125" t="s">
        <v>28267</v>
      </c>
      <c r="H7403" s="125" t="s">
        <v>28268</v>
      </c>
    </row>
    <row r="7404" spans="1:8">
      <c r="A7404" t="str">
        <f t="shared" si="115"/>
        <v>IUD20086</v>
      </c>
      <c r="B7404" s="147" t="s">
        <v>7046</v>
      </c>
      <c r="C7404" s="126" t="s">
        <v>7047</v>
      </c>
      <c r="D7404" s="125" t="s">
        <v>4</v>
      </c>
      <c r="E7404" s="127">
        <v>467.46</v>
      </c>
      <c r="F7404" s="125" t="s">
        <v>31775</v>
      </c>
      <c r="G7404" s="125" t="s">
        <v>28267</v>
      </c>
      <c r="H7404" s="125" t="s">
        <v>28268</v>
      </c>
    </row>
    <row r="7405" spans="1:8" ht="23.25">
      <c r="A7405" t="str">
        <f t="shared" si="115"/>
        <v>IUD20087</v>
      </c>
      <c r="B7405" s="147" t="s">
        <v>199</v>
      </c>
      <c r="C7405" s="126" t="s">
        <v>238</v>
      </c>
      <c r="D7405" s="125" t="s">
        <v>1</v>
      </c>
      <c r="E7405" s="127">
        <v>4945.74</v>
      </c>
      <c r="F7405" s="125" t="s">
        <v>31775</v>
      </c>
      <c r="G7405" s="125" t="s">
        <v>28267</v>
      </c>
      <c r="H7405" s="125" t="s">
        <v>28268</v>
      </c>
    </row>
    <row r="7406" spans="1:8" ht="23.25">
      <c r="A7406" t="str">
        <f t="shared" si="115"/>
        <v>IUD20088</v>
      </c>
      <c r="B7406" s="147" t="s">
        <v>7049</v>
      </c>
      <c r="C7406" s="126" t="s">
        <v>7050</v>
      </c>
      <c r="D7406" s="125" t="s">
        <v>1</v>
      </c>
      <c r="E7406" s="127">
        <v>1370.23</v>
      </c>
      <c r="F7406" s="125" t="s">
        <v>31775</v>
      </c>
      <c r="G7406" s="125" t="s">
        <v>28267</v>
      </c>
      <c r="H7406" s="125" t="s">
        <v>28268</v>
      </c>
    </row>
    <row r="7407" spans="1:8" ht="23.25">
      <c r="A7407" t="str">
        <f t="shared" si="115"/>
        <v>IUD20089</v>
      </c>
      <c r="B7407" s="147" t="s">
        <v>7051</v>
      </c>
      <c r="C7407" s="126" t="s">
        <v>7052</v>
      </c>
      <c r="D7407" s="125" t="s">
        <v>1</v>
      </c>
      <c r="E7407" s="127">
        <v>2483.87</v>
      </c>
      <c r="F7407" s="125" t="s">
        <v>31775</v>
      </c>
      <c r="G7407" s="125" t="s">
        <v>28267</v>
      </c>
      <c r="H7407" s="125" t="s">
        <v>28268</v>
      </c>
    </row>
    <row r="7408" spans="1:8" ht="23.25">
      <c r="A7408" t="str">
        <f t="shared" si="115"/>
        <v>IUD20090</v>
      </c>
      <c r="B7408" s="147" t="s">
        <v>7053</v>
      </c>
      <c r="C7408" s="126" t="s">
        <v>7054</v>
      </c>
      <c r="D7408" s="125" t="s">
        <v>1</v>
      </c>
      <c r="E7408" s="127">
        <v>3595.6</v>
      </c>
      <c r="F7408" s="125" t="s">
        <v>31775</v>
      </c>
      <c r="G7408" s="125" t="s">
        <v>28267</v>
      </c>
      <c r="H7408" s="125" t="s">
        <v>28268</v>
      </c>
    </row>
    <row r="7409" spans="1:8" ht="23.25">
      <c r="A7409" t="str">
        <f t="shared" si="115"/>
        <v>IUD20092</v>
      </c>
      <c r="B7409" s="147" t="s">
        <v>7055</v>
      </c>
      <c r="C7409" s="126" t="s">
        <v>7056</v>
      </c>
      <c r="D7409" s="125" t="s">
        <v>1</v>
      </c>
      <c r="E7409" s="127">
        <v>5088.45</v>
      </c>
      <c r="F7409" s="125" t="s">
        <v>31775</v>
      </c>
      <c r="G7409" s="125" t="s">
        <v>28267</v>
      </c>
      <c r="H7409" s="125" t="s">
        <v>28268</v>
      </c>
    </row>
    <row r="7410" spans="1:8" ht="23.25">
      <c r="A7410" t="str">
        <f t="shared" si="115"/>
        <v>IUD20093</v>
      </c>
      <c r="B7410" s="147" t="s">
        <v>7057</v>
      </c>
      <c r="C7410" s="126" t="s">
        <v>7058</v>
      </c>
      <c r="D7410" s="125" t="s">
        <v>1</v>
      </c>
      <c r="E7410" s="127">
        <v>4955.37</v>
      </c>
      <c r="F7410" s="125" t="s">
        <v>31775</v>
      </c>
      <c r="G7410" s="125" t="s">
        <v>28267</v>
      </c>
      <c r="H7410" s="125" t="s">
        <v>28268</v>
      </c>
    </row>
    <row r="7411" spans="1:8">
      <c r="A7411" t="str">
        <f t="shared" si="115"/>
        <v>IUD20094</v>
      </c>
      <c r="B7411" s="147" t="s">
        <v>7059</v>
      </c>
      <c r="C7411" s="126" t="s">
        <v>7060</v>
      </c>
      <c r="D7411" s="125" t="s">
        <v>1</v>
      </c>
      <c r="E7411" s="127">
        <v>923.12</v>
      </c>
      <c r="F7411" s="125" t="s">
        <v>31775</v>
      </c>
      <c r="G7411" s="125" t="s">
        <v>28267</v>
      </c>
      <c r="H7411" s="125" t="s">
        <v>28268</v>
      </c>
    </row>
    <row r="7412" spans="1:8">
      <c r="A7412" t="str">
        <f t="shared" si="115"/>
        <v>IUD20095</v>
      </c>
      <c r="B7412" s="147" t="s">
        <v>7061</v>
      </c>
      <c r="C7412" s="126" t="s">
        <v>7062</v>
      </c>
      <c r="D7412" s="125" t="s">
        <v>1</v>
      </c>
      <c r="E7412" s="127">
        <v>1145.24</v>
      </c>
      <c r="F7412" s="125" t="s">
        <v>31775</v>
      </c>
      <c r="G7412" s="125" t="s">
        <v>28267</v>
      </c>
      <c r="H7412" s="125" t="s">
        <v>28268</v>
      </c>
    </row>
    <row r="7413" spans="1:8">
      <c r="A7413" t="str">
        <f t="shared" si="115"/>
        <v>IUD20097</v>
      </c>
      <c r="B7413" s="147" t="s">
        <v>7063</v>
      </c>
      <c r="C7413" s="126" t="s">
        <v>7064</v>
      </c>
      <c r="D7413" s="125" t="s">
        <v>2</v>
      </c>
      <c r="E7413" s="127">
        <v>228.83</v>
      </c>
      <c r="F7413" s="125" t="s">
        <v>31775</v>
      </c>
      <c r="G7413" s="125" t="s">
        <v>28267</v>
      </c>
      <c r="H7413" s="125" t="s">
        <v>28268</v>
      </c>
    </row>
    <row r="7414" spans="1:8">
      <c r="A7414" t="str">
        <f t="shared" si="115"/>
        <v>IUD20098</v>
      </c>
      <c r="B7414" s="147" t="s">
        <v>7065</v>
      </c>
      <c r="C7414" s="126" t="s">
        <v>7066</v>
      </c>
      <c r="D7414" s="125" t="s">
        <v>2</v>
      </c>
      <c r="E7414" s="127">
        <v>42.97</v>
      </c>
      <c r="F7414" s="125" t="s">
        <v>31775</v>
      </c>
      <c r="G7414" s="125" t="s">
        <v>28267</v>
      </c>
      <c r="H7414" s="125" t="s">
        <v>28268</v>
      </c>
    </row>
    <row r="7415" spans="1:8">
      <c r="A7415" t="str">
        <f t="shared" si="115"/>
        <v>IUD20099</v>
      </c>
      <c r="B7415" s="147" t="s">
        <v>7067</v>
      </c>
      <c r="C7415" s="126" t="s">
        <v>7068</v>
      </c>
      <c r="D7415" s="125" t="s">
        <v>1</v>
      </c>
      <c r="E7415" s="127">
        <v>3676.84</v>
      </c>
      <c r="F7415" s="125" t="s">
        <v>31775</v>
      </c>
      <c r="G7415" s="125" t="s">
        <v>28267</v>
      </c>
      <c r="H7415" s="125" t="s">
        <v>28268</v>
      </c>
    </row>
    <row r="7416" spans="1:8" ht="23.25">
      <c r="A7416" t="str">
        <f t="shared" si="115"/>
        <v>IUD20100</v>
      </c>
      <c r="B7416" s="147" t="s">
        <v>16232</v>
      </c>
      <c r="C7416" s="126" t="s">
        <v>16233</v>
      </c>
      <c r="D7416" s="125" t="s">
        <v>2</v>
      </c>
      <c r="E7416" s="127">
        <v>1494.78</v>
      </c>
      <c r="F7416" s="125" t="s">
        <v>31775</v>
      </c>
      <c r="G7416" s="125" t="s">
        <v>28267</v>
      </c>
      <c r="H7416" s="125" t="s">
        <v>28268</v>
      </c>
    </row>
    <row r="7417" spans="1:8" ht="23.25">
      <c r="A7417" t="str">
        <f t="shared" si="115"/>
        <v>IUD20101</v>
      </c>
      <c r="B7417" s="147" t="s">
        <v>16234</v>
      </c>
      <c r="C7417" s="126" t="s">
        <v>16235</v>
      </c>
      <c r="D7417" s="125" t="s">
        <v>2</v>
      </c>
      <c r="E7417" s="127">
        <v>1726.86</v>
      </c>
      <c r="F7417" s="125" t="s">
        <v>31775</v>
      </c>
      <c r="G7417" s="125" t="s">
        <v>28267</v>
      </c>
      <c r="H7417" s="125" t="s">
        <v>28268</v>
      </c>
    </row>
    <row r="7418" spans="1:8" ht="23.25">
      <c r="A7418" t="str">
        <f t="shared" si="115"/>
        <v>IUD20102</v>
      </c>
      <c r="B7418" s="147" t="s">
        <v>16236</v>
      </c>
      <c r="C7418" s="126" t="s">
        <v>16237</v>
      </c>
      <c r="D7418" s="125" t="s">
        <v>1</v>
      </c>
      <c r="E7418" s="127">
        <v>987.45</v>
      </c>
      <c r="F7418" s="125" t="s">
        <v>31775</v>
      </c>
      <c r="G7418" s="125" t="s">
        <v>28267</v>
      </c>
      <c r="H7418" s="125" t="s">
        <v>28268</v>
      </c>
    </row>
    <row r="7419" spans="1:8">
      <c r="A7419" t="str">
        <f t="shared" si="115"/>
        <v>IUD20103</v>
      </c>
      <c r="B7419" s="147" t="s">
        <v>16581</v>
      </c>
      <c r="C7419" s="126" t="s">
        <v>16582</v>
      </c>
      <c r="D7419" s="125" t="s">
        <v>3</v>
      </c>
      <c r="E7419" s="127">
        <v>348.23</v>
      </c>
      <c r="F7419" s="125" t="s">
        <v>31775</v>
      </c>
      <c r="G7419" s="125" t="s">
        <v>28267</v>
      </c>
      <c r="H7419" s="125" t="s">
        <v>28268</v>
      </c>
    </row>
    <row r="7420" spans="1:8" ht="23.25">
      <c r="A7420" t="str">
        <f t="shared" si="115"/>
        <v>IUD20104</v>
      </c>
      <c r="B7420" s="147" t="s">
        <v>17448</v>
      </c>
      <c r="C7420" s="126" t="s">
        <v>17449</v>
      </c>
      <c r="D7420" s="125" t="s">
        <v>1</v>
      </c>
      <c r="E7420" s="127">
        <v>1422.01</v>
      </c>
      <c r="F7420" s="125" t="s">
        <v>31775</v>
      </c>
      <c r="G7420" s="125" t="s">
        <v>28267</v>
      </c>
      <c r="H7420" s="125" t="s">
        <v>28268</v>
      </c>
    </row>
    <row r="7421" spans="1:8">
      <c r="A7421" t="str">
        <f t="shared" si="115"/>
        <v>IUD20105</v>
      </c>
      <c r="B7421" s="147" t="s">
        <v>18853</v>
      </c>
      <c r="C7421" s="126" t="s">
        <v>18854</v>
      </c>
      <c r="D7421" s="125" t="s">
        <v>4</v>
      </c>
      <c r="E7421" s="127">
        <v>34.369999999999997</v>
      </c>
      <c r="F7421" s="125" t="s">
        <v>31775</v>
      </c>
      <c r="G7421" s="125" t="s">
        <v>28267</v>
      </c>
      <c r="H7421" s="125" t="s">
        <v>28268</v>
      </c>
    </row>
    <row r="7422" spans="1:8" ht="34.5">
      <c r="A7422" t="str">
        <f t="shared" si="115"/>
        <v>IUD20106</v>
      </c>
      <c r="B7422" s="147" t="s">
        <v>19052</v>
      </c>
      <c r="C7422" s="126" t="s">
        <v>25388</v>
      </c>
      <c r="D7422" s="125" t="s">
        <v>1</v>
      </c>
      <c r="E7422" s="127">
        <v>17309.03</v>
      </c>
      <c r="F7422" s="125" t="s">
        <v>31775</v>
      </c>
      <c r="G7422" s="125" t="s">
        <v>28267</v>
      </c>
      <c r="H7422" s="125" t="s">
        <v>28268</v>
      </c>
    </row>
    <row r="7423" spans="1:8" ht="23.25">
      <c r="A7423" t="str">
        <f t="shared" si="115"/>
        <v>IUD20107</v>
      </c>
      <c r="B7423" s="147" t="s">
        <v>19053</v>
      </c>
      <c r="C7423" s="126" t="s">
        <v>25389</v>
      </c>
      <c r="D7423" s="125" t="s">
        <v>1</v>
      </c>
      <c r="E7423" s="127">
        <v>4700.3599999999997</v>
      </c>
      <c r="F7423" s="125" t="s">
        <v>31775</v>
      </c>
      <c r="G7423" s="125" t="s">
        <v>28267</v>
      </c>
      <c r="H7423" s="125" t="s">
        <v>28268</v>
      </c>
    </row>
    <row r="7424" spans="1:8" ht="23.25">
      <c r="A7424" t="str">
        <f t="shared" si="115"/>
        <v>IUD20108</v>
      </c>
      <c r="B7424" s="147" t="s">
        <v>31791</v>
      </c>
      <c r="C7424" s="126" t="s">
        <v>31792</v>
      </c>
      <c r="D7424" s="125" t="s">
        <v>2</v>
      </c>
      <c r="E7424" s="127">
        <v>1687.03</v>
      </c>
      <c r="F7424" s="125" t="s">
        <v>31775</v>
      </c>
      <c r="G7424" s="125" t="s">
        <v>28267</v>
      </c>
      <c r="H7424" s="125" t="s">
        <v>28268</v>
      </c>
    </row>
    <row r="7425" spans="1:8" ht="23.25">
      <c r="A7425" t="str">
        <f t="shared" si="115"/>
        <v>IUD20109</v>
      </c>
      <c r="B7425" s="147" t="s">
        <v>31793</v>
      </c>
      <c r="C7425" s="126" t="s">
        <v>31794</v>
      </c>
      <c r="D7425" s="125" t="s">
        <v>1</v>
      </c>
      <c r="E7425" s="127">
        <v>13779.95</v>
      </c>
      <c r="F7425" s="125" t="s">
        <v>31775</v>
      </c>
      <c r="G7425" s="125" t="s">
        <v>28267</v>
      </c>
      <c r="H7425" s="125" t="s">
        <v>28268</v>
      </c>
    </row>
    <row r="7426" spans="1:8" ht="23.25">
      <c r="A7426" t="str">
        <f t="shared" si="115"/>
        <v>IUD20110</v>
      </c>
      <c r="B7426" s="147" t="s">
        <v>31795</v>
      </c>
      <c r="C7426" s="126" t="s">
        <v>31796</v>
      </c>
      <c r="D7426" s="125" t="s">
        <v>1</v>
      </c>
      <c r="E7426" s="127">
        <v>664.87</v>
      </c>
      <c r="F7426" s="125" t="s">
        <v>31775</v>
      </c>
      <c r="G7426" s="125" t="s">
        <v>28267</v>
      </c>
      <c r="H7426" s="125" t="s">
        <v>28268</v>
      </c>
    </row>
    <row r="7427" spans="1:8" ht="23.25">
      <c r="A7427" t="str">
        <f t="shared" si="115"/>
        <v>IUD30000</v>
      </c>
      <c r="B7427" s="147" t="s">
        <v>7069</v>
      </c>
      <c r="C7427" s="126" t="s">
        <v>7892</v>
      </c>
      <c r="D7427" s="125" t="s">
        <v>4</v>
      </c>
      <c r="E7427" s="127">
        <v>19.13</v>
      </c>
      <c r="F7427" s="125" t="s">
        <v>31775</v>
      </c>
      <c r="G7427" s="125" t="s">
        <v>28267</v>
      </c>
      <c r="H7427" s="125" t="s">
        <v>28268</v>
      </c>
    </row>
    <row r="7428" spans="1:8">
      <c r="A7428" t="str">
        <f t="shared" si="115"/>
        <v>IUD30001</v>
      </c>
      <c r="B7428" s="147" t="s">
        <v>7071</v>
      </c>
      <c r="C7428" s="126" t="s">
        <v>7072</v>
      </c>
      <c r="D7428" s="125" t="s">
        <v>1</v>
      </c>
      <c r="E7428" s="127">
        <v>4225.62</v>
      </c>
      <c r="F7428" s="125" t="s">
        <v>31775</v>
      </c>
      <c r="G7428" s="125" t="s">
        <v>28267</v>
      </c>
      <c r="H7428" s="125" t="s">
        <v>28268</v>
      </c>
    </row>
    <row r="7429" spans="1:8">
      <c r="A7429" t="str">
        <f t="shared" si="115"/>
        <v>IUD30002</v>
      </c>
      <c r="B7429" s="147" t="s">
        <v>7073</v>
      </c>
      <c r="C7429" s="126" t="s">
        <v>7074</v>
      </c>
      <c r="D7429" s="125" t="s">
        <v>1</v>
      </c>
      <c r="E7429" s="127">
        <v>4662.22</v>
      </c>
      <c r="F7429" s="125" t="s">
        <v>31775</v>
      </c>
      <c r="G7429" s="125" t="s">
        <v>28267</v>
      </c>
      <c r="H7429" s="125" t="s">
        <v>28268</v>
      </c>
    </row>
    <row r="7430" spans="1:8" ht="34.5">
      <c r="A7430" t="str">
        <f t="shared" si="115"/>
        <v>IUD30003</v>
      </c>
      <c r="B7430" s="147" t="s">
        <v>16238</v>
      </c>
      <c r="C7430" s="126" t="s">
        <v>16239</v>
      </c>
      <c r="D7430" s="125" t="s">
        <v>2</v>
      </c>
      <c r="E7430" s="127">
        <v>5677.68</v>
      </c>
      <c r="F7430" s="125" t="s">
        <v>31775</v>
      </c>
      <c r="G7430" s="125" t="s">
        <v>28267</v>
      </c>
      <c r="H7430" s="125" t="s">
        <v>28268</v>
      </c>
    </row>
    <row r="7431" spans="1:8">
      <c r="A7431" t="str">
        <f t="shared" si="115"/>
        <v>IUD30005</v>
      </c>
      <c r="B7431" s="147" t="s">
        <v>7075</v>
      </c>
      <c r="C7431" s="126" t="s">
        <v>7076</v>
      </c>
      <c r="D7431" s="125" t="s">
        <v>1</v>
      </c>
      <c r="E7431" s="127">
        <v>4417.24</v>
      </c>
      <c r="F7431" s="125" t="s">
        <v>31775</v>
      </c>
      <c r="G7431" s="125" t="s">
        <v>28267</v>
      </c>
      <c r="H7431" s="125" t="s">
        <v>28268</v>
      </c>
    </row>
    <row r="7432" spans="1:8" ht="34.5">
      <c r="A7432" t="str">
        <f t="shared" ref="A7432:A7495" si="116">IF(ISERROR(SEARCH("/",B7432)=6),TRIM(CLEAN(B7432)),IF(SEARCH("/",B7432)=6,IF(LEN(TRIM(CLEAN(B7432)))=7,LEFT(TRIM(CLEAN(B7432)),6)&amp;"00"&amp;RIGHT(TRIM(CLEAN(B7432)),1),LEFT(TRIM(CLEAN(B7432)),6)&amp;"0"&amp;RIGHT(TRIM(CLEAN(B7432)),2)),TRIM(CLEAN(B7432))))</f>
        <v>IUD30006</v>
      </c>
      <c r="B7432" s="147" t="s">
        <v>7077</v>
      </c>
      <c r="C7432" s="126" t="s">
        <v>7078</v>
      </c>
      <c r="D7432" s="125" t="s">
        <v>1</v>
      </c>
      <c r="E7432" s="127">
        <v>16462.73</v>
      </c>
      <c r="F7432" s="125" t="s">
        <v>31775</v>
      </c>
      <c r="G7432" s="125" t="s">
        <v>28267</v>
      </c>
      <c r="H7432" s="125" t="s">
        <v>28268</v>
      </c>
    </row>
    <row r="7433" spans="1:8">
      <c r="A7433" t="str">
        <f t="shared" si="116"/>
        <v>IUD30007</v>
      </c>
      <c r="B7433" s="147" t="s">
        <v>7079</v>
      </c>
      <c r="C7433" s="126" t="s">
        <v>7080</v>
      </c>
      <c r="D7433" s="125" t="s">
        <v>2</v>
      </c>
      <c r="E7433" s="127">
        <v>191.3</v>
      </c>
      <c r="F7433" s="125" t="s">
        <v>31775</v>
      </c>
      <c r="G7433" s="125" t="s">
        <v>28267</v>
      </c>
      <c r="H7433" s="125" t="s">
        <v>28268</v>
      </c>
    </row>
    <row r="7434" spans="1:8">
      <c r="A7434" t="str">
        <f t="shared" si="116"/>
        <v>IUD30008</v>
      </c>
      <c r="B7434" s="147" t="s">
        <v>7081</v>
      </c>
      <c r="C7434" s="126" t="s">
        <v>7082</v>
      </c>
      <c r="D7434" s="125" t="s">
        <v>1</v>
      </c>
      <c r="E7434" s="127">
        <v>2902.08</v>
      </c>
      <c r="F7434" s="125" t="s">
        <v>31775</v>
      </c>
      <c r="G7434" s="125" t="s">
        <v>28267</v>
      </c>
      <c r="H7434" s="125" t="s">
        <v>28268</v>
      </c>
    </row>
    <row r="7435" spans="1:8">
      <c r="A7435" t="str">
        <f t="shared" si="116"/>
        <v>IUD30009</v>
      </c>
      <c r="B7435" s="147" t="s">
        <v>7083</v>
      </c>
      <c r="C7435" s="126" t="s">
        <v>7084</v>
      </c>
      <c r="D7435" s="125" t="s">
        <v>1</v>
      </c>
      <c r="E7435" s="127">
        <v>59.94</v>
      </c>
      <c r="F7435" s="125" t="s">
        <v>31775</v>
      </c>
      <c r="G7435" s="125" t="s">
        <v>28267</v>
      </c>
      <c r="H7435" s="125" t="s">
        <v>28268</v>
      </c>
    </row>
    <row r="7436" spans="1:8">
      <c r="A7436" t="str">
        <f t="shared" si="116"/>
        <v>IUD30010</v>
      </c>
      <c r="B7436" s="147" t="s">
        <v>7085</v>
      </c>
      <c r="C7436" s="126" t="s">
        <v>16914</v>
      </c>
      <c r="D7436" s="125" t="s">
        <v>1</v>
      </c>
      <c r="E7436" s="127">
        <v>510.89</v>
      </c>
      <c r="F7436" s="125" t="s">
        <v>31775</v>
      </c>
      <c r="G7436" s="125" t="s">
        <v>28267</v>
      </c>
      <c r="H7436" s="125" t="s">
        <v>28268</v>
      </c>
    </row>
    <row r="7437" spans="1:8">
      <c r="A7437" t="str">
        <f t="shared" si="116"/>
        <v>IUD30011</v>
      </c>
      <c r="B7437" s="147" t="s">
        <v>7086</v>
      </c>
      <c r="C7437" s="126" t="s">
        <v>7087</v>
      </c>
      <c r="D7437" s="125" t="s">
        <v>2</v>
      </c>
      <c r="E7437" s="127">
        <v>261.57</v>
      </c>
      <c r="F7437" s="125" t="s">
        <v>31775</v>
      </c>
      <c r="G7437" s="125" t="s">
        <v>28267</v>
      </c>
      <c r="H7437" s="125" t="s">
        <v>28268</v>
      </c>
    </row>
    <row r="7438" spans="1:8">
      <c r="A7438" t="str">
        <f t="shared" si="116"/>
        <v>IUD30012</v>
      </c>
      <c r="B7438" s="147" t="s">
        <v>7088</v>
      </c>
      <c r="C7438" s="126" t="s">
        <v>7089</v>
      </c>
      <c r="D7438" s="125" t="s">
        <v>1</v>
      </c>
      <c r="E7438" s="127">
        <v>4293.92</v>
      </c>
      <c r="F7438" s="125" t="s">
        <v>31775</v>
      </c>
      <c r="G7438" s="125" t="s">
        <v>28267</v>
      </c>
      <c r="H7438" s="125" t="s">
        <v>28268</v>
      </c>
    </row>
    <row r="7439" spans="1:8">
      <c r="A7439" t="str">
        <f t="shared" si="116"/>
        <v>IUD30013</v>
      </c>
      <c r="B7439" s="147" t="s">
        <v>7090</v>
      </c>
      <c r="C7439" s="126" t="s">
        <v>7091</v>
      </c>
      <c r="D7439" s="125" t="s">
        <v>1</v>
      </c>
      <c r="E7439" s="127">
        <v>2041.29</v>
      </c>
      <c r="F7439" s="125" t="s">
        <v>31775</v>
      </c>
      <c r="G7439" s="125" t="s">
        <v>28267</v>
      </c>
      <c r="H7439" s="125" t="s">
        <v>28268</v>
      </c>
    </row>
    <row r="7440" spans="1:8">
      <c r="A7440" t="str">
        <f t="shared" si="116"/>
        <v>IUD30014</v>
      </c>
      <c r="B7440" s="147" t="s">
        <v>7092</v>
      </c>
      <c r="C7440" s="126" t="s">
        <v>7093</v>
      </c>
      <c r="D7440" s="125" t="s">
        <v>2</v>
      </c>
      <c r="E7440" s="127">
        <v>989.85</v>
      </c>
      <c r="F7440" s="125" t="s">
        <v>31775</v>
      </c>
      <c r="G7440" s="125" t="s">
        <v>28267</v>
      </c>
      <c r="H7440" s="125" t="s">
        <v>28268</v>
      </c>
    </row>
    <row r="7441" spans="1:8">
      <c r="A7441" t="str">
        <f t="shared" si="116"/>
        <v>IUD30015</v>
      </c>
      <c r="B7441" s="147" t="s">
        <v>7094</v>
      </c>
      <c r="C7441" s="126" t="s">
        <v>7095</v>
      </c>
      <c r="D7441" s="125" t="s">
        <v>1</v>
      </c>
      <c r="E7441" s="127">
        <v>1712.5</v>
      </c>
      <c r="F7441" s="125" t="s">
        <v>31775</v>
      </c>
      <c r="G7441" s="125" t="s">
        <v>28267</v>
      </c>
      <c r="H7441" s="125" t="s">
        <v>28268</v>
      </c>
    </row>
    <row r="7442" spans="1:8">
      <c r="A7442" t="str">
        <f t="shared" si="116"/>
        <v>IUD30016</v>
      </c>
      <c r="B7442" s="147" t="s">
        <v>7096</v>
      </c>
      <c r="C7442" s="126" t="s">
        <v>7097</v>
      </c>
      <c r="D7442" s="125" t="s">
        <v>1</v>
      </c>
      <c r="E7442" s="127">
        <v>2547.96</v>
      </c>
      <c r="F7442" s="125" t="s">
        <v>31775</v>
      </c>
      <c r="G7442" s="125" t="s">
        <v>28267</v>
      </c>
      <c r="H7442" s="125" t="s">
        <v>28268</v>
      </c>
    </row>
    <row r="7443" spans="1:8">
      <c r="A7443" t="str">
        <f t="shared" si="116"/>
        <v>IUD30018</v>
      </c>
      <c r="B7443" s="147" t="s">
        <v>7098</v>
      </c>
      <c r="C7443" s="126" t="s">
        <v>7099</v>
      </c>
      <c r="D7443" s="125" t="s">
        <v>4</v>
      </c>
      <c r="E7443" s="127">
        <v>53.88</v>
      </c>
      <c r="F7443" s="125" t="s">
        <v>31775</v>
      </c>
      <c r="G7443" s="125" t="s">
        <v>28267</v>
      </c>
      <c r="H7443" s="125" t="s">
        <v>28268</v>
      </c>
    </row>
    <row r="7444" spans="1:8" ht="34.5">
      <c r="A7444" t="str">
        <f t="shared" si="116"/>
        <v>IUD30019</v>
      </c>
      <c r="B7444" s="147" t="s">
        <v>7100</v>
      </c>
      <c r="C7444" s="126" t="s">
        <v>7101</v>
      </c>
      <c r="D7444" s="125" t="s">
        <v>1</v>
      </c>
      <c r="E7444" s="127">
        <v>26322.63</v>
      </c>
      <c r="F7444" s="125" t="s">
        <v>31775</v>
      </c>
      <c r="G7444" s="125" t="s">
        <v>28267</v>
      </c>
      <c r="H7444" s="125" t="s">
        <v>28268</v>
      </c>
    </row>
    <row r="7445" spans="1:8" ht="23.25">
      <c r="A7445" t="str">
        <f t="shared" si="116"/>
        <v>IUD30020</v>
      </c>
      <c r="B7445" s="147" t="s">
        <v>7102</v>
      </c>
      <c r="C7445" s="126" t="s">
        <v>7103</v>
      </c>
      <c r="D7445" s="125" t="s">
        <v>2</v>
      </c>
      <c r="E7445" s="127">
        <v>265.51</v>
      </c>
      <c r="F7445" s="125" t="s">
        <v>31775</v>
      </c>
      <c r="G7445" s="125" t="s">
        <v>28267</v>
      </c>
      <c r="H7445" s="125" t="s">
        <v>28268</v>
      </c>
    </row>
    <row r="7446" spans="1:8">
      <c r="A7446" t="str">
        <f t="shared" si="116"/>
        <v>IUD30021</v>
      </c>
      <c r="B7446" s="147" t="s">
        <v>7104</v>
      </c>
      <c r="C7446" s="126" t="s">
        <v>7105</v>
      </c>
      <c r="D7446" s="125" t="s">
        <v>4</v>
      </c>
      <c r="E7446" s="127">
        <v>91.87</v>
      </c>
      <c r="F7446" s="125" t="s">
        <v>31775</v>
      </c>
      <c r="G7446" s="125" t="s">
        <v>28267</v>
      </c>
      <c r="H7446" s="125" t="s">
        <v>28268</v>
      </c>
    </row>
    <row r="7447" spans="1:8">
      <c r="A7447" t="str">
        <f t="shared" si="116"/>
        <v>IUD30022</v>
      </c>
      <c r="B7447" s="147" t="s">
        <v>7106</v>
      </c>
      <c r="C7447" s="126" t="s">
        <v>7107</v>
      </c>
      <c r="D7447" s="125" t="s">
        <v>4</v>
      </c>
      <c r="E7447" s="127">
        <v>84.85</v>
      </c>
      <c r="F7447" s="125" t="s">
        <v>31775</v>
      </c>
      <c r="G7447" s="125" t="s">
        <v>28267</v>
      </c>
      <c r="H7447" s="125" t="s">
        <v>28268</v>
      </c>
    </row>
    <row r="7448" spans="1:8">
      <c r="A7448" t="str">
        <f t="shared" si="116"/>
        <v>IUD30023</v>
      </c>
      <c r="B7448" s="147" t="s">
        <v>7108</v>
      </c>
      <c r="C7448" s="126" t="s">
        <v>7109</v>
      </c>
      <c r="D7448" s="125" t="s">
        <v>2</v>
      </c>
      <c r="E7448" s="127">
        <v>52.39</v>
      </c>
      <c r="F7448" s="125" t="s">
        <v>31775</v>
      </c>
      <c r="G7448" s="125" t="s">
        <v>28267</v>
      </c>
      <c r="H7448" s="125" t="s">
        <v>28268</v>
      </c>
    </row>
    <row r="7449" spans="1:8">
      <c r="A7449" t="str">
        <f t="shared" si="116"/>
        <v>IUD30024</v>
      </c>
      <c r="B7449" s="147" t="s">
        <v>7110</v>
      </c>
      <c r="C7449" s="126" t="s">
        <v>7111</v>
      </c>
      <c r="D7449" s="125" t="s">
        <v>2</v>
      </c>
      <c r="E7449" s="127">
        <v>61.29</v>
      </c>
      <c r="F7449" s="125" t="s">
        <v>31775</v>
      </c>
      <c r="G7449" s="125" t="s">
        <v>28267</v>
      </c>
      <c r="H7449" s="125" t="s">
        <v>28268</v>
      </c>
    </row>
    <row r="7450" spans="1:8" ht="34.5">
      <c r="A7450" t="str">
        <f t="shared" si="116"/>
        <v>IUD30025</v>
      </c>
      <c r="B7450" s="147" t="s">
        <v>7112</v>
      </c>
      <c r="C7450" s="126" t="s">
        <v>7113</v>
      </c>
      <c r="D7450" s="125" t="s">
        <v>1</v>
      </c>
      <c r="E7450" s="127">
        <v>9735.61</v>
      </c>
      <c r="F7450" s="125" t="s">
        <v>31775</v>
      </c>
      <c r="G7450" s="125" t="s">
        <v>28267</v>
      </c>
      <c r="H7450" s="125" t="s">
        <v>28268</v>
      </c>
    </row>
    <row r="7451" spans="1:8">
      <c r="A7451" t="str">
        <f t="shared" si="116"/>
        <v>IUD30026</v>
      </c>
      <c r="B7451" s="147" t="s">
        <v>17432</v>
      </c>
      <c r="C7451" s="126" t="s">
        <v>17433</v>
      </c>
      <c r="D7451" s="125" t="s">
        <v>4</v>
      </c>
      <c r="E7451" s="127">
        <v>96.28</v>
      </c>
      <c r="F7451" s="125" t="s">
        <v>31775</v>
      </c>
      <c r="G7451" s="125" t="s">
        <v>28267</v>
      </c>
      <c r="H7451" s="125" t="s">
        <v>28268</v>
      </c>
    </row>
    <row r="7452" spans="1:8">
      <c r="A7452" t="str">
        <f t="shared" si="116"/>
        <v>IUD30027</v>
      </c>
      <c r="B7452" s="147" t="s">
        <v>7114</v>
      </c>
      <c r="C7452" s="126" t="s">
        <v>7115</v>
      </c>
      <c r="D7452" s="125" t="s">
        <v>1</v>
      </c>
      <c r="E7452" s="127">
        <v>17501.96</v>
      </c>
      <c r="F7452" s="125" t="s">
        <v>31775</v>
      </c>
      <c r="G7452" s="125" t="s">
        <v>28267</v>
      </c>
      <c r="H7452" s="125" t="s">
        <v>28268</v>
      </c>
    </row>
    <row r="7453" spans="1:8">
      <c r="A7453" t="str">
        <f t="shared" si="116"/>
        <v>IUD30028</v>
      </c>
      <c r="B7453" s="147" t="s">
        <v>7116</v>
      </c>
      <c r="C7453" s="126" t="s">
        <v>7881</v>
      </c>
      <c r="D7453" s="125" t="s">
        <v>4</v>
      </c>
      <c r="E7453" s="127">
        <v>79.11</v>
      </c>
      <c r="F7453" s="125" t="s">
        <v>31775</v>
      </c>
      <c r="G7453" s="125" t="s">
        <v>28267</v>
      </c>
      <c r="H7453" s="125" t="s">
        <v>28268</v>
      </c>
    </row>
    <row r="7454" spans="1:8">
      <c r="A7454" t="str">
        <f t="shared" si="116"/>
        <v>IUD30029</v>
      </c>
      <c r="B7454" s="147" t="s">
        <v>7118</v>
      </c>
      <c r="C7454" s="126" t="s">
        <v>7868</v>
      </c>
      <c r="D7454" s="125" t="s">
        <v>2</v>
      </c>
      <c r="E7454" s="127">
        <v>119.94</v>
      </c>
      <c r="F7454" s="125" t="s">
        <v>31775</v>
      </c>
      <c r="G7454" s="125" t="s">
        <v>28267</v>
      </c>
      <c r="H7454" s="125" t="s">
        <v>28268</v>
      </c>
    </row>
    <row r="7455" spans="1:8">
      <c r="A7455" t="str">
        <f t="shared" si="116"/>
        <v>IUD30030</v>
      </c>
      <c r="B7455" s="147" t="s">
        <v>7120</v>
      </c>
      <c r="C7455" s="126" t="s">
        <v>7121</v>
      </c>
      <c r="D7455" s="125" t="s">
        <v>1</v>
      </c>
      <c r="E7455" s="127">
        <v>580.83000000000004</v>
      </c>
      <c r="F7455" s="125" t="s">
        <v>31775</v>
      </c>
      <c r="G7455" s="125" t="s">
        <v>28267</v>
      </c>
      <c r="H7455" s="125" t="s">
        <v>28268</v>
      </c>
    </row>
    <row r="7456" spans="1:8">
      <c r="A7456" t="str">
        <f t="shared" si="116"/>
        <v>IUD30031</v>
      </c>
      <c r="B7456" s="147" t="s">
        <v>7122</v>
      </c>
      <c r="C7456" s="126" t="s">
        <v>7123</v>
      </c>
      <c r="D7456" s="125" t="s">
        <v>2</v>
      </c>
      <c r="E7456" s="127">
        <v>852.09</v>
      </c>
      <c r="F7456" s="125" t="s">
        <v>31775</v>
      </c>
      <c r="G7456" s="125" t="s">
        <v>28267</v>
      </c>
      <c r="H7456" s="125" t="s">
        <v>28268</v>
      </c>
    </row>
    <row r="7457" spans="1:8" ht="23.25">
      <c r="A7457" t="str">
        <f t="shared" si="116"/>
        <v>IUD300310</v>
      </c>
      <c r="B7457" s="147" t="s">
        <v>16601</v>
      </c>
      <c r="C7457" s="126" t="s">
        <v>16602</v>
      </c>
      <c r="D7457" s="125" t="s">
        <v>2</v>
      </c>
      <c r="E7457" s="127">
        <v>292.88</v>
      </c>
      <c r="F7457" s="125" t="s">
        <v>31775</v>
      </c>
      <c r="G7457" s="125" t="s">
        <v>28267</v>
      </c>
      <c r="H7457" s="125" t="s">
        <v>28268</v>
      </c>
    </row>
    <row r="7458" spans="1:8" ht="23.25">
      <c r="A7458" t="str">
        <f t="shared" si="116"/>
        <v>IUD300311</v>
      </c>
      <c r="B7458" s="147" t="s">
        <v>16603</v>
      </c>
      <c r="C7458" s="126" t="s">
        <v>16604</v>
      </c>
      <c r="D7458" s="125" t="s">
        <v>2</v>
      </c>
      <c r="E7458" s="127">
        <v>422.38</v>
      </c>
      <c r="F7458" s="125" t="s">
        <v>31775</v>
      </c>
      <c r="G7458" s="125" t="s">
        <v>28267</v>
      </c>
      <c r="H7458" s="125" t="s">
        <v>28268</v>
      </c>
    </row>
    <row r="7459" spans="1:8" ht="23.25">
      <c r="A7459" t="str">
        <f t="shared" si="116"/>
        <v>IUD300312</v>
      </c>
      <c r="B7459" s="147" t="s">
        <v>16605</v>
      </c>
      <c r="C7459" s="126" t="s">
        <v>16606</v>
      </c>
      <c r="D7459" s="125" t="s">
        <v>2</v>
      </c>
      <c r="E7459" s="127">
        <v>598.11</v>
      </c>
      <c r="F7459" s="125" t="s">
        <v>31775</v>
      </c>
      <c r="G7459" s="125" t="s">
        <v>28267</v>
      </c>
      <c r="H7459" s="125" t="s">
        <v>28268</v>
      </c>
    </row>
    <row r="7460" spans="1:8" ht="23.25">
      <c r="A7460" t="str">
        <f t="shared" si="116"/>
        <v>IUD300329</v>
      </c>
      <c r="B7460" s="147" t="s">
        <v>17816</v>
      </c>
      <c r="C7460" s="126" t="s">
        <v>17817</v>
      </c>
      <c r="D7460" s="125" t="s">
        <v>3</v>
      </c>
      <c r="E7460" s="127">
        <v>74.11</v>
      </c>
      <c r="F7460" s="125" t="s">
        <v>31775</v>
      </c>
      <c r="G7460" s="125" t="s">
        <v>28267</v>
      </c>
      <c r="H7460" s="125" t="s">
        <v>28268</v>
      </c>
    </row>
    <row r="7461" spans="1:8" ht="23.25">
      <c r="A7461" t="str">
        <f t="shared" si="116"/>
        <v>IUD30033</v>
      </c>
      <c r="B7461" s="147" t="s">
        <v>7124</v>
      </c>
      <c r="C7461" s="126" t="s">
        <v>7125</v>
      </c>
      <c r="D7461" s="125" t="s">
        <v>2</v>
      </c>
      <c r="E7461" s="127">
        <v>71.84</v>
      </c>
      <c r="F7461" s="125" t="s">
        <v>31775</v>
      </c>
      <c r="G7461" s="125" t="s">
        <v>28267</v>
      </c>
      <c r="H7461" s="125" t="s">
        <v>28268</v>
      </c>
    </row>
    <row r="7462" spans="1:8" ht="23.25">
      <c r="A7462" t="str">
        <f t="shared" si="116"/>
        <v>IUD300330</v>
      </c>
      <c r="B7462" s="147" t="s">
        <v>17473</v>
      </c>
      <c r="C7462" s="126" t="s">
        <v>17474</v>
      </c>
      <c r="D7462" s="125" t="s">
        <v>3</v>
      </c>
      <c r="E7462" s="127">
        <v>68.2</v>
      </c>
      <c r="F7462" s="125" t="s">
        <v>31775</v>
      </c>
      <c r="G7462" s="125" t="s">
        <v>28267</v>
      </c>
      <c r="H7462" s="125" t="s">
        <v>28268</v>
      </c>
    </row>
    <row r="7463" spans="1:8">
      <c r="A7463" t="str">
        <f t="shared" si="116"/>
        <v>IUD300331</v>
      </c>
      <c r="B7463" s="147" t="s">
        <v>17454</v>
      </c>
      <c r="C7463" s="126" t="s">
        <v>17455</v>
      </c>
      <c r="D7463" s="125" t="s">
        <v>3</v>
      </c>
      <c r="E7463" s="127">
        <v>69.55</v>
      </c>
      <c r="F7463" s="125" t="s">
        <v>31775</v>
      </c>
      <c r="G7463" s="125" t="s">
        <v>28267</v>
      </c>
      <c r="H7463" s="125" t="s">
        <v>28268</v>
      </c>
    </row>
    <row r="7464" spans="1:8" ht="23.25">
      <c r="A7464" t="str">
        <f t="shared" si="116"/>
        <v>IUD300332</v>
      </c>
      <c r="B7464" s="147" t="s">
        <v>17465</v>
      </c>
      <c r="C7464" s="126" t="s">
        <v>17466</v>
      </c>
      <c r="D7464" s="125" t="s">
        <v>3</v>
      </c>
      <c r="E7464" s="127">
        <v>35.369999999999997</v>
      </c>
      <c r="F7464" s="125" t="s">
        <v>31775</v>
      </c>
      <c r="G7464" s="125" t="s">
        <v>28267</v>
      </c>
      <c r="H7464" s="125" t="s">
        <v>28268</v>
      </c>
    </row>
    <row r="7465" spans="1:8" ht="23.25">
      <c r="A7465" t="str">
        <f t="shared" si="116"/>
        <v>IUD300333</v>
      </c>
      <c r="B7465" s="147" t="s">
        <v>17463</v>
      </c>
      <c r="C7465" s="126" t="s">
        <v>17464</v>
      </c>
      <c r="D7465" s="125" t="s">
        <v>3</v>
      </c>
      <c r="E7465" s="127">
        <v>62.28</v>
      </c>
      <c r="F7465" s="125" t="s">
        <v>31775</v>
      </c>
      <c r="G7465" s="125" t="s">
        <v>28267</v>
      </c>
      <c r="H7465" s="125" t="s">
        <v>28268</v>
      </c>
    </row>
    <row r="7466" spans="1:8">
      <c r="A7466" t="str">
        <f t="shared" si="116"/>
        <v>IUD300334</v>
      </c>
      <c r="B7466" s="147" t="s">
        <v>17475</v>
      </c>
      <c r="C7466" s="126" t="s">
        <v>17476</v>
      </c>
      <c r="D7466" s="125" t="s">
        <v>2</v>
      </c>
      <c r="E7466" s="127">
        <v>28.28</v>
      </c>
      <c r="F7466" s="125" t="s">
        <v>31775</v>
      </c>
      <c r="G7466" s="125" t="s">
        <v>28267</v>
      </c>
      <c r="H7466" s="125" t="s">
        <v>28268</v>
      </c>
    </row>
    <row r="7467" spans="1:8">
      <c r="A7467" t="str">
        <f t="shared" si="116"/>
        <v>IUD300335</v>
      </c>
      <c r="B7467" s="147" t="s">
        <v>17444</v>
      </c>
      <c r="C7467" s="126" t="s">
        <v>17445</v>
      </c>
      <c r="D7467" s="125" t="s">
        <v>2</v>
      </c>
      <c r="E7467" s="127">
        <v>56.95</v>
      </c>
      <c r="F7467" s="125" t="s">
        <v>31775</v>
      </c>
      <c r="G7467" s="125" t="s">
        <v>28267</v>
      </c>
      <c r="H7467" s="125" t="s">
        <v>28268</v>
      </c>
    </row>
    <row r="7468" spans="1:8" ht="23.25">
      <c r="A7468" t="str">
        <f t="shared" si="116"/>
        <v>IUD30034</v>
      </c>
      <c r="B7468" s="147" t="s">
        <v>7873</v>
      </c>
      <c r="C7468" s="126" t="s">
        <v>8433</v>
      </c>
      <c r="D7468" s="125" t="s">
        <v>3</v>
      </c>
      <c r="E7468" s="127">
        <v>21.61</v>
      </c>
      <c r="F7468" s="125" t="s">
        <v>31775</v>
      </c>
      <c r="G7468" s="125" t="s">
        <v>28267</v>
      </c>
      <c r="H7468" s="125" t="s">
        <v>28268</v>
      </c>
    </row>
    <row r="7469" spans="1:8" ht="23.25">
      <c r="A7469" t="str">
        <f t="shared" si="116"/>
        <v>IUD30035</v>
      </c>
      <c r="B7469" s="147" t="s">
        <v>7126</v>
      </c>
      <c r="C7469" s="126" t="s">
        <v>7127</v>
      </c>
      <c r="D7469" s="125" t="s">
        <v>1</v>
      </c>
      <c r="E7469" s="127">
        <v>2495.19</v>
      </c>
      <c r="F7469" s="125" t="s">
        <v>31775</v>
      </c>
      <c r="G7469" s="125" t="s">
        <v>28267</v>
      </c>
      <c r="H7469" s="125" t="s">
        <v>28268</v>
      </c>
    </row>
    <row r="7470" spans="1:8" ht="23.25">
      <c r="A7470" t="str">
        <f t="shared" si="116"/>
        <v>IUD30036</v>
      </c>
      <c r="B7470" s="147" t="s">
        <v>7128</v>
      </c>
      <c r="C7470" s="126" t="s">
        <v>7129</v>
      </c>
      <c r="D7470" s="125" t="s">
        <v>2</v>
      </c>
      <c r="E7470" s="127">
        <v>887.41</v>
      </c>
      <c r="F7470" s="125" t="s">
        <v>31775</v>
      </c>
      <c r="G7470" s="125" t="s">
        <v>28267</v>
      </c>
      <c r="H7470" s="125" t="s">
        <v>28268</v>
      </c>
    </row>
    <row r="7471" spans="1:8" ht="23.25">
      <c r="A7471" t="str">
        <f t="shared" si="116"/>
        <v>IUD30037</v>
      </c>
      <c r="B7471" s="147" t="s">
        <v>7130</v>
      </c>
      <c r="C7471" s="126" t="s">
        <v>16240</v>
      </c>
      <c r="D7471" s="125" t="s">
        <v>2</v>
      </c>
      <c r="E7471" s="127">
        <v>1267.6500000000001</v>
      </c>
      <c r="F7471" s="125" t="s">
        <v>31775</v>
      </c>
      <c r="G7471" s="125" t="s">
        <v>28267</v>
      </c>
      <c r="H7471" s="125" t="s">
        <v>28268</v>
      </c>
    </row>
    <row r="7472" spans="1:8" ht="23.25">
      <c r="A7472" t="str">
        <f t="shared" si="116"/>
        <v>IUD30038</v>
      </c>
      <c r="B7472" s="147" t="s">
        <v>7131</v>
      </c>
      <c r="C7472" s="126" t="s">
        <v>7132</v>
      </c>
      <c r="D7472" s="125" t="s">
        <v>1</v>
      </c>
      <c r="E7472" s="127">
        <v>3722.96</v>
      </c>
      <c r="F7472" s="125" t="s">
        <v>31775</v>
      </c>
      <c r="G7472" s="125" t="s">
        <v>28267</v>
      </c>
      <c r="H7472" s="125" t="s">
        <v>28268</v>
      </c>
    </row>
    <row r="7473" spans="1:8" ht="23.25">
      <c r="A7473" t="str">
        <f t="shared" si="116"/>
        <v>IUD30039</v>
      </c>
      <c r="B7473" s="147" t="s">
        <v>7133</v>
      </c>
      <c r="C7473" s="126" t="s">
        <v>7134</v>
      </c>
      <c r="D7473" s="125" t="s">
        <v>2</v>
      </c>
      <c r="E7473" s="127">
        <v>265.51</v>
      </c>
      <c r="F7473" s="125" t="s">
        <v>31775</v>
      </c>
      <c r="G7473" s="125" t="s">
        <v>28267</v>
      </c>
      <c r="H7473" s="125" t="s">
        <v>28268</v>
      </c>
    </row>
    <row r="7474" spans="1:8" ht="23.25">
      <c r="A7474" t="str">
        <f t="shared" si="116"/>
        <v>IUD30040</v>
      </c>
      <c r="B7474" s="147" t="s">
        <v>7135</v>
      </c>
      <c r="C7474" s="126" t="s">
        <v>7136</v>
      </c>
      <c r="D7474" s="125" t="s">
        <v>2</v>
      </c>
      <c r="E7474" s="127">
        <v>887.41</v>
      </c>
      <c r="F7474" s="125" t="s">
        <v>31775</v>
      </c>
      <c r="G7474" s="125" t="s">
        <v>28267</v>
      </c>
      <c r="H7474" s="125" t="s">
        <v>28268</v>
      </c>
    </row>
    <row r="7475" spans="1:8" ht="23.25">
      <c r="A7475" t="str">
        <f t="shared" si="116"/>
        <v>IUD30041</v>
      </c>
      <c r="B7475" s="147" t="s">
        <v>7137</v>
      </c>
      <c r="C7475" s="126" t="s">
        <v>7138</v>
      </c>
      <c r="D7475" s="125" t="s">
        <v>2</v>
      </c>
      <c r="E7475" s="127">
        <v>1267.6500000000001</v>
      </c>
      <c r="F7475" s="125" t="s">
        <v>31775</v>
      </c>
      <c r="G7475" s="125" t="s">
        <v>28267</v>
      </c>
      <c r="H7475" s="125" t="s">
        <v>28268</v>
      </c>
    </row>
    <row r="7476" spans="1:8" ht="23.25">
      <c r="A7476" t="str">
        <f t="shared" si="116"/>
        <v>IUD30042</v>
      </c>
      <c r="B7476" s="147" t="s">
        <v>7139</v>
      </c>
      <c r="C7476" s="126" t="s">
        <v>7140</v>
      </c>
      <c r="D7476" s="125" t="s">
        <v>2</v>
      </c>
      <c r="E7476" s="127">
        <v>137</v>
      </c>
      <c r="F7476" s="125" t="s">
        <v>31775</v>
      </c>
      <c r="G7476" s="125" t="s">
        <v>28267</v>
      </c>
      <c r="H7476" s="125" t="s">
        <v>28268</v>
      </c>
    </row>
    <row r="7477" spans="1:8" ht="23.25">
      <c r="A7477" t="str">
        <f t="shared" si="116"/>
        <v>IUD30043</v>
      </c>
      <c r="B7477" s="147" t="s">
        <v>7141</v>
      </c>
      <c r="C7477" s="126" t="s">
        <v>7864</v>
      </c>
      <c r="D7477" s="125" t="s">
        <v>2</v>
      </c>
      <c r="E7477" s="127">
        <v>229.17</v>
      </c>
      <c r="F7477" s="125" t="s">
        <v>31775</v>
      </c>
      <c r="G7477" s="125" t="s">
        <v>28267</v>
      </c>
      <c r="H7477" s="125" t="s">
        <v>28268</v>
      </c>
    </row>
    <row r="7478" spans="1:8" ht="23.25">
      <c r="A7478" t="str">
        <f t="shared" si="116"/>
        <v>IUD30044</v>
      </c>
      <c r="B7478" s="147" t="s">
        <v>7143</v>
      </c>
      <c r="C7478" s="126" t="s">
        <v>7144</v>
      </c>
      <c r="D7478" s="125" t="s">
        <v>2</v>
      </c>
      <c r="E7478" s="127">
        <v>318.37</v>
      </c>
      <c r="F7478" s="125" t="s">
        <v>31775</v>
      </c>
      <c r="G7478" s="125" t="s">
        <v>28267</v>
      </c>
      <c r="H7478" s="125" t="s">
        <v>28268</v>
      </c>
    </row>
    <row r="7479" spans="1:8" ht="23.25">
      <c r="A7479" t="str">
        <f t="shared" si="116"/>
        <v>IUD30045</v>
      </c>
      <c r="B7479" s="147" t="s">
        <v>7145</v>
      </c>
      <c r="C7479" s="126" t="s">
        <v>7146</v>
      </c>
      <c r="D7479" s="125" t="s">
        <v>2</v>
      </c>
      <c r="E7479" s="127">
        <v>527.03</v>
      </c>
      <c r="F7479" s="125" t="s">
        <v>31775</v>
      </c>
      <c r="G7479" s="125" t="s">
        <v>28267</v>
      </c>
      <c r="H7479" s="125" t="s">
        <v>28268</v>
      </c>
    </row>
    <row r="7480" spans="1:8" ht="23.25">
      <c r="A7480" t="str">
        <f t="shared" si="116"/>
        <v>IUD30046</v>
      </c>
      <c r="B7480" s="147" t="s">
        <v>7147</v>
      </c>
      <c r="C7480" s="126" t="s">
        <v>7148</v>
      </c>
      <c r="D7480" s="125" t="s">
        <v>2</v>
      </c>
      <c r="E7480" s="127">
        <v>648.82000000000005</v>
      </c>
      <c r="F7480" s="125" t="s">
        <v>31775</v>
      </c>
      <c r="G7480" s="125" t="s">
        <v>28267</v>
      </c>
      <c r="H7480" s="125" t="s">
        <v>28268</v>
      </c>
    </row>
    <row r="7481" spans="1:8" ht="23.25">
      <c r="A7481" t="str">
        <f t="shared" si="116"/>
        <v>IUD30047</v>
      </c>
      <c r="B7481" s="147" t="s">
        <v>7149</v>
      </c>
      <c r="C7481" s="126" t="s">
        <v>7150</v>
      </c>
      <c r="D7481" s="125" t="s">
        <v>2</v>
      </c>
      <c r="E7481" s="127">
        <v>968.7</v>
      </c>
      <c r="F7481" s="125" t="s">
        <v>31775</v>
      </c>
      <c r="G7481" s="125" t="s">
        <v>28267</v>
      </c>
      <c r="H7481" s="125" t="s">
        <v>28268</v>
      </c>
    </row>
    <row r="7482" spans="1:8" ht="23.25">
      <c r="A7482" t="str">
        <f t="shared" si="116"/>
        <v>IUD30048</v>
      </c>
      <c r="B7482" s="147" t="s">
        <v>7151</v>
      </c>
      <c r="C7482" s="126" t="s">
        <v>7152</v>
      </c>
      <c r="D7482" s="125" t="s">
        <v>2</v>
      </c>
      <c r="E7482" s="127">
        <v>1387.35</v>
      </c>
      <c r="F7482" s="125" t="s">
        <v>31775</v>
      </c>
      <c r="G7482" s="125" t="s">
        <v>28267</v>
      </c>
      <c r="H7482" s="125" t="s">
        <v>28268</v>
      </c>
    </row>
    <row r="7483" spans="1:8">
      <c r="A7483" t="str">
        <f t="shared" si="116"/>
        <v>IUD30049</v>
      </c>
      <c r="B7483" s="147" t="s">
        <v>7153</v>
      </c>
      <c r="C7483" s="126" t="s">
        <v>7874</v>
      </c>
      <c r="D7483" s="125" t="s">
        <v>3</v>
      </c>
      <c r="E7483" s="127">
        <v>52.51</v>
      </c>
      <c r="F7483" s="125" t="s">
        <v>31775</v>
      </c>
      <c r="G7483" s="125" t="s">
        <v>28267</v>
      </c>
      <c r="H7483" s="125" t="s">
        <v>28268</v>
      </c>
    </row>
    <row r="7484" spans="1:8">
      <c r="A7484" t="str">
        <f t="shared" si="116"/>
        <v>IUD30050</v>
      </c>
      <c r="B7484" s="147" t="s">
        <v>7155</v>
      </c>
      <c r="C7484" s="126" t="s">
        <v>7867</v>
      </c>
      <c r="D7484" s="125" t="s">
        <v>4</v>
      </c>
      <c r="E7484" s="127">
        <v>205.01</v>
      </c>
      <c r="F7484" s="125" t="s">
        <v>31775</v>
      </c>
      <c r="G7484" s="125" t="s">
        <v>28267</v>
      </c>
      <c r="H7484" s="125" t="s">
        <v>28268</v>
      </c>
    </row>
    <row r="7485" spans="1:8">
      <c r="A7485" t="str">
        <f t="shared" si="116"/>
        <v>IUD30051</v>
      </c>
      <c r="B7485" s="147" t="s">
        <v>7157</v>
      </c>
      <c r="C7485" s="126" t="s">
        <v>7158</v>
      </c>
      <c r="D7485" s="125" t="s">
        <v>2</v>
      </c>
      <c r="E7485" s="127">
        <v>35.840000000000003</v>
      </c>
      <c r="F7485" s="125" t="s">
        <v>31775</v>
      </c>
      <c r="G7485" s="125" t="s">
        <v>28267</v>
      </c>
      <c r="H7485" s="125" t="s">
        <v>28268</v>
      </c>
    </row>
    <row r="7486" spans="1:8">
      <c r="A7486" t="str">
        <f t="shared" si="116"/>
        <v>IUD30053</v>
      </c>
      <c r="B7486" s="147" t="s">
        <v>7159</v>
      </c>
      <c r="C7486" s="126" t="s">
        <v>7893</v>
      </c>
      <c r="D7486" s="125" t="s">
        <v>2</v>
      </c>
      <c r="E7486" s="127">
        <v>633.25</v>
      </c>
      <c r="F7486" s="125" t="s">
        <v>31775</v>
      </c>
      <c r="G7486" s="125" t="s">
        <v>28267</v>
      </c>
      <c r="H7486" s="125" t="s">
        <v>28268</v>
      </c>
    </row>
    <row r="7487" spans="1:8">
      <c r="A7487" t="str">
        <f t="shared" si="116"/>
        <v>IUD30054</v>
      </c>
      <c r="B7487" s="147" t="s">
        <v>7161</v>
      </c>
      <c r="C7487" s="126" t="s">
        <v>7162</v>
      </c>
      <c r="D7487" s="125" t="s">
        <v>2</v>
      </c>
      <c r="E7487" s="127">
        <v>868.42</v>
      </c>
      <c r="F7487" s="125" t="s">
        <v>31775</v>
      </c>
      <c r="G7487" s="125" t="s">
        <v>28267</v>
      </c>
      <c r="H7487" s="125" t="s">
        <v>28268</v>
      </c>
    </row>
    <row r="7488" spans="1:8">
      <c r="A7488" t="str">
        <f t="shared" si="116"/>
        <v>IUD30055</v>
      </c>
      <c r="B7488" s="147" t="s">
        <v>7163</v>
      </c>
      <c r="C7488" s="126" t="s">
        <v>16241</v>
      </c>
      <c r="D7488" s="125" t="s">
        <v>1</v>
      </c>
      <c r="E7488" s="127">
        <v>1744.28</v>
      </c>
      <c r="F7488" s="125" t="s">
        <v>31775</v>
      </c>
      <c r="G7488" s="125" t="s">
        <v>28267</v>
      </c>
      <c r="H7488" s="125" t="s">
        <v>28268</v>
      </c>
    </row>
    <row r="7489" spans="1:8">
      <c r="A7489" t="str">
        <f t="shared" si="116"/>
        <v>IUD30056</v>
      </c>
      <c r="B7489" s="147" t="s">
        <v>7164</v>
      </c>
      <c r="C7489" s="126" t="s">
        <v>7866</v>
      </c>
      <c r="D7489" s="125" t="s">
        <v>3</v>
      </c>
      <c r="E7489" s="127">
        <v>541.29999999999995</v>
      </c>
      <c r="F7489" s="125" t="s">
        <v>31775</v>
      </c>
      <c r="G7489" s="125" t="s">
        <v>28267</v>
      </c>
      <c r="H7489" s="125" t="s">
        <v>28268</v>
      </c>
    </row>
    <row r="7490" spans="1:8" ht="23.25">
      <c r="A7490" t="str">
        <f t="shared" si="116"/>
        <v>IUD30057</v>
      </c>
      <c r="B7490" s="147" t="s">
        <v>7166</v>
      </c>
      <c r="C7490" s="126" t="s">
        <v>7167</v>
      </c>
      <c r="D7490" s="125" t="s">
        <v>4</v>
      </c>
      <c r="E7490" s="127">
        <v>594.9</v>
      </c>
      <c r="F7490" s="125" t="s">
        <v>31775</v>
      </c>
      <c r="G7490" s="125" t="s">
        <v>28267</v>
      </c>
      <c r="H7490" s="125" t="s">
        <v>28268</v>
      </c>
    </row>
    <row r="7491" spans="1:8" ht="23.25">
      <c r="A7491" t="str">
        <f t="shared" si="116"/>
        <v>IUD30058</v>
      </c>
      <c r="B7491" s="147" t="s">
        <v>7168</v>
      </c>
      <c r="C7491" s="126" t="s">
        <v>7169</v>
      </c>
      <c r="D7491" s="125" t="s">
        <v>3</v>
      </c>
      <c r="E7491" s="127">
        <v>234.68</v>
      </c>
      <c r="F7491" s="125" t="s">
        <v>31775</v>
      </c>
      <c r="G7491" s="125" t="s">
        <v>28267</v>
      </c>
      <c r="H7491" s="125" t="s">
        <v>28268</v>
      </c>
    </row>
    <row r="7492" spans="1:8">
      <c r="A7492" t="str">
        <f t="shared" si="116"/>
        <v>IUD30059</v>
      </c>
      <c r="B7492" s="147" t="s">
        <v>7170</v>
      </c>
      <c r="C7492" s="126" t="s">
        <v>7171</v>
      </c>
      <c r="D7492" s="125" t="s">
        <v>4</v>
      </c>
      <c r="E7492" s="127">
        <v>95.25</v>
      </c>
      <c r="F7492" s="125" t="s">
        <v>31775</v>
      </c>
      <c r="G7492" s="125" t="s">
        <v>28267</v>
      </c>
      <c r="H7492" s="125" t="s">
        <v>28268</v>
      </c>
    </row>
    <row r="7493" spans="1:8" ht="23.25">
      <c r="A7493" t="str">
        <f t="shared" si="116"/>
        <v>IUD30060</v>
      </c>
      <c r="B7493" s="147" t="s">
        <v>7172</v>
      </c>
      <c r="C7493" s="126" t="s">
        <v>7173</v>
      </c>
      <c r="D7493" s="125" t="s">
        <v>2</v>
      </c>
      <c r="E7493" s="127">
        <v>59.63</v>
      </c>
      <c r="F7493" s="125" t="s">
        <v>31775</v>
      </c>
      <c r="G7493" s="125" t="s">
        <v>28267</v>
      </c>
      <c r="H7493" s="125" t="s">
        <v>28268</v>
      </c>
    </row>
    <row r="7494" spans="1:8" ht="23.25">
      <c r="A7494" t="str">
        <f t="shared" si="116"/>
        <v>IUD30061</v>
      </c>
      <c r="B7494" s="147" t="s">
        <v>7174</v>
      </c>
      <c r="C7494" s="126" t="s">
        <v>7175</v>
      </c>
      <c r="D7494" s="125" t="s">
        <v>3</v>
      </c>
      <c r="E7494" s="127">
        <v>267.99</v>
      </c>
      <c r="F7494" s="125" t="s">
        <v>31775</v>
      </c>
      <c r="G7494" s="125" t="s">
        <v>28267</v>
      </c>
      <c r="H7494" s="125" t="s">
        <v>28268</v>
      </c>
    </row>
    <row r="7495" spans="1:8">
      <c r="A7495" t="str">
        <f t="shared" si="116"/>
        <v>IUD30062</v>
      </c>
      <c r="B7495" s="147" t="s">
        <v>17818</v>
      </c>
      <c r="C7495" s="126" t="s">
        <v>17819</v>
      </c>
      <c r="D7495" s="125" t="s">
        <v>4</v>
      </c>
      <c r="E7495" s="127">
        <v>765.83</v>
      </c>
      <c r="F7495" s="125" t="s">
        <v>31775</v>
      </c>
      <c r="G7495" s="125" t="s">
        <v>28267</v>
      </c>
      <c r="H7495" s="125" t="s">
        <v>28268</v>
      </c>
    </row>
    <row r="7496" spans="1:8">
      <c r="A7496" t="str">
        <f t="shared" ref="A7496:A7559" si="117">IF(ISERROR(SEARCH("/",B7496)=6),TRIM(CLEAN(B7496)),IF(SEARCH("/",B7496)=6,IF(LEN(TRIM(CLEAN(B7496)))=7,LEFT(TRIM(CLEAN(B7496)),6)&amp;"00"&amp;RIGHT(TRIM(CLEAN(B7496)),1),LEFT(TRIM(CLEAN(B7496)),6)&amp;"0"&amp;RIGHT(TRIM(CLEAN(B7496)),2)),TRIM(CLEAN(B7496))))</f>
        <v>IUD30063</v>
      </c>
      <c r="B7496" s="147" t="s">
        <v>7176</v>
      </c>
      <c r="C7496" s="126" t="s">
        <v>7177</v>
      </c>
      <c r="D7496" s="125" t="s">
        <v>1</v>
      </c>
      <c r="E7496" s="127">
        <v>28.65</v>
      </c>
      <c r="F7496" s="125" t="s">
        <v>31775</v>
      </c>
      <c r="G7496" s="125" t="s">
        <v>28267</v>
      </c>
      <c r="H7496" s="125" t="s">
        <v>28268</v>
      </c>
    </row>
    <row r="7497" spans="1:8">
      <c r="A7497" t="str">
        <f t="shared" si="117"/>
        <v>IUD30064</v>
      </c>
      <c r="B7497" s="147" t="s">
        <v>7178</v>
      </c>
      <c r="C7497" s="126" t="s">
        <v>7179</v>
      </c>
      <c r="D7497" s="125" t="s">
        <v>1</v>
      </c>
      <c r="E7497" s="127">
        <v>1332.04</v>
      </c>
      <c r="F7497" s="125" t="s">
        <v>31775</v>
      </c>
      <c r="G7497" s="125" t="s">
        <v>28267</v>
      </c>
      <c r="H7497" s="125" t="s">
        <v>28268</v>
      </c>
    </row>
    <row r="7498" spans="1:8">
      <c r="A7498" t="str">
        <f t="shared" si="117"/>
        <v>IUD30065</v>
      </c>
      <c r="B7498" s="147" t="s">
        <v>7180</v>
      </c>
      <c r="C7498" s="126" t="s">
        <v>7181</v>
      </c>
      <c r="D7498" s="125" t="s">
        <v>1</v>
      </c>
      <c r="E7498" s="127">
        <v>135.38999999999999</v>
      </c>
      <c r="F7498" s="125" t="s">
        <v>31775</v>
      </c>
      <c r="G7498" s="125" t="s">
        <v>28267</v>
      </c>
      <c r="H7498" s="125" t="s">
        <v>28268</v>
      </c>
    </row>
    <row r="7499" spans="1:8">
      <c r="A7499" t="str">
        <f t="shared" si="117"/>
        <v>IUD30066</v>
      </c>
      <c r="B7499" s="147" t="s">
        <v>7182</v>
      </c>
      <c r="C7499" s="126" t="s">
        <v>7183</v>
      </c>
      <c r="D7499" s="125" t="s">
        <v>2</v>
      </c>
      <c r="E7499" s="127">
        <v>153.22999999999999</v>
      </c>
      <c r="F7499" s="125" t="s">
        <v>31775</v>
      </c>
      <c r="G7499" s="125" t="s">
        <v>28267</v>
      </c>
      <c r="H7499" s="125" t="s">
        <v>28268</v>
      </c>
    </row>
    <row r="7500" spans="1:8">
      <c r="A7500" t="str">
        <f t="shared" si="117"/>
        <v>IUD30067</v>
      </c>
      <c r="B7500" s="147" t="s">
        <v>7184</v>
      </c>
      <c r="C7500" s="126" t="s">
        <v>7185</v>
      </c>
      <c r="D7500" s="125" t="s">
        <v>2</v>
      </c>
      <c r="E7500" s="127">
        <v>107.1</v>
      </c>
      <c r="F7500" s="125" t="s">
        <v>31775</v>
      </c>
      <c r="G7500" s="125" t="s">
        <v>28267</v>
      </c>
      <c r="H7500" s="125" t="s">
        <v>28268</v>
      </c>
    </row>
    <row r="7501" spans="1:8">
      <c r="A7501" t="str">
        <f t="shared" si="117"/>
        <v>IUD30068</v>
      </c>
      <c r="B7501" s="147" t="s">
        <v>7186</v>
      </c>
      <c r="C7501" s="126" t="s">
        <v>7187</v>
      </c>
      <c r="D7501" s="125" t="s">
        <v>2</v>
      </c>
      <c r="E7501" s="127">
        <v>113.75</v>
      </c>
      <c r="F7501" s="125" t="s">
        <v>31775</v>
      </c>
      <c r="G7501" s="125" t="s">
        <v>28267</v>
      </c>
      <c r="H7501" s="125" t="s">
        <v>28268</v>
      </c>
    </row>
    <row r="7502" spans="1:8">
      <c r="A7502" t="str">
        <f t="shared" si="117"/>
        <v>IUD30069</v>
      </c>
      <c r="B7502" s="147" t="s">
        <v>7188</v>
      </c>
      <c r="C7502" s="126" t="s">
        <v>7189</v>
      </c>
      <c r="D7502" s="125" t="s">
        <v>2</v>
      </c>
      <c r="E7502" s="127">
        <v>717.28</v>
      </c>
      <c r="F7502" s="125" t="s">
        <v>31775</v>
      </c>
      <c r="G7502" s="125" t="s">
        <v>28267</v>
      </c>
      <c r="H7502" s="125" t="s">
        <v>28268</v>
      </c>
    </row>
    <row r="7503" spans="1:8">
      <c r="A7503" t="str">
        <f t="shared" si="117"/>
        <v>IUD30070</v>
      </c>
      <c r="B7503" s="147" t="s">
        <v>7190</v>
      </c>
      <c r="C7503" s="126" t="s">
        <v>7191</v>
      </c>
      <c r="D7503" s="125" t="s">
        <v>2</v>
      </c>
      <c r="E7503" s="127">
        <v>4434.46</v>
      </c>
      <c r="F7503" s="125" t="s">
        <v>31775</v>
      </c>
      <c r="G7503" s="125" t="s">
        <v>28267</v>
      </c>
      <c r="H7503" s="125" t="s">
        <v>28268</v>
      </c>
    </row>
    <row r="7504" spans="1:8">
      <c r="A7504" t="str">
        <f t="shared" si="117"/>
        <v>IUD30071</v>
      </c>
      <c r="B7504" s="147" t="s">
        <v>7192</v>
      </c>
      <c r="C7504" s="126" t="s">
        <v>7193</v>
      </c>
      <c r="D7504" s="125" t="s">
        <v>1</v>
      </c>
      <c r="E7504" s="127">
        <v>73.67</v>
      </c>
      <c r="F7504" s="125" t="s">
        <v>31775</v>
      </c>
      <c r="G7504" s="125" t="s">
        <v>28267</v>
      </c>
      <c r="H7504" s="125" t="s">
        <v>28268</v>
      </c>
    </row>
    <row r="7505" spans="1:8">
      <c r="A7505" t="str">
        <f t="shared" si="117"/>
        <v>IUD30072</v>
      </c>
      <c r="B7505" s="147" t="s">
        <v>7194</v>
      </c>
      <c r="C7505" s="126" t="s">
        <v>7195</v>
      </c>
      <c r="D7505" s="125" t="s">
        <v>2</v>
      </c>
      <c r="E7505" s="127">
        <v>238.85</v>
      </c>
      <c r="F7505" s="125" t="s">
        <v>31775</v>
      </c>
      <c r="G7505" s="125" t="s">
        <v>28267</v>
      </c>
      <c r="H7505" s="125" t="s">
        <v>28268</v>
      </c>
    </row>
    <row r="7506" spans="1:8">
      <c r="A7506" t="str">
        <f t="shared" si="117"/>
        <v>IUD30073</v>
      </c>
      <c r="B7506" s="147" t="s">
        <v>7196</v>
      </c>
      <c r="C7506" s="126" t="s">
        <v>7197</v>
      </c>
      <c r="D7506" s="125" t="s">
        <v>1</v>
      </c>
      <c r="E7506" s="127">
        <v>293.94</v>
      </c>
      <c r="F7506" s="125" t="s">
        <v>31775</v>
      </c>
      <c r="G7506" s="125" t="s">
        <v>28267</v>
      </c>
      <c r="H7506" s="125" t="s">
        <v>28268</v>
      </c>
    </row>
    <row r="7507" spans="1:8">
      <c r="A7507" t="str">
        <f t="shared" si="117"/>
        <v>IUD30074</v>
      </c>
      <c r="B7507" s="147" t="s">
        <v>7198</v>
      </c>
      <c r="C7507" s="126" t="s">
        <v>7199</v>
      </c>
      <c r="D7507" s="125" t="s">
        <v>4</v>
      </c>
      <c r="E7507" s="127">
        <v>47.89</v>
      </c>
      <c r="F7507" s="125" t="s">
        <v>31775</v>
      </c>
      <c r="G7507" s="125" t="s">
        <v>28267</v>
      </c>
      <c r="H7507" s="125" t="s">
        <v>28268</v>
      </c>
    </row>
    <row r="7508" spans="1:8">
      <c r="A7508" t="str">
        <f t="shared" si="117"/>
        <v>IUD30075</v>
      </c>
      <c r="B7508" s="147" t="s">
        <v>7200</v>
      </c>
      <c r="C7508" s="126" t="s">
        <v>7201</v>
      </c>
      <c r="D7508" s="125" t="s">
        <v>1</v>
      </c>
      <c r="E7508" s="127">
        <v>432.95</v>
      </c>
      <c r="F7508" s="125" t="s">
        <v>31775</v>
      </c>
      <c r="G7508" s="125" t="s">
        <v>28267</v>
      </c>
      <c r="H7508" s="125" t="s">
        <v>28268</v>
      </c>
    </row>
    <row r="7509" spans="1:8">
      <c r="A7509" t="str">
        <f t="shared" si="117"/>
        <v>IUD30076</v>
      </c>
      <c r="B7509" s="147" t="s">
        <v>7202</v>
      </c>
      <c r="C7509" s="126" t="s">
        <v>7865</v>
      </c>
      <c r="D7509" s="125" t="s">
        <v>1</v>
      </c>
      <c r="E7509" s="127">
        <v>1507.34</v>
      </c>
      <c r="F7509" s="125" t="s">
        <v>31775</v>
      </c>
      <c r="G7509" s="125" t="s">
        <v>28267</v>
      </c>
      <c r="H7509" s="125" t="s">
        <v>28268</v>
      </c>
    </row>
    <row r="7510" spans="1:8">
      <c r="A7510" t="str">
        <f t="shared" si="117"/>
        <v>IUD30077</v>
      </c>
      <c r="B7510" s="147" t="s">
        <v>7204</v>
      </c>
      <c r="C7510" s="126" t="s">
        <v>7205</v>
      </c>
      <c r="D7510" s="125" t="s">
        <v>1</v>
      </c>
      <c r="E7510" s="127">
        <v>2507.1999999999998</v>
      </c>
      <c r="F7510" s="125" t="s">
        <v>31775</v>
      </c>
      <c r="G7510" s="125" t="s">
        <v>28267</v>
      </c>
      <c r="H7510" s="125" t="s">
        <v>28268</v>
      </c>
    </row>
    <row r="7511" spans="1:8">
      <c r="A7511" t="str">
        <f t="shared" si="117"/>
        <v>IUD30078</v>
      </c>
      <c r="B7511" s="147" t="s">
        <v>7206</v>
      </c>
      <c r="C7511" s="126" t="s">
        <v>7207</v>
      </c>
      <c r="D7511" s="125" t="s">
        <v>5</v>
      </c>
      <c r="E7511" s="127">
        <v>11.53</v>
      </c>
      <c r="F7511" s="125" t="s">
        <v>31775</v>
      </c>
      <c r="G7511" s="125" t="s">
        <v>28267</v>
      </c>
      <c r="H7511" s="125" t="s">
        <v>28268</v>
      </c>
    </row>
    <row r="7512" spans="1:8">
      <c r="A7512" t="str">
        <f t="shared" si="117"/>
        <v>IUD30079</v>
      </c>
      <c r="B7512" s="147" t="s">
        <v>7208</v>
      </c>
      <c r="C7512" s="126" t="s">
        <v>7209</v>
      </c>
      <c r="D7512" s="125" t="s">
        <v>4</v>
      </c>
      <c r="E7512" s="127">
        <v>112.8</v>
      </c>
      <c r="F7512" s="125" t="s">
        <v>31775</v>
      </c>
      <c r="G7512" s="125" t="s">
        <v>28267</v>
      </c>
      <c r="H7512" s="125" t="s">
        <v>28268</v>
      </c>
    </row>
    <row r="7513" spans="1:8" ht="23.25">
      <c r="A7513" t="str">
        <f t="shared" si="117"/>
        <v>IUD30080</v>
      </c>
      <c r="B7513" s="147" t="s">
        <v>7210</v>
      </c>
      <c r="C7513" s="126" t="s">
        <v>7211</v>
      </c>
      <c r="D7513" s="125" t="s">
        <v>3</v>
      </c>
      <c r="E7513" s="127">
        <v>291.27</v>
      </c>
      <c r="F7513" s="125" t="s">
        <v>31775</v>
      </c>
      <c r="G7513" s="125" t="s">
        <v>28267</v>
      </c>
      <c r="H7513" s="125" t="s">
        <v>28268</v>
      </c>
    </row>
    <row r="7514" spans="1:8">
      <c r="A7514" t="str">
        <f t="shared" si="117"/>
        <v>IUD30081</v>
      </c>
      <c r="B7514" s="147" t="s">
        <v>7212</v>
      </c>
      <c r="C7514" s="126" t="s">
        <v>7213</v>
      </c>
      <c r="D7514" s="125" t="s">
        <v>3</v>
      </c>
      <c r="E7514" s="127">
        <v>11.74</v>
      </c>
      <c r="F7514" s="125" t="s">
        <v>31775</v>
      </c>
      <c r="G7514" s="125" t="s">
        <v>28267</v>
      </c>
      <c r="H7514" s="125" t="s">
        <v>28268</v>
      </c>
    </row>
    <row r="7515" spans="1:8">
      <c r="A7515" t="str">
        <f t="shared" si="117"/>
        <v>IUD30082</v>
      </c>
      <c r="B7515" s="147" t="s">
        <v>7214</v>
      </c>
      <c r="C7515" s="126" t="s">
        <v>7215</v>
      </c>
      <c r="D7515" s="125" t="s">
        <v>2</v>
      </c>
      <c r="E7515" s="127">
        <v>704.72</v>
      </c>
      <c r="F7515" s="125" t="s">
        <v>31775</v>
      </c>
      <c r="G7515" s="125" t="s">
        <v>28267</v>
      </c>
      <c r="H7515" s="125" t="s">
        <v>28268</v>
      </c>
    </row>
    <row r="7516" spans="1:8">
      <c r="A7516" t="str">
        <f t="shared" si="117"/>
        <v>IUD30083</v>
      </c>
      <c r="B7516" s="147" t="s">
        <v>7216</v>
      </c>
      <c r="C7516" s="126" t="s">
        <v>7217</v>
      </c>
      <c r="D7516" s="125" t="s">
        <v>3</v>
      </c>
      <c r="E7516" s="127">
        <v>128.63</v>
      </c>
      <c r="F7516" s="125" t="s">
        <v>31775</v>
      </c>
      <c r="G7516" s="125" t="s">
        <v>28267</v>
      </c>
      <c r="H7516" s="125" t="s">
        <v>28268</v>
      </c>
    </row>
    <row r="7517" spans="1:8">
      <c r="A7517" t="str">
        <f t="shared" si="117"/>
        <v>IUD30084</v>
      </c>
      <c r="B7517" s="147" t="s">
        <v>7218</v>
      </c>
      <c r="C7517" s="126" t="s">
        <v>7219</v>
      </c>
      <c r="D7517" s="125" t="s">
        <v>2</v>
      </c>
      <c r="E7517" s="127">
        <v>217.39</v>
      </c>
      <c r="F7517" s="125" t="s">
        <v>31775</v>
      </c>
      <c r="G7517" s="125" t="s">
        <v>28267</v>
      </c>
      <c r="H7517" s="125" t="s">
        <v>28268</v>
      </c>
    </row>
    <row r="7518" spans="1:8">
      <c r="A7518" t="str">
        <f t="shared" si="117"/>
        <v>IUD30085</v>
      </c>
      <c r="B7518" s="147" t="s">
        <v>7220</v>
      </c>
      <c r="C7518" s="126" t="s">
        <v>7221</v>
      </c>
      <c r="D7518" s="125" t="s">
        <v>1</v>
      </c>
      <c r="E7518" s="127">
        <v>864.48</v>
      </c>
      <c r="F7518" s="125" t="s">
        <v>31775</v>
      </c>
      <c r="G7518" s="125" t="s">
        <v>28267</v>
      </c>
      <c r="H7518" s="125" t="s">
        <v>28268</v>
      </c>
    </row>
    <row r="7519" spans="1:8" ht="23.25">
      <c r="A7519" t="str">
        <f t="shared" si="117"/>
        <v>IUD30086</v>
      </c>
      <c r="B7519" s="147" t="s">
        <v>17438</v>
      </c>
      <c r="C7519" s="126" t="s">
        <v>17439</v>
      </c>
      <c r="D7519" s="125" t="s">
        <v>3</v>
      </c>
      <c r="E7519" s="127">
        <v>24.96</v>
      </c>
      <c r="F7519" s="125" t="s">
        <v>31775</v>
      </c>
      <c r="G7519" s="125" t="s">
        <v>28267</v>
      </c>
      <c r="H7519" s="125" t="s">
        <v>28268</v>
      </c>
    </row>
    <row r="7520" spans="1:8">
      <c r="A7520" t="str">
        <f t="shared" si="117"/>
        <v>IUD30088</v>
      </c>
      <c r="B7520" s="147" t="s">
        <v>7222</v>
      </c>
      <c r="C7520" s="126" t="s">
        <v>7223</v>
      </c>
      <c r="D7520" s="125" t="s">
        <v>2</v>
      </c>
      <c r="E7520" s="127">
        <v>616.52</v>
      </c>
      <c r="F7520" s="125" t="s">
        <v>31775</v>
      </c>
      <c r="G7520" s="125" t="s">
        <v>28267</v>
      </c>
      <c r="H7520" s="125" t="s">
        <v>28268</v>
      </c>
    </row>
    <row r="7521" spans="1:8">
      <c r="A7521" t="str">
        <f t="shared" si="117"/>
        <v>IUD30089</v>
      </c>
      <c r="B7521" s="147" t="s">
        <v>7224</v>
      </c>
      <c r="C7521" s="126" t="s">
        <v>7225</v>
      </c>
      <c r="D7521" s="125" t="s">
        <v>1</v>
      </c>
      <c r="E7521" s="127">
        <v>156.37</v>
      </c>
      <c r="F7521" s="125" t="s">
        <v>31775</v>
      </c>
      <c r="G7521" s="125" t="s">
        <v>28267</v>
      </c>
      <c r="H7521" s="125" t="s">
        <v>28268</v>
      </c>
    </row>
    <row r="7522" spans="1:8" ht="23.25">
      <c r="A7522" t="str">
        <f t="shared" si="117"/>
        <v>IUD30090</v>
      </c>
      <c r="B7522" s="147" t="s">
        <v>7226</v>
      </c>
      <c r="C7522" s="126" t="s">
        <v>7227</v>
      </c>
      <c r="D7522" s="125" t="s">
        <v>1</v>
      </c>
      <c r="E7522" s="127">
        <v>849.25</v>
      </c>
      <c r="F7522" s="125" t="s">
        <v>31775</v>
      </c>
      <c r="G7522" s="125" t="s">
        <v>28267</v>
      </c>
      <c r="H7522" s="125" t="s">
        <v>28268</v>
      </c>
    </row>
    <row r="7523" spans="1:8" ht="23.25">
      <c r="A7523" t="str">
        <f t="shared" si="117"/>
        <v>IUD30091</v>
      </c>
      <c r="B7523" s="147" t="s">
        <v>7228</v>
      </c>
      <c r="C7523" s="126" t="s">
        <v>7229</v>
      </c>
      <c r="D7523" s="125" t="s">
        <v>1</v>
      </c>
      <c r="E7523" s="127">
        <v>1447.32</v>
      </c>
      <c r="F7523" s="125" t="s">
        <v>31775</v>
      </c>
      <c r="G7523" s="125" t="s">
        <v>28267</v>
      </c>
      <c r="H7523" s="125" t="s">
        <v>28268</v>
      </c>
    </row>
    <row r="7524" spans="1:8" ht="23.25">
      <c r="A7524" t="str">
        <f t="shared" si="117"/>
        <v>IUD30092</v>
      </c>
      <c r="B7524" s="147" t="s">
        <v>7230</v>
      </c>
      <c r="C7524" s="126" t="s">
        <v>7231</v>
      </c>
      <c r="D7524" s="125" t="s">
        <v>1</v>
      </c>
      <c r="E7524" s="127">
        <v>2450.14</v>
      </c>
      <c r="F7524" s="125" t="s">
        <v>31775</v>
      </c>
      <c r="G7524" s="125" t="s">
        <v>28267</v>
      </c>
      <c r="H7524" s="125" t="s">
        <v>28268</v>
      </c>
    </row>
    <row r="7525" spans="1:8">
      <c r="A7525" t="str">
        <f t="shared" si="117"/>
        <v>IUD30093</v>
      </c>
      <c r="B7525" s="147" t="s">
        <v>7232</v>
      </c>
      <c r="C7525" s="126" t="s">
        <v>7233</v>
      </c>
      <c r="D7525" s="125" t="s">
        <v>1</v>
      </c>
      <c r="E7525" s="127">
        <v>225.54</v>
      </c>
      <c r="F7525" s="125" t="s">
        <v>31775</v>
      </c>
      <c r="G7525" s="125" t="s">
        <v>28267</v>
      </c>
      <c r="H7525" s="125" t="s">
        <v>28268</v>
      </c>
    </row>
    <row r="7526" spans="1:8">
      <c r="A7526" t="str">
        <f t="shared" si="117"/>
        <v>IUD30094</v>
      </c>
      <c r="B7526" s="147" t="s">
        <v>7234</v>
      </c>
      <c r="C7526" s="126" t="s">
        <v>7235</v>
      </c>
      <c r="D7526" s="125" t="s">
        <v>1</v>
      </c>
      <c r="E7526" s="127">
        <v>316.95</v>
      </c>
      <c r="F7526" s="125" t="s">
        <v>31775</v>
      </c>
      <c r="G7526" s="125" t="s">
        <v>28267</v>
      </c>
      <c r="H7526" s="125" t="s">
        <v>28268</v>
      </c>
    </row>
    <row r="7527" spans="1:8" ht="23.25">
      <c r="A7527" t="str">
        <f t="shared" si="117"/>
        <v>IUD30095</v>
      </c>
      <c r="B7527" s="147" t="s">
        <v>7236</v>
      </c>
      <c r="C7527" s="126" t="s">
        <v>7237</v>
      </c>
      <c r="D7527" s="125" t="s">
        <v>2</v>
      </c>
      <c r="E7527" s="127">
        <v>185.86</v>
      </c>
      <c r="F7527" s="125" t="s">
        <v>31775</v>
      </c>
      <c r="G7527" s="125" t="s">
        <v>28267</v>
      </c>
      <c r="H7527" s="125" t="s">
        <v>28268</v>
      </c>
    </row>
    <row r="7528" spans="1:8">
      <c r="A7528" t="str">
        <f t="shared" si="117"/>
        <v>IUD30096</v>
      </c>
      <c r="B7528" s="147" t="s">
        <v>7238</v>
      </c>
      <c r="C7528" s="126" t="s">
        <v>7239</v>
      </c>
      <c r="D7528" s="125" t="s">
        <v>7240</v>
      </c>
      <c r="E7528" s="127">
        <v>70.930000000000007</v>
      </c>
      <c r="F7528" s="125" t="s">
        <v>31775</v>
      </c>
      <c r="G7528" s="125" t="s">
        <v>28267</v>
      </c>
      <c r="H7528" s="125" t="s">
        <v>28268</v>
      </c>
    </row>
    <row r="7529" spans="1:8" ht="23.25">
      <c r="A7529" t="str">
        <f t="shared" si="117"/>
        <v>IUD30097</v>
      </c>
      <c r="B7529" s="147" t="s">
        <v>7241</v>
      </c>
      <c r="C7529" s="126" t="s">
        <v>7242</v>
      </c>
      <c r="D7529" s="125" t="s">
        <v>2</v>
      </c>
      <c r="E7529" s="127">
        <v>1663.73</v>
      </c>
      <c r="F7529" s="125" t="s">
        <v>31775</v>
      </c>
      <c r="G7529" s="125" t="s">
        <v>28267</v>
      </c>
      <c r="H7529" s="125" t="s">
        <v>28268</v>
      </c>
    </row>
    <row r="7530" spans="1:8" ht="23.25">
      <c r="A7530" t="str">
        <f t="shared" si="117"/>
        <v>IUD30098</v>
      </c>
      <c r="B7530" s="147" t="s">
        <v>7243</v>
      </c>
      <c r="C7530" s="126" t="s">
        <v>7244</v>
      </c>
      <c r="D7530" s="125" t="s">
        <v>2</v>
      </c>
      <c r="E7530" s="127">
        <v>1657.4</v>
      </c>
      <c r="F7530" s="125" t="s">
        <v>31775</v>
      </c>
      <c r="G7530" s="125" t="s">
        <v>28267</v>
      </c>
      <c r="H7530" s="125" t="s">
        <v>28268</v>
      </c>
    </row>
    <row r="7531" spans="1:8" ht="23.25">
      <c r="A7531" t="str">
        <f t="shared" si="117"/>
        <v>IUD30099</v>
      </c>
      <c r="B7531" s="147" t="s">
        <v>7245</v>
      </c>
      <c r="C7531" s="126" t="s">
        <v>7246</v>
      </c>
      <c r="D7531" s="125" t="s">
        <v>4</v>
      </c>
      <c r="E7531" s="127">
        <v>258.95</v>
      </c>
      <c r="F7531" s="125" t="s">
        <v>31775</v>
      </c>
      <c r="G7531" s="125" t="s">
        <v>28267</v>
      </c>
      <c r="H7531" s="125" t="s">
        <v>28268</v>
      </c>
    </row>
    <row r="7532" spans="1:8">
      <c r="A7532" t="str">
        <f t="shared" si="117"/>
        <v>IUD30100</v>
      </c>
      <c r="B7532" s="147" t="s">
        <v>16242</v>
      </c>
      <c r="C7532" s="126" t="s">
        <v>16243</v>
      </c>
      <c r="D7532" s="125" t="s">
        <v>2</v>
      </c>
      <c r="E7532" s="127">
        <v>74.23</v>
      </c>
      <c r="F7532" s="125" t="s">
        <v>31775</v>
      </c>
      <c r="G7532" s="125" t="s">
        <v>28267</v>
      </c>
      <c r="H7532" s="125" t="s">
        <v>28268</v>
      </c>
    </row>
    <row r="7533" spans="1:8" ht="34.5">
      <c r="A7533" t="str">
        <f t="shared" si="117"/>
        <v>IUD30101</v>
      </c>
      <c r="B7533" s="147" t="s">
        <v>16244</v>
      </c>
      <c r="C7533" s="126" t="s">
        <v>16245</v>
      </c>
      <c r="D7533" s="125" t="s">
        <v>2</v>
      </c>
      <c r="E7533" s="127">
        <v>4001.51</v>
      </c>
      <c r="F7533" s="125" t="s">
        <v>31775</v>
      </c>
      <c r="G7533" s="125" t="s">
        <v>28267</v>
      </c>
      <c r="H7533" s="125" t="s">
        <v>28268</v>
      </c>
    </row>
    <row r="7534" spans="1:8">
      <c r="A7534" t="str">
        <f t="shared" si="117"/>
        <v>IUD30102</v>
      </c>
      <c r="B7534" s="147" t="s">
        <v>7247</v>
      </c>
      <c r="C7534" s="126" t="s">
        <v>7248</v>
      </c>
      <c r="D7534" s="125" t="s">
        <v>2</v>
      </c>
      <c r="E7534" s="127">
        <v>277.52999999999997</v>
      </c>
      <c r="F7534" s="125" t="s">
        <v>31775</v>
      </c>
      <c r="G7534" s="125" t="s">
        <v>28267</v>
      </c>
      <c r="H7534" s="125" t="s">
        <v>28268</v>
      </c>
    </row>
    <row r="7535" spans="1:8">
      <c r="A7535" t="str">
        <f t="shared" si="117"/>
        <v>IUD30103</v>
      </c>
      <c r="B7535" s="147" t="s">
        <v>7249</v>
      </c>
      <c r="C7535" s="126" t="s">
        <v>7250</v>
      </c>
      <c r="D7535" s="125" t="s">
        <v>1</v>
      </c>
      <c r="E7535" s="127">
        <v>76.459999999999994</v>
      </c>
      <c r="F7535" s="125" t="s">
        <v>31775</v>
      </c>
      <c r="G7535" s="125" t="s">
        <v>28267</v>
      </c>
      <c r="H7535" s="125" t="s">
        <v>28268</v>
      </c>
    </row>
    <row r="7536" spans="1:8">
      <c r="A7536" t="str">
        <f t="shared" si="117"/>
        <v>IUD30104</v>
      </c>
      <c r="B7536" s="147" t="s">
        <v>7251</v>
      </c>
      <c r="C7536" s="126" t="s">
        <v>7252</v>
      </c>
      <c r="D7536" s="125" t="s">
        <v>2</v>
      </c>
      <c r="E7536" s="127">
        <v>39.340000000000003</v>
      </c>
      <c r="F7536" s="125" t="s">
        <v>31775</v>
      </c>
      <c r="G7536" s="125" t="s">
        <v>28267</v>
      </c>
      <c r="H7536" s="125" t="s">
        <v>28268</v>
      </c>
    </row>
    <row r="7537" spans="1:8">
      <c r="A7537" t="str">
        <f t="shared" si="117"/>
        <v>IUD30105</v>
      </c>
      <c r="B7537" s="147" t="s">
        <v>7253</v>
      </c>
      <c r="C7537" s="126" t="s">
        <v>7254</v>
      </c>
      <c r="D7537" s="125" t="s">
        <v>4</v>
      </c>
      <c r="E7537" s="127">
        <v>429.13</v>
      </c>
      <c r="F7537" s="125" t="s">
        <v>31775</v>
      </c>
      <c r="G7537" s="125" t="s">
        <v>28267</v>
      </c>
      <c r="H7537" s="125" t="s">
        <v>28268</v>
      </c>
    </row>
    <row r="7538" spans="1:8">
      <c r="A7538" t="str">
        <f t="shared" si="117"/>
        <v>IUD30106</v>
      </c>
      <c r="B7538" s="147" t="s">
        <v>7255</v>
      </c>
      <c r="C7538" s="126" t="s">
        <v>7256</v>
      </c>
      <c r="D7538" s="125" t="s">
        <v>4</v>
      </c>
      <c r="E7538" s="127">
        <v>232.06</v>
      </c>
      <c r="F7538" s="125" t="s">
        <v>31775</v>
      </c>
      <c r="G7538" s="125" t="s">
        <v>28267</v>
      </c>
      <c r="H7538" s="125" t="s">
        <v>28268</v>
      </c>
    </row>
    <row r="7539" spans="1:8">
      <c r="A7539" t="str">
        <f t="shared" si="117"/>
        <v>IUD30107</v>
      </c>
      <c r="B7539" s="147" t="s">
        <v>227</v>
      </c>
      <c r="C7539" s="126" t="s">
        <v>233</v>
      </c>
      <c r="D7539" s="125" t="s">
        <v>3</v>
      </c>
      <c r="E7539" s="127">
        <v>2.91</v>
      </c>
      <c r="F7539" s="125" t="s">
        <v>31775</v>
      </c>
      <c r="G7539" s="125" t="s">
        <v>28267</v>
      </c>
      <c r="H7539" s="125" t="s">
        <v>28268</v>
      </c>
    </row>
    <row r="7540" spans="1:8" ht="23.25">
      <c r="A7540" t="str">
        <f t="shared" si="117"/>
        <v>IUD30108</v>
      </c>
      <c r="B7540" s="147" t="s">
        <v>7257</v>
      </c>
      <c r="C7540" s="126" t="s">
        <v>7258</v>
      </c>
      <c r="D7540" s="125" t="s">
        <v>3</v>
      </c>
      <c r="E7540" s="127">
        <v>1006.03</v>
      </c>
      <c r="F7540" s="125" t="s">
        <v>31775</v>
      </c>
      <c r="G7540" s="125" t="s">
        <v>28267</v>
      </c>
      <c r="H7540" s="125" t="s">
        <v>28268</v>
      </c>
    </row>
    <row r="7541" spans="1:8">
      <c r="A7541" t="str">
        <f t="shared" si="117"/>
        <v>IUD30109</v>
      </c>
      <c r="B7541" s="147" t="s">
        <v>7259</v>
      </c>
      <c r="C7541" s="126" t="s">
        <v>7260</v>
      </c>
      <c r="D7541" s="125" t="s">
        <v>1</v>
      </c>
      <c r="E7541" s="127">
        <v>742.84</v>
      </c>
      <c r="F7541" s="125" t="s">
        <v>31775</v>
      </c>
      <c r="G7541" s="125" t="s">
        <v>28267</v>
      </c>
      <c r="H7541" s="125" t="s">
        <v>28268</v>
      </c>
    </row>
    <row r="7542" spans="1:8" ht="23.25">
      <c r="A7542" t="str">
        <f t="shared" si="117"/>
        <v>IUD30110</v>
      </c>
      <c r="B7542" s="147" t="s">
        <v>7261</v>
      </c>
      <c r="C7542" s="126" t="s">
        <v>7262</v>
      </c>
      <c r="D7542" s="125" t="s">
        <v>2</v>
      </c>
      <c r="E7542" s="127">
        <v>1322.09</v>
      </c>
      <c r="F7542" s="125" t="s">
        <v>31775</v>
      </c>
      <c r="G7542" s="125" t="s">
        <v>28267</v>
      </c>
      <c r="H7542" s="125" t="s">
        <v>28268</v>
      </c>
    </row>
    <row r="7543" spans="1:8">
      <c r="A7543" t="str">
        <f t="shared" si="117"/>
        <v>IUD30111</v>
      </c>
      <c r="B7543" s="147" t="s">
        <v>7263</v>
      </c>
      <c r="C7543" s="126" t="s">
        <v>7264</v>
      </c>
      <c r="D7543" s="125" t="s">
        <v>4</v>
      </c>
      <c r="E7543" s="127">
        <v>172.09</v>
      </c>
      <c r="F7543" s="125" t="s">
        <v>31775</v>
      </c>
      <c r="G7543" s="125" t="s">
        <v>28267</v>
      </c>
      <c r="H7543" s="125" t="s">
        <v>28268</v>
      </c>
    </row>
    <row r="7544" spans="1:8">
      <c r="A7544" t="str">
        <f t="shared" si="117"/>
        <v>IUD30112</v>
      </c>
      <c r="B7544" s="147" t="s">
        <v>7265</v>
      </c>
      <c r="C7544" s="126" t="s">
        <v>7266</v>
      </c>
      <c r="D7544" s="125" t="s">
        <v>4</v>
      </c>
      <c r="E7544" s="127">
        <v>210.63</v>
      </c>
      <c r="F7544" s="125" t="s">
        <v>31775</v>
      </c>
      <c r="G7544" s="125" t="s">
        <v>28267</v>
      </c>
      <c r="H7544" s="125" t="s">
        <v>28268</v>
      </c>
    </row>
    <row r="7545" spans="1:8">
      <c r="A7545" t="str">
        <f t="shared" si="117"/>
        <v>IUD30113</v>
      </c>
      <c r="B7545" s="147" t="s">
        <v>7267</v>
      </c>
      <c r="C7545" s="126" t="s">
        <v>7268</v>
      </c>
      <c r="D7545" s="125" t="s">
        <v>2</v>
      </c>
      <c r="E7545" s="127">
        <v>140.4</v>
      </c>
      <c r="F7545" s="125" t="s">
        <v>31775</v>
      </c>
      <c r="G7545" s="125" t="s">
        <v>28267</v>
      </c>
      <c r="H7545" s="125" t="s">
        <v>28268</v>
      </c>
    </row>
    <row r="7546" spans="1:8" ht="23.25">
      <c r="A7546" t="str">
        <f t="shared" si="117"/>
        <v>IUD30114</v>
      </c>
      <c r="B7546" s="147" t="s">
        <v>7269</v>
      </c>
      <c r="C7546" s="126" t="s">
        <v>7270</v>
      </c>
      <c r="D7546" s="125" t="s">
        <v>3</v>
      </c>
      <c r="E7546" s="127">
        <v>338.74</v>
      </c>
      <c r="F7546" s="125" t="s">
        <v>31775</v>
      </c>
      <c r="G7546" s="125" t="s">
        <v>28267</v>
      </c>
      <c r="H7546" s="125" t="s">
        <v>28268</v>
      </c>
    </row>
    <row r="7547" spans="1:8">
      <c r="A7547" t="str">
        <f t="shared" si="117"/>
        <v>IUD30115</v>
      </c>
      <c r="B7547" s="147" t="s">
        <v>7271</v>
      </c>
      <c r="C7547" s="126" t="s">
        <v>7272</v>
      </c>
      <c r="D7547" s="125" t="s">
        <v>1</v>
      </c>
      <c r="E7547" s="127">
        <v>1110.03</v>
      </c>
      <c r="F7547" s="125" t="s">
        <v>31775</v>
      </c>
      <c r="G7547" s="125" t="s">
        <v>28267</v>
      </c>
      <c r="H7547" s="125" t="s">
        <v>28268</v>
      </c>
    </row>
    <row r="7548" spans="1:8">
      <c r="A7548" t="str">
        <f t="shared" si="117"/>
        <v>IUD30116</v>
      </c>
      <c r="B7548" s="147" t="s">
        <v>7273</v>
      </c>
      <c r="C7548" s="126" t="s">
        <v>7274</v>
      </c>
      <c r="D7548" s="125" t="s">
        <v>1</v>
      </c>
      <c r="E7548" s="127">
        <v>312.27999999999997</v>
      </c>
      <c r="F7548" s="125" t="s">
        <v>31775</v>
      </c>
      <c r="G7548" s="125" t="s">
        <v>28267</v>
      </c>
      <c r="H7548" s="125" t="s">
        <v>28268</v>
      </c>
    </row>
    <row r="7549" spans="1:8" ht="23.25">
      <c r="A7549" t="str">
        <f t="shared" si="117"/>
        <v>IUD30117</v>
      </c>
      <c r="B7549" s="147" t="s">
        <v>7275</v>
      </c>
      <c r="C7549" s="126" t="s">
        <v>7276</v>
      </c>
      <c r="D7549" s="125" t="s">
        <v>1</v>
      </c>
      <c r="E7549" s="127">
        <v>6484.93</v>
      </c>
      <c r="F7549" s="125" t="s">
        <v>31775</v>
      </c>
      <c r="G7549" s="125" t="s">
        <v>28267</v>
      </c>
      <c r="H7549" s="125" t="s">
        <v>28268</v>
      </c>
    </row>
    <row r="7550" spans="1:8" ht="23.25">
      <c r="A7550" t="str">
        <f t="shared" si="117"/>
        <v>IUD30118</v>
      </c>
      <c r="B7550" s="147" t="s">
        <v>7277</v>
      </c>
      <c r="C7550" s="126" t="s">
        <v>7278</v>
      </c>
      <c r="D7550" s="125" t="s">
        <v>1</v>
      </c>
      <c r="E7550" s="127">
        <v>6346.22</v>
      </c>
      <c r="F7550" s="125" t="s">
        <v>31775</v>
      </c>
      <c r="G7550" s="125" t="s">
        <v>28267</v>
      </c>
      <c r="H7550" s="125" t="s">
        <v>28268</v>
      </c>
    </row>
    <row r="7551" spans="1:8" ht="23.25">
      <c r="A7551" t="str">
        <f t="shared" si="117"/>
        <v>IUD30119</v>
      </c>
      <c r="B7551" s="147" t="s">
        <v>7279</v>
      </c>
      <c r="C7551" s="126" t="s">
        <v>7280</v>
      </c>
      <c r="D7551" s="125" t="s">
        <v>16872</v>
      </c>
      <c r="E7551" s="127">
        <v>114.08</v>
      </c>
      <c r="F7551" s="125" t="s">
        <v>31775</v>
      </c>
      <c r="G7551" s="125" t="s">
        <v>28267</v>
      </c>
      <c r="H7551" s="125" t="s">
        <v>28268</v>
      </c>
    </row>
    <row r="7552" spans="1:8">
      <c r="A7552" t="str">
        <f t="shared" si="117"/>
        <v>IUD30120</v>
      </c>
      <c r="B7552" s="147" t="s">
        <v>7281</v>
      </c>
      <c r="C7552" s="126" t="s">
        <v>7282</v>
      </c>
      <c r="D7552" s="125" t="s">
        <v>3</v>
      </c>
      <c r="E7552" s="127">
        <v>7.18</v>
      </c>
      <c r="F7552" s="125" t="s">
        <v>31775</v>
      </c>
      <c r="G7552" s="125" t="s">
        <v>28267</v>
      </c>
      <c r="H7552" s="125" t="s">
        <v>28268</v>
      </c>
    </row>
    <row r="7553" spans="1:8" ht="23.25">
      <c r="A7553" t="str">
        <f t="shared" si="117"/>
        <v>IUD30121</v>
      </c>
      <c r="B7553" s="147" t="s">
        <v>7908</v>
      </c>
      <c r="C7553" s="126" t="s">
        <v>7909</v>
      </c>
      <c r="D7553" s="125" t="s">
        <v>1</v>
      </c>
      <c r="E7553" s="127">
        <v>10554.08</v>
      </c>
      <c r="F7553" s="125" t="s">
        <v>31775</v>
      </c>
      <c r="G7553" s="125" t="s">
        <v>28267</v>
      </c>
      <c r="H7553" s="125" t="s">
        <v>28268</v>
      </c>
    </row>
    <row r="7554" spans="1:8">
      <c r="A7554" t="str">
        <f t="shared" si="117"/>
        <v>IUD30122</v>
      </c>
      <c r="B7554" s="147" t="s">
        <v>8018</v>
      </c>
      <c r="C7554" s="126" t="s">
        <v>8019</v>
      </c>
      <c r="D7554" s="125" t="s">
        <v>1</v>
      </c>
      <c r="E7554" s="127">
        <v>27456.83</v>
      </c>
      <c r="F7554" s="125" t="s">
        <v>31775</v>
      </c>
      <c r="G7554" s="125" t="s">
        <v>28267</v>
      </c>
      <c r="H7554" s="125" t="s">
        <v>28268</v>
      </c>
    </row>
    <row r="7555" spans="1:8">
      <c r="A7555" t="str">
        <f t="shared" si="117"/>
        <v>IUD30123</v>
      </c>
      <c r="B7555" s="147" t="s">
        <v>8026</v>
      </c>
      <c r="C7555" s="126" t="s">
        <v>8027</v>
      </c>
      <c r="D7555" s="125" t="s">
        <v>1</v>
      </c>
      <c r="E7555" s="127">
        <v>44345.31</v>
      </c>
      <c r="F7555" s="125" t="s">
        <v>31775</v>
      </c>
      <c r="G7555" s="125" t="s">
        <v>28267</v>
      </c>
      <c r="H7555" s="125" t="s">
        <v>28268</v>
      </c>
    </row>
    <row r="7556" spans="1:8" ht="23.25">
      <c r="A7556" t="str">
        <f t="shared" si="117"/>
        <v>IUD30124</v>
      </c>
      <c r="B7556" s="147" t="s">
        <v>8434</v>
      </c>
      <c r="C7556" s="126" t="s">
        <v>8435</v>
      </c>
      <c r="D7556" s="125" t="s">
        <v>3</v>
      </c>
      <c r="E7556" s="127">
        <v>55.61</v>
      </c>
      <c r="F7556" s="125" t="s">
        <v>31775</v>
      </c>
      <c r="G7556" s="125" t="s">
        <v>28267</v>
      </c>
      <c r="H7556" s="125" t="s">
        <v>28268</v>
      </c>
    </row>
    <row r="7557" spans="1:8">
      <c r="A7557" t="str">
        <f t="shared" si="117"/>
        <v>IUD30125</v>
      </c>
      <c r="B7557" s="147" t="s">
        <v>8436</v>
      </c>
      <c r="C7557" s="126" t="s">
        <v>8437</v>
      </c>
      <c r="D7557" s="125" t="s">
        <v>2</v>
      </c>
      <c r="E7557" s="127">
        <v>35.840000000000003</v>
      </c>
      <c r="F7557" s="125" t="s">
        <v>31775</v>
      </c>
      <c r="G7557" s="125" t="s">
        <v>28267</v>
      </c>
      <c r="H7557" s="125" t="s">
        <v>28268</v>
      </c>
    </row>
    <row r="7558" spans="1:8">
      <c r="A7558" t="str">
        <f t="shared" si="117"/>
        <v>IUD30126</v>
      </c>
      <c r="B7558" s="147" t="s">
        <v>8438</v>
      </c>
      <c r="C7558" s="126" t="s">
        <v>31797</v>
      </c>
      <c r="D7558" s="125" t="s">
        <v>3</v>
      </c>
      <c r="E7558" s="127">
        <v>22.26</v>
      </c>
      <c r="F7558" s="125" t="s">
        <v>31775</v>
      </c>
      <c r="G7558" s="125" t="s">
        <v>28267</v>
      </c>
      <c r="H7558" s="125" t="s">
        <v>28268</v>
      </c>
    </row>
    <row r="7559" spans="1:8">
      <c r="A7559" t="str">
        <f t="shared" si="117"/>
        <v>IUD30127</v>
      </c>
      <c r="B7559" s="147" t="s">
        <v>16246</v>
      </c>
      <c r="C7559" s="126" t="s">
        <v>16247</v>
      </c>
      <c r="D7559" s="125" t="s">
        <v>1</v>
      </c>
      <c r="E7559" s="127">
        <v>105.47</v>
      </c>
      <c r="F7559" s="125" t="s">
        <v>31775</v>
      </c>
      <c r="G7559" s="125" t="s">
        <v>28267</v>
      </c>
      <c r="H7559" s="125" t="s">
        <v>28268</v>
      </c>
    </row>
    <row r="7560" spans="1:8">
      <c r="A7560" t="str">
        <f t="shared" ref="A7560:A7623" si="118">IF(ISERROR(SEARCH("/",B7560)=6),TRIM(CLEAN(B7560)),IF(SEARCH("/",B7560)=6,IF(LEN(TRIM(CLEAN(B7560)))=7,LEFT(TRIM(CLEAN(B7560)),6)&amp;"00"&amp;RIGHT(TRIM(CLEAN(B7560)),1),LEFT(TRIM(CLEAN(B7560)),6)&amp;"0"&amp;RIGHT(TRIM(CLEAN(B7560)),2)),TRIM(CLEAN(B7560))))</f>
        <v>IUD30128</v>
      </c>
      <c r="B7560" s="147" t="s">
        <v>16248</v>
      </c>
      <c r="C7560" s="126" t="s">
        <v>16249</v>
      </c>
      <c r="D7560" s="125" t="s">
        <v>1</v>
      </c>
      <c r="E7560" s="127">
        <v>3521.23</v>
      </c>
      <c r="F7560" s="125" t="s">
        <v>31775</v>
      </c>
      <c r="G7560" s="125" t="s">
        <v>28267</v>
      </c>
      <c r="H7560" s="125" t="s">
        <v>28268</v>
      </c>
    </row>
    <row r="7561" spans="1:8">
      <c r="A7561" t="str">
        <f t="shared" si="118"/>
        <v>IUD30129</v>
      </c>
      <c r="B7561" s="147" t="s">
        <v>16250</v>
      </c>
      <c r="C7561" s="126" t="s">
        <v>16251</v>
      </c>
      <c r="D7561" s="125" t="s">
        <v>1</v>
      </c>
      <c r="E7561" s="127">
        <v>4022.51</v>
      </c>
      <c r="F7561" s="125" t="s">
        <v>31775</v>
      </c>
      <c r="G7561" s="125" t="s">
        <v>28267</v>
      </c>
      <c r="H7561" s="125" t="s">
        <v>28268</v>
      </c>
    </row>
    <row r="7562" spans="1:8">
      <c r="A7562" t="str">
        <f t="shared" si="118"/>
        <v>IUD30130</v>
      </c>
      <c r="B7562" s="147" t="s">
        <v>16252</v>
      </c>
      <c r="C7562" s="126" t="s">
        <v>16253</v>
      </c>
      <c r="D7562" s="125" t="s">
        <v>1</v>
      </c>
      <c r="E7562" s="127">
        <v>4796.92</v>
      </c>
      <c r="F7562" s="125" t="s">
        <v>31775</v>
      </c>
      <c r="G7562" s="125" t="s">
        <v>28267</v>
      </c>
      <c r="H7562" s="125" t="s">
        <v>28268</v>
      </c>
    </row>
    <row r="7563" spans="1:8">
      <c r="A7563" t="str">
        <f t="shared" si="118"/>
        <v>IUD30131</v>
      </c>
      <c r="B7563" s="147" t="s">
        <v>16254</v>
      </c>
      <c r="C7563" s="126" t="s">
        <v>16255</v>
      </c>
      <c r="D7563" s="125" t="s">
        <v>1</v>
      </c>
      <c r="E7563" s="127">
        <v>5684.15</v>
      </c>
      <c r="F7563" s="125" t="s">
        <v>31775</v>
      </c>
      <c r="G7563" s="125" t="s">
        <v>28267</v>
      </c>
      <c r="H7563" s="125" t="s">
        <v>28268</v>
      </c>
    </row>
    <row r="7564" spans="1:8">
      <c r="A7564" t="str">
        <f t="shared" si="118"/>
        <v>IUD30132</v>
      </c>
      <c r="B7564" s="147" t="s">
        <v>25393</v>
      </c>
      <c r="C7564" s="126" t="s">
        <v>25394</v>
      </c>
      <c r="D7564" s="125" t="s">
        <v>1</v>
      </c>
      <c r="E7564" s="127">
        <v>4417.24</v>
      </c>
      <c r="F7564" s="125" t="s">
        <v>31775</v>
      </c>
      <c r="G7564" s="125" t="s">
        <v>28267</v>
      </c>
      <c r="H7564" s="125" t="s">
        <v>28268</v>
      </c>
    </row>
    <row r="7565" spans="1:8">
      <c r="A7565" t="str">
        <f t="shared" si="118"/>
        <v>IUD30145</v>
      </c>
      <c r="B7565" s="147" t="s">
        <v>16256</v>
      </c>
      <c r="C7565" s="126" t="s">
        <v>16257</v>
      </c>
      <c r="D7565" s="125" t="s">
        <v>1</v>
      </c>
      <c r="E7565" s="127">
        <v>2044.79</v>
      </c>
      <c r="F7565" s="125" t="s">
        <v>31775</v>
      </c>
      <c r="G7565" s="125" t="s">
        <v>28267</v>
      </c>
      <c r="H7565" s="125" t="s">
        <v>28268</v>
      </c>
    </row>
    <row r="7566" spans="1:8">
      <c r="A7566" t="str">
        <f t="shared" si="118"/>
        <v>IUD30146</v>
      </c>
      <c r="B7566" s="147" t="s">
        <v>16258</v>
      </c>
      <c r="C7566" s="126" t="s">
        <v>16259</v>
      </c>
      <c r="D7566" s="125" t="s">
        <v>1</v>
      </c>
      <c r="E7566" s="127">
        <v>2346.54</v>
      </c>
      <c r="F7566" s="125" t="s">
        <v>31775</v>
      </c>
      <c r="G7566" s="125" t="s">
        <v>28267</v>
      </c>
      <c r="H7566" s="125" t="s">
        <v>28268</v>
      </c>
    </row>
    <row r="7567" spans="1:8">
      <c r="A7567" t="str">
        <f t="shared" si="118"/>
        <v>IUD30147</v>
      </c>
      <c r="B7567" s="147" t="s">
        <v>16260</v>
      </c>
      <c r="C7567" s="126" t="s">
        <v>16261</v>
      </c>
      <c r="D7567" s="125" t="s">
        <v>1</v>
      </c>
      <c r="E7567" s="127">
        <v>2646.42</v>
      </c>
      <c r="F7567" s="125" t="s">
        <v>31775</v>
      </c>
      <c r="G7567" s="125" t="s">
        <v>28267</v>
      </c>
      <c r="H7567" s="125" t="s">
        <v>28268</v>
      </c>
    </row>
    <row r="7568" spans="1:8">
      <c r="A7568" t="str">
        <f t="shared" si="118"/>
        <v>IUD30150</v>
      </c>
      <c r="B7568" s="147" t="s">
        <v>16262</v>
      </c>
      <c r="C7568" s="126" t="s">
        <v>16263</v>
      </c>
      <c r="D7568" s="125" t="s">
        <v>1</v>
      </c>
      <c r="E7568" s="127">
        <v>1914.04</v>
      </c>
      <c r="F7568" s="125" t="s">
        <v>31775</v>
      </c>
      <c r="G7568" s="125" t="s">
        <v>28267</v>
      </c>
      <c r="H7568" s="125" t="s">
        <v>28268</v>
      </c>
    </row>
    <row r="7569" spans="1:8">
      <c r="A7569" t="str">
        <f t="shared" si="118"/>
        <v>IUD30154</v>
      </c>
      <c r="B7569" s="147" t="s">
        <v>16264</v>
      </c>
      <c r="C7569" s="126" t="s">
        <v>16265</v>
      </c>
      <c r="D7569" s="125" t="s">
        <v>1</v>
      </c>
      <c r="E7569" s="127">
        <v>3719.83</v>
      </c>
      <c r="F7569" s="125" t="s">
        <v>31775</v>
      </c>
      <c r="G7569" s="125" t="s">
        <v>28267</v>
      </c>
      <c r="H7569" s="125" t="s">
        <v>28268</v>
      </c>
    </row>
    <row r="7570" spans="1:8">
      <c r="A7570" t="str">
        <f t="shared" si="118"/>
        <v>IUD30158</v>
      </c>
      <c r="B7570" s="147" t="s">
        <v>16266</v>
      </c>
      <c r="C7570" s="126" t="s">
        <v>16267</v>
      </c>
      <c r="D7570" s="125" t="s">
        <v>2</v>
      </c>
      <c r="E7570" s="127">
        <v>222.02</v>
      </c>
      <c r="F7570" s="125" t="s">
        <v>31775</v>
      </c>
      <c r="G7570" s="125" t="s">
        <v>28267</v>
      </c>
      <c r="H7570" s="125" t="s">
        <v>28268</v>
      </c>
    </row>
    <row r="7571" spans="1:8">
      <c r="A7571" t="str">
        <f t="shared" si="118"/>
        <v>IUD30161</v>
      </c>
      <c r="B7571" s="147" t="s">
        <v>16268</v>
      </c>
      <c r="C7571" s="126" t="s">
        <v>16269</v>
      </c>
      <c r="D7571" s="125" t="s">
        <v>2</v>
      </c>
      <c r="E7571" s="127">
        <v>20.83</v>
      </c>
      <c r="F7571" s="125" t="s">
        <v>31775</v>
      </c>
      <c r="G7571" s="125" t="s">
        <v>28267</v>
      </c>
      <c r="H7571" s="125" t="s">
        <v>28268</v>
      </c>
    </row>
    <row r="7572" spans="1:8" ht="23.25">
      <c r="A7572" t="str">
        <f t="shared" si="118"/>
        <v>IUD30162</v>
      </c>
      <c r="B7572" s="147" t="s">
        <v>17440</v>
      </c>
      <c r="C7572" s="126" t="s">
        <v>17441</v>
      </c>
      <c r="D7572" s="125" t="s">
        <v>2</v>
      </c>
      <c r="E7572" s="127">
        <v>133.78</v>
      </c>
      <c r="F7572" s="125" t="s">
        <v>31775</v>
      </c>
      <c r="G7572" s="125" t="s">
        <v>28267</v>
      </c>
      <c r="H7572" s="125" t="s">
        <v>28268</v>
      </c>
    </row>
    <row r="7573" spans="1:8">
      <c r="A7573" t="str">
        <f t="shared" si="118"/>
        <v>IUD30164</v>
      </c>
      <c r="B7573" s="147" t="s">
        <v>16270</v>
      </c>
      <c r="C7573" s="126" t="s">
        <v>8023</v>
      </c>
      <c r="D7573" s="125" t="s">
        <v>1</v>
      </c>
      <c r="E7573" s="127">
        <v>20591.939999999999</v>
      </c>
      <c r="F7573" s="125" t="s">
        <v>31775</v>
      </c>
      <c r="G7573" s="125" t="s">
        <v>28267</v>
      </c>
      <c r="H7573" s="125" t="s">
        <v>28268</v>
      </c>
    </row>
    <row r="7574" spans="1:8">
      <c r="A7574" t="str">
        <f t="shared" si="118"/>
        <v>IUD30165</v>
      </c>
      <c r="B7574" s="147" t="s">
        <v>16864</v>
      </c>
      <c r="C7574" s="126" t="s">
        <v>16915</v>
      </c>
      <c r="D7574" s="125" t="s">
        <v>1</v>
      </c>
      <c r="E7574" s="127">
        <v>14780.37</v>
      </c>
      <c r="F7574" s="125" t="s">
        <v>31775</v>
      </c>
      <c r="G7574" s="125" t="s">
        <v>28267</v>
      </c>
      <c r="H7574" s="125" t="s">
        <v>28268</v>
      </c>
    </row>
    <row r="7575" spans="1:8">
      <c r="A7575" t="str">
        <f t="shared" si="118"/>
        <v>IUD30170</v>
      </c>
      <c r="B7575" s="147" t="s">
        <v>17469</v>
      </c>
      <c r="C7575" s="126" t="s">
        <v>17470</v>
      </c>
      <c r="D7575" s="125" t="s">
        <v>1</v>
      </c>
      <c r="E7575" s="127">
        <v>37453.35</v>
      </c>
      <c r="F7575" s="125" t="s">
        <v>31775</v>
      </c>
      <c r="G7575" s="125" t="s">
        <v>28267</v>
      </c>
      <c r="H7575" s="125" t="s">
        <v>28268</v>
      </c>
    </row>
    <row r="7576" spans="1:8">
      <c r="A7576" t="str">
        <f t="shared" si="118"/>
        <v>IUD30180</v>
      </c>
      <c r="B7576" s="147" t="s">
        <v>16271</v>
      </c>
      <c r="C7576" s="126" t="s">
        <v>16272</v>
      </c>
      <c r="D7576" s="125" t="s">
        <v>4</v>
      </c>
      <c r="E7576" s="127">
        <v>5.8</v>
      </c>
      <c r="F7576" s="125" t="s">
        <v>31775</v>
      </c>
      <c r="G7576" s="125" t="s">
        <v>28267</v>
      </c>
      <c r="H7576" s="125" t="s">
        <v>28268</v>
      </c>
    </row>
    <row r="7577" spans="1:8" ht="34.5">
      <c r="A7577" t="str">
        <f t="shared" si="118"/>
        <v>IUD30181</v>
      </c>
      <c r="B7577" s="147" t="s">
        <v>16273</v>
      </c>
      <c r="C7577" s="126" t="s">
        <v>16274</v>
      </c>
      <c r="D7577" s="125" t="s">
        <v>2</v>
      </c>
      <c r="E7577" s="127">
        <v>4688.42</v>
      </c>
      <c r="F7577" s="125" t="s">
        <v>31775</v>
      </c>
      <c r="G7577" s="125" t="s">
        <v>28267</v>
      </c>
      <c r="H7577" s="125" t="s">
        <v>28268</v>
      </c>
    </row>
    <row r="7578" spans="1:8" ht="23.25">
      <c r="A7578" t="str">
        <f t="shared" si="118"/>
        <v>IUD30191</v>
      </c>
      <c r="B7578" s="147" t="s">
        <v>17820</v>
      </c>
      <c r="C7578" s="126" t="s">
        <v>17821</v>
      </c>
      <c r="D7578" s="125" t="s">
        <v>1</v>
      </c>
      <c r="E7578" s="127">
        <v>7142.45</v>
      </c>
      <c r="F7578" s="125" t="s">
        <v>31775</v>
      </c>
      <c r="G7578" s="125" t="s">
        <v>28267</v>
      </c>
      <c r="H7578" s="125" t="s">
        <v>28268</v>
      </c>
    </row>
    <row r="7579" spans="1:8" ht="23.25">
      <c r="A7579" t="str">
        <f t="shared" si="118"/>
        <v>IUD30192</v>
      </c>
      <c r="B7579" s="147" t="s">
        <v>25763</v>
      </c>
      <c r="C7579" s="126" t="s">
        <v>25764</v>
      </c>
      <c r="D7579" s="125" t="s">
        <v>1</v>
      </c>
      <c r="E7579" s="127">
        <v>895.59</v>
      </c>
      <c r="F7579" s="125" t="s">
        <v>31775</v>
      </c>
      <c r="G7579" s="125" t="s">
        <v>28267</v>
      </c>
      <c r="H7579" s="125" t="s">
        <v>28268</v>
      </c>
    </row>
    <row r="7580" spans="1:8" ht="23.25">
      <c r="A7580" t="str">
        <f t="shared" si="118"/>
        <v>IUD30200</v>
      </c>
      <c r="B7580" s="147" t="s">
        <v>16925</v>
      </c>
      <c r="C7580" s="126" t="s">
        <v>16926</v>
      </c>
      <c r="D7580" s="125" t="s">
        <v>4</v>
      </c>
      <c r="E7580" s="127">
        <v>117.14</v>
      </c>
      <c r="F7580" s="125" t="s">
        <v>31775</v>
      </c>
      <c r="G7580" s="125" t="s">
        <v>28267</v>
      </c>
      <c r="H7580" s="125" t="s">
        <v>28268</v>
      </c>
    </row>
    <row r="7581" spans="1:8" ht="23.25">
      <c r="A7581" t="str">
        <f t="shared" si="118"/>
        <v>IUD30210</v>
      </c>
      <c r="B7581" s="147" t="s">
        <v>16927</v>
      </c>
      <c r="C7581" s="126" t="s">
        <v>16928</v>
      </c>
      <c r="D7581" s="125" t="s">
        <v>5</v>
      </c>
      <c r="E7581" s="127">
        <v>343.97</v>
      </c>
      <c r="F7581" s="125" t="s">
        <v>31775</v>
      </c>
      <c r="G7581" s="125" t="s">
        <v>28267</v>
      </c>
      <c r="H7581" s="125" t="s">
        <v>28268</v>
      </c>
    </row>
    <row r="7582" spans="1:8" ht="23.25">
      <c r="A7582" t="str">
        <f t="shared" si="118"/>
        <v>IUD30220</v>
      </c>
      <c r="B7582" s="147" t="s">
        <v>17879</v>
      </c>
      <c r="C7582" s="126" t="s">
        <v>18876</v>
      </c>
      <c r="D7582" s="125" t="s">
        <v>4</v>
      </c>
      <c r="E7582" s="127">
        <v>68.89</v>
      </c>
      <c r="F7582" s="125" t="s">
        <v>31775</v>
      </c>
      <c r="G7582" s="125" t="s">
        <v>28267</v>
      </c>
      <c r="H7582" s="125" t="s">
        <v>28268</v>
      </c>
    </row>
    <row r="7583" spans="1:8">
      <c r="A7583" t="str">
        <f t="shared" si="118"/>
        <v>IUD30221</v>
      </c>
      <c r="B7583" s="147" t="s">
        <v>17880</v>
      </c>
      <c r="C7583" s="126" t="s">
        <v>17881</v>
      </c>
      <c r="D7583" s="125" t="s">
        <v>4</v>
      </c>
      <c r="E7583" s="127">
        <v>63.05</v>
      </c>
      <c r="F7583" s="125" t="s">
        <v>31775</v>
      </c>
      <c r="G7583" s="125" t="s">
        <v>28267</v>
      </c>
      <c r="H7583" s="125" t="s">
        <v>28268</v>
      </c>
    </row>
    <row r="7584" spans="1:8">
      <c r="A7584" t="str">
        <f t="shared" si="118"/>
        <v>IUD30222</v>
      </c>
      <c r="B7584" s="147" t="s">
        <v>17882</v>
      </c>
      <c r="C7584" s="126" t="s">
        <v>17883</v>
      </c>
      <c r="D7584" s="125" t="s">
        <v>4</v>
      </c>
      <c r="E7584" s="127">
        <v>70.180000000000007</v>
      </c>
      <c r="F7584" s="125" t="s">
        <v>31775</v>
      </c>
      <c r="G7584" s="125" t="s">
        <v>28267</v>
      </c>
      <c r="H7584" s="125" t="s">
        <v>28268</v>
      </c>
    </row>
    <row r="7585" spans="1:8">
      <c r="A7585" t="str">
        <f t="shared" si="118"/>
        <v>IUD30230</v>
      </c>
      <c r="B7585" s="147" t="s">
        <v>17884</v>
      </c>
      <c r="C7585" s="126" t="s">
        <v>17885</v>
      </c>
      <c r="D7585" s="125" t="s">
        <v>4</v>
      </c>
      <c r="E7585" s="127">
        <v>298.44</v>
      </c>
      <c r="F7585" s="125" t="s">
        <v>31775</v>
      </c>
      <c r="G7585" s="125" t="s">
        <v>28267</v>
      </c>
      <c r="H7585" s="125" t="s">
        <v>28268</v>
      </c>
    </row>
    <row r="7586" spans="1:8">
      <c r="A7586" t="str">
        <f t="shared" si="118"/>
        <v>IUD30231</v>
      </c>
      <c r="B7586" s="147" t="s">
        <v>17886</v>
      </c>
      <c r="C7586" s="126" t="s">
        <v>17887</v>
      </c>
      <c r="D7586" s="125" t="s">
        <v>3</v>
      </c>
      <c r="E7586" s="127">
        <v>17.96</v>
      </c>
      <c r="F7586" s="125" t="s">
        <v>31775</v>
      </c>
      <c r="G7586" s="125" t="s">
        <v>28267</v>
      </c>
      <c r="H7586" s="125" t="s">
        <v>28268</v>
      </c>
    </row>
    <row r="7587" spans="1:8">
      <c r="A7587" t="str">
        <f t="shared" si="118"/>
        <v>IUD30240</v>
      </c>
      <c r="B7587" s="147" t="s">
        <v>17901</v>
      </c>
      <c r="C7587" s="126" t="s">
        <v>17902</v>
      </c>
      <c r="D7587" s="125" t="s">
        <v>2</v>
      </c>
      <c r="E7587" s="127">
        <v>83.58</v>
      </c>
      <c r="F7587" s="125" t="s">
        <v>31775</v>
      </c>
      <c r="G7587" s="125" t="s">
        <v>28267</v>
      </c>
      <c r="H7587" s="125" t="s">
        <v>28268</v>
      </c>
    </row>
    <row r="7588" spans="1:8" ht="23.25">
      <c r="A7588" t="str">
        <f t="shared" si="118"/>
        <v>IUD30241</v>
      </c>
      <c r="B7588" s="147" t="s">
        <v>18848</v>
      </c>
      <c r="C7588" s="126" t="s">
        <v>18849</v>
      </c>
      <c r="D7588" s="125" t="s">
        <v>2</v>
      </c>
      <c r="E7588" s="127">
        <v>48.15</v>
      </c>
      <c r="F7588" s="125" t="s">
        <v>31775</v>
      </c>
      <c r="G7588" s="125" t="s">
        <v>28267</v>
      </c>
      <c r="H7588" s="125" t="s">
        <v>28268</v>
      </c>
    </row>
    <row r="7589" spans="1:8" ht="34.5">
      <c r="A7589" t="str">
        <f t="shared" si="118"/>
        <v>IUD30250</v>
      </c>
      <c r="B7589" s="147" t="s">
        <v>17906</v>
      </c>
      <c r="C7589" s="126" t="s">
        <v>17907</v>
      </c>
      <c r="D7589" s="125" t="s">
        <v>4</v>
      </c>
      <c r="E7589" s="127">
        <v>692.83</v>
      </c>
      <c r="F7589" s="125" t="s">
        <v>31775</v>
      </c>
      <c r="G7589" s="125" t="s">
        <v>28267</v>
      </c>
      <c r="H7589" s="125" t="s">
        <v>28268</v>
      </c>
    </row>
    <row r="7590" spans="1:8" ht="34.5">
      <c r="A7590" t="str">
        <f t="shared" si="118"/>
        <v>IUD30336</v>
      </c>
      <c r="B7590" s="147" t="s">
        <v>19054</v>
      </c>
      <c r="C7590" s="126" t="s">
        <v>19055</v>
      </c>
      <c r="D7590" s="125" t="s">
        <v>3</v>
      </c>
      <c r="E7590" s="127">
        <v>74.569999999999993</v>
      </c>
      <c r="F7590" s="125" t="s">
        <v>31775</v>
      </c>
      <c r="G7590" s="125" t="s">
        <v>28267</v>
      </c>
      <c r="H7590" s="125" t="s">
        <v>28268</v>
      </c>
    </row>
    <row r="7591" spans="1:8" ht="23.25">
      <c r="A7591" t="str">
        <f t="shared" si="118"/>
        <v>IUD30343</v>
      </c>
      <c r="B7591" s="147" t="s">
        <v>16870</v>
      </c>
      <c r="C7591" s="126" t="s">
        <v>16871</v>
      </c>
      <c r="D7591" s="125" t="s">
        <v>2</v>
      </c>
      <c r="E7591" s="127">
        <v>215.17</v>
      </c>
      <c r="F7591" s="125" t="s">
        <v>31775</v>
      </c>
      <c r="G7591" s="125" t="s">
        <v>28267</v>
      </c>
      <c r="H7591" s="125" t="s">
        <v>28268</v>
      </c>
    </row>
    <row r="7592" spans="1:8" ht="23.25">
      <c r="A7592" t="str">
        <f t="shared" si="118"/>
        <v>IUD30402</v>
      </c>
      <c r="B7592" s="147" t="s">
        <v>31798</v>
      </c>
      <c r="C7592" s="126" t="s">
        <v>31799</v>
      </c>
      <c r="D7592" s="125" t="s">
        <v>2</v>
      </c>
      <c r="E7592" s="127">
        <v>26.78</v>
      </c>
      <c r="F7592" s="125" t="s">
        <v>31775</v>
      </c>
      <c r="G7592" s="125" t="s">
        <v>28267</v>
      </c>
      <c r="H7592" s="125" t="s">
        <v>28268</v>
      </c>
    </row>
    <row r="7593" spans="1:8">
      <c r="A7593" t="str">
        <f t="shared" si="118"/>
        <v>IUD30410</v>
      </c>
      <c r="B7593" s="147" t="s">
        <v>31800</v>
      </c>
      <c r="C7593" s="126" t="s">
        <v>31801</v>
      </c>
      <c r="D7593" s="125" t="s">
        <v>1</v>
      </c>
      <c r="E7593" s="127">
        <v>3294.04</v>
      </c>
      <c r="F7593" s="125" t="s">
        <v>31775</v>
      </c>
      <c r="G7593" s="125" t="s">
        <v>28267</v>
      </c>
      <c r="H7593" s="125" t="s">
        <v>28268</v>
      </c>
    </row>
    <row r="7594" spans="1:8">
      <c r="A7594" t="str">
        <f t="shared" si="118"/>
        <v>IUD30414</v>
      </c>
      <c r="B7594" s="147" t="s">
        <v>31802</v>
      </c>
      <c r="C7594" s="126" t="s">
        <v>31803</v>
      </c>
      <c r="D7594" s="125" t="s">
        <v>1</v>
      </c>
      <c r="E7594" s="127">
        <v>5649.36</v>
      </c>
      <c r="F7594" s="125" t="s">
        <v>31775</v>
      </c>
      <c r="G7594" s="125" t="s">
        <v>28267</v>
      </c>
      <c r="H7594" s="125" t="s">
        <v>28268</v>
      </c>
    </row>
    <row r="7595" spans="1:8">
      <c r="A7595" t="str">
        <f t="shared" si="118"/>
        <v>IUD30500</v>
      </c>
      <c r="B7595" s="147" t="s">
        <v>31804</v>
      </c>
      <c r="C7595" s="126" t="s">
        <v>31805</v>
      </c>
      <c r="D7595" s="125" t="s">
        <v>1</v>
      </c>
      <c r="E7595" s="127">
        <v>1441.95</v>
      </c>
      <c r="F7595" s="125" t="s">
        <v>31775</v>
      </c>
      <c r="G7595" s="125" t="s">
        <v>28267</v>
      </c>
      <c r="H7595" s="125" t="s">
        <v>28268</v>
      </c>
    </row>
    <row r="7596" spans="1:8">
      <c r="A7596" t="str">
        <f t="shared" si="118"/>
        <v>IUD30501</v>
      </c>
      <c r="B7596" s="147" t="s">
        <v>31806</v>
      </c>
      <c r="C7596" s="126" t="s">
        <v>31807</v>
      </c>
      <c r="D7596" s="125" t="s">
        <v>1</v>
      </c>
      <c r="E7596" s="127">
        <v>2175.5300000000002</v>
      </c>
      <c r="F7596" s="125" t="s">
        <v>31775</v>
      </c>
      <c r="G7596" s="125" t="s">
        <v>28267</v>
      </c>
      <c r="H7596" s="125" t="s">
        <v>28268</v>
      </c>
    </row>
    <row r="7597" spans="1:8">
      <c r="A7597" t="str">
        <f t="shared" si="118"/>
        <v>IUD30502</v>
      </c>
      <c r="B7597" s="147" t="s">
        <v>31808</v>
      </c>
      <c r="C7597" s="126" t="s">
        <v>31809</v>
      </c>
      <c r="D7597" s="125" t="s">
        <v>1</v>
      </c>
      <c r="E7597" s="127">
        <v>3052.24</v>
      </c>
      <c r="F7597" s="125" t="s">
        <v>31775</v>
      </c>
      <c r="G7597" s="125" t="s">
        <v>28267</v>
      </c>
      <c r="H7597" s="125" t="s">
        <v>28268</v>
      </c>
    </row>
    <row r="7598" spans="1:8">
      <c r="A7598" t="str">
        <f t="shared" si="118"/>
        <v>IUD30503</v>
      </c>
      <c r="B7598" s="147" t="s">
        <v>31810</v>
      </c>
      <c r="C7598" s="126" t="s">
        <v>31811</v>
      </c>
      <c r="D7598" s="125" t="s">
        <v>1</v>
      </c>
      <c r="E7598" s="127">
        <v>6370.31</v>
      </c>
      <c r="F7598" s="125" t="s">
        <v>31775</v>
      </c>
      <c r="G7598" s="125" t="s">
        <v>28267</v>
      </c>
      <c r="H7598" s="125" t="s">
        <v>28268</v>
      </c>
    </row>
    <row r="7599" spans="1:8" ht="23.25">
      <c r="A7599" t="str">
        <f t="shared" si="118"/>
        <v>IUEPM0001</v>
      </c>
      <c r="B7599" s="147" t="s">
        <v>7283</v>
      </c>
      <c r="C7599" s="126" t="s">
        <v>7284</v>
      </c>
      <c r="D7599" s="125" t="s">
        <v>2</v>
      </c>
      <c r="E7599" s="127">
        <v>110.99</v>
      </c>
      <c r="F7599" s="125" t="s">
        <v>31775</v>
      </c>
      <c r="G7599" s="125" t="s">
        <v>28267</v>
      </c>
      <c r="H7599" s="125" t="s">
        <v>28268</v>
      </c>
    </row>
    <row r="7600" spans="1:8">
      <c r="A7600" t="str">
        <f t="shared" si="118"/>
        <v>IUESM0001</v>
      </c>
      <c r="B7600" s="147" t="s">
        <v>7285</v>
      </c>
      <c r="C7600" s="126" t="s">
        <v>7286</v>
      </c>
      <c r="D7600" s="125" t="s">
        <v>248</v>
      </c>
      <c r="E7600" s="127">
        <v>16.18</v>
      </c>
      <c r="F7600" s="125" t="s">
        <v>31775</v>
      </c>
      <c r="G7600" s="125" t="s">
        <v>28267</v>
      </c>
      <c r="H7600" s="125" t="s">
        <v>28268</v>
      </c>
    </row>
    <row r="7601" spans="1:8">
      <c r="A7601" t="str">
        <f t="shared" si="118"/>
        <v>IUESM0002</v>
      </c>
      <c r="B7601" s="147" t="s">
        <v>7287</v>
      </c>
      <c r="C7601" s="126" t="s">
        <v>7288</v>
      </c>
      <c r="D7601" s="125" t="s">
        <v>294</v>
      </c>
      <c r="E7601" s="127">
        <v>18</v>
      </c>
      <c r="F7601" s="125" t="s">
        <v>31775</v>
      </c>
      <c r="G7601" s="125" t="s">
        <v>28267</v>
      </c>
      <c r="H7601" s="125" t="s">
        <v>28268</v>
      </c>
    </row>
    <row r="7602" spans="1:8">
      <c r="A7602" t="str">
        <f t="shared" si="118"/>
        <v>IUESM0003</v>
      </c>
      <c r="B7602" s="147" t="s">
        <v>7289</v>
      </c>
      <c r="C7602" s="126" t="s">
        <v>7290</v>
      </c>
      <c r="D7602" s="125" t="s">
        <v>7291</v>
      </c>
      <c r="E7602" s="127">
        <v>0.8</v>
      </c>
      <c r="F7602" s="125" t="s">
        <v>31775</v>
      </c>
      <c r="G7602" s="125" t="s">
        <v>28267</v>
      </c>
      <c r="H7602" s="125" t="s">
        <v>28268</v>
      </c>
    </row>
    <row r="7603" spans="1:8">
      <c r="A7603" t="str">
        <f t="shared" si="118"/>
        <v>IUESM0004</v>
      </c>
      <c r="B7603" s="147" t="s">
        <v>7292</v>
      </c>
      <c r="C7603" s="126" t="s">
        <v>7293</v>
      </c>
      <c r="D7603" s="125" t="s">
        <v>248</v>
      </c>
      <c r="E7603" s="127">
        <v>117.58</v>
      </c>
      <c r="F7603" s="125" t="s">
        <v>31775</v>
      </c>
      <c r="G7603" s="125" t="s">
        <v>28267</v>
      </c>
      <c r="H7603" s="125" t="s">
        <v>28268</v>
      </c>
    </row>
    <row r="7604" spans="1:8">
      <c r="A7604" t="str">
        <f t="shared" si="118"/>
        <v>IUESM0005</v>
      </c>
      <c r="B7604" s="147" t="s">
        <v>7294</v>
      </c>
      <c r="C7604" s="126" t="s">
        <v>7295</v>
      </c>
      <c r="D7604" s="125" t="s">
        <v>248</v>
      </c>
      <c r="E7604" s="127">
        <v>15.51</v>
      </c>
      <c r="F7604" s="125" t="s">
        <v>31775</v>
      </c>
      <c r="G7604" s="125" t="s">
        <v>28267</v>
      </c>
      <c r="H7604" s="125" t="s">
        <v>28268</v>
      </c>
    </row>
    <row r="7605" spans="1:8">
      <c r="A7605" t="str">
        <f t="shared" si="118"/>
        <v>IUESM0006</v>
      </c>
      <c r="B7605" s="147" t="s">
        <v>7296</v>
      </c>
      <c r="C7605" s="126" t="s">
        <v>7297</v>
      </c>
      <c r="D7605" s="125" t="s">
        <v>3</v>
      </c>
      <c r="E7605" s="127">
        <v>19.48</v>
      </c>
      <c r="F7605" s="125" t="s">
        <v>31775</v>
      </c>
      <c r="G7605" s="125" t="s">
        <v>28267</v>
      </c>
      <c r="H7605" s="125" t="s">
        <v>28268</v>
      </c>
    </row>
    <row r="7606" spans="1:8">
      <c r="A7606" t="str">
        <f t="shared" si="118"/>
        <v>IUESM0007</v>
      </c>
      <c r="B7606" s="147" t="s">
        <v>7298</v>
      </c>
      <c r="C7606" s="126" t="s">
        <v>6902</v>
      </c>
      <c r="D7606" s="125" t="s">
        <v>2</v>
      </c>
      <c r="E7606" s="127">
        <v>519.69000000000005</v>
      </c>
      <c r="F7606" s="125" t="s">
        <v>31775</v>
      </c>
      <c r="G7606" s="125" t="s">
        <v>28267</v>
      </c>
      <c r="H7606" s="125" t="s">
        <v>28268</v>
      </c>
    </row>
    <row r="7607" spans="1:8">
      <c r="A7607" t="str">
        <f t="shared" si="118"/>
        <v>IUESM0008</v>
      </c>
      <c r="B7607" s="147" t="s">
        <v>7299</v>
      </c>
      <c r="C7607" s="126" t="s">
        <v>7300</v>
      </c>
      <c r="D7607" s="125" t="s">
        <v>248</v>
      </c>
      <c r="E7607" s="127">
        <v>92.09</v>
      </c>
      <c r="F7607" s="125" t="s">
        <v>31775</v>
      </c>
      <c r="G7607" s="125" t="s">
        <v>28267</v>
      </c>
      <c r="H7607" s="125" t="s">
        <v>28268</v>
      </c>
    </row>
    <row r="7608" spans="1:8">
      <c r="A7608" t="str">
        <f t="shared" si="118"/>
        <v>IUI00001</v>
      </c>
      <c r="B7608" s="147" t="s">
        <v>7301</v>
      </c>
      <c r="C7608" s="126" t="s">
        <v>231</v>
      </c>
      <c r="D7608" s="125" t="s">
        <v>3</v>
      </c>
      <c r="E7608" s="127">
        <v>446.33</v>
      </c>
      <c r="F7608" s="125" t="s">
        <v>31775</v>
      </c>
      <c r="G7608" s="125" t="s">
        <v>28267</v>
      </c>
      <c r="H7608" s="125" t="s">
        <v>28268</v>
      </c>
    </row>
    <row r="7609" spans="1:8" ht="23.25">
      <c r="A7609" t="str">
        <f t="shared" si="118"/>
        <v>IUI00002</v>
      </c>
      <c r="B7609" s="147" t="s">
        <v>7302</v>
      </c>
      <c r="C7609" s="126" t="s">
        <v>7303</v>
      </c>
      <c r="D7609" s="125" t="s">
        <v>3</v>
      </c>
      <c r="E7609" s="127">
        <v>6.34</v>
      </c>
      <c r="F7609" s="125" t="s">
        <v>31775</v>
      </c>
      <c r="G7609" s="125" t="s">
        <v>28267</v>
      </c>
      <c r="H7609" s="125" t="s">
        <v>28268</v>
      </c>
    </row>
    <row r="7610" spans="1:8">
      <c r="A7610" t="str">
        <f t="shared" si="118"/>
        <v>IUI00003</v>
      </c>
      <c r="B7610" s="147" t="s">
        <v>190</v>
      </c>
      <c r="C7610" s="126" t="s">
        <v>231</v>
      </c>
      <c r="D7610" s="125" t="s">
        <v>1</v>
      </c>
      <c r="E7610" s="127">
        <v>299.88</v>
      </c>
      <c r="F7610" s="125" t="s">
        <v>31775</v>
      </c>
      <c r="G7610" s="125" t="s">
        <v>28267</v>
      </c>
      <c r="H7610" s="125" t="s">
        <v>28268</v>
      </c>
    </row>
    <row r="7611" spans="1:8">
      <c r="A7611" t="str">
        <f t="shared" si="118"/>
        <v>IUIL00004</v>
      </c>
      <c r="B7611" s="147" t="s">
        <v>7304</v>
      </c>
      <c r="C7611" s="126" t="s">
        <v>7305</v>
      </c>
      <c r="D7611" s="125" t="s">
        <v>1</v>
      </c>
      <c r="E7611" s="127">
        <v>17.54</v>
      </c>
      <c r="F7611" s="125" t="s">
        <v>31775</v>
      </c>
      <c r="G7611" s="125" t="s">
        <v>28267</v>
      </c>
      <c r="H7611" s="125" t="s">
        <v>28268</v>
      </c>
    </row>
    <row r="7612" spans="1:8">
      <c r="A7612" t="str">
        <f t="shared" si="118"/>
        <v>IUIL00005</v>
      </c>
      <c r="B7612" s="147" t="s">
        <v>7306</v>
      </c>
      <c r="C7612" s="126" t="s">
        <v>7307</v>
      </c>
      <c r="D7612" s="125" t="s">
        <v>1</v>
      </c>
      <c r="E7612" s="127">
        <v>16.79</v>
      </c>
      <c r="F7612" s="125" t="s">
        <v>31775</v>
      </c>
      <c r="G7612" s="125" t="s">
        <v>28267</v>
      </c>
      <c r="H7612" s="125" t="s">
        <v>28268</v>
      </c>
    </row>
    <row r="7613" spans="1:8">
      <c r="A7613" t="str">
        <f t="shared" si="118"/>
        <v>IUIL00006</v>
      </c>
      <c r="B7613" s="147" t="s">
        <v>7308</v>
      </c>
      <c r="C7613" s="126" t="s">
        <v>7309</v>
      </c>
      <c r="D7613" s="125" t="s">
        <v>1</v>
      </c>
      <c r="E7613" s="127">
        <v>14.84</v>
      </c>
      <c r="F7613" s="125" t="s">
        <v>31775</v>
      </c>
      <c r="G7613" s="125" t="s">
        <v>28267</v>
      </c>
      <c r="H7613" s="125" t="s">
        <v>28268</v>
      </c>
    </row>
    <row r="7614" spans="1:8">
      <c r="A7614" t="str">
        <f t="shared" si="118"/>
        <v>IUIL00007</v>
      </c>
      <c r="B7614" s="147" t="s">
        <v>17888</v>
      </c>
      <c r="C7614" s="126" t="s">
        <v>17889</v>
      </c>
      <c r="D7614" s="125" t="s">
        <v>1</v>
      </c>
      <c r="E7614" s="127">
        <v>95.28</v>
      </c>
      <c r="F7614" s="125" t="s">
        <v>31775</v>
      </c>
      <c r="G7614" s="125" t="s">
        <v>28267</v>
      </c>
      <c r="H7614" s="125" t="s">
        <v>28268</v>
      </c>
    </row>
    <row r="7615" spans="1:8">
      <c r="A7615" t="str">
        <f t="shared" si="118"/>
        <v>IUIL00008</v>
      </c>
      <c r="B7615" s="147" t="s">
        <v>7310</v>
      </c>
      <c r="C7615" s="126" t="s">
        <v>7311</v>
      </c>
      <c r="D7615" s="125" t="s">
        <v>1</v>
      </c>
      <c r="E7615" s="127">
        <v>25.32</v>
      </c>
      <c r="F7615" s="125" t="s">
        <v>31775</v>
      </c>
      <c r="G7615" s="125" t="s">
        <v>28267</v>
      </c>
      <c r="H7615" s="125" t="s">
        <v>28268</v>
      </c>
    </row>
    <row r="7616" spans="1:8" ht="23.25">
      <c r="A7616" t="str">
        <f t="shared" si="118"/>
        <v>IUIL00009</v>
      </c>
      <c r="B7616" s="147" t="s">
        <v>7312</v>
      </c>
      <c r="C7616" s="126" t="s">
        <v>7313</v>
      </c>
      <c r="D7616" s="125" t="s">
        <v>1</v>
      </c>
      <c r="E7616" s="127">
        <v>68.37</v>
      </c>
      <c r="F7616" s="125" t="s">
        <v>31775</v>
      </c>
      <c r="G7616" s="125" t="s">
        <v>28267</v>
      </c>
      <c r="H7616" s="125" t="s">
        <v>28268</v>
      </c>
    </row>
    <row r="7617" spans="1:8">
      <c r="A7617" t="str">
        <f t="shared" si="118"/>
        <v>IUIL00011</v>
      </c>
      <c r="B7617" s="147" t="s">
        <v>7314</v>
      </c>
      <c r="C7617" s="126" t="s">
        <v>7315</v>
      </c>
      <c r="D7617" s="125" t="s">
        <v>1</v>
      </c>
      <c r="E7617" s="127">
        <v>135.01</v>
      </c>
      <c r="F7617" s="125" t="s">
        <v>31775</v>
      </c>
      <c r="G7617" s="125" t="s">
        <v>28267</v>
      </c>
      <c r="H7617" s="125" t="s">
        <v>28268</v>
      </c>
    </row>
    <row r="7618" spans="1:8" ht="23.25">
      <c r="A7618" t="str">
        <f t="shared" si="118"/>
        <v>IUIL00012</v>
      </c>
      <c r="B7618" s="147" t="s">
        <v>7316</v>
      </c>
      <c r="C7618" s="126" t="s">
        <v>7317</v>
      </c>
      <c r="D7618" s="125" t="s">
        <v>1</v>
      </c>
      <c r="E7618" s="127">
        <v>331.86</v>
      </c>
      <c r="F7618" s="125" t="s">
        <v>31775</v>
      </c>
      <c r="G7618" s="125" t="s">
        <v>28267</v>
      </c>
      <c r="H7618" s="125" t="s">
        <v>28268</v>
      </c>
    </row>
    <row r="7619" spans="1:8">
      <c r="A7619" t="str">
        <f t="shared" si="118"/>
        <v>IUIL00013</v>
      </c>
      <c r="B7619" s="147" t="s">
        <v>7318</v>
      </c>
      <c r="C7619" s="126" t="s">
        <v>7319</v>
      </c>
      <c r="D7619" s="125" t="s">
        <v>1</v>
      </c>
      <c r="E7619" s="127">
        <v>1371.95</v>
      </c>
      <c r="F7619" s="125" t="s">
        <v>31775</v>
      </c>
      <c r="G7619" s="125" t="s">
        <v>28267</v>
      </c>
      <c r="H7619" s="125" t="s">
        <v>28268</v>
      </c>
    </row>
    <row r="7620" spans="1:8">
      <c r="A7620" t="str">
        <f t="shared" si="118"/>
        <v>IUIL00014</v>
      </c>
      <c r="B7620" s="147" t="s">
        <v>7320</v>
      </c>
      <c r="C7620" s="126" t="s">
        <v>7321</v>
      </c>
      <c r="D7620" s="125" t="s">
        <v>1</v>
      </c>
      <c r="E7620" s="127">
        <v>64.989999999999995</v>
      </c>
      <c r="F7620" s="125" t="s">
        <v>31775</v>
      </c>
      <c r="G7620" s="125" t="s">
        <v>28267</v>
      </c>
      <c r="H7620" s="125" t="s">
        <v>28268</v>
      </c>
    </row>
    <row r="7621" spans="1:8">
      <c r="A7621" t="str">
        <f t="shared" si="118"/>
        <v>IUIL00016</v>
      </c>
      <c r="B7621" s="147" t="s">
        <v>7322</v>
      </c>
      <c r="C7621" s="126" t="s">
        <v>7323</v>
      </c>
      <c r="D7621" s="125" t="s">
        <v>1</v>
      </c>
      <c r="E7621" s="127">
        <v>1154.45</v>
      </c>
      <c r="F7621" s="125" t="s">
        <v>31775</v>
      </c>
      <c r="G7621" s="125" t="s">
        <v>28267</v>
      </c>
      <c r="H7621" s="125" t="s">
        <v>28268</v>
      </c>
    </row>
    <row r="7622" spans="1:8">
      <c r="A7622" t="str">
        <f t="shared" si="118"/>
        <v>IUIL00019</v>
      </c>
      <c r="B7622" s="147" t="s">
        <v>7324</v>
      </c>
      <c r="C7622" s="126" t="s">
        <v>7325</v>
      </c>
      <c r="D7622" s="125" t="s">
        <v>1</v>
      </c>
      <c r="E7622" s="127">
        <v>2273.46</v>
      </c>
      <c r="F7622" s="125" t="s">
        <v>31775</v>
      </c>
      <c r="G7622" s="125" t="s">
        <v>28267</v>
      </c>
      <c r="H7622" s="125" t="s">
        <v>28268</v>
      </c>
    </row>
    <row r="7623" spans="1:8">
      <c r="A7623" t="str">
        <f t="shared" si="118"/>
        <v>IUP10002</v>
      </c>
      <c r="B7623" s="147" t="s">
        <v>7327</v>
      </c>
      <c r="C7623" s="126" t="s">
        <v>7326</v>
      </c>
      <c r="D7623" s="125" t="s">
        <v>4</v>
      </c>
      <c r="E7623" s="127">
        <v>4.95</v>
      </c>
      <c r="F7623" s="125" t="s">
        <v>31775</v>
      </c>
      <c r="G7623" s="125" t="s">
        <v>28267</v>
      </c>
      <c r="H7623" s="125" t="s">
        <v>28268</v>
      </c>
    </row>
    <row r="7624" spans="1:8" ht="23.25">
      <c r="A7624" t="str">
        <f t="shared" ref="A7624:A7687" si="119">IF(ISERROR(SEARCH("/",B7624)=6),TRIM(CLEAN(B7624)),IF(SEARCH("/",B7624)=6,IF(LEN(TRIM(CLEAN(B7624)))=7,LEFT(TRIM(CLEAN(B7624)),6)&amp;"00"&amp;RIGHT(TRIM(CLEAN(B7624)),1),LEFT(TRIM(CLEAN(B7624)),6)&amp;"0"&amp;RIGHT(TRIM(CLEAN(B7624)),2)),TRIM(CLEAN(B7624))))</f>
        <v>IUP20002</v>
      </c>
      <c r="B7624" s="147" t="s">
        <v>7328</v>
      </c>
      <c r="C7624" s="126" t="s">
        <v>25390</v>
      </c>
      <c r="D7624" s="125" t="s">
        <v>400</v>
      </c>
      <c r="E7624" s="127">
        <v>0</v>
      </c>
      <c r="F7624" s="125" t="s">
        <v>31775</v>
      </c>
      <c r="G7624" s="125" t="s">
        <v>28267</v>
      </c>
      <c r="H7624" s="125" t="s">
        <v>28268</v>
      </c>
    </row>
    <row r="7625" spans="1:8">
      <c r="A7625" t="str">
        <f t="shared" si="119"/>
        <v>IUP20003</v>
      </c>
      <c r="B7625" s="147" t="s">
        <v>7329</v>
      </c>
      <c r="C7625" s="126" t="s">
        <v>25391</v>
      </c>
      <c r="D7625" s="125" t="s">
        <v>400</v>
      </c>
      <c r="E7625" s="127">
        <v>14.51</v>
      </c>
      <c r="F7625" s="125" t="s">
        <v>31775</v>
      </c>
      <c r="G7625" s="125" t="s">
        <v>28267</v>
      </c>
      <c r="H7625" s="125" t="s">
        <v>28268</v>
      </c>
    </row>
    <row r="7626" spans="1:8">
      <c r="A7626" t="str">
        <f t="shared" si="119"/>
        <v>IUP30001</v>
      </c>
      <c r="B7626" s="147" t="s">
        <v>213</v>
      </c>
      <c r="C7626" s="126" t="s">
        <v>244</v>
      </c>
      <c r="D7626" s="125" t="s">
        <v>2</v>
      </c>
      <c r="E7626" s="127">
        <v>40.49</v>
      </c>
      <c r="F7626" s="125" t="s">
        <v>31775</v>
      </c>
      <c r="G7626" s="125" t="s">
        <v>28267</v>
      </c>
      <c r="H7626" s="125" t="s">
        <v>28268</v>
      </c>
    </row>
    <row r="7627" spans="1:8">
      <c r="A7627" t="str">
        <f t="shared" si="119"/>
        <v>IUP30002</v>
      </c>
      <c r="B7627" s="147" t="s">
        <v>7330</v>
      </c>
      <c r="C7627" s="126" t="s">
        <v>7331</v>
      </c>
      <c r="D7627" s="125" t="s">
        <v>2</v>
      </c>
      <c r="E7627" s="127">
        <v>4.29</v>
      </c>
      <c r="F7627" s="125" t="s">
        <v>31775</v>
      </c>
      <c r="G7627" s="125" t="s">
        <v>28267</v>
      </c>
      <c r="H7627" s="125" t="s">
        <v>28268</v>
      </c>
    </row>
    <row r="7628" spans="1:8">
      <c r="A7628" t="str">
        <f t="shared" si="119"/>
        <v>IUP30003</v>
      </c>
      <c r="B7628" s="147" t="s">
        <v>214</v>
      </c>
      <c r="C7628" s="126" t="s">
        <v>245</v>
      </c>
      <c r="D7628" s="125" t="s">
        <v>2</v>
      </c>
      <c r="E7628" s="127">
        <v>23.83</v>
      </c>
      <c r="F7628" s="125" t="s">
        <v>31775</v>
      </c>
      <c r="G7628" s="125" t="s">
        <v>28267</v>
      </c>
      <c r="H7628" s="125" t="s">
        <v>28268</v>
      </c>
    </row>
    <row r="7629" spans="1:8">
      <c r="A7629" t="str">
        <f t="shared" si="119"/>
        <v>IUP30004</v>
      </c>
      <c r="B7629" s="147" t="s">
        <v>7332</v>
      </c>
      <c r="C7629" s="126" t="s">
        <v>7333</v>
      </c>
      <c r="D7629" s="125" t="s">
        <v>4</v>
      </c>
      <c r="E7629" s="127">
        <v>18.72</v>
      </c>
      <c r="F7629" s="125" t="s">
        <v>31775</v>
      </c>
      <c r="G7629" s="125" t="s">
        <v>28267</v>
      </c>
      <c r="H7629" s="125" t="s">
        <v>28268</v>
      </c>
    </row>
    <row r="7630" spans="1:8">
      <c r="A7630" t="str">
        <f t="shared" si="119"/>
        <v>IUP30005</v>
      </c>
      <c r="B7630" s="147" t="s">
        <v>7334</v>
      </c>
      <c r="C7630" s="126" t="s">
        <v>7335</v>
      </c>
      <c r="D7630" s="125" t="s">
        <v>4</v>
      </c>
      <c r="E7630" s="127">
        <v>24.45</v>
      </c>
      <c r="F7630" s="125" t="s">
        <v>31775</v>
      </c>
      <c r="G7630" s="125" t="s">
        <v>28267</v>
      </c>
      <c r="H7630" s="125" t="s">
        <v>28268</v>
      </c>
    </row>
    <row r="7631" spans="1:8">
      <c r="A7631" t="str">
        <f t="shared" si="119"/>
        <v>IUP30006</v>
      </c>
      <c r="B7631" s="147" t="s">
        <v>7336</v>
      </c>
      <c r="C7631" s="126" t="s">
        <v>7337</v>
      </c>
      <c r="D7631" s="125" t="s">
        <v>2</v>
      </c>
      <c r="E7631" s="127">
        <v>24.03</v>
      </c>
      <c r="F7631" s="125" t="s">
        <v>31775</v>
      </c>
      <c r="G7631" s="125" t="s">
        <v>28267</v>
      </c>
      <c r="H7631" s="125" t="s">
        <v>28268</v>
      </c>
    </row>
    <row r="7632" spans="1:8">
      <c r="A7632" t="str">
        <f t="shared" si="119"/>
        <v>IUP30007</v>
      </c>
      <c r="B7632" s="147" t="s">
        <v>7338</v>
      </c>
      <c r="C7632" s="126" t="s">
        <v>7339</v>
      </c>
      <c r="D7632" s="125" t="s">
        <v>2</v>
      </c>
      <c r="E7632" s="127">
        <v>40.369999999999997</v>
      </c>
      <c r="F7632" s="125" t="s">
        <v>31775</v>
      </c>
      <c r="G7632" s="125" t="s">
        <v>28267</v>
      </c>
      <c r="H7632" s="125" t="s">
        <v>28268</v>
      </c>
    </row>
    <row r="7633" spans="1:8" ht="23.25">
      <c r="A7633" t="str">
        <f t="shared" si="119"/>
        <v>IUP30008</v>
      </c>
      <c r="B7633" s="147" t="s">
        <v>217</v>
      </c>
      <c r="C7633" s="126" t="s">
        <v>246</v>
      </c>
      <c r="D7633" s="125" t="s">
        <v>2</v>
      </c>
      <c r="E7633" s="127">
        <v>22.36</v>
      </c>
      <c r="F7633" s="125" t="s">
        <v>31775</v>
      </c>
      <c r="G7633" s="125" t="s">
        <v>28267</v>
      </c>
      <c r="H7633" s="125" t="s">
        <v>28268</v>
      </c>
    </row>
    <row r="7634" spans="1:8">
      <c r="A7634" t="str">
        <f t="shared" si="119"/>
        <v>IUP30009</v>
      </c>
      <c r="B7634" s="147" t="s">
        <v>7340</v>
      </c>
      <c r="C7634" s="126" t="s">
        <v>7341</v>
      </c>
      <c r="D7634" s="125" t="s">
        <v>2</v>
      </c>
      <c r="E7634" s="127">
        <v>23.09</v>
      </c>
      <c r="F7634" s="125" t="s">
        <v>31775</v>
      </c>
      <c r="G7634" s="125" t="s">
        <v>28267</v>
      </c>
      <c r="H7634" s="125" t="s">
        <v>28268</v>
      </c>
    </row>
    <row r="7635" spans="1:8">
      <c r="A7635" t="str">
        <f t="shared" si="119"/>
        <v>IUP30010</v>
      </c>
      <c r="B7635" s="147" t="s">
        <v>7342</v>
      </c>
      <c r="C7635" s="126" t="s">
        <v>7343</v>
      </c>
      <c r="D7635" s="125" t="s">
        <v>3</v>
      </c>
      <c r="E7635" s="127">
        <v>15.21</v>
      </c>
      <c r="F7635" s="125" t="s">
        <v>31775</v>
      </c>
      <c r="G7635" s="125" t="s">
        <v>28267</v>
      </c>
      <c r="H7635" s="125" t="s">
        <v>28268</v>
      </c>
    </row>
    <row r="7636" spans="1:8">
      <c r="A7636" t="str">
        <f t="shared" si="119"/>
        <v>IUP30011</v>
      </c>
      <c r="B7636" s="147" t="s">
        <v>7344</v>
      </c>
      <c r="C7636" s="126" t="s">
        <v>7345</v>
      </c>
      <c r="D7636" s="125" t="s">
        <v>3</v>
      </c>
      <c r="E7636" s="127">
        <v>20.97</v>
      </c>
      <c r="F7636" s="125" t="s">
        <v>31775</v>
      </c>
      <c r="G7636" s="125" t="s">
        <v>28267</v>
      </c>
      <c r="H7636" s="125" t="s">
        <v>28268</v>
      </c>
    </row>
    <row r="7637" spans="1:8">
      <c r="A7637" t="str">
        <f t="shared" si="119"/>
        <v>IUP30012</v>
      </c>
      <c r="B7637" s="147" t="s">
        <v>7346</v>
      </c>
      <c r="C7637" s="126" t="s">
        <v>7347</v>
      </c>
      <c r="D7637" s="125" t="s">
        <v>4</v>
      </c>
      <c r="E7637" s="127">
        <v>293.20999999999998</v>
      </c>
      <c r="F7637" s="125" t="s">
        <v>31775</v>
      </c>
      <c r="G7637" s="125" t="s">
        <v>28267</v>
      </c>
      <c r="H7637" s="125" t="s">
        <v>28268</v>
      </c>
    </row>
    <row r="7638" spans="1:8">
      <c r="A7638" t="str">
        <f t="shared" si="119"/>
        <v>IUP30013</v>
      </c>
      <c r="B7638" s="147" t="s">
        <v>7348</v>
      </c>
      <c r="C7638" s="126" t="s">
        <v>7349</v>
      </c>
      <c r="D7638" s="125" t="s">
        <v>4</v>
      </c>
      <c r="E7638" s="127">
        <v>511.72</v>
      </c>
      <c r="F7638" s="125" t="s">
        <v>31775</v>
      </c>
      <c r="G7638" s="125" t="s">
        <v>28267</v>
      </c>
      <c r="H7638" s="125" t="s">
        <v>28268</v>
      </c>
    </row>
    <row r="7639" spans="1:8">
      <c r="A7639" t="str">
        <f t="shared" si="119"/>
        <v>IUP30014</v>
      </c>
      <c r="B7639" s="147" t="s">
        <v>7350</v>
      </c>
      <c r="C7639" s="126" t="s">
        <v>7351</v>
      </c>
      <c r="D7639" s="125" t="s">
        <v>1</v>
      </c>
      <c r="E7639" s="127">
        <v>741.78</v>
      </c>
      <c r="F7639" s="125" t="s">
        <v>31775</v>
      </c>
      <c r="G7639" s="125" t="s">
        <v>28267</v>
      </c>
      <c r="H7639" s="125" t="s">
        <v>28268</v>
      </c>
    </row>
    <row r="7640" spans="1:8">
      <c r="A7640" t="str">
        <f t="shared" si="119"/>
        <v>IUP30015</v>
      </c>
      <c r="B7640" s="147" t="s">
        <v>7352</v>
      </c>
      <c r="C7640" s="126" t="s">
        <v>7353</v>
      </c>
      <c r="D7640" s="125" t="s">
        <v>4</v>
      </c>
      <c r="E7640" s="127">
        <v>80.77</v>
      </c>
      <c r="F7640" s="125" t="s">
        <v>31775</v>
      </c>
      <c r="G7640" s="125" t="s">
        <v>28267</v>
      </c>
      <c r="H7640" s="125" t="s">
        <v>28268</v>
      </c>
    </row>
    <row r="7641" spans="1:8">
      <c r="A7641" t="str">
        <f t="shared" si="119"/>
        <v>IUP30016</v>
      </c>
      <c r="B7641" s="147" t="s">
        <v>7354</v>
      </c>
      <c r="C7641" s="126" t="s">
        <v>7355</v>
      </c>
      <c r="D7641" s="125" t="s">
        <v>248</v>
      </c>
      <c r="E7641" s="127">
        <v>16.72</v>
      </c>
      <c r="F7641" s="125" t="s">
        <v>31775</v>
      </c>
      <c r="G7641" s="125" t="s">
        <v>28267</v>
      </c>
      <c r="H7641" s="125" t="s">
        <v>28268</v>
      </c>
    </row>
    <row r="7642" spans="1:8">
      <c r="A7642" t="str">
        <f t="shared" si="119"/>
        <v>IUP30017</v>
      </c>
      <c r="B7642" s="147" t="s">
        <v>7356</v>
      </c>
      <c r="C7642" s="126" t="s">
        <v>7357</v>
      </c>
      <c r="D7642" s="125" t="s">
        <v>4</v>
      </c>
      <c r="E7642" s="127">
        <v>10.050000000000001</v>
      </c>
      <c r="F7642" s="125" t="s">
        <v>31775</v>
      </c>
      <c r="G7642" s="125" t="s">
        <v>28267</v>
      </c>
      <c r="H7642" s="125" t="s">
        <v>28268</v>
      </c>
    </row>
    <row r="7643" spans="1:8">
      <c r="A7643" t="str">
        <f t="shared" si="119"/>
        <v>IUP30018</v>
      </c>
      <c r="B7643" s="147" t="s">
        <v>7358</v>
      </c>
      <c r="C7643" s="126" t="s">
        <v>7359</v>
      </c>
      <c r="D7643" s="125" t="s">
        <v>3</v>
      </c>
      <c r="E7643" s="127">
        <v>2.4300000000000002</v>
      </c>
      <c r="F7643" s="125" t="s">
        <v>31775</v>
      </c>
      <c r="G7643" s="125" t="s">
        <v>28267</v>
      </c>
      <c r="H7643" s="125" t="s">
        <v>28268</v>
      </c>
    </row>
    <row r="7644" spans="1:8">
      <c r="A7644" t="str">
        <f t="shared" si="119"/>
        <v>IUP30019</v>
      </c>
      <c r="B7644" s="147" t="s">
        <v>7360</v>
      </c>
      <c r="C7644" s="126" t="s">
        <v>7361</v>
      </c>
      <c r="D7644" s="125" t="s">
        <v>4</v>
      </c>
      <c r="E7644" s="127">
        <v>316.33999999999997</v>
      </c>
      <c r="F7644" s="125" t="s">
        <v>31775</v>
      </c>
      <c r="G7644" s="125" t="s">
        <v>28267</v>
      </c>
      <c r="H7644" s="125" t="s">
        <v>28268</v>
      </c>
    </row>
    <row r="7645" spans="1:8">
      <c r="A7645" t="str">
        <f t="shared" si="119"/>
        <v>IUP30020</v>
      </c>
      <c r="B7645" s="147" t="s">
        <v>7362</v>
      </c>
      <c r="C7645" s="126" t="s">
        <v>7858</v>
      </c>
      <c r="D7645" s="125" t="s">
        <v>4</v>
      </c>
      <c r="E7645" s="127">
        <v>404.22</v>
      </c>
      <c r="F7645" s="125" t="s">
        <v>31775</v>
      </c>
      <c r="G7645" s="125" t="s">
        <v>28267</v>
      </c>
      <c r="H7645" s="125" t="s">
        <v>28268</v>
      </c>
    </row>
    <row r="7646" spans="1:8">
      <c r="A7646" t="str">
        <f t="shared" si="119"/>
        <v>IUP30021</v>
      </c>
      <c r="B7646" s="147" t="s">
        <v>7364</v>
      </c>
      <c r="C7646" s="126" t="s">
        <v>6923</v>
      </c>
      <c r="D7646" s="125" t="s">
        <v>4</v>
      </c>
      <c r="E7646" s="127">
        <v>71.040000000000006</v>
      </c>
      <c r="F7646" s="125" t="s">
        <v>31775</v>
      </c>
      <c r="G7646" s="125" t="s">
        <v>28267</v>
      </c>
      <c r="H7646" s="125" t="s">
        <v>28268</v>
      </c>
    </row>
    <row r="7647" spans="1:8">
      <c r="A7647" t="str">
        <f t="shared" si="119"/>
        <v>IUP30022</v>
      </c>
      <c r="B7647" s="147" t="s">
        <v>7365</v>
      </c>
      <c r="C7647" s="126" t="s">
        <v>7366</v>
      </c>
      <c r="D7647" s="125" t="s">
        <v>4</v>
      </c>
      <c r="E7647" s="127">
        <v>2.52</v>
      </c>
      <c r="F7647" s="125" t="s">
        <v>31775</v>
      </c>
      <c r="G7647" s="125" t="s">
        <v>28267</v>
      </c>
      <c r="H7647" s="125" t="s">
        <v>28268</v>
      </c>
    </row>
    <row r="7648" spans="1:8">
      <c r="A7648" t="str">
        <f t="shared" si="119"/>
        <v>IUP30023</v>
      </c>
      <c r="B7648" s="147" t="s">
        <v>7367</v>
      </c>
      <c r="C7648" s="126" t="s">
        <v>7368</v>
      </c>
      <c r="D7648" s="125" t="s">
        <v>4</v>
      </c>
      <c r="E7648" s="127">
        <v>1.83</v>
      </c>
      <c r="F7648" s="125" t="s">
        <v>31775</v>
      </c>
      <c r="G7648" s="125" t="s">
        <v>28267</v>
      </c>
      <c r="H7648" s="125" t="s">
        <v>28268</v>
      </c>
    </row>
    <row r="7649" spans="1:8">
      <c r="A7649" t="str">
        <f t="shared" si="119"/>
        <v>IUP30026</v>
      </c>
      <c r="B7649" s="147" t="s">
        <v>7369</v>
      </c>
      <c r="C7649" s="126" t="s">
        <v>7370</v>
      </c>
      <c r="D7649" s="125" t="s">
        <v>3</v>
      </c>
      <c r="E7649" s="127">
        <v>7.9</v>
      </c>
      <c r="F7649" s="125" t="s">
        <v>31775</v>
      </c>
      <c r="G7649" s="125" t="s">
        <v>28267</v>
      </c>
      <c r="H7649" s="125" t="s">
        <v>28268</v>
      </c>
    </row>
    <row r="7650" spans="1:8">
      <c r="A7650" t="str">
        <f t="shared" si="119"/>
        <v>IUP30027</v>
      </c>
      <c r="B7650" s="147" t="s">
        <v>7371</v>
      </c>
      <c r="C7650" s="126" t="s">
        <v>7372</v>
      </c>
      <c r="D7650" s="125" t="s">
        <v>4</v>
      </c>
      <c r="E7650" s="127">
        <v>302.55</v>
      </c>
      <c r="F7650" s="125" t="s">
        <v>31775</v>
      </c>
      <c r="G7650" s="125" t="s">
        <v>28267</v>
      </c>
      <c r="H7650" s="125" t="s">
        <v>28268</v>
      </c>
    </row>
    <row r="7651" spans="1:8">
      <c r="A7651" t="str">
        <f t="shared" si="119"/>
        <v>IUP30028</v>
      </c>
      <c r="B7651" s="147" t="s">
        <v>7373</v>
      </c>
      <c r="C7651" s="126" t="s">
        <v>7374</v>
      </c>
      <c r="D7651" s="125" t="s">
        <v>4</v>
      </c>
      <c r="E7651" s="127">
        <v>71.16</v>
      </c>
      <c r="F7651" s="125" t="s">
        <v>31775</v>
      </c>
      <c r="G7651" s="125" t="s">
        <v>28267</v>
      </c>
      <c r="H7651" s="125" t="s">
        <v>28268</v>
      </c>
    </row>
    <row r="7652" spans="1:8">
      <c r="A7652" t="str">
        <f t="shared" si="119"/>
        <v>IUP30030</v>
      </c>
      <c r="B7652" s="147" t="s">
        <v>7375</v>
      </c>
      <c r="C7652" s="126" t="s">
        <v>7376</v>
      </c>
      <c r="D7652" s="125" t="s">
        <v>4</v>
      </c>
      <c r="E7652" s="127">
        <v>210.04</v>
      </c>
      <c r="F7652" s="125" t="s">
        <v>31775</v>
      </c>
      <c r="G7652" s="125" t="s">
        <v>28267</v>
      </c>
      <c r="H7652" s="125" t="s">
        <v>28268</v>
      </c>
    </row>
    <row r="7653" spans="1:8" ht="23.25">
      <c r="A7653" t="str">
        <f t="shared" si="119"/>
        <v>IUP30031</v>
      </c>
      <c r="B7653" s="147" t="s">
        <v>7377</v>
      </c>
      <c r="C7653" s="126" t="s">
        <v>7378</v>
      </c>
      <c r="D7653" s="125" t="s">
        <v>4</v>
      </c>
      <c r="E7653" s="127">
        <v>111.96</v>
      </c>
      <c r="F7653" s="125" t="s">
        <v>31775</v>
      </c>
      <c r="G7653" s="125" t="s">
        <v>28267</v>
      </c>
      <c r="H7653" s="125" t="s">
        <v>28268</v>
      </c>
    </row>
    <row r="7654" spans="1:8" ht="23.25">
      <c r="A7654" t="str">
        <f t="shared" si="119"/>
        <v>IUP30032</v>
      </c>
      <c r="B7654" s="147" t="s">
        <v>7379</v>
      </c>
      <c r="C7654" s="126" t="s">
        <v>7380</v>
      </c>
      <c r="D7654" s="125" t="s">
        <v>4</v>
      </c>
      <c r="E7654" s="127">
        <v>78.73</v>
      </c>
      <c r="F7654" s="125" t="s">
        <v>31775</v>
      </c>
      <c r="G7654" s="125" t="s">
        <v>28267</v>
      </c>
      <c r="H7654" s="125" t="s">
        <v>28268</v>
      </c>
    </row>
    <row r="7655" spans="1:8">
      <c r="A7655" t="str">
        <f t="shared" si="119"/>
        <v>IUP30033</v>
      </c>
      <c r="B7655" s="147" t="s">
        <v>7381</v>
      </c>
      <c r="C7655" s="126" t="s">
        <v>7382</v>
      </c>
      <c r="D7655" s="125" t="s">
        <v>400</v>
      </c>
      <c r="E7655" s="127">
        <v>13.08</v>
      </c>
      <c r="F7655" s="125" t="s">
        <v>31775</v>
      </c>
      <c r="G7655" s="125" t="s">
        <v>28267</v>
      </c>
      <c r="H7655" s="125" t="s">
        <v>28268</v>
      </c>
    </row>
    <row r="7656" spans="1:8">
      <c r="A7656" t="str">
        <f t="shared" si="119"/>
        <v>IUP30034</v>
      </c>
      <c r="B7656" s="147" t="s">
        <v>7383</v>
      </c>
      <c r="C7656" s="126" t="s">
        <v>7384</v>
      </c>
      <c r="D7656" s="125" t="s">
        <v>4</v>
      </c>
      <c r="E7656" s="127">
        <v>456.01</v>
      </c>
      <c r="F7656" s="125" t="s">
        <v>31775</v>
      </c>
      <c r="G7656" s="125" t="s">
        <v>28267</v>
      </c>
      <c r="H7656" s="125" t="s">
        <v>28268</v>
      </c>
    </row>
    <row r="7657" spans="1:8">
      <c r="A7657" t="str">
        <f t="shared" si="119"/>
        <v>IUP30037</v>
      </c>
      <c r="B7657" s="147" t="s">
        <v>7385</v>
      </c>
      <c r="C7657" s="126" t="s">
        <v>7386</v>
      </c>
      <c r="D7657" s="125" t="s">
        <v>2</v>
      </c>
      <c r="E7657" s="127">
        <v>31.39</v>
      </c>
      <c r="F7657" s="125" t="s">
        <v>31775</v>
      </c>
      <c r="G7657" s="125" t="s">
        <v>28267</v>
      </c>
      <c r="H7657" s="125" t="s">
        <v>28268</v>
      </c>
    </row>
    <row r="7658" spans="1:8">
      <c r="A7658" t="str">
        <f t="shared" si="119"/>
        <v>IUP30038</v>
      </c>
      <c r="B7658" s="147" t="s">
        <v>7387</v>
      </c>
      <c r="C7658" s="126" t="s">
        <v>7896</v>
      </c>
      <c r="D7658" s="125" t="s">
        <v>3</v>
      </c>
      <c r="E7658" s="127">
        <v>1.31</v>
      </c>
      <c r="F7658" s="125" t="s">
        <v>31775</v>
      </c>
      <c r="G7658" s="125" t="s">
        <v>28267</v>
      </c>
      <c r="H7658" s="125" t="s">
        <v>28268</v>
      </c>
    </row>
    <row r="7659" spans="1:8" s="124" customFormat="1">
      <c r="A7659" t="str">
        <f t="shared" si="119"/>
        <v>IUP30039</v>
      </c>
      <c r="B7659" s="146" t="s">
        <v>7861</v>
      </c>
      <c r="C7659" s="122" t="s">
        <v>7862</v>
      </c>
      <c r="D7659" s="121" t="s">
        <v>3</v>
      </c>
      <c r="E7659" s="123">
        <v>0</v>
      </c>
      <c r="F7659" s="121" t="s">
        <v>31775</v>
      </c>
      <c r="G7659" s="121" t="s">
        <v>28267</v>
      </c>
      <c r="H7659" s="121" t="s">
        <v>28268</v>
      </c>
    </row>
    <row r="7660" spans="1:8">
      <c r="A7660" t="str">
        <f t="shared" si="119"/>
        <v>IUP30040</v>
      </c>
      <c r="B7660" s="147" t="s">
        <v>7389</v>
      </c>
      <c r="C7660" s="126" t="s">
        <v>7390</v>
      </c>
      <c r="D7660" s="125" t="s">
        <v>3</v>
      </c>
      <c r="E7660" s="127">
        <v>45.11</v>
      </c>
      <c r="F7660" s="125" t="s">
        <v>31775</v>
      </c>
      <c r="G7660" s="125" t="s">
        <v>28267</v>
      </c>
      <c r="H7660" s="125" t="s">
        <v>28268</v>
      </c>
    </row>
    <row r="7661" spans="1:8">
      <c r="A7661" t="str">
        <f t="shared" si="119"/>
        <v>IUP30041</v>
      </c>
      <c r="B7661" s="147" t="s">
        <v>7391</v>
      </c>
      <c r="C7661" s="126" t="s">
        <v>7392</v>
      </c>
      <c r="D7661" s="125" t="s">
        <v>3</v>
      </c>
      <c r="E7661" s="127">
        <v>70</v>
      </c>
      <c r="F7661" s="125" t="s">
        <v>31775</v>
      </c>
      <c r="G7661" s="125" t="s">
        <v>28267</v>
      </c>
      <c r="H7661" s="125" t="s">
        <v>28268</v>
      </c>
    </row>
    <row r="7662" spans="1:8">
      <c r="A7662" t="str">
        <f t="shared" si="119"/>
        <v>IUP30042</v>
      </c>
      <c r="B7662" s="147" t="s">
        <v>7393</v>
      </c>
      <c r="C7662" s="126" t="s">
        <v>7394</v>
      </c>
      <c r="D7662" s="125" t="s">
        <v>3</v>
      </c>
      <c r="E7662" s="127">
        <v>103.92</v>
      </c>
      <c r="F7662" s="125" t="s">
        <v>31775</v>
      </c>
      <c r="G7662" s="125" t="s">
        <v>28267</v>
      </c>
      <c r="H7662" s="125" t="s">
        <v>28268</v>
      </c>
    </row>
    <row r="7663" spans="1:8">
      <c r="A7663" t="str">
        <f t="shared" si="119"/>
        <v>IUP30043</v>
      </c>
      <c r="B7663" s="147" t="s">
        <v>7395</v>
      </c>
      <c r="C7663" s="126" t="s">
        <v>7396</v>
      </c>
      <c r="D7663" s="125" t="s">
        <v>3</v>
      </c>
      <c r="E7663" s="127">
        <v>72.77</v>
      </c>
      <c r="F7663" s="125" t="s">
        <v>31775</v>
      </c>
      <c r="G7663" s="125" t="s">
        <v>28267</v>
      </c>
      <c r="H7663" s="125" t="s">
        <v>28268</v>
      </c>
    </row>
    <row r="7664" spans="1:8">
      <c r="A7664" t="str">
        <f t="shared" si="119"/>
        <v>IUP30044</v>
      </c>
      <c r="B7664" s="147" t="s">
        <v>7397</v>
      </c>
      <c r="C7664" s="126" t="s">
        <v>7398</v>
      </c>
      <c r="D7664" s="125" t="s">
        <v>2</v>
      </c>
      <c r="E7664" s="127">
        <v>14.13</v>
      </c>
      <c r="F7664" s="125" t="s">
        <v>31775</v>
      </c>
      <c r="G7664" s="125" t="s">
        <v>28267</v>
      </c>
      <c r="H7664" s="125" t="s">
        <v>28268</v>
      </c>
    </row>
    <row r="7665" spans="1:8">
      <c r="A7665" t="str">
        <f t="shared" si="119"/>
        <v>IUP30045</v>
      </c>
      <c r="B7665" s="147" t="s">
        <v>7399</v>
      </c>
      <c r="C7665" s="126" t="s">
        <v>7400</v>
      </c>
      <c r="D7665" s="125" t="s">
        <v>1</v>
      </c>
      <c r="E7665" s="127">
        <v>2.88</v>
      </c>
      <c r="F7665" s="125" t="s">
        <v>31775</v>
      </c>
      <c r="G7665" s="125" t="s">
        <v>28267</v>
      </c>
      <c r="H7665" s="125" t="s">
        <v>28268</v>
      </c>
    </row>
    <row r="7666" spans="1:8">
      <c r="A7666" t="str">
        <f t="shared" si="119"/>
        <v>IUP30046</v>
      </c>
      <c r="B7666" s="147" t="s">
        <v>7401</v>
      </c>
      <c r="C7666" s="126" t="s">
        <v>7402</v>
      </c>
      <c r="D7666" s="125" t="s">
        <v>4</v>
      </c>
      <c r="E7666" s="127">
        <v>230.03</v>
      </c>
      <c r="F7666" s="125" t="s">
        <v>31775</v>
      </c>
      <c r="G7666" s="125" t="s">
        <v>28267</v>
      </c>
      <c r="H7666" s="125" t="s">
        <v>28268</v>
      </c>
    </row>
    <row r="7667" spans="1:8">
      <c r="A7667" t="str">
        <f t="shared" si="119"/>
        <v>IUP30047</v>
      </c>
      <c r="B7667" s="147" t="s">
        <v>7403</v>
      </c>
      <c r="C7667" s="126" t="s">
        <v>7404</v>
      </c>
      <c r="D7667" s="125" t="s">
        <v>3</v>
      </c>
      <c r="E7667" s="127">
        <v>76.069999999999993</v>
      </c>
      <c r="F7667" s="125" t="s">
        <v>31775</v>
      </c>
      <c r="G7667" s="125" t="s">
        <v>28267</v>
      </c>
      <c r="H7667" s="125" t="s">
        <v>28268</v>
      </c>
    </row>
    <row r="7668" spans="1:8">
      <c r="A7668" t="str">
        <f t="shared" si="119"/>
        <v>IUP30048</v>
      </c>
      <c r="B7668" s="147" t="s">
        <v>7405</v>
      </c>
      <c r="C7668" s="126" t="s">
        <v>7406</v>
      </c>
      <c r="D7668" s="125" t="s">
        <v>400</v>
      </c>
      <c r="E7668" s="127">
        <v>14.25</v>
      </c>
      <c r="F7668" s="125" t="s">
        <v>31775</v>
      </c>
      <c r="G7668" s="125" t="s">
        <v>28267</v>
      </c>
      <c r="H7668" s="125" t="s">
        <v>28268</v>
      </c>
    </row>
    <row r="7669" spans="1:8">
      <c r="A7669" t="str">
        <f t="shared" si="119"/>
        <v>IUP30049</v>
      </c>
      <c r="B7669" s="147" t="s">
        <v>7407</v>
      </c>
      <c r="C7669" s="126" t="s">
        <v>7408</v>
      </c>
      <c r="D7669" s="125" t="s">
        <v>2</v>
      </c>
      <c r="E7669" s="127">
        <v>38.18</v>
      </c>
      <c r="F7669" s="125" t="s">
        <v>31775</v>
      </c>
      <c r="G7669" s="125" t="s">
        <v>28267</v>
      </c>
      <c r="H7669" s="125" t="s">
        <v>28268</v>
      </c>
    </row>
    <row r="7670" spans="1:8">
      <c r="A7670" t="str">
        <f t="shared" si="119"/>
        <v>IUP30050</v>
      </c>
      <c r="B7670" s="147" t="s">
        <v>7409</v>
      </c>
      <c r="C7670" s="126" t="s">
        <v>7410</v>
      </c>
      <c r="D7670" s="125" t="s">
        <v>2</v>
      </c>
      <c r="E7670" s="127">
        <v>47.81</v>
      </c>
      <c r="F7670" s="125" t="s">
        <v>31775</v>
      </c>
      <c r="G7670" s="125" t="s">
        <v>28267</v>
      </c>
      <c r="H7670" s="125" t="s">
        <v>28268</v>
      </c>
    </row>
    <row r="7671" spans="1:8">
      <c r="A7671" t="str">
        <f t="shared" si="119"/>
        <v>IUP30051</v>
      </c>
      <c r="B7671" s="147" t="s">
        <v>7411</v>
      </c>
      <c r="C7671" s="126" t="s">
        <v>7412</v>
      </c>
      <c r="D7671" s="125" t="s">
        <v>3</v>
      </c>
      <c r="E7671" s="127">
        <v>81.790000000000006</v>
      </c>
      <c r="F7671" s="125" t="s">
        <v>31775</v>
      </c>
      <c r="G7671" s="125" t="s">
        <v>28267</v>
      </c>
      <c r="H7671" s="125" t="s">
        <v>28268</v>
      </c>
    </row>
    <row r="7672" spans="1:8">
      <c r="A7672" t="str">
        <f t="shared" si="119"/>
        <v>IUP30052</v>
      </c>
      <c r="B7672" s="147" t="s">
        <v>7413</v>
      </c>
      <c r="C7672" s="126" t="s">
        <v>7414</v>
      </c>
      <c r="D7672" s="125" t="s">
        <v>3</v>
      </c>
      <c r="E7672" s="127">
        <v>106.27</v>
      </c>
      <c r="F7672" s="125" t="s">
        <v>31775</v>
      </c>
      <c r="G7672" s="125" t="s">
        <v>28267</v>
      </c>
      <c r="H7672" s="125" t="s">
        <v>28268</v>
      </c>
    </row>
    <row r="7673" spans="1:8" ht="23.25">
      <c r="A7673" t="str">
        <f t="shared" si="119"/>
        <v>IUP30053</v>
      </c>
      <c r="B7673" s="147" t="s">
        <v>7415</v>
      </c>
      <c r="C7673" s="126" t="s">
        <v>7416</v>
      </c>
      <c r="D7673" s="125" t="s">
        <v>2</v>
      </c>
      <c r="E7673" s="127">
        <v>32.42</v>
      </c>
      <c r="F7673" s="125" t="s">
        <v>31775</v>
      </c>
      <c r="G7673" s="125" t="s">
        <v>28267</v>
      </c>
      <c r="H7673" s="125" t="s">
        <v>28268</v>
      </c>
    </row>
    <row r="7674" spans="1:8">
      <c r="A7674" t="str">
        <f t="shared" si="119"/>
        <v>IUP30054</v>
      </c>
      <c r="B7674" s="147" t="s">
        <v>7417</v>
      </c>
      <c r="C7674" s="126" t="s">
        <v>7418</v>
      </c>
      <c r="D7674" s="125" t="s">
        <v>4</v>
      </c>
      <c r="E7674" s="127">
        <v>39.97</v>
      </c>
      <c r="F7674" s="125" t="s">
        <v>31775</v>
      </c>
      <c r="G7674" s="125" t="s">
        <v>28267</v>
      </c>
      <c r="H7674" s="125" t="s">
        <v>28268</v>
      </c>
    </row>
    <row r="7675" spans="1:8">
      <c r="A7675" t="str">
        <f t="shared" si="119"/>
        <v>IUP30055</v>
      </c>
      <c r="B7675" s="147" t="s">
        <v>7419</v>
      </c>
      <c r="C7675" s="126" t="s">
        <v>7420</v>
      </c>
      <c r="D7675" s="125" t="s">
        <v>3</v>
      </c>
      <c r="E7675" s="127">
        <v>3.72</v>
      </c>
      <c r="F7675" s="125" t="s">
        <v>31775</v>
      </c>
      <c r="G7675" s="125" t="s">
        <v>28267</v>
      </c>
      <c r="H7675" s="125" t="s">
        <v>28268</v>
      </c>
    </row>
    <row r="7676" spans="1:8">
      <c r="A7676" t="str">
        <f t="shared" si="119"/>
        <v>IUP30056</v>
      </c>
      <c r="B7676" s="147" t="s">
        <v>7421</v>
      </c>
      <c r="C7676" s="126" t="s">
        <v>7422</v>
      </c>
      <c r="D7676" s="125" t="s">
        <v>2</v>
      </c>
      <c r="E7676" s="127">
        <v>41.71</v>
      </c>
      <c r="F7676" s="125" t="s">
        <v>31775</v>
      </c>
      <c r="G7676" s="125" t="s">
        <v>28267</v>
      </c>
      <c r="H7676" s="125" t="s">
        <v>28268</v>
      </c>
    </row>
    <row r="7677" spans="1:8">
      <c r="A7677" t="str">
        <f t="shared" si="119"/>
        <v>IUP30057</v>
      </c>
      <c r="B7677" s="147" t="s">
        <v>7423</v>
      </c>
      <c r="C7677" s="126" t="s">
        <v>7424</v>
      </c>
      <c r="D7677" s="125" t="s">
        <v>2</v>
      </c>
      <c r="E7677" s="127">
        <v>38.659999999999997</v>
      </c>
      <c r="F7677" s="125" t="s">
        <v>31775</v>
      </c>
      <c r="G7677" s="125" t="s">
        <v>28267</v>
      </c>
      <c r="H7677" s="125" t="s">
        <v>28268</v>
      </c>
    </row>
    <row r="7678" spans="1:8">
      <c r="A7678" t="str">
        <f t="shared" si="119"/>
        <v>IUP30058</v>
      </c>
      <c r="B7678" s="147" t="s">
        <v>7425</v>
      </c>
      <c r="C7678" s="126" t="s">
        <v>7426</v>
      </c>
      <c r="D7678" s="125" t="s">
        <v>2</v>
      </c>
      <c r="E7678" s="127">
        <v>48.14</v>
      </c>
      <c r="F7678" s="125" t="s">
        <v>31775</v>
      </c>
      <c r="G7678" s="125" t="s">
        <v>28267</v>
      </c>
      <c r="H7678" s="125" t="s">
        <v>28268</v>
      </c>
    </row>
    <row r="7679" spans="1:8">
      <c r="A7679" t="str">
        <f t="shared" si="119"/>
        <v>IUP30059</v>
      </c>
      <c r="B7679" s="147" t="s">
        <v>7427</v>
      </c>
      <c r="C7679" s="126" t="s">
        <v>7428</v>
      </c>
      <c r="D7679" s="125" t="s">
        <v>3</v>
      </c>
      <c r="E7679" s="127">
        <v>119.16</v>
      </c>
      <c r="F7679" s="125" t="s">
        <v>31775</v>
      </c>
      <c r="G7679" s="125" t="s">
        <v>28267</v>
      </c>
      <c r="H7679" s="125" t="s">
        <v>28268</v>
      </c>
    </row>
    <row r="7680" spans="1:8">
      <c r="A7680" t="str">
        <f t="shared" si="119"/>
        <v>IUP30060</v>
      </c>
      <c r="B7680" s="147" t="s">
        <v>7429</v>
      </c>
      <c r="C7680" s="126" t="s">
        <v>7430</v>
      </c>
      <c r="D7680" s="125" t="s">
        <v>2</v>
      </c>
      <c r="E7680" s="127">
        <v>32.4</v>
      </c>
      <c r="F7680" s="125" t="s">
        <v>31775</v>
      </c>
      <c r="G7680" s="125" t="s">
        <v>28267</v>
      </c>
      <c r="H7680" s="125" t="s">
        <v>28268</v>
      </c>
    </row>
    <row r="7681" spans="1:8" ht="23.25">
      <c r="A7681" t="str">
        <f t="shared" si="119"/>
        <v>IUP30062</v>
      </c>
      <c r="B7681" s="147" t="s">
        <v>7431</v>
      </c>
      <c r="C7681" s="126" t="s">
        <v>19042</v>
      </c>
      <c r="D7681" s="125" t="s">
        <v>400</v>
      </c>
      <c r="E7681" s="127">
        <v>0</v>
      </c>
      <c r="F7681" s="125" t="s">
        <v>31775</v>
      </c>
      <c r="G7681" s="125" t="s">
        <v>28267</v>
      </c>
      <c r="H7681" s="125" t="s">
        <v>28268</v>
      </c>
    </row>
    <row r="7682" spans="1:8">
      <c r="A7682" t="str">
        <f t="shared" si="119"/>
        <v>IUP30063</v>
      </c>
      <c r="B7682" s="147" t="s">
        <v>7432</v>
      </c>
      <c r="C7682" s="126" t="s">
        <v>7433</v>
      </c>
      <c r="D7682" s="125" t="s">
        <v>4</v>
      </c>
      <c r="E7682" s="127">
        <v>16.329999999999998</v>
      </c>
      <c r="F7682" s="125" t="s">
        <v>31775</v>
      </c>
      <c r="G7682" s="125" t="s">
        <v>28267</v>
      </c>
      <c r="H7682" s="125" t="s">
        <v>28268</v>
      </c>
    </row>
    <row r="7683" spans="1:8" ht="23.25">
      <c r="A7683" t="str">
        <f t="shared" si="119"/>
        <v>IUP30064</v>
      </c>
      <c r="B7683" s="147" t="s">
        <v>7434</v>
      </c>
      <c r="C7683" s="126" t="s">
        <v>25392</v>
      </c>
      <c r="D7683" s="125" t="s">
        <v>400</v>
      </c>
      <c r="E7683" s="127">
        <v>0</v>
      </c>
      <c r="F7683" s="125" t="s">
        <v>31775</v>
      </c>
      <c r="G7683" s="125" t="s">
        <v>28267</v>
      </c>
      <c r="H7683" s="125" t="s">
        <v>28268</v>
      </c>
    </row>
    <row r="7684" spans="1:8" ht="23.25">
      <c r="A7684" t="str">
        <f t="shared" si="119"/>
        <v>IUP30065</v>
      </c>
      <c r="B7684" s="147" t="s">
        <v>7435</v>
      </c>
      <c r="C7684" s="126" t="s">
        <v>7436</v>
      </c>
      <c r="D7684" s="125" t="s">
        <v>4</v>
      </c>
      <c r="E7684" s="127">
        <v>773.45</v>
      </c>
      <c r="F7684" s="125" t="s">
        <v>31775</v>
      </c>
      <c r="G7684" s="125" t="s">
        <v>28267</v>
      </c>
      <c r="H7684" s="125" t="s">
        <v>28268</v>
      </c>
    </row>
    <row r="7685" spans="1:8">
      <c r="A7685" t="str">
        <f t="shared" si="119"/>
        <v>IUP30066</v>
      </c>
      <c r="B7685" s="147" t="s">
        <v>7437</v>
      </c>
      <c r="C7685" s="126" t="s">
        <v>7438</v>
      </c>
      <c r="D7685" s="125" t="s">
        <v>3</v>
      </c>
      <c r="E7685" s="127">
        <v>2.64</v>
      </c>
      <c r="F7685" s="125" t="s">
        <v>31775</v>
      </c>
      <c r="G7685" s="125" t="s">
        <v>28267</v>
      </c>
      <c r="H7685" s="125" t="s">
        <v>28268</v>
      </c>
    </row>
    <row r="7686" spans="1:8" ht="23.25">
      <c r="A7686" t="str">
        <f t="shared" si="119"/>
        <v>IUP30067</v>
      </c>
      <c r="B7686" s="147" t="s">
        <v>7439</v>
      </c>
      <c r="C7686" s="126" t="s">
        <v>7440</v>
      </c>
      <c r="D7686" s="125" t="s">
        <v>461</v>
      </c>
      <c r="E7686" s="127">
        <v>69.94</v>
      </c>
      <c r="F7686" s="125" t="s">
        <v>31775</v>
      </c>
      <c r="G7686" s="125" t="s">
        <v>28267</v>
      </c>
      <c r="H7686" s="125" t="s">
        <v>28268</v>
      </c>
    </row>
    <row r="7687" spans="1:8">
      <c r="A7687" t="str">
        <f t="shared" si="119"/>
        <v>IUP30068</v>
      </c>
      <c r="B7687" s="147" t="s">
        <v>7441</v>
      </c>
      <c r="C7687" s="126" t="s">
        <v>7442</v>
      </c>
      <c r="D7687" s="125" t="s">
        <v>1</v>
      </c>
      <c r="E7687" s="127">
        <v>308000.90999999997</v>
      </c>
      <c r="F7687" s="125" t="s">
        <v>31775</v>
      </c>
      <c r="G7687" s="125" t="s">
        <v>28267</v>
      </c>
      <c r="H7687" s="125" t="s">
        <v>28268</v>
      </c>
    </row>
    <row r="7688" spans="1:8">
      <c r="A7688" t="str">
        <f t="shared" ref="A7688:A7751" si="120">IF(ISERROR(SEARCH("/",B7688)=6),TRIM(CLEAN(B7688)),IF(SEARCH("/",B7688)=6,IF(LEN(TRIM(CLEAN(B7688)))=7,LEFT(TRIM(CLEAN(B7688)),6)&amp;"00"&amp;RIGHT(TRIM(CLEAN(B7688)),1),LEFT(TRIM(CLEAN(B7688)),6)&amp;"0"&amp;RIGHT(TRIM(CLEAN(B7688)),2)),TRIM(CLEAN(B7688))))</f>
        <v>IUP30069</v>
      </c>
      <c r="B7688" s="147" t="s">
        <v>7443</v>
      </c>
      <c r="C7688" s="126" t="s">
        <v>7444</v>
      </c>
      <c r="D7688" s="125" t="s">
        <v>4</v>
      </c>
      <c r="E7688" s="127">
        <v>91.02</v>
      </c>
      <c r="F7688" s="125" t="s">
        <v>31775</v>
      </c>
      <c r="G7688" s="125" t="s">
        <v>28267</v>
      </c>
      <c r="H7688" s="125" t="s">
        <v>28268</v>
      </c>
    </row>
    <row r="7689" spans="1:8">
      <c r="A7689" t="str">
        <f t="shared" si="120"/>
        <v>IUP30070</v>
      </c>
      <c r="B7689" s="147" t="s">
        <v>7445</v>
      </c>
      <c r="C7689" s="126" t="s">
        <v>7446</v>
      </c>
      <c r="D7689" s="125" t="s">
        <v>3</v>
      </c>
      <c r="E7689" s="127">
        <v>22.12</v>
      </c>
      <c r="F7689" s="125" t="s">
        <v>31775</v>
      </c>
      <c r="G7689" s="125" t="s">
        <v>28267</v>
      </c>
      <c r="H7689" s="125" t="s">
        <v>28268</v>
      </c>
    </row>
    <row r="7690" spans="1:8" ht="23.25">
      <c r="A7690" t="str">
        <f t="shared" si="120"/>
        <v>IUP30071</v>
      </c>
      <c r="B7690" s="147" t="s">
        <v>7447</v>
      </c>
      <c r="C7690" s="126" t="s">
        <v>7448</v>
      </c>
      <c r="D7690" s="125" t="s">
        <v>4</v>
      </c>
      <c r="E7690" s="127">
        <v>14.41</v>
      </c>
      <c r="F7690" s="125" t="s">
        <v>31775</v>
      </c>
      <c r="G7690" s="125" t="s">
        <v>28267</v>
      </c>
      <c r="H7690" s="125" t="s">
        <v>28268</v>
      </c>
    </row>
    <row r="7691" spans="1:8">
      <c r="A7691" t="str">
        <f t="shared" si="120"/>
        <v>IUP30072</v>
      </c>
      <c r="B7691" s="147" t="s">
        <v>7449</v>
      </c>
      <c r="C7691" s="126" t="s">
        <v>7450</v>
      </c>
      <c r="D7691" s="125" t="s">
        <v>3</v>
      </c>
      <c r="E7691" s="127">
        <v>0.2</v>
      </c>
      <c r="F7691" s="125" t="s">
        <v>31775</v>
      </c>
      <c r="G7691" s="125" t="s">
        <v>28267</v>
      </c>
      <c r="H7691" s="125" t="s">
        <v>28268</v>
      </c>
    </row>
    <row r="7692" spans="1:8">
      <c r="A7692" t="str">
        <f t="shared" si="120"/>
        <v>IUP30073</v>
      </c>
      <c r="B7692" s="147" t="s">
        <v>7451</v>
      </c>
      <c r="C7692" s="126" t="s">
        <v>7452</v>
      </c>
      <c r="D7692" s="125" t="s">
        <v>4</v>
      </c>
      <c r="E7692" s="127">
        <v>19.04</v>
      </c>
      <c r="F7692" s="125" t="s">
        <v>31775</v>
      </c>
      <c r="G7692" s="125" t="s">
        <v>28267</v>
      </c>
      <c r="H7692" s="125" t="s">
        <v>28268</v>
      </c>
    </row>
    <row r="7693" spans="1:8">
      <c r="A7693" t="str">
        <f t="shared" si="120"/>
        <v>IUP30074</v>
      </c>
      <c r="B7693" s="147" t="s">
        <v>7453</v>
      </c>
      <c r="C7693" s="126" t="s">
        <v>7454</v>
      </c>
      <c r="D7693" s="125" t="s">
        <v>2</v>
      </c>
      <c r="E7693" s="127">
        <v>65.680000000000007</v>
      </c>
      <c r="F7693" s="125" t="s">
        <v>31775</v>
      </c>
      <c r="G7693" s="125" t="s">
        <v>28267</v>
      </c>
      <c r="H7693" s="125" t="s">
        <v>28268</v>
      </c>
    </row>
    <row r="7694" spans="1:8">
      <c r="A7694" t="str">
        <f t="shared" si="120"/>
        <v>IUP30075</v>
      </c>
      <c r="B7694" s="147" t="s">
        <v>157</v>
      </c>
      <c r="C7694" s="126" t="s">
        <v>158</v>
      </c>
      <c r="D7694" s="125" t="s">
        <v>3</v>
      </c>
      <c r="E7694" s="127">
        <v>6.14</v>
      </c>
      <c r="F7694" s="125" t="s">
        <v>31775</v>
      </c>
      <c r="G7694" s="125" t="s">
        <v>28267</v>
      </c>
      <c r="H7694" s="125" t="s">
        <v>28268</v>
      </c>
    </row>
    <row r="7695" spans="1:8">
      <c r="A7695" t="str">
        <f t="shared" si="120"/>
        <v>IUP30076</v>
      </c>
      <c r="B7695" s="147" t="s">
        <v>7455</v>
      </c>
      <c r="C7695" s="126" t="s">
        <v>7456</v>
      </c>
      <c r="D7695" s="125" t="s">
        <v>3</v>
      </c>
      <c r="E7695" s="127">
        <v>19.87</v>
      </c>
      <c r="F7695" s="125" t="s">
        <v>31775</v>
      </c>
      <c r="G7695" s="125" t="s">
        <v>28267</v>
      </c>
      <c r="H7695" s="125" t="s">
        <v>28268</v>
      </c>
    </row>
    <row r="7696" spans="1:8">
      <c r="A7696" t="str">
        <f t="shared" si="120"/>
        <v>IUP30077</v>
      </c>
      <c r="B7696" s="147" t="s">
        <v>7457</v>
      </c>
      <c r="C7696" s="126" t="s">
        <v>7458</v>
      </c>
      <c r="D7696" s="125" t="s">
        <v>2</v>
      </c>
      <c r="E7696" s="127">
        <v>57.45</v>
      </c>
      <c r="F7696" s="125" t="s">
        <v>31775</v>
      </c>
      <c r="G7696" s="125" t="s">
        <v>28267</v>
      </c>
      <c r="H7696" s="125" t="s">
        <v>28268</v>
      </c>
    </row>
    <row r="7697" spans="1:8" ht="23.25">
      <c r="A7697" t="str">
        <f t="shared" si="120"/>
        <v>IUP30078</v>
      </c>
      <c r="B7697" s="147" t="s">
        <v>212</v>
      </c>
      <c r="C7697" s="126" t="s">
        <v>243</v>
      </c>
      <c r="D7697" s="125" t="s">
        <v>4</v>
      </c>
      <c r="E7697" s="127">
        <v>1253.93</v>
      </c>
      <c r="F7697" s="125" t="s">
        <v>31775</v>
      </c>
      <c r="G7697" s="125" t="s">
        <v>28267</v>
      </c>
      <c r="H7697" s="125" t="s">
        <v>28268</v>
      </c>
    </row>
    <row r="7698" spans="1:8">
      <c r="A7698" t="str">
        <f t="shared" si="120"/>
        <v>IUP30079</v>
      </c>
      <c r="B7698" s="147" t="s">
        <v>7459</v>
      </c>
      <c r="C7698" s="126" t="s">
        <v>7460</v>
      </c>
      <c r="D7698" s="125" t="s">
        <v>2</v>
      </c>
      <c r="E7698" s="127">
        <v>34.89</v>
      </c>
      <c r="F7698" s="125" t="s">
        <v>31775</v>
      </c>
      <c r="G7698" s="125" t="s">
        <v>28267</v>
      </c>
      <c r="H7698" s="125" t="s">
        <v>28268</v>
      </c>
    </row>
    <row r="7699" spans="1:8">
      <c r="A7699" t="str">
        <f t="shared" si="120"/>
        <v>IUP30080</v>
      </c>
      <c r="B7699" s="147" t="s">
        <v>7461</v>
      </c>
      <c r="C7699" s="126" t="s">
        <v>7462</v>
      </c>
      <c r="D7699" s="125" t="s">
        <v>2</v>
      </c>
      <c r="E7699" s="127">
        <v>0.33</v>
      </c>
      <c r="F7699" s="125" t="s">
        <v>31775</v>
      </c>
      <c r="G7699" s="125" t="s">
        <v>28267</v>
      </c>
      <c r="H7699" s="125" t="s">
        <v>28268</v>
      </c>
    </row>
    <row r="7700" spans="1:8">
      <c r="A7700" t="str">
        <f t="shared" si="120"/>
        <v>IUP30081</v>
      </c>
      <c r="B7700" s="147" t="s">
        <v>7463</v>
      </c>
      <c r="C7700" s="126" t="s">
        <v>16275</v>
      </c>
      <c r="D7700" s="125" t="s">
        <v>4</v>
      </c>
      <c r="E7700" s="127">
        <v>134.43</v>
      </c>
      <c r="F7700" s="125" t="s">
        <v>31775</v>
      </c>
      <c r="G7700" s="125" t="s">
        <v>28267</v>
      </c>
      <c r="H7700" s="125" t="s">
        <v>28268</v>
      </c>
    </row>
    <row r="7701" spans="1:8">
      <c r="A7701" t="str">
        <f t="shared" si="120"/>
        <v>IUP30082</v>
      </c>
      <c r="B7701" s="147" t="s">
        <v>7464</v>
      </c>
      <c r="C7701" s="126" t="s">
        <v>7465</v>
      </c>
      <c r="D7701" s="125" t="s">
        <v>2</v>
      </c>
      <c r="E7701" s="127">
        <v>34.96</v>
      </c>
      <c r="F7701" s="125" t="s">
        <v>31775</v>
      </c>
      <c r="G7701" s="125" t="s">
        <v>28267</v>
      </c>
      <c r="H7701" s="125" t="s">
        <v>28268</v>
      </c>
    </row>
    <row r="7702" spans="1:8">
      <c r="A7702" t="str">
        <f t="shared" si="120"/>
        <v>IUP30083</v>
      </c>
      <c r="B7702" s="147" t="s">
        <v>7466</v>
      </c>
      <c r="C7702" s="126" t="s">
        <v>7467</v>
      </c>
      <c r="D7702" s="125" t="s">
        <v>2</v>
      </c>
      <c r="E7702" s="127">
        <v>40.619999999999997</v>
      </c>
      <c r="F7702" s="125" t="s">
        <v>31775</v>
      </c>
      <c r="G7702" s="125" t="s">
        <v>28267</v>
      </c>
      <c r="H7702" s="125" t="s">
        <v>28268</v>
      </c>
    </row>
    <row r="7703" spans="1:8">
      <c r="A7703" t="str">
        <f t="shared" si="120"/>
        <v>IUP30084</v>
      </c>
      <c r="B7703" s="147" t="s">
        <v>7468</v>
      </c>
      <c r="C7703" s="126" t="s">
        <v>7469</v>
      </c>
      <c r="D7703" s="125" t="s">
        <v>2</v>
      </c>
      <c r="E7703" s="127">
        <v>36.97</v>
      </c>
      <c r="F7703" s="125" t="s">
        <v>31775</v>
      </c>
      <c r="G7703" s="125" t="s">
        <v>28267</v>
      </c>
      <c r="H7703" s="125" t="s">
        <v>28268</v>
      </c>
    </row>
    <row r="7704" spans="1:8">
      <c r="A7704" t="str">
        <f t="shared" si="120"/>
        <v>IUP30085</v>
      </c>
      <c r="B7704" s="147" t="s">
        <v>7470</v>
      </c>
      <c r="C7704" s="126" t="s">
        <v>7471</v>
      </c>
      <c r="D7704" s="125" t="s">
        <v>2</v>
      </c>
      <c r="E7704" s="127">
        <v>35.729999999999997</v>
      </c>
      <c r="F7704" s="125" t="s">
        <v>31775</v>
      </c>
      <c r="G7704" s="125" t="s">
        <v>28267</v>
      </c>
      <c r="H7704" s="125" t="s">
        <v>28268</v>
      </c>
    </row>
    <row r="7705" spans="1:8" ht="23.25">
      <c r="A7705" t="str">
        <f t="shared" si="120"/>
        <v>IUP30086</v>
      </c>
      <c r="B7705" s="147" t="s">
        <v>7472</v>
      </c>
      <c r="C7705" s="126" t="s">
        <v>7473</v>
      </c>
      <c r="D7705" s="125" t="s">
        <v>4</v>
      </c>
      <c r="E7705" s="127">
        <v>4.46</v>
      </c>
      <c r="F7705" s="125" t="s">
        <v>31775</v>
      </c>
      <c r="G7705" s="125" t="s">
        <v>28267</v>
      </c>
      <c r="H7705" s="125" t="s">
        <v>28268</v>
      </c>
    </row>
    <row r="7706" spans="1:8">
      <c r="A7706" t="str">
        <f t="shared" si="120"/>
        <v>IUP30087</v>
      </c>
      <c r="B7706" s="147" t="s">
        <v>7474</v>
      </c>
      <c r="C7706" s="126" t="s">
        <v>7475</v>
      </c>
      <c r="D7706" s="125" t="s">
        <v>3</v>
      </c>
      <c r="E7706" s="127">
        <v>14.05</v>
      </c>
      <c r="F7706" s="125" t="s">
        <v>31775</v>
      </c>
      <c r="G7706" s="125" t="s">
        <v>28267</v>
      </c>
      <c r="H7706" s="125" t="s">
        <v>28268</v>
      </c>
    </row>
    <row r="7707" spans="1:8" ht="23.25">
      <c r="A7707" t="str">
        <f t="shared" si="120"/>
        <v>IUP30089</v>
      </c>
      <c r="B7707" s="147" t="s">
        <v>7476</v>
      </c>
      <c r="C7707" s="126" t="s">
        <v>7477</v>
      </c>
      <c r="D7707" s="125" t="s">
        <v>4</v>
      </c>
      <c r="E7707" s="127">
        <v>1344.14</v>
      </c>
      <c r="F7707" s="125" t="s">
        <v>31775</v>
      </c>
      <c r="G7707" s="125" t="s">
        <v>28267</v>
      </c>
      <c r="H7707" s="125" t="s">
        <v>28268</v>
      </c>
    </row>
    <row r="7708" spans="1:8" ht="23.25">
      <c r="A7708" t="str">
        <f t="shared" si="120"/>
        <v>IUP30090</v>
      </c>
      <c r="B7708" s="147" t="s">
        <v>7478</v>
      </c>
      <c r="C7708" s="126" t="s">
        <v>7479</v>
      </c>
      <c r="D7708" s="125" t="s">
        <v>4</v>
      </c>
      <c r="E7708" s="127">
        <v>66.67</v>
      </c>
      <c r="F7708" s="125" t="s">
        <v>31775</v>
      </c>
      <c r="G7708" s="125" t="s">
        <v>28267</v>
      </c>
      <c r="H7708" s="125" t="s">
        <v>28268</v>
      </c>
    </row>
    <row r="7709" spans="1:8" ht="34.5">
      <c r="A7709" t="str">
        <f t="shared" si="120"/>
        <v>IUP30091</v>
      </c>
      <c r="B7709" s="147" t="s">
        <v>7480</v>
      </c>
      <c r="C7709" s="126" t="s">
        <v>7481</v>
      </c>
      <c r="D7709" s="125" t="s">
        <v>4</v>
      </c>
      <c r="E7709" s="127">
        <v>1842.12</v>
      </c>
      <c r="F7709" s="125" t="s">
        <v>31775</v>
      </c>
      <c r="G7709" s="125" t="s">
        <v>28267</v>
      </c>
      <c r="H7709" s="125" t="s">
        <v>28268</v>
      </c>
    </row>
    <row r="7710" spans="1:8" ht="34.5">
      <c r="A7710" t="str">
        <f t="shared" si="120"/>
        <v>IUP30092</v>
      </c>
      <c r="B7710" s="147" t="s">
        <v>7482</v>
      </c>
      <c r="C7710" s="126" t="s">
        <v>7483</v>
      </c>
      <c r="D7710" s="125" t="s">
        <v>4</v>
      </c>
      <c r="E7710" s="127">
        <v>1282.6400000000001</v>
      </c>
      <c r="F7710" s="125" t="s">
        <v>31775</v>
      </c>
      <c r="G7710" s="125" t="s">
        <v>28267</v>
      </c>
      <c r="H7710" s="125" t="s">
        <v>28268</v>
      </c>
    </row>
    <row r="7711" spans="1:8" ht="23.25">
      <c r="A7711" t="str">
        <f t="shared" si="120"/>
        <v>IUP30093</v>
      </c>
      <c r="B7711" s="147" t="s">
        <v>7484</v>
      </c>
      <c r="C7711" s="126" t="s">
        <v>7485</v>
      </c>
      <c r="D7711" s="125" t="s">
        <v>4</v>
      </c>
      <c r="E7711" s="127">
        <v>93.04</v>
      </c>
      <c r="F7711" s="125" t="s">
        <v>31775</v>
      </c>
      <c r="G7711" s="125" t="s">
        <v>28267</v>
      </c>
      <c r="H7711" s="125" t="s">
        <v>28268</v>
      </c>
    </row>
    <row r="7712" spans="1:8">
      <c r="A7712" t="str">
        <f t="shared" si="120"/>
        <v>IUP30094</v>
      </c>
      <c r="B7712" s="147" t="s">
        <v>7486</v>
      </c>
      <c r="C7712" s="126" t="s">
        <v>7487</v>
      </c>
      <c r="D7712" s="125" t="s">
        <v>3</v>
      </c>
      <c r="E7712" s="127">
        <v>2.99</v>
      </c>
      <c r="F7712" s="125" t="s">
        <v>31775</v>
      </c>
      <c r="G7712" s="125" t="s">
        <v>28267</v>
      </c>
      <c r="H7712" s="125" t="s">
        <v>28268</v>
      </c>
    </row>
    <row r="7713" spans="1:8">
      <c r="A7713" t="str">
        <f t="shared" si="120"/>
        <v>IUP30095</v>
      </c>
      <c r="B7713" s="147" t="s">
        <v>7488</v>
      </c>
      <c r="C7713" s="126" t="s">
        <v>7489</v>
      </c>
      <c r="D7713" s="125" t="s">
        <v>4</v>
      </c>
      <c r="E7713" s="127">
        <v>1205.1300000000001</v>
      </c>
      <c r="F7713" s="125" t="s">
        <v>31775</v>
      </c>
      <c r="G7713" s="125" t="s">
        <v>28267</v>
      </c>
      <c r="H7713" s="125" t="s">
        <v>28268</v>
      </c>
    </row>
    <row r="7714" spans="1:8" ht="23.25">
      <c r="A7714" t="str">
        <f t="shared" si="120"/>
        <v>IUP30096</v>
      </c>
      <c r="B7714" s="147" t="s">
        <v>7490</v>
      </c>
      <c r="C7714" s="126" t="s">
        <v>7491</v>
      </c>
      <c r="D7714" s="125" t="s">
        <v>3</v>
      </c>
      <c r="E7714" s="127">
        <v>17.23</v>
      </c>
      <c r="F7714" s="125" t="s">
        <v>31775</v>
      </c>
      <c r="G7714" s="125" t="s">
        <v>28267</v>
      </c>
      <c r="H7714" s="125" t="s">
        <v>28268</v>
      </c>
    </row>
    <row r="7715" spans="1:8" ht="23.25">
      <c r="A7715" t="str">
        <f t="shared" si="120"/>
        <v>IUP30097</v>
      </c>
      <c r="B7715" s="147" t="s">
        <v>8020</v>
      </c>
      <c r="C7715" s="126" t="s">
        <v>8021</v>
      </c>
      <c r="D7715" s="125" t="s">
        <v>4</v>
      </c>
      <c r="E7715" s="127">
        <v>52.74</v>
      </c>
      <c r="F7715" s="125" t="s">
        <v>31775</v>
      </c>
      <c r="G7715" s="125" t="s">
        <v>28267</v>
      </c>
      <c r="H7715" s="125" t="s">
        <v>28268</v>
      </c>
    </row>
    <row r="7716" spans="1:8" ht="23.25">
      <c r="A7716" t="str">
        <f t="shared" si="120"/>
        <v>IUP30098</v>
      </c>
      <c r="B7716" s="147" t="s">
        <v>8439</v>
      </c>
      <c r="C7716" s="126" t="s">
        <v>8440</v>
      </c>
      <c r="D7716" s="125" t="s">
        <v>4</v>
      </c>
      <c r="E7716" s="127">
        <v>56.91</v>
      </c>
      <c r="F7716" s="125" t="s">
        <v>31775</v>
      </c>
      <c r="G7716" s="125" t="s">
        <v>28267</v>
      </c>
      <c r="H7716" s="125" t="s">
        <v>28268</v>
      </c>
    </row>
    <row r="7717" spans="1:8" ht="23.25">
      <c r="A7717" t="str">
        <f t="shared" si="120"/>
        <v>IUP30099</v>
      </c>
      <c r="B7717" s="147" t="s">
        <v>8441</v>
      </c>
      <c r="C7717" s="126" t="s">
        <v>8442</v>
      </c>
      <c r="D7717" s="125" t="s">
        <v>4</v>
      </c>
      <c r="E7717" s="127">
        <v>134.63999999999999</v>
      </c>
      <c r="F7717" s="125" t="s">
        <v>31775</v>
      </c>
      <c r="G7717" s="125" t="s">
        <v>28267</v>
      </c>
      <c r="H7717" s="125" t="s">
        <v>28268</v>
      </c>
    </row>
    <row r="7718" spans="1:8" ht="23.25">
      <c r="A7718" t="str">
        <f t="shared" si="120"/>
        <v>IUP30100</v>
      </c>
      <c r="B7718" s="147" t="s">
        <v>16276</v>
      </c>
      <c r="C7718" s="126" t="s">
        <v>16277</v>
      </c>
      <c r="D7718" s="125" t="s">
        <v>4</v>
      </c>
      <c r="E7718" s="127">
        <v>61.77</v>
      </c>
      <c r="F7718" s="125" t="s">
        <v>31775</v>
      </c>
      <c r="G7718" s="125" t="s">
        <v>28267</v>
      </c>
      <c r="H7718" s="125" t="s">
        <v>28268</v>
      </c>
    </row>
    <row r="7719" spans="1:8">
      <c r="A7719" t="str">
        <f t="shared" si="120"/>
        <v>IUP30101</v>
      </c>
      <c r="B7719" s="147" t="s">
        <v>16278</v>
      </c>
      <c r="C7719" s="126" t="s">
        <v>16279</v>
      </c>
      <c r="D7719" s="125" t="s">
        <v>4</v>
      </c>
      <c r="E7719" s="127">
        <v>81.540000000000006</v>
      </c>
      <c r="F7719" s="125" t="s">
        <v>31775</v>
      </c>
      <c r="G7719" s="125" t="s">
        <v>28267</v>
      </c>
      <c r="H7719" s="125" t="s">
        <v>28268</v>
      </c>
    </row>
    <row r="7720" spans="1:8">
      <c r="A7720" t="str">
        <f t="shared" si="120"/>
        <v>IUP30102</v>
      </c>
      <c r="B7720" s="147" t="s">
        <v>16280</v>
      </c>
      <c r="C7720" s="126" t="s">
        <v>16281</v>
      </c>
      <c r="D7720" s="125" t="s">
        <v>4</v>
      </c>
      <c r="E7720" s="127">
        <v>78.319999999999993</v>
      </c>
      <c r="F7720" s="125" t="s">
        <v>31775</v>
      </c>
      <c r="G7720" s="125" t="s">
        <v>28267</v>
      </c>
      <c r="H7720" s="125" t="s">
        <v>28268</v>
      </c>
    </row>
    <row r="7721" spans="1:8">
      <c r="A7721" t="str">
        <f t="shared" si="120"/>
        <v>IUP30104</v>
      </c>
      <c r="B7721" s="147" t="s">
        <v>16929</v>
      </c>
      <c r="C7721" s="126" t="s">
        <v>16930</v>
      </c>
      <c r="D7721" s="125" t="s">
        <v>4</v>
      </c>
      <c r="E7721" s="127">
        <v>13.07</v>
      </c>
      <c r="F7721" s="125" t="s">
        <v>31775</v>
      </c>
      <c r="G7721" s="125" t="s">
        <v>28267</v>
      </c>
      <c r="H7721" s="125" t="s">
        <v>28268</v>
      </c>
    </row>
    <row r="7722" spans="1:8">
      <c r="A7722" t="str">
        <f t="shared" si="120"/>
        <v>IUP30105</v>
      </c>
      <c r="B7722" s="147" t="s">
        <v>17467</v>
      </c>
      <c r="C7722" s="126" t="s">
        <v>17468</v>
      </c>
      <c r="D7722" s="125" t="s">
        <v>1</v>
      </c>
      <c r="E7722" s="127">
        <v>68.33</v>
      </c>
      <c r="F7722" s="125" t="s">
        <v>31775</v>
      </c>
      <c r="G7722" s="125" t="s">
        <v>28267</v>
      </c>
      <c r="H7722" s="125" t="s">
        <v>28268</v>
      </c>
    </row>
    <row r="7723" spans="1:8">
      <c r="A7723" t="str">
        <f t="shared" si="120"/>
        <v>IUP30106</v>
      </c>
      <c r="B7723" s="147" t="s">
        <v>17452</v>
      </c>
      <c r="C7723" s="126" t="s">
        <v>17453</v>
      </c>
      <c r="D7723" s="125" t="s">
        <v>3</v>
      </c>
      <c r="E7723" s="127">
        <v>36.880000000000003</v>
      </c>
      <c r="F7723" s="125" t="s">
        <v>31775</v>
      </c>
      <c r="G7723" s="125" t="s">
        <v>28267</v>
      </c>
      <c r="H7723" s="125" t="s">
        <v>28268</v>
      </c>
    </row>
    <row r="7724" spans="1:8">
      <c r="A7724" t="str">
        <f t="shared" si="120"/>
        <v>IUP30107</v>
      </c>
      <c r="B7724" s="147" t="s">
        <v>8443</v>
      </c>
      <c r="C7724" s="126" t="s">
        <v>8444</v>
      </c>
      <c r="D7724" s="125" t="s">
        <v>4</v>
      </c>
      <c r="E7724" s="127">
        <v>5.95</v>
      </c>
      <c r="F7724" s="125" t="s">
        <v>31775</v>
      </c>
      <c r="G7724" s="125" t="s">
        <v>28267</v>
      </c>
      <c r="H7724" s="125" t="s">
        <v>28268</v>
      </c>
    </row>
    <row r="7725" spans="1:8">
      <c r="A7725" t="str">
        <f t="shared" si="120"/>
        <v>IUP30108</v>
      </c>
      <c r="B7725" s="147" t="s">
        <v>16282</v>
      </c>
      <c r="C7725" s="126" t="s">
        <v>16283</v>
      </c>
      <c r="D7725" s="125" t="s">
        <v>4</v>
      </c>
      <c r="E7725" s="127">
        <v>21.01</v>
      </c>
      <c r="F7725" s="125" t="s">
        <v>31775</v>
      </c>
      <c r="G7725" s="125" t="s">
        <v>28267</v>
      </c>
      <c r="H7725" s="125" t="s">
        <v>28268</v>
      </c>
    </row>
    <row r="7726" spans="1:8" ht="23.25">
      <c r="A7726" t="str">
        <f t="shared" si="120"/>
        <v>IUP30109</v>
      </c>
      <c r="B7726" s="147" t="s">
        <v>17890</v>
      </c>
      <c r="C7726" s="126" t="s">
        <v>17891</v>
      </c>
      <c r="D7726" s="125" t="s">
        <v>4</v>
      </c>
      <c r="E7726" s="127">
        <v>69.38</v>
      </c>
      <c r="F7726" s="125" t="s">
        <v>31775</v>
      </c>
      <c r="G7726" s="125" t="s">
        <v>28267</v>
      </c>
      <c r="H7726" s="125" t="s">
        <v>28268</v>
      </c>
    </row>
    <row r="7727" spans="1:8" ht="23.25">
      <c r="A7727" t="str">
        <f t="shared" si="120"/>
        <v>IUP30110</v>
      </c>
      <c r="B7727" s="147" t="s">
        <v>17892</v>
      </c>
      <c r="C7727" s="126" t="s">
        <v>18866</v>
      </c>
      <c r="D7727" s="125" t="s">
        <v>3</v>
      </c>
      <c r="E7727" s="127">
        <v>71.17</v>
      </c>
      <c r="F7727" s="125" t="s">
        <v>31775</v>
      </c>
      <c r="G7727" s="125" t="s">
        <v>28267</v>
      </c>
      <c r="H7727" s="125" t="s">
        <v>28268</v>
      </c>
    </row>
    <row r="7728" spans="1:8" ht="23.25">
      <c r="A7728" t="str">
        <f t="shared" si="120"/>
        <v>IUP30111</v>
      </c>
      <c r="B7728" s="147" t="s">
        <v>17893</v>
      </c>
      <c r="C7728" s="126" t="s">
        <v>17894</v>
      </c>
      <c r="D7728" s="125" t="s">
        <v>3</v>
      </c>
      <c r="E7728" s="127">
        <v>88.04</v>
      </c>
      <c r="F7728" s="125" t="s">
        <v>31775</v>
      </c>
      <c r="G7728" s="125" t="s">
        <v>28267</v>
      </c>
      <c r="H7728" s="125" t="s">
        <v>28268</v>
      </c>
    </row>
    <row r="7729" spans="1:8" ht="23.25">
      <c r="A7729" t="str">
        <f t="shared" si="120"/>
        <v>IUP30112</v>
      </c>
      <c r="B7729" s="147" t="s">
        <v>17895</v>
      </c>
      <c r="C7729" s="126" t="s">
        <v>18859</v>
      </c>
      <c r="D7729" s="125" t="s">
        <v>4</v>
      </c>
      <c r="E7729" s="127">
        <v>1245.79</v>
      </c>
      <c r="F7729" s="125" t="s">
        <v>31775</v>
      </c>
      <c r="G7729" s="125" t="s">
        <v>28267</v>
      </c>
      <c r="H7729" s="125" t="s">
        <v>28268</v>
      </c>
    </row>
    <row r="7730" spans="1:8">
      <c r="A7730" t="str">
        <f t="shared" si="120"/>
        <v>IUP30113</v>
      </c>
      <c r="B7730" s="147" t="s">
        <v>18857</v>
      </c>
      <c r="C7730" s="126" t="s">
        <v>18858</v>
      </c>
      <c r="D7730" s="125" t="s">
        <v>3</v>
      </c>
      <c r="E7730" s="127">
        <v>6.99</v>
      </c>
      <c r="F7730" s="125" t="s">
        <v>31775</v>
      </c>
      <c r="G7730" s="125" t="s">
        <v>28267</v>
      </c>
      <c r="H7730" s="125" t="s">
        <v>28268</v>
      </c>
    </row>
    <row r="7731" spans="1:8">
      <c r="A7731" t="str">
        <f t="shared" si="120"/>
        <v>IUP30114</v>
      </c>
      <c r="B7731" s="147" t="s">
        <v>18843</v>
      </c>
      <c r="C7731" s="126" t="s">
        <v>18844</v>
      </c>
      <c r="D7731" s="125" t="s">
        <v>3</v>
      </c>
      <c r="E7731" s="127">
        <v>0.64</v>
      </c>
      <c r="F7731" s="125" t="s">
        <v>31775</v>
      </c>
      <c r="G7731" s="125" t="s">
        <v>28267</v>
      </c>
      <c r="H7731" s="125" t="s">
        <v>28268</v>
      </c>
    </row>
    <row r="7732" spans="1:8">
      <c r="A7732" t="str">
        <f t="shared" si="120"/>
        <v>IUP30115</v>
      </c>
      <c r="B7732" s="147" t="s">
        <v>18870</v>
      </c>
      <c r="C7732" s="126" t="s">
        <v>18871</v>
      </c>
      <c r="D7732" s="125" t="s">
        <v>3</v>
      </c>
      <c r="E7732" s="127">
        <v>32.17</v>
      </c>
      <c r="F7732" s="125" t="s">
        <v>31775</v>
      </c>
      <c r="G7732" s="125" t="s">
        <v>28267</v>
      </c>
      <c r="H7732" s="125" t="s">
        <v>28268</v>
      </c>
    </row>
    <row r="7733" spans="1:8">
      <c r="A7733" t="str">
        <f t="shared" si="120"/>
        <v>IUP30116</v>
      </c>
      <c r="B7733" s="147" t="s">
        <v>18840</v>
      </c>
      <c r="C7733" s="126" t="s">
        <v>18841</v>
      </c>
      <c r="D7733" s="125" t="s">
        <v>3</v>
      </c>
      <c r="E7733" s="127">
        <v>1.94</v>
      </c>
      <c r="F7733" s="125" t="s">
        <v>31775</v>
      </c>
      <c r="G7733" s="125" t="s">
        <v>28267</v>
      </c>
      <c r="H7733" s="125" t="s">
        <v>28268</v>
      </c>
    </row>
    <row r="7734" spans="1:8">
      <c r="A7734" t="str">
        <f t="shared" si="120"/>
        <v>IUP30117</v>
      </c>
      <c r="B7734" s="147" t="s">
        <v>18842</v>
      </c>
      <c r="C7734" s="126" t="s">
        <v>19047</v>
      </c>
      <c r="D7734" s="125" t="s">
        <v>4</v>
      </c>
      <c r="E7734" s="127">
        <v>19.05</v>
      </c>
      <c r="F7734" s="125" t="s">
        <v>31775</v>
      </c>
      <c r="G7734" s="125" t="s">
        <v>28267</v>
      </c>
      <c r="H7734" s="125" t="s">
        <v>28268</v>
      </c>
    </row>
    <row r="7735" spans="1:8">
      <c r="A7735" t="str">
        <f t="shared" si="120"/>
        <v>IUP30118</v>
      </c>
      <c r="B7735" s="147" t="s">
        <v>19044</v>
      </c>
      <c r="C7735" s="126" t="s">
        <v>19045</v>
      </c>
      <c r="D7735" s="125" t="s">
        <v>3</v>
      </c>
      <c r="E7735" s="127">
        <v>0.86</v>
      </c>
      <c r="F7735" s="125" t="s">
        <v>31775</v>
      </c>
      <c r="G7735" s="125" t="s">
        <v>28267</v>
      </c>
      <c r="H7735" s="125" t="s">
        <v>28268</v>
      </c>
    </row>
    <row r="7736" spans="1:8">
      <c r="A7736" t="str">
        <f t="shared" si="120"/>
        <v>IUP30119</v>
      </c>
      <c r="B7736" s="147" t="s">
        <v>31812</v>
      </c>
      <c r="C7736" s="126" t="s">
        <v>31813</v>
      </c>
      <c r="D7736" s="125" t="s">
        <v>2</v>
      </c>
      <c r="E7736" s="127">
        <v>35.46</v>
      </c>
      <c r="F7736" s="125" t="s">
        <v>31775</v>
      </c>
      <c r="G7736" s="125" t="s">
        <v>28267</v>
      </c>
      <c r="H7736" s="125" t="s">
        <v>28268</v>
      </c>
    </row>
    <row r="7737" spans="1:8">
      <c r="A7737" t="str">
        <f t="shared" si="120"/>
        <v>IUP30120</v>
      </c>
      <c r="B7737" s="147" t="s">
        <v>17450</v>
      </c>
      <c r="C7737" s="126" t="s">
        <v>17451</v>
      </c>
      <c r="D7737" s="125" t="s">
        <v>2</v>
      </c>
      <c r="E7737" s="127">
        <v>29.24</v>
      </c>
      <c r="F7737" s="125" t="s">
        <v>31775</v>
      </c>
      <c r="G7737" s="125" t="s">
        <v>28267</v>
      </c>
      <c r="H7737" s="125" t="s">
        <v>28268</v>
      </c>
    </row>
    <row r="7738" spans="1:8">
      <c r="A7738" t="str">
        <f t="shared" si="120"/>
        <v>IUP30121</v>
      </c>
      <c r="B7738" s="147" t="s">
        <v>31814</v>
      </c>
      <c r="C7738" s="126" t="s">
        <v>31815</v>
      </c>
      <c r="D7738" s="125" t="s">
        <v>2</v>
      </c>
      <c r="E7738" s="127">
        <v>43.65</v>
      </c>
      <c r="F7738" s="125" t="s">
        <v>31775</v>
      </c>
      <c r="G7738" s="125" t="s">
        <v>28267</v>
      </c>
      <c r="H7738" s="125" t="s">
        <v>28268</v>
      </c>
    </row>
    <row r="7739" spans="1:8">
      <c r="A7739" t="str">
        <f t="shared" si="120"/>
        <v>IUP30200</v>
      </c>
      <c r="B7739" s="147" t="s">
        <v>16607</v>
      </c>
      <c r="C7739" s="126" t="s">
        <v>16608</v>
      </c>
      <c r="D7739" s="125" t="s">
        <v>3</v>
      </c>
      <c r="E7739" s="127">
        <v>9.68</v>
      </c>
      <c r="F7739" s="125" t="s">
        <v>31775</v>
      </c>
      <c r="G7739" s="125" t="s">
        <v>28267</v>
      </c>
      <c r="H7739" s="125" t="s">
        <v>28268</v>
      </c>
    </row>
    <row r="7740" spans="1:8">
      <c r="A7740" t="str">
        <f t="shared" si="120"/>
        <v>IUP30201</v>
      </c>
      <c r="B7740" s="147" t="s">
        <v>16609</v>
      </c>
      <c r="C7740" s="126" t="s">
        <v>16610</v>
      </c>
      <c r="D7740" s="125" t="s">
        <v>3</v>
      </c>
      <c r="E7740" s="127">
        <v>18</v>
      </c>
      <c r="F7740" s="125" t="s">
        <v>31775</v>
      </c>
      <c r="G7740" s="125" t="s">
        <v>28267</v>
      </c>
      <c r="H7740" s="125" t="s">
        <v>28268</v>
      </c>
    </row>
    <row r="7741" spans="1:8">
      <c r="A7741" t="str">
        <f t="shared" si="120"/>
        <v>IUP30202</v>
      </c>
      <c r="B7741" s="147" t="s">
        <v>16611</v>
      </c>
      <c r="C7741" s="126" t="s">
        <v>16612</v>
      </c>
      <c r="D7741" s="125" t="s">
        <v>3</v>
      </c>
      <c r="E7741" s="127">
        <v>24.48</v>
      </c>
      <c r="F7741" s="125" t="s">
        <v>31775</v>
      </c>
      <c r="G7741" s="125" t="s">
        <v>28267</v>
      </c>
      <c r="H7741" s="125" t="s">
        <v>28268</v>
      </c>
    </row>
    <row r="7742" spans="1:8">
      <c r="A7742" t="str">
        <f t="shared" si="120"/>
        <v>IUP30250</v>
      </c>
      <c r="B7742" s="147" t="s">
        <v>17461</v>
      </c>
      <c r="C7742" s="126" t="s">
        <v>17462</v>
      </c>
      <c r="D7742" s="125" t="s">
        <v>4</v>
      </c>
      <c r="E7742" s="127">
        <v>26.67</v>
      </c>
      <c r="F7742" s="125" t="s">
        <v>31775</v>
      </c>
      <c r="G7742" s="125" t="s">
        <v>28267</v>
      </c>
      <c r="H7742" s="125" t="s">
        <v>28268</v>
      </c>
    </row>
    <row r="7743" spans="1:8" ht="23.25">
      <c r="A7743" t="str">
        <f t="shared" si="120"/>
        <v>IUP30350</v>
      </c>
      <c r="B7743" s="147" t="s">
        <v>17822</v>
      </c>
      <c r="C7743" s="126" t="s">
        <v>17823</v>
      </c>
      <c r="D7743" s="125" t="s">
        <v>4</v>
      </c>
      <c r="E7743" s="127">
        <v>52.72</v>
      </c>
      <c r="F7743" s="125" t="s">
        <v>31775</v>
      </c>
      <c r="G7743" s="125" t="s">
        <v>28267</v>
      </c>
      <c r="H7743" s="125" t="s">
        <v>28268</v>
      </c>
    </row>
    <row r="7744" spans="1:8">
      <c r="A7744" t="str">
        <f t="shared" si="120"/>
        <v>IUP30400</v>
      </c>
      <c r="B7744" s="147" t="s">
        <v>17824</v>
      </c>
      <c r="C7744" s="126" t="s">
        <v>17825</v>
      </c>
      <c r="D7744" s="125" t="s">
        <v>4</v>
      </c>
      <c r="E7744" s="127">
        <v>325.60000000000002</v>
      </c>
      <c r="F7744" s="125" t="s">
        <v>31775</v>
      </c>
      <c r="G7744" s="125" t="s">
        <v>28267</v>
      </c>
      <c r="H7744" s="125" t="s">
        <v>28268</v>
      </c>
    </row>
    <row r="7745" spans="1:8" ht="23.25">
      <c r="A7745" t="str">
        <f t="shared" si="120"/>
        <v>IUP40001</v>
      </c>
      <c r="B7745" s="147" t="s">
        <v>7492</v>
      </c>
      <c r="C7745" s="126" t="s">
        <v>7493</v>
      </c>
      <c r="D7745" s="125" t="s">
        <v>2</v>
      </c>
      <c r="E7745" s="127">
        <v>37.97</v>
      </c>
      <c r="F7745" s="125" t="s">
        <v>31775</v>
      </c>
      <c r="G7745" s="125" t="s">
        <v>28267</v>
      </c>
      <c r="H7745" s="125" t="s">
        <v>28268</v>
      </c>
    </row>
    <row r="7746" spans="1:8" ht="23.25">
      <c r="A7746" t="str">
        <f t="shared" si="120"/>
        <v>IUP40002</v>
      </c>
      <c r="B7746" s="147" t="s">
        <v>7494</v>
      </c>
      <c r="C7746" s="126" t="s">
        <v>31816</v>
      </c>
      <c r="D7746" s="125" t="s">
        <v>2</v>
      </c>
      <c r="E7746" s="127">
        <v>9.9499999999999993</v>
      </c>
      <c r="F7746" s="125" t="s">
        <v>31775</v>
      </c>
      <c r="G7746" s="125" t="s">
        <v>28267</v>
      </c>
      <c r="H7746" s="125" t="s">
        <v>28268</v>
      </c>
    </row>
    <row r="7747" spans="1:8" ht="23.25">
      <c r="A7747" t="str">
        <f t="shared" si="120"/>
        <v>IUP40003</v>
      </c>
      <c r="B7747" s="147" t="s">
        <v>7495</v>
      </c>
      <c r="C7747" s="126" t="s">
        <v>7496</v>
      </c>
      <c r="D7747" s="125" t="s">
        <v>1</v>
      </c>
      <c r="E7747" s="127">
        <v>22.36</v>
      </c>
      <c r="F7747" s="125" t="s">
        <v>31775</v>
      </c>
      <c r="G7747" s="125" t="s">
        <v>28267</v>
      </c>
      <c r="H7747" s="125" t="s">
        <v>28268</v>
      </c>
    </row>
    <row r="7748" spans="1:8" ht="23.25">
      <c r="A7748" t="str">
        <f t="shared" si="120"/>
        <v>IUP40005</v>
      </c>
      <c r="B7748" s="147" t="s">
        <v>16284</v>
      </c>
      <c r="C7748" s="126" t="s">
        <v>16285</v>
      </c>
      <c r="D7748" s="125" t="s">
        <v>3</v>
      </c>
      <c r="E7748" s="127">
        <v>54.25</v>
      </c>
      <c r="F7748" s="125" t="s">
        <v>31775</v>
      </c>
      <c r="G7748" s="125" t="s">
        <v>28267</v>
      </c>
      <c r="H7748" s="125" t="s">
        <v>28268</v>
      </c>
    </row>
    <row r="7749" spans="1:8" ht="23.25">
      <c r="A7749" t="str">
        <f t="shared" si="120"/>
        <v>IUP40006</v>
      </c>
      <c r="B7749" s="147" t="s">
        <v>16524</v>
      </c>
      <c r="C7749" s="126" t="s">
        <v>16525</v>
      </c>
      <c r="D7749" s="125" t="s">
        <v>3</v>
      </c>
      <c r="E7749" s="127">
        <v>48.88</v>
      </c>
      <c r="F7749" s="125" t="s">
        <v>31775</v>
      </c>
      <c r="G7749" s="125" t="s">
        <v>28267</v>
      </c>
      <c r="H7749" s="125" t="s">
        <v>28268</v>
      </c>
    </row>
    <row r="7750" spans="1:8">
      <c r="A7750" t="str">
        <f t="shared" si="120"/>
        <v>IUP40007</v>
      </c>
      <c r="B7750" s="147" t="s">
        <v>17457</v>
      </c>
      <c r="C7750" s="126" t="s">
        <v>17458</v>
      </c>
      <c r="D7750" s="125" t="s">
        <v>2</v>
      </c>
      <c r="E7750" s="127">
        <v>26.21</v>
      </c>
      <c r="F7750" s="125" t="s">
        <v>31775</v>
      </c>
      <c r="G7750" s="125" t="s">
        <v>28267</v>
      </c>
      <c r="H7750" s="125" t="s">
        <v>28268</v>
      </c>
    </row>
    <row r="7751" spans="1:8">
      <c r="A7751" t="str">
        <f t="shared" si="120"/>
        <v>IUP40008</v>
      </c>
      <c r="B7751" s="147" t="s">
        <v>17456</v>
      </c>
      <c r="C7751" s="126" t="s">
        <v>17896</v>
      </c>
      <c r="D7751" s="125" t="s">
        <v>3</v>
      </c>
      <c r="E7751" s="127">
        <v>86.87</v>
      </c>
      <c r="F7751" s="125" t="s">
        <v>31775</v>
      </c>
      <c r="G7751" s="125" t="s">
        <v>28267</v>
      </c>
      <c r="H7751" s="125" t="s">
        <v>28268</v>
      </c>
    </row>
    <row r="7752" spans="1:8" ht="23.25">
      <c r="A7752" t="str">
        <f t="shared" ref="A7752:A7815" si="121">IF(ISERROR(SEARCH("/",B7752)=6),TRIM(CLEAN(B7752)),IF(SEARCH("/",B7752)=6,IF(LEN(TRIM(CLEAN(B7752)))=7,LEFT(TRIM(CLEAN(B7752)),6)&amp;"00"&amp;RIGHT(TRIM(CLEAN(B7752)),1),LEFT(TRIM(CLEAN(B7752)),6)&amp;"0"&amp;RIGHT(TRIM(CLEAN(B7752)),2)),TRIM(CLEAN(B7752))))</f>
        <v>IUP40009</v>
      </c>
      <c r="B7752" s="147" t="s">
        <v>17826</v>
      </c>
      <c r="C7752" s="126" t="s">
        <v>18877</v>
      </c>
      <c r="D7752" s="125" t="s">
        <v>4</v>
      </c>
      <c r="E7752" s="127">
        <v>930.79</v>
      </c>
      <c r="F7752" s="125" t="s">
        <v>31775</v>
      </c>
      <c r="G7752" s="125" t="s">
        <v>28267</v>
      </c>
      <c r="H7752" s="125" t="s">
        <v>28268</v>
      </c>
    </row>
    <row r="7753" spans="1:8" ht="23.25">
      <c r="A7753" t="str">
        <f t="shared" si="121"/>
        <v>IUP40010</v>
      </c>
      <c r="B7753" s="147" t="s">
        <v>25384</v>
      </c>
      <c r="C7753" s="126" t="s">
        <v>25385</v>
      </c>
      <c r="D7753" s="125" t="s">
        <v>4</v>
      </c>
      <c r="E7753" s="127">
        <v>930.79</v>
      </c>
      <c r="F7753" s="125" t="s">
        <v>31775</v>
      </c>
      <c r="G7753" s="125" t="s">
        <v>28267</v>
      </c>
      <c r="H7753" s="125" t="s">
        <v>28268</v>
      </c>
    </row>
    <row r="7754" spans="1:8" ht="23.25">
      <c r="A7754" t="str">
        <f t="shared" si="121"/>
        <v>IUP40011</v>
      </c>
      <c r="B7754" s="147" t="s">
        <v>25386</v>
      </c>
      <c r="C7754" s="126" t="s">
        <v>25387</v>
      </c>
      <c r="D7754" s="125" t="s">
        <v>4</v>
      </c>
      <c r="E7754" s="127">
        <v>1036.9100000000001</v>
      </c>
      <c r="F7754" s="125" t="s">
        <v>31775</v>
      </c>
      <c r="G7754" s="125" t="s">
        <v>28267</v>
      </c>
      <c r="H7754" s="125" t="s">
        <v>28268</v>
      </c>
    </row>
    <row r="7755" spans="1:8">
      <c r="A7755" t="str">
        <f t="shared" si="121"/>
        <v>IUS0001</v>
      </c>
      <c r="B7755" s="147" t="s">
        <v>249</v>
      </c>
      <c r="C7755" s="126" t="s">
        <v>7499</v>
      </c>
      <c r="D7755" s="125" t="s">
        <v>3</v>
      </c>
      <c r="E7755" s="127">
        <v>325.87</v>
      </c>
      <c r="F7755" s="125" t="s">
        <v>31775</v>
      </c>
      <c r="G7755" s="125" t="s">
        <v>28267</v>
      </c>
      <c r="H7755" s="125" t="s">
        <v>28268</v>
      </c>
    </row>
    <row r="7756" spans="1:8">
      <c r="A7756" t="str">
        <f t="shared" si="121"/>
        <v>IUS0023</v>
      </c>
      <c r="B7756" s="147" t="s">
        <v>7500</v>
      </c>
      <c r="C7756" s="126" t="s">
        <v>7501</v>
      </c>
      <c r="D7756" s="125" t="s">
        <v>3</v>
      </c>
      <c r="E7756" s="127">
        <v>117.88</v>
      </c>
      <c r="F7756" s="125" t="s">
        <v>31775</v>
      </c>
      <c r="G7756" s="125" t="s">
        <v>28267</v>
      </c>
      <c r="H7756" s="125" t="s">
        <v>28268</v>
      </c>
    </row>
    <row r="7757" spans="1:8">
      <c r="A7757" t="str">
        <f t="shared" si="121"/>
        <v>IUS0024</v>
      </c>
      <c r="B7757" s="147" t="s">
        <v>7502</v>
      </c>
      <c r="C7757" s="126" t="s">
        <v>31817</v>
      </c>
      <c r="D7757" s="125" t="s">
        <v>1</v>
      </c>
      <c r="E7757" s="127">
        <v>0</v>
      </c>
      <c r="F7757" s="125" t="s">
        <v>31775</v>
      </c>
      <c r="G7757" s="125" t="s">
        <v>28267</v>
      </c>
      <c r="H7757" s="125" t="s">
        <v>28268</v>
      </c>
    </row>
    <row r="7758" spans="1:8">
      <c r="A7758" t="str">
        <f t="shared" si="121"/>
        <v>IUS0025</v>
      </c>
      <c r="B7758" s="147" t="s">
        <v>7504</v>
      </c>
      <c r="C7758" s="126" t="s">
        <v>7503</v>
      </c>
      <c r="D7758" s="125" t="s">
        <v>1</v>
      </c>
      <c r="E7758" s="127">
        <v>81.91</v>
      </c>
      <c r="F7758" s="125" t="s">
        <v>31775</v>
      </c>
      <c r="G7758" s="125" t="s">
        <v>28267</v>
      </c>
      <c r="H7758" s="125" t="s">
        <v>28268</v>
      </c>
    </row>
    <row r="7759" spans="1:8" ht="23.25">
      <c r="A7759" t="str">
        <f t="shared" si="121"/>
        <v>IUS0026</v>
      </c>
      <c r="B7759" s="147" t="s">
        <v>7505</v>
      </c>
      <c r="C7759" s="126" t="s">
        <v>7506</v>
      </c>
      <c r="D7759" s="125" t="s">
        <v>1</v>
      </c>
      <c r="E7759" s="127">
        <v>3133.17</v>
      </c>
      <c r="F7759" s="125" t="s">
        <v>31775</v>
      </c>
      <c r="G7759" s="125" t="s">
        <v>28267</v>
      </c>
      <c r="H7759" s="125" t="s">
        <v>28268</v>
      </c>
    </row>
    <row r="7760" spans="1:8" ht="34.5">
      <c r="A7760" t="str">
        <f t="shared" si="121"/>
        <v>IUS0027</v>
      </c>
      <c r="B7760" s="147" t="s">
        <v>7507</v>
      </c>
      <c r="C7760" s="126" t="s">
        <v>7508</v>
      </c>
      <c r="D7760" s="125" t="s">
        <v>3</v>
      </c>
      <c r="E7760" s="127">
        <v>91.27</v>
      </c>
      <c r="F7760" s="125" t="s">
        <v>31775</v>
      </c>
      <c r="G7760" s="125" t="s">
        <v>28267</v>
      </c>
      <c r="H7760" s="125" t="s">
        <v>28268</v>
      </c>
    </row>
    <row r="7761" spans="1:8" ht="23.25">
      <c r="A7761" t="str">
        <f t="shared" si="121"/>
        <v>IUS0028</v>
      </c>
      <c r="B7761" s="147" t="s">
        <v>7509</v>
      </c>
      <c r="C7761" s="126" t="s">
        <v>7510</v>
      </c>
      <c r="D7761" s="125" t="s">
        <v>3</v>
      </c>
      <c r="E7761" s="127">
        <v>15.58</v>
      </c>
      <c r="F7761" s="125" t="s">
        <v>31775</v>
      </c>
      <c r="G7761" s="125" t="s">
        <v>28267</v>
      </c>
      <c r="H7761" s="125" t="s">
        <v>28268</v>
      </c>
    </row>
    <row r="7762" spans="1:8" ht="23.25">
      <c r="A7762" t="str">
        <f t="shared" si="121"/>
        <v>IUS0029</v>
      </c>
      <c r="B7762" s="147" t="s">
        <v>7511</v>
      </c>
      <c r="C7762" s="126" t="s">
        <v>7512</v>
      </c>
      <c r="D7762" s="125" t="s">
        <v>3</v>
      </c>
      <c r="E7762" s="127">
        <v>765.6</v>
      </c>
      <c r="F7762" s="125" t="s">
        <v>31775</v>
      </c>
      <c r="G7762" s="125" t="s">
        <v>28267</v>
      </c>
      <c r="H7762" s="125" t="s">
        <v>28268</v>
      </c>
    </row>
    <row r="7763" spans="1:8" ht="23.25">
      <c r="A7763" t="str">
        <f t="shared" si="121"/>
        <v>IUS0030</v>
      </c>
      <c r="B7763" s="147" t="s">
        <v>7513</v>
      </c>
      <c r="C7763" s="126" t="s">
        <v>508</v>
      </c>
      <c r="D7763" s="125" t="s">
        <v>1</v>
      </c>
      <c r="E7763" s="127">
        <v>478.68</v>
      </c>
      <c r="F7763" s="125" t="s">
        <v>31775</v>
      </c>
      <c r="G7763" s="125" t="s">
        <v>28267</v>
      </c>
      <c r="H7763" s="125" t="s">
        <v>28268</v>
      </c>
    </row>
    <row r="7764" spans="1:8" ht="23.25">
      <c r="A7764" t="str">
        <f t="shared" si="121"/>
        <v>IUS0031</v>
      </c>
      <c r="B7764" s="147" t="s">
        <v>17827</v>
      </c>
      <c r="C7764" s="126" t="s">
        <v>17828</v>
      </c>
      <c r="D7764" s="125" t="s">
        <v>3</v>
      </c>
      <c r="E7764" s="127">
        <v>963.78</v>
      </c>
      <c r="F7764" s="125" t="s">
        <v>31775</v>
      </c>
      <c r="G7764" s="125" t="s">
        <v>28267</v>
      </c>
      <c r="H7764" s="125" t="s">
        <v>28268</v>
      </c>
    </row>
    <row r="7765" spans="1:8">
      <c r="A7765" t="str">
        <f t="shared" si="121"/>
        <v>IUS10021</v>
      </c>
      <c r="B7765" s="147" t="s">
        <v>7514</v>
      </c>
      <c r="C7765" s="126" t="s">
        <v>18865</v>
      </c>
      <c r="D7765" s="125" t="s">
        <v>3</v>
      </c>
      <c r="E7765" s="127">
        <v>19.84</v>
      </c>
      <c r="F7765" s="125" t="s">
        <v>31775</v>
      </c>
      <c r="G7765" s="125" t="s">
        <v>28267</v>
      </c>
      <c r="H7765" s="125" t="s">
        <v>28268</v>
      </c>
    </row>
    <row r="7766" spans="1:8">
      <c r="A7766" t="str">
        <f t="shared" si="121"/>
        <v>IUS11003</v>
      </c>
      <c r="B7766" s="147" t="s">
        <v>7515</v>
      </c>
      <c r="C7766" s="126" t="s">
        <v>7516</v>
      </c>
      <c r="D7766" s="125" t="s">
        <v>3</v>
      </c>
      <c r="E7766" s="127">
        <v>5.87</v>
      </c>
      <c r="F7766" s="125" t="s">
        <v>31775</v>
      </c>
      <c r="G7766" s="125" t="s">
        <v>28267</v>
      </c>
      <c r="H7766" s="125" t="s">
        <v>28268</v>
      </c>
    </row>
    <row r="7767" spans="1:8" ht="23.25">
      <c r="A7767" t="str">
        <f t="shared" si="121"/>
        <v>IUS20001</v>
      </c>
      <c r="B7767" s="147" t="s">
        <v>218</v>
      </c>
      <c r="C7767" s="126" t="s">
        <v>247</v>
      </c>
      <c r="D7767" s="125" t="s">
        <v>1</v>
      </c>
      <c r="E7767" s="127">
        <v>296.94</v>
      </c>
      <c r="F7767" s="125" t="s">
        <v>31775</v>
      </c>
      <c r="G7767" s="125" t="s">
        <v>28267</v>
      </c>
      <c r="H7767" s="125" t="s">
        <v>28268</v>
      </c>
    </row>
    <row r="7768" spans="1:8">
      <c r="A7768" t="str">
        <f t="shared" si="121"/>
        <v>IUS20002</v>
      </c>
      <c r="B7768" s="147" t="s">
        <v>7517</v>
      </c>
      <c r="C7768" s="126" t="s">
        <v>7518</v>
      </c>
      <c r="D7768" s="125" t="s">
        <v>3</v>
      </c>
      <c r="E7768" s="127">
        <v>324.33</v>
      </c>
      <c r="F7768" s="125" t="s">
        <v>31775</v>
      </c>
      <c r="G7768" s="125" t="s">
        <v>28267</v>
      </c>
      <c r="H7768" s="125" t="s">
        <v>28268</v>
      </c>
    </row>
    <row r="7769" spans="1:8">
      <c r="A7769" t="str">
        <f t="shared" si="121"/>
        <v>IUS20003</v>
      </c>
      <c r="B7769" s="147" t="s">
        <v>7519</v>
      </c>
      <c r="C7769" s="126" t="s">
        <v>7520</v>
      </c>
      <c r="D7769" s="125" t="s">
        <v>1</v>
      </c>
      <c r="E7769" s="127">
        <v>113.92</v>
      </c>
      <c r="F7769" s="125" t="s">
        <v>31775</v>
      </c>
      <c r="G7769" s="125" t="s">
        <v>28267</v>
      </c>
      <c r="H7769" s="125" t="s">
        <v>28268</v>
      </c>
    </row>
    <row r="7770" spans="1:8" ht="23.25">
      <c r="A7770" t="str">
        <f t="shared" si="121"/>
        <v>IUS20004</v>
      </c>
      <c r="B7770" s="147" t="s">
        <v>7521</v>
      </c>
      <c r="C7770" s="126" t="s">
        <v>7522</v>
      </c>
      <c r="D7770" s="125" t="s">
        <v>1</v>
      </c>
      <c r="E7770" s="127">
        <v>182.63</v>
      </c>
      <c r="F7770" s="125" t="s">
        <v>31775</v>
      </c>
      <c r="G7770" s="125" t="s">
        <v>28267</v>
      </c>
      <c r="H7770" s="125" t="s">
        <v>28268</v>
      </c>
    </row>
    <row r="7771" spans="1:8">
      <c r="A7771" t="str">
        <f t="shared" si="121"/>
        <v>IUS20005</v>
      </c>
      <c r="B7771" s="147" t="s">
        <v>7523</v>
      </c>
      <c r="C7771" s="126" t="s">
        <v>7520</v>
      </c>
      <c r="D7771" s="125" t="s">
        <v>1</v>
      </c>
      <c r="E7771" s="127">
        <v>118.84</v>
      </c>
      <c r="F7771" s="125" t="s">
        <v>31775</v>
      </c>
      <c r="G7771" s="125" t="s">
        <v>28267</v>
      </c>
      <c r="H7771" s="125" t="s">
        <v>28268</v>
      </c>
    </row>
    <row r="7772" spans="1:8">
      <c r="A7772" t="str">
        <f t="shared" si="121"/>
        <v>IUS20006</v>
      </c>
      <c r="B7772" s="147" t="s">
        <v>7524</v>
      </c>
      <c r="C7772" s="126" t="s">
        <v>7860</v>
      </c>
      <c r="D7772" s="125" t="s">
        <v>1</v>
      </c>
      <c r="E7772" s="127">
        <v>56.61</v>
      </c>
      <c r="F7772" s="125" t="s">
        <v>31775</v>
      </c>
      <c r="G7772" s="125" t="s">
        <v>28267</v>
      </c>
      <c r="H7772" s="125" t="s">
        <v>28268</v>
      </c>
    </row>
    <row r="7773" spans="1:8">
      <c r="A7773" t="str">
        <f t="shared" si="121"/>
        <v>IUS20007</v>
      </c>
      <c r="B7773" s="147" t="s">
        <v>7526</v>
      </c>
      <c r="C7773" s="126" t="s">
        <v>7527</v>
      </c>
      <c r="D7773" s="125" t="s">
        <v>1</v>
      </c>
      <c r="E7773" s="127">
        <v>17.25</v>
      </c>
      <c r="F7773" s="125" t="s">
        <v>31775</v>
      </c>
      <c r="G7773" s="125" t="s">
        <v>28267</v>
      </c>
      <c r="H7773" s="125" t="s">
        <v>28268</v>
      </c>
    </row>
    <row r="7774" spans="1:8">
      <c r="A7774" t="str">
        <f t="shared" si="121"/>
        <v>IUS20008</v>
      </c>
      <c r="B7774" s="147" t="s">
        <v>7528</v>
      </c>
      <c r="C7774" s="126" t="s">
        <v>7529</v>
      </c>
      <c r="D7774" s="125" t="s">
        <v>1</v>
      </c>
      <c r="E7774" s="127">
        <v>18.29</v>
      </c>
      <c r="F7774" s="125" t="s">
        <v>31775</v>
      </c>
      <c r="G7774" s="125" t="s">
        <v>28267</v>
      </c>
      <c r="H7774" s="125" t="s">
        <v>28268</v>
      </c>
    </row>
    <row r="7775" spans="1:8" ht="23.25">
      <c r="A7775" t="str">
        <f t="shared" si="121"/>
        <v>IUS20009</v>
      </c>
      <c r="B7775" s="147" t="s">
        <v>7530</v>
      </c>
      <c r="C7775" s="126" t="s">
        <v>7531</v>
      </c>
      <c r="D7775" s="125" t="s">
        <v>3</v>
      </c>
      <c r="E7775" s="127">
        <v>766.06</v>
      </c>
      <c r="F7775" s="125" t="s">
        <v>31775</v>
      </c>
      <c r="G7775" s="125" t="s">
        <v>28267</v>
      </c>
      <c r="H7775" s="125" t="s">
        <v>28268</v>
      </c>
    </row>
    <row r="7776" spans="1:8" ht="23.25">
      <c r="A7776" t="str">
        <f t="shared" si="121"/>
        <v>IUS20010</v>
      </c>
      <c r="B7776" s="147" t="s">
        <v>7532</v>
      </c>
      <c r="C7776" s="126" t="s">
        <v>7533</v>
      </c>
      <c r="D7776" s="125" t="s">
        <v>3</v>
      </c>
      <c r="E7776" s="127">
        <v>68.849999999999994</v>
      </c>
      <c r="F7776" s="125" t="s">
        <v>31775</v>
      </c>
      <c r="G7776" s="125" t="s">
        <v>28267</v>
      </c>
      <c r="H7776" s="125" t="s">
        <v>28268</v>
      </c>
    </row>
    <row r="7777" spans="1:8">
      <c r="A7777" t="str">
        <f t="shared" si="121"/>
        <v>IUS20011</v>
      </c>
      <c r="B7777" s="147" t="s">
        <v>7534</v>
      </c>
      <c r="C7777" s="126" t="s">
        <v>7535</v>
      </c>
      <c r="D7777" s="125" t="s">
        <v>3</v>
      </c>
      <c r="E7777" s="127">
        <v>109.85</v>
      </c>
      <c r="F7777" s="125" t="s">
        <v>31775</v>
      </c>
      <c r="G7777" s="125" t="s">
        <v>28267</v>
      </c>
      <c r="H7777" s="125" t="s">
        <v>28268</v>
      </c>
    </row>
    <row r="7778" spans="1:8">
      <c r="A7778" t="str">
        <f t="shared" si="121"/>
        <v>IUS20012</v>
      </c>
      <c r="B7778" s="147" t="s">
        <v>7536</v>
      </c>
      <c r="C7778" s="126" t="s">
        <v>7537</v>
      </c>
      <c r="D7778" s="125" t="s">
        <v>1</v>
      </c>
      <c r="E7778" s="127">
        <v>61.76</v>
      </c>
      <c r="F7778" s="125" t="s">
        <v>31775</v>
      </c>
      <c r="G7778" s="125" t="s">
        <v>28267</v>
      </c>
      <c r="H7778" s="125" t="s">
        <v>28268</v>
      </c>
    </row>
    <row r="7779" spans="1:8" ht="23.25">
      <c r="A7779" t="str">
        <f t="shared" si="121"/>
        <v>IUS20013</v>
      </c>
      <c r="B7779" s="147" t="s">
        <v>7538</v>
      </c>
      <c r="C7779" s="126" t="s">
        <v>7539</v>
      </c>
      <c r="D7779" s="125" t="s">
        <v>1</v>
      </c>
      <c r="E7779" s="127">
        <v>4667.97</v>
      </c>
      <c r="F7779" s="125" t="s">
        <v>31775</v>
      </c>
      <c r="G7779" s="125" t="s">
        <v>28267</v>
      </c>
      <c r="H7779" s="125" t="s">
        <v>28268</v>
      </c>
    </row>
    <row r="7780" spans="1:8" ht="23.25">
      <c r="A7780" t="str">
        <f t="shared" si="121"/>
        <v>IUS20014</v>
      </c>
      <c r="B7780" s="147" t="s">
        <v>7540</v>
      </c>
      <c r="C7780" s="126" t="s">
        <v>7541</v>
      </c>
      <c r="D7780" s="125" t="s">
        <v>1</v>
      </c>
      <c r="E7780" s="127">
        <v>3384.76</v>
      </c>
      <c r="F7780" s="125" t="s">
        <v>31775</v>
      </c>
      <c r="G7780" s="125" t="s">
        <v>28267</v>
      </c>
      <c r="H7780" s="125" t="s">
        <v>28268</v>
      </c>
    </row>
    <row r="7781" spans="1:8" ht="23.25">
      <c r="A7781" t="str">
        <f t="shared" si="121"/>
        <v>IUS20015</v>
      </c>
      <c r="B7781" s="147" t="s">
        <v>7542</v>
      </c>
      <c r="C7781" s="126" t="s">
        <v>7543</v>
      </c>
      <c r="D7781" s="125" t="s">
        <v>1</v>
      </c>
      <c r="E7781" s="127">
        <v>492.29</v>
      </c>
      <c r="F7781" s="125" t="s">
        <v>31775</v>
      </c>
      <c r="G7781" s="125" t="s">
        <v>28267</v>
      </c>
      <c r="H7781" s="125" t="s">
        <v>28268</v>
      </c>
    </row>
    <row r="7782" spans="1:8">
      <c r="A7782" t="str">
        <f t="shared" si="121"/>
        <v>IUS20016</v>
      </c>
      <c r="B7782" s="147" t="s">
        <v>7544</v>
      </c>
      <c r="C7782" s="126" t="s">
        <v>7545</v>
      </c>
      <c r="D7782" s="125" t="s">
        <v>3</v>
      </c>
      <c r="E7782" s="127">
        <v>534.85</v>
      </c>
      <c r="F7782" s="125" t="s">
        <v>31775</v>
      </c>
      <c r="G7782" s="125" t="s">
        <v>28267</v>
      </c>
      <c r="H7782" s="125" t="s">
        <v>28268</v>
      </c>
    </row>
    <row r="7783" spans="1:8">
      <c r="A7783" t="str">
        <f t="shared" si="121"/>
        <v>IUS20017</v>
      </c>
      <c r="B7783" s="147" t="s">
        <v>7546</v>
      </c>
      <c r="C7783" s="126" t="s">
        <v>7547</v>
      </c>
      <c r="D7783" s="125" t="s">
        <v>257</v>
      </c>
      <c r="E7783" s="127">
        <v>227.55</v>
      </c>
      <c r="F7783" s="125" t="s">
        <v>31775</v>
      </c>
      <c r="G7783" s="125" t="s">
        <v>28267</v>
      </c>
      <c r="H7783" s="125" t="s">
        <v>28268</v>
      </c>
    </row>
    <row r="7784" spans="1:8" ht="34.5">
      <c r="A7784" t="str">
        <f t="shared" si="121"/>
        <v>IUS20018</v>
      </c>
      <c r="B7784" s="147" t="s">
        <v>7548</v>
      </c>
      <c r="C7784" s="126" t="s">
        <v>18881</v>
      </c>
      <c r="D7784" s="125" t="s">
        <v>3</v>
      </c>
      <c r="E7784" s="127">
        <v>0</v>
      </c>
      <c r="F7784" s="125" t="s">
        <v>31775</v>
      </c>
      <c r="G7784" s="125" t="s">
        <v>28267</v>
      </c>
      <c r="H7784" s="125" t="s">
        <v>28268</v>
      </c>
    </row>
    <row r="7785" spans="1:8">
      <c r="A7785" t="str">
        <f t="shared" si="121"/>
        <v>IUS20019</v>
      </c>
      <c r="B7785" s="147" t="s">
        <v>180</v>
      </c>
      <c r="C7785" s="126" t="s">
        <v>188</v>
      </c>
      <c r="D7785" s="125" t="s">
        <v>1</v>
      </c>
      <c r="E7785" s="127">
        <v>28.76</v>
      </c>
      <c r="F7785" s="125" t="s">
        <v>31775</v>
      </c>
      <c r="G7785" s="125" t="s">
        <v>28267</v>
      </c>
      <c r="H7785" s="125" t="s">
        <v>28268</v>
      </c>
    </row>
    <row r="7786" spans="1:8">
      <c r="A7786" t="str">
        <f t="shared" si="121"/>
        <v>IUS20022</v>
      </c>
      <c r="B7786" s="147" t="s">
        <v>7549</v>
      </c>
      <c r="C7786" s="126" t="s">
        <v>7550</v>
      </c>
      <c r="D7786" s="125" t="s">
        <v>1</v>
      </c>
      <c r="E7786" s="127">
        <v>3290.62</v>
      </c>
      <c r="F7786" s="125" t="s">
        <v>31775</v>
      </c>
      <c r="G7786" s="125" t="s">
        <v>28267</v>
      </c>
      <c r="H7786" s="125" t="s">
        <v>28268</v>
      </c>
    </row>
    <row r="7787" spans="1:8">
      <c r="A7787" t="str">
        <f t="shared" si="121"/>
        <v>IUS20023</v>
      </c>
      <c r="B7787" s="147" t="s">
        <v>7551</v>
      </c>
      <c r="C7787" s="126" t="s">
        <v>7552</v>
      </c>
      <c r="D7787" s="125" t="s">
        <v>1</v>
      </c>
      <c r="E7787" s="127">
        <v>2762.62</v>
      </c>
      <c r="F7787" s="125" t="s">
        <v>31775</v>
      </c>
      <c r="G7787" s="125" t="s">
        <v>28267</v>
      </c>
      <c r="H7787" s="125" t="s">
        <v>28268</v>
      </c>
    </row>
    <row r="7788" spans="1:8" ht="23.25">
      <c r="A7788" t="str">
        <f t="shared" si="121"/>
        <v>IUS20024</v>
      </c>
      <c r="B7788" s="147" t="s">
        <v>7553</v>
      </c>
      <c r="C7788" s="126" t="s">
        <v>7554</v>
      </c>
      <c r="D7788" s="125" t="s">
        <v>1</v>
      </c>
      <c r="E7788" s="127">
        <v>1876.89</v>
      </c>
      <c r="F7788" s="125" t="s">
        <v>31775</v>
      </c>
      <c r="G7788" s="125" t="s">
        <v>28267</v>
      </c>
      <c r="H7788" s="125" t="s">
        <v>28268</v>
      </c>
    </row>
    <row r="7789" spans="1:8">
      <c r="A7789" t="str">
        <f t="shared" si="121"/>
        <v>IUS20025</v>
      </c>
      <c r="B7789" s="147" t="s">
        <v>7555</v>
      </c>
      <c r="C7789" s="126" t="s">
        <v>7556</v>
      </c>
      <c r="D7789" s="125" t="s">
        <v>2</v>
      </c>
      <c r="E7789" s="127">
        <v>20.100000000000001</v>
      </c>
      <c r="F7789" s="125" t="s">
        <v>31775</v>
      </c>
      <c r="G7789" s="125" t="s">
        <v>28267</v>
      </c>
      <c r="H7789" s="125" t="s">
        <v>28268</v>
      </c>
    </row>
    <row r="7790" spans="1:8">
      <c r="A7790" t="str">
        <f t="shared" si="121"/>
        <v>IUS20026</v>
      </c>
      <c r="B7790" s="147" t="s">
        <v>7557</v>
      </c>
      <c r="C7790" s="126" t="s">
        <v>7558</v>
      </c>
      <c r="D7790" s="125" t="s">
        <v>2</v>
      </c>
      <c r="E7790" s="127">
        <v>18.100000000000001</v>
      </c>
      <c r="F7790" s="125" t="s">
        <v>31775</v>
      </c>
      <c r="G7790" s="125" t="s">
        <v>28267</v>
      </c>
      <c r="H7790" s="125" t="s">
        <v>28268</v>
      </c>
    </row>
    <row r="7791" spans="1:8">
      <c r="A7791" t="str">
        <f t="shared" si="121"/>
        <v>IUS20027</v>
      </c>
      <c r="B7791" s="147" t="s">
        <v>7559</v>
      </c>
      <c r="C7791" s="126" t="s">
        <v>7560</v>
      </c>
      <c r="D7791" s="125" t="s">
        <v>2</v>
      </c>
      <c r="E7791" s="127">
        <v>22.56</v>
      </c>
      <c r="F7791" s="125" t="s">
        <v>31775</v>
      </c>
      <c r="G7791" s="125" t="s">
        <v>28267</v>
      </c>
      <c r="H7791" s="125" t="s">
        <v>28268</v>
      </c>
    </row>
    <row r="7792" spans="1:8">
      <c r="A7792" t="str">
        <f t="shared" si="121"/>
        <v>IUS20028</v>
      </c>
      <c r="B7792" s="147" t="s">
        <v>7561</v>
      </c>
      <c r="C7792" s="126" t="s">
        <v>7562</v>
      </c>
      <c r="D7792" s="125" t="s">
        <v>1</v>
      </c>
      <c r="E7792" s="127">
        <v>2289.42</v>
      </c>
      <c r="F7792" s="125" t="s">
        <v>31775</v>
      </c>
      <c r="G7792" s="125" t="s">
        <v>28267</v>
      </c>
      <c r="H7792" s="125" t="s">
        <v>28268</v>
      </c>
    </row>
    <row r="7793" spans="1:8" ht="34.5">
      <c r="A7793" t="str">
        <f t="shared" si="121"/>
        <v>IUS20029</v>
      </c>
      <c r="B7793" s="147" t="s">
        <v>7563</v>
      </c>
      <c r="C7793" s="126" t="s">
        <v>7564</v>
      </c>
      <c r="D7793" s="125" t="s">
        <v>1</v>
      </c>
      <c r="E7793" s="127">
        <v>21635.52</v>
      </c>
      <c r="F7793" s="125" t="s">
        <v>31775</v>
      </c>
      <c r="G7793" s="125" t="s">
        <v>28267</v>
      </c>
      <c r="H7793" s="125" t="s">
        <v>28268</v>
      </c>
    </row>
    <row r="7794" spans="1:8">
      <c r="A7794" t="str">
        <f t="shared" si="121"/>
        <v>IUS20030</v>
      </c>
      <c r="B7794" s="147" t="s">
        <v>7565</v>
      </c>
      <c r="C7794" s="126" t="s">
        <v>7566</v>
      </c>
      <c r="D7794" s="125" t="s">
        <v>1</v>
      </c>
      <c r="E7794" s="127">
        <v>447.61</v>
      </c>
      <c r="F7794" s="125" t="s">
        <v>31775</v>
      </c>
      <c r="G7794" s="125" t="s">
        <v>28267</v>
      </c>
      <c r="H7794" s="125" t="s">
        <v>28268</v>
      </c>
    </row>
    <row r="7795" spans="1:8">
      <c r="A7795" t="str">
        <f t="shared" si="121"/>
        <v>IUS20031</v>
      </c>
      <c r="B7795" s="147" t="s">
        <v>7567</v>
      </c>
      <c r="C7795" s="126" t="s">
        <v>7568</v>
      </c>
      <c r="D7795" s="125" t="s">
        <v>498</v>
      </c>
      <c r="E7795" s="127">
        <v>376.45</v>
      </c>
      <c r="F7795" s="125" t="s">
        <v>31775</v>
      </c>
      <c r="G7795" s="125" t="s">
        <v>28267</v>
      </c>
      <c r="H7795" s="125" t="s">
        <v>28268</v>
      </c>
    </row>
    <row r="7796" spans="1:8">
      <c r="A7796" t="str">
        <f t="shared" si="121"/>
        <v>IUS20032</v>
      </c>
      <c r="B7796" s="147" t="s">
        <v>7569</v>
      </c>
      <c r="C7796" s="126" t="s">
        <v>7570</v>
      </c>
      <c r="D7796" s="125" t="s">
        <v>2</v>
      </c>
      <c r="E7796" s="127">
        <v>81.06</v>
      </c>
      <c r="F7796" s="125" t="s">
        <v>31775</v>
      </c>
      <c r="G7796" s="125" t="s">
        <v>28267</v>
      </c>
      <c r="H7796" s="125" t="s">
        <v>28268</v>
      </c>
    </row>
    <row r="7797" spans="1:8">
      <c r="A7797" t="str">
        <f t="shared" si="121"/>
        <v>IUS20034</v>
      </c>
      <c r="B7797" s="147" t="s">
        <v>7571</v>
      </c>
      <c r="C7797" s="126" t="s">
        <v>7572</v>
      </c>
      <c r="D7797" s="125" t="s">
        <v>1</v>
      </c>
      <c r="E7797" s="127">
        <v>10542.23</v>
      </c>
      <c r="F7797" s="125" t="s">
        <v>31775</v>
      </c>
      <c r="G7797" s="125" t="s">
        <v>28267</v>
      </c>
      <c r="H7797" s="125" t="s">
        <v>28268</v>
      </c>
    </row>
    <row r="7798" spans="1:8" ht="23.25">
      <c r="A7798" t="str">
        <f t="shared" si="121"/>
        <v>IUS20035</v>
      </c>
      <c r="B7798" s="147" t="s">
        <v>7573</v>
      </c>
      <c r="C7798" s="126" t="s">
        <v>7574</v>
      </c>
      <c r="D7798" s="125" t="s">
        <v>3</v>
      </c>
      <c r="E7798" s="127">
        <v>60.35</v>
      </c>
      <c r="F7798" s="125" t="s">
        <v>31775</v>
      </c>
      <c r="G7798" s="125" t="s">
        <v>28267</v>
      </c>
      <c r="H7798" s="125" t="s">
        <v>28268</v>
      </c>
    </row>
    <row r="7799" spans="1:8">
      <c r="A7799" t="str">
        <f t="shared" si="121"/>
        <v>IUS20036</v>
      </c>
      <c r="B7799" s="147" t="s">
        <v>7575</v>
      </c>
      <c r="C7799" s="126" t="s">
        <v>7576</v>
      </c>
      <c r="D7799" s="125" t="s">
        <v>1</v>
      </c>
      <c r="E7799" s="127">
        <v>60.05</v>
      </c>
      <c r="F7799" s="125" t="s">
        <v>31775</v>
      </c>
      <c r="G7799" s="125" t="s">
        <v>28267</v>
      </c>
      <c r="H7799" s="125" t="s">
        <v>28268</v>
      </c>
    </row>
    <row r="7800" spans="1:8">
      <c r="A7800" t="str">
        <f t="shared" si="121"/>
        <v>IUS20037</v>
      </c>
      <c r="B7800" s="147" t="s">
        <v>7577</v>
      </c>
      <c r="C7800" s="126" t="s">
        <v>7578</v>
      </c>
      <c r="D7800" s="125" t="s">
        <v>3</v>
      </c>
      <c r="E7800" s="127">
        <v>32.11</v>
      </c>
      <c r="F7800" s="125" t="s">
        <v>31775</v>
      </c>
      <c r="G7800" s="125" t="s">
        <v>28267</v>
      </c>
      <c r="H7800" s="125" t="s">
        <v>28268</v>
      </c>
    </row>
    <row r="7801" spans="1:8">
      <c r="A7801" t="str">
        <f t="shared" si="121"/>
        <v>IUS20038</v>
      </c>
      <c r="B7801" s="147" t="s">
        <v>7579</v>
      </c>
      <c r="C7801" s="126" t="s">
        <v>7580</v>
      </c>
      <c r="D7801" s="125" t="s">
        <v>3</v>
      </c>
      <c r="E7801" s="127">
        <v>372.24</v>
      </c>
      <c r="F7801" s="125" t="s">
        <v>31775</v>
      </c>
      <c r="G7801" s="125" t="s">
        <v>28267</v>
      </c>
      <c r="H7801" s="125" t="s">
        <v>28268</v>
      </c>
    </row>
    <row r="7802" spans="1:8">
      <c r="A7802" t="str">
        <f t="shared" si="121"/>
        <v>IUS20039</v>
      </c>
      <c r="B7802" s="147" t="s">
        <v>7581</v>
      </c>
      <c r="C7802" s="126" t="s">
        <v>7582</v>
      </c>
      <c r="D7802" s="125" t="s">
        <v>1</v>
      </c>
      <c r="E7802" s="127">
        <v>29.8</v>
      </c>
      <c r="F7802" s="125" t="s">
        <v>31775</v>
      </c>
      <c r="G7802" s="125" t="s">
        <v>28267</v>
      </c>
      <c r="H7802" s="125" t="s">
        <v>28268</v>
      </c>
    </row>
    <row r="7803" spans="1:8">
      <c r="A7803" t="str">
        <f t="shared" si="121"/>
        <v>IUS20040</v>
      </c>
      <c r="B7803" s="147" t="s">
        <v>7583</v>
      </c>
      <c r="C7803" s="126" t="s">
        <v>7584</v>
      </c>
      <c r="D7803" s="125" t="s">
        <v>5</v>
      </c>
      <c r="E7803" s="127">
        <v>0</v>
      </c>
      <c r="F7803" s="125" t="s">
        <v>31775</v>
      </c>
      <c r="G7803" s="125" t="s">
        <v>28267</v>
      </c>
      <c r="H7803" s="125" t="s">
        <v>28268</v>
      </c>
    </row>
    <row r="7804" spans="1:8">
      <c r="A7804" t="str">
        <f t="shared" si="121"/>
        <v>IUS20041</v>
      </c>
      <c r="B7804" s="147" t="s">
        <v>7585</v>
      </c>
      <c r="C7804" s="126" t="s">
        <v>7586</v>
      </c>
      <c r="D7804" s="125" t="s">
        <v>5</v>
      </c>
      <c r="E7804" s="127">
        <v>89.91</v>
      </c>
      <c r="F7804" s="125" t="s">
        <v>31775</v>
      </c>
      <c r="G7804" s="125" t="s">
        <v>28267</v>
      </c>
      <c r="H7804" s="125" t="s">
        <v>28268</v>
      </c>
    </row>
    <row r="7805" spans="1:8">
      <c r="A7805" t="str">
        <f t="shared" si="121"/>
        <v>IUS20042</v>
      </c>
      <c r="B7805" s="147" t="s">
        <v>7587</v>
      </c>
      <c r="C7805" s="126" t="s">
        <v>7588</v>
      </c>
      <c r="D7805" s="125" t="s">
        <v>5</v>
      </c>
      <c r="E7805" s="127">
        <v>28.69</v>
      </c>
      <c r="F7805" s="125" t="s">
        <v>31775</v>
      </c>
      <c r="G7805" s="125" t="s">
        <v>28267</v>
      </c>
      <c r="H7805" s="125" t="s">
        <v>28268</v>
      </c>
    </row>
    <row r="7806" spans="1:8">
      <c r="A7806" t="str">
        <f t="shared" si="121"/>
        <v>IUS20043</v>
      </c>
      <c r="B7806" s="147" t="s">
        <v>7589</v>
      </c>
      <c r="C7806" s="126" t="s">
        <v>7590</v>
      </c>
      <c r="D7806" s="125" t="s">
        <v>5</v>
      </c>
      <c r="E7806" s="127">
        <v>84.62</v>
      </c>
      <c r="F7806" s="125" t="s">
        <v>31775</v>
      </c>
      <c r="G7806" s="125" t="s">
        <v>28267</v>
      </c>
      <c r="H7806" s="125" t="s">
        <v>28268</v>
      </c>
    </row>
    <row r="7807" spans="1:8">
      <c r="A7807" t="str">
        <f t="shared" si="121"/>
        <v>IUS20044</v>
      </c>
      <c r="B7807" s="147" t="s">
        <v>7591</v>
      </c>
      <c r="C7807" s="126" t="s">
        <v>7592</v>
      </c>
      <c r="D7807" s="125" t="s">
        <v>5</v>
      </c>
      <c r="E7807" s="127">
        <v>0</v>
      </c>
      <c r="F7807" s="125" t="s">
        <v>31775</v>
      </c>
      <c r="G7807" s="125" t="s">
        <v>28267</v>
      </c>
      <c r="H7807" s="125" t="s">
        <v>28268</v>
      </c>
    </row>
    <row r="7808" spans="1:8">
      <c r="A7808" t="str">
        <f t="shared" si="121"/>
        <v>IUS20045</v>
      </c>
      <c r="B7808" s="147" t="s">
        <v>7593</v>
      </c>
      <c r="C7808" s="126" t="s">
        <v>7594</v>
      </c>
      <c r="D7808" s="125" t="s">
        <v>1</v>
      </c>
      <c r="E7808" s="127">
        <v>38.78</v>
      </c>
      <c r="F7808" s="125" t="s">
        <v>31775</v>
      </c>
      <c r="G7808" s="125" t="s">
        <v>28267</v>
      </c>
      <c r="H7808" s="125" t="s">
        <v>28268</v>
      </c>
    </row>
    <row r="7809" spans="1:8" ht="34.5">
      <c r="A7809" t="str">
        <f t="shared" si="121"/>
        <v>IUS20047</v>
      </c>
      <c r="B7809" s="147" t="s">
        <v>7595</v>
      </c>
      <c r="C7809" s="126" t="s">
        <v>18880</v>
      </c>
      <c r="D7809" s="125" t="s">
        <v>7859</v>
      </c>
      <c r="E7809" s="127">
        <v>0</v>
      </c>
      <c r="F7809" s="125" t="s">
        <v>31775</v>
      </c>
      <c r="G7809" s="125" t="s">
        <v>28267</v>
      </c>
      <c r="H7809" s="125" t="s">
        <v>28268</v>
      </c>
    </row>
    <row r="7810" spans="1:8">
      <c r="A7810" t="str">
        <f t="shared" si="121"/>
        <v>IUS20048</v>
      </c>
      <c r="B7810" s="147" t="s">
        <v>17829</v>
      </c>
      <c r="C7810" s="126" t="s">
        <v>17830</v>
      </c>
      <c r="D7810" s="125" t="s">
        <v>3</v>
      </c>
      <c r="E7810" s="127">
        <v>3.51</v>
      </c>
      <c r="F7810" s="125" t="s">
        <v>31775</v>
      </c>
      <c r="G7810" s="125" t="s">
        <v>28267</v>
      </c>
      <c r="H7810" s="125" t="s">
        <v>28268</v>
      </c>
    </row>
    <row r="7811" spans="1:8">
      <c r="A7811" t="str">
        <f t="shared" si="121"/>
        <v>IUS20049</v>
      </c>
      <c r="B7811" s="147" t="s">
        <v>31818</v>
      </c>
      <c r="C7811" s="126" t="s">
        <v>31819</v>
      </c>
      <c r="D7811" s="125" t="s">
        <v>3</v>
      </c>
      <c r="E7811" s="127">
        <v>151.22999999999999</v>
      </c>
      <c r="F7811" s="125" t="s">
        <v>31775</v>
      </c>
      <c r="G7811" s="125" t="s">
        <v>28267</v>
      </c>
      <c r="H7811" s="125" t="s">
        <v>28268</v>
      </c>
    </row>
    <row r="7812" spans="1:8">
      <c r="A7812" t="str">
        <f t="shared" si="121"/>
        <v>IUS20050</v>
      </c>
      <c r="B7812" s="147" t="s">
        <v>31820</v>
      </c>
      <c r="C7812" s="126" t="s">
        <v>31821</v>
      </c>
      <c r="D7812" s="125" t="s">
        <v>3</v>
      </c>
      <c r="E7812" s="127">
        <v>47.88</v>
      </c>
      <c r="F7812" s="125" t="s">
        <v>31775</v>
      </c>
      <c r="G7812" s="125" t="s">
        <v>28267</v>
      </c>
      <c r="H7812" s="125" t="s">
        <v>28268</v>
      </c>
    </row>
    <row r="7813" spans="1:8">
      <c r="A7813" t="str">
        <f t="shared" si="121"/>
        <v>IUS85001</v>
      </c>
      <c r="B7813" s="147" t="s">
        <v>16286</v>
      </c>
      <c r="C7813" s="126" t="s">
        <v>16287</v>
      </c>
      <c r="D7813" s="125" t="s">
        <v>5</v>
      </c>
      <c r="E7813" s="127">
        <v>17.96</v>
      </c>
      <c r="F7813" s="125" t="s">
        <v>31775</v>
      </c>
      <c r="G7813" s="125" t="s">
        <v>28267</v>
      </c>
      <c r="H7813" s="125" t="s">
        <v>28268</v>
      </c>
    </row>
    <row r="7814" spans="1:8">
      <c r="A7814" t="str">
        <f t="shared" si="121"/>
        <v>IUS85002</v>
      </c>
      <c r="B7814" s="147" t="s">
        <v>16288</v>
      </c>
      <c r="C7814" s="126" t="s">
        <v>16289</v>
      </c>
      <c r="D7814" s="125" t="s">
        <v>1</v>
      </c>
      <c r="E7814" s="127">
        <v>109.89</v>
      </c>
      <c r="F7814" s="125" t="s">
        <v>31775</v>
      </c>
      <c r="G7814" s="125" t="s">
        <v>28267</v>
      </c>
      <c r="H7814" s="125" t="s">
        <v>28268</v>
      </c>
    </row>
    <row r="7815" spans="1:8">
      <c r="A7815" t="str">
        <f t="shared" si="121"/>
        <v>IUS85003</v>
      </c>
      <c r="B7815" s="147" t="s">
        <v>16290</v>
      </c>
      <c r="C7815" s="126" t="s">
        <v>16291</v>
      </c>
      <c r="D7815" s="125" t="s">
        <v>1</v>
      </c>
      <c r="E7815" s="127">
        <v>24.82</v>
      </c>
      <c r="F7815" s="125" t="s">
        <v>31775</v>
      </c>
      <c r="G7815" s="125" t="s">
        <v>28267</v>
      </c>
      <c r="H7815" s="125" t="s">
        <v>28268</v>
      </c>
    </row>
    <row r="7816" spans="1:8">
      <c r="A7816" t="str">
        <f t="shared" ref="A7816:A7879" si="122">IF(ISERROR(SEARCH("/",B7816)=6),TRIM(CLEAN(B7816)),IF(SEARCH("/",B7816)=6,IF(LEN(TRIM(CLEAN(B7816)))=7,LEFT(TRIM(CLEAN(B7816)),6)&amp;"00"&amp;RIGHT(TRIM(CLEAN(B7816)),1),LEFT(TRIM(CLEAN(B7816)),6)&amp;"0"&amp;RIGHT(TRIM(CLEAN(B7816)),2)),TRIM(CLEAN(B7816))))</f>
        <v>IUS85004</v>
      </c>
      <c r="B7816" s="147" t="s">
        <v>18872</v>
      </c>
      <c r="C7816" s="126" t="s">
        <v>18873</v>
      </c>
      <c r="D7816" s="125" t="s">
        <v>1</v>
      </c>
      <c r="E7816" s="127">
        <v>4181.45</v>
      </c>
      <c r="F7816" s="125" t="s">
        <v>31775</v>
      </c>
      <c r="G7816" s="125" t="s">
        <v>28267</v>
      </c>
      <c r="H7816" s="125" t="s">
        <v>28268</v>
      </c>
    </row>
    <row r="7817" spans="1:8">
      <c r="A7817" t="str">
        <f t="shared" si="122"/>
        <v>IUS85005</v>
      </c>
      <c r="B7817" s="147" t="s">
        <v>18855</v>
      </c>
      <c r="C7817" s="126" t="s">
        <v>18856</v>
      </c>
      <c r="D7817" s="125" t="s">
        <v>1</v>
      </c>
      <c r="E7817" s="127">
        <v>4352.63</v>
      </c>
      <c r="F7817" s="125" t="s">
        <v>31775</v>
      </c>
      <c r="G7817" s="125" t="s">
        <v>28267</v>
      </c>
      <c r="H7817" s="125" t="s">
        <v>28268</v>
      </c>
    </row>
    <row r="7818" spans="1:8">
      <c r="A7818" t="str">
        <f t="shared" si="122"/>
        <v>IUS85006</v>
      </c>
      <c r="B7818" s="147" t="s">
        <v>18868</v>
      </c>
      <c r="C7818" s="126" t="s">
        <v>18869</v>
      </c>
      <c r="D7818" s="125" t="s">
        <v>1</v>
      </c>
      <c r="E7818" s="127">
        <v>202.26</v>
      </c>
      <c r="F7818" s="125" t="s">
        <v>31775</v>
      </c>
      <c r="G7818" s="125" t="s">
        <v>28267</v>
      </c>
      <c r="H7818" s="125" t="s">
        <v>28268</v>
      </c>
    </row>
    <row r="7819" spans="1:8">
      <c r="A7819" t="str">
        <f t="shared" si="122"/>
        <v>IUS86001</v>
      </c>
      <c r="B7819" s="147" t="s">
        <v>7596</v>
      </c>
      <c r="C7819" s="126" t="s">
        <v>7597</v>
      </c>
      <c r="D7819" s="125" t="s">
        <v>3</v>
      </c>
      <c r="E7819" s="127">
        <v>205.79</v>
      </c>
      <c r="F7819" s="125" t="s">
        <v>31775</v>
      </c>
      <c r="G7819" s="125" t="s">
        <v>28267</v>
      </c>
      <c r="H7819" s="125" t="s">
        <v>28268</v>
      </c>
    </row>
    <row r="7820" spans="1:8">
      <c r="A7820" t="str">
        <f t="shared" si="122"/>
        <v>IUS87001</v>
      </c>
      <c r="B7820" s="147" t="s">
        <v>7598</v>
      </c>
      <c r="C7820" s="126" t="s">
        <v>7520</v>
      </c>
      <c r="D7820" s="125" t="s">
        <v>3</v>
      </c>
      <c r="E7820" s="127">
        <v>105.07</v>
      </c>
      <c r="F7820" s="125" t="s">
        <v>31775</v>
      </c>
      <c r="G7820" s="125" t="s">
        <v>28267</v>
      </c>
      <c r="H7820" s="125" t="s">
        <v>28268</v>
      </c>
    </row>
    <row r="7821" spans="1:8">
      <c r="A7821" t="str">
        <f t="shared" si="122"/>
        <v>IUS87002</v>
      </c>
      <c r="B7821" s="147" t="s">
        <v>16292</v>
      </c>
      <c r="C7821" s="126" t="s">
        <v>16293</v>
      </c>
      <c r="D7821" s="125" t="s">
        <v>1</v>
      </c>
      <c r="E7821" s="127">
        <v>129.47999999999999</v>
      </c>
      <c r="F7821" s="125" t="s">
        <v>31775</v>
      </c>
      <c r="G7821" s="125" t="s">
        <v>28267</v>
      </c>
      <c r="H7821" s="125" t="s">
        <v>28268</v>
      </c>
    </row>
    <row r="7822" spans="1:8">
      <c r="A7822" t="str">
        <f t="shared" si="122"/>
        <v>IUS87003</v>
      </c>
      <c r="B7822" s="147" t="s">
        <v>16294</v>
      </c>
      <c r="C7822" s="126" t="s">
        <v>16295</v>
      </c>
      <c r="D7822" s="125" t="s">
        <v>3</v>
      </c>
      <c r="E7822" s="127">
        <v>572.88</v>
      </c>
      <c r="F7822" s="125" t="s">
        <v>31775</v>
      </c>
      <c r="G7822" s="125" t="s">
        <v>28267</v>
      </c>
      <c r="H7822" s="125" t="s">
        <v>28268</v>
      </c>
    </row>
    <row r="7823" spans="1:8">
      <c r="A7823" t="str">
        <f t="shared" si="122"/>
        <v>IUS87004</v>
      </c>
      <c r="B7823" s="147" t="s">
        <v>17477</v>
      </c>
      <c r="C7823" s="126" t="s">
        <v>17478</v>
      </c>
      <c r="D7823" s="125" t="s">
        <v>1</v>
      </c>
      <c r="E7823" s="127">
        <v>25.52</v>
      </c>
      <c r="F7823" s="125" t="s">
        <v>31775</v>
      </c>
      <c r="G7823" s="125" t="s">
        <v>28267</v>
      </c>
      <c r="H7823" s="125" t="s">
        <v>28268</v>
      </c>
    </row>
    <row r="7824" spans="1:8" ht="23.25">
      <c r="A7824" t="str">
        <f t="shared" si="122"/>
        <v>IUS87005</v>
      </c>
      <c r="B7824" s="147" t="s">
        <v>17831</v>
      </c>
      <c r="C7824" s="126" t="s">
        <v>18847</v>
      </c>
      <c r="D7824" s="125" t="s">
        <v>1</v>
      </c>
      <c r="E7824" s="127">
        <v>4.32</v>
      </c>
      <c r="F7824" s="125" t="s">
        <v>31775</v>
      </c>
      <c r="G7824" s="125" t="s">
        <v>28267</v>
      </c>
      <c r="H7824" s="125" t="s">
        <v>28268</v>
      </c>
    </row>
    <row r="7825" spans="1:8">
      <c r="A7825" t="str">
        <f t="shared" si="122"/>
        <v>IUS87006</v>
      </c>
      <c r="B7825" s="147" t="s">
        <v>17832</v>
      </c>
      <c r="C7825" s="126" t="s">
        <v>17833</v>
      </c>
      <c r="D7825" s="125" t="s">
        <v>1</v>
      </c>
      <c r="E7825" s="127">
        <v>304.97000000000003</v>
      </c>
      <c r="F7825" s="125" t="s">
        <v>31775</v>
      </c>
      <c r="G7825" s="125" t="s">
        <v>28267</v>
      </c>
      <c r="H7825" s="125" t="s">
        <v>28268</v>
      </c>
    </row>
    <row r="7826" spans="1:8">
      <c r="A7826" t="str">
        <f t="shared" si="122"/>
        <v>IUS87007</v>
      </c>
      <c r="B7826" s="147" t="s">
        <v>17834</v>
      </c>
      <c r="C7826" s="126" t="s">
        <v>17835</v>
      </c>
      <c r="D7826" s="125" t="s">
        <v>1</v>
      </c>
      <c r="E7826" s="127">
        <v>1012.82</v>
      </c>
      <c r="F7826" s="125" t="s">
        <v>31775</v>
      </c>
      <c r="G7826" s="125" t="s">
        <v>28267</v>
      </c>
      <c r="H7826" s="125" t="s">
        <v>28268</v>
      </c>
    </row>
    <row r="7827" spans="1:8">
      <c r="A7827" t="str">
        <f t="shared" si="122"/>
        <v>IUSC0001</v>
      </c>
      <c r="B7827" s="147" t="s">
        <v>7599</v>
      </c>
      <c r="C7827" s="126" t="s">
        <v>16869</v>
      </c>
      <c r="D7827" s="125" t="s">
        <v>2</v>
      </c>
      <c r="E7827" s="127">
        <v>93.36</v>
      </c>
      <c r="F7827" s="125" t="s">
        <v>31775</v>
      </c>
      <c r="G7827" s="125" t="s">
        <v>28267</v>
      </c>
      <c r="H7827" s="125" t="s">
        <v>28268</v>
      </c>
    </row>
    <row r="7828" spans="1:8">
      <c r="A7828" t="str">
        <f t="shared" si="122"/>
        <v>IUSC0002</v>
      </c>
      <c r="B7828" s="147" t="s">
        <v>7600</v>
      </c>
      <c r="C7828" s="126" t="s">
        <v>7601</v>
      </c>
      <c r="D7828" s="125" t="s">
        <v>2</v>
      </c>
      <c r="E7828" s="127">
        <v>4.9400000000000004</v>
      </c>
      <c r="F7828" s="125" t="s">
        <v>31775</v>
      </c>
      <c r="G7828" s="125" t="s">
        <v>28267</v>
      </c>
      <c r="H7828" s="125" t="s">
        <v>28268</v>
      </c>
    </row>
    <row r="7829" spans="1:8" ht="23.25">
      <c r="A7829" t="str">
        <f t="shared" si="122"/>
        <v>IUSC0003</v>
      </c>
      <c r="B7829" s="147" t="s">
        <v>8024</v>
      </c>
      <c r="C7829" s="126" t="s">
        <v>8025</v>
      </c>
      <c r="D7829" s="125" t="s">
        <v>2</v>
      </c>
      <c r="E7829" s="127">
        <v>39.9</v>
      </c>
      <c r="F7829" s="125" t="s">
        <v>31775</v>
      </c>
      <c r="G7829" s="125" t="s">
        <v>28267</v>
      </c>
      <c r="H7829" s="125" t="s">
        <v>28268</v>
      </c>
    </row>
    <row r="7830" spans="1:8">
      <c r="A7830" t="str">
        <f t="shared" si="122"/>
        <v>IUSC0004</v>
      </c>
      <c r="B7830" s="147" t="s">
        <v>8445</v>
      </c>
      <c r="C7830" s="126" t="s">
        <v>8446</v>
      </c>
      <c r="D7830" s="125" t="s">
        <v>1</v>
      </c>
      <c r="E7830" s="127">
        <v>0.3</v>
      </c>
      <c r="F7830" s="125" t="s">
        <v>31775</v>
      </c>
      <c r="G7830" s="125" t="s">
        <v>28267</v>
      </c>
      <c r="H7830" s="125" t="s">
        <v>28268</v>
      </c>
    </row>
    <row r="7831" spans="1:8">
      <c r="A7831" t="str">
        <f t="shared" si="122"/>
        <v>IUSC0005</v>
      </c>
      <c r="B7831" s="147" t="s">
        <v>17836</v>
      </c>
      <c r="C7831" s="126" t="s">
        <v>17837</v>
      </c>
      <c r="D7831" s="125" t="s">
        <v>3</v>
      </c>
      <c r="E7831" s="127">
        <v>0.66</v>
      </c>
      <c r="F7831" s="125" t="s">
        <v>31775</v>
      </c>
      <c r="G7831" s="125" t="s">
        <v>28267</v>
      </c>
      <c r="H7831" s="125" t="s">
        <v>28268</v>
      </c>
    </row>
    <row r="7832" spans="1:8" ht="23.25">
      <c r="A7832" t="str">
        <f t="shared" si="122"/>
        <v>IUSC0006</v>
      </c>
      <c r="B7832" s="147" t="s">
        <v>8447</v>
      </c>
      <c r="C7832" s="126" t="s">
        <v>8448</v>
      </c>
      <c r="D7832" s="125" t="s">
        <v>2</v>
      </c>
      <c r="E7832" s="127">
        <v>16.61</v>
      </c>
      <c r="F7832" s="125" t="s">
        <v>31775</v>
      </c>
      <c r="G7832" s="125" t="s">
        <v>28267</v>
      </c>
      <c r="H7832" s="125" t="s">
        <v>28268</v>
      </c>
    </row>
    <row r="7833" spans="1:8" ht="23.25">
      <c r="A7833" t="str">
        <f t="shared" si="122"/>
        <v>IUSC0007</v>
      </c>
      <c r="B7833" s="147" t="s">
        <v>8449</v>
      </c>
      <c r="C7833" s="126" t="s">
        <v>8450</v>
      </c>
      <c r="D7833" s="125" t="s">
        <v>3</v>
      </c>
      <c r="E7833" s="127">
        <v>333.05</v>
      </c>
      <c r="F7833" s="125" t="s">
        <v>31775</v>
      </c>
      <c r="G7833" s="125" t="s">
        <v>28267</v>
      </c>
      <c r="H7833" s="125" t="s">
        <v>28268</v>
      </c>
    </row>
    <row r="7834" spans="1:8">
      <c r="A7834" t="str">
        <f t="shared" si="122"/>
        <v>IUSC0009</v>
      </c>
      <c r="B7834" s="147" t="s">
        <v>8451</v>
      </c>
      <c r="C7834" s="126" t="s">
        <v>8452</v>
      </c>
      <c r="D7834" s="125" t="s">
        <v>1</v>
      </c>
      <c r="E7834" s="127">
        <v>881.58</v>
      </c>
      <c r="F7834" s="125" t="s">
        <v>31775</v>
      </c>
      <c r="G7834" s="125" t="s">
        <v>28267</v>
      </c>
      <c r="H7834" s="125" t="s">
        <v>28268</v>
      </c>
    </row>
    <row r="7835" spans="1:8">
      <c r="A7835" t="str">
        <f t="shared" si="122"/>
        <v>IUSC0010</v>
      </c>
      <c r="B7835" s="147" t="s">
        <v>8453</v>
      </c>
      <c r="C7835" s="126" t="s">
        <v>8454</v>
      </c>
      <c r="D7835" s="125" t="s">
        <v>1</v>
      </c>
      <c r="E7835" s="127">
        <v>2722.92</v>
      </c>
      <c r="F7835" s="125" t="s">
        <v>31775</v>
      </c>
      <c r="G7835" s="125" t="s">
        <v>28267</v>
      </c>
      <c r="H7835" s="125" t="s">
        <v>28268</v>
      </c>
    </row>
    <row r="7836" spans="1:8">
      <c r="A7836" t="str">
        <f t="shared" si="122"/>
        <v>IUSC0011</v>
      </c>
      <c r="B7836" s="147" t="s">
        <v>8455</v>
      </c>
      <c r="C7836" s="126" t="s">
        <v>8071</v>
      </c>
      <c r="D7836" s="125" t="s">
        <v>3</v>
      </c>
      <c r="E7836" s="127">
        <v>839.68</v>
      </c>
      <c r="F7836" s="125" t="s">
        <v>31775</v>
      </c>
      <c r="G7836" s="125" t="s">
        <v>28267</v>
      </c>
      <c r="H7836" s="125" t="s">
        <v>28268</v>
      </c>
    </row>
    <row r="7837" spans="1:8">
      <c r="A7837" t="str">
        <f t="shared" si="122"/>
        <v>IUSC0012</v>
      </c>
      <c r="B7837" s="147" t="s">
        <v>8456</v>
      </c>
      <c r="C7837" s="126" t="s">
        <v>8457</v>
      </c>
      <c r="D7837" s="125" t="s">
        <v>1</v>
      </c>
      <c r="E7837" s="127">
        <v>98339.21</v>
      </c>
      <c r="F7837" s="125" t="s">
        <v>31775</v>
      </c>
      <c r="G7837" s="125" t="s">
        <v>28267</v>
      </c>
      <c r="H7837" s="125" t="s">
        <v>28268</v>
      </c>
    </row>
    <row r="7838" spans="1:8">
      <c r="A7838" t="str">
        <f t="shared" si="122"/>
        <v>IUSC0013</v>
      </c>
      <c r="B7838" s="147" t="s">
        <v>8458</v>
      </c>
      <c r="C7838" s="126" t="s">
        <v>8459</v>
      </c>
      <c r="D7838" s="125" t="s">
        <v>1</v>
      </c>
      <c r="E7838" s="127">
        <v>2528.88</v>
      </c>
      <c r="F7838" s="125" t="s">
        <v>31775</v>
      </c>
      <c r="G7838" s="125" t="s">
        <v>28267</v>
      </c>
      <c r="H7838" s="125" t="s">
        <v>28268</v>
      </c>
    </row>
    <row r="7839" spans="1:8">
      <c r="A7839" t="str">
        <f t="shared" si="122"/>
        <v>IUSC0014</v>
      </c>
      <c r="B7839" s="147" t="s">
        <v>8460</v>
      </c>
      <c r="C7839" s="126" t="s">
        <v>8073</v>
      </c>
      <c r="D7839" s="125" t="s">
        <v>1</v>
      </c>
      <c r="E7839" s="127">
        <v>29066.36</v>
      </c>
      <c r="F7839" s="125" t="s">
        <v>31775</v>
      </c>
      <c r="G7839" s="125" t="s">
        <v>28267</v>
      </c>
      <c r="H7839" s="125" t="s">
        <v>28268</v>
      </c>
    </row>
    <row r="7840" spans="1:8" ht="23.25">
      <c r="A7840" t="str">
        <f t="shared" si="122"/>
        <v>IUSC0015</v>
      </c>
      <c r="B7840" s="147" t="s">
        <v>8461</v>
      </c>
      <c r="C7840" s="126" t="s">
        <v>8462</v>
      </c>
      <c r="D7840" s="125" t="s">
        <v>1</v>
      </c>
      <c r="E7840" s="127">
        <v>16841.93</v>
      </c>
      <c r="F7840" s="125" t="s">
        <v>31775</v>
      </c>
      <c r="G7840" s="125" t="s">
        <v>28267</v>
      </c>
      <c r="H7840" s="125" t="s">
        <v>28268</v>
      </c>
    </row>
    <row r="7841" spans="1:8" ht="23.25">
      <c r="A7841" t="str">
        <f t="shared" si="122"/>
        <v>IUSC00158</v>
      </c>
      <c r="B7841" s="147" t="s">
        <v>8463</v>
      </c>
      <c r="C7841" s="126" t="s">
        <v>18862</v>
      </c>
      <c r="D7841" s="125" t="s">
        <v>1</v>
      </c>
      <c r="E7841" s="127">
        <v>0</v>
      </c>
      <c r="F7841" s="125" t="s">
        <v>31775</v>
      </c>
      <c r="G7841" s="125" t="s">
        <v>28267</v>
      </c>
      <c r="H7841" s="125" t="s">
        <v>28268</v>
      </c>
    </row>
    <row r="7842" spans="1:8">
      <c r="A7842" t="str">
        <f t="shared" si="122"/>
        <v>IUSC0016</v>
      </c>
      <c r="B7842" s="147" t="s">
        <v>16296</v>
      </c>
      <c r="C7842" s="126" t="s">
        <v>16297</v>
      </c>
      <c r="D7842" s="125" t="s">
        <v>294</v>
      </c>
      <c r="E7842" s="127">
        <v>61.56</v>
      </c>
      <c r="F7842" s="125" t="s">
        <v>31775</v>
      </c>
      <c r="G7842" s="125" t="s">
        <v>28267</v>
      </c>
      <c r="H7842" s="125" t="s">
        <v>28268</v>
      </c>
    </row>
    <row r="7843" spans="1:8">
      <c r="A7843" t="str">
        <f t="shared" si="122"/>
        <v>IUSC0017</v>
      </c>
      <c r="B7843" s="147" t="s">
        <v>16583</v>
      </c>
      <c r="C7843" s="126" t="s">
        <v>16584</v>
      </c>
      <c r="D7843" s="125" t="s">
        <v>2</v>
      </c>
      <c r="E7843" s="127">
        <v>279.01</v>
      </c>
      <c r="F7843" s="125" t="s">
        <v>31775</v>
      </c>
      <c r="G7843" s="125" t="s">
        <v>28267</v>
      </c>
      <c r="H7843" s="125" t="s">
        <v>28268</v>
      </c>
    </row>
    <row r="7844" spans="1:8">
      <c r="A7844" t="str">
        <f t="shared" si="122"/>
        <v>IUSC0018</v>
      </c>
      <c r="B7844" s="147" t="s">
        <v>16585</v>
      </c>
      <c r="C7844" s="126" t="s">
        <v>16586</v>
      </c>
      <c r="D7844" s="125" t="s">
        <v>2</v>
      </c>
      <c r="E7844" s="127">
        <v>37.340000000000003</v>
      </c>
      <c r="F7844" s="125" t="s">
        <v>31775</v>
      </c>
      <c r="G7844" s="125" t="s">
        <v>28267</v>
      </c>
      <c r="H7844" s="125" t="s">
        <v>28268</v>
      </c>
    </row>
    <row r="7845" spans="1:8">
      <c r="A7845" t="str">
        <f t="shared" si="122"/>
        <v>IUSC0019</v>
      </c>
      <c r="B7845" s="147" t="s">
        <v>16587</v>
      </c>
      <c r="C7845" s="126" t="s">
        <v>16588</v>
      </c>
      <c r="D7845" s="125" t="s">
        <v>2</v>
      </c>
      <c r="E7845" s="127">
        <v>24.11</v>
      </c>
      <c r="F7845" s="125" t="s">
        <v>31775</v>
      </c>
      <c r="G7845" s="125" t="s">
        <v>28267</v>
      </c>
      <c r="H7845" s="125" t="s">
        <v>28268</v>
      </c>
    </row>
    <row r="7846" spans="1:8" ht="34.5">
      <c r="A7846" t="str">
        <f t="shared" si="122"/>
        <v>IUSC0020</v>
      </c>
      <c r="B7846" s="147" t="s">
        <v>16589</v>
      </c>
      <c r="C7846" s="126" t="s">
        <v>16590</v>
      </c>
      <c r="D7846" s="125" t="s">
        <v>1</v>
      </c>
      <c r="E7846" s="127">
        <v>2331.33</v>
      </c>
      <c r="F7846" s="125" t="s">
        <v>31775</v>
      </c>
      <c r="G7846" s="125" t="s">
        <v>28267</v>
      </c>
      <c r="H7846" s="125" t="s">
        <v>28268</v>
      </c>
    </row>
    <row r="7847" spans="1:8" ht="34.5">
      <c r="A7847" t="str">
        <f t="shared" si="122"/>
        <v>IUSC0021</v>
      </c>
      <c r="B7847" s="147" t="s">
        <v>16591</v>
      </c>
      <c r="C7847" s="126" t="s">
        <v>16592</v>
      </c>
      <c r="D7847" s="125" t="s">
        <v>1</v>
      </c>
      <c r="E7847" s="127">
        <v>2915.03</v>
      </c>
      <c r="F7847" s="125" t="s">
        <v>31775</v>
      </c>
      <c r="G7847" s="125" t="s">
        <v>28267</v>
      </c>
      <c r="H7847" s="125" t="s">
        <v>28268</v>
      </c>
    </row>
    <row r="7848" spans="1:8" ht="34.5">
      <c r="A7848" t="str">
        <f t="shared" si="122"/>
        <v>IUSC0022</v>
      </c>
      <c r="B7848" s="147" t="s">
        <v>16593</v>
      </c>
      <c r="C7848" s="126" t="s">
        <v>16594</v>
      </c>
      <c r="D7848" s="125" t="s">
        <v>1</v>
      </c>
      <c r="E7848" s="127">
        <v>3339.35</v>
      </c>
      <c r="F7848" s="125" t="s">
        <v>31775</v>
      </c>
      <c r="G7848" s="125" t="s">
        <v>28267</v>
      </c>
      <c r="H7848" s="125" t="s">
        <v>28268</v>
      </c>
    </row>
    <row r="7849" spans="1:8" ht="23.25">
      <c r="A7849" t="str">
        <f t="shared" si="122"/>
        <v>IUSC0023</v>
      </c>
      <c r="B7849" s="147" t="s">
        <v>16595</v>
      </c>
      <c r="C7849" s="126" t="s">
        <v>16596</v>
      </c>
      <c r="D7849" s="125" t="s">
        <v>1</v>
      </c>
      <c r="E7849" s="127">
        <v>108.19</v>
      </c>
      <c r="F7849" s="125" t="s">
        <v>31775</v>
      </c>
      <c r="G7849" s="125" t="s">
        <v>28267</v>
      </c>
      <c r="H7849" s="125" t="s">
        <v>28268</v>
      </c>
    </row>
    <row r="7850" spans="1:8" ht="23.25">
      <c r="A7850" t="str">
        <f t="shared" si="122"/>
        <v>IUSC0024</v>
      </c>
      <c r="B7850" s="147" t="s">
        <v>16597</v>
      </c>
      <c r="C7850" s="126" t="s">
        <v>16598</v>
      </c>
      <c r="D7850" s="125" t="s">
        <v>3</v>
      </c>
      <c r="E7850" s="127">
        <v>248.8</v>
      </c>
      <c r="F7850" s="125" t="s">
        <v>31775</v>
      </c>
      <c r="G7850" s="125" t="s">
        <v>28267</v>
      </c>
      <c r="H7850" s="125" t="s">
        <v>28268</v>
      </c>
    </row>
    <row r="7851" spans="1:8" ht="23.25">
      <c r="A7851" t="str">
        <f t="shared" si="122"/>
        <v>IUSC0025</v>
      </c>
      <c r="B7851" s="147" t="s">
        <v>16599</v>
      </c>
      <c r="C7851" s="126" t="s">
        <v>16600</v>
      </c>
      <c r="D7851" s="125" t="s">
        <v>3</v>
      </c>
      <c r="E7851" s="127">
        <v>177.28</v>
      </c>
      <c r="F7851" s="125" t="s">
        <v>31775</v>
      </c>
      <c r="G7851" s="125" t="s">
        <v>28267</v>
      </c>
      <c r="H7851" s="125" t="s">
        <v>28268</v>
      </c>
    </row>
    <row r="7852" spans="1:8" ht="23.25">
      <c r="A7852" t="str">
        <f t="shared" si="122"/>
        <v>IUSC0026</v>
      </c>
      <c r="B7852" s="147" t="s">
        <v>17442</v>
      </c>
      <c r="C7852" s="126" t="s">
        <v>17443</v>
      </c>
      <c r="D7852" s="125" t="s">
        <v>1</v>
      </c>
      <c r="E7852" s="127">
        <v>7.78</v>
      </c>
      <c r="F7852" s="125" t="s">
        <v>31775</v>
      </c>
      <c r="G7852" s="125" t="s">
        <v>28267</v>
      </c>
      <c r="H7852" s="125" t="s">
        <v>28268</v>
      </c>
    </row>
    <row r="7853" spans="1:8">
      <c r="A7853" t="str">
        <f t="shared" si="122"/>
        <v>IUSC0027</v>
      </c>
      <c r="B7853" s="147" t="s">
        <v>17471</v>
      </c>
      <c r="C7853" s="126" t="s">
        <v>17472</v>
      </c>
      <c r="D7853" s="125" t="s">
        <v>1</v>
      </c>
      <c r="E7853" s="127">
        <v>45.11</v>
      </c>
      <c r="F7853" s="125" t="s">
        <v>31775</v>
      </c>
      <c r="G7853" s="125" t="s">
        <v>28267</v>
      </c>
      <c r="H7853" s="125" t="s">
        <v>28268</v>
      </c>
    </row>
    <row r="7854" spans="1:8">
      <c r="A7854" t="str">
        <f t="shared" si="122"/>
        <v>IUSC0028</v>
      </c>
      <c r="B7854" s="147" t="s">
        <v>17446</v>
      </c>
      <c r="C7854" s="126" t="s">
        <v>17447</v>
      </c>
      <c r="D7854" s="125" t="s">
        <v>4</v>
      </c>
      <c r="E7854" s="127">
        <v>118.53</v>
      </c>
      <c r="F7854" s="125" t="s">
        <v>31775</v>
      </c>
      <c r="G7854" s="125" t="s">
        <v>28267</v>
      </c>
      <c r="H7854" s="125" t="s">
        <v>28268</v>
      </c>
    </row>
    <row r="7855" spans="1:8">
      <c r="A7855" t="str">
        <f t="shared" si="122"/>
        <v>IUSC0029</v>
      </c>
      <c r="B7855" s="147" t="s">
        <v>17838</v>
      </c>
      <c r="C7855" s="126" t="s">
        <v>17839</v>
      </c>
      <c r="D7855" s="125" t="s">
        <v>2</v>
      </c>
      <c r="E7855" s="127">
        <v>189.58</v>
      </c>
      <c r="F7855" s="125" t="s">
        <v>31775</v>
      </c>
      <c r="G7855" s="125" t="s">
        <v>28267</v>
      </c>
      <c r="H7855" s="125" t="s">
        <v>28268</v>
      </c>
    </row>
    <row r="7856" spans="1:8">
      <c r="A7856" t="str">
        <f t="shared" si="122"/>
        <v>IUSC0030</v>
      </c>
      <c r="B7856" s="147" t="s">
        <v>17840</v>
      </c>
      <c r="C7856" s="126" t="s">
        <v>17841</v>
      </c>
      <c r="D7856" s="125" t="s">
        <v>1</v>
      </c>
      <c r="E7856" s="127">
        <v>151.84</v>
      </c>
      <c r="F7856" s="125" t="s">
        <v>31775</v>
      </c>
      <c r="G7856" s="125" t="s">
        <v>28267</v>
      </c>
      <c r="H7856" s="125" t="s">
        <v>28268</v>
      </c>
    </row>
    <row r="7857" spans="1:8">
      <c r="A7857" t="str">
        <f t="shared" si="122"/>
        <v>IUSC0031</v>
      </c>
      <c r="B7857" s="147" t="s">
        <v>17842</v>
      </c>
      <c r="C7857" s="126" t="s">
        <v>17843</v>
      </c>
      <c r="D7857" s="125" t="s">
        <v>1</v>
      </c>
      <c r="E7857" s="127">
        <v>493.51</v>
      </c>
      <c r="F7857" s="125" t="s">
        <v>31775</v>
      </c>
      <c r="G7857" s="125" t="s">
        <v>28267</v>
      </c>
      <c r="H7857" s="125" t="s">
        <v>28268</v>
      </c>
    </row>
    <row r="7858" spans="1:8">
      <c r="A7858" t="str">
        <f t="shared" si="122"/>
        <v>IUSC0032</v>
      </c>
      <c r="B7858" s="147" t="s">
        <v>17844</v>
      </c>
      <c r="C7858" s="126" t="s">
        <v>17845</v>
      </c>
      <c r="D7858" s="125" t="s">
        <v>1</v>
      </c>
      <c r="E7858" s="127">
        <v>220.58</v>
      </c>
      <c r="F7858" s="125" t="s">
        <v>31775</v>
      </c>
      <c r="G7858" s="125" t="s">
        <v>28267</v>
      </c>
      <c r="H7858" s="125" t="s">
        <v>28268</v>
      </c>
    </row>
    <row r="7859" spans="1:8">
      <c r="A7859" t="str">
        <f t="shared" si="122"/>
        <v>IUSC0033</v>
      </c>
      <c r="B7859" s="147" t="s">
        <v>17846</v>
      </c>
      <c r="C7859" s="126" t="s">
        <v>17847</v>
      </c>
      <c r="D7859" s="125" t="s">
        <v>1</v>
      </c>
      <c r="E7859" s="127">
        <v>663.37</v>
      </c>
      <c r="F7859" s="125" t="s">
        <v>31775</v>
      </c>
      <c r="G7859" s="125" t="s">
        <v>28267</v>
      </c>
      <c r="H7859" s="125" t="s">
        <v>28268</v>
      </c>
    </row>
    <row r="7860" spans="1:8">
      <c r="A7860" t="str">
        <f t="shared" si="122"/>
        <v>IUSC0034</v>
      </c>
      <c r="B7860" s="147" t="s">
        <v>17848</v>
      </c>
      <c r="C7860" s="126" t="s">
        <v>17849</v>
      </c>
      <c r="D7860" s="125" t="s">
        <v>1</v>
      </c>
      <c r="E7860" s="127">
        <v>1129.97</v>
      </c>
      <c r="F7860" s="125" t="s">
        <v>31775</v>
      </c>
      <c r="G7860" s="125" t="s">
        <v>28267</v>
      </c>
      <c r="H7860" s="125" t="s">
        <v>28268</v>
      </c>
    </row>
    <row r="7861" spans="1:8">
      <c r="A7861" t="str">
        <f t="shared" si="122"/>
        <v>IUSC0035</v>
      </c>
      <c r="B7861" s="147" t="s">
        <v>17850</v>
      </c>
      <c r="C7861" s="126" t="s">
        <v>17851</v>
      </c>
      <c r="D7861" s="125" t="s">
        <v>1</v>
      </c>
      <c r="E7861" s="127">
        <v>910.62</v>
      </c>
      <c r="F7861" s="125" t="s">
        <v>31775</v>
      </c>
      <c r="G7861" s="125" t="s">
        <v>28267</v>
      </c>
      <c r="H7861" s="125" t="s">
        <v>28268</v>
      </c>
    </row>
    <row r="7862" spans="1:8">
      <c r="A7862" t="str">
        <f t="shared" si="122"/>
        <v>IUSC0036</v>
      </c>
      <c r="B7862" s="147" t="s">
        <v>17852</v>
      </c>
      <c r="C7862" s="126" t="s">
        <v>17853</v>
      </c>
      <c r="D7862" s="125" t="s">
        <v>1</v>
      </c>
      <c r="E7862" s="127">
        <v>632.63</v>
      </c>
      <c r="F7862" s="125" t="s">
        <v>31775</v>
      </c>
      <c r="G7862" s="125" t="s">
        <v>28267</v>
      </c>
      <c r="H7862" s="125" t="s">
        <v>28268</v>
      </c>
    </row>
    <row r="7863" spans="1:8">
      <c r="A7863" t="str">
        <f t="shared" si="122"/>
        <v>IUSC0037</v>
      </c>
      <c r="B7863" s="147" t="s">
        <v>17854</v>
      </c>
      <c r="C7863" s="126" t="s">
        <v>17855</v>
      </c>
      <c r="D7863" s="125" t="s">
        <v>1</v>
      </c>
      <c r="E7863" s="127">
        <v>690.45</v>
      </c>
      <c r="F7863" s="125" t="s">
        <v>31775</v>
      </c>
      <c r="G7863" s="125" t="s">
        <v>28267</v>
      </c>
      <c r="H7863" s="125" t="s">
        <v>28268</v>
      </c>
    </row>
    <row r="7864" spans="1:8">
      <c r="A7864" t="str">
        <f t="shared" si="122"/>
        <v>IUSC0038</v>
      </c>
      <c r="B7864" s="147" t="s">
        <v>17856</v>
      </c>
      <c r="C7864" s="126" t="s">
        <v>17857</v>
      </c>
      <c r="D7864" s="125" t="s">
        <v>1</v>
      </c>
      <c r="E7864" s="127">
        <v>1000.76</v>
      </c>
      <c r="F7864" s="125" t="s">
        <v>31775</v>
      </c>
      <c r="G7864" s="125" t="s">
        <v>28267</v>
      </c>
      <c r="H7864" s="125" t="s">
        <v>28268</v>
      </c>
    </row>
    <row r="7865" spans="1:8" ht="23.25">
      <c r="A7865" t="str">
        <f t="shared" si="122"/>
        <v>IUSD0001</v>
      </c>
      <c r="B7865" s="147" t="s">
        <v>7602</v>
      </c>
      <c r="C7865" s="126" t="s">
        <v>7604</v>
      </c>
      <c r="D7865" s="125" t="s">
        <v>1</v>
      </c>
      <c r="E7865" s="127">
        <v>20.260000000000002</v>
      </c>
      <c r="F7865" s="125" t="s">
        <v>31775</v>
      </c>
      <c r="G7865" s="125" t="s">
        <v>28267</v>
      </c>
      <c r="H7865" s="125" t="s">
        <v>28268</v>
      </c>
    </row>
    <row r="7866" spans="1:8">
      <c r="A7866" t="str">
        <f t="shared" si="122"/>
        <v>IUSD0003</v>
      </c>
      <c r="B7866" s="147" t="s">
        <v>7605</v>
      </c>
      <c r="C7866" s="126" t="s">
        <v>7606</v>
      </c>
      <c r="D7866" s="125" t="s">
        <v>3</v>
      </c>
      <c r="E7866" s="127">
        <v>9.56</v>
      </c>
      <c r="F7866" s="125" t="s">
        <v>31775</v>
      </c>
      <c r="G7866" s="125" t="s">
        <v>28267</v>
      </c>
      <c r="H7866" s="125" t="s">
        <v>28268</v>
      </c>
    </row>
    <row r="7867" spans="1:8">
      <c r="A7867" t="str">
        <f t="shared" si="122"/>
        <v>IUSD0004</v>
      </c>
      <c r="B7867" s="147" t="s">
        <v>8464</v>
      </c>
      <c r="C7867" s="126" t="s">
        <v>8465</v>
      </c>
      <c r="D7867" s="125" t="s">
        <v>3</v>
      </c>
      <c r="E7867" s="127">
        <v>16.53</v>
      </c>
      <c r="F7867" s="125" t="s">
        <v>31775</v>
      </c>
      <c r="G7867" s="125" t="s">
        <v>28267</v>
      </c>
      <c r="H7867" s="125" t="s">
        <v>28268</v>
      </c>
    </row>
    <row r="7868" spans="1:8">
      <c r="A7868" t="str">
        <f t="shared" si="122"/>
        <v>IUSM0004</v>
      </c>
      <c r="B7868" s="147" t="s">
        <v>7607</v>
      </c>
      <c r="C7868" s="126" t="s">
        <v>7608</v>
      </c>
      <c r="D7868" s="125" t="s">
        <v>294</v>
      </c>
      <c r="E7868" s="127">
        <v>106.81</v>
      </c>
      <c r="F7868" s="125" t="s">
        <v>31775</v>
      </c>
      <c r="G7868" s="125" t="s">
        <v>28267</v>
      </c>
      <c r="H7868" s="125" t="s">
        <v>28268</v>
      </c>
    </row>
    <row r="7869" spans="1:8">
      <c r="A7869" t="str">
        <f t="shared" si="122"/>
        <v>IUSP00001</v>
      </c>
      <c r="B7869" s="147" t="s">
        <v>7609</v>
      </c>
      <c r="C7869" s="126" t="s">
        <v>7857</v>
      </c>
      <c r="D7869" s="125" t="s">
        <v>3</v>
      </c>
      <c r="E7869" s="127">
        <v>588.44000000000005</v>
      </c>
      <c r="F7869" s="125" t="s">
        <v>31775</v>
      </c>
      <c r="G7869" s="125" t="s">
        <v>28267</v>
      </c>
      <c r="H7869" s="125" t="s">
        <v>28268</v>
      </c>
    </row>
    <row r="7870" spans="1:8">
      <c r="A7870" t="str">
        <f t="shared" si="122"/>
        <v>IUSP00002</v>
      </c>
      <c r="B7870" s="147" t="s">
        <v>7611</v>
      </c>
      <c r="C7870" s="126" t="s">
        <v>7612</v>
      </c>
      <c r="D7870" s="125" t="s">
        <v>1</v>
      </c>
      <c r="E7870" s="127">
        <v>2119.7199999999998</v>
      </c>
      <c r="F7870" s="125" t="s">
        <v>31775</v>
      </c>
      <c r="G7870" s="125" t="s">
        <v>28267</v>
      </c>
      <c r="H7870" s="125" t="s">
        <v>28268</v>
      </c>
    </row>
    <row r="7871" spans="1:8">
      <c r="A7871" t="str">
        <f t="shared" si="122"/>
        <v>IUSP0002</v>
      </c>
      <c r="B7871" s="147" t="s">
        <v>7613</v>
      </c>
      <c r="C7871" s="126" t="s">
        <v>7614</v>
      </c>
      <c r="D7871" s="125" t="s">
        <v>2</v>
      </c>
      <c r="E7871" s="127">
        <v>3.2</v>
      </c>
      <c r="F7871" s="125" t="s">
        <v>31775</v>
      </c>
      <c r="G7871" s="125" t="s">
        <v>28267</v>
      </c>
      <c r="H7871" s="125" t="s">
        <v>28268</v>
      </c>
    </row>
    <row r="7872" spans="1:8">
      <c r="A7872" t="str">
        <f t="shared" si="122"/>
        <v>IUSP0003</v>
      </c>
      <c r="B7872" s="147" t="s">
        <v>7615</v>
      </c>
      <c r="C7872" s="126" t="s">
        <v>7616</v>
      </c>
      <c r="D7872" s="125" t="s">
        <v>2</v>
      </c>
      <c r="E7872" s="127">
        <v>10.64</v>
      </c>
      <c r="F7872" s="125" t="s">
        <v>31775</v>
      </c>
      <c r="G7872" s="125" t="s">
        <v>28267</v>
      </c>
      <c r="H7872" s="125" t="s">
        <v>28268</v>
      </c>
    </row>
    <row r="7873" spans="1:8">
      <c r="A7873" t="str">
        <f t="shared" si="122"/>
        <v>IUSP0004</v>
      </c>
      <c r="B7873" s="147" t="s">
        <v>8466</v>
      </c>
      <c r="C7873" s="126" t="s">
        <v>8467</v>
      </c>
      <c r="D7873" s="125" t="s">
        <v>8060</v>
      </c>
      <c r="E7873" s="127">
        <v>796</v>
      </c>
      <c r="F7873" s="125" t="s">
        <v>31775</v>
      </c>
      <c r="G7873" s="125" t="s">
        <v>28267</v>
      </c>
      <c r="H7873" s="125" t="s">
        <v>28268</v>
      </c>
    </row>
    <row r="7874" spans="1:8">
      <c r="A7874" t="str">
        <f t="shared" si="122"/>
        <v>IUSP0005</v>
      </c>
      <c r="B7874" s="147" t="s">
        <v>8468</v>
      </c>
      <c r="C7874" s="126" t="s">
        <v>8469</v>
      </c>
      <c r="D7874" s="125" t="s">
        <v>3</v>
      </c>
      <c r="E7874" s="127">
        <v>2.54</v>
      </c>
      <c r="F7874" s="125" t="s">
        <v>31775</v>
      </c>
      <c r="G7874" s="125" t="s">
        <v>28267</v>
      </c>
      <c r="H7874" s="125" t="s">
        <v>28268</v>
      </c>
    </row>
    <row r="7875" spans="1:8">
      <c r="A7875" t="str">
        <f t="shared" si="122"/>
        <v>IUSP0006</v>
      </c>
      <c r="B7875" s="147" t="s">
        <v>16298</v>
      </c>
      <c r="C7875" s="126" t="s">
        <v>16299</v>
      </c>
      <c r="D7875" s="125" t="s">
        <v>1</v>
      </c>
      <c r="E7875" s="127">
        <v>271.06</v>
      </c>
      <c r="F7875" s="125" t="s">
        <v>31775</v>
      </c>
      <c r="G7875" s="125" t="s">
        <v>28267</v>
      </c>
      <c r="H7875" s="125" t="s">
        <v>28268</v>
      </c>
    </row>
    <row r="7876" spans="1:8" ht="23.25">
      <c r="A7876" t="str">
        <f t="shared" si="122"/>
        <v>IUT01010</v>
      </c>
      <c r="B7876" s="147" t="s">
        <v>31822</v>
      </c>
      <c r="C7876" s="126" t="s">
        <v>31823</v>
      </c>
      <c r="D7876" s="125" t="s">
        <v>4</v>
      </c>
      <c r="E7876" s="127">
        <v>5.66</v>
      </c>
      <c r="F7876" s="125" t="s">
        <v>31775</v>
      </c>
      <c r="G7876" s="125" t="s">
        <v>28267</v>
      </c>
      <c r="H7876" s="125" t="s">
        <v>28268</v>
      </c>
    </row>
    <row r="7877" spans="1:8" ht="23.25">
      <c r="A7877" t="str">
        <f t="shared" si="122"/>
        <v>IUT01011</v>
      </c>
      <c r="B7877" s="147" t="s">
        <v>31824</v>
      </c>
      <c r="C7877" s="126" t="s">
        <v>31825</v>
      </c>
      <c r="D7877" s="125" t="s">
        <v>141</v>
      </c>
      <c r="E7877" s="127">
        <v>1.18</v>
      </c>
      <c r="F7877" s="125" t="s">
        <v>31775</v>
      </c>
      <c r="G7877" s="125" t="s">
        <v>28267</v>
      </c>
      <c r="H7877" s="125" t="s">
        <v>28268</v>
      </c>
    </row>
    <row r="7878" spans="1:8">
      <c r="A7878" t="str">
        <f t="shared" si="122"/>
        <v>IUTR1001</v>
      </c>
      <c r="B7878" s="147" t="s">
        <v>7617</v>
      </c>
      <c r="C7878" s="126" t="s">
        <v>7618</v>
      </c>
      <c r="D7878" s="125" t="s">
        <v>7</v>
      </c>
      <c r="E7878" s="127">
        <v>0.99</v>
      </c>
      <c r="F7878" s="125" t="s">
        <v>31775</v>
      </c>
      <c r="G7878" s="125" t="s">
        <v>28267</v>
      </c>
      <c r="H7878" s="125" t="s">
        <v>28268</v>
      </c>
    </row>
    <row r="7879" spans="1:8">
      <c r="A7879" t="str">
        <f t="shared" si="122"/>
        <v>IUTR1003</v>
      </c>
      <c r="B7879" s="147" t="s">
        <v>7619</v>
      </c>
      <c r="C7879" s="126" t="s">
        <v>7620</v>
      </c>
      <c r="D7879" s="125" t="s">
        <v>7</v>
      </c>
      <c r="E7879" s="127">
        <v>0.89</v>
      </c>
      <c r="F7879" s="125" t="s">
        <v>31775</v>
      </c>
      <c r="G7879" s="125" t="s">
        <v>28267</v>
      </c>
      <c r="H7879" s="125" t="s">
        <v>28268</v>
      </c>
    </row>
    <row r="7880" spans="1:8">
      <c r="A7880" t="str">
        <f t="shared" ref="A7880:A7938" si="123">IF(ISERROR(SEARCH("/",B7880)=6),TRIM(CLEAN(B7880)),IF(SEARCH("/",B7880)=6,IF(LEN(TRIM(CLEAN(B7880)))=7,LEFT(TRIM(CLEAN(B7880)),6)&amp;"00"&amp;RIGHT(TRIM(CLEAN(B7880)),1),LEFT(TRIM(CLEAN(B7880)),6)&amp;"0"&amp;RIGHT(TRIM(CLEAN(B7880)),2)),TRIM(CLEAN(B7880))))</f>
        <v>IUTR1004</v>
      </c>
      <c r="B7880" s="147" t="s">
        <v>7621</v>
      </c>
      <c r="C7880" s="126" t="s">
        <v>7622</v>
      </c>
      <c r="D7880" s="125" t="s">
        <v>141</v>
      </c>
      <c r="E7880" s="127">
        <v>0.52</v>
      </c>
      <c r="F7880" s="125" t="s">
        <v>31775</v>
      </c>
      <c r="G7880" s="125" t="s">
        <v>28267</v>
      </c>
      <c r="H7880" s="125" t="s">
        <v>28268</v>
      </c>
    </row>
    <row r="7881" spans="1:8" ht="23.25">
      <c r="A7881" t="str">
        <f t="shared" si="123"/>
        <v>IUTR1005</v>
      </c>
      <c r="B7881" s="147" t="s">
        <v>7623</v>
      </c>
      <c r="C7881" s="126" t="s">
        <v>7624</v>
      </c>
      <c r="D7881" s="125" t="s">
        <v>400</v>
      </c>
      <c r="E7881" s="127">
        <v>3.37</v>
      </c>
      <c r="F7881" s="125" t="s">
        <v>31775</v>
      </c>
      <c r="G7881" s="125" t="s">
        <v>28267</v>
      </c>
      <c r="H7881" s="125" t="s">
        <v>28268</v>
      </c>
    </row>
    <row r="7882" spans="1:8">
      <c r="A7882" t="str">
        <f t="shared" si="123"/>
        <v>IUTR1006</v>
      </c>
      <c r="B7882" s="147" t="s">
        <v>8470</v>
      </c>
      <c r="C7882" s="126" t="s">
        <v>8471</v>
      </c>
      <c r="D7882" s="125" t="s">
        <v>400</v>
      </c>
      <c r="E7882" s="127">
        <v>25.16</v>
      </c>
      <c r="F7882" s="125" t="s">
        <v>31775</v>
      </c>
      <c r="G7882" s="125" t="s">
        <v>28267</v>
      </c>
      <c r="H7882" s="125" t="s">
        <v>28268</v>
      </c>
    </row>
    <row r="7883" spans="1:8">
      <c r="A7883" t="str">
        <f t="shared" si="123"/>
        <v>IUTR1007</v>
      </c>
      <c r="B7883" s="147" t="s">
        <v>8472</v>
      </c>
      <c r="C7883" s="126" t="s">
        <v>16874</v>
      </c>
      <c r="D7883" s="125" t="s">
        <v>400</v>
      </c>
      <c r="E7883" s="127">
        <v>20.329999999999998</v>
      </c>
      <c r="F7883" s="125" t="s">
        <v>31775</v>
      </c>
      <c r="G7883" s="125" t="s">
        <v>28267</v>
      </c>
      <c r="H7883" s="125" t="s">
        <v>28268</v>
      </c>
    </row>
    <row r="7884" spans="1:8">
      <c r="A7884" t="str">
        <f t="shared" si="123"/>
        <v>IUTR1008</v>
      </c>
      <c r="B7884" s="147" t="s">
        <v>16300</v>
      </c>
      <c r="C7884" s="126" t="s">
        <v>16301</v>
      </c>
      <c r="D7884" s="125" t="s">
        <v>400</v>
      </c>
      <c r="E7884" s="127">
        <v>10.87</v>
      </c>
      <c r="F7884" s="125" t="s">
        <v>31775</v>
      </c>
      <c r="G7884" s="125" t="s">
        <v>28267</v>
      </c>
      <c r="H7884" s="125" t="s">
        <v>28268</v>
      </c>
    </row>
    <row r="7885" spans="1:8" ht="23.25">
      <c r="A7885" t="str">
        <f t="shared" si="123"/>
        <v>IUTR1009</v>
      </c>
      <c r="B7885" s="147" t="s">
        <v>17858</v>
      </c>
      <c r="C7885" s="126" t="s">
        <v>18867</v>
      </c>
      <c r="D7885" s="125" t="s">
        <v>400</v>
      </c>
      <c r="E7885" s="127">
        <v>1.88</v>
      </c>
      <c r="F7885" s="125" t="s">
        <v>31775</v>
      </c>
      <c r="G7885" s="125" t="s">
        <v>28267</v>
      </c>
      <c r="H7885" s="125" t="s">
        <v>28268</v>
      </c>
    </row>
    <row r="7886" spans="1:8" s="124" customFormat="1">
      <c r="A7886" t="str">
        <f t="shared" si="123"/>
        <v>PCIU0001</v>
      </c>
      <c r="B7886" s="146" t="s">
        <v>16867</v>
      </c>
      <c r="C7886" s="122" t="s">
        <v>16868</v>
      </c>
      <c r="D7886" s="121" t="s">
        <v>3</v>
      </c>
      <c r="E7886" s="123">
        <v>114.71</v>
      </c>
      <c r="F7886" s="121" t="s">
        <v>31775</v>
      </c>
      <c r="G7886" s="121" t="s">
        <v>28267</v>
      </c>
      <c r="H7886" s="121" t="s">
        <v>28268</v>
      </c>
    </row>
    <row r="7887" spans="1:8" s="124" customFormat="1">
      <c r="A7887" t="str">
        <f t="shared" si="123"/>
        <v>PCIU0002</v>
      </c>
      <c r="B7887" s="146" t="s">
        <v>16916</v>
      </c>
      <c r="C7887" s="122" t="s">
        <v>16917</v>
      </c>
      <c r="D7887" s="121" t="s">
        <v>3</v>
      </c>
      <c r="E7887" s="123">
        <v>110.61</v>
      </c>
      <c r="F7887" s="121" t="s">
        <v>31775</v>
      </c>
      <c r="G7887" s="121" t="s">
        <v>28267</v>
      </c>
      <c r="H7887" s="121" t="s">
        <v>28268</v>
      </c>
    </row>
    <row r="7888" spans="1:8" s="124" customFormat="1">
      <c r="A7888" t="str">
        <f t="shared" si="123"/>
        <v>PCIU0003</v>
      </c>
      <c r="B7888" s="146" t="s">
        <v>16918</v>
      </c>
      <c r="C7888" s="122" t="s">
        <v>16919</v>
      </c>
      <c r="D7888" s="121" t="s">
        <v>3</v>
      </c>
      <c r="E7888" s="123">
        <v>88.92</v>
      </c>
      <c r="F7888" s="121" t="s">
        <v>31775</v>
      </c>
      <c r="G7888" s="121" t="s">
        <v>28267</v>
      </c>
      <c r="H7888" s="121" t="s">
        <v>28268</v>
      </c>
    </row>
    <row r="7889" spans="1:8" s="124" customFormat="1">
      <c r="A7889" t="str">
        <f t="shared" si="123"/>
        <v>PFIU001</v>
      </c>
      <c r="B7889" s="146" t="s">
        <v>16302</v>
      </c>
      <c r="C7889" s="122" t="s">
        <v>16303</v>
      </c>
      <c r="D7889" s="121" t="s">
        <v>3</v>
      </c>
      <c r="E7889" s="123">
        <v>0.56999999999999995</v>
      </c>
      <c r="F7889" s="121" t="s">
        <v>31775</v>
      </c>
      <c r="G7889" s="121" t="s">
        <v>28267</v>
      </c>
      <c r="H7889" s="121" t="s">
        <v>28268</v>
      </c>
    </row>
    <row r="7890" spans="1:8" s="124" customFormat="1">
      <c r="A7890" t="str">
        <f t="shared" si="123"/>
        <v>PFIU002</v>
      </c>
      <c r="B7890" s="146" t="s">
        <v>16304</v>
      </c>
      <c r="C7890" s="122" t="s">
        <v>16303</v>
      </c>
      <c r="D7890" s="121" t="s">
        <v>461</v>
      </c>
      <c r="E7890" s="123">
        <v>4182.3500000000004</v>
      </c>
      <c r="F7890" s="121" t="s">
        <v>31775</v>
      </c>
      <c r="G7890" s="121" t="s">
        <v>28267</v>
      </c>
      <c r="H7890" s="121" t="s">
        <v>28268</v>
      </c>
    </row>
    <row r="7891" spans="1:8" s="124" customFormat="1">
      <c r="A7891" t="str">
        <f t="shared" si="123"/>
        <v>PFIU009</v>
      </c>
      <c r="B7891" s="146" t="s">
        <v>16305</v>
      </c>
      <c r="C7891" s="122" t="s">
        <v>16306</v>
      </c>
      <c r="D7891" s="121" t="s">
        <v>3</v>
      </c>
      <c r="E7891" s="123">
        <v>0.59</v>
      </c>
      <c r="F7891" s="121" t="s">
        <v>31775</v>
      </c>
      <c r="G7891" s="121" t="s">
        <v>28267</v>
      </c>
      <c r="H7891" s="121" t="s">
        <v>28268</v>
      </c>
    </row>
    <row r="7892" spans="1:8" s="124" customFormat="1">
      <c r="A7892" t="str">
        <f t="shared" si="123"/>
        <v>PIU0001</v>
      </c>
      <c r="B7892" s="146" t="s">
        <v>16307</v>
      </c>
      <c r="C7892" s="122" t="s">
        <v>16308</v>
      </c>
      <c r="D7892" s="121" t="s">
        <v>3</v>
      </c>
      <c r="E7892" s="123">
        <v>3.44</v>
      </c>
      <c r="F7892" s="121" t="s">
        <v>31775</v>
      </c>
      <c r="G7892" s="121" t="s">
        <v>28267</v>
      </c>
      <c r="H7892" s="121" t="s">
        <v>28268</v>
      </c>
    </row>
    <row r="7893" spans="1:8" ht="23.25">
      <c r="A7893" t="str">
        <f t="shared" si="123"/>
        <v>PIU00017</v>
      </c>
      <c r="B7893" s="147" t="s">
        <v>31826</v>
      </c>
      <c r="C7893" s="126" t="s">
        <v>31827</v>
      </c>
      <c r="D7893" s="125" t="s">
        <v>4</v>
      </c>
      <c r="E7893" s="127">
        <v>1.97</v>
      </c>
      <c r="F7893" s="125" t="s">
        <v>31775</v>
      </c>
      <c r="G7893" s="125" t="s">
        <v>28267</v>
      </c>
      <c r="H7893" s="125" t="s">
        <v>28268</v>
      </c>
    </row>
    <row r="7894" spans="1:8" ht="23.25">
      <c r="A7894" t="str">
        <f t="shared" si="123"/>
        <v>PIU00018</v>
      </c>
      <c r="B7894" s="147" t="s">
        <v>31828</v>
      </c>
      <c r="C7894" s="126" t="s">
        <v>31829</v>
      </c>
      <c r="D7894" s="125" t="s">
        <v>3</v>
      </c>
      <c r="E7894" s="127">
        <v>12.31</v>
      </c>
      <c r="F7894" s="125" t="s">
        <v>31775</v>
      </c>
      <c r="G7894" s="125" t="s">
        <v>28267</v>
      </c>
      <c r="H7894" s="125" t="s">
        <v>28268</v>
      </c>
    </row>
    <row r="7895" spans="1:8" ht="23.25">
      <c r="A7895" t="str">
        <f t="shared" si="123"/>
        <v>PIU00019</v>
      </c>
      <c r="B7895" s="147" t="s">
        <v>31830</v>
      </c>
      <c r="C7895" s="126" t="s">
        <v>31831</v>
      </c>
      <c r="D7895" s="125" t="s">
        <v>1</v>
      </c>
      <c r="E7895" s="127">
        <v>6811.23</v>
      </c>
      <c r="F7895" s="125" t="s">
        <v>31775</v>
      </c>
      <c r="G7895" s="125" t="s">
        <v>28267</v>
      </c>
      <c r="H7895" s="125" t="s">
        <v>28268</v>
      </c>
    </row>
    <row r="7896" spans="1:8" s="124" customFormat="1">
      <c r="A7896" t="str">
        <f t="shared" si="123"/>
        <v>PIU0002</v>
      </c>
      <c r="B7896" s="146" t="s">
        <v>16309</v>
      </c>
      <c r="C7896" s="122" t="s">
        <v>16310</v>
      </c>
      <c r="D7896" s="121" t="s">
        <v>7869</v>
      </c>
      <c r="E7896" s="123">
        <v>6029.08</v>
      </c>
      <c r="F7896" s="121" t="s">
        <v>31775</v>
      </c>
      <c r="G7896" s="121" t="s">
        <v>28267</v>
      </c>
      <c r="H7896" s="121" t="s">
        <v>28268</v>
      </c>
    </row>
    <row r="7897" spans="1:8" s="124" customFormat="1">
      <c r="A7897" t="str">
        <f t="shared" si="123"/>
        <v>PIU0004</v>
      </c>
      <c r="B7897" s="146" t="s">
        <v>16311</v>
      </c>
      <c r="C7897" s="122" t="s">
        <v>16312</v>
      </c>
      <c r="D7897" s="121" t="s">
        <v>2</v>
      </c>
      <c r="E7897" s="123">
        <v>7.13</v>
      </c>
      <c r="F7897" s="121" t="s">
        <v>31775</v>
      </c>
      <c r="G7897" s="121" t="s">
        <v>28267</v>
      </c>
      <c r="H7897" s="121" t="s">
        <v>28268</v>
      </c>
    </row>
    <row r="7898" spans="1:8" s="124" customFormat="1" ht="23.25">
      <c r="A7898" t="str">
        <f t="shared" si="123"/>
        <v>PIU0005</v>
      </c>
      <c r="B7898" s="146" t="s">
        <v>16313</v>
      </c>
      <c r="C7898" s="122" t="s">
        <v>16314</v>
      </c>
      <c r="D7898" s="121" t="s">
        <v>4</v>
      </c>
      <c r="E7898" s="123">
        <v>333.7</v>
      </c>
      <c r="F7898" s="121" t="s">
        <v>31775</v>
      </c>
      <c r="G7898" s="121" t="s">
        <v>28267</v>
      </c>
      <c r="H7898" s="121" t="s">
        <v>28268</v>
      </c>
    </row>
    <row r="7899" spans="1:8" s="124" customFormat="1">
      <c r="A7899" t="str">
        <f t="shared" si="123"/>
        <v>PIU0006</v>
      </c>
      <c r="B7899" s="146" t="s">
        <v>16315</v>
      </c>
      <c r="C7899" s="122" t="s">
        <v>16316</v>
      </c>
      <c r="D7899" s="121" t="s">
        <v>3</v>
      </c>
      <c r="E7899" s="123">
        <v>2.76</v>
      </c>
      <c r="F7899" s="121" t="s">
        <v>31775</v>
      </c>
      <c r="G7899" s="121" t="s">
        <v>28267</v>
      </c>
      <c r="H7899" s="121" t="s">
        <v>28268</v>
      </c>
    </row>
    <row r="7900" spans="1:8" s="124" customFormat="1" ht="23.25">
      <c r="A7900" t="str">
        <f t="shared" si="123"/>
        <v>PIU0007</v>
      </c>
      <c r="B7900" s="146" t="s">
        <v>16317</v>
      </c>
      <c r="C7900" s="122" t="s">
        <v>16318</v>
      </c>
      <c r="D7900" s="121" t="s">
        <v>2</v>
      </c>
      <c r="E7900" s="123">
        <v>42.6</v>
      </c>
      <c r="F7900" s="121" t="s">
        <v>31775</v>
      </c>
      <c r="G7900" s="121" t="s">
        <v>28267</v>
      </c>
      <c r="H7900" s="121" t="s">
        <v>28268</v>
      </c>
    </row>
    <row r="7901" spans="1:8" s="124" customFormat="1">
      <c r="A7901" t="str">
        <f t="shared" si="123"/>
        <v>PIU0008</v>
      </c>
      <c r="B7901" s="146" t="s">
        <v>16319</v>
      </c>
      <c r="C7901" s="122" t="s">
        <v>16320</v>
      </c>
      <c r="D7901" s="121" t="s">
        <v>7869</v>
      </c>
      <c r="E7901" s="123">
        <v>4419.8</v>
      </c>
      <c r="F7901" s="121" t="s">
        <v>31775</v>
      </c>
      <c r="G7901" s="121" t="s">
        <v>28267</v>
      </c>
      <c r="H7901" s="121" t="s">
        <v>28268</v>
      </c>
    </row>
    <row r="7902" spans="1:8" s="124" customFormat="1" ht="23.25">
      <c r="A7902" t="str">
        <f t="shared" si="123"/>
        <v>PIU0009</v>
      </c>
      <c r="B7902" s="146" t="s">
        <v>16321</v>
      </c>
      <c r="C7902" s="122" t="s">
        <v>16322</v>
      </c>
      <c r="D7902" s="121" t="s">
        <v>1</v>
      </c>
      <c r="E7902" s="123">
        <v>24274.73</v>
      </c>
      <c r="F7902" s="121" t="s">
        <v>31775</v>
      </c>
      <c r="G7902" s="121" t="s">
        <v>28267</v>
      </c>
      <c r="H7902" s="121" t="s">
        <v>28268</v>
      </c>
    </row>
    <row r="7903" spans="1:8" s="124" customFormat="1" ht="23.25">
      <c r="A7903" t="str">
        <f t="shared" si="123"/>
        <v>PIU0010</v>
      </c>
      <c r="B7903" s="146" t="s">
        <v>16323</v>
      </c>
      <c r="C7903" s="122" t="s">
        <v>16324</v>
      </c>
      <c r="D7903" s="121" t="s">
        <v>1</v>
      </c>
      <c r="E7903" s="123">
        <v>26199.26</v>
      </c>
      <c r="F7903" s="121" t="s">
        <v>31775</v>
      </c>
      <c r="G7903" s="121" t="s">
        <v>28267</v>
      </c>
      <c r="H7903" s="121" t="s">
        <v>28268</v>
      </c>
    </row>
    <row r="7904" spans="1:8" s="124" customFormat="1" ht="23.25">
      <c r="A7904" t="str">
        <f t="shared" si="123"/>
        <v>PIU0011</v>
      </c>
      <c r="B7904" s="146" t="s">
        <v>16325</v>
      </c>
      <c r="C7904" s="122" t="s">
        <v>16326</v>
      </c>
      <c r="D7904" s="121" t="s">
        <v>4</v>
      </c>
      <c r="E7904" s="123">
        <v>2.37</v>
      </c>
      <c r="F7904" s="121" t="s">
        <v>31775</v>
      </c>
      <c r="G7904" s="121" t="s">
        <v>28267</v>
      </c>
      <c r="H7904" s="121" t="s">
        <v>28268</v>
      </c>
    </row>
    <row r="7905" spans="1:8" s="124" customFormat="1">
      <c r="A7905" t="str">
        <f t="shared" si="123"/>
        <v>PIU0012</v>
      </c>
      <c r="B7905" s="146" t="s">
        <v>16327</v>
      </c>
      <c r="C7905" s="122" t="s">
        <v>16328</v>
      </c>
      <c r="D7905" s="121" t="s">
        <v>2</v>
      </c>
      <c r="E7905" s="123">
        <v>8.36</v>
      </c>
      <c r="F7905" s="121" t="s">
        <v>31775</v>
      </c>
      <c r="G7905" s="121" t="s">
        <v>28267</v>
      </c>
      <c r="H7905" s="121" t="s">
        <v>28268</v>
      </c>
    </row>
    <row r="7906" spans="1:8" s="124" customFormat="1" ht="23.25">
      <c r="A7906" t="str">
        <f t="shared" si="123"/>
        <v>PIU0013</v>
      </c>
      <c r="B7906" s="146" t="s">
        <v>16329</v>
      </c>
      <c r="C7906" s="122" t="s">
        <v>16330</v>
      </c>
      <c r="D7906" s="121" t="s">
        <v>3</v>
      </c>
      <c r="E7906" s="123">
        <v>65.83</v>
      </c>
      <c r="F7906" s="121" t="s">
        <v>31775</v>
      </c>
      <c r="G7906" s="121" t="s">
        <v>28267</v>
      </c>
      <c r="H7906" s="121" t="s">
        <v>28268</v>
      </c>
    </row>
    <row r="7907" spans="1:8" s="124" customFormat="1">
      <c r="A7907" t="str">
        <f t="shared" si="123"/>
        <v>PIU0014</v>
      </c>
      <c r="B7907" s="146" t="s">
        <v>16331</v>
      </c>
      <c r="C7907" s="122" t="s">
        <v>16332</v>
      </c>
      <c r="D7907" s="121" t="s">
        <v>1</v>
      </c>
      <c r="E7907" s="123">
        <v>447910.5</v>
      </c>
      <c r="F7907" s="121" t="s">
        <v>31775</v>
      </c>
      <c r="G7907" s="121" t="s">
        <v>28267</v>
      </c>
      <c r="H7907" s="121" t="s">
        <v>28268</v>
      </c>
    </row>
    <row r="7908" spans="1:8" s="124" customFormat="1">
      <c r="A7908" t="str">
        <f t="shared" si="123"/>
        <v>PIU0015</v>
      </c>
      <c r="B7908" s="146" t="s">
        <v>16333</v>
      </c>
      <c r="C7908" s="122" t="s">
        <v>16334</v>
      </c>
      <c r="D7908" s="121" t="s">
        <v>461</v>
      </c>
      <c r="E7908" s="123">
        <v>4248.32</v>
      </c>
      <c r="F7908" s="121" t="s">
        <v>31775</v>
      </c>
      <c r="G7908" s="121" t="s">
        <v>28267</v>
      </c>
      <c r="H7908" s="121" t="s">
        <v>28268</v>
      </c>
    </row>
    <row r="7909" spans="1:8" s="124" customFormat="1" ht="34.5">
      <c r="A7909" t="str">
        <f t="shared" si="123"/>
        <v>PIU0016</v>
      </c>
      <c r="B7909" s="146" t="s">
        <v>17897</v>
      </c>
      <c r="C7909" s="122" t="s">
        <v>17898</v>
      </c>
      <c r="D7909" s="121" t="s">
        <v>7869</v>
      </c>
      <c r="E7909" s="123">
        <v>59014.19</v>
      </c>
      <c r="F7909" s="121" t="s">
        <v>31775</v>
      </c>
      <c r="G7909" s="121" t="s">
        <v>28267</v>
      </c>
      <c r="H7909" s="121" t="s">
        <v>28268</v>
      </c>
    </row>
    <row r="7910" spans="1:8" s="124" customFormat="1">
      <c r="A7910" t="str">
        <f t="shared" si="123"/>
        <v>PRADE001</v>
      </c>
      <c r="B7910" s="146" t="s">
        <v>16335</v>
      </c>
      <c r="C7910" s="122" t="s">
        <v>16336</v>
      </c>
      <c r="D7910" s="121" t="s">
        <v>1</v>
      </c>
      <c r="E7910" s="123">
        <v>22078.36</v>
      </c>
      <c r="F7910" s="121" t="s">
        <v>31775</v>
      </c>
      <c r="G7910" s="121" t="s">
        <v>28267</v>
      </c>
      <c r="H7910" s="121" t="s">
        <v>28268</v>
      </c>
    </row>
    <row r="7911" spans="1:8" s="124" customFormat="1">
      <c r="A7911" t="str">
        <f t="shared" si="123"/>
        <v>PRADE002</v>
      </c>
      <c r="B7911" s="146" t="s">
        <v>16337</v>
      </c>
      <c r="C7911" s="122" t="s">
        <v>16338</v>
      </c>
      <c r="D7911" s="121" t="s">
        <v>7869</v>
      </c>
      <c r="E7911" s="123">
        <v>29564.7</v>
      </c>
      <c r="F7911" s="121" t="s">
        <v>31775</v>
      </c>
      <c r="G7911" s="121" t="s">
        <v>28267</v>
      </c>
      <c r="H7911" s="121" t="s">
        <v>28268</v>
      </c>
    </row>
    <row r="7912" spans="1:8" s="124" customFormat="1" ht="23.25">
      <c r="A7912" t="str">
        <f t="shared" si="123"/>
        <v>PRIU001</v>
      </c>
      <c r="B7912" s="146" t="s">
        <v>16339</v>
      </c>
      <c r="C7912" s="122" t="s">
        <v>16340</v>
      </c>
      <c r="D7912" s="121" t="s">
        <v>16341</v>
      </c>
      <c r="E7912" s="123">
        <v>1.58</v>
      </c>
      <c r="F7912" s="121" t="s">
        <v>31775</v>
      </c>
      <c r="G7912" s="121" t="s">
        <v>28267</v>
      </c>
      <c r="H7912" s="121" t="s">
        <v>28268</v>
      </c>
    </row>
    <row r="7913" spans="1:8" s="124" customFormat="1" ht="24" thickBot="1">
      <c r="A7913" t="str">
        <f t="shared" si="123"/>
        <v>PRIU002</v>
      </c>
      <c r="B7913" s="146" t="s">
        <v>16342</v>
      </c>
      <c r="C7913" s="122" t="s">
        <v>16340</v>
      </c>
      <c r="D7913" s="121" t="s">
        <v>3</v>
      </c>
      <c r="E7913" s="123">
        <v>1.58</v>
      </c>
      <c r="F7913" s="121" t="s">
        <v>31775</v>
      </c>
      <c r="G7913" s="121" t="s">
        <v>28267</v>
      </c>
      <c r="H7913" s="121" t="s">
        <v>28268</v>
      </c>
    </row>
    <row r="7914" spans="1:8" ht="26.25" thickBot="1">
      <c r="A7914" t="str">
        <f t="shared" si="123"/>
        <v>IUD30550</v>
      </c>
      <c r="B7914" s="130" t="s">
        <v>31832</v>
      </c>
      <c r="C7914" s="131" t="s">
        <v>31833</v>
      </c>
      <c r="D7914" s="132" t="s">
        <v>1</v>
      </c>
      <c r="E7914" s="133">
        <v>1591.06</v>
      </c>
      <c r="F7914" s="131" t="s">
        <v>31775</v>
      </c>
      <c r="G7914" s="131" t="s">
        <v>28267</v>
      </c>
      <c r="H7914" s="134">
        <v>44501</v>
      </c>
    </row>
    <row r="7915" spans="1:8" ht="26.25" thickBot="1">
      <c r="A7915" t="str">
        <f t="shared" si="123"/>
        <v>IUP30122</v>
      </c>
      <c r="B7915" s="130" t="s">
        <v>31834</v>
      </c>
      <c r="C7915" s="131" t="s">
        <v>31835</v>
      </c>
      <c r="D7915" s="132" t="s">
        <v>2</v>
      </c>
      <c r="E7915" s="133">
        <v>75.38</v>
      </c>
      <c r="F7915" s="131" t="s">
        <v>31775</v>
      </c>
      <c r="G7915" s="131" t="s">
        <v>28267</v>
      </c>
      <c r="H7915" s="134">
        <v>44501</v>
      </c>
    </row>
    <row r="7916" spans="1:8" ht="26.25" thickBot="1">
      <c r="A7916" t="str">
        <f t="shared" si="123"/>
        <v>IUP30123</v>
      </c>
      <c r="B7916" s="130" t="s">
        <v>31836</v>
      </c>
      <c r="C7916" s="131" t="s">
        <v>31837</v>
      </c>
      <c r="D7916" s="132" t="s">
        <v>2</v>
      </c>
      <c r="E7916" s="133">
        <v>57.96</v>
      </c>
      <c r="F7916" s="131" t="s">
        <v>31775</v>
      </c>
      <c r="G7916" s="131" t="s">
        <v>28267</v>
      </c>
      <c r="H7916" s="134">
        <v>44501</v>
      </c>
    </row>
    <row r="7917" spans="1:8" ht="26.25" thickBot="1">
      <c r="A7917" t="str">
        <f t="shared" si="123"/>
        <v>IUP30124</v>
      </c>
      <c r="B7917" s="130" t="s">
        <v>31838</v>
      </c>
      <c r="C7917" s="131" t="s">
        <v>31839</v>
      </c>
      <c r="D7917" s="132" t="s">
        <v>2</v>
      </c>
      <c r="E7917" s="133">
        <v>73.3</v>
      </c>
      <c r="F7917" s="131" t="s">
        <v>31775</v>
      </c>
      <c r="G7917" s="131" t="s">
        <v>28267</v>
      </c>
      <c r="H7917" s="134">
        <v>44501</v>
      </c>
    </row>
    <row r="7918" spans="1:8" ht="26.25" thickBot="1">
      <c r="A7918" t="str">
        <f t="shared" si="123"/>
        <v>IUP30251</v>
      </c>
      <c r="B7918" s="130" t="s">
        <v>31840</v>
      </c>
      <c r="C7918" s="131" t="s">
        <v>31841</v>
      </c>
      <c r="D7918" s="132" t="s">
        <v>4</v>
      </c>
      <c r="E7918" s="133">
        <v>99.36</v>
      </c>
      <c r="F7918" s="131" t="s">
        <v>31775</v>
      </c>
      <c r="G7918" s="131" t="s">
        <v>28267</v>
      </c>
      <c r="H7918" s="134">
        <v>44501</v>
      </c>
    </row>
    <row r="7919" spans="1:8" ht="26.25" thickBot="1">
      <c r="A7919" t="str">
        <f t="shared" si="123"/>
        <v>IUP30351</v>
      </c>
      <c r="B7919" s="130" t="s">
        <v>31842</v>
      </c>
      <c r="C7919" s="131" t="s">
        <v>31843</v>
      </c>
      <c r="D7919" s="132" t="s">
        <v>4</v>
      </c>
      <c r="E7919" s="133">
        <v>102.41</v>
      </c>
      <c r="F7919" s="131" t="s">
        <v>31775</v>
      </c>
      <c r="G7919" s="131" t="s">
        <v>28267</v>
      </c>
      <c r="H7919" s="134">
        <v>44501</v>
      </c>
    </row>
    <row r="7920" spans="1:8" ht="26.25" thickBot="1">
      <c r="A7920" t="str">
        <f t="shared" si="123"/>
        <v>IUC00043</v>
      </c>
      <c r="B7920" s="130" t="s">
        <v>31844</v>
      </c>
      <c r="C7920" s="131" t="s">
        <v>31845</v>
      </c>
      <c r="D7920" s="132" t="s">
        <v>1</v>
      </c>
      <c r="E7920" s="133">
        <v>5850.6</v>
      </c>
      <c r="F7920" s="131" t="s">
        <v>31775</v>
      </c>
      <c r="G7920" s="131" t="s">
        <v>28267</v>
      </c>
      <c r="H7920" s="134">
        <v>44501</v>
      </c>
    </row>
    <row r="7921" spans="1:9" ht="26.25" thickBot="1">
      <c r="A7921" t="str">
        <f t="shared" si="123"/>
        <v>IUC10211</v>
      </c>
      <c r="B7921" s="130" t="s">
        <v>31846</v>
      </c>
      <c r="C7921" s="131" t="s">
        <v>31847</v>
      </c>
      <c r="D7921" s="132" t="s">
        <v>2</v>
      </c>
      <c r="E7921" s="133">
        <v>389.22</v>
      </c>
      <c r="F7921" s="131" t="s">
        <v>31775</v>
      </c>
      <c r="G7921" s="131" t="s">
        <v>28267</v>
      </c>
      <c r="H7921" s="134">
        <v>44501</v>
      </c>
    </row>
    <row r="7922" spans="1:9" ht="26.25" thickBot="1">
      <c r="A7922" t="str">
        <f t="shared" si="123"/>
        <v>IUC10212</v>
      </c>
      <c r="B7922" s="130" t="s">
        <v>31848</v>
      </c>
      <c r="C7922" s="131" t="s">
        <v>31849</v>
      </c>
      <c r="D7922" s="132" t="s">
        <v>2</v>
      </c>
      <c r="E7922" s="133">
        <v>438.62</v>
      </c>
      <c r="F7922" s="131" t="s">
        <v>31775</v>
      </c>
      <c r="G7922" s="131" t="s">
        <v>28267</v>
      </c>
      <c r="H7922" s="134">
        <v>44501</v>
      </c>
    </row>
    <row r="7923" spans="1:9" ht="26.25" thickBot="1">
      <c r="A7923" t="str">
        <f t="shared" si="123"/>
        <v>IUS20051</v>
      </c>
      <c r="B7923" s="130" t="s">
        <v>31850</v>
      </c>
      <c r="C7923" s="131" t="s">
        <v>31851</v>
      </c>
      <c r="D7923" s="132" t="s">
        <v>2</v>
      </c>
      <c r="E7923" s="133">
        <v>37.89</v>
      </c>
      <c r="F7923" s="131" t="s">
        <v>31775</v>
      </c>
      <c r="G7923" s="131" t="s">
        <v>28267</v>
      </c>
      <c r="H7923" s="134">
        <v>44501</v>
      </c>
    </row>
    <row r="7924" spans="1:9" ht="26.25" thickBot="1">
      <c r="A7924" t="str">
        <f t="shared" si="123"/>
        <v>IUS20052</v>
      </c>
      <c r="B7924" s="130" t="s">
        <v>31852</v>
      </c>
      <c r="C7924" s="131" t="s">
        <v>31853</v>
      </c>
      <c r="D7924" s="132" t="s">
        <v>2</v>
      </c>
      <c r="E7924" s="133">
        <v>14.76</v>
      </c>
      <c r="F7924" s="131" t="s">
        <v>31775</v>
      </c>
      <c r="G7924" s="131" t="s">
        <v>28267</v>
      </c>
      <c r="H7924" s="134">
        <v>44501</v>
      </c>
    </row>
    <row r="7925" spans="1:9" ht="26.25" thickBot="1">
      <c r="A7925" t="str">
        <f t="shared" si="123"/>
        <v>IUS20053</v>
      </c>
      <c r="B7925" s="135" t="s">
        <v>31854</v>
      </c>
      <c r="C7925" s="136" t="s">
        <v>31855</v>
      </c>
      <c r="D7925" s="137" t="s">
        <v>2</v>
      </c>
      <c r="E7925" s="138">
        <v>16.059999999999999</v>
      </c>
      <c r="F7925" s="136" t="s">
        <v>31775</v>
      </c>
      <c r="G7925" s="136" t="s">
        <v>28267</v>
      </c>
      <c r="H7925" s="139">
        <v>44501</v>
      </c>
      <c r="I7925" s="140"/>
    </row>
    <row r="7926" spans="1:9" ht="26.25" thickBot="1">
      <c r="A7926" t="str">
        <f t="shared" si="123"/>
        <v>US20054</v>
      </c>
      <c r="B7926" s="150" t="s">
        <v>31856</v>
      </c>
      <c r="C7926" s="151" t="s">
        <v>31857</v>
      </c>
      <c r="D7926" s="152" t="s">
        <v>2</v>
      </c>
      <c r="E7926" s="153">
        <v>37.58</v>
      </c>
      <c r="F7926" s="151" t="s">
        <v>31775</v>
      </c>
      <c r="G7926" s="131" t="s">
        <v>28267</v>
      </c>
      <c r="H7926" s="154">
        <v>44501</v>
      </c>
      <c r="I7926" s="155"/>
    </row>
    <row r="7927" spans="1:9" ht="26.25" thickBot="1">
      <c r="A7927" t="str">
        <f t="shared" si="123"/>
        <v>IUS20055</v>
      </c>
      <c r="B7927" s="130" t="s">
        <v>31858</v>
      </c>
      <c r="C7927" s="131" t="s">
        <v>31859</v>
      </c>
      <c r="D7927" s="132" t="s">
        <v>1</v>
      </c>
      <c r="E7927" s="133">
        <v>1518.63</v>
      </c>
      <c r="F7927" s="131" t="s">
        <v>31775</v>
      </c>
      <c r="G7927" s="136" t="s">
        <v>28267</v>
      </c>
      <c r="H7927" s="134">
        <v>44501</v>
      </c>
    </row>
    <row r="7928" spans="1:9" ht="26.25" thickBot="1">
      <c r="A7928" t="str">
        <f t="shared" si="123"/>
        <v>IUS20056</v>
      </c>
      <c r="B7928" s="130" t="s">
        <v>31860</v>
      </c>
      <c r="C7928" s="131" t="s">
        <v>31861</v>
      </c>
      <c r="D7928" s="132" t="s">
        <v>1</v>
      </c>
      <c r="E7928" s="133">
        <v>129601.71</v>
      </c>
      <c r="F7928" s="131" t="s">
        <v>31775</v>
      </c>
      <c r="G7928" s="131" t="s">
        <v>28267</v>
      </c>
      <c r="H7928" s="134">
        <v>44501</v>
      </c>
    </row>
    <row r="7929" spans="1:9" ht="26.25" thickBot="1">
      <c r="A7929" t="str">
        <f t="shared" si="123"/>
        <v>IUS00032</v>
      </c>
      <c r="B7929" s="130" t="s">
        <v>31862</v>
      </c>
      <c r="C7929" s="131" t="s">
        <v>31863</v>
      </c>
      <c r="D7929" s="132" t="s">
        <v>1</v>
      </c>
      <c r="E7929" s="133">
        <v>5733.46</v>
      </c>
      <c r="F7929" s="131" t="s">
        <v>31775</v>
      </c>
      <c r="G7929" s="131" t="s">
        <v>28267</v>
      </c>
      <c r="H7929" s="134">
        <v>44501</v>
      </c>
    </row>
    <row r="7930" spans="1:9" ht="26.25" thickBot="1">
      <c r="A7930" t="str">
        <f t="shared" si="123"/>
        <v>IUS00033</v>
      </c>
      <c r="B7930" s="130" t="s">
        <v>31864</v>
      </c>
      <c r="C7930" s="131" t="s">
        <v>31865</v>
      </c>
      <c r="D7930" s="132" t="s">
        <v>1</v>
      </c>
      <c r="E7930" s="133">
        <v>3420.85</v>
      </c>
      <c r="F7930" s="131" t="s">
        <v>31775</v>
      </c>
      <c r="G7930" s="131" t="s">
        <v>28267</v>
      </c>
      <c r="H7930" s="134">
        <v>44501</v>
      </c>
    </row>
    <row r="7931" spans="1:9" ht="39" thickBot="1">
      <c r="A7931" t="str">
        <f t="shared" si="123"/>
        <v>IUS00034</v>
      </c>
      <c r="B7931" s="130" t="s">
        <v>31866</v>
      </c>
      <c r="C7931" s="131" t="s">
        <v>31867</v>
      </c>
      <c r="D7931" s="132" t="s">
        <v>1</v>
      </c>
      <c r="E7931" s="133">
        <v>3980.45</v>
      </c>
      <c r="F7931" s="131" t="s">
        <v>31775</v>
      </c>
      <c r="G7931" s="131" t="s">
        <v>28267</v>
      </c>
      <c r="H7931" s="134">
        <v>44501</v>
      </c>
    </row>
    <row r="7932" spans="1:9" ht="39" thickBot="1">
      <c r="A7932" t="str">
        <f t="shared" si="123"/>
        <v>IUS00035</v>
      </c>
      <c r="B7932" s="130" t="s">
        <v>31868</v>
      </c>
      <c r="C7932" s="131" t="s">
        <v>31867</v>
      </c>
      <c r="D7932" s="132" t="s">
        <v>1</v>
      </c>
      <c r="E7932" s="133">
        <v>2154.62</v>
      </c>
      <c r="F7932" s="131" t="s">
        <v>31775</v>
      </c>
      <c r="G7932" s="131" t="s">
        <v>28267</v>
      </c>
      <c r="H7932" s="134">
        <v>44501</v>
      </c>
    </row>
    <row r="7933" spans="1:9" ht="26.25" thickBot="1">
      <c r="A7933" t="str">
        <f t="shared" si="123"/>
        <v>IUS00036</v>
      </c>
      <c r="B7933" s="130" t="s">
        <v>31869</v>
      </c>
      <c r="C7933" s="131" t="s">
        <v>31870</v>
      </c>
      <c r="D7933" s="132" t="s">
        <v>1</v>
      </c>
      <c r="E7933" s="133">
        <v>2369.14</v>
      </c>
      <c r="F7933" s="131" t="s">
        <v>31775</v>
      </c>
      <c r="G7933" s="131" t="s">
        <v>28267</v>
      </c>
      <c r="H7933" s="134">
        <v>44501</v>
      </c>
    </row>
    <row r="7934" spans="1:9" ht="26.25" thickBot="1">
      <c r="A7934" t="str">
        <f t="shared" si="123"/>
        <v>IUS00037</v>
      </c>
      <c r="B7934" s="130" t="s">
        <v>31871</v>
      </c>
      <c r="C7934" s="131" t="s">
        <v>31872</v>
      </c>
      <c r="D7934" s="132" t="s">
        <v>1</v>
      </c>
      <c r="E7934" s="133">
        <v>41205.839999999997</v>
      </c>
      <c r="F7934" s="131" t="s">
        <v>31775</v>
      </c>
      <c r="G7934" s="131" t="s">
        <v>28267</v>
      </c>
      <c r="H7934" s="134">
        <v>44501</v>
      </c>
    </row>
    <row r="7935" spans="1:9" ht="26.25" thickBot="1">
      <c r="A7935" t="str">
        <f t="shared" si="123"/>
        <v>IUS00038</v>
      </c>
      <c r="B7935" s="130" t="s">
        <v>31873</v>
      </c>
      <c r="C7935" s="131" t="s">
        <v>31874</v>
      </c>
      <c r="D7935" s="132" t="s">
        <v>1</v>
      </c>
      <c r="E7935" s="133">
        <v>1895.52</v>
      </c>
      <c r="F7935" s="131" t="s">
        <v>31775</v>
      </c>
      <c r="G7935" s="131" t="s">
        <v>28267</v>
      </c>
      <c r="H7935" s="134">
        <v>44501</v>
      </c>
    </row>
    <row r="7936" spans="1:9" ht="39" thickBot="1">
      <c r="A7936" t="str">
        <f t="shared" si="123"/>
        <v>IUS00039</v>
      </c>
      <c r="B7936" s="135" t="s">
        <v>31875</v>
      </c>
      <c r="C7936" s="136" t="s">
        <v>31876</v>
      </c>
      <c r="D7936" s="137" t="s">
        <v>1</v>
      </c>
      <c r="E7936" s="138">
        <v>2461.73</v>
      </c>
      <c r="F7936" s="136" t="s">
        <v>31775</v>
      </c>
      <c r="G7936" s="136" t="s">
        <v>28267</v>
      </c>
      <c r="H7936" s="139">
        <v>44501</v>
      </c>
      <c r="I7936" s="140"/>
    </row>
    <row r="7937" spans="1:8" ht="26.25" thickBot="1">
      <c r="A7937" t="str">
        <f t="shared" si="123"/>
        <v>IUC00044</v>
      </c>
      <c r="B7937" s="130" t="s">
        <v>31877</v>
      </c>
      <c r="C7937" s="131" t="s">
        <v>31878</v>
      </c>
      <c r="D7937" s="132" t="s">
        <v>3</v>
      </c>
      <c r="E7937" s="133">
        <v>53.16</v>
      </c>
      <c r="F7937" s="131" t="s">
        <v>31775</v>
      </c>
      <c r="G7937" s="131" t="s">
        <v>28267</v>
      </c>
      <c r="H7937" s="134">
        <v>44501</v>
      </c>
    </row>
    <row r="7938" spans="1:8" ht="39" thickBot="1">
      <c r="A7938" t="str">
        <f t="shared" si="123"/>
        <v>IUS20057</v>
      </c>
      <c r="B7938" s="130" t="s">
        <v>31879</v>
      </c>
      <c r="C7938" s="131" t="s">
        <v>31880</v>
      </c>
      <c r="D7938" s="132" t="s">
        <v>3</v>
      </c>
      <c r="E7938" s="133">
        <v>283.32</v>
      </c>
      <c r="F7938" s="131" t="s">
        <v>31775</v>
      </c>
      <c r="G7938" s="131" t="s">
        <v>28267</v>
      </c>
      <c r="H7938" s="134">
        <v>44501</v>
      </c>
    </row>
  </sheetData>
  <phoneticPr fontId="73" type="noConversion"/>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sheetPr>
    <tabColor rgb="FFFF0000"/>
  </sheetPr>
  <dimension ref="A1:I5594"/>
  <sheetViews>
    <sheetView topLeftCell="A5555" workbookViewId="0">
      <selection activeCell="E8" sqref="E8"/>
    </sheetView>
  </sheetViews>
  <sheetFormatPr defaultColWidth="9.140625" defaultRowHeight="15"/>
  <cols>
    <col min="1" max="1" width="9.140625" style="265"/>
    <col min="2" max="2" width="12.28515625" style="265" customWidth="1"/>
    <col min="3" max="3" width="78.140625" style="265" customWidth="1"/>
    <col min="4" max="4" width="7.85546875" style="265" customWidth="1"/>
    <col min="5" max="5" width="18.85546875" style="265" customWidth="1"/>
    <col min="6" max="6" width="12.28515625" style="265" customWidth="1"/>
    <col min="7" max="7" width="18" style="265" bestFit="1" customWidth="1"/>
    <col min="8" max="8" width="13.140625" style="265" bestFit="1" customWidth="1"/>
    <col min="9" max="16384" width="9.140625" style="265"/>
  </cols>
  <sheetData>
    <row r="1" spans="1:5">
      <c r="B1" s="265" t="s">
        <v>25976</v>
      </c>
      <c r="C1" s="265" t="s">
        <v>25977</v>
      </c>
      <c r="D1" s="265" t="s">
        <v>8213</v>
      </c>
      <c r="E1" s="265" t="s">
        <v>19059</v>
      </c>
    </row>
    <row r="2" spans="1:5">
      <c r="A2" s="265" t="str">
        <f>IF(ISERROR(SEARCH("/",B2)=6),TRIM(CLEAN(B2)),IF(SEARCH("/",B2)=6,IF(LEN(TRIM(CLEAN(B2)))=7,LEFT(TRIM(CLEAN(B2)),6)&amp;"00"&amp;RIGHT(TRIM(CLEAN(B2)),1),LEFT(TRIM(CLEAN(B2)),6)&amp;"0"&amp;RIGHT(TRIM(CLEAN(B2)),2)),TRIM(CLEAN(B2))))</f>
        <v>1</v>
      </c>
      <c r="B2" s="265">
        <v>1</v>
      </c>
      <c r="C2" s="265" t="s">
        <v>19128</v>
      </c>
      <c r="D2" s="265" t="s">
        <v>8506</v>
      </c>
      <c r="E2" s="290" t="s">
        <v>25978</v>
      </c>
    </row>
    <row r="3" spans="1:5">
      <c r="A3" s="265" t="str">
        <f t="shared" ref="A3:A66" si="0">IF(ISERROR(SEARCH("/",B3)=6),TRIM(CLEAN(B3)),IF(SEARCH("/",B3)=6,IF(LEN(TRIM(CLEAN(B3)))=7,LEFT(TRIM(CLEAN(B3)),6)&amp;"00"&amp;RIGHT(TRIM(CLEAN(B3)),1),LEFT(TRIM(CLEAN(B3)),6)&amp;"0"&amp;RIGHT(TRIM(CLEAN(B3)),2)),TRIM(CLEAN(B3))))</f>
        <v>2</v>
      </c>
      <c r="B3" s="265">
        <v>2</v>
      </c>
      <c r="C3" s="265" t="s">
        <v>22673</v>
      </c>
      <c r="D3" s="265" t="s">
        <v>8591</v>
      </c>
      <c r="E3" s="290" t="s">
        <v>8873</v>
      </c>
    </row>
    <row r="4" spans="1:5">
      <c r="A4" s="265" t="str">
        <f t="shared" si="0"/>
        <v>3</v>
      </c>
      <c r="B4" s="265">
        <v>3</v>
      </c>
      <c r="C4" s="265" t="s">
        <v>19129</v>
      </c>
      <c r="D4" s="265" t="s">
        <v>8498</v>
      </c>
      <c r="E4" s="290" t="s">
        <v>25037</v>
      </c>
    </row>
    <row r="5" spans="1:5">
      <c r="A5" s="265" t="str">
        <f t="shared" si="0"/>
        <v>10</v>
      </c>
      <c r="B5" s="265">
        <v>10</v>
      </c>
      <c r="C5" s="265" t="s">
        <v>19516</v>
      </c>
      <c r="D5" s="265" t="s">
        <v>8502</v>
      </c>
      <c r="E5" s="290" t="s">
        <v>9265</v>
      </c>
    </row>
    <row r="6" spans="1:5">
      <c r="A6" s="265" t="str">
        <f t="shared" si="0"/>
        <v>12</v>
      </c>
      <c r="B6" s="265">
        <v>12</v>
      </c>
      <c r="C6" s="265" t="s">
        <v>21262</v>
      </c>
      <c r="D6" s="265" t="s">
        <v>8502</v>
      </c>
      <c r="E6" s="290" t="s">
        <v>13614</v>
      </c>
    </row>
    <row r="7" spans="1:5">
      <c r="A7" s="265" t="str">
        <f t="shared" si="0"/>
        <v>13</v>
      </c>
      <c r="B7" s="265">
        <v>13</v>
      </c>
      <c r="C7" s="265" t="s">
        <v>21312</v>
      </c>
      <c r="D7" s="265" t="s">
        <v>8506</v>
      </c>
      <c r="E7" s="290" t="s">
        <v>15578</v>
      </c>
    </row>
    <row r="8" spans="1:5">
      <c r="A8" s="265" t="str">
        <f t="shared" si="0"/>
        <v>32</v>
      </c>
      <c r="B8" s="265">
        <v>32</v>
      </c>
      <c r="C8" s="265" t="s">
        <v>19143</v>
      </c>
      <c r="D8" s="265" t="s">
        <v>8506</v>
      </c>
      <c r="E8" s="290" t="s">
        <v>8655</v>
      </c>
    </row>
    <row r="9" spans="1:5">
      <c r="A9" s="265" t="str">
        <f t="shared" si="0"/>
        <v>33</v>
      </c>
      <c r="B9" s="265">
        <v>33</v>
      </c>
      <c r="C9" s="265" t="s">
        <v>19144</v>
      </c>
      <c r="D9" s="265" t="s">
        <v>8506</v>
      </c>
      <c r="E9" s="290" t="s">
        <v>16479</v>
      </c>
    </row>
    <row r="10" spans="1:5">
      <c r="A10" s="265" t="str">
        <f t="shared" si="0"/>
        <v>34</v>
      </c>
      <c r="B10" s="265">
        <v>34</v>
      </c>
      <c r="C10" s="265" t="s">
        <v>19138</v>
      </c>
      <c r="D10" s="265" t="s">
        <v>8506</v>
      </c>
      <c r="E10" s="290" t="s">
        <v>9456</v>
      </c>
    </row>
    <row r="11" spans="1:5">
      <c r="A11" s="265" t="str">
        <f t="shared" si="0"/>
        <v>43</v>
      </c>
      <c r="B11" s="265">
        <v>43</v>
      </c>
      <c r="C11" s="265" t="s">
        <v>19232</v>
      </c>
      <c r="D11" s="265" t="s">
        <v>8502</v>
      </c>
      <c r="E11" s="290" t="s">
        <v>25979</v>
      </c>
    </row>
    <row r="12" spans="1:5">
      <c r="A12" s="265" t="str">
        <f t="shared" si="0"/>
        <v>46</v>
      </c>
      <c r="B12" s="265">
        <v>46</v>
      </c>
      <c r="C12" s="265" t="s">
        <v>19224</v>
      </c>
      <c r="D12" s="265" t="s">
        <v>8502</v>
      </c>
      <c r="E12" s="290" t="s">
        <v>25980</v>
      </c>
    </row>
    <row r="13" spans="1:5">
      <c r="A13" s="265" t="str">
        <f t="shared" si="0"/>
        <v>47</v>
      </c>
      <c r="B13" s="265">
        <v>47</v>
      </c>
      <c r="C13" s="265" t="s">
        <v>19229</v>
      </c>
      <c r="D13" s="265" t="s">
        <v>8502</v>
      </c>
      <c r="E13" s="290" t="s">
        <v>18622</v>
      </c>
    </row>
    <row r="14" spans="1:5">
      <c r="A14" s="265" t="str">
        <f t="shared" si="0"/>
        <v>48</v>
      </c>
      <c r="B14" s="265">
        <v>48</v>
      </c>
      <c r="C14" s="265" t="s">
        <v>19230</v>
      </c>
      <c r="D14" s="265" t="s">
        <v>8502</v>
      </c>
      <c r="E14" s="290" t="s">
        <v>9030</v>
      </c>
    </row>
    <row r="15" spans="1:5">
      <c r="A15" s="265" t="str">
        <f t="shared" si="0"/>
        <v>50</v>
      </c>
      <c r="B15" s="265">
        <v>50</v>
      </c>
      <c r="C15" s="265" t="s">
        <v>19228</v>
      </c>
      <c r="D15" s="265" t="s">
        <v>8502</v>
      </c>
      <c r="E15" s="290" t="s">
        <v>24877</v>
      </c>
    </row>
    <row r="16" spans="1:5">
      <c r="A16" s="265" t="str">
        <f t="shared" si="0"/>
        <v>51</v>
      </c>
      <c r="B16" s="265">
        <v>51</v>
      </c>
      <c r="C16" s="265" t="s">
        <v>19226</v>
      </c>
      <c r="D16" s="265" t="s">
        <v>8502</v>
      </c>
      <c r="E16" s="290" t="s">
        <v>25981</v>
      </c>
    </row>
    <row r="17" spans="1:5">
      <c r="A17" s="265" t="str">
        <f t="shared" si="0"/>
        <v>52</v>
      </c>
      <c r="B17" s="265">
        <v>52</v>
      </c>
      <c r="C17" s="265" t="s">
        <v>19231</v>
      </c>
      <c r="D17" s="265" t="s">
        <v>8502</v>
      </c>
      <c r="E17" s="290" t="s">
        <v>13384</v>
      </c>
    </row>
    <row r="18" spans="1:5">
      <c r="A18" s="265" t="str">
        <f t="shared" si="0"/>
        <v>55</v>
      </c>
      <c r="B18" s="265">
        <v>55</v>
      </c>
      <c r="C18" s="265" t="s">
        <v>19158</v>
      </c>
      <c r="D18" s="265" t="s">
        <v>8502</v>
      </c>
      <c r="E18" s="290" t="s">
        <v>10307</v>
      </c>
    </row>
    <row r="19" spans="1:5">
      <c r="A19" s="265" t="str">
        <f t="shared" si="0"/>
        <v>60</v>
      </c>
      <c r="B19" s="265">
        <v>60</v>
      </c>
      <c r="C19" s="265" t="s">
        <v>19214</v>
      </c>
      <c r="D19" s="265" t="s">
        <v>8502</v>
      </c>
      <c r="E19" s="290" t="s">
        <v>10323</v>
      </c>
    </row>
    <row r="20" spans="1:5">
      <c r="A20" s="265" t="str">
        <f t="shared" si="0"/>
        <v>61</v>
      </c>
      <c r="B20" s="265">
        <v>61</v>
      </c>
      <c r="C20" s="265" t="s">
        <v>19159</v>
      </c>
      <c r="D20" s="265" t="s">
        <v>8502</v>
      </c>
      <c r="E20" s="290" t="s">
        <v>9139</v>
      </c>
    </row>
    <row r="21" spans="1:5">
      <c r="A21" s="265" t="str">
        <f t="shared" si="0"/>
        <v>62</v>
      </c>
      <c r="B21" s="265">
        <v>62</v>
      </c>
      <c r="C21" s="265" t="s">
        <v>19161</v>
      </c>
      <c r="D21" s="265" t="s">
        <v>8502</v>
      </c>
      <c r="E21" s="290" t="s">
        <v>8860</v>
      </c>
    </row>
    <row r="22" spans="1:5">
      <c r="A22" s="265" t="str">
        <f t="shared" si="0"/>
        <v>64</v>
      </c>
      <c r="B22" s="265">
        <v>64</v>
      </c>
      <c r="C22" s="265" t="s">
        <v>24425</v>
      </c>
      <c r="D22" s="265" t="s">
        <v>8502</v>
      </c>
      <c r="E22" s="290" t="s">
        <v>8588</v>
      </c>
    </row>
    <row r="23" spans="1:5">
      <c r="A23" s="265" t="str">
        <f t="shared" si="0"/>
        <v>65</v>
      </c>
      <c r="B23" s="265">
        <v>65</v>
      </c>
      <c r="C23" s="265" t="s">
        <v>19170</v>
      </c>
      <c r="D23" s="265" t="s">
        <v>8502</v>
      </c>
      <c r="E23" s="290" t="s">
        <v>9390</v>
      </c>
    </row>
    <row r="24" spans="1:5">
      <c r="A24" s="265" t="str">
        <f t="shared" si="0"/>
        <v>66</v>
      </c>
      <c r="B24" s="265">
        <v>66</v>
      </c>
      <c r="C24" s="265" t="s">
        <v>19194</v>
      </c>
      <c r="D24" s="265" t="s">
        <v>8502</v>
      </c>
      <c r="E24" s="290" t="s">
        <v>12232</v>
      </c>
    </row>
    <row r="25" spans="1:5">
      <c r="A25" s="265" t="str">
        <f t="shared" si="0"/>
        <v>67</v>
      </c>
      <c r="B25" s="265">
        <v>67</v>
      </c>
      <c r="C25" s="265" t="s">
        <v>19164</v>
      </c>
      <c r="D25" s="265" t="s">
        <v>8502</v>
      </c>
      <c r="E25" s="290" t="s">
        <v>9297</v>
      </c>
    </row>
    <row r="26" spans="1:5">
      <c r="A26" s="265" t="str">
        <f t="shared" si="0"/>
        <v>68</v>
      </c>
      <c r="B26" s="265">
        <v>68</v>
      </c>
      <c r="C26" s="265" t="s">
        <v>19191</v>
      </c>
      <c r="D26" s="265" t="s">
        <v>8502</v>
      </c>
      <c r="E26" s="290" t="s">
        <v>16678</v>
      </c>
    </row>
    <row r="27" spans="1:5">
      <c r="A27" s="265" t="str">
        <f t="shared" si="0"/>
        <v>69</v>
      </c>
      <c r="B27" s="265">
        <v>69</v>
      </c>
      <c r="C27" s="265" t="s">
        <v>19195</v>
      </c>
      <c r="D27" s="265" t="s">
        <v>8502</v>
      </c>
      <c r="E27" s="290" t="s">
        <v>19196</v>
      </c>
    </row>
    <row r="28" spans="1:5">
      <c r="A28" s="265" t="str">
        <f t="shared" si="0"/>
        <v>70</v>
      </c>
      <c r="B28" s="265">
        <v>70</v>
      </c>
      <c r="C28" s="265" t="s">
        <v>19217</v>
      </c>
      <c r="D28" s="265" t="s">
        <v>8502</v>
      </c>
      <c r="E28" s="290" t="s">
        <v>18381</v>
      </c>
    </row>
    <row r="29" spans="1:5">
      <c r="A29" s="265" t="str">
        <f t="shared" si="0"/>
        <v>71</v>
      </c>
      <c r="B29" s="265">
        <v>71</v>
      </c>
      <c r="C29" s="265" t="s">
        <v>19165</v>
      </c>
      <c r="D29" s="265" t="s">
        <v>8502</v>
      </c>
      <c r="E29" s="290" t="s">
        <v>19166</v>
      </c>
    </row>
    <row r="30" spans="1:5">
      <c r="A30" s="265" t="str">
        <f t="shared" si="0"/>
        <v>72</v>
      </c>
      <c r="B30" s="265">
        <v>72</v>
      </c>
      <c r="C30" s="265" t="s">
        <v>19215</v>
      </c>
      <c r="D30" s="265" t="s">
        <v>8502</v>
      </c>
      <c r="E30" s="290" t="s">
        <v>19216</v>
      </c>
    </row>
    <row r="31" spans="1:5">
      <c r="A31" s="265" t="str">
        <f t="shared" si="0"/>
        <v>73</v>
      </c>
      <c r="B31" s="265">
        <v>73</v>
      </c>
      <c r="C31" s="265" t="s">
        <v>19167</v>
      </c>
      <c r="D31" s="265" t="s">
        <v>8502</v>
      </c>
      <c r="E31" s="290" t="s">
        <v>9313</v>
      </c>
    </row>
    <row r="32" spans="1:5">
      <c r="A32" s="265" t="str">
        <f t="shared" si="0"/>
        <v>74</v>
      </c>
      <c r="B32" s="265">
        <v>74</v>
      </c>
      <c r="C32" s="265" t="s">
        <v>19199</v>
      </c>
      <c r="D32" s="265" t="s">
        <v>8502</v>
      </c>
      <c r="E32" s="290" t="s">
        <v>19200</v>
      </c>
    </row>
    <row r="33" spans="1:5">
      <c r="A33" s="265" t="str">
        <f t="shared" si="0"/>
        <v>75</v>
      </c>
      <c r="B33" s="265">
        <v>75</v>
      </c>
      <c r="C33" s="265" t="s">
        <v>19189</v>
      </c>
      <c r="D33" s="265" t="s">
        <v>8502</v>
      </c>
      <c r="E33" s="290" t="s">
        <v>17995</v>
      </c>
    </row>
    <row r="34" spans="1:5">
      <c r="A34" s="265" t="str">
        <f t="shared" si="0"/>
        <v>76</v>
      </c>
      <c r="B34" s="265">
        <v>76</v>
      </c>
      <c r="C34" s="265" t="s">
        <v>19163</v>
      </c>
      <c r="D34" s="265" t="s">
        <v>8502</v>
      </c>
      <c r="E34" s="290" t="s">
        <v>9987</v>
      </c>
    </row>
    <row r="35" spans="1:5">
      <c r="A35" s="265" t="str">
        <f t="shared" si="0"/>
        <v>77</v>
      </c>
      <c r="B35" s="265">
        <v>77</v>
      </c>
      <c r="C35" s="265" t="s">
        <v>19162</v>
      </c>
      <c r="D35" s="265" t="s">
        <v>8502</v>
      </c>
      <c r="E35" s="290" t="s">
        <v>9281</v>
      </c>
    </row>
    <row r="36" spans="1:5">
      <c r="A36" s="265" t="str">
        <f t="shared" si="0"/>
        <v>81</v>
      </c>
      <c r="B36" s="265">
        <v>81</v>
      </c>
      <c r="C36" s="265" t="s">
        <v>19208</v>
      </c>
      <c r="D36" s="265" t="s">
        <v>8502</v>
      </c>
      <c r="E36" s="290" t="s">
        <v>19209</v>
      </c>
    </row>
    <row r="37" spans="1:5">
      <c r="A37" s="265" t="str">
        <f t="shared" si="0"/>
        <v>82</v>
      </c>
      <c r="B37" s="265">
        <v>82</v>
      </c>
      <c r="C37" s="265" t="s">
        <v>19210</v>
      </c>
      <c r="D37" s="265" t="s">
        <v>8502</v>
      </c>
      <c r="E37" s="290" t="s">
        <v>19211</v>
      </c>
    </row>
    <row r="38" spans="1:5">
      <c r="A38" s="265" t="str">
        <f t="shared" si="0"/>
        <v>83</v>
      </c>
      <c r="B38" s="265">
        <v>83</v>
      </c>
      <c r="C38" s="265" t="s">
        <v>19197</v>
      </c>
      <c r="D38" s="265" t="s">
        <v>8502</v>
      </c>
      <c r="E38" s="290" t="s">
        <v>19198</v>
      </c>
    </row>
    <row r="39" spans="1:5">
      <c r="A39" s="265" t="str">
        <f t="shared" si="0"/>
        <v>84</v>
      </c>
      <c r="B39" s="265">
        <v>84</v>
      </c>
      <c r="C39" s="265" t="s">
        <v>19219</v>
      </c>
      <c r="D39" s="265" t="s">
        <v>8502</v>
      </c>
      <c r="E39" s="290" t="s">
        <v>8647</v>
      </c>
    </row>
    <row r="40" spans="1:5">
      <c r="A40" s="265" t="str">
        <f t="shared" si="0"/>
        <v>85</v>
      </c>
      <c r="B40" s="265">
        <v>85</v>
      </c>
      <c r="C40" s="265" t="s">
        <v>19218</v>
      </c>
      <c r="D40" s="265" t="s">
        <v>8502</v>
      </c>
      <c r="E40" s="290" t="s">
        <v>17532</v>
      </c>
    </row>
    <row r="41" spans="1:5">
      <c r="A41" s="265" t="str">
        <f t="shared" si="0"/>
        <v>86</v>
      </c>
      <c r="B41" s="265">
        <v>86</v>
      </c>
      <c r="C41" s="265" t="s">
        <v>19192</v>
      </c>
      <c r="D41" s="265" t="s">
        <v>8502</v>
      </c>
      <c r="E41" s="290" t="s">
        <v>19193</v>
      </c>
    </row>
    <row r="42" spans="1:5">
      <c r="A42" s="265" t="str">
        <f t="shared" si="0"/>
        <v>87</v>
      </c>
      <c r="B42" s="265">
        <v>87</v>
      </c>
      <c r="C42" s="265" t="s">
        <v>19203</v>
      </c>
      <c r="D42" s="265" t="s">
        <v>8502</v>
      </c>
      <c r="E42" s="290" t="s">
        <v>16408</v>
      </c>
    </row>
    <row r="43" spans="1:5">
      <c r="A43" s="265" t="str">
        <f t="shared" si="0"/>
        <v>88</v>
      </c>
      <c r="B43" s="265">
        <v>88</v>
      </c>
      <c r="C43" s="265" t="s">
        <v>19204</v>
      </c>
      <c r="D43" s="265" t="s">
        <v>8502</v>
      </c>
      <c r="E43" s="290" t="s">
        <v>19205</v>
      </c>
    </row>
    <row r="44" spans="1:5">
      <c r="A44" s="265" t="str">
        <f t="shared" si="0"/>
        <v>89</v>
      </c>
      <c r="B44" s="265">
        <v>89</v>
      </c>
      <c r="C44" s="265" t="s">
        <v>19206</v>
      </c>
      <c r="D44" s="265" t="s">
        <v>8502</v>
      </c>
      <c r="E44" s="290" t="s">
        <v>16875</v>
      </c>
    </row>
    <row r="45" spans="1:5">
      <c r="A45" s="265" t="str">
        <f t="shared" si="0"/>
        <v>90</v>
      </c>
      <c r="B45" s="265">
        <v>90</v>
      </c>
      <c r="C45" s="265" t="s">
        <v>19207</v>
      </c>
      <c r="D45" s="265" t="s">
        <v>8502</v>
      </c>
      <c r="E45" s="290" t="s">
        <v>18980</v>
      </c>
    </row>
    <row r="46" spans="1:5">
      <c r="A46" s="265" t="str">
        <f t="shared" si="0"/>
        <v>95</v>
      </c>
      <c r="B46" s="265">
        <v>95</v>
      </c>
      <c r="C46" s="265" t="s">
        <v>19181</v>
      </c>
      <c r="D46" s="265" t="s">
        <v>8502</v>
      </c>
      <c r="E46" s="290" t="s">
        <v>19182</v>
      </c>
    </row>
    <row r="47" spans="1:5">
      <c r="A47" s="265" t="str">
        <f t="shared" si="0"/>
        <v>96</v>
      </c>
      <c r="B47" s="265">
        <v>96</v>
      </c>
      <c r="C47" s="265" t="s">
        <v>19183</v>
      </c>
      <c r="D47" s="265" t="s">
        <v>8502</v>
      </c>
      <c r="E47" s="290" t="s">
        <v>9183</v>
      </c>
    </row>
    <row r="48" spans="1:5">
      <c r="A48" s="265" t="str">
        <f t="shared" si="0"/>
        <v>97</v>
      </c>
      <c r="B48" s="265">
        <v>97</v>
      </c>
      <c r="C48" s="265" t="s">
        <v>19184</v>
      </c>
      <c r="D48" s="265" t="s">
        <v>8502</v>
      </c>
      <c r="E48" s="290" t="s">
        <v>18719</v>
      </c>
    </row>
    <row r="49" spans="1:5">
      <c r="A49" s="265" t="str">
        <f t="shared" si="0"/>
        <v>98</v>
      </c>
      <c r="B49" s="265">
        <v>98</v>
      </c>
      <c r="C49" s="265" t="s">
        <v>19185</v>
      </c>
      <c r="D49" s="265" t="s">
        <v>8502</v>
      </c>
      <c r="E49" s="290" t="s">
        <v>19186</v>
      </c>
    </row>
    <row r="50" spans="1:5">
      <c r="A50" s="265" t="str">
        <f t="shared" si="0"/>
        <v>99</v>
      </c>
      <c r="B50" s="265">
        <v>99</v>
      </c>
      <c r="C50" s="265" t="s">
        <v>19187</v>
      </c>
      <c r="D50" s="265" t="s">
        <v>8502</v>
      </c>
      <c r="E50" s="290" t="s">
        <v>17169</v>
      </c>
    </row>
    <row r="51" spans="1:5">
      <c r="A51" s="265" t="str">
        <f t="shared" si="0"/>
        <v>100</v>
      </c>
      <c r="B51" s="265">
        <v>100</v>
      </c>
      <c r="C51" s="265" t="s">
        <v>19188</v>
      </c>
      <c r="D51" s="265" t="s">
        <v>8502</v>
      </c>
      <c r="E51" s="290" t="s">
        <v>17551</v>
      </c>
    </row>
    <row r="52" spans="1:5">
      <c r="A52" s="265" t="str">
        <f t="shared" si="0"/>
        <v>102</v>
      </c>
      <c r="B52" s="265">
        <v>102</v>
      </c>
      <c r="C52" s="265" t="s">
        <v>19179</v>
      </c>
      <c r="D52" s="265" t="s">
        <v>8502</v>
      </c>
      <c r="E52" s="290" t="s">
        <v>19180</v>
      </c>
    </row>
    <row r="53" spans="1:5">
      <c r="A53" s="265" t="str">
        <f t="shared" si="0"/>
        <v>103</v>
      </c>
      <c r="B53" s="265">
        <v>103</v>
      </c>
      <c r="C53" s="265" t="s">
        <v>19168</v>
      </c>
      <c r="D53" s="265" t="s">
        <v>8502</v>
      </c>
      <c r="E53" s="290" t="s">
        <v>17601</v>
      </c>
    </row>
    <row r="54" spans="1:5">
      <c r="A54" s="265" t="str">
        <f t="shared" si="0"/>
        <v>104</v>
      </c>
      <c r="B54" s="265">
        <v>104</v>
      </c>
      <c r="C54" s="265" t="s">
        <v>19178</v>
      </c>
      <c r="D54" s="265" t="s">
        <v>8502</v>
      </c>
      <c r="E54" s="290" t="s">
        <v>13985</v>
      </c>
    </row>
    <row r="55" spans="1:5">
      <c r="A55" s="265" t="str">
        <f t="shared" si="0"/>
        <v>105</v>
      </c>
      <c r="B55" s="265">
        <v>105</v>
      </c>
      <c r="C55" s="265" t="s">
        <v>19212</v>
      </c>
      <c r="D55" s="265" t="s">
        <v>8502</v>
      </c>
      <c r="E55" s="290" t="s">
        <v>19213</v>
      </c>
    </row>
    <row r="56" spans="1:5">
      <c r="A56" s="265" t="str">
        <f t="shared" si="0"/>
        <v>106</v>
      </c>
      <c r="B56" s="265">
        <v>106</v>
      </c>
      <c r="C56" s="265" t="s">
        <v>19201</v>
      </c>
      <c r="D56" s="265" t="s">
        <v>8502</v>
      </c>
      <c r="E56" s="290" t="s">
        <v>19202</v>
      </c>
    </row>
    <row r="57" spans="1:5">
      <c r="A57" s="265" t="str">
        <f t="shared" si="0"/>
        <v>107</v>
      </c>
      <c r="B57" s="265">
        <v>107</v>
      </c>
      <c r="C57" s="265" t="s">
        <v>19169</v>
      </c>
      <c r="D57" s="265" t="s">
        <v>8502</v>
      </c>
      <c r="E57" s="290" t="s">
        <v>8830</v>
      </c>
    </row>
    <row r="58" spans="1:5">
      <c r="A58" s="265" t="str">
        <f t="shared" si="0"/>
        <v>108</v>
      </c>
      <c r="B58" s="265">
        <v>108</v>
      </c>
      <c r="C58" s="265" t="s">
        <v>19171</v>
      </c>
      <c r="D58" s="265" t="s">
        <v>8502</v>
      </c>
      <c r="E58" s="290" t="s">
        <v>8672</v>
      </c>
    </row>
    <row r="59" spans="1:5">
      <c r="A59" s="265" t="str">
        <f t="shared" si="0"/>
        <v>109</v>
      </c>
      <c r="B59" s="265">
        <v>109</v>
      </c>
      <c r="C59" s="265" t="s">
        <v>19173</v>
      </c>
      <c r="D59" s="265" t="s">
        <v>8502</v>
      </c>
      <c r="E59" s="290" t="s">
        <v>9093</v>
      </c>
    </row>
    <row r="60" spans="1:5">
      <c r="A60" s="265" t="str">
        <f t="shared" si="0"/>
        <v>110</v>
      </c>
      <c r="B60" s="265">
        <v>110</v>
      </c>
      <c r="C60" s="265" t="s">
        <v>19172</v>
      </c>
      <c r="D60" s="265" t="s">
        <v>8502</v>
      </c>
      <c r="E60" s="290" t="s">
        <v>18049</v>
      </c>
    </row>
    <row r="61" spans="1:5">
      <c r="A61" s="265" t="str">
        <f t="shared" si="0"/>
        <v>111</v>
      </c>
      <c r="B61" s="265">
        <v>111</v>
      </c>
      <c r="C61" s="265" t="s">
        <v>19174</v>
      </c>
      <c r="D61" s="265" t="s">
        <v>8502</v>
      </c>
      <c r="E61" s="290" t="s">
        <v>19175</v>
      </c>
    </row>
    <row r="62" spans="1:5">
      <c r="A62" s="265" t="str">
        <f t="shared" si="0"/>
        <v>112</v>
      </c>
      <c r="B62" s="265">
        <v>112</v>
      </c>
      <c r="C62" s="265" t="s">
        <v>19176</v>
      </c>
      <c r="D62" s="265" t="s">
        <v>8502</v>
      </c>
      <c r="E62" s="290" t="s">
        <v>8616</v>
      </c>
    </row>
    <row r="63" spans="1:5">
      <c r="A63" s="265" t="str">
        <f t="shared" si="0"/>
        <v>113</v>
      </c>
      <c r="B63" s="265">
        <v>113</v>
      </c>
      <c r="C63" s="265" t="s">
        <v>19177</v>
      </c>
      <c r="D63" s="265" t="s">
        <v>8502</v>
      </c>
      <c r="E63" s="290" t="s">
        <v>17357</v>
      </c>
    </row>
    <row r="64" spans="1:5">
      <c r="A64" s="265" t="str">
        <f t="shared" si="0"/>
        <v>114</v>
      </c>
      <c r="B64" s="265">
        <v>114</v>
      </c>
      <c r="C64" s="265" t="s">
        <v>19190</v>
      </c>
      <c r="D64" s="265" t="s">
        <v>8502</v>
      </c>
      <c r="E64" s="290" t="s">
        <v>18029</v>
      </c>
    </row>
    <row r="65" spans="1:5">
      <c r="A65" s="265" t="str">
        <f t="shared" si="0"/>
        <v>118</v>
      </c>
      <c r="B65" s="265">
        <v>118</v>
      </c>
      <c r="C65" s="265" t="s">
        <v>22770</v>
      </c>
      <c r="D65" s="265" t="s">
        <v>8502</v>
      </c>
      <c r="E65" s="290" t="s">
        <v>22771</v>
      </c>
    </row>
    <row r="66" spans="1:5">
      <c r="A66" s="265" t="str">
        <f t="shared" si="0"/>
        <v>119</v>
      </c>
      <c r="B66" s="265">
        <v>119</v>
      </c>
      <c r="C66" s="265" t="s">
        <v>19241</v>
      </c>
      <c r="D66" s="265" t="s">
        <v>8502</v>
      </c>
      <c r="E66" s="290" t="s">
        <v>8552</v>
      </c>
    </row>
    <row r="67" spans="1:5">
      <c r="A67" s="265" t="str">
        <f t="shared" ref="A67:A130" si="1">IF(ISERROR(SEARCH("/",B67)=6),TRIM(CLEAN(B67)),IF(SEARCH("/",B67)=6,IF(LEN(TRIM(CLEAN(B67)))=7,LEFT(TRIM(CLEAN(B67)),6)&amp;"00"&amp;RIGHT(TRIM(CLEAN(B67)),1),LEFT(TRIM(CLEAN(B67)),6)&amp;"0"&amp;RIGHT(TRIM(CLEAN(B67)),2)),TRIM(CLEAN(B67))))</f>
        <v>122</v>
      </c>
      <c r="B67" s="265">
        <v>122</v>
      </c>
      <c r="C67" s="265" t="s">
        <v>19242</v>
      </c>
      <c r="D67" s="265" t="s">
        <v>8502</v>
      </c>
      <c r="E67" s="290" t="s">
        <v>19243</v>
      </c>
    </row>
    <row r="68" spans="1:5">
      <c r="A68" s="265" t="str">
        <f t="shared" si="1"/>
        <v>123</v>
      </c>
      <c r="B68" s="265">
        <v>123</v>
      </c>
      <c r="C68" s="265" t="s">
        <v>19247</v>
      </c>
      <c r="D68" s="265" t="s">
        <v>8498</v>
      </c>
      <c r="E68" s="290" t="s">
        <v>8784</v>
      </c>
    </row>
    <row r="69" spans="1:5">
      <c r="A69" s="265" t="str">
        <f t="shared" si="1"/>
        <v>124</v>
      </c>
      <c r="B69" s="265">
        <v>124</v>
      </c>
      <c r="C69" s="265" t="s">
        <v>19245</v>
      </c>
      <c r="D69" s="265" t="s">
        <v>8498</v>
      </c>
      <c r="E69" s="290" t="s">
        <v>13631</v>
      </c>
    </row>
    <row r="70" spans="1:5">
      <c r="A70" s="265" t="str">
        <f t="shared" si="1"/>
        <v>127</v>
      </c>
      <c r="B70" s="265">
        <v>127</v>
      </c>
      <c r="C70" s="265" t="s">
        <v>19248</v>
      </c>
      <c r="D70" s="265" t="s">
        <v>8498</v>
      </c>
      <c r="E70" s="290" t="s">
        <v>9479</v>
      </c>
    </row>
    <row r="71" spans="1:5">
      <c r="A71" s="265" t="str">
        <f t="shared" si="1"/>
        <v>130</v>
      </c>
      <c r="B71" s="265">
        <v>130</v>
      </c>
      <c r="C71" s="265" t="s">
        <v>19432</v>
      </c>
      <c r="D71" s="265" t="s">
        <v>8506</v>
      </c>
      <c r="E71" s="290" t="s">
        <v>8800</v>
      </c>
    </row>
    <row r="72" spans="1:5">
      <c r="A72" s="265" t="str">
        <f t="shared" si="1"/>
        <v>131</v>
      </c>
      <c r="B72" s="265">
        <v>131</v>
      </c>
      <c r="C72" s="265" t="s">
        <v>19238</v>
      </c>
      <c r="D72" s="265" t="s">
        <v>8506</v>
      </c>
      <c r="E72" s="290" t="s">
        <v>8964</v>
      </c>
    </row>
    <row r="73" spans="1:5">
      <c r="A73" s="265" t="str">
        <f t="shared" si="1"/>
        <v>132</v>
      </c>
      <c r="B73" s="265">
        <v>132</v>
      </c>
      <c r="C73" s="265" t="s">
        <v>19252</v>
      </c>
      <c r="D73" s="265" t="s">
        <v>8498</v>
      </c>
      <c r="E73" s="290" t="s">
        <v>8581</v>
      </c>
    </row>
    <row r="74" spans="1:5">
      <c r="A74" s="265" t="str">
        <f t="shared" si="1"/>
        <v>133</v>
      </c>
      <c r="B74" s="265">
        <v>133</v>
      </c>
      <c r="C74" s="265" t="s">
        <v>19250</v>
      </c>
      <c r="D74" s="265" t="s">
        <v>8498</v>
      </c>
      <c r="E74" s="290" t="s">
        <v>8580</v>
      </c>
    </row>
    <row r="75" spans="1:5">
      <c r="A75" s="265" t="str">
        <f t="shared" si="1"/>
        <v>134</v>
      </c>
      <c r="B75" s="265">
        <v>134</v>
      </c>
      <c r="C75" s="265" t="s">
        <v>21574</v>
      </c>
      <c r="D75" s="265" t="s">
        <v>8506</v>
      </c>
      <c r="E75" s="290" t="s">
        <v>8538</v>
      </c>
    </row>
    <row r="76" spans="1:5">
      <c r="A76" s="265" t="str">
        <f t="shared" si="1"/>
        <v>135</v>
      </c>
      <c r="B76" s="265">
        <v>135</v>
      </c>
      <c r="C76" s="265" t="s">
        <v>19433</v>
      </c>
      <c r="D76" s="265" t="s">
        <v>8506</v>
      </c>
      <c r="E76" s="290" t="s">
        <v>9037</v>
      </c>
    </row>
    <row r="77" spans="1:5">
      <c r="A77" s="265" t="str">
        <f t="shared" si="1"/>
        <v>140</v>
      </c>
      <c r="B77" s="265">
        <v>140</v>
      </c>
      <c r="C77" s="265" t="s">
        <v>21643</v>
      </c>
      <c r="D77" s="265" t="s">
        <v>8506</v>
      </c>
      <c r="E77" s="290" t="s">
        <v>9459</v>
      </c>
    </row>
    <row r="78" spans="1:5">
      <c r="A78" s="265" t="str">
        <f t="shared" si="1"/>
        <v>142</v>
      </c>
      <c r="B78" s="265">
        <v>142</v>
      </c>
      <c r="C78" s="265" t="s">
        <v>23351</v>
      </c>
      <c r="D78" s="265" t="s">
        <v>9405</v>
      </c>
      <c r="E78" s="290" t="s">
        <v>25982</v>
      </c>
    </row>
    <row r="79" spans="1:5">
      <c r="A79" s="265" t="str">
        <f t="shared" si="1"/>
        <v>151</v>
      </c>
      <c r="B79" s="265">
        <v>151</v>
      </c>
      <c r="C79" s="265" t="s">
        <v>25983</v>
      </c>
      <c r="D79" s="265" t="s">
        <v>8498</v>
      </c>
      <c r="E79" s="290" t="s">
        <v>17635</v>
      </c>
    </row>
    <row r="80" spans="1:5">
      <c r="A80" s="265" t="str">
        <f t="shared" si="1"/>
        <v>153</v>
      </c>
      <c r="B80" s="265">
        <v>153</v>
      </c>
      <c r="C80" s="265" t="s">
        <v>23283</v>
      </c>
      <c r="D80" s="265" t="s">
        <v>8498</v>
      </c>
      <c r="E80" s="290" t="s">
        <v>25984</v>
      </c>
    </row>
    <row r="81" spans="1:5">
      <c r="A81" s="265" t="str">
        <f t="shared" si="1"/>
        <v>154</v>
      </c>
      <c r="B81" s="265">
        <v>154</v>
      </c>
      <c r="C81" s="265" t="s">
        <v>23908</v>
      </c>
      <c r="D81" s="265" t="s">
        <v>8498</v>
      </c>
      <c r="E81" s="290" t="s">
        <v>17545</v>
      </c>
    </row>
    <row r="82" spans="1:5">
      <c r="A82" s="265" t="str">
        <f t="shared" si="1"/>
        <v>156</v>
      </c>
      <c r="B82" s="265">
        <v>156</v>
      </c>
      <c r="C82" s="265" t="s">
        <v>19237</v>
      </c>
      <c r="D82" s="265" t="s">
        <v>8506</v>
      </c>
      <c r="E82" s="290" t="s">
        <v>17012</v>
      </c>
    </row>
    <row r="83" spans="1:5">
      <c r="A83" s="265" t="str">
        <f t="shared" si="1"/>
        <v>157</v>
      </c>
      <c r="B83" s="265">
        <v>157</v>
      </c>
      <c r="C83" s="265" t="s">
        <v>19236</v>
      </c>
      <c r="D83" s="265" t="s">
        <v>8506</v>
      </c>
      <c r="E83" s="290" t="s">
        <v>25425</v>
      </c>
    </row>
    <row r="84" spans="1:5">
      <c r="A84" s="265" t="str">
        <f t="shared" si="1"/>
        <v>181</v>
      </c>
      <c r="B84" s="265">
        <v>181</v>
      </c>
      <c r="C84" s="265" t="s">
        <v>19581</v>
      </c>
      <c r="D84" s="265" t="s">
        <v>8669</v>
      </c>
      <c r="E84" s="290" t="s">
        <v>25985</v>
      </c>
    </row>
    <row r="85" spans="1:5">
      <c r="A85" s="265" t="str">
        <f t="shared" si="1"/>
        <v>183</v>
      </c>
      <c r="B85" s="265">
        <v>183</v>
      </c>
      <c r="C85" s="265" t="s">
        <v>19579</v>
      </c>
      <c r="D85" s="265" t="s">
        <v>8669</v>
      </c>
      <c r="E85" s="290" t="s">
        <v>25330</v>
      </c>
    </row>
    <row r="86" spans="1:5">
      <c r="A86" s="265" t="str">
        <f t="shared" si="1"/>
        <v>184</v>
      </c>
      <c r="B86" s="265">
        <v>184</v>
      </c>
      <c r="C86" s="265" t="s">
        <v>19580</v>
      </c>
      <c r="D86" s="265" t="s">
        <v>8669</v>
      </c>
      <c r="E86" s="290" t="s">
        <v>25986</v>
      </c>
    </row>
    <row r="87" spans="1:5">
      <c r="A87" s="265" t="str">
        <f t="shared" si="1"/>
        <v>242</v>
      </c>
      <c r="B87" s="265">
        <v>242</v>
      </c>
      <c r="C87" s="265" t="s">
        <v>19272</v>
      </c>
      <c r="D87" s="265" t="s">
        <v>8504</v>
      </c>
      <c r="E87" s="290" t="s">
        <v>16365</v>
      </c>
    </row>
    <row r="88" spans="1:5">
      <c r="A88" s="265" t="str">
        <f t="shared" si="1"/>
        <v>244</v>
      </c>
      <c r="B88" s="265">
        <v>244</v>
      </c>
      <c r="C88" s="265" t="s">
        <v>19502</v>
      </c>
      <c r="D88" s="265" t="s">
        <v>8504</v>
      </c>
      <c r="E88" s="290" t="s">
        <v>8738</v>
      </c>
    </row>
    <row r="89" spans="1:5">
      <c r="A89" s="265" t="str">
        <f t="shared" si="1"/>
        <v>245</v>
      </c>
      <c r="B89" s="265">
        <v>245</v>
      </c>
      <c r="C89" s="265" t="s">
        <v>19494</v>
      </c>
      <c r="D89" s="265" t="s">
        <v>8504</v>
      </c>
      <c r="E89" s="290" t="s">
        <v>8625</v>
      </c>
    </row>
    <row r="90" spans="1:5">
      <c r="A90" s="265" t="str">
        <f t="shared" si="1"/>
        <v>246</v>
      </c>
      <c r="B90" s="265">
        <v>246</v>
      </c>
      <c r="C90" s="265" t="s">
        <v>19490</v>
      </c>
      <c r="D90" s="265" t="s">
        <v>8504</v>
      </c>
      <c r="E90" s="290" t="s">
        <v>11439</v>
      </c>
    </row>
    <row r="91" spans="1:5">
      <c r="A91" s="265" t="str">
        <f t="shared" si="1"/>
        <v>247</v>
      </c>
      <c r="B91" s="265">
        <v>247</v>
      </c>
      <c r="C91" s="265" t="s">
        <v>19263</v>
      </c>
      <c r="D91" s="265" t="s">
        <v>8504</v>
      </c>
      <c r="E91" s="290" t="s">
        <v>10809</v>
      </c>
    </row>
    <row r="92" spans="1:5">
      <c r="A92" s="265" t="str">
        <f t="shared" si="1"/>
        <v>248</v>
      </c>
      <c r="B92" s="265">
        <v>248</v>
      </c>
      <c r="C92" s="265" t="s">
        <v>19266</v>
      </c>
      <c r="D92" s="265" t="s">
        <v>8504</v>
      </c>
      <c r="E92" s="290" t="s">
        <v>26333</v>
      </c>
    </row>
    <row r="93" spans="1:5">
      <c r="A93" s="265" t="str">
        <f t="shared" si="1"/>
        <v>251</v>
      </c>
      <c r="B93" s="265">
        <v>251</v>
      </c>
      <c r="C93" s="265" t="s">
        <v>19496</v>
      </c>
      <c r="D93" s="265" t="s">
        <v>8504</v>
      </c>
      <c r="E93" s="290" t="s">
        <v>8599</v>
      </c>
    </row>
    <row r="94" spans="1:5">
      <c r="A94" s="265" t="str">
        <f t="shared" si="1"/>
        <v>252</v>
      </c>
      <c r="B94" s="265">
        <v>252</v>
      </c>
      <c r="C94" s="265" t="s">
        <v>19270</v>
      </c>
      <c r="D94" s="265" t="s">
        <v>8504</v>
      </c>
      <c r="E94" s="290" t="s">
        <v>8944</v>
      </c>
    </row>
    <row r="95" spans="1:5">
      <c r="A95" s="265" t="str">
        <f t="shared" si="1"/>
        <v>253</v>
      </c>
      <c r="B95" s="265">
        <v>253</v>
      </c>
      <c r="C95" s="265" t="s">
        <v>19289</v>
      </c>
      <c r="D95" s="265" t="s">
        <v>8504</v>
      </c>
      <c r="E95" s="290" t="s">
        <v>11188</v>
      </c>
    </row>
    <row r="96" spans="1:5">
      <c r="A96" s="265" t="str">
        <f t="shared" si="1"/>
        <v>296</v>
      </c>
      <c r="B96" s="265">
        <v>296</v>
      </c>
      <c r="C96" s="265" t="s">
        <v>25989</v>
      </c>
      <c r="D96" s="265" t="s">
        <v>8502</v>
      </c>
      <c r="E96" s="290" t="s">
        <v>8866</v>
      </c>
    </row>
    <row r="97" spans="1:5">
      <c r="A97" s="265" t="str">
        <f t="shared" si="1"/>
        <v>297</v>
      </c>
      <c r="B97" s="265">
        <v>297</v>
      </c>
      <c r="C97" s="265" t="s">
        <v>25990</v>
      </c>
      <c r="D97" s="265" t="s">
        <v>8502</v>
      </c>
      <c r="E97" s="290" t="s">
        <v>18115</v>
      </c>
    </row>
    <row r="98" spans="1:5">
      <c r="A98" s="265" t="str">
        <f t="shared" si="1"/>
        <v>298</v>
      </c>
      <c r="B98" s="265">
        <v>298</v>
      </c>
      <c r="C98" s="265" t="s">
        <v>25991</v>
      </c>
      <c r="D98" s="265" t="s">
        <v>8502</v>
      </c>
      <c r="E98" s="290" t="s">
        <v>8683</v>
      </c>
    </row>
    <row r="99" spans="1:5">
      <c r="A99" s="265" t="str">
        <f t="shared" si="1"/>
        <v>299</v>
      </c>
      <c r="B99" s="265">
        <v>299</v>
      </c>
      <c r="C99" s="265" t="s">
        <v>25992</v>
      </c>
      <c r="D99" s="265" t="s">
        <v>8502</v>
      </c>
      <c r="E99" s="290" t="s">
        <v>8716</v>
      </c>
    </row>
    <row r="100" spans="1:5">
      <c r="A100" s="265" t="str">
        <f t="shared" si="1"/>
        <v>300</v>
      </c>
      <c r="B100" s="265">
        <v>300</v>
      </c>
      <c r="C100" s="265" t="s">
        <v>19296</v>
      </c>
      <c r="D100" s="265" t="s">
        <v>8502</v>
      </c>
      <c r="E100" s="290" t="s">
        <v>16405</v>
      </c>
    </row>
    <row r="101" spans="1:5">
      <c r="A101" s="265" t="str">
        <f t="shared" si="1"/>
        <v>301</v>
      </c>
      <c r="B101" s="265">
        <v>301</v>
      </c>
      <c r="C101" s="265" t="s">
        <v>19295</v>
      </c>
      <c r="D101" s="265" t="s">
        <v>8502</v>
      </c>
      <c r="E101" s="290" t="s">
        <v>8800</v>
      </c>
    </row>
    <row r="102" spans="1:5">
      <c r="A102" s="265" t="str">
        <f t="shared" si="1"/>
        <v>303</v>
      </c>
      <c r="B102" s="265">
        <v>303</v>
      </c>
      <c r="C102" s="265" t="s">
        <v>19302</v>
      </c>
      <c r="D102" s="265" t="s">
        <v>8502</v>
      </c>
      <c r="E102" s="290" t="s">
        <v>10754</v>
      </c>
    </row>
    <row r="103" spans="1:5">
      <c r="A103" s="265" t="str">
        <f t="shared" si="1"/>
        <v>305</v>
      </c>
      <c r="B103" s="265">
        <v>305</v>
      </c>
      <c r="C103" s="265" t="s">
        <v>19303</v>
      </c>
      <c r="D103" s="265" t="s">
        <v>8502</v>
      </c>
      <c r="E103" s="290" t="s">
        <v>25993</v>
      </c>
    </row>
    <row r="104" spans="1:5">
      <c r="A104" s="265" t="str">
        <f t="shared" si="1"/>
        <v>306</v>
      </c>
      <c r="B104" s="265">
        <v>306</v>
      </c>
      <c r="C104" s="265" t="s">
        <v>19304</v>
      </c>
      <c r="D104" s="265" t="s">
        <v>8502</v>
      </c>
      <c r="E104" s="290" t="s">
        <v>17761</v>
      </c>
    </row>
    <row r="105" spans="1:5">
      <c r="A105" s="265" t="str">
        <f t="shared" si="1"/>
        <v>307</v>
      </c>
      <c r="B105" s="265">
        <v>307</v>
      </c>
      <c r="C105" s="265" t="s">
        <v>19305</v>
      </c>
      <c r="D105" s="265" t="s">
        <v>8502</v>
      </c>
      <c r="E105" s="290" t="s">
        <v>17648</v>
      </c>
    </row>
    <row r="106" spans="1:5">
      <c r="A106" s="265" t="str">
        <f t="shared" si="1"/>
        <v>308</v>
      </c>
      <c r="B106" s="265">
        <v>308</v>
      </c>
      <c r="C106" s="265" t="s">
        <v>19313</v>
      </c>
      <c r="D106" s="265" t="s">
        <v>8502</v>
      </c>
      <c r="E106" s="290" t="s">
        <v>25994</v>
      </c>
    </row>
    <row r="107" spans="1:5">
      <c r="A107" s="265" t="str">
        <f t="shared" si="1"/>
        <v>309</v>
      </c>
      <c r="B107" s="265">
        <v>309</v>
      </c>
      <c r="C107" s="265" t="s">
        <v>19307</v>
      </c>
      <c r="D107" s="265" t="s">
        <v>8502</v>
      </c>
      <c r="E107" s="290" t="s">
        <v>25995</v>
      </c>
    </row>
    <row r="108" spans="1:5">
      <c r="A108" s="265" t="str">
        <f t="shared" si="1"/>
        <v>310</v>
      </c>
      <c r="B108" s="265">
        <v>310</v>
      </c>
      <c r="C108" s="265" t="s">
        <v>19308</v>
      </c>
      <c r="D108" s="265" t="s">
        <v>8502</v>
      </c>
      <c r="E108" s="290" t="s">
        <v>25996</v>
      </c>
    </row>
    <row r="109" spans="1:5">
      <c r="A109" s="265" t="str">
        <f t="shared" si="1"/>
        <v>311</v>
      </c>
      <c r="B109" s="265">
        <v>311</v>
      </c>
      <c r="C109" s="265" t="s">
        <v>19298</v>
      </c>
      <c r="D109" s="265" t="s">
        <v>8502</v>
      </c>
      <c r="E109" s="290" t="s">
        <v>17617</v>
      </c>
    </row>
    <row r="110" spans="1:5">
      <c r="A110" s="265" t="str">
        <f t="shared" si="1"/>
        <v>318</v>
      </c>
      <c r="B110" s="265">
        <v>318</v>
      </c>
      <c r="C110" s="265" t="s">
        <v>19299</v>
      </c>
      <c r="D110" s="265" t="s">
        <v>8502</v>
      </c>
      <c r="E110" s="290" t="s">
        <v>18834</v>
      </c>
    </row>
    <row r="111" spans="1:5">
      <c r="A111" s="265" t="str">
        <f t="shared" si="1"/>
        <v>319</v>
      </c>
      <c r="B111" s="265">
        <v>319</v>
      </c>
      <c r="C111" s="265" t="s">
        <v>19300</v>
      </c>
      <c r="D111" s="265" t="s">
        <v>8502</v>
      </c>
      <c r="E111" s="290" t="s">
        <v>9288</v>
      </c>
    </row>
    <row r="112" spans="1:5">
      <c r="A112" s="265" t="str">
        <f t="shared" si="1"/>
        <v>325</v>
      </c>
      <c r="B112" s="265">
        <v>325</v>
      </c>
      <c r="C112" s="265" t="s">
        <v>19310</v>
      </c>
      <c r="D112" s="265" t="s">
        <v>8502</v>
      </c>
      <c r="E112" s="290" t="s">
        <v>17065</v>
      </c>
    </row>
    <row r="113" spans="1:5">
      <c r="A113" s="265" t="str">
        <f t="shared" si="1"/>
        <v>328</v>
      </c>
      <c r="B113" s="265">
        <v>328</v>
      </c>
      <c r="C113" s="265" t="s">
        <v>19309</v>
      </c>
      <c r="D113" s="265" t="s">
        <v>8502</v>
      </c>
      <c r="E113" s="290" t="s">
        <v>9337</v>
      </c>
    </row>
    <row r="114" spans="1:5">
      <c r="A114" s="265" t="str">
        <f t="shared" si="1"/>
        <v>329</v>
      </c>
      <c r="B114" s="265">
        <v>329</v>
      </c>
      <c r="C114" s="265" t="s">
        <v>19312</v>
      </c>
      <c r="D114" s="265" t="s">
        <v>8502</v>
      </c>
      <c r="E114" s="290" t="s">
        <v>16636</v>
      </c>
    </row>
    <row r="115" spans="1:5">
      <c r="A115" s="265" t="str">
        <f t="shared" si="1"/>
        <v>339</v>
      </c>
      <c r="B115" s="265">
        <v>339</v>
      </c>
      <c r="C115" s="265" t="s">
        <v>19407</v>
      </c>
      <c r="D115" s="265" t="s">
        <v>8510</v>
      </c>
      <c r="E115" s="290" t="s">
        <v>9031</v>
      </c>
    </row>
    <row r="116" spans="1:5">
      <c r="A116" s="265" t="str">
        <f t="shared" si="1"/>
        <v>340</v>
      </c>
      <c r="B116" s="265">
        <v>340</v>
      </c>
      <c r="C116" s="265" t="s">
        <v>19408</v>
      </c>
      <c r="D116" s="265" t="s">
        <v>8510</v>
      </c>
      <c r="E116" s="290" t="s">
        <v>8746</v>
      </c>
    </row>
    <row r="117" spans="1:5">
      <c r="A117" s="265" t="str">
        <f t="shared" si="1"/>
        <v>344</v>
      </c>
      <c r="B117" s="265">
        <v>344</v>
      </c>
      <c r="C117" s="265" t="s">
        <v>19410</v>
      </c>
      <c r="D117" s="265" t="s">
        <v>8506</v>
      </c>
      <c r="E117" s="290" t="s">
        <v>17000</v>
      </c>
    </row>
    <row r="118" spans="1:5">
      <c r="A118" s="265" t="str">
        <f t="shared" si="1"/>
        <v>345</v>
      </c>
      <c r="B118" s="265">
        <v>345</v>
      </c>
      <c r="C118" s="265" t="s">
        <v>19412</v>
      </c>
      <c r="D118" s="265" t="s">
        <v>8506</v>
      </c>
      <c r="E118" s="290" t="s">
        <v>25542</v>
      </c>
    </row>
    <row r="119" spans="1:5">
      <c r="A119" s="265" t="str">
        <f t="shared" si="1"/>
        <v>346</v>
      </c>
      <c r="B119" s="265">
        <v>346</v>
      </c>
      <c r="C119" s="265" t="s">
        <v>19404</v>
      </c>
      <c r="D119" s="265" t="s">
        <v>8506</v>
      </c>
      <c r="E119" s="290" t="s">
        <v>8710</v>
      </c>
    </row>
    <row r="120" spans="1:5">
      <c r="A120" s="265" t="str">
        <f t="shared" si="1"/>
        <v>358</v>
      </c>
      <c r="B120" s="265">
        <v>358</v>
      </c>
      <c r="C120" s="265" t="s">
        <v>22574</v>
      </c>
      <c r="D120" s="265" t="s">
        <v>8502</v>
      </c>
      <c r="E120" s="290" t="s">
        <v>25997</v>
      </c>
    </row>
    <row r="121" spans="1:5">
      <c r="A121" s="265" t="str">
        <f t="shared" si="1"/>
        <v>359</v>
      </c>
      <c r="B121" s="265">
        <v>359</v>
      </c>
      <c r="C121" s="265" t="s">
        <v>22576</v>
      </c>
      <c r="D121" s="265" t="s">
        <v>8502</v>
      </c>
      <c r="E121" s="290" t="s">
        <v>25998</v>
      </c>
    </row>
    <row r="122" spans="1:5">
      <c r="A122" s="265" t="str">
        <f t="shared" si="1"/>
        <v>360</v>
      </c>
      <c r="B122" s="265">
        <v>360</v>
      </c>
      <c r="C122" s="265" t="s">
        <v>22578</v>
      </c>
      <c r="D122" s="265" t="s">
        <v>8502</v>
      </c>
      <c r="E122" s="290" t="s">
        <v>9293</v>
      </c>
    </row>
    <row r="123" spans="1:5">
      <c r="A123" s="265" t="str">
        <f t="shared" si="1"/>
        <v>365</v>
      </c>
      <c r="B123" s="265">
        <v>365</v>
      </c>
      <c r="C123" s="265" t="s">
        <v>22571</v>
      </c>
      <c r="D123" s="265" t="s">
        <v>8502</v>
      </c>
      <c r="E123" s="290" t="s">
        <v>18933</v>
      </c>
    </row>
    <row r="124" spans="1:5">
      <c r="A124" s="265" t="str">
        <f t="shared" si="1"/>
        <v>366</v>
      </c>
      <c r="B124" s="265">
        <v>366</v>
      </c>
      <c r="C124" s="265" t="s">
        <v>19417</v>
      </c>
      <c r="D124" s="265" t="s">
        <v>8591</v>
      </c>
      <c r="E124" s="290" t="s">
        <v>25999</v>
      </c>
    </row>
    <row r="125" spans="1:5">
      <c r="A125" s="265" t="str">
        <f t="shared" si="1"/>
        <v>367</v>
      </c>
      <c r="B125" s="265">
        <v>367</v>
      </c>
      <c r="C125" s="265" t="s">
        <v>19419</v>
      </c>
      <c r="D125" s="265" t="s">
        <v>8591</v>
      </c>
      <c r="E125" s="290" t="s">
        <v>26000</v>
      </c>
    </row>
    <row r="126" spans="1:5">
      <c r="A126" s="265" t="str">
        <f t="shared" si="1"/>
        <v>368</v>
      </c>
      <c r="B126" s="265">
        <v>368</v>
      </c>
      <c r="C126" s="265" t="s">
        <v>19421</v>
      </c>
      <c r="D126" s="265" t="s">
        <v>8591</v>
      </c>
      <c r="E126" s="290" t="s">
        <v>26001</v>
      </c>
    </row>
    <row r="127" spans="1:5">
      <c r="A127" s="265" t="str">
        <f t="shared" si="1"/>
        <v>370</v>
      </c>
      <c r="B127" s="265">
        <v>370</v>
      </c>
      <c r="C127" s="265" t="s">
        <v>19420</v>
      </c>
      <c r="D127" s="265" t="s">
        <v>8591</v>
      </c>
      <c r="E127" s="290" t="s">
        <v>17956</v>
      </c>
    </row>
    <row r="128" spans="1:5">
      <c r="A128" s="265" t="str">
        <f t="shared" si="1"/>
        <v>371</v>
      </c>
      <c r="B128" s="265">
        <v>371</v>
      </c>
      <c r="C128" s="265" t="s">
        <v>19427</v>
      </c>
      <c r="D128" s="265" t="s">
        <v>8506</v>
      </c>
      <c r="E128" s="290" t="s">
        <v>9240</v>
      </c>
    </row>
    <row r="129" spans="1:5">
      <c r="A129" s="265" t="str">
        <f t="shared" si="1"/>
        <v>377</v>
      </c>
      <c r="B129" s="265">
        <v>377</v>
      </c>
      <c r="C129" s="265" t="s">
        <v>19483</v>
      </c>
      <c r="D129" s="265" t="s">
        <v>8502</v>
      </c>
      <c r="E129" s="290" t="s">
        <v>26002</v>
      </c>
    </row>
    <row r="130" spans="1:5">
      <c r="A130" s="265" t="str">
        <f t="shared" si="1"/>
        <v>378</v>
      </c>
      <c r="B130" s="265">
        <v>378</v>
      </c>
      <c r="C130" s="265" t="s">
        <v>19454</v>
      </c>
      <c r="D130" s="265" t="s">
        <v>8504</v>
      </c>
      <c r="E130" s="290" t="s">
        <v>9914</v>
      </c>
    </row>
    <row r="131" spans="1:5">
      <c r="A131" s="265" t="str">
        <f t="shared" ref="A131:A194" si="2">IF(ISERROR(SEARCH("/",B131)=6),TRIM(CLEAN(B131)),IF(SEARCH("/",B131)=6,IF(LEN(TRIM(CLEAN(B131)))=7,LEFT(TRIM(CLEAN(B131)),6)&amp;"00"&amp;RIGHT(TRIM(CLEAN(B131)),1),LEFT(TRIM(CLEAN(B131)),6)&amp;"0"&amp;RIGHT(TRIM(CLEAN(B131)),2)),TRIM(CLEAN(B131))))</f>
        <v>379</v>
      </c>
      <c r="B131" s="265">
        <v>379</v>
      </c>
      <c r="C131" s="265" t="s">
        <v>19476</v>
      </c>
      <c r="D131" s="265" t="s">
        <v>8502</v>
      </c>
      <c r="E131" s="290" t="s">
        <v>8590</v>
      </c>
    </row>
    <row r="132" spans="1:5">
      <c r="A132" s="265" t="str">
        <f t="shared" si="2"/>
        <v>390</v>
      </c>
      <c r="B132" s="265">
        <v>390</v>
      </c>
      <c r="C132" s="265" t="s">
        <v>23431</v>
      </c>
      <c r="D132" s="265" t="s">
        <v>8502</v>
      </c>
      <c r="E132" s="290" t="s">
        <v>26003</v>
      </c>
    </row>
    <row r="133" spans="1:5">
      <c r="A133" s="265" t="str">
        <f t="shared" si="2"/>
        <v>392</v>
      </c>
      <c r="B133" s="265">
        <v>392</v>
      </c>
      <c r="C133" s="265" t="s">
        <v>19093</v>
      </c>
      <c r="D133" s="265" t="s">
        <v>8502</v>
      </c>
      <c r="E133" s="290" t="s">
        <v>16500</v>
      </c>
    </row>
    <row r="134" spans="1:5">
      <c r="A134" s="265" t="str">
        <f t="shared" si="2"/>
        <v>393</v>
      </c>
      <c r="B134" s="265">
        <v>393</v>
      </c>
      <c r="C134" s="265" t="s">
        <v>19095</v>
      </c>
      <c r="D134" s="265" t="s">
        <v>8502</v>
      </c>
      <c r="E134" s="290" t="s">
        <v>8916</v>
      </c>
    </row>
    <row r="135" spans="1:5">
      <c r="A135" s="265" t="str">
        <f t="shared" si="2"/>
        <v>394</v>
      </c>
      <c r="B135" s="265">
        <v>394</v>
      </c>
      <c r="C135" s="265" t="s">
        <v>19089</v>
      </c>
      <c r="D135" s="265" t="s">
        <v>8502</v>
      </c>
      <c r="E135" s="290" t="s">
        <v>17010</v>
      </c>
    </row>
    <row r="136" spans="1:5">
      <c r="A136" s="265" t="str">
        <f t="shared" si="2"/>
        <v>395</v>
      </c>
      <c r="B136" s="265">
        <v>395</v>
      </c>
      <c r="C136" s="265" t="s">
        <v>19091</v>
      </c>
      <c r="D136" s="265" t="s">
        <v>8502</v>
      </c>
      <c r="E136" s="290" t="s">
        <v>8602</v>
      </c>
    </row>
    <row r="137" spans="1:5">
      <c r="A137" s="265" t="str">
        <f t="shared" si="2"/>
        <v>396</v>
      </c>
      <c r="B137" s="265">
        <v>396</v>
      </c>
      <c r="C137" s="265" t="s">
        <v>19100</v>
      </c>
      <c r="D137" s="265" t="s">
        <v>8502</v>
      </c>
      <c r="E137" s="290" t="s">
        <v>8621</v>
      </c>
    </row>
    <row r="138" spans="1:5">
      <c r="A138" s="265" t="str">
        <f t="shared" si="2"/>
        <v>397</v>
      </c>
      <c r="B138" s="265">
        <v>397</v>
      </c>
      <c r="C138" s="265" t="s">
        <v>19097</v>
      </c>
      <c r="D138" s="265" t="s">
        <v>8502</v>
      </c>
      <c r="E138" s="290" t="s">
        <v>9413</v>
      </c>
    </row>
    <row r="139" spans="1:5">
      <c r="A139" s="265" t="str">
        <f t="shared" si="2"/>
        <v>398</v>
      </c>
      <c r="B139" s="265">
        <v>398</v>
      </c>
      <c r="C139" s="265" t="s">
        <v>19106</v>
      </c>
      <c r="D139" s="265" t="s">
        <v>8502</v>
      </c>
      <c r="E139" s="290" t="s">
        <v>10264</v>
      </c>
    </row>
    <row r="140" spans="1:5">
      <c r="A140" s="265" t="str">
        <f t="shared" si="2"/>
        <v>399</v>
      </c>
      <c r="B140" s="265">
        <v>399</v>
      </c>
      <c r="C140" s="265" t="s">
        <v>19108</v>
      </c>
      <c r="D140" s="265" t="s">
        <v>8502</v>
      </c>
      <c r="E140" s="290" t="s">
        <v>20983</v>
      </c>
    </row>
    <row r="141" spans="1:5">
      <c r="A141" s="265" t="str">
        <f t="shared" si="2"/>
        <v>400</v>
      </c>
      <c r="B141" s="265">
        <v>400</v>
      </c>
      <c r="C141" s="265" t="s">
        <v>19103</v>
      </c>
      <c r="D141" s="265" t="s">
        <v>8502</v>
      </c>
      <c r="E141" s="290" t="s">
        <v>18026</v>
      </c>
    </row>
    <row r="142" spans="1:5">
      <c r="A142" s="265" t="str">
        <f t="shared" si="2"/>
        <v>402</v>
      </c>
      <c r="B142" s="265">
        <v>402</v>
      </c>
      <c r="C142" s="265" t="s">
        <v>21533</v>
      </c>
      <c r="D142" s="265" t="s">
        <v>8502</v>
      </c>
      <c r="E142" s="290" t="s">
        <v>9109</v>
      </c>
    </row>
    <row r="143" spans="1:5">
      <c r="A143" s="265" t="str">
        <f t="shared" si="2"/>
        <v>404</v>
      </c>
      <c r="B143" s="265">
        <v>404</v>
      </c>
      <c r="C143" s="265" t="s">
        <v>21445</v>
      </c>
      <c r="D143" s="265" t="s">
        <v>8510</v>
      </c>
      <c r="E143" s="290" t="s">
        <v>8618</v>
      </c>
    </row>
    <row r="144" spans="1:5">
      <c r="A144" s="265" t="str">
        <f t="shared" si="2"/>
        <v>406</v>
      </c>
      <c r="B144" s="265">
        <v>406</v>
      </c>
      <c r="C144" s="265" t="s">
        <v>21434</v>
      </c>
      <c r="D144" s="265" t="s">
        <v>8502</v>
      </c>
      <c r="E144" s="290" t="s">
        <v>18203</v>
      </c>
    </row>
    <row r="145" spans="1:5">
      <c r="A145" s="265" t="str">
        <f t="shared" si="2"/>
        <v>407</v>
      </c>
      <c r="B145" s="265">
        <v>407</v>
      </c>
      <c r="C145" s="265" t="s">
        <v>21440</v>
      </c>
      <c r="D145" s="265" t="s">
        <v>8506</v>
      </c>
      <c r="E145" s="290" t="s">
        <v>26004</v>
      </c>
    </row>
    <row r="146" spans="1:5">
      <c r="A146" s="265" t="str">
        <f t="shared" si="2"/>
        <v>408</v>
      </c>
      <c r="B146" s="265">
        <v>408</v>
      </c>
      <c r="C146" s="265" t="s">
        <v>19087</v>
      </c>
      <c r="D146" s="265" t="s">
        <v>8502</v>
      </c>
      <c r="E146" s="290" t="s">
        <v>8638</v>
      </c>
    </row>
    <row r="147" spans="1:5">
      <c r="A147" s="265" t="str">
        <f t="shared" si="2"/>
        <v>410</v>
      </c>
      <c r="B147" s="265">
        <v>410</v>
      </c>
      <c r="C147" s="265" t="s">
        <v>19085</v>
      </c>
      <c r="D147" s="265" t="s">
        <v>8502</v>
      </c>
      <c r="E147" s="290" t="s">
        <v>8707</v>
      </c>
    </row>
    <row r="148" spans="1:5">
      <c r="A148" s="265" t="str">
        <f t="shared" si="2"/>
        <v>411</v>
      </c>
      <c r="B148" s="265">
        <v>411</v>
      </c>
      <c r="C148" s="265" t="s">
        <v>19086</v>
      </c>
      <c r="D148" s="265" t="s">
        <v>8502</v>
      </c>
      <c r="E148" s="290" t="s">
        <v>10587</v>
      </c>
    </row>
    <row r="149" spans="1:5">
      <c r="A149" s="265" t="str">
        <f t="shared" si="2"/>
        <v>412</v>
      </c>
      <c r="B149" s="265">
        <v>412</v>
      </c>
      <c r="C149" s="265" t="s">
        <v>19083</v>
      </c>
      <c r="D149" s="265" t="s">
        <v>8502</v>
      </c>
      <c r="E149" s="290" t="s">
        <v>8566</v>
      </c>
    </row>
    <row r="150" spans="1:5">
      <c r="A150" s="265" t="str">
        <f t="shared" si="2"/>
        <v>414</v>
      </c>
      <c r="B150" s="265">
        <v>414</v>
      </c>
      <c r="C150" s="265" t="s">
        <v>19084</v>
      </c>
      <c r="D150" s="265" t="s">
        <v>8502</v>
      </c>
      <c r="E150" s="290" t="s">
        <v>10550</v>
      </c>
    </row>
    <row r="151" spans="1:5">
      <c r="A151" s="265" t="str">
        <f t="shared" si="2"/>
        <v>415</v>
      </c>
      <c r="B151" s="265">
        <v>415</v>
      </c>
      <c r="C151" s="265" t="s">
        <v>21559</v>
      </c>
      <c r="D151" s="265" t="s">
        <v>8502</v>
      </c>
      <c r="E151" s="290" t="s">
        <v>13097</v>
      </c>
    </row>
    <row r="152" spans="1:5">
      <c r="A152" s="265" t="str">
        <f t="shared" si="2"/>
        <v>416</v>
      </c>
      <c r="B152" s="265">
        <v>416</v>
      </c>
      <c r="C152" s="265" t="s">
        <v>21560</v>
      </c>
      <c r="D152" s="265" t="s">
        <v>8502</v>
      </c>
      <c r="E152" s="290" t="s">
        <v>17703</v>
      </c>
    </row>
    <row r="153" spans="1:5">
      <c r="A153" s="265" t="str">
        <f t="shared" si="2"/>
        <v>417</v>
      </c>
      <c r="B153" s="265">
        <v>417</v>
      </c>
      <c r="C153" s="265" t="s">
        <v>19275</v>
      </c>
      <c r="D153" s="265" t="s">
        <v>8502</v>
      </c>
      <c r="E153" s="290" t="s">
        <v>8605</v>
      </c>
    </row>
    <row r="154" spans="1:5">
      <c r="A154" s="265" t="str">
        <f t="shared" si="2"/>
        <v>420</v>
      </c>
      <c r="B154" s="265">
        <v>420</v>
      </c>
      <c r="C154" s="265" t="s">
        <v>20390</v>
      </c>
      <c r="D154" s="265" t="s">
        <v>8502</v>
      </c>
      <c r="E154" s="290" t="s">
        <v>26005</v>
      </c>
    </row>
    <row r="155" spans="1:5">
      <c r="A155" s="265" t="str">
        <f t="shared" si="2"/>
        <v>421</v>
      </c>
      <c r="B155" s="265">
        <v>421</v>
      </c>
      <c r="C155" s="265" t="s">
        <v>22996</v>
      </c>
      <c r="D155" s="265" t="s">
        <v>8502</v>
      </c>
      <c r="E155" s="290" t="s">
        <v>13509</v>
      </c>
    </row>
    <row r="156" spans="1:5">
      <c r="A156" s="265" t="str">
        <f t="shared" si="2"/>
        <v>425</v>
      </c>
      <c r="B156" s="265">
        <v>425</v>
      </c>
      <c r="C156" s="265" t="s">
        <v>21561</v>
      </c>
      <c r="D156" s="265" t="s">
        <v>8502</v>
      </c>
      <c r="E156" s="290" t="s">
        <v>16844</v>
      </c>
    </row>
    <row r="157" spans="1:5">
      <c r="A157" s="265" t="str">
        <f t="shared" si="2"/>
        <v>426</v>
      </c>
      <c r="B157" s="265">
        <v>426</v>
      </c>
      <c r="C157" s="265" t="s">
        <v>21562</v>
      </c>
      <c r="D157" s="265" t="s">
        <v>8502</v>
      </c>
      <c r="E157" s="290" t="s">
        <v>26006</v>
      </c>
    </row>
    <row r="158" spans="1:5">
      <c r="A158" s="265" t="str">
        <f t="shared" si="2"/>
        <v>427</v>
      </c>
      <c r="B158" s="265">
        <v>427</v>
      </c>
      <c r="C158" s="265" t="s">
        <v>19274</v>
      </c>
      <c r="D158" s="265" t="s">
        <v>8502</v>
      </c>
      <c r="E158" s="290" t="s">
        <v>9078</v>
      </c>
    </row>
    <row r="159" spans="1:5">
      <c r="A159" s="265" t="str">
        <f t="shared" si="2"/>
        <v>428</v>
      </c>
      <c r="B159" s="265">
        <v>428</v>
      </c>
      <c r="C159" s="265" t="s">
        <v>22734</v>
      </c>
      <c r="D159" s="265" t="s">
        <v>8502</v>
      </c>
      <c r="E159" s="290" t="s">
        <v>15893</v>
      </c>
    </row>
    <row r="160" spans="1:5">
      <c r="A160" s="265" t="str">
        <f t="shared" si="2"/>
        <v>429</v>
      </c>
      <c r="B160" s="265">
        <v>429</v>
      </c>
      <c r="C160" s="265" t="s">
        <v>22729</v>
      </c>
      <c r="D160" s="265" t="s">
        <v>8502</v>
      </c>
      <c r="E160" s="290" t="s">
        <v>8977</v>
      </c>
    </row>
    <row r="161" spans="1:5">
      <c r="A161" s="265" t="str">
        <f t="shared" si="2"/>
        <v>430</v>
      </c>
      <c r="B161" s="265">
        <v>430</v>
      </c>
      <c r="C161" s="265" t="s">
        <v>22725</v>
      </c>
      <c r="D161" s="265" t="s">
        <v>8502</v>
      </c>
      <c r="E161" s="290" t="s">
        <v>9163</v>
      </c>
    </row>
    <row r="162" spans="1:5">
      <c r="A162" s="265" t="str">
        <f t="shared" si="2"/>
        <v>431</v>
      </c>
      <c r="B162" s="265">
        <v>431</v>
      </c>
      <c r="C162" s="265" t="s">
        <v>22727</v>
      </c>
      <c r="D162" s="265" t="s">
        <v>8502</v>
      </c>
      <c r="E162" s="290" t="s">
        <v>9092</v>
      </c>
    </row>
    <row r="163" spans="1:5">
      <c r="A163" s="265" t="str">
        <f t="shared" si="2"/>
        <v>432</v>
      </c>
      <c r="B163" s="265">
        <v>432</v>
      </c>
      <c r="C163" s="265" t="s">
        <v>22728</v>
      </c>
      <c r="D163" s="265" t="s">
        <v>8502</v>
      </c>
      <c r="E163" s="290" t="s">
        <v>12947</v>
      </c>
    </row>
    <row r="164" spans="1:5">
      <c r="A164" s="265" t="str">
        <f t="shared" si="2"/>
        <v>433</v>
      </c>
      <c r="B164" s="265">
        <v>433</v>
      </c>
      <c r="C164" s="265" t="s">
        <v>22731</v>
      </c>
      <c r="D164" s="265" t="s">
        <v>8502</v>
      </c>
      <c r="E164" s="290" t="s">
        <v>9152</v>
      </c>
    </row>
    <row r="165" spans="1:5">
      <c r="A165" s="265" t="str">
        <f t="shared" si="2"/>
        <v>436</v>
      </c>
      <c r="B165" s="265">
        <v>436</v>
      </c>
      <c r="C165" s="265" t="s">
        <v>22719</v>
      </c>
      <c r="D165" s="265" t="s">
        <v>8502</v>
      </c>
      <c r="E165" s="290" t="s">
        <v>8561</v>
      </c>
    </row>
    <row r="166" spans="1:5">
      <c r="A166" s="265" t="str">
        <f t="shared" si="2"/>
        <v>437</v>
      </c>
      <c r="B166" s="265">
        <v>437</v>
      </c>
      <c r="C166" s="265" t="s">
        <v>22732</v>
      </c>
      <c r="D166" s="265" t="s">
        <v>8502</v>
      </c>
      <c r="E166" s="290" t="s">
        <v>9425</v>
      </c>
    </row>
    <row r="167" spans="1:5">
      <c r="A167" s="265" t="str">
        <f t="shared" si="2"/>
        <v>439</v>
      </c>
      <c r="B167" s="265">
        <v>439</v>
      </c>
      <c r="C167" s="265" t="s">
        <v>22730</v>
      </c>
      <c r="D167" s="265" t="s">
        <v>8502</v>
      </c>
      <c r="E167" s="290" t="s">
        <v>18006</v>
      </c>
    </row>
    <row r="168" spans="1:5">
      <c r="A168" s="265" t="str">
        <f t="shared" si="2"/>
        <v>441</v>
      </c>
      <c r="B168" s="265">
        <v>441</v>
      </c>
      <c r="C168" s="265" t="s">
        <v>22726</v>
      </c>
      <c r="D168" s="265" t="s">
        <v>8502</v>
      </c>
      <c r="E168" s="290" t="s">
        <v>12602</v>
      </c>
    </row>
    <row r="169" spans="1:5">
      <c r="A169" s="265" t="str">
        <f t="shared" si="2"/>
        <v>442</v>
      </c>
      <c r="B169" s="265">
        <v>442</v>
      </c>
      <c r="C169" s="265" t="s">
        <v>22720</v>
      </c>
      <c r="D169" s="265" t="s">
        <v>8502</v>
      </c>
      <c r="E169" s="290" t="s">
        <v>10011</v>
      </c>
    </row>
    <row r="170" spans="1:5">
      <c r="A170" s="265" t="str">
        <f t="shared" si="2"/>
        <v>444</v>
      </c>
      <c r="B170" s="265">
        <v>444</v>
      </c>
      <c r="C170" s="265" t="s">
        <v>22881</v>
      </c>
      <c r="D170" s="265" t="s">
        <v>8502</v>
      </c>
      <c r="E170" s="290" t="s">
        <v>19152</v>
      </c>
    </row>
    <row r="171" spans="1:5">
      <c r="A171" s="265" t="str">
        <f t="shared" si="2"/>
        <v>445</v>
      </c>
      <c r="B171" s="265">
        <v>445</v>
      </c>
      <c r="C171" s="265" t="s">
        <v>22883</v>
      </c>
      <c r="D171" s="265" t="s">
        <v>8502</v>
      </c>
      <c r="E171" s="290" t="s">
        <v>17015</v>
      </c>
    </row>
    <row r="172" spans="1:5">
      <c r="A172" s="265" t="str">
        <f t="shared" si="2"/>
        <v>509</v>
      </c>
      <c r="B172" s="265">
        <v>509</v>
      </c>
      <c r="C172" s="265" t="s">
        <v>19479</v>
      </c>
      <c r="D172" s="265" t="s">
        <v>8506</v>
      </c>
      <c r="E172" s="290" t="s">
        <v>9502</v>
      </c>
    </row>
    <row r="173" spans="1:5">
      <c r="A173" s="265" t="str">
        <f t="shared" si="2"/>
        <v>510</v>
      </c>
      <c r="B173" s="265">
        <v>510</v>
      </c>
      <c r="C173" s="265" t="s">
        <v>19477</v>
      </c>
      <c r="D173" s="265" t="s">
        <v>8506</v>
      </c>
      <c r="E173" s="290" t="s">
        <v>8950</v>
      </c>
    </row>
    <row r="174" spans="1:5">
      <c r="A174" s="265" t="str">
        <f t="shared" si="2"/>
        <v>511</v>
      </c>
      <c r="B174" s="265">
        <v>511</v>
      </c>
      <c r="C174" s="265" t="s">
        <v>23105</v>
      </c>
      <c r="D174" s="265" t="s">
        <v>8498</v>
      </c>
      <c r="E174" s="290" t="s">
        <v>8855</v>
      </c>
    </row>
    <row r="175" spans="1:5">
      <c r="A175" s="265" t="str">
        <f t="shared" si="2"/>
        <v>516</v>
      </c>
      <c r="B175" s="265">
        <v>516</v>
      </c>
      <c r="C175" s="265" t="s">
        <v>19478</v>
      </c>
      <c r="D175" s="265" t="s">
        <v>8506</v>
      </c>
      <c r="E175" s="290" t="s">
        <v>8755</v>
      </c>
    </row>
    <row r="176" spans="1:5">
      <c r="A176" s="265" t="str">
        <f t="shared" si="2"/>
        <v>517</v>
      </c>
      <c r="B176" s="265">
        <v>517</v>
      </c>
      <c r="C176" s="265" t="s">
        <v>21184</v>
      </c>
      <c r="D176" s="265" t="s">
        <v>8498</v>
      </c>
      <c r="E176" s="290" t="s">
        <v>16392</v>
      </c>
    </row>
    <row r="177" spans="1:5">
      <c r="A177" s="265" t="str">
        <f t="shared" si="2"/>
        <v>532</v>
      </c>
      <c r="B177" s="265">
        <v>532</v>
      </c>
      <c r="C177" s="265" t="s">
        <v>19504</v>
      </c>
      <c r="D177" s="265" t="s">
        <v>8504</v>
      </c>
      <c r="E177" s="290" t="s">
        <v>23100</v>
      </c>
    </row>
    <row r="178" spans="1:5">
      <c r="A178" s="265" t="str">
        <f t="shared" si="2"/>
        <v>533</v>
      </c>
      <c r="B178" s="265">
        <v>533</v>
      </c>
      <c r="C178" s="265" t="s">
        <v>23279</v>
      </c>
      <c r="D178" s="265" t="s">
        <v>8500</v>
      </c>
      <c r="E178" s="290" t="s">
        <v>24302</v>
      </c>
    </row>
    <row r="179" spans="1:5">
      <c r="A179" s="265" t="str">
        <f t="shared" si="2"/>
        <v>536</v>
      </c>
      <c r="B179" s="265">
        <v>536</v>
      </c>
      <c r="C179" s="265" t="s">
        <v>23282</v>
      </c>
      <c r="D179" s="265" t="s">
        <v>8500</v>
      </c>
      <c r="E179" s="290" t="s">
        <v>26007</v>
      </c>
    </row>
    <row r="180" spans="1:5">
      <c r="A180" s="265" t="str">
        <f t="shared" si="2"/>
        <v>540</v>
      </c>
      <c r="B180" s="265">
        <v>540</v>
      </c>
      <c r="C180" s="265" t="s">
        <v>19523</v>
      </c>
      <c r="D180" s="265" t="s">
        <v>8502</v>
      </c>
      <c r="E180" s="290" t="s">
        <v>19524</v>
      </c>
    </row>
    <row r="181" spans="1:5">
      <c r="A181" s="265" t="str">
        <f t="shared" si="2"/>
        <v>541</v>
      </c>
      <c r="B181" s="265">
        <v>541</v>
      </c>
      <c r="C181" s="265" t="s">
        <v>19519</v>
      </c>
      <c r="D181" s="265" t="s">
        <v>8502</v>
      </c>
      <c r="E181" s="290" t="s">
        <v>19520</v>
      </c>
    </row>
    <row r="182" spans="1:5">
      <c r="A182" s="265" t="str">
        <f t="shared" si="2"/>
        <v>542</v>
      </c>
      <c r="B182" s="265">
        <v>542</v>
      </c>
      <c r="C182" s="265" t="s">
        <v>19521</v>
      </c>
      <c r="D182" s="265" t="s">
        <v>8502</v>
      </c>
      <c r="E182" s="290" t="s">
        <v>19522</v>
      </c>
    </row>
    <row r="183" spans="1:5">
      <c r="A183" s="265" t="str">
        <f t="shared" si="2"/>
        <v>546</v>
      </c>
      <c r="B183" s="265">
        <v>546</v>
      </c>
      <c r="C183" s="265" t="s">
        <v>19556</v>
      </c>
      <c r="D183" s="265" t="s">
        <v>8506</v>
      </c>
      <c r="E183" s="290" t="s">
        <v>8900</v>
      </c>
    </row>
    <row r="184" spans="1:5">
      <c r="A184" s="265" t="str">
        <f t="shared" si="2"/>
        <v>547</v>
      </c>
      <c r="B184" s="265">
        <v>547</v>
      </c>
      <c r="C184" s="265" t="s">
        <v>19570</v>
      </c>
      <c r="D184" s="265" t="s">
        <v>8510</v>
      </c>
      <c r="E184" s="290" t="s">
        <v>19735</v>
      </c>
    </row>
    <row r="185" spans="1:5">
      <c r="A185" s="265" t="str">
        <f t="shared" si="2"/>
        <v>549</v>
      </c>
      <c r="B185" s="265">
        <v>549</v>
      </c>
      <c r="C185" s="265" t="s">
        <v>19565</v>
      </c>
      <c r="D185" s="265" t="s">
        <v>8510</v>
      </c>
      <c r="E185" s="290" t="s">
        <v>26008</v>
      </c>
    </row>
    <row r="186" spans="1:5">
      <c r="A186" s="265" t="str">
        <f t="shared" si="2"/>
        <v>551</v>
      </c>
      <c r="B186" s="265">
        <v>551</v>
      </c>
      <c r="C186" s="265" t="s">
        <v>19566</v>
      </c>
      <c r="D186" s="265" t="s">
        <v>8510</v>
      </c>
      <c r="E186" s="290" t="s">
        <v>26009</v>
      </c>
    </row>
    <row r="187" spans="1:5">
      <c r="A187" s="265" t="str">
        <f t="shared" si="2"/>
        <v>552</v>
      </c>
      <c r="B187" s="265">
        <v>552</v>
      </c>
      <c r="C187" s="265" t="s">
        <v>19563</v>
      </c>
      <c r="D187" s="265" t="s">
        <v>8510</v>
      </c>
      <c r="E187" s="290" t="s">
        <v>8875</v>
      </c>
    </row>
    <row r="188" spans="1:5">
      <c r="A188" s="265" t="str">
        <f t="shared" si="2"/>
        <v>555</v>
      </c>
      <c r="B188" s="265">
        <v>555</v>
      </c>
      <c r="C188" s="265" t="s">
        <v>19560</v>
      </c>
      <c r="D188" s="265" t="s">
        <v>8510</v>
      </c>
      <c r="E188" s="290" t="s">
        <v>9299</v>
      </c>
    </row>
    <row r="189" spans="1:5">
      <c r="A189" s="265" t="str">
        <f t="shared" si="2"/>
        <v>557</v>
      </c>
      <c r="B189" s="265">
        <v>557</v>
      </c>
      <c r="C189" s="265" t="s">
        <v>19561</v>
      </c>
      <c r="D189" s="265" t="s">
        <v>8510</v>
      </c>
      <c r="E189" s="290" t="s">
        <v>26001</v>
      </c>
    </row>
    <row r="190" spans="1:5">
      <c r="A190" s="265" t="str">
        <f t="shared" si="2"/>
        <v>559</v>
      </c>
      <c r="B190" s="265">
        <v>559</v>
      </c>
      <c r="C190" s="265" t="s">
        <v>19567</v>
      </c>
      <c r="D190" s="265" t="s">
        <v>8510</v>
      </c>
      <c r="E190" s="290" t="s">
        <v>25762</v>
      </c>
    </row>
    <row r="191" spans="1:5">
      <c r="A191" s="265" t="str">
        <f t="shared" si="2"/>
        <v>560</v>
      </c>
      <c r="B191" s="265">
        <v>560</v>
      </c>
      <c r="C191" s="265" t="s">
        <v>19569</v>
      </c>
      <c r="D191" s="265" t="s">
        <v>8510</v>
      </c>
      <c r="E191" s="290" t="s">
        <v>16681</v>
      </c>
    </row>
    <row r="192" spans="1:5">
      <c r="A192" s="265" t="str">
        <f t="shared" si="2"/>
        <v>563</v>
      </c>
      <c r="B192" s="265">
        <v>563</v>
      </c>
      <c r="C192" s="265" t="s">
        <v>19564</v>
      </c>
      <c r="D192" s="265" t="s">
        <v>8510</v>
      </c>
      <c r="E192" s="290" t="s">
        <v>26010</v>
      </c>
    </row>
    <row r="193" spans="1:5">
      <c r="A193" s="265" t="str">
        <f t="shared" si="2"/>
        <v>565</v>
      </c>
      <c r="B193" s="265">
        <v>565</v>
      </c>
      <c r="C193" s="265" t="s">
        <v>19558</v>
      </c>
      <c r="D193" s="265" t="s">
        <v>8510</v>
      </c>
      <c r="E193" s="290" t="s">
        <v>26011</v>
      </c>
    </row>
    <row r="194" spans="1:5">
      <c r="A194" s="265" t="str">
        <f t="shared" si="2"/>
        <v>566</v>
      </c>
      <c r="B194" s="265">
        <v>566</v>
      </c>
      <c r="C194" s="265" t="s">
        <v>19557</v>
      </c>
      <c r="D194" s="265" t="s">
        <v>8510</v>
      </c>
      <c r="E194" s="290" t="s">
        <v>13265</v>
      </c>
    </row>
    <row r="195" spans="1:5">
      <c r="A195" s="265" t="str">
        <f t="shared" ref="A195:A258" si="3">IF(ISERROR(SEARCH("/",B195)=6),TRIM(CLEAN(B195)),IF(SEARCH("/",B195)=6,IF(LEN(TRIM(CLEAN(B195)))=7,LEFT(TRIM(CLEAN(B195)),6)&amp;"00"&amp;RIGHT(TRIM(CLEAN(B195)),1),LEFT(TRIM(CLEAN(B195)),6)&amp;"0"&amp;RIGHT(TRIM(CLEAN(B195)),2)),TRIM(CLEAN(B195))))</f>
        <v>567</v>
      </c>
      <c r="B195" s="265">
        <v>567</v>
      </c>
      <c r="C195" s="265" t="s">
        <v>20183</v>
      </c>
      <c r="D195" s="265" t="s">
        <v>8510</v>
      </c>
      <c r="E195" s="290" t="s">
        <v>9914</v>
      </c>
    </row>
    <row r="196" spans="1:5">
      <c r="A196" s="265" t="str">
        <f t="shared" si="3"/>
        <v>568</v>
      </c>
      <c r="B196" s="265">
        <v>568</v>
      </c>
      <c r="C196" s="265" t="s">
        <v>20186</v>
      </c>
      <c r="D196" s="265" t="s">
        <v>8510</v>
      </c>
      <c r="E196" s="290" t="s">
        <v>26012</v>
      </c>
    </row>
    <row r="197" spans="1:5">
      <c r="A197" s="265" t="str">
        <f t="shared" si="3"/>
        <v>574</v>
      </c>
      <c r="B197" s="265">
        <v>574</v>
      </c>
      <c r="C197" s="265" t="s">
        <v>20185</v>
      </c>
      <c r="D197" s="265" t="s">
        <v>8510</v>
      </c>
      <c r="E197" s="290" t="s">
        <v>9450</v>
      </c>
    </row>
    <row r="198" spans="1:5">
      <c r="A198" s="265" t="str">
        <f t="shared" si="3"/>
        <v>583</v>
      </c>
      <c r="B198" s="265">
        <v>583</v>
      </c>
      <c r="C198" s="265" t="s">
        <v>19292</v>
      </c>
      <c r="D198" s="265" t="s">
        <v>8506</v>
      </c>
      <c r="E198" s="290" t="s">
        <v>26013</v>
      </c>
    </row>
    <row r="199" spans="1:5">
      <c r="A199" s="265" t="str">
        <f t="shared" si="3"/>
        <v>584</v>
      </c>
      <c r="B199" s="265">
        <v>584</v>
      </c>
      <c r="C199" s="265" t="s">
        <v>20197</v>
      </c>
      <c r="D199" s="265" t="s">
        <v>8510</v>
      </c>
      <c r="E199" s="290" t="s">
        <v>18938</v>
      </c>
    </row>
    <row r="200" spans="1:5">
      <c r="A200" s="265" t="str">
        <f t="shared" si="3"/>
        <v>585</v>
      </c>
      <c r="B200" s="265">
        <v>585</v>
      </c>
      <c r="C200" s="265" t="s">
        <v>20187</v>
      </c>
      <c r="D200" s="265" t="s">
        <v>8506</v>
      </c>
      <c r="E200" s="290" t="s">
        <v>18268</v>
      </c>
    </row>
    <row r="201" spans="1:5">
      <c r="A201" s="265" t="str">
        <f t="shared" si="3"/>
        <v>586</v>
      </c>
      <c r="B201" s="265">
        <v>586</v>
      </c>
      <c r="C201" s="265" t="s">
        <v>20192</v>
      </c>
      <c r="D201" s="265" t="s">
        <v>8510</v>
      </c>
      <c r="E201" s="290" t="s">
        <v>20347</v>
      </c>
    </row>
    <row r="202" spans="1:5">
      <c r="A202" s="265" t="str">
        <f t="shared" si="3"/>
        <v>587</v>
      </c>
      <c r="B202" s="265">
        <v>587</v>
      </c>
      <c r="C202" s="265" t="s">
        <v>20189</v>
      </c>
      <c r="D202" s="265" t="s">
        <v>8506</v>
      </c>
      <c r="E202" s="290" t="s">
        <v>18978</v>
      </c>
    </row>
    <row r="203" spans="1:5">
      <c r="A203" s="265" t="str">
        <f t="shared" si="3"/>
        <v>588</v>
      </c>
      <c r="B203" s="265">
        <v>588</v>
      </c>
      <c r="C203" s="265" t="s">
        <v>20194</v>
      </c>
      <c r="D203" s="265" t="s">
        <v>8510</v>
      </c>
      <c r="E203" s="290" t="s">
        <v>26014</v>
      </c>
    </row>
    <row r="204" spans="1:5">
      <c r="A204" s="265" t="str">
        <f t="shared" si="3"/>
        <v>589</v>
      </c>
      <c r="B204" s="265">
        <v>589</v>
      </c>
      <c r="C204" s="265" t="s">
        <v>20196</v>
      </c>
      <c r="D204" s="265" t="s">
        <v>8510</v>
      </c>
      <c r="E204" s="290" t="s">
        <v>26015</v>
      </c>
    </row>
    <row r="205" spans="1:5">
      <c r="A205" s="265" t="str">
        <f t="shared" si="3"/>
        <v>590</v>
      </c>
      <c r="B205" s="265">
        <v>590</v>
      </c>
      <c r="C205" s="265" t="s">
        <v>20190</v>
      </c>
      <c r="D205" s="265" t="s">
        <v>8506</v>
      </c>
      <c r="E205" s="290" t="s">
        <v>26016</v>
      </c>
    </row>
    <row r="206" spans="1:5">
      <c r="A206" s="265" t="str">
        <f t="shared" si="3"/>
        <v>591</v>
      </c>
      <c r="B206" s="265">
        <v>591</v>
      </c>
      <c r="C206" s="265" t="s">
        <v>20193</v>
      </c>
      <c r="D206" s="265" t="s">
        <v>8506</v>
      </c>
      <c r="E206" s="290" t="s">
        <v>18268</v>
      </c>
    </row>
    <row r="207" spans="1:5">
      <c r="A207" s="265" t="str">
        <f t="shared" si="3"/>
        <v>592</v>
      </c>
      <c r="B207" s="265">
        <v>592</v>
      </c>
      <c r="C207" s="265" t="s">
        <v>20191</v>
      </c>
      <c r="D207" s="265" t="s">
        <v>8506</v>
      </c>
      <c r="E207" s="290" t="s">
        <v>18978</v>
      </c>
    </row>
    <row r="208" spans="1:5">
      <c r="A208" s="265" t="str">
        <f t="shared" si="3"/>
        <v>599</v>
      </c>
      <c r="B208" s="265">
        <v>599</v>
      </c>
      <c r="C208" s="265" t="s">
        <v>26017</v>
      </c>
      <c r="D208" s="265" t="s">
        <v>8500</v>
      </c>
      <c r="E208" s="290" t="s">
        <v>26018</v>
      </c>
    </row>
    <row r="209" spans="1:5">
      <c r="A209" s="265" t="str">
        <f t="shared" si="3"/>
        <v>606</v>
      </c>
      <c r="B209" s="265">
        <v>606</v>
      </c>
      <c r="C209" s="265" t="s">
        <v>19068</v>
      </c>
      <c r="D209" s="265" t="s">
        <v>8500</v>
      </c>
      <c r="E209" s="290" t="s">
        <v>26019</v>
      </c>
    </row>
    <row r="210" spans="1:5">
      <c r="A210" s="265" t="str">
        <f t="shared" si="3"/>
        <v>615</v>
      </c>
      <c r="B210" s="265">
        <v>615</v>
      </c>
      <c r="C210" s="265" t="s">
        <v>19067</v>
      </c>
      <c r="D210" s="265" t="s">
        <v>8500</v>
      </c>
      <c r="E210" s="290" t="s">
        <v>26020</v>
      </c>
    </row>
    <row r="211" spans="1:5">
      <c r="A211" s="265" t="str">
        <f t="shared" si="3"/>
        <v>626</v>
      </c>
      <c r="B211" s="265">
        <v>626</v>
      </c>
      <c r="C211" s="265" t="s">
        <v>22398</v>
      </c>
      <c r="D211" s="265" t="s">
        <v>8506</v>
      </c>
      <c r="E211" s="290" t="s">
        <v>18090</v>
      </c>
    </row>
    <row r="212" spans="1:5">
      <c r="A212" s="265" t="str">
        <f t="shared" si="3"/>
        <v>647</v>
      </c>
      <c r="B212" s="265">
        <v>647</v>
      </c>
      <c r="C212" s="265" t="s">
        <v>19590</v>
      </c>
      <c r="D212" s="265" t="s">
        <v>8504</v>
      </c>
      <c r="E212" s="290" t="s">
        <v>8626</v>
      </c>
    </row>
    <row r="213" spans="1:5">
      <c r="A213" s="265" t="str">
        <f t="shared" si="3"/>
        <v>650</v>
      </c>
      <c r="B213" s="265">
        <v>650</v>
      </c>
      <c r="C213" s="265" t="s">
        <v>19633</v>
      </c>
      <c r="D213" s="265" t="s">
        <v>8502</v>
      </c>
      <c r="E213" s="290" t="s">
        <v>18256</v>
      </c>
    </row>
    <row r="214" spans="1:5">
      <c r="A214" s="265" t="str">
        <f t="shared" si="3"/>
        <v>651</v>
      </c>
      <c r="B214" s="265">
        <v>651</v>
      </c>
      <c r="C214" s="265" t="s">
        <v>19631</v>
      </c>
      <c r="D214" s="265" t="s">
        <v>8502</v>
      </c>
      <c r="E214" s="290" t="s">
        <v>16626</v>
      </c>
    </row>
    <row r="215" spans="1:5">
      <c r="A215" s="265" t="str">
        <f t="shared" si="3"/>
        <v>652</v>
      </c>
      <c r="B215" s="265">
        <v>652</v>
      </c>
      <c r="C215" s="265" t="s">
        <v>19630</v>
      </c>
      <c r="D215" s="265" t="s">
        <v>8500</v>
      </c>
      <c r="E215" s="290" t="s">
        <v>26021</v>
      </c>
    </row>
    <row r="216" spans="1:5">
      <c r="A216" s="265" t="str">
        <f t="shared" si="3"/>
        <v>654</v>
      </c>
      <c r="B216" s="265">
        <v>654</v>
      </c>
      <c r="C216" s="265" t="s">
        <v>19632</v>
      </c>
      <c r="D216" s="265" t="s">
        <v>8502</v>
      </c>
      <c r="E216" s="290" t="s">
        <v>8826</v>
      </c>
    </row>
    <row r="217" spans="1:5">
      <c r="A217" s="265" t="str">
        <f t="shared" si="3"/>
        <v>658</v>
      </c>
      <c r="B217" s="265">
        <v>658</v>
      </c>
      <c r="C217" s="265" t="s">
        <v>20178</v>
      </c>
      <c r="D217" s="265" t="s">
        <v>8502</v>
      </c>
      <c r="E217" s="290" t="s">
        <v>8808</v>
      </c>
    </row>
    <row r="218" spans="1:5">
      <c r="A218" s="265" t="str">
        <f t="shared" si="3"/>
        <v>659</v>
      </c>
      <c r="B218" s="265">
        <v>659</v>
      </c>
      <c r="C218" s="265" t="s">
        <v>20176</v>
      </c>
      <c r="D218" s="265" t="s">
        <v>8502</v>
      </c>
      <c r="E218" s="290" t="s">
        <v>11835</v>
      </c>
    </row>
    <row r="219" spans="1:5">
      <c r="A219" s="265" t="str">
        <f t="shared" si="3"/>
        <v>660</v>
      </c>
      <c r="B219" s="265">
        <v>660</v>
      </c>
      <c r="C219" s="265" t="s">
        <v>20177</v>
      </c>
      <c r="D219" s="265" t="s">
        <v>8502</v>
      </c>
      <c r="E219" s="290" t="s">
        <v>8542</v>
      </c>
    </row>
    <row r="220" spans="1:5">
      <c r="A220" s="265" t="str">
        <f t="shared" si="3"/>
        <v>665</v>
      </c>
      <c r="B220" s="265">
        <v>665</v>
      </c>
      <c r="C220" s="265" t="s">
        <v>21119</v>
      </c>
      <c r="D220" s="265" t="s">
        <v>8502</v>
      </c>
      <c r="E220" s="290" t="s">
        <v>26022</v>
      </c>
    </row>
    <row r="221" spans="1:5">
      <c r="A221" s="265" t="str">
        <f t="shared" si="3"/>
        <v>666</v>
      </c>
      <c r="B221" s="265">
        <v>666</v>
      </c>
      <c r="C221" s="265" t="s">
        <v>21118</v>
      </c>
      <c r="D221" s="265" t="s">
        <v>8502</v>
      </c>
      <c r="E221" s="290" t="s">
        <v>16427</v>
      </c>
    </row>
    <row r="222" spans="1:5">
      <c r="A222" s="265" t="str">
        <f t="shared" si="3"/>
        <v>668</v>
      </c>
      <c r="B222" s="265">
        <v>668</v>
      </c>
      <c r="C222" s="265" t="s">
        <v>21116</v>
      </c>
      <c r="D222" s="265" t="s">
        <v>8502</v>
      </c>
      <c r="E222" s="290" t="s">
        <v>9384</v>
      </c>
    </row>
    <row r="223" spans="1:5">
      <c r="A223" s="265" t="str">
        <f t="shared" si="3"/>
        <v>672</v>
      </c>
      <c r="B223" s="265">
        <v>672</v>
      </c>
      <c r="C223" s="265" t="s">
        <v>21115</v>
      </c>
      <c r="D223" s="265" t="s">
        <v>8502</v>
      </c>
      <c r="E223" s="290" t="s">
        <v>8849</v>
      </c>
    </row>
    <row r="224" spans="1:5">
      <c r="A224" s="265" t="str">
        <f t="shared" si="3"/>
        <v>674</v>
      </c>
      <c r="B224" s="265">
        <v>674</v>
      </c>
      <c r="C224" s="265" t="s">
        <v>19628</v>
      </c>
      <c r="D224" s="265" t="s">
        <v>8500</v>
      </c>
      <c r="E224" s="290" t="s">
        <v>26023</v>
      </c>
    </row>
    <row r="225" spans="1:5">
      <c r="A225" s="265" t="str">
        <f t="shared" si="3"/>
        <v>679</v>
      </c>
      <c r="B225" s="265">
        <v>679</v>
      </c>
      <c r="C225" s="265" t="s">
        <v>19654</v>
      </c>
      <c r="D225" s="265" t="s">
        <v>8500</v>
      </c>
      <c r="E225" s="290" t="s">
        <v>25587</v>
      </c>
    </row>
    <row r="226" spans="1:5">
      <c r="A226" s="265" t="str">
        <f t="shared" si="3"/>
        <v>695</v>
      </c>
      <c r="B226" s="265">
        <v>695</v>
      </c>
      <c r="C226" s="265" t="s">
        <v>19653</v>
      </c>
      <c r="D226" s="265" t="s">
        <v>8500</v>
      </c>
      <c r="E226" s="290" t="s">
        <v>26024</v>
      </c>
    </row>
    <row r="227" spans="1:5">
      <c r="A227" s="265" t="str">
        <f t="shared" si="3"/>
        <v>709</v>
      </c>
      <c r="B227" s="265">
        <v>709</v>
      </c>
      <c r="C227" s="265" t="s">
        <v>19621</v>
      </c>
      <c r="D227" s="265" t="s">
        <v>8500</v>
      </c>
      <c r="E227" s="290" t="s">
        <v>26025</v>
      </c>
    </row>
    <row r="228" spans="1:5">
      <c r="A228" s="265" t="str">
        <f t="shared" si="3"/>
        <v>711</v>
      </c>
      <c r="B228" s="265">
        <v>711</v>
      </c>
      <c r="C228" s="265" t="s">
        <v>19655</v>
      </c>
      <c r="D228" s="265" t="s">
        <v>8500</v>
      </c>
      <c r="E228" s="290" t="s">
        <v>26026</v>
      </c>
    </row>
    <row r="229" spans="1:5">
      <c r="A229" s="265" t="str">
        <f t="shared" si="3"/>
        <v>712</v>
      </c>
      <c r="B229" s="265">
        <v>712</v>
      </c>
      <c r="C229" s="265" t="s">
        <v>19657</v>
      </c>
      <c r="D229" s="265" t="s">
        <v>8500</v>
      </c>
      <c r="E229" s="290" t="s">
        <v>26027</v>
      </c>
    </row>
    <row r="230" spans="1:5">
      <c r="A230" s="265" t="str">
        <f t="shared" si="3"/>
        <v>715</v>
      </c>
      <c r="B230" s="265">
        <v>715</v>
      </c>
      <c r="C230" s="265" t="s">
        <v>19592</v>
      </c>
      <c r="D230" s="265" t="s">
        <v>8502</v>
      </c>
      <c r="E230" s="290" t="s">
        <v>26028</v>
      </c>
    </row>
    <row r="231" spans="1:5">
      <c r="A231" s="265" t="str">
        <f t="shared" si="3"/>
        <v>716</v>
      </c>
      <c r="B231" s="265">
        <v>716</v>
      </c>
      <c r="C231" s="265" t="s">
        <v>19593</v>
      </c>
      <c r="D231" s="265" t="s">
        <v>8502</v>
      </c>
      <c r="E231" s="290" t="s">
        <v>16687</v>
      </c>
    </row>
    <row r="232" spans="1:5">
      <c r="A232" s="265" t="str">
        <f t="shared" si="3"/>
        <v>718</v>
      </c>
      <c r="B232" s="265">
        <v>718</v>
      </c>
      <c r="C232" s="265" t="s">
        <v>19634</v>
      </c>
      <c r="D232" s="265" t="s">
        <v>8502</v>
      </c>
      <c r="E232" s="290" t="s">
        <v>18050</v>
      </c>
    </row>
    <row r="233" spans="1:5">
      <c r="A233" s="265" t="str">
        <f t="shared" si="3"/>
        <v>723</v>
      </c>
      <c r="B233" s="265">
        <v>723</v>
      </c>
      <c r="C233" s="265" t="s">
        <v>22537</v>
      </c>
      <c r="D233" s="265" t="s">
        <v>8502</v>
      </c>
      <c r="E233" s="290" t="s">
        <v>26029</v>
      </c>
    </row>
    <row r="234" spans="1:5">
      <c r="A234" s="265" t="str">
        <f t="shared" si="3"/>
        <v>729</v>
      </c>
      <c r="B234" s="265">
        <v>729</v>
      </c>
      <c r="C234" s="265" t="s">
        <v>19663</v>
      </c>
      <c r="D234" s="265" t="s">
        <v>8502</v>
      </c>
      <c r="E234" s="290" t="s">
        <v>26030</v>
      </c>
    </row>
    <row r="235" spans="1:5">
      <c r="A235" s="265" t="str">
        <f t="shared" si="3"/>
        <v>730</v>
      </c>
      <c r="B235" s="265">
        <v>730</v>
      </c>
      <c r="C235" s="265" t="s">
        <v>22536</v>
      </c>
      <c r="D235" s="265" t="s">
        <v>8502</v>
      </c>
      <c r="E235" s="290" t="s">
        <v>26031</v>
      </c>
    </row>
    <row r="236" spans="1:5">
      <c r="A236" s="265" t="str">
        <f t="shared" si="3"/>
        <v>731</v>
      </c>
      <c r="B236" s="265">
        <v>731</v>
      </c>
      <c r="C236" s="265" t="s">
        <v>19665</v>
      </c>
      <c r="D236" s="265" t="s">
        <v>8502</v>
      </c>
      <c r="E236" s="290" t="s">
        <v>26032</v>
      </c>
    </row>
    <row r="237" spans="1:5">
      <c r="A237" s="265" t="str">
        <f t="shared" si="3"/>
        <v>732</v>
      </c>
      <c r="B237" s="265">
        <v>732</v>
      </c>
      <c r="C237" s="265" t="s">
        <v>19668</v>
      </c>
      <c r="D237" s="265" t="s">
        <v>8502</v>
      </c>
      <c r="E237" s="290" t="s">
        <v>26033</v>
      </c>
    </row>
    <row r="238" spans="1:5">
      <c r="A238" s="265" t="str">
        <f t="shared" si="3"/>
        <v>733</v>
      </c>
      <c r="B238" s="265">
        <v>733</v>
      </c>
      <c r="C238" s="265" t="s">
        <v>19667</v>
      </c>
      <c r="D238" s="265" t="s">
        <v>8502</v>
      </c>
      <c r="E238" s="290" t="s">
        <v>26034</v>
      </c>
    </row>
    <row r="239" spans="1:5">
      <c r="A239" s="265" t="str">
        <f t="shared" si="3"/>
        <v>734</v>
      </c>
      <c r="B239" s="265">
        <v>734</v>
      </c>
      <c r="C239" s="265" t="s">
        <v>19672</v>
      </c>
      <c r="D239" s="265" t="s">
        <v>8502</v>
      </c>
      <c r="E239" s="290" t="s">
        <v>26035</v>
      </c>
    </row>
    <row r="240" spans="1:5">
      <c r="A240" s="265" t="str">
        <f t="shared" si="3"/>
        <v>735</v>
      </c>
      <c r="B240" s="265">
        <v>735</v>
      </c>
      <c r="C240" s="265" t="s">
        <v>19661</v>
      </c>
      <c r="D240" s="265" t="s">
        <v>8502</v>
      </c>
      <c r="E240" s="290" t="s">
        <v>26036</v>
      </c>
    </row>
    <row r="241" spans="1:5">
      <c r="A241" s="265" t="str">
        <f t="shared" si="3"/>
        <v>736</v>
      </c>
      <c r="B241" s="265">
        <v>736</v>
      </c>
      <c r="C241" s="265" t="s">
        <v>19662</v>
      </c>
      <c r="D241" s="265" t="s">
        <v>8502</v>
      </c>
      <c r="E241" s="290" t="s">
        <v>26037</v>
      </c>
    </row>
    <row r="242" spans="1:5">
      <c r="A242" s="265" t="str">
        <f t="shared" si="3"/>
        <v>737</v>
      </c>
      <c r="B242" s="265">
        <v>737</v>
      </c>
      <c r="C242" s="265" t="s">
        <v>19669</v>
      </c>
      <c r="D242" s="265" t="s">
        <v>8502</v>
      </c>
      <c r="E242" s="290" t="s">
        <v>26038</v>
      </c>
    </row>
    <row r="243" spans="1:5">
      <c r="A243" s="265" t="str">
        <f t="shared" si="3"/>
        <v>738</v>
      </c>
      <c r="B243" s="265">
        <v>738</v>
      </c>
      <c r="C243" s="265" t="s">
        <v>19670</v>
      </c>
      <c r="D243" s="265" t="s">
        <v>8502</v>
      </c>
      <c r="E243" s="290" t="s">
        <v>26039</v>
      </c>
    </row>
    <row r="244" spans="1:5">
      <c r="A244" s="265" t="str">
        <f t="shared" si="3"/>
        <v>740</v>
      </c>
      <c r="B244" s="265">
        <v>740</v>
      </c>
      <c r="C244" s="265" t="s">
        <v>19671</v>
      </c>
      <c r="D244" s="265" t="s">
        <v>8502</v>
      </c>
      <c r="E244" s="290" t="s">
        <v>26040</v>
      </c>
    </row>
    <row r="245" spans="1:5">
      <c r="A245" s="265" t="str">
        <f t="shared" si="3"/>
        <v>743</v>
      </c>
      <c r="B245" s="265">
        <v>743</v>
      </c>
      <c r="C245" s="265" t="s">
        <v>22036</v>
      </c>
      <c r="D245" s="265" t="s">
        <v>8504</v>
      </c>
      <c r="E245" s="290" t="s">
        <v>10742</v>
      </c>
    </row>
    <row r="246" spans="1:5">
      <c r="A246" s="265" t="str">
        <f t="shared" si="3"/>
        <v>746</v>
      </c>
      <c r="B246" s="265">
        <v>746</v>
      </c>
      <c r="C246" s="265" t="s">
        <v>21999</v>
      </c>
      <c r="D246" s="265" t="s">
        <v>8502</v>
      </c>
      <c r="E246" s="290" t="s">
        <v>26041</v>
      </c>
    </row>
    <row r="247" spans="1:5">
      <c r="A247" s="265" t="str">
        <f t="shared" si="3"/>
        <v>749</v>
      </c>
      <c r="B247" s="265">
        <v>749</v>
      </c>
      <c r="C247" s="265" t="s">
        <v>19680</v>
      </c>
      <c r="D247" s="265" t="s">
        <v>8502</v>
      </c>
      <c r="E247" s="290" t="s">
        <v>26042</v>
      </c>
    </row>
    <row r="248" spans="1:5">
      <c r="A248" s="265" t="str">
        <f t="shared" si="3"/>
        <v>750</v>
      </c>
      <c r="B248" s="265">
        <v>750</v>
      </c>
      <c r="C248" s="265" t="s">
        <v>19678</v>
      </c>
      <c r="D248" s="265" t="s">
        <v>8502</v>
      </c>
      <c r="E248" s="290" t="s">
        <v>26043</v>
      </c>
    </row>
    <row r="249" spans="1:5">
      <c r="A249" s="265" t="str">
        <f t="shared" si="3"/>
        <v>751</v>
      </c>
      <c r="B249" s="265">
        <v>751</v>
      </c>
      <c r="C249" s="265" t="s">
        <v>19687</v>
      </c>
      <c r="D249" s="265" t="s">
        <v>8502</v>
      </c>
      <c r="E249" s="290" t="s">
        <v>26044</v>
      </c>
    </row>
    <row r="250" spans="1:5">
      <c r="A250" s="265" t="str">
        <f t="shared" si="3"/>
        <v>754</v>
      </c>
      <c r="B250" s="265">
        <v>754</v>
      </c>
      <c r="C250" s="265" t="s">
        <v>19688</v>
      </c>
      <c r="D250" s="265" t="s">
        <v>8502</v>
      </c>
      <c r="E250" s="290" t="s">
        <v>26045</v>
      </c>
    </row>
    <row r="251" spans="1:5">
      <c r="A251" s="265" t="str">
        <f t="shared" si="3"/>
        <v>755</v>
      </c>
      <c r="B251" s="265">
        <v>755</v>
      </c>
      <c r="C251" s="265" t="s">
        <v>19679</v>
      </c>
      <c r="D251" s="265" t="s">
        <v>8502</v>
      </c>
      <c r="E251" s="290" t="s">
        <v>26046</v>
      </c>
    </row>
    <row r="252" spans="1:5">
      <c r="A252" s="265" t="str">
        <f t="shared" si="3"/>
        <v>756</v>
      </c>
      <c r="B252" s="265">
        <v>756</v>
      </c>
      <c r="C252" s="265" t="s">
        <v>19681</v>
      </c>
      <c r="D252" s="265" t="s">
        <v>8502</v>
      </c>
      <c r="E252" s="290" t="s">
        <v>26047</v>
      </c>
    </row>
    <row r="253" spans="1:5">
      <c r="A253" s="265" t="str">
        <f t="shared" si="3"/>
        <v>757</v>
      </c>
      <c r="B253" s="265">
        <v>757</v>
      </c>
      <c r="C253" s="265" t="s">
        <v>19682</v>
      </c>
      <c r="D253" s="265" t="s">
        <v>8502</v>
      </c>
      <c r="E253" s="290" t="s">
        <v>26048</v>
      </c>
    </row>
    <row r="254" spans="1:5">
      <c r="A254" s="265" t="str">
        <f t="shared" si="3"/>
        <v>759</v>
      </c>
      <c r="B254" s="265">
        <v>759</v>
      </c>
      <c r="C254" s="265" t="s">
        <v>19676</v>
      </c>
      <c r="D254" s="265" t="s">
        <v>8502</v>
      </c>
      <c r="E254" s="290" t="s">
        <v>26049</v>
      </c>
    </row>
    <row r="255" spans="1:5">
      <c r="A255" s="265" t="str">
        <f t="shared" si="3"/>
        <v>760</v>
      </c>
      <c r="B255" s="265">
        <v>760</v>
      </c>
      <c r="C255" s="265" t="s">
        <v>19686</v>
      </c>
      <c r="D255" s="265" t="s">
        <v>8502</v>
      </c>
      <c r="E255" s="290" t="s">
        <v>26050</v>
      </c>
    </row>
    <row r="256" spans="1:5">
      <c r="A256" s="265" t="str">
        <f t="shared" si="3"/>
        <v>761</v>
      </c>
      <c r="B256" s="265">
        <v>761</v>
      </c>
      <c r="C256" s="265" t="s">
        <v>19677</v>
      </c>
      <c r="D256" s="265" t="s">
        <v>8502</v>
      </c>
      <c r="E256" s="290" t="s">
        <v>26051</v>
      </c>
    </row>
    <row r="257" spans="1:5">
      <c r="A257" s="265" t="str">
        <f t="shared" si="3"/>
        <v>764</v>
      </c>
      <c r="B257" s="265">
        <v>764</v>
      </c>
      <c r="C257" s="265" t="s">
        <v>19722</v>
      </c>
      <c r="D257" s="265" t="s">
        <v>8502</v>
      </c>
      <c r="E257" s="290" t="s">
        <v>13877</v>
      </c>
    </row>
    <row r="258" spans="1:5">
      <c r="A258" s="265" t="str">
        <f t="shared" si="3"/>
        <v>765</v>
      </c>
      <c r="B258" s="265">
        <v>765</v>
      </c>
      <c r="C258" s="265" t="s">
        <v>19723</v>
      </c>
      <c r="D258" s="265" t="s">
        <v>8502</v>
      </c>
      <c r="E258" s="290" t="s">
        <v>13877</v>
      </c>
    </row>
    <row r="259" spans="1:5">
      <c r="A259" s="265" t="str">
        <f t="shared" ref="A259:A322" si="4">IF(ISERROR(SEARCH("/",B259)=6),TRIM(CLEAN(B259)),IF(SEARCH("/",B259)=6,IF(LEN(TRIM(CLEAN(B259)))=7,LEFT(TRIM(CLEAN(B259)),6)&amp;"00"&amp;RIGHT(TRIM(CLEAN(B259)),1),LEFT(TRIM(CLEAN(B259)),6)&amp;"0"&amp;RIGHT(TRIM(CLEAN(B259)),2)),TRIM(CLEAN(B259))))</f>
        <v>766</v>
      </c>
      <c r="B259" s="265">
        <v>766</v>
      </c>
      <c r="C259" s="265" t="s">
        <v>19714</v>
      </c>
      <c r="D259" s="265" t="s">
        <v>8502</v>
      </c>
      <c r="E259" s="290" t="s">
        <v>16351</v>
      </c>
    </row>
    <row r="260" spans="1:5">
      <c r="A260" s="265" t="str">
        <f t="shared" si="4"/>
        <v>767</v>
      </c>
      <c r="B260" s="265">
        <v>767</v>
      </c>
      <c r="C260" s="265" t="s">
        <v>19716</v>
      </c>
      <c r="D260" s="265" t="s">
        <v>8502</v>
      </c>
      <c r="E260" s="290" t="s">
        <v>16351</v>
      </c>
    </row>
    <row r="261" spans="1:5">
      <c r="A261" s="265" t="str">
        <f t="shared" si="4"/>
        <v>768</v>
      </c>
      <c r="B261" s="265">
        <v>768</v>
      </c>
      <c r="C261" s="265" t="s">
        <v>19717</v>
      </c>
      <c r="D261" s="265" t="s">
        <v>8502</v>
      </c>
      <c r="E261" s="290" t="s">
        <v>9442</v>
      </c>
    </row>
    <row r="262" spans="1:5">
      <c r="A262" s="265" t="str">
        <f t="shared" si="4"/>
        <v>769</v>
      </c>
      <c r="B262" s="265">
        <v>769</v>
      </c>
      <c r="C262" s="265" t="s">
        <v>19719</v>
      </c>
      <c r="D262" s="265" t="s">
        <v>8502</v>
      </c>
      <c r="E262" s="290" t="s">
        <v>9442</v>
      </c>
    </row>
    <row r="263" spans="1:5">
      <c r="A263" s="265" t="str">
        <f t="shared" si="4"/>
        <v>770</v>
      </c>
      <c r="B263" s="265">
        <v>770</v>
      </c>
      <c r="C263" s="265" t="s">
        <v>19720</v>
      </c>
      <c r="D263" s="265" t="s">
        <v>8502</v>
      </c>
      <c r="E263" s="290" t="s">
        <v>8933</v>
      </c>
    </row>
    <row r="264" spans="1:5">
      <c r="A264" s="265" t="str">
        <f t="shared" si="4"/>
        <v>771</v>
      </c>
      <c r="B264" s="265">
        <v>771</v>
      </c>
      <c r="C264" s="265" t="s">
        <v>19730</v>
      </c>
      <c r="D264" s="265" t="s">
        <v>8502</v>
      </c>
      <c r="E264" s="290" t="s">
        <v>16448</v>
      </c>
    </row>
    <row r="265" spans="1:5">
      <c r="A265" s="265" t="str">
        <f t="shared" si="4"/>
        <v>772</v>
      </c>
      <c r="B265" s="265">
        <v>772</v>
      </c>
      <c r="C265" s="265" t="s">
        <v>19729</v>
      </c>
      <c r="D265" s="265" t="s">
        <v>8502</v>
      </c>
      <c r="E265" s="290" t="s">
        <v>16448</v>
      </c>
    </row>
    <row r="266" spans="1:5">
      <c r="A266" s="265" t="str">
        <f t="shared" si="4"/>
        <v>773</v>
      </c>
      <c r="B266" s="265">
        <v>773</v>
      </c>
      <c r="C266" s="265" t="s">
        <v>19726</v>
      </c>
      <c r="D266" s="265" t="s">
        <v>8502</v>
      </c>
      <c r="E266" s="290" t="s">
        <v>26052</v>
      </c>
    </row>
    <row r="267" spans="1:5">
      <c r="A267" s="265" t="str">
        <f t="shared" si="4"/>
        <v>774</v>
      </c>
      <c r="B267" s="265">
        <v>774</v>
      </c>
      <c r="C267" s="265" t="s">
        <v>19725</v>
      </c>
      <c r="D267" s="265" t="s">
        <v>8502</v>
      </c>
      <c r="E267" s="290" t="s">
        <v>26052</v>
      </c>
    </row>
    <row r="268" spans="1:5">
      <c r="A268" s="265" t="str">
        <f t="shared" si="4"/>
        <v>775</v>
      </c>
      <c r="B268" s="265">
        <v>775</v>
      </c>
      <c r="C268" s="265" t="s">
        <v>19727</v>
      </c>
      <c r="D268" s="265" t="s">
        <v>8502</v>
      </c>
      <c r="E268" s="290" t="s">
        <v>26052</v>
      </c>
    </row>
    <row r="269" spans="1:5">
      <c r="A269" s="265" t="str">
        <f t="shared" si="4"/>
        <v>776</v>
      </c>
      <c r="B269" s="265">
        <v>776</v>
      </c>
      <c r="C269" s="265" t="s">
        <v>19732</v>
      </c>
      <c r="D269" s="265" t="s">
        <v>8502</v>
      </c>
      <c r="E269" s="290" t="s">
        <v>25067</v>
      </c>
    </row>
    <row r="270" spans="1:5">
      <c r="A270" s="265" t="str">
        <f t="shared" si="4"/>
        <v>777</v>
      </c>
      <c r="B270" s="265">
        <v>777</v>
      </c>
      <c r="C270" s="265" t="s">
        <v>19733</v>
      </c>
      <c r="D270" s="265" t="s">
        <v>8502</v>
      </c>
      <c r="E270" s="290" t="s">
        <v>25313</v>
      </c>
    </row>
    <row r="271" spans="1:5">
      <c r="A271" s="265" t="str">
        <f t="shared" si="4"/>
        <v>778</v>
      </c>
      <c r="B271" s="265">
        <v>778</v>
      </c>
      <c r="C271" s="265" t="s">
        <v>19736</v>
      </c>
      <c r="D271" s="265" t="s">
        <v>8502</v>
      </c>
      <c r="E271" s="290" t="s">
        <v>25067</v>
      </c>
    </row>
    <row r="272" spans="1:5">
      <c r="A272" s="265" t="str">
        <f t="shared" si="4"/>
        <v>779</v>
      </c>
      <c r="B272" s="265">
        <v>779</v>
      </c>
      <c r="C272" s="265" t="s">
        <v>19731</v>
      </c>
      <c r="D272" s="265" t="s">
        <v>8502</v>
      </c>
      <c r="E272" s="290" t="s">
        <v>17627</v>
      </c>
    </row>
    <row r="273" spans="1:5">
      <c r="A273" s="265" t="str">
        <f t="shared" si="4"/>
        <v>780</v>
      </c>
      <c r="B273" s="265">
        <v>780</v>
      </c>
      <c r="C273" s="265" t="s">
        <v>19734</v>
      </c>
      <c r="D273" s="265" t="s">
        <v>8502</v>
      </c>
      <c r="E273" s="290" t="s">
        <v>21357</v>
      </c>
    </row>
    <row r="274" spans="1:5">
      <c r="A274" s="265" t="str">
        <f t="shared" si="4"/>
        <v>781</v>
      </c>
      <c r="B274" s="265">
        <v>781</v>
      </c>
      <c r="C274" s="265" t="s">
        <v>19737</v>
      </c>
      <c r="D274" s="265" t="s">
        <v>8502</v>
      </c>
      <c r="E274" s="290" t="s">
        <v>24821</v>
      </c>
    </row>
    <row r="275" spans="1:5">
      <c r="A275" s="265" t="str">
        <f t="shared" si="4"/>
        <v>782</v>
      </c>
      <c r="B275" s="265">
        <v>782</v>
      </c>
      <c r="C275" s="265" t="s">
        <v>19740</v>
      </c>
      <c r="D275" s="265" t="s">
        <v>8502</v>
      </c>
      <c r="E275" s="290" t="s">
        <v>24821</v>
      </c>
    </row>
    <row r="276" spans="1:5">
      <c r="A276" s="265" t="str">
        <f t="shared" si="4"/>
        <v>783</v>
      </c>
      <c r="B276" s="265">
        <v>783</v>
      </c>
      <c r="C276" s="265" t="s">
        <v>19741</v>
      </c>
      <c r="D276" s="265" t="s">
        <v>8502</v>
      </c>
      <c r="E276" s="290" t="s">
        <v>26053</v>
      </c>
    </row>
    <row r="277" spans="1:5">
      <c r="A277" s="265" t="str">
        <f t="shared" si="4"/>
        <v>784</v>
      </c>
      <c r="B277" s="265">
        <v>784</v>
      </c>
      <c r="C277" s="265" t="s">
        <v>19743</v>
      </c>
      <c r="D277" s="265" t="s">
        <v>8502</v>
      </c>
      <c r="E277" s="290" t="s">
        <v>26054</v>
      </c>
    </row>
    <row r="278" spans="1:5">
      <c r="A278" s="265" t="str">
        <f t="shared" si="4"/>
        <v>785</v>
      </c>
      <c r="B278" s="265">
        <v>785</v>
      </c>
      <c r="C278" s="265" t="s">
        <v>19742</v>
      </c>
      <c r="D278" s="265" t="s">
        <v>8502</v>
      </c>
      <c r="E278" s="290" t="s">
        <v>26055</v>
      </c>
    </row>
    <row r="279" spans="1:5">
      <c r="A279" s="265" t="str">
        <f t="shared" si="4"/>
        <v>786</v>
      </c>
      <c r="B279" s="265">
        <v>786</v>
      </c>
      <c r="C279" s="265" t="s">
        <v>19739</v>
      </c>
      <c r="D279" s="265" t="s">
        <v>8502</v>
      </c>
      <c r="E279" s="290" t="s">
        <v>24821</v>
      </c>
    </row>
    <row r="280" spans="1:5">
      <c r="A280" s="265" t="str">
        <f t="shared" si="4"/>
        <v>787</v>
      </c>
      <c r="B280" s="265">
        <v>787</v>
      </c>
      <c r="C280" s="265" t="s">
        <v>19724</v>
      </c>
      <c r="D280" s="265" t="s">
        <v>8502</v>
      </c>
      <c r="E280" s="290" t="s">
        <v>26052</v>
      </c>
    </row>
    <row r="281" spans="1:5">
      <c r="A281" s="265" t="str">
        <f t="shared" si="4"/>
        <v>788</v>
      </c>
      <c r="B281" s="265">
        <v>788</v>
      </c>
      <c r="C281" s="265" t="s">
        <v>19728</v>
      </c>
      <c r="D281" s="265" t="s">
        <v>8502</v>
      </c>
      <c r="E281" s="290" t="s">
        <v>16448</v>
      </c>
    </row>
    <row r="282" spans="1:5">
      <c r="A282" s="265" t="str">
        <f t="shared" si="4"/>
        <v>789</v>
      </c>
      <c r="B282" s="265">
        <v>789</v>
      </c>
      <c r="C282" s="265" t="s">
        <v>19718</v>
      </c>
      <c r="D282" s="265" t="s">
        <v>8502</v>
      </c>
      <c r="E282" s="290" t="s">
        <v>8909</v>
      </c>
    </row>
    <row r="283" spans="1:5">
      <c r="A283" s="265" t="str">
        <f t="shared" si="4"/>
        <v>790</v>
      </c>
      <c r="B283" s="265">
        <v>790</v>
      </c>
      <c r="C283" s="265" t="s">
        <v>19713</v>
      </c>
      <c r="D283" s="265" t="s">
        <v>8502</v>
      </c>
      <c r="E283" s="290" t="s">
        <v>16351</v>
      </c>
    </row>
    <row r="284" spans="1:5">
      <c r="A284" s="265" t="str">
        <f t="shared" si="4"/>
        <v>791</v>
      </c>
      <c r="B284" s="265">
        <v>791</v>
      </c>
      <c r="C284" s="265" t="s">
        <v>19715</v>
      </c>
      <c r="D284" s="265" t="s">
        <v>8502</v>
      </c>
      <c r="E284" s="290" t="s">
        <v>16351</v>
      </c>
    </row>
    <row r="285" spans="1:5">
      <c r="A285" s="265" t="str">
        <f t="shared" si="4"/>
        <v>792</v>
      </c>
      <c r="B285" s="265">
        <v>792</v>
      </c>
      <c r="C285" s="265" t="s">
        <v>19802</v>
      </c>
      <c r="D285" s="265" t="s">
        <v>8502</v>
      </c>
      <c r="E285" s="290" t="s">
        <v>9255</v>
      </c>
    </row>
    <row r="286" spans="1:5">
      <c r="A286" s="265" t="str">
        <f t="shared" si="4"/>
        <v>793</v>
      </c>
      <c r="B286" s="265">
        <v>793</v>
      </c>
      <c r="C286" s="265" t="s">
        <v>19804</v>
      </c>
      <c r="D286" s="265" t="s">
        <v>8502</v>
      </c>
      <c r="E286" s="290" t="s">
        <v>8806</v>
      </c>
    </row>
    <row r="287" spans="1:5">
      <c r="A287" s="265" t="str">
        <f t="shared" si="4"/>
        <v>794</v>
      </c>
      <c r="B287" s="265">
        <v>794</v>
      </c>
      <c r="C287" s="265" t="s">
        <v>19806</v>
      </c>
      <c r="D287" s="265" t="s">
        <v>8502</v>
      </c>
      <c r="E287" s="290" t="s">
        <v>8985</v>
      </c>
    </row>
    <row r="288" spans="1:5">
      <c r="A288" s="265" t="str">
        <f t="shared" si="4"/>
        <v>796</v>
      </c>
      <c r="B288" s="265">
        <v>796</v>
      </c>
      <c r="C288" s="265" t="s">
        <v>19800</v>
      </c>
      <c r="D288" s="265" t="s">
        <v>8502</v>
      </c>
      <c r="E288" s="290" t="s">
        <v>18006</v>
      </c>
    </row>
    <row r="289" spans="1:5">
      <c r="A289" s="265" t="str">
        <f t="shared" si="4"/>
        <v>797</v>
      </c>
      <c r="B289" s="265">
        <v>797</v>
      </c>
      <c r="C289" s="265" t="s">
        <v>19798</v>
      </c>
      <c r="D289" s="265" t="s">
        <v>8502</v>
      </c>
      <c r="E289" s="290" t="s">
        <v>8894</v>
      </c>
    </row>
    <row r="290" spans="1:5">
      <c r="A290" s="265" t="str">
        <f t="shared" si="4"/>
        <v>798</v>
      </c>
      <c r="B290" s="265">
        <v>798</v>
      </c>
      <c r="C290" s="265" t="s">
        <v>19799</v>
      </c>
      <c r="D290" s="265" t="s">
        <v>8502</v>
      </c>
      <c r="E290" s="290" t="s">
        <v>8825</v>
      </c>
    </row>
    <row r="291" spans="1:5">
      <c r="A291" s="265" t="str">
        <f t="shared" si="4"/>
        <v>799</v>
      </c>
      <c r="B291" s="265">
        <v>799</v>
      </c>
      <c r="C291" s="265" t="s">
        <v>19801</v>
      </c>
      <c r="D291" s="265" t="s">
        <v>8502</v>
      </c>
      <c r="E291" s="290" t="s">
        <v>8749</v>
      </c>
    </row>
    <row r="292" spans="1:5">
      <c r="A292" s="265" t="str">
        <f t="shared" si="4"/>
        <v>801</v>
      </c>
      <c r="B292" s="265">
        <v>801</v>
      </c>
      <c r="C292" s="265" t="s">
        <v>19805</v>
      </c>
      <c r="D292" s="265" t="s">
        <v>8502</v>
      </c>
      <c r="E292" s="290" t="s">
        <v>8885</v>
      </c>
    </row>
    <row r="293" spans="1:5">
      <c r="A293" s="265" t="str">
        <f t="shared" si="4"/>
        <v>802</v>
      </c>
      <c r="B293" s="265">
        <v>802</v>
      </c>
      <c r="C293" s="265" t="s">
        <v>19807</v>
      </c>
      <c r="D293" s="265" t="s">
        <v>8502</v>
      </c>
      <c r="E293" s="290" t="s">
        <v>17051</v>
      </c>
    </row>
    <row r="294" spans="1:5">
      <c r="A294" s="265" t="str">
        <f t="shared" si="4"/>
        <v>803</v>
      </c>
      <c r="B294" s="265">
        <v>803</v>
      </c>
      <c r="C294" s="265" t="s">
        <v>19808</v>
      </c>
      <c r="D294" s="265" t="s">
        <v>8502</v>
      </c>
      <c r="E294" s="290" t="s">
        <v>17519</v>
      </c>
    </row>
    <row r="295" spans="1:5">
      <c r="A295" s="265" t="str">
        <f t="shared" si="4"/>
        <v>804</v>
      </c>
      <c r="B295" s="265">
        <v>804</v>
      </c>
      <c r="C295" s="265" t="s">
        <v>19803</v>
      </c>
      <c r="D295" s="265" t="s">
        <v>8502</v>
      </c>
      <c r="E295" s="290" t="s">
        <v>13133</v>
      </c>
    </row>
    <row r="296" spans="1:5">
      <c r="A296" s="265" t="str">
        <f t="shared" si="4"/>
        <v>812</v>
      </c>
      <c r="B296" s="265">
        <v>812</v>
      </c>
      <c r="C296" s="265" t="s">
        <v>19748</v>
      </c>
      <c r="D296" s="265" t="s">
        <v>8502</v>
      </c>
      <c r="E296" s="290" t="s">
        <v>9521</v>
      </c>
    </row>
    <row r="297" spans="1:5">
      <c r="A297" s="265" t="str">
        <f t="shared" si="4"/>
        <v>813</v>
      </c>
      <c r="B297" s="265">
        <v>813</v>
      </c>
      <c r="C297" s="265" t="s">
        <v>19760</v>
      </c>
      <c r="D297" s="265" t="s">
        <v>8502</v>
      </c>
      <c r="E297" s="290" t="s">
        <v>8913</v>
      </c>
    </row>
    <row r="298" spans="1:5">
      <c r="A298" s="265" t="str">
        <f t="shared" si="4"/>
        <v>814</v>
      </c>
      <c r="B298" s="265">
        <v>814</v>
      </c>
      <c r="C298" s="265" t="s">
        <v>19763</v>
      </c>
      <c r="D298" s="265" t="s">
        <v>8502</v>
      </c>
      <c r="E298" s="290" t="s">
        <v>17616</v>
      </c>
    </row>
    <row r="299" spans="1:5">
      <c r="A299" s="265" t="str">
        <f t="shared" si="4"/>
        <v>815</v>
      </c>
      <c r="B299" s="265">
        <v>815</v>
      </c>
      <c r="C299" s="265" t="s">
        <v>19764</v>
      </c>
      <c r="D299" s="265" t="s">
        <v>8502</v>
      </c>
      <c r="E299" s="290" t="s">
        <v>17590</v>
      </c>
    </row>
    <row r="300" spans="1:5">
      <c r="A300" s="265" t="str">
        <f t="shared" si="4"/>
        <v>816</v>
      </c>
      <c r="B300" s="265">
        <v>816</v>
      </c>
      <c r="C300" s="265" t="s">
        <v>19762</v>
      </c>
      <c r="D300" s="265" t="s">
        <v>8502</v>
      </c>
      <c r="E300" s="290" t="s">
        <v>12652</v>
      </c>
    </row>
    <row r="301" spans="1:5">
      <c r="A301" s="265" t="str">
        <f t="shared" si="4"/>
        <v>817</v>
      </c>
      <c r="B301" s="265">
        <v>817</v>
      </c>
      <c r="C301" s="265" t="s">
        <v>19767</v>
      </c>
      <c r="D301" s="265" t="s">
        <v>8502</v>
      </c>
      <c r="E301" s="290" t="s">
        <v>17569</v>
      </c>
    </row>
    <row r="302" spans="1:5">
      <c r="A302" s="265" t="str">
        <f t="shared" si="4"/>
        <v>818</v>
      </c>
      <c r="B302" s="265">
        <v>818</v>
      </c>
      <c r="C302" s="265" t="s">
        <v>19750</v>
      </c>
      <c r="D302" s="265" t="s">
        <v>8502</v>
      </c>
      <c r="E302" s="290" t="s">
        <v>8887</v>
      </c>
    </row>
    <row r="303" spans="1:5">
      <c r="A303" s="265" t="str">
        <f t="shared" si="4"/>
        <v>819</v>
      </c>
      <c r="B303" s="265">
        <v>819</v>
      </c>
      <c r="C303" s="265" t="s">
        <v>19749</v>
      </c>
      <c r="D303" s="265" t="s">
        <v>8502</v>
      </c>
      <c r="E303" s="290" t="s">
        <v>9241</v>
      </c>
    </row>
    <row r="304" spans="1:5">
      <c r="A304" s="265" t="str">
        <f t="shared" si="4"/>
        <v>820</v>
      </c>
      <c r="B304" s="265">
        <v>820</v>
      </c>
      <c r="C304" s="265" t="s">
        <v>19761</v>
      </c>
      <c r="D304" s="265" t="s">
        <v>8502</v>
      </c>
      <c r="E304" s="290" t="s">
        <v>18887</v>
      </c>
    </row>
    <row r="305" spans="1:5">
      <c r="A305" s="265" t="str">
        <f t="shared" si="4"/>
        <v>821</v>
      </c>
      <c r="B305" s="265">
        <v>821</v>
      </c>
      <c r="C305" s="265" t="s">
        <v>19766</v>
      </c>
      <c r="D305" s="265" t="s">
        <v>8502</v>
      </c>
      <c r="E305" s="290" t="s">
        <v>18882</v>
      </c>
    </row>
    <row r="306" spans="1:5">
      <c r="A306" s="265" t="str">
        <f t="shared" si="4"/>
        <v>822</v>
      </c>
      <c r="B306" s="265">
        <v>822</v>
      </c>
      <c r="C306" s="265" t="s">
        <v>19765</v>
      </c>
      <c r="D306" s="265" t="s">
        <v>8502</v>
      </c>
      <c r="E306" s="290" t="s">
        <v>16950</v>
      </c>
    </row>
    <row r="307" spans="1:5">
      <c r="A307" s="265" t="str">
        <f t="shared" si="4"/>
        <v>823</v>
      </c>
      <c r="B307" s="265">
        <v>823</v>
      </c>
      <c r="C307" s="265" t="s">
        <v>19751</v>
      </c>
      <c r="D307" s="265" t="s">
        <v>8502</v>
      </c>
      <c r="E307" s="290" t="s">
        <v>18089</v>
      </c>
    </row>
    <row r="308" spans="1:5">
      <c r="A308" s="265" t="str">
        <f t="shared" si="4"/>
        <v>825</v>
      </c>
      <c r="B308" s="265">
        <v>825</v>
      </c>
      <c r="C308" s="265" t="s">
        <v>19759</v>
      </c>
      <c r="D308" s="265" t="s">
        <v>8502</v>
      </c>
      <c r="E308" s="290" t="s">
        <v>17040</v>
      </c>
    </row>
    <row r="309" spans="1:5">
      <c r="A309" s="265" t="str">
        <f t="shared" si="4"/>
        <v>826</v>
      </c>
      <c r="B309" s="265">
        <v>826</v>
      </c>
      <c r="C309" s="265" t="s">
        <v>19753</v>
      </c>
      <c r="D309" s="265" t="s">
        <v>8502</v>
      </c>
      <c r="E309" s="290" t="s">
        <v>19754</v>
      </c>
    </row>
    <row r="310" spans="1:5">
      <c r="A310" s="265" t="str">
        <f t="shared" si="4"/>
        <v>827</v>
      </c>
      <c r="B310" s="265">
        <v>827</v>
      </c>
      <c r="C310" s="265" t="s">
        <v>19755</v>
      </c>
      <c r="D310" s="265" t="s">
        <v>8502</v>
      </c>
      <c r="E310" s="290" t="s">
        <v>18735</v>
      </c>
    </row>
    <row r="311" spans="1:5">
      <c r="A311" s="265" t="str">
        <f t="shared" si="4"/>
        <v>828</v>
      </c>
      <c r="B311" s="265">
        <v>828</v>
      </c>
      <c r="C311" s="265" t="s">
        <v>19746</v>
      </c>
      <c r="D311" s="265" t="s">
        <v>8502</v>
      </c>
      <c r="E311" s="290" t="s">
        <v>8705</v>
      </c>
    </row>
    <row r="312" spans="1:5">
      <c r="A312" s="265" t="str">
        <f t="shared" si="4"/>
        <v>829</v>
      </c>
      <c r="B312" s="265">
        <v>829</v>
      </c>
      <c r="C312" s="265" t="s">
        <v>19747</v>
      </c>
      <c r="D312" s="265" t="s">
        <v>8502</v>
      </c>
      <c r="E312" s="290" t="s">
        <v>8815</v>
      </c>
    </row>
    <row r="313" spans="1:5">
      <c r="A313" s="265" t="str">
        <f t="shared" si="4"/>
        <v>830</v>
      </c>
      <c r="B313" s="265">
        <v>830</v>
      </c>
      <c r="C313" s="265" t="s">
        <v>19752</v>
      </c>
      <c r="D313" s="265" t="s">
        <v>8502</v>
      </c>
      <c r="E313" s="290" t="s">
        <v>9116</v>
      </c>
    </row>
    <row r="314" spans="1:5">
      <c r="A314" s="265" t="str">
        <f t="shared" si="4"/>
        <v>831</v>
      </c>
      <c r="B314" s="265">
        <v>831</v>
      </c>
      <c r="C314" s="265" t="s">
        <v>19744</v>
      </c>
      <c r="D314" s="265" t="s">
        <v>8502</v>
      </c>
      <c r="E314" s="290" t="s">
        <v>19745</v>
      </c>
    </row>
    <row r="315" spans="1:5">
      <c r="A315" s="265" t="str">
        <f t="shared" si="4"/>
        <v>832</v>
      </c>
      <c r="B315" s="265">
        <v>832</v>
      </c>
      <c r="C315" s="265" t="s">
        <v>19756</v>
      </c>
      <c r="D315" s="265" t="s">
        <v>8502</v>
      </c>
      <c r="E315" s="290" t="s">
        <v>10754</v>
      </c>
    </row>
    <row r="316" spans="1:5">
      <c r="A316" s="265" t="str">
        <f t="shared" si="4"/>
        <v>833</v>
      </c>
      <c r="B316" s="265">
        <v>833</v>
      </c>
      <c r="C316" s="265" t="s">
        <v>19757</v>
      </c>
      <c r="D316" s="265" t="s">
        <v>8502</v>
      </c>
      <c r="E316" s="290" t="s">
        <v>9093</v>
      </c>
    </row>
    <row r="317" spans="1:5">
      <c r="A317" s="265" t="str">
        <f t="shared" si="4"/>
        <v>834</v>
      </c>
      <c r="B317" s="265">
        <v>834</v>
      </c>
      <c r="C317" s="265" t="s">
        <v>19758</v>
      </c>
      <c r="D317" s="265" t="s">
        <v>8502</v>
      </c>
      <c r="E317" s="290" t="s">
        <v>9059</v>
      </c>
    </row>
    <row r="318" spans="1:5">
      <c r="A318" s="265" t="str">
        <f t="shared" si="4"/>
        <v>841</v>
      </c>
      <c r="B318" s="265">
        <v>841</v>
      </c>
      <c r="C318" s="265" t="s">
        <v>19847</v>
      </c>
      <c r="D318" s="265" t="s">
        <v>8506</v>
      </c>
      <c r="E318" s="290" t="s">
        <v>26056</v>
      </c>
    </row>
    <row r="319" spans="1:5">
      <c r="A319" s="265" t="str">
        <f t="shared" si="4"/>
        <v>842</v>
      </c>
      <c r="B319" s="265">
        <v>842</v>
      </c>
      <c r="C319" s="265" t="s">
        <v>19851</v>
      </c>
      <c r="D319" s="265" t="s">
        <v>8506</v>
      </c>
      <c r="E319" s="290" t="s">
        <v>26057</v>
      </c>
    </row>
    <row r="320" spans="1:5">
      <c r="A320" s="265" t="str">
        <f t="shared" si="4"/>
        <v>857</v>
      </c>
      <c r="B320" s="265">
        <v>857</v>
      </c>
      <c r="C320" s="265" t="s">
        <v>19855</v>
      </c>
      <c r="D320" s="265" t="s">
        <v>8510</v>
      </c>
      <c r="E320" s="290" t="s">
        <v>26011</v>
      </c>
    </row>
    <row r="321" spans="1:5">
      <c r="A321" s="265" t="str">
        <f t="shared" si="4"/>
        <v>862</v>
      </c>
      <c r="B321" s="265">
        <v>862</v>
      </c>
      <c r="C321" s="265" t="s">
        <v>19852</v>
      </c>
      <c r="D321" s="265" t="s">
        <v>8510</v>
      </c>
      <c r="E321" s="290" t="s">
        <v>10374</v>
      </c>
    </row>
    <row r="322" spans="1:5">
      <c r="A322" s="265" t="str">
        <f t="shared" si="4"/>
        <v>863</v>
      </c>
      <c r="B322" s="265">
        <v>863</v>
      </c>
      <c r="C322" s="265" t="s">
        <v>19860</v>
      </c>
      <c r="D322" s="265" t="s">
        <v>8510</v>
      </c>
      <c r="E322" s="290" t="s">
        <v>14947</v>
      </c>
    </row>
    <row r="323" spans="1:5">
      <c r="A323" s="265" t="str">
        <f t="shared" ref="A323:A386" si="5">IF(ISERROR(SEARCH("/",B323)=6),TRIM(CLEAN(B323)),IF(SEARCH("/",B323)=6,IF(LEN(TRIM(CLEAN(B323)))=7,LEFT(TRIM(CLEAN(B323)),6)&amp;"00"&amp;RIGHT(TRIM(CLEAN(B323)),1),LEFT(TRIM(CLEAN(B323)),6)&amp;"0"&amp;RIGHT(TRIM(CLEAN(B323)),2)),TRIM(CLEAN(B323))))</f>
        <v>864</v>
      </c>
      <c r="B323" s="265">
        <v>864</v>
      </c>
      <c r="C323" s="265" t="s">
        <v>19864</v>
      </c>
      <c r="D323" s="265" t="s">
        <v>8510</v>
      </c>
      <c r="E323" s="290" t="s">
        <v>19738</v>
      </c>
    </row>
    <row r="324" spans="1:5">
      <c r="A324" s="265" t="str">
        <f t="shared" si="5"/>
        <v>865</v>
      </c>
      <c r="B324" s="265">
        <v>865</v>
      </c>
      <c r="C324" s="265" t="s">
        <v>19865</v>
      </c>
      <c r="D324" s="265" t="s">
        <v>8510</v>
      </c>
      <c r="E324" s="290" t="s">
        <v>16850</v>
      </c>
    </row>
    <row r="325" spans="1:5">
      <c r="A325" s="265" t="str">
        <f t="shared" si="5"/>
        <v>866</v>
      </c>
      <c r="B325" s="265">
        <v>866</v>
      </c>
      <c r="C325" s="265" t="s">
        <v>19853</v>
      </c>
      <c r="D325" s="265" t="s">
        <v>8510</v>
      </c>
      <c r="E325" s="290" t="s">
        <v>26058</v>
      </c>
    </row>
    <row r="326" spans="1:5">
      <c r="A326" s="265" t="str">
        <f t="shared" si="5"/>
        <v>867</v>
      </c>
      <c r="B326" s="265">
        <v>867</v>
      </c>
      <c r="C326" s="265" t="s">
        <v>19862</v>
      </c>
      <c r="D326" s="265" t="s">
        <v>8510</v>
      </c>
      <c r="E326" s="290" t="s">
        <v>24034</v>
      </c>
    </row>
    <row r="327" spans="1:5">
      <c r="A327" s="265" t="str">
        <f t="shared" si="5"/>
        <v>868</v>
      </c>
      <c r="B327" s="265">
        <v>868</v>
      </c>
      <c r="C327" s="265" t="s">
        <v>19857</v>
      </c>
      <c r="D327" s="265" t="s">
        <v>8510</v>
      </c>
      <c r="E327" s="290" t="s">
        <v>8659</v>
      </c>
    </row>
    <row r="328" spans="1:5">
      <c r="A328" s="265" t="str">
        <f t="shared" si="5"/>
        <v>870</v>
      </c>
      <c r="B328" s="265">
        <v>870</v>
      </c>
      <c r="C328" s="265" t="s">
        <v>19859</v>
      </c>
      <c r="D328" s="265" t="s">
        <v>8510</v>
      </c>
      <c r="E328" s="290" t="s">
        <v>26059</v>
      </c>
    </row>
    <row r="329" spans="1:5">
      <c r="A329" s="265" t="str">
        <f t="shared" si="5"/>
        <v>873</v>
      </c>
      <c r="B329" s="265">
        <v>873</v>
      </c>
      <c r="C329" s="265" t="s">
        <v>19936</v>
      </c>
      <c r="D329" s="265" t="s">
        <v>8510</v>
      </c>
      <c r="E329" s="290" t="s">
        <v>26060</v>
      </c>
    </row>
    <row r="330" spans="1:5">
      <c r="A330" s="265" t="str">
        <f t="shared" si="5"/>
        <v>874</v>
      </c>
      <c r="B330" s="265">
        <v>874</v>
      </c>
      <c r="C330" s="265" t="s">
        <v>19938</v>
      </c>
      <c r="D330" s="265" t="s">
        <v>8510</v>
      </c>
      <c r="E330" s="290" t="s">
        <v>26061</v>
      </c>
    </row>
    <row r="331" spans="1:5">
      <c r="A331" s="265" t="str">
        <f t="shared" si="5"/>
        <v>875</v>
      </c>
      <c r="B331" s="265">
        <v>875</v>
      </c>
      <c r="C331" s="265" t="s">
        <v>19939</v>
      </c>
      <c r="D331" s="265" t="s">
        <v>8510</v>
      </c>
      <c r="E331" s="290" t="s">
        <v>26062</v>
      </c>
    </row>
    <row r="332" spans="1:5">
      <c r="A332" s="265" t="str">
        <f t="shared" si="5"/>
        <v>876</v>
      </c>
      <c r="B332" s="265">
        <v>876</v>
      </c>
      <c r="C332" s="265" t="s">
        <v>19930</v>
      </c>
      <c r="D332" s="265" t="s">
        <v>8510</v>
      </c>
      <c r="E332" s="290" t="s">
        <v>26063</v>
      </c>
    </row>
    <row r="333" spans="1:5">
      <c r="A333" s="265" t="str">
        <f t="shared" si="5"/>
        <v>877</v>
      </c>
      <c r="B333" s="265">
        <v>877</v>
      </c>
      <c r="C333" s="265" t="s">
        <v>19931</v>
      </c>
      <c r="D333" s="265" t="s">
        <v>8510</v>
      </c>
      <c r="E333" s="290" t="s">
        <v>26064</v>
      </c>
    </row>
    <row r="334" spans="1:5">
      <c r="A334" s="265" t="str">
        <f t="shared" si="5"/>
        <v>878</v>
      </c>
      <c r="B334" s="265">
        <v>878</v>
      </c>
      <c r="C334" s="265" t="s">
        <v>19933</v>
      </c>
      <c r="D334" s="265" t="s">
        <v>8510</v>
      </c>
      <c r="E334" s="290" t="s">
        <v>26065</v>
      </c>
    </row>
    <row r="335" spans="1:5">
      <c r="A335" s="265" t="str">
        <f t="shared" si="5"/>
        <v>879</v>
      </c>
      <c r="B335" s="265">
        <v>879</v>
      </c>
      <c r="C335" s="265" t="s">
        <v>19934</v>
      </c>
      <c r="D335" s="265" t="s">
        <v>8510</v>
      </c>
      <c r="E335" s="290" t="s">
        <v>26066</v>
      </c>
    </row>
    <row r="336" spans="1:5">
      <c r="A336" s="265" t="str">
        <f t="shared" si="5"/>
        <v>880</v>
      </c>
      <c r="B336" s="265">
        <v>880</v>
      </c>
      <c r="C336" s="265" t="s">
        <v>19935</v>
      </c>
      <c r="D336" s="265" t="s">
        <v>8510</v>
      </c>
      <c r="E336" s="290" t="s">
        <v>26067</v>
      </c>
    </row>
    <row r="337" spans="1:5">
      <c r="A337" s="265" t="str">
        <f t="shared" si="5"/>
        <v>881</v>
      </c>
      <c r="B337" s="265">
        <v>881</v>
      </c>
      <c r="C337" s="265" t="s">
        <v>19937</v>
      </c>
      <c r="D337" s="265" t="s">
        <v>8510</v>
      </c>
      <c r="E337" s="290" t="s">
        <v>26068</v>
      </c>
    </row>
    <row r="338" spans="1:5">
      <c r="A338" s="265" t="str">
        <f t="shared" si="5"/>
        <v>882</v>
      </c>
      <c r="B338" s="265">
        <v>882</v>
      </c>
      <c r="C338" s="265" t="s">
        <v>19932</v>
      </c>
      <c r="D338" s="265" t="s">
        <v>8510</v>
      </c>
      <c r="E338" s="290" t="s">
        <v>26069</v>
      </c>
    </row>
    <row r="339" spans="1:5">
      <c r="A339" s="265" t="str">
        <f t="shared" si="5"/>
        <v>891</v>
      </c>
      <c r="B339" s="265">
        <v>891</v>
      </c>
      <c r="C339" s="265" t="s">
        <v>19863</v>
      </c>
      <c r="D339" s="265" t="s">
        <v>8510</v>
      </c>
      <c r="E339" s="290" t="s">
        <v>26070</v>
      </c>
    </row>
    <row r="340" spans="1:5">
      <c r="A340" s="265" t="str">
        <f t="shared" si="5"/>
        <v>892</v>
      </c>
      <c r="B340" s="265">
        <v>892</v>
      </c>
      <c r="C340" s="265" t="s">
        <v>19854</v>
      </c>
      <c r="D340" s="265" t="s">
        <v>8510</v>
      </c>
      <c r="E340" s="290" t="s">
        <v>26071</v>
      </c>
    </row>
    <row r="341" spans="1:5">
      <c r="A341" s="265" t="str">
        <f t="shared" si="5"/>
        <v>901</v>
      </c>
      <c r="B341" s="265">
        <v>901</v>
      </c>
      <c r="C341" s="265" t="s">
        <v>19874</v>
      </c>
      <c r="D341" s="265" t="s">
        <v>8510</v>
      </c>
      <c r="E341" s="290" t="s">
        <v>18599</v>
      </c>
    </row>
    <row r="342" spans="1:5">
      <c r="A342" s="265" t="str">
        <f t="shared" si="5"/>
        <v>902</v>
      </c>
      <c r="B342" s="265">
        <v>902</v>
      </c>
      <c r="C342" s="265" t="s">
        <v>19882</v>
      </c>
      <c r="D342" s="265" t="s">
        <v>8510</v>
      </c>
      <c r="E342" s="290" t="s">
        <v>26072</v>
      </c>
    </row>
    <row r="343" spans="1:5">
      <c r="A343" s="265" t="str">
        <f t="shared" si="5"/>
        <v>903</v>
      </c>
      <c r="B343" s="265">
        <v>903</v>
      </c>
      <c r="C343" s="265" t="s">
        <v>19885</v>
      </c>
      <c r="D343" s="265" t="s">
        <v>8510</v>
      </c>
      <c r="E343" s="290" t="s">
        <v>26073</v>
      </c>
    </row>
    <row r="344" spans="1:5">
      <c r="A344" s="265" t="str">
        <f t="shared" si="5"/>
        <v>911</v>
      </c>
      <c r="B344" s="265">
        <v>911</v>
      </c>
      <c r="C344" s="265" t="s">
        <v>19870</v>
      </c>
      <c r="D344" s="265" t="s">
        <v>8510</v>
      </c>
      <c r="E344" s="290" t="s">
        <v>19209</v>
      </c>
    </row>
    <row r="345" spans="1:5">
      <c r="A345" s="265" t="str">
        <f t="shared" si="5"/>
        <v>912</v>
      </c>
      <c r="B345" s="265">
        <v>912</v>
      </c>
      <c r="C345" s="265" t="s">
        <v>19877</v>
      </c>
      <c r="D345" s="265" t="s">
        <v>8510</v>
      </c>
      <c r="E345" s="290" t="s">
        <v>26074</v>
      </c>
    </row>
    <row r="346" spans="1:5">
      <c r="A346" s="265" t="str">
        <f t="shared" si="5"/>
        <v>913</v>
      </c>
      <c r="B346" s="265">
        <v>913</v>
      </c>
      <c r="C346" s="265" t="s">
        <v>19884</v>
      </c>
      <c r="D346" s="265" t="s">
        <v>8510</v>
      </c>
      <c r="E346" s="290" t="s">
        <v>26075</v>
      </c>
    </row>
    <row r="347" spans="1:5">
      <c r="A347" s="265" t="str">
        <f t="shared" si="5"/>
        <v>914</v>
      </c>
      <c r="B347" s="265">
        <v>914</v>
      </c>
      <c r="C347" s="265" t="s">
        <v>19888</v>
      </c>
      <c r="D347" s="265" t="s">
        <v>8510</v>
      </c>
      <c r="E347" s="290" t="s">
        <v>26076</v>
      </c>
    </row>
    <row r="348" spans="1:5">
      <c r="A348" s="265" t="str">
        <f t="shared" si="5"/>
        <v>925</v>
      </c>
      <c r="B348" s="265">
        <v>925</v>
      </c>
      <c r="C348" s="265" t="s">
        <v>19872</v>
      </c>
      <c r="D348" s="265" t="s">
        <v>8510</v>
      </c>
      <c r="E348" s="290" t="s">
        <v>26077</v>
      </c>
    </row>
    <row r="349" spans="1:5">
      <c r="A349" s="265" t="str">
        <f t="shared" si="5"/>
        <v>926</v>
      </c>
      <c r="B349" s="265">
        <v>926</v>
      </c>
      <c r="C349" s="265" t="s">
        <v>19876</v>
      </c>
      <c r="D349" s="265" t="s">
        <v>8510</v>
      </c>
      <c r="E349" s="290" t="s">
        <v>26078</v>
      </c>
    </row>
    <row r="350" spans="1:5">
      <c r="A350" s="265" t="str">
        <f t="shared" si="5"/>
        <v>927</v>
      </c>
      <c r="B350" s="265">
        <v>927</v>
      </c>
      <c r="C350" s="265" t="s">
        <v>19883</v>
      </c>
      <c r="D350" s="265" t="s">
        <v>8510</v>
      </c>
      <c r="E350" s="290" t="s">
        <v>26079</v>
      </c>
    </row>
    <row r="351" spans="1:5">
      <c r="A351" s="265" t="str">
        <f t="shared" si="5"/>
        <v>935</v>
      </c>
      <c r="B351" s="265">
        <v>935</v>
      </c>
      <c r="C351" s="265" t="s">
        <v>21432</v>
      </c>
      <c r="D351" s="265" t="s">
        <v>8510</v>
      </c>
      <c r="E351" s="290" t="s">
        <v>14350</v>
      </c>
    </row>
    <row r="352" spans="1:5">
      <c r="A352" s="265" t="str">
        <f t="shared" si="5"/>
        <v>936</v>
      </c>
      <c r="B352" s="265">
        <v>936</v>
      </c>
      <c r="C352" s="265" t="s">
        <v>21431</v>
      </c>
      <c r="D352" s="265" t="s">
        <v>8510</v>
      </c>
      <c r="E352" s="290" t="s">
        <v>10769</v>
      </c>
    </row>
    <row r="353" spans="1:5">
      <c r="A353" s="265" t="str">
        <f t="shared" si="5"/>
        <v>937</v>
      </c>
      <c r="B353" s="265">
        <v>937</v>
      </c>
      <c r="C353" s="265" t="s">
        <v>21427</v>
      </c>
      <c r="D353" s="265" t="s">
        <v>8510</v>
      </c>
      <c r="E353" s="290" t="s">
        <v>26080</v>
      </c>
    </row>
    <row r="354" spans="1:5">
      <c r="A354" s="265" t="str">
        <f t="shared" si="5"/>
        <v>938</v>
      </c>
      <c r="B354" s="265">
        <v>938</v>
      </c>
      <c r="C354" s="265" t="s">
        <v>21426</v>
      </c>
      <c r="D354" s="265" t="s">
        <v>8510</v>
      </c>
      <c r="E354" s="290" t="s">
        <v>8767</v>
      </c>
    </row>
    <row r="355" spans="1:5">
      <c r="A355" s="265" t="str">
        <f t="shared" si="5"/>
        <v>939</v>
      </c>
      <c r="B355" s="265">
        <v>939</v>
      </c>
      <c r="C355" s="265" t="s">
        <v>21428</v>
      </c>
      <c r="D355" s="265" t="s">
        <v>8510</v>
      </c>
      <c r="E355" s="290" t="s">
        <v>8634</v>
      </c>
    </row>
    <row r="356" spans="1:5">
      <c r="A356" s="265" t="str">
        <f t="shared" si="5"/>
        <v>940</v>
      </c>
      <c r="B356" s="265">
        <v>940</v>
      </c>
      <c r="C356" s="265" t="s">
        <v>21430</v>
      </c>
      <c r="D356" s="265" t="s">
        <v>8510</v>
      </c>
      <c r="E356" s="290" t="s">
        <v>19518</v>
      </c>
    </row>
    <row r="357" spans="1:5">
      <c r="A357" s="265" t="str">
        <f t="shared" si="5"/>
        <v>944</v>
      </c>
      <c r="B357" s="265">
        <v>944</v>
      </c>
      <c r="C357" s="265" t="s">
        <v>21429</v>
      </c>
      <c r="D357" s="265" t="s">
        <v>8510</v>
      </c>
      <c r="E357" s="290" t="s">
        <v>8781</v>
      </c>
    </row>
    <row r="358" spans="1:5">
      <c r="A358" s="265" t="str">
        <f t="shared" si="5"/>
        <v>945</v>
      </c>
      <c r="B358" s="265">
        <v>945</v>
      </c>
      <c r="C358" s="265" t="s">
        <v>19887</v>
      </c>
      <c r="D358" s="265" t="s">
        <v>8510</v>
      </c>
      <c r="E358" s="290" t="s">
        <v>26081</v>
      </c>
    </row>
    <row r="359" spans="1:5">
      <c r="A359" s="265" t="str">
        <f t="shared" si="5"/>
        <v>946</v>
      </c>
      <c r="B359" s="265">
        <v>946</v>
      </c>
      <c r="C359" s="265" t="s">
        <v>19880</v>
      </c>
      <c r="D359" s="265" t="s">
        <v>8510</v>
      </c>
      <c r="E359" s="290" t="s">
        <v>26082</v>
      </c>
    </row>
    <row r="360" spans="1:5">
      <c r="A360" s="265" t="str">
        <f t="shared" si="5"/>
        <v>947</v>
      </c>
      <c r="B360" s="265">
        <v>947</v>
      </c>
      <c r="C360" s="265" t="s">
        <v>19869</v>
      </c>
      <c r="D360" s="265" t="s">
        <v>8510</v>
      </c>
      <c r="E360" s="290" t="s">
        <v>17549</v>
      </c>
    </row>
    <row r="361" spans="1:5">
      <c r="A361" s="265" t="str">
        <f t="shared" si="5"/>
        <v>948</v>
      </c>
      <c r="B361" s="265">
        <v>948</v>
      </c>
      <c r="C361" s="265" t="s">
        <v>19868</v>
      </c>
      <c r="D361" s="265" t="s">
        <v>8510</v>
      </c>
      <c r="E361" s="290" t="s">
        <v>26083</v>
      </c>
    </row>
    <row r="362" spans="1:5">
      <c r="A362" s="265" t="str">
        <f t="shared" si="5"/>
        <v>953</v>
      </c>
      <c r="B362" s="265">
        <v>953</v>
      </c>
      <c r="C362" s="265" t="s">
        <v>19881</v>
      </c>
      <c r="D362" s="265" t="s">
        <v>8510</v>
      </c>
      <c r="E362" s="290" t="s">
        <v>26084</v>
      </c>
    </row>
    <row r="363" spans="1:5">
      <c r="A363" s="265" t="str">
        <f t="shared" si="5"/>
        <v>954</v>
      </c>
      <c r="B363" s="265">
        <v>954</v>
      </c>
      <c r="C363" s="265" t="s">
        <v>19873</v>
      </c>
      <c r="D363" s="265" t="s">
        <v>8510</v>
      </c>
      <c r="E363" s="290" t="s">
        <v>26085</v>
      </c>
    </row>
    <row r="364" spans="1:5">
      <c r="A364" s="265" t="str">
        <f t="shared" si="5"/>
        <v>955</v>
      </c>
      <c r="B364" s="265">
        <v>955</v>
      </c>
      <c r="C364" s="265" t="s">
        <v>19878</v>
      </c>
      <c r="D364" s="265" t="s">
        <v>8510</v>
      </c>
      <c r="E364" s="290" t="s">
        <v>25695</v>
      </c>
    </row>
    <row r="365" spans="1:5">
      <c r="A365" s="265" t="str">
        <f t="shared" si="5"/>
        <v>977</v>
      </c>
      <c r="B365" s="265">
        <v>977</v>
      </c>
      <c r="C365" s="265" t="s">
        <v>19908</v>
      </c>
      <c r="D365" s="265" t="s">
        <v>8510</v>
      </c>
      <c r="E365" s="290" t="s">
        <v>26086</v>
      </c>
    </row>
    <row r="366" spans="1:5">
      <c r="A366" s="265" t="str">
        <f t="shared" si="5"/>
        <v>979</v>
      </c>
      <c r="B366" s="265">
        <v>979</v>
      </c>
      <c r="C366" s="265" t="s">
        <v>19918</v>
      </c>
      <c r="D366" s="265" t="s">
        <v>8510</v>
      </c>
      <c r="E366" s="290" t="s">
        <v>26087</v>
      </c>
    </row>
    <row r="367" spans="1:5">
      <c r="A367" s="265" t="str">
        <f t="shared" si="5"/>
        <v>980</v>
      </c>
      <c r="B367" s="265">
        <v>980</v>
      </c>
      <c r="C367" s="265" t="s">
        <v>19914</v>
      </c>
      <c r="D367" s="265" t="s">
        <v>8510</v>
      </c>
      <c r="E367" s="290" t="s">
        <v>8860</v>
      </c>
    </row>
    <row r="368" spans="1:5">
      <c r="A368" s="265" t="str">
        <f t="shared" si="5"/>
        <v>981</v>
      </c>
      <c r="B368" s="265">
        <v>981</v>
      </c>
      <c r="C368" s="265" t="s">
        <v>19925</v>
      </c>
      <c r="D368" s="265" t="s">
        <v>8510</v>
      </c>
      <c r="E368" s="290" t="s">
        <v>10232</v>
      </c>
    </row>
    <row r="369" spans="1:5">
      <c r="A369" s="265" t="str">
        <f t="shared" si="5"/>
        <v>982</v>
      </c>
      <c r="B369" s="265">
        <v>982</v>
      </c>
      <c r="C369" s="265" t="s">
        <v>19927</v>
      </c>
      <c r="D369" s="265" t="s">
        <v>8510</v>
      </c>
      <c r="E369" s="290" t="s">
        <v>8709</v>
      </c>
    </row>
    <row r="370" spans="1:5">
      <c r="A370" s="265" t="str">
        <f t="shared" si="5"/>
        <v>983</v>
      </c>
      <c r="B370" s="265">
        <v>983</v>
      </c>
      <c r="C370" s="265" t="s">
        <v>19940</v>
      </c>
      <c r="D370" s="265" t="s">
        <v>8510</v>
      </c>
      <c r="E370" s="290" t="s">
        <v>15692</v>
      </c>
    </row>
    <row r="371" spans="1:5">
      <c r="A371" s="265" t="str">
        <f t="shared" si="5"/>
        <v>984</v>
      </c>
      <c r="B371" s="265">
        <v>984</v>
      </c>
      <c r="C371" s="265" t="s">
        <v>19945</v>
      </c>
      <c r="D371" s="265" t="s">
        <v>8510</v>
      </c>
      <c r="E371" s="290" t="s">
        <v>8608</v>
      </c>
    </row>
    <row r="372" spans="1:5">
      <c r="A372" s="265" t="str">
        <f t="shared" si="5"/>
        <v>985</v>
      </c>
      <c r="B372" s="265">
        <v>985</v>
      </c>
      <c r="C372" s="265" t="s">
        <v>19941</v>
      </c>
      <c r="D372" s="265" t="s">
        <v>8510</v>
      </c>
      <c r="E372" s="290" t="s">
        <v>8984</v>
      </c>
    </row>
    <row r="373" spans="1:5">
      <c r="A373" s="265" t="str">
        <f t="shared" si="5"/>
        <v>986</v>
      </c>
      <c r="B373" s="265">
        <v>986</v>
      </c>
      <c r="C373" s="265" t="s">
        <v>19947</v>
      </c>
      <c r="D373" s="265" t="s">
        <v>8510</v>
      </c>
      <c r="E373" s="290" t="s">
        <v>25575</v>
      </c>
    </row>
    <row r="374" spans="1:5">
      <c r="A374" s="265" t="str">
        <f t="shared" si="5"/>
        <v>987</v>
      </c>
      <c r="B374" s="265">
        <v>987</v>
      </c>
      <c r="C374" s="265" t="s">
        <v>19949</v>
      </c>
      <c r="D374" s="265" t="s">
        <v>8510</v>
      </c>
      <c r="E374" s="290" t="s">
        <v>17733</v>
      </c>
    </row>
    <row r="375" spans="1:5">
      <c r="A375" s="265" t="str">
        <f t="shared" si="5"/>
        <v>988</v>
      </c>
      <c r="B375" s="265">
        <v>988</v>
      </c>
      <c r="C375" s="265" t="s">
        <v>19955</v>
      </c>
      <c r="D375" s="265" t="s">
        <v>8510</v>
      </c>
      <c r="E375" s="290" t="s">
        <v>26088</v>
      </c>
    </row>
    <row r="376" spans="1:5">
      <c r="A376" s="265" t="str">
        <f t="shared" si="5"/>
        <v>989</v>
      </c>
      <c r="B376" s="265">
        <v>989</v>
      </c>
      <c r="C376" s="265" t="s">
        <v>19956</v>
      </c>
      <c r="D376" s="265" t="s">
        <v>8510</v>
      </c>
      <c r="E376" s="290" t="s">
        <v>26089</v>
      </c>
    </row>
    <row r="377" spans="1:5">
      <c r="A377" s="265" t="str">
        <f t="shared" si="5"/>
        <v>990</v>
      </c>
      <c r="B377" s="265">
        <v>990</v>
      </c>
      <c r="C377" s="265" t="s">
        <v>19942</v>
      </c>
      <c r="D377" s="265" t="s">
        <v>8510</v>
      </c>
      <c r="E377" s="290" t="s">
        <v>26090</v>
      </c>
    </row>
    <row r="378" spans="1:5">
      <c r="A378" s="265" t="str">
        <f t="shared" si="5"/>
        <v>991</v>
      </c>
      <c r="B378" s="265">
        <v>991</v>
      </c>
      <c r="C378" s="265" t="s">
        <v>19946</v>
      </c>
      <c r="D378" s="265" t="s">
        <v>8510</v>
      </c>
      <c r="E378" s="290" t="s">
        <v>26091</v>
      </c>
    </row>
    <row r="379" spans="1:5">
      <c r="A379" s="265" t="str">
        <f t="shared" si="5"/>
        <v>992</v>
      </c>
      <c r="B379" s="265">
        <v>992</v>
      </c>
      <c r="C379" s="265" t="s">
        <v>19951</v>
      </c>
      <c r="D379" s="265" t="s">
        <v>8510</v>
      </c>
      <c r="E379" s="290" t="s">
        <v>26092</v>
      </c>
    </row>
    <row r="380" spans="1:5">
      <c r="A380" s="265" t="str">
        <f t="shared" si="5"/>
        <v>993</v>
      </c>
      <c r="B380" s="265">
        <v>993</v>
      </c>
      <c r="C380" s="265" t="s">
        <v>19890</v>
      </c>
      <c r="D380" s="265" t="s">
        <v>8510</v>
      </c>
      <c r="E380" s="290" t="s">
        <v>8614</v>
      </c>
    </row>
    <row r="381" spans="1:5">
      <c r="A381" s="265" t="str">
        <f t="shared" si="5"/>
        <v>994</v>
      </c>
      <c r="B381" s="265">
        <v>994</v>
      </c>
      <c r="C381" s="265" t="s">
        <v>19907</v>
      </c>
      <c r="D381" s="265" t="s">
        <v>8510</v>
      </c>
      <c r="E381" s="290" t="s">
        <v>9296</v>
      </c>
    </row>
    <row r="382" spans="1:5">
      <c r="A382" s="265" t="str">
        <f t="shared" si="5"/>
        <v>995</v>
      </c>
      <c r="B382" s="265">
        <v>995</v>
      </c>
      <c r="C382" s="265" t="s">
        <v>19894</v>
      </c>
      <c r="D382" s="265" t="s">
        <v>8510</v>
      </c>
      <c r="E382" s="290" t="s">
        <v>12788</v>
      </c>
    </row>
    <row r="383" spans="1:5">
      <c r="A383" s="265" t="str">
        <f t="shared" si="5"/>
        <v>996</v>
      </c>
      <c r="B383" s="265">
        <v>996</v>
      </c>
      <c r="C383" s="265" t="s">
        <v>19898</v>
      </c>
      <c r="D383" s="265" t="s">
        <v>8510</v>
      </c>
      <c r="E383" s="290" t="s">
        <v>17958</v>
      </c>
    </row>
    <row r="384" spans="1:5">
      <c r="A384" s="265" t="str">
        <f t="shared" si="5"/>
        <v>998</v>
      </c>
      <c r="B384" s="265">
        <v>998</v>
      </c>
      <c r="C384" s="265" t="s">
        <v>19909</v>
      </c>
      <c r="D384" s="265" t="s">
        <v>8510</v>
      </c>
      <c r="E384" s="290" t="s">
        <v>25568</v>
      </c>
    </row>
    <row r="385" spans="1:5">
      <c r="A385" s="265" t="str">
        <f t="shared" si="5"/>
        <v>999</v>
      </c>
      <c r="B385" s="265">
        <v>999</v>
      </c>
      <c r="C385" s="265" t="s">
        <v>19893</v>
      </c>
      <c r="D385" s="265" t="s">
        <v>8510</v>
      </c>
      <c r="E385" s="290" t="s">
        <v>26093</v>
      </c>
    </row>
    <row r="386" spans="1:5">
      <c r="A386" s="265" t="str">
        <f t="shared" si="5"/>
        <v>1000</v>
      </c>
      <c r="B386" s="265">
        <v>1000</v>
      </c>
      <c r="C386" s="265" t="s">
        <v>19895</v>
      </c>
      <c r="D386" s="265" t="s">
        <v>8510</v>
      </c>
      <c r="E386" s="290" t="s">
        <v>25466</v>
      </c>
    </row>
    <row r="387" spans="1:5">
      <c r="A387" s="265" t="str">
        <f t="shared" ref="A387:A450" si="6">IF(ISERROR(SEARCH("/",B387)=6),TRIM(CLEAN(B387)),IF(SEARCH("/",B387)=6,IF(LEN(TRIM(CLEAN(B387)))=7,LEFT(TRIM(CLEAN(B387)),6)&amp;"00"&amp;RIGHT(TRIM(CLEAN(B387)),1),LEFT(TRIM(CLEAN(B387)),6)&amp;"0"&amp;RIGHT(TRIM(CLEAN(B387)),2)),TRIM(CLEAN(B387))))</f>
        <v>1001</v>
      </c>
      <c r="B387" s="265">
        <v>1001</v>
      </c>
      <c r="C387" s="265" t="s">
        <v>19899</v>
      </c>
      <c r="D387" s="265" t="s">
        <v>8510</v>
      </c>
      <c r="E387" s="290" t="s">
        <v>26094</v>
      </c>
    </row>
    <row r="388" spans="1:5">
      <c r="A388" s="265" t="str">
        <f t="shared" si="6"/>
        <v>1003</v>
      </c>
      <c r="B388" s="265">
        <v>1003</v>
      </c>
      <c r="C388" s="265" t="s">
        <v>19950</v>
      </c>
      <c r="D388" s="265" t="s">
        <v>8510</v>
      </c>
      <c r="E388" s="290" t="s">
        <v>10420</v>
      </c>
    </row>
    <row r="389" spans="1:5">
      <c r="A389" s="265" t="str">
        <f t="shared" si="6"/>
        <v>1005</v>
      </c>
      <c r="B389" s="265">
        <v>1005</v>
      </c>
      <c r="C389" s="265" t="s">
        <v>19944</v>
      </c>
      <c r="D389" s="265" t="s">
        <v>8510</v>
      </c>
      <c r="E389" s="290" t="s">
        <v>26095</v>
      </c>
    </row>
    <row r="390" spans="1:5">
      <c r="A390" s="265" t="str">
        <f t="shared" si="6"/>
        <v>1006</v>
      </c>
      <c r="B390" s="265">
        <v>1006</v>
      </c>
      <c r="C390" s="265" t="s">
        <v>19867</v>
      </c>
      <c r="D390" s="265" t="s">
        <v>8510</v>
      </c>
      <c r="E390" s="290" t="s">
        <v>26096</v>
      </c>
    </row>
    <row r="391" spans="1:5">
      <c r="A391" s="265" t="str">
        <f t="shared" si="6"/>
        <v>1007</v>
      </c>
      <c r="B391" s="265">
        <v>1007</v>
      </c>
      <c r="C391" s="265" t="s">
        <v>19952</v>
      </c>
      <c r="D391" s="265" t="s">
        <v>8510</v>
      </c>
      <c r="E391" s="290" t="s">
        <v>26097</v>
      </c>
    </row>
    <row r="392" spans="1:5">
      <c r="A392" s="265" t="str">
        <f t="shared" si="6"/>
        <v>1008</v>
      </c>
      <c r="B392" s="265">
        <v>1008</v>
      </c>
      <c r="C392" s="265" t="s">
        <v>19954</v>
      </c>
      <c r="D392" s="265" t="s">
        <v>8510</v>
      </c>
      <c r="E392" s="290" t="s">
        <v>17660</v>
      </c>
    </row>
    <row r="393" spans="1:5">
      <c r="A393" s="265" t="str">
        <f t="shared" si="6"/>
        <v>1011</v>
      </c>
      <c r="B393" s="265">
        <v>1011</v>
      </c>
      <c r="C393" s="265" t="s">
        <v>19911</v>
      </c>
      <c r="D393" s="265" t="s">
        <v>8510</v>
      </c>
      <c r="E393" s="290" t="s">
        <v>8590</v>
      </c>
    </row>
    <row r="394" spans="1:5">
      <c r="A394" s="265" t="str">
        <f t="shared" si="6"/>
        <v>1013</v>
      </c>
      <c r="B394" s="265">
        <v>1013</v>
      </c>
      <c r="C394" s="265" t="s">
        <v>19913</v>
      </c>
      <c r="D394" s="265" t="s">
        <v>8510</v>
      </c>
      <c r="E394" s="290" t="s">
        <v>8916</v>
      </c>
    </row>
    <row r="395" spans="1:5">
      <c r="A395" s="265" t="str">
        <f t="shared" si="6"/>
        <v>1014</v>
      </c>
      <c r="B395" s="265">
        <v>1014</v>
      </c>
      <c r="C395" s="265" t="s">
        <v>19921</v>
      </c>
      <c r="D395" s="265" t="s">
        <v>8510</v>
      </c>
      <c r="E395" s="290" t="s">
        <v>8601</v>
      </c>
    </row>
    <row r="396" spans="1:5">
      <c r="A396" s="265" t="str">
        <f t="shared" si="6"/>
        <v>1015</v>
      </c>
      <c r="B396" s="265">
        <v>1015</v>
      </c>
      <c r="C396" s="265" t="s">
        <v>19897</v>
      </c>
      <c r="D396" s="265" t="s">
        <v>8510</v>
      </c>
      <c r="E396" s="290" t="s">
        <v>26098</v>
      </c>
    </row>
    <row r="397" spans="1:5">
      <c r="A397" s="265" t="str">
        <f t="shared" si="6"/>
        <v>1017</v>
      </c>
      <c r="B397" s="265">
        <v>1017</v>
      </c>
      <c r="C397" s="265" t="s">
        <v>19892</v>
      </c>
      <c r="D397" s="265" t="s">
        <v>8510</v>
      </c>
      <c r="E397" s="290" t="s">
        <v>26099</v>
      </c>
    </row>
    <row r="398" spans="1:5">
      <c r="A398" s="265" t="str">
        <f t="shared" si="6"/>
        <v>1018</v>
      </c>
      <c r="B398" s="265">
        <v>1018</v>
      </c>
      <c r="C398" s="265" t="s">
        <v>19904</v>
      </c>
      <c r="D398" s="265" t="s">
        <v>8510</v>
      </c>
      <c r="E398" s="290" t="s">
        <v>26100</v>
      </c>
    </row>
    <row r="399" spans="1:5">
      <c r="A399" s="265" t="str">
        <f t="shared" si="6"/>
        <v>1019</v>
      </c>
      <c r="B399" s="265">
        <v>1019</v>
      </c>
      <c r="C399" s="265" t="s">
        <v>19900</v>
      </c>
      <c r="D399" s="265" t="s">
        <v>8510</v>
      </c>
      <c r="E399" s="290" t="s">
        <v>16731</v>
      </c>
    </row>
    <row r="400" spans="1:5">
      <c r="A400" s="265" t="str">
        <f t="shared" si="6"/>
        <v>1020</v>
      </c>
      <c r="B400" s="265">
        <v>1020</v>
      </c>
      <c r="C400" s="265" t="s">
        <v>19891</v>
      </c>
      <c r="D400" s="265" t="s">
        <v>8510</v>
      </c>
      <c r="E400" s="290" t="s">
        <v>8509</v>
      </c>
    </row>
    <row r="401" spans="1:5">
      <c r="A401" s="265" t="str">
        <f t="shared" si="6"/>
        <v>1021</v>
      </c>
      <c r="B401" s="265">
        <v>1021</v>
      </c>
      <c r="C401" s="265" t="s">
        <v>19902</v>
      </c>
      <c r="D401" s="265" t="s">
        <v>8510</v>
      </c>
      <c r="E401" s="290" t="s">
        <v>10394</v>
      </c>
    </row>
    <row r="402" spans="1:5">
      <c r="A402" s="265" t="str">
        <f t="shared" si="6"/>
        <v>1022</v>
      </c>
      <c r="B402" s="265">
        <v>1022</v>
      </c>
      <c r="C402" s="265" t="s">
        <v>19896</v>
      </c>
      <c r="D402" s="265" t="s">
        <v>8510</v>
      </c>
      <c r="E402" s="290" t="s">
        <v>8800</v>
      </c>
    </row>
    <row r="403" spans="1:5">
      <c r="A403" s="265" t="str">
        <f t="shared" si="6"/>
        <v>1024</v>
      </c>
      <c r="B403" s="265">
        <v>1024</v>
      </c>
      <c r="C403" s="265" t="s">
        <v>19948</v>
      </c>
      <c r="D403" s="265" t="s">
        <v>8510</v>
      </c>
      <c r="E403" s="290" t="s">
        <v>26101</v>
      </c>
    </row>
    <row r="404" spans="1:5">
      <c r="A404" s="265" t="str">
        <f t="shared" si="6"/>
        <v>1030</v>
      </c>
      <c r="B404" s="265">
        <v>1030</v>
      </c>
      <c r="C404" s="265" t="s">
        <v>20051</v>
      </c>
      <c r="D404" s="265" t="s">
        <v>8502</v>
      </c>
      <c r="E404" s="290" t="s">
        <v>17094</v>
      </c>
    </row>
    <row r="405" spans="1:5">
      <c r="A405" s="265" t="str">
        <f t="shared" si="6"/>
        <v>1031</v>
      </c>
      <c r="B405" s="265">
        <v>1031</v>
      </c>
      <c r="C405" s="265" t="s">
        <v>24243</v>
      </c>
      <c r="D405" s="265" t="s">
        <v>8502</v>
      </c>
      <c r="E405" s="290" t="s">
        <v>10294</v>
      </c>
    </row>
    <row r="406" spans="1:5">
      <c r="A406" s="265" t="str">
        <f t="shared" si="6"/>
        <v>1049</v>
      </c>
      <c r="B406" s="265">
        <v>1049</v>
      </c>
      <c r="C406" s="265" t="s">
        <v>19828</v>
      </c>
      <c r="D406" s="265" t="s">
        <v>8502</v>
      </c>
      <c r="E406" s="290" t="s">
        <v>9429</v>
      </c>
    </row>
    <row r="407" spans="1:5">
      <c r="A407" s="265" t="str">
        <f t="shared" si="6"/>
        <v>1050</v>
      </c>
      <c r="B407" s="265">
        <v>1050</v>
      </c>
      <c r="C407" s="265" t="s">
        <v>19831</v>
      </c>
      <c r="D407" s="265" t="s">
        <v>8502</v>
      </c>
      <c r="E407" s="290" t="s">
        <v>9132</v>
      </c>
    </row>
    <row r="408" spans="1:5">
      <c r="A408" s="265" t="str">
        <f t="shared" si="6"/>
        <v>1051</v>
      </c>
      <c r="B408" s="265">
        <v>1051</v>
      </c>
      <c r="C408" s="265" t="s">
        <v>19837</v>
      </c>
      <c r="D408" s="265" t="s">
        <v>8502</v>
      </c>
      <c r="E408" s="290" t="s">
        <v>24814</v>
      </c>
    </row>
    <row r="409" spans="1:5">
      <c r="A409" s="265" t="str">
        <f t="shared" si="6"/>
        <v>1062</v>
      </c>
      <c r="B409" s="265">
        <v>1062</v>
      </c>
      <c r="C409" s="265" t="s">
        <v>20103</v>
      </c>
      <c r="D409" s="265" t="s">
        <v>8502</v>
      </c>
      <c r="E409" s="290" t="s">
        <v>26102</v>
      </c>
    </row>
    <row r="410" spans="1:5">
      <c r="A410" s="265" t="str">
        <f t="shared" si="6"/>
        <v>1068</v>
      </c>
      <c r="B410" s="265">
        <v>1068</v>
      </c>
      <c r="C410" s="265" t="s">
        <v>20110</v>
      </c>
      <c r="D410" s="265" t="s">
        <v>8502</v>
      </c>
      <c r="E410" s="290" t="s">
        <v>26103</v>
      </c>
    </row>
    <row r="411" spans="1:5">
      <c r="A411" s="265" t="str">
        <f t="shared" si="6"/>
        <v>1079</v>
      </c>
      <c r="B411" s="265">
        <v>1079</v>
      </c>
      <c r="C411" s="265" t="s">
        <v>23187</v>
      </c>
      <c r="D411" s="265" t="s">
        <v>8502</v>
      </c>
      <c r="E411" s="290" t="s">
        <v>26104</v>
      </c>
    </row>
    <row r="412" spans="1:5">
      <c r="A412" s="265" t="str">
        <f t="shared" si="6"/>
        <v>1082</v>
      </c>
      <c r="B412" s="265">
        <v>1082</v>
      </c>
      <c r="C412" s="265" t="s">
        <v>23190</v>
      </c>
      <c r="D412" s="265" t="s">
        <v>8502</v>
      </c>
      <c r="E412" s="290" t="s">
        <v>26105</v>
      </c>
    </row>
    <row r="413" spans="1:5">
      <c r="A413" s="265" t="str">
        <f t="shared" si="6"/>
        <v>1086</v>
      </c>
      <c r="B413" s="265">
        <v>1086</v>
      </c>
      <c r="C413" s="265" t="s">
        <v>23186</v>
      </c>
      <c r="D413" s="265" t="s">
        <v>8502</v>
      </c>
      <c r="E413" s="290" t="s">
        <v>16863</v>
      </c>
    </row>
    <row r="414" spans="1:5">
      <c r="A414" s="265" t="str">
        <f t="shared" si="6"/>
        <v>1087</v>
      </c>
      <c r="B414" s="265">
        <v>1087</v>
      </c>
      <c r="C414" s="265" t="s">
        <v>23184</v>
      </c>
      <c r="D414" s="265" t="s">
        <v>8502</v>
      </c>
      <c r="E414" s="290" t="s">
        <v>17652</v>
      </c>
    </row>
    <row r="415" spans="1:5">
      <c r="A415" s="265" t="str">
        <f t="shared" si="6"/>
        <v>1088</v>
      </c>
      <c r="B415" s="265">
        <v>1088</v>
      </c>
      <c r="C415" s="265" t="s">
        <v>23183</v>
      </c>
      <c r="D415" s="265" t="s">
        <v>8502</v>
      </c>
      <c r="E415" s="290" t="s">
        <v>21565</v>
      </c>
    </row>
    <row r="416" spans="1:5">
      <c r="A416" s="265" t="str">
        <f t="shared" si="6"/>
        <v>1090</v>
      </c>
      <c r="B416" s="265">
        <v>1090</v>
      </c>
      <c r="C416" s="265" t="s">
        <v>19449</v>
      </c>
      <c r="D416" s="265" t="s">
        <v>8502</v>
      </c>
      <c r="E416" s="290" t="s">
        <v>25122</v>
      </c>
    </row>
    <row r="417" spans="1:5">
      <c r="A417" s="265" t="str">
        <f t="shared" si="6"/>
        <v>1091</v>
      </c>
      <c r="B417" s="265">
        <v>1091</v>
      </c>
      <c r="C417" s="265" t="s">
        <v>19441</v>
      </c>
      <c r="D417" s="265" t="s">
        <v>8502</v>
      </c>
      <c r="E417" s="290" t="s">
        <v>16115</v>
      </c>
    </row>
    <row r="418" spans="1:5">
      <c r="A418" s="265" t="str">
        <f t="shared" si="6"/>
        <v>1092</v>
      </c>
      <c r="B418" s="265">
        <v>1092</v>
      </c>
      <c r="C418" s="265" t="s">
        <v>19446</v>
      </c>
      <c r="D418" s="265" t="s">
        <v>8502</v>
      </c>
      <c r="E418" s="290" t="s">
        <v>17725</v>
      </c>
    </row>
    <row r="419" spans="1:5">
      <c r="A419" s="265" t="str">
        <f t="shared" si="6"/>
        <v>1093</v>
      </c>
      <c r="B419" s="265">
        <v>1093</v>
      </c>
      <c r="C419" s="265" t="s">
        <v>19447</v>
      </c>
      <c r="D419" s="265" t="s">
        <v>8502</v>
      </c>
      <c r="E419" s="290" t="s">
        <v>16944</v>
      </c>
    </row>
    <row r="420" spans="1:5">
      <c r="A420" s="265" t="str">
        <f t="shared" si="6"/>
        <v>1094</v>
      </c>
      <c r="B420" s="265">
        <v>1094</v>
      </c>
      <c r="C420" s="265" t="s">
        <v>19443</v>
      </c>
      <c r="D420" s="265" t="s">
        <v>8502</v>
      </c>
      <c r="E420" s="290" t="s">
        <v>17690</v>
      </c>
    </row>
    <row r="421" spans="1:5">
      <c r="A421" s="265" t="str">
        <f t="shared" si="6"/>
        <v>1095</v>
      </c>
      <c r="B421" s="265">
        <v>1095</v>
      </c>
      <c r="C421" s="265" t="s">
        <v>19444</v>
      </c>
      <c r="D421" s="265" t="s">
        <v>8502</v>
      </c>
      <c r="E421" s="290" t="s">
        <v>26106</v>
      </c>
    </row>
    <row r="422" spans="1:5">
      <c r="A422" s="265" t="str">
        <f t="shared" si="6"/>
        <v>1096</v>
      </c>
      <c r="B422" s="265">
        <v>1096</v>
      </c>
      <c r="C422" s="265" t="s">
        <v>19451</v>
      </c>
      <c r="D422" s="265" t="s">
        <v>8502</v>
      </c>
      <c r="E422" s="290" t="s">
        <v>26107</v>
      </c>
    </row>
    <row r="423" spans="1:5">
      <c r="A423" s="265" t="str">
        <f t="shared" si="6"/>
        <v>1097</v>
      </c>
      <c r="B423" s="265">
        <v>1097</v>
      </c>
      <c r="C423" s="265" t="s">
        <v>19452</v>
      </c>
      <c r="D423" s="265" t="s">
        <v>8502</v>
      </c>
      <c r="E423" s="290" t="s">
        <v>21730</v>
      </c>
    </row>
    <row r="424" spans="1:5">
      <c r="A424" s="265" t="str">
        <f t="shared" si="6"/>
        <v>1098</v>
      </c>
      <c r="B424" s="265">
        <v>1098</v>
      </c>
      <c r="C424" s="265" t="s">
        <v>19835</v>
      </c>
      <c r="D424" s="265" t="s">
        <v>8502</v>
      </c>
      <c r="E424" s="290" t="s">
        <v>9412</v>
      </c>
    </row>
    <row r="425" spans="1:5">
      <c r="A425" s="265" t="str">
        <f t="shared" si="6"/>
        <v>1099</v>
      </c>
      <c r="B425" s="265">
        <v>1099</v>
      </c>
      <c r="C425" s="265" t="s">
        <v>19829</v>
      </c>
      <c r="D425" s="265" t="s">
        <v>8502</v>
      </c>
      <c r="E425" s="290" t="s">
        <v>9198</v>
      </c>
    </row>
    <row r="426" spans="1:5">
      <c r="A426" s="265" t="str">
        <f t="shared" si="6"/>
        <v>1100</v>
      </c>
      <c r="B426" s="265">
        <v>1100</v>
      </c>
      <c r="C426" s="265" t="s">
        <v>19833</v>
      </c>
      <c r="D426" s="265" t="s">
        <v>8502</v>
      </c>
      <c r="E426" s="290" t="s">
        <v>11456</v>
      </c>
    </row>
    <row r="427" spans="1:5">
      <c r="A427" s="265" t="str">
        <f t="shared" si="6"/>
        <v>1101</v>
      </c>
      <c r="B427" s="265">
        <v>1101</v>
      </c>
      <c r="C427" s="265" t="s">
        <v>19832</v>
      </c>
      <c r="D427" s="265" t="s">
        <v>8502</v>
      </c>
      <c r="E427" s="290" t="s">
        <v>16370</v>
      </c>
    </row>
    <row r="428" spans="1:5">
      <c r="A428" s="265" t="str">
        <f t="shared" si="6"/>
        <v>1102</v>
      </c>
      <c r="B428" s="265">
        <v>1102</v>
      </c>
      <c r="C428" s="265" t="s">
        <v>19836</v>
      </c>
      <c r="D428" s="265" t="s">
        <v>8502</v>
      </c>
      <c r="E428" s="290" t="s">
        <v>26108</v>
      </c>
    </row>
    <row r="429" spans="1:5">
      <c r="A429" s="265" t="str">
        <f t="shared" si="6"/>
        <v>1106</v>
      </c>
      <c r="B429" s="265">
        <v>1106</v>
      </c>
      <c r="C429" s="265" t="s">
        <v>20123</v>
      </c>
      <c r="D429" s="265" t="s">
        <v>8506</v>
      </c>
      <c r="E429" s="290" t="s">
        <v>8630</v>
      </c>
    </row>
    <row r="430" spans="1:5">
      <c r="A430" s="265" t="str">
        <f t="shared" si="6"/>
        <v>1107</v>
      </c>
      <c r="B430" s="265">
        <v>1107</v>
      </c>
      <c r="C430" s="265" t="s">
        <v>20125</v>
      </c>
      <c r="D430" s="265" t="s">
        <v>8506</v>
      </c>
      <c r="E430" s="290" t="s">
        <v>10008</v>
      </c>
    </row>
    <row r="431" spans="1:5">
      <c r="A431" s="265" t="str">
        <f t="shared" si="6"/>
        <v>1108</v>
      </c>
      <c r="B431" s="265">
        <v>1108</v>
      </c>
      <c r="C431" s="265" t="s">
        <v>20128</v>
      </c>
      <c r="D431" s="265" t="s">
        <v>8510</v>
      </c>
      <c r="E431" s="290" t="s">
        <v>26109</v>
      </c>
    </row>
    <row r="432" spans="1:5">
      <c r="A432" s="265" t="str">
        <f t="shared" si="6"/>
        <v>1109</v>
      </c>
      <c r="B432" s="265">
        <v>1109</v>
      </c>
      <c r="C432" s="265" t="s">
        <v>20138</v>
      </c>
      <c r="D432" s="265" t="s">
        <v>8510</v>
      </c>
      <c r="E432" s="290" t="s">
        <v>26109</v>
      </c>
    </row>
    <row r="433" spans="1:5">
      <c r="A433" s="265" t="str">
        <f t="shared" si="6"/>
        <v>1110</v>
      </c>
      <c r="B433" s="265">
        <v>1110</v>
      </c>
      <c r="C433" s="265" t="s">
        <v>20132</v>
      </c>
      <c r="D433" s="265" t="s">
        <v>8510</v>
      </c>
      <c r="E433" s="290" t="s">
        <v>25026</v>
      </c>
    </row>
    <row r="434" spans="1:5">
      <c r="A434" s="265" t="str">
        <f t="shared" si="6"/>
        <v>1113</v>
      </c>
      <c r="B434" s="265">
        <v>1113</v>
      </c>
      <c r="C434" s="265" t="s">
        <v>23322</v>
      </c>
      <c r="D434" s="265" t="s">
        <v>8510</v>
      </c>
      <c r="E434" s="290" t="s">
        <v>26109</v>
      </c>
    </row>
    <row r="435" spans="1:5">
      <c r="A435" s="265" t="str">
        <f t="shared" si="6"/>
        <v>1114</v>
      </c>
      <c r="B435" s="265">
        <v>1114</v>
      </c>
      <c r="C435" s="265" t="s">
        <v>23323</v>
      </c>
      <c r="D435" s="265" t="s">
        <v>8510</v>
      </c>
      <c r="E435" s="290" t="s">
        <v>25026</v>
      </c>
    </row>
    <row r="436" spans="1:5">
      <c r="A436" s="265" t="str">
        <f t="shared" si="6"/>
        <v>1115</v>
      </c>
      <c r="B436" s="265">
        <v>1115</v>
      </c>
      <c r="C436" s="265" t="s">
        <v>23321</v>
      </c>
      <c r="D436" s="265" t="s">
        <v>8510</v>
      </c>
      <c r="E436" s="290" t="s">
        <v>17030</v>
      </c>
    </row>
    <row r="437" spans="1:5">
      <c r="A437" s="265" t="str">
        <f t="shared" si="6"/>
        <v>1116</v>
      </c>
      <c r="B437" s="265">
        <v>1116</v>
      </c>
      <c r="C437" s="265" t="s">
        <v>23319</v>
      </c>
      <c r="D437" s="265" t="s">
        <v>8510</v>
      </c>
      <c r="E437" s="290" t="s">
        <v>25377</v>
      </c>
    </row>
    <row r="438" spans="1:5">
      <c r="A438" s="265" t="str">
        <f t="shared" si="6"/>
        <v>1117</v>
      </c>
      <c r="B438" s="265">
        <v>1117</v>
      </c>
      <c r="C438" s="265" t="s">
        <v>20129</v>
      </c>
      <c r="D438" s="265" t="s">
        <v>8510</v>
      </c>
      <c r="E438" s="290" t="s">
        <v>25099</v>
      </c>
    </row>
    <row r="439" spans="1:5">
      <c r="A439" s="265" t="str">
        <f t="shared" si="6"/>
        <v>1118</v>
      </c>
      <c r="B439" s="265">
        <v>1118</v>
      </c>
      <c r="C439" s="265" t="s">
        <v>20131</v>
      </c>
      <c r="D439" s="265" t="s">
        <v>8510</v>
      </c>
      <c r="E439" s="290" t="s">
        <v>25026</v>
      </c>
    </row>
    <row r="440" spans="1:5">
      <c r="A440" s="265" t="str">
        <f t="shared" si="6"/>
        <v>1119</v>
      </c>
      <c r="B440" s="265">
        <v>1119</v>
      </c>
      <c r="C440" s="265" t="s">
        <v>20139</v>
      </c>
      <c r="D440" s="265" t="s">
        <v>8510</v>
      </c>
      <c r="E440" s="290" t="s">
        <v>26110</v>
      </c>
    </row>
    <row r="441" spans="1:5">
      <c r="A441" s="265" t="str">
        <f t="shared" si="6"/>
        <v>1159</v>
      </c>
      <c r="B441" s="265">
        <v>1159</v>
      </c>
      <c r="C441" s="265" t="s">
        <v>20168</v>
      </c>
      <c r="D441" s="265" t="s">
        <v>8502</v>
      </c>
      <c r="E441" s="290" t="s">
        <v>26111</v>
      </c>
    </row>
    <row r="442" spans="1:5">
      <c r="A442" s="265" t="str">
        <f t="shared" si="6"/>
        <v>1162</v>
      </c>
      <c r="B442" s="265">
        <v>1162</v>
      </c>
      <c r="C442" s="265" t="s">
        <v>20200</v>
      </c>
      <c r="D442" s="265" t="s">
        <v>8502</v>
      </c>
      <c r="E442" s="290" t="s">
        <v>9439</v>
      </c>
    </row>
    <row r="443" spans="1:5">
      <c r="A443" s="265" t="str">
        <f t="shared" si="6"/>
        <v>1163</v>
      </c>
      <c r="B443" s="265">
        <v>1163</v>
      </c>
      <c r="C443" s="265" t="s">
        <v>20207</v>
      </c>
      <c r="D443" s="265" t="s">
        <v>8502</v>
      </c>
      <c r="E443" s="290" t="s">
        <v>25095</v>
      </c>
    </row>
    <row r="444" spans="1:5">
      <c r="A444" s="265" t="str">
        <f t="shared" si="6"/>
        <v>1164</v>
      </c>
      <c r="B444" s="265">
        <v>1164</v>
      </c>
      <c r="C444" s="265" t="s">
        <v>20199</v>
      </c>
      <c r="D444" s="265" t="s">
        <v>8502</v>
      </c>
      <c r="E444" s="290" t="s">
        <v>14484</v>
      </c>
    </row>
    <row r="445" spans="1:5">
      <c r="A445" s="265" t="str">
        <f t="shared" si="6"/>
        <v>1165</v>
      </c>
      <c r="B445" s="265">
        <v>1165</v>
      </c>
      <c r="C445" s="265" t="s">
        <v>20198</v>
      </c>
      <c r="D445" s="265" t="s">
        <v>8502</v>
      </c>
      <c r="E445" s="290" t="s">
        <v>9367</v>
      </c>
    </row>
    <row r="446" spans="1:5">
      <c r="A446" s="265" t="str">
        <f t="shared" si="6"/>
        <v>1166</v>
      </c>
      <c r="B446" s="265">
        <v>1166</v>
      </c>
      <c r="C446" s="265" t="s">
        <v>20206</v>
      </c>
      <c r="D446" s="265" t="s">
        <v>8502</v>
      </c>
      <c r="E446" s="290" t="s">
        <v>18732</v>
      </c>
    </row>
    <row r="447" spans="1:5">
      <c r="A447" s="265" t="str">
        <f t="shared" si="6"/>
        <v>1167</v>
      </c>
      <c r="B447" s="265">
        <v>1167</v>
      </c>
      <c r="C447" s="265" t="s">
        <v>20210</v>
      </c>
      <c r="D447" s="265" t="s">
        <v>8502</v>
      </c>
      <c r="E447" s="290" t="s">
        <v>26112</v>
      </c>
    </row>
    <row r="448" spans="1:5">
      <c r="A448" s="265" t="str">
        <f t="shared" si="6"/>
        <v>1168</v>
      </c>
      <c r="B448" s="265">
        <v>1168</v>
      </c>
      <c r="C448" s="265" t="s">
        <v>20209</v>
      </c>
      <c r="D448" s="265" t="s">
        <v>8502</v>
      </c>
      <c r="E448" s="290" t="s">
        <v>25511</v>
      </c>
    </row>
    <row r="449" spans="1:5">
      <c r="A449" s="265" t="str">
        <f t="shared" si="6"/>
        <v>1169</v>
      </c>
      <c r="B449" s="265">
        <v>1169</v>
      </c>
      <c r="C449" s="265" t="s">
        <v>20204</v>
      </c>
      <c r="D449" s="265" t="s">
        <v>8502</v>
      </c>
      <c r="E449" s="290" t="s">
        <v>26113</v>
      </c>
    </row>
    <row r="450" spans="1:5">
      <c r="A450" s="265" t="str">
        <f t="shared" si="6"/>
        <v>1170</v>
      </c>
      <c r="B450" s="265">
        <v>1170</v>
      </c>
      <c r="C450" s="265" t="s">
        <v>20203</v>
      </c>
      <c r="D450" s="265" t="s">
        <v>8502</v>
      </c>
      <c r="E450" s="290" t="s">
        <v>9089</v>
      </c>
    </row>
    <row r="451" spans="1:5">
      <c r="A451" s="265" t="str">
        <f t="shared" ref="A451:A514" si="7">IF(ISERROR(SEARCH("/",B451)=6),TRIM(CLEAN(B451)),IF(SEARCH("/",B451)=6,IF(LEN(TRIM(CLEAN(B451)))=7,LEFT(TRIM(CLEAN(B451)),6)&amp;"00"&amp;RIGHT(TRIM(CLEAN(B451)),1),LEFT(TRIM(CLEAN(B451)),6)&amp;"0"&amp;RIGHT(TRIM(CLEAN(B451)),2)),TRIM(CLEAN(B451))))</f>
        <v>1183</v>
      </c>
      <c r="B451" s="265">
        <v>1183</v>
      </c>
      <c r="C451" s="265" t="s">
        <v>20242</v>
      </c>
      <c r="D451" s="265" t="s">
        <v>8502</v>
      </c>
      <c r="E451" s="290" t="s">
        <v>17972</v>
      </c>
    </row>
    <row r="452" spans="1:5">
      <c r="A452" s="265" t="str">
        <f t="shared" si="7"/>
        <v>1184</v>
      </c>
      <c r="B452" s="265">
        <v>1184</v>
      </c>
      <c r="C452" s="265" t="s">
        <v>20228</v>
      </c>
      <c r="D452" s="265" t="s">
        <v>8502</v>
      </c>
      <c r="E452" s="290" t="s">
        <v>20229</v>
      </c>
    </row>
    <row r="453" spans="1:5">
      <c r="A453" s="265" t="str">
        <f t="shared" si="7"/>
        <v>1185</v>
      </c>
      <c r="B453" s="265">
        <v>1185</v>
      </c>
      <c r="C453" s="265" t="s">
        <v>20231</v>
      </c>
      <c r="D453" s="265" t="s">
        <v>8502</v>
      </c>
      <c r="E453" s="290" t="s">
        <v>9498</v>
      </c>
    </row>
    <row r="454" spans="1:5">
      <c r="A454" s="265" t="str">
        <f t="shared" si="7"/>
        <v>1188</v>
      </c>
      <c r="B454" s="265">
        <v>1188</v>
      </c>
      <c r="C454" s="265" t="s">
        <v>20217</v>
      </c>
      <c r="D454" s="265" t="s">
        <v>8502</v>
      </c>
      <c r="E454" s="290" t="s">
        <v>18996</v>
      </c>
    </row>
    <row r="455" spans="1:5">
      <c r="A455" s="265" t="str">
        <f t="shared" si="7"/>
        <v>1189</v>
      </c>
      <c r="B455" s="265">
        <v>1189</v>
      </c>
      <c r="C455" s="265" t="s">
        <v>20232</v>
      </c>
      <c r="D455" s="265" t="s">
        <v>8502</v>
      </c>
      <c r="E455" s="290" t="s">
        <v>8713</v>
      </c>
    </row>
    <row r="456" spans="1:5">
      <c r="A456" s="265" t="str">
        <f t="shared" si="7"/>
        <v>1191</v>
      </c>
      <c r="B456" s="265">
        <v>1191</v>
      </c>
      <c r="C456" s="265" t="s">
        <v>20230</v>
      </c>
      <c r="D456" s="265" t="s">
        <v>8502</v>
      </c>
      <c r="E456" s="290" t="s">
        <v>8526</v>
      </c>
    </row>
    <row r="457" spans="1:5">
      <c r="A457" s="265" t="str">
        <f t="shared" si="7"/>
        <v>1193</v>
      </c>
      <c r="B457" s="265">
        <v>1193</v>
      </c>
      <c r="C457" s="265" t="s">
        <v>20233</v>
      </c>
      <c r="D457" s="265" t="s">
        <v>8502</v>
      </c>
      <c r="E457" s="290" t="s">
        <v>8958</v>
      </c>
    </row>
    <row r="458" spans="1:5">
      <c r="A458" s="265" t="str">
        <f t="shared" si="7"/>
        <v>1194</v>
      </c>
      <c r="B458" s="265">
        <v>1194</v>
      </c>
      <c r="C458" s="265" t="s">
        <v>20234</v>
      </c>
      <c r="D458" s="265" t="s">
        <v>8502</v>
      </c>
      <c r="E458" s="290" t="s">
        <v>9011</v>
      </c>
    </row>
    <row r="459" spans="1:5">
      <c r="A459" s="265" t="str">
        <f t="shared" si="7"/>
        <v>1195</v>
      </c>
      <c r="B459" s="265">
        <v>1195</v>
      </c>
      <c r="C459" s="265" t="s">
        <v>20235</v>
      </c>
      <c r="D459" s="265" t="s">
        <v>8502</v>
      </c>
      <c r="E459" s="290" t="s">
        <v>8797</v>
      </c>
    </row>
    <row r="460" spans="1:5">
      <c r="A460" s="265" t="str">
        <f t="shared" si="7"/>
        <v>1197</v>
      </c>
      <c r="B460" s="265">
        <v>1197</v>
      </c>
      <c r="C460" s="265" t="s">
        <v>20215</v>
      </c>
      <c r="D460" s="265" t="s">
        <v>8502</v>
      </c>
      <c r="E460" s="290" t="s">
        <v>8772</v>
      </c>
    </row>
    <row r="461" spans="1:5">
      <c r="A461" s="265" t="str">
        <f t="shared" si="7"/>
        <v>1198</v>
      </c>
      <c r="B461" s="265">
        <v>1198</v>
      </c>
      <c r="C461" s="265" t="s">
        <v>20219</v>
      </c>
      <c r="D461" s="265" t="s">
        <v>8502</v>
      </c>
      <c r="E461" s="290" t="s">
        <v>19098</v>
      </c>
    </row>
    <row r="462" spans="1:5">
      <c r="A462" s="265" t="str">
        <f t="shared" si="7"/>
        <v>1199</v>
      </c>
      <c r="B462" s="265">
        <v>1199</v>
      </c>
      <c r="C462" s="265" t="s">
        <v>20220</v>
      </c>
      <c r="D462" s="265" t="s">
        <v>8502</v>
      </c>
      <c r="E462" s="290" t="s">
        <v>17709</v>
      </c>
    </row>
    <row r="463" spans="1:5">
      <c r="A463" s="265" t="str">
        <f t="shared" si="7"/>
        <v>1200</v>
      </c>
      <c r="B463" s="265">
        <v>1200</v>
      </c>
      <c r="C463" s="265" t="s">
        <v>20225</v>
      </c>
      <c r="D463" s="265" t="s">
        <v>8502</v>
      </c>
      <c r="E463" s="290" t="s">
        <v>12045</v>
      </c>
    </row>
    <row r="464" spans="1:5">
      <c r="A464" s="265" t="str">
        <f t="shared" si="7"/>
        <v>1202</v>
      </c>
      <c r="B464" s="265">
        <v>1202</v>
      </c>
      <c r="C464" s="265" t="s">
        <v>20216</v>
      </c>
      <c r="D464" s="265" t="s">
        <v>8502</v>
      </c>
      <c r="E464" s="290" t="s">
        <v>8931</v>
      </c>
    </row>
    <row r="465" spans="1:5">
      <c r="A465" s="265" t="str">
        <f t="shared" si="7"/>
        <v>1203</v>
      </c>
      <c r="B465" s="265">
        <v>1203</v>
      </c>
      <c r="C465" s="265" t="s">
        <v>20214</v>
      </c>
      <c r="D465" s="265" t="s">
        <v>8502</v>
      </c>
      <c r="E465" s="290" t="s">
        <v>9248</v>
      </c>
    </row>
    <row r="466" spans="1:5">
      <c r="A466" s="265" t="str">
        <f t="shared" si="7"/>
        <v>1204</v>
      </c>
      <c r="B466" s="265">
        <v>1204</v>
      </c>
      <c r="C466" s="265" t="s">
        <v>20236</v>
      </c>
      <c r="D466" s="265" t="s">
        <v>8502</v>
      </c>
      <c r="E466" s="290" t="s">
        <v>20237</v>
      </c>
    </row>
    <row r="467" spans="1:5">
      <c r="A467" s="265" t="str">
        <f t="shared" si="7"/>
        <v>1205</v>
      </c>
      <c r="B467" s="265">
        <v>1205</v>
      </c>
      <c r="C467" s="265" t="s">
        <v>20238</v>
      </c>
      <c r="D467" s="265" t="s">
        <v>8502</v>
      </c>
      <c r="E467" s="290" t="s">
        <v>20239</v>
      </c>
    </row>
    <row r="468" spans="1:5">
      <c r="A468" s="265" t="str">
        <f t="shared" si="7"/>
        <v>1206</v>
      </c>
      <c r="B468" s="265">
        <v>1206</v>
      </c>
      <c r="C468" s="265" t="s">
        <v>20241</v>
      </c>
      <c r="D468" s="265" t="s">
        <v>8502</v>
      </c>
      <c r="E468" s="290" t="s">
        <v>8653</v>
      </c>
    </row>
    <row r="469" spans="1:5">
      <c r="A469" s="265" t="str">
        <f t="shared" si="7"/>
        <v>1207</v>
      </c>
      <c r="B469" s="265">
        <v>1207</v>
      </c>
      <c r="C469" s="265" t="s">
        <v>20240</v>
      </c>
      <c r="D469" s="265" t="s">
        <v>8502</v>
      </c>
      <c r="E469" s="290" t="s">
        <v>17083</v>
      </c>
    </row>
    <row r="470" spans="1:5">
      <c r="A470" s="265" t="str">
        <f t="shared" si="7"/>
        <v>1210</v>
      </c>
      <c r="B470" s="265">
        <v>1210</v>
      </c>
      <c r="C470" s="265" t="s">
        <v>20213</v>
      </c>
      <c r="D470" s="265" t="s">
        <v>8502</v>
      </c>
      <c r="E470" s="290" t="s">
        <v>9096</v>
      </c>
    </row>
    <row r="471" spans="1:5">
      <c r="A471" s="265" t="str">
        <f t="shared" si="7"/>
        <v>1211</v>
      </c>
      <c r="B471" s="265">
        <v>1211</v>
      </c>
      <c r="C471" s="265" t="s">
        <v>20218</v>
      </c>
      <c r="D471" s="265" t="s">
        <v>8502</v>
      </c>
      <c r="E471" s="290" t="s">
        <v>8558</v>
      </c>
    </row>
    <row r="472" spans="1:5">
      <c r="A472" s="265" t="str">
        <f t="shared" si="7"/>
        <v>1213</v>
      </c>
      <c r="B472" s="265">
        <v>1213</v>
      </c>
      <c r="C472" s="265" t="s">
        <v>20270</v>
      </c>
      <c r="D472" s="265" t="s">
        <v>8504</v>
      </c>
      <c r="E472" s="290" t="s">
        <v>9914</v>
      </c>
    </row>
    <row r="473" spans="1:5">
      <c r="A473" s="265" t="str">
        <f t="shared" si="7"/>
        <v>1214</v>
      </c>
      <c r="B473" s="265">
        <v>1214</v>
      </c>
      <c r="C473" s="265" t="s">
        <v>20268</v>
      </c>
      <c r="D473" s="265" t="s">
        <v>8504</v>
      </c>
      <c r="E473" s="290" t="s">
        <v>17640</v>
      </c>
    </row>
    <row r="474" spans="1:5">
      <c r="A474" s="265" t="str">
        <f t="shared" si="7"/>
        <v>1287</v>
      </c>
      <c r="B474" s="265">
        <v>1287</v>
      </c>
      <c r="C474" s="265" t="s">
        <v>22898</v>
      </c>
      <c r="D474" s="265" t="s">
        <v>8500</v>
      </c>
      <c r="E474" s="290" t="s">
        <v>26005</v>
      </c>
    </row>
    <row r="475" spans="1:5">
      <c r="A475" s="265" t="str">
        <f t="shared" si="7"/>
        <v>1292</v>
      </c>
      <c r="B475" s="265">
        <v>1292</v>
      </c>
      <c r="C475" s="265" t="s">
        <v>22897</v>
      </c>
      <c r="D475" s="265" t="s">
        <v>8500</v>
      </c>
      <c r="E475" s="290" t="s">
        <v>16662</v>
      </c>
    </row>
    <row r="476" spans="1:5">
      <c r="A476" s="265" t="str">
        <f t="shared" si="7"/>
        <v>1297</v>
      </c>
      <c r="B476" s="265">
        <v>1297</v>
      </c>
      <c r="C476" s="265" t="s">
        <v>22899</v>
      </c>
      <c r="D476" s="265" t="s">
        <v>8500</v>
      </c>
      <c r="E476" s="290" t="s">
        <v>26114</v>
      </c>
    </row>
    <row r="477" spans="1:5">
      <c r="A477" s="265" t="str">
        <f t="shared" si="7"/>
        <v>1318</v>
      </c>
      <c r="B477" s="265">
        <v>1318</v>
      </c>
      <c r="C477" s="265" t="s">
        <v>20309</v>
      </c>
      <c r="D477" s="265" t="s">
        <v>8506</v>
      </c>
      <c r="E477" s="290" t="s">
        <v>9238</v>
      </c>
    </row>
    <row r="478" spans="1:5">
      <c r="A478" s="265" t="str">
        <f t="shared" si="7"/>
        <v>1319</v>
      </c>
      <c r="B478" s="265">
        <v>1319</v>
      </c>
      <c r="C478" s="265" t="s">
        <v>20312</v>
      </c>
      <c r="D478" s="265" t="s">
        <v>8506</v>
      </c>
      <c r="E478" s="290" t="s">
        <v>9511</v>
      </c>
    </row>
    <row r="479" spans="1:5">
      <c r="A479" s="265" t="str">
        <f t="shared" si="7"/>
        <v>1321</v>
      </c>
      <c r="B479" s="265">
        <v>1321</v>
      </c>
      <c r="C479" s="265" t="s">
        <v>20308</v>
      </c>
      <c r="D479" s="265" t="s">
        <v>8506</v>
      </c>
      <c r="E479" s="290" t="s">
        <v>18921</v>
      </c>
    </row>
    <row r="480" spans="1:5">
      <c r="A480" s="265" t="str">
        <f t="shared" si="7"/>
        <v>1322</v>
      </c>
      <c r="B480" s="265">
        <v>1322</v>
      </c>
      <c r="C480" s="265" t="s">
        <v>20310</v>
      </c>
      <c r="D480" s="265" t="s">
        <v>8506</v>
      </c>
      <c r="E480" s="290" t="s">
        <v>15576</v>
      </c>
    </row>
    <row r="481" spans="1:5">
      <c r="A481" s="265" t="str">
        <f t="shared" si="7"/>
        <v>1323</v>
      </c>
      <c r="B481" s="265">
        <v>1323</v>
      </c>
      <c r="C481" s="265" t="s">
        <v>20311</v>
      </c>
      <c r="D481" s="265" t="s">
        <v>8506</v>
      </c>
      <c r="E481" s="290" t="s">
        <v>15576</v>
      </c>
    </row>
    <row r="482" spans="1:5">
      <c r="A482" s="265" t="str">
        <f t="shared" si="7"/>
        <v>1325</v>
      </c>
      <c r="B482" s="265">
        <v>1325</v>
      </c>
      <c r="C482" s="265" t="s">
        <v>20304</v>
      </c>
      <c r="D482" s="265" t="s">
        <v>8506</v>
      </c>
      <c r="E482" s="290" t="s">
        <v>8876</v>
      </c>
    </row>
    <row r="483" spans="1:5">
      <c r="A483" s="265" t="str">
        <f t="shared" si="7"/>
        <v>1327</v>
      </c>
      <c r="B483" s="265">
        <v>1327</v>
      </c>
      <c r="C483" s="265" t="s">
        <v>20305</v>
      </c>
      <c r="D483" s="265" t="s">
        <v>8506</v>
      </c>
      <c r="E483" s="290" t="s">
        <v>26115</v>
      </c>
    </row>
    <row r="484" spans="1:5">
      <c r="A484" s="265" t="str">
        <f t="shared" si="7"/>
        <v>1328</v>
      </c>
      <c r="B484" s="265">
        <v>1328</v>
      </c>
      <c r="C484" s="265" t="s">
        <v>20307</v>
      </c>
      <c r="D484" s="265" t="s">
        <v>8506</v>
      </c>
      <c r="E484" s="290" t="s">
        <v>8859</v>
      </c>
    </row>
    <row r="485" spans="1:5">
      <c r="A485" s="265" t="str">
        <f t="shared" si="7"/>
        <v>1330</v>
      </c>
      <c r="B485" s="265">
        <v>1330</v>
      </c>
      <c r="C485" s="265" t="s">
        <v>20325</v>
      </c>
      <c r="D485" s="265" t="s">
        <v>8506</v>
      </c>
      <c r="E485" s="290" t="s">
        <v>8950</v>
      </c>
    </row>
    <row r="486" spans="1:5">
      <c r="A486" s="265" t="str">
        <f t="shared" si="7"/>
        <v>1332</v>
      </c>
      <c r="B486" s="265">
        <v>1332</v>
      </c>
      <c r="C486" s="265" t="s">
        <v>20327</v>
      </c>
      <c r="D486" s="265" t="s">
        <v>8506</v>
      </c>
      <c r="E486" s="290" t="s">
        <v>10802</v>
      </c>
    </row>
    <row r="487" spans="1:5">
      <c r="A487" s="265" t="str">
        <f t="shared" si="7"/>
        <v>1333</v>
      </c>
      <c r="B487" s="265">
        <v>1333</v>
      </c>
      <c r="C487" s="265" t="s">
        <v>20324</v>
      </c>
      <c r="D487" s="265" t="s">
        <v>8506</v>
      </c>
      <c r="E487" s="290" t="s">
        <v>9230</v>
      </c>
    </row>
    <row r="488" spans="1:5">
      <c r="A488" s="265" t="str">
        <f t="shared" si="7"/>
        <v>1334</v>
      </c>
      <c r="B488" s="265">
        <v>1334</v>
      </c>
      <c r="C488" s="265" t="s">
        <v>20328</v>
      </c>
      <c r="D488" s="265" t="s">
        <v>8506</v>
      </c>
      <c r="E488" s="290" t="s">
        <v>16383</v>
      </c>
    </row>
    <row r="489" spans="1:5">
      <c r="A489" s="265" t="str">
        <f t="shared" si="7"/>
        <v>1335</v>
      </c>
      <c r="B489" s="265">
        <v>1335</v>
      </c>
      <c r="C489" s="265" t="s">
        <v>20329</v>
      </c>
      <c r="D489" s="265" t="s">
        <v>8506</v>
      </c>
      <c r="E489" s="290" t="s">
        <v>17631</v>
      </c>
    </row>
    <row r="490" spans="1:5">
      <c r="A490" s="265" t="str">
        <f t="shared" si="7"/>
        <v>1337</v>
      </c>
      <c r="B490" s="265">
        <v>1337</v>
      </c>
      <c r="C490" s="265" t="s">
        <v>20331</v>
      </c>
      <c r="D490" s="265" t="s">
        <v>8506</v>
      </c>
      <c r="E490" s="290" t="s">
        <v>9101</v>
      </c>
    </row>
    <row r="491" spans="1:5">
      <c r="A491" s="265" t="str">
        <f t="shared" si="7"/>
        <v>1338</v>
      </c>
      <c r="B491" s="265">
        <v>1338</v>
      </c>
      <c r="C491" s="265" t="s">
        <v>20332</v>
      </c>
      <c r="D491" s="265" t="s">
        <v>8500</v>
      </c>
      <c r="E491" s="290" t="s">
        <v>17181</v>
      </c>
    </row>
    <row r="492" spans="1:5">
      <c r="A492" s="265" t="str">
        <f t="shared" si="7"/>
        <v>1339</v>
      </c>
      <c r="B492" s="265">
        <v>1339</v>
      </c>
      <c r="C492" s="265" t="s">
        <v>20394</v>
      </c>
      <c r="D492" s="265" t="s">
        <v>8506</v>
      </c>
      <c r="E492" s="290" t="s">
        <v>16697</v>
      </c>
    </row>
    <row r="493" spans="1:5">
      <c r="A493" s="265" t="str">
        <f t="shared" si="7"/>
        <v>1340</v>
      </c>
      <c r="B493" s="265">
        <v>1340</v>
      </c>
      <c r="C493" s="265" t="s">
        <v>20333</v>
      </c>
      <c r="D493" s="265" t="s">
        <v>8500</v>
      </c>
      <c r="E493" s="290" t="s">
        <v>16649</v>
      </c>
    </row>
    <row r="494" spans="1:5">
      <c r="A494" s="265" t="str">
        <f t="shared" si="7"/>
        <v>1341</v>
      </c>
      <c r="B494" s="265">
        <v>1341</v>
      </c>
      <c r="C494" s="265" t="s">
        <v>20334</v>
      </c>
      <c r="D494" s="265" t="s">
        <v>8500</v>
      </c>
      <c r="E494" s="290" t="s">
        <v>18249</v>
      </c>
    </row>
    <row r="495" spans="1:5">
      <c r="A495" s="265" t="str">
        <f t="shared" si="7"/>
        <v>1345</v>
      </c>
      <c r="B495" s="265">
        <v>1345</v>
      </c>
      <c r="C495" s="265" t="s">
        <v>26116</v>
      </c>
      <c r="D495" s="265" t="s">
        <v>8500</v>
      </c>
      <c r="E495" s="290" t="s">
        <v>26117</v>
      </c>
    </row>
    <row r="496" spans="1:5">
      <c r="A496" s="265" t="str">
        <f t="shared" si="7"/>
        <v>1346</v>
      </c>
      <c r="B496" s="265">
        <v>1346</v>
      </c>
      <c r="C496" s="265" t="s">
        <v>26118</v>
      </c>
      <c r="D496" s="265" t="s">
        <v>8500</v>
      </c>
      <c r="E496" s="290" t="s">
        <v>9041</v>
      </c>
    </row>
    <row r="497" spans="1:5">
      <c r="A497" s="265" t="str">
        <f t="shared" si="7"/>
        <v>1347</v>
      </c>
      <c r="B497" s="265">
        <v>1347</v>
      </c>
      <c r="C497" s="265" t="s">
        <v>26119</v>
      </c>
      <c r="D497" s="265" t="s">
        <v>8500</v>
      </c>
      <c r="E497" s="290" t="s">
        <v>24779</v>
      </c>
    </row>
    <row r="498" spans="1:5">
      <c r="A498" s="265" t="str">
        <f t="shared" si="7"/>
        <v>1355</v>
      </c>
      <c r="B498" s="265">
        <v>1355</v>
      </c>
      <c r="C498" s="265" t="s">
        <v>26120</v>
      </c>
      <c r="D498" s="265" t="s">
        <v>8500</v>
      </c>
      <c r="E498" s="290" t="s">
        <v>8939</v>
      </c>
    </row>
    <row r="499" spans="1:5">
      <c r="A499" s="265" t="str">
        <f t="shared" si="7"/>
        <v>1358</v>
      </c>
      <c r="B499" s="265">
        <v>1358</v>
      </c>
      <c r="C499" s="265" t="s">
        <v>26121</v>
      </c>
      <c r="D499" s="265" t="s">
        <v>8500</v>
      </c>
      <c r="E499" s="290" t="s">
        <v>26122</v>
      </c>
    </row>
    <row r="500" spans="1:5">
      <c r="A500" s="265" t="str">
        <f t="shared" si="7"/>
        <v>1360</v>
      </c>
      <c r="B500" s="265">
        <v>1360</v>
      </c>
      <c r="C500" s="265" t="s">
        <v>26123</v>
      </c>
      <c r="D500" s="265" t="s">
        <v>8500</v>
      </c>
      <c r="E500" s="290" t="s">
        <v>25401</v>
      </c>
    </row>
    <row r="501" spans="1:5">
      <c r="A501" s="265" t="str">
        <f t="shared" si="7"/>
        <v>1367</v>
      </c>
      <c r="B501" s="265">
        <v>1367</v>
      </c>
      <c r="C501" s="265" t="s">
        <v>20382</v>
      </c>
      <c r="D501" s="265" t="s">
        <v>8502</v>
      </c>
      <c r="E501" s="290" t="s">
        <v>26124</v>
      </c>
    </row>
    <row r="502" spans="1:5">
      <c r="A502" s="265" t="str">
        <f t="shared" si="7"/>
        <v>1368</v>
      </c>
      <c r="B502" s="265">
        <v>1368</v>
      </c>
      <c r="C502" s="265" t="s">
        <v>20381</v>
      </c>
      <c r="D502" s="265" t="s">
        <v>8502</v>
      </c>
      <c r="E502" s="290" t="s">
        <v>18007</v>
      </c>
    </row>
    <row r="503" spans="1:5">
      <c r="A503" s="265" t="str">
        <f t="shared" si="7"/>
        <v>1370</v>
      </c>
      <c r="B503" s="265">
        <v>1370</v>
      </c>
      <c r="C503" s="265" t="s">
        <v>21109</v>
      </c>
      <c r="D503" s="265" t="s">
        <v>8502</v>
      </c>
      <c r="E503" s="290" t="s">
        <v>26125</v>
      </c>
    </row>
    <row r="504" spans="1:5">
      <c r="A504" s="265" t="str">
        <f t="shared" si="7"/>
        <v>1375</v>
      </c>
      <c r="B504" s="265">
        <v>1375</v>
      </c>
      <c r="C504" s="265" t="s">
        <v>20386</v>
      </c>
      <c r="D504" s="265" t="s">
        <v>8506</v>
      </c>
      <c r="E504" s="290" t="s">
        <v>18920</v>
      </c>
    </row>
    <row r="505" spans="1:5">
      <c r="A505" s="265" t="str">
        <f t="shared" si="7"/>
        <v>1379</v>
      </c>
      <c r="B505" s="265">
        <v>1379</v>
      </c>
      <c r="C505" s="265" t="s">
        <v>20387</v>
      </c>
      <c r="D505" s="265" t="s">
        <v>8506</v>
      </c>
      <c r="E505" s="290" t="s">
        <v>9045</v>
      </c>
    </row>
    <row r="506" spans="1:5">
      <c r="A506" s="265" t="str">
        <f t="shared" si="7"/>
        <v>1380</v>
      </c>
      <c r="B506" s="265">
        <v>1380</v>
      </c>
      <c r="C506" s="265" t="s">
        <v>20385</v>
      </c>
      <c r="D506" s="265" t="s">
        <v>8506</v>
      </c>
      <c r="E506" s="290" t="s">
        <v>10340</v>
      </c>
    </row>
    <row r="507" spans="1:5">
      <c r="A507" s="265" t="str">
        <f t="shared" si="7"/>
        <v>1381</v>
      </c>
      <c r="B507" s="265">
        <v>1381</v>
      </c>
      <c r="C507" s="265" t="s">
        <v>19423</v>
      </c>
      <c r="D507" s="265" t="s">
        <v>8506</v>
      </c>
      <c r="E507" s="290" t="s">
        <v>8522</v>
      </c>
    </row>
    <row r="508" spans="1:5">
      <c r="A508" s="265" t="str">
        <f t="shared" si="7"/>
        <v>1402</v>
      </c>
      <c r="B508" s="265">
        <v>1402</v>
      </c>
      <c r="C508" s="265" t="s">
        <v>20402</v>
      </c>
      <c r="D508" s="265" t="s">
        <v>8502</v>
      </c>
      <c r="E508" s="290" t="s">
        <v>11719</v>
      </c>
    </row>
    <row r="509" spans="1:5">
      <c r="A509" s="265" t="str">
        <f t="shared" si="7"/>
        <v>1404</v>
      </c>
      <c r="B509" s="265">
        <v>1404</v>
      </c>
      <c r="C509" s="265" t="s">
        <v>20411</v>
      </c>
      <c r="D509" s="265" t="s">
        <v>8502</v>
      </c>
      <c r="E509" s="290" t="s">
        <v>26126</v>
      </c>
    </row>
    <row r="510" spans="1:5">
      <c r="A510" s="265" t="str">
        <f t="shared" si="7"/>
        <v>1406</v>
      </c>
      <c r="B510" s="265">
        <v>1406</v>
      </c>
      <c r="C510" s="265" t="s">
        <v>20409</v>
      </c>
      <c r="D510" s="265" t="s">
        <v>8502</v>
      </c>
      <c r="E510" s="290" t="s">
        <v>9494</v>
      </c>
    </row>
    <row r="511" spans="1:5">
      <c r="A511" s="265" t="str">
        <f t="shared" si="7"/>
        <v>1407</v>
      </c>
      <c r="B511" s="265">
        <v>1407</v>
      </c>
      <c r="C511" s="265" t="s">
        <v>20410</v>
      </c>
      <c r="D511" s="265" t="s">
        <v>8502</v>
      </c>
      <c r="E511" s="290" t="s">
        <v>17513</v>
      </c>
    </row>
    <row r="512" spans="1:5">
      <c r="A512" s="265" t="str">
        <f t="shared" si="7"/>
        <v>1411</v>
      </c>
      <c r="B512" s="265">
        <v>1411</v>
      </c>
      <c r="C512" s="265" t="s">
        <v>20408</v>
      </c>
      <c r="D512" s="265" t="s">
        <v>8502</v>
      </c>
      <c r="E512" s="290" t="s">
        <v>25010</v>
      </c>
    </row>
    <row r="513" spans="1:5">
      <c r="A513" s="265" t="str">
        <f t="shared" si="7"/>
        <v>1412</v>
      </c>
      <c r="B513" s="265">
        <v>1412</v>
      </c>
      <c r="C513" s="265" t="s">
        <v>20407</v>
      </c>
      <c r="D513" s="265" t="s">
        <v>8502</v>
      </c>
      <c r="E513" s="290" t="s">
        <v>12192</v>
      </c>
    </row>
    <row r="514" spans="1:5">
      <c r="A514" s="265" t="str">
        <f t="shared" si="7"/>
        <v>1413</v>
      </c>
      <c r="B514" s="265">
        <v>1413</v>
      </c>
      <c r="C514" s="265" t="s">
        <v>20406</v>
      </c>
      <c r="D514" s="265" t="s">
        <v>8502</v>
      </c>
      <c r="E514" s="290" t="s">
        <v>8628</v>
      </c>
    </row>
    <row r="515" spans="1:5">
      <c r="A515" s="265" t="str">
        <f t="shared" ref="A515:A578" si="8">IF(ISERROR(SEARCH("/",B515)=6),TRIM(CLEAN(B515)),IF(SEARCH("/",B515)=6,IF(LEN(TRIM(CLEAN(B515)))=7,LEFT(TRIM(CLEAN(B515)),6)&amp;"00"&amp;RIGHT(TRIM(CLEAN(B515)),1),LEFT(TRIM(CLEAN(B515)),6)&amp;"0"&amp;RIGHT(TRIM(CLEAN(B515)),2)),TRIM(CLEAN(B515))))</f>
        <v>1414</v>
      </c>
      <c r="B515" s="265">
        <v>1414</v>
      </c>
      <c r="C515" s="265" t="s">
        <v>20405</v>
      </c>
      <c r="D515" s="265" t="s">
        <v>8502</v>
      </c>
      <c r="E515" s="290" t="s">
        <v>26127</v>
      </c>
    </row>
    <row r="516" spans="1:5">
      <c r="A516" s="265" t="str">
        <f t="shared" si="8"/>
        <v>1419</v>
      </c>
      <c r="B516" s="265">
        <v>1419</v>
      </c>
      <c r="C516" s="265" t="s">
        <v>20404</v>
      </c>
      <c r="D516" s="265" t="s">
        <v>8502</v>
      </c>
      <c r="E516" s="290" t="s">
        <v>26128</v>
      </c>
    </row>
    <row r="517" spans="1:5">
      <c r="A517" s="265" t="str">
        <f t="shared" si="8"/>
        <v>1420</v>
      </c>
      <c r="B517" s="265">
        <v>1420</v>
      </c>
      <c r="C517" s="265" t="s">
        <v>20403</v>
      </c>
      <c r="D517" s="265" t="s">
        <v>8502</v>
      </c>
      <c r="E517" s="290" t="s">
        <v>18024</v>
      </c>
    </row>
    <row r="518" spans="1:5">
      <c r="A518" s="265" t="str">
        <f t="shared" si="8"/>
        <v>1427</v>
      </c>
      <c r="B518" s="265">
        <v>1427</v>
      </c>
      <c r="C518" s="265" t="s">
        <v>20401</v>
      </c>
      <c r="D518" s="265" t="s">
        <v>8502</v>
      </c>
      <c r="E518" s="290" t="s">
        <v>16948</v>
      </c>
    </row>
    <row r="519" spans="1:5">
      <c r="A519" s="265" t="str">
        <f t="shared" si="8"/>
        <v>1442</v>
      </c>
      <c r="B519" s="265">
        <v>1442</v>
      </c>
      <c r="C519" s="265" t="s">
        <v>20414</v>
      </c>
      <c r="D519" s="265" t="s">
        <v>8502</v>
      </c>
      <c r="E519" s="290" t="s">
        <v>26129</v>
      </c>
    </row>
    <row r="520" spans="1:5">
      <c r="A520" s="265" t="str">
        <f t="shared" si="8"/>
        <v>1518</v>
      </c>
      <c r="B520" s="265">
        <v>1518</v>
      </c>
      <c r="C520" s="265" t="s">
        <v>20435</v>
      </c>
      <c r="D520" s="265" t="s">
        <v>8836</v>
      </c>
      <c r="E520" s="290" t="s">
        <v>17994</v>
      </c>
    </row>
    <row r="521" spans="1:5">
      <c r="A521" s="265" t="str">
        <f t="shared" si="8"/>
        <v>1523</v>
      </c>
      <c r="B521" s="265">
        <v>1523</v>
      </c>
      <c r="C521" s="265" t="s">
        <v>20459</v>
      </c>
      <c r="D521" s="265" t="s">
        <v>8591</v>
      </c>
      <c r="E521" s="290" t="s">
        <v>26130</v>
      </c>
    </row>
    <row r="522" spans="1:5">
      <c r="A522" s="265" t="str">
        <f t="shared" si="8"/>
        <v>1524</v>
      </c>
      <c r="B522" s="265">
        <v>1524</v>
      </c>
      <c r="C522" s="265" t="s">
        <v>20438</v>
      </c>
      <c r="D522" s="265" t="s">
        <v>8591</v>
      </c>
      <c r="E522" s="290" t="s">
        <v>26131</v>
      </c>
    </row>
    <row r="523" spans="1:5">
      <c r="A523" s="265" t="str">
        <f t="shared" si="8"/>
        <v>1525</v>
      </c>
      <c r="B523" s="265">
        <v>1525</v>
      </c>
      <c r="C523" s="265" t="s">
        <v>20447</v>
      </c>
      <c r="D523" s="265" t="s">
        <v>8591</v>
      </c>
      <c r="E523" s="290" t="s">
        <v>25333</v>
      </c>
    </row>
    <row r="524" spans="1:5">
      <c r="A524" s="265" t="str">
        <f t="shared" si="8"/>
        <v>1527</v>
      </c>
      <c r="B524" s="265">
        <v>1527</v>
      </c>
      <c r="C524" s="265" t="s">
        <v>20443</v>
      </c>
      <c r="D524" s="265" t="s">
        <v>8591</v>
      </c>
      <c r="E524" s="290" t="s">
        <v>26132</v>
      </c>
    </row>
    <row r="525" spans="1:5">
      <c r="A525" s="265" t="str">
        <f t="shared" si="8"/>
        <v>1535</v>
      </c>
      <c r="B525" s="265">
        <v>1535</v>
      </c>
      <c r="C525" s="265" t="s">
        <v>23889</v>
      </c>
      <c r="D525" s="265" t="s">
        <v>8502</v>
      </c>
      <c r="E525" s="290" t="s">
        <v>8747</v>
      </c>
    </row>
    <row r="526" spans="1:5">
      <c r="A526" s="265" t="str">
        <f t="shared" si="8"/>
        <v>1539</v>
      </c>
      <c r="B526" s="265">
        <v>1539</v>
      </c>
      <c r="C526" s="265" t="s">
        <v>20568</v>
      </c>
      <c r="D526" s="265" t="s">
        <v>8502</v>
      </c>
      <c r="E526" s="290" t="s">
        <v>8927</v>
      </c>
    </row>
    <row r="527" spans="1:5">
      <c r="A527" s="265" t="str">
        <f t="shared" si="8"/>
        <v>1542</v>
      </c>
      <c r="B527" s="265">
        <v>1542</v>
      </c>
      <c r="C527" s="265" t="s">
        <v>23894</v>
      </c>
      <c r="D527" s="265" t="s">
        <v>8502</v>
      </c>
      <c r="E527" s="290" t="s">
        <v>9160</v>
      </c>
    </row>
    <row r="528" spans="1:5">
      <c r="A528" s="265" t="str">
        <f t="shared" si="8"/>
        <v>1543</v>
      </c>
      <c r="B528" s="265">
        <v>1543</v>
      </c>
      <c r="C528" s="265" t="s">
        <v>23877</v>
      </c>
      <c r="D528" s="265" t="s">
        <v>8502</v>
      </c>
      <c r="E528" s="290" t="s">
        <v>16949</v>
      </c>
    </row>
    <row r="529" spans="1:5">
      <c r="A529" s="265" t="str">
        <f t="shared" si="8"/>
        <v>1545</v>
      </c>
      <c r="B529" s="265">
        <v>1545</v>
      </c>
      <c r="C529" s="265" t="s">
        <v>23887</v>
      </c>
      <c r="D529" s="265" t="s">
        <v>8502</v>
      </c>
      <c r="E529" s="290" t="s">
        <v>26133</v>
      </c>
    </row>
    <row r="530" spans="1:5">
      <c r="A530" s="265" t="str">
        <f t="shared" si="8"/>
        <v>1546</v>
      </c>
      <c r="B530" s="265">
        <v>1546</v>
      </c>
      <c r="C530" s="265" t="s">
        <v>23891</v>
      </c>
      <c r="D530" s="265" t="s">
        <v>8502</v>
      </c>
      <c r="E530" s="290" t="s">
        <v>26134</v>
      </c>
    </row>
    <row r="531" spans="1:5">
      <c r="A531" s="265" t="str">
        <f t="shared" si="8"/>
        <v>1547</v>
      </c>
      <c r="B531" s="265">
        <v>1547</v>
      </c>
      <c r="C531" s="265" t="s">
        <v>23875</v>
      </c>
      <c r="D531" s="265" t="s">
        <v>8502</v>
      </c>
      <c r="E531" s="290" t="s">
        <v>26135</v>
      </c>
    </row>
    <row r="532" spans="1:5">
      <c r="A532" s="265" t="str">
        <f t="shared" si="8"/>
        <v>1550</v>
      </c>
      <c r="B532" s="265">
        <v>1550</v>
      </c>
      <c r="C532" s="265" t="s">
        <v>20570</v>
      </c>
      <c r="D532" s="265" t="s">
        <v>8502</v>
      </c>
      <c r="E532" s="290" t="s">
        <v>8980</v>
      </c>
    </row>
    <row r="533" spans="1:5">
      <c r="A533" s="265" t="str">
        <f t="shared" si="8"/>
        <v>1562</v>
      </c>
      <c r="B533" s="265">
        <v>1562</v>
      </c>
      <c r="C533" s="265" t="s">
        <v>20562</v>
      </c>
      <c r="D533" s="265" t="s">
        <v>8502</v>
      </c>
      <c r="E533" s="290" t="s">
        <v>16506</v>
      </c>
    </row>
    <row r="534" spans="1:5">
      <c r="A534" s="265" t="str">
        <f t="shared" si="8"/>
        <v>1563</v>
      </c>
      <c r="B534" s="265">
        <v>1563</v>
      </c>
      <c r="C534" s="265" t="s">
        <v>20563</v>
      </c>
      <c r="D534" s="265" t="s">
        <v>8502</v>
      </c>
      <c r="E534" s="290" t="s">
        <v>25097</v>
      </c>
    </row>
    <row r="535" spans="1:5">
      <c r="A535" s="265" t="str">
        <f t="shared" si="8"/>
        <v>1564</v>
      </c>
      <c r="B535" s="265">
        <v>1564</v>
      </c>
      <c r="C535" s="265" t="s">
        <v>21566</v>
      </c>
      <c r="D535" s="265" t="s">
        <v>8502</v>
      </c>
      <c r="E535" s="290" t="s">
        <v>26136</v>
      </c>
    </row>
    <row r="536" spans="1:5">
      <c r="A536" s="265" t="str">
        <f t="shared" si="8"/>
        <v>1570</v>
      </c>
      <c r="B536" s="265">
        <v>1570</v>
      </c>
      <c r="C536" s="265" t="s">
        <v>23863</v>
      </c>
      <c r="D536" s="265" t="s">
        <v>8502</v>
      </c>
      <c r="E536" s="290" t="s">
        <v>8736</v>
      </c>
    </row>
    <row r="537" spans="1:5">
      <c r="A537" s="265" t="str">
        <f t="shared" si="8"/>
        <v>1571</v>
      </c>
      <c r="B537" s="265">
        <v>1571</v>
      </c>
      <c r="C537" s="265" t="s">
        <v>23866</v>
      </c>
      <c r="D537" s="265" t="s">
        <v>8502</v>
      </c>
      <c r="E537" s="290" t="s">
        <v>8815</v>
      </c>
    </row>
    <row r="538" spans="1:5">
      <c r="A538" s="265" t="str">
        <f t="shared" si="8"/>
        <v>1573</v>
      </c>
      <c r="B538" s="265">
        <v>1573</v>
      </c>
      <c r="C538" s="265" t="s">
        <v>23868</v>
      </c>
      <c r="D538" s="265" t="s">
        <v>8502</v>
      </c>
      <c r="E538" s="290" t="s">
        <v>8526</v>
      </c>
    </row>
    <row r="539" spans="1:5">
      <c r="A539" s="265" t="str">
        <f t="shared" si="8"/>
        <v>1574</v>
      </c>
      <c r="B539" s="265">
        <v>1574</v>
      </c>
      <c r="C539" s="265" t="s">
        <v>23860</v>
      </c>
      <c r="D539" s="265" t="s">
        <v>8502</v>
      </c>
      <c r="E539" s="290" t="s">
        <v>8610</v>
      </c>
    </row>
    <row r="540" spans="1:5">
      <c r="A540" s="265" t="str">
        <f t="shared" si="8"/>
        <v>1575</v>
      </c>
      <c r="B540" s="265">
        <v>1575</v>
      </c>
      <c r="C540" s="265" t="s">
        <v>23862</v>
      </c>
      <c r="D540" s="265" t="s">
        <v>8502</v>
      </c>
      <c r="E540" s="290" t="s">
        <v>8743</v>
      </c>
    </row>
    <row r="541" spans="1:5">
      <c r="A541" s="265" t="str">
        <f t="shared" si="8"/>
        <v>1576</v>
      </c>
      <c r="B541" s="265">
        <v>1576</v>
      </c>
      <c r="C541" s="265" t="s">
        <v>23864</v>
      </c>
      <c r="D541" s="265" t="s">
        <v>8502</v>
      </c>
      <c r="E541" s="290" t="s">
        <v>16359</v>
      </c>
    </row>
    <row r="542" spans="1:5">
      <c r="A542" s="265" t="str">
        <f t="shared" si="8"/>
        <v>1577</v>
      </c>
      <c r="B542" s="265">
        <v>1577</v>
      </c>
      <c r="C542" s="265" t="s">
        <v>23865</v>
      </c>
      <c r="D542" s="265" t="s">
        <v>8502</v>
      </c>
      <c r="E542" s="290" t="s">
        <v>10513</v>
      </c>
    </row>
    <row r="543" spans="1:5">
      <c r="A543" s="265" t="str">
        <f t="shared" si="8"/>
        <v>1578</v>
      </c>
      <c r="B543" s="265">
        <v>1578</v>
      </c>
      <c r="C543" s="265" t="s">
        <v>23867</v>
      </c>
      <c r="D543" s="265" t="s">
        <v>8502</v>
      </c>
      <c r="E543" s="290" t="s">
        <v>9243</v>
      </c>
    </row>
    <row r="544" spans="1:5">
      <c r="A544" s="265" t="str">
        <f t="shared" si="8"/>
        <v>1579</v>
      </c>
      <c r="B544" s="265">
        <v>1579</v>
      </c>
      <c r="C544" s="265" t="s">
        <v>23869</v>
      </c>
      <c r="D544" s="265" t="s">
        <v>8502</v>
      </c>
      <c r="E544" s="290" t="s">
        <v>26137</v>
      </c>
    </row>
    <row r="545" spans="1:5">
      <c r="A545" s="265" t="str">
        <f t="shared" si="8"/>
        <v>1580</v>
      </c>
      <c r="B545" s="265">
        <v>1580</v>
      </c>
      <c r="C545" s="265" t="s">
        <v>23870</v>
      </c>
      <c r="D545" s="265" t="s">
        <v>8502</v>
      </c>
      <c r="E545" s="290" t="s">
        <v>8850</v>
      </c>
    </row>
    <row r="546" spans="1:5">
      <c r="A546" s="265" t="str">
        <f t="shared" si="8"/>
        <v>1581</v>
      </c>
      <c r="B546" s="265">
        <v>1581</v>
      </c>
      <c r="C546" s="265" t="s">
        <v>23861</v>
      </c>
      <c r="D546" s="265" t="s">
        <v>8502</v>
      </c>
      <c r="E546" s="290" t="s">
        <v>26138</v>
      </c>
    </row>
    <row r="547" spans="1:5">
      <c r="A547" s="265" t="str">
        <f t="shared" si="8"/>
        <v>1585</v>
      </c>
      <c r="B547" s="265">
        <v>1585</v>
      </c>
      <c r="C547" s="265" t="s">
        <v>23878</v>
      </c>
      <c r="D547" s="265" t="s">
        <v>8502</v>
      </c>
      <c r="E547" s="290" t="s">
        <v>9243</v>
      </c>
    </row>
    <row r="548" spans="1:5">
      <c r="A548" s="265" t="str">
        <f t="shared" si="8"/>
        <v>1586</v>
      </c>
      <c r="B548" s="265">
        <v>1586</v>
      </c>
      <c r="C548" s="265" t="s">
        <v>23883</v>
      </c>
      <c r="D548" s="265" t="s">
        <v>8502</v>
      </c>
      <c r="E548" s="290" t="s">
        <v>8882</v>
      </c>
    </row>
    <row r="549" spans="1:5">
      <c r="A549" s="265" t="str">
        <f t="shared" si="8"/>
        <v>1587</v>
      </c>
      <c r="B549" s="265">
        <v>1587</v>
      </c>
      <c r="C549" s="265" t="s">
        <v>23886</v>
      </c>
      <c r="D549" s="265" t="s">
        <v>8502</v>
      </c>
      <c r="E549" s="290" t="s">
        <v>9177</v>
      </c>
    </row>
    <row r="550" spans="1:5">
      <c r="A550" s="265" t="str">
        <f t="shared" si="8"/>
        <v>1588</v>
      </c>
      <c r="B550" s="265">
        <v>1588</v>
      </c>
      <c r="C550" s="265" t="s">
        <v>23888</v>
      </c>
      <c r="D550" s="265" t="s">
        <v>8502</v>
      </c>
      <c r="E550" s="290" t="s">
        <v>9016</v>
      </c>
    </row>
    <row r="551" spans="1:5">
      <c r="A551" s="265" t="str">
        <f t="shared" si="8"/>
        <v>1589</v>
      </c>
      <c r="B551" s="265">
        <v>1589</v>
      </c>
      <c r="C551" s="265" t="s">
        <v>23890</v>
      </c>
      <c r="D551" s="265" t="s">
        <v>8502</v>
      </c>
      <c r="E551" s="290" t="s">
        <v>11703</v>
      </c>
    </row>
    <row r="552" spans="1:5">
      <c r="A552" s="265" t="str">
        <f t="shared" si="8"/>
        <v>1590</v>
      </c>
      <c r="B552" s="265">
        <v>1590</v>
      </c>
      <c r="C552" s="265" t="s">
        <v>23893</v>
      </c>
      <c r="D552" s="265" t="s">
        <v>8502</v>
      </c>
      <c r="E552" s="290" t="s">
        <v>16400</v>
      </c>
    </row>
    <row r="553" spans="1:5">
      <c r="A553" s="265" t="str">
        <f t="shared" si="8"/>
        <v>1591</v>
      </c>
      <c r="B553" s="265">
        <v>1591</v>
      </c>
      <c r="C553" s="265" t="s">
        <v>23874</v>
      </c>
      <c r="D553" s="265" t="s">
        <v>8502</v>
      </c>
      <c r="E553" s="290" t="s">
        <v>18629</v>
      </c>
    </row>
    <row r="554" spans="1:5">
      <c r="A554" s="265" t="str">
        <f t="shared" si="8"/>
        <v>1593</v>
      </c>
      <c r="B554" s="265">
        <v>1593</v>
      </c>
      <c r="C554" s="265" t="s">
        <v>23879</v>
      </c>
      <c r="D554" s="265" t="s">
        <v>8502</v>
      </c>
      <c r="E554" s="290" t="s">
        <v>26022</v>
      </c>
    </row>
    <row r="555" spans="1:5">
      <c r="A555" s="265" t="str">
        <f t="shared" si="8"/>
        <v>1594</v>
      </c>
      <c r="B555" s="265">
        <v>1594</v>
      </c>
      <c r="C555" s="265" t="s">
        <v>23882</v>
      </c>
      <c r="D555" s="265" t="s">
        <v>8502</v>
      </c>
      <c r="E555" s="290" t="s">
        <v>16697</v>
      </c>
    </row>
    <row r="556" spans="1:5">
      <c r="A556" s="265" t="str">
        <f t="shared" si="8"/>
        <v>1597</v>
      </c>
      <c r="B556" s="265">
        <v>1597</v>
      </c>
      <c r="C556" s="265" t="s">
        <v>20555</v>
      </c>
      <c r="D556" s="265" t="s">
        <v>8502</v>
      </c>
      <c r="E556" s="290" t="s">
        <v>9174</v>
      </c>
    </row>
    <row r="557" spans="1:5">
      <c r="A557" s="265" t="str">
        <f t="shared" si="8"/>
        <v>1598</v>
      </c>
      <c r="B557" s="265">
        <v>1598</v>
      </c>
      <c r="C557" s="265" t="s">
        <v>20551</v>
      </c>
      <c r="D557" s="265" t="s">
        <v>8502</v>
      </c>
      <c r="E557" s="290" t="s">
        <v>26139</v>
      </c>
    </row>
    <row r="558" spans="1:5">
      <c r="A558" s="265" t="str">
        <f t="shared" si="8"/>
        <v>1599</v>
      </c>
      <c r="B558" s="265">
        <v>1599</v>
      </c>
      <c r="C558" s="265" t="s">
        <v>20554</v>
      </c>
      <c r="D558" s="265" t="s">
        <v>8502</v>
      </c>
      <c r="E558" s="290" t="s">
        <v>13206</v>
      </c>
    </row>
    <row r="559" spans="1:5">
      <c r="A559" s="265" t="str">
        <f t="shared" si="8"/>
        <v>1600</v>
      </c>
      <c r="B559" s="265">
        <v>1600</v>
      </c>
      <c r="C559" s="265" t="s">
        <v>20552</v>
      </c>
      <c r="D559" s="265" t="s">
        <v>8502</v>
      </c>
      <c r="E559" s="290" t="s">
        <v>18732</v>
      </c>
    </row>
    <row r="560" spans="1:5">
      <c r="A560" s="265" t="str">
        <f t="shared" si="8"/>
        <v>1601</v>
      </c>
      <c r="B560" s="265">
        <v>1601</v>
      </c>
      <c r="C560" s="265" t="s">
        <v>20550</v>
      </c>
      <c r="D560" s="265" t="s">
        <v>8502</v>
      </c>
      <c r="E560" s="290" t="s">
        <v>24812</v>
      </c>
    </row>
    <row r="561" spans="1:5">
      <c r="A561" s="265" t="str">
        <f t="shared" si="8"/>
        <v>1602</v>
      </c>
      <c r="B561" s="265">
        <v>1602</v>
      </c>
      <c r="C561" s="265" t="s">
        <v>20549</v>
      </c>
      <c r="D561" s="265" t="s">
        <v>8502</v>
      </c>
      <c r="E561" s="290" t="s">
        <v>18391</v>
      </c>
    </row>
    <row r="562" spans="1:5">
      <c r="A562" s="265" t="str">
        <f t="shared" si="8"/>
        <v>1603</v>
      </c>
      <c r="B562" s="265">
        <v>1603</v>
      </c>
      <c r="C562" s="265" t="s">
        <v>20553</v>
      </c>
      <c r="D562" s="265" t="s">
        <v>8502</v>
      </c>
      <c r="E562" s="290" t="s">
        <v>26140</v>
      </c>
    </row>
    <row r="563" spans="1:5">
      <c r="A563" s="265" t="str">
        <f t="shared" si="8"/>
        <v>1607</v>
      </c>
      <c r="B563" s="265">
        <v>1607</v>
      </c>
      <c r="C563" s="265" t="s">
        <v>20624</v>
      </c>
      <c r="D563" s="265" t="s">
        <v>8930</v>
      </c>
      <c r="E563" s="290" t="s">
        <v>9999</v>
      </c>
    </row>
    <row r="564" spans="1:5">
      <c r="A564" s="265" t="str">
        <f t="shared" si="8"/>
        <v>1612</v>
      </c>
      <c r="B564" s="265">
        <v>1612</v>
      </c>
      <c r="C564" s="265" t="s">
        <v>20649</v>
      </c>
      <c r="D564" s="265" t="s">
        <v>8502</v>
      </c>
      <c r="E564" s="290" t="s">
        <v>18744</v>
      </c>
    </row>
    <row r="565" spans="1:5">
      <c r="A565" s="265" t="str">
        <f t="shared" si="8"/>
        <v>1613</v>
      </c>
      <c r="B565" s="265">
        <v>1613</v>
      </c>
      <c r="C565" s="265" t="s">
        <v>20633</v>
      </c>
      <c r="D565" s="265" t="s">
        <v>8502</v>
      </c>
      <c r="E565" s="290" t="s">
        <v>26141</v>
      </c>
    </row>
    <row r="566" spans="1:5">
      <c r="A566" s="265" t="str">
        <f t="shared" si="8"/>
        <v>1614</v>
      </c>
      <c r="B566" s="265">
        <v>1614</v>
      </c>
      <c r="C566" s="265" t="s">
        <v>20644</v>
      </c>
      <c r="D566" s="265" t="s">
        <v>8502</v>
      </c>
      <c r="E566" s="290" t="s">
        <v>26142</v>
      </c>
    </row>
    <row r="567" spans="1:5">
      <c r="A567" s="265" t="str">
        <f t="shared" si="8"/>
        <v>1615</v>
      </c>
      <c r="B567" s="265">
        <v>1615</v>
      </c>
      <c r="C567" s="265" t="s">
        <v>20648</v>
      </c>
      <c r="D567" s="265" t="s">
        <v>8502</v>
      </c>
      <c r="E567" s="290" t="s">
        <v>26143</v>
      </c>
    </row>
    <row r="568" spans="1:5">
      <c r="A568" s="265" t="str">
        <f t="shared" si="8"/>
        <v>1616</v>
      </c>
      <c r="B568" s="265">
        <v>1616</v>
      </c>
      <c r="C568" s="265" t="s">
        <v>20643</v>
      </c>
      <c r="D568" s="265" t="s">
        <v>8502</v>
      </c>
      <c r="E568" s="290" t="s">
        <v>26144</v>
      </c>
    </row>
    <row r="569" spans="1:5">
      <c r="A569" s="265" t="str">
        <f t="shared" si="8"/>
        <v>1617</v>
      </c>
      <c r="B569" s="265">
        <v>1617</v>
      </c>
      <c r="C569" s="265" t="s">
        <v>20645</v>
      </c>
      <c r="D569" s="265" t="s">
        <v>8502</v>
      </c>
      <c r="E569" s="290" t="s">
        <v>26145</v>
      </c>
    </row>
    <row r="570" spans="1:5">
      <c r="A570" s="265" t="str">
        <f t="shared" si="8"/>
        <v>1618</v>
      </c>
      <c r="B570" s="265">
        <v>1618</v>
      </c>
      <c r="C570" s="265" t="s">
        <v>20650</v>
      </c>
      <c r="D570" s="265" t="s">
        <v>8502</v>
      </c>
      <c r="E570" s="290" t="s">
        <v>26146</v>
      </c>
    </row>
    <row r="571" spans="1:5">
      <c r="A571" s="265" t="str">
        <f t="shared" si="8"/>
        <v>1619</v>
      </c>
      <c r="B571" s="265">
        <v>1619</v>
      </c>
      <c r="C571" s="265" t="s">
        <v>20641</v>
      </c>
      <c r="D571" s="265" t="s">
        <v>8502</v>
      </c>
      <c r="E571" s="290" t="s">
        <v>26147</v>
      </c>
    </row>
    <row r="572" spans="1:5">
      <c r="A572" s="265" t="str">
        <f t="shared" si="8"/>
        <v>1620</v>
      </c>
      <c r="B572" s="265">
        <v>1620</v>
      </c>
      <c r="C572" s="265" t="s">
        <v>20637</v>
      </c>
      <c r="D572" s="265" t="s">
        <v>8502</v>
      </c>
      <c r="E572" s="290" t="s">
        <v>26148</v>
      </c>
    </row>
    <row r="573" spans="1:5">
      <c r="A573" s="265" t="str">
        <f t="shared" si="8"/>
        <v>1621</v>
      </c>
      <c r="B573" s="265">
        <v>1621</v>
      </c>
      <c r="C573" s="265" t="s">
        <v>20646</v>
      </c>
      <c r="D573" s="265" t="s">
        <v>8502</v>
      </c>
      <c r="E573" s="290" t="s">
        <v>26149</v>
      </c>
    </row>
    <row r="574" spans="1:5">
      <c r="A574" s="265" t="str">
        <f t="shared" si="8"/>
        <v>1622</v>
      </c>
      <c r="B574" s="265">
        <v>1622</v>
      </c>
      <c r="C574" s="265" t="s">
        <v>20636</v>
      </c>
      <c r="D574" s="265" t="s">
        <v>8502</v>
      </c>
      <c r="E574" s="290" t="s">
        <v>26150</v>
      </c>
    </row>
    <row r="575" spans="1:5">
      <c r="A575" s="265" t="str">
        <f t="shared" si="8"/>
        <v>1623</v>
      </c>
      <c r="B575" s="265">
        <v>1623</v>
      </c>
      <c r="C575" s="265" t="s">
        <v>20640</v>
      </c>
      <c r="D575" s="265" t="s">
        <v>8502</v>
      </c>
      <c r="E575" s="290" t="s">
        <v>26151</v>
      </c>
    </row>
    <row r="576" spans="1:5">
      <c r="A576" s="265" t="str">
        <f t="shared" si="8"/>
        <v>1624</v>
      </c>
      <c r="B576" s="265">
        <v>1624</v>
      </c>
      <c r="C576" s="265" t="s">
        <v>20647</v>
      </c>
      <c r="D576" s="265" t="s">
        <v>8502</v>
      </c>
      <c r="E576" s="290" t="s">
        <v>26152</v>
      </c>
    </row>
    <row r="577" spans="1:5">
      <c r="A577" s="265" t="str">
        <f t="shared" si="8"/>
        <v>1625</v>
      </c>
      <c r="B577" s="265">
        <v>1625</v>
      </c>
      <c r="C577" s="265" t="s">
        <v>20635</v>
      </c>
      <c r="D577" s="265" t="s">
        <v>8502</v>
      </c>
      <c r="E577" s="290" t="s">
        <v>18901</v>
      </c>
    </row>
    <row r="578" spans="1:5">
      <c r="A578" s="265" t="str">
        <f t="shared" si="8"/>
        <v>1626</v>
      </c>
      <c r="B578" s="265">
        <v>1626</v>
      </c>
      <c r="C578" s="265" t="s">
        <v>20634</v>
      </c>
      <c r="D578" s="265" t="s">
        <v>8502</v>
      </c>
      <c r="E578" s="290" t="s">
        <v>26153</v>
      </c>
    </row>
    <row r="579" spans="1:5">
      <c r="A579" s="265" t="str">
        <f t="shared" ref="A579:A642" si="9">IF(ISERROR(SEARCH("/",B579)=6),TRIM(CLEAN(B579)),IF(SEARCH("/",B579)=6,IF(LEN(TRIM(CLEAN(B579)))=7,LEFT(TRIM(CLEAN(B579)),6)&amp;"00"&amp;RIGHT(TRIM(CLEAN(B579)),1),LEFT(TRIM(CLEAN(B579)),6)&amp;"0"&amp;RIGHT(TRIM(CLEAN(B579)),2)),TRIM(CLEAN(B579))))</f>
        <v>1627</v>
      </c>
      <c r="B579" s="265">
        <v>1627</v>
      </c>
      <c r="C579" s="265" t="s">
        <v>20639</v>
      </c>
      <c r="D579" s="265" t="s">
        <v>8502</v>
      </c>
      <c r="E579" s="290" t="s">
        <v>26154</v>
      </c>
    </row>
    <row r="580" spans="1:5">
      <c r="A580" s="265" t="str">
        <f t="shared" si="9"/>
        <v>1629</v>
      </c>
      <c r="B580" s="265">
        <v>1629</v>
      </c>
      <c r="C580" s="265" t="s">
        <v>20638</v>
      </c>
      <c r="D580" s="265" t="s">
        <v>8502</v>
      </c>
      <c r="E580" s="290" t="s">
        <v>26155</v>
      </c>
    </row>
    <row r="581" spans="1:5">
      <c r="A581" s="265" t="str">
        <f t="shared" si="9"/>
        <v>1630</v>
      </c>
      <c r="B581" s="265">
        <v>1630</v>
      </c>
      <c r="C581" s="265" t="s">
        <v>20642</v>
      </c>
      <c r="D581" s="265" t="s">
        <v>8502</v>
      </c>
      <c r="E581" s="290" t="s">
        <v>26156</v>
      </c>
    </row>
    <row r="582" spans="1:5">
      <c r="A582" s="265" t="str">
        <f t="shared" si="9"/>
        <v>1631</v>
      </c>
      <c r="B582" s="265">
        <v>1631</v>
      </c>
      <c r="C582" s="265" t="s">
        <v>20247</v>
      </c>
      <c r="D582" s="265" t="s">
        <v>8502</v>
      </c>
      <c r="E582" s="290" t="s">
        <v>26157</v>
      </c>
    </row>
    <row r="583" spans="1:5">
      <c r="A583" s="265" t="str">
        <f t="shared" si="9"/>
        <v>1633</v>
      </c>
      <c r="B583" s="265">
        <v>1633</v>
      </c>
      <c r="C583" s="265" t="s">
        <v>20248</v>
      </c>
      <c r="D583" s="265" t="s">
        <v>8502</v>
      </c>
      <c r="E583" s="290" t="s">
        <v>26158</v>
      </c>
    </row>
    <row r="584" spans="1:5">
      <c r="A584" s="265" t="str">
        <f t="shared" si="9"/>
        <v>1634</v>
      </c>
      <c r="B584" s="265">
        <v>1634</v>
      </c>
      <c r="C584" s="265" t="s">
        <v>20662</v>
      </c>
      <c r="D584" s="265" t="s">
        <v>8510</v>
      </c>
      <c r="E584" s="290" t="s">
        <v>8860</v>
      </c>
    </row>
    <row r="585" spans="1:5">
      <c r="A585" s="265" t="str">
        <f t="shared" si="9"/>
        <v>1647</v>
      </c>
      <c r="B585" s="265">
        <v>1647</v>
      </c>
      <c r="C585" s="265" t="s">
        <v>20739</v>
      </c>
      <c r="D585" s="265" t="s">
        <v>8502</v>
      </c>
      <c r="E585" s="290" t="s">
        <v>9364</v>
      </c>
    </row>
    <row r="586" spans="1:5">
      <c r="A586" s="265" t="str">
        <f t="shared" si="9"/>
        <v>1648</v>
      </c>
      <c r="B586" s="265">
        <v>1648</v>
      </c>
      <c r="C586" s="265" t="s">
        <v>20740</v>
      </c>
      <c r="D586" s="265" t="s">
        <v>8502</v>
      </c>
      <c r="E586" s="290" t="s">
        <v>17174</v>
      </c>
    </row>
    <row r="587" spans="1:5">
      <c r="A587" s="265" t="str">
        <f t="shared" si="9"/>
        <v>1649</v>
      </c>
      <c r="B587" s="265">
        <v>1649</v>
      </c>
      <c r="C587" s="265" t="s">
        <v>20737</v>
      </c>
      <c r="D587" s="265" t="s">
        <v>8502</v>
      </c>
      <c r="E587" s="290" t="s">
        <v>26159</v>
      </c>
    </row>
    <row r="588" spans="1:5">
      <c r="A588" s="265" t="str">
        <f t="shared" si="9"/>
        <v>1650</v>
      </c>
      <c r="B588" s="265">
        <v>1650</v>
      </c>
      <c r="C588" s="265" t="s">
        <v>20743</v>
      </c>
      <c r="D588" s="265" t="s">
        <v>8502</v>
      </c>
      <c r="E588" s="290" t="s">
        <v>25717</v>
      </c>
    </row>
    <row r="589" spans="1:5">
      <c r="A589" s="265" t="str">
        <f t="shared" si="9"/>
        <v>1651</v>
      </c>
      <c r="B589" s="265">
        <v>1651</v>
      </c>
      <c r="C589" s="265" t="s">
        <v>20742</v>
      </c>
      <c r="D589" s="265" t="s">
        <v>8502</v>
      </c>
      <c r="E589" s="290" t="s">
        <v>26160</v>
      </c>
    </row>
    <row r="590" spans="1:5">
      <c r="A590" s="265" t="str">
        <f t="shared" si="9"/>
        <v>1652</v>
      </c>
      <c r="B590" s="265">
        <v>1652</v>
      </c>
      <c r="C590" s="265" t="s">
        <v>20745</v>
      </c>
      <c r="D590" s="265" t="s">
        <v>8502</v>
      </c>
      <c r="E590" s="290" t="s">
        <v>26161</v>
      </c>
    </row>
    <row r="591" spans="1:5">
      <c r="A591" s="265" t="str">
        <f t="shared" si="9"/>
        <v>1653</v>
      </c>
      <c r="B591" s="265">
        <v>1653</v>
      </c>
      <c r="C591" s="265" t="s">
        <v>20738</v>
      </c>
      <c r="D591" s="265" t="s">
        <v>8502</v>
      </c>
      <c r="E591" s="290" t="s">
        <v>18710</v>
      </c>
    </row>
    <row r="592" spans="1:5">
      <c r="A592" s="265" t="str">
        <f t="shared" si="9"/>
        <v>1654</v>
      </c>
      <c r="B592" s="265">
        <v>1654</v>
      </c>
      <c r="C592" s="265" t="s">
        <v>20744</v>
      </c>
      <c r="D592" s="265" t="s">
        <v>8502</v>
      </c>
      <c r="E592" s="290" t="s">
        <v>26162</v>
      </c>
    </row>
    <row r="593" spans="1:5">
      <c r="A593" s="265" t="str">
        <f t="shared" si="9"/>
        <v>1743</v>
      </c>
      <c r="B593" s="265">
        <v>1743</v>
      </c>
      <c r="C593" s="265" t="s">
        <v>20751</v>
      </c>
      <c r="D593" s="265" t="s">
        <v>8502</v>
      </c>
      <c r="E593" s="290" t="s">
        <v>26163</v>
      </c>
    </row>
    <row r="594" spans="1:5">
      <c r="A594" s="265" t="str">
        <f t="shared" si="9"/>
        <v>1744</v>
      </c>
      <c r="B594" s="265">
        <v>1744</v>
      </c>
      <c r="C594" s="265" t="s">
        <v>20750</v>
      </c>
      <c r="D594" s="265" t="s">
        <v>8502</v>
      </c>
      <c r="E594" s="290" t="s">
        <v>25753</v>
      </c>
    </row>
    <row r="595" spans="1:5">
      <c r="A595" s="265" t="str">
        <f t="shared" si="9"/>
        <v>1745</v>
      </c>
      <c r="B595" s="265">
        <v>1745</v>
      </c>
      <c r="C595" s="265" t="s">
        <v>19531</v>
      </c>
      <c r="D595" s="265" t="s">
        <v>8502</v>
      </c>
      <c r="E595" s="290" t="s">
        <v>26164</v>
      </c>
    </row>
    <row r="596" spans="1:5">
      <c r="A596" s="265" t="str">
        <f t="shared" si="9"/>
        <v>1746</v>
      </c>
      <c r="B596" s="265">
        <v>1746</v>
      </c>
      <c r="C596" s="265" t="s">
        <v>19527</v>
      </c>
      <c r="D596" s="265" t="s">
        <v>8502</v>
      </c>
      <c r="E596" s="290" t="s">
        <v>26165</v>
      </c>
    </row>
    <row r="597" spans="1:5">
      <c r="A597" s="265" t="str">
        <f t="shared" si="9"/>
        <v>1747</v>
      </c>
      <c r="B597" s="265">
        <v>1747</v>
      </c>
      <c r="C597" s="265" t="s">
        <v>20748</v>
      </c>
      <c r="D597" s="265" t="s">
        <v>8502</v>
      </c>
      <c r="E597" s="290" t="s">
        <v>26166</v>
      </c>
    </row>
    <row r="598" spans="1:5">
      <c r="A598" s="265" t="str">
        <f t="shared" si="9"/>
        <v>1748</v>
      </c>
      <c r="B598" s="265">
        <v>1748</v>
      </c>
      <c r="C598" s="265" t="s">
        <v>19528</v>
      </c>
      <c r="D598" s="265" t="s">
        <v>8502</v>
      </c>
      <c r="E598" s="290" t="s">
        <v>26167</v>
      </c>
    </row>
    <row r="599" spans="1:5">
      <c r="A599" s="265" t="str">
        <f t="shared" si="9"/>
        <v>1749</v>
      </c>
      <c r="B599" s="265">
        <v>1749</v>
      </c>
      <c r="C599" s="265" t="s">
        <v>19529</v>
      </c>
      <c r="D599" s="265" t="s">
        <v>8502</v>
      </c>
      <c r="E599" s="290" t="s">
        <v>26168</v>
      </c>
    </row>
    <row r="600" spans="1:5">
      <c r="A600" s="265" t="str">
        <f t="shared" si="9"/>
        <v>1750</v>
      </c>
      <c r="B600" s="265">
        <v>1750</v>
      </c>
      <c r="C600" s="265" t="s">
        <v>19532</v>
      </c>
      <c r="D600" s="265" t="s">
        <v>8502</v>
      </c>
      <c r="E600" s="290" t="s">
        <v>26169</v>
      </c>
    </row>
    <row r="601" spans="1:5">
      <c r="A601" s="265" t="str">
        <f t="shared" si="9"/>
        <v>1775</v>
      </c>
      <c r="B601" s="265">
        <v>1775</v>
      </c>
      <c r="C601" s="265" t="s">
        <v>20888</v>
      </c>
      <c r="D601" s="265" t="s">
        <v>8502</v>
      </c>
      <c r="E601" s="290" t="s">
        <v>23176</v>
      </c>
    </row>
    <row r="602" spans="1:5">
      <c r="A602" s="265" t="str">
        <f t="shared" si="9"/>
        <v>1776</v>
      </c>
      <c r="B602" s="265">
        <v>1776</v>
      </c>
      <c r="C602" s="265" t="s">
        <v>20889</v>
      </c>
      <c r="D602" s="265" t="s">
        <v>8502</v>
      </c>
      <c r="E602" s="290" t="s">
        <v>25510</v>
      </c>
    </row>
    <row r="603" spans="1:5">
      <c r="A603" s="265" t="str">
        <f t="shared" si="9"/>
        <v>1777</v>
      </c>
      <c r="B603" s="265">
        <v>1777</v>
      </c>
      <c r="C603" s="265" t="s">
        <v>20886</v>
      </c>
      <c r="D603" s="265" t="s">
        <v>8502</v>
      </c>
      <c r="E603" s="290" t="s">
        <v>18392</v>
      </c>
    </row>
    <row r="604" spans="1:5">
      <c r="A604" s="265" t="str">
        <f t="shared" si="9"/>
        <v>1778</v>
      </c>
      <c r="B604" s="265">
        <v>1778</v>
      </c>
      <c r="C604" s="265" t="s">
        <v>20890</v>
      </c>
      <c r="D604" s="265" t="s">
        <v>8502</v>
      </c>
      <c r="E604" s="290" t="s">
        <v>26170</v>
      </c>
    </row>
    <row r="605" spans="1:5">
      <c r="A605" s="265" t="str">
        <f t="shared" si="9"/>
        <v>1779</v>
      </c>
      <c r="B605" s="265">
        <v>1779</v>
      </c>
      <c r="C605" s="265" t="s">
        <v>20893</v>
      </c>
      <c r="D605" s="265" t="s">
        <v>8502</v>
      </c>
      <c r="E605" s="290" t="s">
        <v>26171</v>
      </c>
    </row>
    <row r="606" spans="1:5">
      <c r="A606" s="265" t="str">
        <f t="shared" si="9"/>
        <v>1780</v>
      </c>
      <c r="B606" s="265">
        <v>1780</v>
      </c>
      <c r="C606" s="265" t="s">
        <v>20894</v>
      </c>
      <c r="D606" s="265" t="s">
        <v>8502</v>
      </c>
      <c r="E606" s="290" t="s">
        <v>26172</v>
      </c>
    </row>
    <row r="607" spans="1:5">
      <c r="A607" s="265" t="str">
        <f t="shared" si="9"/>
        <v>1781</v>
      </c>
      <c r="B607" s="265">
        <v>1781</v>
      </c>
      <c r="C607" s="265" t="s">
        <v>20900</v>
      </c>
      <c r="D607" s="265" t="s">
        <v>8502</v>
      </c>
      <c r="E607" s="290" t="s">
        <v>9166</v>
      </c>
    </row>
    <row r="608" spans="1:5">
      <c r="A608" s="265" t="str">
        <f t="shared" si="9"/>
        <v>1782</v>
      </c>
      <c r="B608" s="265">
        <v>1782</v>
      </c>
      <c r="C608" s="265" t="s">
        <v>20897</v>
      </c>
      <c r="D608" s="265" t="s">
        <v>8502</v>
      </c>
      <c r="E608" s="290" t="s">
        <v>16740</v>
      </c>
    </row>
    <row r="609" spans="1:5">
      <c r="A609" s="265" t="str">
        <f t="shared" si="9"/>
        <v>1783</v>
      </c>
      <c r="B609" s="265">
        <v>1783</v>
      </c>
      <c r="C609" s="265" t="s">
        <v>20895</v>
      </c>
      <c r="D609" s="265" t="s">
        <v>8502</v>
      </c>
      <c r="E609" s="290" t="s">
        <v>16453</v>
      </c>
    </row>
    <row r="610" spans="1:5">
      <c r="A610" s="265" t="str">
        <f t="shared" si="9"/>
        <v>1784</v>
      </c>
      <c r="B610" s="265">
        <v>1784</v>
      </c>
      <c r="C610" s="265" t="s">
        <v>20901</v>
      </c>
      <c r="D610" s="265" t="s">
        <v>8502</v>
      </c>
      <c r="E610" s="290" t="s">
        <v>26173</v>
      </c>
    </row>
    <row r="611" spans="1:5">
      <c r="A611" s="265" t="str">
        <f t="shared" si="9"/>
        <v>1786</v>
      </c>
      <c r="B611" s="265">
        <v>1786</v>
      </c>
      <c r="C611" s="265" t="s">
        <v>20924</v>
      </c>
      <c r="D611" s="265" t="s">
        <v>8502</v>
      </c>
      <c r="E611" s="290" t="s">
        <v>8847</v>
      </c>
    </row>
    <row r="612" spans="1:5">
      <c r="A612" s="265" t="str">
        <f t="shared" si="9"/>
        <v>1787</v>
      </c>
      <c r="B612" s="265">
        <v>1787</v>
      </c>
      <c r="C612" s="265" t="s">
        <v>20925</v>
      </c>
      <c r="D612" s="265" t="s">
        <v>8502</v>
      </c>
      <c r="E612" s="290" t="s">
        <v>20558</v>
      </c>
    </row>
    <row r="613" spans="1:5">
      <c r="A613" s="265" t="str">
        <f t="shared" si="9"/>
        <v>1788</v>
      </c>
      <c r="B613" s="265">
        <v>1788</v>
      </c>
      <c r="C613" s="265" t="s">
        <v>20922</v>
      </c>
      <c r="D613" s="265" t="s">
        <v>8502</v>
      </c>
      <c r="E613" s="290" t="s">
        <v>16649</v>
      </c>
    </row>
    <row r="614" spans="1:5">
      <c r="A614" s="265" t="str">
        <f t="shared" si="9"/>
        <v>1789</v>
      </c>
      <c r="B614" s="265">
        <v>1789</v>
      </c>
      <c r="C614" s="265" t="s">
        <v>20921</v>
      </c>
      <c r="D614" s="265" t="s">
        <v>8502</v>
      </c>
      <c r="E614" s="290" t="s">
        <v>26174</v>
      </c>
    </row>
    <row r="615" spans="1:5">
      <c r="A615" s="265" t="str">
        <f t="shared" si="9"/>
        <v>1790</v>
      </c>
      <c r="B615" s="265">
        <v>1790</v>
      </c>
      <c r="C615" s="265" t="s">
        <v>20928</v>
      </c>
      <c r="D615" s="265" t="s">
        <v>8502</v>
      </c>
      <c r="E615" s="290" t="s">
        <v>26175</v>
      </c>
    </row>
    <row r="616" spans="1:5">
      <c r="A616" s="265" t="str">
        <f t="shared" si="9"/>
        <v>1791</v>
      </c>
      <c r="B616" s="265">
        <v>1791</v>
      </c>
      <c r="C616" s="265" t="s">
        <v>20927</v>
      </c>
      <c r="D616" s="265" t="s">
        <v>8502</v>
      </c>
      <c r="E616" s="290" t="s">
        <v>26176</v>
      </c>
    </row>
    <row r="617" spans="1:5">
      <c r="A617" s="265" t="str">
        <f t="shared" si="9"/>
        <v>1792</v>
      </c>
      <c r="B617" s="265">
        <v>1792</v>
      </c>
      <c r="C617" s="265" t="s">
        <v>20930</v>
      </c>
      <c r="D617" s="265" t="s">
        <v>8502</v>
      </c>
      <c r="E617" s="290" t="s">
        <v>25422</v>
      </c>
    </row>
    <row r="618" spans="1:5">
      <c r="A618" s="265" t="str">
        <f t="shared" si="9"/>
        <v>1793</v>
      </c>
      <c r="B618" s="265">
        <v>1793</v>
      </c>
      <c r="C618" s="265" t="s">
        <v>20931</v>
      </c>
      <c r="D618" s="265" t="s">
        <v>8502</v>
      </c>
      <c r="E618" s="290" t="s">
        <v>26177</v>
      </c>
    </row>
    <row r="619" spans="1:5">
      <c r="A619" s="265" t="str">
        <f t="shared" si="9"/>
        <v>1794</v>
      </c>
      <c r="B619" s="265">
        <v>1794</v>
      </c>
      <c r="C619" s="265" t="s">
        <v>20946</v>
      </c>
      <c r="D619" s="265" t="s">
        <v>8502</v>
      </c>
      <c r="E619" s="290" t="s">
        <v>15016</v>
      </c>
    </row>
    <row r="620" spans="1:5">
      <c r="A620" s="265" t="str">
        <f t="shared" si="9"/>
        <v>1795</v>
      </c>
      <c r="B620" s="265">
        <v>1795</v>
      </c>
      <c r="C620" s="265" t="s">
        <v>20950</v>
      </c>
      <c r="D620" s="265" t="s">
        <v>8502</v>
      </c>
      <c r="E620" s="290" t="s">
        <v>10342</v>
      </c>
    </row>
    <row r="621" spans="1:5">
      <c r="A621" s="265" t="str">
        <f t="shared" si="9"/>
        <v>1796</v>
      </c>
      <c r="B621" s="265">
        <v>1796</v>
      </c>
      <c r="C621" s="265" t="s">
        <v>20944</v>
      </c>
      <c r="D621" s="265" t="s">
        <v>8502</v>
      </c>
      <c r="E621" s="290" t="s">
        <v>26178</v>
      </c>
    </row>
    <row r="622" spans="1:5">
      <c r="A622" s="265" t="str">
        <f t="shared" si="9"/>
        <v>1797</v>
      </c>
      <c r="B622" s="265">
        <v>1797</v>
      </c>
      <c r="C622" s="265" t="s">
        <v>20943</v>
      </c>
      <c r="D622" s="265" t="s">
        <v>8502</v>
      </c>
      <c r="E622" s="290" t="s">
        <v>19016</v>
      </c>
    </row>
    <row r="623" spans="1:5">
      <c r="A623" s="265" t="str">
        <f t="shared" si="9"/>
        <v>1798</v>
      </c>
      <c r="B623" s="265">
        <v>1798</v>
      </c>
      <c r="C623" s="265" t="s">
        <v>20949</v>
      </c>
      <c r="D623" s="265" t="s">
        <v>8502</v>
      </c>
      <c r="E623" s="290" t="s">
        <v>25273</v>
      </c>
    </row>
    <row r="624" spans="1:5">
      <c r="A624" s="265" t="str">
        <f t="shared" si="9"/>
        <v>1799</v>
      </c>
      <c r="B624" s="265">
        <v>1799</v>
      </c>
      <c r="C624" s="265" t="s">
        <v>20951</v>
      </c>
      <c r="D624" s="265" t="s">
        <v>8502</v>
      </c>
      <c r="E624" s="290" t="s">
        <v>26179</v>
      </c>
    </row>
    <row r="625" spans="1:5">
      <c r="A625" s="265" t="str">
        <f t="shared" si="9"/>
        <v>1800</v>
      </c>
      <c r="B625" s="265">
        <v>1800</v>
      </c>
      <c r="C625" s="265" t="s">
        <v>20952</v>
      </c>
      <c r="D625" s="265" t="s">
        <v>8502</v>
      </c>
      <c r="E625" s="290" t="s">
        <v>26180</v>
      </c>
    </row>
    <row r="626" spans="1:5">
      <c r="A626" s="265" t="str">
        <f t="shared" si="9"/>
        <v>1802</v>
      </c>
      <c r="B626" s="265">
        <v>1802</v>
      </c>
      <c r="C626" s="265" t="s">
        <v>20953</v>
      </c>
      <c r="D626" s="265" t="s">
        <v>8502</v>
      </c>
      <c r="E626" s="290" t="s">
        <v>26181</v>
      </c>
    </row>
    <row r="627" spans="1:5">
      <c r="A627" s="265" t="str">
        <f t="shared" si="9"/>
        <v>1803</v>
      </c>
      <c r="B627" s="265">
        <v>1803</v>
      </c>
      <c r="C627" s="265" t="s">
        <v>20935</v>
      </c>
      <c r="D627" s="265" t="s">
        <v>8502</v>
      </c>
      <c r="E627" s="290" t="s">
        <v>9511</v>
      </c>
    </row>
    <row r="628" spans="1:5">
      <c r="A628" s="265" t="str">
        <f t="shared" si="9"/>
        <v>1804</v>
      </c>
      <c r="B628" s="265">
        <v>1804</v>
      </c>
      <c r="C628" s="265" t="s">
        <v>20940</v>
      </c>
      <c r="D628" s="265" t="s">
        <v>8502</v>
      </c>
      <c r="E628" s="290" t="s">
        <v>9448</v>
      </c>
    </row>
    <row r="629" spans="1:5">
      <c r="A629" s="265" t="str">
        <f t="shared" si="9"/>
        <v>1805</v>
      </c>
      <c r="B629" s="265">
        <v>1805</v>
      </c>
      <c r="C629" s="265" t="s">
        <v>20936</v>
      </c>
      <c r="D629" s="265" t="s">
        <v>8502</v>
      </c>
      <c r="E629" s="290" t="s">
        <v>26182</v>
      </c>
    </row>
    <row r="630" spans="1:5">
      <c r="A630" s="265" t="str">
        <f t="shared" si="9"/>
        <v>1806</v>
      </c>
      <c r="B630" s="265">
        <v>1806</v>
      </c>
      <c r="C630" s="265" t="s">
        <v>20938</v>
      </c>
      <c r="D630" s="265" t="s">
        <v>8502</v>
      </c>
      <c r="E630" s="290" t="s">
        <v>21046</v>
      </c>
    </row>
    <row r="631" spans="1:5">
      <c r="A631" s="265" t="str">
        <f t="shared" si="9"/>
        <v>1807</v>
      </c>
      <c r="B631" s="265">
        <v>1807</v>
      </c>
      <c r="C631" s="265" t="s">
        <v>20941</v>
      </c>
      <c r="D631" s="265" t="s">
        <v>8502</v>
      </c>
      <c r="E631" s="290" t="s">
        <v>26183</v>
      </c>
    </row>
    <row r="632" spans="1:5">
      <c r="A632" s="265" t="str">
        <f t="shared" si="9"/>
        <v>1808</v>
      </c>
      <c r="B632" s="265">
        <v>1808</v>
      </c>
      <c r="C632" s="265" t="s">
        <v>20942</v>
      </c>
      <c r="D632" s="265" t="s">
        <v>8502</v>
      </c>
      <c r="E632" s="290" t="s">
        <v>26184</v>
      </c>
    </row>
    <row r="633" spans="1:5">
      <c r="A633" s="265" t="str">
        <f t="shared" si="9"/>
        <v>1809</v>
      </c>
      <c r="B633" s="265">
        <v>1809</v>
      </c>
      <c r="C633" s="265" t="s">
        <v>20932</v>
      </c>
      <c r="D633" s="265" t="s">
        <v>8502</v>
      </c>
      <c r="E633" s="290" t="s">
        <v>21954</v>
      </c>
    </row>
    <row r="634" spans="1:5">
      <c r="A634" s="265" t="str">
        <f t="shared" si="9"/>
        <v>1810</v>
      </c>
      <c r="B634" s="265">
        <v>1810</v>
      </c>
      <c r="C634" s="265" t="s">
        <v>20902</v>
      </c>
      <c r="D634" s="265" t="s">
        <v>8502</v>
      </c>
      <c r="E634" s="290" t="s">
        <v>26185</v>
      </c>
    </row>
    <row r="635" spans="1:5">
      <c r="A635" s="265" t="str">
        <f t="shared" si="9"/>
        <v>1811</v>
      </c>
      <c r="B635" s="265">
        <v>1811</v>
      </c>
      <c r="C635" s="265" t="s">
        <v>20903</v>
      </c>
      <c r="D635" s="265" t="s">
        <v>8502</v>
      </c>
      <c r="E635" s="290" t="s">
        <v>17563</v>
      </c>
    </row>
    <row r="636" spans="1:5">
      <c r="A636" s="265" t="str">
        <f t="shared" si="9"/>
        <v>1812</v>
      </c>
      <c r="B636" s="265">
        <v>1812</v>
      </c>
      <c r="C636" s="265" t="s">
        <v>20904</v>
      </c>
      <c r="D636" s="265" t="s">
        <v>8502</v>
      </c>
      <c r="E636" s="290" t="s">
        <v>25467</v>
      </c>
    </row>
    <row r="637" spans="1:5">
      <c r="A637" s="265" t="str">
        <f t="shared" si="9"/>
        <v>1813</v>
      </c>
      <c r="B637" s="265">
        <v>1813</v>
      </c>
      <c r="C637" s="265" t="s">
        <v>20929</v>
      </c>
      <c r="D637" s="265" t="s">
        <v>8502</v>
      </c>
      <c r="E637" s="290" t="s">
        <v>14911</v>
      </c>
    </row>
    <row r="638" spans="1:5">
      <c r="A638" s="265" t="str">
        <f t="shared" si="9"/>
        <v>1814</v>
      </c>
      <c r="B638" s="265">
        <v>1814</v>
      </c>
      <c r="C638" s="265" t="s">
        <v>20934</v>
      </c>
      <c r="D638" s="265" t="s">
        <v>8502</v>
      </c>
      <c r="E638" s="290" t="s">
        <v>18977</v>
      </c>
    </row>
    <row r="639" spans="1:5">
      <c r="A639" s="265" t="str">
        <f t="shared" si="9"/>
        <v>1815</v>
      </c>
      <c r="B639" s="265">
        <v>1815</v>
      </c>
      <c r="C639" s="265" t="s">
        <v>20948</v>
      </c>
      <c r="D639" s="265" t="s">
        <v>8502</v>
      </c>
      <c r="E639" s="290" t="s">
        <v>26186</v>
      </c>
    </row>
    <row r="640" spans="1:5">
      <c r="A640" s="265" t="str">
        <f t="shared" si="9"/>
        <v>1816</v>
      </c>
      <c r="B640" s="265">
        <v>1816</v>
      </c>
      <c r="C640" s="265" t="s">
        <v>20947</v>
      </c>
      <c r="D640" s="265" t="s">
        <v>8502</v>
      </c>
      <c r="E640" s="290" t="s">
        <v>26187</v>
      </c>
    </row>
    <row r="641" spans="1:5">
      <c r="A641" s="265" t="str">
        <f t="shared" si="9"/>
        <v>1817</v>
      </c>
      <c r="B641" s="265">
        <v>1817</v>
      </c>
      <c r="C641" s="265" t="s">
        <v>20898</v>
      </c>
      <c r="D641" s="265" t="s">
        <v>8502</v>
      </c>
      <c r="E641" s="290" t="s">
        <v>8861</v>
      </c>
    </row>
    <row r="642" spans="1:5">
      <c r="A642" s="265" t="str">
        <f t="shared" si="9"/>
        <v>1818</v>
      </c>
      <c r="B642" s="265">
        <v>1818</v>
      </c>
      <c r="C642" s="265" t="s">
        <v>20891</v>
      </c>
      <c r="D642" s="265" t="s">
        <v>8502</v>
      </c>
      <c r="E642" s="290" t="s">
        <v>26188</v>
      </c>
    </row>
    <row r="643" spans="1:5">
      <c r="A643" s="265" t="str">
        <f t="shared" ref="A643:A706" si="10">IF(ISERROR(SEARCH("/",B643)=6),TRIM(CLEAN(B643)),IF(SEARCH("/",B643)=6,IF(LEN(TRIM(CLEAN(B643)))=7,LEFT(TRIM(CLEAN(B643)),6)&amp;"00"&amp;RIGHT(TRIM(CLEAN(B643)),1),LEFT(TRIM(CLEAN(B643)),6)&amp;"0"&amp;RIGHT(TRIM(CLEAN(B643)),2)),TRIM(CLEAN(B643))))</f>
        <v>1819</v>
      </c>
      <c r="B643" s="265">
        <v>1819</v>
      </c>
      <c r="C643" s="265" t="s">
        <v>20887</v>
      </c>
      <c r="D643" s="265" t="s">
        <v>8502</v>
      </c>
      <c r="E643" s="290" t="s">
        <v>25749</v>
      </c>
    </row>
    <row r="644" spans="1:5">
      <c r="A644" s="265" t="str">
        <f t="shared" si="10"/>
        <v>1820</v>
      </c>
      <c r="B644" s="265">
        <v>1820</v>
      </c>
      <c r="C644" s="265" t="s">
        <v>20892</v>
      </c>
      <c r="D644" s="265" t="s">
        <v>8502</v>
      </c>
      <c r="E644" s="290" t="s">
        <v>18029</v>
      </c>
    </row>
    <row r="645" spans="1:5">
      <c r="A645" s="265" t="str">
        <f t="shared" si="10"/>
        <v>1821</v>
      </c>
      <c r="B645" s="265">
        <v>1821</v>
      </c>
      <c r="C645" s="265" t="s">
        <v>20937</v>
      </c>
      <c r="D645" s="265" t="s">
        <v>8502</v>
      </c>
      <c r="E645" s="290" t="s">
        <v>26189</v>
      </c>
    </row>
    <row r="646" spans="1:5">
      <c r="A646" s="265" t="str">
        <f t="shared" si="10"/>
        <v>1823</v>
      </c>
      <c r="B646" s="265">
        <v>1823</v>
      </c>
      <c r="C646" s="265" t="s">
        <v>20837</v>
      </c>
      <c r="D646" s="265" t="s">
        <v>8502</v>
      </c>
      <c r="E646" s="290" t="s">
        <v>26190</v>
      </c>
    </row>
    <row r="647" spans="1:5">
      <c r="A647" s="265" t="str">
        <f t="shared" si="10"/>
        <v>1824</v>
      </c>
      <c r="B647" s="265">
        <v>1824</v>
      </c>
      <c r="C647" s="265" t="s">
        <v>20843</v>
      </c>
      <c r="D647" s="265" t="s">
        <v>8502</v>
      </c>
      <c r="E647" s="290" t="s">
        <v>26191</v>
      </c>
    </row>
    <row r="648" spans="1:5">
      <c r="A648" s="265" t="str">
        <f t="shared" si="10"/>
        <v>1825</v>
      </c>
      <c r="B648" s="265">
        <v>1825</v>
      </c>
      <c r="C648" s="265" t="s">
        <v>20840</v>
      </c>
      <c r="D648" s="265" t="s">
        <v>8502</v>
      </c>
      <c r="E648" s="290" t="s">
        <v>26192</v>
      </c>
    </row>
    <row r="649" spans="1:5">
      <c r="A649" s="265" t="str">
        <f t="shared" si="10"/>
        <v>1827</v>
      </c>
      <c r="B649" s="265">
        <v>1827</v>
      </c>
      <c r="C649" s="265" t="s">
        <v>20838</v>
      </c>
      <c r="D649" s="265" t="s">
        <v>8502</v>
      </c>
      <c r="E649" s="290" t="s">
        <v>26193</v>
      </c>
    </row>
    <row r="650" spans="1:5">
      <c r="A650" s="265" t="str">
        <f t="shared" si="10"/>
        <v>1828</v>
      </c>
      <c r="B650" s="265">
        <v>1828</v>
      </c>
      <c r="C650" s="265" t="s">
        <v>20841</v>
      </c>
      <c r="D650" s="265" t="s">
        <v>8502</v>
      </c>
      <c r="E650" s="290" t="s">
        <v>26194</v>
      </c>
    </row>
    <row r="651" spans="1:5">
      <c r="A651" s="265" t="str">
        <f t="shared" si="10"/>
        <v>1831</v>
      </c>
      <c r="B651" s="265">
        <v>1831</v>
      </c>
      <c r="C651" s="265" t="s">
        <v>20839</v>
      </c>
      <c r="D651" s="265" t="s">
        <v>8502</v>
      </c>
      <c r="E651" s="290" t="s">
        <v>18546</v>
      </c>
    </row>
    <row r="652" spans="1:5">
      <c r="A652" s="265" t="str">
        <f t="shared" si="10"/>
        <v>1835</v>
      </c>
      <c r="B652" s="265">
        <v>1835</v>
      </c>
      <c r="C652" s="265" t="s">
        <v>20836</v>
      </c>
      <c r="D652" s="265" t="s">
        <v>8502</v>
      </c>
      <c r="E652" s="290" t="s">
        <v>17730</v>
      </c>
    </row>
    <row r="653" spans="1:5">
      <c r="A653" s="265" t="str">
        <f t="shared" si="10"/>
        <v>1839</v>
      </c>
      <c r="B653" s="265">
        <v>1839</v>
      </c>
      <c r="C653" s="265" t="s">
        <v>20835</v>
      </c>
      <c r="D653" s="265" t="s">
        <v>8502</v>
      </c>
      <c r="E653" s="290" t="s">
        <v>26195</v>
      </c>
    </row>
    <row r="654" spans="1:5">
      <c r="A654" s="265" t="str">
        <f t="shared" si="10"/>
        <v>1844</v>
      </c>
      <c r="B654" s="265">
        <v>1844</v>
      </c>
      <c r="C654" s="265" t="s">
        <v>20809</v>
      </c>
      <c r="D654" s="265" t="s">
        <v>8502</v>
      </c>
      <c r="E654" s="290" t="s">
        <v>23751</v>
      </c>
    </row>
    <row r="655" spans="1:5">
      <c r="A655" s="265" t="str">
        <f t="shared" si="10"/>
        <v>1845</v>
      </c>
      <c r="B655" s="265">
        <v>1845</v>
      </c>
      <c r="C655" s="265" t="s">
        <v>20842</v>
      </c>
      <c r="D655" s="265" t="s">
        <v>8502</v>
      </c>
      <c r="E655" s="290" t="s">
        <v>16943</v>
      </c>
    </row>
    <row r="656" spans="1:5">
      <c r="A656" s="265" t="str">
        <f t="shared" si="10"/>
        <v>1858</v>
      </c>
      <c r="B656" s="265">
        <v>1858</v>
      </c>
      <c r="C656" s="265" t="s">
        <v>20807</v>
      </c>
      <c r="D656" s="265" t="s">
        <v>8502</v>
      </c>
      <c r="E656" s="290" t="s">
        <v>26196</v>
      </c>
    </row>
    <row r="657" spans="1:5">
      <c r="A657" s="265" t="str">
        <f t="shared" si="10"/>
        <v>1863</v>
      </c>
      <c r="B657" s="265">
        <v>1863</v>
      </c>
      <c r="C657" s="265" t="s">
        <v>20811</v>
      </c>
      <c r="D657" s="265" t="s">
        <v>8502</v>
      </c>
      <c r="E657" s="290" t="s">
        <v>26197</v>
      </c>
    </row>
    <row r="658" spans="1:5">
      <c r="A658" s="265" t="str">
        <f t="shared" si="10"/>
        <v>1865</v>
      </c>
      <c r="B658" s="265">
        <v>1865</v>
      </c>
      <c r="C658" s="265" t="s">
        <v>20813</v>
      </c>
      <c r="D658" s="265" t="s">
        <v>8502</v>
      </c>
      <c r="E658" s="290" t="s">
        <v>26198</v>
      </c>
    </row>
    <row r="659" spans="1:5">
      <c r="A659" s="265" t="str">
        <f t="shared" si="10"/>
        <v>1870</v>
      </c>
      <c r="B659" s="265">
        <v>1870</v>
      </c>
      <c r="C659" s="265" t="s">
        <v>20973</v>
      </c>
      <c r="D659" s="265" t="s">
        <v>8502</v>
      </c>
      <c r="E659" s="290" t="s">
        <v>12052</v>
      </c>
    </row>
    <row r="660" spans="1:5">
      <c r="A660" s="265" t="str">
        <f t="shared" si="10"/>
        <v>1871</v>
      </c>
      <c r="B660" s="265">
        <v>1871</v>
      </c>
      <c r="C660" s="265" t="s">
        <v>20106</v>
      </c>
      <c r="D660" s="265" t="s">
        <v>8502</v>
      </c>
      <c r="E660" s="290" t="s">
        <v>16394</v>
      </c>
    </row>
    <row r="661" spans="1:5">
      <c r="A661" s="265" t="str">
        <f t="shared" si="10"/>
        <v>1872</v>
      </c>
      <c r="B661" s="265">
        <v>1872</v>
      </c>
      <c r="C661" s="265" t="s">
        <v>20098</v>
      </c>
      <c r="D661" s="265" t="s">
        <v>8502</v>
      </c>
      <c r="E661" s="290" t="s">
        <v>9086</v>
      </c>
    </row>
    <row r="662" spans="1:5">
      <c r="A662" s="265" t="str">
        <f t="shared" si="10"/>
        <v>1873</v>
      </c>
      <c r="B662" s="265">
        <v>1873</v>
      </c>
      <c r="C662" s="265" t="s">
        <v>20099</v>
      </c>
      <c r="D662" s="265" t="s">
        <v>8502</v>
      </c>
      <c r="E662" s="290" t="s">
        <v>8805</v>
      </c>
    </row>
    <row r="663" spans="1:5">
      <c r="A663" s="265" t="str">
        <f t="shared" si="10"/>
        <v>1874</v>
      </c>
      <c r="B663" s="265">
        <v>1874</v>
      </c>
      <c r="C663" s="265" t="s">
        <v>20972</v>
      </c>
      <c r="D663" s="265" t="s">
        <v>8502</v>
      </c>
      <c r="E663" s="290" t="s">
        <v>17627</v>
      </c>
    </row>
    <row r="664" spans="1:5">
      <c r="A664" s="265" t="str">
        <f t="shared" si="10"/>
        <v>1875</v>
      </c>
      <c r="B664" s="265">
        <v>1875</v>
      </c>
      <c r="C664" s="265" t="s">
        <v>20971</v>
      </c>
      <c r="D664" s="265" t="s">
        <v>8502</v>
      </c>
      <c r="E664" s="290" t="s">
        <v>11928</v>
      </c>
    </row>
    <row r="665" spans="1:5">
      <c r="A665" s="265" t="str">
        <f t="shared" si="10"/>
        <v>1876</v>
      </c>
      <c r="B665" s="265">
        <v>1876</v>
      </c>
      <c r="C665" s="265" t="s">
        <v>20976</v>
      </c>
      <c r="D665" s="265" t="s">
        <v>8502</v>
      </c>
      <c r="E665" s="290" t="s">
        <v>11668</v>
      </c>
    </row>
    <row r="666" spans="1:5">
      <c r="A666" s="265" t="str">
        <f t="shared" si="10"/>
        <v>1877</v>
      </c>
      <c r="B666" s="265">
        <v>1877</v>
      </c>
      <c r="C666" s="265" t="s">
        <v>20978</v>
      </c>
      <c r="D666" s="265" t="s">
        <v>8502</v>
      </c>
      <c r="E666" s="290" t="s">
        <v>22216</v>
      </c>
    </row>
    <row r="667" spans="1:5">
      <c r="A667" s="265" t="str">
        <f t="shared" si="10"/>
        <v>1878</v>
      </c>
      <c r="B667" s="265">
        <v>1878</v>
      </c>
      <c r="C667" s="265" t="s">
        <v>20979</v>
      </c>
      <c r="D667" s="265" t="s">
        <v>8502</v>
      </c>
      <c r="E667" s="290" t="s">
        <v>26199</v>
      </c>
    </row>
    <row r="668" spans="1:5">
      <c r="A668" s="265" t="str">
        <f t="shared" si="10"/>
        <v>1879</v>
      </c>
      <c r="B668" s="265">
        <v>1879</v>
      </c>
      <c r="C668" s="265" t="s">
        <v>20977</v>
      </c>
      <c r="D668" s="265" t="s">
        <v>8502</v>
      </c>
      <c r="E668" s="290" t="s">
        <v>24799</v>
      </c>
    </row>
    <row r="669" spans="1:5">
      <c r="A669" s="265" t="str">
        <f t="shared" si="10"/>
        <v>1880</v>
      </c>
      <c r="B669" s="265">
        <v>1880</v>
      </c>
      <c r="C669" s="265" t="s">
        <v>20861</v>
      </c>
      <c r="D669" s="265" t="s">
        <v>8502</v>
      </c>
      <c r="E669" s="290" t="s">
        <v>10190</v>
      </c>
    </row>
    <row r="670" spans="1:5">
      <c r="A670" s="265" t="str">
        <f t="shared" si="10"/>
        <v>1884</v>
      </c>
      <c r="B670" s="265">
        <v>1884</v>
      </c>
      <c r="C670" s="265" t="s">
        <v>20974</v>
      </c>
      <c r="D670" s="265" t="s">
        <v>8502</v>
      </c>
      <c r="E670" s="290" t="s">
        <v>18037</v>
      </c>
    </row>
    <row r="671" spans="1:5">
      <c r="A671" s="265" t="str">
        <f t="shared" si="10"/>
        <v>1887</v>
      </c>
      <c r="B671" s="265">
        <v>1887</v>
      </c>
      <c r="C671" s="265" t="s">
        <v>20975</v>
      </c>
      <c r="D671" s="265" t="s">
        <v>8502</v>
      </c>
      <c r="E671" s="290" t="s">
        <v>18882</v>
      </c>
    </row>
    <row r="672" spans="1:5">
      <c r="A672" s="265" t="str">
        <f t="shared" si="10"/>
        <v>1891</v>
      </c>
      <c r="B672" s="265">
        <v>1891</v>
      </c>
      <c r="C672" s="265" t="s">
        <v>22251</v>
      </c>
      <c r="D672" s="265" t="s">
        <v>8502</v>
      </c>
      <c r="E672" s="290" t="s">
        <v>9073</v>
      </c>
    </row>
    <row r="673" spans="1:5">
      <c r="A673" s="265" t="str">
        <f t="shared" si="10"/>
        <v>1892</v>
      </c>
      <c r="B673" s="265">
        <v>1892</v>
      </c>
      <c r="C673" s="265" t="s">
        <v>22248</v>
      </c>
      <c r="D673" s="265" t="s">
        <v>8502</v>
      </c>
      <c r="E673" s="290" t="s">
        <v>9233</v>
      </c>
    </row>
    <row r="674" spans="1:5">
      <c r="A674" s="265" t="str">
        <f t="shared" si="10"/>
        <v>1893</v>
      </c>
      <c r="B674" s="265">
        <v>1893</v>
      </c>
      <c r="C674" s="265" t="s">
        <v>22245</v>
      </c>
      <c r="D674" s="265" t="s">
        <v>8502</v>
      </c>
      <c r="E674" s="290" t="s">
        <v>13004</v>
      </c>
    </row>
    <row r="675" spans="1:5">
      <c r="A675" s="265" t="str">
        <f t="shared" si="10"/>
        <v>1894</v>
      </c>
      <c r="B675" s="265">
        <v>1894</v>
      </c>
      <c r="C675" s="265" t="s">
        <v>22250</v>
      </c>
      <c r="D675" s="265" t="s">
        <v>8502</v>
      </c>
      <c r="E675" s="290" t="s">
        <v>9173</v>
      </c>
    </row>
    <row r="676" spans="1:5">
      <c r="A676" s="265" t="str">
        <f t="shared" si="10"/>
        <v>1895</v>
      </c>
      <c r="B676" s="265">
        <v>1895</v>
      </c>
      <c r="C676" s="265" t="s">
        <v>22253</v>
      </c>
      <c r="D676" s="265" t="s">
        <v>8502</v>
      </c>
      <c r="E676" s="290" t="s">
        <v>24622</v>
      </c>
    </row>
    <row r="677" spans="1:5">
      <c r="A677" s="265" t="str">
        <f t="shared" si="10"/>
        <v>1896</v>
      </c>
      <c r="B677" s="265">
        <v>1896</v>
      </c>
      <c r="C677" s="265" t="s">
        <v>22252</v>
      </c>
      <c r="D677" s="265" t="s">
        <v>8502</v>
      </c>
      <c r="E677" s="290" t="s">
        <v>14532</v>
      </c>
    </row>
    <row r="678" spans="1:5">
      <c r="A678" s="265" t="str">
        <f t="shared" si="10"/>
        <v>1899</v>
      </c>
      <c r="B678" s="265">
        <v>1899</v>
      </c>
      <c r="C678" s="265" t="s">
        <v>22177</v>
      </c>
      <c r="D678" s="265" t="s">
        <v>8502</v>
      </c>
      <c r="E678" s="290" t="s">
        <v>8563</v>
      </c>
    </row>
    <row r="679" spans="1:5">
      <c r="A679" s="265" t="str">
        <f t="shared" si="10"/>
        <v>1900</v>
      </c>
      <c r="B679" s="265">
        <v>1900</v>
      </c>
      <c r="C679" s="265" t="s">
        <v>22178</v>
      </c>
      <c r="D679" s="265" t="s">
        <v>8502</v>
      </c>
      <c r="E679" s="290" t="s">
        <v>9144</v>
      </c>
    </row>
    <row r="680" spans="1:5">
      <c r="A680" s="265" t="str">
        <f t="shared" si="10"/>
        <v>1901</v>
      </c>
      <c r="B680" s="265">
        <v>1901</v>
      </c>
      <c r="C680" s="265" t="s">
        <v>22247</v>
      </c>
      <c r="D680" s="265" t="s">
        <v>8502</v>
      </c>
      <c r="E680" s="290" t="s">
        <v>10500</v>
      </c>
    </row>
    <row r="681" spans="1:5">
      <c r="A681" s="265" t="str">
        <f t="shared" si="10"/>
        <v>1902</v>
      </c>
      <c r="B681" s="265">
        <v>1902</v>
      </c>
      <c r="C681" s="265" t="s">
        <v>22246</v>
      </c>
      <c r="D681" s="265" t="s">
        <v>8502</v>
      </c>
      <c r="E681" s="290" t="s">
        <v>18115</v>
      </c>
    </row>
    <row r="682" spans="1:5">
      <c r="A682" s="265" t="str">
        <f t="shared" si="10"/>
        <v>1904</v>
      </c>
      <c r="B682" s="265">
        <v>1904</v>
      </c>
      <c r="C682" s="265" t="s">
        <v>22176</v>
      </c>
      <c r="D682" s="265" t="s">
        <v>8502</v>
      </c>
      <c r="E682" s="290" t="s">
        <v>8630</v>
      </c>
    </row>
    <row r="683" spans="1:5">
      <c r="A683" s="265" t="str">
        <f t="shared" si="10"/>
        <v>1907</v>
      </c>
      <c r="B683" s="265">
        <v>1907</v>
      </c>
      <c r="C683" s="265" t="s">
        <v>22249</v>
      </c>
      <c r="D683" s="265" t="s">
        <v>8502</v>
      </c>
      <c r="E683" s="290" t="s">
        <v>19175</v>
      </c>
    </row>
    <row r="684" spans="1:5">
      <c r="A684" s="265" t="str">
        <f t="shared" si="10"/>
        <v>1922</v>
      </c>
      <c r="B684" s="265">
        <v>1922</v>
      </c>
      <c r="C684" s="265" t="s">
        <v>20778</v>
      </c>
      <c r="D684" s="265" t="s">
        <v>8502</v>
      </c>
      <c r="E684" s="290" t="s">
        <v>16910</v>
      </c>
    </row>
    <row r="685" spans="1:5">
      <c r="A685" s="265" t="str">
        <f t="shared" si="10"/>
        <v>1923</v>
      </c>
      <c r="B685" s="265">
        <v>1923</v>
      </c>
      <c r="C685" s="265" t="s">
        <v>20773</v>
      </c>
      <c r="D685" s="265" t="s">
        <v>8502</v>
      </c>
      <c r="E685" s="290" t="s">
        <v>8948</v>
      </c>
    </row>
    <row r="686" spans="1:5">
      <c r="A686" s="265" t="str">
        <f t="shared" si="10"/>
        <v>1924</v>
      </c>
      <c r="B686" s="265">
        <v>1924</v>
      </c>
      <c r="C686" s="265" t="s">
        <v>20776</v>
      </c>
      <c r="D686" s="265" t="s">
        <v>8502</v>
      </c>
      <c r="E686" s="290" t="s">
        <v>20777</v>
      </c>
    </row>
    <row r="687" spans="1:5">
      <c r="A687" s="265" t="str">
        <f t="shared" si="10"/>
        <v>1925</v>
      </c>
      <c r="B687" s="265">
        <v>1925</v>
      </c>
      <c r="C687" s="265" t="s">
        <v>20790</v>
      </c>
      <c r="D687" s="265" t="s">
        <v>8502</v>
      </c>
      <c r="E687" s="290" t="s">
        <v>20791</v>
      </c>
    </row>
    <row r="688" spans="1:5">
      <c r="A688" s="265" t="str">
        <f t="shared" si="10"/>
        <v>1926</v>
      </c>
      <c r="B688" s="265">
        <v>1926</v>
      </c>
      <c r="C688" s="265" t="s">
        <v>20771</v>
      </c>
      <c r="D688" s="265" t="s">
        <v>8502</v>
      </c>
      <c r="E688" s="290" t="s">
        <v>8678</v>
      </c>
    </row>
    <row r="689" spans="1:5">
      <c r="A689" s="265" t="str">
        <f t="shared" si="10"/>
        <v>1927</v>
      </c>
      <c r="B689" s="265">
        <v>1927</v>
      </c>
      <c r="C689" s="265" t="s">
        <v>20772</v>
      </c>
      <c r="D689" s="265" t="s">
        <v>8502</v>
      </c>
      <c r="E689" s="290" t="s">
        <v>8681</v>
      </c>
    </row>
    <row r="690" spans="1:5">
      <c r="A690" s="265" t="str">
        <f t="shared" si="10"/>
        <v>1929</v>
      </c>
      <c r="B690" s="265">
        <v>1929</v>
      </c>
      <c r="C690" s="265" t="s">
        <v>20774</v>
      </c>
      <c r="D690" s="265" t="s">
        <v>8502</v>
      </c>
      <c r="E690" s="290" t="s">
        <v>8559</v>
      </c>
    </row>
    <row r="691" spans="1:5">
      <c r="A691" s="265" t="str">
        <f t="shared" si="10"/>
        <v>1930</v>
      </c>
      <c r="B691" s="265">
        <v>1930</v>
      </c>
      <c r="C691" s="265" t="s">
        <v>20775</v>
      </c>
      <c r="D691" s="265" t="s">
        <v>8502</v>
      </c>
      <c r="E691" s="290" t="s">
        <v>17291</v>
      </c>
    </row>
    <row r="692" spans="1:5">
      <c r="A692" s="265" t="str">
        <f t="shared" si="10"/>
        <v>1932</v>
      </c>
      <c r="B692" s="265">
        <v>1932</v>
      </c>
      <c r="C692" s="265" t="s">
        <v>20816</v>
      </c>
      <c r="D692" s="265" t="s">
        <v>8502</v>
      </c>
      <c r="E692" s="290" t="s">
        <v>16383</v>
      </c>
    </row>
    <row r="693" spans="1:5">
      <c r="A693" s="265" t="str">
        <f t="shared" si="10"/>
        <v>1933</v>
      </c>
      <c r="B693" s="265">
        <v>1933</v>
      </c>
      <c r="C693" s="265" t="s">
        <v>20817</v>
      </c>
      <c r="D693" s="265" t="s">
        <v>8502</v>
      </c>
      <c r="E693" s="290" t="s">
        <v>9339</v>
      </c>
    </row>
    <row r="694" spans="1:5">
      <c r="A694" s="265" t="str">
        <f t="shared" si="10"/>
        <v>1937</v>
      </c>
      <c r="B694" s="265">
        <v>1937</v>
      </c>
      <c r="C694" s="265" t="s">
        <v>20847</v>
      </c>
      <c r="D694" s="265" t="s">
        <v>8502</v>
      </c>
      <c r="E694" s="290" t="s">
        <v>16381</v>
      </c>
    </row>
    <row r="695" spans="1:5">
      <c r="A695" s="265" t="str">
        <f t="shared" si="10"/>
        <v>1938</v>
      </c>
      <c r="B695" s="265">
        <v>1938</v>
      </c>
      <c r="C695" s="265" t="s">
        <v>20850</v>
      </c>
      <c r="D695" s="265" t="s">
        <v>8502</v>
      </c>
      <c r="E695" s="290" t="s">
        <v>18887</v>
      </c>
    </row>
    <row r="696" spans="1:5">
      <c r="A696" s="265" t="str">
        <f t="shared" si="10"/>
        <v>1939</v>
      </c>
      <c r="B696" s="265">
        <v>1939</v>
      </c>
      <c r="C696" s="265" t="s">
        <v>20848</v>
      </c>
      <c r="D696" s="265" t="s">
        <v>8502</v>
      </c>
      <c r="E696" s="290" t="s">
        <v>18053</v>
      </c>
    </row>
    <row r="697" spans="1:5">
      <c r="A697" s="265" t="str">
        <f t="shared" si="10"/>
        <v>1940</v>
      </c>
      <c r="B697" s="265">
        <v>1940</v>
      </c>
      <c r="C697" s="265" t="s">
        <v>20845</v>
      </c>
      <c r="D697" s="265" t="s">
        <v>8502</v>
      </c>
      <c r="E697" s="290" t="s">
        <v>20846</v>
      </c>
    </row>
    <row r="698" spans="1:5">
      <c r="A698" s="265" t="str">
        <f t="shared" si="10"/>
        <v>1941</v>
      </c>
      <c r="B698" s="265">
        <v>1941</v>
      </c>
      <c r="C698" s="265" t="s">
        <v>20844</v>
      </c>
      <c r="D698" s="265" t="s">
        <v>8502</v>
      </c>
      <c r="E698" s="290" t="s">
        <v>18568</v>
      </c>
    </row>
    <row r="699" spans="1:5">
      <c r="A699" s="265" t="str">
        <f t="shared" si="10"/>
        <v>1942</v>
      </c>
      <c r="B699" s="265">
        <v>1942</v>
      </c>
      <c r="C699" s="265" t="s">
        <v>20849</v>
      </c>
      <c r="D699" s="265" t="s">
        <v>8502</v>
      </c>
      <c r="E699" s="290" t="s">
        <v>18211</v>
      </c>
    </row>
    <row r="700" spans="1:5">
      <c r="A700" s="265" t="str">
        <f t="shared" si="10"/>
        <v>1951</v>
      </c>
      <c r="B700" s="265">
        <v>1951</v>
      </c>
      <c r="C700" s="265" t="s">
        <v>20818</v>
      </c>
      <c r="D700" s="265" t="s">
        <v>8502</v>
      </c>
      <c r="E700" s="290" t="s">
        <v>13940</v>
      </c>
    </row>
    <row r="701" spans="1:5">
      <c r="A701" s="265" t="str">
        <f t="shared" si="10"/>
        <v>1952</v>
      </c>
      <c r="B701" s="265">
        <v>1952</v>
      </c>
      <c r="C701" s="265" t="s">
        <v>20820</v>
      </c>
      <c r="D701" s="265" t="s">
        <v>8502</v>
      </c>
      <c r="E701" s="290" t="s">
        <v>20821</v>
      </c>
    </row>
    <row r="702" spans="1:5">
      <c r="A702" s="265" t="str">
        <f t="shared" si="10"/>
        <v>1953</v>
      </c>
      <c r="B702" s="265">
        <v>1953</v>
      </c>
      <c r="C702" s="265" t="s">
        <v>20779</v>
      </c>
      <c r="D702" s="265" t="s">
        <v>8502</v>
      </c>
      <c r="E702" s="290" t="s">
        <v>20780</v>
      </c>
    </row>
    <row r="703" spans="1:5">
      <c r="A703" s="265" t="str">
        <f t="shared" si="10"/>
        <v>1954</v>
      </c>
      <c r="B703" s="265">
        <v>1954</v>
      </c>
      <c r="C703" s="265" t="s">
        <v>20769</v>
      </c>
      <c r="D703" s="265" t="s">
        <v>8502</v>
      </c>
      <c r="E703" s="290" t="s">
        <v>20770</v>
      </c>
    </row>
    <row r="704" spans="1:5">
      <c r="A704" s="265" t="str">
        <f t="shared" si="10"/>
        <v>1955</v>
      </c>
      <c r="B704" s="265">
        <v>1955</v>
      </c>
      <c r="C704" s="265" t="s">
        <v>20783</v>
      </c>
      <c r="D704" s="265" t="s">
        <v>8502</v>
      </c>
      <c r="E704" s="290" t="s">
        <v>8560</v>
      </c>
    </row>
    <row r="705" spans="1:5">
      <c r="A705" s="265" t="str">
        <f t="shared" si="10"/>
        <v>1956</v>
      </c>
      <c r="B705" s="265">
        <v>1956</v>
      </c>
      <c r="C705" s="265" t="s">
        <v>20784</v>
      </c>
      <c r="D705" s="265" t="s">
        <v>8502</v>
      </c>
      <c r="E705" s="290" t="s">
        <v>20785</v>
      </c>
    </row>
    <row r="706" spans="1:5">
      <c r="A706" s="265" t="str">
        <f t="shared" si="10"/>
        <v>1957</v>
      </c>
      <c r="B706" s="265">
        <v>1957</v>
      </c>
      <c r="C706" s="265" t="s">
        <v>20786</v>
      </c>
      <c r="D706" s="265" t="s">
        <v>8502</v>
      </c>
      <c r="E706" s="290" t="s">
        <v>8846</v>
      </c>
    </row>
    <row r="707" spans="1:5">
      <c r="A707" s="265" t="str">
        <f t="shared" ref="A707:A770" si="11">IF(ISERROR(SEARCH("/",B707)=6),TRIM(CLEAN(B707)),IF(SEARCH("/",B707)=6,IF(LEN(TRIM(CLEAN(B707)))=7,LEFT(TRIM(CLEAN(B707)),6)&amp;"00"&amp;RIGHT(TRIM(CLEAN(B707)),1),LEFT(TRIM(CLEAN(B707)),6)&amp;"0"&amp;RIGHT(TRIM(CLEAN(B707)),2)),TRIM(CLEAN(B707))))</f>
        <v>1958</v>
      </c>
      <c r="B707" s="265">
        <v>1958</v>
      </c>
      <c r="C707" s="265" t="s">
        <v>20787</v>
      </c>
      <c r="D707" s="265" t="s">
        <v>8502</v>
      </c>
      <c r="E707" s="290" t="s">
        <v>17740</v>
      </c>
    </row>
    <row r="708" spans="1:5">
      <c r="A708" s="265" t="str">
        <f t="shared" si="11"/>
        <v>1959</v>
      </c>
      <c r="B708" s="265">
        <v>1959</v>
      </c>
      <c r="C708" s="265" t="s">
        <v>20788</v>
      </c>
      <c r="D708" s="265" t="s">
        <v>8502</v>
      </c>
      <c r="E708" s="290" t="s">
        <v>20789</v>
      </c>
    </row>
    <row r="709" spans="1:5">
      <c r="A709" s="265" t="str">
        <f t="shared" si="11"/>
        <v>1960</v>
      </c>
      <c r="B709" s="265">
        <v>1960</v>
      </c>
      <c r="C709" s="265" t="s">
        <v>20792</v>
      </c>
      <c r="D709" s="265" t="s">
        <v>8502</v>
      </c>
      <c r="E709" s="290" t="s">
        <v>18728</v>
      </c>
    </row>
    <row r="710" spans="1:5">
      <c r="A710" s="265" t="str">
        <f t="shared" si="11"/>
        <v>1961</v>
      </c>
      <c r="B710" s="265">
        <v>1961</v>
      </c>
      <c r="C710" s="265" t="s">
        <v>20793</v>
      </c>
      <c r="D710" s="265" t="s">
        <v>8502</v>
      </c>
      <c r="E710" s="290" t="s">
        <v>20794</v>
      </c>
    </row>
    <row r="711" spans="1:5">
      <c r="A711" s="265" t="str">
        <f t="shared" si="11"/>
        <v>1962</v>
      </c>
      <c r="B711" s="265">
        <v>1962</v>
      </c>
      <c r="C711" s="265" t="s">
        <v>20781</v>
      </c>
      <c r="D711" s="265" t="s">
        <v>8502</v>
      </c>
      <c r="E711" s="290" t="s">
        <v>20782</v>
      </c>
    </row>
    <row r="712" spans="1:5">
      <c r="A712" s="265" t="str">
        <f t="shared" si="11"/>
        <v>1964</v>
      </c>
      <c r="B712" s="265">
        <v>1964</v>
      </c>
      <c r="C712" s="265" t="s">
        <v>20859</v>
      </c>
      <c r="D712" s="265" t="s">
        <v>8502</v>
      </c>
      <c r="E712" s="290" t="s">
        <v>20860</v>
      </c>
    </row>
    <row r="713" spans="1:5">
      <c r="A713" s="265" t="str">
        <f t="shared" si="11"/>
        <v>1965</v>
      </c>
      <c r="B713" s="265">
        <v>1965</v>
      </c>
      <c r="C713" s="265" t="s">
        <v>20826</v>
      </c>
      <c r="D713" s="265" t="s">
        <v>8502</v>
      </c>
      <c r="E713" s="290" t="s">
        <v>20827</v>
      </c>
    </row>
    <row r="714" spans="1:5">
      <c r="A714" s="265" t="str">
        <f t="shared" si="11"/>
        <v>1966</v>
      </c>
      <c r="B714" s="265">
        <v>1966</v>
      </c>
      <c r="C714" s="265" t="s">
        <v>20819</v>
      </c>
      <c r="D714" s="265" t="s">
        <v>8502</v>
      </c>
      <c r="E714" s="290" t="s">
        <v>17996</v>
      </c>
    </row>
    <row r="715" spans="1:5">
      <c r="A715" s="265" t="str">
        <f t="shared" si="11"/>
        <v>1967</v>
      </c>
      <c r="B715" s="265">
        <v>1967</v>
      </c>
      <c r="C715" s="265" t="s">
        <v>20832</v>
      </c>
      <c r="D715" s="265" t="s">
        <v>8502</v>
      </c>
      <c r="E715" s="290" t="s">
        <v>9422</v>
      </c>
    </row>
    <row r="716" spans="1:5">
      <c r="A716" s="265" t="str">
        <f t="shared" si="11"/>
        <v>1968</v>
      </c>
      <c r="B716" s="265">
        <v>1968</v>
      </c>
      <c r="C716" s="265" t="s">
        <v>20833</v>
      </c>
      <c r="D716" s="265" t="s">
        <v>8502</v>
      </c>
      <c r="E716" s="290" t="s">
        <v>16361</v>
      </c>
    </row>
    <row r="717" spans="1:5">
      <c r="A717" s="265" t="str">
        <f t="shared" si="11"/>
        <v>1969</v>
      </c>
      <c r="B717" s="265">
        <v>1969</v>
      </c>
      <c r="C717" s="265" t="s">
        <v>20834</v>
      </c>
      <c r="D717" s="265" t="s">
        <v>8502</v>
      </c>
      <c r="E717" s="290" t="s">
        <v>19010</v>
      </c>
    </row>
    <row r="718" spans="1:5">
      <c r="A718" s="265" t="str">
        <f t="shared" si="11"/>
        <v>1970</v>
      </c>
      <c r="B718" s="265">
        <v>1970</v>
      </c>
      <c r="C718" s="265" t="s">
        <v>20830</v>
      </c>
      <c r="D718" s="265" t="s">
        <v>8502</v>
      </c>
      <c r="E718" s="290" t="s">
        <v>20831</v>
      </c>
    </row>
    <row r="719" spans="1:5">
      <c r="A719" s="265" t="str">
        <f t="shared" si="11"/>
        <v>2350</v>
      </c>
      <c r="B719" s="265">
        <v>2350</v>
      </c>
      <c r="C719" s="265" t="s">
        <v>19492</v>
      </c>
      <c r="D719" s="265" t="s">
        <v>8504</v>
      </c>
      <c r="E719" s="290" t="s">
        <v>11673</v>
      </c>
    </row>
    <row r="720" spans="1:5">
      <c r="A720" s="265" t="str">
        <f t="shared" si="11"/>
        <v>2354</v>
      </c>
      <c r="B720" s="265">
        <v>2354</v>
      </c>
      <c r="C720" s="265" t="s">
        <v>22012</v>
      </c>
      <c r="D720" s="265" t="s">
        <v>8504</v>
      </c>
      <c r="E720" s="290" t="s">
        <v>26339</v>
      </c>
    </row>
    <row r="721" spans="1:5">
      <c r="A721" s="265" t="str">
        <f t="shared" si="11"/>
        <v>2355</v>
      </c>
      <c r="B721" s="265">
        <v>2355</v>
      </c>
      <c r="C721" s="265" t="s">
        <v>20995</v>
      </c>
      <c r="D721" s="265" t="s">
        <v>8504</v>
      </c>
      <c r="E721" s="290" t="s">
        <v>17727</v>
      </c>
    </row>
    <row r="722" spans="1:5">
      <c r="A722" s="265" t="str">
        <f t="shared" si="11"/>
        <v>2357</v>
      </c>
      <c r="B722" s="265">
        <v>2357</v>
      </c>
      <c r="C722" s="265" t="s">
        <v>20993</v>
      </c>
      <c r="D722" s="265" t="s">
        <v>8504</v>
      </c>
      <c r="E722" s="290" t="s">
        <v>12836</v>
      </c>
    </row>
    <row r="723" spans="1:5">
      <c r="A723" s="265" t="str">
        <f t="shared" si="11"/>
        <v>2358</v>
      </c>
      <c r="B723" s="265">
        <v>2358</v>
      </c>
      <c r="C723" s="265" t="s">
        <v>20997</v>
      </c>
      <c r="D723" s="265" t="s">
        <v>8504</v>
      </c>
      <c r="E723" s="290" t="s">
        <v>9176</v>
      </c>
    </row>
    <row r="724" spans="1:5">
      <c r="A724" s="265" t="str">
        <f t="shared" si="11"/>
        <v>2359</v>
      </c>
      <c r="B724" s="265">
        <v>2359</v>
      </c>
      <c r="C724" s="265" t="s">
        <v>20999</v>
      </c>
      <c r="D724" s="265" t="s">
        <v>8504</v>
      </c>
      <c r="E724" s="290" t="s">
        <v>9066</v>
      </c>
    </row>
    <row r="725" spans="1:5">
      <c r="A725" s="265" t="str">
        <f t="shared" si="11"/>
        <v>2370</v>
      </c>
      <c r="B725" s="265">
        <v>2370</v>
      </c>
      <c r="C725" s="265" t="s">
        <v>21038</v>
      </c>
      <c r="D725" s="265" t="s">
        <v>8502</v>
      </c>
      <c r="E725" s="290" t="s">
        <v>8900</v>
      </c>
    </row>
    <row r="726" spans="1:5">
      <c r="A726" s="265" t="str">
        <f t="shared" si="11"/>
        <v>2373</v>
      </c>
      <c r="B726" s="265">
        <v>2373</v>
      </c>
      <c r="C726" s="265" t="s">
        <v>21041</v>
      </c>
      <c r="D726" s="265" t="s">
        <v>8502</v>
      </c>
      <c r="E726" s="290" t="s">
        <v>26200</v>
      </c>
    </row>
    <row r="727" spans="1:5">
      <c r="A727" s="265" t="str">
        <f t="shared" si="11"/>
        <v>2374</v>
      </c>
      <c r="B727" s="265">
        <v>2374</v>
      </c>
      <c r="C727" s="265" t="s">
        <v>21017</v>
      </c>
      <c r="D727" s="265" t="s">
        <v>8502</v>
      </c>
      <c r="E727" s="290" t="s">
        <v>26201</v>
      </c>
    </row>
    <row r="728" spans="1:5">
      <c r="A728" s="265" t="str">
        <f t="shared" si="11"/>
        <v>2376</v>
      </c>
      <c r="B728" s="265">
        <v>2376</v>
      </c>
      <c r="C728" s="265" t="s">
        <v>21024</v>
      </c>
      <c r="D728" s="265" t="s">
        <v>8502</v>
      </c>
      <c r="E728" s="290" t="s">
        <v>26202</v>
      </c>
    </row>
    <row r="729" spans="1:5">
      <c r="A729" s="265" t="str">
        <f t="shared" si="11"/>
        <v>2377</v>
      </c>
      <c r="B729" s="265">
        <v>2377</v>
      </c>
      <c r="C729" s="265" t="s">
        <v>21018</v>
      </c>
      <c r="D729" s="265" t="s">
        <v>8502</v>
      </c>
      <c r="E729" s="290" t="s">
        <v>26203</v>
      </c>
    </row>
    <row r="730" spans="1:5">
      <c r="A730" s="265" t="str">
        <f t="shared" si="11"/>
        <v>2378</v>
      </c>
      <c r="B730" s="265">
        <v>2378</v>
      </c>
      <c r="C730" s="265" t="s">
        <v>21022</v>
      </c>
      <c r="D730" s="265" t="s">
        <v>8502</v>
      </c>
      <c r="E730" s="290" t="s">
        <v>26204</v>
      </c>
    </row>
    <row r="731" spans="1:5">
      <c r="A731" s="265" t="str">
        <f t="shared" si="11"/>
        <v>2379</v>
      </c>
      <c r="B731" s="265">
        <v>2379</v>
      </c>
      <c r="C731" s="265" t="s">
        <v>21023</v>
      </c>
      <c r="D731" s="265" t="s">
        <v>8502</v>
      </c>
      <c r="E731" s="290" t="s">
        <v>26204</v>
      </c>
    </row>
    <row r="732" spans="1:5">
      <c r="A732" s="265" t="str">
        <f t="shared" si="11"/>
        <v>2386</v>
      </c>
      <c r="B732" s="265">
        <v>2386</v>
      </c>
      <c r="C732" s="265" t="s">
        <v>21039</v>
      </c>
      <c r="D732" s="265" t="s">
        <v>8502</v>
      </c>
      <c r="E732" s="290" t="s">
        <v>9381</v>
      </c>
    </row>
    <row r="733" spans="1:5">
      <c r="A733" s="265" t="str">
        <f t="shared" si="11"/>
        <v>2388</v>
      </c>
      <c r="B733" s="265">
        <v>2388</v>
      </c>
      <c r="C733" s="265" t="s">
        <v>21035</v>
      </c>
      <c r="D733" s="265" t="s">
        <v>8502</v>
      </c>
      <c r="E733" s="290" t="s">
        <v>26205</v>
      </c>
    </row>
    <row r="734" spans="1:5">
      <c r="A734" s="265" t="str">
        <f t="shared" si="11"/>
        <v>2391</v>
      </c>
      <c r="B734" s="265">
        <v>2391</v>
      </c>
      <c r="C734" s="265" t="s">
        <v>21016</v>
      </c>
      <c r="D734" s="265" t="s">
        <v>8502</v>
      </c>
      <c r="E734" s="290" t="s">
        <v>26206</v>
      </c>
    </row>
    <row r="735" spans="1:5">
      <c r="A735" s="265" t="str">
        <f t="shared" si="11"/>
        <v>2392</v>
      </c>
      <c r="B735" s="265">
        <v>2392</v>
      </c>
      <c r="C735" s="265" t="s">
        <v>21040</v>
      </c>
      <c r="D735" s="265" t="s">
        <v>8502</v>
      </c>
      <c r="E735" s="290" t="s">
        <v>26207</v>
      </c>
    </row>
    <row r="736" spans="1:5">
      <c r="A736" s="265" t="str">
        <f t="shared" si="11"/>
        <v>2393</v>
      </c>
      <c r="B736" s="265">
        <v>2393</v>
      </c>
      <c r="C736" s="265" t="s">
        <v>21019</v>
      </c>
      <c r="D736" s="265" t="s">
        <v>8502</v>
      </c>
      <c r="E736" s="290" t="s">
        <v>26208</v>
      </c>
    </row>
    <row r="737" spans="1:5">
      <c r="A737" s="265" t="str">
        <f t="shared" si="11"/>
        <v>2394</v>
      </c>
      <c r="B737" s="265">
        <v>2394</v>
      </c>
      <c r="C737" s="265" t="s">
        <v>21025</v>
      </c>
      <c r="D737" s="265" t="s">
        <v>8502</v>
      </c>
      <c r="E737" s="290" t="s">
        <v>26209</v>
      </c>
    </row>
    <row r="738" spans="1:5">
      <c r="A738" s="265" t="str">
        <f t="shared" si="11"/>
        <v>2401</v>
      </c>
      <c r="B738" s="265">
        <v>2401</v>
      </c>
      <c r="C738" s="265" t="s">
        <v>21083</v>
      </c>
      <c r="D738" s="265" t="s">
        <v>8502</v>
      </c>
      <c r="E738" s="290" t="s">
        <v>26210</v>
      </c>
    </row>
    <row r="739" spans="1:5">
      <c r="A739" s="265" t="str">
        <f t="shared" si="11"/>
        <v>2418</v>
      </c>
      <c r="B739" s="265">
        <v>2418</v>
      </c>
      <c r="C739" s="265" t="s">
        <v>19062</v>
      </c>
      <c r="D739" s="265" t="s">
        <v>8502</v>
      </c>
      <c r="E739" s="290" t="s">
        <v>9504</v>
      </c>
    </row>
    <row r="740" spans="1:5">
      <c r="A740" s="265" t="str">
        <f t="shared" si="11"/>
        <v>2420</v>
      </c>
      <c r="B740" s="265">
        <v>2420</v>
      </c>
      <c r="C740" s="265" t="s">
        <v>21101</v>
      </c>
      <c r="D740" s="265" t="s">
        <v>8502</v>
      </c>
      <c r="E740" s="290" t="s">
        <v>16996</v>
      </c>
    </row>
    <row r="741" spans="1:5">
      <c r="A741" s="265" t="str">
        <f t="shared" si="11"/>
        <v>2432</v>
      </c>
      <c r="B741" s="265">
        <v>2432</v>
      </c>
      <c r="C741" s="265" t="s">
        <v>21099</v>
      </c>
      <c r="D741" s="265" t="s">
        <v>8502</v>
      </c>
      <c r="E741" s="290" t="s">
        <v>8571</v>
      </c>
    </row>
    <row r="742" spans="1:5">
      <c r="A742" s="265" t="str">
        <f t="shared" si="11"/>
        <v>2433</v>
      </c>
      <c r="B742" s="265">
        <v>2433</v>
      </c>
      <c r="C742" s="265" t="s">
        <v>21100</v>
      </c>
      <c r="D742" s="265" t="s">
        <v>8502</v>
      </c>
      <c r="E742" s="290" t="s">
        <v>16476</v>
      </c>
    </row>
    <row r="743" spans="1:5">
      <c r="A743" s="265" t="str">
        <f t="shared" si="11"/>
        <v>2436</v>
      </c>
      <c r="B743" s="265">
        <v>2436</v>
      </c>
      <c r="C743" s="265" t="s">
        <v>21124</v>
      </c>
      <c r="D743" s="265" t="s">
        <v>8504</v>
      </c>
      <c r="E743" s="290" t="s">
        <v>8835</v>
      </c>
    </row>
    <row r="744" spans="1:5">
      <c r="A744" s="265" t="str">
        <f t="shared" si="11"/>
        <v>2437</v>
      </c>
      <c r="B744" s="265">
        <v>2437</v>
      </c>
      <c r="C744" s="265" t="s">
        <v>22533</v>
      </c>
      <c r="D744" s="265" t="s">
        <v>8504</v>
      </c>
      <c r="E744" s="290" t="s">
        <v>16645</v>
      </c>
    </row>
    <row r="745" spans="1:5">
      <c r="A745" s="265" t="str">
        <f t="shared" si="11"/>
        <v>2438</v>
      </c>
      <c r="B745" s="265">
        <v>2438</v>
      </c>
      <c r="C745" s="265" t="s">
        <v>21179</v>
      </c>
      <c r="D745" s="265" t="s">
        <v>8504</v>
      </c>
      <c r="E745" s="290" t="s">
        <v>17166</v>
      </c>
    </row>
    <row r="746" spans="1:5">
      <c r="A746" s="265" t="str">
        <f t="shared" si="11"/>
        <v>2439</v>
      </c>
      <c r="B746" s="265">
        <v>2439</v>
      </c>
      <c r="C746" s="265" t="s">
        <v>21126</v>
      </c>
      <c r="D746" s="265" t="s">
        <v>8504</v>
      </c>
      <c r="E746" s="290" t="s">
        <v>11696</v>
      </c>
    </row>
    <row r="747" spans="1:5">
      <c r="A747" s="265" t="str">
        <f t="shared" si="11"/>
        <v>2442</v>
      </c>
      <c r="B747" s="265">
        <v>2442</v>
      </c>
      <c r="C747" s="265" t="s">
        <v>21178</v>
      </c>
      <c r="D747" s="265" t="s">
        <v>8510</v>
      </c>
      <c r="E747" s="290" t="s">
        <v>26211</v>
      </c>
    </row>
    <row r="748" spans="1:5">
      <c r="A748" s="265" t="str">
        <f t="shared" si="11"/>
        <v>2446</v>
      </c>
      <c r="B748" s="265">
        <v>2446</v>
      </c>
      <c r="C748" s="265" t="s">
        <v>21177</v>
      </c>
      <c r="D748" s="265" t="s">
        <v>8510</v>
      </c>
      <c r="E748" s="290" t="s">
        <v>8823</v>
      </c>
    </row>
    <row r="749" spans="1:5">
      <c r="A749" s="265" t="str">
        <f t="shared" si="11"/>
        <v>2483</v>
      </c>
      <c r="B749" s="265">
        <v>2483</v>
      </c>
      <c r="C749" s="265" t="s">
        <v>20580</v>
      </c>
      <c r="D749" s="265" t="s">
        <v>8502</v>
      </c>
      <c r="E749" s="290" t="s">
        <v>8788</v>
      </c>
    </row>
    <row r="750" spans="1:5">
      <c r="A750" s="265" t="str">
        <f t="shared" si="11"/>
        <v>2484</v>
      </c>
      <c r="B750" s="265">
        <v>2484</v>
      </c>
      <c r="C750" s="265" t="s">
        <v>20584</v>
      </c>
      <c r="D750" s="265" t="s">
        <v>8502</v>
      </c>
      <c r="E750" s="290" t="s">
        <v>26212</v>
      </c>
    </row>
    <row r="751" spans="1:5">
      <c r="A751" s="265" t="str">
        <f t="shared" si="11"/>
        <v>2485</v>
      </c>
      <c r="B751" s="265">
        <v>2485</v>
      </c>
      <c r="C751" s="265" t="s">
        <v>20585</v>
      </c>
      <c r="D751" s="265" t="s">
        <v>8502</v>
      </c>
      <c r="E751" s="290" t="s">
        <v>26213</v>
      </c>
    </row>
    <row r="752" spans="1:5">
      <c r="A752" s="265" t="str">
        <f t="shared" si="11"/>
        <v>2487</v>
      </c>
      <c r="B752" s="265">
        <v>2487</v>
      </c>
      <c r="C752" s="265" t="s">
        <v>20579</v>
      </c>
      <c r="D752" s="265" t="s">
        <v>8502</v>
      </c>
      <c r="E752" s="290" t="s">
        <v>9256</v>
      </c>
    </row>
    <row r="753" spans="1:5">
      <c r="A753" s="265" t="str">
        <f t="shared" si="11"/>
        <v>2488</v>
      </c>
      <c r="B753" s="265">
        <v>2488</v>
      </c>
      <c r="C753" s="265" t="s">
        <v>20583</v>
      </c>
      <c r="D753" s="265" t="s">
        <v>8502</v>
      </c>
      <c r="E753" s="290" t="s">
        <v>8745</v>
      </c>
    </row>
    <row r="754" spans="1:5">
      <c r="A754" s="265" t="str">
        <f t="shared" si="11"/>
        <v>2489</v>
      </c>
      <c r="B754" s="265">
        <v>2489</v>
      </c>
      <c r="C754" s="265" t="s">
        <v>20582</v>
      </c>
      <c r="D754" s="265" t="s">
        <v>8502</v>
      </c>
      <c r="E754" s="290" t="s">
        <v>9124</v>
      </c>
    </row>
    <row r="755" spans="1:5">
      <c r="A755" s="265" t="str">
        <f t="shared" si="11"/>
        <v>2500</v>
      </c>
      <c r="B755" s="265">
        <v>2500</v>
      </c>
      <c r="C755" s="265" t="s">
        <v>21157</v>
      </c>
      <c r="D755" s="265" t="s">
        <v>8510</v>
      </c>
      <c r="E755" s="290" t="s">
        <v>26214</v>
      </c>
    </row>
    <row r="756" spans="1:5">
      <c r="A756" s="265" t="str">
        <f t="shared" si="11"/>
        <v>2501</v>
      </c>
      <c r="B756" s="265">
        <v>2501</v>
      </c>
      <c r="C756" s="265" t="s">
        <v>21154</v>
      </c>
      <c r="D756" s="265" t="s">
        <v>8510</v>
      </c>
      <c r="E756" s="290" t="s">
        <v>9345</v>
      </c>
    </row>
    <row r="757" spans="1:5">
      <c r="A757" s="265" t="str">
        <f t="shared" si="11"/>
        <v>2502</v>
      </c>
      <c r="B757" s="265">
        <v>2502</v>
      </c>
      <c r="C757" s="265" t="s">
        <v>21155</v>
      </c>
      <c r="D757" s="265" t="s">
        <v>8510</v>
      </c>
      <c r="E757" s="290" t="s">
        <v>16376</v>
      </c>
    </row>
    <row r="758" spans="1:5">
      <c r="A758" s="265" t="str">
        <f t="shared" si="11"/>
        <v>2503</v>
      </c>
      <c r="B758" s="265">
        <v>2503</v>
      </c>
      <c r="C758" s="265" t="s">
        <v>21156</v>
      </c>
      <c r="D758" s="265" t="s">
        <v>8510</v>
      </c>
      <c r="E758" s="290" t="s">
        <v>26215</v>
      </c>
    </row>
    <row r="759" spans="1:5">
      <c r="A759" s="265" t="str">
        <f t="shared" si="11"/>
        <v>2504</v>
      </c>
      <c r="B759" s="265">
        <v>2504</v>
      </c>
      <c r="C759" s="265" t="s">
        <v>21153</v>
      </c>
      <c r="D759" s="265" t="s">
        <v>8510</v>
      </c>
      <c r="E759" s="290" t="s">
        <v>10749</v>
      </c>
    </row>
    <row r="760" spans="1:5">
      <c r="A760" s="265" t="str">
        <f t="shared" si="11"/>
        <v>2505</v>
      </c>
      <c r="B760" s="265">
        <v>2505</v>
      </c>
      <c r="C760" s="265" t="s">
        <v>21158</v>
      </c>
      <c r="D760" s="265" t="s">
        <v>8510</v>
      </c>
      <c r="E760" s="290" t="s">
        <v>26216</v>
      </c>
    </row>
    <row r="761" spans="1:5">
      <c r="A761" s="265" t="str">
        <f t="shared" si="11"/>
        <v>2510</v>
      </c>
      <c r="B761" s="265">
        <v>2510</v>
      </c>
      <c r="C761" s="265" t="s">
        <v>23270</v>
      </c>
      <c r="D761" s="265" t="s">
        <v>8502</v>
      </c>
      <c r="E761" s="290" t="s">
        <v>26217</v>
      </c>
    </row>
    <row r="762" spans="1:5">
      <c r="A762" s="265" t="str">
        <f t="shared" si="11"/>
        <v>2512</v>
      </c>
      <c r="B762" s="265">
        <v>2512</v>
      </c>
      <c r="C762" s="265" t="s">
        <v>19696</v>
      </c>
      <c r="D762" s="265" t="s">
        <v>8502</v>
      </c>
      <c r="E762" s="290" t="s">
        <v>18143</v>
      </c>
    </row>
    <row r="763" spans="1:5">
      <c r="A763" s="265" t="str">
        <f t="shared" si="11"/>
        <v>2515</v>
      </c>
      <c r="B763" s="265">
        <v>2515</v>
      </c>
      <c r="C763" s="265" t="s">
        <v>20546</v>
      </c>
      <c r="D763" s="265" t="s">
        <v>8502</v>
      </c>
      <c r="E763" s="290" t="s">
        <v>16937</v>
      </c>
    </row>
    <row r="764" spans="1:5">
      <c r="A764" s="265" t="str">
        <f t="shared" si="11"/>
        <v>2516</v>
      </c>
      <c r="B764" s="265">
        <v>2516</v>
      </c>
      <c r="C764" s="265" t="s">
        <v>20541</v>
      </c>
      <c r="D764" s="265" t="s">
        <v>8502</v>
      </c>
      <c r="E764" s="290" t="s">
        <v>9035</v>
      </c>
    </row>
    <row r="765" spans="1:5">
      <c r="A765" s="265" t="str">
        <f t="shared" si="11"/>
        <v>2517</v>
      </c>
      <c r="B765" s="265">
        <v>2517</v>
      </c>
      <c r="C765" s="265" t="s">
        <v>20538</v>
      </c>
      <c r="D765" s="265" t="s">
        <v>8502</v>
      </c>
      <c r="E765" s="290" t="s">
        <v>17425</v>
      </c>
    </row>
    <row r="766" spans="1:5">
      <c r="A766" s="265" t="str">
        <f t="shared" si="11"/>
        <v>2518</v>
      </c>
      <c r="B766" s="265">
        <v>2518</v>
      </c>
      <c r="C766" s="265" t="s">
        <v>20542</v>
      </c>
      <c r="D766" s="265" t="s">
        <v>8502</v>
      </c>
      <c r="E766" s="290" t="s">
        <v>24621</v>
      </c>
    </row>
    <row r="767" spans="1:5">
      <c r="A767" s="265" t="str">
        <f t="shared" si="11"/>
        <v>2519</v>
      </c>
      <c r="B767" s="265">
        <v>2519</v>
      </c>
      <c r="C767" s="265" t="s">
        <v>20547</v>
      </c>
      <c r="D767" s="265" t="s">
        <v>8502</v>
      </c>
      <c r="E767" s="290" t="s">
        <v>26218</v>
      </c>
    </row>
    <row r="768" spans="1:5">
      <c r="A768" s="265" t="str">
        <f t="shared" si="11"/>
        <v>2520</v>
      </c>
      <c r="B768" s="265">
        <v>2520</v>
      </c>
      <c r="C768" s="265" t="s">
        <v>20548</v>
      </c>
      <c r="D768" s="265" t="s">
        <v>8502</v>
      </c>
      <c r="E768" s="290" t="s">
        <v>25011</v>
      </c>
    </row>
    <row r="769" spans="1:5">
      <c r="A769" s="265" t="str">
        <f t="shared" si="11"/>
        <v>2521</v>
      </c>
      <c r="B769" s="265">
        <v>2521</v>
      </c>
      <c r="C769" s="265" t="s">
        <v>20544</v>
      </c>
      <c r="D769" s="265" t="s">
        <v>8502</v>
      </c>
      <c r="E769" s="290" t="s">
        <v>26219</v>
      </c>
    </row>
    <row r="770" spans="1:5">
      <c r="A770" s="265" t="str">
        <f t="shared" si="11"/>
        <v>2522</v>
      </c>
      <c r="B770" s="265">
        <v>2522</v>
      </c>
      <c r="C770" s="265" t="s">
        <v>20539</v>
      </c>
      <c r="D770" s="265" t="s">
        <v>8502</v>
      </c>
      <c r="E770" s="290" t="s">
        <v>9400</v>
      </c>
    </row>
    <row r="771" spans="1:5">
      <c r="A771" s="265" t="str">
        <f t="shared" ref="A771:A834" si="12">IF(ISERROR(SEARCH("/",B771)=6),TRIM(CLEAN(B771)),IF(SEARCH("/",B771)=6,IF(LEN(TRIM(CLEAN(B771)))=7,LEFT(TRIM(CLEAN(B771)),6)&amp;"00"&amp;RIGHT(TRIM(CLEAN(B771)),1),LEFT(TRIM(CLEAN(B771)),6)&amp;"0"&amp;RIGHT(TRIM(CLEAN(B771)),2)),TRIM(CLEAN(B771))))</f>
        <v>2526</v>
      </c>
      <c r="B771" s="265">
        <v>2526</v>
      </c>
      <c r="C771" s="265" t="s">
        <v>20578</v>
      </c>
      <c r="D771" s="265" t="s">
        <v>8502</v>
      </c>
      <c r="E771" s="290" t="s">
        <v>16367</v>
      </c>
    </row>
    <row r="772" spans="1:5">
      <c r="A772" s="265" t="str">
        <f t="shared" si="12"/>
        <v>2527</v>
      </c>
      <c r="B772" s="265">
        <v>2527</v>
      </c>
      <c r="C772" s="265" t="s">
        <v>20577</v>
      </c>
      <c r="D772" s="265" t="s">
        <v>8502</v>
      </c>
      <c r="E772" s="290" t="s">
        <v>8765</v>
      </c>
    </row>
    <row r="773" spans="1:5">
      <c r="A773" s="265" t="str">
        <f t="shared" si="12"/>
        <v>2528</v>
      </c>
      <c r="B773" s="265">
        <v>2528</v>
      </c>
      <c r="C773" s="265" t="s">
        <v>20581</v>
      </c>
      <c r="D773" s="265" t="s">
        <v>8502</v>
      </c>
      <c r="E773" s="290" t="s">
        <v>16965</v>
      </c>
    </row>
    <row r="774" spans="1:5">
      <c r="A774" s="265" t="str">
        <f t="shared" si="12"/>
        <v>2548</v>
      </c>
      <c r="B774" s="265">
        <v>2548</v>
      </c>
      <c r="C774" s="265" t="s">
        <v>20540</v>
      </c>
      <c r="D774" s="265" t="s">
        <v>8502</v>
      </c>
      <c r="E774" s="290" t="s">
        <v>9354</v>
      </c>
    </row>
    <row r="775" spans="1:5">
      <c r="A775" s="265" t="str">
        <f t="shared" si="12"/>
        <v>2555</v>
      </c>
      <c r="B775" s="265">
        <v>2555</v>
      </c>
      <c r="C775" s="265" t="s">
        <v>20066</v>
      </c>
      <c r="D775" s="265" t="s">
        <v>8502</v>
      </c>
      <c r="E775" s="290" t="s">
        <v>8529</v>
      </c>
    </row>
    <row r="776" spans="1:5">
      <c r="A776" s="265" t="str">
        <f t="shared" si="12"/>
        <v>2556</v>
      </c>
      <c r="B776" s="265">
        <v>2556</v>
      </c>
      <c r="C776" s="265" t="s">
        <v>20067</v>
      </c>
      <c r="D776" s="265" t="s">
        <v>8502</v>
      </c>
      <c r="E776" s="290" t="s">
        <v>18062</v>
      </c>
    </row>
    <row r="777" spans="1:5">
      <c r="A777" s="265" t="str">
        <f t="shared" si="12"/>
        <v>2557</v>
      </c>
      <c r="B777" s="265">
        <v>2557</v>
      </c>
      <c r="C777" s="265" t="s">
        <v>20068</v>
      </c>
      <c r="D777" s="265" t="s">
        <v>8502</v>
      </c>
      <c r="E777" s="290" t="s">
        <v>9115</v>
      </c>
    </row>
    <row r="778" spans="1:5">
      <c r="A778" s="265" t="str">
        <f t="shared" si="12"/>
        <v>2558</v>
      </c>
      <c r="B778" s="265">
        <v>2558</v>
      </c>
      <c r="C778" s="265" t="s">
        <v>20464</v>
      </c>
      <c r="D778" s="265" t="s">
        <v>8502</v>
      </c>
      <c r="E778" s="290" t="s">
        <v>16996</v>
      </c>
    </row>
    <row r="779" spans="1:5">
      <c r="A779" s="265" t="str">
        <f t="shared" si="12"/>
        <v>2559</v>
      </c>
      <c r="B779" s="265">
        <v>2559</v>
      </c>
      <c r="C779" s="265" t="s">
        <v>20466</v>
      </c>
      <c r="D779" s="265" t="s">
        <v>8502</v>
      </c>
      <c r="E779" s="290" t="s">
        <v>9496</v>
      </c>
    </row>
    <row r="780" spans="1:5">
      <c r="A780" s="265" t="str">
        <f t="shared" si="12"/>
        <v>2560</v>
      </c>
      <c r="B780" s="265">
        <v>2560</v>
      </c>
      <c r="C780" s="265" t="s">
        <v>20465</v>
      </c>
      <c r="D780" s="265" t="s">
        <v>8502</v>
      </c>
      <c r="E780" s="290" t="s">
        <v>8599</v>
      </c>
    </row>
    <row r="781" spans="1:5">
      <c r="A781" s="265" t="str">
        <f t="shared" si="12"/>
        <v>2565</v>
      </c>
      <c r="B781" s="265">
        <v>2565</v>
      </c>
      <c r="C781" s="265" t="s">
        <v>20474</v>
      </c>
      <c r="D781" s="265" t="s">
        <v>8502</v>
      </c>
      <c r="E781" s="290" t="s">
        <v>16398</v>
      </c>
    </row>
    <row r="782" spans="1:5">
      <c r="A782" s="265" t="str">
        <f t="shared" si="12"/>
        <v>2566</v>
      </c>
      <c r="B782" s="265">
        <v>2566</v>
      </c>
      <c r="C782" s="265" t="s">
        <v>20468</v>
      </c>
      <c r="D782" s="265" t="s">
        <v>8502</v>
      </c>
      <c r="E782" s="290" t="s">
        <v>16761</v>
      </c>
    </row>
    <row r="783" spans="1:5">
      <c r="A783" s="265" t="str">
        <f t="shared" si="12"/>
        <v>2567</v>
      </c>
      <c r="B783" s="265">
        <v>2567</v>
      </c>
      <c r="C783" s="265" t="s">
        <v>20472</v>
      </c>
      <c r="D783" s="265" t="s">
        <v>8502</v>
      </c>
      <c r="E783" s="290" t="s">
        <v>9342</v>
      </c>
    </row>
    <row r="784" spans="1:5">
      <c r="A784" s="265" t="str">
        <f t="shared" si="12"/>
        <v>2568</v>
      </c>
      <c r="B784" s="265">
        <v>2568</v>
      </c>
      <c r="C784" s="265" t="s">
        <v>20475</v>
      </c>
      <c r="D784" s="265" t="s">
        <v>8502</v>
      </c>
      <c r="E784" s="290" t="s">
        <v>19011</v>
      </c>
    </row>
    <row r="785" spans="1:5">
      <c r="A785" s="265" t="str">
        <f t="shared" si="12"/>
        <v>2569</v>
      </c>
      <c r="B785" s="265">
        <v>2569</v>
      </c>
      <c r="C785" s="265" t="s">
        <v>20480</v>
      </c>
      <c r="D785" s="265" t="s">
        <v>8502</v>
      </c>
      <c r="E785" s="290" t="s">
        <v>9229</v>
      </c>
    </row>
    <row r="786" spans="1:5">
      <c r="A786" s="265" t="str">
        <f t="shared" si="12"/>
        <v>2570</v>
      </c>
      <c r="B786" s="265">
        <v>2570</v>
      </c>
      <c r="C786" s="265" t="s">
        <v>20481</v>
      </c>
      <c r="D786" s="265" t="s">
        <v>8502</v>
      </c>
      <c r="E786" s="290" t="s">
        <v>9481</v>
      </c>
    </row>
    <row r="787" spans="1:5">
      <c r="A787" s="265" t="str">
        <f t="shared" si="12"/>
        <v>2571</v>
      </c>
      <c r="B787" s="265">
        <v>2571</v>
      </c>
      <c r="C787" s="265" t="s">
        <v>20482</v>
      </c>
      <c r="D787" s="265" t="s">
        <v>8502</v>
      </c>
      <c r="E787" s="290" t="s">
        <v>17948</v>
      </c>
    </row>
    <row r="788" spans="1:5">
      <c r="A788" s="265" t="str">
        <f t="shared" si="12"/>
        <v>2572</v>
      </c>
      <c r="B788" s="265">
        <v>2572</v>
      </c>
      <c r="C788" s="265" t="s">
        <v>20485</v>
      </c>
      <c r="D788" s="265" t="s">
        <v>8502</v>
      </c>
      <c r="E788" s="290" t="s">
        <v>26220</v>
      </c>
    </row>
    <row r="789" spans="1:5">
      <c r="A789" s="265" t="str">
        <f t="shared" si="12"/>
        <v>2573</v>
      </c>
      <c r="B789" s="265">
        <v>2573</v>
      </c>
      <c r="C789" s="265" t="s">
        <v>20490</v>
      </c>
      <c r="D789" s="265" t="s">
        <v>8502</v>
      </c>
      <c r="E789" s="290" t="s">
        <v>8989</v>
      </c>
    </row>
    <row r="790" spans="1:5">
      <c r="A790" s="265" t="str">
        <f t="shared" si="12"/>
        <v>2574</v>
      </c>
      <c r="B790" s="265">
        <v>2574</v>
      </c>
      <c r="C790" s="265" t="s">
        <v>20493</v>
      </c>
      <c r="D790" s="265" t="s">
        <v>8502</v>
      </c>
      <c r="E790" s="290" t="s">
        <v>14443</v>
      </c>
    </row>
    <row r="791" spans="1:5">
      <c r="A791" s="265" t="str">
        <f t="shared" si="12"/>
        <v>2575</v>
      </c>
      <c r="B791" s="265">
        <v>2575</v>
      </c>
      <c r="C791" s="265" t="s">
        <v>20489</v>
      </c>
      <c r="D791" s="265" t="s">
        <v>8502</v>
      </c>
      <c r="E791" s="290" t="s">
        <v>9386</v>
      </c>
    </row>
    <row r="792" spans="1:5">
      <c r="A792" s="265" t="str">
        <f t="shared" si="12"/>
        <v>2576</v>
      </c>
      <c r="B792" s="265">
        <v>2576</v>
      </c>
      <c r="C792" s="265" t="s">
        <v>20487</v>
      </c>
      <c r="D792" s="265" t="s">
        <v>8502</v>
      </c>
      <c r="E792" s="290" t="s">
        <v>26221</v>
      </c>
    </row>
    <row r="793" spans="1:5">
      <c r="A793" s="265" t="str">
        <f t="shared" si="12"/>
        <v>2577</v>
      </c>
      <c r="B793" s="265">
        <v>2577</v>
      </c>
      <c r="C793" s="265" t="s">
        <v>20492</v>
      </c>
      <c r="D793" s="265" t="s">
        <v>8502</v>
      </c>
      <c r="E793" s="290" t="s">
        <v>17658</v>
      </c>
    </row>
    <row r="794" spans="1:5">
      <c r="A794" s="265" t="str">
        <f t="shared" si="12"/>
        <v>2578</v>
      </c>
      <c r="B794" s="265">
        <v>2578</v>
      </c>
      <c r="C794" s="265" t="s">
        <v>20494</v>
      </c>
      <c r="D794" s="265" t="s">
        <v>8502</v>
      </c>
      <c r="E794" s="290" t="s">
        <v>26222</v>
      </c>
    </row>
    <row r="795" spans="1:5">
      <c r="A795" s="265" t="str">
        <f t="shared" si="12"/>
        <v>2579</v>
      </c>
      <c r="B795" s="265">
        <v>2579</v>
      </c>
      <c r="C795" s="265" t="s">
        <v>20499</v>
      </c>
      <c r="D795" s="265" t="s">
        <v>8502</v>
      </c>
      <c r="E795" s="290" t="s">
        <v>16071</v>
      </c>
    </row>
    <row r="796" spans="1:5">
      <c r="A796" s="265" t="str">
        <f t="shared" si="12"/>
        <v>2580</v>
      </c>
      <c r="B796" s="265">
        <v>2580</v>
      </c>
      <c r="C796" s="265" t="s">
        <v>20502</v>
      </c>
      <c r="D796" s="265" t="s">
        <v>8502</v>
      </c>
      <c r="E796" s="290" t="s">
        <v>9347</v>
      </c>
    </row>
    <row r="797" spans="1:5">
      <c r="A797" s="265" t="str">
        <f t="shared" si="12"/>
        <v>2581</v>
      </c>
      <c r="B797" s="265">
        <v>2581</v>
      </c>
      <c r="C797" s="265" t="s">
        <v>20500</v>
      </c>
      <c r="D797" s="265" t="s">
        <v>8502</v>
      </c>
      <c r="E797" s="290" t="s">
        <v>24944</v>
      </c>
    </row>
    <row r="798" spans="1:5">
      <c r="A798" s="265" t="str">
        <f t="shared" si="12"/>
        <v>2582</v>
      </c>
      <c r="B798" s="265">
        <v>2582</v>
      </c>
      <c r="C798" s="265" t="s">
        <v>20497</v>
      </c>
      <c r="D798" s="265" t="s">
        <v>8502</v>
      </c>
      <c r="E798" s="290" t="s">
        <v>18939</v>
      </c>
    </row>
    <row r="799" spans="1:5">
      <c r="A799" s="265" t="str">
        <f t="shared" si="12"/>
        <v>2583</v>
      </c>
      <c r="B799" s="265">
        <v>2583</v>
      </c>
      <c r="C799" s="265" t="s">
        <v>20503</v>
      </c>
      <c r="D799" s="265" t="s">
        <v>8502</v>
      </c>
      <c r="E799" s="290" t="s">
        <v>26223</v>
      </c>
    </row>
    <row r="800" spans="1:5">
      <c r="A800" s="265" t="str">
        <f t="shared" si="12"/>
        <v>2584</v>
      </c>
      <c r="B800" s="265">
        <v>2584</v>
      </c>
      <c r="C800" s="265" t="s">
        <v>20504</v>
      </c>
      <c r="D800" s="265" t="s">
        <v>8502</v>
      </c>
      <c r="E800" s="290" t="s">
        <v>26224</v>
      </c>
    </row>
    <row r="801" spans="1:5">
      <c r="A801" s="265" t="str">
        <f t="shared" si="12"/>
        <v>2585</v>
      </c>
      <c r="B801" s="265">
        <v>2585</v>
      </c>
      <c r="C801" s="265" t="s">
        <v>20495</v>
      </c>
      <c r="D801" s="265" t="s">
        <v>8502</v>
      </c>
      <c r="E801" s="290" t="s">
        <v>26225</v>
      </c>
    </row>
    <row r="802" spans="1:5">
      <c r="A802" s="265" t="str">
        <f t="shared" si="12"/>
        <v>2586</v>
      </c>
      <c r="B802" s="265">
        <v>2586</v>
      </c>
      <c r="C802" s="265" t="s">
        <v>20491</v>
      </c>
      <c r="D802" s="265" t="s">
        <v>8502</v>
      </c>
      <c r="E802" s="290" t="s">
        <v>26226</v>
      </c>
    </row>
    <row r="803" spans="1:5">
      <c r="A803" s="265" t="str">
        <f t="shared" si="12"/>
        <v>2587</v>
      </c>
      <c r="B803" s="265">
        <v>2587</v>
      </c>
      <c r="C803" s="265" t="s">
        <v>20477</v>
      </c>
      <c r="D803" s="265" t="s">
        <v>8502</v>
      </c>
      <c r="E803" s="290" t="s">
        <v>16380</v>
      </c>
    </row>
    <row r="804" spans="1:5">
      <c r="A804" s="265" t="str">
        <f t="shared" si="12"/>
        <v>2588</v>
      </c>
      <c r="B804" s="265">
        <v>2588</v>
      </c>
      <c r="C804" s="265" t="s">
        <v>20479</v>
      </c>
      <c r="D804" s="265" t="s">
        <v>8502</v>
      </c>
      <c r="E804" s="290" t="s">
        <v>9369</v>
      </c>
    </row>
    <row r="805" spans="1:5">
      <c r="A805" s="265" t="str">
        <f t="shared" si="12"/>
        <v>2589</v>
      </c>
      <c r="B805" s="265">
        <v>2589</v>
      </c>
      <c r="C805" s="265" t="s">
        <v>20469</v>
      </c>
      <c r="D805" s="265" t="s">
        <v>8502</v>
      </c>
      <c r="E805" s="290" t="s">
        <v>9181</v>
      </c>
    </row>
    <row r="806" spans="1:5">
      <c r="A806" s="265" t="str">
        <f t="shared" si="12"/>
        <v>2590</v>
      </c>
      <c r="B806" s="265">
        <v>2590</v>
      </c>
      <c r="C806" s="265" t="s">
        <v>20471</v>
      </c>
      <c r="D806" s="265" t="s">
        <v>8502</v>
      </c>
      <c r="E806" s="290" t="s">
        <v>9308</v>
      </c>
    </row>
    <row r="807" spans="1:5">
      <c r="A807" s="265" t="str">
        <f t="shared" si="12"/>
        <v>2591</v>
      </c>
      <c r="B807" s="265">
        <v>2591</v>
      </c>
      <c r="C807" s="265" t="s">
        <v>20470</v>
      </c>
      <c r="D807" s="265" t="s">
        <v>8502</v>
      </c>
      <c r="E807" s="290" t="s">
        <v>9418</v>
      </c>
    </row>
    <row r="808" spans="1:5">
      <c r="A808" s="265" t="str">
        <f t="shared" si="12"/>
        <v>2592</v>
      </c>
      <c r="B808" s="265">
        <v>2592</v>
      </c>
      <c r="C808" s="265" t="s">
        <v>20467</v>
      </c>
      <c r="D808" s="265" t="s">
        <v>8502</v>
      </c>
      <c r="E808" s="290" t="s">
        <v>26227</v>
      </c>
    </row>
    <row r="809" spans="1:5">
      <c r="A809" s="265" t="str">
        <f t="shared" si="12"/>
        <v>2593</v>
      </c>
      <c r="B809" s="265">
        <v>2593</v>
      </c>
      <c r="C809" s="265" t="s">
        <v>20484</v>
      </c>
      <c r="D809" s="265" t="s">
        <v>8502</v>
      </c>
      <c r="E809" s="290" t="s">
        <v>8927</v>
      </c>
    </row>
    <row r="810" spans="1:5">
      <c r="A810" s="265" t="str">
        <f t="shared" si="12"/>
        <v>2594</v>
      </c>
      <c r="B810" s="265">
        <v>2594</v>
      </c>
      <c r="C810" s="265" t="s">
        <v>20476</v>
      </c>
      <c r="D810" s="265" t="s">
        <v>8502</v>
      </c>
      <c r="E810" s="290" t="s">
        <v>17553</v>
      </c>
    </row>
    <row r="811" spans="1:5">
      <c r="A811" s="265" t="str">
        <f t="shared" si="12"/>
        <v>2595</v>
      </c>
      <c r="B811" s="265">
        <v>2595</v>
      </c>
      <c r="C811" s="265" t="s">
        <v>20486</v>
      </c>
      <c r="D811" s="265" t="s">
        <v>8502</v>
      </c>
      <c r="E811" s="290" t="s">
        <v>22686</v>
      </c>
    </row>
    <row r="812" spans="1:5">
      <c r="A812" s="265" t="str">
        <f t="shared" si="12"/>
        <v>2596</v>
      </c>
      <c r="B812" s="265">
        <v>2596</v>
      </c>
      <c r="C812" s="265" t="s">
        <v>20501</v>
      </c>
      <c r="D812" s="265" t="s">
        <v>8502</v>
      </c>
      <c r="E812" s="290" t="s">
        <v>26228</v>
      </c>
    </row>
    <row r="813" spans="1:5">
      <c r="A813" s="265" t="str">
        <f t="shared" si="12"/>
        <v>2597</v>
      </c>
      <c r="B813" s="265">
        <v>2597</v>
      </c>
      <c r="C813" s="265" t="s">
        <v>20498</v>
      </c>
      <c r="D813" s="265" t="s">
        <v>8502</v>
      </c>
      <c r="E813" s="290" t="s">
        <v>11546</v>
      </c>
    </row>
    <row r="814" spans="1:5">
      <c r="A814" s="265" t="str">
        <f t="shared" si="12"/>
        <v>2609</v>
      </c>
      <c r="B814" s="265">
        <v>2609</v>
      </c>
      <c r="C814" s="265" t="s">
        <v>20917</v>
      </c>
      <c r="D814" s="265" t="s">
        <v>8502</v>
      </c>
      <c r="E814" s="290" t="s">
        <v>10038</v>
      </c>
    </row>
    <row r="815" spans="1:5">
      <c r="A815" s="265" t="str">
        <f t="shared" si="12"/>
        <v>2611</v>
      </c>
      <c r="B815" s="265">
        <v>2611</v>
      </c>
      <c r="C815" s="265" t="s">
        <v>20919</v>
      </c>
      <c r="D815" s="265" t="s">
        <v>8502</v>
      </c>
      <c r="E815" s="290" t="s">
        <v>10591</v>
      </c>
    </row>
    <row r="816" spans="1:5">
      <c r="A816" s="265" t="str">
        <f t="shared" si="12"/>
        <v>2616</v>
      </c>
      <c r="B816" s="265">
        <v>2616</v>
      </c>
      <c r="C816" s="265" t="s">
        <v>20981</v>
      </c>
      <c r="D816" s="265" t="s">
        <v>8502</v>
      </c>
      <c r="E816" s="290" t="s">
        <v>16394</v>
      </c>
    </row>
    <row r="817" spans="1:5">
      <c r="A817" s="265" t="str">
        <f t="shared" si="12"/>
        <v>2617</v>
      </c>
      <c r="B817" s="265">
        <v>2617</v>
      </c>
      <c r="C817" s="265" t="s">
        <v>20984</v>
      </c>
      <c r="D817" s="265" t="s">
        <v>8502</v>
      </c>
      <c r="E817" s="290" t="s">
        <v>17968</v>
      </c>
    </row>
    <row r="818" spans="1:5">
      <c r="A818" s="265" t="str">
        <f t="shared" si="12"/>
        <v>2618</v>
      </c>
      <c r="B818" s="265">
        <v>2618</v>
      </c>
      <c r="C818" s="265" t="s">
        <v>20985</v>
      </c>
      <c r="D818" s="265" t="s">
        <v>8502</v>
      </c>
      <c r="E818" s="290" t="s">
        <v>26229</v>
      </c>
    </row>
    <row r="819" spans="1:5">
      <c r="A819" s="265" t="str">
        <f t="shared" si="12"/>
        <v>2619</v>
      </c>
      <c r="B819" s="265">
        <v>2619</v>
      </c>
      <c r="C819" s="265" t="s">
        <v>20988</v>
      </c>
      <c r="D819" s="265" t="s">
        <v>8502</v>
      </c>
      <c r="E819" s="290" t="s">
        <v>26230</v>
      </c>
    </row>
    <row r="820" spans="1:5">
      <c r="A820" s="265" t="str">
        <f t="shared" si="12"/>
        <v>2620</v>
      </c>
      <c r="B820" s="265">
        <v>2620</v>
      </c>
      <c r="C820" s="265" t="s">
        <v>20989</v>
      </c>
      <c r="D820" s="265" t="s">
        <v>8502</v>
      </c>
      <c r="E820" s="290" t="s">
        <v>26231</v>
      </c>
    </row>
    <row r="821" spans="1:5">
      <c r="A821" s="265" t="str">
        <f t="shared" si="12"/>
        <v>2621</v>
      </c>
      <c r="B821" s="265">
        <v>2621</v>
      </c>
      <c r="C821" s="265" t="s">
        <v>20980</v>
      </c>
      <c r="D821" s="265" t="s">
        <v>8502</v>
      </c>
      <c r="E821" s="290" t="s">
        <v>26232</v>
      </c>
    </row>
    <row r="822" spans="1:5">
      <c r="A822" s="265" t="str">
        <f t="shared" si="12"/>
        <v>2622</v>
      </c>
      <c r="B822" s="265">
        <v>2622</v>
      </c>
      <c r="C822" s="265" t="s">
        <v>20864</v>
      </c>
      <c r="D822" s="265" t="s">
        <v>8502</v>
      </c>
      <c r="E822" s="290" t="s">
        <v>16502</v>
      </c>
    </row>
    <row r="823" spans="1:5">
      <c r="A823" s="265" t="str">
        <f t="shared" si="12"/>
        <v>2623</v>
      </c>
      <c r="B823" s="265">
        <v>2623</v>
      </c>
      <c r="C823" s="265" t="s">
        <v>20865</v>
      </c>
      <c r="D823" s="265" t="s">
        <v>8502</v>
      </c>
      <c r="E823" s="290" t="s">
        <v>9433</v>
      </c>
    </row>
    <row r="824" spans="1:5">
      <c r="A824" s="265" t="str">
        <f t="shared" si="12"/>
        <v>2624</v>
      </c>
      <c r="B824" s="265">
        <v>2624</v>
      </c>
      <c r="C824" s="265" t="s">
        <v>20866</v>
      </c>
      <c r="D824" s="265" t="s">
        <v>8502</v>
      </c>
      <c r="E824" s="290" t="s">
        <v>8758</v>
      </c>
    </row>
    <row r="825" spans="1:5">
      <c r="A825" s="265" t="str">
        <f t="shared" si="12"/>
        <v>2625</v>
      </c>
      <c r="B825" s="265">
        <v>2625</v>
      </c>
      <c r="C825" s="265" t="s">
        <v>20867</v>
      </c>
      <c r="D825" s="265" t="s">
        <v>8502</v>
      </c>
      <c r="E825" s="290" t="s">
        <v>16890</v>
      </c>
    </row>
    <row r="826" spans="1:5">
      <c r="A826" s="265" t="str">
        <f t="shared" si="12"/>
        <v>2626</v>
      </c>
      <c r="B826" s="265">
        <v>2626</v>
      </c>
      <c r="C826" s="265" t="s">
        <v>20868</v>
      </c>
      <c r="D826" s="265" t="s">
        <v>8502</v>
      </c>
      <c r="E826" s="290" t="s">
        <v>9277</v>
      </c>
    </row>
    <row r="827" spans="1:5">
      <c r="A827" s="265" t="str">
        <f t="shared" si="12"/>
        <v>2627</v>
      </c>
      <c r="B827" s="265">
        <v>2627</v>
      </c>
      <c r="C827" s="265" t="s">
        <v>20870</v>
      </c>
      <c r="D827" s="265" t="s">
        <v>8502</v>
      </c>
      <c r="E827" s="290" t="s">
        <v>26233</v>
      </c>
    </row>
    <row r="828" spans="1:5">
      <c r="A828" s="265" t="str">
        <f t="shared" si="12"/>
        <v>2628</v>
      </c>
      <c r="B828" s="265">
        <v>2628</v>
      </c>
      <c r="C828" s="265" t="s">
        <v>20863</v>
      </c>
      <c r="D828" s="265" t="s">
        <v>8502</v>
      </c>
      <c r="E828" s="290" t="s">
        <v>26234</v>
      </c>
    </row>
    <row r="829" spans="1:5">
      <c r="A829" s="265" t="str">
        <f t="shared" si="12"/>
        <v>2629</v>
      </c>
      <c r="B829" s="265">
        <v>2629</v>
      </c>
      <c r="C829" s="265" t="s">
        <v>20872</v>
      </c>
      <c r="D829" s="265" t="s">
        <v>8502</v>
      </c>
      <c r="E829" s="290" t="s">
        <v>18952</v>
      </c>
    </row>
    <row r="830" spans="1:5">
      <c r="A830" s="265" t="str">
        <f t="shared" si="12"/>
        <v>2630</v>
      </c>
      <c r="B830" s="265">
        <v>2630</v>
      </c>
      <c r="C830" s="265" t="s">
        <v>20869</v>
      </c>
      <c r="D830" s="265" t="s">
        <v>8502</v>
      </c>
      <c r="E830" s="290" t="s">
        <v>26235</v>
      </c>
    </row>
    <row r="831" spans="1:5">
      <c r="A831" s="265" t="str">
        <f t="shared" si="12"/>
        <v>2631</v>
      </c>
      <c r="B831" s="265">
        <v>2631</v>
      </c>
      <c r="C831" s="265" t="s">
        <v>20987</v>
      </c>
      <c r="D831" s="265" t="s">
        <v>8502</v>
      </c>
      <c r="E831" s="290" t="s">
        <v>18210</v>
      </c>
    </row>
    <row r="832" spans="1:5">
      <c r="A832" s="265" t="str">
        <f t="shared" si="12"/>
        <v>2632</v>
      </c>
      <c r="B832" s="265">
        <v>2632</v>
      </c>
      <c r="C832" s="265" t="s">
        <v>20986</v>
      </c>
      <c r="D832" s="265" t="s">
        <v>8502</v>
      </c>
      <c r="E832" s="290" t="s">
        <v>10082</v>
      </c>
    </row>
    <row r="833" spans="1:5">
      <c r="A833" s="265" t="str">
        <f t="shared" si="12"/>
        <v>2633</v>
      </c>
      <c r="B833" s="265">
        <v>2633</v>
      </c>
      <c r="C833" s="265" t="s">
        <v>20982</v>
      </c>
      <c r="D833" s="265" t="s">
        <v>8502</v>
      </c>
      <c r="E833" s="290" t="s">
        <v>9158</v>
      </c>
    </row>
    <row r="834" spans="1:5">
      <c r="A834" s="265" t="str">
        <f t="shared" si="12"/>
        <v>2634</v>
      </c>
      <c r="B834" s="265">
        <v>2634</v>
      </c>
      <c r="C834" s="265" t="s">
        <v>20918</v>
      </c>
      <c r="D834" s="265" t="s">
        <v>8502</v>
      </c>
      <c r="E834" s="290" t="s">
        <v>9197</v>
      </c>
    </row>
    <row r="835" spans="1:5">
      <c r="A835" s="265" t="str">
        <f t="shared" ref="A835:A898" si="13">IF(ISERROR(SEARCH("/",B835)=6),TRIM(CLEAN(B835)),IF(SEARCH("/",B835)=6,IF(LEN(TRIM(CLEAN(B835)))=7,LEFT(TRIM(CLEAN(B835)),6)&amp;"00"&amp;RIGHT(TRIM(CLEAN(B835)),1),LEFT(TRIM(CLEAN(B835)),6)&amp;"0"&amp;RIGHT(TRIM(CLEAN(B835)),2)),TRIM(CLEAN(B835))))</f>
        <v>2636</v>
      </c>
      <c r="B835" s="265">
        <v>2636</v>
      </c>
      <c r="C835" s="265" t="s">
        <v>22256</v>
      </c>
      <c r="D835" s="265" t="s">
        <v>8502</v>
      </c>
      <c r="E835" s="290" t="s">
        <v>18127</v>
      </c>
    </row>
    <row r="836" spans="1:5">
      <c r="A836" s="265" t="str">
        <f t="shared" si="13"/>
        <v>2637</v>
      </c>
      <c r="B836" s="265">
        <v>2637</v>
      </c>
      <c r="C836" s="265" t="s">
        <v>22257</v>
      </c>
      <c r="D836" s="265" t="s">
        <v>8502</v>
      </c>
      <c r="E836" s="290" t="s">
        <v>18292</v>
      </c>
    </row>
    <row r="837" spans="1:5">
      <c r="A837" s="265" t="str">
        <f t="shared" si="13"/>
        <v>2638</v>
      </c>
      <c r="B837" s="265">
        <v>2638</v>
      </c>
      <c r="C837" s="265" t="s">
        <v>22258</v>
      </c>
      <c r="D837" s="265" t="s">
        <v>8502</v>
      </c>
      <c r="E837" s="290" t="s">
        <v>8601</v>
      </c>
    </row>
    <row r="838" spans="1:5">
      <c r="A838" s="265" t="str">
        <f t="shared" si="13"/>
        <v>2639</v>
      </c>
      <c r="B838" s="265">
        <v>2639</v>
      </c>
      <c r="C838" s="265" t="s">
        <v>22259</v>
      </c>
      <c r="D838" s="265" t="s">
        <v>8502</v>
      </c>
      <c r="E838" s="290" t="s">
        <v>8682</v>
      </c>
    </row>
    <row r="839" spans="1:5">
      <c r="A839" s="265" t="str">
        <f t="shared" si="13"/>
        <v>2640</v>
      </c>
      <c r="B839" s="265">
        <v>2640</v>
      </c>
      <c r="C839" s="265" t="s">
        <v>22262</v>
      </c>
      <c r="D839" s="265" t="s">
        <v>8502</v>
      </c>
      <c r="E839" s="290" t="s">
        <v>8903</v>
      </c>
    </row>
    <row r="840" spans="1:5">
      <c r="A840" s="265" t="str">
        <f t="shared" si="13"/>
        <v>2641</v>
      </c>
      <c r="B840" s="265">
        <v>2641</v>
      </c>
      <c r="C840" s="265" t="s">
        <v>22255</v>
      </c>
      <c r="D840" s="265" t="s">
        <v>8502</v>
      </c>
      <c r="E840" s="290" t="s">
        <v>26236</v>
      </c>
    </row>
    <row r="841" spans="1:5">
      <c r="A841" s="265" t="str">
        <f t="shared" si="13"/>
        <v>2642</v>
      </c>
      <c r="B841" s="265">
        <v>2642</v>
      </c>
      <c r="C841" s="265" t="s">
        <v>22263</v>
      </c>
      <c r="D841" s="265" t="s">
        <v>8502</v>
      </c>
      <c r="E841" s="290" t="s">
        <v>16776</v>
      </c>
    </row>
    <row r="842" spans="1:5">
      <c r="A842" s="265" t="str">
        <f t="shared" si="13"/>
        <v>2643</v>
      </c>
      <c r="B842" s="265">
        <v>2643</v>
      </c>
      <c r="C842" s="265" t="s">
        <v>22261</v>
      </c>
      <c r="D842" s="265" t="s">
        <v>8502</v>
      </c>
      <c r="E842" s="290" t="s">
        <v>18194</v>
      </c>
    </row>
    <row r="843" spans="1:5">
      <c r="A843" s="265" t="str">
        <f t="shared" si="13"/>
        <v>2644</v>
      </c>
      <c r="B843" s="265">
        <v>2644</v>
      </c>
      <c r="C843" s="265" t="s">
        <v>22260</v>
      </c>
      <c r="D843" s="265" t="s">
        <v>8502</v>
      </c>
      <c r="E843" s="290" t="s">
        <v>8747</v>
      </c>
    </row>
    <row r="844" spans="1:5">
      <c r="A844" s="265" t="str">
        <f t="shared" si="13"/>
        <v>2662</v>
      </c>
      <c r="B844" s="265">
        <v>2662</v>
      </c>
      <c r="C844" s="265" t="s">
        <v>23480</v>
      </c>
      <c r="D844" s="265" t="s">
        <v>8502</v>
      </c>
      <c r="E844" s="290" t="s">
        <v>9299</v>
      </c>
    </row>
    <row r="845" spans="1:5">
      <c r="A845" s="265" t="str">
        <f t="shared" si="13"/>
        <v>2664</v>
      </c>
      <c r="B845" s="265">
        <v>2664</v>
      </c>
      <c r="C845" s="265" t="s">
        <v>23479</v>
      </c>
      <c r="D845" s="265" t="s">
        <v>8502</v>
      </c>
      <c r="E845" s="290" t="s">
        <v>9009</v>
      </c>
    </row>
    <row r="846" spans="1:5">
      <c r="A846" s="265" t="str">
        <f t="shared" si="13"/>
        <v>2666</v>
      </c>
      <c r="B846" s="265">
        <v>2666</v>
      </c>
      <c r="C846" s="265" t="s">
        <v>23477</v>
      </c>
      <c r="D846" s="265" t="s">
        <v>8502</v>
      </c>
      <c r="E846" s="290" t="s">
        <v>17043</v>
      </c>
    </row>
    <row r="847" spans="1:5">
      <c r="A847" s="265" t="str">
        <f t="shared" si="13"/>
        <v>2668</v>
      </c>
      <c r="B847" s="265">
        <v>2668</v>
      </c>
      <c r="C847" s="265" t="s">
        <v>23478</v>
      </c>
      <c r="D847" s="265" t="s">
        <v>8502</v>
      </c>
      <c r="E847" s="290" t="s">
        <v>9422</v>
      </c>
    </row>
    <row r="848" spans="1:5">
      <c r="A848" s="265" t="str">
        <f t="shared" si="13"/>
        <v>2673</v>
      </c>
      <c r="B848" s="265">
        <v>2673</v>
      </c>
      <c r="C848" s="265" t="s">
        <v>21137</v>
      </c>
      <c r="D848" s="265" t="s">
        <v>8510</v>
      </c>
      <c r="E848" s="290" t="s">
        <v>8933</v>
      </c>
    </row>
    <row r="849" spans="1:5">
      <c r="A849" s="265" t="str">
        <f t="shared" si="13"/>
        <v>2674</v>
      </c>
      <c r="B849" s="265">
        <v>2674</v>
      </c>
      <c r="C849" s="265" t="s">
        <v>21142</v>
      </c>
      <c r="D849" s="265" t="s">
        <v>8510</v>
      </c>
      <c r="E849" s="290" t="s">
        <v>18666</v>
      </c>
    </row>
    <row r="850" spans="1:5">
      <c r="A850" s="265" t="str">
        <f t="shared" si="13"/>
        <v>2675</v>
      </c>
      <c r="B850" s="265">
        <v>2675</v>
      </c>
      <c r="C850" s="265" t="s">
        <v>21148</v>
      </c>
      <c r="D850" s="265" t="s">
        <v>8510</v>
      </c>
      <c r="E850" s="290" t="s">
        <v>9756</v>
      </c>
    </row>
    <row r="851" spans="1:5">
      <c r="A851" s="265" t="str">
        <f t="shared" si="13"/>
        <v>2676</v>
      </c>
      <c r="B851" s="265">
        <v>2676</v>
      </c>
      <c r="C851" s="265" t="s">
        <v>21144</v>
      </c>
      <c r="D851" s="265" t="s">
        <v>8510</v>
      </c>
      <c r="E851" s="290" t="s">
        <v>9154</v>
      </c>
    </row>
    <row r="852" spans="1:5">
      <c r="A852" s="265" t="str">
        <f t="shared" si="13"/>
        <v>2678</v>
      </c>
      <c r="B852" s="265">
        <v>2678</v>
      </c>
      <c r="C852" s="265" t="s">
        <v>21145</v>
      </c>
      <c r="D852" s="265" t="s">
        <v>8510</v>
      </c>
      <c r="E852" s="290" t="s">
        <v>8698</v>
      </c>
    </row>
    <row r="853" spans="1:5">
      <c r="A853" s="265" t="str">
        <f t="shared" si="13"/>
        <v>2679</v>
      </c>
      <c r="B853" s="265">
        <v>2679</v>
      </c>
      <c r="C853" s="265" t="s">
        <v>21146</v>
      </c>
      <c r="D853" s="265" t="s">
        <v>8510</v>
      </c>
      <c r="E853" s="290" t="s">
        <v>9033</v>
      </c>
    </row>
    <row r="854" spans="1:5">
      <c r="A854" s="265" t="str">
        <f t="shared" si="13"/>
        <v>2680</v>
      </c>
      <c r="B854" s="265">
        <v>2680</v>
      </c>
      <c r="C854" s="265" t="s">
        <v>21134</v>
      </c>
      <c r="D854" s="265" t="s">
        <v>8510</v>
      </c>
      <c r="E854" s="290" t="s">
        <v>26003</v>
      </c>
    </row>
    <row r="855" spans="1:5">
      <c r="A855" s="265" t="str">
        <f t="shared" si="13"/>
        <v>2681</v>
      </c>
      <c r="B855" s="265">
        <v>2681</v>
      </c>
      <c r="C855" s="265" t="s">
        <v>21138</v>
      </c>
      <c r="D855" s="265" t="s">
        <v>8510</v>
      </c>
      <c r="E855" s="290" t="s">
        <v>8904</v>
      </c>
    </row>
    <row r="856" spans="1:5">
      <c r="A856" s="265" t="str">
        <f t="shared" si="13"/>
        <v>2682</v>
      </c>
      <c r="B856" s="265">
        <v>2682</v>
      </c>
      <c r="C856" s="265" t="s">
        <v>21139</v>
      </c>
      <c r="D856" s="265" t="s">
        <v>8510</v>
      </c>
      <c r="E856" s="290" t="s">
        <v>18899</v>
      </c>
    </row>
    <row r="857" spans="1:5">
      <c r="A857" s="265" t="str">
        <f t="shared" si="13"/>
        <v>2683</v>
      </c>
      <c r="B857" s="265">
        <v>2683</v>
      </c>
      <c r="C857" s="265" t="s">
        <v>21143</v>
      </c>
      <c r="D857" s="265" t="s">
        <v>8510</v>
      </c>
      <c r="E857" s="290" t="s">
        <v>26237</v>
      </c>
    </row>
    <row r="858" spans="1:5">
      <c r="A858" s="265" t="str">
        <f t="shared" si="13"/>
        <v>2684</v>
      </c>
      <c r="B858" s="265">
        <v>2684</v>
      </c>
      <c r="C858" s="265" t="s">
        <v>21135</v>
      </c>
      <c r="D858" s="265" t="s">
        <v>8510</v>
      </c>
      <c r="E858" s="290" t="s">
        <v>17737</v>
      </c>
    </row>
    <row r="859" spans="1:5">
      <c r="A859" s="265" t="str">
        <f t="shared" si="13"/>
        <v>2685</v>
      </c>
      <c r="B859" s="265">
        <v>2685</v>
      </c>
      <c r="C859" s="265" t="s">
        <v>21133</v>
      </c>
      <c r="D859" s="265" t="s">
        <v>8510</v>
      </c>
      <c r="E859" s="290" t="s">
        <v>8927</v>
      </c>
    </row>
    <row r="860" spans="1:5">
      <c r="A860" s="265" t="str">
        <f t="shared" si="13"/>
        <v>2686</v>
      </c>
      <c r="B860" s="265">
        <v>2686</v>
      </c>
      <c r="C860" s="265" t="s">
        <v>21141</v>
      </c>
      <c r="D860" s="265" t="s">
        <v>8510</v>
      </c>
      <c r="E860" s="290" t="s">
        <v>24393</v>
      </c>
    </row>
    <row r="861" spans="1:5">
      <c r="A861" s="265" t="str">
        <f t="shared" si="13"/>
        <v>2687</v>
      </c>
      <c r="B861" s="265">
        <v>2687</v>
      </c>
      <c r="C861" s="265" t="s">
        <v>21167</v>
      </c>
      <c r="D861" s="265" t="s">
        <v>8510</v>
      </c>
      <c r="E861" s="290" t="s">
        <v>8831</v>
      </c>
    </row>
    <row r="862" spans="1:5">
      <c r="A862" s="265" t="str">
        <f t="shared" si="13"/>
        <v>2688</v>
      </c>
      <c r="B862" s="265">
        <v>2688</v>
      </c>
      <c r="C862" s="265" t="s">
        <v>21169</v>
      </c>
      <c r="D862" s="265" t="s">
        <v>8510</v>
      </c>
      <c r="E862" s="290" t="s">
        <v>23659</v>
      </c>
    </row>
    <row r="863" spans="1:5">
      <c r="A863" s="265" t="str">
        <f t="shared" si="13"/>
        <v>2689</v>
      </c>
      <c r="B863" s="265">
        <v>2689</v>
      </c>
      <c r="C863" s="265" t="s">
        <v>21168</v>
      </c>
      <c r="D863" s="265" t="s">
        <v>8510</v>
      </c>
      <c r="E863" s="290" t="s">
        <v>10641</v>
      </c>
    </row>
    <row r="864" spans="1:5">
      <c r="A864" s="265" t="str">
        <f t="shared" si="13"/>
        <v>2690</v>
      </c>
      <c r="B864" s="265">
        <v>2690</v>
      </c>
      <c r="C864" s="265" t="s">
        <v>21170</v>
      </c>
      <c r="D864" s="265" t="s">
        <v>8510</v>
      </c>
      <c r="E864" s="290" t="s">
        <v>8993</v>
      </c>
    </row>
    <row r="865" spans="1:5">
      <c r="A865" s="265" t="str">
        <f t="shared" si="13"/>
        <v>2692</v>
      </c>
      <c r="B865" s="265">
        <v>2692</v>
      </c>
      <c r="C865" s="265" t="s">
        <v>21004</v>
      </c>
      <c r="D865" s="265" t="s">
        <v>8498</v>
      </c>
      <c r="E865" s="290" t="s">
        <v>26238</v>
      </c>
    </row>
    <row r="866" spans="1:5">
      <c r="A866" s="265" t="str">
        <f t="shared" si="13"/>
        <v>2696</v>
      </c>
      <c r="B866" s="265">
        <v>2696</v>
      </c>
      <c r="C866" s="265" t="s">
        <v>21193</v>
      </c>
      <c r="D866" s="265" t="s">
        <v>8504</v>
      </c>
      <c r="E866" s="290" t="s">
        <v>9914</v>
      </c>
    </row>
    <row r="867" spans="1:5">
      <c r="A867" s="265" t="str">
        <f t="shared" si="13"/>
        <v>2701</v>
      </c>
      <c r="B867" s="265">
        <v>2701</v>
      </c>
      <c r="C867" s="265" t="s">
        <v>21645</v>
      </c>
      <c r="D867" s="265" t="s">
        <v>8504</v>
      </c>
      <c r="E867" s="290" t="s">
        <v>8941</v>
      </c>
    </row>
    <row r="868" spans="1:5">
      <c r="A868" s="265" t="str">
        <f t="shared" si="13"/>
        <v>2705</v>
      </c>
      <c r="B868" s="265">
        <v>2705</v>
      </c>
      <c r="C868" s="265" t="s">
        <v>21198</v>
      </c>
      <c r="D868" s="265" t="s">
        <v>9040</v>
      </c>
      <c r="E868" s="290" t="s">
        <v>8638</v>
      </c>
    </row>
    <row r="869" spans="1:5">
      <c r="A869" s="265" t="str">
        <f t="shared" si="13"/>
        <v>2706</v>
      </c>
      <c r="B869" s="265">
        <v>2706</v>
      </c>
      <c r="C869" s="265" t="s">
        <v>21204</v>
      </c>
      <c r="D869" s="265" t="s">
        <v>8504</v>
      </c>
      <c r="E869" s="290" t="s">
        <v>34865</v>
      </c>
    </row>
    <row r="870" spans="1:5">
      <c r="A870" s="265" t="str">
        <f t="shared" si="13"/>
        <v>2707</v>
      </c>
      <c r="B870" s="265">
        <v>2707</v>
      </c>
      <c r="C870" s="265" t="s">
        <v>21207</v>
      </c>
      <c r="D870" s="265" t="s">
        <v>8504</v>
      </c>
      <c r="E870" s="290" t="s">
        <v>34866</v>
      </c>
    </row>
    <row r="871" spans="1:5">
      <c r="A871" s="265" t="str">
        <f t="shared" si="13"/>
        <v>2708</v>
      </c>
      <c r="B871" s="265">
        <v>2708</v>
      </c>
      <c r="C871" s="265" t="s">
        <v>21209</v>
      </c>
      <c r="D871" s="265" t="s">
        <v>8504</v>
      </c>
      <c r="E871" s="290" t="s">
        <v>34867</v>
      </c>
    </row>
    <row r="872" spans="1:5">
      <c r="A872" s="265" t="str">
        <f t="shared" si="13"/>
        <v>2710</v>
      </c>
      <c r="B872" s="265">
        <v>2710</v>
      </c>
      <c r="C872" s="265" t="s">
        <v>23195</v>
      </c>
      <c r="D872" s="265" t="s">
        <v>8502</v>
      </c>
      <c r="E872" s="290" t="s">
        <v>8919</v>
      </c>
    </row>
    <row r="873" spans="1:5">
      <c r="A873" s="265" t="str">
        <f t="shared" si="13"/>
        <v>2711</v>
      </c>
      <c r="B873" s="265">
        <v>2711</v>
      </c>
      <c r="C873" s="265" t="s">
        <v>20274</v>
      </c>
      <c r="D873" s="265" t="s">
        <v>8502</v>
      </c>
      <c r="E873" s="290" t="s">
        <v>26242</v>
      </c>
    </row>
    <row r="874" spans="1:5">
      <c r="A874" s="265" t="str">
        <f t="shared" si="13"/>
        <v>2723</v>
      </c>
      <c r="B874" s="265">
        <v>2723</v>
      </c>
      <c r="C874" s="265" t="s">
        <v>21256</v>
      </c>
      <c r="D874" s="265" t="s">
        <v>8502</v>
      </c>
      <c r="E874" s="290" t="s">
        <v>26243</v>
      </c>
    </row>
    <row r="875" spans="1:5">
      <c r="A875" s="265" t="str">
        <f t="shared" si="13"/>
        <v>2729</v>
      </c>
      <c r="B875" s="265">
        <v>2729</v>
      </c>
      <c r="C875" s="265" t="s">
        <v>20020</v>
      </c>
      <c r="D875" s="265" t="s">
        <v>8502</v>
      </c>
      <c r="E875" s="290" t="s">
        <v>26244</v>
      </c>
    </row>
    <row r="876" spans="1:5">
      <c r="A876" s="265" t="str">
        <f t="shared" si="13"/>
        <v>2731</v>
      </c>
      <c r="B876" s="265">
        <v>2731</v>
      </c>
      <c r="C876" s="265" t="s">
        <v>23063</v>
      </c>
      <c r="D876" s="265" t="s">
        <v>8510</v>
      </c>
      <c r="E876" s="290" t="s">
        <v>26245</v>
      </c>
    </row>
    <row r="877" spans="1:5">
      <c r="A877" s="265" t="str">
        <f t="shared" si="13"/>
        <v>2745</v>
      </c>
      <c r="B877" s="265">
        <v>2745</v>
      </c>
      <c r="C877" s="265" t="s">
        <v>22993</v>
      </c>
      <c r="D877" s="265" t="s">
        <v>8510</v>
      </c>
      <c r="E877" s="290" t="s">
        <v>8692</v>
      </c>
    </row>
    <row r="878" spans="1:5">
      <c r="A878" s="265" t="str">
        <f t="shared" si="13"/>
        <v>2747</v>
      </c>
      <c r="B878" s="265">
        <v>2747</v>
      </c>
      <c r="C878" s="265" t="s">
        <v>22567</v>
      </c>
      <c r="D878" s="265" t="s">
        <v>8510</v>
      </c>
      <c r="E878" s="290" t="s">
        <v>18601</v>
      </c>
    </row>
    <row r="879" spans="1:5">
      <c r="A879" s="265" t="str">
        <f t="shared" si="13"/>
        <v>2759</v>
      </c>
      <c r="B879" s="265">
        <v>2759</v>
      </c>
      <c r="C879" s="265" t="s">
        <v>21294</v>
      </c>
      <c r="D879" s="265" t="s">
        <v>8502</v>
      </c>
      <c r="E879" s="290" t="s">
        <v>26246</v>
      </c>
    </row>
    <row r="880" spans="1:5">
      <c r="A880" s="265" t="str">
        <f t="shared" si="13"/>
        <v>2762</v>
      </c>
      <c r="B880" s="265">
        <v>2762</v>
      </c>
      <c r="C880" s="265" t="s">
        <v>21314</v>
      </c>
      <c r="D880" s="265" t="s">
        <v>8510</v>
      </c>
      <c r="E880" s="290" t="s">
        <v>9119</v>
      </c>
    </row>
    <row r="881" spans="1:5">
      <c r="A881" s="265" t="str">
        <f t="shared" si="13"/>
        <v>2788</v>
      </c>
      <c r="B881" s="265">
        <v>2788</v>
      </c>
      <c r="C881" s="265" t="s">
        <v>22353</v>
      </c>
      <c r="D881" s="265" t="s">
        <v>8510</v>
      </c>
      <c r="E881" s="290" t="s">
        <v>26247</v>
      </c>
    </row>
    <row r="882" spans="1:5">
      <c r="A882" s="265" t="str">
        <f t="shared" si="13"/>
        <v>2794</v>
      </c>
      <c r="B882" s="265">
        <v>2794</v>
      </c>
      <c r="C882" s="265" t="s">
        <v>22351</v>
      </c>
      <c r="D882" s="265" t="s">
        <v>8510</v>
      </c>
      <c r="E882" s="290" t="s">
        <v>26248</v>
      </c>
    </row>
    <row r="883" spans="1:5">
      <c r="A883" s="265" t="str">
        <f t="shared" si="13"/>
        <v>3068</v>
      </c>
      <c r="B883" s="265">
        <v>3068</v>
      </c>
      <c r="C883" s="265" t="s">
        <v>21329</v>
      </c>
      <c r="D883" s="265" t="s">
        <v>8502</v>
      </c>
      <c r="E883" s="290" t="s">
        <v>18724</v>
      </c>
    </row>
    <row r="884" spans="1:5">
      <c r="A884" s="265" t="str">
        <f t="shared" si="13"/>
        <v>3072</v>
      </c>
      <c r="B884" s="265">
        <v>3072</v>
      </c>
      <c r="C884" s="265" t="s">
        <v>21332</v>
      </c>
      <c r="D884" s="265" t="s">
        <v>8502</v>
      </c>
      <c r="E884" s="290" t="s">
        <v>25327</v>
      </c>
    </row>
    <row r="885" spans="1:5">
      <c r="A885" s="265" t="str">
        <f t="shared" si="13"/>
        <v>3073</v>
      </c>
      <c r="B885" s="265">
        <v>3073</v>
      </c>
      <c r="C885" s="265" t="s">
        <v>21328</v>
      </c>
      <c r="D885" s="265" t="s">
        <v>8502</v>
      </c>
      <c r="E885" s="290" t="s">
        <v>26249</v>
      </c>
    </row>
    <row r="886" spans="1:5">
      <c r="A886" s="265" t="str">
        <f t="shared" si="13"/>
        <v>3074</v>
      </c>
      <c r="B886" s="265">
        <v>3074</v>
      </c>
      <c r="C886" s="265" t="s">
        <v>21330</v>
      </c>
      <c r="D886" s="265" t="s">
        <v>8502</v>
      </c>
      <c r="E886" s="290" t="s">
        <v>26250</v>
      </c>
    </row>
    <row r="887" spans="1:5">
      <c r="A887" s="265" t="str">
        <f t="shared" si="13"/>
        <v>3075</v>
      </c>
      <c r="B887" s="265">
        <v>3075</v>
      </c>
      <c r="C887" s="265" t="s">
        <v>21333</v>
      </c>
      <c r="D887" s="265" t="s">
        <v>8502</v>
      </c>
      <c r="E887" s="290" t="s">
        <v>26251</v>
      </c>
    </row>
    <row r="888" spans="1:5">
      <c r="A888" s="265" t="str">
        <f t="shared" si="13"/>
        <v>3076</v>
      </c>
      <c r="B888" s="265">
        <v>3076</v>
      </c>
      <c r="C888" s="265" t="s">
        <v>21331</v>
      </c>
      <c r="D888" s="265" t="s">
        <v>8502</v>
      </c>
      <c r="E888" s="290" t="s">
        <v>26252</v>
      </c>
    </row>
    <row r="889" spans="1:5">
      <c r="A889" s="265" t="str">
        <f t="shared" si="13"/>
        <v>3080</v>
      </c>
      <c r="B889" s="265">
        <v>3080</v>
      </c>
      <c r="C889" s="265" t="s">
        <v>21353</v>
      </c>
      <c r="D889" s="265" t="s">
        <v>8930</v>
      </c>
      <c r="E889" s="290" t="s">
        <v>26253</v>
      </c>
    </row>
    <row r="890" spans="1:5">
      <c r="A890" s="265" t="str">
        <f t="shared" si="13"/>
        <v>3081</v>
      </c>
      <c r="B890" s="265">
        <v>3081</v>
      </c>
      <c r="C890" s="265" t="s">
        <v>21355</v>
      </c>
      <c r="D890" s="265" t="s">
        <v>8930</v>
      </c>
      <c r="E890" s="290" t="s">
        <v>26254</v>
      </c>
    </row>
    <row r="891" spans="1:5">
      <c r="A891" s="265" t="str">
        <f t="shared" si="13"/>
        <v>3090</v>
      </c>
      <c r="B891" s="265">
        <v>3090</v>
      </c>
      <c r="C891" s="265" t="s">
        <v>21356</v>
      </c>
      <c r="D891" s="265" t="s">
        <v>8930</v>
      </c>
      <c r="E891" s="290" t="s">
        <v>26255</v>
      </c>
    </row>
    <row r="892" spans="1:5">
      <c r="A892" s="265" t="str">
        <f t="shared" si="13"/>
        <v>3093</v>
      </c>
      <c r="B892" s="265">
        <v>3093</v>
      </c>
      <c r="C892" s="265" t="s">
        <v>21367</v>
      </c>
      <c r="D892" s="265" t="s">
        <v>8930</v>
      </c>
      <c r="E892" s="290" t="s">
        <v>17602</v>
      </c>
    </row>
    <row r="893" spans="1:5">
      <c r="A893" s="265" t="str">
        <f t="shared" si="13"/>
        <v>3097</v>
      </c>
      <c r="B893" s="265">
        <v>3097</v>
      </c>
      <c r="C893" s="265" t="s">
        <v>21361</v>
      </c>
      <c r="D893" s="265" t="s">
        <v>8930</v>
      </c>
      <c r="E893" s="290" t="s">
        <v>26256</v>
      </c>
    </row>
    <row r="894" spans="1:5">
      <c r="A894" s="265" t="str">
        <f t="shared" si="13"/>
        <v>3099</v>
      </c>
      <c r="B894" s="265">
        <v>3099</v>
      </c>
      <c r="C894" s="265" t="s">
        <v>21362</v>
      </c>
      <c r="D894" s="265" t="s">
        <v>8930</v>
      </c>
      <c r="E894" s="290" t="s">
        <v>17602</v>
      </c>
    </row>
    <row r="895" spans="1:5">
      <c r="A895" s="265" t="str">
        <f t="shared" si="13"/>
        <v>3103</v>
      </c>
      <c r="B895" s="265">
        <v>3103</v>
      </c>
      <c r="C895" s="265" t="s">
        <v>21359</v>
      </c>
      <c r="D895" s="265" t="s">
        <v>8502</v>
      </c>
      <c r="E895" s="290" t="s">
        <v>26257</v>
      </c>
    </row>
    <row r="896" spans="1:5">
      <c r="A896" s="265" t="str">
        <f t="shared" si="13"/>
        <v>3104</v>
      </c>
      <c r="B896" s="265">
        <v>3104</v>
      </c>
      <c r="C896" s="265" t="s">
        <v>20623</v>
      </c>
      <c r="D896" s="265" t="s">
        <v>8930</v>
      </c>
      <c r="E896" s="290" t="s">
        <v>26258</v>
      </c>
    </row>
    <row r="897" spans="1:5">
      <c r="A897" s="265" t="str">
        <f t="shared" si="13"/>
        <v>3105</v>
      </c>
      <c r="B897" s="265">
        <v>3105</v>
      </c>
      <c r="C897" s="265" t="s">
        <v>21372</v>
      </c>
      <c r="D897" s="265" t="s">
        <v>8502</v>
      </c>
      <c r="E897" s="290" t="s">
        <v>26259</v>
      </c>
    </row>
    <row r="898" spans="1:5">
      <c r="A898" s="265" t="str">
        <f t="shared" si="13"/>
        <v>3106</v>
      </c>
      <c r="B898" s="265">
        <v>3106</v>
      </c>
      <c r="C898" s="265" t="s">
        <v>21413</v>
      </c>
      <c r="D898" s="265" t="s">
        <v>8502</v>
      </c>
      <c r="E898" s="290" t="s">
        <v>8895</v>
      </c>
    </row>
    <row r="899" spans="1:5">
      <c r="A899" s="265" t="str">
        <f t="shared" ref="A899:A962" si="14">IF(ISERROR(SEARCH("/",B899)=6),TRIM(CLEAN(B899)),IF(SEARCH("/",B899)=6,IF(LEN(TRIM(CLEAN(B899)))=7,LEFT(TRIM(CLEAN(B899)),6)&amp;"00"&amp;RIGHT(TRIM(CLEAN(B899)),1),LEFT(TRIM(CLEAN(B899)),6)&amp;"0"&amp;RIGHT(TRIM(CLEAN(B899)),2)),TRIM(CLEAN(B899))))</f>
        <v>3107</v>
      </c>
      <c r="B899" s="265">
        <v>3107</v>
      </c>
      <c r="C899" s="265" t="s">
        <v>21408</v>
      </c>
      <c r="D899" s="265" t="s">
        <v>8502</v>
      </c>
      <c r="E899" s="290" t="s">
        <v>17675</v>
      </c>
    </row>
    <row r="900" spans="1:5">
      <c r="A900" s="265" t="str">
        <f t="shared" si="14"/>
        <v>3108</v>
      </c>
      <c r="B900" s="265">
        <v>3108</v>
      </c>
      <c r="C900" s="265" t="s">
        <v>21371</v>
      </c>
      <c r="D900" s="265" t="s">
        <v>8502</v>
      </c>
      <c r="E900" s="290" t="s">
        <v>26260</v>
      </c>
    </row>
    <row r="901" spans="1:5">
      <c r="A901" s="265" t="str">
        <f t="shared" si="14"/>
        <v>3119</v>
      </c>
      <c r="B901" s="265">
        <v>3119</v>
      </c>
      <c r="C901" s="265" t="s">
        <v>21401</v>
      </c>
      <c r="D901" s="265" t="s">
        <v>8502</v>
      </c>
      <c r="E901" s="290" t="s">
        <v>14352</v>
      </c>
    </row>
    <row r="902" spans="1:5">
      <c r="A902" s="265" t="str">
        <f t="shared" si="14"/>
        <v>3120</v>
      </c>
      <c r="B902" s="265">
        <v>3120</v>
      </c>
      <c r="C902" s="265" t="s">
        <v>21404</v>
      </c>
      <c r="D902" s="265" t="s">
        <v>8502</v>
      </c>
      <c r="E902" s="290" t="s">
        <v>17633</v>
      </c>
    </row>
    <row r="903" spans="1:5">
      <c r="A903" s="265" t="str">
        <f t="shared" si="14"/>
        <v>3121</v>
      </c>
      <c r="B903" s="265">
        <v>3121</v>
      </c>
      <c r="C903" s="265" t="s">
        <v>21403</v>
      </c>
      <c r="D903" s="265" t="s">
        <v>8502</v>
      </c>
      <c r="E903" s="290" t="s">
        <v>16957</v>
      </c>
    </row>
    <row r="904" spans="1:5">
      <c r="A904" s="265" t="str">
        <f t="shared" si="14"/>
        <v>3122</v>
      </c>
      <c r="B904" s="265">
        <v>3122</v>
      </c>
      <c r="C904" s="265" t="s">
        <v>21402</v>
      </c>
      <c r="D904" s="265" t="s">
        <v>8502</v>
      </c>
      <c r="E904" s="290" t="s">
        <v>18666</v>
      </c>
    </row>
    <row r="905" spans="1:5">
      <c r="A905" s="265" t="str">
        <f t="shared" si="14"/>
        <v>3123</v>
      </c>
      <c r="B905" s="265">
        <v>3123</v>
      </c>
      <c r="C905" s="265" t="s">
        <v>21414</v>
      </c>
      <c r="D905" s="265" t="s">
        <v>8506</v>
      </c>
      <c r="E905" s="290" t="s">
        <v>16417</v>
      </c>
    </row>
    <row r="906" spans="1:5">
      <c r="A906" s="265" t="str">
        <f t="shared" si="14"/>
        <v>3143</v>
      </c>
      <c r="B906" s="265">
        <v>3143</v>
      </c>
      <c r="C906" s="265" t="s">
        <v>21451</v>
      </c>
      <c r="D906" s="265" t="s">
        <v>8502</v>
      </c>
      <c r="E906" s="290" t="s">
        <v>11689</v>
      </c>
    </row>
    <row r="907" spans="1:5">
      <c r="A907" s="265" t="str">
        <f t="shared" si="14"/>
        <v>3146</v>
      </c>
      <c r="B907" s="265">
        <v>3146</v>
      </c>
      <c r="C907" s="265" t="s">
        <v>21450</v>
      </c>
      <c r="D907" s="265" t="s">
        <v>8502</v>
      </c>
      <c r="E907" s="290" t="s">
        <v>11927</v>
      </c>
    </row>
    <row r="908" spans="1:5">
      <c r="A908" s="265" t="str">
        <f t="shared" si="14"/>
        <v>3148</v>
      </c>
      <c r="B908" s="265">
        <v>3148</v>
      </c>
      <c r="C908" s="265" t="s">
        <v>21452</v>
      </c>
      <c r="D908" s="265" t="s">
        <v>8502</v>
      </c>
      <c r="E908" s="290" t="s">
        <v>18153</v>
      </c>
    </row>
    <row r="909" spans="1:5">
      <c r="A909" s="265" t="str">
        <f t="shared" si="14"/>
        <v>3251</v>
      </c>
      <c r="B909" s="265">
        <v>3251</v>
      </c>
      <c r="C909" s="265" t="s">
        <v>21463</v>
      </c>
      <c r="D909" s="265" t="s">
        <v>8502</v>
      </c>
      <c r="E909" s="290" t="s">
        <v>11922</v>
      </c>
    </row>
    <row r="910" spans="1:5">
      <c r="A910" s="265" t="str">
        <f t="shared" si="14"/>
        <v>3254</v>
      </c>
      <c r="B910" s="265">
        <v>3254</v>
      </c>
      <c r="C910" s="265" t="s">
        <v>21459</v>
      </c>
      <c r="D910" s="265" t="s">
        <v>8502</v>
      </c>
      <c r="E910" s="290" t="s">
        <v>21460</v>
      </c>
    </row>
    <row r="911" spans="1:5">
      <c r="A911" s="265" t="str">
        <f t="shared" si="14"/>
        <v>3255</v>
      </c>
      <c r="B911" s="265">
        <v>3255</v>
      </c>
      <c r="C911" s="265" t="s">
        <v>21457</v>
      </c>
      <c r="D911" s="265" t="s">
        <v>8502</v>
      </c>
      <c r="E911" s="290" t="s">
        <v>21458</v>
      </c>
    </row>
    <row r="912" spans="1:5">
      <c r="A912" s="265" t="str">
        <f t="shared" si="14"/>
        <v>3256</v>
      </c>
      <c r="B912" s="265">
        <v>3256</v>
      </c>
      <c r="C912" s="265" t="s">
        <v>21464</v>
      </c>
      <c r="D912" s="265" t="s">
        <v>8502</v>
      </c>
      <c r="E912" s="290" t="s">
        <v>10744</v>
      </c>
    </row>
    <row r="913" spans="1:5">
      <c r="A913" s="265" t="str">
        <f t="shared" si="14"/>
        <v>3258</v>
      </c>
      <c r="B913" s="265">
        <v>3258</v>
      </c>
      <c r="C913" s="265" t="s">
        <v>21462</v>
      </c>
      <c r="D913" s="265" t="s">
        <v>8502</v>
      </c>
      <c r="E913" s="290" t="s">
        <v>8508</v>
      </c>
    </row>
    <row r="914" spans="1:5">
      <c r="A914" s="265" t="str">
        <f t="shared" si="14"/>
        <v>3259</v>
      </c>
      <c r="B914" s="265">
        <v>3259</v>
      </c>
      <c r="C914" s="265" t="s">
        <v>21461</v>
      </c>
      <c r="D914" s="265" t="s">
        <v>8502</v>
      </c>
      <c r="E914" s="290" t="s">
        <v>17639</v>
      </c>
    </row>
    <row r="915" spans="1:5">
      <c r="A915" s="265" t="str">
        <f t="shared" si="14"/>
        <v>3260</v>
      </c>
      <c r="B915" s="265">
        <v>3260</v>
      </c>
      <c r="C915" s="265" t="s">
        <v>21466</v>
      </c>
      <c r="D915" s="265" t="s">
        <v>8502</v>
      </c>
      <c r="E915" s="290" t="s">
        <v>21467</v>
      </c>
    </row>
    <row r="916" spans="1:5">
      <c r="A916" s="265" t="str">
        <f t="shared" si="14"/>
        <v>3261</v>
      </c>
      <c r="B916" s="265">
        <v>3261</v>
      </c>
      <c r="C916" s="265" t="s">
        <v>21465</v>
      </c>
      <c r="D916" s="265" t="s">
        <v>8502</v>
      </c>
      <c r="E916" s="290" t="s">
        <v>18213</v>
      </c>
    </row>
    <row r="917" spans="1:5">
      <c r="A917" s="265" t="str">
        <f t="shared" si="14"/>
        <v>3262</v>
      </c>
      <c r="B917" s="265">
        <v>3262</v>
      </c>
      <c r="C917" s="265" t="s">
        <v>21470</v>
      </c>
      <c r="D917" s="265" t="s">
        <v>8502</v>
      </c>
      <c r="E917" s="290" t="s">
        <v>16431</v>
      </c>
    </row>
    <row r="918" spans="1:5">
      <c r="A918" s="265" t="str">
        <f t="shared" si="14"/>
        <v>3263</v>
      </c>
      <c r="B918" s="265">
        <v>3263</v>
      </c>
      <c r="C918" s="265" t="s">
        <v>21474</v>
      </c>
      <c r="D918" s="265" t="s">
        <v>8502</v>
      </c>
      <c r="E918" s="290" t="s">
        <v>16675</v>
      </c>
    </row>
    <row r="919" spans="1:5">
      <c r="A919" s="265" t="str">
        <f t="shared" si="14"/>
        <v>3264</v>
      </c>
      <c r="B919" s="265">
        <v>3264</v>
      </c>
      <c r="C919" s="265" t="s">
        <v>21471</v>
      </c>
      <c r="D919" s="265" t="s">
        <v>8502</v>
      </c>
      <c r="E919" s="290" t="s">
        <v>17696</v>
      </c>
    </row>
    <row r="920" spans="1:5">
      <c r="A920" s="265" t="str">
        <f t="shared" si="14"/>
        <v>3265</v>
      </c>
      <c r="B920" s="265">
        <v>3265</v>
      </c>
      <c r="C920" s="265" t="s">
        <v>21469</v>
      </c>
      <c r="D920" s="265" t="s">
        <v>8502</v>
      </c>
      <c r="E920" s="290" t="s">
        <v>26261</v>
      </c>
    </row>
    <row r="921" spans="1:5">
      <c r="A921" s="265" t="str">
        <f t="shared" si="14"/>
        <v>3266</v>
      </c>
      <c r="B921" s="265">
        <v>3266</v>
      </c>
      <c r="C921" s="265" t="s">
        <v>21473</v>
      </c>
      <c r="D921" s="265" t="s">
        <v>8502</v>
      </c>
      <c r="E921" s="290" t="s">
        <v>26262</v>
      </c>
    </row>
    <row r="922" spans="1:5">
      <c r="A922" s="265" t="str">
        <f t="shared" si="14"/>
        <v>3267</v>
      </c>
      <c r="B922" s="265">
        <v>3267</v>
      </c>
      <c r="C922" s="265" t="s">
        <v>21472</v>
      </c>
      <c r="D922" s="265" t="s">
        <v>8502</v>
      </c>
      <c r="E922" s="290" t="s">
        <v>26263</v>
      </c>
    </row>
    <row r="923" spans="1:5">
      <c r="A923" s="265" t="str">
        <f t="shared" si="14"/>
        <v>3268</v>
      </c>
      <c r="B923" s="265">
        <v>3268</v>
      </c>
      <c r="C923" s="265" t="s">
        <v>21475</v>
      </c>
      <c r="D923" s="265" t="s">
        <v>8502</v>
      </c>
      <c r="E923" s="290" t="s">
        <v>26264</v>
      </c>
    </row>
    <row r="924" spans="1:5">
      <c r="A924" s="265" t="str">
        <f t="shared" si="14"/>
        <v>3270</v>
      </c>
      <c r="B924" s="265">
        <v>3270</v>
      </c>
      <c r="C924" s="265" t="s">
        <v>21477</v>
      </c>
      <c r="D924" s="265" t="s">
        <v>8502</v>
      </c>
      <c r="E924" s="290" t="s">
        <v>26265</v>
      </c>
    </row>
    <row r="925" spans="1:5">
      <c r="A925" s="265" t="str">
        <f t="shared" si="14"/>
        <v>3271</v>
      </c>
      <c r="B925" s="265">
        <v>3271</v>
      </c>
      <c r="C925" s="265" t="s">
        <v>21476</v>
      </c>
      <c r="D925" s="265" t="s">
        <v>8502</v>
      </c>
      <c r="E925" s="290" t="s">
        <v>26266</v>
      </c>
    </row>
    <row r="926" spans="1:5">
      <c r="A926" s="265" t="str">
        <f t="shared" si="14"/>
        <v>3272</v>
      </c>
      <c r="B926" s="265">
        <v>3272</v>
      </c>
      <c r="C926" s="265" t="s">
        <v>21468</v>
      </c>
      <c r="D926" s="265" t="s">
        <v>8502</v>
      </c>
      <c r="E926" s="290" t="s">
        <v>18142</v>
      </c>
    </row>
    <row r="927" spans="1:5">
      <c r="A927" s="265" t="str">
        <f t="shared" si="14"/>
        <v>3275</v>
      </c>
      <c r="B927" s="265">
        <v>3275</v>
      </c>
      <c r="C927" s="265" t="s">
        <v>21478</v>
      </c>
      <c r="D927" s="265" t="s">
        <v>8500</v>
      </c>
      <c r="E927" s="290" t="s">
        <v>26267</v>
      </c>
    </row>
    <row r="928" spans="1:5">
      <c r="A928" s="265" t="str">
        <f t="shared" si="14"/>
        <v>3283</v>
      </c>
      <c r="B928" s="265">
        <v>3283</v>
      </c>
      <c r="C928" s="265" t="s">
        <v>21485</v>
      </c>
      <c r="D928" s="265" t="s">
        <v>8500</v>
      </c>
      <c r="E928" s="290" t="s">
        <v>17548</v>
      </c>
    </row>
    <row r="929" spans="1:5">
      <c r="A929" s="265" t="str">
        <f t="shared" si="14"/>
        <v>3286</v>
      </c>
      <c r="B929" s="265">
        <v>3286</v>
      </c>
      <c r="C929" s="265" t="s">
        <v>21483</v>
      </c>
      <c r="D929" s="265" t="s">
        <v>8500</v>
      </c>
      <c r="E929" s="290" t="s">
        <v>26268</v>
      </c>
    </row>
    <row r="930" spans="1:5">
      <c r="A930" s="265" t="str">
        <f t="shared" si="14"/>
        <v>3287</v>
      </c>
      <c r="B930" s="265">
        <v>3287</v>
      </c>
      <c r="C930" s="265" t="s">
        <v>21484</v>
      </c>
      <c r="D930" s="265" t="s">
        <v>8500</v>
      </c>
      <c r="E930" s="290" t="s">
        <v>16895</v>
      </c>
    </row>
    <row r="931" spans="1:5">
      <c r="A931" s="265" t="str">
        <f t="shared" si="14"/>
        <v>3288</v>
      </c>
      <c r="B931" s="265">
        <v>3288</v>
      </c>
      <c r="C931" s="265" t="s">
        <v>22449</v>
      </c>
      <c r="D931" s="265" t="s">
        <v>8510</v>
      </c>
      <c r="E931" s="290" t="s">
        <v>17661</v>
      </c>
    </row>
    <row r="932" spans="1:5">
      <c r="A932" s="265" t="str">
        <f t="shared" si="14"/>
        <v>3292</v>
      </c>
      <c r="B932" s="265">
        <v>3292</v>
      </c>
      <c r="C932" s="265" t="s">
        <v>21506</v>
      </c>
      <c r="D932" s="265" t="s">
        <v>8502</v>
      </c>
      <c r="E932" s="290" t="s">
        <v>8727</v>
      </c>
    </row>
    <row r="933" spans="1:5">
      <c r="A933" s="265" t="str">
        <f t="shared" si="14"/>
        <v>3294</v>
      </c>
      <c r="B933" s="265">
        <v>3294</v>
      </c>
      <c r="C933" s="265" t="s">
        <v>21505</v>
      </c>
      <c r="D933" s="265" t="s">
        <v>8502</v>
      </c>
      <c r="E933" s="290" t="s">
        <v>16379</v>
      </c>
    </row>
    <row r="934" spans="1:5">
      <c r="A934" s="265" t="str">
        <f t="shared" si="14"/>
        <v>3295</v>
      </c>
      <c r="B934" s="265">
        <v>3295</v>
      </c>
      <c r="C934" s="265" t="s">
        <v>21502</v>
      </c>
      <c r="D934" s="265" t="s">
        <v>8502</v>
      </c>
      <c r="E934" s="290" t="s">
        <v>9508</v>
      </c>
    </row>
    <row r="935" spans="1:5">
      <c r="A935" s="265" t="str">
        <f t="shared" si="14"/>
        <v>3297</v>
      </c>
      <c r="B935" s="265">
        <v>3297</v>
      </c>
      <c r="C935" s="265" t="s">
        <v>21504</v>
      </c>
      <c r="D935" s="265" t="s">
        <v>8502</v>
      </c>
      <c r="E935" s="290" t="s">
        <v>9268</v>
      </c>
    </row>
    <row r="936" spans="1:5">
      <c r="A936" s="265" t="str">
        <f t="shared" si="14"/>
        <v>3298</v>
      </c>
      <c r="B936" s="265">
        <v>3298</v>
      </c>
      <c r="C936" s="265" t="s">
        <v>21507</v>
      </c>
      <c r="D936" s="265" t="s">
        <v>8502</v>
      </c>
      <c r="E936" s="290" t="s">
        <v>18737</v>
      </c>
    </row>
    <row r="937" spans="1:5">
      <c r="A937" s="265" t="str">
        <f t="shared" si="14"/>
        <v>3302</v>
      </c>
      <c r="B937" s="265">
        <v>3302</v>
      </c>
      <c r="C937" s="265" t="s">
        <v>21503</v>
      </c>
      <c r="D937" s="265" t="s">
        <v>8502</v>
      </c>
      <c r="E937" s="290" t="s">
        <v>8755</v>
      </c>
    </row>
    <row r="938" spans="1:5">
      <c r="A938" s="265" t="str">
        <f t="shared" si="14"/>
        <v>3309</v>
      </c>
      <c r="B938" s="265">
        <v>3309</v>
      </c>
      <c r="C938" s="265" t="s">
        <v>21521</v>
      </c>
      <c r="D938" s="265" t="s">
        <v>8591</v>
      </c>
      <c r="E938" s="290" t="s">
        <v>26269</v>
      </c>
    </row>
    <row r="939" spans="1:5">
      <c r="A939" s="265" t="str">
        <f t="shared" si="14"/>
        <v>3311</v>
      </c>
      <c r="B939" s="265">
        <v>3311</v>
      </c>
      <c r="C939" s="265" t="s">
        <v>21516</v>
      </c>
      <c r="D939" s="265" t="s">
        <v>8591</v>
      </c>
      <c r="E939" s="290" t="s">
        <v>26270</v>
      </c>
    </row>
    <row r="940" spans="1:5">
      <c r="A940" s="265" t="str">
        <f t="shared" si="14"/>
        <v>3312</v>
      </c>
      <c r="B940" s="265">
        <v>3312</v>
      </c>
      <c r="C940" s="265" t="s">
        <v>19406</v>
      </c>
      <c r="D940" s="265" t="s">
        <v>8506</v>
      </c>
      <c r="E940" s="290" t="s">
        <v>26114</v>
      </c>
    </row>
    <row r="941" spans="1:5">
      <c r="A941" s="265" t="str">
        <f t="shared" si="14"/>
        <v>3313</v>
      </c>
      <c r="B941" s="265">
        <v>3313</v>
      </c>
      <c r="C941" s="265" t="s">
        <v>19415</v>
      </c>
      <c r="D941" s="265" t="s">
        <v>8506</v>
      </c>
      <c r="E941" s="290" t="s">
        <v>26271</v>
      </c>
    </row>
    <row r="942" spans="1:5">
      <c r="A942" s="265" t="str">
        <f t="shared" si="14"/>
        <v>3314</v>
      </c>
      <c r="B942" s="265">
        <v>3314</v>
      </c>
      <c r="C942" s="265" t="s">
        <v>21519</v>
      </c>
      <c r="D942" s="265" t="s">
        <v>8591</v>
      </c>
      <c r="E942" s="290" t="s">
        <v>26272</v>
      </c>
    </row>
    <row r="943" spans="1:5">
      <c r="A943" s="265" t="str">
        <f t="shared" si="14"/>
        <v>3315</v>
      </c>
      <c r="B943" s="265">
        <v>3315</v>
      </c>
      <c r="C943" s="265" t="s">
        <v>21547</v>
      </c>
      <c r="D943" s="265" t="s">
        <v>8506</v>
      </c>
      <c r="E943" s="290" t="s">
        <v>8809</v>
      </c>
    </row>
    <row r="944" spans="1:5">
      <c r="A944" s="265" t="str">
        <f t="shared" si="14"/>
        <v>3318</v>
      </c>
      <c r="B944" s="265">
        <v>3318</v>
      </c>
      <c r="C944" s="265" t="s">
        <v>21552</v>
      </c>
      <c r="D944" s="265" t="s">
        <v>8502</v>
      </c>
      <c r="E944" s="290" t="s">
        <v>26273</v>
      </c>
    </row>
    <row r="945" spans="1:5">
      <c r="A945" s="265" t="str">
        <f t="shared" si="14"/>
        <v>3322</v>
      </c>
      <c r="B945" s="265">
        <v>3322</v>
      </c>
      <c r="C945" s="265" t="s">
        <v>21554</v>
      </c>
      <c r="D945" s="265" t="s">
        <v>8500</v>
      </c>
      <c r="E945" s="290" t="s">
        <v>9332</v>
      </c>
    </row>
    <row r="946" spans="1:5">
      <c r="A946" s="265" t="str">
        <f t="shared" si="14"/>
        <v>3324</v>
      </c>
      <c r="B946" s="265">
        <v>3324</v>
      </c>
      <c r="C946" s="265" t="s">
        <v>21553</v>
      </c>
      <c r="D946" s="265" t="s">
        <v>8500</v>
      </c>
      <c r="E946" s="290" t="s">
        <v>10290</v>
      </c>
    </row>
    <row r="947" spans="1:5">
      <c r="A947" s="265" t="str">
        <f t="shared" si="14"/>
        <v>3346</v>
      </c>
      <c r="B947" s="265">
        <v>3346</v>
      </c>
      <c r="C947" s="265" t="s">
        <v>22046</v>
      </c>
      <c r="D947" s="265" t="s">
        <v>8504</v>
      </c>
      <c r="E947" s="290" t="s">
        <v>9357</v>
      </c>
    </row>
    <row r="948" spans="1:5">
      <c r="A948" s="265" t="str">
        <f t="shared" si="14"/>
        <v>3348</v>
      </c>
      <c r="B948" s="265">
        <v>3348</v>
      </c>
      <c r="C948" s="265" t="s">
        <v>22047</v>
      </c>
      <c r="D948" s="265" t="s">
        <v>8504</v>
      </c>
      <c r="E948" s="290" t="s">
        <v>26274</v>
      </c>
    </row>
    <row r="949" spans="1:5">
      <c r="A949" s="265" t="str">
        <f t="shared" si="14"/>
        <v>3363</v>
      </c>
      <c r="B949" s="265">
        <v>3363</v>
      </c>
      <c r="C949" s="265" t="s">
        <v>21612</v>
      </c>
      <c r="D949" s="265" t="s">
        <v>8502</v>
      </c>
      <c r="E949" s="290" t="s">
        <v>18083</v>
      </c>
    </row>
    <row r="950" spans="1:5">
      <c r="A950" s="265" t="str">
        <f t="shared" si="14"/>
        <v>3365</v>
      </c>
      <c r="B950" s="265">
        <v>3365</v>
      </c>
      <c r="C950" s="265" t="s">
        <v>21613</v>
      </c>
      <c r="D950" s="265" t="s">
        <v>8502</v>
      </c>
      <c r="E950" s="290" t="s">
        <v>18084</v>
      </c>
    </row>
    <row r="951" spans="1:5">
      <c r="A951" s="265" t="str">
        <f t="shared" si="14"/>
        <v>3378</v>
      </c>
      <c r="B951" s="265">
        <v>3378</v>
      </c>
      <c r="C951" s="265" t="s">
        <v>19064</v>
      </c>
      <c r="D951" s="265" t="s">
        <v>8502</v>
      </c>
      <c r="E951" s="290" t="s">
        <v>26275</v>
      </c>
    </row>
    <row r="952" spans="1:5">
      <c r="A952" s="265" t="str">
        <f t="shared" si="14"/>
        <v>3379</v>
      </c>
      <c r="B952" s="265">
        <v>3379</v>
      </c>
      <c r="C952" s="265" t="s">
        <v>19066</v>
      </c>
      <c r="D952" s="265" t="s">
        <v>8502</v>
      </c>
      <c r="E952" s="290" t="s">
        <v>26276</v>
      </c>
    </row>
    <row r="953" spans="1:5">
      <c r="A953" s="265" t="str">
        <f t="shared" si="14"/>
        <v>3380</v>
      </c>
      <c r="B953" s="265">
        <v>3380</v>
      </c>
      <c r="C953" s="265" t="s">
        <v>19065</v>
      </c>
      <c r="D953" s="265" t="s">
        <v>8502</v>
      </c>
      <c r="E953" s="290" t="s">
        <v>26277</v>
      </c>
    </row>
    <row r="954" spans="1:5">
      <c r="A954" s="265" t="str">
        <f t="shared" si="14"/>
        <v>3384</v>
      </c>
      <c r="B954" s="265">
        <v>3384</v>
      </c>
      <c r="C954" s="265" t="s">
        <v>23424</v>
      </c>
      <c r="D954" s="265" t="s">
        <v>8502</v>
      </c>
      <c r="E954" s="290" t="s">
        <v>26278</v>
      </c>
    </row>
    <row r="955" spans="1:5">
      <c r="A955" s="265" t="str">
        <f t="shared" si="14"/>
        <v>3389</v>
      </c>
      <c r="B955" s="265">
        <v>3389</v>
      </c>
      <c r="C955" s="265" t="s">
        <v>21639</v>
      </c>
      <c r="D955" s="265" t="s">
        <v>8502</v>
      </c>
      <c r="E955" s="290" t="s">
        <v>11755</v>
      </c>
    </row>
    <row r="956" spans="1:5">
      <c r="A956" s="265" t="str">
        <f t="shared" si="14"/>
        <v>3390</v>
      </c>
      <c r="B956" s="265">
        <v>3390</v>
      </c>
      <c r="C956" s="265" t="s">
        <v>21640</v>
      </c>
      <c r="D956" s="265" t="s">
        <v>8502</v>
      </c>
      <c r="E956" s="290" t="s">
        <v>8727</v>
      </c>
    </row>
    <row r="957" spans="1:5">
      <c r="A957" s="265" t="str">
        <f t="shared" si="14"/>
        <v>3391</v>
      </c>
      <c r="B957" s="265">
        <v>3391</v>
      </c>
      <c r="C957" s="265" t="s">
        <v>21638</v>
      </c>
      <c r="D957" s="265" t="s">
        <v>8502</v>
      </c>
      <c r="E957" s="290" t="s">
        <v>9474</v>
      </c>
    </row>
    <row r="958" spans="1:5">
      <c r="A958" s="265" t="str">
        <f t="shared" si="14"/>
        <v>3393</v>
      </c>
      <c r="B958" s="265">
        <v>3393</v>
      </c>
      <c r="C958" s="265" t="s">
        <v>21672</v>
      </c>
      <c r="D958" s="265" t="s">
        <v>8502</v>
      </c>
      <c r="E958" s="290" t="s">
        <v>26279</v>
      </c>
    </row>
    <row r="959" spans="1:5">
      <c r="A959" s="265" t="str">
        <f t="shared" si="14"/>
        <v>3394</v>
      </c>
      <c r="B959" s="265">
        <v>3394</v>
      </c>
      <c r="C959" s="265" t="s">
        <v>21671</v>
      </c>
      <c r="D959" s="265" t="s">
        <v>8502</v>
      </c>
      <c r="E959" s="290" t="s">
        <v>26280</v>
      </c>
    </row>
    <row r="960" spans="1:5">
      <c r="A960" s="265" t="str">
        <f t="shared" si="14"/>
        <v>3395</v>
      </c>
      <c r="B960" s="265">
        <v>3395</v>
      </c>
      <c r="C960" s="265" t="s">
        <v>21674</v>
      </c>
      <c r="D960" s="265" t="s">
        <v>8502</v>
      </c>
      <c r="E960" s="290" t="s">
        <v>26281</v>
      </c>
    </row>
    <row r="961" spans="1:5">
      <c r="A961" s="265" t="str">
        <f t="shared" si="14"/>
        <v>3396</v>
      </c>
      <c r="B961" s="265">
        <v>3396</v>
      </c>
      <c r="C961" s="265" t="s">
        <v>23426</v>
      </c>
      <c r="D961" s="265" t="s">
        <v>8502</v>
      </c>
      <c r="E961" s="290" t="s">
        <v>8996</v>
      </c>
    </row>
    <row r="962" spans="1:5">
      <c r="A962" s="265" t="str">
        <f t="shared" si="14"/>
        <v>3398</v>
      </c>
      <c r="B962" s="265">
        <v>3398</v>
      </c>
      <c r="C962" s="265" t="s">
        <v>21676</v>
      </c>
      <c r="D962" s="265" t="s">
        <v>8502</v>
      </c>
      <c r="E962" s="290" t="s">
        <v>10214</v>
      </c>
    </row>
    <row r="963" spans="1:5">
      <c r="A963" s="265" t="str">
        <f t="shared" ref="A963:A1026" si="15">IF(ISERROR(SEARCH("/",B963)=6),TRIM(CLEAN(B963)),IF(SEARCH("/",B963)=6,IF(LEN(TRIM(CLEAN(B963)))=7,LEFT(TRIM(CLEAN(B963)),6)&amp;"00"&amp;RIGHT(TRIM(CLEAN(B963)),1),LEFT(TRIM(CLEAN(B963)),6)&amp;"0"&amp;RIGHT(TRIM(CLEAN(B963)),2)),TRIM(CLEAN(B963))))</f>
        <v>3405</v>
      </c>
      <c r="B963" s="265">
        <v>3405</v>
      </c>
      <c r="C963" s="265" t="s">
        <v>21670</v>
      </c>
      <c r="D963" s="265" t="s">
        <v>8502</v>
      </c>
      <c r="E963" s="290" t="s">
        <v>17509</v>
      </c>
    </row>
    <row r="964" spans="1:5">
      <c r="A964" s="265" t="str">
        <f t="shared" si="15"/>
        <v>3406</v>
      </c>
      <c r="B964" s="265">
        <v>3406</v>
      </c>
      <c r="C964" s="265" t="s">
        <v>21673</v>
      </c>
      <c r="D964" s="265" t="s">
        <v>8502</v>
      </c>
      <c r="E964" s="290" t="s">
        <v>23100</v>
      </c>
    </row>
    <row r="965" spans="1:5">
      <c r="A965" s="265" t="str">
        <f t="shared" si="15"/>
        <v>3408</v>
      </c>
      <c r="B965" s="265">
        <v>3408</v>
      </c>
      <c r="C965" s="265" t="s">
        <v>22989</v>
      </c>
      <c r="D965" s="265" t="s">
        <v>8500</v>
      </c>
      <c r="E965" s="290" t="s">
        <v>14365</v>
      </c>
    </row>
    <row r="966" spans="1:5">
      <c r="A966" s="265" t="str">
        <f t="shared" si="15"/>
        <v>3409</v>
      </c>
      <c r="B966" s="265">
        <v>3409</v>
      </c>
      <c r="C966" s="265" t="s">
        <v>22990</v>
      </c>
      <c r="D966" s="265" t="s">
        <v>8500</v>
      </c>
      <c r="E966" s="290" t="s">
        <v>23229</v>
      </c>
    </row>
    <row r="967" spans="1:5">
      <c r="A967" s="265" t="str">
        <f t="shared" si="15"/>
        <v>3410</v>
      </c>
      <c r="B967" s="265">
        <v>3410</v>
      </c>
      <c r="C967" s="265" t="s">
        <v>19234</v>
      </c>
      <c r="D967" s="265" t="s">
        <v>8506</v>
      </c>
      <c r="E967" s="290" t="s">
        <v>14164</v>
      </c>
    </row>
    <row r="968" spans="1:5">
      <c r="A968" s="265" t="str">
        <f t="shared" si="15"/>
        <v>3411</v>
      </c>
      <c r="B968" s="265">
        <v>3411</v>
      </c>
      <c r="C968" s="265" t="s">
        <v>22986</v>
      </c>
      <c r="D968" s="265" t="s">
        <v>8506</v>
      </c>
      <c r="E968" s="290" t="s">
        <v>26282</v>
      </c>
    </row>
    <row r="969" spans="1:5">
      <c r="A969" s="265" t="str">
        <f t="shared" si="15"/>
        <v>3412</v>
      </c>
      <c r="B969" s="265">
        <v>3412</v>
      </c>
      <c r="C969" s="265" t="s">
        <v>22680</v>
      </c>
      <c r="D969" s="265" t="s">
        <v>8500</v>
      </c>
      <c r="E969" s="290" t="s">
        <v>26283</v>
      </c>
    </row>
    <row r="970" spans="1:5">
      <c r="A970" s="265" t="str">
        <f t="shared" si="15"/>
        <v>3413</v>
      </c>
      <c r="B970" s="265">
        <v>3413</v>
      </c>
      <c r="C970" s="265" t="s">
        <v>22681</v>
      </c>
      <c r="D970" s="265" t="s">
        <v>8500</v>
      </c>
      <c r="E970" s="290" t="s">
        <v>17556</v>
      </c>
    </row>
    <row r="971" spans="1:5">
      <c r="A971" s="265" t="str">
        <f t="shared" si="15"/>
        <v>3421</v>
      </c>
      <c r="B971" s="265">
        <v>3421</v>
      </c>
      <c r="C971" s="265" t="s">
        <v>21685</v>
      </c>
      <c r="D971" s="265" t="s">
        <v>8500</v>
      </c>
      <c r="E971" s="290" t="s">
        <v>26284</v>
      </c>
    </row>
    <row r="972" spans="1:5">
      <c r="A972" s="265" t="str">
        <f t="shared" si="15"/>
        <v>3423</v>
      </c>
      <c r="B972" s="265">
        <v>3423</v>
      </c>
      <c r="C972" s="265" t="s">
        <v>21686</v>
      </c>
      <c r="D972" s="265" t="s">
        <v>8500</v>
      </c>
      <c r="E972" s="290" t="s">
        <v>26285</v>
      </c>
    </row>
    <row r="973" spans="1:5">
      <c r="A973" s="265" t="str">
        <f t="shared" si="15"/>
        <v>3428</v>
      </c>
      <c r="B973" s="265">
        <v>3428</v>
      </c>
      <c r="C973" s="265" t="s">
        <v>21680</v>
      </c>
      <c r="D973" s="265" t="s">
        <v>8500</v>
      </c>
      <c r="E973" s="290" t="s">
        <v>26286</v>
      </c>
    </row>
    <row r="974" spans="1:5">
      <c r="A974" s="265" t="str">
        <f t="shared" si="15"/>
        <v>3429</v>
      </c>
      <c r="B974" s="265">
        <v>3429</v>
      </c>
      <c r="C974" s="265" t="s">
        <v>21681</v>
      </c>
      <c r="D974" s="265" t="s">
        <v>8500</v>
      </c>
      <c r="E974" s="290" t="s">
        <v>26287</v>
      </c>
    </row>
    <row r="975" spans="1:5">
      <c r="A975" s="265" t="str">
        <f t="shared" si="15"/>
        <v>3437</v>
      </c>
      <c r="B975" s="265">
        <v>3437</v>
      </c>
      <c r="C975" s="265" t="s">
        <v>21678</v>
      </c>
      <c r="D975" s="265" t="s">
        <v>8500</v>
      </c>
      <c r="E975" s="290" t="s">
        <v>26288</v>
      </c>
    </row>
    <row r="976" spans="1:5">
      <c r="A976" s="265" t="str">
        <f t="shared" si="15"/>
        <v>3441</v>
      </c>
      <c r="B976" s="265">
        <v>3441</v>
      </c>
      <c r="C976" s="265" t="s">
        <v>20689</v>
      </c>
      <c r="D976" s="265" t="s">
        <v>8502</v>
      </c>
      <c r="E976" s="290" t="s">
        <v>13813</v>
      </c>
    </row>
    <row r="977" spans="1:5">
      <c r="A977" s="265" t="str">
        <f t="shared" si="15"/>
        <v>3442</v>
      </c>
      <c r="B977" s="265">
        <v>3442</v>
      </c>
      <c r="C977" s="265" t="s">
        <v>20694</v>
      </c>
      <c r="D977" s="265" t="s">
        <v>8502</v>
      </c>
      <c r="E977" s="290" t="s">
        <v>8550</v>
      </c>
    </row>
    <row r="978" spans="1:5">
      <c r="A978" s="265" t="str">
        <f t="shared" si="15"/>
        <v>3443</v>
      </c>
      <c r="B978" s="265">
        <v>3443</v>
      </c>
      <c r="C978" s="265" t="s">
        <v>20705</v>
      </c>
      <c r="D978" s="265" t="s">
        <v>8502</v>
      </c>
      <c r="E978" s="290" t="s">
        <v>12812</v>
      </c>
    </row>
    <row r="979" spans="1:5">
      <c r="A979" s="265" t="str">
        <f t="shared" si="15"/>
        <v>3444</v>
      </c>
      <c r="B979" s="265">
        <v>3444</v>
      </c>
      <c r="C979" s="265" t="s">
        <v>20690</v>
      </c>
      <c r="D979" s="265" t="s">
        <v>8502</v>
      </c>
      <c r="E979" s="290" t="s">
        <v>16347</v>
      </c>
    </row>
    <row r="980" spans="1:5">
      <c r="A980" s="265" t="str">
        <f t="shared" si="15"/>
        <v>3445</v>
      </c>
      <c r="B980" s="265">
        <v>3445</v>
      </c>
      <c r="C980" s="265" t="s">
        <v>20688</v>
      </c>
      <c r="D980" s="265" t="s">
        <v>8502</v>
      </c>
      <c r="E980" s="290" t="s">
        <v>26289</v>
      </c>
    </row>
    <row r="981" spans="1:5">
      <c r="A981" s="265" t="str">
        <f t="shared" si="15"/>
        <v>3446</v>
      </c>
      <c r="B981" s="265">
        <v>3446</v>
      </c>
      <c r="C981" s="265" t="s">
        <v>20687</v>
      </c>
      <c r="D981" s="265" t="s">
        <v>8502</v>
      </c>
      <c r="E981" s="290" t="s">
        <v>26290</v>
      </c>
    </row>
    <row r="982" spans="1:5">
      <c r="A982" s="265" t="str">
        <f t="shared" si="15"/>
        <v>3447</v>
      </c>
      <c r="B982" s="265">
        <v>3447</v>
      </c>
      <c r="C982" s="265" t="s">
        <v>20693</v>
      </c>
      <c r="D982" s="265" t="s">
        <v>8502</v>
      </c>
      <c r="E982" s="290" t="s">
        <v>26291</v>
      </c>
    </row>
    <row r="983" spans="1:5">
      <c r="A983" s="265" t="str">
        <f t="shared" si="15"/>
        <v>3448</v>
      </c>
      <c r="B983" s="265">
        <v>3448</v>
      </c>
      <c r="C983" s="265" t="s">
        <v>20695</v>
      </c>
      <c r="D983" s="265" t="s">
        <v>8502</v>
      </c>
      <c r="E983" s="290" t="s">
        <v>24991</v>
      </c>
    </row>
    <row r="984" spans="1:5">
      <c r="A984" s="265" t="str">
        <f t="shared" si="15"/>
        <v>3449</v>
      </c>
      <c r="B984" s="265">
        <v>3449</v>
      </c>
      <c r="C984" s="265" t="s">
        <v>20696</v>
      </c>
      <c r="D984" s="265" t="s">
        <v>8502</v>
      </c>
      <c r="E984" s="290" t="s">
        <v>19886</v>
      </c>
    </row>
    <row r="985" spans="1:5">
      <c r="A985" s="265" t="str">
        <f t="shared" si="15"/>
        <v>3450</v>
      </c>
      <c r="B985" s="265">
        <v>3450</v>
      </c>
      <c r="C985" s="265" t="s">
        <v>20704</v>
      </c>
      <c r="D985" s="265" t="s">
        <v>8502</v>
      </c>
      <c r="E985" s="290" t="s">
        <v>8536</v>
      </c>
    </row>
    <row r="986" spans="1:5">
      <c r="A986" s="265" t="str">
        <f t="shared" si="15"/>
        <v>3451</v>
      </c>
      <c r="B986" s="265">
        <v>3451</v>
      </c>
      <c r="C986" s="265" t="s">
        <v>20708</v>
      </c>
      <c r="D986" s="265" t="s">
        <v>8502</v>
      </c>
      <c r="E986" s="290" t="s">
        <v>8985</v>
      </c>
    </row>
    <row r="987" spans="1:5">
      <c r="A987" s="265" t="str">
        <f t="shared" si="15"/>
        <v>3452</v>
      </c>
      <c r="B987" s="265">
        <v>3452</v>
      </c>
      <c r="C987" s="265" t="s">
        <v>20707</v>
      </c>
      <c r="D987" s="265" t="s">
        <v>8502</v>
      </c>
      <c r="E987" s="290" t="s">
        <v>26292</v>
      </c>
    </row>
    <row r="988" spans="1:5">
      <c r="A988" s="265" t="str">
        <f t="shared" si="15"/>
        <v>3453</v>
      </c>
      <c r="B988" s="265">
        <v>3453</v>
      </c>
      <c r="C988" s="265" t="s">
        <v>20706</v>
      </c>
      <c r="D988" s="265" t="s">
        <v>8502</v>
      </c>
      <c r="E988" s="290" t="s">
        <v>26293</v>
      </c>
    </row>
    <row r="989" spans="1:5">
      <c r="A989" s="265" t="str">
        <f t="shared" si="15"/>
        <v>3454</v>
      </c>
      <c r="B989" s="265">
        <v>3454</v>
      </c>
      <c r="C989" s="265" t="s">
        <v>20709</v>
      </c>
      <c r="D989" s="265" t="s">
        <v>8502</v>
      </c>
      <c r="E989" s="290" t="s">
        <v>26294</v>
      </c>
    </row>
    <row r="990" spans="1:5">
      <c r="A990" s="265" t="str">
        <f t="shared" si="15"/>
        <v>3455</v>
      </c>
      <c r="B990" s="265">
        <v>3455</v>
      </c>
      <c r="C990" s="265" t="s">
        <v>20714</v>
      </c>
      <c r="D990" s="265" t="s">
        <v>8502</v>
      </c>
      <c r="E990" s="290" t="s">
        <v>8586</v>
      </c>
    </row>
    <row r="991" spans="1:5">
      <c r="A991" s="265" t="str">
        <f t="shared" si="15"/>
        <v>3456</v>
      </c>
      <c r="B991" s="265">
        <v>3456</v>
      </c>
      <c r="C991" s="265" t="s">
        <v>20718</v>
      </c>
      <c r="D991" s="265" t="s">
        <v>8502</v>
      </c>
      <c r="E991" s="290" t="s">
        <v>12831</v>
      </c>
    </row>
    <row r="992" spans="1:5">
      <c r="A992" s="265" t="str">
        <f t="shared" si="15"/>
        <v>3457</v>
      </c>
      <c r="B992" s="265">
        <v>3457</v>
      </c>
      <c r="C992" s="265" t="s">
        <v>20712</v>
      </c>
      <c r="D992" s="265" t="s">
        <v>8502</v>
      </c>
      <c r="E992" s="290" t="s">
        <v>18575</v>
      </c>
    </row>
    <row r="993" spans="1:5">
      <c r="A993" s="265" t="str">
        <f t="shared" si="15"/>
        <v>3458</v>
      </c>
      <c r="B993" s="265">
        <v>3458</v>
      </c>
      <c r="C993" s="265" t="s">
        <v>20711</v>
      </c>
      <c r="D993" s="265" t="s">
        <v>8502</v>
      </c>
      <c r="E993" s="290" t="s">
        <v>13926</v>
      </c>
    </row>
    <row r="994" spans="1:5">
      <c r="A994" s="265" t="str">
        <f t="shared" si="15"/>
        <v>3459</v>
      </c>
      <c r="B994" s="265">
        <v>3459</v>
      </c>
      <c r="C994" s="265" t="s">
        <v>20719</v>
      </c>
      <c r="D994" s="265" t="s">
        <v>8502</v>
      </c>
      <c r="E994" s="290" t="s">
        <v>26295</v>
      </c>
    </row>
    <row r="995" spans="1:5">
      <c r="A995" s="265" t="str">
        <f t="shared" si="15"/>
        <v>3460</v>
      </c>
      <c r="B995" s="265">
        <v>3460</v>
      </c>
      <c r="C995" s="265" t="s">
        <v>20721</v>
      </c>
      <c r="D995" s="265" t="s">
        <v>8502</v>
      </c>
      <c r="E995" s="290" t="s">
        <v>26296</v>
      </c>
    </row>
    <row r="996" spans="1:5">
      <c r="A996" s="265" t="str">
        <f t="shared" si="15"/>
        <v>3461</v>
      </c>
      <c r="B996" s="265">
        <v>3461</v>
      </c>
      <c r="C996" s="265" t="s">
        <v>20722</v>
      </c>
      <c r="D996" s="265" t="s">
        <v>8502</v>
      </c>
      <c r="E996" s="290" t="s">
        <v>26297</v>
      </c>
    </row>
    <row r="997" spans="1:5">
      <c r="A997" s="265" t="str">
        <f t="shared" si="15"/>
        <v>3462</v>
      </c>
      <c r="B997" s="265">
        <v>3462</v>
      </c>
      <c r="C997" s="265" t="s">
        <v>20686</v>
      </c>
      <c r="D997" s="265" t="s">
        <v>8502</v>
      </c>
      <c r="E997" s="290" t="s">
        <v>9756</v>
      </c>
    </row>
    <row r="998" spans="1:5">
      <c r="A998" s="265" t="str">
        <f t="shared" si="15"/>
        <v>3463</v>
      </c>
      <c r="B998" s="265">
        <v>3463</v>
      </c>
      <c r="C998" s="265" t="s">
        <v>20681</v>
      </c>
      <c r="D998" s="265" t="s">
        <v>8502</v>
      </c>
      <c r="E998" s="290" t="s">
        <v>18741</v>
      </c>
    </row>
    <row r="999" spans="1:5">
      <c r="A999" s="265" t="str">
        <f t="shared" si="15"/>
        <v>3464</v>
      </c>
      <c r="B999" s="265">
        <v>3464</v>
      </c>
      <c r="C999" s="265" t="s">
        <v>20682</v>
      </c>
      <c r="D999" s="265" t="s">
        <v>8502</v>
      </c>
      <c r="E999" s="290" t="s">
        <v>18741</v>
      </c>
    </row>
    <row r="1000" spans="1:5">
      <c r="A1000" s="265" t="str">
        <f t="shared" si="15"/>
        <v>3465</v>
      </c>
      <c r="B1000" s="265">
        <v>3465</v>
      </c>
      <c r="C1000" s="265" t="s">
        <v>20679</v>
      </c>
      <c r="D1000" s="265" t="s">
        <v>8502</v>
      </c>
      <c r="E1000" s="290" t="s">
        <v>25050</v>
      </c>
    </row>
    <row r="1001" spans="1:5">
      <c r="A1001" s="265" t="str">
        <f t="shared" si="15"/>
        <v>3466</v>
      </c>
      <c r="B1001" s="265">
        <v>3466</v>
      </c>
      <c r="C1001" s="265" t="s">
        <v>20683</v>
      </c>
      <c r="D1001" s="265" t="s">
        <v>8502</v>
      </c>
      <c r="E1001" s="290" t="s">
        <v>26298</v>
      </c>
    </row>
    <row r="1002" spans="1:5">
      <c r="A1002" s="265" t="str">
        <f t="shared" si="15"/>
        <v>3467</v>
      </c>
      <c r="B1002" s="265">
        <v>3467</v>
      </c>
      <c r="C1002" s="265" t="s">
        <v>20685</v>
      </c>
      <c r="D1002" s="265" t="s">
        <v>8502</v>
      </c>
      <c r="E1002" s="290" t="s">
        <v>26299</v>
      </c>
    </row>
    <row r="1003" spans="1:5">
      <c r="A1003" s="265" t="str">
        <f t="shared" si="15"/>
        <v>3468</v>
      </c>
      <c r="B1003" s="265">
        <v>3468</v>
      </c>
      <c r="C1003" s="265" t="s">
        <v>20678</v>
      </c>
      <c r="D1003" s="265" t="s">
        <v>8502</v>
      </c>
      <c r="E1003" s="290" t="s">
        <v>19405</v>
      </c>
    </row>
    <row r="1004" spans="1:5">
      <c r="A1004" s="265" t="str">
        <f t="shared" si="15"/>
        <v>3469</v>
      </c>
      <c r="B1004" s="265">
        <v>3469</v>
      </c>
      <c r="C1004" s="265" t="s">
        <v>20720</v>
      </c>
      <c r="D1004" s="265" t="s">
        <v>8502</v>
      </c>
      <c r="E1004" s="290" t="s">
        <v>26300</v>
      </c>
    </row>
    <row r="1005" spans="1:5">
      <c r="A1005" s="265" t="str">
        <f t="shared" si="15"/>
        <v>3470</v>
      </c>
      <c r="B1005" s="265">
        <v>3470</v>
      </c>
      <c r="C1005" s="265" t="s">
        <v>20716</v>
      </c>
      <c r="D1005" s="265" t="s">
        <v>8502</v>
      </c>
      <c r="E1005" s="290" t="s">
        <v>25725</v>
      </c>
    </row>
    <row r="1006" spans="1:5">
      <c r="A1006" s="265" t="str">
        <f t="shared" si="15"/>
        <v>3471</v>
      </c>
      <c r="B1006" s="265">
        <v>3471</v>
      </c>
      <c r="C1006" s="265" t="s">
        <v>20717</v>
      </c>
      <c r="D1006" s="265" t="s">
        <v>8502</v>
      </c>
      <c r="E1006" s="290" t="s">
        <v>24813</v>
      </c>
    </row>
    <row r="1007" spans="1:5">
      <c r="A1007" s="265" t="str">
        <f t="shared" si="15"/>
        <v>3472</v>
      </c>
      <c r="B1007" s="265">
        <v>3472</v>
      </c>
      <c r="C1007" s="265" t="s">
        <v>20715</v>
      </c>
      <c r="D1007" s="265" t="s">
        <v>8502</v>
      </c>
      <c r="E1007" s="290" t="s">
        <v>9456</v>
      </c>
    </row>
    <row r="1008" spans="1:5">
      <c r="A1008" s="265" t="str">
        <f t="shared" si="15"/>
        <v>3473</v>
      </c>
      <c r="B1008" s="265">
        <v>3473</v>
      </c>
      <c r="C1008" s="265" t="s">
        <v>20702</v>
      </c>
      <c r="D1008" s="265" t="s">
        <v>8502</v>
      </c>
      <c r="E1008" s="290" t="s">
        <v>16884</v>
      </c>
    </row>
    <row r="1009" spans="1:5">
      <c r="A1009" s="265" t="str">
        <f t="shared" si="15"/>
        <v>3474</v>
      </c>
      <c r="B1009" s="265">
        <v>3474</v>
      </c>
      <c r="C1009" s="265" t="s">
        <v>20703</v>
      </c>
      <c r="D1009" s="265" t="s">
        <v>8502</v>
      </c>
      <c r="E1009" s="290" t="s">
        <v>9213</v>
      </c>
    </row>
    <row r="1010" spans="1:5">
      <c r="A1010" s="265" t="str">
        <f t="shared" si="15"/>
        <v>3475</v>
      </c>
      <c r="B1010" s="265">
        <v>3475</v>
      </c>
      <c r="C1010" s="265" t="s">
        <v>21738</v>
      </c>
      <c r="D1010" s="265" t="s">
        <v>8502</v>
      </c>
      <c r="E1010" s="290" t="s">
        <v>9060</v>
      </c>
    </row>
    <row r="1011" spans="1:5">
      <c r="A1011" s="265" t="str">
        <f t="shared" si="15"/>
        <v>3477</v>
      </c>
      <c r="B1011" s="265">
        <v>3477</v>
      </c>
      <c r="C1011" s="265" t="s">
        <v>21843</v>
      </c>
      <c r="D1011" s="265" t="s">
        <v>8502</v>
      </c>
      <c r="E1011" s="290" t="s">
        <v>21844</v>
      </c>
    </row>
    <row r="1012" spans="1:5">
      <c r="A1012" s="265" t="str">
        <f t="shared" si="15"/>
        <v>3478</v>
      </c>
      <c r="B1012" s="265">
        <v>3478</v>
      </c>
      <c r="C1012" s="265" t="s">
        <v>21845</v>
      </c>
      <c r="D1012" s="265" t="s">
        <v>8502</v>
      </c>
      <c r="E1012" s="290" t="s">
        <v>18580</v>
      </c>
    </row>
    <row r="1013" spans="1:5">
      <c r="A1013" s="265" t="str">
        <f t="shared" si="15"/>
        <v>3481</v>
      </c>
      <c r="B1013" s="265">
        <v>3481</v>
      </c>
      <c r="C1013" s="265" t="s">
        <v>21776</v>
      </c>
      <c r="D1013" s="265" t="s">
        <v>8502</v>
      </c>
      <c r="E1013" s="290" t="s">
        <v>9472</v>
      </c>
    </row>
    <row r="1014" spans="1:5">
      <c r="A1014" s="265" t="str">
        <f t="shared" si="15"/>
        <v>3482</v>
      </c>
      <c r="B1014" s="265">
        <v>3482</v>
      </c>
      <c r="C1014" s="265" t="s">
        <v>21742</v>
      </c>
      <c r="D1014" s="265" t="s">
        <v>8502</v>
      </c>
      <c r="E1014" s="290" t="s">
        <v>8754</v>
      </c>
    </row>
    <row r="1015" spans="1:5">
      <c r="A1015" s="265" t="str">
        <f t="shared" si="15"/>
        <v>3485</v>
      </c>
      <c r="B1015" s="265">
        <v>3485</v>
      </c>
      <c r="C1015" s="265" t="s">
        <v>21739</v>
      </c>
      <c r="D1015" s="265" t="s">
        <v>8502</v>
      </c>
      <c r="E1015" s="290" t="s">
        <v>16366</v>
      </c>
    </row>
    <row r="1016" spans="1:5">
      <c r="A1016" s="265" t="str">
        <f t="shared" si="15"/>
        <v>3489</v>
      </c>
      <c r="B1016" s="265">
        <v>3489</v>
      </c>
      <c r="C1016" s="265" t="s">
        <v>21821</v>
      </c>
      <c r="D1016" s="265" t="s">
        <v>8502</v>
      </c>
      <c r="E1016" s="290" t="s">
        <v>21822</v>
      </c>
    </row>
    <row r="1017" spans="1:5">
      <c r="A1017" s="265" t="str">
        <f t="shared" si="15"/>
        <v>3491</v>
      </c>
      <c r="B1017" s="265">
        <v>3491</v>
      </c>
      <c r="C1017" s="265" t="s">
        <v>21772</v>
      </c>
      <c r="D1017" s="265" t="s">
        <v>8502</v>
      </c>
      <c r="E1017" s="290" t="s">
        <v>9165</v>
      </c>
    </row>
    <row r="1018" spans="1:5">
      <c r="A1018" s="265" t="str">
        <f t="shared" si="15"/>
        <v>3492</v>
      </c>
      <c r="B1018" s="265">
        <v>3492</v>
      </c>
      <c r="C1018" s="265" t="s">
        <v>21771</v>
      </c>
      <c r="D1018" s="265" t="s">
        <v>8502</v>
      </c>
      <c r="E1018" s="290" t="s">
        <v>18114</v>
      </c>
    </row>
    <row r="1019" spans="1:5">
      <c r="A1019" s="265" t="str">
        <f t="shared" si="15"/>
        <v>3493</v>
      </c>
      <c r="B1019" s="265">
        <v>3493</v>
      </c>
      <c r="C1019" s="265" t="s">
        <v>21773</v>
      </c>
      <c r="D1019" s="265" t="s">
        <v>8502</v>
      </c>
      <c r="E1019" s="290" t="s">
        <v>17611</v>
      </c>
    </row>
    <row r="1020" spans="1:5">
      <c r="A1020" s="265" t="str">
        <f t="shared" si="15"/>
        <v>3496</v>
      </c>
      <c r="B1020" s="265">
        <v>3496</v>
      </c>
      <c r="C1020" s="265" t="s">
        <v>21710</v>
      </c>
      <c r="D1020" s="265" t="s">
        <v>8502</v>
      </c>
      <c r="E1020" s="290" t="s">
        <v>18066</v>
      </c>
    </row>
    <row r="1021" spans="1:5">
      <c r="A1021" s="265" t="str">
        <f t="shared" si="15"/>
        <v>3497</v>
      </c>
      <c r="B1021" s="265">
        <v>3497</v>
      </c>
      <c r="C1021" s="265" t="s">
        <v>21708</v>
      </c>
      <c r="D1021" s="265" t="s">
        <v>8502</v>
      </c>
      <c r="E1021" s="290" t="s">
        <v>9419</v>
      </c>
    </row>
    <row r="1022" spans="1:5">
      <c r="A1022" s="265" t="str">
        <f t="shared" si="15"/>
        <v>3498</v>
      </c>
      <c r="B1022" s="265">
        <v>3498</v>
      </c>
      <c r="C1022" s="265" t="s">
        <v>21709</v>
      </c>
      <c r="D1022" s="265" t="s">
        <v>8502</v>
      </c>
      <c r="E1022" s="290" t="s">
        <v>8663</v>
      </c>
    </row>
    <row r="1023" spans="1:5">
      <c r="A1023" s="265" t="str">
        <f t="shared" si="15"/>
        <v>3499</v>
      </c>
      <c r="B1023" s="265">
        <v>3499</v>
      </c>
      <c r="C1023" s="265" t="s">
        <v>21838</v>
      </c>
      <c r="D1023" s="265" t="s">
        <v>8502</v>
      </c>
      <c r="E1023" s="290" t="s">
        <v>9256</v>
      </c>
    </row>
    <row r="1024" spans="1:5">
      <c r="A1024" s="265" t="str">
        <f t="shared" si="15"/>
        <v>3500</v>
      </c>
      <c r="B1024" s="265">
        <v>3500</v>
      </c>
      <c r="C1024" s="265" t="s">
        <v>21839</v>
      </c>
      <c r="D1024" s="265" t="s">
        <v>8502</v>
      </c>
      <c r="E1024" s="290" t="s">
        <v>8772</v>
      </c>
    </row>
    <row r="1025" spans="1:5">
      <c r="A1025" s="265" t="str">
        <f t="shared" si="15"/>
        <v>3501</v>
      </c>
      <c r="B1025" s="265">
        <v>3501</v>
      </c>
      <c r="C1025" s="265" t="s">
        <v>21840</v>
      </c>
      <c r="D1025" s="265" t="s">
        <v>8502</v>
      </c>
      <c r="E1025" s="290" t="s">
        <v>9429</v>
      </c>
    </row>
    <row r="1026" spans="1:5">
      <c r="A1026" s="265" t="str">
        <f t="shared" si="15"/>
        <v>3502</v>
      </c>
      <c r="B1026" s="265">
        <v>3502</v>
      </c>
      <c r="C1026" s="265" t="s">
        <v>21841</v>
      </c>
      <c r="D1026" s="265" t="s">
        <v>8502</v>
      </c>
      <c r="E1026" s="290" t="s">
        <v>8910</v>
      </c>
    </row>
    <row r="1027" spans="1:5">
      <c r="A1027" s="265" t="str">
        <f t="shared" ref="A1027:A1090" si="16">IF(ISERROR(SEARCH("/",B1027)=6),TRIM(CLEAN(B1027)),IF(SEARCH("/",B1027)=6,IF(LEN(TRIM(CLEAN(B1027)))=7,LEFT(TRIM(CLEAN(B1027)),6)&amp;"00"&amp;RIGHT(TRIM(CLEAN(B1027)),1),LEFT(TRIM(CLEAN(B1027)),6)&amp;"0"&amp;RIGHT(TRIM(CLEAN(B1027)),2)),TRIM(CLEAN(B1027))))</f>
        <v>3503</v>
      </c>
      <c r="B1027" s="265">
        <v>3503</v>
      </c>
      <c r="C1027" s="265" t="s">
        <v>21842</v>
      </c>
      <c r="D1027" s="265" t="s">
        <v>8502</v>
      </c>
      <c r="E1027" s="290" t="s">
        <v>17617</v>
      </c>
    </row>
    <row r="1028" spans="1:5">
      <c r="A1028" s="265" t="str">
        <f t="shared" si="16"/>
        <v>3505</v>
      </c>
      <c r="B1028" s="265">
        <v>3505</v>
      </c>
      <c r="C1028" s="265" t="s">
        <v>21743</v>
      </c>
      <c r="D1028" s="265" t="s">
        <v>8502</v>
      </c>
      <c r="E1028" s="290" t="s">
        <v>8749</v>
      </c>
    </row>
    <row r="1029" spans="1:5">
      <c r="A1029" s="265" t="str">
        <f t="shared" si="16"/>
        <v>3508</v>
      </c>
      <c r="B1029" s="265">
        <v>3508</v>
      </c>
      <c r="C1029" s="265" t="s">
        <v>21778</v>
      </c>
      <c r="D1029" s="265" t="s">
        <v>8502</v>
      </c>
      <c r="E1029" s="290" t="s">
        <v>19225</v>
      </c>
    </row>
    <row r="1030" spans="1:5">
      <c r="A1030" s="265" t="str">
        <f t="shared" si="16"/>
        <v>3509</v>
      </c>
      <c r="B1030" s="265">
        <v>3509</v>
      </c>
      <c r="C1030" s="265" t="s">
        <v>21760</v>
      </c>
      <c r="D1030" s="265" t="s">
        <v>8502</v>
      </c>
      <c r="E1030" s="290" t="s">
        <v>13053</v>
      </c>
    </row>
    <row r="1031" spans="1:5">
      <c r="A1031" s="265" t="str">
        <f t="shared" si="16"/>
        <v>3510</v>
      </c>
      <c r="B1031" s="265">
        <v>3510</v>
      </c>
      <c r="C1031" s="265" t="s">
        <v>21777</v>
      </c>
      <c r="D1031" s="265" t="s">
        <v>8502</v>
      </c>
      <c r="E1031" s="290" t="s">
        <v>9191</v>
      </c>
    </row>
    <row r="1032" spans="1:5">
      <c r="A1032" s="265" t="str">
        <f t="shared" si="16"/>
        <v>3511</v>
      </c>
      <c r="B1032" s="265">
        <v>3511</v>
      </c>
      <c r="C1032" s="265" t="s">
        <v>21848</v>
      </c>
      <c r="D1032" s="265" t="s">
        <v>8502</v>
      </c>
      <c r="E1032" s="290" t="s">
        <v>21849</v>
      </c>
    </row>
    <row r="1033" spans="1:5">
      <c r="A1033" s="265" t="str">
        <f t="shared" si="16"/>
        <v>3512</v>
      </c>
      <c r="B1033" s="265">
        <v>3512</v>
      </c>
      <c r="C1033" s="265" t="s">
        <v>21836</v>
      </c>
      <c r="D1033" s="265" t="s">
        <v>8502</v>
      </c>
      <c r="E1033" s="290" t="s">
        <v>21837</v>
      </c>
    </row>
    <row r="1034" spans="1:5">
      <c r="A1034" s="265" t="str">
        <f t="shared" si="16"/>
        <v>3513</v>
      </c>
      <c r="B1034" s="265">
        <v>3513</v>
      </c>
      <c r="C1034" s="265" t="s">
        <v>21770</v>
      </c>
      <c r="D1034" s="265" t="s">
        <v>8502</v>
      </c>
      <c r="E1034" s="290" t="s">
        <v>18594</v>
      </c>
    </row>
    <row r="1035" spans="1:5">
      <c r="A1035" s="265" t="str">
        <f t="shared" si="16"/>
        <v>3515</v>
      </c>
      <c r="B1035" s="265">
        <v>3515</v>
      </c>
      <c r="C1035" s="265" t="s">
        <v>21746</v>
      </c>
      <c r="D1035" s="265" t="s">
        <v>8502</v>
      </c>
      <c r="E1035" s="290" t="s">
        <v>8980</v>
      </c>
    </row>
    <row r="1036" spans="1:5">
      <c r="A1036" s="265" t="str">
        <f t="shared" si="16"/>
        <v>3516</v>
      </c>
      <c r="B1036" s="265">
        <v>3516</v>
      </c>
      <c r="C1036" s="265" t="s">
        <v>21744</v>
      </c>
      <c r="D1036" s="265" t="s">
        <v>8502</v>
      </c>
      <c r="E1036" s="290" t="s">
        <v>9085</v>
      </c>
    </row>
    <row r="1037" spans="1:5">
      <c r="A1037" s="265" t="str">
        <f t="shared" si="16"/>
        <v>3517</v>
      </c>
      <c r="B1037" s="265">
        <v>3517</v>
      </c>
      <c r="C1037" s="265" t="s">
        <v>21745</v>
      </c>
      <c r="D1037" s="265" t="s">
        <v>8502</v>
      </c>
      <c r="E1037" s="290" t="s">
        <v>11927</v>
      </c>
    </row>
    <row r="1038" spans="1:5">
      <c r="A1038" s="265" t="str">
        <f t="shared" si="16"/>
        <v>3518</v>
      </c>
      <c r="B1038" s="265">
        <v>3518</v>
      </c>
      <c r="C1038" s="265" t="s">
        <v>21754</v>
      </c>
      <c r="D1038" s="265" t="s">
        <v>8502</v>
      </c>
      <c r="E1038" s="290" t="s">
        <v>9131</v>
      </c>
    </row>
    <row r="1039" spans="1:5">
      <c r="A1039" s="265" t="str">
        <f t="shared" si="16"/>
        <v>3519</v>
      </c>
      <c r="B1039" s="265">
        <v>3519</v>
      </c>
      <c r="C1039" s="265" t="s">
        <v>21755</v>
      </c>
      <c r="D1039" s="265" t="s">
        <v>8502</v>
      </c>
      <c r="E1039" s="290" t="s">
        <v>11764</v>
      </c>
    </row>
    <row r="1040" spans="1:5">
      <c r="A1040" s="265" t="str">
        <f t="shared" si="16"/>
        <v>3520</v>
      </c>
      <c r="B1040" s="265">
        <v>3520</v>
      </c>
      <c r="C1040" s="265" t="s">
        <v>21756</v>
      </c>
      <c r="D1040" s="265" t="s">
        <v>8502</v>
      </c>
      <c r="E1040" s="290" t="s">
        <v>11689</v>
      </c>
    </row>
    <row r="1041" spans="1:5">
      <c r="A1041" s="265" t="str">
        <f t="shared" si="16"/>
        <v>3521</v>
      </c>
      <c r="B1041" s="265">
        <v>3521</v>
      </c>
      <c r="C1041" s="265" t="s">
        <v>21733</v>
      </c>
      <c r="D1041" s="265" t="s">
        <v>8502</v>
      </c>
      <c r="E1041" s="290" t="s">
        <v>18178</v>
      </c>
    </row>
    <row r="1042" spans="1:5">
      <c r="A1042" s="265" t="str">
        <f t="shared" si="16"/>
        <v>3522</v>
      </c>
      <c r="B1042" s="265">
        <v>3522</v>
      </c>
      <c r="C1042" s="265" t="s">
        <v>21735</v>
      </c>
      <c r="D1042" s="265" t="s">
        <v>8502</v>
      </c>
      <c r="E1042" s="290" t="s">
        <v>17627</v>
      </c>
    </row>
    <row r="1043" spans="1:5">
      <c r="A1043" s="265" t="str">
        <f t="shared" si="16"/>
        <v>3524</v>
      </c>
      <c r="B1043" s="265">
        <v>3524</v>
      </c>
      <c r="C1043" s="265" t="s">
        <v>21748</v>
      </c>
      <c r="D1043" s="265" t="s">
        <v>8502</v>
      </c>
      <c r="E1043" s="290" t="s">
        <v>8968</v>
      </c>
    </row>
    <row r="1044" spans="1:5">
      <c r="A1044" s="265" t="str">
        <f t="shared" si="16"/>
        <v>3525</v>
      </c>
      <c r="B1044" s="265">
        <v>3525</v>
      </c>
      <c r="C1044" s="265" t="s">
        <v>21846</v>
      </c>
      <c r="D1044" s="265" t="s">
        <v>8502</v>
      </c>
      <c r="E1044" s="290" t="s">
        <v>21847</v>
      </c>
    </row>
    <row r="1045" spans="1:5">
      <c r="A1045" s="265" t="str">
        <f t="shared" si="16"/>
        <v>3526</v>
      </c>
      <c r="B1045" s="265">
        <v>3526</v>
      </c>
      <c r="C1045" s="265" t="s">
        <v>21759</v>
      </c>
      <c r="D1045" s="265" t="s">
        <v>8502</v>
      </c>
      <c r="E1045" s="290" t="s">
        <v>15765</v>
      </c>
    </row>
    <row r="1046" spans="1:5">
      <c r="A1046" s="265" t="str">
        <f t="shared" si="16"/>
        <v>3527</v>
      </c>
      <c r="B1046" s="265">
        <v>3527</v>
      </c>
      <c r="C1046" s="265" t="s">
        <v>21736</v>
      </c>
      <c r="D1046" s="265" t="s">
        <v>8502</v>
      </c>
      <c r="E1046" s="290" t="s">
        <v>16506</v>
      </c>
    </row>
    <row r="1047" spans="1:5">
      <c r="A1047" s="265" t="str">
        <f t="shared" si="16"/>
        <v>3528</v>
      </c>
      <c r="B1047" s="265">
        <v>3528</v>
      </c>
      <c r="C1047" s="265" t="s">
        <v>21750</v>
      </c>
      <c r="D1047" s="265" t="s">
        <v>8502</v>
      </c>
      <c r="E1047" s="290" t="s">
        <v>11757</v>
      </c>
    </row>
    <row r="1048" spans="1:5">
      <c r="A1048" s="265" t="str">
        <f t="shared" si="16"/>
        <v>3529</v>
      </c>
      <c r="B1048" s="265">
        <v>3529</v>
      </c>
      <c r="C1048" s="265" t="s">
        <v>21764</v>
      </c>
      <c r="D1048" s="265" t="s">
        <v>8502</v>
      </c>
      <c r="E1048" s="290" t="s">
        <v>8618</v>
      </c>
    </row>
    <row r="1049" spans="1:5">
      <c r="A1049" s="265" t="str">
        <f t="shared" si="16"/>
        <v>3530</v>
      </c>
      <c r="B1049" s="265">
        <v>3530</v>
      </c>
      <c r="C1049" s="265" t="s">
        <v>21761</v>
      </c>
      <c r="D1049" s="265" t="s">
        <v>8502</v>
      </c>
      <c r="E1049" s="290" t="s">
        <v>21762</v>
      </c>
    </row>
    <row r="1050" spans="1:5">
      <c r="A1050" s="265" t="str">
        <f t="shared" si="16"/>
        <v>3531</v>
      </c>
      <c r="B1050" s="265">
        <v>3531</v>
      </c>
      <c r="C1050" s="265" t="s">
        <v>21734</v>
      </c>
      <c r="D1050" s="265" t="s">
        <v>8502</v>
      </c>
      <c r="E1050" s="290" t="s">
        <v>8523</v>
      </c>
    </row>
    <row r="1051" spans="1:5">
      <c r="A1051" s="265" t="str">
        <f t="shared" si="16"/>
        <v>3532</v>
      </c>
      <c r="B1051" s="265">
        <v>3532</v>
      </c>
      <c r="C1051" s="265" t="s">
        <v>21749</v>
      </c>
      <c r="D1051" s="265" t="s">
        <v>8502</v>
      </c>
      <c r="E1051" s="290" t="s">
        <v>13920</v>
      </c>
    </row>
    <row r="1052" spans="1:5">
      <c r="A1052" s="265" t="str">
        <f t="shared" si="16"/>
        <v>3533</v>
      </c>
      <c r="B1052" s="265">
        <v>3533</v>
      </c>
      <c r="C1052" s="265" t="s">
        <v>21706</v>
      </c>
      <c r="D1052" s="265" t="s">
        <v>8502</v>
      </c>
      <c r="E1052" s="290" t="s">
        <v>8569</v>
      </c>
    </row>
    <row r="1053" spans="1:5">
      <c r="A1053" s="265" t="str">
        <f t="shared" si="16"/>
        <v>3534</v>
      </c>
      <c r="B1053" s="265">
        <v>3534</v>
      </c>
      <c r="C1053" s="265" t="s">
        <v>21740</v>
      </c>
      <c r="D1053" s="265" t="s">
        <v>8502</v>
      </c>
      <c r="E1053" s="290" t="s">
        <v>16426</v>
      </c>
    </row>
    <row r="1054" spans="1:5">
      <c r="A1054" s="265" t="str">
        <f t="shared" si="16"/>
        <v>3535</v>
      </c>
      <c r="B1054" s="265">
        <v>3535</v>
      </c>
      <c r="C1054" s="265" t="s">
        <v>21766</v>
      </c>
      <c r="D1054" s="265" t="s">
        <v>8502</v>
      </c>
      <c r="E1054" s="290" t="s">
        <v>9079</v>
      </c>
    </row>
    <row r="1055" spans="1:5">
      <c r="A1055" s="265" t="str">
        <f t="shared" si="16"/>
        <v>3536</v>
      </c>
      <c r="B1055" s="265">
        <v>3536</v>
      </c>
      <c r="C1055" s="265" t="s">
        <v>21765</v>
      </c>
      <c r="D1055" s="265" t="s">
        <v>8502</v>
      </c>
      <c r="E1055" s="290" t="s">
        <v>9148</v>
      </c>
    </row>
    <row r="1056" spans="1:5">
      <c r="A1056" s="265" t="str">
        <f t="shared" si="16"/>
        <v>3538</v>
      </c>
      <c r="B1056" s="265">
        <v>3538</v>
      </c>
      <c r="C1056" s="265" t="s">
        <v>21707</v>
      </c>
      <c r="D1056" s="265" t="s">
        <v>8502</v>
      </c>
      <c r="E1056" s="290" t="s">
        <v>8534</v>
      </c>
    </row>
    <row r="1057" spans="1:5">
      <c r="A1057" s="265" t="str">
        <f t="shared" si="16"/>
        <v>3539</v>
      </c>
      <c r="B1057" s="265">
        <v>3539</v>
      </c>
      <c r="C1057" s="265" t="s">
        <v>21768</v>
      </c>
      <c r="D1057" s="265" t="s">
        <v>8502</v>
      </c>
      <c r="E1057" s="290" t="s">
        <v>21769</v>
      </c>
    </row>
    <row r="1058" spans="1:5">
      <c r="A1058" s="265" t="str">
        <f t="shared" si="16"/>
        <v>3540</v>
      </c>
      <c r="B1058" s="265">
        <v>3540</v>
      </c>
      <c r="C1058" s="265" t="s">
        <v>21767</v>
      </c>
      <c r="D1058" s="265" t="s">
        <v>8502</v>
      </c>
      <c r="E1058" s="290" t="s">
        <v>13235</v>
      </c>
    </row>
    <row r="1059" spans="1:5">
      <c r="A1059" s="265" t="str">
        <f t="shared" si="16"/>
        <v>3542</v>
      </c>
      <c r="B1059" s="265">
        <v>3542</v>
      </c>
      <c r="C1059" s="265" t="s">
        <v>21763</v>
      </c>
      <c r="D1059" s="265" t="s">
        <v>8502</v>
      </c>
      <c r="E1059" s="290" t="s">
        <v>9045</v>
      </c>
    </row>
    <row r="1060" spans="1:5">
      <c r="A1060" s="265" t="str">
        <f t="shared" si="16"/>
        <v>3543</v>
      </c>
      <c r="B1060" s="265">
        <v>3543</v>
      </c>
      <c r="C1060" s="265" t="s">
        <v>21741</v>
      </c>
      <c r="D1060" s="265" t="s">
        <v>8502</v>
      </c>
      <c r="E1060" s="290" t="s">
        <v>10754</v>
      </c>
    </row>
    <row r="1061" spans="1:5">
      <c r="A1061" s="265" t="str">
        <f t="shared" si="16"/>
        <v>3585</v>
      </c>
      <c r="B1061" s="265">
        <v>3585</v>
      </c>
      <c r="C1061" s="265" t="s">
        <v>23719</v>
      </c>
      <c r="D1061" s="265" t="s">
        <v>8502</v>
      </c>
      <c r="E1061" s="290" t="s">
        <v>9312</v>
      </c>
    </row>
    <row r="1062" spans="1:5">
      <c r="A1062" s="265" t="str">
        <f t="shared" si="16"/>
        <v>3586</v>
      </c>
      <c r="B1062" s="265">
        <v>3586</v>
      </c>
      <c r="C1062" s="265" t="s">
        <v>23723</v>
      </c>
      <c r="D1062" s="265" t="s">
        <v>8502</v>
      </c>
      <c r="E1062" s="290" t="s">
        <v>9161</v>
      </c>
    </row>
    <row r="1063" spans="1:5">
      <c r="A1063" s="265" t="str">
        <f t="shared" si="16"/>
        <v>3587</v>
      </c>
      <c r="B1063" s="265">
        <v>3587</v>
      </c>
      <c r="C1063" s="265" t="s">
        <v>23720</v>
      </c>
      <c r="D1063" s="265" t="s">
        <v>8502</v>
      </c>
      <c r="E1063" s="290" t="s">
        <v>24258</v>
      </c>
    </row>
    <row r="1064" spans="1:5">
      <c r="A1064" s="265" t="str">
        <f t="shared" si="16"/>
        <v>3588</v>
      </c>
      <c r="B1064" s="265">
        <v>3588</v>
      </c>
      <c r="C1064" s="265" t="s">
        <v>23718</v>
      </c>
      <c r="D1064" s="265" t="s">
        <v>8502</v>
      </c>
      <c r="E1064" s="290" t="s">
        <v>26301</v>
      </c>
    </row>
    <row r="1065" spans="1:5">
      <c r="A1065" s="265" t="str">
        <f t="shared" si="16"/>
        <v>3589</v>
      </c>
      <c r="B1065" s="265">
        <v>3589</v>
      </c>
      <c r="C1065" s="265" t="s">
        <v>23722</v>
      </c>
      <c r="D1065" s="265" t="s">
        <v>8502</v>
      </c>
      <c r="E1065" s="290" t="s">
        <v>25996</v>
      </c>
    </row>
    <row r="1066" spans="1:5">
      <c r="A1066" s="265" t="str">
        <f t="shared" si="16"/>
        <v>3590</v>
      </c>
      <c r="B1066" s="265">
        <v>3590</v>
      </c>
      <c r="C1066" s="265" t="s">
        <v>23721</v>
      </c>
      <c r="D1066" s="265" t="s">
        <v>8502</v>
      </c>
      <c r="E1066" s="290" t="s">
        <v>26302</v>
      </c>
    </row>
    <row r="1067" spans="1:5">
      <c r="A1067" s="265" t="str">
        <f t="shared" si="16"/>
        <v>3591</v>
      </c>
      <c r="B1067" s="265">
        <v>3591</v>
      </c>
      <c r="C1067" s="265" t="s">
        <v>23725</v>
      </c>
      <c r="D1067" s="265" t="s">
        <v>8502</v>
      </c>
      <c r="E1067" s="290" t="s">
        <v>26303</v>
      </c>
    </row>
    <row r="1068" spans="1:5">
      <c r="A1068" s="265" t="str">
        <f t="shared" si="16"/>
        <v>3592</v>
      </c>
      <c r="B1068" s="265">
        <v>3592</v>
      </c>
      <c r="C1068" s="265" t="s">
        <v>23724</v>
      </c>
      <c r="D1068" s="265" t="s">
        <v>8502</v>
      </c>
      <c r="E1068" s="290" t="s">
        <v>26304</v>
      </c>
    </row>
    <row r="1069" spans="1:5">
      <c r="A1069" s="265" t="str">
        <f t="shared" si="16"/>
        <v>3593</v>
      </c>
      <c r="B1069" s="265">
        <v>3593</v>
      </c>
      <c r="C1069" s="265" t="s">
        <v>23717</v>
      </c>
      <c r="D1069" s="265" t="s">
        <v>8502</v>
      </c>
      <c r="E1069" s="290" t="s">
        <v>26305</v>
      </c>
    </row>
    <row r="1070" spans="1:5">
      <c r="A1070" s="265" t="str">
        <f t="shared" si="16"/>
        <v>3649</v>
      </c>
      <c r="B1070" s="265">
        <v>3649</v>
      </c>
      <c r="C1070" s="265" t="s">
        <v>21897</v>
      </c>
      <c r="D1070" s="265" t="s">
        <v>8502</v>
      </c>
      <c r="E1070" s="290" t="s">
        <v>26306</v>
      </c>
    </row>
    <row r="1071" spans="1:5">
      <c r="A1071" s="265" t="str">
        <f t="shared" si="16"/>
        <v>3653</v>
      </c>
      <c r="B1071" s="265">
        <v>3653</v>
      </c>
      <c r="C1071" s="265" t="s">
        <v>21895</v>
      </c>
      <c r="D1071" s="265" t="s">
        <v>8502</v>
      </c>
      <c r="E1071" s="290" t="s">
        <v>26307</v>
      </c>
    </row>
    <row r="1072" spans="1:5">
      <c r="A1072" s="265" t="str">
        <f t="shared" si="16"/>
        <v>3654</v>
      </c>
      <c r="B1072" s="265">
        <v>3654</v>
      </c>
      <c r="C1072" s="265" t="s">
        <v>21872</v>
      </c>
      <c r="D1072" s="265" t="s">
        <v>8502</v>
      </c>
      <c r="E1072" s="290" t="s">
        <v>17692</v>
      </c>
    </row>
    <row r="1073" spans="1:5">
      <c r="A1073" s="265" t="str">
        <f t="shared" si="16"/>
        <v>3656</v>
      </c>
      <c r="B1073" s="265">
        <v>3656</v>
      </c>
      <c r="C1073" s="265" t="s">
        <v>21868</v>
      </c>
      <c r="D1073" s="265" t="s">
        <v>8502</v>
      </c>
      <c r="E1073" s="290" t="s">
        <v>21869</v>
      </c>
    </row>
    <row r="1074" spans="1:5">
      <c r="A1074" s="265" t="str">
        <f t="shared" si="16"/>
        <v>3657</v>
      </c>
      <c r="B1074" s="265">
        <v>3657</v>
      </c>
      <c r="C1074" s="265" t="s">
        <v>21874</v>
      </c>
      <c r="D1074" s="265" t="s">
        <v>8502</v>
      </c>
      <c r="E1074" s="290" t="s">
        <v>9356</v>
      </c>
    </row>
    <row r="1075" spans="1:5">
      <c r="A1075" s="265" t="str">
        <f t="shared" si="16"/>
        <v>3658</v>
      </c>
      <c r="B1075" s="265">
        <v>3658</v>
      </c>
      <c r="C1075" s="265" t="s">
        <v>21891</v>
      </c>
      <c r="D1075" s="265" t="s">
        <v>8502</v>
      </c>
      <c r="E1075" s="290" t="s">
        <v>18159</v>
      </c>
    </row>
    <row r="1076" spans="1:5">
      <c r="A1076" s="265" t="str">
        <f t="shared" si="16"/>
        <v>3659</v>
      </c>
      <c r="B1076" s="265">
        <v>3659</v>
      </c>
      <c r="C1076" s="265" t="s">
        <v>21887</v>
      </c>
      <c r="D1076" s="265" t="s">
        <v>8502</v>
      </c>
      <c r="E1076" s="290" t="s">
        <v>10127</v>
      </c>
    </row>
    <row r="1077" spans="1:5">
      <c r="A1077" s="265" t="str">
        <f t="shared" si="16"/>
        <v>3660</v>
      </c>
      <c r="B1077" s="265">
        <v>3660</v>
      </c>
      <c r="C1077" s="265" t="s">
        <v>21888</v>
      </c>
      <c r="D1077" s="265" t="s">
        <v>8502</v>
      </c>
      <c r="E1077" s="290" t="s">
        <v>10663</v>
      </c>
    </row>
    <row r="1078" spans="1:5">
      <c r="A1078" s="265" t="str">
        <f t="shared" si="16"/>
        <v>3661</v>
      </c>
      <c r="B1078" s="265">
        <v>3661</v>
      </c>
      <c r="C1078" s="265" t="s">
        <v>21890</v>
      </c>
      <c r="D1078" s="265" t="s">
        <v>8502</v>
      </c>
      <c r="E1078" s="290" t="s">
        <v>9503</v>
      </c>
    </row>
    <row r="1079" spans="1:5">
      <c r="A1079" s="265" t="str">
        <f t="shared" si="16"/>
        <v>3662</v>
      </c>
      <c r="B1079" s="265">
        <v>3662</v>
      </c>
      <c r="C1079" s="265" t="s">
        <v>21889</v>
      </c>
      <c r="D1079" s="265" t="s">
        <v>8502</v>
      </c>
      <c r="E1079" s="290" t="s">
        <v>18053</v>
      </c>
    </row>
    <row r="1080" spans="1:5">
      <c r="A1080" s="265" t="str">
        <f t="shared" si="16"/>
        <v>3664</v>
      </c>
      <c r="B1080" s="265">
        <v>3664</v>
      </c>
      <c r="C1080" s="265" t="s">
        <v>21873</v>
      </c>
      <c r="D1080" s="265" t="s">
        <v>8502</v>
      </c>
      <c r="E1080" s="290" t="s">
        <v>17036</v>
      </c>
    </row>
    <row r="1081" spans="1:5">
      <c r="A1081" s="265" t="str">
        <f t="shared" si="16"/>
        <v>3666</v>
      </c>
      <c r="B1081" s="265">
        <v>3666</v>
      </c>
      <c r="C1081" s="265" t="s">
        <v>21893</v>
      </c>
      <c r="D1081" s="265" t="s">
        <v>8502</v>
      </c>
      <c r="E1081" s="290" t="s">
        <v>16457</v>
      </c>
    </row>
    <row r="1082" spans="1:5">
      <c r="A1082" s="265" t="str">
        <f t="shared" si="16"/>
        <v>3668</v>
      </c>
      <c r="B1082" s="265">
        <v>3668</v>
      </c>
      <c r="C1082" s="265" t="s">
        <v>21867</v>
      </c>
      <c r="D1082" s="265" t="s">
        <v>8502</v>
      </c>
      <c r="E1082" s="290" t="s">
        <v>18731</v>
      </c>
    </row>
    <row r="1083" spans="1:5">
      <c r="A1083" s="265" t="str">
        <f t="shared" si="16"/>
        <v>3669</v>
      </c>
      <c r="B1083" s="265">
        <v>3669</v>
      </c>
      <c r="C1083" s="265" t="s">
        <v>21863</v>
      </c>
      <c r="D1083" s="265" t="s">
        <v>8502</v>
      </c>
      <c r="E1083" s="290" t="s">
        <v>9130</v>
      </c>
    </row>
    <row r="1084" spans="1:5">
      <c r="A1084" s="265" t="str">
        <f t="shared" si="16"/>
        <v>3670</v>
      </c>
      <c r="B1084" s="265">
        <v>3670</v>
      </c>
      <c r="C1084" s="265" t="s">
        <v>21892</v>
      </c>
      <c r="D1084" s="265" t="s">
        <v>8502</v>
      </c>
      <c r="E1084" s="290" t="s">
        <v>17491</v>
      </c>
    </row>
    <row r="1085" spans="1:5">
      <c r="A1085" s="265" t="str">
        <f t="shared" si="16"/>
        <v>3671</v>
      </c>
      <c r="B1085" s="265">
        <v>3671</v>
      </c>
      <c r="C1085" s="265" t="s">
        <v>21915</v>
      </c>
      <c r="D1085" s="265" t="s">
        <v>8510</v>
      </c>
      <c r="E1085" s="290" t="s">
        <v>8830</v>
      </c>
    </row>
    <row r="1086" spans="1:5">
      <c r="A1086" s="265" t="str">
        <f t="shared" si="16"/>
        <v>3672</v>
      </c>
      <c r="B1086" s="265">
        <v>3672</v>
      </c>
      <c r="C1086" s="265" t="s">
        <v>21914</v>
      </c>
      <c r="D1086" s="265" t="s">
        <v>8510</v>
      </c>
      <c r="E1086" s="290" t="s">
        <v>16501</v>
      </c>
    </row>
    <row r="1087" spans="1:5">
      <c r="A1087" s="265" t="str">
        <f t="shared" si="16"/>
        <v>3673</v>
      </c>
      <c r="B1087" s="265">
        <v>3673</v>
      </c>
      <c r="C1087" s="265" t="s">
        <v>21916</v>
      </c>
      <c r="D1087" s="265" t="s">
        <v>8510</v>
      </c>
      <c r="E1087" s="290" t="s">
        <v>9282</v>
      </c>
    </row>
    <row r="1088" spans="1:5">
      <c r="A1088" s="265" t="str">
        <f t="shared" si="16"/>
        <v>3674</v>
      </c>
      <c r="B1088" s="265">
        <v>3674</v>
      </c>
      <c r="C1088" s="265" t="s">
        <v>21908</v>
      </c>
      <c r="D1088" s="265" t="s">
        <v>8510</v>
      </c>
      <c r="E1088" s="290" t="s">
        <v>18726</v>
      </c>
    </row>
    <row r="1089" spans="1:5">
      <c r="A1089" s="265" t="str">
        <f t="shared" si="16"/>
        <v>3676</v>
      </c>
      <c r="B1089" s="265">
        <v>3676</v>
      </c>
      <c r="C1089" s="265" t="s">
        <v>21910</v>
      </c>
      <c r="D1089" s="265" t="s">
        <v>8510</v>
      </c>
      <c r="E1089" s="290" t="s">
        <v>21911</v>
      </c>
    </row>
    <row r="1090" spans="1:5">
      <c r="A1090" s="265" t="str">
        <f t="shared" si="16"/>
        <v>3678</v>
      </c>
      <c r="B1090" s="265">
        <v>3678</v>
      </c>
      <c r="C1090" s="265" t="s">
        <v>22841</v>
      </c>
      <c r="D1090" s="265" t="s">
        <v>8510</v>
      </c>
      <c r="E1090" s="290" t="s">
        <v>17747</v>
      </c>
    </row>
    <row r="1091" spans="1:5">
      <c r="A1091" s="265" t="str">
        <f t="shared" ref="A1091:A1154" si="17">IF(ISERROR(SEARCH("/",B1091)=6),TRIM(CLEAN(B1091)),IF(SEARCH("/",B1091)=6,IF(LEN(TRIM(CLEAN(B1091)))=7,LEFT(TRIM(CLEAN(B1091)),6)&amp;"00"&amp;RIGHT(TRIM(CLEAN(B1091)),1),LEFT(TRIM(CLEAN(B1091)),6)&amp;"0"&amp;RIGHT(TRIM(CLEAN(B1091)),2)),TRIM(CLEAN(B1091))))</f>
        <v>3679</v>
      </c>
      <c r="B1091" s="265">
        <v>3679</v>
      </c>
      <c r="C1091" s="265" t="s">
        <v>21912</v>
      </c>
      <c r="D1091" s="265" t="s">
        <v>8510</v>
      </c>
      <c r="E1091" s="290" t="s">
        <v>21913</v>
      </c>
    </row>
    <row r="1092" spans="1:5">
      <c r="A1092" s="265" t="str">
        <f t="shared" si="17"/>
        <v>3681</v>
      </c>
      <c r="B1092" s="265">
        <v>3681</v>
      </c>
      <c r="C1092" s="265" t="s">
        <v>21909</v>
      </c>
      <c r="D1092" s="265" t="s">
        <v>8510</v>
      </c>
      <c r="E1092" s="290" t="s">
        <v>16765</v>
      </c>
    </row>
    <row r="1093" spans="1:5">
      <c r="A1093" s="265" t="str">
        <f t="shared" si="17"/>
        <v>3729</v>
      </c>
      <c r="B1093" s="265">
        <v>3729</v>
      </c>
      <c r="C1093" s="265" t="s">
        <v>21918</v>
      </c>
      <c r="D1093" s="265" t="s">
        <v>8502</v>
      </c>
      <c r="E1093" s="290" t="s">
        <v>21919</v>
      </c>
    </row>
    <row r="1094" spans="1:5">
      <c r="A1094" s="265" t="str">
        <f t="shared" si="17"/>
        <v>3731</v>
      </c>
      <c r="B1094" s="265">
        <v>3731</v>
      </c>
      <c r="C1094" s="265" t="s">
        <v>21950</v>
      </c>
      <c r="D1094" s="265" t="s">
        <v>8500</v>
      </c>
      <c r="E1094" s="290" t="s">
        <v>24628</v>
      </c>
    </row>
    <row r="1095" spans="1:5">
      <c r="A1095" s="265" t="str">
        <f t="shared" si="17"/>
        <v>3733</v>
      </c>
      <c r="B1095" s="265">
        <v>3733</v>
      </c>
      <c r="C1095" s="265" t="s">
        <v>21949</v>
      </c>
      <c r="D1095" s="265" t="s">
        <v>8500</v>
      </c>
      <c r="E1095" s="290" t="s">
        <v>26308</v>
      </c>
    </row>
    <row r="1096" spans="1:5">
      <c r="A1096" s="265" t="str">
        <f t="shared" si="17"/>
        <v>3736</v>
      </c>
      <c r="B1096" s="265">
        <v>3736</v>
      </c>
      <c r="C1096" s="265" t="s">
        <v>21955</v>
      </c>
      <c r="D1096" s="265" t="s">
        <v>8500</v>
      </c>
      <c r="E1096" s="290" t="s">
        <v>18548</v>
      </c>
    </row>
    <row r="1097" spans="1:5">
      <c r="A1097" s="265" t="str">
        <f t="shared" si="17"/>
        <v>3737</v>
      </c>
      <c r="B1097" s="265">
        <v>3737</v>
      </c>
      <c r="C1097" s="265" t="s">
        <v>21964</v>
      </c>
      <c r="D1097" s="265" t="s">
        <v>8500</v>
      </c>
      <c r="E1097" s="290" t="s">
        <v>26309</v>
      </c>
    </row>
    <row r="1098" spans="1:5">
      <c r="A1098" s="265" t="str">
        <f t="shared" si="17"/>
        <v>3738</v>
      </c>
      <c r="B1098" s="265">
        <v>3738</v>
      </c>
      <c r="C1098" s="265" t="s">
        <v>21965</v>
      </c>
      <c r="D1098" s="265" t="s">
        <v>8500</v>
      </c>
      <c r="E1098" s="290" t="s">
        <v>26310</v>
      </c>
    </row>
    <row r="1099" spans="1:5">
      <c r="A1099" s="265" t="str">
        <f t="shared" si="17"/>
        <v>3739</v>
      </c>
      <c r="B1099" s="265">
        <v>3739</v>
      </c>
      <c r="C1099" s="265" t="s">
        <v>21963</v>
      </c>
      <c r="D1099" s="265" t="s">
        <v>8500</v>
      </c>
      <c r="E1099" s="290" t="s">
        <v>17975</v>
      </c>
    </row>
    <row r="1100" spans="1:5">
      <c r="A1100" s="265" t="str">
        <f t="shared" si="17"/>
        <v>3741</v>
      </c>
      <c r="B1100" s="265">
        <v>3741</v>
      </c>
      <c r="C1100" s="265" t="s">
        <v>21956</v>
      </c>
      <c r="D1100" s="265" t="s">
        <v>8500</v>
      </c>
      <c r="E1100" s="290" t="s">
        <v>16955</v>
      </c>
    </row>
    <row r="1101" spans="1:5">
      <c r="A1101" s="265" t="str">
        <f t="shared" si="17"/>
        <v>3742</v>
      </c>
      <c r="B1101" s="265">
        <v>3742</v>
      </c>
      <c r="C1101" s="265" t="s">
        <v>21969</v>
      </c>
      <c r="D1101" s="265" t="s">
        <v>8500</v>
      </c>
      <c r="E1101" s="290" t="s">
        <v>20077</v>
      </c>
    </row>
    <row r="1102" spans="1:5">
      <c r="A1102" s="265" t="str">
        <f t="shared" si="17"/>
        <v>3743</v>
      </c>
      <c r="B1102" s="265">
        <v>3743</v>
      </c>
      <c r="C1102" s="265" t="s">
        <v>21960</v>
      </c>
      <c r="D1102" s="265" t="s">
        <v>8500</v>
      </c>
      <c r="E1102" s="290" t="s">
        <v>18011</v>
      </c>
    </row>
    <row r="1103" spans="1:5">
      <c r="A1103" s="265" t="str">
        <f t="shared" si="17"/>
        <v>3744</v>
      </c>
      <c r="B1103" s="265">
        <v>3744</v>
      </c>
      <c r="C1103" s="265" t="s">
        <v>21961</v>
      </c>
      <c r="D1103" s="265" t="s">
        <v>8500</v>
      </c>
      <c r="E1103" s="290" t="s">
        <v>26311</v>
      </c>
    </row>
    <row r="1104" spans="1:5">
      <c r="A1104" s="265" t="str">
        <f t="shared" si="17"/>
        <v>3745</v>
      </c>
      <c r="B1104" s="265">
        <v>3745</v>
      </c>
      <c r="C1104" s="265" t="s">
        <v>21958</v>
      </c>
      <c r="D1104" s="265" t="s">
        <v>8500</v>
      </c>
      <c r="E1104" s="290" t="s">
        <v>26312</v>
      </c>
    </row>
    <row r="1105" spans="1:5">
      <c r="A1105" s="265" t="str">
        <f t="shared" si="17"/>
        <v>3746</v>
      </c>
      <c r="B1105" s="265">
        <v>3746</v>
      </c>
      <c r="C1105" s="265" t="s">
        <v>21970</v>
      </c>
      <c r="D1105" s="265" t="s">
        <v>8500</v>
      </c>
      <c r="E1105" s="290" t="s">
        <v>25719</v>
      </c>
    </row>
    <row r="1106" spans="1:5">
      <c r="A1106" s="265" t="str">
        <f t="shared" si="17"/>
        <v>3747</v>
      </c>
      <c r="B1106" s="265">
        <v>3747</v>
      </c>
      <c r="C1106" s="265" t="s">
        <v>21966</v>
      </c>
      <c r="D1106" s="265" t="s">
        <v>8500</v>
      </c>
      <c r="E1106" s="290" t="s">
        <v>26311</v>
      </c>
    </row>
    <row r="1107" spans="1:5">
      <c r="A1107" s="265" t="str">
        <f t="shared" si="17"/>
        <v>3749</v>
      </c>
      <c r="B1107" s="265">
        <v>3749</v>
      </c>
      <c r="C1107" s="265" t="s">
        <v>21995</v>
      </c>
      <c r="D1107" s="265" t="s">
        <v>8502</v>
      </c>
      <c r="E1107" s="290" t="s">
        <v>9203</v>
      </c>
    </row>
    <row r="1108" spans="1:5">
      <c r="A1108" s="265" t="str">
        <f t="shared" si="17"/>
        <v>3750</v>
      </c>
      <c r="B1108" s="265">
        <v>3750</v>
      </c>
      <c r="C1108" s="265" t="s">
        <v>21974</v>
      </c>
      <c r="D1108" s="265" t="s">
        <v>8502</v>
      </c>
      <c r="E1108" s="290" t="s">
        <v>9191</v>
      </c>
    </row>
    <row r="1109" spans="1:5">
      <c r="A1109" s="265" t="str">
        <f t="shared" si="17"/>
        <v>3751</v>
      </c>
      <c r="B1109" s="265">
        <v>3751</v>
      </c>
      <c r="C1109" s="265" t="s">
        <v>21996</v>
      </c>
      <c r="D1109" s="265" t="s">
        <v>8502</v>
      </c>
      <c r="E1109" s="290" t="s">
        <v>9204</v>
      </c>
    </row>
    <row r="1110" spans="1:5">
      <c r="A1110" s="265" t="str">
        <f t="shared" si="17"/>
        <v>3752</v>
      </c>
      <c r="B1110" s="265">
        <v>3752</v>
      </c>
      <c r="C1110" s="265" t="s">
        <v>21998</v>
      </c>
      <c r="D1110" s="265" t="s">
        <v>8502</v>
      </c>
      <c r="E1110" s="290" t="s">
        <v>8576</v>
      </c>
    </row>
    <row r="1111" spans="1:5">
      <c r="A1111" s="265" t="str">
        <f t="shared" si="17"/>
        <v>3753</v>
      </c>
      <c r="B1111" s="265">
        <v>3753</v>
      </c>
      <c r="C1111" s="265" t="s">
        <v>21982</v>
      </c>
      <c r="D1111" s="265" t="s">
        <v>8502</v>
      </c>
      <c r="E1111" s="290" t="s">
        <v>9196</v>
      </c>
    </row>
    <row r="1112" spans="1:5">
      <c r="A1112" s="265" t="str">
        <f t="shared" si="17"/>
        <v>3755</v>
      </c>
      <c r="B1112" s="265">
        <v>3755</v>
      </c>
      <c r="C1112" s="265" t="s">
        <v>21973</v>
      </c>
      <c r="D1112" s="265" t="s">
        <v>8502</v>
      </c>
      <c r="E1112" s="290" t="s">
        <v>9190</v>
      </c>
    </row>
    <row r="1113" spans="1:5">
      <c r="A1113" s="265" t="str">
        <f t="shared" si="17"/>
        <v>3756</v>
      </c>
      <c r="B1113" s="265">
        <v>3756</v>
      </c>
      <c r="C1113" s="265" t="s">
        <v>21975</v>
      </c>
      <c r="D1113" s="265" t="s">
        <v>8502</v>
      </c>
      <c r="E1113" s="290" t="s">
        <v>8939</v>
      </c>
    </row>
    <row r="1114" spans="1:5">
      <c r="A1114" s="265" t="str">
        <f t="shared" si="17"/>
        <v>3757</v>
      </c>
      <c r="B1114" s="265">
        <v>3757</v>
      </c>
      <c r="C1114" s="265" t="s">
        <v>21992</v>
      </c>
      <c r="D1114" s="265" t="s">
        <v>8502</v>
      </c>
      <c r="E1114" s="290" t="s">
        <v>9201</v>
      </c>
    </row>
    <row r="1115" spans="1:5">
      <c r="A1115" s="265" t="str">
        <f t="shared" si="17"/>
        <v>3758</v>
      </c>
      <c r="B1115" s="265">
        <v>3758</v>
      </c>
      <c r="C1115" s="265" t="s">
        <v>21993</v>
      </c>
      <c r="D1115" s="265" t="s">
        <v>8502</v>
      </c>
      <c r="E1115" s="290" t="s">
        <v>9202</v>
      </c>
    </row>
    <row r="1116" spans="1:5">
      <c r="A1116" s="265" t="str">
        <f t="shared" si="17"/>
        <v>3767</v>
      </c>
      <c r="B1116" s="265">
        <v>3767</v>
      </c>
      <c r="C1116" s="265" t="s">
        <v>26313</v>
      </c>
      <c r="D1116" s="265" t="s">
        <v>8502</v>
      </c>
      <c r="E1116" s="290" t="s">
        <v>9256</v>
      </c>
    </row>
    <row r="1117" spans="1:5">
      <c r="A1117" s="265" t="str">
        <f t="shared" si="17"/>
        <v>3768</v>
      </c>
      <c r="B1117" s="265">
        <v>3768</v>
      </c>
      <c r="C1117" s="265" t="s">
        <v>22025</v>
      </c>
      <c r="D1117" s="265" t="s">
        <v>8502</v>
      </c>
      <c r="E1117" s="290" t="s">
        <v>10232</v>
      </c>
    </row>
    <row r="1118" spans="1:5">
      <c r="A1118" s="265" t="str">
        <f t="shared" si="17"/>
        <v>3777</v>
      </c>
      <c r="B1118" s="265">
        <v>3777</v>
      </c>
      <c r="C1118" s="265" t="s">
        <v>22055</v>
      </c>
      <c r="D1118" s="265" t="s">
        <v>8500</v>
      </c>
      <c r="E1118" s="290" t="s">
        <v>8639</v>
      </c>
    </row>
    <row r="1119" spans="1:5">
      <c r="A1119" s="265" t="str">
        <f t="shared" si="17"/>
        <v>3780</v>
      </c>
      <c r="B1119" s="265">
        <v>3780</v>
      </c>
      <c r="C1119" s="265" t="s">
        <v>22076</v>
      </c>
      <c r="D1119" s="265" t="s">
        <v>8502</v>
      </c>
      <c r="E1119" s="290" t="s">
        <v>26314</v>
      </c>
    </row>
    <row r="1120" spans="1:5">
      <c r="A1120" s="265" t="str">
        <f t="shared" si="17"/>
        <v>3788</v>
      </c>
      <c r="B1120" s="265">
        <v>3788</v>
      </c>
      <c r="C1120" s="265" t="s">
        <v>22074</v>
      </c>
      <c r="D1120" s="265" t="s">
        <v>8502</v>
      </c>
      <c r="E1120" s="290" t="s">
        <v>25268</v>
      </c>
    </row>
    <row r="1121" spans="1:5">
      <c r="A1121" s="265" t="str">
        <f t="shared" si="17"/>
        <v>3798</v>
      </c>
      <c r="B1121" s="265">
        <v>3798</v>
      </c>
      <c r="C1121" s="265" t="s">
        <v>22056</v>
      </c>
      <c r="D1121" s="265" t="s">
        <v>8502</v>
      </c>
      <c r="E1121" s="290" t="s">
        <v>26315</v>
      </c>
    </row>
    <row r="1122" spans="1:5">
      <c r="A1122" s="265" t="str">
        <f t="shared" si="17"/>
        <v>3799</v>
      </c>
      <c r="B1122" s="265">
        <v>3799</v>
      </c>
      <c r="C1122" s="265" t="s">
        <v>22081</v>
      </c>
      <c r="D1122" s="265" t="s">
        <v>8502</v>
      </c>
      <c r="E1122" s="290" t="s">
        <v>26316</v>
      </c>
    </row>
    <row r="1123" spans="1:5">
      <c r="A1123" s="265" t="str">
        <f t="shared" si="17"/>
        <v>3803</v>
      </c>
      <c r="B1123" s="265">
        <v>3803</v>
      </c>
      <c r="C1123" s="265" t="s">
        <v>22093</v>
      </c>
      <c r="D1123" s="265" t="s">
        <v>8502</v>
      </c>
      <c r="E1123" s="290" t="s">
        <v>26317</v>
      </c>
    </row>
    <row r="1124" spans="1:5">
      <c r="A1124" s="265" t="str">
        <f t="shared" si="17"/>
        <v>3811</v>
      </c>
      <c r="B1124" s="265">
        <v>3811</v>
      </c>
      <c r="C1124" s="265" t="s">
        <v>22079</v>
      </c>
      <c r="D1124" s="265" t="s">
        <v>8502</v>
      </c>
      <c r="E1124" s="290" t="s">
        <v>25322</v>
      </c>
    </row>
    <row r="1125" spans="1:5">
      <c r="A1125" s="265" t="str">
        <f t="shared" si="17"/>
        <v>3825</v>
      </c>
      <c r="B1125" s="265">
        <v>3825</v>
      </c>
      <c r="C1125" s="265" t="s">
        <v>22153</v>
      </c>
      <c r="D1125" s="265" t="s">
        <v>8502</v>
      </c>
      <c r="E1125" s="290" t="s">
        <v>8777</v>
      </c>
    </row>
    <row r="1126" spans="1:5">
      <c r="A1126" s="265" t="str">
        <f t="shared" si="17"/>
        <v>3826</v>
      </c>
      <c r="B1126" s="265">
        <v>3826</v>
      </c>
      <c r="C1126" s="265" t="s">
        <v>22151</v>
      </c>
      <c r="D1126" s="265" t="s">
        <v>8502</v>
      </c>
      <c r="E1126" s="290" t="s">
        <v>17007</v>
      </c>
    </row>
    <row r="1127" spans="1:5">
      <c r="A1127" s="265" t="str">
        <f t="shared" si="17"/>
        <v>3827</v>
      </c>
      <c r="B1127" s="265">
        <v>3827</v>
      </c>
      <c r="C1127" s="265" t="s">
        <v>22154</v>
      </c>
      <c r="D1127" s="265" t="s">
        <v>8502</v>
      </c>
      <c r="E1127" s="290" t="s">
        <v>17658</v>
      </c>
    </row>
    <row r="1128" spans="1:5">
      <c r="A1128" s="265" t="str">
        <f t="shared" si="17"/>
        <v>3830</v>
      </c>
      <c r="B1128" s="265">
        <v>3830</v>
      </c>
      <c r="C1128" s="265" t="s">
        <v>22143</v>
      </c>
      <c r="D1128" s="265" t="s">
        <v>8502</v>
      </c>
      <c r="E1128" s="290" t="s">
        <v>26318</v>
      </c>
    </row>
    <row r="1129" spans="1:5">
      <c r="A1129" s="265" t="str">
        <f t="shared" si="17"/>
        <v>3831</v>
      </c>
      <c r="B1129" s="265">
        <v>3831</v>
      </c>
      <c r="C1129" s="265" t="s">
        <v>22145</v>
      </c>
      <c r="D1129" s="265" t="s">
        <v>8502</v>
      </c>
      <c r="E1129" s="290" t="s">
        <v>26319</v>
      </c>
    </row>
    <row r="1130" spans="1:5">
      <c r="A1130" s="265" t="str">
        <f t="shared" si="17"/>
        <v>3833</v>
      </c>
      <c r="B1130" s="265">
        <v>3833</v>
      </c>
      <c r="C1130" s="265" t="s">
        <v>22138</v>
      </c>
      <c r="D1130" s="265" t="s">
        <v>8502</v>
      </c>
      <c r="E1130" s="290" t="s">
        <v>26320</v>
      </c>
    </row>
    <row r="1131" spans="1:5">
      <c r="A1131" s="265" t="str">
        <f t="shared" si="17"/>
        <v>3835</v>
      </c>
      <c r="B1131" s="265">
        <v>3835</v>
      </c>
      <c r="C1131" s="265" t="s">
        <v>22140</v>
      </c>
      <c r="D1131" s="265" t="s">
        <v>8502</v>
      </c>
      <c r="E1131" s="290" t="s">
        <v>17008</v>
      </c>
    </row>
    <row r="1132" spans="1:5">
      <c r="A1132" s="265" t="str">
        <f t="shared" si="17"/>
        <v>3836</v>
      </c>
      <c r="B1132" s="265">
        <v>3836</v>
      </c>
      <c r="C1132" s="265" t="s">
        <v>22142</v>
      </c>
      <c r="D1132" s="265" t="s">
        <v>8502</v>
      </c>
      <c r="E1132" s="290" t="s">
        <v>26321</v>
      </c>
    </row>
    <row r="1133" spans="1:5">
      <c r="A1133" s="265" t="str">
        <f t="shared" si="17"/>
        <v>3837</v>
      </c>
      <c r="B1133" s="265">
        <v>3837</v>
      </c>
      <c r="C1133" s="265" t="s">
        <v>22312</v>
      </c>
      <c r="D1133" s="265" t="s">
        <v>8502</v>
      </c>
      <c r="E1133" s="290" t="s">
        <v>26322</v>
      </c>
    </row>
    <row r="1134" spans="1:5">
      <c r="A1134" s="265" t="str">
        <f t="shared" si="17"/>
        <v>3838</v>
      </c>
      <c r="B1134" s="265">
        <v>3838</v>
      </c>
      <c r="C1134" s="265" t="s">
        <v>22121</v>
      </c>
      <c r="D1134" s="265" t="s">
        <v>8502</v>
      </c>
      <c r="E1134" s="290" t="s">
        <v>18590</v>
      </c>
    </row>
    <row r="1135" spans="1:5">
      <c r="A1135" s="265" t="str">
        <f t="shared" si="17"/>
        <v>3839</v>
      </c>
      <c r="B1135" s="265">
        <v>3839</v>
      </c>
      <c r="C1135" s="265" t="s">
        <v>22124</v>
      </c>
      <c r="D1135" s="265" t="s">
        <v>8502</v>
      </c>
      <c r="E1135" s="290" t="s">
        <v>26323</v>
      </c>
    </row>
    <row r="1136" spans="1:5">
      <c r="A1136" s="265" t="str">
        <f t="shared" si="17"/>
        <v>3840</v>
      </c>
      <c r="B1136" s="265">
        <v>3840</v>
      </c>
      <c r="C1136" s="265" t="s">
        <v>22120</v>
      </c>
      <c r="D1136" s="265" t="s">
        <v>8502</v>
      </c>
      <c r="E1136" s="290" t="s">
        <v>26324</v>
      </c>
    </row>
    <row r="1137" spans="1:5">
      <c r="A1137" s="265" t="str">
        <f t="shared" si="17"/>
        <v>3843</v>
      </c>
      <c r="B1137" s="265">
        <v>3843</v>
      </c>
      <c r="C1137" s="265" t="s">
        <v>22125</v>
      </c>
      <c r="D1137" s="265" t="s">
        <v>8502</v>
      </c>
      <c r="E1137" s="290" t="s">
        <v>26325</v>
      </c>
    </row>
    <row r="1138" spans="1:5">
      <c r="A1138" s="265" t="str">
        <f t="shared" si="17"/>
        <v>3844</v>
      </c>
      <c r="B1138" s="265">
        <v>3844</v>
      </c>
      <c r="C1138" s="265" t="s">
        <v>22123</v>
      </c>
      <c r="D1138" s="265" t="s">
        <v>8502</v>
      </c>
      <c r="E1138" s="290" t="s">
        <v>26326</v>
      </c>
    </row>
    <row r="1139" spans="1:5">
      <c r="A1139" s="265" t="str">
        <f t="shared" si="17"/>
        <v>3845</v>
      </c>
      <c r="B1139" s="265">
        <v>3845</v>
      </c>
      <c r="C1139" s="265" t="s">
        <v>22313</v>
      </c>
      <c r="D1139" s="265" t="s">
        <v>8502</v>
      </c>
      <c r="E1139" s="290" t="s">
        <v>26327</v>
      </c>
    </row>
    <row r="1140" spans="1:5">
      <c r="A1140" s="265" t="str">
        <f t="shared" si="17"/>
        <v>3846</v>
      </c>
      <c r="B1140" s="265">
        <v>3846</v>
      </c>
      <c r="C1140" s="265" t="s">
        <v>22127</v>
      </c>
      <c r="D1140" s="265" t="s">
        <v>8502</v>
      </c>
      <c r="E1140" s="290" t="s">
        <v>22128</v>
      </c>
    </row>
    <row r="1141" spans="1:5">
      <c r="A1141" s="265" t="str">
        <f t="shared" si="17"/>
        <v>3847</v>
      </c>
      <c r="B1141" s="265">
        <v>3847</v>
      </c>
      <c r="C1141" s="265" t="s">
        <v>22134</v>
      </c>
      <c r="D1141" s="265" t="s">
        <v>8502</v>
      </c>
      <c r="E1141" s="290" t="s">
        <v>22135</v>
      </c>
    </row>
    <row r="1142" spans="1:5">
      <c r="A1142" s="265" t="str">
        <f t="shared" si="17"/>
        <v>3848</v>
      </c>
      <c r="B1142" s="265">
        <v>3848</v>
      </c>
      <c r="C1142" s="265" t="s">
        <v>22161</v>
      </c>
      <c r="D1142" s="265" t="s">
        <v>8502</v>
      </c>
      <c r="E1142" s="290" t="s">
        <v>11893</v>
      </c>
    </row>
    <row r="1143" spans="1:5">
      <c r="A1143" s="265" t="str">
        <f t="shared" si="17"/>
        <v>3850</v>
      </c>
      <c r="B1143" s="265">
        <v>3850</v>
      </c>
      <c r="C1143" s="265" t="s">
        <v>22227</v>
      </c>
      <c r="D1143" s="265" t="s">
        <v>8502</v>
      </c>
      <c r="E1143" s="290" t="s">
        <v>9384</v>
      </c>
    </row>
    <row r="1144" spans="1:5">
      <c r="A1144" s="265" t="str">
        <f t="shared" si="17"/>
        <v>3854</v>
      </c>
      <c r="B1144" s="265">
        <v>3854</v>
      </c>
      <c r="C1144" s="265" t="s">
        <v>22131</v>
      </c>
      <c r="D1144" s="265" t="s">
        <v>8502</v>
      </c>
      <c r="E1144" s="290" t="s">
        <v>16430</v>
      </c>
    </row>
    <row r="1145" spans="1:5">
      <c r="A1145" s="265" t="str">
        <f t="shared" si="17"/>
        <v>3855</v>
      </c>
      <c r="B1145" s="265">
        <v>3855</v>
      </c>
      <c r="C1145" s="265" t="s">
        <v>22326</v>
      </c>
      <c r="D1145" s="265" t="s">
        <v>8502</v>
      </c>
      <c r="E1145" s="290" t="s">
        <v>9871</v>
      </c>
    </row>
    <row r="1146" spans="1:5">
      <c r="A1146" s="265" t="str">
        <f t="shared" si="17"/>
        <v>3856</v>
      </c>
      <c r="B1146" s="265">
        <v>3856</v>
      </c>
      <c r="C1146" s="265" t="s">
        <v>22331</v>
      </c>
      <c r="D1146" s="265" t="s">
        <v>8502</v>
      </c>
      <c r="E1146" s="290" t="s">
        <v>16659</v>
      </c>
    </row>
    <row r="1147" spans="1:5">
      <c r="A1147" s="265" t="str">
        <f t="shared" si="17"/>
        <v>3859</v>
      </c>
      <c r="B1147" s="265">
        <v>3859</v>
      </c>
      <c r="C1147" s="265" t="s">
        <v>22330</v>
      </c>
      <c r="D1147" s="265" t="s">
        <v>8502</v>
      </c>
      <c r="E1147" s="290" t="s">
        <v>9318</v>
      </c>
    </row>
    <row r="1148" spans="1:5">
      <c r="A1148" s="265" t="str">
        <f t="shared" si="17"/>
        <v>3860</v>
      </c>
      <c r="B1148" s="265">
        <v>3860</v>
      </c>
      <c r="C1148" s="265" t="s">
        <v>22333</v>
      </c>
      <c r="D1148" s="265" t="s">
        <v>8502</v>
      </c>
      <c r="E1148" s="290" t="s">
        <v>18194</v>
      </c>
    </row>
    <row r="1149" spans="1:5">
      <c r="A1149" s="265" t="str">
        <f t="shared" si="17"/>
        <v>3861</v>
      </c>
      <c r="B1149" s="265">
        <v>3861</v>
      </c>
      <c r="C1149" s="265" t="s">
        <v>22292</v>
      </c>
      <c r="D1149" s="265" t="s">
        <v>8502</v>
      </c>
      <c r="E1149" s="290" t="s">
        <v>9117</v>
      </c>
    </row>
    <row r="1150" spans="1:5">
      <c r="A1150" s="265" t="str">
        <f t="shared" si="17"/>
        <v>3862</v>
      </c>
      <c r="B1150" s="265">
        <v>3862</v>
      </c>
      <c r="C1150" s="265" t="s">
        <v>22295</v>
      </c>
      <c r="D1150" s="265" t="s">
        <v>8502</v>
      </c>
      <c r="E1150" s="290" t="s">
        <v>15050</v>
      </c>
    </row>
    <row r="1151" spans="1:5">
      <c r="A1151" s="265" t="str">
        <f t="shared" si="17"/>
        <v>3863</v>
      </c>
      <c r="B1151" s="265">
        <v>3863</v>
      </c>
      <c r="C1151" s="265" t="s">
        <v>22296</v>
      </c>
      <c r="D1151" s="265" t="s">
        <v>8502</v>
      </c>
      <c r="E1151" s="290" t="s">
        <v>9572</v>
      </c>
    </row>
    <row r="1152" spans="1:5">
      <c r="A1152" s="265" t="str">
        <f t="shared" si="17"/>
        <v>3864</v>
      </c>
      <c r="B1152" s="265">
        <v>3864</v>
      </c>
      <c r="C1152" s="265" t="s">
        <v>22297</v>
      </c>
      <c r="D1152" s="265" t="s">
        <v>8502</v>
      </c>
      <c r="E1152" s="290" t="s">
        <v>16898</v>
      </c>
    </row>
    <row r="1153" spans="1:5">
      <c r="A1153" s="265" t="str">
        <f t="shared" si="17"/>
        <v>3865</v>
      </c>
      <c r="B1153" s="265">
        <v>3865</v>
      </c>
      <c r="C1153" s="265" t="s">
        <v>22298</v>
      </c>
      <c r="D1153" s="265" t="s">
        <v>8502</v>
      </c>
      <c r="E1153" s="290" t="s">
        <v>22299</v>
      </c>
    </row>
    <row r="1154" spans="1:5">
      <c r="A1154" s="265" t="str">
        <f t="shared" si="17"/>
        <v>3866</v>
      </c>
      <c r="B1154" s="265">
        <v>3866</v>
      </c>
      <c r="C1154" s="265" t="s">
        <v>22300</v>
      </c>
      <c r="D1154" s="265" t="s">
        <v>8502</v>
      </c>
      <c r="E1154" s="290" t="s">
        <v>22301</v>
      </c>
    </row>
    <row r="1155" spans="1:5">
      <c r="A1155" s="265" t="str">
        <f t="shared" ref="A1155:A1218" si="18">IF(ISERROR(SEARCH("/",B1155)=6),TRIM(CLEAN(B1155)),IF(SEARCH("/",B1155)=6,IF(LEN(TRIM(CLEAN(B1155)))=7,LEFT(TRIM(CLEAN(B1155)),6)&amp;"00"&amp;RIGHT(TRIM(CLEAN(B1155)),1),LEFT(TRIM(CLEAN(B1155)),6)&amp;"0"&amp;RIGHT(TRIM(CLEAN(B1155)),2)),TRIM(CLEAN(B1155))))</f>
        <v>3867</v>
      </c>
      <c r="B1155" s="265">
        <v>3867</v>
      </c>
      <c r="C1155" s="265" t="s">
        <v>22290</v>
      </c>
      <c r="D1155" s="265" t="s">
        <v>8502</v>
      </c>
      <c r="E1155" s="290" t="s">
        <v>22291</v>
      </c>
    </row>
    <row r="1156" spans="1:5">
      <c r="A1156" s="265" t="str">
        <f t="shared" si="18"/>
        <v>3868</v>
      </c>
      <c r="B1156" s="265">
        <v>3868</v>
      </c>
      <c r="C1156" s="265" t="s">
        <v>22224</v>
      </c>
      <c r="D1156" s="265" t="s">
        <v>8502</v>
      </c>
      <c r="E1156" s="290" t="s">
        <v>18292</v>
      </c>
    </row>
    <row r="1157" spans="1:5">
      <c r="A1157" s="265" t="str">
        <f t="shared" si="18"/>
        <v>3869</v>
      </c>
      <c r="B1157" s="265">
        <v>3869</v>
      </c>
      <c r="C1157" s="265" t="s">
        <v>22225</v>
      </c>
      <c r="D1157" s="265" t="s">
        <v>8502</v>
      </c>
      <c r="E1157" s="290" t="s">
        <v>9159</v>
      </c>
    </row>
    <row r="1158" spans="1:5">
      <c r="A1158" s="265" t="str">
        <f t="shared" si="18"/>
        <v>3870</v>
      </c>
      <c r="B1158" s="265">
        <v>3870</v>
      </c>
      <c r="C1158" s="265" t="s">
        <v>22328</v>
      </c>
      <c r="D1158" s="265" t="s">
        <v>8502</v>
      </c>
      <c r="E1158" s="290" t="s">
        <v>8944</v>
      </c>
    </row>
    <row r="1159" spans="1:5">
      <c r="A1159" s="265" t="str">
        <f t="shared" si="18"/>
        <v>3871</v>
      </c>
      <c r="B1159" s="265">
        <v>3871</v>
      </c>
      <c r="C1159" s="265" t="s">
        <v>22335</v>
      </c>
      <c r="D1159" s="265" t="s">
        <v>8502</v>
      </c>
      <c r="E1159" s="290" t="s">
        <v>16995</v>
      </c>
    </row>
    <row r="1160" spans="1:5">
      <c r="A1160" s="265" t="str">
        <f t="shared" si="18"/>
        <v>3872</v>
      </c>
      <c r="B1160" s="265">
        <v>3872</v>
      </c>
      <c r="C1160" s="265" t="s">
        <v>22226</v>
      </c>
      <c r="D1160" s="265" t="s">
        <v>8502</v>
      </c>
      <c r="E1160" s="290" t="s">
        <v>9461</v>
      </c>
    </row>
    <row r="1161" spans="1:5">
      <c r="A1161" s="265" t="str">
        <f t="shared" si="18"/>
        <v>3873</v>
      </c>
      <c r="B1161" s="265">
        <v>3873</v>
      </c>
      <c r="C1161" s="265" t="s">
        <v>22132</v>
      </c>
      <c r="D1161" s="265" t="s">
        <v>8502</v>
      </c>
      <c r="E1161" s="290" t="s">
        <v>16512</v>
      </c>
    </row>
    <row r="1162" spans="1:5">
      <c r="A1162" s="265" t="str">
        <f t="shared" si="18"/>
        <v>3874</v>
      </c>
      <c r="B1162" s="265">
        <v>3874</v>
      </c>
      <c r="C1162" s="265" t="s">
        <v>22327</v>
      </c>
      <c r="D1162" s="265" t="s">
        <v>8502</v>
      </c>
      <c r="E1162" s="290" t="s">
        <v>8975</v>
      </c>
    </row>
    <row r="1163" spans="1:5">
      <c r="A1163" s="265" t="str">
        <f t="shared" si="18"/>
        <v>3875</v>
      </c>
      <c r="B1163" s="265">
        <v>3875</v>
      </c>
      <c r="C1163" s="265" t="s">
        <v>22323</v>
      </c>
      <c r="D1163" s="265" t="s">
        <v>8502</v>
      </c>
      <c r="E1163" s="290" t="s">
        <v>17682</v>
      </c>
    </row>
    <row r="1164" spans="1:5">
      <c r="A1164" s="265" t="str">
        <f t="shared" si="18"/>
        <v>3876</v>
      </c>
      <c r="B1164" s="265">
        <v>3876</v>
      </c>
      <c r="C1164" s="265" t="s">
        <v>22310</v>
      </c>
      <c r="D1164" s="265" t="s">
        <v>8502</v>
      </c>
      <c r="E1164" s="290" t="s">
        <v>16454</v>
      </c>
    </row>
    <row r="1165" spans="1:5">
      <c r="A1165" s="265" t="str">
        <f t="shared" si="18"/>
        <v>3877</v>
      </c>
      <c r="B1165" s="265">
        <v>3877</v>
      </c>
      <c r="C1165" s="265" t="s">
        <v>22304</v>
      </c>
      <c r="D1165" s="265" t="s">
        <v>8502</v>
      </c>
      <c r="E1165" s="290" t="s">
        <v>8883</v>
      </c>
    </row>
    <row r="1166" spans="1:5">
      <c r="A1166" s="265" t="str">
        <f t="shared" si="18"/>
        <v>3878</v>
      </c>
      <c r="B1166" s="265">
        <v>3878</v>
      </c>
      <c r="C1166" s="265" t="s">
        <v>22303</v>
      </c>
      <c r="D1166" s="265" t="s">
        <v>8502</v>
      </c>
      <c r="E1166" s="290" t="s">
        <v>17286</v>
      </c>
    </row>
    <row r="1167" spans="1:5">
      <c r="A1167" s="265" t="str">
        <f t="shared" si="18"/>
        <v>3879</v>
      </c>
      <c r="B1167" s="265">
        <v>3879</v>
      </c>
      <c r="C1167" s="265" t="s">
        <v>22305</v>
      </c>
      <c r="D1167" s="265" t="s">
        <v>8502</v>
      </c>
      <c r="E1167" s="290" t="s">
        <v>16684</v>
      </c>
    </row>
    <row r="1168" spans="1:5">
      <c r="A1168" s="265" t="str">
        <f t="shared" si="18"/>
        <v>3880</v>
      </c>
      <c r="B1168" s="265">
        <v>3880</v>
      </c>
      <c r="C1168" s="265" t="s">
        <v>22306</v>
      </c>
      <c r="D1168" s="265" t="s">
        <v>8502</v>
      </c>
      <c r="E1168" s="290" t="s">
        <v>22307</v>
      </c>
    </row>
    <row r="1169" spans="1:5">
      <c r="A1169" s="265" t="str">
        <f t="shared" si="18"/>
        <v>3883</v>
      </c>
      <c r="B1169" s="265">
        <v>3883</v>
      </c>
      <c r="C1169" s="265" t="s">
        <v>22309</v>
      </c>
      <c r="D1169" s="265" t="s">
        <v>8502</v>
      </c>
      <c r="E1169" s="290" t="s">
        <v>8602</v>
      </c>
    </row>
    <row r="1170" spans="1:5">
      <c r="A1170" s="265" t="str">
        <f t="shared" si="18"/>
        <v>3884</v>
      </c>
      <c r="B1170" s="265">
        <v>3884</v>
      </c>
      <c r="C1170" s="265" t="s">
        <v>22311</v>
      </c>
      <c r="D1170" s="265" t="s">
        <v>8502</v>
      </c>
      <c r="E1170" s="290" t="s">
        <v>8677</v>
      </c>
    </row>
    <row r="1171" spans="1:5">
      <c r="A1171" s="265" t="str">
        <f t="shared" si="18"/>
        <v>3886</v>
      </c>
      <c r="B1171" s="265">
        <v>3886</v>
      </c>
      <c r="C1171" s="265" t="s">
        <v>22129</v>
      </c>
      <c r="D1171" s="265" t="s">
        <v>8502</v>
      </c>
      <c r="E1171" s="290" t="s">
        <v>22130</v>
      </c>
    </row>
    <row r="1172" spans="1:5">
      <c r="A1172" s="265" t="str">
        <f t="shared" si="18"/>
        <v>3889</v>
      </c>
      <c r="B1172" s="265">
        <v>3889</v>
      </c>
      <c r="C1172" s="265" t="s">
        <v>22223</v>
      </c>
      <c r="D1172" s="265" t="s">
        <v>8502</v>
      </c>
      <c r="E1172" s="290" t="s">
        <v>17055</v>
      </c>
    </row>
    <row r="1173" spans="1:5">
      <c r="A1173" s="265" t="str">
        <f t="shared" si="18"/>
        <v>3893</v>
      </c>
      <c r="B1173" s="265">
        <v>3893</v>
      </c>
      <c r="C1173" s="265" t="s">
        <v>22159</v>
      </c>
      <c r="D1173" s="265" t="s">
        <v>8502</v>
      </c>
      <c r="E1173" s="290" t="s">
        <v>22160</v>
      </c>
    </row>
    <row r="1174" spans="1:5">
      <c r="A1174" s="265" t="str">
        <f t="shared" si="18"/>
        <v>3895</v>
      </c>
      <c r="B1174" s="265">
        <v>3895</v>
      </c>
      <c r="C1174" s="265" t="s">
        <v>22162</v>
      </c>
      <c r="D1174" s="265" t="s">
        <v>8502</v>
      </c>
      <c r="E1174" s="290" t="s">
        <v>16768</v>
      </c>
    </row>
    <row r="1175" spans="1:5">
      <c r="A1175" s="265" t="str">
        <f t="shared" si="18"/>
        <v>3897</v>
      </c>
      <c r="B1175" s="265">
        <v>3897</v>
      </c>
      <c r="C1175" s="265" t="s">
        <v>22322</v>
      </c>
      <c r="D1175" s="265" t="s">
        <v>8502</v>
      </c>
      <c r="E1175" s="290" t="s">
        <v>8696</v>
      </c>
    </row>
    <row r="1176" spans="1:5">
      <c r="A1176" s="265" t="str">
        <f t="shared" si="18"/>
        <v>3898</v>
      </c>
      <c r="B1176" s="265">
        <v>3898</v>
      </c>
      <c r="C1176" s="265" t="s">
        <v>22324</v>
      </c>
      <c r="D1176" s="265" t="s">
        <v>8502</v>
      </c>
      <c r="E1176" s="290" t="s">
        <v>22325</v>
      </c>
    </row>
    <row r="1177" spans="1:5">
      <c r="A1177" s="265" t="str">
        <f t="shared" si="18"/>
        <v>3899</v>
      </c>
      <c r="B1177" s="265">
        <v>3899</v>
      </c>
      <c r="C1177" s="265" t="s">
        <v>22320</v>
      </c>
      <c r="D1177" s="265" t="s">
        <v>8502</v>
      </c>
      <c r="E1177" s="290" t="s">
        <v>9035</v>
      </c>
    </row>
    <row r="1178" spans="1:5">
      <c r="A1178" s="265" t="str">
        <f t="shared" si="18"/>
        <v>3900</v>
      </c>
      <c r="B1178" s="265">
        <v>3900</v>
      </c>
      <c r="C1178" s="265" t="s">
        <v>22126</v>
      </c>
      <c r="D1178" s="265" t="s">
        <v>8502</v>
      </c>
      <c r="E1178" s="290" t="s">
        <v>16843</v>
      </c>
    </row>
    <row r="1179" spans="1:5">
      <c r="A1179" s="265" t="str">
        <f t="shared" si="18"/>
        <v>3902</v>
      </c>
      <c r="B1179" s="265">
        <v>3902</v>
      </c>
      <c r="C1179" s="265" t="s">
        <v>22302</v>
      </c>
      <c r="D1179" s="265" t="s">
        <v>8502</v>
      </c>
      <c r="E1179" s="290" t="s">
        <v>18067</v>
      </c>
    </row>
    <row r="1180" spans="1:5">
      <c r="A1180" s="265" t="str">
        <f t="shared" si="18"/>
        <v>3903</v>
      </c>
      <c r="B1180" s="265">
        <v>3903</v>
      </c>
      <c r="C1180" s="265" t="s">
        <v>22294</v>
      </c>
      <c r="D1180" s="265" t="s">
        <v>8502</v>
      </c>
      <c r="E1180" s="290" t="s">
        <v>12052</v>
      </c>
    </row>
    <row r="1181" spans="1:5">
      <c r="A1181" s="265" t="str">
        <f t="shared" si="18"/>
        <v>3904</v>
      </c>
      <c r="B1181" s="265">
        <v>3904</v>
      </c>
      <c r="C1181" s="265" t="s">
        <v>22293</v>
      </c>
      <c r="D1181" s="265" t="s">
        <v>8502</v>
      </c>
      <c r="E1181" s="290" t="s">
        <v>16976</v>
      </c>
    </row>
    <row r="1182" spans="1:5">
      <c r="A1182" s="265" t="str">
        <f t="shared" si="18"/>
        <v>3905</v>
      </c>
      <c r="B1182" s="265">
        <v>3905</v>
      </c>
      <c r="C1182" s="265" t="s">
        <v>22334</v>
      </c>
      <c r="D1182" s="265" t="s">
        <v>8502</v>
      </c>
      <c r="E1182" s="290" t="s">
        <v>12025</v>
      </c>
    </row>
    <row r="1183" spans="1:5">
      <c r="A1183" s="265" t="str">
        <f t="shared" si="18"/>
        <v>3906</v>
      </c>
      <c r="B1183" s="265">
        <v>3906</v>
      </c>
      <c r="C1183" s="265" t="s">
        <v>22332</v>
      </c>
      <c r="D1183" s="265" t="s">
        <v>8502</v>
      </c>
      <c r="E1183" s="290" t="s">
        <v>8697</v>
      </c>
    </row>
    <row r="1184" spans="1:5">
      <c r="A1184" s="265" t="str">
        <f t="shared" si="18"/>
        <v>3907</v>
      </c>
      <c r="B1184" s="265">
        <v>3907</v>
      </c>
      <c r="C1184" s="265" t="s">
        <v>22222</v>
      </c>
      <c r="D1184" s="265" t="s">
        <v>8502</v>
      </c>
      <c r="E1184" s="290" t="s">
        <v>9429</v>
      </c>
    </row>
    <row r="1185" spans="1:5">
      <c r="A1185" s="265" t="str">
        <f t="shared" si="18"/>
        <v>3908</v>
      </c>
      <c r="B1185" s="265">
        <v>3908</v>
      </c>
      <c r="C1185" s="265" t="s">
        <v>22166</v>
      </c>
      <c r="D1185" s="265" t="s">
        <v>8502</v>
      </c>
      <c r="E1185" s="290" t="s">
        <v>10011</v>
      </c>
    </row>
    <row r="1186" spans="1:5">
      <c r="A1186" s="265" t="str">
        <f t="shared" si="18"/>
        <v>3909</v>
      </c>
      <c r="B1186" s="265">
        <v>3909</v>
      </c>
      <c r="C1186" s="265" t="s">
        <v>22171</v>
      </c>
      <c r="D1186" s="265" t="s">
        <v>8502</v>
      </c>
      <c r="E1186" s="290" t="s">
        <v>8581</v>
      </c>
    </row>
    <row r="1187" spans="1:5">
      <c r="A1187" s="265" t="str">
        <f t="shared" si="18"/>
        <v>3910</v>
      </c>
      <c r="B1187" s="265">
        <v>3910</v>
      </c>
      <c r="C1187" s="265" t="s">
        <v>22167</v>
      </c>
      <c r="D1187" s="265" t="s">
        <v>8502</v>
      </c>
      <c r="E1187" s="290" t="s">
        <v>13415</v>
      </c>
    </row>
    <row r="1188" spans="1:5">
      <c r="A1188" s="265" t="str">
        <f t="shared" si="18"/>
        <v>3911</v>
      </c>
      <c r="B1188" s="265">
        <v>3911</v>
      </c>
      <c r="C1188" s="265" t="s">
        <v>22165</v>
      </c>
      <c r="D1188" s="265" t="s">
        <v>8502</v>
      </c>
      <c r="E1188" s="290" t="s">
        <v>8859</v>
      </c>
    </row>
    <row r="1189" spans="1:5">
      <c r="A1189" s="265" t="str">
        <f t="shared" si="18"/>
        <v>3912</v>
      </c>
      <c r="B1189" s="265">
        <v>3912</v>
      </c>
      <c r="C1189" s="265" t="s">
        <v>22170</v>
      </c>
      <c r="D1189" s="265" t="s">
        <v>8502</v>
      </c>
      <c r="E1189" s="290" t="s">
        <v>23327</v>
      </c>
    </row>
    <row r="1190" spans="1:5">
      <c r="A1190" s="265" t="str">
        <f t="shared" si="18"/>
        <v>3913</v>
      </c>
      <c r="B1190" s="265">
        <v>3913</v>
      </c>
      <c r="C1190" s="265" t="s">
        <v>22168</v>
      </c>
      <c r="D1190" s="265" t="s">
        <v>8502</v>
      </c>
      <c r="E1190" s="290" t="s">
        <v>26328</v>
      </c>
    </row>
    <row r="1191" spans="1:5">
      <c r="A1191" s="265" t="str">
        <f t="shared" si="18"/>
        <v>3914</v>
      </c>
      <c r="B1191" s="265">
        <v>3914</v>
      </c>
      <c r="C1191" s="265" t="s">
        <v>22172</v>
      </c>
      <c r="D1191" s="265" t="s">
        <v>8502</v>
      </c>
      <c r="E1191" s="290" t="s">
        <v>26329</v>
      </c>
    </row>
    <row r="1192" spans="1:5">
      <c r="A1192" s="265" t="str">
        <f t="shared" si="18"/>
        <v>3915</v>
      </c>
      <c r="B1192" s="265">
        <v>3915</v>
      </c>
      <c r="C1192" s="265" t="s">
        <v>22173</v>
      </c>
      <c r="D1192" s="265" t="s">
        <v>8502</v>
      </c>
      <c r="E1192" s="290" t="s">
        <v>26330</v>
      </c>
    </row>
    <row r="1193" spans="1:5">
      <c r="A1193" s="265" t="str">
        <f t="shared" si="18"/>
        <v>3916</v>
      </c>
      <c r="B1193" s="265">
        <v>3916</v>
      </c>
      <c r="C1193" s="265" t="s">
        <v>22174</v>
      </c>
      <c r="D1193" s="265" t="s">
        <v>8502</v>
      </c>
      <c r="E1193" s="290" t="s">
        <v>26331</v>
      </c>
    </row>
    <row r="1194" spans="1:5">
      <c r="A1194" s="265" t="str">
        <f t="shared" si="18"/>
        <v>3917</v>
      </c>
      <c r="B1194" s="265">
        <v>3917</v>
      </c>
      <c r="C1194" s="265" t="s">
        <v>22175</v>
      </c>
      <c r="D1194" s="265" t="s">
        <v>8502</v>
      </c>
      <c r="E1194" s="290" t="s">
        <v>26332</v>
      </c>
    </row>
    <row r="1195" spans="1:5">
      <c r="A1195" s="265" t="str">
        <f t="shared" si="18"/>
        <v>3919</v>
      </c>
      <c r="B1195" s="265">
        <v>3919</v>
      </c>
      <c r="C1195" s="265" t="s">
        <v>22192</v>
      </c>
      <c r="D1195" s="265" t="s">
        <v>8502</v>
      </c>
      <c r="E1195" s="290" t="s">
        <v>26333</v>
      </c>
    </row>
    <row r="1196" spans="1:5">
      <c r="A1196" s="265" t="str">
        <f t="shared" si="18"/>
        <v>3920</v>
      </c>
      <c r="B1196" s="265">
        <v>3920</v>
      </c>
      <c r="C1196" s="265" t="s">
        <v>22190</v>
      </c>
      <c r="D1196" s="265" t="s">
        <v>8502</v>
      </c>
      <c r="E1196" s="290" t="s">
        <v>15039</v>
      </c>
    </row>
    <row r="1197" spans="1:5">
      <c r="A1197" s="265" t="str">
        <f t="shared" si="18"/>
        <v>3921</v>
      </c>
      <c r="B1197" s="265">
        <v>3921</v>
      </c>
      <c r="C1197" s="265" t="s">
        <v>22189</v>
      </c>
      <c r="D1197" s="265" t="s">
        <v>8502</v>
      </c>
      <c r="E1197" s="290" t="s">
        <v>9251</v>
      </c>
    </row>
    <row r="1198" spans="1:5">
      <c r="A1198" s="265" t="str">
        <f t="shared" si="18"/>
        <v>3922</v>
      </c>
      <c r="B1198" s="265">
        <v>3922</v>
      </c>
      <c r="C1198" s="265" t="s">
        <v>22185</v>
      </c>
      <c r="D1198" s="265" t="s">
        <v>8502</v>
      </c>
      <c r="E1198" s="290" t="s">
        <v>9269</v>
      </c>
    </row>
    <row r="1199" spans="1:5">
      <c r="A1199" s="265" t="str">
        <f t="shared" si="18"/>
        <v>3923</v>
      </c>
      <c r="B1199" s="265">
        <v>3923</v>
      </c>
      <c r="C1199" s="265" t="s">
        <v>22187</v>
      </c>
      <c r="D1199" s="265" t="s">
        <v>8502</v>
      </c>
      <c r="E1199" s="290" t="s">
        <v>17590</v>
      </c>
    </row>
    <row r="1200" spans="1:5">
      <c r="A1200" s="265" t="str">
        <f t="shared" si="18"/>
        <v>3924</v>
      </c>
      <c r="B1200" s="265">
        <v>3924</v>
      </c>
      <c r="C1200" s="265" t="s">
        <v>22186</v>
      </c>
      <c r="D1200" s="265" t="s">
        <v>8502</v>
      </c>
      <c r="E1200" s="290" t="s">
        <v>17590</v>
      </c>
    </row>
    <row r="1201" spans="1:5">
      <c r="A1201" s="265" t="str">
        <f t="shared" si="18"/>
        <v>3925</v>
      </c>
      <c r="B1201" s="265">
        <v>3925</v>
      </c>
      <c r="C1201" s="265" t="s">
        <v>22197</v>
      </c>
      <c r="D1201" s="265" t="s">
        <v>8502</v>
      </c>
      <c r="E1201" s="290" t="s">
        <v>25613</v>
      </c>
    </row>
    <row r="1202" spans="1:5">
      <c r="A1202" s="265" t="str">
        <f t="shared" si="18"/>
        <v>3926</v>
      </c>
      <c r="B1202" s="265">
        <v>3926</v>
      </c>
      <c r="C1202" s="265" t="s">
        <v>22195</v>
      </c>
      <c r="D1202" s="265" t="s">
        <v>8502</v>
      </c>
      <c r="E1202" s="290" t="s">
        <v>25613</v>
      </c>
    </row>
    <row r="1203" spans="1:5">
      <c r="A1203" s="265" t="str">
        <f t="shared" si="18"/>
        <v>3927</v>
      </c>
      <c r="B1203" s="265">
        <v>3927</v>
      </c>
      <c r="C1203" s="265" t="s">
        <v>22193</v>
      </c>
      <c r="D1203" s="265" t="s">
        <v>8502</v>
      </c>
      <c r="E1203" s="290" t="s">
        <v>24922</v>
      </c>
    </row>
    <row r="1204" spans="1:5">
      <c r="A1204" s="265" t="str">
        <f t="shared" si="18"/>
        <v>3928</v>
      </c>
      <c r="B1204" s="265">
        <v>3928</v>
      </c>
      <c r="C1204" s="265" t="s">
        <v>22194</v>
      </c>
      <c r="D1204" s="265" t="s">
        <v>8502</v>
      </c>
      <c r="E1204" s="290" t="s">
        <v>24922</v>
      </c>
    </row>
    <row r="1205" spans="1:5">
      <c r="A1205" s="265" t="str">
        <f t="shared" si="18"/>
        <v>3929</v>
      </c>
      <c r="B1205" s="265">
        <v>3929</v>
      </c>
      <c r="C1205" s="265" t="s">
        <v>22199</v>
      </c>
      <c r="D1205" s="265" t="s">
        <v>8502</v>
      </c>
      <c r="E1205" s="290" t="s">
        <v>26334</v>
      </c>
    </row>
    <row r="1206" spans="1:5">
      <c r="A1206" s="265" t="str">
        <f t="shared" si="18"/>
        <v>3930</v>
      </c>
      <c r="B1206" s="265">
        <v>3930</v>
      </c>
      <c r="C1206" s="265" t="s">
        <v>22201</v>
      </c>
      <c r="D1206" s="265" t="s">
        <v>8502</v>
      </c>
      <c r="E1206" s="290" t="s">
        <v>26334</v>
      </c>
    </row>
    <row r="1207" spans="1:5">
      <c r="A1207" s="265" t="str">
        <f t="shared" si="18"/>
        <v>3931</v>
      </c>
      <c r="B1207" s="265">
        <v>3931</v>
      </c>
      <c r="C1207" s="265" t="s">
        <v>22200</v>
      </c>
      <c r="D1207" s="265" t="s">
        <v>8502</v>
      </c>
      <c r="E1207" s="290" t="s">
        <v>26334</v>
      </c>
    </row>
    <row r="1208" spans="1:5">
      <c r="A1208" s="265" t="str">
        <f t="shared" si="18"/>
        <v>3932</v>
      </c>
      <c r="B1208" s="265">
        <v>3932</v>
      </c>
      <c r="C1208" s="265" t="s">
        <v>22202</v>
      </c>
      <c r="D1208" s="265" t="s">
        <v>8502</v>
      </c>
      <c r="E1208" s="290" t="s">
        <v>26335</v>
      </c>
    </row>
    <row r="1209" spans="1:5">
      <c r="A1209" s="265" t="str">
        <f t="shared" si="18"/>
        <v>3933</v>
      </c>
      <c r="B1209" s="265">
        <v>3933</v>
      </c>
      <c r="C1209" s="265" t="s">
        <v>22203</v>
      </c>
      <c r="D1209" s="265" t="s">
        <v>8502</v>
      </c>
      <c r="E1209" s="290" t="s">
        <v>26335</v>
      </c>
    </row>
    <row r="1210" spans="1:5">
      <c r="A1210" s="265" t="str">
        <f t="shared" si="18"/>
        <v>3934</v>
      </c>
      <c r="B1210" s="265">
        <v>3934</v>
      </c>
      <c r="C1210" s="265" t="s">
        <v>22204</v>
      </c>
      <c r="D1210" s="265" t="s">
        <v>8502</v>
      </c>
      <c r="E1210" s="290" t="s">
        <v>26335</v>
      </c>
    </row>
    <row r="1211" spans="1:5">
      <c r="A1211" s="265" t="str">
        <f t="shared" si="18"/>
        <v>3935</v>
      </c>
      <c r="B1211" s="265">
        <v>3935</v>
      </c>
      <c r="C1211" s="265" t="s">
        <v>22196</v>
      </c>
      <c r="D1211" s="265" t="s">
        <v>8502</v>
      </c>
      <c r="E1211" s="290" t="s">
        <v>25613</v>
      </c>
    </row>
    <row r="1212" spans="1:5">
      <c r="A1212" s="265" t="str">
        <f t="shared" si="18"/>
        <v>3936</v>
      </c>
      <c r="B1212" s="265">
        <v>3936</v>
      </c>
      <c r="C1212" s="265" t="s">
        <v>22184</v>
      </c>
      <c r="D1212" s="265" t="s">
        <v>8502</v>
      </c>
      <c r="E1212" s="290" t="s">
        <v>17590</v>
      </c>
    </row>
    <row r="1213" spans="1:5">
      <c r="A1213" s="265" t="str">
        <f t="shared" si="18"/>
        <v>3937</v>
      </c>
      <c r="B1213" s="265">
        <v>3937</v>
      </c>
      <c r="C1213" s="265" t="s">
        <v>22188</v>
      </c>
      <c r="D1213" s="265" t="s">
        <v>8502</v>
      </c>
      <c r="E1213" s="290" t="s">
        <v>15039</v>
      </c>
    </row>
    <row r="1214" spans="1:5">
      <c r="A1214" s="265" t="str">
        <f t="shared" si="18"/>
        <v>3938</v>
      </c>
      <c r="B1214" s="265">
        <v>3938</v>
      </c>
      <c r="C1214" s="265" t="s">
        <v>22191</v>
      </c>
      <c r="D1214" s="265" t="s">
        <v>8502</v>
      </c>
      <c r="E1214" s="290" t="s">
        <v>11439</v>
      </c>
    </row>
    <row r="1215" spans="1:5">
      <c r="A1215" s="265" t="str">
        <f t="shared" si="18"/>
        <v>3939</v>
      </c>
      <c r="B1215" s="265">
        <v>3939</v>
      </c>
      <c r="C1215" s="265" t="s">
        <v>22164</v>
      </c>
      <c r="D1215" s="265" t="s">
        <v>8502</v>
      </c>
      <c r="E1215" s="290" t="s">
        <v>18134</v>
      </c>
    </row>
    <row r="1216" spans="1:5">
      <c r="A1216" s="265" t="str">
        <f t="shared" si="18"/>
        <v>3990</v>
      </c>
      <c r="B1216" s="265">
        <v>3990</v>
      </c>
      <c r="C1216" s="265" t="s">
        <v>23438</v>
      </c>
      <c r="D1216" s="265" t="s">
        <v>8510</v>
      </c>
      <c r="E1216" s="290" t="s">
        <v>17580</v>
      </c>
    </row>
    <row r="1217" spans="1:5">
      <c r="A1217" s="265" t="str">
        <f t="shared" si="18"/>
        <v>3992</v>
      </c>
      <c r="B1217" s="265">
        <v>3992</v>
      </c>
      <c r="C1217" s="265" t="s">
        <v>23439</v>
      </c>
      <c r="D1217" s="265" t="s">
        <v>8510</v>
      </c>
      <c r="E1217" s="290" t="s">
        <v>17098</v>
      </c>
    </row>
    <row r="1218" spans="1:5">
      <c r="A1218" s="265" t="str">
        <f t="shared" si="18"/>
        <v>3993</v>
      </c>
      <c r="B1218" s="265">
        <v>3993</v>
      </c>
      <c r="C1218" s="265" t="s">
        <v>23437</v>
      </c>
      <c r="D1218" s="265" t="s">
        <v>8500</v>
      </c>
      <c r="E1218" s="290" t="s">
        <v>26336</v>
      </c>
    </row>
    <row r="1219" spans="1:5">
      <c r="A1219" s="265" t="str">
        <f t="shared" ref="A1219:A1282" si="19">IF(ISERROR(SEARCH("/",B1219)=6),TRIM(CLEAN(B1219)),IF(SEARCH("/",B1219)=6,IF(LEN(TRIM(CLEAN(B1219)))=7,LEFT(TRIM(CLEAN(B1219)),6)&amp;"00"&amp;RIGHT(TRIM(CLEAN(B1219)),1),LEFT(TRIM(CLEAN(B1219)),6)&amp;"0"&amp;RIGHT(TRIM(CLEAN(B1219)),2)),TRIM(CLEAN(B1219))))</f>
        <v>4006</v>
      </c>
      <c r="B1219" s="265">
        <v>4006</v>
      </c>
      <c r="C1219" s="265" t="s">
        <v>22354</v>
      </c>
      <c r="D1219" s="265" t="s">
        <v>8591</v>
      </c>
      <c r="E1219" s="290" t="s">
        <v>26337</v>
      </c>
    </row>
    <row r="1220" spans="1:5">
      <c r="A1220" s="265" t="str">
        <f t="shared" si="19"/>
        <v>4011</v>
      </c>
      <c r="B1220" s="265">
        <v>4011</v>
      </c>
      <c r="C1220" s="265" t="s">
        <v>21538</v>
      </c>
      <c r="D1220" s="265" t="s">
        <v>8500</v>
      </c>
      <c r="E1220" s="290" t="s">
        <v>16428</v>
      </c>
    </row>
    <row r="1221" spans="1:5">
      <c r="A1221" s="265" t="str">
        <f t="shared" si="19"/>
        <v>4012</v>
      </c>
      <c r="B1221" s="265">
        <v>4012</v>
      </c>
      <c r="C1221" s="265" t="s">
        <v>21541</v>
      </c>
      <c r="D1221" s="265" t="s">
        <v>8500</v>
      </c>
      <c r="E1221" s="290" t="s">
        <v>17937</v>
      </c>
    </row>
    <row r="1222" spans="1:5">
      <c r="A1222" s="265" t="str">
        <f t="shared" si="19"/>
        <v>4013</v>
      </c>
      <c r="B1222" s="265">
        <v>4013</v>
      </c>
      <c r="C1222" s="265" t="s">
        <v>21537</v>
      </c>
      <c r="D1222" s="265" t="s">
        <v>8500</v>
      </c>
      <c r="E1222" s="290" t="s">
        <v>11930</v>
      </c>
    </row>
    <row r="1223" spans="1:5">
      <c r="A1223" s="265" t="str">
        <f t="shared" si="19"/>
        <v>4014</v>
      </c>
      <c r="B1223" s="265">
        <v>4014</v>
      </c>
      <c r="C1223" s="265" t="s">
        <v>22388</v>
      </c>
      <c r="D1223" s="265" t="s">
        <v>8500</v>
      </c>
      <c r="E1223" s="290" t="s">
        <v>18279</v>
      </c>
    </row>
    <row r="1224" spans="1:5">
      <c r="A1224" s="265" t="str">
        <f t="shared" si="19"/>
        <v>4015</v>
      </c>
      <c r="B1224" s="265">
        <v>4015</v>
      </c>
      <c r="C1224" s="265" t="s">
        <v>22390</v>
      </c>
      <c r="D1224" s="265" t="s">
        <v>8500</v>
      </c>
      <c r="E1224" s="290" t="s">
        <v>24777</v>
      </c>
    </row>
    <row r="1225" spans="1:5">
      <c r="A1225" s="265" t="str">
        <f t="shared" si="19"/>
        <v>4016</v>
      </c>
      <c r="B1225" s="265">
        <v>4016</v>
      </c>
      <c r="C1225" s="265" t="s">
        <v>22392</v>
      </c>
      <c r="D1225" s="265" t="s">
        <v>8500</v>
      </c>
      <c r="E1225" s="290" t="s">
        <v>26338</v>
      </c>
    </row>
    <row r="1226" spans="1:5">
      <c r="A1226" s="265" t="str">
        <f t="shared" si="19"/>
        <v>4017</v>
      </c>
      <c r="B1226" s="265">
        <v>4017</v>
      </c>
      <c r="C1226" s="265" t="s">
        <v>22391</v>
      </c>
      <c r="D1226" s="265" t="s">
        <v>8500</v>
      </c>
      <c r="E1226" s="290" t="s">
        <v>25117</v>
      </c>
    </row>
    <row r="1227" spans="1:5">
      <c r="A1227" s="265" t="str">
        <f t="shared" si="19"/>
        <v>4018</v>
      </c>
      <c r="B1227" s="265">
        <v>4018</v>
      </c>
      <c r="C1227" s="265" t="s">
        <v>21543</v>
      </c>
      <c r="D1227" s="265" t="s">
        <v>8500</v>
      </c>
      <c r="E1227" s="290" t="s">
        <v>22240</v>
      </c>
    </row>
    <row r="1228" spans="1:5">
      <c r="A1228" s="265" t="str">
        <f t="shared" si="19"/>
        <v>4019</v>
      </c>
      <c r="B1228" s="265">
        <v>4019</v>
      </c>
      <c r="C1228" s="265" t="s">
        <v>21540</v>
      </c>
      <c r="D1228" s="265" t="s">
        <v>8500</v>
      </c>
      <c r="E1228" s="290" t="s">
        <v>26339</v>
      </c>
    </row>
    <row r="1229" spans="1:5">
      <c r="A1229" s="265" t="str">
        <f t="shared" si="19"/>
        <v>4020</v>
      </c>
      <c r="B1229" s="265">
        <v>4020</v>
      </c>
      <c r="C1229" s="265" t="s">
        <v>21542</v>
      </c>
      <c r="D1229" s="265" t="s">
        <v>8500</v>
      </c>
      <c r="E1229" s="290" t="s">
        <v>9425</v>
      </c>
    </row>
    <row r="1230" spans="1:5">
      <c r="A1230" s="265" t="str">
        <f t="shared" si="19"/>
        <v>4021</v>
      </c>
      <c r="B1230" s="265">
        <v>4021</v>
      </c>
      <c r="C1230" s="265" t="s">
        <v>21539</v>
      </c>
      <c r="D1230" s="265" t="s">
        <v>8500</v>
      </c>
      <c r="E1230" s="290" t="s">
        <v>16478</v>
      </c>
    </row>
    <row r="1231" spans="1:5">
      <c r="A1231" s="265" t="str">
        <f t="shared" si="19"/>
        <v>4030</v>
      </c>
      <c r="B1231" s="265">
        <v>4030</v>
      </c>
      <c r="C1231" s="265" t="s">
        <v>24560</v>
      </c>
      <c r="D1231" s="265" t="s">
        <v>8500</v>
      </c>
      <c r="E1231" s="290" t="s">
        <v>9155</v>
      </c>
    </row>
    <row r="1232" spans="1:5">
      <c r="A1232" s="265" t="str">
        <f t="shared" si="19"/>
        <v>4031</v>
      </c>
      <c r="B1232" s="265">
        <v>4031</v>
      </c>
      <c r="C1232" s="265" t="s">
        <v>24559</v>
      </c>
      <c r="D1232" s="265" t="s">
        <v>8500</v>
      </c>
      <c r="E1232" s="290" t="s">
        <v>19414</v>
      </c>
    </row>
    <row r="1233" spans="1:5">
      <c r="A1233" s="265" t="str">
        <f t="shared" si="19"/>
        <v>4047</v>
      </c>
      <c r="B1233" s="265">
        <v>4047</v>
      </c>
      <c r="C1233" s="265" t="s">
        <v>19070</v>
      </c>
      <c r="D1233" s="265" t="s">
        <v>8505</v>
      </c>
      <c r="E1233" s="290" t="s">
        <v>24612</v>
      </c>
    </row>
    <row r="1234" spans="1:5">
      <c r="A1234" s="265" t="str">
        <f t="shared" si="19"/>
        <v>4049</v>
      </c>
      <c r="B1234" s="265">
        <v>4049</v>
      </c>
      <c r="C1234" s="265" t="s">
        <v>22429</v>
      </c>
      <c r="D1234" s="265" t="s">
        <v>8498</v>
      </c>
      <c r="E1234" s="290" t="s">
        <v>26340</v>
      </c>
    </row>
    <row r="1235" spans="1:5">
      <c r="A1235" s="265" t="str">
        <f t="shared" si="19"/>
        <v>4053</v>
      </c>
      <c r="B1235" s="265">
        <v>4053</v>
      </c>
      <c r="C1235" s="265" t="s">
        <v>19074</v>
      </c>
      <c r="D1235" s="265" t="s">
        <v>8505</v>
      </c>
      <c r="E1235" s="290" t="s">
        <v>18257</v>
      </c>
    </row>
    <row r="1236" spans="1:5">
      <c r="A1236" s="265" t="str">
        <f t="shared" si="19"/>
        <v>4056</v>
      </c>
      <c r="B1236" s="265">
        <v>4056</v>
      </c>
      <c r="C1236" s="265" t="s">
        <v>19076</v>
      </c>
      <c r="D1236" s="265" t="s">
        <v>8505</v>
      </c>
      <c r="E1236" s="290" t="s">
        <v>18912</v>
      </c>
    </row>
    <row r="1237" spans="1:5">
      <c r="A1237" s="265" t="str">
        <f t="shared" si="19"/>
        <v>4058</v>
      </c>
      <c r="B1237" s="265">
        <v>4058</v>
      </c>
      <c r="C1237" s="265" t="s">
        <v>22444</v>
      </c>
      <c r="D1237" s="265" t="s">
        <v>8504</v>
      </c>
      <c r="E1237" s="290" t="s">
        <v>34868</v>
      </c>
    </row>
    <row r="1238" spans="1:5">
      <c r="A1238" s="265" t="str">
        <f t="shared" si="19"/>
        <v>4059</v>
      </c>
      <c r="B1238" s="265">
        <v>4059</v>
      </c>
      <c r="C1238" s="265" t="s">
        <v>22475</v>
      </c>
      <c r="D1238" s="265" t="s">
        <v>8510</v>
      </c>
      <c r="E1238" s="290" t="s">
        <v>8807</v>
      </c>
    </row>
    <row r="1239" spans="1:5">
      <c r="A1239" s="265" t="str">
        <f t="shared" si="19"/>
        <v>4061</v>
      </c>
      <c r="B1239" s="265">
        <v>4061</v>
      </c>
      <c r="C1239" s="265" t="s">
        <v>22477</v>
      </c>
      <c r="D1239" s="265" t="s">
        <v>8502</v>
      </c>
      <c r="E1239" s="290" t="s">
        <v>25047</v>
      </c>
    </row>
    <row r="1240" spans="1:5">
      <c r="A1240" s="265" t="str">
        <f t="shared" si="19"/>
        <v>4062</v>
      </c>
      <c r="B1240" s="265">
        <v>4062</v>
      </c>
      <c r="C1240" s="265" t="s">
        <v>22476</v>
      </c>
      <c r="D1240" s="265" t="s">
        <v>8502</v>
      </c>
      <c r="E1240" s="290" t="s">
        <v>8807</v>
      </c>
    </row>
    <row r="1241" spans="1:5">
      <c r="A1241" s="265" t="str">
        <f t="shared" si="19"/>
        <v>4069</v>
      </c>
      <c r="B1241" s="265">
        <v>4069</v>
      </c>
      <c r="C1241" s="265" t="s">
        <v>22483</v>
      </c>
      <c r="D1241" s="265" t="s">
        <v>8504</v>
      </c>
      <c r="E1241" s="290" t="s">
        <v>34869</v>
      </c>
    </row>
    <row r="1242" spans="1:5">
      <c r="A1242" s="265" t="str">
        <f t="shared" si="19"/>
        <v>4083</v>
      </c>
      <c r="B1242" s="265">
        <v>4083</v>
      </c>
      <c r="C1242" s="265" t="s">
        <v>21195</v>
      </c>
      <c r="D1242" s="265" t="s">
        <v>8504</v>
      </c>
      <c r="E1242" s="290" t="s">
        <v>8695</v>
      </c>
    </row>
    <row r="1243" spans="1:5">
      <c r="A1243" s="265" t="str">
        <f t="shared" si="19"/>
        <v>4084</v>
      </c>
      <c r="B1243" s="265">
        <v>4084</v>
      </c>
      <c r="C1243" s="265" t="s">
        <v>22035</v>
      </c>
      <c r="D1243" s="265" t="s">
        <v>8504</v>
      </c>
      <c r="E1243" s="290" t="s">
        <v>10742</v>
      </c>
    </row>
    <row r="1244" spans="1:5">
      <c r="A1244" s="265" t="str">
        <f t="shared" si="19"/>
        <v>4085</v>
      </c>
      <c r="B1244" s="265">
        <v>4085</v>
      </c>
      <c r="C1244" s="265" t="s">
        <v>22039</v>
      </c>
      <c r="D1244" s="265" t="s">
        <v>8504</v>
      </c>
      <c r="E1244" s="290" t="s">
        <v>9037</v>
      </c>
    </row>
    <row r="1245" spans="1:5">
      <c r="A1245" s="265" t="str">
        <f t="shared" si="19"/>
        <v>4090</v>
      </c>
      <c r="B1245" s="265">
        <v>4090</v>
      </c>
      <c r="C1245" s="265" t="s">
        <v>22540</v>
      </c>
      <c r="D1245" s="265" t="s">
        <v>8502</v>
      </c>
      <c r="E1245" s="290" t="s">
        <v>26343</v>
      </c>
    </row>
    <row r="1246" spans="1:5">
      <c r="A1246" s="265" t="str">
        <f t="shared" si="19"/>
        <v>4093</v>
      </c>
      <c r="B1246" s="265">
        <v>4093</v>
      </c>
      <c r="C1246" s="265" t="s">
        <v>22547</v>
      </c>
      <c r="D1246" s="265" t="s">
        <v>8504</v>
      </c>
      <c r="E1246" s="290" t="s">
        <v>9176</v>
      </c>
    </row>
    <row r="1247" spans="1:5">
      <c r="A1247" s="265" t="str">
        <f t="shared" si="19"/>
        <v>4094</v>
      </c>
      <c r="B1247" s="265">
        <v>4094</v>
      </c>
      <c r="C1247" s="265" t="s">
        <v>22552</v>
      </c>
      <c r="D1247" s="265" t="s">
        <v>8504</v>
      </c>
      <c r="E1247" s="290" t="s">
        <v>9510</v>
      </c>
    </row>
    <row r="1248" spans="1:5">
      <c r="A1248" s="265" t="str">
        <f t="shared" si="19"/>
        <v>4095</v>
      </c>
      <c r="B1248" s="265">
        <v>4095</v>
      </c>
      <c r="C1248" s="265" t="s">
        <v>22554</v>
      </c>
      <c r="D1248" s="265" t="s">
        <v>8504</v>
      </c>
      <c r="E1248" s="290" t="s">
        <v>12953</v>
      </c>
    </row>
    <row r="1249" spans="1:5">
      <c r="A1249" s="265" t="str">
        <f t="shared" si="19"/>
        <v>4096</v>
      </c>
      <c r="B1249" s="265">
        <v>4096</v>
      </c>
      <c r="C1249" s="265" t="s">
        <v>22558</v>
      </c>
      <c r="D1249" s="265" t="s">
        <v>8504</v>
      </c>
      <c r="E1249" s="290" t="s">
        <v>10557</v>
      </c>
    </row>
    <row r="1250" spans="1:5">
      <c r="A1250" s="265" t="str">
        <f t="shared" si="19"/>
        <v>4097</v>
      </c>
      <c r="B1250" s="265">
        <v>4097</v>
      </c>
      <c r="C1250" s="265" t="s">
        <v>22556</v>
      </c>
      <c r="D1250" s="265" t="s">
        <v>8504</v>
      </c>
      <c r="E1250" s="290" t="s">
        <v>26864</v>
      </c>
    </row>
    <row r="1251" spans="1:5">
      <c r="A1251" s="265" t="str">
        <f t="shared" si="19"/>
        <v>4102</v>
      </c>
      <c r="B1251" s="265">
        <v>4102</v>
      </c>
      <c r="C1251" s="265" t="s">
        <v>22565</v>
      </c>
      <c r="D1251" s="265" t="s">
        <v>8502</v>
      </c>
      <c r="E1251" s="290" t="s">
        <v>26345</v>
      </c>
    </row>
    <row r="1252" spans="1:5">
      <c r="A1252" s="265" t="str">
        <f t="shared" si="19"/>
        <v>4107</v>
      </c>
      <c r="B1252" s="265">
        <v>4107</v>
      </c>
      <c r="C1252" s="265" t="s">
        <v>22564</v>
      </c>
      <c r="D1252" s="265" t="s">
        <v>8502</v>
      </c>
      <c r="E1252" s="290" t="s">
        <v>18055</v>
      </c>
    </row>
    <row r="1253" spans="1:5">
      <c r="A1253" s="265" t="str">
        <f t="shared" si="19"/>
        <v>4111</v>
      </c>
      <c r="B1253" s="265">
        <v>4111</v>
      </c>
      <c r="C1253" s="265" t="s">
        <v>21260</v>
      </c>
      <c r="D1253" s="265" t="s">
        <v>8502</v>
      </c>
      <c r="E1253" s="290" t="s">
        <v>26346</v>
      </c>
    </row>
    <row r="1254" spans="1:5">
      <c r="A1254" s="265" t="str">
        <f t="shared" si="19"/>
        <v>4114</v>
      </c>
      <c r="B1254" s="265">
        <v>4114</v>
      </c>
      <c r="C1254" s="265" t="s">
        <v>22560</v>
      </c>
      <c r="D1254" s="265" t="s">
        <v>8502</v>
      </c>
      <c r="E1254" s="290" t="s">
        <v>26347</v>
      </c>
    </row>
    <row r="1255" spans="1:5">
      <c r="A1255" s="265" t="str">
        <f t="shared" si="19"/>
        <v>4115</v>
      </c>
      <c r="B1255" s="265">
        <v>4115</v>
      </c>
      <c r="C1255" s="265" t="s">
        <v>22349</v>
      </c>
      <c r="D1255" s="265" t="s">
        <v>8510</v>
      </c>
      <c r="E1255" s="290" t="s">
        <v>16458</v>
      </c>
    </row>
    <row r="1256" spans="1:5">
      <c r="A1256" s="265" t="str">
        <f t="shared" si="19"/>
        <v>4119</v>
      </c>
      <c r="B1256" s="265">
        <v>4119</v>
      </c>
      <c r="C1256" s="265" t="s">
        <v>22350</v>
      </c>
      <c r="D1256" s="265" t="s">
        <v>8510</v>
      </c>
      <c r="E1256" s="290" t="s">
        <v>17991</v>
      </c>
    </row>
    <row r="1257" spans="1:5">
      <c r="A1257" s="265" t="str">
        <f t="shared" si="19"/>
        <v>4177</v>
      </c>
      <c r="B1257" s="265">
        <v>4177</v>
      </c>
      <c r="C1257" s="265" t="s">
        <v>22588</v>
      </c>
      <c r="D1257" s="265" t="s">
        <v>8502</v>
      </c>
      <c r="E1257" s="290" t="s">
        <v>8546</v>
      </c>
    </row>
    <row r="1258" spans="1:5">
      <c r="A1258" s="265" t="str">
        <f t="shared" si="19"/>
        <v>4178</v>
      </c>
      <c r="B1258" s="265">
        <v>4178</v>
      </c>
      <c r="C1258" s="265" t="s">
        <v>22593</v>
      </c>
      <c r="D1258" s="265" t="s">
        <v>8502</v>
      </c>
      <c r="E1258" s="290" t="s">
        <v>9133</v>
      </c>
    </row>
    <row r="1259" spans="1:5">
      <c r="A1259" s="265" t="str">
        <f t="shared" si="19"/>
        <v>4179</v>
      </c>
      <c r="B1259" s="265">
        <v>4179</v>
      </c>
      <c r="C1259" s="265" t="s">
        <v>22589</v>
      </c>
      <c r="D1259" s="265" t="s">
        <v>8502</v>
      </c>
      <c r="E1259" s="290" t="s">
        <v>16650</v>
      </c>
    </row>
    <row r="1260" spans="1:5">
      <c r="A1260" s="265" t="str">
        <f t="shared" si="19"/>
        <v>4180</v>
      </c>
      <c r="B1260" s="265">
        <v>4180</v>
      </c>
      <c r="C1260" s="265" t="s">
        <v>22587</v>
      </c>
      <c r="D1260" s="265" t="s">
        <v>8502</v>
      </c>
      <c r="E1260" s="290" t="s">
        <v>9347</v>
      </c>
    </row>
    <row r="1261" spans="1:5">
      <c r="A1261" s="265" t="str">
        <f t="shared" si="19"/>
        <v>4181</v>
      </c>
      <c r="B1261" s="265">
        <v>4181</v>
      </c>
      <c r="C1261" s="265" t="s">
        <v>22592</v>
      </c>
      <c r="D1261" s="265" t="s">
        <v>8502</v>
      </c>
      <c r="E1261" s="290" t="s">
        <v>17673</v>
      </c>
    </row>
    <row r="1262" spans="1:5">
      <c r="A1262" s="265" t="str">
        <f t="shared" si="19"/>
        <v>4182</v>
      </c>
      <c r="B1262" s="265">
        <v>4182</v>
      </c>
      <c r="C1262" s="265" t="s">
        <v>22594</v>
      </c>
      <c r="D1262" s="265" t="s">
        <v>8502</v>
      </c>
      <c r="E1262" s="290" t="s">
        <v>25703</v>
      </c>
    </row>
    <row r="1263" spans="1:5">
      <c r="A1263" s="265" t="str">
        <f t="shared" si="19"/>
        <v>4183</v>
      </c>
      <c r="B1263" s="265">
        <v>4183</v>
      </c>
      <c r="C1263" s="265" t="s">
        <v>22595</v>
      </c>
      <c r="D1263" s="265" t="s">
        <v>8502</v>
      </c>
      <c r="E1263" s="290" t="s">
        <v>26348</v>
      </c>
    </row>
    <row r="1264" spans="1:5">
      <c r="A1264" s="265" t="str">
        <f t="shared" si="19"/>
        <v>4184</v>
      </c>
      <c r="B1264" s="265">
        <v>4184</v>
      </c>
      <c r="C1264" s="265" t="s">
        <v>22596</v>
      </c>
      <c r="D1264" s="265" t="s">
        <v>8502</v>
      </c>
      <c r="E1264" s="290" t="s">
        <v>26349</v>
      </c>
    </row>
    <row r="1265" spans="1:5">
      <c r="A1265" s="265" t="str">
        <f t="shared" si="19"/>
        <v>4185</v>
      </c>
      <c r="B1265" s="265">
        <v>4185</v>
      </c>
      <c r="C1265" s="265" t="s">
        <v>22597</v>
      </c>
      <c r="D1265" s="265" t="s">
        <v>8502</v>
      </c>
      <c r="E1265" s="290" t="s">
        <v>26350</v>
      </c>
    </row>
    <row r="1266" spans="1:5">
      <c r="A1266" s="265" t="str">
        <f t="shared" si="19"/>
        <v>4186</v>
      </c>
      <c r="B1266" s="265">
        <v>4186</v>
      </c>
      <c r="C1266" s="265" t="s">
        <v>22604</v>
      </c>
      <c r="D1266" s="265" t="s">
        <v>8502</v>
      </c>
      <c r="E1266" s="290" t="s">
        <v>16462</v>
      </c>
    </row>
    <row r="1267" spans="1:5">
      <c r="A1267" s="265" t="str">
        <f t="shared" si="19"/>
        <v>4187</v>
      </c>
      <c r="B1267" s="265">
        <v>4187</v>
      </c>
      <c r="C1267" s="265" t="s">
        <v>22612</v>
      </c>
      <c r="D1267" s="265" t="s">
        <v>8502</v>
      </c>
      <c r="E1267" s="290" t="s">
        <v>9429</v>
      </c>
    </row>
    <row r="1268" spans="1:5">
      <c r="A1268" s="265" t="str">
        <f t="shared" si="19"/>
        <v>4188</v>
      </c>
      <c r="B1268" s="265">
        <v>4188</v>
      </c>
      <c r="C1268" s="265" t="s">
        <v>22605</v>
      </c>
      <c r="D1268" s="265" t="s">
        <v>8502</v>
      </c>
      <c r="E1268" s="290" t="s">
        <v>8771</v>
      </c>
    </row>
    <row r="1269" spans="1:5">
      <c r="A1269" s="265" t="str">
        <f t="shared" si="19"/>
        <v>4189</v>
      </c>
      <c r="B1269" s="265">
        <v>4189</v>
      </c>
      <c r="C1269" s="265" t="s">
        <v>22606</v>
      </c>
      <c r="D1269" s="265" t="s">
        <v>8502</v>
      </c>
      <c r="E1269" s="290" t="s">
        <v>8771</v>
      </c>
    </row>
    <row r="1270" spans="1:5">
      <c r="A1270" s="265" t="str">
        <f t="shared" si="19"/>
        <v>4190</v>
      </c>
      <c r="B1270" s="265">
        <v>4190</v>
      </c>
      <c r="C1270" s="265" t="s">
        <v>22603</v>
      </c>
      <c r="D1270" s="265" t="s">
        <v>8502</v>
      </c>
      <c r="E1270" s="290" t="s">
        <v>8905</v>
      </c>
    </row>
    <row r="1271" spans="1:5">
      <c r="A1271" s="265" t="str">
        <f t="shared" si="19"/>
        <v>4191</v>
      </c>
      <c r="B1271" s="265">
        <v>4191</v>
      </c>
      <c r="C1271" s="265" t="s">
        <v>22600</v>
      </c>
      <c r="D1271" s="265" t="s">
        <v>8502</v>
      </c>
      <c r="E1271" s="290" t="s">
        <v>9001</v>
      </c>
    </row>
    <row r="1272" spans="1:5">
      <c r="A1272" s="265" t="str">
        <f t="shared" si="19"/>
        <v>4192</v>
      </c>
      <c r="B1272" s="265">
        <v>4192</v>
      </c>
      <c r="C1272" s="265" t="s">
        <v>22599</v>
      </c>
      <c r="D1272" s="265" t="s">
        <v>8502</v>
      </c>
      <c r="E1272" s="290" t="s">
        <v>9001</v>
      </c>
    </row>
    <row r="1273" spans="1:5">
      <c r="A1273" s="265" t="str">
        <f t="shared" si="19"/>
        <v>4193</v>
      </c>
      <c r="B1273" s="265">
        <v>4193</v>
      </c>
      <c r="C1273" s="265" t="s">
        <v>22610</v>
      </c>
      <c r="D1273" s="265" t="s">
        <v>8502</v>
      </c>
      <c r="E1273" s="290" t="s">
        <v>18295</v>
      </c>
    </row>
    <row r="1274" spans="1:5">
      <c r="A1274" s="265" t="str">
        <f t="shared" si="19"/>
        <v>4194</v>
      </c>
      <c r="B1274" s="265">
        <v>4194</v>
      </c>
      <c r="C1274" s="265" t="s">
        <v>22608</v>
      </c>
      <c r="D1274" s="265" t="s">
        <v>8502</v>
      </c>
      <c r="E1274" s="290" t="s">
        <v>18295</v>
      </c>
    </row>
    <row r="1275" spans="1:5">
      <c r="A1275" s="265" t="str">
        <f t="shared" si="19"/>
        <v>4197</v>
      </c>
      <c r="B1275" s="265">
        <v>4197</v>
      </c>
      <c r="C1275" s="265" t="s">
        <v>22607</v>
      </c>
      <c r="D1275" s="265" t="s">
        <v>8502</v>
      </c>
      <c r="E1275" s="290" t="s">
        <v>26351</v>
      </c>
    </row>
    <row r="1276" spans="1:5">
      <c r="A1276" s="265" t="str">
        <f t="shared" si="19"/>
        <v>4202</v>
      </c>
      <c r="B1276" s="265">
        <v>4202</v>
      </c>
      <c r="C1276" s="265" t="s">
        <v>22613</v>
      </c>
      <c r="D1276" s="265" t="s">
        <v>8502</v>
      </c>
      <c r="E1276" s="290" t="s">
        <v>26245</v>
      </c>
    </row>
    <row r="1277" spans="1:5">
      <c r="A1277" s="265" t="str">
        <f t="shared" si="19"/>
        <v>4203</v>
      </c>
      <c r="B1277" s="265">
        <v>4203</v>
      </c>
      <c r="C1277" s="265" t="s">
        <v>22614</v>
      </c>
      <c r="D1277" s="265" t="s">
        <v>8502</v>
      </c>
      <c r="E1277" s="290" t="s">
        <v>26352</v>
      </c>
    </row>
    <row r="1278" spans="1:5">
      <c r="A1278" s="265" t="str">
        <f t="shared" si="19"/>
        <v>4204</v>
      </c>
      <c r="B1278" s="265">
        <v>4204</v>
      </c>
      <c r="C1278" s="265" t="s">
        <v>22611</v>
      </c>
      <c r="D1278" s="265" t="s">
        <v>8502</v>
      </c>
      <c r="E1278" s="290" t="s">
        <v>18295</v>
      </c>
    </row>
    <row r="1279" spans="1:5">
      <c r="A1279" s="265" t="str">
        <f t="shared" si="19"/>
        <v>4205</v>
      </c>
      <c r="B1279" s="265">
        <v>4205</v>
      </c>
      <c r="C1279" s="265" t="s">
        <v>22598</v>
      </c>
      <c r="D1279" s="265" t="s">
        <v>8502</v>
      </c>
      <c r="E1279" s="290" t="s">
        <v>9001</v>
      </c>
    </row>
    <row r="1280" spans="1:5">
      <c r="A1280" s="265" t="str">
        <f t="shared" si="19"/>
        <v>4206</v>
      </c>
      <c r="B1280" s="265">
        <v>4206</v>
      </c>
      <c r="C1280" s="265" t="s">
        <v>22602</v>
      </c>
      <c r="D1280" s="265" t="s">
        <v>8502</v>
      </c>
      <c r="E1280" s="290" t="s">
        <v>8905</v>
      </c>
    </row>
    <row r="1281" spans="1:5">
      <c r="A1281" s="265" t="str">
        <f t="shared" si="19"/>
        <v>4207</v>
      </c>
      <c r="B1281" s="265">
        <v>4207</v>
      </c>
      <c r="C1281" s="265" t="s">
        <v>22601</v>
      </c>
      <c r="D1281" s="265" t="s">
        <v>8502</v>
      </c>
      <c r="E1281" s="290" t="s">
        <v>16671</v>
      </c>
    </row>
    <row r="1282" spans="1:5">
      <c r="A1282" s="265" t="str">
        <f t="shared" si="19"/>
        <v>4208</v>
      </c>
      <c r="B1282" s="265">
        <v>4208</v>
      </c>
      <c r="C1282" s="265" t="s">
        <v>22590</v>
      </c>
      <c r="D1282" s="265" t="s">
        <v>8502</v>
      </c>
      <c r="E1282" s="290" t="s">
        <v>26353</v>
      </c>
    </row>
    <row r="1283" spans="1:5">
      <c r="A1283" s="265" t="str">
        <f t="shared" ref="A1283:A1346" si="20">IF(ISERROR(SEARCH("/",B1283)=6),TRIM(CLEAN(B1283)),IF(SEARCH("/",B1283)=6,IF(LEN(TRIM(CLEAN(B1283)))=7,LEFT(TRIM(CLEAN(B1283)),6)&amp;"00"&amp;RIGHT(TRIM(CLEAN(B1283)),1),LEFT(TRIM(CLEAN(B1283)),6)&amp;"0"&amp;RIGHT(TRIM(CLEAN(B1283)),2)),TRIM(CLEAN(B1283))))</f>
        <v>4209</v>
      </c>
      <c r="B1283" s="265">
        <v>4209</v>
      </c>
      <c r="C1283" s="265" t="s">
        <v>22586</v>
      </c>
      <c r="D1283" s="265" t="s">
        <v>8502</v>
      </c>
      <c r="E1283" s="290" t="s">
        <v>8834</v>
      </c>
    </row>
    <row r="1284" spans="1:5">
      <c r="A1284" s="265" t="str">
        <f t="shared" si="20"/>
        <v>4210</v>
      </c>
      <c r="B1284" s="265">
        <v>4210</v>
      </c>
      <c r="C1284" s="265" t="s">
        <v>22582</v>
      </c>
      <c r="D1284" s="265" t="s">
        <v>8502</v>
      </c>
      <c r="E1284" s="290" t="s">
        <v>17981</v>
      </c>
    </row>
    <row r="1285" spans="1:5">
      <c r="A1285" s="265" t="str">
        <f t="shared" si="20"/>
        <v>4211</v>
      </c>
      <c r="B1285" s="265">
        <v>4211</v>
      </c>
      <c r="C1285" s="265" t="s">
        <v>22585</v>
      </c>
      <c r="D1285" s="265" t="s">
        <v>8502</v>
      </c>
      <c r="E1285" s="290" t="s">
        <v>16499</v>
      </c>
    </row>
    <row r="1286" spans="1:5">
      <c r="A1286" s="265" t="str">
        <f t="shared" si="20"/>
        <v>4212</v>
      </c>
      <c r="B1286" s="265">
        <v>4212</v>
      </c>
      <c r="C1286" s="265" t="s">
        <v>22583</v>
      </c>
      <c r="D1286" s="265" t="s">
        <v>8502</v>
      </c>
      <c r="E1286" s="290" t="s">
        <v>9420</v>
      </c>
    </row>
    <row r="1287" spans="1:5">
      <c r="A1287" s="265" t="str">
        <f t="shared" si="20"/>
        <v>4213</v>
      </c>
      <c r="B1287" s="265">
        <v>4213</v>
      </c>
      <c r="C1287" s="265" t="s">
        <v>22584</v>
      </c>
      <c r="D1287" s="265" t="s">
        <v>8502</v>
      </c>
      <c r="E1287" s="290" t="s">
        <v>14046</v>
      </c>
    </row>
    <row r="1288" spans="1:5">
      <c r="A1288" s="265" t="str">
        <f t="shared" si="20"/>
        <v>4214</v>
      </c>
      <c r="B1288" s="265">
        <v>4214</v>
      </c>
      <c r="C1288" s="265" t="s">
        <v>22580</v>
      </c>
      <c r="D1288" s="265" t="s">
        <v>8502</v>
      </c>
      <c r="E1288" s="290" t="s">
        <v>8799</v>
      </c>
    </row>
    <row r="1289" spans="1:5">
      <c r="A1289" s="265" t="str">
        <f t="shared" si="20"/>
        <v>4215</v>
      </c>
      <c r="B1289" s="265">
        <v>4215</v>
      </c>
      <c r="C1289" s="265" t="s">
        <v>22581</v>
      </c>
      <c r="D1289" s="265" t="s">
        <v>8502</v>
      </c>
      <c r="E1289" s="290" t="s">
        <v>17704</v>
      </c>
    </row>
    <row r="1290" spans="1:5">
      <c r="A1290" s="265" t="str">
        <f t="shared" si="20"/>
        <v>4221</v>
      </c>
      <c r="B1290" s="265">
        <v>4221</v>
      </c>
      <c r="C1290" s="265" t="s">
        <v>22636</v>
      </c>
      <c r="D1290" s="265" t="s">
        <v>8498</v>
      </c>
      <c r="E1290" s="290" t="s">
        <v>8936</v>
      </c>
    </row>
    <row r="1291" spans="1:5">
      <c r="A1291" s="265" t="str">
        <f t="shared" si="20"/>
        <v>4222</v>
      </c>
      <c r="B1291" s="265">
        <v>4222</v>
      </c>
      <c r="C1291" s="265" t="s">
        <v>21535</v>
      </c>
      <c r="D1291" s="265" t="s">
        <v>8498</v>
      </c>
      <c r="E1291" s="290" t="s">
        <v>26354</v>
      </c>
    </row>
    <row r="1292" spans="1:5">
      <c r="A1292" s="265" t="str">
        <f t="shared" si="20"/>
        <v>4223</v>
      </c>
      <c r="B1292" s="265">
        <v>4223</v>
      </c>
      <c r="C1292" s="265" t="s">
        <v>21316</v>
      </c>
      <c r="D1292" s="265" t="s">
        <v>8498</v>
      </c>
      <c r="E1292" s="290" t="s">
        <v>19518</v>
      </c>
    </row>
    <row r="1293" spans="1:5">
      <c r="A1293" s="265" t="str">
        <f t="shared" si="20"/>
        <v>4226</v>
      </c>
      <c r="B1293" s="265">
        <v>4226</v>
      </c>
      <c r="C1293" s="265" t="s">
        <v>21534</v>
      </c>
      <c r="D1293" s="265" t="s">
        <v>8506</v>
      </c>
      <c r="E1293" s="290" t="s">
        <v>22325</v>
      </c>
    </row>
    <row r="1294" spans="1:5">
      <c r="A1294" s="265" t="str">
        <f t="shared" si="20"/>
        <v>4227</v>
      </c>
      <c r="B1294" s="265">
        <v>4227</v>
      </c>
      <c r="C1294" s="265" t="s">
        <v>22637</v>
      </c>
      <c r="D1294" s="265" t="s">
        <v>8498</v>
      </c>
      <c r="E1294" s="290" t="s">
        <v>26355</v>
      </c>
    </row>
    <row r="1295" spans="1:5">
      <c r="A1295" s="265" t="str">
        <f t="shared" si="20"/>
        <v>4229</v>
      </c>
      <c r="B1295" s="265">
        <v>4229</v>
      </c>
      <c r="C1295" s="265" t="s">
        <v>21575</v>
      </c>
      <c r="D1295" s="265" t="s">
        <v>8506</v>
      </c>
      <c r="E1295" s="290" t="s">
        <v>25552</v>
      </c>
    </row>
    <row r="1296" spans="1:5">
      <c r="A1296" s="265" t="str">
        <f t="shared" si="20"/>
        <v>4230</v>
      </c>
      <c r="B1296" s="265">
        <v>4230</v>
      </c>
      <c r="C1296" s="265" t="s">
        <v>22656</v>
      </c>
      <c r="D1296" s="265" t="s">
        <v>8504</v>
      </c>
      <c r="E1296" s="290" t="s">
        <v>12953</v>
      </c>
    </row>
    <row r="1297" spans="1:5">
      <c r="A1297" s="265" t="str">
        <f t="shared" si="20"/>
        <v>4233</v>
      </c>
      <c r="B1297" s="265">
        <v>4233</v>
      </c>
      <c r="C1297" s="265" t="s">
        <v>22671</v>
      </c>
      <c r="D1297" s="265" t="s">
        <v>8504</v>
      </c>
      <c r="E1297" s="290" t="s">
        <v>9176</v>
      </c>
    </row>
    <row r="1298" spans="1:5">
      <c r="A1298" s="265" t="str">
        <f t="shared" si="20"/>
        <v>4234</v>
      </c>
      <c r="B1298" s="265">
        <v>4234</v>
      </c>
      <c r="C1298" s="265" t="s">
        <v>22648</v>
      </c>
      <c r="D1298" s="265" t="s">
        <v>8504</v>
      </c>
      <c r="E1298" s="290" t="s">
        <v>10591</v>
      </c>
    </row>
    <row r="1299" spans="1:5">
      <c r="A1299" s="265" t="str">
        <f t="shared" si="20"/>
        <v>4235</v>
      </c>
      <c r="B1299" s="265">
        <v>4235</v>
      </c>
      <c r="C1299" s="265" t="s">
        <v>20292</v>
      </c>
      <c r="D1299" s="265" t="s">
        <v>8504</v>
      </c>
      <c r="E1299" s="290" t="s">
        <v>8654</v>
      </c>
    </row>
    <row r="1300" spans="1:5">
      <c r="A1300" s="265" t="str">
        <f t="shared" si="20"/>
        <v>4237</v>
      </c>
      <c r="B1300" s="265">
        <v>4237</v>
      </c>
      <c r="C1300" s="265" t="s">
        <v>22669</v>
      </c>
      <c r="D1300" s="265" t="s">
        <v>8504</v>
      </c>
      <c r="E1300" s="290" t="s">
        <v>12953</v>
      </c>
    </row>
    <row r="1301" spans="1:5">
      <c r="A1301" s="265" t="str">
        <f t="shared" si="20"/>
        <v>4238</v>
      </c>
      <c r="B1301" s="265">
        <v>4238</v>
      </c>
      <c r="C1301" s="265" t="s">
        <v>22667</v>
      </c>
      <c r="D1301" s="265" t="s">
        <v>8504</v>
      </c>
      <c r="E1301" s="290" t="s">
        <v>17613</v>
      </c>
    </row>
    <row r="1302" spans="1:5">
      <c r="A1302" s="265" t="str">
        <f t="shared" si="20"/>
        <v>4239</v>
      </c>
      <c r="B1302" s="265">
        <v>4239</v>
      </c>
      <c r="C1302" s="265" t="s">
        <v>22662</v>
      </c>
      <c r="D1302" s="265" t="s">
        <v>8504</v>
      </c>
      <c r="E1302" s="290" t="s">
        <v>18019</v>
      </c>
    </row>
    <row r="1303" spans="1:5">
      <c r="A1303" s="265" t="str">
        <f t="shared" si="20"/>
        <v>4240</v>
      </c>
      <c r="B1303" s="265">
        <v>4240</v>
      </c>
      <c r="C1303" s="265" t="s">
        <v>22660</v>
      </c>
      <c r="D1303" s="265" t="s">
        <v>8504</v>
      </c>
      <c r="E1303" s="290" t="s">
        <v>12784</v>
      </c>
    </row>
    <row r="1304" spans="1:5">
      <c r="A1304" s="265" t="str">
        <f t="shared" si="20"/>
        <v>4243</v>
      </c>
      <c r="B1304" s="265">
        <v>4243</v>
      </c>
      <c r="C1304" s="265" t="s">
        <v>22641</v>
      </c>
      <c r="D1304" s="265" t="s">
        <v>8504</v>
      </c>
      <c r="E1304" s="290" t="s">
        <v>16885</v>
      </c>
    </row>
    <row r="1305" spans="1:5">
      <c r="A1305" s="265" t="str">
        <f t="shared" si="20"/>
        <v>4244</v>
      </c>
      <c r="B1305" s="265">
        <v>4244</v>
      </c>
      <c r="C1305" s="265" t="s">
        <v>22347</v>
      </c>
      <c r="D1305" s="265" t="s">
        <v>8504</v>
      </c>
      <c r="E1305" s="290" t="s">
        <v>17760</v>
      </c>
    </row>
    <row r="1306" spans="1:5">
      <c r="A1306" s="265" t="str">
        <f t="shared" si="20"/>
        <v>4248</v>
      </c>
      <c r="B1306" s="265">
        <v>4248</v>
      </c>
      <c r="C1306" s="265" t="s">
        <v>22664</v>
      </c>
      <c r="D1306" s="265" t="s">
        <v>8504</v>
      </c>
      <c r="E1306" s="290" t="s">
        <v>12953</v>
      </c>
    </row>
    <row r="1307" spans="1:5">
      <c r="A1307" s="265" t="str">
        <f t="shared" si="20"/>
        <v>4250</v>
      </c>
      <c r="B1307" s="265">
        <v>4250</v>
      </c>
      <c r="C1307" s="265" t="s">
        <v>22645</v>
      </c>
      <c r="D1307" s="265" t="s">
        <v>8504</v>
      </c>
      <c r="E1307" s="290" t="s">
        <v>14997</v>
      </c>
    </row>
    <row r="1308" spans="1:5">
      <c r="A1308" s="265" t="str">
        <f t="shared" si="20"/>
        <v>4251</v>
      </c>
      <c r="B1308" s="265">
        <v>4251</v>
      </c>
      <c r="C1308" s="265" t="s">
        <v>22654</v>
      </c>
      <c r="D1308" s="265" t="s">
        <v>8504</v>
      </c>
      <c r="E1308" s="290" t="s">
        <v>9188</v>
      </c>
    </row>
    <row r="1309" spans="1:5">
      <c r="A1309" s="265" t="str">
        <f t="shared" si="20"/>
        <v>4252</v>
      </c>
      <c r="B1309" s="265">
        <v>4252</v>
      </c>
      <c r="C1309" s="265" t="s">
        <v>22639</v>
      </c>
      <c r="D1309" s="265" t="s">
        <v>8504</v>
      </c>
      <c r="E1309" s="290" t="s">
        <v>24302</v>
      </c>
    </row>
    <row r="1310" spans="1:5">
      <c r="A1310" s="265" t="str">
        <f t="shared" si="20"/>
        <v>4253</v>
      </c>
      <c r="B1310" s="265">
        <v>4253</v>
      </c>
      <c r="C1310" s="265" t="s">
        <v>22650</v>
      </c>
      <c r="D1310" s="265" t="s">
        <v>8504</v>
      </c>
      <c r="E1310" s="290" t="s">
        <v>19182</v>
      </c>
    </row>
    <row r="1311" spans="1:5">
      <c r="A1311" s="265" t="str">
        <f t="shared" si="20"/>
        <v>4254</v>
      </c>
      <c r="B1311" s="265">
        <v>4254</v>
      </c>
      <c r="C1311" s="265" t="s">
        <v>22652</v>
      </c>
      <c r="D1311" s="265" t="s">
        <v>8504</v>
      </c>
      <c r="E1311" s="290" t="s">
        <v>8941</v>
      </c>
    </row>
    <row r="1312" spans="1:5">
      <c r="A1312" s="265" t="str">
        <f t="shared" si="20"/>
        <v>4257</v>
      </c>
      <c r="B1312" s="265">
        <v>4257</v>
      </c>
      <c r="C1312" s="265" t="s">
        <v>22658</v>
      </c>
      <c r="D1312" s="265" t="s">
        <v>8504</v>
      </c>
      <c r="E1312" s="290" t="s">
        <v>18611</v>
      </c>
    </row>
    <row r="1313" spans="1:5">
      <c r="A1313" s="265" t="str">
        <f t="shared" si="20"/>
        <v>4262</v>
      </c>
      <c r="B1313" s="265">
        <v>4262</v>
      </c>
      <c r="C1313" s="265" t="s">
        <v>22675</v>
      </c>
      <c r="D1313" s="265" t="s">
        <v>8502</v>
      </c>
      <c r="E1313" s="290" t="s">
        <v>26357</v>
      </c>
    </row>
    <row r="1314" spans="1:5">
      <c r="A1314" s="265" t="str">
        <f t="shared" si="20"/>
        <v>4263</v>
      </c>
      <c r="B1314" s="265">
        <v>4263</v>
      </c>
      <c r="C1314" s="265" t="s">
        <v>22676</v>
      </c>
      <c r="D1314" s="265" t="s">
        <v>8502</v>
      </c>
      <c r="E1314" s="290" t="s">
        <v>26358</v>
      </c>
    </row>
    <row r="1315" spans="1:5">
      <c r="A1315" s="265" t="str">
        <f t="shared" si="20"/>
        <v>4273</v>
      </c>
      <c r="B1315" s="265">
        <v>4273</v>
      </c>
      <c r="C1315" s="265" t="s">
        <v>22694</v>
      </c>
      <c r="D1315" s="265" t="s">
        <v>8502</v>
      </c>
      <c r="E1315" s="290" t="s">
        <v>26359</v>
      </c>
    </row>
    <row r="1316" spans="1:5">
      <c r="A1316" s="265" t="str">
        <f t="shared" si="20"/>
        <v>4274</v>
      </c>
      <c r="B1316" s="265">
        <v>4274</v>
      </c>
      <c r="C1316" s="265" t="s">
        <v>22695</v>
      </c>
      <c r="D1316" s="265" t="s">
        <v>8502</v>
      </c>
      <c r="E1316" s="290" t="s">
        <v>26360</v>
      </c>
    </row>
    <row r="1317" spans="1:5">
      <c r="A1317" s="265" t="str">
        <f t="shared" si="20"/>
        <v>4276</v>
      </c>
      <c r="B1317" s="265">
        <v>4276</v>
      </c>
      <c r="C1317" s="265" t="s">
        <v>22693</v>
      </c>
      <c r="D1317" s="265" t="s">
        <v>8502</v>
      </c>
      <c r="E1317" s="290" t="s">
        <v>26361</v>
      </c>
    </row>
    <row r="1318" spans="1:5">
      <c r="A1318" s="265" t="str">
        <f t="shared" si="20"/>
        <v>4299</v>
      </c>
      <c r="B1318" s="265">
        <v>4299</v>
      </c>
      <c r="C1318" s="265" t="s">
        <v>22744</v>
      </c>
      <c r="D1318" s="265" t="s">
        <v>8502</v>
      </c>
      <c r="E1318" s="290" t="s">
        <v>8819</v>
      </c>
    </row>
    <row r="1319" spans="1:5">
      <c r="A1319" s="265" t="str">
        <f t="shared" si="20"/>
        <v>4300</v>
      </c>
      <c r="B1319" s="265">
        <v>4300</v>
      </c>
      <c r="C1319" s="265" t="s">
        <v>22750</v>
      </c>
      <c r="D1319" s="265" t="s">
        <v>8502</v>
      </c>
      <c r="E1319" s="290" t="s">
        <v>8671</v>
      </c>
    </row>
    <row r="1320" spans="1:5">
      <c r="A1320" s="265" t="str">
        <f t="shared" si="20"/>
        <v>4301</v>
      </c>
      <c r="B1320" s="265">
        <v>4301</v>
      </c>
      <c r="C1320" s="265" t="s">
        <v>22751</v>
      </c>
      <c r="D1320" s="265" t="s">
        <v>8502</v>
      </c>
      <c r="E1320" s="290" t="s">
        <v>9088</v>
      </c>
    </row>
    <row r="1321" spans="1:5">
      <c r="A1321" s="265" t="str">
        <f t="shared" si="20"/>
        <v>4302</v>
      </c>
      <c r="B1321" s="265">
        <v>4302</v>
      </c>
      <c r="C1321" s="265" t="s">
        <v>22749</v>
      </c>
      <c r="D1321" s="265" t="s">
        <v>8502</v>
      </c>
      <c r="E1321" s="290" t="s">
        <v>8960</v>
      </c>
    </row>
    <row r="1322" spans="1:5">
      <c r="A1322" s="265" t="str">
        <f t="shared" si="20"/>
        <v>4304</v>
      </c>
      <c r="B1322" s="265">
        <v>4304</v>
      </c>
      <c r="C1322" s="265" t="s">
        <v>22745</v>
      </c>
      <c r="D1322" s="265" t="s">
        <v>8502</v>
      </c>
      <c r="E1322" s="290" t="s">
        <v>9233</v>
      </c>
    </row>
    <row r="1323" spans="1:5">
      <c r="A1323" s="265" t="str">
        <f t="shared" si="20"/>
        <v>4305</v>
      </c>
      <c r="B1323" s="265">
        <v>4305</v>
      </c>
      <c r="C1323" s="265" t="s">
        <v>22746</v>
      </c>
      <c r="D1323" s="265" t="s">
        <v>8502</v>
      </c>
      <c r="E1323" s="290" t="s">
        <v>15583</v>
      </c>
    </row>
    <row r="1324" spans="1:5">
      <c r="A1324" s="265" t="str">
        <f t="shared" si="20"/>
        <v>4306</v>
      </c>
      <c r="B1324" s="265">
        <v>4306</v>
      </c>
      <c r="C1324" s="265" t="s">
        <v>22747</v>
      </c>
      <c r="D1324" s="265" t="s">
        <v>8502</v>
      </c>
      <c r="E1324" s="290" t="s">
        <v>17010</v>
      </c>
    </row>
    <row r="1325" spans="1:5">
      <c r="A1325" s="265" t="str">
        <f t="shared" si="20"/>
        <v>4307</v>
      </c>
      <c r="B1325" s="265">
        <v>4307</v>
      </c>
      <c r="C1325" s="265" t="s">
        <v>22950</v>
      </c>
      <c r="D1325" s="265" t="s">
        <v>8502</v>
      </c>
      <c r="E1325" s="290" t="s">
        <v>26362</v>
      </c>
    </row>
    <row r="1326" spans="1:5">
      <c r="A1326" s="265" t="str">
        <f t="shared" si="20"/>
        <v>4308</v>
      </c>
      <c r="B1326" s="265">
        <v>4308</v>
      </c>
      <c r="C1326" s="265" t="s">
        <v>22748</v>
      </c>
      <c r="D1326" s="265" t="s">
        <v>8502</v>
      </c>
      <c r="E1326" s="290" t="s">
        <v>9198</v>
      </c>
    </row>
    <row r="1327" spans="1:5">
      <c r="A1327" s="265" t="str">
        <f t="shared" si="20"/>
        <v>4309</v>
      </c>
      <c r="B1327" s="265">
        <v>4309</v>
      </c>
      <c r="C1327" s="265" t="s">
        <v>22949</v>
      </c>
      <c r="D1327" s="265" t="s">
        <v>8502</v>
      </c>
      <c r="E1327" s="290" t="s">
        <v>12961</v>
      </c>
    </row>
    <row r="1328" spans="1:5">
      <c r="A1328" s="265" t="str">
        <f t="shared" si="20"/>
        <v>4310</v>
      </c>
      <c r="B1328" s="265">
        <v>4310</v>
      </c>
      <c r="C1328" s="265" t="s">
        <v>21453</v>
      </c>
      <c r="D1328" s="265" t="s">
        <v>8502</v>
      </c>
      <c r="E1328" s="290" t="s">
        <v>9521</v>
      </c>
    </row>
    <row r="1329" spans="1:5">
      <c r="A1329" s="265" t="str">
        <f t="shared" si="20"/>
        <v>4311</v>
      </c>
      <c r="B1329" s="265">
        <v>4311</v>
      </c>
      <c r="C1329" s="265" t="s">
        <v>21454</v>
      </c>
      <c r="D1329" s="265" t="s">
        <v>8502</v>
      </c>
      <c r="E1329" s="290" t="s">
        <v>15583</v>
      </c>
    </row>
    <row r="1330" spans="1:5">
      <c r="A1330" s="265" t="str">
        <f t="shared" si="20"/>
        <v>4312</v>
      </c>
      <c r="B1330" s="265">
        <v>4312</v>
      </c>
      <c r="C1330" s="265" t="s">
        <v>21455</v>
      </c>
      <c r="D1330" s="265" t="s">
        <v>8502</v>
      </c>
      <c r="E1330" s="290" t="s">
        <v>9497</v>
      </c>
    </row>
    <row r="1331" spans="1:5">
      <c r="A1331" s="265" t="str">
        <f t="shared" si="20"/>
        <v>4313</v>
      </c>
      <c r="B1331" s="265">
        <v>4313</v>
      </c>
      <c r="C1331" s="265" t="s">
        <v>21620</v>
      </c>
      <c r="D1331" s="265" t="s">
        <v>8930</v>
      </c>
      <c r="E1331" s="290" t="s">
        <v>8621</v>
      </c>
    </row>
    <row r="1332" spans="1:5">
      <c r="A1332" s="265" t="str">
        <f t="shared" si="20"/>
        <v>4314</v>
      </c>
      <c r="B1332" s="265">
        <v>4314</v>
      </c>
      <c r="C1332" s="265" t="s">
        <v>21622</v>
      </c>
      <c r="D1332" s="265" t="s">
        <v>8930</v>
      </c>
      <c r="E1332" s="290" t="s">
        <v>8681</v>
      </c>
    </row>
    <row r="1333" spans="1:5">
      <c r="A1333" s="265" t="str">
        <f t="shared" si="20"/>
        <v>4315</v>
      </c>
      <c r="B1333" s="265">
        <v>4315</v>
      </c>
      <c r="C1333" s="265" t="s">
        <v>21532</v>
      </c>
      <c r="D1333" s="265" t="s">
        <v>8502</v>
      </c>
      <c r="E1333" s="290" t="s">
        <v>8691</v>
      </c>
    </row>
    <row r="1334" spans="1:5">
      <c r="A1334" s="265" t="str">
        <f t="shared" si="20"/>
        <v>4316</v>
      </c>
      <c r="B1334" s="265">
        <v>4316</v>
      </c>
      <c r="C1334" s="265" t="s">
        <v>21619</v>
      </c>
      <c r="D1334" s="265" t="s">
        <v>8502</v>
      </c>
      <c r="E1334" s="290" t="s">
        <v>8866</v>
      </c>
    </row>
    <row r="1335" spans="1:5">
      <c r="A1335" s="265" t="str">
        <f t="shared" si="20"/>
        <v>4317</v>
      </c>
      <c r="B1335" s="265">
        <v>4317</v>
      </c>
      <c r="C1335" s="265" t="s">
        <v>21621</v>
      </c>
      <c r="D1335" s="265" t="s">
        <v>8502</v>
      </c>
      <c r="E1335" s="290" t="s">
        <v>26363</v>
      </c>
    </row>
    <row r="1336" spans="1:5">
      <c r="A1336" s="265" t="str">
        <f t="shared" si="20"/>
        <v>4318</v>
      </c>
      <c r="B1336" s="265">
        <v>4318</v>
      </c>
      <c r="C1336" s="265" t="s">
        <v>22753</v>
      </c>
      <c r="D1336" s="265" t="s">
        <v>8502</v>
      </c>
      <c r="E1336" s="290" t="s">
        <v>8825</v>
      </c>
    </row>
    <row r="1337" spans="1:5">
      <c r="A1337" s="265" t="str">
        <f t="shared" si="20"/>
        <v>4319</v>
      </c>
      <c r="B1337" s="265">
        <v>4319</v>
      </c>
      <c r="C1337" s="265" t="s">
        <v>19258</v>
      </c>
      <c r="D1337" s="265" t="s">
        <v>8502</v>
      </c>
      <c r="E1337" s="290" t="s">
        <v>9282</v>
      </c>
    </row>
    <row r="1338" spans="1:5">
      <c r="A1338" s="265" t="str">
        <f t="shared" si="20"/>
        <v>4320</v>
      </c>
      <c r="B1338" s="265">
        <v>4320</v>
      </c>
      <c r="C1338" s="265" t="s">
        <v>22752</v>
      </c>
      <c r="D1338" s="265" t="s">
        <v>8502</v>
      </c>
      <c r="E1338" s="290" t="s">
        <v>22026</v>
      </c>
    </row>
    <row r="1339" spans="1:5">
      <c r="A1339" s="265" t="str">
        <f t="shared" si="20"/>
        <v>4329</v>
      </c>
      <c r="B1339" s="265">
        <v>4329</v>
      </c>
      <c r="C1339" s="265" t="s">
        <v>22716</v>
      </c>
      <c r="D1339" s="265" t="s">
        <v>8502</v>
      </c>
      <c r="E1339" s="290" t="s">
        <v>8866</v>
      </c>
    </row>
    <row r="1340" spans="1:5">
      <c r="A1340" s="265" t="str">
        <f t="shared" si="20"/>
        <v>4330</v>
      </c>
      <c r="B1340" s="265">
        <v>4330</v>
      </c>
      <c r="C1340" s="265" t="s">
        <v>23004</v>
      </c>
      <c r="D1340" s="265" t="s">
        <v>8502</v>
      </c>
      <c r="E1340" s="290" t="s">
        <v>8707</v>
      </c>
    </row>
    <row r="1341" spans="1:5">
      <c r="A1341" s="265" t="str">
        <f t="shared" si="20"/>
        <v>4331</v>
      </c>
      <c r="B1341" s="265">
        <v>4331</v>
      </c>
      <c r="C1341" s="265" t="s">
        <v>22757</v>
      </c>
      <c r="D1341" s="265" t="s">
        <v>8502</v>
      </c>
      <c r="E1341" s="290" t="s">
        <v>15765</v>
      </c>
    </row>
    <row r="1342" spans="1:5">
      <c r="A1342" s="265" t="str">
        <f t="shared" si="20"/>
        <v>4332</v>
      </c>
      <c r="B1342" s="265">
        <v>4332</v>
      </c>
      <c r="C1342" s="265" t="s">
        <v>22756</v>
      </c>
      <c r="D1342" s="265" t="s">
        <v>8502</v>
      </c>
      <c r="E1342" s="290" t="s">
        <v>9046</v>
      </c>
    </row>
    <row r="1343" spans="1:5">
      <c r="A1343" s="265" t="str">
        <f t="shared" si="20"/>
        <v>4333</v>
      </c>
      <c r="B1343" s="265">
        <v>4333</v>
      </c>
      <c r="C1343" s="265" t="s">
        <v>22706</v>
      </c>
      <c r="D1343" s="265" t="s">
        <v>8502</v>
      </c>
      <c r="E1343" s="290" t="s">
        <v>10087</v>
      </c>
    </row>
    <row r="1344" spans="1:5">
      <c r="A1344" s="265" t="str">
        <f t="shared" si="20"/>
        <v>4334</v>
      </c>
      <c r="B1344" s="265">
        <v>4334</v>
      </c>
      <c r="C1344" s="265" t="s">
        <v>22723</v>
      </c>
      <c r="D1344" s="265" t="s">
        <v>8502</v>
      </c>
      <c r="E1344" s="290" t="s">
        <v>10314</v>
      </c>
    </row>
    <row r="1345" spans="1:5">
      <c r="A1345" s="265" t="str">
        <f t="shared" si="20"/>
        <v>4335</v>
      </c>
      <c r="B1345" s="265">
        <v>4335</v>
      </c>
      <c r="C1345" s="265" t="s">
        <v>22722</v>
      </c>
      <c r="D1345" s="265" t="s">
        <v>8502</v>
      </c>
      <c r="E1345" s="290" t="s">
        <v>9007</v>
      </c>
    </row>
    <row r="1346" spans="1:5">
      <c r="A1346" s="265" t="str">
        <f t="shared" si="20"/>
        <v>4336</v>
      </c>
      <c r="B1346" s="265">
        <v>4336</v>
      </c>
      <c r="C1346" s="265" t="s">
        <v>22758</v>
      </c>
      <c r="D1346" s="265" t="s">
        <v>8502</v>
      </c>
      <c r="E1346" s="290" t="s">
        <v>16394</v>
      </c>
    </row>
    <row r="1347" spans="1:5">
      <c r="A1347" s="265" t="str">
        <f t="shared" ref="A1347:A1410" si="21">IF(ISERROR(SEARCH("/",B1347)=6),TRIM(CLEAN(B1347)),IF(SEARCH("/",B1347)=6,IF(LEN(TRIM(CLEAN(B1347)))=7,LEFT(TRIM(CLEAN(B1347)),6)&amp;"00"&amp;RIGHT(TRIM(CLEAN(B1347)),1),LEFT(TRIM(CLEAN(B1347)),6)&amp;"0"&amp;RIGHT(TRIM(CLEAN(B1347)),2)),TRIM(CLEAN(B1347))))</f>
        <v>4337</v>
      </c>
      <c r="B1347" s="265">
        <v>4337</v>
      </c>
      <c r="C1347" s="265" t="s">
        <v>22999</v>
      </c>
      <c r="D1347" s="265" t="s">
        <v>8502</v>
      </c>
      <c r="E1347" s="290" t="s">
        <v>18107</v>
      </c>
    </row>
    <row r="1348" spans="1:5">
      <c r="A1348" s="265" t="str">
        <f t="shared" si="21"/>
        <v>4339</v>
      </c>
      <c r="B1348" s="265">
        <v>4339</v>
      </c>
      <c r="C1348" s="265" t="s">
        <v>23000</v>
      </c>
      <c r="D1348" s="265" t="s">
        <v>8502</v>
      </c>
      <c r="E1348" s="290" t="s">
        <v>8865</v>
      </c>
    </row>
    <row r="1349" spans="1:5">
      <c r="A1349" s="265" t="str">
        <f t="shared" si="21"/>
        <v>4340</v>
      </c>
      <c r="B1349" s="265">
        <v>4340</v>
      </c>
      <c r="C1349" s="265" t="s">
        <v>23005</v>
      </c>
      <c r="D1349" s="265" t="s">
        <v>8502</v>
      </c>
      <c r="E1349" s="290" t="s">
        <v>26364</v>
      </c>
    </row>
    <row r="1350" spans="1:5">
      <c r="A1350" s="265" t="str">
        <f t="shared" si="21"/>
        <v>4341</v>
      </c>
      <c r="B1350" s="265">
        <v>4341</v>
      </c>
      <c r="C1350" s="265" t="s">
        <v>22998</v>
      </c>
      <c r="D1350" s="265" t="s">
        <v>8502</v>
      </c>
      <c r="E1350" s="290" t="s">
        <v>8566</v>
      </c>
    </row>
    <row r="1351" spans="1:5">
      <c r="A1351" s="265" t="str">
        <f t="shared" si="21"/>
        <v>4342</v>
      </c>
      <c r="B1351" s="265">
        <v>4342</v>
      </c>
      <c r="C1351" s="265" t="s">
        <v>23003</v>
      </c>
      <c r="D1351" s="265" t="s">
        <v>8502</v>
      </c>
      <c r="E1351" s="290" t="s">
        <v>10073</v>
      </c>
    </row>
    <row r="1352" spans="1:5">
      <c r="A1352" s="265" t="str">
        <f t="shared" si="21"/>
        <v>4343</v>
      </c>
      <c r="B1352" s="265">
        <v>4343</v>
      </c>
      <c r="C1352" s="265" t="s">
        <v>22724</v>
      </c>
      <c r="D1352" s="265" t="s">
        <v>8502</v>
      </c>
      <c r="E1352" s="290" t="s">
        <v>16476</v>
      </c>
    </row>
    <row r="1353" spans="1:5">
      <c r="A1353" s="265" t="str">
        <f t="shared" si="21"/>
        <v>4344</v>
      </c>
      <c r="B1353" s="265">
        <v>4344</v>
      </c>
      <c r="C1353" s="265" t="s">
        <v>22718</v>
      </c>
      <c r="D1353" s="265" t="s">
        <v>8502</v>
      </c>
      <c r="E1353" s="290" t="s">
        <v>16382</v>
      </c>
    </row>
    <row r="1354" spans="1:5">
      <c r="A1354" s="265" t="str">
        <f t="shared" si="21"/>
        <v>4346</v>
      </c>
      <c r="B1354" s="265">
        <v>4346</v>
      </c>
      <c r="C1354" s="265" t="s">
        <v>22703</v>
      </c>
      <c r="D1354" s="265" t="s">
        <v>8502</v>
      </c>
      <c r="E1354" s="290" t="s">
        <v>25379</v>
      </c>
    </row>
    <row r="1355" spans="1:5">
      <c r="A1355" s="265" t="str">
        <f t="shared" si="21"/>
        <v>4350</v>
      </c>
      <c r="B1355" s="265">
        <v>4350</v>
      </c>
      <c r="C1355" s="265" t="s">
        <v>19706</v>
      </c>
      <c r="D1355" s="265" t="s">
        <v>8502</v>
      </c>
      <c r="E1355" s="290" t="s">
        <v>8862</v>
      </c>
    </row>
    <row r="1356" spans="1:5">
      <c r="A1356" s="265" t="str">
        <f t="shared" si="21"/>
        <v>4351</v>
      </c>
      <c r="B1356" s="265">
        <v>4351</v>
      </c>
      <c r="C1356" s="265" t="s">
        <v>22736</v>
      </c>
      <c r="D1356" s="265" t="s">
        <v>8502</v>
      </c>
      <c r="E1356" s="290" t="s">
        <v>9388</v>
      </c>
    </row>
    <row r="1357" spans="1:5">
      <c r="A1357" s="265" t="str">
        <f t="shared" si="21"/>
        <v>4354</v>
      </c>
      <c r="B1357" s="265">
        <v>4354</v>
      </c>
      <c r="C1357" s="265" t="s">
        <v>22762</v>
      </c>
      <c r="D1357" s="265" t="s">
        <v>8502</v>
      </c>
      <c r="E1357" s="290" t="s">
        <v>24037</v>
      </c>
    </row>
    <row r="1358" spans="1:5">
      <c r="A1358" s="265" t="str">
        <f t="shared" si="21"/>
        <v>4356</v>
      </c>
      <c r="B1358" s="265">
        <v>4356</v>
      </c>
      <c r="C1358" s="265" t="s">
        <v>22701</v>
      </c>
      <c r="D1358" s="265" t="s">
        <v>8502</v>
      </c>
      <c r="E1358" s="290" t="s">
        <v>10087</v>
      </c>
    </row>
    <row r="1359" spans="1:5">
      <c r="A1359" s="265" t="str">
        <f t="shared" si="21"/>
        <v>4358</v>
      </c>
      <c r="B1359" s="265">
        <v>4358</v>
      </c>
      <c r="C1359" s="265" t="s">
        <v>22707</v>
      </c>
      <c r="D1359" s="265" t="s">
        <v>8502</v>
      </c>
      <c r="E1359" s="290" t="s">
        <v>9987</v>
      </c>
    </row>
    <row r="1360" spans="1:5">
      <c r="A1360" s="265" t="str">
        <f t="shared" si="21"/>
        <v>4374</v>
      </c>
      <c r="B1360" s="265">
        <v>4374</v>
      </c>
      <c r="C1360" s="265" t="s">
        <v>19697</v>
      </c>
      <c r="D1360" s="265" t="s">
        <v>8502</v>
      </c>
      <c r="E1360" s="290" t="s">
        <v>10087</v>
      </c>
    </row>
    <row r="1361" spans="1:5">
      <c r="A1361" s="265" t="str">
        <f t="shared" si="21"/>
        <v>4375</v>
      </c>
      <c r="B1361" s="265">
        <v>4375</v>
      </c>
      <c r="C1361" s="265" t="s">
        <v>19702</v>
      </c>
      <c r="D1361" s="265" t="s">
        <v>8502</v>
      </c>
      <c r="E1361" s="290" t="s">
        <v>9075</v>
      </c>
    </row>
    <row r="1362" spans="1:5">
      <c r="A1362" s="265" t="str">
        <f t="shared" si="21"/>
        <v>4376</v>
      </c>
      <c r="B1362" s="265">
        <v>4376</v>
      </c>
      <c r="C1362" s="265" t="s">
        <v>19704</v>
      </c>
      <c r="D1362" s="265" t="s">
        <v>8502</v>
      </c>
      <c r="E1362" s="290" t="s">
        <v>8520</v>
      </c>
    </row>
    <row r="1363" spans="1:5">
      <c r="A1363" s="265" t="str">
        <f t="shared" si="21"/>
        <v>4377</v>
      </c>
      <c r="B1363" s="265">
        <v>4377</v>
      </c>
      <c r="C1363" s="265" t="s">
        <v>22700</v>
      </c>
      <c r="D1363" s="265" t="s">
        <v>8502</v>
      </c>
      <c r="E1363" s="290" t="s">
        <v>9326</v>
      </c>
    </row>
    <row r="1364" spans="1:5">
      <c r="A1364" s="265" t="str">
        <f t="shared" si="21"/>
        <v>4379</v>
      </c>
      <c r="B1364" s="265">
        <v>4379</v>
      </c>
      <c r="C1364" s="265" t="s">
        <v>22699</v>
      </c>
      <c r="D1364" s="265" t="s">
        <v>8502</v>
      </c>
      <c r="E1364" s="290" t="s">
        <v>8519</v>
      </c>
    </row>
    <row r="1365" spans="1:5">
      <c r="A1365" s="265" t="str">
        <f t="shared" si="21"/>
        <v>4380</v>
      </c>
      <c r="B1365" s="265">
        <v>4380</v>
      </c>
      <c r="C1365" s="265" t="s">
        <v>22743</v>
      </c>
      <c r="D1365" s="265" t="s">
        <v>8502</v>
      </c>
      <c r="E1365" s="290" t="s">
        <v>8640</v>
      </c>
    </row>
    <row r="1366" spans="1:5">
      <c r="A1366" s="265" t="str">
        <f t="shared" si="21"/>
        <v>4382</v>
      </c>
      <c r="B1366" s="265">
        <v>4382</v>
      </c>
      <c r="C1366" s="265" t="s">
        <v>22761</v>
      </c>
      <c r="D1366" s="265" t="s">
        <v>8502</v>
      </c>
      <c r="E1366" s="290" t="s">
        <v>9117</v>
      </c>
    </row>
    <row r="1367" spans="1:5">
      <c r="A1367" s="265" t="str">
        <f t="shared" si="21"/>
        <v>4383</v>
      </c>
      <c r="B1367" s="265">
        <v>4383</v>
      </c>
      <c r="C1367" s="265" t="s">
        <v>22717</v>
      </c>
      <c r="D1367" s="265" t="s">
        <v>8502</v>
      </c>
      <c r="E1367" s="290" t="s">
        <v>18192</v>
      </c>
    </row>
    <row r="1368" spans="1:5">
      <c r="A1368" s="265" t="str">
        <f t="shared" si="21"/>
        <v>4384</v>
      </c>
      <c r="B1368" s="265">
        <v>4384</v>
      </c>
      <c r="C1368" s="265" t="s">
        <v>22735</v>
      </c>
      <c r="D1368" s="265" t="s">
        <v>8502</v>
      </c>
      <c r="E1368" s="290" t="s">
        <v>17427</v>
      </c>
    </row>
    <row r="1369" spans="1:5">
      <c r="A1369" s="265" t="str">
        <f t="shared" si="21"/>
        <v>4385</v>
      </c>
      <c r="B1369" s="265">
        <v>4385</v>
      </c>
      <c r="C1369" s="265" t="s">
        <v>22767</v>
      </c>
      <c r="D1369" s="265" t="s">
        <v>8673</v>
      </c>
      <c r="E1369" s="290" t="s">
        <v>26365</v>
      </c>
    </row>
    <row r="1370" spans="1:5">
      <c r="A1370" s="265" t="str">
        <f t="shared" si="21"/>
        <v>4396</v>
      </c>
      <c r="B1370" s="265">
        <v>4396</v>
      </c>
      <c r="C1370" s="265" t="s">
        <v>22772</v>
      </c>
      <c r="D1370" s="265" t="s">
        <v>8500</v>
      </c>
      <c r="E1370" s="290" t="s">
        <v>26366</v>
      </c>
    </row>
    <row r="1371" spans="1:5">
      <c r="A1371" s="265" t="str">
        <f t="shared" si="21"/>
        <v>4397</v>
      </c>
      <c r="B1371" s="265">
        <v>4397</v>
      </c>
      <c r="C1371" s="265" t="s">
        <v>22774</v>
      </c>
      <c r="D1371" s="265" t="s">
        <v>8500</v>
      </c>
      <c r="E1371" s="290" t="s">
        <v>25089</v>
      </c>
    </row>
    <row r="1372" spans="1:5">
      <c r="A1372" s="265" t="str">
        <f t="shared" si="21"/>
        <v>4400</v>
      </c>
      <c r="B1372" s="265">
        <v>4400</v>
      </c>
      <c r="C1372" s="265" t="s">
        <v>20019</v>
      </c>
      <c r="D1372" s="265" t="s">
        <v>8510</v>
      </c>
      <c r="E1372" s="290" t="s">
        <v>8978</v>
      </c>
    </row>
    <row r="1373" spans="1:5">
      <c r="A1373" s="265" t="str">
        <f t="shared" si="21"/>
        <v>4408</v>
      </c>
      <c r="B1373" s="265">
        <v>4408</v>
      </c>
      <c r="C1373" s="265" t="s">
        <v>23287</v>
      </c>
      <c r="D1373" s="265" t="s">
        <v>8510</v>
      </c>
      <c r="E1373" s="290" t="s">
        <v>9397</v>
      </c>
    </row>
    <row r="1374" spans="1:5">
      <c r="A1374" s="265" t="str">
        <f t="shared" si="21"/>
        <v>4412</v>
      </c>
      <c r="B1374" s="265">
        <v>4412</v>
      </c>
      <c r="C1374" s="265" t="s">
        <v>23286</v>
      </c>
      <c r="D1374" s="265" t="s">
        <v>8510</v>
      </c>
      <c r="E1374" s="290" t="s">
        <v>9284</v>
      </c>
    </row>
    <row r="1375" spans="1:5">
      <c r="A1375" s="265" t="str">
        <f t="shared" si="21"/>
        <v>4415</v>
      </c>
      <c r="B1375" s="265">
        <v>4415</v>
      </c>
      <c r="C1375" s="265" t="s">
        <v>23341</v>
      </c>
      <c r="D1375" s="265" t="s">
        <v>8510</v>
      </c>
      <c r="E1375" s="290" t="s">
        <v>10394</v>
      </c>
    </row>
    <row r="1376" spans="1:5">
      <c r="A1376" s="265" t="str">
        <f t="shared" si="21"/>
        <v>4417</v>
      </c>
      <c r="B1376" s="265">
        <v>4417</v>
      </c>
      <c r="C1376" s="265" t="s">
        <v>23340</v>
      </c>
      <c r="D1376" s="265" t="s">
        <v>8510</v>
      </c>
      <c r="E1376" s="290" t="s">
        <v>17050</v>
      </c>
    </row>
    <row r="1377" spans="1:5">
      <c r="A1377" s="265" t="str">
        <f t="shared" si="21"/>
        <v>4425</v>
      </c>
      <c r="B1377" s="265">
        <v>4425</v>
      </c>
      <c r="C1377" s="265" t="s">
        <v>24604</v>
      </c>
      <c r="D1377" s="265" t="s">
        <v>8510</v>
      </c>
      <c r="E1377" s="290" t="s">
        <v>17605</v>
      </c>
    </row>
    <row r="1378" spans="1:5">
      <c r="A1378" s="265" t="str">
        <f t="shared" si="21"/>
        <v>4430</v>
      </c>
      <c r="B1378" s="265">
        <v>4430</v>
      </c>
      <c r="C1378" s="265" t="s">
        <v>20018</v>
      </c>
      <c r="D1378" s="265" t="s">
        <v>8510</v>
      </c>
      <c r="E1378" s="290" t="s">
        <v>18921</v>
      </c>
    </row>
    <row r="1379" spans="1:5">
      <c r="A1379" s="265" t="str">
        <f t="shared" si="21"/>
        <v>4433</v>
      </c>
      <c r="B1379" s="265">
        <v>4433</v>
      </c>
      <c r="C1379" s="265" t="s">
        <v>20017</v>
      </c>
      <c r="D1379" s="265" t="s">
        <v>8510</v>
      </c>
      <c r="E1379" s="290" t="s">
        <v>21140</v>
      </c>
    </row>
    <row r="1380" spans="1:5">
      <c r="A1380" s="265" t="str">
        <f t="shared" si="21"/>
        <v>4437</v>
      </c>
      <c r="B1380" s="265">
        <v>4437</v>
      </c>
      <c r="C1380" s="265" t="s">
        <v>23076</v>
      </c>
      <c r="D1380" s="265" t="s">
        <v>8510</v>
      </c>
      <c r="E1380" s="290" t="s">
        <v>26367</v>
      </c>
    </row>
    <row r="1381" spans="1:5">
      <c r="A1381" s="265" t="str">
        <f t="shared" si="21"/>
        <v>4448</v>
      </c>
      <c r="B1381" s="265">
        <v>4448</v>
      </c>
      <c r="C1381" s="265" t="s">
        <v>24600</v>
      </c>
      <c r="D1381" s="265" t="s">
        <v>8510</v>
      </c>
      <c r="E1381" s="290" t="s">
        <v>9008</v>
      </c>
    </row>
    <row r="1382" spans="1:5">
      <c r="A1382" s="265" t="str">
        <f t="shared" si="21"/>
        <v>4460</v>
      </c>
      <c r="B1382" s="265">
        <v>4460</v>
      </c>
      <c r="C1382" s="265" t="s">
        <v>23339</v>
      </c>
      <c r="D1382" s="265" t="s">
        <v>8510</v>
      </c>
      <c r="E1382" s="290" t="s">
        <v>26080</v>
      </c>
    </row>
    <row r="1383" spans="1:5">
      <c r="A1383" s="265" t="str">
        <f t="shared" si="21"/>
        <v>4465</v>
      </c>
      <c r="B1383" s="265">
        <v>4465</v>
      </c>
      <c r="C1383" s="265" t="s">
        <v>23070</v>
      </c>
      <c r="D1383" s="265" t="s">
        <v>8510</v>
      </c>
      <c r="E1383" s="290" t="s">
        <v>22135</v>
      </c>
    </row>
    <row r="1384" spans="1:5">
      <c r="A1384" s="265" t="str">
        <f t="shared" si="21"/>
        <v>4470</v>
      </c>
      <c r="B1384" s="265">
        <v>4470</v>
      </c>
      <c r="C1384" s="265" t="s">
        <v>23073</v>
      </c>
      <c r="D1384" s="265" t="s">
        <v>8510</v>
      </c>
      <c r="E1384" s="290" t="s">
        <v>26368</v>
      </c>
    </row>
    <row r="1385" spans="1:5">
      <c r="A1385" s="265" t="str">
        <f t="shared" si="21"/>
        <v>4472</v>
      </c>
      <c r="B1385" s="265">
        <v>4472</v>
      </c>
      <c r="C1385" s="265" t="s">
        <v>24605</v>
      </c>
      <c r="D1385" s="265" t="s">
        <v>8510</v>
      </c>
      <c r="E1385" s="290" t="s">
        <v>23672</v>
      </c>
    </row>
    <row r="1386" spans="1:5">
      <c r="A1386" s="265" t="str">
        <f t="shared" si="21"/>
        <v>4481</v>
      </c>
      <c r="B1386" s="265">
        <v>4481</v>
      </c>
      <c r="C1386" s="265" t="s">
        <v>24607</v>
      </c>
      <c r="D1386" s="265" t="s">
        <v>8510</v>
      </c>
      <c r="E1386" s="290" t="s">
        <v>26369</v>
      </c>
    </row>
    <row r="1387" spans="1:5">
      <c r="A1387" s="265" t="str">
        <f t="shared" si="21"/>
        <v>4491</v>
      </c>
      <c r="B1387" s="265">
        <v>4491</v>
      </c>
      <c r="C1387" s="265" t="s">
        <v>22992</v>
      </c>
      <c r="D1387" s="265" t="s">
        <v>8510</v>
      </c>
      <c r="E1387" s="290" t="s">
        <v>12831</v>
      </c>
    </row>
    <row r="1388" spans="1:5">
      <c r="A1388" s="265" t="str">
        <f t="shared" si="21"/>
        <v>4500</v>
      </c>
      <c r="B1388" s="265">
        <v>4500</v>
      </c>
      <c r="C1388" s="265" t="s">
        <v>24599</v>
      </c>
      <c r="D1388" s="265" t="s">
        <v>8510</v>
      </c>
      <c r="E1388" s="290" t="s">
        <v>13242</v>
      </c>
    </row>
    <row r="1389" spans="1:5">
      <c r="A1389" s="265" t="str">
        <f t="shared" si="21"/>
        <v>4509</v>
      </c>
      <c r="B1389" s="265">
        <v>4509</v>
      </c>
      <c r="C1389" s="265" t="s">
        <v>23335</v>
      </c>
      <c r="D1389" s="265" t="s">
        <v>8510</v>
      </c>
      <c r="E1389" s="290" t="s">
        <v>8545</v>
      </c>
    </row>
    <row r="1390" spans="1:5">
      <c r="A1390" s="265" t="str">
        <f t="shared" si="21"/>
        <v>4512</v>
      </c>
      <c r="B1390" s="265">
        <v>4512</v>
      </c>
      <c r="C1390" s="265" t="s">
        <v>23336</v>
      </c>
      <c r="D1390" s="265" t="s">
        <v>8510</v>
      </c>
      <c r="E1390" s="290" t="s">
        <v>8643</v>
      </c>
    </row>
    <row r="1391" spans="1:5">
      <c r="A1391" s="265" t="str">
        <f t="shared" si="21"/>
        <v>4513</v>
      </c>
      <c r="B1391" s="265">
        <v>4513</v>
      </c>
      <c r="C1391" s="265" t="s">
        <v>20021</v>
      </c>
      <c r="D1391" s="265" t="s">
        <v>8510</v>
      </c>
      <c r="E1391" s="290" t="s">
        <v>10052</v>
      </c>
    </row>
    <row r="1392" spans="1:5">
      <c r="A1392" s="265" t="str">
        <f t="shared" si="21"/>
        <v>4517</v>
      </c>
      <c r="B1392" s="265">
        <v>4517</v>
      </c>
      <c r="C1392" s="265" t="s">
        <v>23337</v>
      </c>
      <c r="D1392" s="265" t="s">
        <v>8510</v>
      </c>
      <c r="E1392" s="290" t="s">
        <v>10255</v>
      </c>
    </row>
    <row r="1393" spans="1:5">
      <c r="A1393" s="265" t="str">
        <f t="shared" si="21"/>
        <v>4704</v>
      </c>
      <c r="B1393" s="265">
        <v>4704</v>
      </c>
      <c r="C1393" s="265" t="s">
        <v>22789</v>
      </c>
      <c r="D1393" s="265" t="s">
        <v>8500</v>
      </c>
      <c r="E1393" s="290" t="s">
        <v>17492</v>
      </c>
    </row>
    <row r="1394" spans="1:5">
      <c r="A1394" s="265" t="str">
        <f t="shared" si="21"/>
        <v>4708</v>
      </c>
      <c r="B1394" s="265">
        <v>4708</v>
      </c>
      <c r="C1394" s="265" t="s">
        <v>22804</v>
      </c>
      <c r="D1394" s="265" t="s">
        <v>8500</v>
      </c>
      <c r="E1394" s="290" t="s">
        <v>18560</v>
      </c>
    </row>
    <row r="1395" spans="1:5">
      <c r="A1395" s="265" t="str">
        <f t="shared" si="21"/>
        <v>4710</v>
      </c>
      <c r="B1395" s="265">
        <v>4710</v>
      </c>
      <c r="C1395" s="265" t="s">
        <v>22806</v>
      </c>
      <c r="D1395" s="265" t="s">
        <v>8500</v>
      </c>
      <c r="E1395" s="290" t="s">
        <v>26370</v>
      </c>
    </row>
    <row r="1396" spans="1:5">
      <c r="A1396" s="265" t="str">
        <f t="shared" si="21"/>
        <v>4712</v>
      </c>
      <c r="B1396" s="265">
        <v>4712</v>
      </c>
      <c r="C1396" s="265" t="s">
        <v>22805</v>
      </c>
      <c r="D1396" s="265" t="s">
        <v>8500</v>
      </c>
      <c r="E1396" s="290" t="s">
        <v>26371</v>
      </c>
    </row>
    <row r="1397" spans="1:5">
      <c r="A1397" s="265" t="str">
        <f t="shared" si="21"/>
        <v>4718</v>
      </c>
      <c r="B1397" s="265">
        <v>4718</v>
      </c>
      <c r="C1397" s="265" t="s">
        <v>22794</v>
      </c>
      <c r="D1397" s="265" t="s">
        <v>8591</v>
      </c>
      <c r="E1397" s="290" t="s">
        <v>26372</v>
      </c>
    </row>
    <row r="1398" spans="1:5">
      <c r="A1398" s="265" t="str">
        <f t="shared" si="21"/>
        <v>4720</v>
      </c>
      <c r="B1398" s="265">
        <v>4720</v>
      </c>
      <c r="C1398" s="265" t="s">
        <v>22792</v>
      </c>
      <c r="D1398" s="265" t="s">
        <v>8591</v>
      </c>
      <c r="E1398" s="290" t="s">
        <v>25507</v>
      </c>
    </row>
    <row r="1399" spans="1:5">
      <c r="A1399" s="265" t="str">
        <f t="shared" si="21"/>
        <v>4721</v>
      </c>
      <c r="B1399" s="265">
        <v>4721</v>
      </c>
      <c r="C1399" s="265" t="s">
        <v>22793</v>
      </c>
      <c r="D1399" s="265" t="s">
        <v>8591</v>
      </c>
      <c r="E1399" s="290" t="s">
        <v>26373</v>
      </c>
    </row>
    <row r="1400" spans="1:5">
      <c r="A1400" s="265" t="str">
        <f t="shared" si="21"/>
        <v>4722</v>
      </c>
      <c r="B1400" s="265">
        <v>4722</v>
      </c>
      <c r="C1400" s="265" t="s">
        <v>22795</v>
      </c>
      <c r="D1400" s="265" t="s">
        <v>8591</v>
      </c>
      <c r="E1400" s="290" t="s">
        <v>26374</v>
      </c>
    </row>
    <row r="1401" spans="1:5">
      <c r="A1401" s="265" t="str">
        <f t="shared" si="21"/>
        <v>4723</v>
      </c>
      <c r="B1401" s="265">
        <v>4723</v>
      </c>
      <c r="C1401" s="265" t="s">
        <v>22796</v>
      </c>
      <c r="D1401" s="265" t="s">
        <v>8591</v>
      </c>
      <c r="E1401" s="290" t="s">
        <v>26375</v>
      </c>
    </row>
    <row r="1402" spans="1:5">
      <c r="A1402" s="265" t="str">
        <f t="shared" si="21"/>
        <v>4727</v>
      </c>
      <c r="B1402" s="265">
        <v>4727</v>
      </c>
      <c r="C1402" s="265" t="s">
        <v>22797</v>
      </c>
      <c r="D1402" s="265" t="s">
        <v>8591</v>
      </c>
      <c r="E1402" s="290" t="s">
        <v>25380</v>
      </c>
    </row>
    <row r="1403" spans="1:5">
      <c r="A1403" s="265" t="str">
        <f t="shared" si="21"/>
        <v>4729</v>
      </c>
      <c r="B1403" s="265">
        <v>4729</v>
      </c>
      <c r="C1403" s="265" t="s">
        <v>22791</v>
      </c>
      <c r="D1403" s="265" t="s">
        <v>8591</v>
      </c>
      <c r="E1403" s="290" t="s">
        <v>25265</v>
      </c>
    </row>
    <row r="1404" spans="1:5">
      <c r="A1404" s="265" t="str">
        <f t="shared" si="21"/>
        <v>4730</v>
      </c>
      <c r="B1404" s="265">
        <v>4730</v>
      </c>
      <c r="C1404" s="265" t="s">
        <v>22799</v>
      </c>
      <c r="D1404" s="265" t="s">
        <v>8591</v>
      </c>
      <c r="E1404" s="290" t="s">
        <v>24816</v>
      </c>
    </row>
    <row r="1405" spans="1:5">
      <c r="A1405" s="265" t="str">
        <f t="shared" si="21"/>
        <v>4734</v>
      </c>
      <c r="B1405" s="265">
        <v>4734</v>
      </c>
      <c r="C1405" s="265" t="s">
        <v>23344</v>
      </c>
      <c r="D1405" s="265" t="s">
        <v>8591</v>
      </c>
      <c r="E1405" s="290" t="s">
        <v>26376</v>
      </c>
    </row>
    <row r="1406" spans="1:5">
      <c r="A1406" s="265" t="str">
        <f t="shared" si="21"/>
        <v>4741</v>
      </c>
      <c r="B1406" s="265">
        <v>4741</v>
      </c>
      <c r="C1406" s="265" t="s">
        <v>22982</v>
      </c>
      <c r="D1406" s="265" t="s">
        <v>8591</v>
      </c>
      <c r="E1406" s="290" t="s">
        <v>26374</v>
      </c>
    </row>
    <row r="1407" spans="1:5">
      <c r="A1407" s="265" t="str">
        <f t="shared" si="21"/>
        <v>4743</v>
      </c>
      <c r="B1407" s="265">
        <v>4743</v>
      </c>
      <c r="C1407" s="265" t="s">
        <v>20283</v>
      </c>
      <c r="D1407" s="265" t="s">
        <v>8591</v>
      </c>
      <c r="E1407" s="290" t="s">
        <v>25515</v>
      </c>
    </row>
    <row r="1408" spans="1:5">
      <c r="A1408" s="265" t="str">
        <f t="shared" si="21"/>
        <v>4744</v>
      </c>
      <c r="B1408" s="265">
        <v>4744</v>
      </c>
      <c r="C1408" s="265" t="s">
        <v>20284</v>
      </c>
      <c r="D1408" s="265" t="s">
        <v>8591</v>
      </c>
      <c r="E1408" s="290" t="s">
        <v>26377</v>
      </c>
    </row>
    <row r="1409" spans="1:5">
      <c r="A1409" s="265" t="str">
        <f t="shared" si="21"/>
        <v>4745</v>
      </c>
      <c r="B1409" s="265">
        <v>4745</v>
      </c>
      <c r="C1409" s="265" t="s">
        <v>20285</v>
      </c>
      <c r="D1409" s="265" t="s">
        <v>8591</v>
      </c>
      <c r="E1409" s="290" t="s">
        <v>25088</v>
      </c>
    </row>
    <row r="1410" spans="1:5">
      <c r="A1410" s="265" t="str">
        <f t="shared" si="21"/>
        <v>4746</v>
      </c>
      <c r="B1410" s="265">
        <v>4746</v>
      </c>
      <c r="C1410" s="265" t="s">
        <v>22808</v>
      </c>
      <c r="D1410" s="265" t="s">
        <v>8591</v>
      </c>
      <c r="E1410" s="290" t="s">
        <v>26378</v>
      </c>
    </row>
    <row r="1411" spans="1:5">
      <c r="A1411" s="265" t="str">
        <f t="shared" ref="A1411:A1474" si="22">IF(ISERROR(SEARCH("/",B1411)=6),TRIM(CLEAN(B1411)),IF(SEARCH("/",B1411)=6,IF(LEN(TRIM(CLEAN(B1411)))=7,LEFT(TRIM(CLEAN(B1411)),6)&amp;"00"&amp;RIGHT(TRIM(CLEAN(B1411)),1),LEFT(TRIM(CLEAN(B1411)),6)&amp;"0"&amp;RIGHT(TRIM(CLEAN(B1411)),2)),TRIM(CLEAN(B1411))))</f>
        <v>4748</v>
      </c>
      <c r="B1411" s="265">
        <v>4748</v>
      </c>
      <c r="C1411" s="265" t="s">
        <v>22798</v>
      </c>
      <c r="D1411" s="265" t="s">
        <v>8591</v>
      </c>
      <c r="E1411" s="290" t="s">
        <v>26016</v>
      </c>
    </row>
    <row r="1412" spans="1:5">
      <c r="A1412" s="265" t="str">
        <f t="shared" si="22"/>
        <v>4750</v>
      </c>
      <c r="B1412" s="265">
        <v>4750</v>
      </c>
      <c r="C1412" s="265" t="s">
        <v>22809</v>
      </c>
      <c r="D1412" s="265" t="s">
        <v>8504</v>
      </c>
      <c r="E1412" s="290" t="s">
        <v>9914</v>
      </c>
    </row>
    <row r="1413" spans="1:5">
      <c r="A1413" s="265" t="str">
        <f t="shared" si="22"/>
        <v>4751</v>
      </c>
      <c r="B1413" s="265">
        <v>4751</v>
      </c>
      <c r="C1413" s="265" t="s">
        <v>22777</v>
      </c>
      <c r="D1413" s="265" t="s">
        <v>8504</v>
      </c>
      <c r="E1413" s="290" t="s">
        <v>32239</v>
      </c>
    </row>
    <row r="1414" spans="1:5">
      <c r="A1414" s="265" t="str">
        <f t="shared" si="22"/>
        <v>4752</v>
      </c>
      <c r="B1414" s="265">
        <v>4752</v>
      </c>
      <c r="C1414" s="265" t="s">
        <v>22983</v>
      </c>
      <c r="D1414" s="265" t="s">
        <v>8504</v>
      </c>
      <c r="E1414" s="290" t="s">
        <v>9448</v>
      </c>
    </row>
    <row r="1415" spans="1:5">
      <c r="A1415" s="265" t="str">
        <f t="shared" si="22"/>
        <v>4755</v>
      </c>
      <c r="B1415" s="265">
        <v>4755</v>
      </c>
      <c r="C1415" s="265" t="s">
        <v>22415</v>
      </c>
      <c r="D1415" s="265" t="s">
        <v>8504</v>
      </c>
      <c r="E1415" s="290" t="s">
        <v>8768</v>
      </c>
    </row>
    <row r="1416" spans="1:5">
      <c r="A1416" s="265" t="str">
        <f t="shared" si="22"/>
        <v>4759</v>
      </c>
      <c r="B1416" s="265">
        <v>4759</v>
      </c>
      <c r="C1416" s="265" t="s">
        <v>20126</v>
      </c>
      <c r="D1416" s="265" t="s">
        <v>8504</v>
      </c>
      <c r="E1416" s="290" t="s">
        <v>16630</v>
      </c>
    </row>
    <row r="1417" spans="1:5">
      <c r="A1417" s="265" t="str">
        <f t="shared" si="22"/>
        <v>4760</v>
      </c>
      <c r="B1417" s="265">
        <v>4760</v>
      </c>
      <c r="C1417" s="265" t="s">
        <v>19507</v>
      </c>
      <c r="D1417" s="265" t="s">
        <v>8504</v>
      </c>
      <c r="E1417" s="290" t="s">
        <v>9914</v>
      </c>
    </row>
    <row r="1418" spans="1:5">
      <c r="A1418" s="265" t="str">
        <f t="shared" si="22"/>
        <v>4763</v>
      </c>
      <c r="B1418" s="265">
        <v>4763</v>
      </c>
      <c r="C1418" s="265" t="s">
        <v>23520</v>
      </c>
      <c r="D1418" s="265" t="s">
        <v>8504</v>
      </c>
      <c r="E1418" s="290" t="s">
        <v>8998</v>
      </c>
    </row>
    <row r="1419" spans="1:5">
      <c r="A1419" s="265" t="str">
        <f t="shared" si="22"/>
        <v>4766</v>
      </c>
      <c r="B1419" s="265">
        <v>4766</v>
      </c>
      <c r="C1419" s="265" t="s">
        <v>22823</v>
      </c>
      <c r="D1419" s="265" t="s">
        <v>8506</v>
      </c>
      <c r="E1419" s="290" t="s">
        <v>8841</v>
      </c>
    </row>
    <row r="1420" spans="1:5">
      <c r="A1420" s="265" t="str">
        <f t="shared" si="22"/>
        <v>4777</v>
      </c>
      <c r="B1420" s="265">
        <v>4777</v>
      </c>
      <c r="C1420" s="265" t="s">
        <v>20188</v>
      </c>
      <c r="D1420" s="265" t="s">
        <v>8506</v>
      </c>
      <c r="E1420" s="290" t="s">
        <v>11779</v>
      </c>
    </row>
    <row r="1421" spans="1:5">
      <c r="A1421" s="265" t="str">
        <f t="shared" si="22"/>
        <v>4783</v>
      </c>
      <c r="B1421" s="265">
        <v>4783</v>
      </c>
      <c r="C1421" s="265" t="s">
        <v>22884</v>
      </c>
      <c r="D1421" s="265" t="s">
        <v>8504</v>
      </c>
      <c r="E1421" s="290" t="s">
        <v>9914</v>
      </c>
    </row>
    <row r="1422" spans="1:5">
      <c r="A1422" s="265" t="str">
        <f t="shared" si="22"/>
        <v>4785</v>
      </c>
      <c r="B1422" s="265">
        <v>4785</v>
      </c>
      <c r="C1422" s="265" t="s">
        <v>22888</v>
      </c>
      <c r="D1422" s="265" t="s">
        <v>8504</v>
      </c>
      <c r="E1422" s="290" t="s">
        <v>9251</v>
      </c>
    </row>
    <row r="1423" spans="1:5">
      <c r="A1423" s="265" t="str">
        <f t="shared" si="22"/>
        <v>4786</v>
      </c>
      <c r="B1423" s="265">
        <v>4786</v>
      </c>
      <c r="C1423" s="265" t="s">
        <v>22900</v>
      </c>
      <c r="D1423" s="265" t="s">
        <v>8500</v>
      </c>
      <c r="E1423" s="290" t="s">
        <v>18145</v>
      </c>
    </row>
    <row r="1424" spans="1:5">
      <c r="A1424" s="265" t="str">
        <f t="shared" si="22"/>
        <v>4790</v>
      </c>
      <c r="B1424" s="265">
        <v>4790</v>
      </c>
      <c r="C1424" s="265" t="s">
        <v>22954</v>
      </c>
      <c r="D1424" s="265" t="s">
        <v>8500</v>
      </c>
      <c r="E1424" s="290" t="s">
        <v>26380</v>
      </c>
    </row>
    <row r="1425" spans="1:5">
      <c r="A1425" s="265" t="str">
        <f t="shared" si="22"/>
        <v>4791</v>
      </c>
      <c r="B1425" s="265">
        <v>4791</v>
      </c>
      <c r="C1425" s="265" t="s">
        <v>19235</v>
      </c>
      <c r="D1425" s="265" t="s">
        <v>8506</v>
      </c>
      <c r="E1425" s="290" t="s">
        <v>26381</v>
      </c>
    </row>
    <row r="1426" spans="1:5">
      <c r="A1426" s="265" t="str">
        <f t="shared" si="22"/>
        <v>4792</v>
      </c>
      <c r="B1426" s="265">
        <v>4792</v>
      </c>
      <c r="C1426" s="265" t="s">
        <v>22953</v>
      </c>
      <c r="D1426" s="265" t="s">
        <v>8500</v>
      </c>
      <c r="E1426" s="290" t="s">
        <v>26382</v>
      </c>
    </row>
    <row r="1427" spans="1:5">
      <c r="A1427" s="265" t="str">
        <f t="shared" si="22"/>
        <v>4794</v>
      </c>
      <c r="B1427" s="265">
        <v>4794</v>
      </c>
      <c r="C1427" s="265" t="s">
        <v>22891</v>
      </c>
      <c r="D1427" s="265" t="s">
        <v>8500</v>
      </c>
      <c r="E1427" s="290" t="s">
        <v>26383</v>
      </c>
    </row>
    <row r="1428" spans="1:5">
      <c r="A1428" s="265" t="str">
        <f t="shared" si="22"/>
        <v>4795</v>
      </c>
      <c r="B1428" s="265">
        <v>4795</v>
      </c>
      <c r="C1428" s="265" t="s">
        <v>22895</v>
      </c>
      <c r="D1428" s="265" t="s">
        <v>8500</v>
      </c>
      <c r="E1428" s="290" t="s">
        <v>26384</v>
      </c>
    </row>
    <row r="1429" spans="1:5">
      <c r="A1429" s="265" t="str">
        <f t="shared" si="22"/>
        <v>4796</v>
      </c>
      <c r="B1429" s="265">
        <v>4796</v>
      </c>
      <c r="C1429" s="265" t="s">
        <v>22892</v>
      </c>
      <c r="D1429" s="265" t="s">
        <v>8500</v>
      </c>
      <c r="E1429" s="290" t="s">
        <v>26385</v>
      </c>
    </row>
    <row r="1430" spans="1:5">
      <c r="A1430" s="265" t="str">
        <f t="shared" si="22"/>
        <v>4800</v>
      </c>
      <c r="B1430" s="265">
        <v>4800</v>
      </c>
      <c r="C1430" s="265" t="s">
        <v>22893</v>
      </c>
      <c r="D1430" s="265" t="s">
        <v>8500</v>
      </c>
      <c r="E1430" s="290" t="s">
        <v>26386</v>
      </c>
    </row>
    <row r="1431" spans="1:5">
      <c r="A1431" s="265" t="str">
        <f t="shared" si="22"/>
        <v>4801</v>
      </c>
      <c r="B1431" s="265">
        <v>4801</v>
      </c>
      <c r="C1431" s="265" t="s">
        <v>22890</v>
      </c>
      <c r="D1431" s="265" t="s">
        <v>8500</v>
      </c>
      <c r="E1431" s="290" t="s">
        <v>26387</v>
      </c>
    </row>
    <row r="1432" spans="1:5">
      <c r="A1432" s="265" t="str">
        <f t="shared" si="22"/>
        <v>4803</v>
      </c>
      <c r="B1432" s="265">
        <v>4803</v>
      </c>
      <c r="C1432" s="265" t="s">
        <v>23290</v>
      </c>
      <c r="D1432" s="265" t="s">
        <v>8510</v>
      </c>
      <c r="E1432" s="290" t="s">
        <v>16738</v>
      </c>
    </row>
    <row r="1433" spans="1:5">
      <c r="A1433" s="265" t="str">
        <f t="shared" si="22"/>
        <v>4804</v>
      </c>
      <c r="B1433" s="265">
        <v>4804</v>
      </c>
      <c r="C1433" s="265" t="s">
        <v>23295</v>
      </c>
      <c r="D1433" s="265" t="s">
        <v>8510</v>
      </c>
      <c r="E1433" s="290" t="s">
        <v>26388</v>
      </c>
    </row>
    <row r="1434" spans="1:5">
      <c r="A1434" s="265" t="str">
        <f t="shared" si="22"/>
        <v>4806</v>
      </c>
      <c r="B1434" s="265">
        <v>4806</v>
      </c>
      <c r="C1434" s="265" t="s">
        <v>23899</v>
      </c>
      <c r="D1434" s="265" t="s">
        <v>8510</v>
      </c>
      <c r="E1434" s="290" t="s">
        <v>16362</v>
      </c>
    </row>
    <row r="1435" spans="1:5">
      <c r="A1435" s="265" t="str">
        <f t="shared" si="22"/>
        <v>4812</v>
      </c>
      <c r="B1435" s="265">
        <v>4812</v>
      </c>
      <c r="C1435" s="265" t="s">
        <v>22938</v>
      </c>
      <c r="D1435" s="265" t="s">
        <v>8500</v>
      </c>
      <c r="E1435" s="290" t="s">
        <v>8594</v>
      </c>
    </row>
    <row r="1436" spans="1:5">
      <c r="A1436" s="265" t="str">
        <f t="shared" si="22"/>
        <v>4813</v>
      </c>
      <c r="B1436" s="265">
        <v>4813</v>
      </c>
      <c r="C1436" s="265" t="s">
        <v>26389</v>
      </c>
      <c r="D1436" s="265" t="s">
        <v>8500</v>
      </c>
      <c r="E1436" s="290" t="s">
        <v>9467</v>
      </c>
    </row>
    <row r="1437" spans="1:5">
      <c r="A1437" s="265" t="str">
        <f t="shared" si="22"/>
        <v>4814</v>
      </c>
      <c r="B1437" s="265">
        <v>4814</v>
      </c>
      <c r="C1437" s="265" t="s">
        <v>19352</v>
      </c>
      <c r="D1437" s="265" t="s">
        <v>8502</v>
      </c>
      <c r="E1437" s="290" t="s">
        <v>26390</v>
      </c>
    </row>
    <row r="1438" spans="1:5">
      <c r="A1438" s="265" t="str">
        <f t="shared" si="22"/>
        <v>4815</v>
      </c>
      <c r="B1438" s="265">
        <v>4815</v>
      </c>
      <c r="C1438" s="265" t="s">
        <v>19517</v>
      </c>
      <c r="D1438" s="265" t="s">
        <v>8502</v>
      </c>
      <c r="E1438" s="290" t="s">
        <v>26391</v>
      </c>
    </row>
    <row r="1439" spans="1:5">
      <c r="A1439" s="265" t="str">
        <f t="shared" si="22"/>
        <v>4818</v>
      </c>
      <c r="B1439" s="265">
        <v>4818</v>
      </c>
      <c r="C1439" s="265" t="s">
        <v>22923</v>
      </c>
      <c r="D1439" s="265" t="s">
        <v>8500</v>
      </c>
      <c r="E1439" s="290" t="s">
        <v>18106</v>
      </c>
    </row>
    <row r="1440" spans="1:5">
      <c r="A1440" s="265" t="str">
        <f t="shared" si="22"/>
        <v>4822</v>
      </c>
      <c r="B1440" s="265">
        <v>4822</v>
      </c>
      <c r="C1440" s="265" t="s">
        <v>22922</v>
      </c>
      <c r="D1440" s="265" t="s">
        <v>8500</v>
      </c>
      <c r="E1440" s="290" t="s">
        <v>18151</v>
      </c>
    </row>
    <row r="1441" spans="1:5">
      <c r="A1441" s="265" t="str">
        <f t="shared" si="22"/>
        <v>4823</v>
      </c>
      <c r="B1441" s="265">
        <v>4823</v>
      </c>
      <c r="C1441" s="265" t="s">
        <v>22433</v>
      </c>
      <c r="D1441" s="265" t="s">
        <v>8506</v>
      </c>
      <c r="E1441" s="290" t="s">
        <v>25114</v>
      </c>
    </row>
    <row r="1442" spans="1:5">
      <c r="A1442" s="265" t="str">
        <f t="shared" si="22"/>
        <v>4824</v>
      </c>
      <c r="B1442" s="265">
        <v>4824</v>
      </c>
      <c r="C1442" s="265" t="s">
        <v>21572</v>
      </c>
      <c r="D1442" s="265" t="s">
        <v>8506</v>
      </c>
      <c r="E1442" s="290" t="s">
        <v>9047</v>
      </c>
    </row>
    <row r="1443" spans="1:5">
      <c r="A1443" s="265" t="str">
        <f t="shared" si="22"/>
        <v>4825</v>
      </c>
      <c r="B1443" s="265">
        <v>4825</v>
      </c>
      <c r="C1443" s="265" t="s">
        <v>22814</v>
      </c>
      <c r="D1443" s="265" t="s">
        <v>8510</v>
      </c>
      <c r="E1443" s="290" t="s">
        <v>18141</v>
      </c>
    </row>
    <row r="1444" spans="1:5">
      <c r="A1444" s="265" t="str">
        <f t="shared" si="22"/>
        <v>4826</v>
      </c>
      <c r="B1444" s="265">
        <v>4826</v>
      </c>
      <c r="C1444" s="265" t="s">
        <v>22812</v>
      </c>
      <c r="D1444" s="265" t="s">
        <v>8510</v>
      </c>
      <c r="E1444" s="290" t="s">
        <v>18140</v>
      </c>
    </row>
    <row r="1445" spans="1:5">
      <c r="A1445" s="265" t="str">
        <f t="shared" si="22"/>
        <v>4828</v>
      </c>
      <c r="B1445" s="265">
        <v>4828</v>
      </c>
      <c r="C1445" s="265" t="s">
        <v>23401</v>
      </c>
      <c r="D1445" s="265" t="s">
        <v>8510</v>
      </c>
      <c r="E1445" s="290" t="s">
        <v>18170</v>
      </c>
    </row>
    <row r="1446" spans="1:5">
      <c r="A1446" s="265" t="str">
        <f t="shared" si="22"/>
        <v>4829</v>
      </c>
      <c r="B1446" s="265">
        <v>4829</v>
      </c>
      <c r="C1446" s="265" t="s">
        <v>23292</v>
      </c>
      <c r="D1446" s="265" t="s">
        <v>8510</v>
      </c>
      <c r="E1446" s="290" t="s">
        <v>17683</v>
      </c>
    </row>
    <row r="1447" spans="1:5">
      <c r="A1447" s="265" t="str">
        <f t="shared" si="22"/>
        <v>4888</v>
      </c>
      <c r="B1447" s="265">
        <v>4888</v>
      </c>
      <c r="C1447" s="265" t="s">
        <v>22960</v>
      </c>
      <c r="D1447" s="265" t="s">
        <v>8502</v>
      </c>
      <c r="E1447" s="290" t="s">
        <v>8683</v>
      </c>
    </row>
    <row r="1448" spans="1:5">
      <c r="A1448" s="265" t="str">
        <f t="shared" si="22"/>
        <v>4889</v>
      </c>
      <c r="B1448" s="265">
        <v>4889</v>
      </c>
      <c r="C1448" s="265" t="s">
        <v>22964</v>
      </c>
      <c r="D1448" s="265" t="s">
        <v>8502</v>
      </c>
      <c r="E1448" s="290" t="s">
        <v>23661</v>
      </c>
    </row>
    <row r="1449" spans="1:5">
      <c r="A1449" s="265" t="str">
        <f t="shared" si="22"/>
        <v>4890</v>
      </c>
      <c r="B1449" s="265">
        <v>4890</v>
      </c>
      <c r="C1449" s="265" t="s">
        <v>22961</v>
      </c>
      <c r="D1449" s="265" t="s">
        <v>8502</v>
      </c>
      <c r="E1449" s="290" t="s">
        <v>8981</v>
      </c>
    </row>
    <row r="1450" spans="1:5">
      <c r="A1450" s="265" t="str">
        <f t="shared" si="22"/>
        <v>4891</v>
      </c>
      <c r="B1450" s="265">
        <v>4891</v>
      </c>
      <c r="C1450" s="265" t="s">
        <v>22963</v>
      </c>
      <c r="D1450" s="265" t="s">
        <v>8502</v>
      </c>
      <c r="E1450" s="290" t="s">
        <v>16439</v>
      </c>
    </row>
    <row r="1451" spans="1:5">
      <c r="A1451" s="265" t="str">
        <f t="shared" si="22"/>
        <v>4892</v>
      </c>
      <c r="B1451" s="265">
        <v>4892</v>
      </c>
      <c r="C1451" s="265" t="s">
        <v>22965</v>
      </c>
      <c r="D1451" s="265" t="s">
        <v>8502</v>
      </c>
      <c r="E1451" s="290" t="s">
        <v>17645</v>
      </c>
    </row>
    <row r="1452" spans="1:5">
      <c r="A1452" s="265" t="str">
        <f t="shared" si="22"/>
        <v>4893</v>
      </c>
      <c r="B1452" s="265">
        <v>4893</v>
      </c>
      <c r="C1452" s="265" t="s">
        <v>22958</v>
      </c>
      <c r="D1452" s="265" t="s">
        <v>8502</v>
      </c>
      <c r="E1452" s="290" t="s">
        <v>12584</v>
      </c>
    </row>
    <row r="1453" spans="1:5">
      <c r="A1453" s="265" t="str">
        <f t="shared" si="22"/>
        <v>4894</v>
      </c>
      <c r="B1453" s="265">
        <v>4894</v>
      </c>
      <c r="C1453" s="265" t="s">
        <v>22959</v>
      </c>
      <c r="D1453" s="265" t="s">
        <v>8502</v>
      </c>
      <c r="E1453" s="290" t="s">
        <v>16440</v>
      </c>
    </row>
    <row r="1454" spans="1:5">
      <c r="A1454" s="265" t="str">
        <f t="shared" si="22"/>
        <v>4895</v>
      </c>
      <c r="B1454" s="265">
        <v>4895</v>
      </c>
      <c r="C1454" s="265" t="s">
        <v>22970</v>
      </c>
      <c r="D1454" s="265" t="s">
        <v>8502</v>
      </c>
      <c r="E1454" s="290" t="s">
        <v>17983</v>
      </c>
    </row>
    <row r="1455" spans="1:5">
      <c r="A1455" s="265" t="str">
        <f t="shared" si="22"/>
        <v>4896</v>
      </c>
      <c r="B1455" s="265">
        <v>4896</v>
      </c>
      <c r="C1455" s="265" t="s">
        <v>22977</v>
      </c>
      <c r="D1455" s="265" t="s">
        <v>8502</v>
      </c>
      <c r="E1455" s="290" t="s">
        <v>8539</v>
      </c>
    </row>
    <row r="1456" spans="1:5">
      <c r="A1456" s="265" t="str">
        <f t="shared" si="22"/>
        <v>4897</v>
      </c>
      <c r="B1456" s="265">
        <v>4897</v>
      </c>
      <c r="C1456" s="265" t="s">
        <v>22976</v>
      </c>
      <c r="D1456" s="265" t="s">
        <v>8502</v>
      </c>
      <c r="E1456" s="290" t="s">
        <v>10190</v>
      </c>
    </row>
    <row r="1457" spans="1:5">
      <c r="A1457" s="265" t="str">
        <f t="shared" si="22"/>
        <v>4898</v>
      </c>
      <c r="B1457" s="265">
        <v>4898</v>
      </c>
      <c r="C1457" s="265" t="s">
        <v>22979</v>
      </c>
      <c r="D1457" s="265" t="s">
        <v>8502</v>
      </c>
      <c r="E1457" s="290" t="s">
        <v>9138</v>
      </c>
    </row>
    <row r="1458" spans="1:5">
      <c r="A1458" s="265" t="str">
        <f t="shared" si="22"/>
        <v>4899</v>
      </c>
      <c r="B1458" s="265">
        <v>4899</v>
      </c>
      <c r="C1458" s="265" t="s">
        <v>22980</v>
      </c>
      <c r="D1458" s="265" t="s">
        <v>8502</v>
      </c>
      <c r="E1458" s="290" t="s">
        <v>8857</v>
      </c>
    </row>
    <row r="1459" spans="1:5">
      <c r="A1459" s="265" t="str">
        <f t="shared" si="22"/>
        <v>4900</v>
      </c>
      <c r="B1459" s="265">
        <v>4900</v>
      </c>
      <c r="C1459" s="265" t="s">
        <v>22978</v>
      </c>
      <c r="D1459" s="265" t="s">
        <v>8502</v>
      </c>
      <c r="E1459" s="290" t="s">
        <v>10912</v>
      </c>
    </row>
    <row r="1460" spans="1:5">
      <c r="A1460" s="265" t="str">
        <f t="shared" si="22"/>
        <v>4902</v>
      </c>
      <c r="B1460" s="265">
        <v>4902</v>
      </c>
      <c r="C1460" s="265" t="s">
        <v>22972</v>
      </c>
      <c r="D1460" s="265" t="s">
        <v>8502</v>
      </c>
      <c r="E1460" s="290" t="s">
        <v>26231</v>
      </c>
    </row>
    <row r="1461" spans="1:5">
      <c r="A1461" s="265" t="str">
        <f t="shared" si="22"/>
        <v>4903</v>
      </c>
      <c r="B1461" s="265">
        <v>4903</v>
      </c>
      <c r="C1461" s="265" t="s">
        <v>22975</v>
      </c>
      <c r="D1461" s="265" t="s">
        <v>8502</v>
      </c>
      <c r="E1461" s="290" t="s">
        <v>26392</v>
      </c>
    </row>
    <row r="1462" spans="1:5">
      <c r="A1462" s="265" t="str">
        <f t="shared" si="22"/>
        <v>4907</v>
      </c>
      <c r="B1462" s="265">
        <v>4907</v>
      </c>
      <c r="C1462" s="265" t="s">
        <v>22971</v>
      </c>
      <c r="D1462" s="265" t="s">
        <v>8502</v>
      </c>
      <c r="E1462" s="290" t="s">
        <v>17493</v>
      </c>
    </row>
    <row r="1463" spans="1:5">
      <c r="A1463" s="265" t="str">
        <f t="shared" si="22"/>
        <v>4908</v>
      </c>
      <c r="B1463" s="265">
        <v>4908</v>
      </c>
      <c r="C1463" s="265" t="s">
        <v>22973</v>
      </c>
      <c r="D1463" s="265" t="s">
        <v>8502</v>
      </c>
      <c r="E1463" s="290" t="s">
        <v>26393</v>
      </c>
    </row>
    <row r="1464" spans="1:5">
      <c r="A1464" s="265" t="str">
        <f t="shared" si="22"/>
        <v>4909</v>
      </c>
      <c r="B1464" s="265">
        <v>4909</v>
      </c>
      <c r="C1464" s="265" t="s">
        <v>22974</v>
      </c>
      <c r="D1464" s="265" t="s">
        <v>8502</v>
      </c>
      <c r="E1464" s="290" t="s">
        <v>26394</v>
      </c>
    </row>
    <row r="1465" spans="1:5">
      <c r="A1465" s="265" t="str">
        <f t="shared" si="22"/>
        <v>4910</v>
      </c>
      <c r="B1465" s="265">
        <v>4910</v>
      </c>
      <c r="C1465" s="265" t="s">
        <v>23024</v>
      </c>
      <c r="D1465" s="265" t="s">
        <v>8500</v>
      </c>
      <c r="E1465" s="290" t="s">
        <v>26395</v>
      </c>
    </row>
    <row r="1466" spans="1:5">
      <c r="A1466" s="265" t="str">
        <f t="shared" si="22"/>
        <v>4911</v>
      </c>
      <c r="B1466" s="265">
        <v>4911</v>
      </c>
      <c r="C1466" s="265" t="s">
        <v>23022</v>
      </c>
      <c r="D1466" s="265" t="s">
        <v>8500</v>
      </c>
      <c r="E1466" s="290" t="s">
        <v>26396</v>
      </c>
    </row>
    <row r="1467" spans="1:5">
      <c r="A1467" s="265" t="str">
        <f t="shared" si="22"/>
        <v>4914</v>
      </c>
      <c r="B1467" s="265">
        <v>4914</v>
      </c>
      <c r="C1467" s="265" t="s">
        <v>23018</v>
      </c>
      <c r="D1467" s="265" t="s">
        <v>8500</v>
      </c>
      <c r="E1467" s="290" t="s">
        <v>26397</v>
      </c>
    </row>
    <row r="1468" spans="1:5">
      <c r="A1468" s="265" t="str">
        <f t="shared" si="22"/>
        <v>4917</v>
      </c>
      <c r="B1468" s="265">
        <v>4917</v>
      </c>
      <c r="C1468" s="265" t="s">
        <v>23019</v>
      </c>
      <c r="D1468" s="265" t="s">
        <v>8500</v>
      </c>
      <c r="E1468" s="290" t="s">
        <v>26398</v>
      </c>
    </row>
    <row r="1469" spans="1:5">
      <c r="A1469" s="265" t="str">
        <f t="shared" si="22"/>
        <v>4922</v>
      </c>
      <c r="B1469" s="265">
        <v>4922</v>
      </c>
      <c r="C1469" s="265" t="s">
        <v>23021</v>
      </c>
      <c r="D1469" s="265" t="s">
        <v>8500</v>
      </c>
      <c r="E1469" s="290" t="s">
        <v>26399</v>
      </c>
    </row>
    <row r="1470" spans="1:5">
      <c r="A1470" s="265" t="str">
        <f t="shared" si="22"/>
        <v>4930</v>
      </c>
      <c r="B1470" s="265">
        <v>4930</v>
      </c>
      <c r="C1470" s="265" t="s">
        <v>26400</v>
      </c>
      <c r="D1470" s="265" t="s">
        <v>8500</v>
      </c>
      <c r="E1470" s="290" t="s">
        <v>26401</v>
      </c>
    </row>
    <row r="1471" spans="1:5">
      <c r="A1471" s="265" t="str">
        <f t="shared" si="22"/>
        <v>4943</v>
      </c>
      <c r="B1471" s="265">
        <v>4943</v>
      </c>
      <c r="C1471" s="265" t="s">
        <v>23025</v>
      </c>
      <c r="D1471" s="265" t="s">
        <v>8500</v>
      </c>
      <c r="E1471" s="290" t="s">
        <v>26402</v>
      </c>
    </row>
    <row r="1472" spans="1:5">
      <c r="A1472" s="265" t="str">
        <f t="shared" si="22"/>
        <v>4944</v>
      </c>
      <c r="B1472" s="265">
        <v>4944</v>
      </c>
      <c r="C1472" s="265" t="s">
        <v>23048</v>
      </c>
      <c r="D1472" s="265" t="s">
        <v>8500</v>
      </c>
      <c r="E1472" s="290" t="s">
        <v>26403</v>
      </c>
    </row>
    <row r="1473" spans="1:5">
      <c r="A1473" s="265" t="str">
        <f t="shared" si="22"/>
        <v>4948</v>
      </c>
      <c r="B1473" s="265">
        <v>4948</v>
      </c>
      <c r="C1473" s="265" t="s">
        <v>26404</v>
      </c>
      <c r="D1473" s="265" t="s">
        <v>8500</v>
      </c>
      <c r="E1473" s="290" t="s">
        <v>26405</v>
      </c>
    </row>
    <row r="1474" spans="1:5">
      <c r="A1474" s="265" t="str">
        <f t="shared" si="22"/>
        <v>4962</v>
      </c>
      <c r="B1474" s="265">
        <v>4962</v>
      </c>
      <c r="C1474" s="265" t="s">
        <v>23011</v>
      </c>
      <c r="D1474" s="265" t="s">
        <v>8502</v>
      </c>
      <c r="E1474" s="290" t="s">
        <v>26406</v>
      </c>
    </row>
    <row r="1475" spans="1:5">
      <c r="A1475" s="265" t="str">
        <f t="shared" ref="A1475:A1538" si="23">IF(ISERROR(SEARCH("/",B1475)=6),TRIM(CLEAN(B1475)),IF(SEARCH("/",B1475)=6,IF(LEN(TRIM(CLEAN(B1475)))=7,LEFT(TRIM(CLEAN(B1475)),6)&amp;"00"&amp;RIGHT(TRIM(CLEAN(B1475)),1),LEFT(TRIM(CLEAN(B1475)),6)&amp;"0"&amp;RIGHT(TRIM(CLEAN(B1475)),2)),TRIM(CLEAN(B1475))))</f>
        <v>4964</v>
      </c>
      <c r="B1475" s="265">
        <v>4964</v>
      </c>
      <c r="C1475" s="265" t="s">
        <v>23014</v>
      </c>
      <c r="D1475" s="265" t="s">
        <v>8502</v>
      </c>
      <c r="E1475" s="290" t="s">
        <v>26407</v>
      </c>
    </row>
    <row r="1476" spans="1:5">
      <c r="A1476" s="265" t="str">
        <f t="shared" si="23"/>
        <v>4969</v>
      </c>
      <c r="B1476" s="265">
        <v>4969</v>
      </c>
      <c r="C1476" s="265" t="s">
        <v>23030</v>
      </c>
      <c r="D1476" s="265" t="s">
        <v>8500</v>
      </c>
      <c r="E1476" s="290" t="s">
        <v>26408</v>
      </c>
    </row>
    <row r="1477" spans="1:5">
      <c r="A1477" s="265" t="str">
        <f t="shared" si="23"/>
        <v>4977</v>
      </c>
      <c r="B1477" s="265">
        <v>4977</v>
      </c>
      <c r="C1477" s="265" t="s">
        <v>23027</v>
      </c>
      <c r="D1477" s="265" t="s">
        <v>8500</v>
      </c>
      <c r="E1477" s="290" t="s">
        <v>26409</v>
      </c>
    </row>
    <row r="1478" spans="1:5">
      <c r="A1478" s="265" t="str">
        <f t="shared" si="23"/>
        <v>4981</v>
      </c>
      <c r="B1478" s="265">
        <v>4981</v>
      </c>
      <c r="C1478" s="265" t="s">
        <v>23013</v>
      </c>
      <c r="D1478" s="265" t="s">
        <v>8502</v>
      </c>
      <c r="E1478" s="290" t="s">
        <v>26410</v>
      </c>
    </row>
    <row r="1479" spans="1:5">
      <c r="A1479" s="265" t="str">
        <f t="shared" si="23"/>
        <v>4982</v>
      </c>
      <c r="B1479" s="265">
        <v>4982</v>
      </c>
      <c r="C1479" s="265" t="s">
        <v>23010</v>
      </c>
      <c r="D1479" s="265" t="s">
        <v>8502</v>
      </c>
      <c r="E1479" s="290" t="s">
        <v>26411</v>
      </c>
    </row>
    <row r="1480" spans="1:5">
      <c r="A1480" s="265" t="str">
        <f t="shared" si="23"/>
        <v>4987</v>
      </c>
      <c r="B1480" s="265">
        <v>4987</v>
      </c>
      <c r="C1480" s="265" t="s">
        <v>23016</v>
      </c>
      <c r="D1480" s="265" t="s">
        <v>8502</v>
      </c>
      <c r="E1480" s="290" t="s">
        <v>26412</v>
      </c>
    </row>
    <row r="1481" spans="1:5">
      <c r="A1481" s="265" t="str">
        <f t="shared" si="23"/>
        <v>4989</v>
      </c>
      <c r="B1481" s="265">
        <v>4989</v>
      </c>
      <c r="C1481" s="265" t="s">
        <v>23008</v>
      </c>
      <c r="D1481" s="265" t="s">
        <v>8502</v>
      </c>
      <c r="E1481" s="290" t="s">
        <v>26413</v>
      </c>
    </row>
    <row r="1482" spans="1:5">
      <c r="A1482" s="265" t="str">
        <f t="shared" si="23"/>
        <v>4992</v>
      </c>
      <c r="B1482" s="265">
        <v>4992</v>
      </c>
      <c r="C1482" s="265" t="s">
        <v>23015</v>
      </c>
      <c r="D1482" s="265" t="s">
        <v>8502</v>
      </c>
      <c r="E1482" s="290" t="s">
        <v>26414</v>
      </c>
    </row>
    <row r="1483" spans="1:5">
      <c r="A1483" s="265" t="str">
        <f t="shared" si="23"/>
        <v>4998</v>
      </c>
      <c r="B1483" s="265">
        <v>4998</v>
      </c>
      <c r="C1483" s="265" t="s">
        <v>23029</v>
      </c>
      <c r="D1483" s="265" t="s">
        <v>8500</v>
      </c>
      <c r="E1483" s="290" t="s">
        <v>26415</v>
      </c>
    </row>
    <row r="1484" spans="1:5">
      <c r="A1484" s="265" t="str">
        <f t="shared" si="23"/>
        <v>5002</v>
      </c>
      <c r="B1484" s="265">
        <v>5002</v>
      </c>
      <c r="C1484" s="265" t="s">
        <v>23026</v>
      </c>
      <c r="D1484" s="265" t="s">
        <v>8500</v>
      </c>
      <c r="E1484" s="290" t="s">
        <v>26416</v>
      </c>
    </row>
    <row r="1485" spans="1:5">
      <c r="A1485" s="265" t="str">
        <f t="shared" si="23"/>
        <v>5020</v>
      </c>
      <c r="B1485" s="265">
        <v>5020</v>
      </c>
      <c r="C1485" s="265" t="s">
        <v>23038</v>
      </c>
      <c r="D1485" s="265" t="s">
        <v>8502</v>
      </c>
      <c r="E1485" s="290" t="s">
        <v>26417</v>
      </c>
    </row>
    <row r="1486" spans="1:5">
      <c r="A1486" s="265" t="str">
        <f t="shared" si="23"/>
        <v>5028</v>
      </c>
      <c r="B1486" s="265">
        <v>5028</v>
      </c>
      <c r="C1486" s="265" t="s">
        <v>23028</v>
      </c>
      <c r="D1486" s="265" t="s">
        <v>8500</v>
      </c>
      <c r="E1486" s="290" t="s">
        <v>26418</v>
      </c>
    </row>
    <row r="1487" spans="1:5">
      <c r="A1487" s="265" t="str">
        <f t="shared" si="23"/>
        <v>5031</v>
      </c>
      <c r="B1487" s="265">
        <v>5031</v>
      </c>
      <c r="C1487" s="265" t="s">
        <v>24595</v>
      </c>
      <c r="D1487" s="265" t="s">
        <v>8500</v>
      </c>
      <c r="E1487" s="290" t="s">
        <v>26419</v>
      </c>
    </row>
    <row r="1488" spans="1:5">
      <c r="A1488" s="265" t="str">
        <f t="shared" si="23"/>
        <v>5033</v>
      </c>
      <c r="B1488" s="265">
        <v>5033</v>
      </c>
      <c r="C1488" s="265" t="s">
        <v>26420</v>
      </c>
      <c r="D1488" s="265" t="s">
        <v>8502</v>
      </c>
      <c r="E1488" s="290" t="s">
        <v>18156</v>
      </c>
    </row>
    <row r="1489" spans="1:5">
      <c r="A1489" s="265" t="str">
        <f t="shared" si="23"/>
        <v>5035</v>
      </c>
      <c r="B1489" s="265">
        <v>5035</v>
      </c>
      <c r="C1489" s="265" t="s">
        <v>26421</v>
      </c>
      <c r="D1489" s="265" t="s">
        <v>8502</v>
      </c>
      <c r="E1489" s="290" t="s">
        <v>26422</v>
      </c>
    </row>
    <row r="1490" spans="1:5">
      <c r="A1490" s="265" t="str">
        <f t="shared" si="23"/>
        <v>5036</v>
      </c>
      <c r="B1490" s="265">
        <v>5036</v>
      </c>
      <c r="C1490" s="265" t="s">
        <v>26423</v>
      </c>
      <c r="D1490" s="265" t="s">
        <v>8502</v>
      </c>
      <c r="E1490" s="290" t="s">
        <v>26424</v>
      </c>
    </row>
    <row r="1491" spans="1:5">
      <c r="A1491" s="265" t="str">
        <f t="shared" si="23"/>
        <v>5044</v>
      </c>
      <c r="B1491" s="265">
        <v>5044</v>
      </c>
      <c r="C1491" s="265" t="s">
        <v>26425</v>
      </c>
      <c r="D1491" s="265" t="s">
        <v>8502</v>
      </c>
      <c r="E1491" s="290" t="s">
        <v>26426</v>
      </c>
    </row>
    <row r="1492" spans="1:5">
      <c r="A1492" s="265" t="str">
        <f t="shared" si="23"/>
        <v>5045</v>
      </c>
      <c r="B1492" s="265">
        <v>5045</v>
      </c>
      <c r="C1492" s="265" t="s">
        <v>26427</v>
      </c>
      <c r="D1492" s="265" t="s">
        <v>8502</v>
      </c>
      <c r="E1492" s="290" t="s">
        <v>26428</v>
      </c>
    </row>
    <row r="1493" spans="1:5">
      <c r="A1493" s="265" t="str">
        <f t="shared" si="23"/>
        <v>5047</v>
      </c>
      <c r="B1493" s="265">
        <v>5047</v>
      </c>
      <c r="C1493" s="265" t="s">
        <v>20373</v>
      </c>
      <c r="D1493" s="265" t="s">
        <v>8502</v>
      </c>
      <c r="E1493" s="290" t="s">
        <v>26429</v>
      </c>
    </row>
    <row r="1494" spans="1:5">
      <c r="A1494" s="265" t="str">
        <f t="shared" si="23"/>
        <v>5050</v>
      </c>
      <c r="B1494" s="265">
        <v>5050</v>
      </c>
      <c r="C1494" s="265" t="s">
        <v>23061</v>
      </c>
      <c r="D1494" s="265" t="s">
        <v>8502</v>
      </c>
      <c r="E1494" s="290" t="s">
        <v>26430</v>
      </c>
    </row>
    <row r="1495" spans="1:5">
      <c r="A1495" s="265" t="str">
        <f t="shared" si="23"/>
        <v>5051</v>
      </c>
      <c r="B1495" s="265">
        <v>5051</v>
      </c>
      <c r="C1495" s="265" t="s">
        <v>23056</v>
      </c>
      <c r="D1495" s="265" t="s">
        <v>8502</v>
      </c>
      <c r="E1495" s="290" t="s">
        <v>26431</v>
      </c>
    </row>
    <row r="1496" spans="1:5">
      <c r="A1496" s="265" t="str">
        <f t="shared" si="23"/>
        <v>5052</v>
      </c>
      <c r="B1496" s="265">
        <v>5052</v>
      </c>
      <c r="C1496" s="265" t="s">
        <v>23058</v>
      </c>
      <c r="D1496" s="265" t="s">
        <v>8502</v>
      </c>
      <c r="E1496" s="290" t="s">
        <v>26432</v>
      </c>
    </row>
    <row r="1497" spans="1:5">
      <c r="A1497" s="265" t="str">
        <f t="shared" si="23"/>
        <v>5057</v>
      </c>
      <c r="B1497" s="265">
        <v>5057</v>
      </c>
      <c r="C1497" s="265" t="s">
        <v>26433</v>
      </c>
      <c r="D1497" s="265" t="s">
        <v>8502</v>
      </c>
      <c r="E1497" s="290" t="s">
        <v>26434</v>
      </c>
    </row>
    <row r="1498" spans="1:5">
      <c r="A1498" s="265" t="str">
        <f t="shared" si="23"/>
        <v>5059</v>
      </c>
      <c r="B1498" s="265">
        <v>5059</v>
      </c>
      <c r="C1498" s="265" t="s">
        <v>26435</v>
      </c>
      <c r="D1498" s="265" t="s">
        <v>8502</v>
      </c>
      <c r="E1498" s="290" t="s">
        <v>26436</v>
      </c>
    </row>
    <row r="1499" spans="1:5">
      <c r="A1499" s="265" t="str">
        <f t="shared" si="23"/>
        <v>5061</v>
      </c>
      <c r="B1499" s="265">
        <v>5061</v>
      </c>
      <c r="C1499" s="265" t="s">
        <v>23093</v>
      </c>
      <c r="D1499" s="265" t="s">
        <v>8506</v>
      </c>
      <c r="E1499" s="290" t="s">
        <v>26437</v>
      </c>
    </row>
    <row r="1500" spans="1:5">
      <c r="A1500" s="265" t="str">
        <f t="shared" si="23"/>
        <v>5062</v>
      </c>
      <c r="B1500" s="265">
        <v>5062</v>
      </c>
      <c r="C1500" s="265" t="s">
        <v>23096</v>
      </c>
      <c r="D1500" s="265" t="s">
        <v>8506</v>
      </c>
      <c r="E1500" s="290" t="s">
        <v>18129</v>
      </c>
    </row>
    <row r="1501" spans="1:5">
      <c r="A1501" s="265" t="str">
        <f t="shared" si="23"/>
        <v>5063</v>
      </c>
      <c r="B1501" s="265">
        <v>5063</v>
      </c>
      <c r="C1501" s="265" t="s">
        <v>23083</v>
      </c>
      <c r="D1501" s="265" t="s">
        <v>8506</v>
      </c>
      <c r="E1501" s="290" t="s">
        <v>26438</v>
      </c>
    </row>
    <row r="1502" spans="1:5">
      <c r="A1502" s="265" t="str">
        <f t="shared" si="23"/>
        <v>5065</v>
      </c>
      <c r="B1502" s="265">
        <v>5065</v>
      </c>
      <c r="C1502" s="265" t="s">
        <v>23080</v>
      </c>
      <c r="D1502" s="265" t="s">
        <v>8506</v>
      </c>
      <c r="E1502" s="290" t="s">
        <v>25067</v>
      </c>
    </row>
    <row r="1503" spans="1:5">
      <c r="A1503" s="265" t="str">
        <f t="shared" si="23"/>
        <v>5066</v>
      </c>
      <c r="B1503" s="265">
        <v>5066</v>
      </c>
      <c r="C1503" s="265" t="s">
        <v>23082</v>
      </c>
      <c r="D1503" s="265" t="s">
        <v>8506</v>
      </c>
      <c r="E1503" s="290" t="s">
        <v>26439</v>
      </c>
    </row>
    <row r="1504" spans="1:5">
      <c r="A1504" s="265" t="str">
        <f t="shared" si="23"/>
        <v>5067</v>
      </c>
      <c r="B1504" s="265">
        <v>5067</v>
      </c>
      <c r="C1504" s="265" t="s">
        <v>23086</v>
      </c>
      <c r="D1504" s="265" t="s">
        <v>8506</v>
      </c>
      <c r="E1504" s="290" t="s">
        <v>18061</v>
      </c>
    </row>
    <row r="1505" spans="1:5">
      <c r="A1505" s="265" t="str">
        <f t="shared" si="23"/>
        <v>5068</v>
      </c>
      <c r="B1505" s="265">
        <v>5068</v>
      </c>
      <c r="C1505" s="265" t="s">
        <v>23088</v>
      </c>
      <c r="D1505" s="265" t="s">
        <v>8506</v>
      </c>
      <c r="E1505" s="290" t="s">
        <v>18972</v>
      </c>
    </row>
    <row r="1506" spans="1:5">
      <c r="A1506" s="265" t="str">
        <f t="shared" si="23"/>
        <v>5069</v>
      </c>
      <c r="B1506" s="265">
        <v>5069</v>
      </c>
      <c r="C1506" s="265" t="s">
        <v>23090</v>
      </c>
      <c r="D1506" s="265" t="s">
        <v>8506</v>
      </c>
      <c r="E1506" s="290" t="s">
        <v>22139</v>
      </c>
    </row>
    <row r="1507" spans="1:5">
      <c r="A1507" s="265" t="str">
        <f t="shared" si="23"/>
        <v>5070</v>
      </c>
      <c r="B1507" s="265">
        <v>5070</v>
      </c>
      <c r="C1507" s="265" t="s">
        <v>23091</v>
      </c>
      <c r="D1507" s="265" t="s">
        <v>8506</v>
      </c>
      <c r="E1507" s="290" t="s">
        <v>17503</v>
      </c>
    </row>
    <row r="1508" spans="1:5">
      <c r="A1508" s="265" t="str">
        <f t="shared" si="23"/>
        <v>5071</v>
      </c>
      <c r="B1508" s="265">
        <v>5071</v>
      </c>
      <c r="C1508" s="265" t="s">
        <v>23092</v>
      </c>
      <c r="D1508" s="265" t="s">
        <v>8506</v>
      </c>
      <c r="E1508" s="290" t="s">
        <v>18972</v>
      </c>
    </row>
    <row r="1509" spans="1:5">
      <c r="A1509" s="265" t="str">
        <f t="shared" si="23"/>
        <v>5072</v>
      </c>
      <c r="B1509" s="265">
        <v>5072</v>
      </c>
      <c r="C1509" s="265" t="s">
        <v>23081</v>
      </c>
      <c r="D1509" s="265" t="s">
        <v>8506</v>
      </c>
      <c r="E1509" s="290" t="s">
        <v>25571</v>
      </c>
    </row>
    <row r="1510" spans="1:5">
      <c r="A1510" s="265" t="str">
        <f t="shared" si="23"/>
        <v>5073</v>
      </c>
      <c r="B1510" s="265">
        <v>5073</v>
      </c>
      <c r="C1510" s="265" t="s">
        <v>23089</v>
      </c>
      <c r="D1510" s="265" t="s">
        <v>8506</v>
      </c>
      <c r="E1510" s="290" t="s">
        <v>22139</v>
      </c>
    </row>
    <row r="1511" spans="1:5">
      <c r="A1511" s="265" t="str">
        <f t="shared" si="23"/>
        <v>5074</v>
      </c>
      <c r="B1511" s="265">
        <v>5074</v>
      </c>
      <c r="C1511" s="265" t="s">
        <v>23085</v>
      </c>
      <c r="D1511" s="265" t="s">
        <v>8506</v>
      </c>
      <c r="E1511" s="290" t="s">
        <v>26440</v>
      </c>
    </row>
    <row r="1512" spans="1:5">
      <c r="A1512" s="265" t="str">
        <f t="shared" si="23"/>
        <v>5075</v>
      </c>
      <c r="B1512" s="265">
        <v>5075</v>
      </c>
      <c r="C1512" s="265" t="s">
        <v>23094</v>
      </c>
      <c r="D1512" s="265" t="s">
        <v>8506</v>
      </c>
      <c r="E1512" s="290" t="s">
        <v>18972</v>
      </c>
    </row>
    <row r="1513" spans="1:5">
      <c r="A1513" s="265" t="str">
        <f t="shared" si="23"/>
        <v>5076</v>
      </c>
      <c r="B1513" s="265">
        <v>5076</v>
      </c>
      <c r="C1513" s="265" t="s">
        <v>21555</v>
      </c>
      <c r="D1513" s="265" t="s">
        <v>8506</v>
      </c>
      <c r="E1513" s="290" t="s">
        <v>25611</v>
      </c>
    </row>
    <row r="1514" spans="1:5">
      <c r="A1514" s="265" t="str">
        <f t="shared" si="23"/>
        <v>5077</v>
      </c>
      <c r="B1514" s="265">
        <v>5077</v>
      </c>
      <c r="C1514" s="265" t="s">
        <v>21556</v>
      </c>
      <c r="D1514" s="265" t="s">
        <v>8506</v>
      </c>
      <c r="E1514" s="290" t="s">
        <v>26441</v>
      </c>
    </row>
    <row r="1515" spans="1:5">
      <c r="A1515" s="265" t="str">
        <f t="shared" si="23"/>
        <v>5078</v>
      </c>
      <c r="B1515" s="265">
        <v>5078</v>
      </c>
      <c r="C1515" s="265" t="s">
        <v>23087</v>
      </c>
      <c r="D1515" s="265" t="s">
        <v>8506</v>
      </c>
      <c r="E1515" s="290" t="s">
        <v>16469</v>
      </c>
    </row>
    <row r="1516" spans="1:5">
      <c r="A1516" s="265" t="str">
        <f t="shared" si="23"/>
        <v>5080</v>
      </c>
      <c r="B1516" s="265">
        <v>5080</v>
      </c>
      <c r="C1516" s="265" t="s">
        <v>23128</v>
      </c>
      <c r="D1516" s="265" t="s">
        <v>8502</v>
      </c>
      <c r="E1516" s="290" t="s">
        <v>18021</v>
      </c>
    </row>
    <row r="1517" spans="1:5">
      <c r="A1517" s="265" t="str">
        <f t="shared" si="23"/>
        <v>5085</v>
      </c>
      <c r="B1517" s="265">
        <v>5085</v>
      </c>
      <c r="C1517" s="265" t="s">
        <v>20012</v>
      </c>
      <c r="D1517" s="265" t="s">
        <v>8502</v>
      </c>
      <c r="E1517" s="290" t="s">
        <v>26442</v>
      </c>
    </row>
    <row r="1518" spans="1:5">
      <c r="A1518" s="265" t="str">
        <f t="shared" si="23"/>
        <v>5086</v>
      </c>
      <c r="B1518" s="265">
        <v>5086</v>
      </c>
      <c r="C1518" s="265" t="s">
        <v>20663</v>
      </c>
      <c r="D1518" s="265" t="s">
        <v>8506</v>
      </c>
      <c r="E1518" s="290" t="s">
        <v>26443</v>
      </c>
    </row>
    <row r="1519" spans="1:5">
      <c r="A1519" s="265" t="str">
        <f t="shared" si="23"/>
        <v>5088</v>
      </c>
      <c r="B1519" s="265">
        <v>5088</v>
      </c>
      <c r="C1519" s="265" t="s">
        <v>23006</v>
      </c>
      <c r="D1519" s="265" t="s">
        <v>8502</v>
      </c>
      <c r="E1519" s="290" t="s">
        <v>18251</v>
      </c>
    </row>
    <row r="1520" spans="1:5">
      <c r="A1520" s="265" t="str">
        <f t="shared" si="23"/>
        <v>5090</v>
      </c>
      <c r="B1520" s="265">
        <v>5090</v>
      </c>
      <c r="C1520" s="265" t="s">
        <v>20011</v>
      </c>
      <c r="D1520" s="265" t="s">
        <v>8502</v>
      </c>
      <c r="E1520" s="290" t="s">
        <v>9515</v>
      </c>
    </row>
    <row r="1521" spans="1:5">
      <c r="A1521" s="265" t="str">
        <f t="shared" si="23"/>
        <v>5091</v>
      </c>
      <c r="B1521" s="265">
        <v>5091</v>
      </c>
      <c r="C1521" s="265" t="s">
        <v>20272</v>
      </c>
      <c r="D1521" s="265" t="s">
        <v>8502</v>
      </c>
      <c r="E1521" s="290" t="s">
        <v>16951</v>
      </c>
    </row>
    <row r="1522" spans="1:5">
      <c r="A1522" s="265" t="str">
        <f t="shared" si="23"/>
        <v>5092</v>
      </c>
      <c r="B1522" s="265">
        <v>5092</v>
      </c>
      <c r="C1522" s="265" t="s">
        <v>21549</v>
      </c>
      <c r="D1522" s="265" t="s">
        <v>8662</v>
      </c>
      <c r="E1522" s="290" t="s">
        <v>19439</v>
      </c>
    </row>
    <row r="1523" spans="1:5">
      <c r="A1523" s="265" t="str">
        <f t="shared" si="23"/>
        <v>5093</v>
      </c>
      <c r="B1523" s="265">
        <v>5093</v>
      </c>
      <c r="C1523" s="265" t="s">
        <v>22015</v>
      </c>
      <c r="D1523" s="265" t="s">
        <v>8662</v>
      </c>
      <c r="E1523" s="290" t="s">
        <v>9346</v>
      </c>
    </row>
    <row r="1524" spans="1:5">
      <c r="A1524" s="265" t="str">
        <f t="shared" si="23"/>
        <v>5102</v>
      </c>
      <c r="B1524" s="265">
        <v>5102</v>
      </c>
      <c r="C1524" s="265" t="s">
        <v>23175</v>
      </c>
      <c r="D1524" s="265" t="s">
        <v>8502</v>
      </c>
      <c r="E1524" s="290" t="s">
        <v>8755</v>
      </c>
    </row>
    <row r="1525" spans="1:5">
      <c r="A1525" s="265" t="str">
        <f t="shared" si="23"/>
        <v>5103</v>
      </c>
      <c r="B1525" s="265">
        <v>5103</v>
      </c>
      <c r="C1525" s="265" t="s">
        <v>20118</v>
      </c>
      <c r="D1525" s="265" t="s">
        <v>8502</v>
      </c>
      <c r="E1525" s="290" t="s">
        <v>9505</v>
      </c>
    </row>
    <row r="1526" spans="1:5">
      <c r="A1526" s="265" t="str">
        <f t="shared" si="23"/>
        <v>5104</v>
      </c>
      <c r="B1526" s="265">
        <v>5104</v>
      </c>
      <c r="C1526" s="265" t="s">
        <v>23194</v>
      </c>
      <c r="D1526" s="265" t="s">
        <v>8506</v>
      </c>
      <c r="E1526" s="290" t="s">
        <v>26444</v>
      </c>
    </row>
    <row r="1527" spans="1:5">
      <c r="A1527" s="265" t="str">
        <f t="shared" si="23"/>
        <v>5318</v>
      </c>
      <c r="B1527" s="265">
        <v>5318</v>
      </c>
      <c r="C1527" s="265" t="s">
        <v>21006</v>
      </c>
      <c r="D1527" s="265" t="s">
        <v>8498</v>
      </c>
      <c r="E1527" s="290" t="s">
        <v>18215</v>
      </c>
    </row>
    <row r="1528" spans="1:5">
      <c r="A1528" s="265" t="str">
        <f t="shared" si="23"/>
        <v>5330</v>
      </c>
      <c r="B1528" s="265">
        <v>5330</v>
      </c>
      <c r="C1528" s="265" t="s">
        <v>21007</v>
      </c>
      <c r="D1528" s="265" t="s">
        <v>8498</v>
      </c>
      <c r="E1528" s="290" t="s">
        <v>16442</v>
      </c>
    </row>
    <row r="1529" spans="1:5">
      <c r="A1529" s="265" t="str">
        <f t="shared" si="23"/>
        <v>6005</v>
      </c>
      <c r="B1529" s="265">
        <v>6005</v>
      </c>
      <c r="C1529" s="265" t="s">
        <v>23255</v>
      </c>
      <c r="D1529" s="265" t="s">
        <v>8502</v>
      </c>
      <c r="E1529" s="290" t="s">
        <v>26445</v>
      </c>
    </row>
    <row r="1530" spans="1:5">
      <c r="A1530" s="265" t="str">
        <f t="shared" si="23"/>
        <v>6006</v>
      </c>
      <c r="B1530" s="265">
        <v>6006</v>
      </c>
      <c r="C1530" s="265" t="s">
        <v>23254</v>
      </c>
      <c r="D1530" s="265" t="s">
        <v>8502</v>
      </c>
      <c r="E1530" s="290" t="s">
        <v>26446</v>
      </c>
    </row>
    <row r="1531" spans="1:5">
      <c r="A1531" s="265" t="str">
        <f t="shared" si="23"/>
        <v>6010</v>
      </c>
      <c r="B1531" s="265">
        <v>6010</v>
      </c>
      <c r="C1531" s="265" t="s">
        <v>23240</v>
      </c>
      <c r="D1531" s="265" t="s">
        <v>8502</v>
      </c>
      <c r="E1531" s="290" t="s">
        <v>25725</v>
      </c>
    </row>
    <row r="1532" spans="1:5">
      <c r="A1532" s="265" t="str">
        <f t="shared" si="23"/>
        <v>6011</v>
      </c>
      <c r="B1532" s="265">
        <v>6011</v>
      </c>
      <c r="C1532" s="265" t="s">
        <v>23245</v>
      </c>
      <c r="D1532" s="265" t="s">
        <v>8502</v>
      </c>
      <c r="E1532" s="290" t="s">
        <v>18185</v>
      </c>
    </row>
    <row r="1533" spans="1:5">
      <c r="A1533" s="265" t="str">
        <f t="shared" si="23"/>
        <v>6012</v>
      </c>
      <c r="B1533" s="265">
        <v>6012</v>
      </c>
      <c r="C1533" s="265" t="s">
        <v>23247</v>
      </c>
      <c r="D1533" s="265" t="s">
        <v>8502</v>
      </c>
      <c r="E1533" s="290" t="s">
        <v>26447</v>
      </c>
    </row>
    <row r="1534" spans="1:5">
      <c r="A1534" s="265" t="str">
        <f t="shared" si="23"/>
        <v>6013</v>
      </c>
      <c r="B1534" s="265">
        <v>6013</v>
      </c>
      <c r="C1534" s="265" t="s">
        <v>23251</v>
      </c>
      <c r="D1534" s="265" t="s">
        <v>8502</v>
      </c>
      <c r="E1534" s="290" t="s">
        <v>25431</v>
      </c>
    </row>
    <row r="1535" spans="1:5">
      <c r="A1535" s="265" t="str">
        <f t="shared" si="23"/>
        <v>6014</v>
      </c>
      <c r="B1535" s="265">
        <v>6014</v>
      </c>
      <c r="C1535" s="265" t="s">
        <v>23253</v>
      </c>
      <c r="D1535" s="265" t="s">
        <v>8502</v>
      </c>
      <c r="E1535" s="290" t="s">
        <v>17417</v>
      </c>
    </row>
    <row r="1536" spans="1:5">
      <c r="A1536" s="265" t="str">
        <f t="shared" si="23"/>
        <v>6015</v>
      </c>
      <c r="B1536" s="265">
        <v>6015</v>
      </c>
      <c r="C1536" s="265" t="s">
        <v>23252</v>
      </c>
      <c r="D1536" s="265" t="s">
        <v>8502</v>
      </c>
      <c r="E1536" s="290" t="s">
        <v>25282</v>
      </c>
    </row>
    <row r="1537" spans="1:5">
      <c r="A1537" s="265" t="str">
        <f t="shared" si="23"/>
        <v>6016</v>
      </c>
      <c r="B1537" s="265">
        <v>6016</v>
      </c>
      <c r="C1537" s="265" t="s">
        <v>23249</v>
      </c>
      <c r="D1537" s="265" t="s">
        <v>8502</v>
      </c>
      <c r="E1537" s="290" t="s">
        <v>25315</v>
      </c>
    </row>
    <row r="1538" spans="1:5">
      <c r="A1538" s="265" t="str">
        <f t="shared" si="23"/>
        <v>6017</v>
      </c>
      <c r="B1538" s="265">
        <v>6017</v>
      </c>
      <c r="C1538" s="265" t="s">
        <v>23241</v>
      </c>
      <c r="D1538" s="265" t="s">
        <v>8502</v>
      </c>
      <c r="E1538" s="290" t="s">
        <v>16444</v>
      </c>
    </row>
    <row r="1539" spans="1:5">
      <c r="A1539" s="265" t="str">
        <f t="shared" ref="A1539:A1602" si="24">IF(ISERROR(SEARCH("/",B1539)=6),TRIM(CLEAN(B1539)),IF(SEARCH("/",B1539)=6,IF(LEN(TRIM(CLEAN(B1539)))=7,LEFT(TRIM(CLEAN(B1539)),6)&amp;"00"&amp;RIGHT(TRIM(CLEAN(B1539)),1),LEFT(TRIM(CLEAN(B1539)),6)&amp;"0"&amp;RIGHT(TRIM(CLEAN(B1539)),2)),TRIM(CLEAN(B1539))))</f>
        <v>6019</v>
      </c>
      <c r="B1539" s="265">
        <v>6019</v>
      </c>
      <c r="C1539" s="265" t="s">
        <v>23239</v>
      </c>
      <c r="D1539" s="265" t="s">
        <v>8502</v>
      </c>
      <c r="E1539" s="290" t="s">
        <v>26448</v>
      </c>
    </row>
    <row r="1540" spans="1:5">
      <c r="A1540" s="265" t="str">
        <f t="shared" si="24"/>
        <v>6020</v>
      </c>
      <c r="B1540" s="265">
        <v>6020</v>
      </c>
      <c r="C1540" s="265" t="s">
        <v>23242</v>
      </c>
      <c r="D1540" s="265" t="s">
        <v>8502</v>
      </c>
      <c r="E1540" s="290" t="s">
        <v>16376</v>
      </c>
    </row>
    <row r="1541" spans="1:5">
      <c r="A1541" s="265" t="str">
        <f t="shared" si="24"/>
        <v>6021</v>
      </c>
      <c r="B1541" s="265">
        <v>6021</v>
      </c>
      <c r="C1541" s="265" t="s">
        <v>23261</v>
      </c>
      <c r="D1541" s="265" t="s">
        <v>8502</v>
      </c>
      <c r="E1541" s="290" t="s">
        <v>18969</v>
      </c>
    </row>
    <row r="1542" spans="1:5">
      <c r="A1542" s="265" t="str">
        <f t="shared" si="24"/>
        <v>6024</v>
      </c>
      <c r="B1542" s="265">
        <v>6024</v>
      </c>
      <c r="C1542" s="265" t="s">
        <v>23262</v>
      </c>
      <c r="D1542" s="265" t="s">
        <v>8502</v>
      </c>
      <c r="E1542" s="290" t="s">
        <v>17014</v>
      </c>
    </row>
    <row r="1543" spans="1:5">
      <c r="A1543" s="265" t="str">
        <f t="shared" si="24"/>
        <v>6027</v>
      </c>
      <c r="B1543" s="265">
        <v>6027</v>
      </c>
      <c r="C1543" s="265" t="s">
        <v>23250</v>
      </c>
      <c r="D1543" s="265" t="s">
        <v>8502</v>
      </c>
      <c r="E1543" s="290" t="s">
        <v>26449</v>
      </c>
    </row>
    <row r="1544" spans="1:5">
      <c r="A1544" s="265" t="str">
        <f t="shared" si="24"/>
        <v>6028</v>
      </c>
      <c r="B1544" s="265">
        <v>6028</v>
      </c>
      <c r="C1544" s="265" t="s">
        <v>23243</v>
      </c>
      <c r="D1544" s="265" t="s">
        <v>8502</v>
      </c>
      <c r="E1544" s="290" t="s">
        <v>19005</v>
      </c>
    </row>
    <row r="1545" spans="1:5">
      <c r="A1545" s="265" t="str">
        <f t="shared" si="24"/>
        <v>6029</v>
      </c>
      <c r="B1545" s="265">
        <v>6029</v>
      </c>
      <c r="C1545" s="265" t="s">
        <v>23217</v>
      </c>
      <c r="D1545" s="265" t="s">
        <v>8502</v>
      </c>
      <c r="E1545" s="290" t="s">
        <v>26450</v>
      </c>
    </row>
    <row r="1546" spans="1:5">
      <c r="A1546" s="265" t="str">
        <f t="shared" si="24"/>
        <v>6031</v>
      </c>
      <c r="B1546" s="265">
        <v>6031</v>
      </c>
      <c r="C1546" s="265" t="s">
        <v>23216</v>
      </c>
      <c r="D1546" s="265" t="s">
        <v>8502</v>
      </c>
      <c r="E1546" s="290" t="s">
        <v>26451</v>
      </c>
    </row>
    <row r="1547" spans="1:5">
      <c r="A1547" s="265" t="str">
        <f t="shared" si="24"/>
        <v>6032</v>
      </c>
      <c r="B1547" s="265">
        <v>6032</v>
      </c>
      <c r="C1547" s="265" t="s">
        <v>23226</v>
      </c>
      <c r="D1547" s="265" t="s">
        <v>8502</v>
      </c>
      <c r="E1547" s="290" t="s">
        <v>15264</v>
      </c>
    </row>
    <row r="1548" spans="1:5">
      <c r="A1548" s="265" t="str">
        <f t="shared" si="24"/>
        <v>6033</v>
      </c>
      <c r="B1548" s="265">
        <v>6033</v>
      </c>
      <c r="C1548" s="265" t="s">
        <v>23218</v>
      </c>
      <c r="D1548" s="265" t="s">
        <v>8502</v>
      </c>
      <c r="E1548" s="290" t="s">
        <v>22018</v>
      </c>
    </row>
    <row r="1549" spans="1:5">
      <c r="A1549" s="265" t="str">
        <f t="shared" si="24"/>
        <v>6034</v>
      </c>
      <c r="B1549" s="265">
        <v>6034</v>
      </c>
      <c r="C1549" s="265" t="s">
        <v>23214</v>
      </c>
      <c r="D1549" s="265" t="s">
        <v>8502</v>
      </c>
      <c r="E1549" s="290" t="s">
        <v>9880</v>
      </c>
    </row>
    <row r="1550" spans="1:5">
      <c r="A1550" s="265" t="str">
        <f t="shared" si="24"/>
        <v>6036</v>
      </c>
      <c r="B1550" s="265">
        <v>6036</v>
      </c>
      <c r="C1550" s="265" t="s">
        <v>23215</v>
      </c>
      <c r="D1550" s="265" t="s">
        <v>8502</v>
      </c>
      <c r="E1550" s="290" t="s">
        <v>18027</v>
      </c>
    </row>
    <row r="1551" spans="1:5">
      <c r="A1551" s="265" t="str">
        <f t="shared" si="24"/>
        <v>6037</v>
      </c>
      <c r="B1551" s="265">
        <v>6037</v>
      </c>
      <c r="C1551" s="265" t="s">
        <v>23237</v>
      </c>
      <c r="D1551" s="265" t="s">
        <v>8502</v>
      </c>
      <c r="E1551" s="290" t="s">
        <v>9311</v>
      </c>
    </row>
    <row r="1552" spans="1:5">
      <c r="A1552" s="265" t="str">
        <f t="shared" si="24"/>
        <v>6038</v>
      </c>
      <c r="B1552" s="265">
        <v>6038</v>
      </c>
      <c r="C1552" s="265" t="s">
        <v>23235</v>
      </c>
      <c r="D1552" s="265" t="s">
        <v>8502</v>
      </c>
      <c r="E1552" s="290" t="s">
        <v>10839</v>
      </c>
    </row>
    <row r="1553" spans="1:5">
      <c r="A1553" s="265" t="str">
        <f t="shared" si="24"/>
        <v>6046</v>
      </c>
      <c r="B1553" s="265">
        <v>6046</v>
      </c>
      <c r="C1553" s="265" t="s">
        <v>23275</v>
      </c>
      <c r="D1553" s="265" t="s">
        <v>8502</v>
      </c>
      <c r="E1553" s="290" t="s">
        <v>26452</v>
      </c>
    </row>
    <row r="1554" spans="1:5">
      <c r="A1554" s="265" t="str">
        <f t="shared" si="24"/>
        <v>6067</v>
      </c>
      <c r="B1554" s="265">
        <v>6067</v>
      </c>
      <c r="C1554" s="265" t="s">
        <v>23311</v>
      </c>
      <c r="D1554" s="265" t="s">
        <v>8502</v>
      </c>
      <c r="E1554" s="290" t="s">
        <v>26453</v>
      </c>
    </row>
    <row r="1555" spans="1:5">
      <c r="A1555" s="265" t="str">
        <f t="shared" si="24"/>
        <v>6069</v>
      </c>
      <c r="B1555" s="265">
        <v>6069</v>
      </c>
      <c r="C1555" s="265" t="s">
        <v>23309</v>
      </c>
      <c r="D1555" s="265" t="s">
        <v>8502</v>
      </c>
      <c r="E1555" s="290" t="s">
        <v>26454</v>
      </c>
    </row>
    <row r="1556" spans="1:5">
      <c r="A1556" s="265" t="str">
        <f t="shared" si="24"/>
        <v>6070</v>
      </c>
      <c r="B1556" s="265">
        <v>6070</v>
      </c>
      <c r="C1556" s="265" t="s">
        <v>23308</v>
      </c>
      <c r="D1556" s="265" t="s">
        <v>8502</v>
      </c>
      <c r="E1556" s="290" t="s">
        <v>26455</v>
      </c>
    </row>
    <row r="1557" spans="1:5">
      <c r="A1557" s="265" t="str">
        <f t="shared" si="24"/>
        <v>6076</v>
      </c>
      <c r="B1557" s="265">
        <v>6076</v>
      </c>
      <c r="C1557" s="265" t="s">
        <v>23331</v>
      </c>
      <c r="D1557" s="265" t="s">
        <v>8591</v>
      </c>
      <c r="E1557" s="290" t="s">
        <v>18267</v>
      </c>
    </row>
    <row r="1558" spans="1:5">
      <c r="A1558" s="265" t="str">
        <f t="shared" si="24"/>
        <v>6077</v>
      </c>
      <c r="B1558" s="265">
        <v>6077</v>
      </c>
      <c r="C1558" s="265" t="s">
        <v>19438</v>
      </c>
      <c r="D1558" s="265" t="s">
        <v>8591</v>
      </c>
      <c r="E1558" s="290" t="s">
        <v>16698</v>
      </c>
    </row>
    <row r="1559" spans="1:5">
      <c r="A1559" s="265" t="str">
        <f t="shared" si="24"/>
        <v>6079</v>
      </c>
      <c r="B1559" s="265">
        <v>6079</v>
      </c>
      <c r="C1559" s="265" t="s">
        <v>19440</v>
      </c>
      <c r="D1559" s="265" t="s">
        <v>8591</v>
      </c>
      <c r="E1559" s="290" t="s">
        <v>25037</v>
      </c>
    </row>
    <row r="1560" spans="1:5">
      <c r="A1560" s="265" t="str">
        <f t="shared" si="24"/>
        <v>6081</v>
      </c>
      <c r="B1560" s="265">
        <v>6081</v>
      </c>
      <c r="C1560" s="265" t="s">
        <v>19437</v>
      </c>
      <c r="D1560" s="265" t="s">
        <v>8591</v>
      </c>
      <c r="E1560" s="290" t="s">
        <v>18618</v>
      </c>
    </row>
    <row r="1561" spans="1:5">
      <c r="A1561" s="265" t="str">
        <f t="shared" si="24"/>
        <v>6085</v>
      </c>
      <c r="B1561" s="265">
        <v>6085</v>
      </c>
      <c r="C1561" s="265" t="s">
        <v>23345</v>
      </c>
      <c r="D1561" s="265" t="s">
        <v>8498</v>
      </c>
      <c r="E1561" s="290" t="s">
        <v>8511</v>
      </c>
    </row>
    <row r="1562" spans="1:5">
      <c r="A1562" s="265" t="str">
        <f t="shared" si="24"/>
        <v>6086</v>
      </c>
      <c r="B1562" s="265">
        <v>6086</v>
      </c>
      <c r="C1562" s="265" t="s">
        <v>19063</v>
      </c>
      <c r="D1562" s="265" t="s">
        <v>8505</v>
      </c>
      <c r="E1562" s="290" t="s">
        <v>26456</v>
      </c>
    </row>
    <row r="1563" spans="1:5">
      <c r="A1563" s="265" t="str">
        <f t="shared" si="24"/>
        <v>6110</v>
      </c>
      <c r="B1563" s="265">
        <v>6110</v>
      </c>
      <c r="C1563" s="265" t="s">
        <v>23371</v>
      </c>
      <c r="D1563" s="265" t="s">
        <v>8504</v>
      </c>
      <c r="E1563" s="290" t="s">
        <v>9914</v>
      </c>
    </row>
    <row r="1564" spans="1:5">
      <c r="A1564" s="265" t="str">
        <f t="shared" si="24"/>
        <v>6111</v>
      </c>
      <c r="B1564" s="265">
        <v>6111</v>
      </c>
      <c r="C1564" s="265" t="s">
        <v>23373</v>
      </c>
      <c r="D1564" s="265" t="s">
        <v>8504</v>
      </c>
      <c r="E1564" s="290" t="s">
        <v>8984</v>
      </c>
    </row>
    <row r="1565" spans="1:5">
      <c r="A1565" s="265" t="str">
        <f t="shared" si="24"/>
        <v>6114</v>
      </c>
      <c r="B1565" s="265">
        <v>6114</v>
      </c>
      <c r="C1565" s="265" t="s">
        <v>19261</v>
      </c>
      <c r="D1565" s="265" t="s">
        <v>8504</v>
      </c>
      <c r="E1565" s="290" t="s">
        <v>9186</v>
      </c>
    </row>
    <row r="1566" spans="1:5">
      <c r="A1566" s="265" t="str">
        <f t="shared" si="24"/>
        <v>6117</v>
      </c>
      <c r="B1566" s="265">
        <v>6117</v>
      </c>
      <c r="C1566" s="265" t="s">
        <v>20266</v>
      </c>
      <c r="D1566" s="265" t="s">
        <v>8504</v>
      </c>
      <c r="E1566" s="290" t="s">
        <v>9009</v>
      </c>
    </row>
    <row r="1567" spans="1:5">
      <c r="A1567" s="265" t="str">
        <f t="shared" si="24"/>
        <v>6121</v>
      </c>
      <c r="B1567" s="265">
        <v>6121</v>
      </c>
      <c r="C1567" s="265" t="s">
        <v>19500</v>
      </c>
      <c r="D1567" s="265" t="s">
        <v>8504</v>
      </c>
      <c r="E1567" s="290" t="s">
        <v>8968</v>
      </c>
    </row>
    <row r="1568" spans="1:5">
      <c r="A1568" s="265" t="str">
        <f t="shared" si="24"/>
        <v>6122</v>
      </c>
      <c r="B1568" s="265">
        <v>6122</v>
      </c>
      <c r="C1568" s="265" t="s">
        <v>19353</v>
      </c>
      <c r="D1568" s="265" t="s">
        <v>8504</v>
      </c>
      <c r="E1568" s="290" t="s">
        <v>8583</v>
      </c>
    </row>
    <row r="1569" spans="1:5">
      <c r="A1569" s="265" t="str">
        <f t="shared" si="24"/>
        <v>6127</v>
      </c>
      <c r="B1569" s="265">
        <v>6127</v>
      </c>
      <c r="C1569" s="265" t="s">
        <v>19498</v>
      </c>
      <c r="D1569" s="265" t="s">
        <v>8504</v>
      </c>
      <c r="E1569" s="290" t="s">
        <v>9108</v>
      </c>
    </row>
    <row r="1570" spans="1:5">
      <c r="A1570" s="265" t="str">
        <f t="shared" si="24"/>
        <v>6136</v>
      </c>
      <c r="B1570" s="265">
        <v>6136</v>
      </c>
      <c r="C1570" s="265" t="s">
        <v>23377</v>
      </c>
      <c r="D1570" s="265" t="s">
        <v>8502</v>
      </c>
      <c r="E1570" s="290" t="s">
        <v>26457</v>
      </c>
    </row>
    <row r="1571" spans="1:5">
      <c r="A1571" s="265" t="str">
        <f t="shared" si="24"/>
        <v>6138</v>
      </c>
      <c r="B1571" s="265">
        <v>6138</v>
      </c>
      <c r="C1571" s="265" t="s">
        <v>19325</v>
      </c>
      <c r="D1571" s="265" t="s">
        <v>8502</v>
      </c>
      <c r="E1571" s="290" t="s">
        <v>16345</v>
      </c>
    </row>
    <row r="1572" spans="1:5">
      <c r="A1572" s="265" t="str">
        <f t="shared" si="24"/>
        <v>6140</v>
      </c>
      <c r="B1572" s="265">
        <v>6140</v>
      </c>
      <c r="C1572" s="265" t="s">
        <v>19659</v>
      </c>
      <c r="D1572" s="265" t="s">
        <v>8502</v>
      </c>
      <c r="E1572" s="290" t="s">
        <v>8689</v>
      </c>
    </row>
    <row r="1573" spans="1:5">
      <c r="A1573" s="265" t="str">
        <f t="shared" si="24"/>
        <v>6141</v>
      </c>
      <c r="B1573" s="265">
        <v>6141</v>
      </c>
      <c r="C1573" s="265" t="s">
        <v>21202</v>
      </c>
      <c r="D1573" s="265" t="s">
        <v>8502</v>
      </c>
      <c r="E1573" s="290" t="s">
        <v>9567</v>
      </c>
    </row>
    <row r="1574" spans="1:5">
      <c r="A1574" s="265" t="str">
        <f t="shared" si="24"/>
        <v>6142</v>
      </c>
      <c r="B1574" s="265">
        <v>6142</v>
      </c>
      <c r="C1574" s="265" t="s">
        <v>20626</v>
      </c>
      <c r="D1574" s="265" t="s">
        <v>8502</v>
      </c>
      <c r="E1574" s="290" t="s">
        <v>25002</v>
      </c>
    </row>
    <row r="1575" spans="1:5">
      <c r="A1575" s="265" t="str">
        <f t="shared" si="24"/>
        <v>6145</v>
      </c>
      <c r="B1575" s="265">
        <v>6145</v>
      </c>
      <c r="C1575" s="265" t="s">
        <v>23382</v>
      </c>
      <c r="D1575" s="265" t="s">
        <v>8502</v>
      </c>
      <c r="E1575" s="290" t="s">
        <v>26458</v>
      </c>
    </row>
    <row r="1576" spans="1:5">
      <c r="A1576" s="265" t="str">
        <f t="shared" si="24"/>
        <v>6146</v>
      </c>
      <c r="B1576" s="265">
        <v>6146</v>
      </c>
      <c r="C1576" s="265" t="s">
        <v>23384</v>
      </c>
      <c r="D1576" s="265" t="s">
        <v>8502</v>
      </c>
      <c r="E1576" s="290" t="s">
        <v>16410</v>
      </c>
    </row>
    <row r="1577" spans="1:5">
      <c r="A1577" s="265" t="str">
        <f t="shared" si="24"/>
        <v>6148</v>
      </c>
      <c r="B1577" s="265">
        <v>6148</v>
      </c>
      <c r="C1577" s="265" t="s">
        <v>23381</v>
      </c>
      <c r="D1577" s="265" t="s">
        <v>8502</v>
      </c>
      <c r="E1577" s="290" t="s">
        <v>26459</v>
      </c>
    </row>
    <row r="1578" spans="1:5">
      <c r="A1578" s="265" t="str">
        <f t="shared" si="24"/>
        <v>6149</v>
      </c>
      <c r="B1578" s="265">
        <v>6149</v>
      </c>
      <c r="C1578" s="265" t="s">
        <v>23383</v>
      </c>
      <c r="D1578" s="265" t="s">
        <v>8502</v>
      </c>
      <c r="E1578" s="290" t="s">
        <v>9289</v>
      </c>
    </row>
    <row r="1579" spans="1:5">
      <c r="A1579" s="265" t="str">
        <f t="shared" si="24"/>
        <v>6150</v>
      </c>
      <c r="B1579" s="265">
        <v>6150</v>
      </c>
      <c r="C1579" s="265" t="s">
        <v>23376</v>
      </c>
      <c r="D1579" s="265" t="s">
        <v>8502</v>
      </c>
      <c r="E1579" s="290" t="s">
        <v>26460</v>
      </c>
    </row>
    <row r="1580" spans="1:5">
      <c r="A1580" s="265" t="str">
        <f t="shared" si="24"/>
        <v>6152</v>
      </c>
      <c r="B1580" s="265">
        <v>6152</v>
      </c>
      <c r="C1580" s="265" t="s">
        <v>24538</v>
      </c>
      <c r="D1580" s="265" t="s">
        <v>8502</v>
      </c>
      <c r="E1580" s="290" t="s">
        <v>10555</v>
      </c>
    </row>
    <row r="1581" spans="1:5">
      <c r="A1581" s="265" t="str">
        <f t="shared" si="24"/>
        <v>6153</v>
      </c>
      <c r="B1581" s="265">
        <v>6153</v>
      </c>
      <c r="C1581" s="265" t="s">
        <v>24540</v>
      </c>
      <c r="D1581" s="265" t="s">
        <v>8502</v>
      </c>
      <c r="E1581" s="290" t="s">
        <v>8863</v>
      </c>
    </row>
    <row r="1582" spans="1:5">
      <c r="A1582" s="265" t="str">
        <f t="shared" si="24"/>
        <v>6154</v>
      </c>
      <c r="B1582" s="265">
        <v>6154</v>
      </c>
      <c r="C1582" s="265" t="s">
        <v>24542</v>
      </c>
      <c r="D1582" s="265" t="s">
        <v>8502</v>
      </c>
      <c r="E1582" s="290" t="s">
        <v>22325</v>
      </c>
    </row>
    <row r="1583" spans="1:5">
      <c r="A1583" s="265" t="str">
        <f t="shared" si="24"/>
        <v>6155</v>
      </c>
      <c r="B1583" s="265">
        <v>6155</v>
      </c>
      <c r="C1583" s="265" t="s">
        <v>24543</v>
      </c>
      <c r="D1583" s="265" t="s">
        <v>8502</v>
      </c>
      <c r="E1583" s="290" t="s">
        <v>9409</v>
      </c>
    </row>
    <row r="1584" spans="1:5">
      <c r="A1584" s="265" t="str">
        <f t="shared" si="24"/>
        <v>6156</v>
      </c>
      <c r="B1584" s="265">
        <v>6156</v>
      </c>
      <c r="C1584" s="265" t="s">
        <v>24541</v>
      </c>
      <c r="D1584" s="265" t="s">
        <v>8502</v>
      </c>
      <c r="E1584" s="290" t="s">
        <v>9136</v>
      </c>
    </row>
    <row r="1585" spans="1:5">
      <c r="A1585" s="265" t="str">
        <f t="shared" si="24"/>
        <v>6157</v>
      </c>
      <c r="B1585" s="265">
        <v>6157</v>
      </c>
      <c r="C1585" s="265" t="s">
        <v>24537</v>
      </c>
      <c r="D1585" s="265" t="s">
        <v>8502</v>
      </c>
      <c r="E1585" s="290" t="s">
        <v>25680</v>
      </c>
    </row>
    <row r="1586" spans="1:5">
      <c r="A1586" s="265" t="str">
        <f t="shared" si="24"/>
        <v>6158</v>
      </c>
      <c r="B1586" s="265">
        <v>6158</v>
      </c>
      <c r="C1586" s="265" t="s">
        <v>24539</v>
      </c>
      <c r="D1586" s="265" t="s">
        <v>8502</v>
      </c>
      <c r="E1586" s="290" t="s">
        <v>14354</v>
      </c>
    </row>
    <row r="1587" spans="1:5">
      <c r="A1587" s="265" t="str">
        <f t="shared" si="24"/>
        <v>6160</v>
      </c>
      <c r="B1587" s="265">
        <v>6160</v>
      </c>
      <c r="C1587" s="265" t="s">
        <v>23394</v>
      </c>
      <c r="D1587" s="265" t="s">
        <v>8504</v>
      </c>
      <c r="E1587" s="290" t="s">
        <v>9431</v>
      </c>
    </row>
    <row r="1588" spans="1:5">
      <c r="A1588" s="265" t="str">
        <f t="shared" si="24"/>
        <v>6166</v>
      </c>
      <c r="B1588" s="265">
        <v>6166</v>
      </c>
      <c r="C1588" s="265" t="s">
        <v>23396</v>
      </c>
      <c r="D1588" s="265" t="s">
        <v>8504</v>
      </c>
      <c r="E1588" s="290" t="s">
        <v>30058</v>
      </c>
    </row>
    <row r="1589" spans="1:5">
      <c r="A1589" s="265" t="str">
        <f t="shared" si="24"/>
        <v>6175</v>
      </c>
      <c r="B1589" s="265">
        <v>6175</v>
      </c>
      <c r="C1589" s="265" t="s">
        <v>23769</v>
      </c>
      <c r="D1589" s="265" t="s">
        <v>8504</v>
      </c>
      <c r="E1589" s="290" t="s">
        <v>34870</v>
      </c>
    </row>
    <row r="1590" spans="1:5">
      <c r="A1590" s="265" t="str">
        <f t="shared" si="24"/>
        <v>6178</v>
      </c>
      <c r="B1590" s="265">
        <v>6178</v>
      </c>
      <c r="C1590" s="265" t="s">
        <v>23441</v>
      </c>
      <c r="D1590" s="265" t="s">
        <v>8500</v>
      </c>
      <c r="E1590" s="290" t="s">
        <v>26461</v>
      </c>
    </row>
    <row r="1591" spans="1:5">
      <c r="A1591" s="265" t="str">
        <f t="shared" si="24"/>
        <v>6180</v>
      </c>
      <c r="B1591" s="265">
        <v>6180</v>
      </c>
      <c r="C1591" s="265" t="s">
        <v>23442</v>
      </c>
      <c r="D1591" s="265" t="s">
        <v>8500</v>
      </c>
      <c r="E1591" s="290" t="s">
        <v>26462</v>
      </c>
    </row>
    <row r="1592" spans="1:5">
      <c r="A1592" s="265" t="str">
        <f t="shared" si="24"/>
        <v>6182</v>
      </c>
      <c r="B1592" s="265">
        <v>6182</v>
      </c>
      <c r="C1592" s="265" t="s">
        <v>23443</v>
      </c>
      <c r="D1592" s="265" t="s">
        <v>8500</v>
      </c>
      <c r="E1592" s="290" t="s">
        <v>26463</v>
      </c>
    </row>
    <row r="1593" spans="1:5">
      <c r="A1593" s="265" t="str">
        <f t="shared" si="24"/>
        <v>6186</v>
      </c>
      <c r="B1593" s="265">
        <v>6186</v>
      </c>
      <c r="C1593" s="265" t="s">
        <v>23291</v>
      </c>
      <c r="D1593" s="265" t="s">
        <v>8510</v>
      </c>
      <c r="E1593" s="290" t="s">
        <v>14603</v>
      </c>
    </row>
    <row r="1594" spans="1:5">
      <c r="A1594" s="265" t="str">
        <f t="shared" si="24"/>
        <v>6189</v>
      </c>
      <c r="B1594" s="265">
        <v>6189</v>
      </c>
      <c r="C1594" s="265" t="s">
        <v>23445</v>
      </c>
      <c r="D1594" s="265" t="s">
        <v>8510</v>
      </c>
      <c r="E1594" s="290" t="s">
        <v>16685</v>
      </c>
    </row>
    <row r="1595" spans="1:5">
      <c r="A1595" s="265" t="str">
        <f t="shared" si="24"/>
        <v>6193</v>
      </c>
      <c r="B1595" s="265">
        <v>6193</v>
      </c>
      <c r="C1595" s="265" t="s">
        <v>23433</v>
      </c>
      <c r="D1595" s="265" t="s">
        <v>8510</v>
      </c>
      <c r="E1595" s="290" t="s">
        <v>12017</v>
      </c>
    </row>
    <row r="1596" spans="1:5">
      <c r="A1596" s="265" t="str">
        <f t="shared" si="24"/>
        <v>6194</v>
      </c>
      <c r="B1596" s="265">
        <v>6194</v>
      </c>
      <c r="C1596" s="265" t="s">
        <v>23434</v>
      </c>
      <c r="D1596" s="265" t="s">
        <v>8510</v>
      </c>
      <c r="E1596" s="290" t="s">
        <v>16502</v>
      </c>
    </row>
    <row r="1597" spans="1:5">
      <c r="A1597" s="265" t="str">
        <f t="shared" si="24"/>
        <v>6212</v>
      </c>
      <c r="B1597" s="265">
        <v>6212</v>
      </c>
      <c r="C1597" s="265" t="s">
        <v>23436</v>
      </c>
      <c r="D1597" s="265" t="s">
        <v>8510</v>
      </c>
      <c r="E1597" s="290" t="s">
        <v>9109</v>
      </c>
    </row>
    <row r="1598" spans="1:5">
      <c r="A1598" s="265" t="str">
        <f t="shared" si="24"/>
        <v>6214</v>
      </c>
      <c r="B1598" s="265">
        <v>6214</v>
      </c>
      <c r="C1598" s="265" t="s">
        <v>23446</v>
      </c>
      <c r="D1598" s="265" t="s">
        <v>8500</v>
      </c>
      <c r="E1598" s="290" t="s">
        <v>26464</v>
      </c>
    </row>
    <row r="1599" spans="1:5">
      <c r="A1599" s="265" t="str">
        <f t="shared" si="24"/>
        <v>6240</v>
      </c>
      <c r="B1599" s="265">
        <v>6240</v>
      </c>
      <c r="C1599" s="265" t="s">
        <v>23498</v>
      </c>
      <c r="D1599" s="265" t="s">
        <v>8502</v>
      </c>
      <c r="E1599" s="290" t="s">
        <v>17077</v>
      </c>
    </row>
    <row r="1600" spans="1:5">
      <c r="A1600" s="265" t="str">
        <f t="shared" si="24"/>
        <v>6243</v>
      </c>
      <c r="B1600" s="265">
        <v>6243</v>
      </c>
      <c r="C1600" s="265" t="s">
        <v>23497</v>
      </c>
      <c r="D1600" s="265" t="s">
        <v>8502</v>
      </c>
      <c r="E1600" s="290" t="s">
        <v>17076</v>
      </c>
    </row>
    <row r="1601" spans="1:5">
      <c r="A1601" s="265" t="str">
        <f t="shared" si="24"/>
        <v>6294</v>
      </c>
      <c r="B1601" s="265">
        <v>6294</v>
      </c>
      <c r="C1601" s="265" t="s">
        <v>23543</v>
      </c>
      <c r="D1601" s="265" t="s">
        <v>8502</v>
      </c>
      <c r="E1601" s="290" t="s">
        <v>17050</v>
      </c>
    </row>
    <row r="1602" spans="1:5">
      <c r="A1602" s="265" t="str">
        <f t="shared" si="24"/>
        <v>6295</v>
      </c>
      <c r="B1602" s="265">
        <v>6295</v>
      </c>
      <c r="C1602" s="265" t="s">
        <v>23547</v>
      </c>
      <c r="D1602" s="265" t="s">
        <v>8502</v>
      </c>
      <c r="E1602" s="290" t="s">
        <v>25538</v>
      </c>
    </row>
    <row r="1603" spans="1:5">
      <c r="A1603" s="265" t="str">
        <f t="shared" ref="A1603:A1666" si="25">IF(ISERROR(SEARCH("/",B1603)=6),TRIM(CLEAN(B1603)),IF(SEARCH("/",B1603)=6,IF(LEN(TRIM(CLEAN(B1603)))=7,LEFT(TRIM(CLEAN(B1603)),6)&amp;"00"&amp;RIGHT(TRIM(CLEAN(B1603)),1),LEFT(TRIM(CLEAN(B1603)),6)&amp;"0"&amp;RIGHT(TRIM(CLEAN(B1603)),2)),TRIM(CLEAN(B1603))))</f>
        <v>6296</v>
      </c>
      <c r="B1603" s="265">
        <v>6296</v>
      </c>
      <c r="C1603" s="265" t="s">
        <v>23542</v>
      </c>
      <c r="D1603" s="265" t="s">
        <v>8502</v>
      </c>
      <c r="E1603" s="290" t="s">
        <v>13937</v>
      </c>
    </row>
    <row r="1604" spans="1:5">
      <c r="A1604" s="265" t="str">
        <f t="shared" si="25"/>
        <v>6297</v>
      </c>
      <c r="B1604" s="265">
        <v>6297</v>
      </c>
      <c r="C1604" s="265" t="s">
        <v>23541</v>
      </c>
      <c r="D1604" s="265" t="s">
        <v>8502</v>
      </c>
      <c r="E1604" s="290" t="s">
        <v>26465</v>
      </c>
    </row>
    <row r="1605" spans="1:5">
      <c r="A1605" s="265" t="str">
        <f t="shared" si="25"/>
        <v>6298</v>
      </c>
      <c r="B1605" s="265">
        <v>6298</v>
      </c>
      <c r="C1605" s="265" t="s">
        <v>23546</v>
      </c>
      <c r="D1605" s="265" t="s">
        <v>8502</v>
      </c>
      <c r="E1605" s="290" t="s">
        <v>26466</v>
      </c>
    </row>
    <row r="1606" spans="1:5">
      <c r="A1606" s="265" t="str">
        <f t="shared" si="25"/>
        <v>6299</v>
      </c>
      <c r="B1606" s="265">
        <v>6299</v>
      </c>
      <c r="C1606" s="265" t="s">
        <v>23545</v>
      </c>
      <c r="D1606" s="265" t="s">
        <v>8502</v>
      </c>
      <c r="E1606" s="290" t="s">
        <v>25291</v>
      </c>
    </row>
    <row r="1607" spans="1:5">
      <c r="A1607" s="265" t="str">
        <f t="shared" si="25"/>
        <v>6300</v>
      </c>
      <c r="B1607" s="265">
        <v>6300</v>
      </c>
      <c r="C1607" s="265" t="s">
        <v>23549</v>
      </c>
      <c r="D1607" s="265" t="s">
        <v>8502</v>
      </c>
      <c r="E1607" s="290" t="s">
        <v>26467</v>
      </c>
    </row>
    <row r="1608" spans="1:5">
      <c r="A1608" s="265" t="str">
        <f t="shared" si="25"/>
        <v>6301</v>
      </c>
      <c r="B1608" s="265">
        <v>6301</v>
      </c>
      <c r="C1608" s="265" t="s">
        <v>23552</v>
      </c>
      <c r="D1608" s="265" t="s">
        <v>8502</v>
      </c>
      <c r="E1608" s="290" t="s">
        <v>26468</v>
      </c>
    </row>
    <row r="1609" spans="1:5">
      <c r="A1609" s="265" t="str">
        <f t="shared" si="25"/>
        <v>6302</v>
      </c>
      <c r="B1609" s="265">
        <v>6302</v>
      </c>
      <c r="C1609" s="265" t="s">
        <v>23574</v>
      </c>
      <c r="D1609" s="265" t="s">
        <v>8502</v>
      </c>
      <c r="E1609" s="290" t="s">
        <v>9456</v>
      </c>
    </row>
    <row r="1610" spans="1:5">
      <c r="A1610" s="265" t="str">
        <f t="shared" si="25"/>
        <v>6303</v>
      </c>
      <c r="B1610" s="265">
        <v>6303</v>
      </c>
      <c r="C1610" s="265" t="s">
        <v>23566</v>
      </c>
      <c r="D1610" s="265" t="s">
        <v>8502</v>
      </c>
      <c r="E1610" s="290" t="s">
        <v>8924</v>
      </c>
    </row>
    <row r="1611" spans="1:5">
      <c r="A1611" s="265" t="str">
        <f t="shared" si="25"/>
        <v>6304</v>
      </c>
      <c r="B1611" s="265">
        <v>6304</v>
      </c>
      <c r="C1611" s="265" t="s">
        <v>23563</v>
      </c>
      <c r="D1611" s="265" t="s">
        <v>8502</v>
      </c>
      <c r="E1611" s="290" t="s">
        <v>18996</v>
      </c>
    </row>
    <row r="1612" spans="1:5">
      <c r="A1612" s="265" t="str">
        <f t="shared" si="25"/>
        <v>6305</v>
      </c>
      <c r="B1612" s="265">
        <v>6305</v>
      </c>
      <c r="C1612" s="265" t="s">
        <v>23573</v>
      </c>
      <c r="D1612" s="265" t="s">
        <v>8502</v>
      </c>
      <c r="E1612" s="290" t="s">
        <v>26469</v>
      </c>
    </row>
    <row r="1613" spans="1:5">
      <c r="A1613" s="265" t="str">
        <f t="shared" si="25"/>
        <v>6306</v>
      </c>
      <c r="B1613" s="265">
        <v>6306</v>
      </c>
      <c r="C1613" s="265" t="s">
        <v>23572</v>
      </c>
      <c r="D1613" s="265" t="s">
        <v>8502</v>
      </c>
      <c r="E1613" s="290" t="s">
        <v>26469</v>
      </c>
    </row>
    <row r="1614" spans="1:5">
      <c r="A1614" s="265" t="str">
        <f t="shared" si="25"/>
        <v>6307</v>
      </c>
      <c r="B1614" s="265">
        <v>6307</v>
      </c>
      <c r="C1614" s="265" t="s">
        <v>23569</v>
      </c>
      <c r="D1614" s="265" t="s">
        <v>8502</v>
      </c>
      <c r="E1614" s="290" t="s">
        <v>24626</v>
      </c>
    </row>
    <row r="1615" spans="1:5">
      <c r="A1615" s="265" t="str">
        <f t="shared" si="25"/>
        <v>6308</v>
      </c>
      <c r="B1615" s="265">
        <v>6308</v>
      </c>
      <c r="C1615" s="265" t="s">
        <v>23567</v>
      </c>
      <c r="D1615" s="265" t="s">
        <v>8502</v>
      </c>
      <c r="E1615" s="290" t="s">
        <v>24626</v>
      </c>
    </row>
    <row r="1616" spans="1:5">
      <c r="A1616" s="265" t="str">
        <f t="shared" si="25"/>
        <v>6309</v>
      </c>
      <c r="B1616" s="265">
        <v>6309</v>
      </c>
      <c r="C1616" s="265" t="s">
        <v>23570</v>
      </c>
      <c r="D1616" s="265" t="s">
        <v>8502</v>
      </c>
      <c r="E1616" s="290" t="s">
        <v>26470</v>
      </c>
    </row>
    <row r="1617" spans="1:5">
      <c r="A1617" s="265" t="str">
        <f t="shared" si="25"/>
        <v>6310</v>
      </c>
      <c r="B1617" s="265">
        <v>6310</v>
      </c>
      <c r="C1617" s="265" t="s">
        <v>23577</v>
      </c>
      <c r="D1617" s="265" t="s">
        <v>8502</v>
      </c>
      <c r="E1617" s="290" t="s">
        <v>20045</v>
      </c>
    </row>
    <row r="1618" spans="1:5">
      <c r="A1618" s="265" t="str">
        <f t="shared" si="25"/>
        <v>6311</v>
      </c>
      <c r="B1618" s="265">
        <v>6311</v>
      </c>
      <c r="C1618" s="265" t="s">
        <v>23576</v>
      </c>
      <c r="D1618" s="265" t="s">
        <v>8502</v>
      </c>
      <c r="E1618" s="290" t="s">
        <v>20045</v>
      </c>
    </row>
    <row r="1619" spans="1:5">
      <c r="A1619" s="265" t="str">
        <f t="shared" si="25"/>
        <v>6312</v>
      </c>
      <c r="B1619" s="265">
        <v>6312</v>
      </c>
      <c r="C1619" s="265" t="s">
        <v>23575</v>
      </c>
      <c r="D1619" s="265" t="s">
        <v>8502</v>
      </c>
      <c r="E1619" s="290" t="s">
        <v>20045</v>
      </c>
    </row>
    <row r="1620" spans="1:5">
      <c r="A1620" s="265" t="str">
        <f t="shared" si="25"/>
        <v>6313</v>
      </c>
      <c r="B1620" s="265">
        <v>6313</v>
      </c>
      <c r="C1620" s="265" t="s">
        <v>23579</v>
      </c>
      <c r="D1620" s="265" t="s">
        <v>8502</v>
      </c>
      <c r="E1620" s="290" t="s">
        <v>20045</v>
      </c>
    </row>
    <row r="1621" spans="1:5">
      <c r="A1621" s="265" t="str">
        <f t="shared" si="25"/>
        <v>6314</v>
      </c>
      <c r="B1621" s="265">
        <v>6314</v>
      </c>
      <c r="C1621" s="265" t="s">
        <v>23578</v>
      </c>
      <c r="D1621" s="265" t="s">
        <v>8502</v>
      </c>
      <c r="E1621" s="290" t="s">
        <v>20045</v>
      </c>
    </row>
    <row r="1622" spans="1:5">
      <c r="A1622" s="265" t="str">
        <f t="shared" si="25"/>
        <v>6315</v>
      </c>
      <c r="B1622" s="265">
        <v>6315</v>
      </c>
      <c r="C1622" s="265" t="s">
        <v>23580</v>
      </c>
      <c r="D1622" s="265" t="s">
        <v>8502</v>
      </c>
      <c r="E1622" s="290" t="s">
        <v>26471</v>
      </c>
    </row>
    <row r="1623" spans="1:5">
      <c r="A1623" s="265" t="str">
        <f t="shared" si="25"/>
        <v>6316</v>
      </c>
      <c r="B1623" s="265">
        <v>6316</v>
      </c>
      <c r="C1623" s="265" t="s">
        <v>23581</v>
      </c>
      <c r="D1623" s="265" t="s">
        <v>8502</v>
      </c>
      <c r="E1623" s="290" t="s">
        <v>26471</v>
      </c>
    </row>
    <row r="1624" spans="1:5">
      <c r="A1624" s="265" t="str">
        <f t="shared" si="25"/>
        <v>6317</v>
      </c>
      <c r="B1624" s="265">
        <v>6317</v>
      </c>
      <c r="C1624" s="265" t="s">
        <v>23568</v>
      </c>
      <c r="D1624" s="265" t="s">
        <v>8502</v>
      </c>
      <c r="E1624" s="290" t="s">
        <v>24626</v>
      </c>
    </row>
    <row r="1625" spans="1:5">
      <c r="A1625" s="265" t="str">
        <f t="shared" si="25"/>
        <v>6318</v>
      </c>
      <c r="B1625" s="265">
        <v>6318</v>
      </c>
      <c r="C1625" s="265" t="s">
        <v>23571</v>
      </c>
      <c r="D1625" s="265" t="s">
        <v>8502</v>
      </c>
      <c r="E1625" s="290" t="s">
        <v>26469</v>
      </c>
    </row>
    <row r="1626" spans="1:5">
      <c r="A1626" s="265" t="str">
        <f t="shared" si="25"/>
        <v>6319</v>
      </c>
      <c r="B1626" s="265">
        <v>6319</v>
      </c>
      <c r="C1626" s="265" t="s">
        <v>23562</v>
      </c>
      <c r="D1626" s="265" t="s">
        <v>8502</v>
      </c>
      <c r="E1626" s="290" t="s">
        <v>18996</v>
      </c>
    </row>
    <row r="1627" spans="1:5">
      <c r="A1627" s="265" t="str">
        <f t="shared" si="25"/>
        <v>6320</v>
      </c>
      <c r="B1627" s="265">
        <v>6320</v>
      </c>
      <c r="C1627" s="265" t="s">
        <v>23565</v>
      </c>
      <c r="D1627" s="265" t="s">
        <v>8502</v>
      </c>
      <c r="E1627" s="290" t="s">
        <v>8924</v>
      </c>
    </row>
    <row r="1628" spans="1:5">
      <c r="A1628" s="265" t="str">
        <f t="shared" si="25"/>
        <v>6321</v>
      </c>
      <c r="B1628" s="265">
        <v>6321</v>
      </c>
      <c r="C1628" s="265" t="s">
        <v>23550</v>
      </c>
      <c r="D1628" s="265" t="s">
        <v>8502</v>
      </c>
      <c r="E1628" s="290" t="s">
        <v>26472</v>
      </c>
    </row>
    <row r="1629" spans="1:5">
      <c r="A1629" s="265" t="str">
        <f t="shared" si="25"/>
        <v>6322</v>
      </c>
      <c r="B1629" s="265">
        <v>6322</v>
      </c>
      <c r="C1629" s="265" t="s">
        <v>23548</v>
      </c>
      <c r="D1629" s="265" t="s">
        <v>8502</v>
      </c>
      <c r="E1629" s="290" t="s">
        <v>26473</v>
      </c>
    </row>
    <row r="1630" spans="1:5">
      <c r="A1630" s="265" t="str">
        <f t="shared" si="25"/>
        <v>6323</v>
      </c>
      <c r="B1630" s="265">
        <v>6323</v>
      </c>
      <c r="C1630" s="265" t="s">
        <v>23544</v>
      </c>
      <c r="D1630" s="265" t="s">
        <v>8502</v>
      </c>
      <c r="E1630" s="290" t="s">
        <v>17742</v>
      </c>
    </row>
    <row r="1631" spans="1:5">
      <c r="A1631" s="265" t="str">
        <f t="shared" si="25"/>
        <v>7048</v>
      </c>
      <c r="B1631" s="265">
        <v>7048</v>
      </c>
      <c r="C1631" s="265" t="s">
        <v>23743</v>
      </c>
      <c r="D1631" s="265" t="s">
        <v>8502</v>
      </c>
      <c r="E1631" s="290" t="s">
        <v>18202</v>
      </c>
    </row>
    <row r="1632" spans="1:5">
      <c r="A1632" s="265" t="str">
        <f t="shared" si="25"/>
        <v>7069</v>
      </c>
      <c r="B1632" s="265">
        <v>7069</v>
      </c>
      <c r="C1632" s="265" t="s">
        <v>23756</v>
      </c>
      <c r="D1632" s="265" t="s">
        <v>8502</v>
      </c>
      <c r="E1632" s="290" t="s">
        <v>25468</v>
      </c>
    </row>
    <row r="1633" spans="1:5">
      <c r="A1633" s="265" t="str">
        <f t="shared" si="25"/>
        <v>7070</v>
      </c>
      <c r="B1633" s="265">
        <v>7070</v>
      </c>
      <c r="C1633" s="265" t="s">
        <v>23758</v>
      </c>
      <c r="D1633" s="265" t="s">
        <v>8502</v>
      </c>
      <c r="E1633" s="290" t="s">
        <v>26474</v>
      </c>
    </row>
    <row r="1634" spans="1:5">
      <c r="A1634" s="265" t="str">
        <f t="shared" si="25"/>
        <v>7082</v>
      </c>
      <c r="B1634" s="265">
        <v>7082</v>
      </c>
      <c r="C1634" s="265" t="s">
        <v>23754</v>
      </c>
      <c r="D1634" s="265" t="s">
        <v>8502</v>
      </c>
      <c r="E1634" s="290" t="s">
        <v>18022</v>
      </c>
    </row>
    <row r="1635" spans="1:5">
      <c r="A1635" s="265" t="str">
        <f t="shared" si="25"/>
        <v>7088</v>
      </c>
      <c r="B1635" s="265">
        <v>7088</v>
      </c>
      <c r="C1635" s="265" t="s">
        <v>23744</v>
      </c>
      <c r="D1635" s="265" t="s">
        <v>8502</v>
      </c>
      <c r="E1635" s="290" t="s">
        <v>26475</v>
      </c>
    </row>
    <row r="1636" spans="1:5">
      <c r="A1636" s="265" t="str">
        <f t="shared" si="25"/>
        <v>7091</v>
      </c>
      <c r="B1636" s="265">
        <v>7091</v>
      </c>
      <c r="C1636" s="265" t="s">
        <v>23699</v>
      </c>
      <c r="D1636" s="265" t="s">
        <v>8502</v>
      </c>
      <c r="E1636" s="290" t="s">
        <v>16619</v>
      </c>
    </row>
    <row r="1637" spans="1:5">
      <c r="A1637" s="265" t="str">
        <f t="shared" si="25"/>
        <v>7094</v>
      </c>
      <c r="B1637" s="265">
        <v>7094</v>
      </c>
      <c r="C1637" s="265" t="s">
        <v>23668</v>
      </c>
      <c r="D1637" s="265" t="s">
        <v>8502</v>
      </c>
      <c r="E1637" s="290" t="s">
        <v>8798</v>
      </c>
    </row>
    <row r="1638" spans="1:5">
      <c r="A1638" s="265" t="str">
        <f t="shared" si="25"/>
        <v>7097</v>
      </c>
      <c r="B1638" s="265">
        <v>7097</v>
      </c>
      <c r="C1638" s="265" t="s">
        <v>23703</v>
      </c>
      <c r="D1638" s="265" t="s">
        <v>8502</v>
      </c>
      <c r="E1638" s="290" t="s">
        <v>9453</v>
      </c>
    </row>
    <row r="1639" spans="1:5">
      <c r="A1639" s="265" t="str">
        <f t="shared" si="25"/>
        <v>7098</v>
      </c>
      <c r="B1639" s="265">
        <v>7098</v>
      </c>
      <c r="C1639" s="265" t="s">
        <v>23673</v>
      </c>
      <c r="D1639" s="265" t="s">
        <v>8502</v>
      </c>
      <c r="E1639" s="290" t="s">
        <v>8685</v>
      </c>
    </row>
    <row r="1640" spans="1:5">
      <c r="A1640" s="265" t="str">
        <f t="shared" si="25"/>
        <v>7103</v>
      </c>
      <c r="B1640" s="265">
        <v>7103</v>
      </c>
      <c r="C1640" s="265" t="s">
        <v>23683</v>
      </c>
      <c r="D1640" s="265" t="s">
        <v>8502</v>
      </c>
      <c r="E1640" s="290" t="s">
        <v>17004</v>
      </c>
    </row>
    <row r="1641" spans="1:5">
      <c r="A1641" s="265" t="str">
        <f t="shared" si="25"/>
        <v>7104</v>
      </c>
      <c r="B1641" s="265">
        <v>7104</v>
      </c>
      <c r="C1641" s="265" t="s">
        <v>23615</v>
      </c>
      <c r="D1641" s="265" t="s">
        <v>8502</v>
      </c>
      <c r="E1641" s="290" t="s">
        <v>8530</v>
      </c>
    </row>
    <row r="1642" spans="1:5">
      <c r="A1642" s="265" t="str">
        <f t="shared" si="25"/>
        <v>7105</v>
      </c>
      <c r="B1642" s="265">
        <v>7105</v>
      </c>
      <c r="C1642" s="265" t="s">
        <v>23553</v>
      </c>
      <c r="D1642" s="265" t="s">
        <v>8502</v>
      </c>
      <c r="E1642" s="290" t="s">
        <v>22430</v>
      </c>
    </row>
    <row r="1643" spans="1:5">
      <c r="A1643" s="265" t="str">
        <f t="shared" si="25"/>
        <v>7106</v>
      </c>
      <c r="B1643" s="265">
        <v>7106</v>
      </c>
      <c r="C1643" s="265" t="s">
        <v>23613</v>
      </c>
      <c r="D1643" s="265" t="s">
        <v>8502</v>
      </c>
      <c r="E1643" s="290" t="s">
        <v>23614</v>
      </c>
    </row>
    <row r="1644" spans="1:5">
      <c r="A1644" s="265" t="str">
        <f t="shared" si="25"/>
        <v>7108</v>
      </c>
      <c r="B1644" s="265">
        <v>7108</v>
      </c>
      <c r="C1644" s="265" t="s">
        <v>23618</v>
      </c>
      <c r="D1644" s="265" t="s">
        <v>8502</v>
      </c>
      <c r="E1644" s="290" t="s">
        <v>17004</v>
      </c>
    </row>
    <row r="1645" spans="1:5">
      <c r="A1645" s="265" t="str">
        <f t="shared" si="25"/>
        <v>7109</v>
      </c>
      <c r="B1645" s="265">
        <v>7109</v>
      </c>
      <c r="C1645" s="265" t="s">
        <v>23680</v>
      </c>
      <c r="D1645" s="265" t="s">
        <v>8502</v>
      </c>
      <c r="E1645" s="290" t="s">
        <v>9465</v>
      </c>
    </row>
    <row r="1646" spans="1:5">
      <c r="A1646" s="265" t="str">
        <f t="shared" si="25"/>
        <v>7110</v>
      </c>
      <c r="B1646" s="265">
        <v>7110</v>
      </c>
      <c r="C1646" s="265" t="s">
        <v>23674</v>
      </c>
      <c r="D1646" s="265" t="s">
        <v>8502</v>
      </c>
      <c r="E1646" s="290" t="s">
        <v>19004</v>
      </c>
    </row>
    <row r="1647" spans="1:5">
      <c r="A1647" s="265" t="str">
        <f t="shared" si="25"/>
        <v>7114</v>
      </c>
      <c r="B1647" s="265">
        <v>7114</v>
      </c>
      <c r="C1647" s="265" t="s">
        <v>23679</v>
      </c>
      <c r="D1647" s="265" t="s">
        <v>8502</v>
      </c>
      <c r="E1647" s="290" t="s">
        <v>23327</v>
      </c>
    </row>
    <row r="1648" spans="1:5">
      <c r="A1648" s="265" t="str">
        <f t="shared" si="25"/>
        <v>7116</v>
      </c>
      <c r="B1648" s="265">
        <v>7116</v>
      </c>
      <c r="C1648" s="265" t="s">
        <v>23669</v>
      </c>
      <c r="D1648" s="265" t="s">
        <v>8502</v>
      </c>
      <c r="E1648" s="290" t="s">
        <v>9426</v>
      </c>
    </row>
    <row r="1649" spans="1:5">
      <c r="A1649" s="265" t="str">
        <f t="shared" si="25"/>
        <v>7117</v>
      </c>
      <c r="B1649" s="265">
        <v>7117</v>
      </c>
      <c r="C1649" s="265" t="s">
        <v>23671</v>
      </c>
      <c r="D1649" s="265" t="s">
        <v>8502</v>
      </c>
      <c r="E1649" s="290" t="s">
        <v>23672</v>
      </c>
    </row>
    <row r="1650" spans="1:5">
      <c r="A1650" s="265" t="str">
        <f t="shared" si="25"/>
        <v>7118</v>
      </c>
      <c r="B1650" s="265">
        <v>7118</v>
      </c>
      <c r="C1650" s="265" t="s">
        <v>23670</v>
      </c>
      <c r="D1650" s="265" t="s">
        <v>8502</v>
      </c>
      <c r="E1650" s="290" t="s">
        <v>18253</v>
      </c>
    </row>
    <row r="1651" spans="1:5">
      <c r="A1651" s="265" t="str">
        <f t="shared" si="25"/>
        <v>7119</v>
      </c>
      <c r="B1651" s="265">
        <v>7119</v>
      </c>
      <c r="C1651" s="265" t="s">
        <v>23560</v>
      </c>
      <c r="D1651" s="265" t="s">
        <v>8502</v>
      </c>
      <c r="E1651" s="290" t="s">
        <v>11458</v>
      </c>
    </row>
    <row r="1652" spans="1:5">
      <c r="A1652" s="265" t="str">
        <f t="shared" si="25"/>
        <v>7120</v>
      </c>
      <c r="B1652" s="265">
        <v>7120</v>
      </c>
      <c r="C1652" s="265" t="s">
        <v>23561</v>
      </c>
      <c r="D1652" s="265" t="s">
        <v>8502</v>
      </c>
      <c r="E1652" s="290" t="s">
        <v>8851</v>
      </c>
    </row>
    <row r="1653" spans="1:5">
      <c r="A1653" s="265" t="str">
        <f t="shared" si="25"/>
        <v>7121</v>
      </c>
      <c r="B1653" s="265">
        <v>7121</v>
      </c>
      <c r="C1653" s="265" t="s">
        <v>23676</v>
      </c>
      <c r="D1653" s="265" t="s">
        <v>8502</v>
      </c>
      <c r="E1653" s="290" t="s">
        <v>17090</v>
      </c>
    </row>
    <row r="1654" spans="1:5">
      <c r="A1654" s="265" t="str">
        <f t="shared" si="25"/>
        <v>7122</v>
      </c>
      <c r="B1654" s="265">
        <v>7122</v>
      </c>
      <c r="C1654" s="265" t="s">
        <v>23678</v>
      </c>
      <c r="D1654" s="265" t="s">
        <v>8502</v>
      </c>
      <c r="E1654" s="290" t="s">
        <v>8726</v>
      </c>
    </row>
    <row r="1655" spans="1:5">
      <c r="A1655" s="265" t="str">
        <f t="shared" si="25"/>
        <v>7123</v>
      </c>
      <c r="B1655" s="265">
        <v>7123</v>
      </c>
      <c r="C1655" s="265" t="s">
        <v>23675</v>
      </c>
      <c r="D1655" s="265" t="s">
        <v>8502</v>
      </c>
      <c r="E1655" s="290" t="s">
        <v>8775</v>
      </c>
    </row>
    <row r="1656" spans="1:5">
      <c r="A1656" s="265" t="str">
        <f t="shared" si="25"/>
        <v>7126</v>
      </c>
      <c r="B1656" s="265">
        <v>7126</v>
      </c>
      <c r="C1656" s="265" t="s">
        <v>23687</v>
      </c>
      <c r="D1656" s="265" t="s">
        <v>8502</v>
      </c>
      <c r="E1656" s="290" t="s">
        <v>11823</v>
      </c>
    </row>
    <row r="1657" spans="1:5">
      <c r="A1657" s="265" t="str">
        <f t="shared" si="25"/>
        <v>7128</v>
      </c>
      <c r="B1657" s="265">
        <v>7128</v>
      </c>
      <c r="C1657" s="265" t="s">
        <v>23617</v>
      </c>
      <c r="D1657" s="265" t="s">
        <v>8502</v>
      </c>
      <c r="E1657" s="290" t="s">
        <v>18286</v>
      </c>
    </row>
    <row r="1658" spans="1:5">
      <c r="A1658" s="265" t="str">
        <f t="shared" si="25"/>
        <v>7129</v>
      </c>
      <c r="B1658" s="265">
        <v>7129</v>
      </c>
      <c r="C1658" s="265" t="s">
        <v>23619</v>
      </c>
      <c r="D1658" s="265" t="s">
        <v>8502</v>
      </c>
      <c r="E1658" s="290" t="s">
        <v>16343</v>
      </c>
    </row>
    <row r="1659" spans="1:5">
      <c r="A1659" s="265" t="str">
        <f t="shared" si="25"/>
        <v>7130</v>
      </c>
      <c r="B1659" s="265">
        <v>7130</v>
      </c>
      <c r="C1659" s="265" t="s">
        <v>23620</v>
      </c>
      <c r="D1659" s="265" t="s">
        <v>8502</v>
      </c>
      <c r="E1659" s="290" t="s">
        <v>17696</v>
      </c>
    </row>
    <row r="1660" spans="1:5">
      <c r="A1660" s="265" t="str">
        <f t="shared" si="25"/>
        <v>7131</v>
      </c>
      <c r="B1660" s="265">
        <v>7131</v>
      </c>
      <c r="C1660" s="265" t="s">
        <v>23621</v>
      </c>
      <c r="D1660" s="265" t="s">
        <v>8502</v>
      </c>
      <c r="E1660" s="290" t="s">
        <v>16115</v>
      </c>
    </row>
    <row r="1661" spans="1:5">
      <c r="A1661" s="265" t="str">
        <f t="shared" si="25"/>
        <v>7132</v>
      </c>
      <c r="B1661" s="265">
        <v>7132</v>
      </c>
      <c r="C1661" s="265" t="s">
        <v>23622</v>
      </c>
      <c r="D1661" s="265" t="s">
        <v>8502</v>
      </c>
      <c r="E1661" s="290" t="s">
        <v>23623</v>
      </c>
    </row>
    <row r="1662" spans="1:5">
      <c r="A1662" s="265" t="str">
        <f t="shared" si="25"/>
        <v>7133</v>
      </c>
      <c r="B1662" s="265">
        <v>7133</v>
      </c>
      <c r="C1662" s="265" t="s">
        <v>23624</v>
      </c>
      <c r="D1662" s="265" t="s">
        <v>8502</v>
      </c>
      <c r="E1662" s="290" t="s">
        <v>23625</v>
      </c>
    </row>
    <row r="1663" spans="1:5">
      <c r="A1663" s="265" t="str">
        <f t="shared" si="25"/>
        <v>7135</v>
      </c>
      <c r="B1663" s="265">
        <v>7135</v>
      </c>
      <c r="C1663" s="265" t="s">
        <v>23681</v>
      </c>
      <c r="D1663" s="265" t="s">
        <v>8502</v>
      </c>
      <c r="E1663" s="290" t="s">
        <v>17692</v>
      </c>
    </row>
    <row r="1664" spans="1:5">
      <c r="A1664" s="265" t="str">
        <f t="shared" si="25"/>
        <v>7136</v>
      </c>
      <c r="B1664" s="265">
        <v>7136</v>
      </c>
      <c r="C1664" s="265" t="s">
        <v>23616</v>
      </c>
      <c r="D1664" s="265" t="s">
        <v>8502</v>
      </c>
      <c r="E1664" s="290" t="s">
        <v>9395</v>
      </c>
    </row>
    <row r="1665" spans="1:5">
      <c r="A1665" s="265" t="str">
        <f t="shared" si="25"/>
        <v>7137</v>
      </c>
      <c r="B1665" s="265">
        <v>7137</v>
      </c>
      <c r="C1665" s="265" t="s">
        <v>23677</v>
      </c>
      <c r="D1665" s="265" t="s">
        <v>8502</v>
      </c>
      <c r="E1665" s="290" t="s">
        <v>8923</v>
      </c>
    </row>
    <row r="1666" spans="1:5">
      <c r="A1666" s="265" t="str">
        <f t="shared" si="25"/>
        <v>7138</v>
      </c>
      <c r="B1666" s="265">
        <v>7138</v>
      </c>
      <c r="C1666" s="265" t="s">
        <v>23708</v>
      </c>
      <c r="D1666" s="265" t="s">
        <v>8502</v>
      </c>
      <c r="E1666" s="290" t="s">
        <v>9023</v>
      </c>
    </row>
    <row r="1667" spans="1:5">
      <c r="A1667" s="265" t="str">
        <f t="shared" ref="A1667:A1730" si="26">IF(ISERROR(SEARCH("/",B1667)=6),TRIM(CLEAN(B1667)),IF(SEARCH("/",B1667)=6,IF(LEN(TRIM(CLEAN(B1667)))=7,LEFT(TRIM(CLEAN(B1667)),6)&amp;"00"&amp;RIGHT(TRIM(CLEAN(B1667)),1),LEFT(TRIM(CLEAN(B1667)),6)&amp;"0"&amp;RIGHT(TRIM(CLEAN(B1667)),2)),TRIM(CLEAN(B1667))))</f>
        <v>7139</v>
      </c>
      <c r="B1667" s="265">
        <v>7139</v>
      </c>
      <c r="C1667" s="265" t="s">
        <v>23709</v>
      </c>
      <c r="D1667" s="265" t="s">
        <v>8502</v>
      </c>
      <c r="E1667" s="290" t="s">
        <v>8866</v>
      </c>
    </row>
    <row r="1668" spans="1:5">
      <c r="A1668" s="265" t="str">
        <f t="shared" si="26"/>
        <v>7140</v>
      </c>
      <c r="B1668" s="265">
        <v>7140</v>
      </c>
      <c r="C1668" s="265" t="s">
        <v>23710</v>
      </c>
      <c r="D1668" s="265" t="s">
        <v>8502</v>
      </c>
      <c r="E1668" s="290" t="s">
        <v>8958</v>
      </c>
    </row>
    <row r="1669" spans="1:5">
      <c r="A1669" s="265" t="str">
        <f t="shared" si="26"/>
        <v>7141</v>
      </c>
      <c r="B1669" s="265">
        <v>7141</v>
      </c>
      <c r="C1669" s="265" t="s">
        <v>23711</v>
      </c>
      <c r="D1669" s="265" t="s">
        <v>8502</v>
      </c>
      <c r="E1669" s="290" t="s">
        <v>8859</v>
      </c>
    </row>
    <row r="1670" spans="1:5">
      <c r="A1670" s="265" t="str">
        <f t="shared" si="26"/>
        <v>7142</v>
      </c>
      <c r="B1670" s="265">
        <v>7142</v>
      </c>
      <c r="C1670" s="265" t="s">
        <v>23716</v>
      </c>
      <c r="D1670" s="265" t="s">
        <v>8502</v>
      </c>
      <c r="E1670" s="290" t="s">
        <v>16361</v>
      </c>
    </row>
    <row r="1671" spans="1:5">
      <c r="A1671" s="265" t="str">
        <f t="shared" si="26"/>
        <v>7143</v>
      </c>
      <c r="B1671" s="265">
        <v>7143</v>
      </c>
      <c r="C1671" s="265" t="s">
        <v>23712</v>
      </c>
      <c r="D1671" s="265" t="s">
        <v>8502</v>
      </c>
      <c r="E1671" s="290" t="s">
        <v>18015</v>
      </c>
    </row>
    <row r="1672" spans="1:5">
      <c r="A1672" s="265" t="str">
        <f t="shared" si="26"/>
        <v>7144</v>
      </c>
      <c r="B1672" s="265">
        <v>7144</v>
      </c>
      <c r="C1672" s="265" t="s">
        <v>23713</v>
      </c>
      <c r="D1672" s="265" t="s">
        <v>8502</v>
      </c>
      <c r="E1672" s="290" t="s">
        <v>23714</v>
      </c>
    </row>
    <row r="1673" spans="1:5">
      <c r="A1673" s="265" t="str">
        <f t="shared" si="26"/>
        <v>7145</v>
      </c>
      <c r="B1673" s="265">
        <v>7145</v>
      </c>
      <c r="C1673" s="265" t="s">
        <v>23715</v>
      </c>
      <c r="D1673" s="265" t="s">
        <v>8502</v>
      </c>
      <c r="E1673" s="290" t="s">
        <v>23189</v>
      </c>
    </row>
    <row r="1674" spans="1:5">
      <c r="A1674" s="265" t="str">
        <f t="shared" si="26"/>
        <v>7146</v>
      </c>
      <c r="B1674" s="265">
        <v>7146</v>
      </c>
      <c r="C1674" s="265" t="s">
        <v>23706</v>
      </c>
      <c r="D1674" s="265" t="s">
        <v>8502</v>
      </c>
      <c r="E1674" s="290" t="s">
        <v>23707</v>
      </c>
    </row>
    <row r="1675" spans="1:5">
      <c r="A1675" s="265" t="str">
        <f t="shared" si="26"/>
        <v>7153</v>
      </c>
      <c r="B1675" s="265">
        <v>7153</v>
      </c>
      <c r="C1675" s="265" t="s">
        <v>23765</v>
      </c>
      <c r="D1675" s="265" t="s">
        <v>8504</v>
      </c>
      <c r="E1675" s="290" t="s">
        <v>18725</v>
      </c>
    </row>
    <row r="1676" spans="1:5">
      <c r="A1676" s="265" t="str">
        <f t="shared" si="26"/>
        <v>7155</v>
      </c>
      <c r="B1676" s="265">
        <v>7155</v>
      </c>
      <c r="C1676" s="265" t="s">
        <v>23780</v>
      </c>
      <c r="D1676" s="265" t="s">
        <v>8500</v>
      </c>
      <c r="E1676" s="290" t="s">
        <v>8867</v>
      </c>
    </row>
    <row r="1677" spans="1:5">
      <c r="A1677" s="265" t="str">
        <f t="shared" si="26"/>
        <v>7156</v>
      </c>
      <c r="B1677" s="265">
        <v>7156</v>
      </c>
      <c r="C1677" s="265" t="s">
        <v>23783</v>
      </c>
      <c r="D1677" s="265" t="s">
        <v>8500</v>
      </c>
      <c r="E1677" s="290" t="s">
        <v>17980</v>
      </c>
    </row>
    <row r="1678" spans="1:5">
      <c r="A1678" s="265" t="str">
        <f t="shared" si="26"/>
        <v>7158</v>
      </c>
      <c r="B1678" s="265">
        <v>7158</v>
      </c>
      <c r="C1678" s="265" t="s">
        <v>23792</v>
      </c>
      <c r="D1678" s="265" t="s">
        <v>8500</v>
      </c>
      <c r="E1678" s="290" t="s">
        <v>21799</v>
      </c>
    </row>
    <row r="1679" spans="1:5">
      <c r="A1679" s="265" t="str">
        <f t="shared" si="26"/>
        <v>7161</v>
      </c>
      <c r="B1679" s="265">
        <v>7161</v>
      </c>
      <c r="C1679" s="265" t="s">
        <v>23803</v>
      </c>
      <c r="D1679" s="265" t="s">
        <v>8500</v>
      </c>
      <c r="E1679" s="290" t="s">
        <v>16428</v>
      </c>
    </row>
    <row r="1680" spans="1:5">
      <c r="A1680" s="265" t="str">
        <f t="shared" si="26"/>
        <v>7162</v>
      </c>
      <c r="B1680" s="265">
        <v>7162</v>
      </c>
      <c r="C1680" s="265" t="s">
        <v>23794</v>
      </c>
      <c r="D1680" s="265" t="s">
        <v>8500</v>
      </c>
      <c r="E1680" s="290" t="s">
        <v>21880</v>
      </c>
    </row>
    <row r="1681" spans="1:5">
      <c r="A1681" s="265" t="str">
        <f t="shared" si="26"/>
        <v>7164</v>
      </c>
      <c r="B1681" s="265">
        <v>7164</v>
      </c>
      <c r="C1681" s="265" t="s">
        <v>23800</v>
      </c>
      <c r="D1681" s="265" t="s">
        <v>8500</v>
      </c>
      <c r="E1681" s="290" t="s">
        <v>18828</v>
      </c>
    </row>
    <row r="1682" spans="1:5">
      <c r="A1682" s="265" t="str">
        <f t="shared" si="26"/>
        <v>7167</v>
      </c>
      <c r="B1682" s="265">
        <v>7167</v>
      </c>
      <c r="C1682" s="265" t="s">
        <v>23789</v>
      </c>
      <c r="D1682" s="265" t="s">
        <v>8500</v>
      </c>
      <c r="E1682" s="290" t="s">
        <v>18822</v>
      </c>
    </row>
    <row r="1683" spans="1:5">
      <c r="A1683" s="265" t="str">
        <f t="shared" si="26"/>
        <v>7170</v>
      </c>
      <c r="B1683" s="265">
        <v>7170</v>
      </c>
      <c r="C1683" s="265" t="s">
        <v>23804</v>
      </c>
      <c r="D1683" s="265" t="s">
        <v>8500</v>
      </c>
      <c r="E1683" s="290" t="s">
        <v>9058</v>
      </c>
    </row>
    <row r="1684" spans="1:5">
      <c r="A1684" s="265" t="str">
        <f t="shared" si="26"/>
        <v>7173</v>
      </c>
      <c r="B1684" s="265">
        <v>7173</v>
      </c>
      <c r="C1684" s="265" t="s">
        <v>23808</v>
      </c>
      <c r="D1684" s="265" t="s">
        <v>8673</v>
      </c>
      <c r="E1684" s="290" t="s">
        <v>26477</v>
      </c>
    </row>
    <row r="1685" spans="1:5">
      <c r="A1685" s="265" t="str">
        <f t="shared" si="26"/>
        <v>7175</v>
      </c>
      <c r="B1685" s="265">
        <v>7175</v>
      </c>
      <c r="C1685" s="265" t="s">
        <v>23809</v>
      </c>
      <c r="D1685" s="265" t="s">
        <v>8502</v>
      </c>
      <c r="E1685" s="290" t="s">
        <v>18103</v>
      </c>
    </row>
    <row r="1686" spans="1:5">
      <c r="A1686" s="265" t="str">
        <f t="shared" si="26"/>
        <v>7181</v>
      </c>
      <c r="B1686" s="265">
        <v>7181</v>
      </c>
      <c r="C1686" s="265" t="s">
        <v>20758</v>
      </c>
      <c r="D1686" s="265" t="s">
        <v>8502</v>
      </c>
      <c r="E1686" s="290" t="s">
        <v>20202</v>
      </c>
    </row>
    <row r="1687" spans="1:5">
      <c r="A1687" s="265" t="str">
        <f t="shared" si="26"/>
        <v>7184</v>
      </c>
      <c r="B1687" s="265">
        <v>7184</v>
      </c>
      <c r="C1687" s="265" t="s">
        <v>23811</v>
      </c>
      <c r="D1687" s="265" t="s">
        <v>8500</v>
      </c>
      <c r="E1687" s="290" t="s">
        <v>16406</v>
      </c>
    </row>
    <row r="1688" spans="1:5">
      <c r="A1688" s="265" t="str">
        <f t="shared" si="26"/>
        <v>7186</v>
      </c>
      <c r="B1688" s="265">
        <v>7186</v>
      </c>
      <c r="C1688" s="265" t="s">
        <v>23823</v>
      </c>
      <c r="D1688" s="265" t="s">
        <v>8502</v>
      </c>
      <c r="E1688" s="290" t="s">
        <v>26478</v>
      </c>
    </row>
    <row r="1689" spans="1:5">
      <c r="A1689" s="265" t="str">
        <f t="shared" si="26"/>
        <v>7189</v>
      </c>
      <c r="B1689" s="265">
        <v>7189</v>
      </c>
      <c r="C1689" s="265" t="s">
        <v>23830</v>
      </c>
      <c r="D1689" s="265" t="s">
        <v>8502</v>
      </c>
      <c r="E1689" s="290" t="s">
        <v>25737</v>
      </c>
    </row>
    <row r="1690" spans="1:5">
      <c r="A1690" s="265" t="str">
        <f t="shared" si="26"/>
        <v>7190</v>
      </c>
      <c r="B1690" s="265">
        <v>7190</v>
      </c>
      <c r="C1690" s="265" t="s">
        <v>23819</v>
      </c>
      <c r="D1690" s="265" t="s">
        <v>8502</v>
      </c>
      <c r="E1690" s="290" t="s">
        <v>17657</v>
      </c>
    </row>
    <row r="1691" spans="1:5">
      <c r="A1691" s="265" t="str">
        <f t="shared" si="26"/>
        <v>7192</v>
      </c>
      <c r="B1691" s="265">
        <v>7192</v>
      </c>
      <c r="C1691" s="265" t="s">
        <v>23828</v>
      </c>
      <c r="D1691" s="265" t="s">
        <v>8502</v>
      </c>
      <c r="E1691" s="290" t="s">
        <v>18612</v>
      </c>
    </row>
    <row r="1692" spans="1:5">
      <c r="A1692" s="265" t="str">
        <f t="shared" si="26"/>
        <v>7193</v>
      </c>
      <c r="B1692" s="265">
        <v>7193</v>
      </c>
      <c r="C1692" s="265" t="s">
        <v>23829</v>
      </c>
      <c r="D1692" s="265" t="s">
        <v>8502</v>
      </c>
      <c r="E1692" s="290" t="s">
        <v>26479</v>
      </c>
    </row>
    <row r="1693" spans="1:5">
      <c r="A1693" s="265" t="str">
        <f t="shared" si="26"/>
        <v>7194</v>
      </c>
      <c r="B1693" s="265">
        <v>7194</v>
      </c>
      <c r="C1693" s="265" t="s">
        <v>23825</v>
      </c>
      <c r="D1693" s="265" t="s">
        <v>8500</v>
      </c>
      <c r="E1693" s="290" t="s">
        <v>8853</v>
      </c>
    </row>
    <row r="1694" spans="1:5">
      <c r="A1694" s="265" t="str">
        <f t="shared" si="26"/>
        <v>7195</v>
      </c>
      <c r="B1694" s="265">
        <v>7195</v>
      </c>
      <c r="C1694" s="265" t="s">
        <v>23822</v>
      </c>
      <c r="D1694" s="265" t="s">
        <v>8502</v>
      </c>
      <c r="E1694" s="290" t="s">
        <v>26480</v>
      </c>
    </row>
    <row r="1695" spans="1:5">
      <c r="A1695" s="265" t="str">
        <f t="shared" si="26"/>
        <v>7197</v>
      </c>
      <c r="B1695" s="265">
        <v>7197</v>
      </c>
      <c r="C1695" s="265" t="s">
        <v>23826</v>
      </c>
      <c r="D1695" s="265" t="s">
        <v>8502</v>
      </c>
      <c r="E1695" s="290" t="s">
        <v>26481</v>
      </c>
    </row>
    <row r="1696" spans="1:5">
      <c r="A1696" s="265" t="str">
        <f t="shared" si="26"/>
        <v>7212</v>
      </c>
      <c r="B1696" s="265">
        <v>7212</v>
      </c>
      <c r="C1696" s="265" t="s">
        <v>23841</v>
      </c>
      <c r="D1696" s="265" t="s">
        <v>8502</v>
      </c>
      <c r="E1696" s="290" t="s">
        <v>26482</v>
      </c>
    </row>
    <row r="1697" spans="1:5">
      <c r="A1697" s="265" t="str">
        <f t="shared" si="26"/>
        <v>7213</v>
      </c>
      <c r="B1697" s="265">
        <v>7213</v>
      </c>
      <c r="C1697" s="265" t="s">
        <v>23821</v>
      </c>
      <c r="D1697" s="265" t="s">
        <v>8500</v>
      </c>
      <c r="E1697" s="290" t="s">
        <v>9462</v>
      </c>
    </row>
    <row r="1698" spans="1:5">
      <c r="A1698" s="265" t="str">
        <f t="shared" si="26"/>
        <v>7214</v>
      </c>
      <c r="B1698" s="265">
        <v>7214</v>
      </c>
      <c r="C1698" s="265" t="s">
        <v>20760</v>
      </c>
      <c r="D1698" s="265" t="s">
        <v>8502</v>
      </c>
      <c r="E1698" s="290" t="s">
        <v>26483</v>
      </c>
    </row>
    <row r="1699" spans="1:5">
      <c r="A1699" s="265" t="str">
        <f t="shared" si="26"/>
        <v>7216</v>
      </c>
      <c r="B1699" s="265">
        <v>7216</v>
      </c>
      <c r="C1699" s="265" t="s">
        <v>20755</v>
      </c>
      <c r="D1699" s="265" t="s">
        <v>8502</v>
      </c>
      <c r="E1699" s="290" t="s">
        <v>25615</v>
      </c>
    </row>
    <row r="1700" spans="1:5">
      <c r="A1700" s="265" t="str">
        <f t="shared" si="26"/>
        <v>7219</v>
      </c>
      <c r="B1700" s="265">
        <v>7219</v>
      </c>
      <c r="C1700" s="265" t="s">
        <v>20762</v>
      </c>
      <c r="D1700" s="265" t="s">
        <v>8502</v>
      </c>
      <c r="E1700" s="290" t="s">
        <v>18985</v>
      </c>
    </row>
    <row r="1701" spans="1:5">
      <c r="A1701" s="265" t="str">
        <f t="shared" si="26"/>
        <v>7220</v>
      </c>
      <c r="B1701" s="265">
        <v>7220</v>
      </c>
      <c r="C1701" s="265" t="s">
        <v>23845</v>
      </c>
      <c r="D1701" s="265" t="s">
        <v>8502</v>
      </c>
      <c r="E1701" s="290" t="s">
        <v>26484</v>
      </c>
    </row>
    <row r="1702" spans="1:5">
      <c r="A1702" s="265" t="str">
        <f t="shared" si="26"/>
        <v>7223</v>
      </c>
      <c r="B1702" s="265">
        <v>7223</v>
      </c>
      <c r="C1702" s="265" t="s">
        <v>23835</v>
      </c>
      <c r="D1702" s="265" t="s">
        <v>8502</v>
      </c>
      <c r="E1702" s="290" t="s">
        <v>26485</v>
      </c>
    </row>
    <row r="1703" spans="1:5">
      <c r="A1703" s="265" t="str">
        <f t="shared" si="26"/>
        <v>7224</v>
      </c>
      <c r="B1703" s="265">
        <v>7224</v>
      </c>
      <c r="C1703" s="265" t="s">
        <v>23837</v>
      </c>
      <c r="D1703" s="265" t="s">
        <v>8502</v>
      </c>
      <c r="E1703" s="290" t="s">
        <v>26486</v>
      </c>
    </row>
    <row r="1704" spans="1:5">
      <c r="A1704" s="265" t="str">
        <f t="shared" si="26"/>
        <v>7225</v>
      </c>
      <c r="B1704" s="265">
        <v>7225</v>
      </c>
      <c r="C1704" s="265" t="s">
        <v>23838</v>
      </c>
      <c r="D1704" s="265" t="s">
        <v>8502</v>
      </c>
      <c r="E1704" s="290" t="s">
        <v>26487</v>
      </c>
    </row>
    <row r="1705" spans="1:5">
      <c r="A1705" s="265" t="str">
        <f t="shared" si="26"/>
        <v>7226</v>
      </c>
      <c r="B1705" s="265">
        <v>7226</v>
      </c>
      <c r="C1705" s="265" t="s">
        <v>23839</v>
      </c>
      <c r="D1705" s="265" t="s">
        <v>8502</v>
      </c>
      <c r="E1705" s="290" t="s">
        <v>26488</v>
      </c>
    </row>
    <row r="1706" spans="1:5">
      <c r="A1706" s="265" t="str">
        <f t="shared" si="26"/>
        <v>7227</v>
      </c>
      <c r="B1706" s="265">
        <v>7227</v>
      </c>
      <c r="C1706" s="265" t="s">
        <v>23840</v>
      </c>
      <c r="D1706" s="265" t="s">
        <v>8502</v>
      </c>
      <c r="E1706" s="290" t="s">
        <v>26489</v>
      </c>
    </row>
    <row r="1707" spans="1:5">
      <c r="A1707" s="265" t="str">
        <f t="shared" si="26"/>
        <v>7229</v>
      </c>
      <c r="B1707" s="265">
        <v>7229</v>
      </c>
      <c r="C1707" s="265" t="s">
        <v>23842</v>
      </c>
      <c r="D1707" s="265" t="s">
        <v>8502</v>
      </c>
      <c r="E1707" s="290" t="s">
        <v>25017</v>
      </c>
    </row>
    <row r="1708" spans="1:5">
      <c r="A1708" s="265" t="str">
        <f t="shared" si="26"/>
        <v>7230</v>
      </c>
      <c r="B1708" s="265">
        <v>7230</v>
      </c>
      <c r="C1708" s="265" t="s">
        <v>23843</v>
      </c>
      <c r="D1708" s="265" t="s">
        <v>8502</v>
      </c>
      <c r="E1708" s="290" t="s">
        <v>26490</v>
      </c>
    </row>
    <row r="1709" spans="1:5">
      <c r="A1709" s="265" t="str">
        <f t="shared" si="26"/>
        <v>7231</v>
      </c>
      <c r="B1709" s="265">
        <v>7231</v>
      </c>
      <c r="C1709" s="265" t="s">
        <v>23844</v>
      </c>
      <c r="D1709" s="265" t="s">
        <v>8502</v>
      </c>
      <c r="E1709" s="290" t="s">
        <v>26491</v>
      </c>
    </row>
    <row r="1710" spans="1:5">
      <c r="A1710" s="265" t="str">
        <f t="shared" si="26"/>
        <v>7233</v>
      </c>
      <c r="B1710" s="265">
        <v>7233</v>
      </c>
      <c r="C1710" s="265" t="s">
        <v>23847</v>
      </c>
      <c r="D1710" s="265" t="s">
        <v>8502</v>
      </c>
      <c r="E1710" s="290" t="s">
        <v>26492</v>
      </c>
    </row>
    <row r="1711" spans="1:5">
      <c r="A1711" s="265" t="str">
        <f t="shared" si="26"/>
        <v>7234</v>
      </c>
      <c r="B1711" s="265">
        <v>7234</v>
      </c>
      <c r="C1711" s="265" t="s">
        <v>23836</v>
      </c>
      <c r="D1711" s="265" t="s">
        <v>8502</v>
      </c>
      <c r="E1711" s="290" t="s">
        <v>26493</v>
      </c>
    </row>
    <row r="1712" spans="1:5">
      <c r="A1712" s="265" t="str">
        <f t="shared" si="26"/>
        <v>7237</v>
      </c>
      <c r="B1712" s="265">
        <v>7237</v>
      </c>
      <c r="C1712" s="265" t="s">
        <v>23326</v>
      </c>
      <c r="D1712" s="265" t="s">
        <v>8502</v>
      </c>
      <c r="E1712" s="290" t="s">
        <v>22058</v>
      </c>
    </row>
    <row r="1713" spans="1:5">
      <c r="A1713" s="265" t="str">
        <f t="shared" si="26"/>
        <v>7243</v>
      </c>
      <c r="B1713" s="265">
        <v>7243</v>
      </c>
      <c r="C1713" s="265" t="s">
        <v>23853</v>
      </c>
      <c r="D1713" s="265" t="s">
        <v>8500</v>
      </c>
      <c r="E1713" s="290" t="s">
        <v>18186</v>
      </c>
    </row>
    <row r="1714" spans="1:5">
      <c r="A1714" s="265" t="str">
        <f t="shared" si="26"/>
        <v>7245</v>
      </c>
      <c r="B1714" s="265">
        <v>7245</v>
      </c>
      <c r="C1714" s="265" t="s">
        <v>23833</v>
      </c>
      <c r="D1714" s="265" t="s">
        <v>8502</v>
      </c>
      <c r="E1714" s="290" t="s">
        <v>17648</v>
      </c>
    </row>
    <row r="1715" spans="1:5">
      <c r="A1715" s="265" t="str">
        <f t="shared" si="26"/>
        <v>7246</v>
      </c>
      <c r="B1715" s="265">
        <v>7246</v>
      </c>
      <c r="C1715" s="265" t="s">
        <v>23857</v>
      </c>
      <c r="D1715" s="265" t="s">
        <v>8502</v>
      </c>
      <c r="E1715" s="290" t="s">
        <v>26494</v>
      </c>
    </row>
    <row r="1716" spans="1:5">
      <c r="A1716" s="265" t="str">
        <f t="shared" si="26"/>
        <v>7247</v>
      </c>
      <c r="B1716" s="265">
        <v>7247</v>
      </c>
      <c r="C1716" s="265" t="s">
        <v>22051</v>
      </c>
      <c r="D1716" s="265" t="s">
        <v>8504</v>
      </c>
      <c r="E1716" s="290" t="s">
        <v>8772</v>
      </c>
    </row>
    <row r="1717" spans="1:5">
      <c r="A1717" s="265" t="str">
        <f t="shared" si="26"/>
        <v>7252</v>
      </c>
      <c r="B1717" s="265">
        <v>7252</v>
      </c>
      <c r="C1717" s="265" t="s">
        <v>22050</v>
      </c>
      <c r="D1717" s="265" t="s">
        <v>8504</v>
      </c>
      <c r="E1717" s="290" t="s">
        <v>8772</v>
      </c>
    </row>
    <row r="1718" spans="1:5">
      <c r="A1718" s="265" t="str">
        <f t="shared" si="26"/>
        <v>7253</v>
      </c>
      <c r="B1718" s="265">
        <v>7253</v>
      </c>
      <c r="C1718" s="265" t="s">
        <v>23898</v>
      </c>
      <c r="D1718" s="265" t="s">
        <v>8591</v>
      </c>
      <c r="E1718" s="290" t="s">
        <v>26495</v>
      </c>
    </row>
    <row r="1719" spans="1:5">
      <c r="A1719" s="265" t="str">
        <f t="shared" si="26"/>
        <v>7256</v>
      </c>
      <c r="B1719" s="265">
        <v>7256</v>
      </c>
      <c r="C1719" s="265" t="s">
        <v>23902</v>
      </c>
      <c r="D1719" s="265" t="s">
        <v>8502</v>
      </c>
      <c r="E1719" s="290" t="s">
        <v>8696</v>
      </c>
    </row>
    <row r="1720" spans="1:5">
      <c r="A1720" s="265" t="str">
        <f t="shared" si="26"/>
        <v>7258</v>
      </c>
      <c r="B1720" s="265">
        <v>7258</v>
      </c>
      <c r="C1720" s="265" t="s">
        <v>23903</v>
      </c>
      <c r="D1720" s="265" t="s">
        <v>8502</v>
      </c>
      <c r="E1720" s="290" t="s">
        <v>8674</v>
      </c>
    </row>
    <row r="1721" spans="1:5">
      <c r="A1721" s="265" t="str">
        <f t="shared" si="26"/>
        <v>7260</v>
      </c>
      <c r="B1721" s="265">
        <v>7260</v>
      </c>
      <c r="C1721" s="265" t="s">
        <v>23901</v>
      </c>
      <c r="D1721" s="265" t="s">
        <v>8502</v>
      </c>
      <c r="E1721" s="290" t="s">
        <v>8528</v>
      </c>
    </row>
    <row r="1722" spans="1:5">
      <c r="A1722" s="265" t="str">
        <f t="shared" si="26"/>
        <v>7266</v>
      </c>
      <c r="B1722" s="265">
        <v>7266</v>
      </c>
      <c r="C1722" s="265" t="s">
        <v>26496</v>
      </c>
      <c r="D1722" s="265" t="s">
        <v>8673</v>
      </c>
      <c r="E1722" s="290" t="s">
        <v>26497</v>
      </c>
    </row>
    <row r="1723" spans="1:5">
      <c r="A1723" s="265" t="str">
        <f t="shared" si="26"/>
        <v>7267</v>
      </c>
      <c r="B1723" s="265">
        <v>7267</v>
      </c>
      <c r="C1723" s="265" t="s">
        <v>26498</v>
      </c>
      <c r="D1723" s="265" t="s">
        <v>8502</v>
      </c>
      <c r="E1723" s="290" t="s">
        <v>8809</v>
      </c>
    </row>
    <row r="1724" spans="1:5">
      <c r="A1724" s="265" t="str">
        <f t="shared" si="26"/>
        <v>7268</v>
      </c>
      <c r="B1724" s="265">
        <v>7268</v>
      </c>
      <c r="C1724" s="265" t="s">
        <v>26499</v>
      </c>
      <c r="D1724" s="265" t="s">
        <v>8502</v>
      </c>
      <c r="E1724" s="290" t="s">
        <v>8639</v>
      </c>
    </row>
    <row r="1725" spans="1:5">
      <c r="A1725" s="265" t="str">
        <f t="shared" si="26"/>
        <v>7270</v>
      </c>
      <c r="B1725" s="265">
        <v>7270</v>
      </c>
      <c r="C1725" s="265" t="s">
        <v>26500</v>
      </c>
      <c r="D1725" s="265" t="s">
        <v>8502</v>
      </c>
      <c r="E1725" s="290" t="s">
        <v>10774</v>
      </c>
    </row>
    <row r="1726" spans="1:5">
      <c r="A1726" s="265" t="str">
        <f t="shared" si="26"/>
        <v>7271</v>
      </c>
      <c r="B1726" s="265">
        <v>7271</v>
      </c>
      <c r="C1726" s="265" t="s">
        <v>26501</v>
      </c>
      <c r="D1726" s="265" t="s">
        <v>8502</v>
      </c>
      <c r="E1726" s="290" t="s">
        <v>8764</v>
      </c>
    </row>
    <row r="1727" spans="1:5">
      <c r="A1727" s="265" t="str">
        <f t="shared" si="26"/>
        <v>7272</v>
      </c>
      <c r="B1727" s="265">
        <v>7272</v>
      </c>
      <c r="C1727" s="265" t="s">
        <v>26502</v>
      </c>
      <c r="D1727" s="265" t="s">
        <v>8502</v>
      </c>
      <c r="E1727" s="290" t="s">
        <v>8542</v>
      </c>
    </row>
    <row r="1728" spans="1:5">
      <c r="A1728" s="265" t="str">
        <f t="shared" si="26"/>
        <v>7274</v>
      </c>
      <c r="B1728" s="265">
        <v>7274</v>
      </c>
      <c r="C1728" s="265" t="s">
        <v>23906</v>
      </c>
      <c r="D1728" s="265" t="s">
        <v>8502</v>
      </c>
      <c r="E1728" s="290" t="s">
        <v>25668</v>
      </c>
    </row>
    <row r="1729" spans="1:5">
      <c r="A1729" s="265" t="str">
        <f t="shared" si="26"/>
        <v>7288</v>
      </c>
      <c r="B1729" s="265">
        <v>7288</v>
      </c>
      <c r="C1729" s="265" t="s">
        <v>23923</v>
      </c>
      <c r="D1729" s="265" t="s">
        <v>8498</v>
      </c>
      <c r="E1729" s="290" t="s">
        <v>17725</v>
      </c>
    </row>
    <row r="1730" spans="1:5">
      <c r="A1730" s="265" t="str">
        <f t="shared" si="26"/>
        <v>7292</v>
      </c>
      <c r="B1730" s="265">
        <v>7292</v>
      </c>
      <c r="C1730" s="265" t="s">
        <v>23920</v>
      </c>
      <c r="D1730" s="265" t="s">
        <v>8498</v>
      </c>
      <c r="E1730" s="290" t="s">
        <v>25324</v>
      </c>
    </row>
    <row r="1731" spans="1:5">
      <c r="A1731" s="265" t="str">
        <f t="shared" ref="A1731:A1794" si="27">IF(ISERROR(SEARCH("/",B1731)=6),TRIM(CLEAN(B1731)),IF(SEARCH("/",B1731)=6,IF(LEN(TRIM(CLEAN(B1731)))=7,LEFT(TRIM(CLEAN(B1731)),6)&amp;"00"&amp;RIGHT(TRIM(CLEAN(B1731)),1),LEFT(TRIM(CLEAN(B1731)),6)&amp;"0"&amp;RIGHT(TRIM(CLEAN(B1731)),2)),TRIM(CLEAN(B1731))))</f>
        <v>7293</v>
      </c>
      <c r="B1731" s="265">
        <v>7293</v>
      </c>
      <c r="C1731" s="265" t="s">
        <v>23921</v>
      </c>
      <c r="D1731" s="265" t="s">
        <v>8498</v>
      </c>
      <c r="E1731" s="290" t="s">
        <v>26503</v>
      </c>
    </row>
    <row r="1732" spans="1:5">
      <c r="A1732" s="265" t="str">
        <f t="shared" si="27"/>
        <v>7304</v>
      </c>
      <c r="B1732" s="265">
        <v>7304</v>
      </c>
      <c r="C1732" s="265" t="s">
        <v>23916</v>
      </c>
      <c r="D1732" s="265" t="s">
        <v>8498</v>
      </c>
      <c r="E1732" s="290" t="s">
        <v>26309</v>
      </c>
    </row>
    <row r="1733" spans="1:5">
      <c r="A1733" s="265" t="str">
        <f t="shared" si="27"/>
        <v>7306</v>
      </c>
      <c r="B1733" s="265">
        <v>7306</v>
      </c>
      <c r="C1733" s="265" t="s">
        <v>23922</v>
      </c>
      <c r="D1733" s="265" t="s">
        <v>8498</v>
      </c>
      <c r="E1733" s="290" t="s">
        <v>17530</v>
      </c>
    </row>
    <row r="1734" spans="1:5">
      <c r="A1734" s="265" t="str">
        <f t="shared" si="27"/>
        <v>7307</v>
      </c>
      <c r="B1734" s="265">
        <v>7307</v>
      </c>
      <c r="C1734" s="265" t="s">
        <v>21497</v>
      </c>
      <c r="D1734" s="265" t="s">
        <v>8498</v>
      </c>
      <c r="E1734" s="290" t="s">
        <v>20605</v>
      </c>
    </row>
    <row r="1735" spans="1:5">
      <c r="A1735" s="265" t="str">
        <f t="shared" si="27"/>
        <v>7311</v>
      </c>
      <c r="B1735" s="265">
        <v>7311</v>
      </c>
      <c r="C1735" s="265" t="s">
        <v>23919</v>
      </c>
      <c r="D1735" s="265" t="s">
        <v>8498</v>
      </c>
      <c r="E1735" s="290" t="s">
        <v>16967</v>
      </c>
    </row>
    <row r="1736" spans="1:5">
      <c r="A1736" s="265" t="str">
        <f t="shared" si="27"/>
        <v>7313</v>
      </c>
      <c r="B1736" s="265">
        <v>7313</v>
      </c>
      <c r="C1736" s="265" t="s">
        <v>23913</v>
      </c>
      <c r="D1736" s="265" t="s">
        <v>8498</v>
      </c>
      <c r="E1736" s="290" t="s">
        <v>16353</v>
      </c>
    </row>
    <row r="1737" spans="1:5">
      <c r="A1737" s="265" t="str">
        <f t="shared" si="27"/>
        <v>7314</v>
      </c>
      <c r="B1737" s="265">
        <v>7314</v>
      </c>
      <c r="C1737" s="265" t="s">
        <v>23915</v>
      </c>
      <c r="D1737" s="265" t="s">
        <v>8498</v>
      </c>
      <c r="E1737" s="290" t="s">
        <v>26504</v>
      </c>
    </row>
    <row r="1738" spans="1:5">
      <c r="A1738" s="265" t="str">
        <f t="shared" si="27"/>
        <v>7317</v>
      </c>
      <c r="B1738" s="265">
        <v>7317</v>
      </c>
      <c r="C1738" s="265" t="s">
        <v>23350</v>
      </c>
      <c r="D1738" s="265" t="s">
        <v>8506</v>
      </c>
      <c r="E1738" s="290" t="s">
        <v>23231</v>
      </c>
    </row>
    <row r="1739" spans="1:5">
      <c r="A1739" s="265" t="str">
        <f t="shared" si="27"/>
        <v>7319</v>
      </c>
      <c r="B1739" s="265">
        <v>7319</v>
      </c>
      <c r="C1739" s="265" t="s">
        <v>23914</v>
      </c>
      <c r="D1739" s="265" t="s">
        <v>8498</v>
      </c>
      <c r="E1739" s="290" t="s">
        <v>13050</v>
      </c>
    </row>
    <row r="1740" spans="1:5">
      <c r="A1740" s="265" t="str">
        <f t="shared" si="27"/>
        <v>7334</v>
      </c>
      <c r="B1740" s="265">
        <v>7334</v>
      </c>
      <c r="C1740" s="265" t="s">
        <v>19246</v>
      </c>
      <c r="D1740" s="265" t="s">
        <v>8498</v>
      </c>
      <c r="E1740" s="290" t="s">
        <v>8857</v>
      </c>
    </row>
    <row r="1741" spans="1:5">
      <c r="A1741" s="265" t="str">
        <f t="shared" si="27"/>
        <v>7340</v>
      </c>
      <c r="B1741" s="265">
        <v>7340</v>
      </c>
      <c r="C1741" s="265" t="s">
        <v>21644</v>
      </c>
      <c r="D1741" s="265" t="s">
        <v>8498</v>
      </c>
      <c r="E1741" s="290" t="s">
        <v>26505</v>
      </c>
    </row>
    <row r="1742" spans="1:5">
      <c r="A1742" s="265" t="str">
        <f t="shared" si="27"/>
        <v>7342</v>
      </c>
      <c r="B1742" s="265">
        <v>7342</v>
      </c>
      <c r="C1742" s="265" t="s">
        <v>23929</v>
      </c>
      <c r="D1742" s="265" t="s">
        <v>8506</v>
      </c>
      <c r="E1742" s="290" t="s">
        <v>8691</v>
      </c>
    </row>
    <row r="1743" spans="1:5">
      <c r="A1743" s="265" t="str">
        <f t="shared" si="27"/>
        <v>7343</v>
      </c>
      <c r="B1743" s="265">
        <v>7343</v>
      </c>
      <c r="C1743" s="265" t="s">
        <v>23911</v>
      </c>
      <c r="D1743" s="265" t="s">
        <v>8498</v>
      </c>
      <c r="E1743" s="290" t="s">
        <v>9914</v>
      </c>
    </row>
    <row r="1744" spans="1:5">
      <c r="A1744" s="265" t="str">
        <f t="shared" si="27"/>
        <v>7348</v>
      </c>
      <c r="B1744" s="265">
        <v>7348</v>
      </c>
      <c r="C1744" s="265" t="s">
        <v>23912</v>
      </c>
      <c r="D1744" s="265" t="s">
        <v>8498</v>
      </c>
      <c r="E1744" s="290" t="s">
        <v>26136</v>
      </c>
    </row>
    <row r="1745" spans="1:5">
      <c r="A1745" s="265" t="str">
        <f t="shared" si="27"/>
        <v>7350</v>
      </c>
      <c r="B1745" s="265">
        <v>7350</v>
      </c>
      <c r="C1745" s="265" t="s">
        <v>26506</v>
      </c>
      <c r="D1745" s="265" t="s">
        <v>8498</v>
      </c>
      <c r="E1745" s="290" t="s">
        <v>26507</v>
      </c>
    </row>
    <row r="1746" spans="1:5">
      <c r="A1746" s="265" t="str">
        <f t="shared" si="27"/>
        <v>7353</v>
      </c>
      <c r="B1746" s="265">
        <v>7353</v>
      </c>
      <c r="C1746" s="265" t="s">
        <v>26508</v>
      </c>
      <c r="D1746" s="265" t="s">
        <v>8498</v>
      </c>
      <c r="E1746" s="290" t="s">
        <v>25536</v>
      </c>
    </row>
    <row r="1747" spans="1:5">
      <c r="A1747" s="265" t="str">
        <f t="shared" si="27"/>
        <v>7356</v>
      </c>
      <c r="B1747" s="265">
        <v>7356</v>
      </c>
      <c r="C1747" s="265" t="s">
        <v>26509</v>
      </c>
      <c r="D1747" s="265" t="s">
        <v>8498</v>
      </c>
      <c r="E1747" s="290" t="s">
        <v>16635</v>
      </c>
    </row>
    <row r="1748" spans="1:5">
      <c r="A1748" s="265" t="str">
        <f t="shared" si="27"/>
        <v>7524</v>
      </c>
      <c r="B1748" s="265">
        <v>7524</v>
      </c>
      <c r="C1748" s="265" t="s">
        <v>23934</v>
      </c>
      <c r="D1748" s="265" t="s">
        <v>8502</v>
      </c>
      <c r="E1748" s="290" t="s">
        <v>18191</v>
      </c>
    </row>
    <row r="1749" spans="1:5">
      <c r="A1749" s="265" t="str">
        <f t="shared" si="27"/>
        <v>7525</v>
      </c>
      <c r="B1749" s="265">
        <v>7525</v>
      </c>
      <c r="C1749" s="265" t="s">
        <v>23933</v>
      </c>
      <c r="D1749" s="265" t="s">
        <v>8502</v>
      </c>
      <c r="E1749" s="290" t="s">
        <v>18190</v>
      </c>
    </row>
    <row r="1750" spans="1:5">
      <c r="A1750" s="265" t="str">
        <f t="shared" si="27"/>
        <v>7528</v>
      </c>
      <c r="B1750" s="265">
        <v>7528</v>
      </c>
      <c r="C1750" s="265" t="s">
        <v>23942</v>
      </c>
      <c r="D1750" s="265" t="s">
        <v>8502</v>
      </c>
      <c r="E1750" s="290" t="s">
        <v>11731</v>
      </c>
    </row>
    <row r="1751" spans="1:5">
      <c r="A1751" s="265" t="str">
        <f t="shared" si="27"/>
        <v>7543</v>
      </c>
      <c r="B1751" s="265">
        <v>7543</v>
      </c>
      <c r="C1751" s="265" t="s">
        <v>23452</v>
      </c>
      <c r="D1751" s="265" t="s">
        <v>8502</v>
      </c>
      <c r="E1751" s="290" t="s">
        <v>17676</v>
      </c>
    </row>
    <row r="1752" spans="1:5">
      <c r="A1752" s="265" t="str">
        <f t="shared" si="27"/>
        <v>7552</v>
      </c>
      <c r="B1752" s="265">
        <v>7552</v>
      </c>
      <c r="C1752" s="265" t="s">
        <v>22957</v>
      </c>
      <c r="D1752" s="265" t="s">
        <v>8502</v>
      </c>
      <c r="E1752" s="290" t="s">
        <v>26007</v>
      </c>
    </row>
    <row r="1753" spans="1:5">
      <c r="A1753" s="265" t="str">
        <f t="shared" si="27"/>
        <v>7568</v>
      </c>
      <c r="B1753" s="265">
        <v>7568</v>
      </c>
      <c r="C1753" s="265" t="s">
        <v>19698</v>
      </c>
      <c r="D1753" s="265" t="s">
        <v>8502</v>
      </c>
      <c r="E1753" s="290" t="s">
        <v>10404</v>
      </c>
    </row>
    <row r="1754" spans="1:5">
      <c r="A1754" s="265" t="str">
        <f t="shared" si="27"/>
        <v>7569</v>
      </c>
      <c r="B1754" s="265">
        <v>7569</v>
      </c>
      <c r="C1754" s="265" t="s">
        <v>21614</v>
      </c>
      <c r="D1754" s="265" t="s">
        <v>8502</v>
      </c>
      <c r="E1754" s="290" t="s">
        <v>26510</v>
      </c>
    </row>
    <row r="1755" spans="1:5">
      <c r="A1755" s="265" t="str">
        <f t="shared" si="27"/>
        <v>7572</v>
      </c>
      <c r="B1755" s="265">
        <v>7572</v>
      </c>
      <c r="C1755" s="265" t="s">
        <v>23425</v>
      </c>
      <c r="D1755" s="265" t="s">
        <v>8502</v>
      </c>
      <c r="E1755" s="290" t="s">
        <v>9496</v>
      </c>
    </row>
    <row r="1756" spans="1:5">
      <c r="A1756" s="265" t="str">
        <f t="shared" si="27"/>
        <v>7576</v>
      </c>
      <c r="B1756" s="265">
        <v>7576</v>
      </c>
      <c r="C1756" s="265" t="s">
        <v>23423</v>
      </c>
      <c r="D1756" s="265" t="s">
        <v>8502</v>
      </c>
      <c r="E1756" s="290" t="s">
        <v>26511</v>
      </c>
    </row>
    <row r="1757" spans="1:5">
      <c r="A1757" s="265" t="str">
        <f t="shared" si="27"/>
        <v>7581</v>
      </c>
      <c r="B1757" s="265">
        <v>7581</v>
      </c>
      <c r="C1757" s="265" t="s">
        <v>23334</v>
      </c>
      <c r="D1757" s="265" t="s">
        <v>8502</v>
      </c>
      <c r="E1757" s="290" t="s">
        <v>8531</v>
      </c>
    </row>
    <row r="1758" spans="1:5">
      <c r="A1758" s="265" t="str">
        <f t="shared" si="27"/>
        <v>7583</v>
      </c>
      <c r="B1758" s="265">
        <v>7583</v>
      </c>
      <c r="C1758" s="265" t="s">
        <v>19705</v>
      </c>
      <c r="D1758" s="265" t="s">
        <v>8502</v>
      </c>
      <c r="E1758" s="290" t="s">
        <v>8704</v>
      </c>
    </row>
    <row r="1759" spans="1:5">
      <c r="A1759" s="265" t="str">
        <f t="shared" si="27"/>
        <v>7584</v>
      </c>
      <c r="B1759" s="265">
        <v>7584</v>
      </c>
      <c r="C1759" s="265" t="s">
        <v>19699</v>
      </c>
      <c r="D1759" s="265" t="s">
        <v>8502</v>
      </c>
      <c r="E1759" s="290" t="s">
        <v>8635</v>
      </c>
    </row>
    <row r="1760" spans="1:5">
      <c r="A1760" s="265" t="str">
        <f t="shared" si="27"/>
        <v>7588</v>
      </c>
      <c r="B1760" s="265">
        <v>7588</v>
      </c>
      <c r="C1760" s="265" t="s">
        <v>19485</v>
      </c>
      <c r="D1760" s="265" t="s">
        <v>8502</v>
      </c>
      <c r="E1760" s="290" t="s">
        <v>15192</v>
      </c>
    </row>
    <row r="1761" spans="1:5">
      <c r="A1761" s="265" t="str">
        <f t="shared" si="27"/>
        <v>7592</v>
      </c>
      <c r="B1761" s="265">
        <v>7592</v>
      </c>
      <c r="C1761" s="265" t="s">
        <v>23947</v>
      </c>
      <c r="D1761" s="265" t="s">
        <v>8504</v>
      </c>
      <c r="E1761" s="290" t="s">
        <v>9207</v>
      </c>
    </row>
    <row r="1762" spans="1:5">
      <c r="A1762" s="265" t="str">
        <f t="shared" si="27"/>
        <v>7595</v>
      </c>
      <c r="B1762" s="265">
        <v>7595</v>
      </c>
      <c r="C1762" s="265" t="s">
        <v>22625</v>
      </c>
      <c r="D1762" s="265" t="s">
        <v>8504</v>
      </c>
      <c r="E1762" s="290" t="s">
        <v>9487</v>
      </c>
    </row>
    <row r="1763" spans="1:5">
      <c r="A1763" s="265" t="str">
        <f t="shared" si="27"/>
        <v>7602</v>
      </c>
      <c r="B1763" s="265">
        <v>7602</v>
      </c>
      <c r="C1763" s="265" t="s">
        <v>23987</v>
      </c>
      <c r="D1763" s="265" t="s">
        <v>8502</v>
      </c>
      <c r="E1763" s="290" t="s">
        <v>26512</v>
      </c>
    </row>
    <row r="1764" spans="1:5">
      <c r="A1764" s="265" t="str">
        <f t="shared" si="27"/>
        <v>7603</v>
      </c>
      <c r="B1764" s="265">
        <v>7603</v>
      </c>
      <c r="C1764" s="265" t="s">
        <v>23988</v>
      </c>
      <c r="D1764" s="265" t="s">
        <v>8502</v>
      </c>
      <c r="E1764" s="290" t="s">
        <v>8730</v>
      </c>
    </row>
    <row r="1765" spans="1:5">
      <c r="A1765" s="265" t="str">
        <f t="shared" si="27"/>
        <v>7604</v>
      </c>
      <c r="B1765" s="265">
        <v>7604</v>
      </c>
      <c r="C1765" s="265" t="s">
        <v>23960</v>
      </c>
      <c r="D1765" s="265" t="s">
        <v>8502</v>
      </c>
      <c r="E1765" s="290" t="s">
        <v>18913</v>
      </c>
    </row>
    <row r="1766" spans="1:5">
      <c r="A1766" s="265" t="str">
        <f t="shared" si="27"/>
        <v>7606</v>
      </c>
      <c r="B1766" s="265">
        <v>7606</v>
      </c>
      <c r="C1766" s="265" t="s">
        <v>23970</v>
      </c>
      <c r="D1766" s="265" t="s">
        <v>8502</v>
      </c>
      <c r="E1766" s="290" t="s">
        <v>19002</v>
      </c>
    </row>
    <row r="1767" spans="1:5">
      <c r="A1767" s="265" t="str">
        <f t="shared" si="27"/>
        <v>7608</v>
      </c>
      <c r="B1767" s="265">
        <v>7608</v>
      </c>
      <c r="C1767" s="265" t="s">
        <v>21108</v>
      </c>
      <c r="D1767" s="265" t="s">
        <v>8502</v>
      </c>
      <c r="E1767" s="290" t="s">
        <v>16386</v>
      </c>
    </row>
    <row r="1768" spans="1:5">
      <c r="A1768" s="265" t="str">
        <f t="shared" si="27"/>
        <v>7610</v>
      </c>
      <c r="B1768" s="265">
        <v>7610</v>
      </c>
      <c r="C1768" s="265" t="s">
        <v>24000</v>
      </c>
      <c r="D1768" s="265" t="s">
        <v>8502</v>
      </c>
      <c r="E1768" s="290" t="s">
        <v>26513</v>
      </c>
    </row>
    <row r="1769" spans="1:5">
      <c r="A1769" s="265" t="str">
        <f t="shared" si="27"/>
        <v>7611</v>
      </c>
      <c r="B1769" s="265">
        <v>7611</v>
      </c>
      <c r="C1769" s="265" t="s">
        <v>24004</v>
      </c>
      <c r="D1769" s="265" t="s">
        <v>8502</v>
      </c>
      <c r="E1769" s="290" t="s">
        <v>26514</v>
      </c>
    </row>
    <row r="1770" spans="1:5">
      <c r="A1770" s="265" t="str">
        <f t="shared" si="27"/>
        <v>7612</v>
      </c>
      <c r="B1770" s="265">
        <v>7612</v>
      </c>
      <c r="C1770" s="265" t="s">
        <v>24005</v>
      </c>
      <c r="D1770" s="265" t="s">
        <v>8502</v>
      </c>
      <c r="E1770" s="290" t="s">
        <v>26515</v>
      </c>
    </row>
    <row r="1771" spans="1:5">
      <c r="A1771" s="265" t="str">
        <f t="shared" si="27"/>
        <v>7613</v>
      </c>
      <c r="B1771" s="265">
        <v>7613</v>
      </c>
      <c r="C1771" s="265" t="s">
        <v>23994</v>
      </c>
      <c r="D1771" s="265" t="s">
        <v>8502</v>
      </c>
      <c r="E1771" s="290" t="s">
        <v>26516</v>
      </c>
    </row>
    <row r="1772" spans="1:5">
      <c r="A1772" s="265" t="str">
        <f t="shared" si="27"/>
        <v>7614</v>
      </c>
      <c r="B1772" s="265">
        <v>7614</v>
      </c>
      <c r="C1772" s="265" t="s">
        <v>23997</v>
      </c>
      <c r="D1772" s="265" t="s">
        <v>8502</v>
      </c>
      <c r="E1772" s="290" t="s">
        <v>26517</v>
      </c>
    </row>
    <row r="1773" spans="1:5">
      <c r="A1773" s="265" t="str">
        <f t="shared" si="27"/>
        <v>7615</v>
      </c>
      <c r="B1773" s="265">
        <v>7615</v>
      </c>
      <c r="C1773" s="265" t="s">
        <v>24001</v>
      </c>
      <c r="D1773" s="265" t="s">
        <v>8502</v>
      </c>
      <c r="E1773" s="290" t="s">
        <v>26518</v>
      </c>
    </row>
    <row r="1774" spans="1:5">
      <c r="A1774" s="265" t="str">
        <f t="shared" si="27"/>
        <v>7616</v>
      </c>
      <c r="B1774" s="265">
        <v>7616</v>
      </c>
      <c r="C1774" s="265" t="s">
        <v>24003</v>
      </c>
      <c r="D1774" s="265" t="s">
        <v>8502</v>
      </c>
      <c r="E1774" s="290" t="s">
        <v>26519</v>
      </c>
    </row>
    <row r="1775" spans="1:5">
      <c r="A1775" s="265" t="str">
        <f t="shared" si="27"/>
        <v>7617</v>
      </c>
      <c r="B1775" s="265">
        <v>7617</v>
      </c>
      <c r="C1775" s="265" t="s">
        <v>24002</v>
      </c>
      <c r="D1775" s="265" t="s">
        <v>8502</v>
      </c>
      <c r="E1775" s="290" t="s">
        <v>26520</v>
      </c>
    </row>
    <row r="1776" spans="1:5">
      <c r="A1776" s="265" t="str">
        <f t="shared" si="27"/>
        <v>7618</v>
      </c>
      <c r="B1776" s="265">
        <v>7618</v>
      </c>
      <c r="C1776" s="265" t="s">
        <v>23998</v>
      </c>
      <c r="D1776" s="265" t="s">
        <v>8502</v>
      </c>
      <c r="E1776" s="290" t="s">
        <v>26521</v>
      </c>
    </row>
    <row r="1777" spans="1:5">
      <c r="A1777" s="265" t="str">
        <f t="shared" si="27"/>
        <v>7619</v>
      </c>
      <c r="B1777" s="265">
        <v>7619</v>
      </c>
      <c r="C1777" s="265" t="s">
        <v>23995</v>
      </c>
      <c r="D1777" s="265" t="s">
        <v>8502</v>
      </c>
      <c r="E1777" s="290" t="s">
        <v>26522</v>
      </c>
    </row>
    <row r="1778" spans="1:5">
      <c r="A1778" s="265" t="str">
        <f t="shared" si="27"/>
        <v>7620</v>
      </c>
      <c r="B1778" s="265">
        <v>7620</v>
      </c>
      <c r="C1778" s="265" t="s">
        <v>23999</v>
      </c>
      <c r="D1778" s="265" t="s">
        <v>8502</v>
      </c>
      <c r="E1778" s="290" t="s">
        <v>26523</v>
      </c>
    </row>
    <row r="1779" spans="1:5">
      <c r="A1779" s="265" t="str">
        <f t="shared" si="27"/>
        <v>7622</v>
      </c>
      <c r="B1779" s="265">
        <v>7622</v>
      </c>
      <c r="C1779" s="265" t="s">
        <v>24010</v>
      </c>
      <c r="D1779" s="265" t="s">
        <v>8502</v>
      </c>
      <c r="E1779" s="290" t="s">
        <v>26524</v>
      </c>
    </row>
    <row r="1780" spans="1:5">
      <c r="A1780" s="265" t="str">
        <f t="shared" si="27"/>
        <v>7623</v>
      </c>
      <c r="B1780" s="265">
        <v>7623</v>
      </c>
      <c r="C1780" s="265" t="s">
        <v>24013</v>
      </c>
      <c r="D1780" s="265" t="s">
        <v>8502</v>
      </c>
      <c r="E1780" s="290" t="s">
        <v>26525</v>
      </c>
    </row>
    <row r="1781" spans="1:5">
      <c r="A1781" s="265" t="str">
        <f t="shared" si="27"/>
        <v>7624</v>
      </c>
      <c r="B1781" s="265">
        <v>7624</v>
      </c>
      <c r="C1781" s="265" t="s">
        <v>24011</v>
      </c>
      <c r="D1781" s="265" t="s">
        <v>8502</v>
      </c>
      <c r="E1781" s="290" t="s">
        <v>26526</v>
      </c>
    </row>
    <row r="1782" spans="1:5">
      <c r="A1782" s="265" t="str">
        <f t="shared" si="27"/>
        <v>7625</v>
      </c>
      <c r="B1782" s="265">
        <v>7625</v>
      </c>
      <c r="C1782" s="265" t="s">
        <v>24012</v>
      </c>
      <c r="D1782" s="265" t="s">
        <v>8502</v>
      </c>
      <c r="E1782" s="290" t="s">
        <v>26527</v>
      </c>
    </row>
    <row r="1783" spans="1:5">
      <c r="A1783" s="265" t="str">
        <f t="shared" si="27"/>
        <v>7640</v>
      </c>
      <c r="B1783" s="265">
        <v>7640</v>
      </c>
      <c r="C1783" s="265" t="s">
        <v>24020</v>
      </c>
      <c r="D1783" s="265" t="s">
        <v>8502</v>
      </c>
      <c r="E1783" s="290" t="s">
        <v>26528</v>
      </c>
    </row>
    <row r="1784" spans="1:5">
      <c r="A1784" s="265" t="str">
        <f t="shared" si="27"/>
        <v>7660</v>
      </c>
      <c r="B1784" s="265">
        <v>7660</v>
      </c>
      <c r="C1784" s="265" t="s">
        <v>24383</v>
      </c>
      <c r="D1784" s="265" t="s">
        <v>8510</v>
      </c>
      <c r="E1784" s="290" t="s">
        <v>24384</v>
      </c>
    </row>
    <row r="1785" spans="1:5">
      <c r="A1785" s="265" t="str">
        <f t="shared" si="27"/>
        <v>7661</v>
      </c>
      <c r="B1785" s="265">
        <v>7661</v>
      </c>
      <c r="C1785" s="265" t="s">
        <v>24076</v>
      </c>
      <c r="D1785" s="265" t="s">
        <v>8510</v>
      </c>
      <c r="E1785" s="290" t="s">
        <v>24077</v>
      </c>
    </row>
    <row r="1786" spans="1:5">
      <c r="A1786" s="265" t="str">
        <f t="shared" si="27"/>
        <v>7667</v>
      </c>
      <c r="B1786" s="265">
        <v>7667</v>
      </c>
      <c r="C1786" s="265" t="s">
        <v>24381</v>
      </c>
      <c r="D1786" s="265" t="s">
        <v>8510</v>
      </c>
      <c r="E1786" s="290" t="s">
        <v>24382</v>
      </c>
    </row>
    <row r="1787" spans="1:5">
      <c r="A1787" s="265" t="str">
        <f t="shared" si="27"/>
        <v>7672</v>
      </c>
      <c r="B1787" s="265">
        <v>7672</v>
      </c>
      <c r="C1787" s="265" t="s">
        <v>24068</v>
      </c>
      <c r="D1787" s="265" t="s">
        <v>8510</v>
      </c>
      <c r="E1787" s="290" t="s">
        <v>24069</v>
      </c>
    </row>
    <row r="1788" spans="1:5">
      <c r="A1788" s="265" t="str">
        <f t="shared" si="27"/>
        <v>7676</v>
      </c>
      <c r="B1788" s="265">
        <v>7676</v>
      </c>
      <c r="C1788" s="265" t="s">
        <v>24385</v>
      </c>
      <c r="D1788" s="265" t="s">
        <v>8510</v>
      </c>
      <c r="E1788" s="290" t="s">
        <v>24386</v>
      </c>
    </row>
    <row r="1789" spans="1:5">
      <c r="A1789" s="265" t="str">
        <f t="shared" si="27"/>
        <v>7690</v>
      </c>
      <c r="B1789" s="265">
        <v>7690</v>
      </c>
      <c r="C1789" s="265" t="s">
        <v>24072</v>
      </c>
      <c r="D1789" s="265" t="s">
        <v>8510</v>
      </c>
      <c r="E1789" s="290" t="s">
        <v>24073</v>
      </c>
    </row>
    <row r="1790" spans="1:5">
      <c r="A1790" s="265" t="str">
        <f t="shared" si="27"/>
        <v>7691</v>
      </c>
      <c r="B1790" s="265">
        <v>7691</v>
      </c>
      <c r="C1790" s="265" t="s">
        <v>24091</v>
      </c>
      <c r="D1790" s="265" t="s">
        <v>8510</v>
      </c>
      <c r="E1790" s="290" t="s">
        <v>11954</v>
      </c>
    </row>
    <row r="1791" spans="1:5">
      <c r="A1791" s="265" t="str">
        <f t="shared" si="27"/>
        <v>7692</v>
      </c>
      <c r="B1791" s="265">
        <v>7692</v>
      </c>
      <c r="C1791" s="265" t="s">
        <v>24099</v>
      </c>
      <c r="D1791" s="265" t="s">
        <v>8510</v>
      </c>
      <c r="E1791" s="290" t="s">
        <v>26529</v>
      </c>
    </row>
    <row r="1792" spans="1:5">
      <c r="A1792" s="265" t="str">
        <f t="shared" si="27"/>
        <v>7693</v>
      </c>
      <c r="B1792" s="265">
        <v>7693</v>
      </c>
      <c r="C1792" s="265" t="s">
        <v>24098</v>
      </c>
      <c r="D1792" s="265" t="s">
        <v>8510</v>
      </c>
      <c r="E1792" s="290" t="s">
        <v>26530</v>
      </c>
    </row>
    <row r="1793" spans="1:5">
      <c r="A1793" s="265" t="str">
        <f t="shared" si="27"/>
        <v>7694</v>
      </c>
      <c r="B1793" s="265">
        <v>7694</v>
      </c>
      <c r="C1793" s="265" t="s">
        <v>24097</v>
      </c>
      <c r="D1793" s="265" t="s">
        <v>8510</v>
      </c>
      <c r="E1793" s="290" t="s">
        <v>26531</v>
      </c>
    </row>
    <row r="1794" spans="1:5">
      <c r="A1794" s="265" t="str">
        <f t="shared" si="27"/>
        <v>7695</v>
      </c>
      <c r="B1794" s="265">
        <v>7695</v>
      </c>
      <c r="C1794" s="265" t="s">
        <v>24100</v>
      </c>
      <c r="D1794" s="265" t="s">
        <v>8510</v>
      </c>
      <c r="E1794" s="290" t="s">
        <v>26532</v>
      </c>
    </row>
    <row r="1795" spans="1:5">
      <c r="A1795" s="265" t="str">
        <f t="shared" ref="A1795:A1858" si="28">IF(ISERROR(SEARCH("/",B1795)=6),TRIM(CLEAN(B1795)),IF(SEARCH("/",B1795)=6,IF(LEN(TRIM(CLEAN(B1795)))=7,LEFT(TRIM(CLEAN(B1795)),6)&amp;"00"&amp;RIGHT(TRIM(CLEAN(B1795)),1),LEFT(TRIM(CLEAN(B1795)),6)&amp;"0"&amp;RIGHT(TRIM(CLEAN(B1795)),2)),TRIM(CLEAN(B1795))))</f>
        <v>7696</v>
      </c>
      <c r="B1795" s="265">
        <v>7696</v>
      </c>
      <c r="C1795" s="265" t="s">
        <v>24095</v>
      </c>
      <c r="D1795" s="265" t="s">
        <v>8510</v>
      </c>
      <c r="E1795" s="290" t="s">
        <v>26533</v>
      </c>
    </row>
    <row r="1796" spans="1:5">
      <c r="A1796" s="265" t="str">
        <f t="shared" si="28"/>
        <v>7697</v>
      </c>
      <c r="B1796" s="265">
        <v>7697</v>
      </c>
      <c r="C1796" s="265" t="s">
        <v>24089</v>
      </c>
      <c r="D1796" s="265" t="s">
        <v>8510</v>
      </c>
      <c r="E1796" s="290" t="s">
        <v>16846</v>
      </c>
    </row>
    <row r="1797" spans="1:5">
      <c r="A1797" s="265" t="str">
        <f t="shared" si="28"/>
        <v>7698</v>
      </c>
      <c r="B1797" s="265">
        <v>7698</v>
      </c>
      <c r="C1797" s="265" t="s">
        <v>24090</v>
      </c>
      <c r="D1797" s="265" t="s">
        <v>8510</v>
      </c>
      <c r="E1797" s="290" t="s">
        <v>17522</v>
      </c>
    </row>
    <row r="1798" spans="1:5">
      <c r="A1798" s="265" t="str">
        <f t="shared" si="28"/>
        <v>7700</v>
      </c>
      <c r="B1798" s="265">
        <v>7700</v>
      </c>
      <c r="C1798" s="265" t="s">
        <v>24096</v>
      </c>
      <c r="D1798" s="265" t="s">
        <v>8510</v>
      </c>
      <c r="E1798" s="290" t="s">
        <v>26534</v>
      </c>
    </row>
    <row r="1799" spans="1:5">
      <c r="A1799" s="265" t="str">
        <f t="shared" si="28"/>
        <v>7701</v>
      </c>
      <c r="B1799" s="265">
        <v>7701</v>
      </c>
      <c r="C1799" s="265" t="s">
        <v>24094</v>
      </c>
      <c r="D1799" s="265" t="s">
        <v>8510</v>
      </c>
      <c r="E1799" s="290" t="s">
        <v>24935</v>
      </c>
    </row>
    <row r="1800" spans="1:5">
      <c r="A1800" s="265" t="str">
        <f t="shared" si="28"/>
        <v>7714</v>
      </c>
      <c r="B1800" s="265">
        <v>7714</v>
      </c>
      <c r="C1800" s="265" t="s">
        <v>24173</v>
      </c>
      <c r="D1800" s="265" t="s">
        <v>8510</v>
      </c>
      <c r="E1800" s="290" t="s">
        <v>26535</v>
      </c>
    </row>
    <row r="1801" spans="1:5">
      <c r="A1801" s="265" t="str">
        <f t="shared" si="28"/>
        <v>7720</v>
      </c>
      <c r="B1801" s="265">
        <v>7720</v>
      </c>
      <c r="C1801" s="265" t="s">
        <v>24202</v>
      </c>
      <c r="D1801" s="265" t="s">
        <v>8510</v>
      </c>
      <c r="E1801" s="290" t="s">
        <v>26536</v>
      </c>
    </row>
    <row r="1802" spans="1:5">
      <c r="A1802" s="265" t="str">
        <f t="shared" si="28"/>
        <v>7722</v>
      </c>
      <c r="B1802" s="265">
        <v>7722</v>
      </c>
      <c r="C1802" s="265" t="s">
        <v>24188</v>
      </c>
      <c r="D1802" s="265" t="s">
        <v>8510</v>
      </c>
      <c r="E1802" s="290" t="s">
        <v>22921</v>
      </c>
    </row>
    <row r="1803" spans="1:5">
      <c r="A1803" s="265" t="str">
        <f t="shared" si="28"/>
        <v>7725</v>
      </c>
      <c r="B1803" s="265">
        <v>7725</v>
      </c>
      <c r="C1803" s="265" t="s">
        <v>24165</v>
      </c>
      <c r="D1803" s="265" t="s">
        <v>8510</v>
      </c>
      <c r="E1803" s="290" t="s">
        <v>26537</v>
      </c>
    </row>
    <row r="1804" spans="1:5">
      <c r="A1804" s="265" t="str">
        <f t="shared" si="28"/>
        <v>7727</v>
      </c>
      <c r="B1804" s="265">
        <v>7727</v>
      </c>
      <c r="C1804" s="265" t="s">
        <v>24183</v>
      </c>
      <c r="D1804" s="265" t="s">
        <v>8510</v>
      </c>
      <c r="E1804" s="290" t="s">
        <v>26538</v>
      </c>
    </row>
    <row r="1805" spans="1:5">
      <c r="A1805" s="265" t="str">
        <f t="shared" si="28"/>
        <v>7733</v>
      </c>
      <c r="B1805" s="265">
        <v>7733</v>
      </c>
      <c r="C1805" s="265" t="s">
        <v>24215</v>
      </c>
      <c r="D1805" s="265" t="s">
        <v>8510</v>
      </c>
      <c r="E1805" s="290" t="s">
        <v>26539</v>
      </c>
    </row>
    <row r="1806" spans="1:5">
      <c r="A1806" s="265" t="str">
        <f t="shared" si="28"/>
        <v>7734</v>
      </c>
      <c r="B1806" s="265">
        <v>7734</v>
      </c>
      <c r="C1806" s="265" t="s">
        <v>24217</v>
      </c>
      <c r="D1806" s="265" t="s">
        <v>8510</v>
      </c>
      <c r="E1806" s="290" t="s">
        <v>26540</v>
      </c>
    </row>
    <row r="1807" spans="1:5">
      <c r="A1807" s="265" t="str">
        <f t="shared" si="28"/>
        <v>7735</v>
      </c>
      <c r="B1807" s="265">
        <v>7735</v>
      </c>
      <c r="C1807" s="265" t="s">
        <v>24211</v>
      </c>
      <c r="D1807" s="265" t="s">
        <v>8510</v>
      </c>
      <c r="E1807" s="290" t="s">
        <v>26541</v>
      </c>
    </row>
    <row r="1808" spans="1:5">
      <c r="A1808" s="265" t="str">
        <f t="shared" si="28"/>
        <v>7740</v>
      </c>
      <c r="B1808" s="265">
        <v>7740</v>
      </c>
      <c r="C1808" s="265" t="s">
        <v>24204</v>
      </c>
      <c r="D1808" s="265" t="s">
        <v>8510</v>
      </c>
      <c r="E1808" s="290" t="s">
        <v>26542</v>
      </c>
    </row>
    <row r="1809" spans="1:5">
      <c r="A1809" s="265" t="str">
        <f t="shared" si="28"/>
        <v>7741</v>
      </c>
      <c r="B1809" s="265">
        <v>7741</v>
      </c>
      <c r="C1809" s="265" t="s">
        <v>24205</v>
      </c>
      <c r="D1809" s="265" t="s">
        <v>8510</v>
      </c>
      <c r="E1809" s="290" t="s">
        <v>26543</v>
      </c>
    </row>
    <row r="1810" spans="1:5">
      <c r="A1810" s="265" t="str">
        <f t="shared" si="28"/>
        <v>7742</v>
      </c>
      <c r="B1810" s="265">
        <v>7742</v>
      </c>
      <c r="C1810" s="265" t="s">
        <v>24175</v>
      </c>
      <c r="D1810" s="265" t="s">
        <v>8510</v>
      </c>
      <c r="E1810" s="290" t="s">
        <v>26544</v>
      </c>
    </row>
    <row r="1811" spans="1:5">
      <c r="A1811" s="265" t="str">
        <f t="shared" si="28"/>
        <v>7743</v>
      </c>
      <c r="B1811" s="265">
        <v>7743</v>
      </c>
      <c r="C1811" s="265" t="s">
        <v>24214</v>
      </c>
      <c r="D1811" s="265" t="s">
        <v>8510</v>
      </c>
      <c r="E1811" s="290" t="s">
        <v>26545</v>
      </c>
    </row>
    <row r="1812" spans="1:5">
      <c r="A1812" s="265" t="str">
        <f t="shared" si="28"/>
        <v>7744</v>
      </c>
      <c r="B1812" s="265">
        <v>7744</v>
      </c>
      <c r="C1812" s="265" t="s">
        <v>24207</v>
      </c>
      <c r="D1812" s="265" t="s">
        <v>8510</v>
      </c>
      <c r="E1812" s="290" t="s">
        <v>26546</v>
      </c>
    </row>
    <row r="1813" spans="1:5">
      <c r="A1813" s="265" t="str">
        <f t="shared" si="28"/>
        <v>7745</v>
      </c>
      <c r="B1813" s="265">
        <v>7745</v>
      </c>
      <c r="C1813" s="265" t="s">
        <v>24172</v>
      </c>
      <c r="D1813" s="265" t="s">
        <v>8510</v>
      </c>
      <c r="E1813" s="290" t="s">
        <v>26547</v>
      </c>
    </row>
    <row r="1814" spans="1:5">
      <c r="A1814" s="265" t="str">
        <f t="shared" si="28"/>
        <v>7750</v>
      </c>
      <c r="B1814" s="265">
        <v>7750</v>
      </c>
      <c r="C1814" s="265" t="s">
        <v>24176</v>
      </c>
      <c r="D1814" s="265" t="s">
        <v>8510</v>
      </c>
      <c r="E1814" s="290" t="s">
        <v>26548</v>
      </c>
    </row>
    <row r="1815" spans="1:5">
      <c r="A1815" s="265" t="str">
        <f t="shared" si="28"/>
        <v>7752</v>
      </c>
      <c r="B1815" s="265">
        <v>7752</v>
      </c>
      <c r="C1815" s="265" t="s">
        <v>24186</v>
      </c>
      <c r="D1815" s="265" t="s">
        <v>8510</v>
      </c>
      <c r="E1815" s="290" t="s">
        <v>26549</v>
      </c>
    </row>
    <row r="1816" spans="1:5">
      <c r="A1816" s="265" t="str">
        <f t="shared" si="28"/>
        <v>7753</v>
      </c>
      <c r="B1816" s="265">
        <v>7753</v>
      </c>
      <c r="C1816" s="265" t="s">
        <v>24166</v>
      </c>
      <c r="D1816" s="265" t="s">
        <v>8510</v>
      </c>
      <c r="E1816" s="290" t="s">
        <v>25409</v>
      </c>
    </row>
    <row r="1817" spans="1:5">
      <c r="A1817" s="265" t="str">
        <f t="shared" si="28"/>
        <v>7754</v>
      </c>
      <c r="B1817" s="265">
        <v>7754</v>
      </c>
      <c r="C1817" s="265" t="s">
        <v>24210</v>
      </c>
      <c r="D1817" s="265" t="s">
        <v>8510</v>
      </c>
      <c r="E1817" s="290" t="s">
        <v>26550</v>
      </c>
    </row>
    <row r="1818" spans="1:5">
      <c r="A1818" s="265" t="str">
        <f t="shared" si="28"/>
        <v>7755</v>
      </c>
      <c r="B1818" s="265">
        <v>7755</v>
      </c>
      <c r="C1818" s="265" t="s">
        <v>24212</v>
      </c>
      <c r="D1818" s="265" t="s">
        <v>8510</v>
      </c>
      <c r="E1818" s="290" t="s">
        <v>26551</v>
      </c>
    </row>
    <row r="1819" spans="1:5">
      <c r="A1819" s="265" t="str">
        <f t="shared" si="28"/>
        <v>7756</v>
      </c>
      <c r="B1819" s="265">
        <v>7756</v>
      </c>
      <c r="C1819" s="265" t="s">
        <v>24177</v>
      </c>
      <c r="D1819" s="265" t="s">
        <v>8510</v>
      </c>
      <c r="E1819" s="290" t="s">
        <v>26552</v>
      </c>
    </row>
    <row r="1820" spans="1:5">
      <c r="A1820" s="265" t="str">
        <f t="shared" si="28"/>
        <v>7757</v>
      </c>
      <c r="B1820" s="265">
        <v>7757</v>
      </c>
      <c r="C1820" s="265" t="s">
        <v>24168</v>
      </c>
      <c r="D1820" s="265" t="s">
        <v>8510</v>
      </c>
      <c r="E1820" s="290" t="s">
        <v>26553</v>
      </c>
    </row>
    <row r="1821" spans="1:5">
      <c r="A1821" s="265" t="str">
        <f t="shared" si="28"/>
        <v>7758</v>
      </c>
      <c r="B1821" s="265">
        <v>7758</v>
      </c>
      <c r="C1821" s="265" t="s">
        <v>24169</v>
      </c>
      <c r="D1821" s="265" t="s">
        <v>8510</v>
      </c>
      <c r="E1821" s="290" t="s">
        <v>26554</v>
      </c>
    </row>
    <row r="1822" spans="1:5">
      <c r="A1822" s="265" t="str">
        <f t="shared" si="28"/>
        <v>7759</v>
      </c>
      <c r="B1822" s="265">
        <v>7759</v>
      </c>
      <c r="C1822" s="265" t="s">
        <v>24170</v>
      </c>
      <c r="D1822" s="265" t="s">
        <v>8510</v>
      </c>
      <c r="E1822" s="290" t="s">
        <v>26555</v>
      </c>
    </row>
    <row r="1823" spans="1:5">
      <c r="A1823" s="265" t="str">
        <f t="shared" si="28"/>
        <v>7760</v>
      </c>
      <c r="B1823" s="265">
        <v>7760</v>
      </c>
      <c r="C1823" s="265" t="s">
        <v>24184</v>
      </c>
      <c r="D1823" s="265" t="s">
        <v>8510</v>
      </c>
      <c r="E1823" s="290" t="s">
        <v>26556</v>
      </c>
    </row>
    <row r="1824" spans="1:5">
      <c r="A1824" s="265" t="str">
        <f t="shared" si="28"/>
        <v>7761</v>
      </c>
      <c r="B1824" s="265">
        <v>7761</v>
      </c>
      <c r="C1824" s="265" t="s">
        <v>24185</v>
      </c>
      <c r="D1824" s="265" t="s">
        <v>8510</v>
      </c>
      <c r="E1824" s="290" t="s">
        <v>26557</v>
      </c>
    </row>
    <row r="1825" spans="1:5">
      <c r="A1825" s="265" t="str">
        <f t="shared" si="28"/>
        <v>7762</v>
      </c>
      <c r="B1825" s="265">
        <v>7762</v>
      </c>
      <c r="C1825" s="265" t="s">
        <v>24187</v>
      </c>
      <c r="D1825" s="265" t="s">
        <v>8510</v>
      </c>
      <c r="E1825" s="290" t="s">
        <v>26558</v>
      </c>
    </row>
    <row r="1826" spans="1:5">
      <c r="A1826" s="265" t="str">
        <f t="shared" si="28"/>
        <v>7763</v>
      </c>
      <c r="B1826" s="265">
        <v>7763</v>
      </c>
      <c r="C1826" s="265" t="s">
        <v>24189</v>
      </c>
      <c r="D1826" s="265" t="s">
        <v>8510</v>
      </c>
      <c r="E1826" s="290" t="s">
        <v>26559</v>
      </c>
    </row>
    <row r="1827" spans="1:5">
      <c r="A1827" s="265" t="str">
        <f t="shared" si="28"/>
        <v>7764</v>
      </c>
      <c r="B1827" s="265">
        <v>7764</v>
      </c>
      <c r="C1827" s="265" t="s">
        <v>24190</v>
      </c>
      <c r="D1827" s="265" t="s">
        <v>8510</v>
      </c>
      <c r="E1827" s="290" t="s">
        <v>26560</v>
      </c>
    </row>
    <row r="1828" spans="1:5">
      <c r="A1828" s="265" t="str">
        <f t="shared" si="28"/>
        <v>7765</v>
      </c>
      <c r="B1828" s="265">
        <v>7765</v>
      </c>
      <c r="C1828" s="265" t="s">
        <v>24179</v>
      </c>
      <c r="D1828" s="265" t="s">
        <v>8510</v>
      </c>
      <c r="E1828" s="290" t="s">
        <v>26561</v>
      </c>
    </row>
    <row r="1829" spans="1:5">
      <c r="A1829" s="265" t="str">
        <f t="shared" si="28"/>
        <v>7766</v>
      </c>
      <c r="B1829" s="265">
        <v>7766</v>
      </c>
      <c r="C1829" s="265" t="s">
        <v>24181</v>
      </c>
      <c r="D1829" s="265" t="s">
        <v>8510</v>
      </c>
      <c r="E1829" s="290" t="s">
        <v>26562</v>
      </c>
    </row>
    <row r="1830" spans="1:5">
      <c r="A1830" s="265" t="str">
        <f t="shared" si="28"/>
        <v>7767</v>
      </c>
      <c r="B1830" s="265">
        <v>7767</v>
      </c>
      <c r="C1830" s="265" t="s">
        <v>24182</v>
      </c>
      <c r="D1830" s="265" t="s">
        <v>8510</v>
      </c>
      <c r="E1830" s="290" t="s">
        <v>26563</v>
      </c>
    </row>
    <row r="1831" spans="1:5">
      <c r="A1831" s="265" t="str">
        <f t="shared" si="28"/>
        <v>7773</v>
      </c>
      <c r="B1831" s="265">
        <v>7773</v>
      </c>
      <c r="C1831" s="265" t="s">
        <v>24208</v>
      </c>
      <c r="D1831" s="265" t="s">
        <v>8510</v>
      </c>
      <c r="E1831" s="290" t="s">
        <v>26564</v>
      </c>
    </row>
    <row r="1832" spans="1:5">
      <c r="A1832" s="265" t="str">
        <f t="shared" si="28"/>
        <v>7774</v>
      </c>
      <c r="B1832" s="265">
        <v>7774</v>
      </c>
      <c r="C1832" s="265" t="s">
        <v>24206</v>
      </c>
      <c r="D1832" s="265" t="s">
        <v>8510</v>
      </c>
      <c r="E1832" s="290" t="s">
        <v>26565</v>
      </c>
    </row>
    <row r="1833" spans="1:5">
      <c r="A1833" s="265" t="str">
        <f t="shared" si="28"/>
        <v>7775</v>
      </c>
      <c r="B1833" s="265">
        <v>7775</v>
      </c>
      <c r="C1833" s="265" t="s">
        <v>24216</v>
      </c>
      <c r="D1833" s="265" t="s">
        <v>8510</v>
      </c>
      <c r="E1833" s="290" t="s">
        <v>26566</v>
      </c>
    </row>
    <row r="1834" spans="1:5">
      <c r="A1834" s="265" t="str">
        <f t="shared" si="28"/>
        <v>7776</v>
      </c>
      <c r="B1834" s="265">
        <v>7776</v>
      </c>
      <c r="C1834" s="265" t="s">
        <v>24213</v>
      </c>
      <c r="D1834" s="265" t="s">
        <v>8510</v>
      </c>
      <c r="E1834" s="290" t="s">
        <v>26567</v>
      </c>
    </row>
    <row r="1835" spans="1:5">
      <c r="A1835" s="265" t="str">
        <f t="shared" si="28"/>
        <v>7778</v>
      </c>
      <c r="B1835" s="265">
        <v>7778</v>
      </c>
      <c r="C1835" s="265" t="s">
        <v>24223</v>
      </c>
      <c r="D1835" s="265" t="s">
        <v>8510</v>
      </c>
      <c r="E1835" s="290" t="s">
        <v>17944</v>
      </c>
    </row>
    <row r="1836" spans="1:5">
      <c r="A1836" s="265" t="str">
        <f t="shared" si="28"/>
        <v>7781</v>
      </c>
      <c r="B1836" s="265">
        <v>7781</v>
      </c>
      <c r="C1836" s="265" t="s">
        <v>24226</v>
      </c>
      <c r="D1836" s="265" t="s">
        <v>8510</v>
      </c>
      <c r="E1836" s="290" t="s">
        <v>26568</v>
      </c>
    </row>
    <row r="1837" spans="1:5">
      <c r="A1837" s="265" t="str">
        <f t="shared" si="28"/>
        <v>7783</v>
      </c>
      <c r="B1837" s="265">
        <v>7783</v>
      </c>
      <c r="C1837" s="265" t="s">
        <v>24229</v>
      </c>
      <c r="D1837" s="265" t="s">
        <v>8510</v>
      </c>
      <c r="E1837" s="290" t="s">
        <v>18633</v>
      </c>
    </row>
    <row r="1838" spans="1:5">
      <c r="A1838" s="265" t="str">
        <f t="shared" si="28"/>
        <v>7785</v>
      </c>
      <c r="B1838" s="265">
        <v>7785</v>
      </c>
      <c r="C1838" s="265" t="s">
        <v>24231</v>
      </c>
      <c r="D1838" s="265" t="s">
        <v>8510</v>
      </c>
      <c r="E1838" s="290" t="s">
        <v>26569</v>
      </c>
    </row>
    <row r="1839" spans="1:5">
      <c r="A1839" s="265" t="str">
        <f t="shared" si="28"/>
        <v>7790</v>
      </c>
      <c r="B1839" s="265">
        <v>7790</v>
      </c>
      <c r="C1839" s="265" t="s">
        <v>24230</v>
      </c>
      <c r="D1839" s="265" t="s">
        <v>8510</v>
      </c>
      <c r="E1839" s="290" t="s">
        <v>17552</v>
      </c>
    </row>
    <row r="1840" spans="1:5">
      <c r="A1840" s="265" t="str">
        <f t="shared" si="28"/>
        <v>7791</v>
      </c>
      <c r="B1840" s="265">
        <v>7791</v>
      </c>
      <c r="C1840" s="265" t="s">
        <v>24228</v>
      </c>
      <c r="D1840" s="265" t="s">
        <v>8510</v>
      </c>
      <c r="E1840" s="290" t="s">
        <v>26570</v>
      </c>
    </row>
    <row r="1841" spans="1:5">
      <c r="A1841" s="265" t="str">
        <f t="shared" si="28"/>
        <v>7792</v>
      </c>
      <c r="B1841" s="265">
        <v>7792</v>
      </c>
      <c r="C1841" s="265" t="s">
        <v>24233</v>
      </c>
      <c r="D1841" s="265" t="s">
        <v>8510</v>
      </c>
      <c r="E1841" s="290" t="s">
        <v>26571</v>
      </c>
    </row>
    <row r="1842" spans="1:5">
      <c r="A1842" s="265" t="str">
        <f t="shared" si="28"/>
        <v>7793</v>
      </c>
      <c r="B1842" s="265">
        <v>7793</v>
      </c>
      <c r="C1842" s="265" t="s">
        <v>24234</v>
      </c>
      <c r="D1842" s="265" t="s">
        <v>8510</v>
      </c>
      <c r="E1842" s="290" t="s">
        <v>26572</v>
      </c>
    </row>
    <row r="1843" spans="1:5">
      <c r="A1843" s="265" t="str">
        <f t="shared" si="28"/>
        <v>7795</v>
      </c>
      <c r="B1843" s="265">
        <v>7795</v>
      </c>
      <c r="C1843" s="265" t="s">
        <v>24227</v>
      </c>
      <c r="D1843" s="265" t="s">
        <v>8510</v>
      </c>
      <c r="E1843" s="290" t="s">
        <v>25319</v>
      </c>
    </row>
    <row r="1844" spans="1:5">
      <c r="A1844" s="265" t="str">
        <f t="shared" si="28"/>
        <v>7796</v>
      </c>
      <c r="B1844" s="265">
        <v>7796</v>
      </c>
      <c r="C1844" s="265" t="s">
        <v>24224</v>
      </c>
      <c r="D1844" s="265" t="s">
        <v>8510</v>
      </c>
      <c r="E1844" s="290" t="s">
        <v>25075</v>
      </c>
    </row>
    <row r="1845" spans="1:5">
      <c r="A1845" s="265" t="str">
        <f t="shared" si="28"/>
        <v>9813</v>
      </c>
      <c r="B1845" s="265">
        <v>9813</v>
      </c>
      <c r="C1845" s="265" t="s">
        <v>24255</v>
      </c>
      <c r="D1845" s="265" t="s">
        <v>8510</v>
      </c>
      <c r="E1845" s="290" t="s">
        <v>9504</v>
      </c>
    </row>
    <row r="1846" spans="1:5">
      <c r="A1846" s="265" t="str">
        <f t="shared" si="28"/>
        <v>9815</v>
      </c>
      <c r="B1846" s="265">
        <v>9815</v>
      </c>
      <c r="C1846" s="265" t="s">
        <v>24256</v>
      </c>
      <c r="D1846" s="265" t="s">
        <v>8510</v>
      </c>
      <c r="E1846" s="290" t="s">
        <v>8861</v>
      </c>
    </row>
    <row r="1847" spans="1:5">
      <c r="A1847" s="265" t="str">
        <f t="shared" si="28"/>
        <v>9825</v>
      </c>
      <c r="B1847" s="265">
        <v>9825</v>
      </c>
      <c r="C1847" s="265" t="s">
        <v>24326</v>
      </c>
      <c r="D1847" s="265" t="s">
        <v>8510</v>
      </c>
      <c r="E1847" s="290" t="s">
        <v>8732</v>
      </c>
    </row>
    <row r="1848" spans="1:5">
      <c r="A1848" s="265" t="str">
        <f t="shared" si="28"/>
        <v>9826</v>
      </c>
      <c r="B1848" s="265">
        <v>9826</v>
      </c>
      <c r="C1848" s="265" t="s">
        <v>24329</v>
      </c>
      <c r="D1848" s="265" t="s">
        <v>8510</v>
      </c>
      <c r="E1848" s="290" t="s">
        <v>26573</v>
      </c>
    </row>
    <row r="1849" spans="1:5">
      <c r="A1849" s="265" t="str">
        <f t="shared" si="28"/>
        <v>9827</v>
      </c>
      <c r="B1849" s="265">
        <v>9827</v>
      </c>
      <c r="C1849" s="265" t="s">
        <v>24330</v>
      </c>
      <c r="D1849" s="265" t="s">
        <v>8510</v>
      </c>
      <c r="E1849" s="290" t="s">
        <v>26574</v>
      </c>
    </row>
    <row r="1850" spans="1:5">
      <c r="A1850" s="265" t="str">
        <f t="shared" si="28"/>
        <v>9828</v>
      </c>
      <c r="B1850" s="265">
        <v>9828</v>
      </c>
      <c r="C1850" s="265" t="s">
        <v>24327</v>
      </c>
      <c r="D1850" s="265" t="s">
        <v>8510</v>
      </c>
      <c r="E1850" s="290" t="s">
        <v>25493</v>
      </c>
    </row>
    <row r="1851" spans="1:5">
      <c r="A1851" s="265" t="str">
        <f t="shared" si="28"/>
        <v>9829</v>
      </c>
      <c r="B1851" s="265">
        <v>9829</v>
      </c>
      <c r="C1851" s="265" t="s">
        <v>24328</v>
      </c>
      <c r="D1851" s="265" t="s">
        <v>8510</v>
      </c>
      <c r="E1851" s="290" t="s">
        <v>26575</v>
      </c>
    </row>
    <row r="1852" spans="1:5">
      <c r="A1852" s="265" t="str">
        <f t="shared" si="28"/>
        <v>9830</v>
      </c>
      <c r="B1852" s="265">
        <v>9830</v>
      </c>
      <c r="C1852" s="265" t="s">
        <v>24345</v>
      </c>
      <c r="D1852" s="265" t="s">
        <v>8510</v>
      </c>
      <c r="E1852" s="290" t="s">
        <v>16636</v>
      </c>
    </row>
    <row r="1853" spans="1:5">
      <c r="A1853" s="265" t="str">
        <f t="shared" si="28"/>
        <v>9833</v>
      </c>
      <c r="B1853" s="265">
        <v>9833</v>
      </c>
      <c r="C1853" s="265" t="s">
        <v>24344</v>
      </c>
      <c r="D1853" s="265" t="s">
        <v>8510</v>
      </c>
      <c r="E1853" s="290" t="s">
        <v>16646</v>
      </c>
    </row>
    <row r="1854" spans="1:5">
      <c r="A1854" s="265" t="str">
        <f t="shared" si="28"/>
        <v>9834</v>
      </c>
      <c r="B1854" s="265">
        <v>9834</v>
      </c>
      <c r="C1854" s="265" t="s">
        <v>24346</v>
      </c>
      <c r="D1854" s="265" t="s">
        <v>8510</v>
      </c>
      <c r="E1854" s="290" t="s">
        <v>17416</v>
      </c>
    </row>
    <row r="1855" spans="1:5">
      <c r="A1855" s="265" t="str">
        <f t="shared" si="28"/>
        <v>9835</v>
      </c>
      <c r="B1855" s="265">
        <v>9835</v>
      </c>
      <c r="C1855" s="265" t="s">
        <v>24312</v>
      </c>
      <c r="D1855" s="265" t="s">
        <v>8510</v>
      </c>
      <c r="E1855" s="290" t="s">
        <v>16937</v>
      </c>
    </row>
    <row r="1856" spans="1:5">
      <c r="A1856" s="265" t="str">
        <f t="shared" si="28"/>
        <v>9836</v>
      </c>
      <c r="B1856" s="265">
        <v>9836</v>
      </c>
      <c r="C1856" s="265" t="s">
        <v>24310</v>
      </c>
      <c r="D1856" s="265" t="s">
        <v>8510</v>
      </c>
      <c r="E1856" s="290" t="s">
        <v>9120</v>
      </c>
    </row>
    <row r="1857" spans="1:5">
      <c r="A1857" s="265" t="str">
        <f t="shared" si="28"/>
        <v>9837</v>
      </c>
      <c r="B1857" s="265">
        <v>9837</v>
      </c>
      <c r="C1857" s="265" t="s">
        <v>24343</v>
      </c>
      <c r="D1857" s="265" t="s">
        <v>8510</v>
      </c>
      <c r="E1857" s="290" t="s">
        <v>15906</v>
      </c>
    </row>
    <row r="1858" spans="1:5">
      <c r="A1858" s="265" t="str">
        <f t="shared" si="28"/>
        <v>9838</v>
      </c>
      <c r="B1858" s="265">
        <v>9838</v>
      </c>
      <c r="C1858" s="265" t="s">
        <v>24342</v>
      </c>
      <c r="D1858" s="265" t="s">
        <v>8510</v>
      </c>
      <c r="E1858" s="290" t="s">
        <v>16385</v>
      </c>
    </row>
    <row r="1859" spans="1:5">
      <c r="A1859" s="265" t="str">
        <f t="shared" ref="A1859:A1922" si="29">IF(ISERROR(SEARCH("/",B1859)=6),TRIM(CLEAN(B1859)),IF(SEARCH("/",B1859)=6,IF(LEN(TRIM(CLEAN(B1859)))=7,LEFT(TRIM(CLEAN(B1859)),6)&amp;"00"&amp;RIGHT(TRIM(CLEAN(B1859)),1),LEFT(TRIM(CLEAN(B1859)),6)&amp;"0"&amp;RIGHT(TRIM(CLEAN(B1859)),2)),TRIM(CLEAN(B1859))))</f>
        <v>9839</v>
      </c>
      <c r="B1859" s="265">
        <v>9839</v>
      </c>
      <c r="C1859" s="265" t="s">
        <v>24370</v>
      </c>
      <c r="D1859" s="265" t="s">
        <v>8510</v>
      </c>
      <c r="E1859" s="290" t="s">
        <v>16168</v>
      </c>
    </row>
    <row r="1860" spans="1:5">
      <c r="A1860" s="265" t="str">
        <f t="shared" si="29"/>
        <v>9840</v>
      </c>
      <c r="B1860" s="265">
        <v>9840</v>
      </c>
      <c r="C1860" s="265" t="s">
        <v>24366</v>
      </c>
      <c r="D1860" s="265" t="s">
        <v>8510</v>
      </c>
      <c r="E1860" s="290" t="s">
        <v>24367</v>
      </c>
    </row>
    <row r="1861" spans="1:5">
      <c r="A1861" s="265" t="str">
        <f t="shared" si="29"/>
        <v>9841</v>
      </c>
      <c r="B1861" s="265">
        <v>9841</v>
      </c>
      <c r="C1861" s="265" t="s">
        <v>24364</v>
      </c>
      <c r="D1861" s="265" t="s">
        <v>8510</v>
      </c>
      <c r="E1861" s="290" t="s">
        <v>24365</v>
      </c>
    </row>
    <row r="1862" spans="1:5">
      <c r="A1862" s="265" t="str">
        <f t="shared" si="29"/>
        <v>9850</v>
      </c>
      <c r="B1862" s="265">
        <v>9850</v>
      </c>
      <c r="C1862" s="265" t="s">
        <v>24320</v>
      </c>
      <c r="D1862" s="265" t="s">
        <v>8510</v>
      </c>
      <c r="E1862" s="290" t="s">
        <v>26576</v>
      </c>
    </row>
    <row r="1863" spans="1:5">
      <c r="A1863" s="265" t="str">
        <f t="shared" si="29"/>
        <v>9851</v>
      </c>
      <c r="B1863" s="265">
        <v>9851</v>
      </c>
      <c r="C1863" s="265" t="s">
        <v>24324</v>
      </c>
      <c r="D1863" s="265" t="s">
        <v>8510</v>
      </c>
      <c r="E1863" s="290" t="s">
        <v>26577</v>
      </c>
    </row>
    <row r="1864" spans="1:5">
      <c r="A1864" s="265" t="str">
        <f t="shared" si="29"/>
        <v>9853</v>
      </c>
      <c r="B1864" s="265">
        <v>9853</v>
      </c>
      <c r="C1864" s="265" t="s">
        <v>24321</v>
      </c>
      <c r="D1864" s="265" t="s">
        <v>8510</v>
      </c>
      <c r="E1864" s="290" t="s">
        <v>26578</v>
      </c>
    </row>
    <row r="1865" spans="1:5">
      <c r="A1865" s="265" t="str">
        <f t="shared" si="29"/>
        <v>9854</v>
      </c>
      <c r="B1865" s="265">
        <v>9854</v>
      </c>
      <c r="C1865" s="265" t="s">
        <v>24322</v>
      </c>
      <c r="D1865" s="265" t="s">
        <v>8510</v>
      </c>
      <c r="E1865" s="290" t="s">
        <v>26579</v>
      </c>
    </row>
    <row r="1866" spans="1:5">
      <c r="A1866" s="265" t="str">
        <f t="shared" si="29"/>
        <v>9855</v>
      </c>
      <c r="B1866" s="265">
        <v>9855</v>
      </c>
      <c r="C1866" s="265" t="s">
        <v>24325</v>
      </c>
      <c r="D1866" s="265" t="s">
        <v>8510</v>
      </c>
      <c r="E1866" s="290" t="s">
        <v>26580</v>
      </c>
    </row>
    <row r="1867" spans="1:5">
      <c r="A1867" s="265" t="str">
        <f t="shared" si="29"/>
        <v>9856</v>
      </c>
      <c r="B1867" s="265">
        <v>9856</v>
      </c>
      <c r="C1867" s="265" t="s">
        <v>24354</v>
      </c>
      <c r="D1867" s="265" t="s">
        <v>8510</v>
      </c>
      <c r="E1867" s="290" t="s">
        <v>8926</v>
      </c>
    </row>
    <row r="1868" spans="1:5">
      <c r="A1868" s="265" t="str">
        <f t="shared" si="29"/>
        <v>9857</v>
      </c>
      <c r="B1868" s="265">
        <v>9857</v>
      </c>
      <c r="C1868" s="265" t="s">
        <v>24356</v>
      </c>
      <c r="D1868" s="265" t="s">
        <v>8510</v>
      </c>
      <c r="E1868" s="290" t="s">
        <v>24357</v>
      </c>
    </row>
    <row r="1869" spans="1:5">
      <c r="A1869" s="265" t="str">
        <f t="shared" si="29"/>
        <v>9858</v>
      </c>
      <c r="B1869" s="265">
        <v>9858</v>
      </c>
      <c r="C1869" s="265" t="s">
        <v>24362</v>
      </c>
      <c r="D1869" s="265" t="s">
        <v>8510</v>
      </c>
      <c r="E1869" s="290" t="s">
        <v>24363</v>
      </c>
    </row>
    <row r="1870" spans="1:5">
      <c r="A1870" s="265" t="str">
        <f t="shared" si="29"/>
        <v>9859</v>
      </c>
      <c r="B1870" s="265">
        <v>9859</v>
      </c>
      <c r="C1870" s="265" t="s">
        <v>24341</v>
      </c>
      <c r="D1870" s="265" t="s">
        <v>8510</v>
      </c>
      <c r="E1870" s="290" t="s">
        <v>10744</v>
      </c>
    </row>
    <row r="1871" spans="1:5">
      <c r="A1871" s="265" t="str">
        <f t="shared" si="29"/>
        <v>9860</v>
      </c>
      <c r="B1871" s="265">
        <v>9860</v>
      </c>
      <c r="C1871" s="265" t="s">
        <v>24349</v>
      </c>
      <c r="D1871" s="265" t="s">
        <v>8510</v>
      </c>
      <c r="E1871" s="290" t="s">
        <v>24350</v>
      </c>
    </row>
    <row r="1872" spans="1:5">
      <c r="A1872" s="265" t="str">
        <f t="shared" si="29"/>
        <v>9861</v>
      </c>
      <c r="B1872" s="265">
        <v>9861</v>
      </c>
      <c r="C1872" s="265" t="s">
        <v>24352</v>
      </c>
      <c r="D1872" s="265" t="s">
        <v>8510</v>
      </c>
      <c r="E1872" s="290" t="s">
        <v>24353</v>
      </c>
    </row>
    <row r="1873" spans="1:5">
      <c r="A1873" s="265" t="str">
        <f t="shared" si="29"/>
        <v>9862</v>
      </c>
      <c r="B1873" s="265">
        <v>9862</v>
      </c>
      <c r="C1873" s="265" t="s">
        <v>24351</v>
      </c>
      <c r="D1873" s="265" t="s">
        <v>8510</v>
      </c>
      <c r="E1873" s="290" t="s">
        <v>18096</v>
      </c>
    </row>
    <row r="1874" spans="1:5">
      <c r="A1874" s="265" t="str">
        <f t="shared" si="29"/>
        <v>9863</v>
      </c>
      <c r="B1874" s="265">
        <v>9863</v>
      </c>
      <c r="C1874" s="265" t="s">
        <v>24347</v>
      </c>
      <c r="D1874" s="265" t="s">
        <v>8510</v>
      </c>
      <c r="E1874" s="290" t="s">
        <v>24348</v>
      </c>
    </row>
    <row r="1875" spans="1:5">
      <c r="A1875" s="265" t="str">
        <f t="shared" si="29"/>
        <v>9864</v>
      </c>
      <c r="B1875" s="265">
        <v>9864</v>
      </c>
      <c r="C1875" s="265" t="s">
        <v>24358</v>
      </c>
      <c r="D1875" s="265" t="s">
        <v>8510</v>
      </c>
      <c r="E1875" s="290" t="s">
        <v>24359</v>
      </c>
    </row>
    <row r="1876" spans="1:5">
      <c r="A1876" s="265" t="str">
        <f t="shared" si="29"/>
        <v>9865</v>
      </c>
      <c r="B1876" s="265">
        <v>9865</v>
      </c>
      <c r="C1876" s="265" t="s">
        <v>24360</v>
      </c>
      <c r="D1876" s="265" t="s">
        <v>8510</v>
      </c>
      <c r="E1876" s="290" t="s">
        <v>24361</v>
      </c>
    </row>
    <row r="1877" spans="1:5">
      <c r="A1877" s="265" t="str">
        <f t="shared" si="29"/>
        <v>9866</v>
      </c>
      <c r="B1877" s="265">
        <v>9866</v>
      </c>
      <c r="C1877" s="265" t="s">
        <v>24355</v>
      </c>
      <c r="D1877" s="265" t="s">
        <v>8510</v>
      </c>
      <c r="E1877" s="290" t="s">
        <v>20140</v>
      </c>
    </row>
    <row r="1878" spans="1:5">
      <c r="A1878" s="265" t="str">
        <f t="shared" si="29"/>
        <v>9867</v>
      </c>
      <c r="B1878" s="265">
        <v>9867</v>
      </c>
      <c r="C1878" s="265" t="s">
        <v>24372</v>
      </c>
      <c r="D1878" s="265" t="s">
        <v>8510</v>
      </c>
      <c r="E1878" s="290" t="s">
        <v>8570</v>
      </c>
    </row>
    <row r="1879" spans="1:5">
      <c r="A1879" s="265" t="str">
        <f t="shared" si="29"/>
        <v>9868</v>
      </c>
      <c r="B1879" s="265">
        <v>9868</v>
      </c>
      <c r="C1879" s="265" t="s">
        <v>24373</v>
      </c>
      <c r="D1879" s="265" t="s">
        <v>8510</v>
      </c>
      <c r="E1879" s="290" t="s">
        <v>8709</v>
      </c>
    </row>
    <row r="1880" spans="1:5">
      <c r="A1880" s="265" t="str">
        <f t="shared" si="29"/>
        <v>9869</v>
      </c>
      <c r="B1880" s="265">
        <v>9869</v>
      </c>
      <c r="C1880" s="265" t="s">
        <v>24374</v>
      </c>
      <c r="D1880" s="265" t="s">
        <v>8510</v>
      </c>
      <c r="E1880" s="290" t="s">
        <v>9373</v>
      </c>
    </row>
    <row r="1881" spans="1:5">
      <c r="A1881" s="265" t="str">
        <f t="shared" si="29"/>
        <v>9870</v>
      </c>
      <c r="B1881" s="265">
        <v>9870</v>
      </c>
      <c r="C1881" s="265" t="s">
        <v>26581</v>
      </c>
      <c r="D1881" s="265" t="s">
        <v>8510</v>
      </c>
      <c r="E1881" s="290" t="s">
        <v>24371</v>
      </c>
    </row>
    <row r="1882" spans="1:5">
      <c r="A1882" s="265" t="str">
        <f t="shared" si="29"/>
        <v>9871</v>
      </c>
      <c r="B1882" s="265">
        <v>9871</v>
      </c>
      <c r="C1882" s="265" t="s">
        <v>24378</v>
      </c>
      <c r="D1882" s="265" t="s">
        <v>8510</v>
      </c>
      <c r="E1882" s="290" t="s">
        <v>24379</v>
      </c>
    </row>
    <row r="1883" spans="1:5">
      <c r="A1883" s="265" t="str">
        <f t="shared" si="29"/>
        <v>9872</v>
      </c>
      <c r="B1883" s="265">
        <v>9872</v>
      </c>
      <c r="C1883" s="265" t="s">
        <v>24380</v>
      </c>
      <c r="D1883" s="265" t="s">
        <v>8510</v>
      </c>
      <c r="E1883" s="290" t="s">
        <v>17164</v>
      </c>
    </row>
    <row r="1884" spans="1:5">
      <c r="A1884" s="265" t="str">
        <f t="shared" si="29"/>
        <v>9873</v>
      </c>
      <c r="B1884" s="265">
        <v>9873</v>
      </c>
      <c r="C1884" s="265" t="s">
        <v>24377</v>
      </c>
      <c r="D1884" s="265" t="s">
        <v>8510</v>
      </c>
      <c r="E1884" s="290" t="s">
        <v>16979</v>
      </c>
    </row>
    <row r="1885" spans="1:5">
      <c r="A1885" s="265" t="str">
        <f t="shared" si="29"/>
        <v>9874</v>
      </c>
      <c r="B1885" s="265">
        <v>9874</v>
      </c>
      <c r="C1885" s="265" t="s">
        <v>24375</v>
      </c>
      <c r="D1885" s="265" t="s">
        <v>8510</v>
      </c>
      <c r="E1885" s="290" t="s">
        <v>18054</v>
      </c>
    </row>
    <row r="1886" spans="1:5">
      <c r="A1886" s="265" t="str">
        <f t="shared" si="29"/>
        <v>9875</v>
      </c>
      <c r="B1886" s="265">
        <v>9875</v>
      </c>
      <c r="C1886" s="265" t="s">
        <v>24376</v>
      </c>
      <c r="D1886" s="265" t="s">
        <v>8510</v>
      </c>
      <c r="E1886" s="290" t="s">
        <v>8769</v>
      </c>
    </row>
    <row r="1887" spans="1:5">
      <c r="A1887" s="265" t="str">
        <f t="shared" si="29"/>
        <v>9876</v>
      </c>
      <c r="B1887" s="265">
        <v>9876</v>
      </c>
      <c r="C1887" s="265" t="s">
        <v>24257</v>
      </c>
      <c r="D1887" s="265" t="s">
        <v>8510</v>
      </c>
      <c r="E1887" s="290" t="s">
        <v>24258</v>
      </c>
    </row>
    <row r="1888" spans="1:5">
      <c r="A1888" s="265" t="str">
        <f t="shared" si="29"/>
        <v>9877</v>
      </c>
      <c r="B1888" s="265">
        <v>9877</v>
      </c>
      <c r="C1888" s="265" t="s">
        <v>24259</v>
      </c>
      <c r="D1888" s="265" t="s">
        <v>8510</v>
      </c>
      <c r="E1888" s="290" t="s">
        <v>17749</v>
      </c>
    </row>
    <row r="1889" spans="1:5">
      <c r="A1889" s="265" t="str">
        <f t="shared" si="29"/>
        <v>9878</v>
      </c>
      <c r="B1889" s="265">
        <v>9878</v>
      </c>
      <c r="C1889" s="265" t="s">
        <v>24260</v>
      </c>
      <c r="D1889" s="265" t="s">
        <v>8510</v>
      </c>
      <c r="E1889" s="290" t="s">
        <v>18814</v>
      </c>
    </row>
    <row r="1890" spans="1:5">
      <c r="A1890" s="265" t="str">
        <f t="shared" si="29"/>
        <v>9879</v>
      </c>
      <c r="B1890" s="265">
        <v>9879</v>
      </c>
      <c r="C1890" s="265" t="s">
        <v>24261</v>
      </c>
      <c r="D1890" s="265" t="s">
        <v>8510</v>
      </c>
      <c r="E1890" s="290" t="s">
        <v>24262</v>
      </c>
    </row>
    <row r="1891" spans="1:5">
      <c r="A1891" s="265" t="str">
        <f t="shared" si="29"/>
        <v>9883</v>
      </c>
      <c r="B1891" s="265">
        <v>9883</v>
      </c>
      <c r="C1891" s="265" t="s">
        <v>24412</v>
      </c>
      <c r="D1891" s="265" t="s">
        <v>8502</v>
      </c>
      <c r="E1891" s="290" t="s">
        <v>18051</v>
      </c>
    </row>
    <row r="1892" spans="1:5">
      <c r="A1892" s="265" t="str">
        <f t="shared" si="29"/>
        <v>9884</v>
      </c>
      <c r="B1892" s="265">
        <v>9884</v>
      </c>
      <c r="C1892" s="265" t="s">
        <v>24409</v>
      </c>
      <c r="D1892" s="265" t="s">
        <v>8502</v>
      </c>
      <c r="E1892" s="290" t="s">
        <v>26582</v>
      </c>
    </row>
    <row r="1893" spans="1:5">
      <c r="A1893" s="265" t="str">
        <f t="shared" si="29"/>
        <v>9885</v>
      </c>
      <c r="B1893" s="265">
        <v>9885</v>
      </c>
      <c r="C1893" s="265" t="s">
        <v>24416</v>
      </c>
      <c r="D1893" s="265" t="s">
        <v>8502</v>
      </c>
      <c r="E1893" s="290" t="s">
        <v>24930</v>
      </c>
    </row>
    <row r="1894" spans="1:5">
      <c r="A1894" s="265" t="str">
        <f t="shared" si="29"/>
        <v>9886</v>
      </c>
      <c r="B1894" s="265">
        <v>9886</v>
      </c>
      <c r="C1894" s="265" t="s">
        <v>24413</v>
      </c>
      <c r="D1894" s="265" t="s">
        <v>8502</v>
      </c>
      <c r="E1894" s="290" t="s">
        <v>14294</v>
      </c>
    </row>
    <row r="1895" spans="1:5">
      <c r="A1895" s="265" t="str">
        <f t="shared" si="29"/>
        <v>9887</v>
      </c>
      <c r="B1895" s="265">
        <v>9887</v>
      </c>
      <c r="C1895" s="265" t="s">
        <v>24415</v>
      </c>
      <c r="D1895" s="265" t="s">
        <v>8502</v>
      </c>
      <c r="E1895" s="290" t="s">
        <v>24742</v>
      </c>
    </row>
    <row r="1896" spans="1:5">
      <c r="A1896" s="265" t="str">
        <f t="shared" si="29"/>
        <v>9888</v>
      </c>
      <c r="B1896" s="265">
        <v>9888</v>
      </c>
      <c r="C1896" s="265" t="s">
        <v>24410</v>
      </c>
      <c r="D1896" s="265" t="s">
        <v>8502</v>
      </c>
      <c r="E1896" s="290" t="s">
        <v>25514</v>
      </c>
    </row>
    <row r="1897" spans="1:5">
      <c r="A1897" s="265" t="str">
        <f t="shared" si="29"/>
        <v>9889</v>
      </c>
      <c r="B1897" s="265">
        <v>9889</v>
      </c>
      <c r="C1897" s="265" t="s">
        <v>24414</v>
      </c>
      <c r="D1897" s="265" t="s">
        <v>8502</v>
      </c>
      <c r="E1897" s="290" t="s">
        <v>26583</v>
      </c>
    </row>
    <row r="1898" spans="1:5">
      <c r="A1898" s="265" t="str">
        <f t="shared" si="29"/>
        <v>9890</v>
      </c>
      <c r="B1898" s="265">
        <v>9890</v>
      </c>
      <c r="C1898" s="265" t="s">
        <v>24417</v>
      </c>
      <c r="D1898" s="265" t="s">
        <v>8502</v>
      </c>
      <c r="E1898" s="290" t="s">
        <v>26584</v>
      </c>
    </row>
    <row r="1899" spans="1:5">
      <c r="A1899" s="265" t="str">
        <f t="shared" si="29"/>
        <v>9891</v>
      </c>
      <c r="B1899" s="265">
        <v>9891</v>
      </c>
      <c r="C1899" s="265" t="s">
        <v>24418</v>
      </c>
      <c r="D1899" s="265" t="s">
        <v>8502</v>
      </c>
      <c r="E1899" s="290" t="s">
        <v>26585</v>
      </c>
    </row>
    <row r="1900" spans="1:5">
      <c r="A1900" s="265" t="str">
        <f t="shared" si="29"/>
        <v>9892</v>
      </c>
      <c r="B1900" s="265">
        <v>9892</v>
      </c>
      <c r="C1900" s="265" t="s">
        <v>24431</v>
      </c>
      <c r="D1900" s="265" t="s">
        <v>8502</v>
      </c>
      <c r="E1900" s="290" t="s">
        <v>17942</v>
      </c>
    </row>
    <row r="1901" spans="1:5">
      <c r="A1901" s="265" t="str">
        <f t="shared" si="29"/>
        <v>9893</v>
      </c>
      <c r="B1901" s="265">
        <v>9893</v>
      </c>
      <c r="C1901" s="265" t="s">
        <v>24432</v>
      </c>
      <c r="D1901" s="265" t="s">
        <v>8502</v>
      </c>
      <c r="E1901" s="290" t="s">
        <v>17176</v>
      </c>
    </row>
    <row r="1902" spans="1:5">
      <c r="A1902" s="265" t="str">
        <f t="shared" si="29"/>
        <v>9894</v>
      </c>
      <c r="B1902" s="265">
        <v>9894</v>
      </c>
      <c r="C1902" s="265" t="s">
        <v>24446</v>
      </c>
      <c r="D1902" s="265" t="s">
        <v>8502</v>
      </c>
      <c r="E1902" s="290" t="s">
        <v>24447</v>
      </c>
    </row>
    <row r="1903" spans="1:5">
      <c r="A1903" s="265" t="str">
        <f t="shared" si="29"/>
        <v>9895</v>
      </c>
      <c r="B1903" s="265">
        <v>9895</v>
      </c>
      <c r="C1903" s="265" t="s">
        <v>24445</v>
      </c>
      <c r="D1903" s="265" t="s">
        <v>8502</v>
      </c>
      <c r="E1903" s="290" t="s">
        <v>9018</v>
      </c>
    </row>
    <row r="1904" spans="1:5">
      <c r="A1904" s="265" t="str">
        <f t="shared" si="29"/>
        <v>9896</v>
      </c>
      <c r="B1904" s="265">
        <v>9896</v>
      </c>
      <c r="C1904" s="265" t="s">
        <v>24434</v>
      </c>
      <c r="D1904" s="265" t="s">
        <v>8502</v>
      </c>
      <c r="E1904" s="290" t="s">
        <v>19619</v>
      </c>
    </row>
    <row r="1905" spans="1:5">
      <c r="A1905" s="265" t="str">
        <f t="shared" si="29"/>
        <v>9897</v>
      </c>
      <c r="B1905" s="265">
        <v>9897</v>
      </c>
      <c r="C1905" s="265" t="s">
        <v>24448</v>
      </c>
      <c r="D1905" s="265" t="s">
        <v>8502</v>
      </c>
      <c r="E1905" s="290" t="s">
        <v>16966</v>
      </c>
    </row>
    <row r="1906" spans="1:5">
      <c r="A1906" s="265" t="str">
        <f t="shared" si="29"/>
        <v>9898</v>
      </c>
      <c r="B1906" s="265">
        <v>9898</v>
      </c>
      <c r="C1906" s="265" t="s">
        <v>24436</v>
      </c>
      <c r="D1906" s="265" t="s">
        <v>8502</v>
      </c>
      <c r="E1906" s="290" t="s">
        <v>24437</v>
      </c>
    </row>
    <row r="1907" spans="1:5">
      <c r="A1907" s="265" t="str">
        <f t="shared" si="29"/>
        <v>9899</v>
      </c>
      <c r="B1907" s="265">
        <v>9899</v>
      </c>
      <c r="C1907" s="265" t="s">
        <v>24438</v>
      </c>
      <c r="D1907" s="265" t="s">
        <v>8502</v>
      </c>
      <c r="E1907" s="290" t="s">
        <v>8869</v>
      </c>
    </row>
    <row r="1908" spans="1:5">
      <c r="A1908" s="265" t="str">
        <f t="shared" si="29"/>
        <v>9900</v>
      </c>
      <c r="B1908" s="265">
        <v>9900</v>
      </c>
      <c r="C1908" s="265" t="s">
        <v>24435</v>
      </c>
      <c r="D1908" s="265" t="s">
        <v>8502</v>
      </c>
      <c r="E1908" s="290" t="s">
        <v>19442</v>
      </c>
    </row>
    <row r="1909" spans="1:5">
      <c r="A1909" s="265" t="str">
        <f t="shared" si="29"/>
        <v>9901</v>
      </c>
      <c r="B1909" s="265">
        <v>9901</v>
      </c>
      <c r="C1909" s="265" t="s">
        <v>24433</v>
      </c>
      <c r="D1909" s="265" t="s">
        <v>8502</v>
      </c>
      <c r="E1909" s="290" t="s">
        <v>18211</v>
      </c>
    </row>
    <row r="1910" spans="1:5">
      <c r="A1910" s="265" t="str">
        <f t="shared" si="29"/>
        <v>9902</v>
      </c>
      <c r="B1910" s="265">
        <v>9902</v>
      </c>
      <c r="C1910" s="265" t="s">
        <v>24439</v>
      </c>
      <c r="D1910" s="265" t="s">
        <v>8502</v>
      </c>
      <c r="E1910" s="290" t="s">
        <v>24440</v>
      </c>
    </row>
    <row r="1911" spans="1:5">
      <c r="A1911" s="265" t="str">
        <f t="shared" si="29"/>
        <v>9905</v>
      </c>
      <c r="B1911" s="265">
        <v>9905</v>
      </c>
      <c r="C1911" s="265" t="s">
        <v>24443</v>
      </c>
      <c r="D1911" s="265" t="s">
        <v>8502</v>
      </c>
      <c r="E1911" s="290" t="s">
        <v>13050</v>
      </c>
    </row>
    <row r="1912" spans="1:5">
      <c r="A1912" s="265" t="str">
        <f t="shared" si="29"/>
        <v>9906</v>
      </c>
      <c r="B1912" s="265">
        <v>9906</v>
      </c>
      <c r="C1912" s="265" t="s">
        <v>24444</v>
      </c>
      <c r="D1912" s="265" t="s">
        <v>8502</v>
      </c>
      <c r="E1912" s="290" t="s">
        <v>16769</v>
      </c>
    </row>
    <row r="1913" spans="1:5">
      <c r="A1913" s="265" t="str">
        <f t="shared" si="29"/>
        <v>9907</v>
      </c>
      <c r="B1913" s="265">
        <v>9907</v>
      </c>
      <c r="C1913" s="265" t="s">
        <v>24453</v>
      </c>
      <c r="D1913" s="265" t="s">
        <v>8502</v>
      </c>
      <c r="E1913" s="290" t="s">
        <v>24454</v>
      </c>
    </row>
    <row r="1914" spans="1:5">
      <c r="A1914" s="265" t="str">
        <f t="shared" si="29"/>
        <v>9908</v>
      </c>
      <c r="B1914" s="265">
        <v>9908</v>
      </c>
      <c r="C1914" s="265" t="s">
        <v>24441</v>
      </c>
      <c r="D1914" s="265" t="s">
        <v>8502</v>
      </c>
      <c r="E1914" s="290" t="s">
        <v>24442</v>
      </c>
    </row>
    <row r="1915" spans="1:5">
      <c r="A1915" s="265" t="str">
        <f t="shared" si="29"/>
        <v>9909</v>
      </c>
      <c r="B1915" s="265">
        <v>9909</v>
      </c>
      <c r="C1915" s="265" t="s">
        <v>24451</v>
      </c>
      <c r="D1915" s="265" t="s">
        <v>8502</v>
      </c>
      <c r="E1915" s="290" t="s">
        <v>24452</v>
      </c>
    </row>
    <row r="1916" spans="1:5">
      <c r="A1916" s="265" t="str">
        <f t="shared" si="29"/>
        <v>9910</v>
      </c>
      <c r="B1916" s="265">
        <v>9910</v>
      </c>
      <c r="C1916" s="265" t="s">
        <v>24449</v>
      </c>
      <c r="D1916" s="265" t="s">
        <v>8502</v>
      </c>
      <c r="E1916" s="290" t="s">
        <v>24450</v>
      </c>
    </row>
    <row r="1917" spans="1:5">
      <c r="A1917" s="265" t="str">
        <f t="shared" si="29"/>
        <v>9912</v>
      </c>
      <c r="B1917" s="265">
        <v>9912</v>
      </c>
      <c r="C1917" s="265" t="s">
        <v>24473</v>
      </c>
      <c r="D1917" s="265" t="s">
        <v>8502</v>
      </c>
      <c r="E1917" s="290" t="s">
        <v>26586</v>
      </c>
    </row>
    <row r="1918" spans="1:5">
      <c r="A1918" s="265" t="str">
        <f t="shared" si="29"/>
        <v>9914</v>
      </c>
      <c r="B1918" s="265">
        <v>9914</v>
      </c>
      <c r="C1918" s="265" t="s">
        <v>24471</v>
      </c>
      <c r="D1918" s="265" t="s">
        <v>8502</v>
      </c>
      <c r="E1918" s="290" t="s">
        <v>9519</v>
      </c>
    </row>
    <row r="1919" spans="1:5">
      <c r="A1919" s="265" t="str">
        <f t="shared" si="29"/>
        <v>9921</v>
      </c>
      <c r="B1919" s="265">
        <v>9921</v>
      </c>
      <c r="C1919" s="265" t="s">
        <v>24474</v>
      </c>
      <c r="D1919" s="265" t="s">
        <v>8502</v>
      </c>
      <c r="E1919" s="290" t="s">
        <v>26587</v>
      </c>
    </row>
    <row r="1920" spans="1:5">
      <c r="A1920" s="265" t="str">
        <f t="shared" si="29"/>
        <v>10228</v>
      </c>
      <c r="B1920" s="265">
        <v>10228</v>
      </c>
      <c r="C1920" s="265" t="s">
        <v>24476</v>
      </c>
      <c r="D1920" s="265" t="s">
        <v>8502</v>
      </c>
      <c r="E1920" s="290" t="s">
        <v>26588</v>
      </c>
    </row>
    <row r="1921" spans="1:5">
      <c r="A1921" s="265" t="str">
        <f t="shared" si="29"/>
        <v>10229</v>
      </c>
      <c r="B1921" s="265">
        <v>10229</v>
      </c>
      <c r="C1921" s="265" t="s">
        <v>24495</v>
      </c>
      <c r="D1921" s="265" t="s">
        <v>8502</v>
      </c>
      <c r="E1921" s="290" t="s">
        <v>24496</v>
      </c>
    </row>
    <row r="1922" spans="1:5">
      <c r="A1922" s="265" t="str">
        <f t="shared" si="29"/>
        <v>10230</v>
      </c>
      <c r="B1922" s="265">
        <v>10230</v>
      </c>
      <c r="C1922" s="265" t="s">
        <v>24499</v>
      </c>
      <c r="D1922" s="265" t="s">
        <v>8502</v>
      </c>
      <c r="E1922" s="290" t="s">
        <v>24500</v>
      </c>
    </row>
    <row r="1923" spans="1:5">
      <c r="A1923" s="265" t="str">
        <f t="shared" ref="A1923:A1986" si="30">IF(ISERROR(SEARCH("/",B1923)=6),TRIM(CLEAN(B1923)),IF(SEARCH("/",B1923)=6,IF(LEN(TRIM(CLEAN(B1923)))=7,LEFT(TRIM(CLEAN(B1923)),6)&amp;"00"&amp;RIGHT(TRIM(CLEAN(B1923)),1),LEFT(TRIM(CLEAN(B1923)),6)&amp;"0"&amp;RIGHT(TRIM(CLEAN(B1923)),2)),TRIM(CLEAN(B1923))))</f>
        <v>10231</v>
      </c>
      <c r="B1923" s="265">
        <v>10231</v>
      </c>
      <c r="C1923" s="265" t="s">
        <v>24491</v>
      </c>
      <c r="D1923" s="265" t="s">
        <v>8502</v>
      </c>
      <c r="E1923" s="290" t="s">
        <v>24492</v>
      </c>
    </row>
    <row r="1924" spans="1:5">
      <c r="A1924" s="265" t="str">
        <f t="shared" si="30"/>
        <v>10232</v>
      </c>
      <c r="B1924" s="265">
        <v>10232</v>
      </c>
      <c r="C1924" s="265" t="s">
        <v>24493</v>
      </c>
      <c r="D1924" s="265" t="s">
        <v>8502</v>
      </c>
      <c r="E1924" s="290" t="s">
        <v>24494</v>
      </c>
    </row>
    <row r="1925" spans="1:5">
      <c r="A1925" s="265" t="str">
        <f t="shared" si="30"/>
        <v>10233</v>
      </c>
      <c r="B1925" s="265">
        <v>10233</v>
      </c>
      <c r="C1925" s="265" t="s">
        <v>24489</v>
      </c>
      <c r="D1925" s="265" t="s">
        <v>8502</v>
      </c>
      <c r="E1925" s="290" t="s">
        <v>19008</v>
      </c>
    </row>
    <row r="1926" spans="1:5">
      <c r="A1926" s="265" t="str">
        <f t="shared" si="30"/>
        <v>10234</v>
      </c>
      <c r="B1926" s="265">
        <v>10234</v>
      </c>
      <c r="C1926" s="265" t="s">
        <v>24490</v>
      </c>
      <c r="D1926" s="265" t="s">
        <v>8502</v>
      </c>
      <c r="E1926" s="290" t="s">
        <v>18910</v>
      </c>
    </row>
    <row r="1927" spans="1:5">
      <c r="A1927" s="265" t="str">
        <f t="shared" si="30"/>
        <v>10235</v>
      </c>
      <c r="B1927" s="265">
        <v>10235</v>
      </c>
      <c r="C1927" s="265" t="s">
        <v>24497</v>
      </c>
      <c r="D1927" s="265" t="s">
        <v>8502</v>
      </c>
      <c r="E1927" s="290" t="s">
        <v>24498</v>
      </c>
    </row>
    <row r="1928" spans="1:5">
      <c r="A1928" s="265" t="str">
        <f t="shared" si="30"/>
        <v>10236</v>
      </c>
      <c r="B1928" s="265">
        <v>10236</v>
      </c>
      <c r="C1928" s="265" t="s">
        <v>24487</v>
      </c>
      <c r="D1928" s="265" t="s">
        <v>8502</v>
      </c>
      <c r="E1928" s="290" t="s">
        <v>24488</v>
      </c>
    </row>
    <row r="1929" spans="1:5">
      <c r="A1929" s="265" t="str">
        <f t="shared" si="30"/>
        <v>10404</v>
      </c>
      <c r="B1929" s="265">
        <v>10404</v>
      </c>
      <c r="C1929" s="265" t="s">
        <v>24505</v>
      </c>
      <c r="D1929" s="265" t="s">
        <v>8502</v>
      </c>
      <c r="E1929" s="290" t="s">
        <v>24506</v>
      </c>
    </row>
    <row r="1930" spans="1:5">
      <c r="A1930" s="265" t="str">
        <f t="shared" si="30"/>
        <v>10405</v>
      </c>
      <c r="B1930" s="265">
        <v>10405</v>
      </c>
      <c r="C1930" s="265" t="s">
        <v>24509</v>
      </c>
      <c r="D1930" s="265" t="s">
        <v>8502</v>
      </c>
      <c r="E1930" s="290" t="s">
        <v>24510</v>
      </c>
    </row>
    <row r="1931" spans="1:5">
      <c r="A1931" s="265" t="str">
        <f t="shared" si="30"/>
        <v>10406</v>
      </c>
      <c r="B1931" s="265">
        <v>10406</v>
      </c>
      <c r="C1931" s="265" t="s">
        <v>24515</v>
      </c>
      <c r="D1931" s="265" t="s">
        <v>8502</v>
      </c>
      <c r="E1931" s="290" t="s">
        <v>24516</v>
      </c>
    </row>
    <row r="1932" spans="1:5">
      <c r="A1932" s="265" t="str">
        <f t="shared" si="30"/>
        <v>10407</v>
      </c>
      <c r="B1932" s="265">
        <v>10407</v>
      </c>
      <c r="C1932" s="265" t="s">
        <v>24517</v>
      </c>
      <c r="D1932" s="265" t="s">
        <v>8502</v>
      </c>
      <c r="E1932" s="290" t="s">
        <v>24518</v>
      </c>
    </row>
    <row r="1933" spans="1:5">
      <c r="A1933" s="265" t="str">
        <f t="shared" si="30"/>
        <v>10408</v>
      </c>
      <c r="B1933" s="265">
        <v>10408</v>
      </c>
      <c r="C1933" s="265" t="s">
        <v>24511</v>
      </c>
      <c r="D1933" s="265" t="s">
        <v>8502</v>
      </c>
      <c r="E1933" s="290" t="s">
        <v>24512</v>
      </c>
    </row>
    <row r="1934" spans="1:5">
      <c r="A1934" s="265" t="str">
        <f t="shared" si="30"/>
        <v>10409</v>
      </c>
      <c r="B1934" s="265">
        <v>10409</v>
      </c>
      <c r="C1934" s="265" t="s">
        <v>24501</v>
      </c>
      <c r="D1934" s="265" t="s">
        <v>8502</v>
      </c>
      <c r="E1934" s="290" t="s">
        <v>24502</v>
      </c>
    </row>
    <row r="1935" spans="1:5">
      <c r="A1935" s="265" t="str">
        <f t="shared" si="30"/>
        <v>10410</v>
      </c>
      <c r="B1935" s="265">
        <v>10410</v>
      </c>
      <c r="C1935" s="265" t="s">
        <v>24507</v>
      </c>
      <c r="D1935" s="265" t="s">
        <v>8502</v>
      </c>
      <c r="E1935" s="290" t="s">
        <v>24508</v>
      </c>
    </row>
    <row r="1936" spans="1:5">
      <c r="A1936" s="265" t="str">
        <f t="shared" si="30"/>
        <v>10411</v>
      </c>
      <c r="B1936" s="265">
        <v>10411</v>
      </c>
      <c r="C1936" s="265" t="s">
        <v>24503</v>
      </c>
      <c r="D1936" s="265" t="s">
        <v>8502</v>
      </c>
      <c r="E1936" s="290" t="s">
        <v>24504</v>
      </c>
    </row>
    <row r="1937" spans="1:5">
      <c r="A1937" s="265" t="str">
        <f t="shared" si="30"/>
        <v>10412</v>
      </c>
      <c r="B1937" s="265">
        <v>10412</v>
      </c>
      <c r="C1937" s="265" t="s">
        <v>24513</v>
      </c>
      <c r="D1937" s="265" t="s">
        <v>8502</v>
      </c>
      <c r="E1937" s="290" t="s">
        <v>24514</v>
      </c>
    </row>
    <row r="1938" spans="1:5">
      <c r="A1938" s="265" t="str">
        <f t="shared" si="30"/>
        <v>10413</v>
      </c>
      <c r="B1938" s="265">
        <v>10413</v>
      </c>
      <c r="C1938" s="265" t="s">
        <v>24530</v>
      </c>
      <c r="D1938" s="265" t="s">
        <v>8502</v>
      </c>
      <c r="E1938" s="290" t="s">
        <v>24531</v>
      </c>
    </row>
    <row r="1939" spans="1:5">
      <c r="A1939" s="265" t="str">
        <f t="shared" si="30"/>
        <v>10414</v>
      </c>
      <c r="B1939" s="265">
        <v>10414</v>
      </c>
      <c r="C1939" s="265" t="s">
        <v>24532</v>
      </c>
      <c r="D1939" s="265" t="s">
        <v>8502</v>
      </c>
      <c r="E1939" s="290" t="s">
        <v>24533</v>
      </c>
    </row>
    <row r="1940" spans="1:5">
      <c r="A1940" s="265" t="str">
        <f t="shared" si="30"/>
        <v>10415</v>
      </c>
      <c r="B1940" s="265">
        <v>10415</v>
      </c>
      <c r="C1940" s="265" t="s">
        <v>24534</v>
      </c>
      <c r="D1940" s="265" t="s">
        <v>8502</v>
      </c>
      <c r="E1940" s="290" t="s">
        <v>24535</v>
      </c>
    </row>
    <row r="1941" spans="1:5">
      <c r="A1941" s="265" t="str">
        <f t="shared" si="30"/>
        <v>10416</v>
      </c>
      <c r="B1941" s="265">
        <v>10416</v>
      </c>
      <c r="C1941" s="265" t="s">
        <v>24519</v>
      </c>
      <c r="D1941" s="265" t="s">
        <v>8502</v>
      </c>
      <c r="E1941" s="290" t="s">
        <v>24520</v>
      </c>
    </row>
    <row r="1942" spans="1:5">
      <c r="A1942" s="265" t="str">
        <f t="shared" si="30"/>
        <v>10417</v>
      </c>
      <c r="B1942" s="265">
        <v>10417</v>
      </c>
      <c r="C1942" s="265" t="s">
        <v>24528</v>
      </c>
      <c r="D1942" s="265" t="s">
        <v>8502</v>
      </c>
      <c r="E1942" s="290" t="s">
        <v>24529</v>
      </c>
    </row>
    <row r="1943" spans="1:5">
      <c r="A1943" s="265" t="str">
        <f t="shared" si="30"/>
        <v>10418</v>
      </c>
      <c r="B1943" s="265">
        <v>10418</v>
      </c>
      <c r="C1943" s="265" t="s">
        <v>24524</v>
      </c>
      <c r="D1943" s="265" t="s">
        <v>8502</v>
      </c>
      <c r="E1943" s="290" t="s">
        <v>24525</v>
      </c>
    </row>
    <row r="1944" spans="1:5">
      <c r="A1944" s="265" t="str">
        <f t="shared" si="30"/>
        <v>10419</v>
      </c>
      <c r="B1944" s="265">
        <v>10419</v>
      </c>
      <c r="C1944" s="265" t="s">
        <v>24521</v>
      </c>
      <c r="D1944" s="265" t="s">
        <v>8502</v>
      </c>
      <c r="E1944" s="290" t="s">
        <v>24522</v>
      </c>
    </row>
    <row r="1945" spans="1:5">
      <c r="A1945" s="265" t="str">
        <f t="shared" si="30"/>
        <v>10420</v>
      </c>
      <c r="B1945" s="265">
        <v>10420</v>
      </c>
      <c r="C1945" s="265" t="s">
        <v>19513</v>
      </c>
      <c r="D1945" s="265" t="s">
        <v>8502</v>
      </c>
      <c r="E1945" s="290" t="s">
        <v>26589</v>
      </c>
    </row>
    <row r="1946" spans="1:5">
      <c r="A1946" s="265" t="str">
        <f t="shared" si="30"/>
        <v>10421</v>
      </c>
      <c r="B1946" s="265">
        <v>10421</v>
      </c>
      <c r="C1946" s="265" t="s">
        <v>19514</v>
      </c>
      <c r="D1946" s="265" t="s">
        <v>8502</v>
      </c>
      <c r="E1946" s="290" t="s">
        <v>26590</v>
      </c>
    </row>
    <row r="1947" spans="1:5">
      <c r="A1947" s="265" t="str">
        <f t="shared" si="30"/>
        <v>10422</v>
      </c>
      <c r="B1947" s="265">
        <v>10422</v>
      </c>
      <c r="C1947" s="265" t="s">
        <v>19509</v>
      </c>
      <c r="D1947" s="265" t="s">
        <v>8502</v>
      </c>
      <c r="E1947" s="290" t="s">
        <v>26591</v>
      </c>
    </row>
    <row r="1948" spans="1:5">
      <c r="A1948" s="265" t="str">
        <f t="shared" si="30"/>
        <v>10423</v>
      </c>
      <c r="B1948" s="265">
        <v>10423</v>
      </c>
      <c r="C1948" s="265" t="s">
        <v>23511</v>
      </c>
      <c r="D1948" s="265" t="s">
        <v>8502</v>
      </c>
      <c r="E1948" s="290" t="s">
        <v>26592</v>
      </c>
    </row>
    <row r="1949" spans="1:5">
      <c r="A1949" s="265" t="str">
        <f t="shared" si="30"/>
        <v>10425</v>
      </c>
      <c r="B1949" s="265">
        <v>10425</v>
      </c>
      <c r="C1949" s="265" t="s">
        <v>22009</v>
      </c>
      <c r="D1949" s="265" t="s">
        <v>8502</v>
      </c>
      <c r="E1949" s="290" t="s">
        <v>26593</v>
      </c>
    </row>
    <row r="1950" spans="1:5">
      <c r="A1950" s="265" t="str">
        <f t="shared" si="30"/>
        <v>10426</v>
      </c>
      <c r="B1950" s="265">
        <v>10426</v>
      </c>
      <c r="C1950" s="265" t="s">
        <v>22008</v>
      </c>
      <c r="D1950" s="265" t="s">
        <v>8502</v>
      </c>
      <c r="E1950" s="290" t="s">
        <v>26594</v>
      </c>
    </row>
    <row r="1951" spans="1:5">
      <c r="A1951" s="265" t="str">
        <f t="shared" si="30"/>
        <v>10427</v>
      </c>
      <c r="B1951" s="265">
        <v>10427</v>
      </c>
      <c r="C1951" s="265" t="s">
        <v>22004</v>
      </c>
      <c r="D1951" s="265" t="s">
        <v>8502</v>
      </c>
      <c r="E1951" s="290" t="s">
        <v>26595</v>
      </c>
    </row>
    <row r="1952" spans="1:5">
      <c r="A1952" s="265" t="str">
        <f t="shared" si="30"/>
        <v>10428</v>
      </c>
      <c r="B1952" s="265">
        <v>10428</v>
      </c>
      <c r="C1952" s="265" t="s">
        <v>22005</v>
      </c>
      <c r="D1952" s="265" t="s">
        <v>8502</v>
      </c>
      <c r="E1952" s="290" t="s">
        <v>26596</v>
      </c>
    </row>
    <row r="1953" spans="1:5">
      <c r="A1953" s="265" t="str">
        <f t="shared" si="30"/>
        <v>10429</v>
      </c>
      <c r="B1953" s="265">
        <v>10429</v>
      </c>
      <c r="C1953" s="265" t="s">
        <v>22011</v>
      </c>
      <c r="D1953" s="265" t="s">
        <v>8502</v>
      </c>
      <c r="E1953" s="290" t="s">
        <v>26597</v>
      </c>
    </row>
    <row r="1954" spans="1:5">
      <c r="A1954" s="265" t="str">
        <f t="shared" si="30"/>
        <v>10431</v>
      </c>
      <c r="B1954" s="265">
        <v>10431</v>
      </c>
      <c r="C1954" s="265" t="s">
        <v>22010</v>
      </c>
      <c r="D1954" s="265" t="s">
        <v>8502</v>
      </c>
      <c r="E1954" s="290" t="s">
        <v>26598</v>
      </c>
    </row>
    <row r="1955" spans="1:5">
      <c r="A1955" s="265" t="str">
        <f t="shared" si="30"/>
        <v>10432</v>
      </c>
      <c r="B1955" s="265">
        <v>10432</v>
      </c>
      <c r="C1955" s="265" t="s">
        <v>22490</v>
      </c>
      <c r="D1955" s="265" t="s">
        <v>8502</v>
      </c>
      <c r="E1955" s="290" t="s">
        <v>26599</v>
      </c>
    </row>
    <row r="1956" spans="1:5">
      <c r="A1956" s="265" t="str">
        <f t="shared" si="30"/>
        <v>10475</v>
      </c>
      <c r="B1956" s="265">
        <v>10475</v>
      </c>
      <c r="C1956" s="265" t="s">
        <v>26600</v>
      </c>
      <c r="D1956" s="265" t="s">
        <v>8498</v>
      </c>
      <c r="E1956" s="290" t="s">
        <v>26601</v>
      </c>
    </row>
    <row r="1957" spans="1:5">
      <c r="A1957" s="265" t="str">
        <f t="shared" si="30"/>
        <v>10478</v>
      </c>
      <c r="B1957" s="265">
        <v>10478</v>
      </c>
      <c r="C1957" s="265" t="s">
        <v>26602</v>
      </c>
      <c r="D1957" s="265" t="s">
        <v>8498</v>
      </c>
      <c r="E1957" s="290" t="s">
        <v>16489</v>
      </c>
    </row>
    <row r="1958" spans="1:5">
      <c r="A1958" s="265" t="str">
        <f t="shared" si="30"/>
        <v>10481</v>
      </c>
      <c r="B1958" s="265">
        <v>10481</v>
      </c>
      <c r="C1958" s="265" t="s">
        <v>26603</v>
      </c>
      <c r="D1958" s="265" t="s">
        <v>8498</v>
      </c>
      <c r="E1958" s="290" t="s">
        <v>13176</v>
      </c>
    </row>
    <row r="1959" spans="1:5">
      <c r="A1959" s="265" t="str">
        <f t="shared" si="30"/>
        <v>10488</v>
      </c>
      <c r="B1959" s="265">
        <v>10488</v>
      </c>
      <c r="C1959" s="265" t="s">
        <v>24568</v>
      </c>
      <c r="D1959" s="265" t="s">
        <v>8502</v>
      </c>
      <c r="E1959" s="290" t="s">
        <v>26604</v>
      </c>
    </row>
    <row r="1960" spans="1:5">
      <c r="A1960" s="265" t="str">
        <f t="shared" si="30"/>
        <v>10489</v>
      </c>
      <c r="B1960" s="265">
        <v>10489</v>
      </c>
      <c r="C1960" s="265" t="s">
        <v>24570</v>
      </c>
      <c r="D1960" s="265" t="s">
        <v>8504</v>
      </c>
      <c r="E1960" s="290" t="s">
        <v>18604</v>
      </c>
    </row>
    <row r="1961" spans="1:5">
      <c r="A1961" s="265" t="str">
        <f t="shared" si="30"/>
        <v>10490</v>
      </c>
      <c r="B1961" s="265">
        <v>10490</v>
      </c>
      <c r="C1961" s="265" t="s">
        <v>24584</v>
      </c>
      <c r="D1961" s="265" t="s">
        <v>8500</v>
      </c>
      <c r="E1961" s="290" t="s">
        <v>26605</v>
      </c>
    </row>
    <row r="1962" spans="1:5">
      <c r="A1962" s="265" t="str">
        <f t="shared" si="30"/>
        <v>10491</v>
      </c>
      <c r="B1962" s="265">
        <v>10491</v>
      </c>
      <c r="C1962" s="265" t="s">
        <v>24587</v>
      </c>
      <c r="D1962" s="265" t="s">
        <v>8500</v>
      </c>
      <c r="E1962" s="290" t="s">
        <v>26606</v>
      </c>
    </row>
    <row r="1963" spans="1:5">
      <c r="A1963" s="265" t="str">
        <f t="shared" si="30"/>
        <v>10492</v>
      </c>
      <c r="B1963" s="265">
        <v>10492</v>
      </c>
      <c r="C1963" s="265" t="s">
        <v>24585</v>
      </c>
      <c r="D1963" s="265" t="s">
        <v>8500</v>
      </c>
      <c r="E1963" s="290" t="s">
        <v>26607</v>
      </c>
    </row>
    <row r="1964" spans="1:5">
      <c r="A1964" s="265" t="str">
        <f t="shared" si="30"/>
        <v>10493</v>
      </c>
      <c r="B1964" s="265">
        <v>10493</v>
      </c>
      <c r="C1964" s="265" t="s">
        <v>24586</v>
      </c>
      <c r="D1964" s="265" t="s">
        <v>8500</v>
      </c>
      <c r="E1964" s="290" t="s">
        <v>26608</v>
      </c>
    </row>
    <row r="1965" spans="1:5">
      <c r="A1965" s="265" t="str">
        <f t="shared" si="30"/>
        <v>10496</v>
      </c>
      <c r="B1965" s="265">
        <v>10496</v>
      </c>
      <c r="C1965" s="265" t="s">
        <v>24573</v>
      </c>
      <c r="D1965" s="265" t="s">
        <v>8500</v>
      </c>
      <c r="E1965" s="290" t="s">
        <v>26609</v>
      </c>
    </row>
    <row r="1966" spans="1:5">
      <c r="A1966" s="265" t="str">
        <f t="shared" si="30"/>
        <v>10497</v>
      </c>
      <c r="B1966" s="265">
        <v>10497</v>
      </c>
      <c r="C1966" s="265" t="s">
        <v>24574</v>
      </c>
      <c r="D1966" s="265" t="s">
        <v>8500</v>
      </c>
      <c r="E1966" s="290" t="s">
        <v>26610</v>
      </c>
    </row>
    <row r="1967" spans="1:5">
      <c r="A1967" s="265" t="str">
        <f t="shared" si="30"/>
        <v>10498</v>
      </c>
      <c r="B1967" s="265">
        <v>10498</v>
      </c>
      <c r="C1967" s="265" t="s">
        <v>22432</v>
      </c>
      <c r="D1967" s="265" t="s">
        <v>8506</v>
      </c>
      <c r="E1967" s="290" t="s">
        <v>11743</v>
      </c>
    </row>
    <row r="1968" spans="1:5">
      <c r="A1968" s="265" t="str">
        <f t="shared" si="30"/>
        <v>10499</v>
      </c>
      <c r="B1968" s="265">
        <v>10499</v>
      </c>
      <c r="C1968" s="265" t="s">
        <v>24589</v>
      </c>
      <c r="D1968" s="265" t="s">
        <v>8500</v>
      </c>
      <c r="E1968" s="290" t="s">
        <v>26611</v>
      </c>
    </row>
    <row r="1969" spans="1:5">
      <c r="A1969" s="265" t="str">
        <f t="shared" si="30"/>
        <v>10501</v>
      </c>
      <c r="B1969" s="265">
        <v>10501</v>
      </c>
      <c r="C1969" s="265" t="s">
        <v>24597</v>
      </c>
      <c r="D1969" s="265" t="s">
        <v>8500</v>
      </c>
      <c r="E1969" s="290" t="s">
        <v>26612</v>
      </c>
    </row>
    <row r="1970" spans="1:5">
      <c r="A1970" s="265" t="str">
        <f t="shared" si="30"/>
        <v>10502</v>
      </c>
      <c r="B1970" s="265">
        <v>10502</v>
      </c>
      <c r="C1970" s="265" t="s">
        <v>24596</v>
      </c>
      <c r="D1970" s="265" t="s">
        <v>8500</v>
      </c>
      <c r="E1970" s="290" t="s">
        <v>26613</v>
      </c>
    </row>
    <row r="1971" spans="1:5">
      <c r="A1971" s="265" t="str">
        <f t="shared" si="30"/>
        <v>10503</v>
      </c>
      <c r="B1971" s="265">
        <v>10503</v>
      </c>
      <c r="C1971" s="265" t="s">
        <v>24598</v>
      </c>
      <c r="D1971" s="265" t="s">
        <v>8500</v>
      </c>
      <c r="E1971" s="290" t="s">
        <v>26614</v>
      </c>
    </row>
    <row r="1972" spans="1:5">
      <c r="A1972" s="265" t="str">
        <f t="shared" si="30"/>
        <v>10504</v>
      </c>
      <c r="B1972" s="265">
        <v>10504</v>
      </c>
      <c r="C1972" s="265" t="s">
        <v>24575</v>
      </c>
      <c r="D1972" s="265" t="s">
        <v>8500</v>
      </c>
      <c r="E1972" s="290" t="s">
        <v>26615</v>
      </c>
    </row>
    <row r="1973" spans="1:5">
      <c r="A1973" s="265" t="str">
        <f t="shared" si="30"/>
        <v>10505</v>
      </c>
      <c r="B1973" s="265">
        <v>10505</v>
      </c>
      <c r="C1973" s="265" t="s">
        <v>24593</v>
      </c>
      <c r="D1973" s="265" t="s">
        <v>8500</v>
      </c>
      <c r="E1973" s="290" t="s">
        <v>24765</v>
      </c>
    </row>
    <row r="1974" spans="1:5">
      <c r="A1974" s="265" t="str">
        <f t="shared" si="30"/>
        <v>10506</v>
      </c>
      <c r="B1974" s="265">
        <v>10506</v>
      </c>
      <c r="C1974" s="265" t="s">
        <v>24594</v>
      </c>
      <c r="D1974" s="265" t="s">
        <v>8500</v>
      </c>
      <c r="E1974" s="290" t="s">
        <v>26616</v>
      </c>
    </row>
    <row r="1975" spans="1:5">
      <c r="A1975" s="265" t="str">
        <f t="shared" si="30"/>
        <v>10507</v>
      </c>
      <c r="B1975" s="265">
        <v>10507</v>
      </c>
      <c r="C1975" s="265" t="s">
        <v>24592</v>
      </c>
      <c r="D1975" s="265" t="s">
        <v>8500</v>
      </c>
      <c r="E1975" s="290" t="s">
        <v>26617</v>
      </c>
    </row>
    <row r="1976" spans="1:5">
      <c r="A1976" s="265" t="str">
        <f t="shared" si="30"/>
        <v>10510</v>
      </c>
      <c r="B1976" s="265">
        <v>10510</v>
      </c>
      <c r="C1976" s="265" t="s">
        <v>20747</v>
      </c>
      <c r="D1976" s="265" t="s">
        <v>8502</v>
      </c>
      <c r="E1976" s="290" t="s">
        <v>26618</v>
      </c>
    </row>
    <row r="1977" spans="1:5">
      <c r="A1977" s="265" t="str">
        <f t="shared" si="30"/>
        <v>10512</v>
      </c>
      <c r="B1977" s="265">
        <v>10512</v>
      </c>
      <c r="C1977" s="265" t="s">
        <v>22548</v>
      </c>
      <c r="D1977" s="265" t="s">
        <v>8593</v>
      </c>
      <c r="E1977" s="290" t="s">
        <v>34871</v>
      </c>
    </row>
    <row r="1978" spans="1:5">
      <c r="A1978" s="265" t="str">
        <f t="shared" si="30"/>
        <v>10515</v>
      </c>
      <c r="B1978" s="265">
        <v>10515</v>
      </c>
      <c r="C1978" s="265" t="s">
        <v>23280</v>
      </c>
      <c r="D1978" s="265" t="s">
        <v>8500</v>
      </c>
      <c r="E1978" s="290" t="s">
        <v>8667</v>
      </c>
    </row>
    <row r="1979" spans="1:5">
      <c r="A1979" s="265" t="str">
        <f t="shared" si="30"/>
        <v>10518</v>
      </c>
      <c r="B1979" s="265">
        <v>10518</v>
      </c>
      <c r="C1979" s="265" t="s">
        <v>23273</v>
      </c>
      <c r="D1979" s="265" t="s">
        <v>8502</v>
      </c>
      <c r="E1979" s="290" t="s">
        <v>26620</v>
      </c>
    </row>
    <row r="1980" spans="1:5">
      <c r="A1980" s="265" t="str">
        <f t="shared" si="30"/>
        <v>10521</v>
      </c>
      <c r="B1980" s="265">
        <v>10521</v>
      </c>
      <c r="C1980" s="265" t="s">
        <v>20055</v>
      </c>
      <c r="D1980" s="265" t="s">
        <v>8502</v>
      </c>
      <c r="E1980" s="290" t="s">
        <v>26621</v>
      </c>
    </row>
    <row r="1981" spans="1:5">
      <c r="A1981" s="265" t="str">
        <f t="shared" si="30"/>
        <v>10527</v>
      </c>
      <c r="B1981" s="265">
        <v>10527</v>
      </c>
      <c r="C1981" s="265" t="s">
        <v>22031</v>
      </c>
      <c r="D1981" s="265" t="s">
        <v>9209</v>
      </c>
      <c r="E1981" s="290" t="s">
        <v>9482</v>
      </c>
    </row>
    <row r="1982" spans="1:5">
      <c r="A1982" s="265" t="str">
        <f t="shared" si="30"/>
        <v>10535</v>
      </c>
      <c r="B1982" s="265">
        <v>10535</v>
      </c>
      <c r="C1982" s="265" t="s">
        <v>19584</v>
      </c>
      <c r="D1982" s="265" t="s">
        <v>8502</v>
      </c>
      <c r="E1982" s="290" t="s">
        <v>26622</v>
      </c>
    </row>
    <row r="1983" spans="1:5">
      <c r="A1983" s="265" t="str">
        <f t="shared" si="30"/>
        <v>10537</v>
      </c>
      <c r="B1983" s="265">
        <v>10537</v>
      </c>
      <c r="C1983" s="265" t="s">
        <v>19585</v>
      </c>
      <c r="D1983" s="265" t="s">
        <v>8502</v>
      </c>
      <c r="E1983" s="290" t="s">
        <v>26623</v>
      </c>
    </row>
    <row r="1984" spans="1:5">
      <c r="A1984" s="265" t="str">
        <f t="shared" si="30"/>
        <v>10541</v>
      </c>
      <c r="B1984" s="265">
        <v>10541</v>
      </c>
      <c r="C1984" s="265" t="s">
        <v>20142</v>
      </c>
      <c r="D1984" s="265" t="s">
        <v>8510</v>
      </c>
      <c r="E1984" s="290" t="s">
        <v>24786</v>
      </c>
    </row>
    <row r="1985" spans="1:5">
      <c r="A1985" s="265" t="str">
        <f t="shared" si="30"/>
        <v>10542</v>
      </c>
      <c r="B1985" s="265">
        <v>10542</v>
      </c>
      <c r="C1985" s="265" t="s">
        <v>20143</v>
      </c>
      <c r="D1985" s="265" t="s">
        <v>8510</v>
      </c>
      <c r="E1985" s="290" t="s">
        <v>23100</v>
      </c>
    </row>
    <row r="1986" spans="1:5">
      <c r="A1986" s="265" t="str">
        <f t="shared" si="30"/>
        <v>10543</v>
      </c>
      <c r="B1986" s="265">
        <v>10543</v>
      </c>
      <c r="C1986" s="265" t="s">
        <v>20144</v>
      </c>
      <c r="D1986" s="265" t="s">
        <v>8510</v>
      </c>
      <c r="E1986" s="290" t="s">
        <v>26624</v>
      </c>
    </row>
    <row r="1987" spans="1:5">
      <c r="A1987" s="265" t="str">
        <f t="shared" ref="A1987:A2050" si="31">IF(ISERROR(SEARCH("/",B1987)=6),TRIM(CLEAN(B1987)),IF(SEARCH("/",B1987)=6,IF(LEN(TRIM(CLEAN(B1987)))=7,LEFT(TRIM(CLEAN(B1987)),6)&amp;"00"&amp;RIGHT(TRIM(CLEAN(B1987)),1),LEFT(TRIM(CLEAN(B1987)),6)&amp;"0"&amp;RIGHT(TRIM(CLEAN(B1987)),2)),TRIM(CLEAN(B1987))))</f>
        <v>10544</v>
      </c>
      <c r="B1987" s="265">
        <v>10544</v>
      </c>
      <c r="C1987" s="265" t="s">
        <v>20145</v>
      </c>
      <c r="D1987" s="265" t="s">
        <v>8510</v>
      </c>
      <c r="E1987" s="290" t="s">
        <v>25079</v>
      </c>
    </row>
    <row r="1988" spans="1:5">
      <c r="A1988" s="265" t="str">
        <f t="shared" si="31"/>
        <v>10545</v>
      </c>
      <c r="B1988" s="265">
        <v>10545</v>
      </c>
      <c r="C1988" s="265" t="s">
        <v>20146</v>
      </c>
      <c r="D1988" s="265" t="s">
        <v>8510</v>
      </c>
      <c r="E1988" s="290" t="s">
        <v>26625</v>
      </c>
    </row>
    <row r="1989" spans="1:5">
      <c r="A1989" s="265" t="str">
        <f t="shared" si="31"/>
        <v>10553</v>
      </c>
      <c r="B1989" s="265">
        <v>10553</v>
      </c>
      <c r="C1989" s="265" t="s">
        <v>23037</v>
      </c>
      <c r="D1989" s="265" t="s">
        <v>8502</v>
      </c>
      <c r="E1989" s="290" t="s">
        <v>26626</v>
      </c>
    </row>
    <row r="1990" spans="1:5">
      <c r="A1990" s="265" t="str">
        <f t="shared" si="31"/>
        <v>10554</v>
      </c>
      <c r="B1990" s="265">
        <v>10554</v>
      </c>
      <c r="C1990" s="265" t="s">
        <v>23039</v>
      </c>
      <c r="D1990" s="265" t="s">
        <v>8502</v>
      </c>
      <c r="E1990" s="290" t="s">
        <v>26627</v>
      </c>
    </row>
    <row r="1991" spans="1:5">
      <c r="A1991" s="265" t="str">
        <f t="shared" si="31"/>
        <v>10555</v>
      </c>
      <c r="B1991" s="265">
        <v>10555</v>
      </c>
      <c r="C1991" s="265" t="s">
        <v>23040</v>
      </c>
      <c r="D1991" s="265" t="s">
        <v>8502</v>
      </c>
      <c r="E1991" s="290" t="s">
        <v>26628</v>
      </c>
    </row>
    <row r="1992" spans="1:5">
      <c r="A1992" s="265" t="str">
        <f t="shared" si="31"/>
        <v>10556</v>
      </c>
      <c r="B1992" s="265">
        <v>10556</v>
      </c>
      <c r="C1992" s="265" t="s">
        <v>23041</v>
      </c>
      <c r="D1992" s="265" t="s">
        <v>8502</v>
      </c>
      <c r="E1992" s="290" t="s">
        <v>26629</v>
      </c>
    </row>
    <row r="1993" spans="1:5">
      <c r="A1993" s="265" t="str">
        <f t="shared" si="31"/>
        <v>10567</v>
      </c>
      <c r="B1993" s="265">
        <v>10567</v>
      </c>
      <c r="C1993" s="265" t="s">
        <v>23435</v>
      </c>
      <c r="D1993" s="265" t="s">
        <v>8510</v>
      </c>
      <c r="E1993" s="290" t="s">
        <v>25062</v>
      </c>
    </row>
    <row r="1994" spans="1:5">
      <c r="A1994" s="265" t="str">
        <f t="shared" si="31"/>
        <v>10569</v>
      </c>
      <c r="B1994" s="265">
        <v>10569</v>
      </c>
      <c r="C1994" s="265" t="s">
        <v>20069</v>
      </c>
      <c r="D1994" s="265" t="s">
        <v>8502</v>
      </c>
      <c r="E1994" s="290" t="s">
        <v>9115</v>
      </c>
    </row>
    <row r="1995" spans="1:5">
      <c r="A1995" s="265" t="str">
        <f t="shared" si="31"/>
        <v>10575</v>
      </c>
      <c r="B1995" s="265">
        <v>10575</v>
      </c>
      <c r="C1995" s="265" t="s">
        <v>19666</v>
      </c>
      <c r="D1995" s="265" t="s">
        <v>8502</v>
      </c>
      <c r="E1995" s="290" t="s">
        <v>26630</v>
      </c>
    </row>
    <row r="1996" spans="1:5">
      <c r="A1996" s="265" t="str">
        <f t="shared" si="31"/>
        <v>10577</v>
      </c>
      <c r="B1996" s="265">
        <v>10577</v>
      </c>
      <c r="C1996" s="265" t="s">
        <v>21120</v>
      </c>
      <c r="D1996" s="265" t="s">
        <v>8502</v>
      </c>
      <c r="E1996" s="290" t="s">
        <v>22254</v>
      </c>
    </row>
    <row r="1997" spans="1:5">
      <c r="A1997" s="265" t="str">
        <f t="shared" si="31"/>
        <v>10578</v>
      </c>
      <c r="B1997" s="265">
        <v>10578</v>
      </c>
      <c r="C1997" s="265" t="s">
        <v>21117</v>
      </c>
      <c r="D1997" s="265" t="s">
        <v>8502</v>
      </c>
      <c r="E1997" s="290" t="s">
        <v>16779</v>
      </c>
    </row>
    <row r="1998" spans="1:5">
      <c r="A1998" s="265" t="str">
        <f t="shared" si="31"/>
        <v>10579</v>
      </c>
      <c r="B1998" s="265">
        <v>10579</v>
      </c>
      <c r="C1998" s="265" t="s">
        <v>21122</v>
      </c>
      <c r="D1998" s="265" t="s">
        <v>8502</v>
      </c>
      <c r="E1998" s="290" t="s">
        <v>26631</v>
      </c>
    </row>
    <row r="1999" spans="1:5">
      <c r="A1999" s="265" t="str">
        <f t="shared" si="31"/>
        <v>10582</v>
      </c>
      <c r="B1999" s="265">
        <v>10582</v>
      </c>
      <c r="C1999" s="265" t="s">
        <v>21123</v>
      </c>
      <c r="D1999" s="265" t="s">
        <v>8502</v>
      </c>
      <c r="E1999" s="290" t="s">
        <v>17670</v>
      </c>
    </row>
    <row r="2000" spans="1:5">
      <c r="A2000" s="265" t="str">
        <f t="shared" si="31"/>
        <v>10583</v>
      </c>
      <c r="B2000" s="265">
        <v>10583</v>
      </c>
      <c r="C2000" s="265" t="s">
        <v>21121</v>
      </c>
      <c r="D2000" s="265" t="s">
        <v>8502</v>
      </c>
      <c r="E2000" s="290" t="s">
        <v>9259</v>
      </c>
    </row>
    <row r="2001" spans="1:5">
      <c r="A2001" s="265" t="str">
        <f t="shared" si="31"/>
        <v>10587</v>
      </c>
      <c r="B2001" s="265">
        <v>10587</v>
      </c>
      <c r="C2001" s="265" t="s">
        <v>19675</v>
      </c>
      <c r="D2001" s="265" t="s">
        <v>8502</v>
      </c>
      <c r="E2001" s="290" t="s">
        <v>26632</v>
      </c>
    </row>
    <row r="2002" spans="1:5">
      <c r="A2002" s="265" t="str">
        <f t="shared" si="31"/>
        <v>10588</v>
      </c>
      <c r="B2002" s="265">
        <v>10588</v>
      </c>
      <c r="C2002" s="265" t="s">
        <v>19683</v>
      </c>
      <c r="D2002" s="265" t="s">
        <v>8502</v>
      </c>
      <c r="E2002" s="290" t="s">
        <v>26633</v>
      </c>
    </row>
    <row r="2003" spans="1:5">
      <c r="A2003" s="265" t="str">
        <f t="shared" si="31"/>
        <v>10589</v>
      </c>
      <c r="B2003" s="265">
        <v>10589</v>
      </c>
      <c r="C2003" s="265" t="s">
        <v>19685</v>
      </c>
      <c r="D2003" s="265" t="s">
        <v>8502</v>
      </c>
      <c r="E2003" s="290" t="s">
        <v>26634</v>
      </c>
    </row>
    <row r="2004" spans="1:5">
      <c r="A2004" s="265" t="str">
        <f t="shared" si="31"/>
        <v>10592</v>
      </c>
      <c r="B2004" s="265">
        <v>10592</v>
      </c>
      <c r="C2004" s="265" t="s">
        <v>19684</v>
      </c>
      <c r="D2004" s="265" t="s">
        <v>8502</v>
      </c>
      <c r="E2004" s="290" t="s">
        <v>26635</v>
      </c>
    </row>
    <row r="2005" spans="1:5">
      <c r="A2005" s="265" t="str">
        <f t="shared" si="31"/>
        <v>10597</v>
      </c>
      <c r="B2005" s="265">
        <v>10597</v>
      </c>
      <c r="C2005" s="265" t="s">
        <v>22542</v>
      </c>
      <c r="D2005" s="265" t="s">
        <v>8502</v>
      </c>
      <c r="E2005" s="290" t="s">
        <v>26636</v>
      </c>
    </row>
    <row r="2006" spans="1:5">
      <c r="A2006" s="265" t="str">
        <f t="shared" si="31"/>
        <v>10598</v>
      </c>
      <c r="B2006" s="265">
        <v>10598</v>
      </c>
      <c r="C2006" s="265" t="s">
        <v>24019</v>
      </c>
      <c r="D2006" s="265" t="s">
        <v>8502</v>
      </c>
      <c r="E2006" s="290" t="s">
        <v>26637</v>
      </c>
    </row>
    <row r="2007" spans="1:5">
      <c r="A2007" s="265" t="str">
        <f t="shared" si="31"/>
        <v>10601</v>
      </c>
      <c r="B2007" s="265">
        <v>10601</v>
      </c>
      <c r="C2007" s="265" t="s">
        <v>24467</v>
      </c>
      <c r="D2007" s="265" t="s">
        <v>8502</v>
      </c>
      <c r="E2007" s="290" t="s">
        <v>26638</v>
      </c>
    </row>
    <row r="2008" spans="1:5">
      <c r="A2008" s="265" t="str">
        <f t="shared" si="31"/>
        <v>10604</v>
      </c>
      <c r="B2008" s="265">
        <v>10604</v>
      </c>
      <c r="C2008" s="265" t="s">
        <v>21113</v>
      </c>
      <c r="D2008" s="265" t="s">
        <v>8502</v>
      </c>
      <c r="E2008" s="290" t="s">
        <v>16699</v>
      </c>
    </row>
    <row r="2009" spans="1:5">
      <c r="A2009" s="265" t="str">
        <f t="shared" si="31"/>
        <v>10605</v>
      </c>
      <c r="B2009" s="265">
        <v>10605</v>
      </c>
      <c r="C2009" s="265" t="s">
        <v>21112</v>
      </c>
      <c r="D2009" s="265" t="s">
        <v>8502</v>
      </c>
      <c r="E2009" s="290" t="s">
        <v>15220</v>
      </c>
    </row>
    <row r="2010" spans="1:5">
      <c r="A2010" s="265" t="str">
        <f t="shared" si="31"/>
        <v>10608</v>
      </c>
      <c r="B2010" s="265">
        <v>10608</v>
      </c>
      <c r="C2010" s="265" t="s">
        <v>22482</v>
      </c>
      <c r="D2010" s="265" t="s">
        <v>8502</v>
      </c>
      <c r="E2010" s="290" t="s">
        <v>26639</v>
      </c>
    </row>
    <row r="2011" spans="1:5">
      <c r="A2011" s="265" t="str">
        <f t="shared" si="31"/>
        <v>10617</v>
      </c>
      <c r="B2011" s="265">
        <v>10617</v>
      </c>
      <c r="C2011" s="265" t="s">
        <v>23905</v>
      </c>
      <c r="D2011" s="265" t="s">
        <v>8502</v>
      </c>
      <c r="E2011" s="290" t="s">
        <v>9020</v>
      </c>
    </row>
    <row r="2012" spans="1:5">
      <c r="A2012" s="265" t="str">
        <f t="shared" si="31"/>
        <v>10629</v>
      </c>
      <c r="B2012" s="265">
        <v>10629</v>
      </c>
      <c r="C2012" s="265" t="s">
        <v>21096</v>
      </c>
      <c r="D2012" s="265" t="s">
        <v>8500</v>
      </c>
      <c r="E2012" s="290" t="s">
        <v>18057</v>
      </c>
    </row>
    <row r="2013" spans="1:5">
      <c r="A2013" s="265" t="str">
        <f t="shared" si="31"/>
        <v>10630</v>
      </c>
      <c r="B2013" s="265">
        <v>10630</v>
      </c>
      <c r="C2013" s="265" t="s">
        <v>20287</v>
      </c>
      <c r="D2013" s="265" t="s">
        <v>8502</v>
      </c>
      <c r="E2013" s="290" t="s">
        <v>26640</v>
      </c>
    </row>
    <row r="2014" spans="1:5">
      <c r="A2014" s="265" t="str">
        <f t="shared" si="31"/>
        <v>10640</v>
      </c>
      <c r="B2014" s="265">
        <v>10640</v>
      </c>
      <c r="C2014" s="265" t="s">
        <v>23265</v>
      </c>
      <c r="D2014" s="265" t="s">
        <v>8502</v>
      </c>
      <c r="E2014" s="290" t="s">
        <v>26641</v>
      </c>
    </row>
    <row r="2015" spans="1:5">
      <c r="A2015" s="265" t="str">
        <f t="shared" si="31"/>
        <v>10642</v>
      </c>
      <c r="B2015" s="265">
        <v>10642</v>
      </c>
      <c r="C2015" s="265" t="s">
        <v>23303</v>
      </c>
      <c r="D2015" s="265" t="s">
        <v>8502</v>
      </c>
      <c r="E2015" s="290" t="s">
        <v>26642</v>
      </c>
    </row>
    <row r="2016" spans="1:5">
      <c r="A2016" s="265" t="str">
        <f t="shared" si="31"/>
        <v>10646</v>
      </c>
      <c r="B2016" s="265">
        <v>10646</v>
      </c>
      <c r="C2016" s="265" t="s">
        <v>23307</v>
      </c>
      <c r="D2016" s="265" t="s">
        <v>8502</v>
      </c>
      <c r="E2016" s="290" t="s">
        <v>26643</v>
      </c>
    </row>
    <row r="2017" spans="1:5">
      <c r="A2017" s="265" t="str">
        <f t="shared" si="31"/>
        <v>10658</v>
      </c>
      <c r="B2017" s="265">
        <v>10658</v>
      </c>
      <c r="C2017" s="265" t="s">
        <v>19288</v>
      </c>
      <c r="D2017" s="265" t="s">
        <v>8502</v>
      </c>
      <c r="E2017" s="290" t="s">
        <v>26644</v>
      </c>
    </row>
    <row r="2018" spans="1:5">
      <c r="A2018" s="265" t="str">
        <f t="shared" si="31"/>
        <v>10667</v>
      </c>
      <c r="B2018" s="265">
        <v>10667</v>
      </c>
      <c r="C2018" s="265" t="s">
        <v>20632</v>
      </c>
      <c r="D2018" s="265" t="s">
        <v>8502</v>
      </c>
      <c r="E2018" s="290" t="s">
        <v>26645</v>
      </c>
    </row>
    <row r="2019" spans="1:5">
      <c r="A2019" s="265" t="str">
        <f t="shared" si="31"/>
        <v>10685</v>
      </c>
      <c r="B2019" s="265">
        <v>10685</v>
      </c>
      <c r="C2019" s="265" t="s">
        <v>21258</v>
      </c>
      <c r="D2019" s="265" t="s">
        <v>8502</v>
      </c>
      <c r="E2019" s="290" t="s">
        <v>26646</v>
      </c>
    </row>
    <row r="2020" spans="1:5">
      <c r="A2020" s="265" t="str">
        <f t="shared" si="31"/>
        <v>10691</v>
      </c>
      <c r="B2020" s="265">
        <v>10691</v>
      </c>
      <c r="C2020" s="265" t="s">
        <v>23406</v>
      </c>
      <c r="D2020" s="265" t="s">
        <v>8498</v>
      </c>
      <c r="E2020" s="290" t="s">
        <v>18052</v>
      </c>
    </row>
    <row r="2021" spans="1:5">
      <c r="A2021" s="265" t="str">
        <f t="shared" si="31"/>
        <v>10698</v>
      </c>
      <c r="B2021" s="265">
        <v>10698</v>
      </c>
      <c r="C2021" s="265" t="s">
        <v>21097</v>
      </c>
      <c r="D2021" s="265" t="s">
        <v>8500</v>
      </c>
      <c r="E2021" s="290" t="s">
        <v>17609</v>
      </c>
    </row>
    <row r="2022" spans="1:5">
      <c r="A2022" s="265" t="str">
        <f t="shared" si="31"/>
        <v>10700</v>
      </c>
      <c r="B2022" s="265">
        <v>10700</v>
      </c>
      <c r="C2022" s="265" t="s">
        <v>19403</v>
      </c>
      <c r="D2022" s="265" t="s">
        <v>8502</v>
      </c>
      <c r="E2022" s="290" t="s">
        <v>26647</v>
      </c>
    </row>
    <row r="2023" spans="1:5">
      <c r="A2023" s="265" t="str">
        <f t="shared" si="31"/>
        <v>10708</v>
      </c>
      <c r="B2023" s="265">
        <v>10708</v>
      </c>
      <c r="C2023" s="265" t="s">
        <v>20264</v>
      </c>
      <c r="D2023" s="265" t="s">
        <v>8500</v>
      </c>
      <c r="E2023" s="290" t="s">
        <v>18595</v>
      </c>
    </row>
    <row r="2024" spans="1:5">
      <c r="A2024" s="265" t="str">
        <f t="shared" si="31"/>
        <v>10709</v>
      </c>
      <c r="B2024" s="265">
        <v>10709</v>
      </c>
      <c r="C2024" s="265" t="s">
        <v>20260</v>
      </c>
      <c r="D2024" s="265" t="s">
        <v>8500</v>
      </c>
      <c r="E2024" s="290" t="s">
        <v>20261</v>
      </c>
    </row>
    <row r="2025" spans="1:5">
      <c r="A2025" s="265" t="str">
        <f t="shared" si="31"/>
        <v>10710</v>
      </c>
      <c r="B2025" s="265">
        <v>10710</v>
      </c>
      <c r="C2025" s="265" t="s">
        <v>20258</v>
      </c>
      <c r="D2025" s="265" t="s">
        <v>8500</v>
      </c>
      <c r="E2025" s="290" t="s">
        <v>20259</v>
      </c>
    </row>
    <row r="2026" spans="1:5">
      <c r="A2026" s="265" t="str">
        <f t="shared" si="31"/>
        <v>10712</v>
      </c>
      <c r="B2026" s="265">
        <v>10712</v>
      </c>
      <c r="C2026" s="265" t="s">
        <v>21611</v>
      </c>
      <c r="D2026" s="265" t="s">
        <v>8502</v>
      </c>
      <c r="E2026" s="290" t="s">
        <v>18082</v>
      </c>
    </row>
    <row r="2027" spans="1:5">
      <c r="A2027" s="265" t="str">
        <f t="shared" si="31"/>
        <v>10730</v>
      </c>
      <c r="B2027" s="265">
        <v>10730</v>
      </c>
      <c r="C2027" s="265" t="s">
        <v>22790</v>
      </c>
      <c r="D2027" s="265" t="s">
        <v>8500</v>
      </c>
      <c r="E2027" s="290" t="s">
        <v>26648</v>
      </c>
    </row>
    <row r="2028" spans="1:5">
      <c r="A2028" s="265" t="str">
        <f t="shared" si="31"/>
        <v>10731</v>
      </c>
      <c r="B2028" s="265">
        <v>10731</v>
      </c>
      <c r="C2028" s="265" t="s">
        <v>22787</v>
      </c>
      <c r="D2028" s="265" t="s">
        <v>8500</v>
      </c>
      <c r="E2028" s="290" t="s">
        <v>17179</v>
      </c>
    </row>
    <row r="2029" spans="1:5">
      <c r="A2029" s="265" t="str">
        <f t="shared" si="31"/>
        <v>10734</v>
      </c>
      <c r="B2029" s="265">
        <v>10734</v>
      </c>
      <c r="C2029" s="265" t="s">
        <v>22803</v>
      </c>
      <c r="D2029" s="265" t="s">
        <v>8500</v>
      </c>
      <c r="E2029" s="290" t="s">
        <v>26649</v>
      </c>
    </row>
    <row r="2030" spans="1:5">
      <c r="A2030" s="265" t="str">
        <f t="shared" si="31"/>
        <v>10737</v>
      </c>
      <c r="B2030" s="265">
        <v>10737</v>
      </c>
      <c r="C2030" s="265" t="s">
        <v>22801</v>
      </c>
      <c r="D2030" s="265" t="s">
        <v>8500</v>
      </c>
      <c r="E2030" s="290" t="s">
        <v>25738</v>
      </c>
    </row>
    <row r="2031" spans="1:5">
      <c r="A2031" s="265" t="str">
        <f t="shared" si="31"/>
        <v>10740</v>
      </c>
      <c r="B2031" s="265">
        <v>10740</v>
      </c>
      <c r="C2031" s="265" t="s">
        <v>23448</v>
      </c>
      <c r="D2031" s="265" t="s">
        <v>8502</v>
      </c>
      <c r="E2031" s="290" t="s">
        <v>26650</v>
      </c>
    </row>
    <row r="2032" spans="1:5">
      <c r="A2032" s="265" t="str">
        <f t="shared" si="31"/>
        <v>10742</v>
      </c>
      <c r="B2032" s="265">
        <v>10742</v>
      </c>
      <c r="C2032" s="265" t="s">
        <v>23450</v>
      </c>
      <c r="D2032" s="265" t="s">
        <v>8502</v>
      </c>
      <c r="E2032" s="290" t="s">
        <v>26651</v>
      </c>
    </row>
    <row r="2033" spans="1:5">
      <c r="A2033" s="265" t="str">
        <f t="shared" si="31"/>
        <v>10743</v>
      </c>
      <c r="B2033" s="265">
        <v>10743</v>
      </c>
      <c r="C2033" s="265" t="s">
        <v>24029</v>
      </c>
      <c r="D2033" s="265" t="s">
        <v>8502</v>
      </c>
      <c r="E2033" s="290" t="s">
        <v>26652</v>
      </c>
    </row>
    <row r="2034" spans="1:5">
      <c r="A2034" s="265" t="str">
        <f t="shared" si="31"/>
        <v>10747</v>
      </c>
      <c r="B2034" s="265">
        <v>10747</v>
      </c>
      <c r="C2034" s="265" t="s">
        <v>22425</v>
      </c>
      <c r="D2034" s="265" t="s">
        <v>8502</v>
      </c>
      <c r="E2034" s="290" t="s">
        <v>26653</v>
      </c>
    </row>
    <row r="2035" spans="1:5">
      <c r="A2035" s="265" t="str">
        <f t="shared" si="31"/>
        <v>10749</v>
      </c>
      <c r="B2035" s="265">
        <v>10749</v>
      </c>
      <c r="C2035" s="265" t="s">
        <v>22043</v>
      </c>
      <c r="D2035" s="265" t="s">
        <v>8593</v>
      </c>
      <c r="E2035" s="290" t="s">
        <v>8712</v>
      </c>
    </row>
    <row r="2036" spans="1:5">
      <c r="A2036" s="265" t="str">
        <f t="shared" si="31"/>
        <v>10765</v>
      </c>
      <c r="B2036" s="265">
        <v>10765</v>
      </c>
      <c r="C2036" s="265" t="s">
        <v>20828</v>
      </c>
      <c r="D2036" s="265" t="s">
        <v>8502</v>
      </c>
      <c r="E2036" s="290" t="s">
        <v>9274</v>
      </c>
    </row>
    <row r="2037" spans="1:5">
      <c r="A2037" s="265" t="str">
        <f t="shared" si="31"/>
        <v>10767</v>
      </c>
      <c r="B2037" s="265">
        <v>10767</v>
      </c>
      <c r="C2037" s="265" t="s">
        <v>20829</v>
      </c>
      <c r="D2037" s="265" t="s">
        <v>8502</v>
      </c>
      <c r="E2037" s="290" t="s">
        <v>8814</v>
      </c>
    </row>
    <row r="2038" spans="1:5">
      <c r="A2038" s="265" t="str">
        <f t="shared" si="31"/>
        <v>10775</v>
      </c>
      <c r="B2038" s="265">
        <v>10775</v>
      </c>
      <c r="C2038" s="265" t="s">
        <v>9210</v>
      </c>
      <c r="D2038" s="265" t="s">
        <v>8593</v>
      </c>
      <c r="E2038" s="290" t="s">
        <v>26654</v>
      </c>
    </row>
    <row r="2039" spans="1:5">
      <c r="A2039" s="265" t="str">
        <f t="shared" si="31"/>
        <v>10776</v>
      </c>
      <c r="B2039" s="265">
        <v>10776</v>
      </c>
      <c r="C2039" s="265" t="s">
        <v>9211</v>
      </c>
      <c r="D2039" s="265" t="s">
        <v>8593</v>
      </c>
      <c r="E2039" s="290" t="s">
        <v>26655</v>
      </c>
    </row>
    <row r="2040" spans="1:5">
      <c r="A2040" s="265" t="str">
        <f t="shared" si="31"/>
        <v>10777</v>
      </c>
      <c r="B2040" s="265">
        <v>10777</v>
      </c>
      <c r="C2040" s="265" t="s">
        <v>22040</v>
      </c>
      <c r="D2040" s="265" t="s">
        <v>8593</v>
      </c>
      <c r="E2040" s="290" t="s">
        <v>26656</v>
      </c>
    </row>
    <row r="2041" spans="1:5">
      <c r="A2041" s="265" t="str">
        <f t="shared" si="31"/>
        <v>10778</v>
      </c>
      <c r="B2041" s="265">
        <v>10778</v>
      </c>
      <c r="C2041" s="265" t="s">
        <v>22041</v>
      </c>
      <c r="D2041" s="265" t="s">
        <v>8593</v>
      </c>
      <c r="E2041" s="290" t="s">
        <v>21302</v>
      </c>
    </row>
    <row r="2042" spans="1:5">
      <c r="A2042" s="265" t="str">
        <f t="shared" si="31"/>
        <v>10779</v>
      </c>
      <c r="B2042" s="265">
        <v>10779</v>
      </c>
      <c r="C2042" s="265" t="s">
        <v>9212</v>
      </c>
      <c r="D2042" s="265" t="s">
        <v>8593</v>
      </c>
      <c r="E2042" s="290" t="s">
        <v>21302</v>
      </c>
    </row>
    <row r="2043" spans="1:5">
      <c r="A2043" s="265" t="str">
        <f t="shared" si="31"/>
        <v>10780</v>
      </c>
      <c r="B2043" s="265">
        <v>10780</v>
      </c>
      <c r="C2043" s="265" t="s">
        <v>21334</v>
      </c>
      <c r="D2043" s="265" t="s">
        <v>8502</v>
      </c>
      <c r="E2043" s="290" t="s">
        <v>16387</v>
      </c>
    </row>
    <row r="2044" spans="1:5">
      <c r="A2044" s="265" t="str">
        <f t="shared" si="31"/>
        <v>10781</v>
      </c>
      <c r="B2044" s="265">
        <v>10781</v>
      </c>
      <c r="C2044" s="265" t="s">
        <v>21335</v>
      </c>
      <c r="D2044" s="265" t="s">
        <v>8502</v>
      </c>
      <c r="E2044" s="290" t="s">
        <v>9501</v>
      </c>
    </row>
    <row r="2045" spans="1:5">
      <c r="A2045" s="265" t="str">
        <f t="shared" si="31"/>
        <v>10818</v>
      </c>
      <c r="B2045" s="265">
        <v>10818</v>
      </c>
      <c r="C2045" s="265" t="s">
        <v>20249</v>
      </c>
      <c r="D2045" s="265" t="s">
        <v>8506</v>
      </c>
      <c r="E2045" s="290" t="s">
        <v>23397</v>
      </c>
    </row>
    <row r="2046" spans="1:5">
      <c r="A2046" s="265" t="str">
        <f t="shared" si="31"/>
        <v>10826</v>
      </c>
      <c r="B2046" s="265">
        <v>10826</v>
      </c>
      <c r="C2046" s="265" t="s">
        <v>22569</v>
      </c>
      <c r="D2046" s="265" t="s">
        <v>8502</v>
      </c>
      <c r="E2046" s="290" t="s">
        <v>26657</v>
      </c>
    </row>
    <row r="2047" spans="1:5">
      <c r="A2047" s="265" t="str">
        <f t="shared" si="31"/>
        <v>10835</v>
      </c>
      <c r="B2047" s="265">
        <v>10835</v>
      </c>
      <c r="C2047" s="265" t="s">
        <v>21737</v>
      </c>
      <c r="D2047" s="265" t="s">
        <v>8502</v>
      </c>
      <c r="E2047" s="290" t="s">
        <v>18718</v>
      </c>
    </row>
    <row r="2048" spans="1:5">
      <c r="A2048" s="265" t="str">
        <f t="shared" si="31"/>
        <v>10836</v>
      </c>
      <c r="B2048" s="265">
        <v>10836</v>
      </c>
      <c r="C2048" s="265" t="s">
        <v>21728</v>
      </c>
      <c r="D2048" s="265" t="s">
        <v>8502</v>
      </c>
      <c r="E2048" s="290" t="s">
        <v>17027</v>
      </c>
    </row>
    <row r="2049" spans="1:5">
      <c r="A2049" s="265" t="str">
        <f t="shared" si="31"/>
        <v>10840</v>
      </c>
      <c r="B2049" s="265">
        <v>10840</v>
      </c>
      <c r="C2049" s="265" t="s">
        <v>22901</v>
      </c>
      <c r="D2049" s="265" t="s">
        <v>8500</v>
      </c>
      <c r="E2049" s="290" t="s">
        <v>18106</v>
      </c>
    </row>
    <row r="2050" spans="1:5">
      <c r="A2050" s="265" t="str">
        <f t="shared" si="31"/>
        <v>10841</v>
      </c>
      <c r="B2050" s="265">
        <v>10841</v>
      </c>
      <c r="C2050" s="265" t="s">
        <v>22902</v>
      </c>
      <c r="D2050" s="265" t="s">
        <v>8500</v>
      </c>
      <c r="E2050" s="290" t="s">
        <v>26658</v>
      </c>
    </row>
    <row r="2051" spans="1:5">
      <c r="A2051" s="265" t="str">
        <f t="shared" ref="A2051:A2114" si="32">IF(ISERROR(SEARCH("/",B2051)=6),TRIM(CLEAN(B2051)),IF(SEARCH("/",B2051)=6,IF(LEN(TRIM(CLEAN(B2051)))=7,LEFT(TRIM(CLEAN(B2051)),6)&amp;"00"&amp;RIGHT(TRIM(CLEAN(B2051)),1),LEFT(TRIM(CLEAN(B2051)),6)&amp;"0"&amp;RIGHT(TRIM(CLEAN(B2051)),2)),TRIM(CLEAN(B2051))))</f>
        <v>10842</v>
      </c>
      <c r="B2051" s="265">
        <v>10842</v>
      </c>
      <c r="C2051" s="265" t="s">
        <v>22904</v>
      </c>
      <c r="D2051" s="265" t="s">
        <v>8500</v>
      </c>
      <c r="E2051" s="290" t="s">
        <v>26659</v>
      </c>
    </row>
    <row r="2052" spans="1:5">
      <c r="A2052" s="265" t="str">
        <f t="shared" si="32"/>
        <v>10848</v>
      </c>
      <c r="B2052" s="265">
        <v>10848</v>
      </c>
      <c r="C2052" s="265" t="s">
        <v>22940</v>
      </c>
      <c r="D2052" s="265" t="s">
        <v>8502</v>
      </c>
      <c r="E2052" s="290" t="s">
        <v>16666</v>
      </c>
    </row>
    <row r="2053" spans="1:5">
      <c r="A2053" s="265" t="str">
        <f t="shared" si="32"/>
        <v>10849</v>
      </c>
      <c r="B2053" s="265">
        <v>10849</v>
      </c>
      <c r="C2053" s="265" t="s">
        <v>22939</v>
      </c>
      <c r="D2053" s="265" t="s">
        <v>8502</v>
      </c>
      <c r="E2053" s="290" t="s">
        <v>16665</v>
      </c>
    </row>
    <row r="2054" spans="1:5">
      <c r="A2054" s="265" t="str">
        <f t="shared" si="32"/>
        <v>10850</v>
      </c>
      <c r="B2054" s="265">
        <v>10850</v>
      </c>
      <c r="C2054" s="265" t="s">
        <v>22951</v>
      </c>
      <c r="D2054" s="265" t="s">
        <v>8502</v>
      </c>
      <c r="E2054" s="290" t="s">
        <v>12222</v>
      </c>
    </row>
    <row r="2055" spans="1:5">
      <c r="A2055" s="265" t="str">
        <f t="shared" si="32"/>
        <v>10851</v>
      </c>
      <c r="B2055" s="265">
        <v>10851</v>
      </c>
      <c r="C2055" s="265" t="s">
        <v>22934</v>
      </c>
      <c r="D2055" s="265" t="s">
        <v>8502</v>
      </c>
      <c r="E2055" s="290" t="s">
        <v>18155</v>
      </c>
    </row>
    <row r="2056" spans="1:5">
      <c r="A2056" s="265" t="str">
        <f t="shared" si="32"/>
        <v>10853</v>
      </c>
      <c r="B2056" s="265">
        <v>10853</v>
      </c>
      <c r="C2056" s="265" t="s">
        <v>22014</v>
      </c>
      <c r="D2056" s="265" t="s">
        <v>8502</v>
      </c>
      <c r="E2056" s="290" t="s">
        <v>19448</v>
      </c>
    </row>
    <row r="2057" spans="1:5">
      <c r="A2057" s="265" t="str">
        <f t="shared" si="32"/>
        <v>10856</v>
      </c>
      <c r="B2057" s="265">
        <v>10856</v>
      </c>
      <c r="C2057" s="265" t="s">
        <v>23400</v>
      </c>
      <c r="D2057" s="265" t="s">
        <v>8510</v>
      </c>
      <c r="E2057" s="290" t="s">
        <v>18169</v>
      </c>
    </row>
    <row r="2058" spans="1:5">
      <c r="A2058" s="265" t="str">
        <f t="shared" si="32"/>
        <v>10857</v>
      </c>
      <c r="B2058" s="265">
        <v>10857</v>
      </c>
      <c r="C2058" s="265" t="s">
        <v>23289</v>
      </c>
      <c r="D2058" s="265" t="s">
        <v>8510</v>
      </c>
      <c r="E2058" s="290" t="s">
        <v>16383</v>
      </c>
    </row>
    <row r="2059" spans="1:5">
      <c r="A2059" s="265" t="str">
        <f t="shared" si="32"/>
        <v>10885</v>
      </c>
      <c r="B2059" s="265">
        <v>10885</v>
      </c>
      <c r="C2059" s="265" t="s">
        <v>20056</v>
      </c>
      <c r="D2059" s="265" t="s">
        <v>8502</v>
      </c>
      <c r="E2059" s="290" t="s">
        <v>26660</v>
      </c>
    </row>
    <row r="2060" spans="1:5">
      <c r="A2060" s="265" t="str">
        <f t="shared" si="32"/>
        <v>10886</v>
      </c>
      <c r="B2060" s="265">
        <v>10886</v>
      </c>
      <c r="C2060" s="265" t="s">
        <v>21321</v>
      </c>
      <c r="D2060" s="265" t="s">
        <v>8502</v>
      </c>
      <c r="E2060" s="290" t="s">
        <v>26661</v>
      </c>
    </row>
    <row r="2061" spans="1:5">
      <c r="A2061" s="265" t="str">
        <f t="shared" si="32"/>
        <v>10888</v>
      </c>
      <c r="B2061" s="265">
        <v>10888</v>
      </c>
      <c r="C2061" s="265" t="s">
        <v>21322</v>
      </c>
      <c r="D2061" s="265" t="s">
        <v>8502</v>
      </c>
      <c r="E2061" s="290" t="s">
        <v>26662</v>
      </c>
    </row>
    <row r="2062" spans="1:5">
      <c r="A2062" s="265" t="str">
        <f t="shared" si="32"/>
        <v>10889</v>
      </c>
      <c r="B2062" s="265">
        <v>10889</v>
      </c>
      <c r="C2062" s="265" t="s">
        <v>21323</v>
      </c>
      <c r="D2062" s="265" t="s">
        <v>8502</v>
      </c>
      <c r="E2062" s="290" t="s">
        <v>26663</v>
      </c>
    </row>
    <row r="2063" spans="1:5">
      <c r="A2063" s="265" t="str">
        <f t="shared" si="32"/>
        <v>10890</v>
      </c>
      <c r="B2063" s="265">
        <v>10890</v>
      </c>
      <c r="C2063" s="265" t="s">
        <v>21324</v>
      </c>
      <c r="D2063" s="265" t="s">
        <v>8502</v>
      </c>
      <c r="E2063" s="290" t="s">
        <v>26664</v>
      </c>
    </row>
    <row r="2064" spans="1:5">
      <c r="A2064" s="265" t="str">
        <f t="shared" si="32"/>
        <v>10891</v>
      </c>
      <c r="B2064" s="265">
        <v>10891</v>
      </c>
      <c r="C2064" s="265" t="s">
        <v>21325</v>
      </c>
      <c r="D2064" s="265" t="s">
        <v>8502</v>
      </c>
      <c r="E2064" s="290" t="s">
        <v>26665</v>
      </c>
    </row>
    <row r="2065" spans="1:5">
      <c r="A2065" s="265" t="str">
        <f t="shared" si="32"/>
        <v>10892</v>
      </c>
      <c r="B2065" s="265">
        <v>10892</v>
      </c>
      <c r="C2065" s="265" t="s">
        <v>21326</v>
      </c>
      <c r="D2065" s="265" t="s">
        <v>8502</v>
      </c>
      <c r="E2065" s="290" t="s">
        <v>26666</v>
      </c>
    </row>
    <row r="2066" spans="1:5">
      <c r="A2066" s="265" t="str">
        <f t="shared" si="32"/>
        <v>10899</v>
      </c>
      <c r="B2066" s="265">
        <v>10899</v>
      </c>
      <c r="C2066" s="265" t="s">
        <v>19222</v>
      </c>
      <c r="D2066" s="265" t="s">
        <v>8502</v>
      </c>
      <c r="E2066" s="290" t="s">
        <v>18890</v>
      </c>
    </row>
    <row r="2067" spans="1:5">
      <c r="A2067" s="265" t="str">
        <f t="shared" si="32"/>
        <v>10900</v>
      </c>
      <c r="B2067" s="265">
        <v>10900</v>
      </c>
      <c r="C2067" s="265" t="s">
        <v>19223</v>
      </c>
      <c r="D2067" s="265" t="s">
        <v>8502</v>
      </c>
      <c r="E2067" s="290" t="s">
        <v>25063</v>
      </c>
    </row>
    <row r="2068" spans="1:5">
      <c r="A2068" s="265" t="str">
        <f t="shared" si="32"/>
        <v>10902</v>
      </c>
      <c r="B2068" s="265">
        <v>10902</v>
      </c>
      <c r="C2068" s="265" t="s">
        <v>21265</v>
      </c>
      <c r="D2068" s="265" t="s">
        <v>8502</v>
      </c>
      <c r="E2068" s="290" t="s">
        <v>26667</v>
      </c>
    </row>
    <row r="2069" spans="1:5">
      <c r="A2069" s="265" t="str">
        <f t="shared" si="32"/>
        <v>10903</v>
      </c>
      <c r="B2069" s="265">
        <v>10903</v>
      </c>
      <c r="C2069" s="265" t="s">
        <v>21268</v>
      </c>
      <c r="D2069" s="265" t="s">
        <v>8502</v>
      </c>
      <c r="E2069" s="290" t="s">
        <v>24924</v>
      </c>
    </row>
    <row r="2070" spans="1:5">
      <c r="A2070" s="265" t="str">
        <f t="shared" si="32"/>
        <v>10904</v>
      </c>
      <c r="B2070" s="265">
        <v>10904</v>
      </c>
      <c r="C2070" s="265" t="s">
        <v>23258</v>
      </c>
      <c r="D2070" s="265" t="s">
        <v>8502</v>
      </c>
      <c r="E2070" s="290" t="s">
        <v>26668</v>
      </c>
    </row>
    <row r="2071" spans="1:5">
      <c r="A2071" s="265" t="str">
        <f t="shared" si="32"/>
        <v>10905</v>
      </c>
      <c r="B2071" s="265">
        <v>10905</v>
      </c>
      <c r="C2071" s="265" t="s">
        <v>23482</v>
      </c>
      <c r="D2071" s="265" t="s">
        <v>8502</v>
      </c>
      <c r="E2071" s="290" t="s">
        <v>25277</v>
      </c>
    </row>
    <row r="2072" spans="1:5">
      <c r="A2072" s="265" t="str">
        <f t="shared" si="32"/>
        <v>10908</v>
      </c>
      <c r="B2072" s="265">
        <v>10908</v>
      </c>
      <c r="C2072" s="265" t="s">
        <v>21860</v>
      </c>
      <c r="D2072" s="265" t="s">
        <v>8502</v>
      </c>
      <c r="E2072" s="290" t="s">
        <v>12751</v>
      </c>
    </row>
    <row r="2073" spans="1:5">
      <c r="A2073" s="265" t="str">
        <f t="shared" si="32"/>
        <v>10909</v>
      </c>
      <c r="B2073" s="265">
        <v>10909</v>
      </c>
      <c r="C2073" s="265" t="s">
        <v>21861</v>
      </c>
      <c r="D2073" s="265" t="s">
        <v>8502</v>
      </c>
      <c r="E2073" s="290" t="s">
        <v>21862</v>
      </c>
    </row>
    <row r="2074" spans="1:5">
      <c r="A2074" s="265" t="str">
        <f t="shared" si="32"/>
        <v>10911</v>
      </c>
      <c r="B2074" s="265">
        <v>10911</v>
      </c>
      <c r="C2074" s="265" t="s">
        <v>21870</v>
      </c>
      <c r="D2074" s="265" t="s">
        <v>8502</v>
      </c>
      <c r="E2074" s="290" t="s">
        <v>21871</v>
      </c>
    </row>
    <row r="2075" spans="1:5">
      <c r="A2075" s="265" t="str">
        <f t="shared" si="32"/>
        <v>10917</v>
      </c>
      <c r="B2075" s="265">
        <v>10917</v>
      </c>
      <c r="C2075" s="265" t="s">
        <v>23785</v>
      </c>
      <c r="D2075" s="265" t="s">
        <v>8500</v>
      </c>
      <c r="E2075" s="290" t="s">
        <v>8654</v>
      </c>
    </row>
    <row r="2076" spans="1:5">
      <c r="A2076" s="265" t="str">
        <f t="shared" si="32"/>
        <v>10921</v>
      </c>
      <c r="B2076" s="265">
        <v>10921</v>
      </c>
      <c r="C2076" s="265" t="s">
        <v>21623</v>
      </c>
      <c r="D2076" s="265" t="s">
        <v>8502</v>
      </c>
      <c r="E2076" s="290" t="s">
        <v>18085</v>
      </c>
    </row>
    <row r="2077" spans="1:5">
      <c r="A2077" s="265" t="str">
        <f t="shared" si="32"/>
        <v>10922</v>
      </c>
      <c r="B2077" s="265">
        <v>10922</v>
      </c>
      <c r="C2077" s="265" t="s">
        <v>21624</v>
      </c>
      <c r="D2077" s="265" t="s">
        <v>8502</v>
      </c>
      <c r="E2077" s="290" t="s">
        <v>18086</v>
      </c>
    </row>
    <row r="2078" spans="1:5">
      <c r="A2078" s="265" t="str">
        <f t="shared" si="32"/>
        <v>10923</v>
      </c>
      <c r="B2078" s="265">
        <v>10923</v>
      </c>
      <c r="C2078" s="265" t="s">
        <v>21625</v>
      </c>
      <c r="D2078" s="265" t="s">
        <v>8502</v>
      </c>
      <c r="E2078" s="290" t="s">
        <v>18087</v>
      </c>
    </row>
    <row r="2079" spans="1:5">
      <c r="A2079" s="265" t="str">
        <f t="shared" si="32"/>
        <v>10924</v>
      </c>
      <c r="B2079" s="265">
        <v>10924</v>
      </c>
      <c r="C2079" s="265" t="s">
        <v>21626</v>
      </c>
      <c r="D2079" s="265" t="s">
        <v>8502</v>
      </c>
      <c r="E2079" s="290" t="s">
        <v>18088</v>
      </c>
    </row>
    <row r="2080" spans="1:5">
      <c r="A2080" s="265" t="str">
        <f t="shared" si="32"/>
        <v>10927</v>
      </c>
      <c r="B2080" s="265">
        <v>10927</v>
      </c>
      <c r="C2080" s="265" t="s">
        <v>23793</v>
      </c>
      <c r="D2080" s="265" t="s">
        <v>8500</v>
      </c>
      <c r="E2080" s="290" t="s">
        <v>16967</v>
      </c>
    </row>
    <row r="2081" spans="1:5">
      <c r="A2081" s="265" t="str">
        <f t="shared" si="32"/>
        <v>10928</v>
      </c>
      <c r="B2081" s="265">
        <v>10928</v>
      </c>
      <c r="C2081" s="265" t="s">
        <v>23790</v>
      </c>
      <c r="D2081" s="265" t="s">
        <v>8500</v>
      </c>
      <c r="E2081" s="290" t="s">
        <v>23643</v>
      </c>
    </row>
    <row r="2082" spans="1:5">
      <c r="A2082" s="265" t="str">
        <f t="shared" si="32"/>
        <v>10931</v>
      </c>
      <c r="B2082" s="265">
        <v>10931</v>
      </c>
      <c r="C2082" s="265" t="s">
        <v>23799</v>
      </c>
      <c r="D2082" s="265" t="s">
        <v>8500</v>
      </c>
      <c r="E2082" s="290" t="s">
        <v>9297</v>
      </c>
    </row>
    <row r="2083" spans="1:5">
      <c r="A2083" s="265" t="str">
        <f t="shared" si="32"/>
        <v>10932</v>
      </c>
      <c r="B2083" s="265">
        <v>10932</v>
      </c>
      <c r="C2083" s="265" t="s">
        <v>23795</v>
      </c>
      <c r="D2083" s="265" t="s">
        <v>8500</v>
      </c>
      <c r="E2083" s="290" t="s">
        <v>26669</v>
      </c>
    </row>
    <row r="2084" spans="1:5">
      <c r="A2084" s="265" t="str">
        <f t="shared" si="32"/>
        <v>10933</v>
      </c>
      <c r="B2084" s="265">
        <v>10933</v>
      </c>
      <c r="C2084" s="265" t="s">
        <v>23791</v>
      </c>
      <c r="D2084" s="265" t="s">
        <v>8500</v>
      </c>
      <c r="E2084" s="290" t="s">
        <v>16990</v>
      </c>
    </row>
    <row r="2085" spans="1:5">
      <c r="A2085" s="265" t="str">
        <f t="shared" si="32"/>
        <v>10935</v>
      </c>
      <c r="B2085" s="265">
        <v>10935</v>
      </c>
      <c r="C2085" s="265" t="s">
        <v>23798</v>
      </c>
      <c r="D2085" s="265" t="s">
        <v>8500</v>
      </c>
      <c r="E2085" s="290" t="s">
        <v>25374</v>
      </c>
    </row>
    <row r="2086" spans="1:5">
      <c r="A2086" s="265" t="str">
        <f t="shared" si="32"/>
        <v>10937</v>
      </c>
      <c r="B2086" s="265">
        <v>10937</v>
      </c>
      <c r="C2086" s="265" t="s">
        <v>23796</v>
      </c>
      <c r="D2086" s="265" t="s">
        <v>8500</v>
      </c>
      <c r="E2086" s="290" t="s">
        <v>16774</v>
      </c>
    </row>
    <row r="2087" spans="1:5">
      <c r="A2087" s="265" t="str">
        <f t="shared" si="32"/>
        <v>10956</v>
      </c>
      <c r="B2087" s="265">
        <v>10956</v>
      </c>
      <c r="C2087" s="265" t="s">
        <v>19574</v>
      </c>
      <c r="D2087" s="265" t="s">
        <v>8502</v>
      </c>
      <c r="E2087" s="290" t="s">
        <v>26670</v>
      </c>
    </row>
    <row r="2088" spans="1:5">
      <c r="A2088" s="265" t="str">
        <f t="shared" si="32"/>
        <v>10957</v>
      </c>
      <c r="B2088" s="265">
        <v>10957</v>
      </c>
      <c r="C2088" s="265" t="s">
        <v>20326</v>
      </c>
      <c r="D2088" s="265" t="s">
        <v>8506</v>
      </c>
      <c r="E2088" s="290" t="s">
        <v>9101</v>
      </c>
    </row>
    <row r="2089" spans="1:5">
      <c r="A2089" s="265" t="str">
        <f t="shared" si="32"/>
        <v>10966</v>
      </c>
      <c r="B2089" s="265">
        <v>10966</v>
      </c>
      <c r="C2089" s="265" t="s">
        <v>22827</v>
      </c>
      <c r="D2089" s="265" t="s">
        <v>8506</v>
      </c>
      <c r="E2089" s="290" t="s">
        <v>8840</v>
      </c>
    </row>
    <row r="2090" spans="1:5">
      <c r="A2090" s="265" t="str">
        <f t="shared" si="32"/>
        <v>10997</v>
      </c>
      <c r="B2090" s="265">
        <v>10997</v>
      </c>
      <c r="C2090" s="265" t="s">
        <v>21132</v>
      </c>
      <c r="D2090" s="265" t="s">
        <v>8506</v>
      </c>
      <c r="E2090" s="290" t="s">
        <v>22018</v>
      </c>
    </row>
    <row r="2091" spans="1:5">
      <c r="A2091" s="265" t="str">
        <f t="shared" si="32"/>
        <v>10998</v>
      </c>
      <c r="B2091" s="265">
        <v>10998</v>
      </c>
      <c r="C2091" s="265" t="s">
        <v>21128</v>
      </c>
      <c r="D2091" s="265" t="s">
        <v>8506</v>
      </c>
      <c r="E2091" s="290" t="s">
        <v>26671</v>
      </c>
    </row>
    <row r="2092" spans="1:5">
      <c r="A2092" s="265" t="str">
        <f t="shared" si="32"/>
        <v>10999</v>
      </c>
      <c r="B2092" s="265">
        <v>10999</v>
      </c>
      <c r="C2092" s="265" t="s">
        <v>21131</v>
      </c>
      <c r="D2092" s="265" t="s">
        <v>8506</v>
      </c>
      <c r="E2092" s="290" t="s">
        <v>26672</v>
      </c>
    </row>
    <row r="2093" spans="1:5">
      <c r="A2093" s="265" t="str">
        <f t="shared" si="32"/>
        <v>11002</v>
      </c>
      <c r="B2093" s="265">
        <v>11002</v>
      </c>
      <c r="C2093" s="265" t="s">
        <v>21130</v>
      </c>
      <c r="D2093" s="265" t="s">
        <v>8506</v>
      </c>
      <c r="E2093" s="290" t="s">
        <v>16489</v>
      </c>
    </row>
    <row r="2094" spans="1:5">
      <c r="A2094" s="265" t="str">
        <f t="shared" si="32"/>
        <v>11026</v>
      </c>
      <c r="B2094" s="265">
        <v>11026</v>
      </c>
      <c r="C2094" s="265" t="s">
        <v>20313</v>
      </c>
      <c r="D2094" s="265" t="s">
        <v>8506</v>
      </c>
      <c r="E2094" s="290" t="s">
        <v>13641</v>
      </c>
    </row>
    <row r="2095" spans="1:5">
      <c r="A2095" s="265" t="str">
        <f t="shared" si="32"/>
        <v>11027</v>
      </c>
      <c r="B2095" s="265">
        <v>11027</v>
      </c>
      <c r="C2095" s="265" t="s">
        <v>20314</v>
      </c>
      <c r="D2095" s="265" t="s">
        <v>8506</v>
      </c>
      <c r="E2095" s="290" t="s">
        <v>14513</v>
      </c>
    </row>
    <row r="2096" spans="1:5">
      <c r="A2096" s="265" t="str">
        <f t="shared" si="32"/>
        <v>11029</v>
      </c>
      <c r="B2096" s="265">
        <v>11029</v>
      </c>
      <c r="C2096" s="265" t="s">
        <v>21618</v>
      </c>
      <c r="D2096" s="265" t="s">
        <v>8930</v>
      </c>
      <c r="E2096" s="290" t="s">
        <v>15729</v>
      </c>
    </row>
    <row r="2097" spans="1:5">
      <c r="A2097" s="265" t="str">
        <f t="shared" si="32"/>
        <v>11032</v>
      </c>
      <c r="B2097" s="265">
        <v>11032</v>
      </c>
      <c r="C2097" s="265" t="s">
        <v>21567</v>
      </c>
      <c r="D2097" s="265" t="s">
        <v>8502</v>
      </c>
      <c r="E2097" s="290" t="s">
        <v>9451</v>
      </c>
    </row>
    <row r="2098" spans="1:5">
      <c r="A2098" s="265" t="str">
        <f t="shared" si="32"/>
        <v>11033</v>
      </c>
      <c r="B2098" s="265">
        <v>11033</v>
      </c>
      <c r="C2098" s="265" t="s">
        <v>23430</v>
      </c>
      <c r="D2098" s="265" t="s">
        <v>8502</v>
      </c>
      <c r="E2098" s="290" t="s">
        <v>9343</v>
      </c>
    </row>
    <row r="2099" spans="1:5">
      <c r="A2099" s="265" t="str">
        <f t="shared" si="32"/>
        <v>11045</v>
      </c>
      <c r="B2099" s="265">
        <v>11045</v>
      </c>
      <c r="C2099" s="265" t="s">
        <v>22314</v>
      </c>
      <c r="D2099" s="265" t="s">
        <v>8502</v>
      </c>
      <c r="E2099" s="290" t="s">
        <v>9202</v>
      </c>
    </row>
    <row r="2100" spans="1:5">
      <c r="A2100" s="265" t="str">
        <f t="shared" si="32"/>
        <v>11046</v>
      </c>
      <c r="B2100" s="265">
        <v>11046</v>
      </c>
      <c r="C2100" s="265" t="s">
        <v>20315</v>
      </c>
      <c r="D2100" s="265" t="s">
        <v>8506</v>
      </c>
      <c r="E2100" s="290" t="s">
        <v>25596</v>
      </c>
    </row>
    <row r="2101" spans="1:5">
      <c r="A2101" s="265" t="str">
        <f t="shared" si="32"/>
        <v>11047</v>
      </c>
      <c r="B2101" s="265">
        <v>11047</v>
      </c>
      <c r="C2101" s="265" t="s">
        <v>20317</v>
      </c>
      <c r="D2101" s="265" t="s">
        <v>8506</v>
      </c>
      <c r="E2101" s="290" t="s">
        <v>9183</v>
      </c>
    </row>
    <row r="2102" spans="1:5">
      <c r="A2102" s="265" t="str">
        <f t="shared" si="32"/>
        <v>11049</v>
      </c>
      <c r="B2102" s="265">
        <v>11049</v>
      </c>
      <c r="C2102" s="265" t="s">
        <v>20319</v>
      </c>
      <c r="D2102" s="265" t="s">
        <v>8506</v>
      </c>
      <c r="E2102" s="290" t="s">
        <v>9379</v>
      </c>
    </row>
    <row r="2103" spans="1:5">
      <c r="A2103" s="265" t="str">
        <f t="shared" si="32"/>
        <v>11051</v>
      </c>
      <c r="B2103" s="265">
        <v>11051</v>
      </c>
      <c r="C2103" s="265" t="s">
        <v>20321</v>
      </c>
      <c r="D2103" s="265" t="s">
        <v>8506</v>
      </c>
      <c r="E2103" s="290" t="s">
        <v>16435</v>
      </c>
    </row>
    <row r="2104" spans="1:5">
      <c r="A2104" s="265" t="str">
        <f t="shared" si="32"/>
        <v>11054</v>
      </c>
      <c r="B2104" s="265">
        <v>11054</v>
      </c>
      <c r="C2104" s="265" t="s">
        <v>22737</v>
      </c>
      <c r="D2104" s="265" t="s">
        <v>8502</v>
      </c>
      <c r="E2104" s="290" t="s">
        <v>8519</v>
      </c>
    </row>
    <row r="2105" spans="1:5">
      <c r="A2105" s="265" t="str">
        <f t="shared" si="32"/>
        <v>11055</v>
      </c>
      <c r="B2105" s="265">
        <v>11055</v>
      </c>
      <c r="C2105" s="265" t="s">
        <v>22738</v>
      </c>
      <c r="D2105" s="265" t="s">
        <v>8502</v>
      </c>
      <c r="E2105" s="290" t="s">
        <v>8706</v>
      </c>
    </row>
    <row r="2106" spans="1:5">
      <c r="A2106" s="265" t="str">
        <f t="shared" si="32"/>
        <v>11056</v>
      </c>
      <c r="B2106" s="265">
        <v>11056</v>
      </c>
      <c r="C2106" s="265" t="s">
        <v>22739</v>
      </c>
      <c r="D2106" s="265" t="s">
        <v>8502</v>
      </c>
      <c r="E2106" s="290" t="s">
        <v>8810</v>
      </c>
    </row>
    <row r="2107" spans="1:5">
      <c r="A2107" s="265" t="str">
        <f t="shared" si="32"/>
        <v>11057</v>
      </c>
      <c r="B2107" s="265">
        <v>11057</v>
      </c>
      <c r="C2107" s="265" t="s">
        <v>22740</v>
      </c>
      <c r="D2107" s="265" t="s">
        <v>8502</v>
      </c>
      <c r="E2107" s="290" t="s">
        <v>9326</v>
      </c>
    </row>
    <row r="2108" spans="1:5">
      <c r="A2108" s="265" t="str">
        <f t="shared" si="32"/>
        <v>11058</v>
      </c>
      <c r="B2108" s="265">
        <v>11058</v>
      </c>
      <c r="C2108" s="265" t="s">
        <v>22742</v>
      </c>
      <c r="D2108" s="265" t="s">
        <v>8502</v>
      </c>
      <c r="E2108" s="290" t="s">
        <v>8761</v>
      </c>
    </row>
    <row r="2109" spans="1:5">
      <c r="A2109" s="265" t="str">
        <f t="shared" si="32"/>
        <v>11059</v>
      </c>
      <c r="B2109" s="265">
        <v>11059</v>
      </c>
      <c r="C2109" s="265" t="s">
        <v>22741</v>
      </c>
      <c r="D2109" s="265" t="s">
        <v>8502</v>
      </c>
      <c r="E2109" s="290" t="s">
        <v>10249</v>
      </c>
    </row>
    <row r="2110" spans="1:5">
      <c r="A2110" s="265" t="str">
        <f t="shared" si="32"/>
        <v>11060</v>
      </c>
      <c r="B2110" s="265">
        <v>11060</v>
      </c>
      <c r="C2110" s="265" t="s">
        <v>23931</v>
      </c>
      <c r="D2110" s="265" t="s">
        <v>8502</v>
      </c>
      <c r="E2110" s="290" t="s">
        <v>24037</v>
      </c>
    </row>
    <row r="2111" spans="1:5">
      <c r="A2111" s="265" t="str">
        <f t="shared" si="32"/>
        <v>11061</v>
      </c>
      <c r="B2111" s="265">
        <v>11061</v>
      </c>
      <c r="C2111" s="265" t="s">
        <v>20322</v>
      </c>
      <c r="D2111" s="265" t="s">
        <v>8506</v>
      </c>
      <c r="E2111" s="290" t="s">
        <v>16464</v>
      </c>
    </row>
    <row r="2112" spans="1:5">
      <c r="A2112" s="265" t="str">
        <f t="shared" si="32"/>
        <v>11062</v>
      </c>
      <c r="B2112" s="265">
        <v>11062</v>
      </c>
      <c r="C2112" s="265" t="s">
        <v>26673</v>
      </c>
      <c r="D2112" s="265" t="s">
        <v>8500</v>
      </c>
      <c r="E2112" s="290" t="s">
        <v>26674</v>
      </c>
    </row>
    <row r="2113" spans="1:5">
      <c r="A2113" s="265" t="str">
        <f t="shared" si="32"/>
        <v>11063</v>
      </c>
      <c r="B2113" s="265">
        <v>11063</v>
      </c>
      <c r="C2113" s="265" t="s">
        <v>26675</v>
      </c>
      <c r="D2113" s="265" t="s">
        <v>8500</v>
      </c>
      <c r="E2113" s="290" t="s">
        <v>26676</v>
      </c>
    </row>
    <row r="2114" spans="1:5">
      <c r="A2114" s="265" t="str">
        <f t="shared" si="32"/>
        <v>11067</v>
      </c>
      <c r="B2114" s="265">
        <v>11067</v>
      </c>
      <c r="C2114" s="265" t="s">
        <v>23854</v>
      </c>
      <c r="D2114" s="265" t="s">
        <v>8502</v>
      </c>
      <c r="E2114" s="290" t="s">
        <v>26677</v>
      </c>
    </row>
    <row r="2115" spans="1:5">
      <c r="A2115" s="265" t="str">
        <f t="shared" ref="A2115:A2178" si="33">IF(ISERROR(SEARCH("/",B2115)=6),TRIM(CLEAN(B2115)),IF(SEARCH("/",B2115)=6,IF(LEN(TRIM(CLEAN(B2115)))=7,LEFT(TRIM(CLEAN(B2115)),6)&amp;"00"&amp;RIGHT(TRIM(CLEAN(B2115)),1),LEFT(TRIM(CLEAN(B2115)),6)&amp;"0"&amp;RIGHT(TRIM(CLEAN(B2115)),2)),TRIM(CLEAN(B2115))))</f>
        <v>11068</v>
      </c>
      <c r="B2115" s="265">
        <v>11068</v>
      </c>
      <c r="C2115" s="265" t="s">
        <v>23856</v>
      </c>
      <c r="D2115" s="265" t="s">
        <v>8502</v>
      </c>
      <c r="E2115" s="290" t="s">
        <v>26678</v>
      </c>
    </row>
    <row r="2116" spans="1:5">
      <c r="A2116" s="265" t="str">
        <f t="shared" si="33"/>
        <v>11071</v>
      </c>
      <c r="B2116" s="265">
        <v>11071</v>
      </c>
      <c r="C2116" s="265" t="s">
        <v>22968</v>
      </c>
      <c r="D2116" s="265" t="s">
        <v>8502</v>
      </c>
      <c r="E2116" s="290" t="s">
        <v>11944</v>
      </c>
    </row>
    <row r="2117" spans="1:5">
      <c r="A2117" s="265" t="str">
        <f t="shared" si="33"/>
        <v>11072</v>
      </c>
      <c r="B2117" s="265">
        <v>11072</v>
      </c>
      <c r="C2117" s="265" t="s">
        <v>22969</v>
      </c>
      <c r="D2117" s="265" t="s">
        <v>8502</v>
      </c>
      <c r="E2117" s="290" t="s">
        <v>8515</v>
      </c>
    </row>
    <row r="2118" spans="1:5">
      <c r="A2118" s="265" t="str">
        <f t="shared" si="33"/>
        <v>11073</v>
      </c>
      <c r="B2118" s="265">
        <v>11073</v>
      </c>
      <c r="C2118" s="265" t="s">
        <v>22967</v>
      </c>
      <c r="D2118" s="265" t="s">
        <v>8502</v>
      </c>
      <c r="E2118" s="290" t="s">
        <v>12974</v>
      </c>
    </row>
    <row r="2119" spans="1:5">
      <c r="A2119" s="265" t="str">
        <f t="shared" si="33"/>
        <v>11075</v>
      </c>
      <c r="B2119" s="265">
        <v>11075</v>
      </c>
      <c r="C2119" s="265" t="s">
        <v>19422</v>
      </c>
      <c r="D2119" s="265" t="s">
        <v>8591</v>
      </c>
      <c r="E2119" s="290" t="s">
        <v>26679</v>
      </c>
    </row>
    <row r="2120" spans="1:5">
      <c r="A2120" s="265" t="str">
        <f t="shared" si="33"/>
        <v>11079</v>
      </c>
      <c r="B2120" s="265">
        <v>11079</v>
      </c>
      <c r="C2120" s="265" t="s">
        <v>22442</v>
      </c>
      <c r="D2120" s="265" t="s">
        <v>8591</v>
      </c>
      <c r="E2120" s="290" t="s">
        <v>26680</v>
      </c>
    </row>
    <row r="2121" spans="1:5">
      <c r="A2121" s="265" t="str">
        <f t="shared" si="33"/>
        <v>11082</v>
      </c>
      <c r="B2121" s="265">
        <v>11082</v>
      </c>
      <c r="C2121" s="265" t="s">
        <v>22443</v>
      </c>
      <c r="D2121" s="265" t="s">
        <v>8591</v>
      </c>
      <c r="E2121" s="290" t="s">
        <v>26680</v>
      </c>
    </row>
    <row r="2122" spans="1:5">
      <c r="A2122" s="265" t="str">
        <f t="shared" si="33"/>
        <v>11086</v>
      </c>
      <c r="B2122" s="265">
        <v>11086</v>
      </c>
      <c r="C2122" s="265" t="s">
        <v>23266</v>
      </c>
      <c r="D2122" s="265" t="s">
        <v>8591</v>
      </c>
      <c r="E2122" s="290" t="s">
        <v>25276</v>
      </c>
    </row>
    <row r="2123" spans="1:5">
      <c r="A2123" s="265" t="str">
        <f t="shared" si="33"/>
        <v>11091</v>
      </c>
      <c r="B2123" s="265">
        <v>11091</v>
      </c>
      <c r="C2123" s="265" t="s">
        <v>22874</v>
      </c>
      <c r="D2123" s="265" t="s">
        <v>8502</v>
      </c>
      <c r="E2123" s="290" t="s">
        <v>8808</v>
      </c>
    </row>
    <row r="2124" spans="1:5">
      <c r="A2124" s="265" t="str">
        <f t="shared" si="33"/>
        <v>11096</v>
      </c>
      <c r="B2124" s="265">
        <v>11096</v>
      </c>
      <c r="C2124" s="265" t="s">
        <v>22981</v>
      </c>
      <c r="D2124" s="265" t="s">
        <v>8506</v>
      </c>
      <c r="E2124" s="290" t="s">
        <v>10078</v>
      </c>
    </row>
    <row r="2125" spans="1:5">
      <c r="A2125" s="265" t="str">
        <f t="shared" si="33"/>
        <v>11116</v>
      </c>
      <c r="B2125" s="265">
        <v>11116</v>
      </c>
      <c r="C2125" s="265" t="s">
        <v>21104</v>
      </c>
      <c r="D2125" s="265" t="s">
        <v>8502</v>
      </c>
      <c r="E2125" s="290" t="s">
        <v>18058</v>
      </c>
    </row>
    <row r="2126" spans="1:5">
      <c r="A2126" s="265" t="str">
        <f t="shared" si="33"/>
        <v>11134</v>
      </c>
      <c r="B2126" s="265">
        <v>11134</v>
      </c>
      <c r="C2126" s="265" t="s">
        <v>26681</v>
      </c>
      <c r="D2126" s="265" t="s">
        <v>8500</v>
      </c>
      <c r="E2126" s="290" t="s">
        <v>26373</v>
      </c>
    </row>
    <row r="2127" spans="1:5">
      <c r="A2127" s="265" t="str">
        <f t="shared" si="33"/>
        <v>11135</v>
      </c>
      <c r="B2127" s="265">
        <v>11135</v>
      </c>
      <c r="C2127" s="265" t="s">
        <v>26682</v>
      </c>
      <c r="D2127" s="265" t="s">
        <v>8500</v>
      </c>
      <c r="E2127" s="290" t="s">
        <v>26683</v>
      </c>
    </row>
    <row r="2128" spans="1:5">
      <c r="A2128" s="265" t="str">
        <f t="shared" si="33"/>
        <v>11136</v>
      </c>
      <c r="B2128" s="265">
        <v>11136</v>
      </c>
      <c r="C2128" s="265" t="s">
        <v>26684</v>
      </c>
      <c r="D2128" s="265" t="s">
        <v>8500</v>
      </c>
      <c r="E2128" s="290" t="s">
        <v>26685</v>
      </c>
    </row>
    <row r="2129" spans="1:5">
      <c r="A2129" s="265" t="str">
        <f t="shared" si="33"/>
        <v>11137</v>
      </c>
      <c r="B2129" s="265">
        <v>11137</v>
      </c>
      <c r="C2129" s="265" t="s">
        <v>26686</v>
      </c>
      <c r="D2129" s="265" t="s">
        <v>8500</v>
      </c>
      <c r="E2129" s="290" t="s">
        <v>26687</v>
      </c>
    </row>
    <row r="2130" spans="1:5">
      <c r="A2130" s="265" t="str">
        <f t="shared" si="33"/>
        <v>11138</v>
      </c>
      <c r="B2130" s="265">
        <v>11138</v>
      </c>
      <c r="C2130" s="265" t="s">
        <v>22635</v>
      </c>
      <c r="D2130" s="265" t="s">
        <v>8498</v>
      </c>
      <c r="E2130" s="290" t="s">
        <v>8503</v>
      </c>
    </row>
    <row r="2131" spans="1:5">
      <c r="A2131" s="265" t="str">
        <f t="shared" si="33"/>
        <v>11145</v>
      </c>
      <c r="B2131" s="265">
        <v>11145</v>
      </c>
      <c r="C2131" s="265" t="s">
        <v>20452</v>
      </c>
      <c r="D2131" s="265" t="s">
        <v>8591</v>
      </c>
      <c r="E2131" s="290" t="s">
        <v>26688</v>
      </c>
    </row>
    <row r="2132" spans="1:5">
      <c r="A2132" s="265" t="str">
        <f t="shared" si="33"/>
        <v>11146</v>
      </c>
      <c r="B2132" s="265">
        <v>11146</v>
      </c>
      <c r="C2132" s="265" t="s">
        <v>20430</v>
      </c>
      <c r="D2132" s="265" t="s">
        <v>8591</v>
      </c>
      <c r="E2132" s="290" t="s">
        <v>26689</v>
      </c>
    </row>
    <row r="2133" spans="1:5">
      <c r="A2133" s="265" t="str">
        <f t="shared" si="33"/>
        <v>11147</v>
      </c>
      <c r="B2133" s="265">
        <v>11147</v>
      </c>
      <c r="C2133" s="265" t="s">
        <v>20431</v>
      </c>
      <c r="D2133" s="265" t="s">
        <v>8591</v>
      </c>
      <c r="E2133" s="290" t="s">
        <v>26690</v>
      </c>
    </row>
    <row r="2134" spans="1:5">
      <c r="A2134" s="265" t="str">
        <f t="shared" si="33"/>
        <v>11154</v>
      </c>
      <c r="B2134" s="265">
        <v>11154</v>
      </c>
      <c r="C2134" s="265" t="s">
        <v>23007</v>
      </c>
      <c r="D2134" s="265" t="s">
        <v>8502</v>
      </c>
      <c r="E2134" s="290" t="s">
        <v>26691</v>
      </c>
    </row>
    <row r="2135" spans="1:5">
      <c r="A2135" s="265" t="str">
        <f t="shared" si="33"/>
        <v>11161</v>
      </c>
      <c r="B2135" s="265">
        <v>11161</v>
      </c>
      <c r="C2135" s="265" t="s">
        <v>20124</v>
      </c>
      <c r="D2135" s="265" t="s">
        <v>8506</v>
      </c>
      <c r="E2135" s="290" t="s">
        <v>8527</v>
      </c>
    </row>
    <row r="2136" spans="1:5">
      <c r="A2136" s="265" t="str">
        <f t="shared" si="33"/>
        <v>11185</v>
      </c>
      <c r="B2136" s="265">
        <v>11185</v>
      </c>
      <c r="C2136" s="265" t="s">
        <v>24591</v>
      </c>
      <c r="D2136" s="265" t="s">
        <v>8500</v>
      </c>
      <c r="E2136" s="290" t="s">
        <v>26692</v>
      </c>
    </row>
    <row r="2137" spans="1:5">
      <c r="A2137" s="265" t="str">
        <f t="shared" si="33"/>
        <v>11186</v>
      </c>
      <c r="B2137" s="265">
        <v>11186</v>
      </c>
      <c r="C2137" s="265" t="s">
        <v>21291</v>
      </c>
      <c r="D2137" s="265" t="s">
        <v>8500</v>
      </c>
      <c r="E2137" s="290" t="s">
        <v>26693</v>
      </c>
    </row>
    <row r="2138" spans="1:5">
      <c r="A2138" s="265" t="str">
        <f t="shared" si="33"/>
        <v>11188</v>
      </c>
      <c r="B2138" s="265">
        <v>11188</v>
      </c>
      <c r="C2138" s="265" t="s">
        <v>24580</v>
      </c>
      <c r="D2138" s="265" t="s">
        <v>8500</v>
      </c>
      <c r="E2138" s="290" t="s">
        <v>26694</v>
      </c>
    </row>
    <row r="2139" spans="1:5">
      <c r="A2139" s="265" t="str">
        <f t="shared" si="33"/>
        <v>11189</v>
      </c>
      <c r="B2139" s="265">
        <v>11189</v>
      </c>
      <c r="C2139" s="265" t="s">
        <v>24581</v>
      </c>
      <c r="D2139" s="265" t="s">
        <v>8500</v>
      </c>
      <c r="E2139" s="290" t="s">
        <v>26695</v>
      </c>
    </row>
    <row r="2140" spans="1:5">
      <c r="A2140" s="265" t="str">
        <f t="shared" si="33"/>
        <v>11190</v>
      </c>
      <c r="B2140" s="265">
        <v>11190</v>
      </c>
      <c r="C2140" s="265" t="s">
        <v>21679</v>
      </c>
      <c r="D2140" s="265" t="s">
        <v>8502</v>
      </c>
      <c r="E2140" s="290" t="s">
        <v>26696</v>
      </c>
    </row>
    <row r="2141" spans="1:5">
      <c r="A2141" s="265" t="str">
        <f t="shared" si="33"/>
        <v>11199</v>
      </c>
      <c r="B2141" s="265">
        <v>11199</v>
      </c>
      <c r="C2141" s="265" t="s">
        <v>19073</v>
      </c>
      <c r="D2141" s="265" t="s">
        <v>8502</v>
      </c>
      <c r="E2141" s="290" t="s">
        <v>26697</v>
      </c>
    </row>
    <row r="2142" spans="1:5">
      <c r="A2142" s="265" t="str">
        <f t="shared" si="33"/>
        <v>11234</v>
      </c>
      <c r="B2142" s="265">
        <v>11234</v>
      </c>
      <c r="C2142" s="265" t="s">
        <v>23167</v>
      </c>
      <c r="D2142" s="265" t="s">
        <v>8502</v>
      </c>
      <c r="E2142" s="290" t="s">
        <v>17058</v>
      </c>
    </row>
    <row r="2143" spans="1:5">
      <c r="A2143" s="265" t="str">
        <f t="shared" si="33"/>
        <v>11235</v>
      </c>
      <c r="B2143" s="265">
        <v>11235</v>
      </c>
      <c r="C2143" s="265" t="s">
        <v>21580</v>
      </c>
      <c r="D2143" s="265" t="s">
        <v>8502</v>
      </c>
      <c r="E2143" s="290" t="s">
        <v>16753</v>
      </c>
    </row>
    <row r="2144" spans="1:5">
      <c r="A2144" s="265" t="str">
        <f t="shared" si="33"/>
        <v>11236</v>
      </c>
      <c r="B2144" s="265">
        <v>11236</v>
      </c>
      <c r="C2144" s="265" t="s">
        <v>21581</v>
      </c>
      <c r="D2144" s="265" t="s">
        <v>8502</v>
      </c>
      <c r="E2144" s="290" t="s">
        <v>17020</v>
      </c>
    </row>
    <row r="2145" spans="1:5">
      <c r="A2145" s="265" t="str">
        <f t="shared" si="33"/>
        <v>11241</v>
      </c>
      <c r="B2145" s="265">
        <v>11241</v>
      </c>
      <c r="C2145" s="265" t="s">
        <v>23490</v>
      </c>
      <c r="D2145" s="265" t="s">
        <v>8502</v>
      </c>
      <c r="E2145" s="290" t="s">
        <v>17069</v>
      </c>
    </row>
    <row r="2146" spans="1:5">
      <c r="A2146" s="265" t="str">
        <f t="shared" si="33"/>
        <v>11244</v>
      </c>
      <c r="B2146" s="265">
        <v>11244</v>
      </c>
      <c r="C2146" s="265" t="s">
        <v>21578</v>
      </c>
      <c r="D2146" s="265" t="s">
        <v>8502</v>
      </c>
      <c r="E2146" s="290" t="s">
        <v>17018</v>
      </c>
    </row>
    <row r="2147" spans="1:5">
      <c r="A2147" s="265" t="str">
        <f t="shared" si="33"/>
        <v>11245</v>
      </c>
      <c r="B2147" s="265">
        <v>11245</v>
      </c>
      <c r="C2147" s="265" t="s">
        <v>21579</v>
      </c>
      <c r="D2147" s="265" t="s">
        <v>8502</v>
      </c>
      <c r="E2147" s="290" t="s">
        <v>17019</v>
      </c>
    </row>
    <row r="2148" spans="1:5">
      <c r="A2148" s="265" t="str">
        <f t="shared" si="33"/>
        <v>11247</v>
      </c>
      <c r="B2148" s="265">
        <v>11247</v>
      </c>
      <c r="C2148" s="265" t="s">
        <v>20090</v>
      </c>
      <c r="D2148" s="265" t="s">
        <v>8502</v>
      </c>
      <c r="E2148" s="290" t="s">
        <v>26698</v>
      </c>
    </row>
    <row r="2149" spans="1:5">
      <c r="A2149" s="265" t="str">
        <f t="shared" si="33"/>
        <v>11249</v>
      </c>
      <c r="B2149" s="265">
        <v>11249</v>
      </c>
      <c r="C2149" s="265" t="s">
        <v>20092</v>
      </c>
      <c r="D2149" s="265" t="s">
        <v>8502</v>
      </c>
      <c r="E2149" s="290" t="s">
        <v>26699</v>
      </c>
    </row>
    <row r="2150" spans="1:5">
      <c r="A2150" s="265" t="str">
        <f t="shared" si="33"/>
        <v>11250</v>
      </c>
      <c r="B2150" s="265">
        <v>11250</v>
      </c>
      <c r="C2150" s="265" t="s">
        <v>20091</v>
      </c>
      <c r="D2150" s="265" t="s">
        <v>8502</v>
      </c>
      <c r="E2150" s="290" t="s">
        <v>26700</v>
      </c>
    </row>
    <row r="2151" spans="1:5">
      <c r="A2151" s="265" t="str">
        <f t="shared" si="33"/>
        <v>11251</v>
      </c>
      <c r="B2151" s="265">
        <v>11251</v>
      </c>
      <c r="C2151" s="265" t="s">
        <v>20093</v>
      </c>
      <c r="D2151" s="265" t="s">
        <v>8502</v>
      </c>
      <c r="E2151" s="290" t="s">
        <v>26701</v>
      </c>
    </row>
    <row r="2152" spans="1:5">
      <c r="A2152" s="265" t="str">
        <f t="shared" si="33"/>
        <v>11253</v>
      </c>
      <c r="B2152" s="265">
        <v>11253</v>
      </c>
      <c r="C2152" s="265" t="s">
        <v>20094</v>
      </c>
      <c r="D2152" s="265" t="s">
        <v>8502</v>
      </c>
      <c r="E2152" s="290" t="s">
        <v>26702</v>
      </c>
    </row>
    <row r="2153" spans="1:5">
      <c r="A2153" s="265" t="str">
        <f t="shared" si="33"/>
        <v>11255</v>
      </c>
      <c r="B2153" s="265">
        <v>11255</v>
      </c>
      <c r="C2153" s="265" t="s">
        <v>20095</v>
      </c>
      <c r="D2153" s="265" t="s">
        <v>8502</v>
      </c>
      <c r="E2153" s="290" t="s">
        <v>26703</v>
      </c>
    </row>
    <row r="2154" spans="1:5">
      <c r="A2154" s="265" t="str">
        <f t="shared" si="33"/>
        <v>11256</v>
      </c>
      <c r="B2154" s="265">
        <v>11256</v>
      </c>
      <c r="C2154" s="265" t="s">
        <v>20097</v>
      </c>
      <c r="D2154" s="265" t="s">
        <v>8502</v>
      </c>
      <c r="E2154" s="290" t="s">
        <v>26704</v>
      </c>
    </row>
    <row r="2155" spans="1:5">
      <c r="A2155" s="265" t="str">
        <f t="shared" si="33"/>
        <v>11267</v>
      </c>
      <c r="B2155" s="265">
        <v>11267</v>
      </c>
      <c r="C2155" s="265" t="s">
        <v>19475</v>
      </c>
      <c r="D2155" s="265" t="s">
        <v>8502</v>
      </c>
      <c r="E2155" s="290" t="s">
        <v>8566</v>
      </c>
    </row>
    <row r="2156" spans="1:5">
      <c r="A2156" s="265" t="str">
        <f t="shared" si="33"/>
        <v>11270</v>
      </c>
      <c r="B2156" s="265">
        <v>11270</v>
      </c>
      <c r="C2156" s="265" t="s">
        <v>19082</v>
      </c>
      <c r="D2156" s="265" t="s">
        <v>8502</v>
      </c>
      <c r="E2156" s="290" t="s">
        <v>8601</v>
      </c>
    </row>
    <row r="2157" spans="1:5">
      <c r="A2157" s="265" t="str">
        <f t="shared" si="33"/>
        <v>11272</v>
      </c>
      <c r="B2157" s="265">
        <v>11272</v>
      </c>
      <c r="C2157" s="265" t="s">
        <v>19277</v>
      </c>
      <c r="D2157" s="265" t="s">
        <v>8502</v>
      </c>
      <c r="E2157" s="290" t="s">
        <v>9294</v>
      </c>
    </row>
    <row r="2158" spans="1:5">
      <c r="A2158" s="265" t="str">
        <f t="shared" si="33"/>
        <v>11273</v>
      </c>
      <c r="B2158" s="265">
        <v>11273</v>
      </c>
      <c r="C2158" s="265" t="s">
        <v>19276</v>
      </c>
      <c r="D2158" s="265" t="s">
        <v>8502</v>
      </c>
      <c r="E2158" s="290" t="s">
        <v>11668</v>
      </c>
    </row>
    <row r="2159" spans="1:5">
      <c r="A2159" s="265" t="str">
        <f t="shared" si="33"/>
        <v>11274</v>
      </c>
      <c r="B2159" s="265">
        <v>11274</v>
      </c>
      <c r="C2159" s="265" t="s">
        <v>19279</v>
      </c>
      <c r="D2159" s="265" t="s">
        <v>8502</v>
      </c>
      <c r="E2159" s="290" t="s">
        <v>8643</v>
      </c>
    </row>
    <row r="2160" spans="1:5">
      <c r="A2160" s="265" t="str">
        <f t="shared" si="33"/>
        <v>11275</v>
      </c>
      <c r="B2160" s="265">
        <v>11275</v>
      </c>
      <c r="C2160" s="265" t="s">
        <v>19278</v>
      </c>
      <c r="D2160" s="265" t="s">
        <v>8502</v>
      </c>
      <c r="E2160" s="290" t="s">
        <v>8614</v>
      </c>
    </row>
    <row r="2161" spans="1:5">
      <c r="A2161" s="265" t="str">
        <f t="shared" si="33"/>
        <v>11280</v>
      </c>
      <c r="B2161" s="265">
        <v>11280</v>
      </c>
      <c r="C2161" s="265" t="s">
        <v>20664</v>
      </c>
      <c r="D2161" s="265" t="s">
        <v>8502</v>
      </c>
      <c r="E2161" s="290" t="s">
        <v>26705</v>
      </c>
    </row>
    <row r="2162" spans="1:5">
      <c r="A2162" s="265" t="str">
        <f t="shared" si="33"/>
        <v>11281</v>
      </c>
      <c r="B2162" s="265">
        <v>11281</v>
      </c>
      <c r="C2162" s="265" t="s">
        <v>20413</v>
      </c>
      <c r="D2162" s="265" t="s">
        <v>8502</v>
      </c>
      <c r="E2162" s="290" t="s">
        <v>26706</v>
      </c>
    </row>
    <row r="2163" spans="1:5">
      <c r="A2163" s="265" t="str">
        <f t="shared" si="33"/>
        <v>11289</v>
      </c>
      <c r="B2163" s="265">
        <v>11289</v>
      </c>
      <c r="C2163" s="265" t="s">
        <v>23489</v>
      </c>
      <c r="D2163" s="265" t="s">
        <v>8502</v>
      </c>
      <c r="E2163" s="290" t="s">
        <v>17068</v>
      </c>
    </row>
    <row r="2164" spans="1:5">
      <c r="A2164" s="265" t="str">
        <f t="shared" si="33"/>
        <v>11296</v>
      </c>
      <c r="B2164" s="265">
        <v>11296</v>
      </c>
      <c r="C2164" s="265" t="s">
        <v>23499</v>
      </c>
      <c r="D2164" s="265" t="s">
        <v>8502</v>
      </c>
      <c r="E2164" s="290" t="s">
        <v>17078</v>
      </c>
    </row>
    <row r="2165" spans="1:5">
      <c r="A2165" s="265" t="str">
        <f t="shared" si="33"/>
        <v>11299</v>
      </c>
      <c r="B2165" s="265">
        <v>11299</v>
      </c>
      <c r="C2165" s="265" t="s">
        <v>23500</v>
      </c>
      <c r="D2165" s="265" t="s">
        <v>8502</v>
      </c>
      <c r="E2165" s="290" t="s">
        <v>17079</v>
      </c>
    </row>
    <row r="2166" spans="1:5">
      <c r="A2166" s="265" t="str">
        <f t="shared" si="33"/>
        <v>11301</v>
      </c>
      <c r="B2166" s="265">
        <v>11301</v>
      </c>
      <c r="C2166" s="265" t="s">
        <v>23491</v>
      </c>
      <c r="D2166" s="265" t="s">
        <v>8502</v>
      </c>
      <c r="E2166" s="290" t="s">
        <v>17070</v>
      </c>
    </row>
    <row r="2167" spans="1:5">
      <c r="A2167" s="265" t="str">
        <f t="shared" si="33"/>
        <v>11315</v>
      </c>
      <c r="B2167" s="265">
        <v>11315</v>
      </c>
      <c r="C2167" s="265" t="s">
        <v>23494</v>
      </c>
      <c r="D2167" s="265" t="s">
        <v>8502</v>
      </c>
      <c r="E2167" s="290" t="s">
        <v>17073</v>
      </c>
    </row>
    <row r="2168" spans="1:5">
      <c r="A2168" s="265" t="str">
        <f t="shared" si="33"/>
        <v>11316</v>
      </c>
      <c r="B2168" s="265">
        <v>11316</v>
      </c>
      <c r="C2168" s="265" t="s">
        <v>23496</v>
      </c>
      <c r="D2168" s="265" t="s">
        <v>8502</v>
      </c>
      <c r="E2168" s="290" t="s">
        <v>17075</v>
      </c>
    </row>
    <row r="2169" spans="1:5">
      <c r="A2169" s="265" t="str">
        <f t="shared" si="33"/>
        <v>11321</v>
      </c>
      <c r="B2169" s="265">
        <v>11321</v>
      </c>
      <c r="C2169" s="265" t="s">
        <v>23209</v>
      </c>
      <c r="D2169" s="265" t="s">
        <v>8502</v>
      </c>
      <c r="E2169" s="290" t="s">
        <v>26707</v>
      </c>
    </row>
    <row r="2170" spans="1:5">
      <c r="A2170" s="265" t="str">
        <f t="shared" si="33"/>
        <v>11323</v>
      </c>
      <c r="B2170" s="265">
        <v>11323</v>
      </c>
      <c r="C2170" s="265" t="s">
        <v>23210</v>
      </c>
      <c r="D2170" s="265" t="s">
        <v>8502</v>
      </c>
      <c r="E2170" s="290" t="s">
        <v>17493</v>
      </c>
    </row>
    <row r="2171" spans="1:5">
      <c r="A2171" s="265" t="str">
        <f t="shared" si="33"/>
        <v>11359</v>
      </c>
      <c r="B2171" s="265">
        <v>11359</v>
      </c>
      <c r="C2171" s="265" t="s">
        <v>21271</v>
      </c>
      <c r="D2171" s="265" t="s">
        <v>8502</v>
      </c>
      <c r="E2171" s="290" t="s">
        <v>26708</v>
      </c>
    </row>
    <row r="2172" spans="1:5">
      <c r="A2172" s="265" t="str">
        <f t="shared" si="33"/>
        <v>11364</v>
      </c>
      <c r="B2172" s="265">
        <v>11364</v>
      </c>
      <c r="C2172" s="265" t="s">
        <v>23031</v>
      </c>
      <c r="D2172" s="265" t="s">
        <v>8502</v>
      </c>
      <c r="E2172" s="290" t="s">
        <v>18254</v>
      </c>
    </row>
    <row r="2173" spans="1:5">
      <c r="A2173" s="265" t="str">
        <f t="shared" si="33"/>
        <v>11365</v>
      </c>
      <c r="B2173" s="265">
        <v>11365</v>
      </c>
      <c r="C2173" s="265" t="s">
        <v>23032</v>
      </c>
      <c r="D2173" s="265" t="s">
        <v>8502</v>
      </c>
      <c r="E2173" s="290" t="s">
        <v>26709</v>
      </c>
    </row>
    <row r="2174" spans="1:5">
      <c r="A2174" s="265" t="str">
        <f t="shared" si="33"/>
        <v>11366</v>
      </c>
      <c r="B2174" s="265">
        <v>11366</v>
      </c>
      <c r="C2174" s="265" t="s">
        <v>23033</v>
      </c>
      <c r="D2174" s="265" t="s">
        <v>8502</v>
      </c>
      <c r="E2174" s="290" t="s">
        <v>26710</v>
      </c>
    </row>
    <row r="2175" spans="1:5">
      <c r="A2175" s="265" t="str">
        <f t="shared" si="33"/>
        <v>11378</v>
      </c>
      <c r="B2175" s="265">
        <v>11378</v>
      </c>
      <c r="C2175" s="265" t="s">
        <v>23607</v>
      </c>
      <c r="D2175" s="265" t="s">
        <v>8502</v>
      </c>
      <c r="E2175" s="290" t="s">
        <v>26711</v>
      </c>
    </row>
    <row r="2176" spans="1:5">
      <c r="A2176" s="265" t="str">
        <f t="shared" si="33"/>
        <v>11379</v>
      </c>
      <c r="B2176" s="265">
        <v>11379</v>
      </c>
      <c r="C2176" s="265" t="s">
        <v>23608</v>
      </c>
      <c r="D2176" s="265" t="s">
        <v>8502</v>
      </c>
      <c r="E2176" s="290" t="s">
        <v>26712</v>
      </c>
    </row>
    <row r="2177" spans="1:5">
      <c r="A2177" s="265" t="str">
        <f t="shared" si="33"/>
        <v>11427</v>
      </c>
      <c r="B2177" s="265">
        <v>11427</v>
      </c>
      <c r="C2177" s="265" t="s">
        <v>22991</v>
      </c>
      <c r="D2177" s="265" t="s">
        <v>8506</v>
      </c>
      <c r="E2177" s="290" t="s">
        <v>25459</v>
      </c>
    </row>
    <row r="2178" spans="1:5">
      <c r="A2178" s="265" t="str">
        <f t="shared" si="33"/>
        <v>11447</v>
      </c>
      <c r="B2178" s="265">
        <v>11447</v>
      </c>
      <c r="C2178" s="265" t="s">
        <v>21102</v>
      </c>
      <c r="D2178" s="265" t="s">
        <v>8502</v>
      </c>
      <c r="E2178" s="290" t="s">
        <v>9266</v>
      </c>
    </row>
    <row r="2179" spans="1:5">
      <c r="A2179" s="265" t="str">
        <f t="shared" ref="A2179:A2242" si="34">IF(ISERROR(SEARCH("/",B2179)=6),TRIM(CLEAN(B2179)),IF(SEARCH("/",B2179)=6,IF(LEN(TRIM(CLEAN(B2179)))=7,LEFT(TRIM(CLEAN(B2179)),6)&amp;"00"&amp;RIGHT(TRIM(CLEAN(B2179)),1),LEFT(TRIM(CLEAN(B2179)),6)&amp;"0"&amp;RIGHT(TRIM(CLEAN(B2179)),2)),TRIM(CLEAN(B2179))))</f>
        <v>11451</v>
      </c>
      <c r="B2179" s="265">
        <v>11451</v>
      </c>
      <c r="C2179" s="265" t="s">
        <v>21103</v>
      </c>
      <c r="D2179" s="265" t="s">
        <v>8502</v>
      </c>
      <c r="E2179" s="290" t="s">
        <v>25427</v>
      </c>
    </row>
    <row r="2180" spans="1:5">
      <c r="A2180" s="265" t="str">
        <f t="shared" si="34"/>
        <v>11455</v>
      </c>
      <c r="B2180" s="265">
        <v>11455</v>
      </c>
      <c r="C2180" s="265" t="s">
        <v>21405</v>
      </c>
      <c r="D2180" s="265" t="s">
        <v>8502</v>
      </c>
      <c r="E2180" s="290" t="s">
        <v>8719</v>
      </c>
    </row>
    <row r="2181" spans="1:5">
      <c r="A2181" s="265" t="str">
        <f t="shared" si="34"/>
        <v>11456</v>
      </c>
      <c r="B2181" s="265">
        <v>11456</v>
      </c>
      <c r="C2181" s="265" t="s">
        <v>21407</v>
      </c>
      <c r="D2181" s="265" t="s">
        <v>8502</v>
      </c>
      <c r="E2181" s="290" t="s">
        <v>8573</v>
      </c>
    </row>
    <row r="2182" spans="1:5">
      <c r="A2182" s="265" t="str">
        <f t="shared" si="34"/>
        <v>11457</v>
      </c>
      <c r="B2182" s="265">
        <v>11457</v>
      </c>
      <c r="C2182" s="265" t="s">
        <v>23522</v>
      </c>
      <c r="D2182" s="265" t="s">
        <v>8502</v>
      </c>
      <c r="E2182" s="290" t="s">
        <v>26713</v>
      </c>
    </row>
    <row r="2183" spans="1:5">
      <c r="A2183" s="265" t="str">
        <f t="shared" si="34"/>
        <v>11458</v>
      </c>
      <c r="B2183" s="265">
        <v>11458</v>
      </c>
      <c r="C2183" s="265" t="s">
        <v>21370</v>
      </c>
      <c r="D2183" s="265" t="s">
        <v>8502</v>
      </c>
      <c r="E2183" s="290" t="s">
        <v>15578</v>
      </c>
    </row>
    <row r="2184" spans="1:5">
      <c r="A2184" s="265" t="str">
        <f t="shared" si="34"/>
        <v>11461</v>
      </c>
      <c r="B2184" s="265">
        <v>11461</v>
      </c>
      <c r="C2184" s="265" t="s">
        <v>21411</v>
      </c>
      <c r="D2184" s="265" t="s">
        <v>8502</v>
      </c>
      <c r="E2184" s="290" t="s">
        <v>12584</v>
      </c>
    </row>
    <row r="2185" spans="1:5">
      <c r="A2185" s="265" t="str">
        <f t="shared" si="34"/>
        <v>11462</v>
      </c>
      <c r="B2185" s="265">
        <v>11462</v>
      </c>
      <c r="C2185" s="265" t="s">
        <v>21550</v>
      </c>
      <c r="D2185" s="265" t="s">
        <v>8662</v>
      </c>
      <c r="E2185" s="290" t="s">
        <v>17589</v>
      </c>
    </row>
    <row r="2186" spans="1:5">
      <c r="A2186" s="265" t="str">
        <f t="shared" si="34"/>
        <v>11467</v>
      </c>
      <c r="B2186" s="265">
        <v>11467</v>
      </c>
      <c r="C2186" s="265" t="s">
        <v>21349</v>
      </c>
      <c r="D2186" s="265" t="s">
        <v>8502</v>
      </c>
      <c r="E2186" s="290" t="s">
        <v>17761</v>
      </c>
    </row>
    <row r="2187" spans="1:5">
      <c r="A2187" s="265" t="str">
        <f t="shared" si="34"/>
        <v>11468</v>
      </c>
      <c r="B2187" s="265">
        <v>11468</v>
      </c>
      <c r="C2187" s="265" t="s">
        <v>21344</v>
      </c>
      <c r="D2187" s="265" t="s">
        <v>8502</v>
      </c>
      <c r="E2187" s="290" t="s">
        <v>11709</v>
      </c>
    </row>
    <row r="2188" spans="1:5">
      <c r="A2188" s="265" t="str">
        <f t="shared" si="34"/>
        <v>11469</v>
      </c>
      <c r="B2188" s="265">
        <v>11469</v>
      </c>
      <c r="C2188" s="265" t="s">
        <v>21343</v>
      </c>
      <c r="D2188" s="265" t="s">
        <v>8502</v>
      </c>
      <c r="E2188" s="290" t="s">
        <v>8874</v>
      </c>
    </row>
    <row r="2189" spans="1:5">
      <c r="A2189" s="265" t="str">
        <f t="shared" si="34"/>
        <v>11476</v>
      </c>
      <c r="B2189" s="265">
        <v>11476</v>
      </c>
      <c r="C2189" s="265" t="s">
        <v>22405</v>
      </c>
      <c r="D2189" s="265" t="s">
        <v>8502</v>
      </c>
      <c r="E2189" s="290" t="s">
        <v>22343</v>
      </c>
    </row>
    <row r="2190" spans="1:5">
      <c r="A2190" s="265" t="str">
        <f t="shared" si="34"/>
        <v>11478</v>
      </c>
      <c r="B2190" s="265">
        <v>11478</v>
      </c>
      <c r="C2190" s="265" t="s">
        <v>22403</v>
      </c>
      <c r="D2190" s="265" t="s">
        <v>8502</v>
      </c>
      <c r="E2190" s="290" t="s">
        <v>26714</v>
      </c>
    </row>
    <row r="2191" spans="1:5">
      <c r="A2191" s="265" t="str">
        <f t="shared" si="34"/>
        <v>11479</v>
      </c>
      <c r="B2191" s="265">
        <v>11479</v>
      </c>
      <c r="C2191" s="265" t="s">
        <v>22399</v>
      </c>
      <c r="D2191" s="265" t="s">
        <v>8502</v>
      </c>
      <c r="E2191" s="290" t="s">
        <v>26271</v>
      </c>
    </row>
    <row r="2192" spans="1:5">
      <c r="A2192" s="265" t="str">
        <f t="shared" si="34"/>
        <v>11480</v>
      </c>
      <c r="B2192" s="265">
        <v>11480</v>
      </c>
      <c r="C2192" s="265" t="s">
        <v>21342</v>
      </c>
      <c r="D2192" s="265" t="s">
        <v>8930</v>
      </c>
      <c r="E2192" s="290" t="s">
        <v>26715</v>
      </c>
    </row>
    <row r="2193" spans="1:5">
      <c r="A2193" s="265" t="str">
        <f t="shared" si="34"/>
        <v>11481</v>
      </c>
      <c r="B2193" s="265">
        <v>11481</v>
      </c>
      <c r="C2193" s="265" t="s">
        <v>22401</v>
      </c>
      <c r="D2193" s="265" t="s">
        <v>8502</v>
      </c>
      <c r="E2193" s="290" t="s">
        <v>25096</v>
      </c>
    </row>
    <row r="2194" spans="1:5">
      <c r="A2194" s="265" t="str">
        <f t="shared" si="34"/>
        <v>11484</v>
      </c>
      <c r="B2194" s="265">
        <v>11484</v>
      </c>
      <c r="C2194" s="265" t="s">
        <v>21346</v>
      </c>
      <c r="D2194" s="265" t="s">
        <v>8502</v>
      </c>
      <c r="E2194" s="290" t="s">
        <v>26716</v>
      </c>
    </row>
    <row r="2195" spans="1:5">
      <c r="A2195" s="265" t="str">
        <f t="shared" si="34"/>
        <v>11493</v>
      </c>
      <c r="B2195" s="265">
        <v>11493</v>
      </c>
      <c r="C2195" s="265" t="s">
        <v>23609</v>
      </c>
      <c r="D2195" s="265" t="s">
        <v>8502</v>
      </c>
      <c r="E2195" s="290" t="s">
        <v>26717</v>
      </c>
    </row>
    <row r="2196" spans="1:5">
      <c r="A2196" s="265" t="str">
        <f t="shared" si="34"/>
        <v>11499</v>
      </c>
      <c r="B2196" s="265">
        <v>11499</v>
      </c>
      <c r="C2196" s="265" t="s">
        <v>22528</v>
      </c>
      <c r="D2196" s="265" t="s">
        <v>8502</v>
      </c>
      <c r="E2196" s="290" t="s">
        <v>26718</v>
      </c>
    </row>
    <row r="2197" spans="1:5">
      <c r="A2197" s="265" t="str">
        <f t="shared" si="34"/>
        <v>11518</v>
      </c>
      <c r="B2197" s="265">
        <v>11518</v>
      </c>
      <c r="C2197" s="265" t="s">
        <v>22345</v>
      </c>
      <c r="D2197" s="265" t="s">
        <v>8662</v>
      </c>
      <c r="E2197" s="290" t="s">
        <v>25609</v>
      </c>
    </row>
    <row r="2198" spans="1:5">
      <c r="A2198" s="265" t="str">
        <f t="shared" si="34"/>
        <v>11519</v>
      </c>
      <c r="B2198" s="265">
        <v>11519</v>
      </c>
      <c r="C2198" s="265" t="s">
        <v>22342</v>
      </c>
      <c r="D2198" s="265" t="s">
        <v>8662</v>
      </c>
      <c r="E2198" s="290" t="s">
        <v>26719</v>
      </c>
    </row>
    <row r="2199" spans="1:5">
      <c r="A2199" s="265" t="str">
        <f t="shared" si="34"/>
        <v>11520</v>
      </c>
      <c r="B2199" s="265">
        <v>11520</v>
      </c>
      <c r="C2199" s="265" t="s">
        <v>22344</v>
      </c>
      <c r="D2199" s="265" t="s">
        <v>8662</v>
      </c>
      <c r="E2199" s="290" t="s">
        <v>15874</v>
      </c>
    </row>
    <row r="2200" spans="1:5">
      <c r="A2200" s="265" t="str">
        <f t="shared" si="34"/>
        <v>11522</v>
      </c>
      <c r="B2200" s="265">
        <v>11522</v>
      </c>
      <c r="C2200" s="265" t="s">
        <v>23125</v>
      </c>
      <c r="D2200" s="265" t="s">
        <v>8502</v>
      </c>
      <c r="E2200" s="290" t="s">
        <v>9109</v>
      </c>
    </row>
    <row r="2201" spans="1:5">
      <c r="A2201" s="265" t="str">
        <f t="shared" si="34"/>
        <v>11552</v>
      </c>
      <c r="B2201" s="265">
        <v>11552</v>
      </c>
      <c r="C2201" s="265" t="s">
        <v>22854</v>
      </c>
      <c r="D2201" s="265" t="s">
        <v>8510</v>
      </c>
      <c r="E2201" s="290" t="s">
        <v>24804</v>
      </c>
    </row>
    <row r="2202" spans="1:5">
      <c r="A2202" s="265" t="str">
        <f t="shared" si="34"/>
        <v>11557</v>
      </c>
      <c r="B2202" s="265">
        <v>11557</v>
      </c>
      <c r="C2202" s="265" t="s">
        <v>21293</v>
      </c>
      <c r="D2202" s="265" t="s">
        <v>8662</v>
      </c>
      <c r="E2202" s="290" t="s">
        <v>25064</v>
      </c>
    </row>
    <row r="2203" spans="1:5">
      <c r="A2203" s="265" t="str">
        <f t="shared" si="34"/>
        <v>11558</v>
      </c>
      <c r="B2203" s="265">
        <v>11558</v>
      </c>
      <c r="C2203" s="265" t="s">
        <v>21292</v>
      </c>
      <c r="D2203" s="265" t="s">
        <v>8662</v>
      </c>
      <c r="E2203" s="290" t="s">
        <v>9142</v>
      </c>
    </row>
    <row r="2204" spans="1:5">
      <c r="A2204" s="265" t="str">
        <f t="shared" si="34"/>
        <v>11560</v>
      </c>
      <c r="B2204" s="265">
        <v>11560</v>
      </c>
      <c r="C2204" s="265" t="s">
        <v>22527</v>
      </c>
      <c r="D2204" s="265" t="s">
        <v>8502</v>
      </c>
      <c r="E2204" s="290" t="s">
        <v>26720</v>
      </c>
    </row>
    <row r="2205" spans="1:5">
      <c r="A2205" s="265" t="str">
        <f t="shared" si="34"/>
        <v>11561</v>
      </c>
      <c r="B2205" s="265">
        <v>11561</v>
      </c>
      <c r="C2205" s="265" t="s">
        <v>22524</v>
      </c>
      <c r="D2205" s="265" t="s">
        <v>8502</v>
      </c>
      <c r="E2205" s="290" t="s">
        <v>25477</v>
      </c>
    </row>
    <row r="2206" spans="1:5">
      <c r="A2206" s="265" t="str">
        <f t="shared" si="34"/>
        <v>11572</v>
      </c>
      <c r="B2206" s="265">
        <v>11572</v>
      </c>
      <c r="C2206" s="265" t="s">
        <v>24023</v>
      </c>
      <c r="D2206" s="265" t="s">
        <v>8502</v>
      </c>
      <c r="E2206" s="290" t="s">
        <v>26721</v>
      </c>
    </row>
    <row r="2207" spans="1:5">
      <c r="A2207" s="265" t="str">
        <f t="shared" si="34"/>
        <v>11573</v>
      </c>
      <c r="B2207" s="265">
        <v>11573</v>
      </c>
      <c r="C2207" s="265" t="s">
        <v>23297</v>
      </c>
      <c r="D2207" s="265" t="s">
        <v>8502</v>
      </c>
      <c r="E2207" s="290" t="s">
        <v>8709</v>
      </c>
    </row>
    <row r="2208" spans="1:5">
      <c r="A2208" s="265" t="str">
        <f t="shared" si="34"/>
        <v>11575</v>
      </c>
      <c r="B2208" s="265">
        <v>11575</v>
      </c>
      <c r="C2208" s="265" t="s">
        <v>23299</v>
      </c>
      <c r="D2208" s="265" t="s">
        <v>8502</v>
      </c>
      <c r="E2208" s="290" t="s">
        <v>25019</v>
      </c>
    </row>
    <row r="2209" spans="1:5">
      <c r="A2209" s="265" t="str">
        <f t="shared" si="34"/>
        <v>11577</v>
      </c>
      <c r="B2209" s="265">
        <v>11577</v>
      </c>
      <c r="C2209" s="265" t="s">
        <v>23316</v>
      </c>
      <c r="D2209" s="265" t="s">
        <v>8502</v>
      </c>
      <c r="E2209" s="290" t="s">
        <v>17617</v>
      </c>
    </row>
    <row r="2210" spans="1:5">
      <c r="A2210" s="265" t="str">
        <f t="shared" si="34"/>
        <v>11578</v>
      </c>
      <c r="B2210" s="265">
        <v>11578</v>
      </c>
      <c r="C2210" s="265" t="s">
        <v>23315</v>
      </c>
      <c r="D2210" s="265" t="s">
        <v>8502</v>
      </c>
      <c r="E2210" s="290" t="s">
        <v>10749</v>
      </c>
    </row>
    <row r="2211" spans="1:5">
      <c r="A2211" s="265" t="str">
        <f t="shared" si="34"/>
        <v>11580</v>
      </c>
      <c r="B2211" s="265">
        <v>11580</v>
      </c>
      <c r="C2211" s="265" t="s">
        <v>24028</v>
      </c>
      <c r="D2211" s="265" t="s">
        <v>8510</v>
      </c>
      <c r="E2211" s="290" t="s">
        <v>26722</v>
      </c>
    </row>
    <row r="2212" spans="1:5">
      <c r="A2212" s="265" t="str">
        <f t="shared" si="34"/>
        <v>11581</v>
      </c>
      <c r="B2212" s="265">
        <v>11581</v>
      </c>
      <c r="C2212" s="265" t="s">
        <v>24026</v>
      </c>
      <c r="D2212" s="265" t="s">
        <v>8510</v>
      </c>
      <c r="E2212" s="290" t="s">
        <v>26723</v>
      </c>
    </row>
    <row r="2213" spans="1:5">
      <c r="A2213" s="265" t="str">
        <f t="shared" si="34"/>
        <v>11587</v>
      </c>
      <c r="B2213" s="265">
        <v>11587</v>
      </c>
      <c r="C2213" s="265" t="s">
        <v>21486</v>
      </c>
      <c r="D2213" s="265" t="s">
        <v>8500</v>
      </c>
      <c r="E2213" s="290" t="s">
        <v>26724</v>
      </c>
    </row>
    <row r="2214" spans="1:5">
      <c r="A2214" s="265" t="str">
        <f t="shared" si="34"/>
        <v>11588</v>
      </c>
      <c r="B2214" s="265">
        <v>11588</v>
      </c>
      <c r="C2214" s="265" t="s">
        <v>21510</v>
      </c>
      <c r="D2214" s="265" t="s">
        <v>8502</v>
      </c>
      <c r="E2214" s="290" t="s">
        <v>26725</v>
      </c>
    </row>
    <row r="2215" spans="1:5">
      <c r="A2215" s="265" t="str">
        <f t="shared" si="34"/>
        <v>11592</v>
      </c>
      <c r="B2215" s="265">
        <v>11592</v>
      </c>
      <c r="C2215" s="265" t="s">
        <v>21529</v>
      </c>
      <c r="D2215" s="265" t="s">
        <v>8502</v>
      </c>
      <c r="E2215" s="290" t="s">
        <v>26272</v>
      </c>
    </row>
    <row r="2216" spans="1:5">
      <c r="A2216" s="265" t="str">
        <f t="shared" si="34"/>
        <v>11593</v>
      </c>
      <c r="B2216" s="265">
        <v>11593</v>
      </c>
      <c r="C2216" s="265" t="s">
        <v>21518</v>
      </c>
      <c r="D2216" s="265" t="s">
        <v>8502</v>
      </c>
      <c r="E2216" s="290" t="s">
        <v>26726</v>
      </c>
    </row>
    <row r="2217" spans="1:5">
      <c r="A2217" s="265" t="str">
        <f t="shared" si="34"/>
        <v>11594</v>
      </c>
      <c r="B2217" s="265">
        <v>11594</v>
      </c>
      <c r="C2217" s="265" t="s">
        <v>21515</v>
      </c>
      <c r="D2217" s="265" t="s">
        <v>8502</v>
      </c>
      <c r="E2217" s="290" t="s">
        <v>26270</v>
      </c>
    </row>
    <row r="2218" spans="1:5">
      <c r="A2218" s="265" t="str">
        <f t="shared" si="34"/>
        <v>11596</v>
      </c>
      <c r="B2218" s="265">
        <v>11596</v>
      </c>
      <c r="C2218" s="265" t="s">
        <v>21508</v>
      </c>
      <c r="D2218" s="265" t="s">
        <v>8502</v>
      </c>
      <c r="E2218" s="290" t="s">
        <v>26269</v>
      </c>
    </row>
    <row r="2219" spans="1:5">
      <c r="A2219" s="265" t="str">
        <f t="shared" si="34"/>
        <v>11597</v>
      </c>
      <c r="B2219" s="265">
        <v>11597</v>
      </c>
      <c r="C2219" s="265" t="s">
        <v>21520</v>
      </c>
      <c r="D2219" s="265" t="s">
        <v>8502</v>
      </c>
      <c r="E2219" s="290" t="s">
        <v>26727</v>
      </c>
    </row>
    <row r="2220" spans="1:5">
      <c r="A2220" s="265" t="str">
        <f t="shared" si="34"/>
        <v>11599</v>
      </c>
      <c r="B2220" s="265">
        <v>11599</v>
      </c>
      <c r="C2220" s="265" t="s">
        <v>21517</v>
      </c>
      <c r="D2220" s="265" t="s">
        <v>8502</v>
      </c>
      <c r="E2220" s="290" t="s">
        <v>26728</v>
      </c>
    </row>
    <row r="2221" spans="1:5">
      <c r="A2221" s="265" t="str">
        <f t="shared" si="34"/>
        <v>11609</v>
      </c>
      <c r="B2221" s="265">
        <v>11609</v>
      </c>
      <c r="C2221" s="265" t="s">
        <v>23403</v>
      </c>
      <c r="D2221" s="265" t="s">
        <v>8498</v>
      </c>
      <c r="E2221" s="290" t="s">
        <v>8922</v>
      </c>
    </row>
    <row r="2222" spans="1:5">
      <c r="A2222" s="265" t="str">
        <f t="shared" si="34"/>
        <v>11615</v>
      </c>
      <c r="B2222" s="265">
        <v>11615</v>
      </c>
      <c r="C2222" s="265" t="s">
        <v>22988</v>
      </c>
      <c r="D2222" s="265" t="s">
        <v>8500</v>
      </c>
      <c r="E2222" s="290" t="s">
        <v>17976</v>
      </c>
    </row>
    <row r="2223" spans="1:5">
      <c r="A2223" s="265" t="str">
        <f t="shared" si="34"/>
        <v>11616</v>
      </c>
      <c r="B2223" s="265">
        <v>11616</v>
      </c>
      <c r="C2223" s="265" t="s">
        <v>22421</v>
      </c>
      <c r="D2223" s="265" t="s">
        <v>8502</v>
      </c>
      <c r="E2223" s="290" t="s">
        <v>26729</v>
      </c>
    </row>
    <row r="2224" spans="1:5">
      <c r="A2224" s="265" t="str">
        <f t="shared" si="34"/>
        <v>11621</v>
      </c>
      <c r="B2224" s="265">
        <v>11621</v>
      </c>
      <c r="C2224" s="265" t="s">
        <v>22387</v>
      </c>
      <c r="D2224" s="265" t="s">
        <v>8500</v>
      </c>
      <c r="E2224" s="290" t="s">
        <v>26730</v>
      </c>
    </row>
    <row r="2225" spans="1:5">
      <c r="A2225" s="265" t="str">
        <f t="shared" si="34"/>
        <v>11622</v>
      </c>
      <c r="B2225" s="265">
        <v>11622</v>
      </c>
      <c r="C2225" s="265" t="s">
        <v>23347</v>
      </c>
      <c r="D2225" s="265" t="s">
        <v>8506</v>
      </c>
      <c r="E2225" s="290" t="s">
        <v>26731</v>
      </c>
    </row>
    <row r="2226" spans="1:5">
      <c r="A2226" s="265" t="str">
        <f t="shared" si="34"/>
        <v>11649</v>
      </c>
      <c r="B2226" s="265">
        <v>11649</v>
      </c>
      <c r="C2226" s="265" t="s">
        <v>21967</v>
      </c>
      <c r="D2226" s="265" t="s">
        <v>8502</v>
      </c>
      <c r="E2226" s="290" t="s">
        <v>26732</v>
      </c>
    </row>
    <row r="2227" spans="1:5">
      <c r="A2227" s="265" t="str">
        <f t="shared" si="34"/>
        <v>11650</v>
      </c>
      <c r="B2227" s="265">
        <v>11650</v>
      </c>
      <c r="C2227" s="265" t="s">
        <v>21968</v>
      </c>
      <c r="D2227" s="265" t="s">
        <v>8502</v>
      </c>
      <c r="E2227" s="290" t="s">
        <v>26733</v>
      </c>
    </row>
    <row r="2228" spans="1:5">
      <c r="A2228" s="265" t="str">
        <f t="shared" si="34"/>
        <v>11651</v>
      </c>
      <c r="B2228" s="265">
        <v>11651</v>
      </c>
      <c r="C2228" s="265" t="s">
        <v>22866</v>
      </c>
      <c r="D2228" s="265" t="s">
        <v>8502</v>
      </c>
      <c r="E2228" s="290" t="s">
        <v>26734</v>
      </c>
    </row>
    <row r="2229" spans="1:5">
      <c r="A2229" s="265" t="str">
        <f t="shared" si="34"/>
        <v>11652</v>
      </c>
      <c r="B2229" s="265">
        <v>11652</v>
      </c>
      <c r="C2229" s="265" t="s">
        <v>24564</v>
      </c>
      <c r="D2229" s="265" t="s">
        <v>8502</v>
      </c>
      <c r="E2229" s="290" t="s">
        <v>26735</v>
      </c>
    </row>
    <row r="2230" spans="1:5">
      <c r="A2230" s="265" t="str">
        <f t="shared" si="34"/>
        <v>11655</v>
      </c>
      <c r="B2230" s="265">
        <v>11655</v>
      </c>
      <c r="C2230" s="265" t="s">
        <v>23700</v>
      </c>
      <c r="D2230" s="265" t="s">
        <v>8502</v>
      </c>
      <c r="E2230" s="290" t="s">
        <v>15893</v>
      </c>
    </row>
    <row r="2231" spans="1:5">
      <c r="A2231" s="265" t="str">
        <f t="shared" si="34"/>
        <v>11656</v>
      </c>
      <c r="B2231" s="265">
        <v>11656</v>
      </c>
      <c r="C2231" s="265" t="s">
        <v>23701</v>
      </c>
      <c r="D2231" s="265" t="s">
        <v>8502</v>
      </c>
      <c r="E2231" s="290" t="s">
        <v>18059</v>
      </c>
    </row>
    <row r="2232" spans="1:5">
      <c r="A2232" s="265" t="str">
        <f t="shared" si="34"/>
        <v>11657</v>
      </c>
      <c r="B2232" s="265">
        <v>11657</v>
      </c>
      <c r="C2232" s="265" t="s">
        <v>23704</v>
      </c>
      <c r="D2232" s="265" t="s">
        <v>8502</v>
      </c>
      <c r="E2232" s="290" t="s">
        <v>8965</v>
      </c>
    </row>
    <row r="2233" spans="1:5">
      <c r="A2233" s="265" t="str">
        <f t="shared" si="34"/>
        <v>11658</v>
      </c>
      <c r="B2233" s="265">
        <v>11658</v>
      </c>
      <c r="C2233" s="265" t="s">
        <v>23705</v>
      </c>
      <c r="D2233" s="265" t="s">
        <v>8502</v>
      </c>
      <c r="E2233" s="290" t="s">
        <v>10752</v>
      </c>
    </row>
    <row r="2234" spans="1:5">
      <c r="A2234" s="265" t="str">
        <f t="shared" si="34"/>
        <v>11663</v>
      </c>
      <c r="B2234" s="265">
        <v>11663</v>
      </c>
      <c r="C2234" s="265" t="s">
        <v>23907</v>
      </c>
      <c r="D2234" s="265" t="s">
        <v>8502</v>
      </c>
      <c r="E2234" s="290" t="s">
        <v>26736</v>
      </c>
    </row>
    <row r="2235" spans="1:5">
      <c r="A2235" s="265" t="str">
        <f t="shared" si="34"/>
        <v>11669</v>
      </c>
      <c r="B2235" s="265">
        <v>11669</v>
      </c>
      <c r="C2235" s="265" t="s">
        <v>23221</v>
      </c>
      <c r="D2235" s="265" t="s">
        <v>8502</v>
      </c>
      <c r="E2235" s="290" t="s">
        <v>26737</v>
      </c>
    </row>
    <row r="2236" spans="1:5">
      <c r="A2236" s="265" t="str">
        <f t="shared" si="34"/>
        <v>11670</v>
      </c>
      <c r="B2236" s="265">
        <v>11670</v>
      </c>
      <c r="C2236" s="265" t="s">
        <v>23222</v>
      </c>
      <c r="D2236" s="265" t="s">
        <v>8502</v>
      </c>
      <c r="E2236" s="290" t="s">
        <v>18892</v>
      </c>
    </row>
    <row r="2237" spans="1:5">
      <c r="A2237" s="265" t="str">
        <f t="shared" si="34"/>
        <v>11671</v>
      </c>
      <c r="B2237" s="265">
        <v>11671</v>
      </c>
      <c r="C2237" s="265" t="s">
        <v>23225</v>
      </c>
      <c r="D2237" s="265" t="s">
        <v>8502</v>
      </c>
      <c r="E2237" s="290" t="s">
        <v>26738</v>
      </c>
    </row>
    <row r="2238" spans="1:5">
      <c r="A2238" s="265" t="str">
        <f t="shared" si="34"/>
        <v>11672</v>
      </c>
      <c r="B2238" s="265">
        <v>11672</v>
      </c>
      <c r="C2238" s="265" t="s">
        <v>23219</v>
      </c>
      <c r="D2238" s="265" t="s">
        <v>8502</v>
      </c>
      <c r="E2238" s="290" t="s">
        <v>23405</v>
      </c>
    </row>
    <row r="2239" spans="1:5">
      <c r="A2239" s="265" t="str">
        <f t="shared" si="34"/>
        <v>11673</v>
      </c>
      <c r="B2239" s="265">
        <v>11673</v>
      </c>
      <c r="C2239" s="265" t="s">
        <v>23227</v>
      </c>
      <c r="D2239" s="265" t="s">
        <v>8502</v>
      </c>
      <c r="E2239" s="290" t="s">
        <v>18630</v>
      </c>
    </row>
    <row r="2240" spans="1:5">
      <c r="A2240" s="265" t="str">
        <f t="shared" si="34"/>
        <v>11674</v>
      </c>
      <c r="B2240" s="265">
        <v>11674</v>
      </c>
      <c r="C2240" s="265" t="s">
        <v>23228</v>
      </c>
      <c r="D2240" s="265" t="s">
        <v>8502</v>
      </c>
      <c r="E2240" s="290" t="s">
        <v>24797</v>
      </c>
    </row>
    <row r="2241" spans="1:5">
      <c r="A2241" s="265" t="str">
        <f t="shared" si="34"/>
        <v>11675</v>
      </c>
      <c r="B2241" s="265">
        <v>11675</v>
      </c>
      <c r="C2241" s="265" t="s">
        <v>23230</v>
      </c>
      <c r="D2241" s="265" t="s">
        <v>8502</v>
      </c>
      <c r="E2241" s="290" t="s">
        <v>26739</v>
      </c>
    </row>
    <row r="2242" spans="1:5">
      <c r="A2242" s="265" t="str">
        <f t="shared" si="34"/>
        <v>11676</v>
      </c>
      <c r="B2242" s="265">
        <v>11676</v>
      </c>
      <c r="C2242" s="265" t="s">
        <v>23232</v>
      </c>
      <c r="D2242" s="265" t="s">
        <v>8502</v>
      </c>
      <c r="E2242" s="290" t="s">
        <v>26740</v>
      </c>
    </row>
    <row r="2243" spans="1:5">
      <c r="A2243" s="265" t="str">
        <f t="shared" ref="A2243:A2306" si="35">IF(ISERROR(SEARCH("/",B2243)=6),TRIM(CLEAN(B2243)),IF(SEARCH("/",B2243)=6,IF(LEN(TRIM(CLEAN(B2243)))=7,LEFT(TRIM(CLEAN(B2243)),6)&amp;"00"&amp;RIGHT(TRIM(CLEAN(B2243)),1),LEFT(TRIM(CLEAN(B2243)),6)&amp;"0"&amp;RIGHT(TRIM(CLEAN(B2243)),2)),TRIM(CLEAN(B2243))))</f>
        <v>11677</v>
      </c>
      <c r="B2243" s="265">
        <v>11677</v>
      </c>
      <c r="C2243" s="265" t="s">
        <v>23233</v>
      </c>
      <c r="D2243" s="265" t="s">
        <v>8502</v>
      </c>
      <c r="E2243" s="290" t="s">
        <v>26741</v>
      </c>
    </row>
    <row r="2244" spans="1:5">
      <c r="A2244" s="265" t="str">
        <f t="shared" si="35"/>
        <v>11678</v>
      </c>
      <c r="B2244" s="265">
        <v>11678</v>
      </c>
      <c r="C2244" s="265" t="s">
        <v>23234</v>
      </c>
      <c r="D2244" s="265" t="s">
        <v>8502</v>
      </c>
      <c r="E2244" s="290" t="s">
        <v>26742</v>
      </c>
    </row>
    <row r="2245" spans="1:5">
      <c r="A2245" s="265" t="str">
        <f t="shared" si="35"/>
        <v>11679</v>
      </c>
      <c r="B2245" s="265">
        <v>11679</v>
      </c>
      <c r="C2245" s="265" t="s">
        <v>19695</v>
      </c>
      <c r="D2245" s="265" t="s">
        <v>8502</v>
      </c>
      <c r="E2245" s="290" t="s">
        <v>23797</v>
      </c>
    </row>
    <row r="2246" spans="1:5">
      <c r="A2246" s="265" t="str">
        <f t="shared" si="35"/>
        <v>11680</v>
      </c>
      <c r="B2246" s="265">
        <v>11680</v>
      </c>
      <c r="C2246" s="265" t="s">
        <v>19694</v>
      </c>
      <c r="D2246" s="265" t="s">
        <v>8502</v>
      </c>
      <c r="E2246" s="290" t="s">
        <v>14596</v>
      </c>
    </row>
    <row r="2247" spans="1:5">
      <c r="A2247" s="265" t="str">
        <f t="shared" si="35"/>
        <v>11681</v>
      </c>
      <c r="B2247" s="265">
        <v>11681</v>
      </c>
      <c r="C2247" s="265" t="s">
        <v>21203</v>
      </c>
      <c r="D2247" s="265" t="s">
        <v>8502</v>
      </c>
      <c r="E2247" s="290" t="s">
        <v>8536</v>
      </c>
    </row>
    <row r="2248" spans="1:5">
      <c r="A2248" s="265" t="str">
        <f t="shared" si="35"/>
        <v>11683</v>
      </c>
      <c r="B2248" s="265">
        <v>11683</v>
      </c>
      <c r="C2248" s="265" t="s">
        <v>21200</v>
      </c>
      <c r="D2248" s="265" t="s">
        <v>8502</v>
      </c>
      <c r="E2248" s="290" t="s">
        <v>26743</v>
      </c>
    </row>
    <row r="2249" spans="1:5">
      <c r="A2249" s="265" t="str">
        <f t="shared" si="35"/>
        <v>11684</v>
      </c>
      <c r="B2249" s="265">
        <v>11684</v>
      </c>
      <c r="C2249" s="265" t="s">
        <v>21201</v>
      </c>
      <c r="D2249" s="265" t="s">
        <v>8502</v>
      </c>
      <c r="E2249" s="290" t="s">
        <v>26744</v>
      </c>
    </row>
    <row r="2250" spans="1:5">
      <c r="A2250" s="265" t="str">
        <f t="shared" si="35"/>
        <v>11685</v>
      </c>
      <c r="B2250" s="265">
        <v>11685</v>
      </c>
      <c r="C2250" s="265" t="s">
        <v>19693</v>
      </c>
      <c r="D2250" s="265" t="s">
        <v>8502</v>
      </c>
      <c r="E2250" s="290" t="s">
        <v>26745</v>
      </c>
    </row>
    <row r="2251" spans="1:5">
      <c r="A2251" s="265" t="str">
        <f t="shared" si="35"/>
        <v>11686</v>
      </c>
      <c r="B2251" s="265">
        <v>11686</v>
      </c>
      <c r="C2251" s="265" t="s">
        <v>20627</v>
      </c>
      <c r="D2251" s="265" t="s">
        <v>8502</v>
      </c>
      <c r="E2251" s="290" t="s">
        <v>18921</v>
      </c>
    </row>
    <row r="2252" spans="1:5">
      <c r="A2252" s="265" t="str">
        <f t="shared" si="35"/>
        <v>11687</v>
      </c>
      <c r="B2252" s="265">
        <v>11687</v>
      </c>
      <c r="C2252" s="265" t="s">
        <v>19533</v>
      </c>
      <c r="D2252" s="265" t="s">
        <v>8510</v>
      </c>
      <c r="E2252" s="290" t="s">
        <v>26746</v>
      </c>
    </row>
    <row r="2253" spans="1:5">
      <c r="A2253" s="265" t="str">
        <f t="shared" si="35"/>
        <v>11688</v>
      </c>
      <c r="B2253" s="265">
        <v>11688</v>
      </c>
      <c r="C2253" s="265" t="s">
        <v>23501</v>
      </c>
      <c r="D2253" s="265" t="s">
        <v>8502</v>
      </c>
      <c r="E2253" s="290" t="s">
        <v>26747</v>
      </c>
    </row>
    <row r="2254" spans="1:5">
      <c r="A2254" s="265" t="str">
        <f t="shared" si="35"/>
        <v>11689</v>
      </c>
      <c r="B2254" s="265">
        <v>11689</v>
      </c>
      <c r="C2254" s="265" t="s">
        <v>19534</v>
      </c>
      <c r="D2254" s="265" t="s">
        <v>8510</v>
      </c>
      <c r="E2254" s="290" t="s">
        <v>26748</v>
      </c>
    </row>
    <row r="2255" spans="1:5">
      <c r="A2255" s="265" t="str">
        <f t="shared" si="35"/>
        <v>11690</v>
      </c>
      <c r="B2255" s="265">
        <v>11690</v>
      </c>
      <c r="C2255" s="265" t="s">
        <v>23516</v>
      </c>
      <c r="D2255" s="265" t="s">
        <v>8502</v>
      </c>
      <c r="E2255" s="290" t="s">
        <v>23517</v>
      </c>
    </row>
    <row r="2256" spans="1:5">
      <c r="A2256" s="265" t="str">
        <f t="shared" si="35"/>
        <v>11692</v>
      </c>
      <c r="B2256" s="265">
        <v>11692</v>
      </c>
      <c r="C2256" s="265" t="s">
        <v>19526</v>
      </c>
      <c r="D2256" s="265" t="s">
        <v>8500</v>
      </c>
      <c r="E2256" s="290" t="s">
        <v>17497</v>
      </c>
    </row>
    <row r="2257" spans="1:5">
      <c r="A2257" s="265" t="str">
        <f t="shared" si="35"/>
        <v>11693</v>
      </c>
      <c r="B2257" s="265">
        <v>11693</v>
      </c>
      <c r="C2257" s="265" t="s">
        <v>19535</v>
      </c>
      <c r="D2257" s="265" t="s">
        <v>8500</v>
      </c>
      <c r="E2257" s="290" t="s">
        <v>19536</v>
      </c>
    </row>
    <row r="2258" spans="1:5">
      <c r="A2258" s="265" t="str">
        <f t="shared" si="35"/>
        <v>11694</v>
      </c>
      <c r="B2258" s="265">
        <v>11694</v>
      </c>
      <c r="C2258" s="265" t="s">
        <v>20052</v>
      </c>
      <c r="D2258" s="265" t="s">
        <v>8502</v>
      </c>
      <c r="E2258" s="290" t="s">
        <v>26749</v>
      </c>
    </row>
    <row r="2259" spans="1:5">
      <c r="A2259" s="265" t="str">
        <f t="shared" si="35"/>
        <v>11696</v>
      </c>
      <c r="B2259" s="265">
        <v>11696</v>
      </c>
      <c r="C2259" s="265" t="s">
        <v>22003</v>
      </c>
      <c r="D2259" s="265" t="s">
        <v>8502</v>
      </c>
      <c r="E2259" s="290" t="s">
        <v>26750</v>
      </c>
    </row>
    <row r="2260" spans="1:5">
      <c r="A2260" s="265" t="str">
        <f t="shared" si="35"/>
        <v>11697</v>
      </c>
      <c r="B2260" s="265">
        <v>11697</v>
      </c>
      <c r="C2260" s="265" t="s">
        <v>22488</v>
      </c>
      <c r="D2260" s="265" t="s">
        <v>8502</v>
      </c>
      <c r="E2260" s="290" t="s">
        <v>26751</v>
      </c>
    </row>
    <row r="2261" spans="1:5">
      <c r="A2261" s="265" t="str">
        <f t="shared" si="35"/>
        <v>11698</v>
      </c>
      <c r="B2261" s="265">
        <v>11698</v>
      </c>
      <c r="C2261" s="265" t="s">
        <v>22489</v>
      </c>
      <c r="D2261" s="265" t="s">
        <v>8502</v>
      </c>
      <c r="E2261" s="290" t="s">
        <v>26752</v>
      </c>
    </row>
    <row r="2262" spans="1:5">
      <c r="A2262" s="265" t="str">
        <f t="shared" si="35"/>
        <v>11699</v>
      </c>
      <c r="B2262" s="265">
        <v>11699</v>
      </c>
      <c r="C2262" s="265" t="s">
        <v>22491</v>
      </c>
      <c r="D2262" s="265" t="s">
        <v>8502</v>
      </c>
      <c r="E2262" s="290" t="s">
        <v>26753</v>
      </c>
    </row>
    <row r="2263" spans="1:5">
      <c r="A2263" s="265" t="str">
        <f t="shared" si="35"/>
        <v>11703</v>
      </c>
      <c r="B2263" s="265">
        <v>11703</v>
      </c>
      <c r="C2263" s="265" t="s">
        <v>22691</v>
      </c>
      <c r="D2263" s="265" t="s">
        <v>8502</v>
      </c>
      <c r="E2263" s="290" t="s">
        <v>26754</v>
      </c>
    </row>
    <row r="2264" spans="1:5">
      <c r="A2264" s="265" t="str">
        <f t="shared" si="35"/>
        <v>11707</v>
      </c>
      <c r="B2264" s="265">
        <v>11707</v>
      </c>
      <c r="C2264" s="265" t="s">
        <v>23174</v>
      </c>
      <c r="D2264" s="265" t="s">
        <v>8502</v>
      </c>
      <c r="E2264" s="290" t="s">
        <v>16775</v>
      </c>
    </row>
    <row r="2265" spans="1:5">
      <c r="A2265" s="265" t="str">
        <f t="shared" si="35"/>
        <v>11708</v>
      </c>
      <c r="B2265" s="265">
        <v>11708</v>
      </c>
      <c r="C2265" s="265" t="s">
        <v>23171</v>
      </c>
      <c r="D2265" s="265" t="s">
        <v>8502</v>
      </c>
      <c r="E2265" s="290" t="s">
        <v>13811</v>
      </c>
    </row>
    <row r="2266" spans="1:5">
      <c r="A2266" s="265" t="str">
        <f t="shared" si="35"/>
        <v>11709</v>
      </c>
      <c r="B2266" s="265">
        <v>11709</v>
      </c>
      <c r="C2266" s="265" t="s">
        <v>23172</v>
      </c>
      <c r="D2266" s="265" t="s">
        <v>8502</v>
      </c>
      <c r="E2266" s="290" t="s">
        <v>16887</v>
      </c>
    </row>
    <row r="2267" spans="1:5">
      <c r="A2267" s="265" t="str">
        <f t="shared" si="35"/>
        <v>11710</v>
      </c>
      <c r="B2267" s="265">
        <v>11710</v>
      </c>
      <c r="C2267" s="265" t="s">
        <v>23173</v>
      </c>
      <c r="D2267" s="265" t="s">
        <v>8502</v>
      </c>
      <c r="E2267" s="290" t="s">
        <v>17061</v>
      </c>
    </row>
    <row r="2268" spans="1:5">
      <c r="A2268" s="265" t="str">
        <f t="shared" si="35"/>
        <v>11711</v>
      </c>
      <c r="B2268" s="265">
        <v>11711</v>
      </c>
      <c r="C2268" s="265" t="s">
        <v>23178</v>
      </c>
      <c r="D2268" s="265" t="s">
        <v>8502</v>
      </c>
      <c r="E2268" s="290" t="s">
        <v>8848</v>
      </c>
    </row>
    <row r="2269" spans="1:5">
      <c r="A2269" s="265" t="str">
        <f t="shared" si="35"/>
        <v>11712</v>
      </c>
      <c r="B2269" s="265">
        <v>11712</v>
      </c>
      <c r="C2269" s="265" t="s">
        <v>20121</v>
      </c>
      <c r="D2269" s="265" t="s">
        <v>8502</v>
      </c>
      <c r="E2269" s="290" t="s">
        <v>26755</v>
      </c>
    </row>
    <row r="2270" spans="1:5">
      <c r="A2270" s="265" t="str">
        <f t="shared" si="35"/>
        <v>11714</v>
      </c>
      <c r="B2270" s="265">
        <v>11714</v>
      </c>
      <c r="C2270" s="265" t="s">
        <v>20120</v>
      </c>
      <c r="D2270" s="265" t="s">
        <v>8502</v>
      </c>
      <c r="E2270" s="290" t="s">
        <v>26756</v>
      </c>
    </row>
    <row r="2271" spans="1:5">
      <c r="A2271" s="265" t="str">
        <f t="shared" si="35"/>
        <v>11717</v>
      </c>
      <c r="B2271" s="265">
        <v>11717</v>
      </c>
      <c r="C2271" s="265" t="s">
        <v>20122</v>
      </c>
      <c r="D2271" s="265" t="s">
        <v>8502</v>
      </c>
      <c r="E2271" s="290" t="s">
        <v>26757</v>
      </c>
    </row>
    <row r="2272" spans="1:5">
      <c r="A2272" s="265" t="str">
        <f t="shared" si="35"/>
        <v>11718</v>
      </c>
      <c r="B2272" s="265">
        <v>11718</v>
      </c>
      <c r="C2272" s="265" t="s">
        <v>23236</v>
      </c>
      <c r="D2272" s="265" t="s">
        <v>8502</v>
      </c>
      <c r="E2272" s="290" t="s">
        <v>18831</v>
      </c>
    </row>
    <row r="2273" spans="1:5">
      <c r="A2273" s="265" t="str">
        <f t="shared" si="35"/>
        <v>11719</v>
      </c>
      <c r="B2273" s="265">
        <v>11719</v>
      </c>
      <c r="C2273" s="265" t="s">
        <v>23238</v>
      </c>
      <c r="D2273" s="265" t="s">
        <v>8502</v>
      </c>
      <c r="E2273" s="290" t="s">
        <v>15911</v>
      </c>
    </row>
    <row r="2274" spans="1:5">
      <c r="A2274" s="265" t="str">
        <f t="shared" si="35"/>
        <v>11731</v>
      </c>
      <c r="B2274" s="265">
        <v>11731</v>
      </c>
      <c r="C2274" s="265" t="s">
        <v>21576</v>
      </c>
      <c r="D2274" s="265" t="s">
        <v>8502</v>
      </c>
      <c r="E2274" s="290" t="s">
        <v>17617</v>
      </c>
    </row>
    <row r="2275" spans="1:5">
      <c r="A2275" s="265" t="str">
        <f t="shared" si="35"/>
        <v>11732</v>
      </c>
      <c r="B2275" s="265">
        <v>11732</v>
      </c>
      <c r="C2275" s="265" t="s">
        <v>21577</v>
      </c>
      <c r="D2275" s="265" t="s">
        <v>8502</v>
      </c>
      <c r="E2275" s="290" t="s">
        <v>26758</v>
      </c>
    </row>
    <row r="2276" spans="1:5">
      <c r="A2276" s="265" t="str">
        <f t="shared" si="35"/>
        <v>11735</v>
      </c>
      <c r="B2276" s="265">
        <v>11735</v>
      </c>
      <c r="C2276" s="265" t="s">
        <v>23112</v>
      </c>
      <c r="D2276" s="265" t="s">
        <v>8502</v>
      </c>
      <c r="E2276" s="290" t="s">
        <v>8596</v>
      </c>
    </row>
    <row r="2277" spans="1:5">
      <c r="A2277" s="265" t="str">
        <f t="shared" si="35"/>
        <v>11737</v>
      </c>
      <c r="B2277" s="265">
        <v>11737</v>
      </c>
      <c r="C2277" s="265" t="s">
        <v>23113</v>
      </c>
      <c r="D2277" s="265" t="s">
        <v>8502</v>
      </c>
      <c r="E2277" s="290" t="s">
        <v>18110</v>
      </c>
    </row>
    <row r="2278" spans="1:5">
      <c r="A2278" s="265" t="str">
        <f t="shared" si="35"/>
        <v>11738</v>
      </c>
      <c r="B2278" s="265">
        <v>11738</v>
      </c>
      <c r="C2278" s="265" t="s">
        <v>23114</v>
      </c>
      <c r="D2278" s="265" t="s">
        <v>8502</v>
      </c>
      <c r="E2278" s="290" t="s">
        <v>17086</v>
      </c>
    </row>
    <row r="2279" spans="1:5">
      <c r="A2279" s="265" t="str">
        <f t="shared" si="35"/>
        <v>11739</v>
      </c>
      <c r="B2279" s="265">
        <v>11739</v>
      </c>
      <c r="C2279" s="265" t="s">
        <v>23177</v>
      </c>
      <c r="D2279" s="265" t="s">
        <v>8502</v>
      </c>
      <c r="E2279" s="290" t="s">
        <v>12584</v>
      </c>
    </row>
    <row r="2280" spans="1:5">
      <c r="A2280" s="265" t="str">
        <f t="shared" si="35"/>
        <v>11741</v>
      </c>
      <c r="B2280" s="265">
        <v>11741</v>
      </c>
      <c r="C2280" s="265" t="s">
        <v>23179</v>
      </c>
      <c r="D2280" s="265" t="s">
        <v>8502</v>
      </c>
      <c r="E2280" s="290" t="s">
        <v>9340</v>
      </c>
    </row>
    <row r="2281" spans="1:5">
      <c r="A2281" s="265" t="str">
        <f t="shared" si="35"/>
        <v>11743</v>
      </c>
      <c r="B2281" s="265">
        <v>11743</v>
      </c>
      <c r="C2281" s="265" t="s">
        <v>23181</v>
      </c>
      <c r="D2281" s="265" t="s">
        <v>8502</v>
      </c>
      <c r="E2281" s="290" t="s">
        <v>8551</v>
      </c>
    </row>
    <row r="2282" spans="1:5">
      <c r="A2282" s="265" t="str">
        <f t="shared" si="35"/>
        <v>11745</v>
      </c>
      <c r="B2282" s="265">
        <v>11745</v>
      </c>
      <c r="C2282" s="265" t="s">
        <v>23180</v>
      </c>
      <c r="D2282" s="265" t="s">
        <v>8502</v>
      </c>
      <c r="E2282" s="290" t="s">
        <v>26759</v>
      </c>
    </row>
    <row r="2283" spans="1:5">
      <c r="A2283" s="265" t="str">
        <f t="shared" si="35"/>
        <v>11746</v>
      </c>
      <c r="B2283" s="265">
        <v>11746</v>
      </c>
      <c r="C2283" s="265" t="s">
        <v>24480</v>
      </c>
      <c r="D2283" s="265" t="s">
        <v>8502</v>
      </c>
      <c r="E2283" s="290" t="s">
        <v>18993</v>
      </c>
    </row>
    <row r="2284" spans="1:5">
      <c r="A2284" s="265" t="str">
        <f t="shared" si="35"/>
        <v>11747</v>
      </c>
      <c r="B2284" s="265">
        <v>11747</v>
      </c>
      <c r="C2284" s="265" t="s">
        <v>24484</v>
      </c>
      <c r="D2284" s="265" t="s">
        <v>8502</v>
      </c>
      <c r="E2284" s="290" t="s">
        <v>20734</v>
      </c>
    </row>
    <row r="2285" spans="1:5">
      <c r="A2285" s="265" t="str">
        <f t="shared" si="35"/>
        <v>11748</v>
      </c>
      <c r="B2285" s="265">
        <v>11748</v>
      </c>
      <c r="C2285" s="265" t="s">
        <v>24483</v>
      </c>
      <c r="D2285" s="265" t="s">
        <v>8502</v>
      </c>
      <c r="E2285" s="290" t="s">
        <v>25656</v>
      </c>
    </row>
    <row r="2286" spans="1:5">
      <c r="A2286" s="265" t="str">
        <f t="shared" si="35"/>
        <v>11749</v>
      </c>
      <c r="B2286" s="265">
        <v>11749</v>
      </c>
      <c r="C2286" s="265" t="s">
        <v>24485</v>
      </c>
      <c r="D2286" s="265" t="s">
        <v>8502</v>
      </c>
      <c r="E2286" s="290" t="s">
        <v>18278</v>
      </c>
    </row>
    <row r="2287" spans="1:5">
      <c r="A2287" s="265" t="str">
        <f t="shared" si="35"/>
        <v>11750</v>
      </c>
      <c r="B2287" s="265">
        <v>11750</v>
      </c>
      <c r="C2287" s="265" t="s">
        <v>24482</v>
      </c>
      <c r="D2287" s="265" t="s">
        <v>8502</v>
      </c>
      <c r="E2287" s="290" t="s">
        <v>19002</v>
      </c>
    </row>
    <row r="2288" spans="1:5">
      <c r="A2288" s="265" t="str">
        <f t="shared" si="35"/>
        <v>11751</v>
      </c>
      <c r="B2288" s="265">
        <v>11751</v>
      </c>
      <c r="C2288" s="265" t="s">
        <v>24481</v>
      </c>
      <c r="D2288" s="265" t="s">
        <v>8502</v>
      </c>
      <c r="E2288" s="290" t="s">
        <v>26760</v>
      </c>
    </row>
    <row r="2289" spans="1:5">
      <c r="A2289" s="265" t="str">
        <f t="shared" si="35"/>
        <v>11752</v>
      </c>
      <c r="B2289" s="265">
        <v>11752</v>
      </c>
      <c r="C2289" s="265" t="s">
        <v>23259</v>
      </c>
      <c r="D2289" s="265" t="s">
        <v>8502</v>
      </c>
      <c r="E2289" s="290" t="s">
        <v>10314</v>
      </c>
    </row>
    <row r="2290" spans="1:5">
      <c r="A2290" s="265" t="str">
        <f t="shared" si="35"/>
        <v>11753</v>
      </c>
      <c r="B2290" s="265">
        <v>11753</v>
      </c>
      <c r="C2290" s="265" t="s">
        <v>23260</v>
      </c>
      <c r="D2290" s="265" t="s">
        <v>8502</v>
      </c>
      <c r="E2290" s="290" t="s">
        <v>18640</v>
      </c>
    </row>
    <row r="2291" spans="1:5">
      <c r="A2291" s="265" t="str">
        <f t="shared" si="35"/>
        <v>11756</v>
      </c>
      <c r="B2291" s="265">
        <v>11756</v>
      </c>
      <c r="C2291" s="265" t="s">
        <v>23257</v>
      </c>
      <c r="D2291" s="265" t="s">
        <v>8502</v>
      </c>
      <c r="E2291" s="290" t="s">
        <v>21806</v>
      </c>
    </row>
    <row r="2292" spans="1:5">
      <c r="A2292" s="265" t="str">
        <f t="shared" si="35"/>
        <v>11757</v>
      </c>
      <c r="B2292" s="265">
        <v>11757</v>
      </c>
      <c r="C2292" s="265" t="s">
        <v>23328</v>
      </c>
      <c r="D2292" s="265" t="s">
        <v>8502</v>
      </c>
      <c r="E2292" s="290" t="s">
        <v>26761</v>
      </c>
    </row>
    <row r="2293" spans="1:5">
      <c r="A2293" s="265" t="str">
        <f t="shared" si="35"/>
        <v>11758</v>
      </c>
      <c r="B2293" s="265">
        <v>11758</v>
      </c>
      <c r="C2293" s="265" t="s">
        <v>23329</v>
      </c>
      <c r="D2293" s="265" t="s">
        <v>8502</v>
      </c>
      <c r="E2293" s="290" t="s">
        <v>18132</v>
      </c>
    </row>
    <row r="2294" spans="1:5">
      <c r="A2294" s="265" t="str">
        <f t="shared" si="35"/>
        <v>11761</v>
      </c>
      <c r="B2294" s="265">
        <v>11761</v>
      </c>
      <c r="C2294" s="265" t="s">
        <v>19482</v>
      </c>
      <c r="D2294" s="265" t="s">
        <v>8502</v>
      </c>
      <c r="E2294" s="290" t="s">
        <v>25111</v>
      </c>
    </row>
    <row r="2295" spans="1:5">
      <c r="A2295" s="265" t="str">
        <f t="shared" si="35"/>
        <v>11762</v>
      </c>
      <c r="B2295" s="265">
        <v>11762</v>
      </c>
      <c r="C2295" s="265" t="s">
        <v>23959</v>
      </c>
      <c r="D2295" s="265" t="s">
        <v>8502</v>
      </c>
      <c r="E2295" s="290" t="s">
        <v>26762</v>
      </c>
    </row>
    <row r="2296" spans="1:5">
      <c r="A2296" s="265" t="str">
        <f t="shared" si="35"/>
        <v>11763</v>
      </c>
      <c r="B2296" s="265">
        <v>11763</v>
      </c>
      <c r="C2296" s="265" t="s">
        <v>23971</v>
      </c>
      <c r="D2296" s="265" t="s">
        <v>8502</v>
      </c>
      <c r="E2296" s="290" t="s">
        <v>23972</v>
      </c>
    </row>
    <row r="2297" spans="1:5">
      <c r="A2297" s="265" t="str">
        <f t="shared" si="35"/>
        <v>11764</v>
      </c>
      <c r="B2297" s="265">
        <v>11764</v>
      </c>
      <c r="C2297" s="265" t="s">
        <v>23973</v>
      </c>
      <c r="D2297" s="265" t="s">
        <v>8502</v>
      </c>
      <c r="E2297" s="290" t="s">
        <v>23974</v>
      </c>
    </row>
    <row r="2298" spans="1:5">
      <c r="A2298" s="265" t="str">
        <f t="shared" si="35"/>
        <v>11765</v>
      </c>
      <c r="B2298" s="265">
        <v>11765</v>
      </c>
      <c r="C2298" s="265" t="s">
        <v>23982</v>
      </c>
      <c r="D2298" s="265" t="s">
        <v>8502</v>
      </c>
      <c r="E2298" s="290" t="s">
        <v>23983</v>
      </c>
    </row>
    <row r="2299" spans="1:5">
      <c r="A2299" s="265" t="str">
        <f t="shared" si="35"/>
        <v>11766</v>
      </c>
      <c r="B2299" s="265">
        <v>11766</v>
      </c>
      <c r="C2299" s="265" t="s">
        <v>23981</v>
      </c>
      <c r="D2299" s="265" t="s">
        <v>8502</v>
      </c>
      <c r="E2299" s="290" t="s">
        <v>18247</v>
      </c>
    </row>
    <row r="2300" spans="1:5">
      <c r="A2300" s="265" t="str">
        <f t="shared" si="35"/>
        <v>11767</v>
      </c>
      <c r="B2300" s="265">
        <v>11767</v>
      </c>
      <c r="C2300" s="265" t="s">
        <v>23979</v>
      </c>
      <c r="D2300" s="265" t="s">
        <v>8502</v>
      </c>
      <c r="E2300" s="290" t="s">
        <v>23980</v>
      </c>
    </row>
    <row r="2301" spans="1:5">
      <c r="A2301" s="265" t="str">
        <f t="shared" si="35"/>
        <v>11769</v>
      </c>
      <c r="B2301" s="265">
        <v>11769</v>
      </c>
      <c r="C2301" s="265" t="s">
        <v>22514</v>
      </c>
      <c r="D2301" s="265" t="s">
        <v>8502</v>
      </c>
      <c r="E2301" s="290" t="s">
        <v>26763</v>
      </c>
    </row>
    <row r="2302" spans="1:5">
      <c r="A2302" s="265" t="str">
        <f t="shared" si="35"/>
        <v>11771</v>
      </c>
      <c r="B2302" s="265">
        <v>11771</v>
      </c>
      <c r="C2302" s="265" t="s">
        <v>22519</v>
      </c>
      <c r="D2302" s="265" t="s">
        <v>8502</v>
      </c>
      <c r="E2302" s="290" t="s">
        <v>25616</v>
      </c>
    </row>
    <row r="2303" spans="1:5">
      <c r="A2303" s="265" t="str">
        <f t="shared" si="35"/>
        <v>11772</v>
      </c>
      <c r="B2303" s="265">
        <v>11772</v>
      </c>
      <c r="C2303" s="265" t="s">
        <v>23953</v>
      </c>
      <c r="D2303" s="265" t="s">
        <v>8502</v>
      </c>
      <c r="E2303" s="290" t="s">
        <v>26764</v>
      </c>
    </row>
    <row r="2304" spans="1:5">
      <c r="A2304" s="265" t="str">
        <f t="shared" si="35"/>
        <v>11773</v>
      </c>
      <c r="B2304" s="265">
        <v>11773</v>
      </c>
      <c r="C2304" s="265" t="s">
        <v>23958</v>
      </c>
      <c r="D2304" s="265" t="s">
        <v>8502</v>
      </c>
      <c r="E2304" s="290" t="s">
        <v>25632</v>
      </c>
    </row>
    <row r="2305" spans="1:5">
      <c r="A2305" s="265" t="str">
        <f t="shared" si="35"/>
        <v>11777</v>
      </c>
      <c r="B2305" s="265">
        <v>11777</v>
      </c>
      <c r="C2305" s="265" t="s">
        <v>23989</v>
      </c>
      <c r="D2305" s="265" t="s">
        <v>8502</v>
      </c>
      <c r="E2305" s="290" t="s">
        <v>26765</v>
      </c>
    </row>
    <row r="2306" spans="1:5">
      <c r="A2306" s="265" t="str">
        <f t="shared" si="35"/>
        <v>11781</v>
      </c>
      <c r="B2306" s="265">
        <v>11781</v>
      </c>
      <c r="C2306" s="265" t="s">
        <v>24477</v>
      </c>
      <c r="D2306" s="265" t="s">
        <v>8502</v>
      </c>
      <c r="E2306" s="290" t="s">
        <v>26766</v>
      </c>
    </row>
    <row r="2307" spans="1:5">
      <c r="A2307" s="265" t="str">
        <f t="shared" ref="A2307:A2370" si="36">IF(ISERROR(SEARCH("/",B2307)=6),TRIM(CLEAN(B2307)),IF(SEARCH("/",B2307)=6,IF(LEN(TRIM(CLEAN(B2307)))=7,LEFT(TRIM(CLEAN(B2307)),6)&amp;"00"&amp;RIGHT(TRIM(CLEAN(B2307)),1),LEFT(TRIM(CLEAN(B2307)),6)&amp;"0"&amp;RIGHT(TRIM(CLEAN(B2307)),2)),TRIM(CLEAN(B2307))))</f>
        <v>11786</v>
      </c>
      <c r="B2307" s="265">
        <v>11786</v>
      </c>
      <c r="C2307" s="265" t="s">
        <v>19515</v>
      </c>
      <c r="D2307" s="265" t="s">
        <v>8502</v>
      </c>
      <c r="E2307" s="290" t="s">
        <v>26767</v>
      </c>
    </row>
    <row r="2308" spans="1:5">
      <c r="A2308" s="265" t="str">
        <f t="shared" si="36"/>
        <v>11789</v>
      </c>
      <c r="B2308" s="265">
        <v>11789</v>
      </c>
      <c r="C2308" s="265" t="s">
        <v>19321</v>
      </c>
      <c r="D2308" s="265" t="s">
        <v>8502</v>
      </c>
      <c r="E2308" s="290" t="s">
        <v>8764</v>
      </c>
    </row>
    <row r="2309" spans="1:5">
      <c r="A2309" s="265" t="str">
        <f t="shared" si="36"/>
        <v>11790</v>
      </c>
      <c r="B2309" s="265">
        <v>11790</v>
      </c>
      <c r="C2309" s="265" t="s">
        <v>22733</v>
      </c>
      <c r="D2309" s="265" t="s">
        <v>8502</v>
      </c>
      <c r="E2309" s="290" t="s">
        <v>9369</v>
      </c>
    </row>
    <row r="2310" spans="1:5">
      <c r="A2310" s="265" t="str">
        <f t="shared" si="36"/>
        <v>11795</v>
      </c>
      <c r="B2310" s="265">
        <v>11795</v>
      </c>
      <c r="C2310" s="265" t="s">
        <v>21573</v>
      </c>
      <c r="D2310" s="265" t="s">
        <v>8500</v>
      </c>
      <c r="E2310" s="290" t="s">
        <v>26768</v>
      </c>
    </row>
    <row r="2311" spans="1:5">
      <c r="A2311" s="265" t="str">
        <f t="shared" si="36"/>
        <v>11811</v>
      </c>
      <c r="B2311" s="265">
        <v>11811</v>
      </c>
      <c r="C2311" s="265" t="s">
        <v>19360</v>
      </c>
      <c r="D2311" s="265" t="s">
        <v>8502</v>
      </c>
      <c r="E2311" s="290" t="s">
        <v>26769</v>
      </c>
    </row>
    <row r="2312" spans="1:5">
      <c r="A2312" s="265" t="str">
        <f t="shared" si="36"/>
        <v>11814</v>
      </c>
      <c r="B2312" s="265">
        <v>11814</v>
      </c>
      <c r="C2312" s="265" t="s">
        <v>19357</v>
      </c>
      <c r="D2312" s="265" t="s">
        <v>8502</v>
      </c>
      <c r="E2312" s="290" t="s">
        <v>26770</v>
      </c>
    </row>
    <row r="2313" spans="1:5">
      <c r="A2313" s="265" t="str">
        <f t="shared" si="36"/>
        <v>11816</v>
      </c>
      <c r="B2313" s="265">
        <v>11816</v>
      </c>
      <c r="C2313" s="265" t="s">
        <v>19356</v>
      </c>
      <c r="D2313" s="265" t="s">
        <v>8502</v>
      </c>
      <c r="E2313" s="290" t="s">
        <v>26771</v>
      </c>
    </row>
    <row r="2314" spans="1:5">
      <c r="A2314" s="265" t="str">
        <f t="shared" si="36"/>
        <v>11821</v>
      </c>
      <c r="B2314" s="265">
        <v>11821</v>
      </c>
      <c r="C2314" s="265" t="s">
        <v>20561</v>
      </c>
      <c r="D2314" s="265" t="s">
        <v>8502</v>
      </c>
      <c r="E2314" s="290" t="s">
        <v>25016</v>
      </c>
    </row>
    <row r="2315" spans="1:5">
      <c r="A2315" s="265" t="str">
        <f t="shared" si="36"/>
        <v>11822</v>
      </c>
      <c r="B2315" s="265">
        <v>11822</v>
      </c>
      <c r="C2315" s="265" t="s">
        <v>23992</v>
      </c>
      <c r="D2315" s="265" t="s">
        <v>8502</v>
      </c>
      <c r="E2315" s="290" t="s">
        <v>25042</v>
      </c>
    </row>
    <row r="2316" spans="1:5">
      <c r="A2316" s="265" t="str">
        <f t="shared" si="36"/>
        <v>11823</v>
      </c>
      <c r="B2316" s="265">
        <v>11823</v>
      </c>
      <c r="C2316" s="265" t="s">
        <v>23991</v>
      </c>
      <c r="D2316" s="265" t="s">
        <v>8502</v>
      </c>
      <c r="E2316" s="290" t="s">
        <v>8712</v>
      </c>
    </row>
    <row r="2317" spans="1:5">
      <c r="A2317" s="265" t="str">
        <f t="shared" si="36"/>
        <v>11824</v>
      </c>
      <c r="B2317" s="265">
        <v>11824</v>
      </c>
      <c r="C2317" s="265" t="s">
        <v>23984</v>
      </c>
      <c r="D2317" s="265" t="s">
        <v>8502</v>
      </c>
      <c r="E2317" s="290" t="s">
        <v>18914</v>
      </c>
    </row>
    <row r="2318" spans="1:5">
      <c r="A2318" s="265" t="str">
        <f t="shared" si="36"/>
        <v>11825</v>
      </c>
      <c r="B2318" s="265">
        <v>11825</v>
      </c>
      <c r="C2318" s="265" t="s">
        <v>23977</v>
      </c>
      <c r="D2318" s="265" t="s">
        <v>8502</v>
      </c>
      <c r="E2318" s="290" t="s">
        <v>23978</v>
      </c>
    </row>
    <row r="2319" spans="1:5">
      <c r="A2319" s="265" t="str">
        <f t="shared" si="36"/>
        <v>11826</v>
      </c>
      <c r="B2319" s="265">
        <v>11826</v>
      </c>
      <c r="C2319" s="265" t="s">
        <v>23968</v>
      </c>
      <c r="D2319" s="265" t="s">
        <v>8502</v>
      </c>
      <c r="E2319" s="290" t="s">
        <v>23969</v>
      </c>
    </row>
    <row r="2320" spans="1:5">
      <c r="A2320" s="265" t="str">
        <f t="shared" si="36"/>
        <v>11829</v>
      </c>
      <c r="B2320" s="265">
        <v>11829</v>
      </c>
      <c r="C2320" s="265" t="s">
        <v>23975</v>
      </c>
      <c r="D2320" s="265" t="s">
        <v>8502</v>
      </c>
      <c r="E2320" s="290" t="s">
        <v>16491</v>
      </c>
    </row>
    <row r="2321" spans="1:5">
      <c r="A2321" s="265" t="str">
        <f t="shared" si="36"/>
        <v>11830</v>
      </c>
      <c r="B2321" s="265">
        <v>11830</v>
      </c>
      <c r="C2321" s="265" t="s">
        <v>23976</v>
      </c>
      <c r="D2321" s="265" t="s">
        <v>8502</v>
      </c>
      <c r="E2321" s="290" t="s">
        <v>16878</v>
      </c>
    </row>
    <row r="2322" spans="1:5">
      <c r="A2322" s="265" t="str">
        <f t="shared" si="36"/>
        <v>11831</v>
      </c>
      <c r="B2322" s="265">
        <v>11831</v>
      </c>
      <c r="C2322" s="265" t="s">
        <v>23993</v>
      </c>
      <c r="D2322" s="265" t="s">
        <v>8502</v>
      </c>
      <c r="E2322" s="290" t="s">
        <v>19020</v>
      </c>
    </row>
    <row r="2323" spans="1:5">
      <c r="A2323" s="265" t="str">
        <f t="shared" si="36"/>
        <v>11837</v>
      </c>
      <c r="B2323" s="265">
        <v>11837</v>
      </c>
      <c r="C2323" s="265" t="s">
        <v>21557</v>
      </c>
      <c r="D2323" s="265" t="s">
        <v>8502</v>
      </c>
      <c r="E2323" s="290" t="s">
        <v>24850</v>
      </c>
    </row>
    <row r="2324" spans="1:5">
      <c r="A2324" s="265" t="str">
        <f t="shared" si="36"/>
        <v>11838</v>
      </c>
      <c r="B2324" s="265">
        <v>11838</v>
      </c>
      <c r="C2324" s="265" t="s">
        <v>23880</v>
      </c>
      <c r="D2324" s="265" t="s">
        <v>8502</v>
      </c>
      <c r="E2324" s="290" t="s">
        <v>26772</v>
      </c>
    </row>
    <row r="2325" spans="1:5">
      <c r="A2325" s="265" t="str">
        <f t="shared" si="36"/>
        <v>11839</v>
      </c>
      <c r="B2325" s="265">
        <v>11839</v>
      </c>
      <c r="C2325" s="265" t="s">
        <v>23884</v>
      </c>
      <c r="D2325" s="265" t="s">
        <v>8502</v>
      </c>
      <c r="E2325" s="290" t="s">
        <v>26773</v>
      </c>
    </row>
    <row r="2326" spans="1:5">
      <c r="A2326" s="265" t="str">
        <f t="shared" si="36"/>
        <v>11844</v>
      </c>
      <c r="B2326" s="265">
        <v>11844</v>
      </c>
      <c r="C2326" s="265" t="s">
        <v>23068</v>
      </c>
      <c r="D2326" s="265" t="s">
        <v>8510</v>
      </c>
      <c r="E2326" s="290" t="s">
        <v>26178</v>
      </c>
    </row>
    <row r="2327" spans="1:5">
      <c r="A2327" s="265" t="str">
        <f t="shared" si="36"/>
        <v>11854</v>
      </c>
      <c r="B2327" s="265">
        <v>11854</v>
      </c>
      <c r="C2327" s="265" t="s">
        <v>20571</v>
      </c>
      <c r="D2327" s="265" t="s">
        <v>8502</v>
      </c>
      <c r="E2327" s="290" t="s">
        <v>17614</v>
      </c>
    </row>
    <row r="2328" spans="1:5">
      <c r="A2328" s="265" t="str">
        <f t="shared" si="36"/>
        <v>11855</v>
      </c>
      <c r="B2328" s="265">
        <v>11855</v>
      </c>
      <c r="C2328" s="265" t="s">
        <v>20575</v>
      </c>
      <c r="D2328" s="265" t="s">
        <v>8502</v>
      </c>
      <c r="E2328" s="290" t="s">
        <v>18834</v>
      </c>
    </row>
    <row r="2329" spans="1:5">
      <c r="A2329" s="265" t="str">
        <f t="shared" si="36"/>
        <v>11856</v>
      </c>
      <c r="B2329" s="265">
        <v>11856</v>
      </c>
      <c r="C2329" s="265" t="s">
        <v>20564</v>
      </c>
      <c r="D2329" s="265" t="s">
        <v>8502</v>
      </c>
      <c r="E2329" s="290" t="s">
        <v>24804</v>
      </c>
    </row>
    <row r="2330" spans="1:5">
      <c r="A2330" s="265" t="str">
        <f t="shared" si="36"/>
        <v>11857</v>
      </c>
      <c r="B2330" s="265">
        <v>11857</v>
      </c>
      <c r="C2330" s="265" t="s">
        <v>20565</v>
      </c>
      <c r="D2330" s="265" t="s">
        <v>8502</v>
      </c>
      <c r="E2330" s="290" t="s">
        <v>24818</v>
      </c>
    </row>
    <row r="2331" spans="1:5">
      <c r="A2331" s="265" t="str">
        <f t="shared" si="36"/>
        <v>11858</v>
      </c>
      <c r="B2331" s="265">
        <v>11858</v>
      </c>
      <c r="C2331" s="265" t="s">
        <v>20566</v>
      </c>
      <c r="D2331" s="265" t="s">
        <v>8502</v>
      </c>
      <c r="E2331" s="290" t="s">
        <v>17483</v>
      </c>
    </row>
    <row r="2332" spans="1:5">
      <c r="A2332" s="265" t="str">
        <f t="shared" si="36"/>
        <v>11859</v>
      </c>
      <c r="B2332" s="265">
        <v>11859</v>
      </c>
      <c r="C2332" s="265" t="s">
        <v>20569</v>
      </c>
      <c r="D2332" s="265" t="s">
        <v>8502</v>
      </c>
      <c r="E2332" s="290" t="s">
        <v>26774</v>
      </c>
    </row>
    <row r="2333" spans="1:5">
      <c r="A2333" s="265" t="str">
        <f t="shared" si="36"/>
        <v>11862</v>
      </c>
      <c r="B2333" s="265">
        <v>11862</v>
      </c>
      <c r="C2333" s="265" t="s">
        <v>20573</v>
      </c>
      <c r="D2333" s="265" t="s">
        <v>8502</v>
      </c>
      <c r="E2333" s="290" t="s">
        <v>8895</v>
      </c>
    </row>
    <row r="2334" spans="1:5">
      <c r="A2334" s="265" t="str">
        <f t="shared" si="36"/>
        <v>11863</v>
      </c>
      <c r="B2334" s="265">
        <v>11863</v>
      </c>
      <c r="C2334" s="265" t="s">
        <v>20574</v>
      </c>
      <c r="D2334" s="265" t="s">
        <v>8502</v>
      </c>
      <c r="E2334" s="290" t="s">
        <v>8931</v>
      </c>
    </row>
    <row r="2335" spans="1:5">
      <c r="A2335" s="265" t="str">
        <f t="shared" si="36"/>
        <v>11864</v>
      </c>
      <c r="B2335" s="265">
        <v>11864</v>
      </c>
      <c r="C2335" s="265" t="s">
        <v>20576</v>
      </c>
      <c r="D2335" s="265" t="s">
        <v>8502</v>
      </c>
      <c r="E2335" s="290" t="s">
        <v>18222</v>
      </c>
    </row>
    <row r="2336" spans="1:5">
      <c r="A2336" s="265" t="str">
        <f t="shared" si="36"/>
        <v>11868</v>
      </c>
      <c r="B2336" s="265">
        <v>11868</v>
      </c>
      <c r="C2336" s="265" t="s">
        <v>20028</v>
      </c>
      <c r="D2336" s="265" t="s">
        <v>8502</v>
      </c>
      <c r="E2336" s="290" t="s">
        <v>26775</v>
      </c>
    </row>
    <row r="2337" spans="1:5">
      <c r="A2337" s="265" t="str">
        <f t="shared" si="36"/>
        <v>11869</v>
      </c>
      <c r="B2337" s="265">
        <v>11869</v>
      </c>
      <c r="C2337" s="265" t="s">
        <v>20030</v>
      </c>
      <c r="D2337" s="265" t="s">
        <v>8502</v>
      </c>
      <c r="E2337" s="290" t="s">
        <v>26776</v>
      </c>
    </row>
    <row r="2338" spans="1:5">
      <c r="A2338" s="265" t="str">
        <f t="shared" si="36"/>
        <v>11871</v>
      </c>
      <c r="B2338" s="265">
        <v>11871</v>
      </c>
      <c r="C2338" s="265" t="s">
        <v>20022</v>
      </c>
      <c r="D2338" s="265" t="s">
        <v>8502</v>
      </c>
      <c r="E2338" s="290" t="s">
        <v>26777</v>
      </c>
    </row>
    <row r="2339" spans="1:5">
      <c r="A2339" s="265" t="str">
        <f t="shared" si="36"/>
        <v>11880</v>
      </c>
      <c r="B2339" s="265">
        <v>11880</v>
      </c>
      <c r="C2339" s="265" t="s">
        <v>20119</v>
      </c>
      <c r="D2339" s="265" t="s">
        <v>8502</v>
      </c>
      <c r="E2339" s="290" t="s">
        <v>25294</v>
      </c>
    </row>
    <row r="2340" spans="1:5">
      <c r="A2340" s="265" t="str">
        <f t="shared" si="36"/>
        <v>11881</v>
      </c>
      <c r="B2340" s="265">
        <v>11881</v>
      </c>
      <c r="C2340" s="265" t="s">
        <v>20053</v>
      </c>
      <c r="D2340" s="265" t="s">
        <v>8502</v>
      </c>
      <c r="E2340" s="290" t="s">
        <v>26778</v>
      </c>
    </row>
    <row r="2341" spans="1:5">
      <c r="A2341" s="265" t="str">
        <f t="shared" si="36"/>
        <v>11882</v>
      </c>
      <c r="B2341" s="265">
        <v>11882</v>
      </c>
      <c r="C2341" s="265" t="s">
        <v>20108</v>
      </c>
      <c r="D2341" s="265" t="s">
        <v>8502</v>
      </c>
      <c r="E2341" s="290" t="s">
        <v>26779</v>
      </c>
    </row>
    <row r="2342" spans="1:5">
      <c r="A2342" s="265" t="str">
        <f t="shared" si="36"/>
        <v>11889</v>
      </c>
      <c r="B2342" s="265">
        <v>11889</v>
      </c>
      <c r="C2342" s="265" t="s">
        <v>20656</v>
      </c>
      <c r="D2342" s="265" t="s">
        <v>8510</v>
      </c>
      <c r="E2342" s="290" t="s">
        <v>8866</v>
      </c>
    </row>
    <row r="2343" spans="1:5">
      <c r="A2343" s="265" t="str">
        <f t="shared" si="36"/>
        <v>11890</v>
      </c>
      <c r="B2343" s="265">
        <v>11890</v>
      </c>
      <c r="C2343" s="265" t="s">
        <v>20658</v>
      </c>
      <c r="D2343" s="265" t="s">
        <v>8510</v>
      </c>
      <c r="E2343" s="290" t="s">
        <v>9497</v>
      </c>
    </row>
    <row r="2344" spans="1:5">
      <c r="A2344" s="265" t="str">
        <f t="shared" si="36"/>
        <v>11891</v>
      </c>
      <c r="B2344" s="265">
        <v>11891</v>
      </c>
      <c r="C2344" s="265" t="s">
        <v>20659</v>
      </c>
      <c r="D2344" s="265" t="s">
        <v>8510</v>
      </c>
      <c r="E2344" s="290" t="s">
        <v>12031</v>
      </c>
    </row>
    <row r="2345" spans="1:5">
      <c r="A2345" s="265" t="str">
        <f t="shared" si="36"/>
        <v>11892</v>
      </c>
      <c r="B2345" s="265">
        <v>11892</v>
      </c>
      <c r="C2345" s="265" t="s">
        <v>20660</v>
      </c>
      <c r="D2345" s="265" t="s">
        <v>8510</v>
      </c>
      <c r="E2345" s="290" t="s">
        <v>9242</v>
      </c>
    </row>
    <row r="2346" spans="1:5">
      <c r="A2346" s="265" t="str">
        <f t="shared" si="36"/>
        <v>11901</v>
      </c>
      <c r="B2346" s="265">
        <v>11901</v>
      </c>
      <c r="C2346" s="265" t="s">
        <v>19988</v>
      </c>
      <c r="D2346" s="265" t="s">
        <v>8510</v>
      </c>
      <c r="E2346" s="290" t="s">
        <v>9651</v>
      </c>
    </row>
    <row r="2347" spans="1:5">
      <c r="A2347" s="265" t="str">
        <f t="shared" si="36"/>
        <v>11902</v>
      </c>
      <c r="B2347" s="265">
        <v>11902</v>
      </c>
      <c r="C2347" s="265" t="s">
        <v>19989</v>
      </c>
      <c r="D2347" s="265" t="s">
        <v>8510</v>
      </c>
      <c r="E2347" s="290" t="s">
        <v>8538</v>
      </c>
    </row>
    <row r="2348" spans="1:5">
      <c r="A2348" s="265" t="str">
        <f t="shared" si="36"/>
        <v>11903</v>
      </c>
      <c r="B2348" s="265">
        <v>11903</v>
      </c>
      <c r="C2348" s="265" t="s">
        <v>19990</v>
      </c>
      <c r="D2348" s="265" t="s">
        <v>8510</v>
      </c>
      <c r="E2348" s="290" t="s">
        <v>19028</v>
      </c>
    </row>
    <row r="2349" spans="1:5">
      <c r="A2349" s="265" t="str">
        <f t="shared" si="36"/>
        <v>11904</v>
      </c>
      <c r="B2349" s="265">
        <v>11904</v>
      </c>
      <c r="C2349" s="265" t="s">
        <v>19991</v>
      </c>
      <c r="D2349" s="265" t="s">
        <v>8510</v>
      </c>
      <c r="E2349" s="290" t="s">
        <v>8678</v>
      </c>
    </row>
    <row r="2350" spans="1:5">
      <c r="A2350" s="265" t="str">
        <f t="shared" si="36"/>
        <v>11905</v>
      </c>
      <c r="B2350" s="265">
        <v>11905</v>
      </c>
      <c r="C2350" s="265" t="s">
        <v>19992</v>
      </c>
      <c r="D2350" s="265" t="s">
        <v>8510</v>
      </c>
      <c r="E2350" s="290" t="s">
        <v>9231</v>
      </c>
    </row>
    <row r="2351" spans="1:5">
      <c r="A2351" s="265" t="str">
        <f t="shared" si="36"/>
        <v>11906</v>
      </c>
      <c r="B2351" s="265">
        <v>11906</v>
      </c>
      <c r="C2351" s="265" t="s">
        <v>19993</v>
      </c>
      <c r="D2351" s="265" t="s">
        <v>8510</v>
      </c>
      <c r="E2351" s="290" t="s">
        <v>17042</v>
      </c>
    </row>
    <row r="2352" spans="1:5">
      <c r="A2352" s="265" t="str">
        <f t="shared" si="36"/>
        <v>11914</v>
      </c>
      <c r="B2352" s="265">
        <v>11914</v>
      </c>
      <c r="C2352" s="265" t="s">
        <v>20003</v>
      </c>
      <c r="D2352" s="265" t="s">
        <v>8510</v>
      </c>
      <c r="E2352" s="290" t="s">
        <v>20004</v>
      </c>
    </row>
    <row r="2353" spans="1:5">
      <c r="A2353" s="265" t="str">
        <f t="shared" si="36"/>
        <v>11916</v>
      </c>
      <c r="B2353" s="265">
        <v>11916</v>
      </c>
      <c r="C2353" s="265" t="s">
        <v>20002</v>
      </c>
      <c r="D2353" s="265" t="s">
        <v>8510</v>
      </c>
      <c r="E2353" s="290" t="s">
        <v>17615</v>
      </c>
    </row>
    <row r="2354" spans="1:5">
      <c r="A2354" s="265" t="str">
        <f t="shared" si="36"/>
        <v>11917</v>
      </c>
      <c r="B2354" s="265">
        <v>11917</v>
      </c>
      <c r="C2354" s="265" t="s">
        <v>20005</v>
      </c>
      <c r="D2354" s="265" t="s">
        <v>8510</v>
      </c>
      <c r="E2354" s="290" t="s">
        <v>16397</v>
      </c>
    </row>
    <row r="2355" spans="1:5">
      <c r="A2355" s="265" t="str">
        <f t="shared" si="36"/>
        <v>11918</v>
      </c>
      <c r="B2355" s="265">
        <v>11918</v>
      </c>
      <c r="C2355" s="265" t="s">
        <v>20006</v>
      </c>
      <c r="D2355" s="265" t="s">
        <v>8510</v>
      </c>
      <c r="E2355" s="290" t="s">
        <v>16762</v>
      </c>
    </row>
    <row r="2356" spans="1:5">
      <c r="A2356" s="265" t="str">
        <f t="shared" si="36"/>
        <v>11919</v>
      </c>
      <c r="B2356" s="265">
        <v>11919</v>
      </c>
      <c r="C2356" s="265" t="s">
        <v>19994</v>
      </c>
      <c r="D2356" s="265" t="s">
        <v>8510</v>
      </c>
      <c r="E2356" s="290" t="s">
        <v>10839</v>
      </c>
    </row>
    <row r="2357" spans="1:5">
      <c r="A2357" s="265" t="str">
        <f t="shared" si="36"/>
        <v>11920</v>
      </c>
      <c r="B2357" s="265">
        <v>11920</v>
      </c>
      <c r="C2357" s="265" t="s">
        <v>19995</v>
      </c>
      <c r="D2357" s="265" t="s">
        <v>8510</v>
      </c>
      <c r="E2357" s="290" t="s">
        <v>9409</v>
      </c>
    </row>
    <row r="2358" spans="1:5">
      <c r="A2358" s="265" t="str">
        <f t="shared" si="36"/>
        <v>11921</v>
      </c>
      <c r="B2358" s="265">
        <v>11921</v>
      </c>
      <c r="C2358" s="265" t="s">
        <v>19998</v>
      </c>
      <c r="D2358" s="265" t="s">
        <v>8510</v>
      </c>
      <c r="E2358" s="290" t="s">
        <v>9524</v>
      </c>
    </row>
    <row r="2359" spans="1:5">
      <c r="A2359" s="265" t="str">
        <f t="shared" si="36"/>
        <v>11922</v>
      </c>
      <c r="B2359" s="265">
        <v>11922</v>
      </c>
      <c r="C2359" s="265" t="s">
        <v>19999</v>
      </c>
      <c r="D2359" s="265" t="s">
        <v>8510</v>
      </c>
      <c r="E2359" s="290" t="s">
        <v>19019</v>
      </c>
    </row>
    <row r="2360" spans="1:5">
      <c r="A2360" s="265" t="str">
        <f t="shared" si="36"/>
        <v>11923</v>
      </c>
      <c r="B2360" s="265">
        <v>11923</v>
      </c>
      <c r="C2360" s="265" t="s">
        <v>20000</v>
      </c>
      <c r="D2360" s="265" t="s">
        <v>8510</v>
      </c>
      <c r="E2360" s="290" t="s">
        <v>20001</v>
      </c>
    </row>
    <row r="2361" spans="1:5">
      <c r="A2361" s="265" t="str">
        <f t="shared" si="36"/>
        <v>11924</v>
      </c>
      <c r="B2361" s="265">
        <v>11924</v>
      </c>
      <c r="C2361" s="265" t="s">
        <v>19996</v>
      </c>
      <c r="D2361" s="265" t="s">
        <v>8510</v>
      </c>
      <c r="E2361" s="290" t="s">
        <v>19997</v>
      </c>
    </row>
    <row r="2362" spans="1:5">
      <c r="A2362" s="265" t="str">
        <f t="shared" si="36"/>
        <v>11927</v>
      </c>
      <c r="B2362" s="265">
        <v>11927</v>
      </c>
      <c r="C2362" s="265" t="s">
        <v>19121</v>
      </c>
      <c r="D2362" s="265" t="s">
        <v>8502</v>
      </c>
      <c r="E2362" s="290" t="s">
        <v>8514</v>
      </c>
    </row>
    <row r="2363" spans="1:5">
      <c r="A2363" s="265" t="str">
        <f t="shared" si="36"/>
        <v>11928</v>
      </c>
      <c r="B2363" s="265">
        <v>11928</v>
      </c>
      <c r="C2363" s="265" t="s">
        <v>19122</v>
      </c>
      <c r="D2363" s="265" t="s">
        <v>8502</v>
      </c>
      <c r="E2363" s="290" t="s">
        <v>9937</v>
      </c>
    </row>
    <row r="2364" spans="1:5">
      <c r="A2364" s="265" t="str">
        <f t="shared" si="36"/>
        <v>11929</v>
      </c>
      <c r="B2364" s="265">
        <v>11929</v>
      </c>
      <c r="C2364" s="265" t="s">
        <v>19123</v>
      </c>
      <c r="D2364" s="265" t="s">
        <v>8502</v>
      </c>
      <c r="E2364" s="290" t="s">
        <v>26003</v>
      </c>
    </row>
    <row r="2365" spans="1:5">
      <c r="A2365" s="265" t="str">
        <f t="shared" si="36"/>
        <v>11945</v>
      </c>
      <c r="B2365" s="265">
        <v>11945</v>
      </c>
      <c r="C2365" s="265" t="s">
        <v>19700</v>
      </c>
      <c r="D2365" s="265" t="s">
        <v>8502</v>
      </c>
      <c r="E2365" s="290" t="s">
        <v>10251</v>
      </c>
    </row>
    <row r="2366" spans="1:5">
      <c r="A2366" s="265" t="str">
        <f t="shared" si="36"/>
        <v>11946</v>
      </c>
      <c r="B2366" s="265">
        <v>11946</v>
      </c>
      <c r="C2366" s="265" t="s">
        <v>19701</v>
      </c>
      <c r="D2366" s="265" t="s">
        <v>8502</v>
      </c>
      <c r="E2366" s="290" t="s">
        <v>8519</v>
      </c>
    </row>
    <row r="2367" spans="1:5">
      <c r="A2367" s="265" t="str">
        <f t="shared" si="36"/>
        <v>11948</v>
      </c>
      <c r="B2367" s="265">
        <v>11948</v>
      </c>
      <c r="C2367" s="265" t="s">
        <v>22760</v>
      </c>
      <c r="D2367" s="265" t="s">
        <v>8502</v>
      </c>
      <c r="E2367" s="290" t="s">
        <v>9043</v>
      </c>
    </row>
    <row r="2368" spans="1:5">
      <c r="A2368" s="265" t="str">
        <f t="shared" si="36"/>
        <v>11950</v>
      </c>
      <c r="B2368" s="265">
        <v>11950</v>
      </c>
      <c r="C2368" s="265" t="s">
        <v>19703</v>
      </c>
      <c r="D2368" s="265" t="s">
        <v>8502</v>
      </c>
      <c r="E2368" s="290" t="s">
        <v>9314</v>
      </c>
    </row>
    <row r="2369" spans="1:5">
      <c r="A2369" s="265" t="str">
        <f t="shared" si="36"/>
        <v>11953</v>
      </c>
      <c r="B2369" s="265">
        <v>11953</v>
      </c>
      <c r="C2369" s="265" t="s">
        <v>22721</v>
      </c>
      <c r="D2369" s="265" t="s">
        <v>8502</v>
      </c>
      <c r="E2369" s="290" t="s">
        <v>8788</v>
      </c>
    </row>
    <row r="2370" spans="1:5">
      <c r="A2370" s="265" t="str">
        <f t="shared" si="36"/>
        <v>11955</v>
      </c>
      <c r="B2370" s="265">
        <v>11955</v>
      </c>
      <c r="C2370" s="265" t="s">
        <v>22704</v>
      </c>
      <c r="D2370" s="265" t="s">
        <v>8502</v>
      </c>
      <c r="E2370" s="290" t="s">
        <v>8961</v>
      </c>
    </row>
    <row r="2371" spans="1:5">
      <c r="A2371" s="265" t="str">
        <f t="shared" ref="A2371:A2434" si="37">IF(ISERROR(SEARCH("/",B2371)=6),TRIM(CLEAN(B2371)),IF(SEARCH("/",B2371)=6,IF(LEN(TRIM(CLEAN(B2371)))=7,LEFT(TRIM(CLEAN(B2371)),6)&amp;"00"&amp;RIGHT(TRIM(CLEAN(B2371)),1),LEFT(TRIM(CLEAN(B2371)),6)&amp;"0"&amp;RIGHT(TRIM(CLEAN(B2371)),2)),TRIM(CLEAN(B2371))))</f>
        <v>11960</v>
      </c>
      <c r="B2371" s="265">
        <v>11960</v>
      </c>
      <c r="C2371" s="265" t="s">
        <v>22705</v>
      </c>
      <c r="D2371" s="265" t="s">
        <v>8502</v>
      </c>
      <c r="E2371" s="290" t="s">
        <v>8707</v>
      </c>
    </row>
    <row r="2372" spans="1:5">
      <c r="A2372" s="265" t="str">
        <f t="shared" si="37"/>
        <v>11962</v>
      </c>
      <c r="B2372" s="265">
        <v>11962</v>
      </c>
      <c r="C2372" s="265" t="s">
        <v>22755</v>
      </c>
      <c r="D2372" s="265" t="s">
        <v>8502</v>
      </c>
      <c r="E2372" s="290" t="s">
        <v>10073</v>
      </c>
    </row>
    <row r="2373" spans="1:5">
      <c r="A2373" s="265" t="str">
        <f t="shared" si="37"/>
        <v>11963</v>
      </c>
      <c r="B2373" s="265">
        <v>11963</v>
      </c>
      <c r="C2373" s="265" t="s">
        <v>22697</v>
      </c>
      <c r="D2373" s="265" t="s">
        <v>8502</v>
      </c>
      <c r="E2373" s="290" t="s">
        <v>11719</v>
      </c>
    </row>
    <row r="2374" spans="1:5">
      <c r="A2374" s="265" t="str">
        <f t="shared" si="37"/>
        <v>11964</v>
      </c>
      <c r="B2374" s="265">
        <v>11964</v>
      </c>
      <c r="C2374" s="265" t="s">
        <v>22698</v>
      </c>
      <c r="D2374" s="265" t="s">
        <v>8502</v>
      </c>
      <c r="E2374" s="290" t="s">
        <v>18062</v>
      </c>
    </row>
    <row r="2375" spans="1:5">
      <c r="A2375" s="265" t="str">
        <f t="shared" si="37"/>
        <v>11971</v>
      </c>
      <c r="B2375" s="265">
        <v>11971</v>
      </c>
      <c r="C2375" s="265" t="s">
        <v>23002</v>
      </c>
      <c r="D2375" s="265" t="s">
        <v>8502</v>
      </c>
      <c r="E2375" s="290" t="s">
        <v>16615</v>
      </c>
    </row>
    <row r="2376" spans="1:5">
      <c r="A2376" s="265" t="str">
        <f t="shared" si="37"/>
        <v>11975</v>
      </c>
      <c r="B2376" s="265">
        <v>11975</v>
      </c>
      <c r="C2376" s="265" t="s">
        <v>20378</v>
      </c>
      <c r="D2376" s="265" t="s">
        <v>8502</v>
      </c>
      <c r="E2376" s="290" t="s">
        <v>9191</v>
      </c>
    </row>
    <row r="2377" spans="1:5">
      <c r="A2377" s="265" t="str">
        <f t="shared" si="37"/>
        <v>11976</v>
      </c>
      <c r="B2377" s="265">
        <v>11976</v>
      </c>
      <c r="C2377" s="265" t="s">
        <v>20380</v>
      </c>
      <c r="D2377" s="265" t="s">
        <v>8502</v>
      </c>
      <c r="E2377" s="290" t="s">
        <v>10774</v>
      </c>
    </row>
    <row r="2378" spans="1:5">
      <c r="A2378" s="265" t="str">
        <f t="shared" si="37"/>
        <v>11977</v>
      </c>
      <c r="B2378" s="265">
        <v>11977</v>
      </c>
      <c r="C2378" s="265" t="s">
        <v>20377</v>
      </c>
      <c r="D2378" s="265" t="s">
        <v>8502</v>
      </c>
      <c r="E2378" s="290" t="s">
        <v>9077</v>
      </c>
    </row>
    <row r="2379" spans="1:5">
      <c r="A2379" s="265" t="str">
        <f t="shared" si="37"/>
        <v>11981</v>
      </c>
      <c r="B2379" s="265">
        <v>11981</v>
      </c>
      <c r="C2379" s="265" t="s">
        <v>19635</v>
      </c>
      <c r="D2379" s="265" t="s">
        <v>8502</v>
      </c>
      <c r="E2379" s="290" t="s">
        <v>26780</v>
      </c>
    </row>
    <row r="2380" spans="1:5">
      <c r="A2380" s="265" t="str">
        <f t="shared" si="37"/>
        <v>11991</v>
      </c>
      <c r="B2380" s="265">
        <v>11991</v>
      </c>
      <c r="C2380" s="265" t="s">
        <v>21616</v>
      </c>
      <c r="D2380" s="265" t="s">
        <v>8502</v>
      </c>
      <c r="E2380" s="290" t="s">
        <v>26781</v>
      </c>
    </row>
    <row r="2381" spans="1:5">
      <c r="A2381" s="265" t="str">
        <f t="shared" si="37"/>
        <v>12001</v>
      </c>
      <c r="B2381" s="265">
        <v>12001</v>
      </c>
      <c r="C2381" s="265" t="s">
        <v>20107</v>
      </c>
      <c r="D2381" s="265" t="s">
        <v>8502</v>
      </c>
      <c r="E2381" s="290" t="s">
        <v>8646</v>
      </c>
    </row>
    <row r="2382" spans="1:5">
      <c r="A2382" s="265" t="str">
        <f t="shared" si="37"/>
        <v>12008</v>
      </c>
      <c r="B2382" s="265">
        <v>12008</v>
      </c>
      <c r="C2382" s="265" t="s">
        <v>20496</v>
      </c>
      <c r="D2382" s="265" t="s">
        <v>8502</v>
      </c>
      <c r="E2382" s="290" t="s">
        <v>26782</v>
      </c>
    </row>
    <row r="2383" spans="1:5">
      <c r="A2383" s="265" t="str">
        <f t="shared" si="37"/>
        <v>12010</v>
      </c>
      <c r="B2383" s="265">
        <v>12010</v>
      </c>
      <c r="C2383" s="265" t="s">
        <v>20505</v>
      </c>
      <c r="D2383" s="265" t="s">
        <v>8502</v>
      </c>
      <c r="E2383" s="290" t="s">
        <v>13226</v>
      </c>
    </row>
    <row r="2384" spans="1:5">
      <c r="A2384" s="265" t="str">
        <f t="shared" si="37"/>
        <v>12015</v>
      </c>
      <c r="B2384" s="265">
        <v>12015</v>
      </c>
      <c r="C2384" s="265" t="s">
        <v>20514</v>
      </c>
      <c r="D2384" s="265" t="s">
        <v>8502</v>
      </c>
      <c r="E2384" s="290" t="s">
        <v>25254</v>
      </c>
    </row>
    <row r="2385" spans="1:5">
      <c r="A2385" s="265" t="str">
        <f t="shared" si="37"/>
        <v>12016</v>
      </c>
      <c r="B2385" s="265">
        <v>12016</v>
      </c>
      <c r="C2385" s="265" t="s">
        <v>20513</v>
      </c>
      <c r="D2385" s="265" t="s">
        <v>8502</v>
      </c>
      <c r="E2385" s="290" t="s">
        <v>9162</v>
      </c>
    </row>
    <row r="2386" spans="1:5">
      <c r="A2386" s="265" t="str">
        <f t="shared" si="37"/>
        <v>12019</v>
      </c>
      <c r="B2386" s="265">
        <v>12019</v>
      </c>
      <c r="C2386" s="265" t="s">
        <v>20516</v>
      </c>
      <c r="D2386" s="265" t="s">
        <v>8502</v>
      </c>
      <c r="E2386" s="290" t="s">
        <v>25254</v>
      </c>
    </row>
    <row r="2387" spans="1:5">
      <c r="A2387" s="265" t="str">
        <f t="shared" si="37"/>
        <v>12020</v>
      </c>
      <c r="B2387" s="265">
        <v>12020</v>
      </c>
      <c r="C2387" s="265" t="s">
        <v>20515</v>
      </c>
      <c r="D2387" s="265" t="s">
        <v>8502</v>
      </c>
      <c r="E2387" s="290" t="s">
        <v>9162</v>
      </c>
    </row>
    <row r="2388" spans="1:5">
      <c r="A2388" s="265" t="str">
        <f t="shared" si="37"/>
        <v>12025</v>
      </c>
      <c r="B2388" s="265">
        <v>12025</v>
      </c>
      <c r="C2388" s="265" t="s">
        <v>20522</v>
      </c>
      <c r="D2388" s="265" t="s">
        <v>8502</v>
      </c>
      <c r="E2388" s="290" t="s">
        <v>11675</v>
      </c>
    </row>
    <row r="2389" spans="1:5">
      <c r="A2389" s="265" t="str">
        <f t="shared" si="37"/>
        <v>12030</v>
      </c>
      <c r="B2389" s="265">
        <v>12030</v>
      </c>
      <c r="C2389" s="265" t="s">
        <v>21859</v>
      </c>
      <c r="D2389" s="265" t="s">
        <v>8669</v>
      </c>
      <c r="E2389" s="290" t="s">
        <v>26783</v>
      </c>
    </row>
    <row r="2390" spans="1:5">
      <c r="A2390" s="265" t="str">
        <f t="shared" si="37"/>
        <v>12032</v>
      </c>
      <c r="B2390" s="265">
        <v>12032</v>
      </c>
      <c r="C2390" s="265" t="s">
        <v>21858</v>
      </c>
      <c r="D2390" s="265" t="s">
        <v>8669</v>
      </c>
      <c r="E2390" s="290" t="s">
        <v>18625</v>
      </c>
    </row>
    <row r="2391" spans="1:5">
      <c r="A2391" s="265" t="str">
        <f t="shared" si="37"/>
        <v>12033</v>
      </c>
      <c r="B2391" s="265">
        <v>12033</v>
      </c>
      <c r="C2391" s="265" t="s">
        <v>20873</v>
      </c>
      <c r="D2391" s="265" t="s">
        <v>8502</v>
      </c>
      <c r="E2391" s="290" t="s">
        <v>26784</v>
      </c>
    </row>
    <row r="2392" spans="1:5">
      <c r="A2392" s="265" t="str">
        <f t="shared" si="37"/>
        <v>12034</v>
      </c>
      <c r="B2392" s="265">
        <v>12034</v>
      </c>
      <c r="C2392" s="265" t="s">
        <v>20878</v>
      </c>
      <c r="D2392" s="265" t="s">
        <v>8502</v>
      </c>
      <c r="E2392" s="290" t="s">
        <v>8805</v>
      </c>
    </row>
    <row r="2393" spans="1:5">
      <c r="A2393" s="265" t="str">
        <f t="shared" si="37"/>
        <v>12038</v>
      </c>
      <c r="B2393" s="265">
        <v>12038</v>
      </c>
      <c r="C2393" s="265" t="s">
        <v>23143</v>
      </c>
      <c r="D2393" s="265" t="s">
        <v>8502</v>
      </c>
      <c r="E2393" s="290" t="s">
        <v>26785</v>
      </c>
    </row>
    <row r="2394" spans="1:5">
      <c r="A2394" s="265" t="str">
        <f t="shared" si="37"/>
        <v>12039</v>
      </c>
      <c r="B2394" s="265">
        <v>12039</v>
      </c>
      <c r="C2394" s="265" t="s">
        <v>23134</v>
      </c>
      <c r="D2394" s="265" t="s">
        <v>8502</v>
      </c>
      <c r="E2394" s="290" t="s">
        <v>26786</v>
      </c>
    </row>
    <row r="2395" spans="1:5">
      <c r="A2395" s="265" t="str">
        <f t="shared" si="37"/>
        <v>12041</v>
      </c>
      <c r="B2395" s="265">
        <v>12041</v>
      </c>
      <c r="C2395" s="265" t="s">
        <v>23136</v>
      </c>
      <c r="D2395" s="265" t="s">
        <v>8502</v>
      </c>
      <c r="E2395" s="290" t="s">
        <v>26787</v>
      </c>
    </row>
    <row r="2396" spans="1:5">
      <c r="A2396" s="265" t="str">
        <f t="shared" si="37"/>
        <v>12042</v>
      </c>
      <c r="B2396" s="265">
        <v>12042</v>
      </c>
      <c r="C2396" s="265" t="s">
        <v>23139</v>
      </c>
      <c r="D2396" s="265" t="s">
        <v>8502</v>
      </c>
      <c r="E2396" s="290" t="s">
        <v>26788</v>
      </c>
    </row>
    <row r="2397" spans="1:5">
      <c r="A2397" s="265" t="str">
        <f t="shared" si="37"/>
        <v>12043</v>
      </c>
      <c r="B2397" s="265">
        <v>12043</v>
      </c>
      <c r="C2397" s="265" t="s">
        <v>23137</v>
      </c>
      <c r="D2397" s="265" t="s">
        <v>8502</v>
      </c>
      <c r="E2397" s="290" t="s">
        <v>26789</v>
      </c>
    </row>
    <row r="2398" spans="1:5">
      <c r="A2398" s="265" t="str">
        <f t="shared" si="37"/>
        <v>12056</v>
      </c>
      <c r="B2398" s="265">
        <v>12056</v>
      </c>
      <c r="C2398" s="265" t="s">
        <v>21159</v>
      </c>
      <c r="D2398" s="265" t="s">
        <v>8510</v>
      </c>
      <c r="E2398" s="290" t="s">
        <v>9263</v>
      </c>
    </row>
    <row r="2399" spans="1:5">
      <c r="A2399" s="265" t="str">
        <f t="shared" si="37"/>
        <v>12057</v>
      </c>
      <c r="B2399" s="265">
        <v>12057</v>
      </c>
      <c r="C2399" s="265" t="s">
        <v>21160</v>
      </c>
      <c r="D2399" s="265" t="s">
        <v>8510</v>
      </c>
      <c r="E2399" s="290" t="s">
        <v>8625</v>
      </c>
    </row>
    <row r="2400" spans="1:5">
      <c r="A2400" s="265" t="str">
        <f t="shared" si="37"/>
        <v>12058</v>
      </c>
      <c r="B2400" s="265">
        <v>12058</v>
      </c>
      <c r="C2400" s="265" t="s">
        <v>21162</v>
      </c>
      <c r="D2400" s="265" t="s">
        <v>8510</v>
      </c>
      <c r="E2400" s="290" t="s">
        <v>16365</v>
      </c>
    </row>
    <row r="2401" spans="1:5">
      <c r="A2401" s="265" t="str">
        <f t="shared" si="37"/>
        <v>12059</v>
      </c>
      <c r="B2401" s="265">
        <v>12059</v>
      </c>
      <c r="C2401" s="265" t="s">
        <v>21161</v>
      </c>
      <c r="D2401" s="265" t="s">
        <v>8510</v>
      </c>
      <c r="E2401" s="290" t="s">
        <v>9415</v>
      </c>
    </row>
    <row r="2402" spans="1:5">
      <c r="A2402" s="265" t="str">
        <f t="shared" si="37"/>
        <v>12060</v>
      </c>
      <c r="B2402" s="265">
        <v>12060</v>
      </c>
      <c r="C2402" s="265" t="s">
        <v>21163</v>
      </c>
      <c r="D2402" s="265" t="s">
        <v>8510</v>
      </c>
      <c r="E2402" s="290" t="s">
        <v>8734</v>
      </c>
    </row>
    <row r="2403" spans="1:5">
      <c r="A2403" s="265" t="str">
        <f t="shared" si="37"/>
        <v>12061</v>
      </c>
      <c r="B2403" s="265">
        <v>12061</v>
      </c>
      <c r="C2403" s="265" t="s">
        <v>21164</v>
      </c>
      <c r="D2403" s="265" t="s">
        <v>8510</v>
      </c>
      <c r="E2403" s="290" t="s">
        <v>22018</v>
      </c>
    </row>
    <row r="2404" spans="1:5">
      <c r="A2404" s="265" t="str">
        <f t="shared" si="37"/>
        <v>12062</v>
      </c>
      <c r="B2404" s="265">
        <v>12062</v>
      </c>
      <c r="C2404" s="265" t="s">
        <v>21165</v>
      </c>
      <c r="D2404" s="265" t="s">
        <v>8510</v>
      </c>
      <c r="E2404" s="290" t="s">
        <v>26790</v>
      </c>
    </row>
    <row r="2405" spans="1:5">
      <c r="A2405" s="265" t="str">
        <f t="shared" si="37"/>
        <v>12067</v>
      </c>
      <c r="B2405" s="265">
        <v>12067</v>
      </c>
      <c r="C2405" s="265" t="s">
        <v>21149</v>
      </c>
      <c r="D2405" s="265" t="s">
        <v>8510</v>
      </c>
      <c r="E2405" s="290" t="s">
        <v>9380</v>
      </c>
    </row>
    <row r="2406" spans="1:5">
      <c r="A2406" s="265" t="str">
        <f t="shared" si="37"/>
        <v>12070</v>
      </c>
      <c r="B2406" s="265">
        <v>12070</v>
      </c>
      <c r="C2406" s="265" t="s">
        <v>21147</v>
      </c>
      <c r="D2406" s="265" t="s">
        <v>8510</v>
      </c>
      <c r="E2406" s="290" t="s">
        <v>9429</v>
      </c>
    </row>
    <row r="2407" spans="1:5">
      <c r="A2407" s="265" t="str">
        <f t="shared" si="37"/>
        <v>12076</v>
      </c>
      <c r="B2407" s="265">
        <v>12076</v>
      </c>
      <c r="C2407" s="265" t="s">
        <v>23996</v>
      </c>
      <c r="D2407" s="265" t="s">
        <v>8502</v>
      </c>
      <c r="E2407" s="290" t="s">
        <v>26791</v>
      </c>
    </row>
    <row r="2408" spans="1:5">
      <c r="A2408" s="265" t="str">
        <f t="shared" si="37"/>
        <v>12081</v>
      </c>
      <c r="B2408" s="265">
        <v>12081</v>
      </c>
      <c r="C2408" s="265" t="s">
        <v>20367</v>
      </c>
      <c r="D2408" s="265" t="s">
        <v>8502</v>
      </c>
      <c r="E2408" s="290" t="s">
        <v>26792</v>
      </c>
    </row>
    <row r="2409" spans="1:5">
      <c r="A2409" s="265" t="str">
        <f t="shared" si="37"/>
        <v>12082</v>
      </c>
      <c r="B2409" s="265">
        <v>12082</v>
      </c>
      <c r="C2409" s="265" t="s">
        <v>20368</v>
      </c>
      <c r="D2409" s="265" t="s">
        <v>8502</v>
      </c>
      <c r="E2409" s="290" t="s">
        <v>26793</v>
      </c>
    </row>
    <row r="2410" spans="1:5">
      <c r="A2410" s="265" t="str">
        <f t="shared" si="37"/>
        <v>12083</v>
      </c>
      <c r="B2410" s="265">
        <v>12083</v>
      </c>
      <c r="C2410" s="265" t="s">
        <v>20366</v>
      </c>
      <c r="D2410" s="265" t="s">
        <v>8502</v>
      </c>
      <c r="E2410" s="290" t="s">
        <v>26794</v>
      </c>
    </row>
    <row r="2411" spans="1:5">
      <c r="A2411" s="265" t="str">
        <f t="shared" si="37"/>
        <v>12114</v>
      </c>
      <c r="B2411" s="265">
        <v>12114</v>
      </c>
      <c r="C2411" s="265" t="s">
        <v>20169</v>
      </c>
      <c r="D2411" s="265" t="s">
        <v>8502</v>
      </c>
      <c r="E2411" s="290" t="s">
        <v>17997</v>
      </c>
    </row>
    <row r="2412" spans="1:5">
      <c r="A2412" s="265" t="str">
        <f t="shared" si="37"/>
        <v>12118</v>
      </c>
      <c r="B2412" s="265">
        <v>12118</v>
      </c>
      <c r="C2412" s="265" t="s">
        <v>21928</v>
      </c>
      <c r="D2412" s="265" t="s">
        <v>8502</v>
      </c>
      <c r="E2412" s="290" t="s">
        <v>9428</v>
      </c>
    </row>
    <row r="2413" spans="1:5">
      <c r="A2413" s="265" t="str">
        <f t="shared" si="37"/>
        <v>12128</v>
      </c>
      <c r="B2413" s="265">
        <v>12128</v>
      </c>
      <c r="C2413" s="265" t="s">
        <v>21660</v>
      </c>
      <c r="D2413" s="265" t="s">
        <v>8502</v>
      </c>
      <c r="E2413" s="290" t="s">
        <v>9496</v>
      </c>
    </row>
    <row r="2414" spans="1:5">
      <c r="A2414" s="265" t="str">
        <f t="shared" si="37"/>
        <v>12129</v>
      </c>
      <c r="B2414" s="265">
        <v>12129</v>
      </c>
      <c r="C2414" s="265" t="s">
        <v>21661</v>
      </c>
      <c r="D2414" s="265" t="s">
        <v>8502</v>
      </c>
      <c r="E2414" s="290" t="s">
        <v>8668</v>
      </c>
    </row>
    <row r="2415" spans="1:5">
      <c r="A2415" s="265" t="str">
        <f t="shared" si="37"/>
        <v>12147</v>
      </c>
      <c r="B2415" s="265">
        <v>12147</v>
      </c>
      <c r="C2415" s="265" t="s">
        <v>23943</v>
      </c>
      <c r="D2415" s="265" t="s">
        <v>8502</v>
      </c>
      <c r="E2415" s="290" t="s">
        <v>18195</v>
      </c>
    </row>
    <row r="2416" spans="1:5">
      <c r="A2416" s="265" t="str">
        <f t="shared" si="37"/>
        <v>12214</v>
      </c>
      <c r="B2416" s="265">
        <v>12214</v>
      </c>
      <c r="C2416" s="265" t="s">
        <v>21994</v>
      </c>
      <c r="D2416" s="265" t="s">
        <v>8502</v>
      </c>
      <c r="E2416" s="290" t="s">
        <v>8920</v>
      </c>
    </row>
    <row r="2417" spans="1:5">
      <c r="A2417" s="265" t="str">
        <f t="shared" si="37"/>
        <v>12216</v>
      </c>
      <c r="B2417" s="265">
        <v>12216</v>
      </c>
      <c r="C2417" s="265" t="s">
        <v>21991</v>
      </c>
      <c r="D2417" s="265" t="s">
        <v>8502</v>
      </c>
      <c r="E2417" s="290" t="s">
        <v>9200</v>
      </c>
    </row>
    <row r="2418" spans="1:5">
      <c r="A2418" s="265" t="str">
        <f t="shared" si="37"/>
        <v>12230</v>
      </c>
      <c r="B2418" s="265">
        <v>12230</v>
      </c>
      <c r="C2418" s="265" t="s">
        <v>22075</v>
      </c>
      <c r="D2418" s="265" t="s">
        <v>8502</v>
      </c>
      <c r="E2418" s="290" t="s">
        <v>15111</v>
      </c>
    </row>
    <row r="2419" spans="1:5">
      <c r="A2419" s="265" t="str">
        <f t="shared" si="37"/>
        <v>12231</v>
      </c>
      <c r="B2419" s="265">
        <v>12231</v>
      </c>
      <c r="C2419" s="265" t="s">
        <v>22078</v>
      </c>
      <c r="D2419" s="265" t="s">
        <v>8502</v>
      </c>
      <c r="E2419" s="290" t="s">
        <v>8942</v>
      </c>
    </row>
    <row r="2420" spans="1:5">
      <c r="A2420" s="265" t="str">
        <f t="shared" si="37"/>
        <v>12232</v>
      </c>
      <c r="B2420" s="265">
        <v>12232</v>
      </c>
      <c r="C2420" s="265" t="s">
        <v>22080</v>
      </c>
      <c r="D2420" s="265" t="s">
        <v>8502</v>
      </c>
      <c r="E2420" s="290" t="s">
        <v>26795</v>
      </c>
    </row>
    <row r="2421" spans="1:5">
      <c r="A2421" s="265" t="str">
        <f t="shared" si="37"/>
        <v>12239</v>
      </c>
      <c r="B2421" s="265">
        <v>12239</v>
      </c>
      <c r="C2421" s="265" t="s">
        <v>22082</v>
      </c>
      <c r="D2421" s="265" t="s">
        <v>8502</v>
      </c>
      <c r="E2421" s="290" t="s">
        <v>26796</v>
      </c>
    </row>
    <row r="2422" spans="1:5">
      <c r="A2422" s="265" t="str">
        <f t="shared" si="37"/>
        <v>12266</v>
      </c>
      <c r="B2422" s="265">
        <v>12266</v>
      </c>
      <c r="C2422" s="265" t="s">
        <v>22098</v>
      </c>
      <c r="D2422" s="265" t="s">
        <v>8502</v>
      </c>
      <c r="E2422" s="290" t="s">
        <v>26797</v>
      </c>
    </row>
    <row r="2423" spans="1:5">
      <c r="A2423" s="265" t="str">
        <f t="shared" si="37"/>
        <v>12267</v>
      </c>
      <c r="B2423" s="265">
        <v>12267</v>
      </c>
      <c r="C2423" s="265" t="s">
        <v>22096</v>
      </c>
      <c r="D2423" s="265" t="s">
        <v>8502</v>
      </c>
      <c r="E2423" s="290" t="s">
        <v>25699</v>
      </c>
    </row>
    <row r="2424" spans="1:5">
      <c r="A2424" s="265" t="str">
        <f t="shared" si="37"/>
        <v>12271</v>
      </c>
      <c r="B2424" s="265">
        <v>12271</v>
      </c>
      <c r="C2424" s="265" t="s">
        <v>22084</v>
      </c>
      <c r="D2424" s="265" t="s">
        <v>8502</v>
      </c>
      <c r="E2424" s="290" t="s">
        <v>26798</v>
      </c>
    </row>
    <row r="2425" spans="1:5">
      <c r="A2425" s="265" t="str">
        <f t="shared" si="37"/>
        <v>12273</v>
      </c>
      <c r="B2425" s="265">
        <v>12273</v>
      </c>
      <c r="C2425" s="265" t="s">
        <v>23109</v>
      </c>
      <c r="D2425" s="265" t="s">
        <v>8502</v>
      </c>
      <c r="E2425" s="290" t="s">
        <v>26799</v>
      </c>
    </row>
    <row r="2426" spans="1:5">
      <c r="A2426" s="265" t="str">
        <f t="shared" si="37"/>
        <v>12294</v>
      </c>
      <c r="B2426" s="265">
        <v>12294</v>
      </c>
      <c r="C2426" s="265" t="s">
        <v>23409</v>
      </c>
      <c r="D2426" s="265" t="s">
        <v>8502</v>
      </c>
      <c r="E2426" s="290" t="s">
        <v>26333</v>
      </c>
    </row>
    <row r="2427" spans="1:5">
      <c r="A2427" s="265" t="str">
        <f t="shared" si="37"/>
        <v>12295</v>
      </c>
      <c r="B2427" s="265">
        <v>12295</v>
      </c>
      <c r="C2427" s="265" t="s">
        <v>23407</v>
      </c>
      <c r="D2427" s="265" t="s">
        <v>8502</v>
      </c>
      <c r="E2427" s="290" t="s">
        <v>10434</v>
      </c>
    </row>
    <row r="2428" spans="1:5">
      <c r="A2428" s="265" t="str">
        <f t="shared" si="37"/>
        <v>12296</v>
      </c>
      <c r="B2428" s="265">
        <v>12296</v>
      </c>
      <c r="C2428" s="265" t="s">
        <v>23408</v>
      </c>
      <c r="D2428" s="265" t="s">
        <v>8502</v>
      </c>
      <c r="E2428" s="290" t="s">
        <v>8549</v>
      </c>
    </row>
    <row r="2429" spans="1:5">
      <c r="A2429" s="265" t="str">
        <f t="shared" si="37"/>
        <v>12316</v>
      </c>
      <c r="B2429" s="265">
        <v>12316</v>
      </c>
      <c r="C2429" s="265" t="s">
        <v>23191</v>
      </c>
      <c r="D2429" s="265" t="s">
        <v>8502</v>
      </c>
      <c r="E2429" s="290" t="s">
        <v>26800</v>
      </c>
    </row>
    <row r="2430" spans="1:5">
      <c r="A2430" s="265" t="str">
        <f t="shared" si="37"/>
        <v>12317</v>
      </c>
      <c r="B2430" s="265">
        <v>12317</v>
      </c>
      <c r="C2430" s="265" t="s">
        <v>23192</v>
      </c>
      <c r="D2430" s="265" t="s">
        <v>8502</v>
      </c>
      <c r="E2430" s="290" t="s">
        <v>26801</v>
      </c>
    </row>
    <row r="2431" spans="1:5">
      <c r="A2431" s="265" t="str">
        <f t="shared" si="37"/>
        <v>12318</v>
      </c>
      <c r="B2431" s="265">
        <v>12318</v>
      </c>
      <c r="C2431" s="265" t="s">
        <v>23193</v>
      </c>
      <c r="D2431" s="265" t="s">
        <v>8502</v>
      </c>
      <c r="E2431" s="290" t="s">
        <v>25655</v>
      </c>
    </row>
    <row r="2432" spans="1:5">
      <c r="A2432" s="265" t="str">
        <f t="shared" si="37"/>
        <v>12327</v>
      </c>
      <c r="B2432" s="265">
        <v>12327</v>
      </c>
      <c r="C2432" s="265" t="s">
        <v>20391</v>
      </c>
      <c r="D2432" s="265" t="s">
        <v>8502</v>
      </c>
      <c r="E2432" s="290" t="s">
        <v>11905</v>
      </c>
    </row>
    <row r="2433" spans="1:5">
      <c r="A2433" s="265" t="str">
        <f t="shared" si="37"/>
        <v>12329</v>
      </c>
      <c r="B2433" s="265">
        <v>12329</v>
      </c>
      <c r="C2433" s="265" t="s">
        <v>20393</v>
      </c>
      <c r="D2433" s="265" t="s">
        <v>8506</v>
      </c>
      <c r="E2433" s="290" t="s">
        <v>26802</v>
      </c>
    </row>
    <row r="2434" spans="1:5">
      <c r="A2434" s="265" t="str">
        <f t="shared" si="37"/>
        <v>12343</v>
      </c>
      <c r="B2434" s="265">
        <v>12343</v>
      </c>
      <c r="C2434" s="265" t="s">
        <v>21501</v>
      </c>
      <c r="D2434" s="265" t="s">
        <v>8502</v>
      </c>
      <c r="E2434" s="290" t="s">
        <v>8781</v>
      </c>
    </row>
    <row r="2435" spans="1:5">
      <c r="A2435" s="265" t="str">
        <f t="shared" ref="A2435:A2498" si="38">IF(ISERROR(SEARCH("/",B2435)=6),TRIM(CLEAN(B2435)),IF(SEARCH("/",B2435)=6,IF(LEN(TRIM(CLEAN(B2435)))=7,LEFT(TRIM(CLEAN(B2435)),6)&amp;"00"&amp;RIGHT(TRIM(CLEAN(B2435)),1),LEFT(TRIM(CLEAN(B2435)),6)&amp;"0"&amp;RIGHT(TRIM(CLEAN(B2435)),2)),TRIM(CLEAN(B2435))))</f>
        <v>12344</v>
      </c>
      <c r="B2435" s="265">
        <v>12344</v>
      </c>
      <c r="C2435" s="265" t="s">
        <v>21500</v>
      </c>
      <c r="D2435" s="265" t="s">
        <v>8502</v>
      </c>
      <c r="E2435" s="290" t="s">
        <v>9086</v>
      </c>
    </row>
    <row r="2436" spans="1:5">
      <c r="A2436" s="265" t="str">
        <f t="shared" si="38"/>
        <v>12359</v>
      </c>
      <c r="B2436" s="265">
        <v>12359</v>
      </c>
      <c r="C2436" s="265" t="s">
        <v>23271</v>
      </c>
      <c r="D2436" s="265" t="s">
        <v>8502</v>
      </c>
      <c r="E2436" s="290" t="s">
        <v>26803</v>
      </c>
    </row>
    <row r="2437" spans="1:5">
      <c r="A2437" s="265" t="str">
        <f t="shared" si="38"/>
        <v>12362</v>
      </c>
      <c r="B2437" s="265">
        <v>12362</v>
      </c>
      <c r="C2437" s="265" t="s">
        <v>22995</v>
      </c>
      <c r="D2437" s="265" t="s">
        <v>8502</v>
      </c>
      <c r="E2437" s="290" t="s">
        <v>16343</v>
      </c>
    </row>
    <row r="2438" spans="1:5">
      <c r="A2438" s="265" t="str">
        <f t="shared" si="38"/>
        <v>12366</v>
      </c>
      <c r="B2438" s="265">
        <v>12366</v>
      </c>
      <c r="C2438" s="265" t="s">
        <v>26804</v>
      </c>
      <c r="D2438" s="265" t="s">
        <v>8502</v>
      </c>
      <c r="E2438" s="290" t="s">
        <v>26805</v>
      </c>
    </row>
    <row r="2439" spans="1:5">
      <c r="A2439" s="265" t="str">
        <f t="shared" si="38"/>
        <v>12372</v>
      </c>
      <c r="B2439" s="265">
        <v>12372</v>
      </c>
      <c r="C2439" s="265" t="s">
        <v>26806</v>
      </c>
      <c r="D2439" s="265" t="s">
        <v>8502</v>
      </c>
      <c r="E2439" s="290" t="s">
        <v>26807</v>
      </c>
    </row>
    <row r="2440" spans="1:5">
      <c r="A2440" s="265" t="str">
        <f t="shared" si="38"/>
        <v>12388</v>
      </c>
      <c r="B2440" s="265">
        <v>12388</v>
      </c>
      <c r="C2440" s="265" t="s">
        <v>23062</v>
      </c>
      <c r="D2440" s="265" t="s">
        <v>8502</v>
      </c>
      <c r="E2440" s="290" t="s">
        <v>26808</v>
      </c>
    </row>
    <row r="2441" spans="1:5">
      <c r="A2441" s="265" t="str">
        <f t="shared" si="38"/>
        <v>12394</v>
      </c>
      <c r="B2441" s="265">
        <v>12394</v>
      </c>
      <c r="C2441" s="265" t="s">
        <v>19721</v>
      </c>
      <c r="D2441" s="265" t="s">
        <v>8502</v>
      </c>
      <c r="E2441" s="290" t="s">
        <v>8933</v>
      </c>
    </row>
    <row r="2442" spans="1:5">
      <c r="A2442" s="265" t="str">
        <f t="shared" si="38"/>
        <v>12395</v>
      </c>
      <c r="B2442" s="265">
        <v>12395</v>
      </c>
      <c r="C2442" s="265" t="s">
        <v>20201</v>
      </c>
      <c r="D2442" s="265" t="s">
        <v>8502</v>
      </c>
      <c r="E2442" s="290" t="s">
        <v>26809</v>
      </c>
    </row>
    <row r="2443" spans="1:5">
      <c r="A2443" s="265" t="str">
        <f t="shared" si="38"/>
        <v>12396</v>
      </c>
      <c r="B2443" s="265">
        <v>12396</v>
      </c>
      <c r="C2443" s="265" t="s">
        <v>20208</v>
      </c>
      <c r="D2443" s="265" t="s">
        <v>8502</v>
      </c>
      <c r="E2443" s="290" t="s">
        <v>26809</v>
      </c>
    </row>
    <row r="2444" spans="1:5">
      <c r="A2444" s="265" t="str">
        <f t="shared" si="38"/>
        <v>12402</v>
      </c>
      <c r="B2444" s="265">
        <v>12402</v>
      </c>
      <c r="C2444" s="265" t="s">
        <v>20691</v>
      </c>
      <c r="D2444" s="265" t="s">
        <v>8502</v>
      </c>
      <c r="E2444" s="290" t="s">
        <v>26810</v>
      </c>
    </row>
    <row r="2445" spans="1:5">
      <c r="A2445" s="265" t="str">
        <f t="shared" si="38"/>
        <v>12403</v>
      </c>
      <c r="B2445" s="265">
        <v>12403</v>
      </c>
      <c r="C2445" s="265" t="s">
        <v>20680</v>
      </c>
      <c r="D2445" s="265" t="s">
        <v>8502</v>
      </c>
      <c r="E2445" s="290" t="s">
        <v>24993</v>
      </c>
    </row>
    <row r="2446" spans="1:5">
      <c r="A2446" s="265" t="str">
        <f t="shared" si="38"/>
        <v>12404</v>
      </c>
      <c r="B2446" s="265">
        <v>12404</v>
      </c>
      <c r="C2446" s="265" t="s">
        <v>22163</v>
      </c>
      <c r="D2446" s="265" t="s">
        <v>8502</v>
      </c>
      <c r="E2446" s="290" t="s">
        <v>16374</v>
      </c>
    </row>
    <row r="2447" spans="1:5">
      <c r="A2447" s="265" t="str">
        <f t="shared" si="38"/>
        <v>12406</v>
      </c>
      <c r="B2447" s="265">
        <v>12406</v>
      </c>
      <c r="C2447" s="265" t="s">
        <v>22198</v>
      </c>
      <c r="D2447" s="265" t="s">
        <v>8502</v>
      </c>
      <c r="E2447" s="290" t="s">
        <v>8568</v>
      </c>
    </row>
    <row r="2448" spans="1:5">
      <c r="A2448" s="265" t="str">
        <f t="shared" si="38"/>
        <v>12407</v>
      </c>
      <c r="B2448" s="265">
        <v>12407</v>
      </c>
      <c r="C2448" s="265" t="s">
        <v>22179</v>
      </c>
      <c r="D2448" s="265" t="s">
        <v>8502</v>
      </c>
      <c r="E2448" s="290" t="s">
        <v>19025</v>
      </c>
    </row>
    <row r="2449" spans="1:5">
      <c r="A2449" s="265" t="str">
        <f t="shared" si="38"/>
        <v>12408</v>
      </c>
      <c r="B2449" s="265">
        <v>12408</v>
      </c>
      <c r="C2449" s="265" t="s">
        <v>22180</v>
      </c>
      <c r="D2449" s="265" t="s">
        <v>8502</v>
      </c>
      <c r="E2449" s="290" t="s">
        <v>9012</v>
      </c>
    </row>
    <row r="2450" spans="1:5">
      <c r="A2450" s="265" t="str">
        <f t="shared" si="38"/>
        <v>12409</v>
      </c>
      <c r="B2450" s="265">
        <v>12409</v>
      </c>
      <c r="C2450" s="265" t="s">
        <v>22181</v>
      </c>
      <c r="D2450" s="265" t="s">
        <v>8502</v>
      </c>
      <c r="E2450" s="290" t="s">
        <v>9012</v>
      </c>
    </row>
    <row r="2451" spans="1:5">
      <c r="A2451" s="265" t="str">
        <f t="shared" si="38"/>
        <v>12410</v>
      </c>
      <c r="B2451" s="265">
        <v>12410</v>
      </c>
      <c r="C2451" s="265" t="s">
        <v>22182</v>
      </c>
      <c r="D2451" s="265" t="s">
        <v>8502</v>
      </c>
      <c r="E2451" s="290" t="s">
        <v>8852</v>
      </c>
    </row>
    <row r="2452" spans="1:5">
      <c r="A2452" s="265" t="str">
        <f t="shared" si="38"/>
        <v>12411</v>
      </c>
      <c r="B2452" s="265">
        <v>12411</v>
      </c>
      <c r="C2452" s="265" t="s">
        <v>22962</v>
      </c>
      <c r="D2452" s="265" t="s">
        <v>8502</v>
      </c>
      <c r="E2452" s="290" t="s">
        <v>17481</v>
      </c>
    </row>
    <row r="2453" spans="1:5">
      <c r="A2453" s="265" t="str">
        <f t="shared" si="38"/>
        <v>12412</v>
      </c>
      <c r="B2453" s="265">
        <v>12412</v>
      </c>
      <c r="C2453" s="265" t="s">
        <v>22966</v>
      </c>
      <c r="D2453" s="265" t="s">
        <v>8502</v>
      </c>
      <c r="E2453" s="290" t="s">
        <v>26811</v>
      </c>
    </row>
    <row r="2454" spans="1:5">
      <c r="A2454" s="265" t="str">
        <f t="shared" si="38"/>
        <v>12424</v>
      </c>
      <c r="B2454" s="265">
        <v>12424</v>
      </c>
      <c r="C2454" s="265" t="s">
        <v>24406</v>
      </c>
      <c r="D2454" s="265" t="s">
        <v>8502</v>
      </c>
      <c r="E2454" s="290" t="s">
        <v>25486</v>
      </c>
    </row>
    <row r="2455" spans="1:5">
      <c r="A2455" s="265" t="str">
        <f t="shared" si="38"/>
        <v>12425</v>
      </c>
      <c r="B2455" s="265">
        <v>12425</v>
      </c>
      <c r="C2455" s="265" t="s">
        <v>24388</v>
      </c>
      <c r="D2455" s="265" t="s">
        <v>8502</v>
      </c>
      <c r="E2455" s="290" t="s">
        <v>18015</v>
      </c>
    </row>
    <row r="2456" spans="1:5">
      <c r="A2456" s="265" t="str">
        <f t="shared" si="38"/>
        <v>12426</v>
      </c>
      <c r="B2456" s="265">
        <v>12426</v>
      </c>
      <c r="C2456" s="265" t="s">
        <v>24387</v>
      </c>
      <c r="D2456" s="265" t="s">
        <v>8502</v>
      </c>
      <c r="E2456" s="290" t="s">
        <v>18596</v>
      </c>
    </row>
    <row r="2457" spans="1:5">
      <c r="A2457" s="265" t="str">
        <f t="shared" si="38"/>
        <v>12427</v>
      </c>
      <c r="B2457" s="265">
        <v>12427</v>
      </c>
      <c r="C2457" s="265" t="s">
        <v>24389</v>
      </c>
      <c r="D2457" s="265" t="s">
        <v>8502</v>
      </c>
      <c r="E2457" s="290" t="s">
        <v>22807</v>
      </c>
    </row>
    <row r="2458" spans="1:5">
      <c r="A2458" s="265" t="str">
        <f t="shared" si="38"/>
        <v>12428</v>
      </c>
      <c r="B2458" s="265">
        <v>12428</v>
      </c>
      <c r="C2458" s="265" t="s">
        <v>24391</v>
      </c>
      <c r="D2458" s="265" t="s">
        <v>8502</v>
      </c>
      <c r="E2458" s="290" t="s">
        <v>26812</v>
      </c>
    </row>
    <row r="2459" spans="1:5">
      <c r="A2459" s="265" t="str">
        <f t="shared" si="38"/>
        <v>12429</v>
      </c>
      <c r="B2459" s="265">
        <v>12429</v>
      </c>
      <c r="C2459" s="265" t="s">
        <v>24394</v>
      </c>
      <c r="D2459" s="265" t="s">
        <v>8502</v>
      </c>
      <c r="E2459" s="290" t="s">
        <v>26813</v>
      </c>
    </row>
    <row r="2460" spans="1:5">
      <c r="A2460" s="265" t="str">
        <f t="shared" si="38"/>
        <v>12430</v>
      </c>
      <c r="B2460" s="265">
        <v>12430</v>
      </c>
      <c r="C2460" s="265" t="s">
        <v>24392</v>
      </c>
      <c r="D2460" s="265" t="s">
        <v>8502</v>
      </c>
      <c r="E2460" s="290" t="s">
        <v>20896</v>
      </c>
    </row>
    <row r="2461" spans="1:5">
      <c r="A2461" s="265" t="str">
        <f t="shared" si="38"/>
        <v>12431</v>
      </c>
      <c r="B2461" s="265">
        <v>12431</v>
      </c>
      <c r="C2461" s="265" t="s">
        <v>24395</v>
      </c>
      <c r="D2461" s="265" t="s">
        <v>8502</v>
      </c>
      <c r="E2461" s="290" t="s">
        <v>26814</v>
      </c>
    </row>
    <row r="2462" spans="1:5">
      <c r="A2462" s="265" t="str">
        <f t="shared" si="38"/>
        <v>12432</v>
      </c>
      <c r="B2462" s="265">
        <v>12432</v>
      </c>
      <c r="C2462" s="265" t="s">
        <v>24396</v>
      </c>
      <c r="D2462" s="265" t="s">
        <v>8502</v>
      </c>
      <c r="E2462" s="290" t="s">
        <v>25455</v>
      </c>
    </row>
    <row r="2463" spans="1:5">
      <c r="A2463" s="265" t="str">
        <f t="shared" si="38"/>
        <v>12433</v>
      </c>
      <c r="B2463" s="265">
        <v>12433</v>
      </c>
      <c r="C2463" s="265" t="s">
        <v>24398</v>
      </c>
      <c r="D2463" s="265" t="s">
        <v>8502</v>
      </c>
      <c r="E2463" s="290" t="s">
        <v>18720</v>
      </c>
    </row>
    <row r="2464" spans="1:5">
      <c r="A2464" s="265" t="str">
        <f t="shared" si="38"/>
        <v>12434</v>
      </c>
      <c r="B2464" s="265">
        <v>12434</v>
      </c>
      <c r="C2464" s="265" t="s">
        <v>24397</v>
      </c>
      <c r="D2464" s="265" t="s">
        <v>8502</v>
      </c>
      <c r="E2464" s="290" t="s">
        <v>13254</v>
      </c>
    </row>
    <row r="2465" spans="1:5">
      <c r="A2465" s="265" t="str">
        <f t="shared" si="38"/>
        <v>12435</v>
      </c>
      <c r="B2465" s="265">
        <v>12435</v>
      </c>
      <c r="C2465" s="265" t="s">
        <v>24399</v>
      </c>
      <c r="D2465" s="265" t="s">
        <v>8502</v>
      </c>
      <c r="E2465" s="290" t="s">
        <v>26815</v>
      </c>
    </row>
    <row r="2466" spans="1:5">
      <c r="A2466" s="265" t="str">
        <f t="shared" si="38"/>
        <v>12436</v>
      </c>
      <c r="B2466" s="265">
        <v>12436</v>
      </c>
      <c r="C2466" s="265" t="s">
        <v>24404</v>
      </c>
      <c r="D2466" s="265" t="s">
        <v>8502</v>
      </c>
      <c r="E2466" s="290" t="s">
        <v>26794</v>
      </c>
    </row>
    <row r="2467" spans="1:5">
      <c r="A2467" s="265" t="str">
        <f t="shared" si="38"/>
        <v>12437</v>
      </c>
      <c r="B2467" s="265">
        <v>12437</v>
      </c>
      <c r="C2467" s="265" t="s">
        <v>24400</v>
      </c>
      <c r="D2467" s="265" t="s">
        <v>8502</v>
      </c>
      <c r="E2467" s="290" t="s">
        <v>26589</v>
      </c>
    </row>
    <row r="2468" spans="1:5">
      <c r="A2468" s="265" t="str">
        <f t="shared" si="38"/>
        <v>12438</v>
      </c>
      <c r="B2468" s="265">
        <v>12438</v>
      </c>
      <c r="C2468" s="265" t="s">
        <v>24403</v>
      </c>
      <c r="D2468" s="265" t="s">
        <v>8502</v>
      </c>
      <c r="E2468" s="290" t="s">
        <v>26816</v>
      </c>
    </row>
    <row r="2469" spans="1:5">
      <c r="A2469" s="265" t="str">
        <f t="shared" si="38"/>
        <v>12439</v>
      </c>
      <c r="B2469" s="265">
        <v>12439</v>
      </c>
      <c r="C2469" s="265" t="s">
        <v>24402</v>
      </c>
      <c r="D2469" s="265" t="s">
        <v>8502</v>
      </c>
      <c r="E2469" s="290" t="s">
        <v>23355</v>
      </c>
    </row>
    <row r="2470" spans="1:5">
      <c r="A2470" s="265" t="str">
        <f t="shared" si="38"/>
        <v>12440</v>
      </c>
      <c r="B2470" s="265">
        <v>12440</v>
      </c>
      <c r="C2470" s="265" t="s">
        <v>24407</v>
      </c>
      <c r="D2470" s="265" t="s">
        <v>8502</v>
      </c>
      <c r="E2470" s="290" t="s">
        <v>26817</v>
      </c>
    </row>
    <row r="2471" spans="1:5">
      <c r="A2471" s="265" t="str">
        <f t="shared" si="38"/>
        <v>12532</v>
      </c>
      <c r="B2471" s="265">
        <v>12532</v>
      </c>
      <c r="C2471" s="265" t="s">
        <v>19337</v>
      </c>
      <c r="D2471" s="265" t="s">
        <v>8502</v>
      </c>
      <c r="E2471" s="290" t="s">
        <v>25267</v>
      </c>
    </row>
    <row r="2472" spans="1:5">
      <c r="A2472" s="265" t="str">
        <f t="shared" si="38"/>
        <v>12544</v>
      </c>
      <c r="B2472" s="265">
        <v>12544</v>
      </c>
      <c r="C2472" s="265" t="s">
        <v>19342</v>
      </c>
      <c r="D2472" s="265" t="s">
        <v>8502</v>
      </c>
      <c r="E2472" s="290" t="s">
        <v>26778</v>
      </c>
    </row>
    <row r="2473" spans="1:5">
      <c r="A2473" s="265" t="str">
        <f t="shared" si="38"/>
        <v>12547</v>
      </c>
      <c r="B2473" s="265">
        <v>12547</v>
      </c>
      <c r="C2473" s="265" t="s">
        <v>19343</v>
      </c>
      <c r="D2473" s="265" t="s">
        <v>8502</v>
      </c>
      <c r="E2473" s="290" t="s">
        <v>26818</v>
      </c>
    </row>
    <row r="2474" spans="1:5">
      <c r="A2474" s="265" t="str">
        <f t="shared" si="38"/>
        <v>12551</v>
      </c>
      <c r="B2474" s="265">
        <v>12551</v>
      </c>
      <c r="C2474" s="265" t="s">
        <v>19339</v>
      </c>
      <c r="D2474" s="265" t="s">
        <v>8502</v>
      </c>
      <c r="E2474" s="290" t="s">
        <v>26819</v>
      </c>
    </row>
    <row r="2475" spans="1:5">
      <c r="A2475" s="265" t="str">
        <f t="shared" si="38"/>
        <v>12563</v>
      </c>
      <c r="B2475" s="265">
        <v>12563</v>
      </c>
      <c r="C2475" s="265" t="s">
        <v>19346</v>
      </c>
      <c r="D2475" s="265" t="s">
        <v>8502</v>
      </c>
      <c r="E2475" s="290" t="s">
        <v>26820</v>
      </c>
    </row>
    <row r="2476" spans="1:5">
      <c r="A2476" s="265" t="str">
        <f t="shared" si="38"/>
        <v>12565</v>
      </c>
      <c r="B2476" s="265">
        <v>12565</v>
      </c>
      <c r="C2476" s="265" t="s">
        <v>19332</v>
      </c>
      <c r="D2476" s="265" t="s">
        <v>8502</v>
      </c>
      <c r="E2476" s="290" t="s">
        <v>26821</v>
      </c>
    </row>
    <row r="2477" spans="1:5">
      <c r="A2477" s="265" t="str">
        <f t="shared" si="38"/>
        <v>12567</v>
      </c>
      <c r="B2477" s="265">
        <v>12567</v>
      </c>
      <c r="C2477" s="265" t="s">
        <v>19333</v>
      </c>
      <c r="D2477" s="265" t="s">
        <v>8502</v>
      </c>
      <c r="E2477" s="290" t="s">
        <v>26822</v>
      </c>
    </row>
    <row r="2478" spans="1:5">
      <c r="A2478" s="265" t="str">
        <f t="shared" si="38"/>
        <v>12568</v>
      </c>
      <c r="B2478" s="265">
        <v>12568</v>
      </c>
      <c r="C2478" s="265" t="s">
        <v>19334</v>
      </c>
      <c r="D2478" s="265" t="s">
        <v>8502</v>
      </c>
      <c r="E2478" s="290" t="s">
        <v>26823</v>
      </c>
    </row>
    <row r="2479" spans="1:5">
      <c r="A2479" s="265" t="str">
        <f t="shared" si="38"/>
        <v>12569</v>
      </c>
      <c r="B2479" s="265">
        <v>12569</v>
      </c>
      <c r="C2479" s="265" t="s">
        <v>24180</v>
      </c>
      <c r="D2479" s="265" t="s">
        <v>8510</v>
      </c>
      <c r="E2479" s="290" t="s">
        <v>26824</v>
      </c>
    </row>
    <row r="2480" spans="1:5">
      <c r="A2480" s="265" t="str">
        <f t="shared" si="38"/>
        <v>12572</v>
      </c>
      <c r="B2480" s="265">
        <v>12572</v>
      </c>
      <c r="C2480" s="265" t="s">
        <v>24192</v>
      </c>
      <c r="D2480" s="265" t="s">
        <v>8510</v>
      </c>
      <c r="E2480" s="290" t="s">
        <v>26825</v>
      </c>
    </row>
    <row r="2481" spans="1:5">
      <c r="A2481" s="265" t="str">
        <f t="shared" si="38"/>
        <v>12573</v>
      </c>
      <c r="B2481" s="265">
        <v>12573</v>
      </c>
      <c r="C2481" s="265" t="s">
        <v>24193</v>
      </c>
      <c r="D2481" s="265" t="s">
        <v>8510</v>
      </c>
      <c r="E2481" s="290" t="s">
        <v>26826</v>
      </c>
    </row>
    <row r="2482" spans="1:5">
      <c r="A2482" s="265" t="str">
        <f t="shared" si="38"/>
        <v>12574</v>
      </c>
      <c r="B2482" s="265">
        <v>12574</v>
      </c>
      <c r="C2482" s="265" t="s">
        <v>24194</v>
      </c>
      <c r="D2482" s="265" t="s">
        <v>8510</v>
      </c>
      <c r="E2482" s="290" t="s">
        <v>26827</v>
      </c>
    </row>
    <row r="2483" spans="1:5">
      <c r="A2483" s="265" t="str">
        <f t="shared" si="38"/>
        <v>12575</v>
      </c>
      <c r="B2483" s="265">
        <v>12575</v>
      </c>
      <c r="C2483" s="265" t="s">
        <v>24195</v>
      </c>
      <c r="D2483" s="265" t="s">
        <v>8510</v>
      </c>
      <c r="E2483" s="290" t="s">
        <v>26828</v>
      </c>
    </row>
    <row r="2484" spans="1:5">
      <c r="A2484" s="265" t="str">
        <f t="shared" si="38"/>
        <v>12576</v>
      </c>
      <c r="B2484" s="265">
        <v>12576</v>
      </c>
      <c r="C2484" s="265" t="s">
        <v>24196</v>
      </c>
      <c r="D2484" s="265" t="s">
        <v>8510</v>
      </c>
      <c r="E2484" s="290" t="s">
        <v>26829</v>
      </c>
    </row>
    <row r="2485" spans="1:5">
      <c r="A2485" s="265" t="str">
        <f t="shared" si="38"/>
        <v>12577</v>
      </c>
      <c r="B2485" s="265">
        <v>12577</v>
      </c>
      <c r="C2485" s="265" t="s">
        <v>24197</v>
      </c>
      <c r="D2485" s="265" t="s">
        <v>8510</v>
      </c>
      <c r="E2485" s="290" t="s">
        <v>23151</v>
      </c>
    </row>
    <row r="2486" spans="1:5">
      <c r="A2486" s="265" t="str">
        <f t="shared" si="38"/>
        <v>12578</v>
      </c>
      <c r="B2486" s="265">
        <v>12578</v>
      </c>
      <c r="C2486" s="265" t="s">
        <v>24198</v>
      </c>
      <c r="D2486" s="265" t="s">
        <v>8510</v>
      </c>
      <c r="E2486" s="290" t="s">
        <v>26830</v>
      </c>
    </row>
    <row r="2487" spans="1:5">
      <c r="A2487" s="265" t="str">
        <f t="shared" si="38"/>
        <v>12579</v>
      </c>
      <c r="B2487" s="265">
        <v>12579</v>
      </c>
      <c r="C2487" s="265" t="s">
        <v>24199</v>
      </c>
      <c r="D2487" s="265" t="s">
        <v>8510</v>
      </c>
      <c r="E2487" s="290" t="s">
        <v>26831</v>
      </c>
    </row>
    <row r="2488" spans="1:5">
      <c r="A2488" s="265" t="str">
        <f t="shared" si="38"/>
        <v>12580</v>
      </c>
      <c r="B2488" s="265">
        <v>12580</v>
      </c>
      <c r="C2488" s="265" t="s">
        <v>24200</v>
      </c>
      <c r="D2488" s="265" t="s">
        <v>8510</v>
      </c>
      <c r="E2488" s="290" t="s">
        <v>26832</v>
      </c>
    </row>
    <row r="2489" spans="1:5">
      <c r="A2489" s="265" t="str">
        <f t="shared" si="38"/>
        <v>12581</v>
      </c>
      <c r="B2489" s="265">
        <v>12581</v>
      </c>
      <c r="C2489" s="265" t="s">
        <v>24201</v>
      </c>
      <c r="D2489" s="265" t="s">
        <v>8510</v>
      </c>
      <c r="E2489" s="290" t="s">
        <v>26833</v>
      </c>
    </row>
    <row r="2490" spans="1:5">
      <c r="A2490" s="265" t="str">
        <f t="shared" si="38"/>
        <v>12583</v>
      </c>
      <c r="B2490" s="265">
        <v>12583</v>
      </c>
      <c r="C2490" s="265" t="s">
        <v>24240</v>
      </c>
      <c r="D2490" s="265" t="s">
        <v>8510</v>
      </c>
      <c r="E2490" s="290" t="s">
        <v>25399</v>
      </c>
    </row>
    <row r="2491" spans="1:5">
      <c r="A2491" s="265" t="str">
        <f t="shared" si="38"/>
        <v>12584</v>
      </c>
      <c r="B2491" s="265">
        <v>12584</v>
      </c>
      <c r="C2491" s="265" t="s">
        <v>24241</v>
      </c>
      <c r="D2491" s="265" t="s">
        <v>8510</v>
      </c>
      <c r="E2491" s="290" t="s">
        <v>20340</v>
      </c>
    </row>
    <row r="2492" spans="1:5">
      <c r="A2492" s="265" t="str">
        <f t="shared" si="38"/>
        <v>12613</v>
      </c>
      <c r="B2492" s="265">
        <v>12613</v>
      </c>
      <c r="C2492" s="265" t="s">
        <v>24242</v>
      </c>
      <c r="D2492" s="265" t="s">
        <v>8502</v>
      </c>
      <c r="E2492" s="290" t="s">
        <v>9438</v>
      </c>
    </row>
    <row r="2493" spans="1:5">
      <c r="A2493" s="265" t="str">
        <f t="shared" si="38"/>
        <v>12614</v>
      </c>
      <c r="B2493" s="265">
        <v>12614</v>
      </c>
      <c r="C2493" s="265" t="s">
        <v>19658</v>
      </c>
      <c r="D2493" s="265" t="s">
        <v>8502</v>
      </c>
      <c r="E2493" s="290" t="s">
        <v>17677</v>
      </c>
    </row>
    <row r="2494" spans="1:5">
      <c r="A2494" s="265" t="str">
        <f t="shared" si="38"/>
        <v>12615</v>
      </c>
      <c r="B2494" s="265">
        <v>12615</v>
      </c>
      <c r="C2494" s="265" t="s">
        <v>19120</v>
      </c>
      <c r="D2494" s="265" t="s">
        <v>8502</v>
      </c>
      <c r="E2494" s="290" t="s">
        <v>9158</v>
      </c>
    </row>
    <row r="2495" spans="1:5">
      <c r="A2495" s="265" t="str">
        <f t="shared" si="38"/>
        <v>12616</v>
      </c>
      <c r="B2495" s="265">
        <v>12616</v>
      </c>
      <c r="C2495" s="265" t="s">
        <v>19827</v>
      </c>
      <c r="D2495" s="265" t="s">
        <v>8502</v>
      </c>
      <c r="E2495" s="290" t="s">
        <v>16133</v>
      </c>
    </row>
    <row r="2496" spans="1:5">
      <c r="A2496" s="265" t="str">
        <f t="shared" si="38"/>
        <v>12618</v>
      </c>
      <c r="B2496" s="265">
        <v>12618</v>
      </c>
      <c r="C2496" s="265" t="s">
        <v>20133</v>
      </c>
      <c r="D2496" s="265" t="s">
        <v>8502</v>
      </c>
      <c r="E2496" s="290" t="s">
        <v>17064</v>
      </c>
    </row>
    <row r="2497" spans="1:5">
      <c r="A2497" s="265" t="str">
        <f t="shared" si="38"/>
        <v>12623</v>
      </c>
      <c r="B2497" s="265">
        <v>12623</v>
      </c>
      <c r="C2497" s="265" t="s">
        <v>20527</v>
      </c>
      <c r="D2497" s="265" t="s">
        <v>8510</v>
      </c>
      <c r="E2497" s="290" t="s">
        <v>12669</v>
      </c>
    </row>
    <row r="2498" spans="1:5">
      <c r="A2498" s="265" t="str">
        <f t="shared" si="38"/>
        <v>12624</v>
      </c>
      <c r="B2498" s="265">
        <v>12624</v>
      </c>
      <c r="C2498" s="265" t="s">
        <v>21183</v>
      </c>
      <c r="D2498" s="265" t="s">
        <v>8502</v>
      </c>
      <c r="E2498" s="290" t="s">
        <v>8637</v>
      </c>
    </row>
    <row r="2499" spans="1:5">
      <c r="A2499" s="265" t="str">
        <f t="shared" ref="A2499:A2562" si="39">IF(ISERROR(SEARCH("/",B2499)=6),TRIM(CLEAN(B2499)),IF(SEARCH("/",B2499)=6,IF(LEN(TRIM(CLEAN(B2499)))=7,LEFT(TRIM(CLEAN(B2499)),6)&amp;"00"&amp;RIGHT(TRIM(CLEAN(B2499)),1),LEFT(TRIM(CLEAN(B2499)),6)&amp;"0"&amp;RIGHT(TRIM(CLEAN(B2499)),2)),TRIM(CLEAN(B2499))))</f>
        <v>12625</v>
      </c>
      <c r="B2499" s="265">
        <v>12625</v>
      </c>
      <c r="C2499" s="265" t="s">
        <v>21875</v>
      </c>
      <c r="D2499" s="265" t="s">
        <v>8502</v>
      </c>
      <c r="E2499" s="290" t="s">
        <v>26362</v>
      </c>
    </row>
    <row r="2500" spans="1:5">
      <c r="A2500" s="265" t="str">
        <f t="shared" si="39"/>
        <v>12626</v>
      </c>
      <c r="B2500" s="265">
        <v>12626</v>
      </c>
      <c r="C2500" s="265" t="s">
        <v>23429</v>
      </c>
      <c r="D2500" s="265" t="s">
        <v>8502</v>
      </c>
      <c r="E2500" s="290" t="s">
        <v>18162</v>
      </c>
    </row>
    <row r="2501" spans="1:5">
      <c r="A2501" s="265" t="str">
        <f t="shared" si="39"/>
        <v>12627</v>
      </c>
      <c r="B2501" s="265">
        <v>12627</v>
      </c>
      <c r="C2501" s="265" t="s">
        <v>24557</v>
      </c>
      <c r="D2501" s="265" t="s">
        <v>8502</v>
      </c>
      <c r="E2501" s="290" t="s">
        <v>8635</v>
      </c>
    </row>
    <row r="2502" spans="1:5">
      <c r="A2502" s="265" t="str">
        <f t="shared" si="39"/>
        <v>12628</v>
      </c>
      <c r="B2502" s="265">
        <v>12628</v>
      </c>
      <c r="C2502" s="265" t="s">
        <v>21774</v>
      </c>
      <c r="D2502" s="265" t="s">
        <v>8502</v>
      </c>
      <c r="E2502" s="290" t="s">
        <v>9035</v>
      </c>
    </row>
    <row r="2503" spans="1:5">
      <c r="A2503" s="265" t="str">
        <f t="shared" si="39"/>
        <v>12629</v>
      </c>
      <c r="B2503" s="265">
        <v>12629</v>
      </c>
      <c r="C2503" s="265" t="s">
        <v>21775</v>
      </c>
      <c r="D2503" s="265" t="s">
        <v>8502</v>
      </c>
      <c r="E2503" s="290" t="s">
        <v>9477</v>
      </c>
    </row>
    <row r="2504" spans="1:5">
      <c r="A2504" s="265" t="str">
        <f t="shared" si="39"/>
        <v>12657</v>
      </c>
      <c r="B2504" s="265">
        <v>12657</v>
      </c>
      <c r="C2504" s="265" t="s">
        <v>24526</v>
      </c>
      <c r="D2504" s="265" t="s">
        <v>8502</v>
      </c>
      <c r="E2504" s="290" t="s">
        <v>24527</v>
      </c>
    </row>
    <row r="2505" spans="1:5">
      <c r="A2505" s="265" t="str">
        <f t="shared" si="39"/>
        <v>12713</v>
      </c>
      <c r="B2505" s="265">
        <v>12713</v>
      </c>
      <c r="C2505" s="265" t="s">
        <v>24140</v>
      </c>
      <c r="D2505" s="265" t="s">
        <v>8510</v>
      </c>
      <c r="E2505" s="290" t="s">
        <v>16979</v>
      </c>
    </row>
    <row r="2506" spans="1:5">
      <c r="A2506" s="265" t="str">
        <f t="shared" si="39"/>
        <v>12714</v>
      </c>
      <c r="B2506" s="265">
        <v>12714</v>
      </c>
      <c r="C2506" s="265" t="s">
        <v>20670</v>
      </c>
      <c r="D2506" s="265" t="s">
        <v>8502</v>
      </c>
      <c r="E2506" s="290" t="s">
        <v>11959</v>
      </c>
    </row>
    <row r="2507" spans="1:5">
      <c r="A2507" s="265" t="str">
        <f t="shared" si="39"/>
        <v>12715</v>
      </c>
      <c r="B2507" s="265">
        <v>12715</v>
      </c>
      <c r="C2507" s="265" t="s">
        <v>20671</v>
      </c>
      <c r="D2507" s="265" t="s">
        <v>8502</v>
      </c>
      <c r="E2507" s="290" t="s">
        <v>8774</v>
      </c>
    </row>
    <row r="2508" spans="1:5">
      <c r="A2508" s="265" t="str">
        <f t="shared" si="39"/>
        <v>12716</v>
      </c>
      <c r="B2508" s="265">
        <v>12716</v>
      </c>
      <c r="C2508" s="265" t="s">
        <v>20672</v>
      </c>
      <c r="D2508" s="265" t="s">
        <v>8502</v>
      </c>
      <c r="E2508" s="290" t="s">
        <v>16493</v>
      </c>
    </row>
    <row r="2509" spans="1:5">
      <c r="A2509" s="265" t="str">
        <f t="shared" si="39"/>
        <v>12717</v>
      </c>
      <c r="B2509" s="265">
        <v>12717</v>
      </c>
      <c r="C2509" s="265" t="s">
        <v>20673</v>
      </c>
      <c r="D2509" s="265" t="s">
        <v>8502</v>
      </c>
      <c r="E2509" s="290" t="s">
        <v>25057</v>
      </c>
    </row>
    <row r="2510" spans="1:5">
      <c r="A2510" s="265" t="str">
        <f t="shared" si="39"/>
        <v>12718</v>
      </c>
      <c r="B2510" s="265">
        <v>12718</v>
      </c>
      <c r="C2510" s="265" t="s">
        <v>20674</v>
      </c>
      <c r="D2510" s="265" t="s">
        <v>8502</v>
      </c>
      <c r="E2510" s="290" t="s">
        <v>25090</v>
      </c>
    </row>
    <row r="2511" spans="1:5">
      <c r="A2511" s="265" t="str">
        <f t="shared" si="39"/>
        <v>12719</v>
      </c>
      <c r="B2511" s="265">
        <v>12719</v>
      </c>
      <c r="C2511" s="265" t="s">
        <v>20675</v>
      </c>
      <c r="D2511" s="265" t="s">
        <v>8502</v>
      </c>
      <c r="E2511" s="290" t="s">
        <v>25378</v>
      </c>
    </row>
    <row r="2512" spans="1:5">
      <c r="A2512" s="265" t="str">
        <f t="shared" si="39"/>
        <v>12720</v>
      </c>
      <c r="B2512" s="265">
        <v>12720</v>
      </c>
      <c r="C2512" s="265" t="s">
        <v>20676</v>
      </c>
      <c r="D2512" s="265" t="s">
        <v>8502</v>
      </c>
      <c r="E2512" s="290" t="s">
        <v>26834</v>
      </c>
    </row>
    <row r="2513" spans="1:5">
      <c r="A2513" s="265" t="str">
        <f t="shared" si="39"/>
        <v>12721</v>
      </c>
      <c r="B2513" s="265">
        <v>12721</v>
      </c>
      <c r="C2513" s="265" t="s">
        <v>20677</v>
      </c>
      <c r="D2513" s="265" t="s">
        <v>8502</v>
      </c>
      <c r="E2513" s="290" t="s">
        <v>26835</v>
      </c>
    </row>
    <row r="2514" spans="1:5">
      <c r="A2514" s="265" t="str">
        <f t="shared" si="39"/>
        <v>12722</v>
      </c>
      <c r="B2514" s="265">
        <v>12722</v>
      </c>
      <c r="C2514" s="265" t="s">
        <v>20669</v>
      </c>
      <c r="D2514" s="265" t="s">
        <v>8502</v>
      </c>
      <c r="E2514" s="290" t="s">
        <v>26836</v>
      </c>
    </row>
    <row r="2515" spans="1:5">
      <c r="A2515" s="265" t="str">
        <f t="shared" si="39"/>
        <v>12723</v>
      </c>
      <c r="B2515" s="265">
        <v>12723</v>
      </c>
      <c r="C2515" s="265" t="s">
        <v>22112</v>
      </c>
      <c r="D2515" s="265" t="s">
        <v>8502</v>
      </c>
      <c r="E2515" s="290" t="s">
        <v>22026</v>
      </c>
    </row>
    <row r="2516" spans="1:5">
      <c r="A2516" s="265" t="str">
        <f t="shared" si="39"/>
        <v>12724</v>
      </c>
      <c r="B2516" s="265">
        <v>12724</v>
      </c>
      <c r="C2516" s="265" t="s">
        <v>22113</v>
      </c>
      <c r="D2516" s="265" t="s">
        <v>8502</v>
      </c>
      <c r="E2516" s="290" t="s">
        <v>8547</v>
      </c>
    </row>
    <row r="2517" spans="1:5">
      <c r="A2517" s="265" t="str">
        <f t="shared" si="39"/>
        <v>12725</v>
      </c>
      <c r="B2517" s="265">
        <v>12725</v>
      </c>
      <c r="C2517" s="265" t="s">
        <v>22114</v>
      </c>
      <c r="D2517" s="265" t="s">
        <v>8502</v>
      </c>
      <c r="E2517" s="290" t="s">
        <v>16642</v>
      </c>
    </row>
    <row r="2518" spans="1:5">
      <c r="A2518" s="265" t="str">
        <f t="shared" si="39"/>
        <v>12726</v>
      </c>
      <c r="B2518" s="265">
        <v>12726</v>
      </c>
      <c r="C2518" s="265" t="s">
        <v>22115</v>
      </c>
      <c r="D2518" s="265" t="s">
        <v>8502</v>
      </c>
      <c r="E2518" s="290" t="s">
        <v>12312</v>
      </c>
    </row>
    <row r="2519" spans="1:5">
      <c r="A2519" s="265" t="str">
        <f t="shared" si="39"/>
        <v>12727</v>
      </c>
      <c r="B2519" s="265">
        <v>12727</v>
      </c>
      <c r="C2519" s="265" t="s">
        <v>22116</v>
      </c>
      <c r="D2519" s="265" t="s">
        <v>8502</v>
      </c>
      <c r="E2519" s="290" t="s">
        <v>17169</v>
      </c>
    </row>
    <row r="2520" spans="1:5">
      <c r="A2520" s="265" t="str">
        <f t="shared" si="39"/>
        <v>12728</v>
      </c>
      <c r="B2520" s="265">
        <v>12728</v>
      </c>
      <c r="C2520" s="265" t="s">
        <v>22117</v>
      </c>
      <c r="D2520" s="265" t="s">
        <v>8502</v>
      </c>
      <c r="E2520" s="290" t="s">
        <v>26837</v>
      </c>
    </row>
    <row r="2521" spans="1:5">
      <c r="A2521" s="265" t="str">
        <f t="shared" si="39"/>
        <v>12729</v>
      </c>
      <c r="B2521" s="265">
        <v>12729</v>
      </c>
      <c r="C2521" s="265" t="s">
        <v>22118</v>
      </c>
      <c r="D2521" s="265" t="s">
        <v>8502</v>
      </c>
      <c r="E2521" s="290" t="s">
        <v>26838</v>
      </c>
    </row>
    <row r="2522" spans="1:5">
      <c r="A2522" s="265" t="str">
        <f t="shared" si="39"/>
        <v>12730</v>
      </c>
      <c r="B2522" s="265">
        <v>12730</v>
      </c>
      <c r="C2522" s="265" t="s">
        <v>22119</v>
      </c>
      <c r="D2522" s="265" t="s">
        <v>8502</v>
      </c>
      <c r="E2522" s="290" t="s">
        <v>26839</v>
      </c>
    </row>
    <row r="2523" spans="1:5">
      <c r="A2523" s="265" t="str">
        <f t="shared" si="39"/>
        <v>12731</v>
      </c>
      <c r="B2523" s="265">
        <v>12731</v>
      </c>
      <c r="C2523" s="265" t="s">
        <v>22111</v>
      </c>
      <c r="D2523" s="265" t="s">
        <v>8502</v>
      </c>
      <c r="E2523" s="290" t="s">
        <v>26840</v>
      </c>
    </row>
    <row r="2524" spans="1:5">
      <c r="A2524" s="265" t="str">
        <f t="shared" si="39"/>
        <v>12732</v>
      </c>
      <c r="B2524" s="265">
        <v>12732</v>
      </c>
      <c r="C2524" s="265" t="s">
        <v>23393</v>
      </c>
      <c r="D2524" s="265" t="s">
        <v>8502</v>
      </c>
      <c r="E2524" s="290" t="s">
        <v>26841</v>
      </c>
    </row>
    <row r="2525" spans="1:5">
      <c r="A2525" s="265" t="str">
        <f t="shared" si="39"/>
        <v>12733</v>
      </c>
      <c r="B2525" s="265">
        <v>12733</v>
      </c>
      <c r="C2525" s="265" t="s">
        <v>23533</v>
      </c>
      <c r="D2525" s="265" t="s">
        <v>8502</v>
      </c>
      <c r="E2525" s="290" t="s">
        <v>11734</v>
      </c>
    </row>
    <row r="2526" spans="1:5">
      <c r="A2526" s="265" t="str">
        <f t="shared" si="39"/>
        <v>12734</v>
      </c>
      <c r="B2526" s="265">
        <v>12734</v>
      </c>
      <c r="C2526" s="265" t="s">
        <v>23534</v>
      </c>
      <c r="D2526" s="265" t="s">
        <v>8502</v>
      </c>
      <c r="E2526" s="290" t="s">
        <v>17728</v>
      </c>
    </row>
    <row r="2527" spans="1:5">
      <c r="A2527" s="265" t="str">
        <f t="shared" si="39"/>
        <v>12735</v>
      </c>
      <c r="B2527" s="265">
        <v>12735</v>
      </c>
      <c r="C2527" s="265" t="s">
        <v>23535</v>
      </c>
      <c r="D2527" s="265" t="s">
        <v>8502</v>
      </c>
      <c r="E2527" s="290" t="s">
        <v>26842</v>
      </c>
    </row>
    <row r="2528" spans="1:5">
      <c r="A2528" s="265" t="str">
        <f t="shared" si="39"/>
        <v>12736</v>
      </c>
      <c r="B2528" s="265">
        <v>12736</v>
      </c>
      <c r="C2528" s="265" t="s">
        <v>23536</v>
      </c>
      <c r="D2528" s="265" t="s">
        <v>8502</v>
      </c>
      <c r="E2528" s="290" t="s">
        <v>26843</v>
      </c>
    </row>
    <row r="2529" spans="1:5">
      <c r="A2529" s="265" t="str">
        <f t="shared" si="39"/>
        <v>12737</v>
      </c>
      <c r="B2529" s="265">
        <v>12737</v>
      </c>
      <c r="C2529" s="265" t="s">
        <v>23537</v>
      </c>
      <c r="D2529" s="265" t="s">
        <v>8502</v>
      </c>
      <c r="E2529" s="290" t="s">
        <v>25726</v>
      </c>
    </row>
    <row r="2530" spans="1:5">
      <c r="A2530" s="265" t="str">
        <f t="shared" si="39"/>
        <v>12738</v>
      </c>
      <c r="B2530" s="265">
        <v>12738</v>
      </c>
      <c r="C2530" s="265" t="s">
        <v>23538</v>
      </c>
      <c r="D2530" s="265" t="s">
        <v>8502</v>
      </c>
      <c r="E2530" s="290" t="s">
        <v>26844</v>
      </c>
    </row>
    <row r="2531" spans="1:5">
      <c r="A2531" s="265" t="str">
        <f t="shared" si="39"/>
        <v>12739</v>
      </c>
      <c r="B2531" s="265">
        <v>12739</v>
      </c>
      <c r="C2531" s="265" t="s">
        <v>23539</v>
      </c>
      <c r="D2531" s="265" t="s">
        <v>8502</v>
      </c>
      <c r="E2531" s="290" t="s">
        <v>26845</v>
      </c>
    </row>
    <row r="2532" spans="1:5">
      <c r="A2532" s="265" t="str">
        <f t="shared" si="39"/>
        <v>12740</v>
      </c>
      <c r="B2532" s="265">
        <v>12740</v>
      </c>
      <c r="C2532" s="265" t="s">
        <v>23540</v>
      </c>
      <c r="D2532" s="265" t="s">
        <v>8502</v>
      </c>
      <c r="E2532" s="290" t="s">
        <v>26846</v>
      </c>
    </row>
    <row r="2533" spans="1:5">
      <c r="A2533" s="265" t="str">
        <f t="shared" si="39"/>
        <v>12741</v>
      </c>
      <c r="B2533" s="265">
        <v>12741</v>
      </c>
      <c r="C2533" s="265" t="s">
        <v>23532</v>
      </c>
      <c r="D2533" s="265" t="s">
        <v>8502</v>
      </c>
      <c r="E2533" s="290" t="s">
        <v>26847</v>
      </c>
    </row>
    <row r="2534" spans="1:5">
      <c r="A2534" s="265" t="str">
        <f t="shared" si="39"/>
        <v>12742</v>
      </c>
      <c r="B2534" s="265">
        <v>12742</v>
      </c>
      <c r="C2534" s="265" t="s">
        <v>24139</v>
      </c>
      <c r="D2534" s="265" t="s">
        <v>8510</v>
      </c>
      <c r="E2534" s="290" t="s">
        <v>26848</v>
      </c>
    </row>
    <row r="2535" spans="1:5">
      <c r="A2535" s="265" t="str">
        <f t="shared" si="39"/>
        <v>12743</v>
      </c>
      <c r="B2535" s="265">
        <v>12743</v>
      </c>
      <c r="C2535" s="265" t="s">
        <v>24141</v>
      </c>
      <c r="D2535" s="265" t="s">
        <v>8510</v>
      </c>
      <c r="E2535" s="290" t="s">
        <v>26849</v>
      </c>
    </row>
    <row r="2536" spans="1:5">
      <c r="A2536" s="265" t="str">
        <f t="shared" si="39"/>
        <v>12744</v>
      </c>
      <c r="B2536" s="265">
        <v>12744</v>
      </c>
      <c r="C2536" s="265" t="s">
        <v>24142</v>
      </c>
      <c r="D2536" s="265" t="s">
        <v>8510</v>
      </c>
      <c r="E2536" s="290" t="s">
        <v>25521</v>
      </c>
    </row>
    <row r="2537" spans="1:5">
      <c r="A2537" s="265" t="str">
        <f t="shared" si="39"/>
        <v>12745</v>
      </c>
      <c r="B2537" s="265">
        <v>12745</v>
      </c>
      <c r="C2537" s="265" t="s">
        <v>24143</v>
      </c>
      <c r="D2537" s="265" t="s">
        <v>8510</v>
      </c>
      <c r="E2537" s="290" t="s">
        <v>26850</v>
      </c>
    </row>
    <row r="2538" spans="1:5">
      <c r="A2538" s="265" t="str">
        <f t="shared" si="39"/>
        <v>12746</v>
      </c>
      <c r="B2538" s="265">
        <v>12746</v>
      </c>
      <c r="C2538" s="265" t="s">
        <v>24144</v>
      </c>
      <c r="D2538" s="265" t="s">
        <v>8510</v>
      </c>
      <c r="E2538" s="290" t="s">
        <v>26594</v>
      </c>
    </row>
    <row r="2539" spans="1:5">
      <c r="A2539" s="265" t="str">
        <f t="shared" si="39"/>
        <v>12747</v>
      </c>
      <c r="B2539" s="265">
        <v>12747</v>
      </c>
      <c r="C2539" s="265" t="s">
        <v>24145</v>
      </c>
      <c r="D2539" s="265" t="s">
        <v>8510</v>
      </c>
      <c r="E2539" s="290" t="s">
        <v>26851</v>
      </c>
    </row>
    <row r="2540" spans="1:5">
      <c r="A2540" s="265" t="str">
        <f t="shared" si="39"/>
        <v>12748</v>
      </c>
      <c r="B2540" s="265">
        <v>12748</v>
      </c>
      <c r="C2540" s="265" t="s">
        <v>24146</v>
      </c>
      <c r="D2540" s="265" t="s">
        <v>8510</v>
      </c>
      <c r="E2540" s="290" t="s">
        <v>26852</v>
      </c>
    </row>
    <row r="2541" spans="1:5">
      <c r="A2541" s="265" t="str">
        <f t="shared" si="39"/>
        <v>12749</v>
      </c>
      <c r="B2541" s="265">
        <v>12749</v>
      </c>
      <c r="C2541" s="265" t="s">
        <v>24147</v>
      </c>
      <c r="D2541" s="265" t="s">
        <v>8510</v>
      </c>
      <c r="E2541" s="290" t="s">
        <v>26853</v>
      </c>
    </row>
    <row r="2542" spans="1:5">
      <c r="A2542" s="265" t="str">
        <f t="shared" si="39"/>
        <v>12759</v>
      </c>
      <c r="B2542" s="265">
        <v>12759</v>
      </c>
      <c r="C2542" s="265" t="s">
        <v>20301</v>
      </c>
      <c r="D2542" s="265" t="s">
        <v>8500</v>
      </c>
      <c r="E2542" s="290" t="s">
        <v>26854</v>
      </c>
    </row>
    <row r="2543" spans="1:5">
      <c r="A2543" s="265" t="str">
        <f t="shared" si="39"/>
        <v>12760</v>
      </c>
      <c r="B2543" s="265">
        <v>12760</v>
      </c>
      <c r="C2543" s="265" t="s">
        <v>20300</v>
      </c>
      <c r="D2543" s="265" t="s">
        <v>8500</v>
      </c>
      <c r="E2543" s="290" t="s">
        <v>26855</v>
      </c>
    </row>
    <row r="2544" spans="1:5">
      <c r="A2544" s="265" t="str">
        <f t="shared" si="39"/>
        <v>12768</v>
      </c>
      <c r="B2544" s="265">
        <v>12768</v>
      </c>
      <c r="C2544" s="265" t="s">
        <v>21632</v>
      </c>
      <c r="D2544" s="265" t="s">
        <v>8502</v>
      </c>
      <c r="E2544" s="290" t="s">
        <v>26856</v>
      </c>
    </row>
    <row r="2545" spans="1:5">
      <c r="A2545" s="265" t="str">
        <f t="shared" si="39"/>
        <v>12769</v>
      </c>
      <c r="B2545" s="265">
        <v>12769</v>
      </c>
      <c r="C2545" s="265" t="s">
        <v>21633</v>
      </c>
      <c r="D2545" s="265" t="s">
        <v>8502</v>
      </c>
      <c r="E2545" s="290" t="s">
        <v>26857</v>
      </c>
    </row>
    <row r="2546" spans="1:5">
      <c r="A2546" s="265" t="str">
        <f t="shared" si="39"/>
        <v>12770</v>
      </c>
      <c r="B2546" s="265">
        <v>12770</v>
      </c>
      <c r="C2546" s="265" t="s">
        <v>21630</v>
      </c>
      <c r="D2546" s="265" t="s">
        <v>8502</v>
      </c>
      <c r="E2546" s="290" t="s">
        <v>20117</v>
      </c>
    </row>
    <row r="2547" spans="1:5">
      <c r="A2547" s="265" t="str">
        <f t="shared" si="39"/>
        <v>12772</v>
      </c>
      <c r="B2547" s="265">
        <v>12772</v>
      </c>
      <c r="C2547" s="265" t="s">
        <v>21629</v>
      </c>
      <c r="D2547" s="265" t="s">
        <v>8502</v>
      </c>
      <c r="E2547" s="290" t="s">
        <v>26858</v>
      </c>
    </row>
    <row r="2548" spans="1:5">
      <c r="A2548" s="265" t="str">
        <f t="shared" si="39"/>
        <v>12773</v>
      </c>
      <c r="B2548" s="265">
        <v>12773</v>
      </c>
      <c r="C2548" s="265" t="s">
        <v>21634</v>
      </c>
      <c r="D2548" s="265" t="s">
        <v>8502</v>
      </c>
      <c r="E2548" s="290" t="s">
        <v>26859</v>
      </c>
    </row>
    <row r="2549" spans="1:5">
      <c r="A2549" s="265" t="str">
        <f t="shared" si="39"/>
        <v>12774</v>
      </c>
      <c r="B2549" s="265">
        <v>12774</v>
      </c>
      <c r="C2549" s="265" t="s">
        <v>21635</v>
      </c>
      <c r="D2549" s="265" t="s">
        <v>8502</v>
      </c>
      <c r="E2549" s="290" t="s">
        <v>25000</v>
      </c>
    </row>
    <row r="2550" spans="1:5">
      <c r="A2550" s="265" t="str">
        <f t="shared" si="39"/>
        <v>12775</v>
      </c>
      <c r="B2550" s="265">
        <v>12775</v>
      </c>
      <c r="C2550" s="265" t="s">
        <v>21631</v>
      </c>
      <c r="D2550" s="265" t="s">
        <v>8502</v>
      </c>
      <c r="E2550" s="290" t="s">
        <v>26860</v>
      </c>
    </row>
    <row r="2551" spans="1:5">
      <c r="A2551" s="265" t="str">
        <f t="shared" si="39"/>
        <v>12776</v>
      </c>
      <c r="B2551" s="265">
        <v>12776</v>
      </c>
      <c r="C2551" s="265" t="s">
        <v>21636</v>
      </c>
      <c r="D2551" s="265" t="s">
        <v>8502</v>
      </c>
      <c r="E2551" s="290" t="s">
        <v>24823</v>
      </c>
    </row>
    <row r="2552" spans="1:5">
      <c r="A2552" s="265" t="str">
        <f t="shared" si="39"/>
        <v>12777</v>
      </c>
      <c r="B2552" s="265">
        <v>12777</v>
      </c>
      <c r="C2552" s="265" t="s">
        <v>21637</v>
      </c>
      <c r="D2552" s="265" t="s">
        <v>8502</v>
      </c>
      <c r="E2552" s="290" t="s">
        <v>26861</v>
      </c>
    </row>
    <row r="2553" spans="1:5">
      <c r="A2553" s="265" t="str">
        <f t="shared" si="39"/>
        <v>12815</v>
      </c>
      <c r="B2553" s="265">
        <v>12815</v>
      </c>
      <c r="C2553" s="265" t="s">
        <v>21439</v>
      </c>
      <c r="D2553" s="265" t="s">
        <v>8502</v>
      </c>
      <c r="E2553" s="290" t="s">
        <v>26862</v>
      </c>
    </row>
    <row r="2554" spans="1:5">
      <c r="A2554" s="265" t="str">
        <f t="shared" si="39"/>
        <v>12863</v>
      </c>
      <c r="B2554" s="265">
        <v>12863</v>
      </c>
      <c r="C2554" s="265" t="s">
        <v>19227</v>
      </c>
      <c r="D2554" s="265" t="s">
        <v>8502</v>
      </c>
      <c r="E2554" s="290" t="s">
        <v>26863</v>
      </c>
    </row>
    <row r="2555" spans="1:5">
      <c r="A2555" s="265" t="str">
        <f t="shared" si="39"/>
        <v>12868</v>
      </c>
      <c r="B2555" s="265">
        <v>12868</v>
      </c>
      <c r="C2555" s="265" t="s">
        <v>22413</v>
      </c>
      <c r="D2555" s="265" t="s">
        <v>8504</v>
      </c>
      <c r="E2555" s="290" t="s">
        <v>13341</v>
      </c>
    </row>
    <row r="2556" spans="1:5">
      <c r="A2556" s="265" t="str">
        <f t="shared" si="39"/>
        <v>12869</v>
      </c>
      <c r="B2556" s="265">
        <v>12869</v>
      </c>
      <c r="C2556" s="265" t="s">
        <v>23858</v>
      </c>
      <c r="D2556" s="265" t="s">
        <v>8504</v>
      </c>
      <c r="E2556" s="290" t="s">
        <v>17640</v>
      </c>
    </row>
    <row r="2557" spans="1:5">
      <c r="A2557" s="265" t="str">
        <f t="shared" si="39"/>
        <v>12872</v>
      </c>
      <c r="B2557" s="265">
        <v>12872</v>
      </c>
      <c r="C2557" s="265" t="s">
        <v>21545</v>
      </c>
      <c r="D2557" s="265" t="s">
        <v>8504</v>
      </c>
      <c r="E2557" s="290" t="s">
        <v>16410</v>
      </c>
    </row>
    <row r="2558" spans="1:5">
      <c r="A2558" s="265" t="str">
        <f t="shared" si="39"/>
        <v>12873</v>
      </c>
      <c r="B2558" s="265">
        <v>12873</v>
      </c>
      <c r="C2558" s="265" t="s">
        <v>21641</v>
      </c>
      <c r="D2558" s="265" t="s">
        <v>8504</v>
      </c>
      <c r="E2558" s="290" t="s">
        <v>34872</v>
      </c>
    </row>
    <row r="2559" spans="1:5">
      <c r="A2559" s="265" t="str">
        <f t="shared" si="39"/>
        <v>12874</v>
      </c>
      <c r="B2559" s="265">
        <v>12874</v>
      </c>
      <c r="C2559" s="265" t="s">
        <v>22886</v>
      </c>
      <c r="D2559" s="265" t="s">
        <v>8504</v>
      </c>
      <c r="E2559" s="290" t="s">
        <v>8501</v>
      </c>
    </row>
    <row r="2560" spans="1:5">
      <c r="A2560" s="265" t="str">
        <f t="shared" si="39"/>
        <v>12892</v>
      </c>
      <c r="B2560" s="265">
        <v>12892</v>
      </c>
      <c r="C2560" s="265" t="s">
        <v>22308</v>
      </c>
      <c r="D2560" s="265" t="s">
        <v>8662</v>
      </c>
      <c r="E2560" s="290" t="s">
        <v>11456</v>
      </c>
    </row>
    <row r="2561" spans="1:5">
      <c r="A2561" s="265" t="str">
        <f t="shared" si="39"/>
        <v>12893</v>
      </c>
      <c r="B2561" s="265">
        <v>12893</v>
      </c>
      <c r="C2561" s="265" t="s">
        <v>19692</v>
      </c>
      <c r="D2561" s="265" t="s">
        <v>8662</v>
      </c>
      <c r="E2561" s="290" t="s">
        <v>26865</v>
      </c>
    </row>
    <row r="2562" spans="1:5">
      <c r="A2562" s="265" t="str">
        <f t="shared" si="39"/>
        <v>12894</v>
      </c>
      <c r="B2562" s="265">
        <v>12894</v>
      </c>
      <c r="C2562" s="265" t="s">
        <v>20245</v>
      </c>
      <c r="D2562" s="265" t="s">
        <v>8502</v>
      </c>
      <c r="E2562" s="290" t="s">
        <v>9379</v>
      </c>
    </row>
    <row r="2563" spans="1:5">
      <c r="A2563" s="265" t="str">
        <f t="shared" ref="A2563:A2626" si="40">IF(ISERROR(SEARCH("/",B2563)=6),TRIM(CLEAN(B2563)),IF(SEARCH("/",B2563)=6,IF(LEN(TRIM(CLEAN(B2563)))=7,LEFT(TRIM(CLEAN(B2563)),6)&amp;"00"&amp;RIGHT(TRIM(CLEAN(B2563)),1),LEFT(TRIM(CLEAN(B2563)),6)&amp;"0"&amp;RIGHT(TRIM(CLEAN(B2563)),2)),TRIM(CLEAN(B2563))))</f>
        <v>12895</v>
      </c>
      <c r="B2563" s="265">
        <v>12895</v>
      </c>
      <c r="C2563" s="265" t="s">
        <v>20246</v>
      </c>
      <c r="D2563" s="265" t="s">
        <v>8502</v>
      </c>
      <c r="E2563" s="290" t="s">
        <v>11459</v>
      </c>
    </row>
    <row r="2564" spans="1:5">
      <c r="A2564" s="265" t="str">
        <f t="shared" si="40"/>
        <v>12898</v>
      </c>
      <c r="B2564" s="265">
        <v>12898</v>
      </c>
      <c r="C2564" s="265" t="s">
        <v>22383</v>
      </c>
      <c r="D2564" s="265" t="s">
        <v>8502</v>
      </c>
      <c r="E2564" s="290" t="s">
        <v>25412</v>
      </c>
    </row>
    <row r="2565" spans="1:5">
      <c r="A2565" s="265" t="str">
        <f t="shared" si="40"/>
        <v>12899</v>
      </c>
      <c r="B2565" s="265">
        <v>12899</v>
      </c>
      <c r="C2565" s="265" t="s">
        <v>22382</v>
      </c>
      <c r="D2565" s="265" t="s">
        <v>8502</v>
      </c>
      <c r="E2565" s="290" t="s">
        <v>26866</v>
      </c>
    </row>
    <row r="2566" spans="1:5">
      <c r="A2566" s="265" t="str">
        <f t="shared" si="40"/>
        <v>12909</v>
      </c>
      <c r="B2566" s="265">
        <v>12909</v>
      </c>
      <c r="C2566" s="265" t="s">
        <v>20226</v>
      </c>
      <c r="D2566" s="265" t="s">
        <v>8502</v>
      </c>
      <c r="E2566" s="290" t="s">
        <v>18002</v>
      </c>
    </row>
    <row r="2567" spans="1:5">
      <c r="A2567" s="265" t="str">
        <f t="shared" si="40"/>
        <v>12910</v>
      </c>
      <c r="B2567" s="265">
        <v>12910</v>
      </c>
      <c r="C2567" s="265" t="s">
        <v>20227</v>
      </c>
      <c r="D2567" s="265" t="s">
        <v>8502</v>
      </c>
      <c r="E2567" s="290" t="s">
        <v>11439</v>
      </c>
    </row>
    <row r="2568" spans="1:5">
      <c r="A2568" s="265" t="str">
        <f t="shared" si="40"/>
        <v>13042</v>
      </c>
      <c r="B2568" s="265">
        <v>13042</v>
      </c>
      <c r="C2568" s="265" t="s">
        <v>24053</v>
      </c>
      <c r="D2568" s="265" t="s">
        <v>8510</v>
      </c>
      <c r="E2568" s="290" t="s">
        <v>24054</v>
      </c>
    </row>
    <row r="2569" spans="1:5">
      <c r="A2569" s="265" t="str">
        <f t="shared" si="40"/>
        <v>13109</v>
      </c>
      <c r="B2569" s="265">
        <v>13109</v>
      </c>
      <c r="C2569" s="265" t="s">
        <v>23332</v>
      </c>
      <c r="D2569" s="265" t="s">
        <v>8502</v>
      </c>
      <c r="E2569" s="290" t="s">
        <v>26867</v>
      </c>
    </row>
    <row r="2570" spans="1:5">
      <c r="A2570" s="265" t="str">
        <f t="shared" si="40"/>
        <v>13110</v>
      </c>
      <c r="B2570" s="265">
        <v>13110</v>
      </c>
      <c r="C2570" s="265" t="s">
        <v>23333</v>
      </c>
      <c r="D2570" s="265" t="s">
        <v>8502</v>
      </c>
      <c r="E2570" s="290" t="s">
        <v>26868</v>
      </c>
    </row>
    <row r="2571" spans="1:5">
      <c r="A2571" s="265" t="str">
        <f t="shared" si="40"/>
        <v>13115</v>
      </c>
      <c r="B2571" s="265">
        <v>13115</v>
      </c>
      <c r="C2571" s="265" t="s">
        <v>20141</v>
      </c>
      <c r="D2571" s="265" t="s">
        <v>8510</v>
      </c>
      <c r="E2571" s="290" t="s">
        <v>9095</v>
      </c>
    </row>
    <row r="2572" spans="1:5">
      <c r="A2572" s="265" t="str">
        <f t="shared" si="40"/>
        <v>13127</v>
      </c>
      <c r="B2572" s="265">
        <v>13127</v>
      </c>
      <c r="C2572" s="265" t="s">
        <v>24043</v>
      </c>
      <c r="D2572" s="265" t="s">
        <v>8510</v>
      </c>
      <c r="E2572" s="290" t="s">
        <v>17000</v>
      </c>
    </row>
    <row r="2573" spans="1:5">
      <c r="A2573" s="265" t="str">
        <f t="shared" si="40"/>
        <v>13137</v>
      </c>
      <c r="B2573" s="265">
        <v>13137</v>
      </c>
      <c r="C2573" s="265" t="s">
        <v>24044</v>
      </c>
      <c r="D2573" s="265" t="s">
        <v>8510</v>
      </c>
      <c r="E2573" s="290" t="s">
        <v>16409</v>
      </c>
    </row>
    <row r="2574" spans="1:5">
      <c r="A2574" s="265" t="str">
        <f t="shared" si="40"/>
        <v>13141</v>
      </c>
      <c r="B2574" s="265">
        <v>13141</v>
      </c>
      <c r="C2574" s="265" t="s">
        <v>24057</v>
      </c>
      <c r="D2574" s="265" t="s">
        <v>8510</v>
      </c>
      <c r="E2574" s="290" t="s">
        <v>24058</v>
      </c>
    </row>
    <row r="2575" spans="1:5">
      <c r="A2575" s="265" t="str">
        <f t="shared" si="40"/>
        <v>13142</v>
      </c>
      <c r="B2575" s="265">
        <v>13142</v>
      </c>
      <c r="C2575" s="265" t="s">
        <v>24062</v>
      </c>
      <c r="D2575" s="265" t="s">
        <v>8510</v>
      </c>
      <c r="E2575" s="290" t="s">
        <v>24063</v>
      </c>
    </row>
    <row r="2576" spans="1:5">
      <c r="A2576" s="265" t="str">
        <f t="shared" si="40"/>
        <v>13159</v>
      </c>
      <c r="B2576" s="265">
        <v>13159</v>
      </c>
      <c r="C2576" s="265" t="s">
        <v>24236</v>
      </c>
      <c r="D2576" s="265" t="s">
        <v>8510</v>
      </c>
      <c r="E2576" s="290" t="s">
        <v>25058</v>
      </c>
    </row>
    <row r="2577" spans="1:5">
      <c r="A2577" s="265" t="str">
        <f t="shared" si="40"/>
        <v>13168</v>
      </c>
      <c r="B2577" s="265">
        <v>13168</v>
      </c>
      <c r="C2577" s="265" t="s">
        <v>24237</v>
      </c>
      <c r="D2577" s="265" t="s">
        <v>8510</v>
      </c>
      <c r="E2577" s="290" t="s">
        <v>26869</v>
      </c>
    </row>
    <row r="2578" spans="1:5">
      <c r="A2578" s="265" t="str">
        <f t="shared" si="40"/>
        <v>13173</v>
      </c>
      <c r="B2578" s="265">
        <v>13173</v>
      </c>
      <c r="C2578" s="265" t="s">
        <v>24239</v>
      </c>
      <c r="D2578" s="265" t="s">
        <v>8510</v>
      </c>
      <c r="E2578" s="290" t="s">
        <v>26870</v>
      </c>
    </row>
    <row r="2579" spans="1:5">
      <c r="A2579" s="265" t="str">
        <f t="shared" si="40"/>
        <v>13186</v>
      </c>
      <c r="B2579" s="265">
        <v>13186</v>
      </c>
      <c r="C2579" s="265" t="s">
        <v>22800</v>
      </c>
      <c r="D2579" s="265" t="s">
        <v>8591</v>
      </c>
      <c r="E2579" s="290" t="s">
        <v>18595</v>
      </c>
    </row>
    <row r="2580" spans="1:5">
      <c r="A2580" s="265" t="str">
        <f t="shared" si="40"/>
        <v>13192</v>
      </c>
      <c r="B2580" s="265">
        <v>13192</v>
      </c>
      <c r="C2580" s="265" t="s">
        <v>22027</v>
      </c>
      <c r="D2580" s="265" t="s">
        <v>8502</v>
      </c>
      <c r="E2580" s="290" t="s">
        <v>26871</v>
      </c>
    </row>
    <row r="2581" spans="1:5">
      <c r="A2581" s="265" t="str">
        <f t="shared" si="40"/>
        <v>13215</v>
      </c>
      <c r="B2581" s="265">
        <v>13215</v>
      </c>
      <c r="C2581" s="265" t="s">
        <v>20291</v>
      </c>
      <c r="D2581" s="265" t="s">
        <v>8502</v>
      </c>
      <c r="E2581" s="290" t="s">
        <v>26872</v>
      </c>
    </row>
    <row r="2582" spans="1:5">
      <c r="A2582" s="265" t="str">
        <f t="shared" si="40"/>
        <v>13227</v>
      </c>
      <c r="B2582" s="265">
        <v>13227</v>
      </c>
      <c r="C2582" s="265" t="s">
        <v>22541</v>
      </c>
      <c r="D2582" s="265" t="s">
        <v>8502</v>
      </c>
      <c r="E2582" s="290" t="s">
        <v>26873</v>
      </c>
    </row>
    <row r="2583" spans="1:5">
      <c r="A2583" s="265" t="str">
        <f t="shared" si="40"/>
        <v>13238</v>
      </c>
      <c r="B2583" s="265">
        <v>13238</v>
      </c>
      <c r="C2583" s="265" t="s">
        <v>24016</v>
      </c>
      <c r="D2583" s="265" t="s">
        <v>8502</v>
      </c>
      <c r="E2583" s="290" t="s">
        <v>26874</v>
      </c>
    </row>
    <row r="2584" spans="1:5">
      <c r="A2584" s="265" t="str">
        <f t="shared" si="40"/>
        <v>13244</v>
      </c>
      <c r="B2584" s="265">
        <v>13244</v>
      </c>
      <c r="C2584" s="265" t="s">
        <v>8902</v>
      </c>
      <c r="D2584" s="265" t="s">
        <v>8502</v>
      </c>
      <c r="E2584" s="290" t="s">
        <v>18044</v>
      </c>
    </row>
    <row r="2585" spans="1:5">
      <c r="A2585" s="265" t="str">
        <f t="shared" si="40"/>
        <v>13246</v>
      </c>
      <c r="B2585" s="265">
        <v>13246</v>
      </c>
      <c r="C2585" s="265" t="s">
        <v>22702</v>
      </c>
      <c r="D2585" s="265" t="s">
        <v>8502</v>
      </c>
      <c r="E2585" s="290" t="s">
        <v>15680</v>
      </c>
    </row>
    <row r="2586" spans="1:5">
      <c r="A2586" s="265" t="str">
        <f t="shared" si="40"/>
        <v>13256</v>
      </c>
      <c r="B2586" s="265">
        <v>13256</v>
      </c>
      <c r="C2586" s="265" t="s">
        <v>24167</v>
      </c>
      <c r="D2586" s="265" t="s">
        <v>8510</v>
      </c>
      <c r="E2586" s="290" t="s">
        <v>26825</v>
      </c>
    </row>
    <row r="2587" spans="1:5">
      <c r="A2587" s="265" t="str">
        <f t="shared" si="40"/>
        <v>13261</v>
      </c>
      <c r="B2587" s="265">
        <v>13261</v>
      </c>
      <c r="C2587" s="265" t="s">
        <v>21456</v>
      </c>
      <c r="D2587" s="265" t="s">
        <v>8502</v>
      </c>
      <c r="E2587" s="290" t="s">
        <v>16475</v>
      </c>
    </row>
    <row r="2588" spans="1:5">
      <c r="A2588" s="265" t="str">
        <f t="shared" si="40"/>
        <v>13279</v>
      </c>
      <c r="B2588" s="265">
        <v>13279</v>
      </c>
      <c r="C2588" s="265" t="s">
        <v>20376</v>
      </c>
      <c r="D2588" s="265" t="s">
        <v>8506</v>
      </c>
      <c r="E2588" s="290" t="s">
        <v>9165</v>
      </c>
    </row>
    <row r="2589" spans="1:5">
      <c r="A2589" s="265" t="str">
        <f t="shared" si="40"/>
        <v>13284</v>
      </c>
      <c r="B2589" s="265">
        <v>13284</v>
      </c>
      <c r="C2589" s="265" t="s">
        <v>20388</v>
      </c>
      <c r="D2589" s="265" t="s">
        <v>8506</v>
      </c>
      <c r="E2589" s="290" t="s">
        <v>9045</v>
      </c>
    </row>
    <row r="2590" spans="1:5">
      <c r="A2590" s="265" t="str">
        <f t="shared" si="40"/>
        <v>13294</v>
      </c>
      <c r="B2590" s="265">
        <v>13294</v>
      </c>
      <c r="C2590" s="265" t="s">
        <v>22759</v>
      </c>
      <c r="D2590" s="265" t="s">
        <v>8502</v>
      </c>
      <c r="E2590" s="290" t="s">
        <v>9051</v>
      </c>
    </row>
    <row r="2591" spans="1:5">
      <c r="A2591" s="265" t="str">
        <f t="shared" si="40"/>
        <v>13329</v>
      </c>
      <c r="B2591" s="265">
        <v>13329</v>
      </c>
      <c r="C2591" s="265" t="s">
        <v>23411</v>
      </c>
      <c r="D2591" s="265" t="s">
        <v>8502</v>
      </c>
      <c r="E2591" s="290" t="s">
        <v>15425</v>
      </c>
    </row>
    <row r="2592" spans="1:5">
      <c r="A2592" s="265" t="str">
        <f t="shared" si="40"/>
        <v>13333</v>
      </c>
      <c r="B2592" s="265">
        <v>13333</v>
      </c>
      <c r="C2592" s="265" t="s">
        <v>21585</v>
      </c>
      <c r="D2592" s="265" t="s">
        <v>8502</v>
      </c>
      <c r="E2592" s="290" t="s">
        <v>26875</v>
      </c>
    </row>
    <row r="2593" spans="1:5">
      <c r="A2593" s="265" t="str">
        <f t="shared" si="40"/>
        <v>13339</v>
      </c>
      <c r="B2593" s="265">
        <v>13339</v>
      </c>
      <c r="C2593" s="265" t="s">
        <v>26876</v>
      </c>
      <c r="D2593" s="265" t="s">
        <v>8502</v>
      </c>
      <c r="E2593" s="290" t="s">
        <v>26877</v>
      </c>
    </row>
    <row r="2594" spans="1:5">
      <c r="A2594" s="265" t="str">
        <f t="shared" si="40"/>
        <v>13343</v>
      </c>
      <c r="B2594" s="265">
        <v>13343</v>
      </c>
      <c r="C2594" s="265" t="s">
        <v>21927</v>
      </c>
      <c r="D2594" s="265" t="s">
        <v>8502</v>
      </c>
      <c r="E2594" s="290" t="s">
        <v>19019</v>
      </c>
    </row>
    <row r="2595" spans="1:5">
      <c r="A2595" s="265" t="str">
        <f t="shared" si="40"/>
        <v>13348</v>
      </c>
      <c r="B2595" s="265">
        <v>13348</v>
      </c>
      <c r="C2595" s="265" t="s">
        <v>19464</v>
      </c>
      <c r="D2595" s="265" t="s">
        <v>8502</v>
      </c>
      <c r="E2595" s="290" t="s">
        <v>8630</v>
      </c>
    </row>
    <row r="2596" spans="1:5">
      <c r="A2596" s="265" t="str">
        <f t="shared" si="40"/>
        <v>13354</v>
      </c>
      <c r="B2596" s="265">
        <v>13354</v>
      </c>
      <c r="C2596" s="265" t="s">
        <v>20369</v>
      </c>
      <c r="D2596" s="265" t="s">
        <v>8502</v>
      </c>
      <c r="E2596" s="290" t="s">
        <v>26878</v>
      </c>
    </row>
    <row r="2597" spans="1:5">
      <c r="A2597" s="265" t="str">
        <f t="shared" si="40"/>
        <v>13356</v>
      </c>
      <c r="B2597" s="265">
        <v>13356</v>
      </c>
      <c r="C2597" s="265" t="s">
        <v>24101</v>
      </c>
      <c r="D2597" s="265" t="s">
        <v>8510</v>
      </c>
      <c r="E2597" s="290" t="s">
        <v>26879</v>
      </c>
    </row>
    <row r="2598" spans="1:5">
      <c r="A2598" s="265" t="str">
        <f t="shared" si="40"/>
        <v>13369</v>
      </c>
      <c r="B2598" s="265">
        <v>13369</v>
      </c>
      <c r="C2598" s="265" t="s">
        <v>20374</v>
      </c>
      <c r="D2598" s="265" t="s">
        <v>8502</v>
      </c>
      <c r="E2598" s="290" t="s">
        <v>26880</v>
      </c>
    </row>
    <row r="2599" spans="1:5">
      <c r="A2599" s="265" t="str">
        <f t="shared" si="40"/>
        <v>13370</v>
      </c>
      <c r="B2599" s="265">
        <v>13370</v>
      </c>
      <c r="C2599" s="265" t="s">
        <v>20375</v>
      </c>
      <c r="D2599" s="265" t="s">
        <v>8502</v>
      </c>
      <c r="E2599" s="290" t="s">
        <v>26881</v>
      </c>
    </row>
    <row r="2600" spans="1:5">
      <c r="A2600" s="265" t="str">
        <f t="shared" si="40"/>
        <v>13374</v>
      </c>
      <c r="B2600" s="265">
        <v>13374</v>
      </c>
      <c r="C2600" s="265" t="s">
        <v>19577</v>
      </c>
      <c r="D2600" s="265" t="s">
        <v>8502</v>
      </c>
      <c r="E2600" s="290" t="s">
        <v>26882</v>
      </c>
    </row>
    <row r="2601" spans="1:5">
      <c r="A2601" s="265" t="str">
        <f t="shared" si="40"/>
        <v>13382</v>
      </c>
      <c r="B2601" s="265">
        <v>13382</v>
      </c>
      <c r="C2601" s="265" t="s">
        <v>19069</v>
      </c>
      <c r="D2601" s="265" t="s">
        <v>8502</v>
      </c>
      <c r="E2601" s="290" t="s">
        <v>26883</v>
      </c>
    </row>
    <row r="2602" spans="1:5">
      <c r="A2602" s="265" t="str">
        <f t="shared" si="40"/>
        <v>13388</v>
      </c>
      <c r="B2602" s="265">
        <v>13388</v>
      </c>
      <c r="C2602" s="265" t="s">
        <v>23391</v>
      </c>
      <c r="D2602" s="265" t="s">
        <v>8506</v>
      </c>
      <c r="E2602" s="290" t="s">
        <v>26884</v>
      </c>
    </row>
    <row r="2603" spans="1:5">
      <c r="A2603" s="265" t="str">
        <f t="shared" si="40"/>
        <v>13390</v>
      </c>
      <c r="B2603" s="265">
        <v>13390</v>
      </c>
      <c r="C2603" s="265" t="s">
        <v>23212</v>
      </c>
      <c r="D2603" s="265" t="s">
        <v>8502</v>
      </c>
      <c r="E2603" s="290" t="s">
        <v>26885</v>
      </c>
    </row>
    <row r="2604" spans="1:5">
      <c r="A2604" s="265" t="str">
        <f t="shared" si="40"/>
        <v>13393</v>
      </c>
      <c r="B2604" s="265">
        <v>13393</v>
      </c>
      <c r="C2604" s="265" t="s">
        <v>23132</v>
      </c>
      <c r="D2604" s="265" t="s">
        <v>8502</v>
      </c>
      <c r="E2604" s="290" t="s">
        <v>26886</v>
      </c>
    </row>
    <row r="2605" spans="1:5">
      <c r="A2605" s="265" t="str">
        <f t="shared" si="40"/>
        <v>13395</v>
      </c>
      <c r="B2605" s="265">
        <v>13395</v>
      </c>
      <c r="C2605" s="265" t="s">
        <v>23133</v>
      </c>
      <c r="D2605" s="265" t="s">
        <v>8502</v>
      </c>
      <c r="E2605" s="290" t="s">
        <v>26887</v>
      </c>
    </row>
    <row r="2606" spans="1:5">
      <c r="A2606" s="265" t="str">
        <f t="shared" si="40"/>
        <v>13396</v>
      </c>
      <c r="B2606" s="265">
        <v>13396</v>
      </c>
      <c r="C2606" s="265" t="s">
        <v>23135</v>
      </c>
      <c r="D2606" s="265" t="s">
        <v>8502</v>
      </c>
      <c r="E2606" s="290" t="s">
        <v>26888</v>
      </c>
    </row>
    <row r="2607" spans="1:5">
      <c r="A2607" s="265" t="str">
        <f t="shared" si="40"/>
        <v>13415</v>
      </c>
      <c r="B2607" s="265">
        <v>13415</v>
      </c>
      <c r="C2607" s="265" t="s">
        <v>23986</v>
      </c>
      <c r="D2607" s="265" t="s">
        <v>8502</v>
      </c>
      <c r="E2607" s="290" t="s">
        <v>18069</v>
      </c>
    </row>
    <row r="2608" spans="1:5">
      <c r="A2608" s="265" t="str">
        <f t="shared" si="40"/>
        <v>13416</v>
      </c>
      <c r="B2608" s="265">
        <v>13416</v>
      </c>
      <c r="C2608" s="265" t="s">
        <v>23966</v>
      </c>
      <c r="D2608" s="265" t="s">
        <v>8502</v>
      </c>
      <c r="E2608" s="290" t="s">
        <v>24314</v>
      </c>
    </row>
    <row r="2609" spans="1:5">
      <c r="A2609" s="265" t="str">
        <f t="shared" si="40"/>
        <v>13417</v>
      </c>
      <c r="B2609" s="265">
        <v>13417</v>
      </c>
      <c r="C2609" s="265" t="s">
        <v>23949</v>
      </c>
      <c r="D2609" s="265" t="s">
        <v>8502</v>
      </c>
      <c r="E2609" s="290" t="s">
        <v>26889</v>
      </c>
    </row>
    <row r="2610" spans="1:5">
      <c r="A2610" s="265" t="str">
        <f t="shared" si="40"/>
        <v>13447</v>
      </c>
      <c r="B2610" s="265">
        <v>13447</v>
      </c>
      <c r="C2610" s="265" t="s">
        <v>22423</v>
      </c>
      <c r="D2610" s="265" t="s">
        <v>8502</v>
      </c>
      <c r="E2610" s="290" t="s">
        <v>26890</v>
      </c>
    </row>
    <row r="2611" spans="1:5">
      <c r="A2611" s="265" t="str">
        <f t="shared" si="40"/>
        <v>13457</v>
      </c>
      <c r="B2611" s="265">
        <v>13457</v>
      </c>
      <c r="C2611" s="265" t="s">
        <v>20415</v>
      </c>
      <c r="D2611" s="265" t="s">
        <v>8502</v>
      </c>
      <c r="E2611" s="290" t="s">
        <v>26891</v>
      </c>
    </row>
    <row r="2612" spans="1:5">
      <c r="A2612" s="265" t="str">
        <f t="shared" si="40"/>
        <v>13458</v>
      </c>
      <c r="B2612" s="265">
        <v>13458</v>
      </c>
      <c r="C2612" s="265" t="s">
        <v>20419</v>
      </c>
      <c r="D2612" s="265" t="s">
        <v>8502</v>
      </c>
      <c r="E2612" s="290" t="s">
        <v>26892</v>
      </c>
    </row>
    <row r="2613" spans="1:5">
      <c r="A2613" s="265" t="str">
        <f t="shared" si="40"/>
        <v>13475</v>
      </c>
      <c r="B2613" s="265">
        <v>13475</v>
      </c>
      <c r="C2613" s="265" t="s">
        <v>24566</v>
      </c>
      <c r="D2613" s="265" t="s">
        <v>8502</v>
      </c>
      <c r="E2613" s="290" t="s">
        <v>26893</v>
      </c>
    </row>
    <row r="2614" spans="1:5">
      <c r="A2614" s="265" t="str">
        <f t="shared" si="40"/>
        <v>13476</v>
      </c>
      <c r="B2614" s="265">
        <v>13476</v>
      </c>
      <c r="C2614" s="265" t="s">
        <v>24567</v>
      </c>
      <c r="D2614" s="265" t="s">
        <v>8502</v>
      </c>
      <c r="E2614" s="290" t="s">
        <v>26894</v>
      </c>
    </row>
    <row r="2615" spans="1:5">
      <c r="A2615" s="265" t="str">
        <f t="shared" si="40"/>
        <v>13521</v>
      </c>
      <c r="B2615" s="265">
        <v>13521</v>
      </c>
      <c r="C2615" s="265" t="s">
        <v>22933</v>
      </c>
      <c r="D2615" s="265" t="s">
        <v>8502</v>
      </c>
      <c r="E2615" s="290" t="s">
        <v>16664</v>
      </c>
    </row>
    <row r="2616" spans="1:5">
      <c r="A2616" s="265" t="str">
        <f t="shared" si="40"/>
        <v>13533</v>
      </c>
      <c r="B2616" s="265">
        <v>13533</v>
      </c>
      <c r="C2616" s="265" t="s">
        <v>21586</v>
      </c>
      <c r="D2616" s="265" t="s">
        <v>8502</v>
      </c>
      <c r="E2616" s="290" t="s">
        <v>26895</v>
      </c>
    </row>
    <row r="2617" spans="1:5">
      <c r="A2617" s="265" t="str">
        <f t="shared" si="40"/>
        <v>13587</v>
      </c>
      <c r="B2617" s="265">
        <v>13587</v>
      </c>
      <c r="C2617" s="265" t="s">
        <v>22450</v>
      </c>
      <c r="D2617" s="265" t="s">
        <v>8510</v>
      </c>
      <c r="E2617" s="290" t="s">
        <v>8678</v>
      </c>
    </row>
    <row r="2618" spans="1:5">
      <c r="A2618" s="265" t="str">
        <f t="shared" si="40"/>
        <v>13600</v>
      </c>
      <c r="B2618" s="265">
        <v>13600</v>
      </c>
      <c r="C2618" s="265" t="s">
        <v>23306</v>
      </c>
      <c r="D2618" s="265" t="s">
        <v>8502</v>
      </c>
      <c r="E2618" s="290" t="s">
        <v>26896</v>
      </c>
    </row>
    <row r="2619" spans="1:5">
      <c r="A2619" s="265" t="str">
        <f t="shared" si="40"/>
        <v>13606</v>
      </c>
      <c r="B2619" s="265">
        <v>13606</v>
      </c>
      <c r="C2619" s="265" t="s">
        <v>24569</v>
      </c>
      <c r="D2619" s="265" t="s">
        <v>8502</v>
      </c>
      <c r="E2619" s="290" t="s">
        <v>26897</v>
      </c>
    </row>
    <row r="2620" spans="1:5">
      <c r="A2620" s="265" t="str">
        <f t="shared" si="40"/>
        <v>13617</v>
      </c>
      <c r="B2620" s="265">
        <v>13617</v>
      </c>
      <c r="C2620" s="265" t="s">
        <v>22869</v>
      </c>
      <c r="D2620" s="265" t="s">
        <v>8502</v>
      </c>
      <c r="E2620" s="290" t="s">
        <v>26898</v>
      </c>
    </row>
    <row r="2621" spans="1:5">
      <c r="A2621" s="265" t="str">
        <f t="shared" si="40"/>
        <v>13726</v>
      </c>
      <c r="B2621" s="265">
        <v>13726</v>
      </c>
      <c r="C2621" s="265" t="s">
        <v>24554</v>
      </c>
      <c r="D2621" s="265" t="s">
        <v>8502</v>
      </c>
      <c r="E2621" s="290" t="s">
        <v>26899</v>
      </c>
    </row>
    <row r="2622" spans="1:5">
      <c r="A2622" s="265" t="str">
        <f t="shared" si="40"/>
        <v>13741</v>
      </c>
      <c r="B2622" s="265">
        <v>13741</v>
      </c>
      <c r="C2622" s="265" t="s">
        <v>22448</v>
      </c>
      <c r="D2622" s="265" t="s">
        <v>8502</v>
      </c>
      <c r="E2622" s="290" t="s">
        <v>26900</v>
      </c>
    </row>
    <row r="2623" spans="1:5">
      <c r="A2623" s="265" t="str">
        <f t="shared" si="40"/>
        <v>13761</v>
      </c>
      <c r="B2623" s="265">
        <v>13761</v>
      </c>
      <c r="C2623" s="265" t="s">
        <v>19351</v>
      </c>
      <c r="D2623" s="265" t="s">
        <v>8502</v>
      </c>
      <c r="E2623" s="290" t="s">
        <v>26901</v>
      </c>
    </row>
    <row r="2624" spans="1:5">
      <c r="A2624" s="265" t="str">
        <f t="shared" si="40"/>
        <v>13803</v>
      </c>
      <c r="B2624" s="265">
        <v>13803</v>
      </c>
      <c r="C2624" s="265" t="s">
        <v>20424</v>
      </c>
      <c r="D2624" s="265" t="s">
        <v>8502</v>
      </c>
      <c r="E2624" s="290" t="s">
        <v>26902</v>
      </c>
    </row>
    <row r="2625" spans="1:5">
      <c r="A2625" s="265" t="str">
        <f t="shared" si="40"/>
        <v>13836</v>
      </c>
      <c r="B2625" s="265">
        <v>13836</v>
      </c>
      <c r="C2625" s="265" t="s">
        <v>22407</v>
      </c>
      <c r="D2625" s="265" t="s">
        <v>8502</v>
      </c>
      <c r="E2625" s="290" t="s">
        <v>26903</v>
      </c>
    </row>
    <row r="2626" spans="1:5">
      <c r="A2626" s="265" t="str">
        <f t="shared" si="40"/>
        <v>13877</v>
      </c>
      <c r="B2626" s="265">
        <v>13877</v>
      </c>
      <c r="C2626" s="265" t="s">
        <v>21496</v>
      </c>
      <c r="D2626" s="265" t="s">
        <v>8502</v>
      </c>
      <c r="E2626" s="290" t="s">
        <v>26904</v>
      </c>
    </row>
    <row r="2627" spans="1:5">
      <c r="A2627" s="265" t="str">
        <f t="shared" ref="A2627:A2690" si="41">IF(ISERROR(SEARCH("/",B2627)=6),TRIM(CLEAN(B2627)),IF(SEARCH("/",B2627)=6,IF(LEN(TRIM(CLEAN(B2627)))=7,LEFT(TRIM(CLEAN(B2627)),6)&amp;"00"&amp;RIGHT(TRIM(CLEAN(B2627)),1),LEFT(TRIM(CLEAN(B2627)),6)&amp;"0"&amp;RIGHT(TRIM(CLEAN(B2627)),2)),TRIM(CLEAN(B2627))))</f>
        <v>13883</v>
      </c>
      <c r="B2627" s="265">
        <v>13883</v>
      </c>
      <c r="C2627" s="265" t="s">
        <v>24465</v>
      </c>
      <c r="D2627" s="265" t="s">
        <v>8502</v>
      </c>
      <c r="E2627" s="290" t="s">
        <v>26905</v>
      </c>
    </row>
    <row r="2628" spans="1:5">
      <c r="A2628" s="265" t="str">
        <f t="shared" si="41"/>
        <v>13887</v>
      </c>
      <c r="B2628" s="265">
        <v>13887</v>
      </c>
      <c r="C2628" s="265" t="s">
        <v>21011</v>
      </c>
      <c r="D2628" s="265" t="s">
        <v>8502</v>
      </c>
      <c r="E2628" s="290" t="s">
        <v>26906</v>
      </c>
    </row>
    <row r="2629" spans="1:5">
      <c r="A2629" s="265" t="str">
        <f t="shared" si="41"/>
        <v>13891</v>
      </c>
      <c r="B2629" s="265">
        <v>13891</v>
      </c>
      <c r="C2629" s="265" t="s">
        <v>19586</v>
      </c>
      <c r="D2629" s="265" t="s">
        <v>8502</v>
      </c>
      <c r="E2629" s="290" t="s">
        <v>26907</v>
      </c>
    </row>
    <row r="2630" spans="1:5">
      <c r="A2630" s="265" t="str">
        <f t="shared" si="41"/>
        <v>13892</v>
      </c>
      <c r="B2630" s="265">
        <v>13892</v>
      </c>
      <c r="C2630" s="265" t="s">
        <v>24470</v>
      </c>
      <c r="D2630" s="265" t="s">
        <v>8502</v>
      </c>
      <c r="E2630" s="290" t="s">
        <v>9518</v>
      </c>
    </row>
    <row r="2631" spans="1:5">
      <c r="A2631" s="265" t="str">
        <f t="shared" si="41"/>
        <v>13894</v>
      </c>
      <c r="B2631" s="265">
        <v>13894</v>
      </c>
      <c r="C2631" s="265" t="s">
        <v>24468</v>
      </c>
      <c r="D2631" s="265" t="s">
        <v>8502</v>
      </c>
      <c r="E2631" s="290" t="s">
        <v>9516</v>
      </c>
    </row>
    <row r="2632" spans="1:5">
      <c r="A2632" s="265" t="str">
        <f t="shared" si="41"/>
        <v>13895</v>
      </c>
      <c r="B2632" s="265">
        <v>13895</v>
      </c>
      <c r="C2632" s="265" t="s">
        <v>24469</v>
      </c>
      <c r="D2632" s="265" t="s">
        <v>8502</v>
      </c>
      <c r="E2632" s="290" t="s">
        <v>9517</v>
      </c>
    </row>
    <row r="2633" spans="1:5">
      <c r="A2633" s="265" t="str">
        <f t="shared" si="41"/>
        <v>13896</v>
      </c>
      <c r="B2633" s="265">
        <v>13896</v>
      </c>
      <c r="C2633" s="265" t="s">
        <v>24565</v>
      </c>
      <c r="D2633" s="265" t="s">
        <v>8502</v>
      </c>
      <c r="E2633" s="290" t="s">
        <v>26908</v>
      </c>
    </row>
    <row r="2634" spans="1:5">
      <c r="A2634" s="265" t="str">
        <f t="shared" si="41"/>
        <v>13897</v>
      </c>
      <c r="B2634" s="265">
        <v>13897</v>
      </c>
      <c r="C2634" s="265" t="s">
        <v>23264</v>
      </c>
      <c r="D2634" s="265" t="s">
        <v>8502</v>
      </c>
      <c r="E2634" s="290" t="s">
        <v>26909</v>
      </c>
    </row>
    <row r="2635" spans="1:5">
      <c r="A2635" s="265" t="str">
        <f t="shared" si="41"/>
        <v>13914</v>
      </c>
      <c r="B2635" s="265">
        <v>13914</v>
      </c>
      <c r="C2635" s="265" t="s">
        <v>23449</v>
      </c>
      <c r="D2635" s="265" t="s">
        <v>8502</v>
      </c>
      <c r="E2635" s="290" t="s">
        <v>26910</v>
      </c>
    </row>
    <row r="2636" spans="1:5">
      <c r="A2636" s="265" t="str">
        <f t="shared" si="41"/>
        <v>13954</v>
      </c>
      <c r="B2636" s="265">
        <v>13954</v>
      </c>
      <c r="C2636" s="265" t="s">
        <v>22985</v>
      </c>
      <c r="D2636" s="265" t="s">
        <v>8502</v>
      </c>
      <c r="E2636" s="290" t="s">
        <v>26911</v>
      </c>
    </row>
    <row r="2637" spans="1:5">
      <c r="A2637" s="265" t="str">
        <f t="shared" si="41"/>
        <v>13983</v>
      </c>
      <c r="B2637" s="265">
        <v>13983</v>
      </c>
      <c r="C2637" s="265" t="s">
        <v>23964</v>
      </c>
      <c r="D2637" s="265" t="s">
        <v>8502</v>
      </c>
      <c r="E2637" s="290" t="s">
        <v>26912</v>
      </c>
    </row>
    <row r="2638" spans="1:5">
      <c r="A2638" s="265" t="str">
        <f t="shared" si="41"/>
        <v>13984</v>
      </c>
      <c r="B2638" s="265">
        <v>13984</v>
      </c>
      <c r="C2638" s="265" t="s">
        <v>23962</v>
      </c>
      <c r="D2638" s="265" t="s">
        <v>8502</v>
      </c>
      <c r="E2638" s="290" t="s">
        <v>18827</v>
      </c>
    </row>
    <row r="2639" spans="1:5">
      <c r="A2639" s="265" t="str">
        <f t="shared" si="41"/>
        <v>14041</v>
      </c>
      <c r="B2639" s="265">
        <v>14041</v>
      </c>
      <c r="C2639" s="265" t="s">
        <v>20458</v>
      </c>
      <c r="D2639" s="265" t="s">
        <v>8591</v>
      </c>
      <c r="E2639" s="290" t="s">
        <v>26913</v>
      </c>
    </row>
    <row r="2640" spans="1:5">
      <c r="A2640" s="265" t="str">
        <f t="shared" si="41"/>
        <v>14052</v>
      </c>
      <c r="B2640" s="265">
        <v>14052</v>
      </c>
      <c r="C2640" s="265" t="s">
        <v>20460</v>
      </c>
      <c r="D2640" s="265" t="s">
        <v>8502</v>
      </c>
      <c r="E2640" s="290" t="s">
        <v>8896</v>
      </c>
    </row>
    <row r="2641" spans="1:5">
      <c r="A2641" s="265" t="str">
        <f t="shared" si="41"/>
        <v>14053</v>
      </c>
      <c r="B2641" s="265">
        <v>14053</v>
      </c>
      <c r="C2641" s="265" t="s">
        <v>20463</v>
      </c>
      <c r="D2641" s="265" t="s">
        <v>8502</v>
      </c>
      <c r="E2641" s="290" t="s">
        <v>26278</v>
      </c>
    </row>
    <row r="2642" spans="1:5">
      <c r="A2642" s="265" t="str">
        <f t="shared" si="41"/>
        <v>14054</v>
      </c>
      <c r="B2642" s="265">
        <v>14054</v>
      </c>
      <c r="C2642" s="265" t="s">
        <v>20462</v>
      </c>
      <c r="D2642" s="265" t="s">
        <v>8502</v>
      </c>
      <c r="E2642" s="290" t="s">
        <v>8894</v>
      </c>
    </row>
    <row r="2643" spans="1:5">
      <c r="A2643" s="265" t="str">
        <f t="shared" si="41"/>
        <v>14055</v>
      </c>
      <c r="B2643" s="265">
        <v>14055</v>
      </c>
      <c r="C2643" s="265" t="s">
        <v>20096</v>
      </c>
      <c r="D2643" s="265" t="s">
        <v>8502</v>
      </c>
      <c r="E2643" s="290" t="s">
        <v>26914</v>
      </c>
    </row>
    <row r="2644" spans="1:5">
      <c r="A2644" s="265" t="str">
        <f t="shared" si="41"/>
        <v>14057</v>
      </c>
      <c r="B2644" s="265">
        <v>14057</v>
      </c>
      <c r="C2644" s="265" t="s">
        <v>20370</v>
      </c>
      <c r="D2644" s="265" t="s">
        <v>8502</v>
      </c>
      <c r="E2644" s="290" t="s">
        <v>26915</v>
      </c>
    </row>
    <row r="2645" spans="1:5">
      <c r="A2645" s="265" t="str">
        <f t="shared" si="41"/>
        <v>14058</v>
      </c>
      <c r="B2645" s="265">
        <v>14058</v>
      </c>
      <c r="C2645" s="265" t="s">
        <v>20371</v>
      </c>
      <c r="D2645" s="265" t="s">
        <v>8502</v>
      </c>
      <c r="E2645" s="290" t="s">
        <v>26916</v>
      </c>
    </row>
    <row r="2646" spans="1:5">
      <c r="A2646" s="265" t="str">
        <f t="shared" si="41"/>
        <v>14077</v>
      </c>
      <c r="B2646" s="265">
        <v>14077</v>
      </c>
      <c r="C2646" s="265" t="s">
        <v>22839</v>
      </c>
      <c r="D2646" s="265" t="s">
        <v>8510</v>
      </c>
      <c r="E2646" s="290" t="s">
        <v>22840</v>
      </c>
    </row>
    <row r="2647" spans="1:5">
      <c r="A2647" s="265" t="str">
        <f t="shared" si="41"/>
        <v>14112</v>
      </c>
      <c r="B2647" s="265">
        <v>14112</v>
      </c>
      <c r="C2647" s="265" t="s">
        <v>23493</v>
      </c>
      <c r="D2647" s="265" t="s">
        <v>8502</v>
      </c>
      <c r="E2647" s="290" t="s">
        <v>17072</v>
      </c>
    </row>
    <row r="2648" spans="1:5">
      <c r="A2648" s="265" t="str">
        <f t="shared" si="41"/>
        <v>14146</v>
      </c>
      <c r="B2648" s="265">
        <v>14146</v>
      </c>
      <c r="C2648" s="265" t="s">
        <v>21422</v>
      </c>
      <c r="D2648" s="265" t="s">
        <v>9082</v>
      </c>
      <c r="E2648" s="290" t="s">
        <v>18999</v>
      </c>
    </row>
    <row r="2649" spans="1:5">
      <c r="A2649" s="265" t="str">
        <f t="shared" si="41"/>
        <v>14147</v>
      </c>
      <c r="B2649" s="265">
        <v>14147</v>
      </c>
      <c r="C2649" s="265" t="s">
        <v>22877</v>
      </c>
      <c r="D2649" s="265" t="s">
        <v>9082</v>
      </c>
      <c r="E2649" s="290" t="s">
        <v>26917</v>
      </c>
    </row>
    <row r="2650" spans="1:5">
      <c r="A2650" s="265" t="str">
        <f t="shared" si="41"/>
        <v>14148</v>
      </c>
      <c r="B2650" s="265">
        <v>14148</v>
      </c>
      <c r="C2650" s="265" t="s">
        <v>22997</v>
      </c>
      <c r="D2650" s="265" t="s">
        <v>8502</v>
      </c>
      <c r="E2650" s="290" t="s">
        <v>9046</v>
      </c>
    </row>
    <row r="2651" spans="1:5">
      <c r="A2651" s="265" t="str">
        <f t="shared" si="41"/>
        <v>14149</v>
      </c>
      <c r="B2651" s="265">
        <v>14149</v>
      </c>
      <c r="C2651" s="265" t="s">
        <v>23419</v>
      </c>
      <c r="D2651" s="265" t="s">
        <v>9082</v>
      </c>
      <c r="E2651" s="290" t="s">
        <v>26918</v>
      </c>
    </row>
    <row r="2652" spans="1:5">
      <c r="A2652" s="265" t="str">
        <f t="shared" si="41"/>
        <v>14151</v>
      </c>
      <c r="B2652" s="265">
        <v>14151</v>
      </c>
      <c r="C2652" s="265" t="s">
        <v>21446</v>
      </c>
      <c r="D2652" s="265" t="s">
        <v>8502</v>
      </c>
      <c r="E2652" s="290" t="s">
        <v>26919</v>
      </c>
    </row>
    <row r="2653" spans="1:5">
      <c r="A2653" s="265" t="str">
        <f t="shared" si="41"/>
        <v>14152</v>
      </c>
      <c r="B2653" s="265">
        <v>14152</v>
      </c>
      <c r="C2653" s="265" t="s">
        <v>21448</v>
      </c>
      <c r="D2653" s="265" t="s">
        <v>8502</v>
      </c>
      <c r="E2653" s="290" t="s">
        <v>26920</v>
      </c>
    </row>
    <row r="2654" spans="1:5">
      <c r="A2654" s="265" t="str">
        <f t="shared" si="41"/>
        <v>14153</v>
      </c>
      <c r="B2654" s="265">
        <v>14153</v>
      </c>
      <c r="C2654" s="265" t="s">
        <v>21447</v>
      </c>
      <c r="D2654" s="265" t="s">
        <v>8502</v>
      </c>
      <c r="E2654" s="290" t="s">
        <v>23885</v>
      </c>
    </row>
    <row r="2655" spans="1:5">
      <c r="A2655" s="265" t="str">
        <f t="shared" si="41"/>
        <v>14154</v>
      </c>
      <c r="B2655" s="265">
        <v>14154</v>
      </c>
      <c r="C2655" s="265" t="s">
        <v>21449</v>
      </c>
      <c r="D2655" s="265" t="s">
        <v>8502</v>
      </c>
      <c r="E2655" s="290" t="s">
        <v>26921</v>
      </c>
    </row>
    <row r="2656" spans="1:5">
      <c r="A2656" s="265" t="str">
        <f t="shared" si="41"/>
        <v>14157</v>
      </c>
      <c r="B2656" s="265">
        <v>14157</v>
      </c>
      <c r="C2656" s="265" t="s">
        <v>21894</v>
      </c>
      <c r="D2656" s="265" t="s">
        <v>8502</v>
      </c>
      <c r="E2656" s="290" t="s">
        <v>8819</v>
      </c>
    </row>
    <row r="2657" spans="1:5">
      <c r="A2657" s="265" t="str">
        <f t="shared" si="41"/>
        <v>14162</v>
      </c>
      <c r="B2657" s="265">
        <v>14162</v>
      </c>
      <c r="C2657" s="265" t="s">
        <v>23057</v>
      </c>
      <c r="D2657" s="265" t="s">
        <v>8502</v>
      </c>
      <c r="E2657" s="290" t="s">
        <v>26922</v>
      </c>
    </row>
    <row r="2658" spans="1:5">
      <c r="A2658" s="265" t="str">
        <f t="shared" si="41"/>
        <v>14163</v>
      </c>
      <c r="B2658" s="265">
        <v>14163</v>
      </c>
      <c r="C2658" s="265" t="s">
        <v>23055</v>
      </c>
      <c r="D2658" s="265" t="s">
        <v>8502</v>
      </c>
      <c r="E2658" s="290" t="s">
        <v>26923</v>
      </c>
    </row>
    <row r="2659" spans="1:5">
      <c r="A2659" s="265" t="str">
        <f t="shared" si="41"/>
        <v>14164</v>
      </c>
      <c r="B2659" s="265">
        <v>14164</v>
      </c>
      <c r="C2659" s="265" t="s">
        <v>23054</v>
      </c>
      <c r="D2659" s="265" t="s">
        <v>8502</v>
      </c>
      <c r="E2659" s="290" t="s">
        <v>26924</v>
      </c>
    </row>
    <row r="2660" spans="1:5">
      <c r="A2660" s="265" t="str">
        <f t="shared" si="41"/>
        <v>14165</v>
      </c>
      <c r="B2660" s="265">
        <v>14165</v>
      </c>
      <c r="C2660" s="265" t="s">
        <v>23060</v>
      </c>
      <c r="D2660" s="265" t="s">
        <v>8502</v>
      </c>
      <c r="E2660" s="290" t="s">
        <v>26925</v>
      </c>
    </row>
    <row r="2661" spans="1:5">
      <c r="A2661" s="265" t="str">
        <f t="shared" si="41"/>
        <v>14166</v>
      </c>
      <c r="B2661" s="265">
        <v>14166</v>
      </c>
      <c r="C2661" s="265" t="s">
        <v>23059</v>
      </c>
      <c r="D2661" s="265" t="s">
        <v>8502</v>
      </c>
      <c r="E2661" s="290" t="s">
        <v>26926</v>
      </c>
    </row>
    <row r="2662" spans="1:5">
      <c r="A2662" s="265" t="str">
        <f t="shared" si="41"/>
        <v>14185</v>
      </c>
      <c r="B2662" s="265">
        <v>14185</v>
      </c>
      <c r="C2662" s="265" t="s">
        <v>19359</v>
      </c>
      <c r="D2662" s="265" t="s">
        <v>8502</v>
      </c>
      <c r="E2662" s="290" t="s">
        <v>26927</v>
      </c>
    </row>
    <row r="2663" spans="1:5">
      <c r="A2663" s="265" t="str">
        <f t="shared" si="41"/>
        <v>14186</v>
      </c>
      <c r="B2663" s="265">
        <v>14186</v>
      </c>
      <c r="C2663" s="265" t="s">
        <v>19358</v>
      </c>
      <c r="D2663" s="265" t="s">
        <v>8502</v>
      </c>
      <c r="E2663" s="290" t="s">
        <v>26928</v>
      </c>
    </row>
    <row r="2664" spans="1:5">
      <c r="A2664" s="265" t="str">
        <f t="shared" si="41"/>
        <v>14211</v>
      </c>
      <c r="B2664" s="265">
        <v>14211</v>
      </c>
      <c r="C2664" s="265" t="s">
        <v>20651</v>
      </c>
      <c r="D2664" s="265" t="s">
        <v>8502</v>
      </c>
      <c r="E2664" s="290" t="s">
        <v>17063</v>
      </c>
    </row>
    <row r="2665" spans="1:5">
      <c r="A2665" s="265" t="str">
        <f t="shared" si="41"/>
        <v>14221</v>
      </c>
      <c r="B2665" s="265">
        <v>14221</v>
      </c>
      <c r="C2665" s="265" t="s">
        <v>22678</v>
      </c>
      <c r="D2665" s="265" t="s">
        <v>8502</v>
      </c>
      <c r="E2665" s="290" t="s">
        <v>26929</v>
      </c>
    </row>
    <row r="2666" spans="1:5">
      <c r="A2666" s="265" t="str">
        <f t="shared" si="41"/>
        <v>14250</v>
      </c>
      <c r="B2666" s="265">
        <v>14250</v>
      </c>
      <c r="C2666" s="265" t="s">
        <v>21199</v>
      </c>
      <c r="D2666" s="265" t="s">
        <v>9040</v>
      </c>
      <c r="E2666" s="290" t="s">
        <v>10500</v>
      </c>
    </row>
    <row r="2667" spans="1:5">
      <c r="A2667" s="265" t="str">
        <f t="shared" si="41"/>
        <v>14252</v>
      </c>
      <c r="B2667" s="265">
        <v>14252</v>
      </c>
      <c r="C2667" s="265" t="s">
        <v>22535</v>
      </c>
      <c r="D2667" s="265" t="s">
        <v>8502</v>
      </c>
      <c r="E2667" s="290" t="s">
        <v>26930</v>
      </c>
    </row>
    <row r="2668" spans="1:5">
      <c r="A2668" s="265" t="str">
        <f t="shared" si="41"/>
        <v>14254</v>
      </c>
      <c r="B2668" s="265">
        <v>14254</v>
      </c>
      <c r="C2668" s="265" t="s">
        <v>21596</v>
      </c>
      <c r="D2668" s="265" t="s">
        <v>8502</v>
      </c>
      <c r="E2668" s="290" t="s">
        <v>26931</v>
      </c>
    </row>
    <row r="2669" spans="1:5">
      <c r="A2669" s="265" t="str">
        <f t="shared" si="41"/>
        <v>14405</v>
      </c>
      <c r="B2669" s="265">
        <v>14405</v>
      </c>
      <c r="C2669" s="265" t="s">
        <v>23509</v>
      </c>
      <c r="D2669" s="265" t="s">
        <v>8502</v>
      </c>
      <c r="E2669" s="290" t="s">
        <v>26932</v>
      </c>
    </row>
    <row r="2670" spans="1:5">
      <c r="A2670" s="265" t="str">
        <f t="shared" si="41"/>
        <v>14439</v>
      </c>
      <c r="B2670" s="265">
        <v>14439</v>
      </c>
      <c r="C2670" s="265" t="s">
        <v>22994</v>
      </c>
      <c r="D2670" s="265" t="s">
        <v>8510</v>
      </c>
      <c r="E2670" s="290" t="s">
        <v>26933</v>
      </c>
    </row>
    <row r="2671" spans="1:5">
      <c r="A2671" s="265" t="str">
        <f t="shared" si="41"/>
        <v>14489</v>
      </c>
      <c r="B2671" s="265">
        <v>14489</v>
      </c>
      <c r="C2671" s="265" t="s">
        <v>23304</v>
      </c>
      <c r="D2671" s="265" t="s">
        <v>8502</v>
      </c>
      <c r="E2671" s="290" t="s">
        <v>26934</v>
      </c>
    </row>
    <row r="2672" spans="1:5">
      <c r="A2672" s="265" t="str">
        <f t="shared" si="41"/>
        <v>14511</v>
      </c>
      <c r="B2672" s="265">
        <v>14511</v>
      </c>
      <c r="C2672" s="265" t="s">
        <v>23302</v>
      </c>
      <c r="D2672" s="265" t="s">
        <v>8502</v>
      </c>
      <c r="E2672" s="290" t="s">
        <v>26935</v>
      </c>
    </row>
    <row r="2673" spans="1:5">
      <c r="A2673" s="265" t="str">
        <f t="shared" si="41"/>
        <v>14513</v>
      </c>
      <c r="B2673" s="265">
        <v>14513</v>
      </c>
      <c r="C2673" s="265" t="s">
        <v>23305</v>
      </c>
      <c r="D2673" s="265" t="s">
        <v>8502</v>
      </c>
      <c r="E2673" s="290" t="s">
        <v>26936</v>
      </c>
    </row>
    <row r="2674" spans="1:5">
      <c r="A2674" s="265" t="str">
        <f t="shared" si="41"/>
        <v>14525</v>
      </c>
      <c r="B2674" s="265">
        <v>14525</v>
      </c>
      <c r="C2674" s="265" t="s">
        <v>21253</v>
      </c>
      <c r="D2674" s="265" t="s">
        <v>8502</v>
      </c>
      <c r="E2674" s="290" t="s">
        <v>26937</v>
      </c>
    </row>
    <row r="2675" spans="1:5">
      <c r="A2675" s="265" t="str">
        <f t="shared" si="41"/>
        <v>14529</v>
      </c>
      <c r="B2675" s="265">
        <v>14529</v>
      </c>
      <c r="C2675" s="265" t="s">
        <v>22424</v>
      </c>
      <c r="D2675" s="265" t="s">
        <v>8502</v>
      </c>
      <c r="E2675" s="290" t="s">
        <v>26938</v>
      </c>
    </row>
    <row r="2676" spans="1:5">
      <c r="A2676" s="265" t="str">
        <f t="shared" si="41"/>
        <v>14531</v>
      </c>
      <c r="B2676" s="265">
        <v>14531</v>
      </c>
      <c r="C2676" s="265" t="s">
        <v>22419</v>
      </c>
      <c r="D2676" s="265" t="s">
        <v>8502</v>
      </c>
      <c r="E2676" s="290" t="s">
        <v>26939</v>
      </c>
    </row>
    <row r="2677" spans="1:5">
      <c r="A2677" s="265" t="str">
        <f t="shared" si="41"/>
        <v>14534</v>
      </c>
      <c r="B2677" s="265">
        <v>14534</v>
      </c>
      <c r="C2677" s="265" t="s">
        <v>22408</v>
      </c>
      <c r="D2677" s="265" t="s">
        <v>8502</v>
      </c>
      <c r="E2677" s="290" t="s">
        <v>26940</v>
      </c>
    </row>
    <row r="2678" spans="1:5">
      <c r="A2678" s="265" t="str">
        <f t="shared" si="41"/>
        <v>14535</v>
      </c>
      <c r="B2678" s="265">
        <v>14535</v>
      </c>
      <c r="C2678" s="265" t="s">
        <v>22410</v>
      </c>
      <c r="D2678" s="265" t="s">
        <v>8502</v>
      </c>
      <c r="E2678" s="290" t="s">
        <v>26941</v>
      </c>
    </row>
    <row r="2679" spans="1:5">
      <c r="A2679" s="265" t="str">
        <f t="shared" si="41"/>
        <v>14543</v>
      </c>
      <c r="B2679" s="265">
        <v>14543</v>
      </c>
      <c r="C2679" s="265" t="s">
        <v>23410</v>
      </c>
      <c r="D2679" s="265" t="s">
        <v>8502</v>
      </c>
      <c r="E2679" s="290" t="s">
        <v>9034</v>
      </c>
    </row>
    <row r="2680" spans="1:5">
      <c r="A2680" s="265" t="str">
        <f t="shared" si="41"/>
        <v>14575</v>
      </c>
      <c r="B2680" s="265">
        <v>14575</v>
      </c>
      <c r="C2680" s="265" t="s">
        <v>23197</v>
      </c>
      <c r="D2680" s="265" t="s">
        <v>8502</v>
      </c>
      <c r="E2680" s="290" t="s">
        <v>26942</v>
      </c>
    </row>
    <row r="2681" spans="1:5">
      <c r="A2681" s="265" t="str">
        <f t="shared" si="41"/>
        <v>14576</v>
      </c>
      <c r="B2681" s="265">
        <v>14576</v>
      </c>
      <c r="C2681" s="265" t="s">
        <v>21495</v>
      </c>
      <c r="D2681" s="265" t="s">
        <v>8502</v>
      </c>
      <c r="E2681" s="290" t="s">
        <v>26943</v>
      </c>
    </row>
    <row r="2682" spans="1:5">
      <c r="A2682" s="265" t="str">
        <f t="shared" si="41"/>
        <v>14580</v>
      </c>
      <c r="B2682" s="265">
        <v>14580</v>
      </c>
      <c r="C2682" s="265" t="s">
        <v>23077</v>
      </c>
      <c r="D2682" s="265" t="s">
        <v>8510</v>
      </c>
      <c r="E2682" s="290" t="s">
        <v>26367</v>
      </c>
    </row>
    <row r="2683" spans="1:5">
      <c r="A2683" s="265" t="str">
        <f t="shared" si="41"/>
        <v>14615</v>
      </c>
      <c r="B2683" s="265">
        <v>14615</v>
      </c>
      <c r="C2683" s="265" t="s">
        <v>20273</v>
      </c>
      <c r="D2683" s="265" t="s">
        <v>8502</v>
      </c>
      <c r="E2683" s="290" t="s">
        <v>26944</v>
      </c>
    </row>
    <row r="2684" spans="1:5">
      <c r="A2684" s="265" t="str">
        <f t="shared" si="41"/>
        <v>14618</v>
      </c>
      <c r="B2684" s="265">
        <v>14618</v>
      </c>
      <c r="C2684" s="265" t="s">
        <v>23369</v>
      </c>
      <c r="D2684" s="265" t="s">
        <v>8502</v>
      </c>
      <c r="E2684" s="290" t="s">
        <v>26945</v>
      </c>
    </row>
    <row r="2685" spans="1:5">
      <c r="A2685" s="265" t="str">
        <f t="shared" si="41"/>
        <v>14619</v>
      </c>
      <c r="B2685" s="265">
        <v>14619</v>
      </c>
      <c r="C2685" s="265" t="s">
        <v>22409</v>
      </c>
      <c r="D2685" s="265" t="s">
        <v>8502</v>
      </c>
      <c r="E2685" s="290" t="s">
        <v>26946</v>
      </c>
    </row>
    <row r="2686" spans="1:5">
      <c r="A2686" s="265" t="str">
        <f t="shared" si="41"/>
        <v>14626</v>
      </c>
      <c r="B2686" s="265">
        <v>14626</v>
      </c>
      <c r="C2686" s="265" t="s">
        <v>23310</v>
      </c>
      <c r="D2686" s="265" t="s">
        <v>8502</v>
      </c>
      <c r="E2686" s="290" t="s">
        <v>26947</v>
      </c>
    </row>
    <row r="2687" spans="1:5">
      <c r="A2687" s="265" t="str">
        <f t="shared" si="41"/>
        <v>20001</v>
      </c>
      <c r="B2687" s="265">
        <v>20001</v>
      </c>
      <c r="C2687" s="265" t="s">
        <v>19582</v>
      </c>
      <c r="D2687" s="265" t="s">
        <v>8669</v>
      </c>
      <c r="E2687" s="290" t="s">
        <v>26948</v>
      </c>
    </row>
    <row r="2688" spans="1:5">
      <c r="A2688" s="265" t="str">
        <f t="shared" si="41"/>
        <v>20007</v>
      </c>
      <c r="B2688" s="265">
        <v>20007</v>
      </c>
      <c r="C2688" s="265" t="s">
        <v>21601</v>
      </c>
      <c r="D2688" s="265" t="s">
        <v>8510</v>
      </c>
      <c r="E2688" s="290" t="s">
        <v>26949</v>
      </c>
    </row>
    <row r="2689" spans="1:5">
      <c r="A2689" s="265" t="str">
        <f t="shared" si="41"/>
        <v>20017</v>
      </c>
      <c r="B2689" s="265">
        <v>20017</v>
      </c>
      <c r="C2689" s="265" t="s">
        <v>21600</v>
      </c>
      <c r="D2689" s="265" t="s">
        <v>8510</v>
      </c>
      <c r="E2689" s="290" t="s">
        <v>15735</v>
      </c>
    </row>
    <row r="2690" spans="1:5">
      <c r="A2690" s="265" t="str">
        <f t="shared" si="41"/>
        <v>20020</v>
      </c>
      <c r="B2690" s="265">
        <v>20020</v>
      </c>
      <c r="C2690" s="265" t="s">
        <v>22549</v>
      </c>
      <c r="D2690" s="265" t="s">
        <v>8504</v>
      </c>
      <c r="E2690" s="290" t="s">
        <v>9273</v>
      </c>
    </row>
    <row r="2691" spans="1:5">
      <c r="A2691" s="265" t="str">
        <f t="shared" ref="A2691:A2754" si="42">IF(ISERROR(SEARCH("/",B2691)=6),TRIM(CLEAN(B2691)),IF(SEARCH("/",B2691)=6,IF(LEN(TRIM(CLEAN(B2691)))=7,LEFT(TRIM(CLEAN(B2691)),6)&amp;"00"&amp;RIGHT(TRIM(CLEAN(B2691)),1),LEFT(TRIM(CLEAN(B2691)),6)&amp;"0"&amp;RIGHT(TRIM(CLEAN(B2691)),2)),TRIM(CLEAN(B2691))))</f>
        <v>20032</v>
      </c>
      <c r="B2691" s="265">
        <v>20032</v>
      </c>
      <c r="C2691" s="265" t="s">
        <v>23208</v>
      </c>
      <c r="D2691" s="265" t="s">
        <v>8502</v>
      </c>
      <c r="E2691" s="290" t="s">
        <v>26950</v>
      </c>
    </row>
    <row r="2692" spans="1:5">
      <c r="A2692" s="265" t="str">
        <f t="shared" si="42"/>
        <v>20034</v>
      </c>
      <c r="B2692" s="265">
        <v>20034</v>
      </c>
      <c r="C2692" s="265" t="s">
        <v>23198</v>
      </c>
      <c r="D2692" s="265" t="s">
        <v>8502</v>
      </c>
      <c r="E2692" s="290" t="s">
        <v>26951</v>
      </c>
    </row>
    <row r="2693" spans="1:5">
      <c r="A2693" s="265" t="str">
        <f t="shared" si="42"/>
        <v>20036</v>
      </c>
      <c r="B2693" s="265">
        <v>20036</v>
      </c>
      <c r="C2693" s="265" t="s">
        <v>23199</v>
      </c>
      <c r="D2693" s="265" t="s">
        <v>8502</v>
      </c>
      <c r="E2693" s="290" t="s">
        <v>26952</v>
      </c>
    </row>
    <row r="2694" spans="1:5">
      <c r="A2694" s="265" t="str">
        <f t="shared" si="42"/>
        <v>20037</v>
      </c>
      <c r="B2694" s="265">
        <v>20037</v>
      </c>
      <c r="C2694" s="265" t="s">
        <v>23200</v>
      </c>
      <c r="D2694" s="265" t="s">
        <v>8502</v>
      </c>
      <c r="E2694" s="290" t="s">
        <v>26953</v>
      </c>
    </row>
    <row r="2695" spans="1:5">
      <c r="A2695" s="265" t="str">
        <f t="shared" si="42"/>
        <v>20042</v>
      </c>
      <c r="B2695" s="265">
        <v>20042</v>
      </c>
      <c r="C2695" s="265" t="s">
        <v>23203</v>
      </c>
      <c r="D2695" s="265" t="s">
        <v>8502</v>
      </c>
      <c r="E2695" s="290" t="s">
        <v>8906</v>
      </c>
    </row>
    <row r="2696" spans="1:5">
      <c r="A2696" s="265" t="str">
        <f t="shared" si="42"/>
        <v>20043</v>
      </c>
      <c r="B2696" s="265">
        <v>20043</v>
      </c>
      <c r="C2696" s="265" t="s">
        <v>23201</v>
      </c>
      <c r="D2696" s="265" t="s">
        <v>8502</v>
      </c>
      <c r="E2696" s="290" t="s">
        <v>11764</v>
      </c>
    </row>
    <row r="2697" spans="1:5">
      <c r="A2697" s="265" t="str">
        <f t="shared" si="42"/>
        <v>20044</v>
      </c>
      <c r="B2697" s="265">
        <v>20044</v>
      </c>
      <c r="C2697" s="265" t="s">
        <v>23202</v>
      </c>
      <c r="D2697" s="265" t="s">
        <v>8502</v>
      </c>
      <c r="E2697" s="290" t="s">
        <v>16758</v>
      </c>
    </row>
    <row r="2698" spans="1:5">
      <c r="A2698" s="265" t="str">
        <f t="shared" si="42"/>
        <v>20045</v>
      </c>
      <c r="B2698" s="265">
        <v>20045</v>
      </c>
      <c r="C2698" s="265" t="s">
        <v>23206</v>
      </c>
      <c r="D2698" s="265" t="s">
        <v>8502</v>
      </c>
      <c r="E2698" s="290" t="s">
        <v>13226</v>
      </c>
    </row>
    <row r="2699" spans="1:5">
      <c r="A2699" s="265" t="str">
        <f t="shared" si="42"/>
        <v>20046</v>
      </c>
      <c r="B2699" s="265">
        <v>20046</v>
      </c>
      <c r="C2699" s="265" t="s">
        <v>23204</v>
      </c>
      <c r="D2699" s="265" t="s">
        <v>8502</v>
      </c>
      <c r="E2699" s="290" t="s">
        <v>17178</v>
      </c>
    </row>
    <row r="2700" spans="1:5">
      <c r="A2700" s="265" t="str">
        <f t="shared" si="42"/>
        <v>20047</v>
      </c>
      <c r="B2700" s="265">
        <v>20047</v>
      </c>
      <c r="C2700" s="265" t="s">
        <v>23205</v>
      </c>
      <c r="D2700" s="265" t="s">
        <v>8502</v>
      </c>
      <c r="E2700" s="290" t="s">
        <v>18285</v>
      </c>
    </row>
    <row r="2701" spans="1:5">
      <c r="A2701" s="265" t="str">
        <f t="shared" si="42"/>
        <v>20055</v>
      </c>
      <c r="B2701" s="265">
        <v>20055</v>
      </c>
      <c r="C2701" s="265" t="s">
        <v>23223</v>
      </c>
      <c r="D2701" s="265" t="s">
        <v>8502</v>
      </c>
      <c r="E2701" s="290" t="s">
        <v>26954</v>
      </c>
    </row>
    <row r="2702" spans="1:5">
      <c r="A2702" s="265" t="str">
        <f t="shared" si="42"/>
        <v>20059</v>
      </c>
      <c r="B2702" s="265">
        <v>20059</v>
      </c>
      <c r="C2702" s="265" t="s">
        <v>21297</v>
      </c>
      <c r="D2702" s="265" t="s">
        <v>8502</v>
      </c>
      <c r="E2702" s="290" t="s">
        <v>8666</v>
      </c>
    </row>
    <row r="2703" spans="1:5">
      <c r="A2703" s="265" t="str">
        <f t="shared" si="42"/>
        <v>20061</v>
      </c>
      <c r="B2703" s="265">
        <v>20061</v>
      </c>
      <c r="C2703" s="265" t="s">
        <v>23422</v>
      </c>
      <c r="D2703" s="265" t="s">
        <v>8502</v>
      </c>
      <c r="E2703" s="290" t="s">
        <v>9358</v>
      </c>
    </row>
    <row r="2704" spans="1:5">
      <c r="A2704" s="265" t="str">
        <f t="shared" si="42"/>
        <v>20062</v>
      </c>
      <c r="B2704" s="265">
        <v>20062</v>
      </c>
      <c r="C2704" s="265" t="s">
        <v>21617</v>
      </c>
      <c r="D2704" s="265" t="s">
        <v>8502</v>
      </c>
      <c r="E2704" s="290" t="s">
        <v>9360</v>
      </c>
    </row>
    <row r="2705" spans="1:5">
      <c r="A2705" s="265" t="str">
        <f t="shared" si="42"/>
        <v>20063</v>
      </c>
      <c r="B2705" s="265">
        <v>20063</v>
      </c>
      <c r="C2705" s="265" t="s">
        <v>19150</v>
      </c>
      <c r="D2705" s="265" t="s">
        <v>8502</v>
      </c>
      <c r="E2705" s="290" t="s">
        <v>10730</v>
      </c>
    </row>
    <row r="2706" spans="1:5">
      <c r="A2706" s="265" t="str">
        <f t="shared" si="42"/>
        <v>20065</v>
      </c>
      <c r="B2706" s="265">
        <v>20065</v>
      </c>
      <c r="C2706" s="265" t="s">
        <v>24311</v>
      </c>
      <c r="D2706" s="265" t="s">
        <v>8510</v>
      </c>
      <c r="E2706" s="290" t="s">
        <v>18069</v>
      </c>
    </row>
    <row r="2707" spans="1:5">
      <c r="A2707" s="265" t="str">
        <f t="shared" si="42"/>
        <v>20067</v>
      </c>
      <c r="B2707" s="265">
        <v>20067</v>
      </c>
      <c r="C2707" s="265" t="s">
        <v>24368</v>
      </c>
      <c r="D2707" s="265" t="s">
        <v>8510</v>
      </c>
      <c r="E2707" s="290" t="s">
        <v>9452</v>
      </c>
    </row>
    <row r="2708" spans="1:5">
      <c r="A2708" s="265" t="str">
        <f t="shared" si="42"/>
        <v>20068</v>
      </c>
      <c r="B2708" s="265">
        <v>20068</v>
      </c>
      <c r="C2708" s="265" t="s">
        <v>24369</v>
      </c>
      <c r="D2708" s="265" t="s">
        <v>8510</v>
      </c>
      <c r="E2708" s="290" t="s">
        <v>8824</v>
      </c>
    </row>
    <row r="2709" spans="1:5">
      <c r="A2709" s="265" t="str">
        <f t="shared" si="42"/>
        <v>20078</v>
      </c>
      <c r="B2709" s="265">
        <v>20078</v>
      </c>
      <c r="C2709" s="265" t="s">
        <v>22768</v>
      </c>
      <c r="D2709" s="265" t="s">
        <v>8502</v>
      </c>
      <c r="E2709" s="290" t="s">
        <v>9361</v>
      </c>
    </row>
    <row r="2710" spans="1:5">
      <c r="A2710" s="265" t="str">
        <f t="shared" si="42"/>
        <v>20080</v>
      </c>
      <c r="B2710" s="265">
        <v>20080</v>
      </c>
      <c r="C2710" s="265" t="s">
        <v>19244</v>
      </c>
      <c r="D2710" s="265" t="s">
        <v>8502</v>
      </c>
      <c r="E2710" s="290" t="s">
        <v>16772</v>
      </c>
    </row>
    <row r="2711" spans="1:5">
      <c r="A2711" s="265" t="str">
        <f t="shared" si="42"/>
        <v>20083</v>
      </c>
      <c r="B2711" s="265">
        <v>20083</v>
      </c>
      <c r="C2711" s="265" t="s">
        <v>23404</v>
      </c>
      <c r="D2711" s="265" t="s">
        <v>8502</v>
      </c>
      <c r="E2711" s="290" t="s">
        <v>23405</v>
      </c>
    </row>
    <row r="2712" spans="1:5">
      <c r="A2712" s="265" t="str">
        <f t="shared" si="42"/>
        <v>20085</v>
      </c>
      <c r="B2712" s="265">
        <v>20085</v>
      </c>
      <c r="C2712" s="265" t="s">
        <v>19297</v>
      </c>
      <c r="D2712" s="265" t="s">
        <v>8502</v>
      </c>
      <c r="E2712" s="290" t="s">
        <v>9275</v>
      </c>
    </row>
    <row r="2713" spans="1:5">
      <c r="A2713" s="265" t="str">
        <f t="shared" si="42"/>
        <v>20086</v>
      </c>
      <c r="B2713" s="265">
        <v>20086</v>
      </c>
      <c r="C2713" s="265" t="s">
        <v>19768</v>
      </c>
      <c r="D2713" s="265" t="s">
        <v>8502</v>
      </c>
      <c r="E2713" s="290" t="s">
        <v>19769</v>
      </c>
    </row>
    <row r="2714" spans="1:5">
      <c r="A2714" s="265" t="str">
        <f t="shared" si="42"/>
        <v>20087</v>
      </c>
      <c r="B2714" s="265">
        <v>20087</v>
      </c>
      <c r="C2714" s="265" t="s">
        <v>20224</v>
      </c>
      <c r="D2714" s="265" t="s">
        <v>8502</v>
      </c>
      <c r="E2714" s="290" t="s">
        <v>17957</v>
      </c>
    </row>
    <row r="2715" spans="1:5">
      <c r="A2715" s="265" t="str">
        <f t="shared" si="42"/>
        <v>20088</v>
      </c>
      <c r="B2715" s="265">
        <v>20088</v>
      </c>
      <c r="C2715" s="265" t="s">
        <v>20221</v>
      </c>
      <c r="D2715" s="265" t="s">
        <v>8502</v>
      </c>
      <c r="E2715" s="290" t="s">
        <v>16900</v>
      </c>
    </row>
    <row r="2716" spans="1:5">
      <c r="A2716" s="265" t="str">
        <f t="shared" si="42"/>
        <v>20089</v>
      </c>
      <c r="B2716" s="265">
        <v>20089</v>
      </c>
      <c r="C2716" s="265" t="s">
        <v>20222</v>
      </c>
      <c r="D2716" s="265" t="s">
        <v>8502</v>
      </c>
      <c r="E2716" s="290" t="s">
        <v>20223</v>
      </c>
    </row>
    <row r="2717" spans="1:5">
      <c r="A2717" s="265" t="str">
        <f t="shared" si="42"/>
        <v>20094</v>
      </c>
      <c r="B2717" s="265">
        <v>20094</v>
      </c>
      <c r="C2717" s="265" t="s">
        <v>20766</v>
      </c>
      <c r="D2717" s="265" t="s">
        <v>8502</v>
      </c>
      <c r="E2717" s="290" t="s">
        <v>25751</v>
      </c>
    </row>
    <row r="2718" spans="1:5">
      <c r="A2718" s="265" t="str">
        <f t="shared" si="42"/>
        <v>20095</v>
      </c>
      <c r="B2718" s="265">
        <v>20095</v>
      </c>
      <c r="C2718" s="265" t="s">
        <v>20767</v>
      </c>
      <c r="D2718" s="265" t="s">
        <v>8502</v>
      </c>
      <c r="E2718" s="290" t="s">
        <v>19029</v>
      </c>
    </row>
    <row r="2719" spans="1:5">
      <c r="A2719" s="265" t="str">
        <f t="shared" si="42"/>
        <v>20096</v>
      </c>
      <c r="B2719" s="265">
        <v>20096</v>
      </c>
      <c r="C2719" s="265" t="s">
        <v>20858</v>
      </c>
      <c r="D2719" s="265" t="s">
        <v>8502</v>
      </c>
      <c r="E2719" s="290" t="s">
        <v>18070</v>
      </c>
    </row>
    <row r="2720" spans="1:5">
      <c r="A2720" s="265" t="str">
        <f t="shared" si="42"/>
        <v>20097</v>
      </c>
      <c r="B2720" s="265">
        <v>20097</v>
      </c>
      <c r="C2720" s="265" t="s">
        <v>20855</v>
      </c>
      <c r="D2720" s="265" t="s">
        <v>8502</v>
      </c>
      <c r="E2720" s="290" t="s">
        <v>20856</v>
      </c>
    </row>
    <row r="2721" spans="1:5">
      <c r="A2721" s="265" t="str">
        <f t="shared" si="42"/>
        <v>20098</v>
      </c>
      <c r="B2721" s="265">
        <v>20098</v>
      </c>
      <c r="C2721" s="265" t="s">
        <v>20857</v>
      </c>
      <c r="D2721" s="265" t="s">
        <v>8502</v>
      </c>
      <c r="E2721" s="290" t="s">
        <v>18900</v>
      </c>
    </row>
    <row r="2722" spans="1:5">
      <c r="A2722" s="265" t="str">
        <f t="shared" si="42"/>
        <v>20104</v>
      </c>
      <c r="B2722" s="265">
        <v>20104</v>
      </c>
      <c r="C2722" s="265" t="s">
        <v>20822</v>
      </c>
      <c r="D2722" s="265" t="s">
        <v>8502</v>
      </c>
      <c r="E2722" s="290" t="s">
        <v>20823</v>
      </c>
    </row>
    <row r="2723" spans="1:5">
      <c r="A2723" s="265" t="str">
        <f t="shared" si="42"/>
        <v>20105</v>
      </c>
      <c r="B2723" s="265">
        <v>20105</v>
      </c>
      <c r="C2723" s="265" t="s">
        <v>20824</v>
      </c>
      <c r="D2723" s="265" t="s">
        <v>8502</v>
      </c>
      <c r="E2723" s="290" t="s">
        <v>20825</v>
      </c>
    </row>
    <row r="2724" spans="1:5">
      <c r="A2724" s="265" t="str">
        <f t="shared" si="42"/>
        <v>20106</v>
      </c>
      <c r="B2724" s="265">
        <v>20106</v>
      </c>
      <c r="C2724" s="265" t="s">
        <v>21336</v>
      </c>
      <c r="D2724" s="265" t="s">
        <v>8502</v>
      </c>
      <c r="E2724" s="290" t="s">
        <v>9084</v>
      </c>
    </row>
    <row r="2725" spans="1:5">
      <c r="A2725" s="265" t="str">
        <f t="shared" si="42"/>
        <v>20107</v>
      </c>
      <c r="B2725" s="265">
        <v>20107</v>
      </c>
      <c r="C2725" s="265" t="s">
        <v>21337</v>
      </c>
      <c r="D2725" s="265" t="s">
        <v>8502</v>
      </c>
      <c r="E2725" s="290" t="s">
        <v>8646</v>
      </c>
    </row>
    <row r="2726" spans="1:5">
      <c r="A2726" s="265" t="str">
        <f t="shared" si="42"/>
        <v>20108</v>
      </c>
      <c r="B2726" s="265">
        <v>20108</v>
      </c>
      <c r="C2726" s="265" t="s">
        <v>21338</v>
      </c>
      <c r="D2726" s="265" t="s">
        <v>8502</v>
      </c>
      <c r="E2726" s="290" t="s">
        <v>16478</v>
      </c>
    </row>
    <row r="2727" spans="1:5">
      <c r="A2727" s="265" t="str">
        <f t="shared" si="42"/>
        <v>20109</v>
      </c>
      <c r="B2727" s="265">
        <v>20109</v>
      </c>
      <c r="C2727" s="265" t="s">
        <v>21339</v>
      </c>
      <c r="D2727" s="265" t="s">
        <v>8502</v>
      </c>
      <c r="E2727" s="290" t="s">
        <v>16387</v>
      </c>
    </row>
    <row r="2728" spans="1:5">
      <c r="A2728" s="265" t="str">
        <f t="shared" si="42"/>
        <v>20111</v>
      </c>
      <c r="B2728" s="265">
        <v>20111</v>
      </c>
      <c r="C2728" s="265" t="s">
        <v>21443</v>
      </c>
      <c r="D2728" s="265" t="s">
        <v>8502</v>
      </c>
      <c r="E2728" s="290" t="s">
        <v>17675</v>
      </c>
    </row>
    <row r="2729" spans="1:5">
      <c r="A2729" s="265" t="str">
        <f t="shared" si="42"/>
        <v>20128</v>
      </c>
      <c r="B2729" s="265">
        <v>20128</v>
      </c>
      <c r="C2729" s="265" t="s">
        <v>21729</v>
      </c>
      <c r="D2729" s="265" t="s">
        <v>8502</v>
      </c>
      <c r="E2729" s="290" t="s">
        <v>21730</v>
      </c>
    </row>
    <row r="2730" spans="1:5">
      <c r="A2730" s="265" t="str">
        <f t="shared" si="42"/>
        <v>20131</v>
      </c>
      <c r="B2730" s="265">
        <v>20131</v>
      </c>
      <c r="C2730" s="265" t="s">
        <v>21731</v>
      </c>
      <c r="D2730" s="265" t="s">
        <v>8502</v>
      </c>
      <c r="E2730" s="290" t="s">
        <v>21732</v>
      </c>
    </row>
    <row r="2731" spans="1:5">
      <c r="A2731" s="265" t="str">
        <f t="shared" si="42"/>
        <v>20136</v>
      </c>
      <c r="B2731" s="265">
        <v>20136</v>
      </c>
      <c r="C2731" s="265" t="s">
        <v>21876</v>
      </c>
      <c r="D2731" s="265" t="s">
        <v>8502</v>
      </c>
      <c r="E2731" s="290" t="s">
        <v>18378</v>
      </c>
    </row>
    <row r="2732" spans="1:5">
      <c r="A2732" s="265" t="str">
        <f t="shared" si="42"/>
        <v>20138</v>
      </c>
      <c r="B2732" s="265">
        <v>20138</v>
      </c>
      <c r="C2732" s="265" t="s">
        <v>21864</v>
      </c>
      <c r="D2732" s="265" t="s">
        <v>8502</v>
      </c>
      <c r="E2732" s="290" t="s">
        <v>19033</v>
      </c>
    </row>
    <row r="2733" spans="1:5">
      <c r="A2733" s="265" t="str">
        <f t="shared" si="42"/>
        <v>20139</v>
      </c>
      <c r="B2733" s="265">
        <v>20139</v>
      </c>
      <c r="C2733" s="265" t="s">
        <v>21865</v>
      </c>
      <c r="D2733" s="265" t="s">
        <v>8502</v>
      </c>
      <c r="E2733" s="290" t="s">
        <v>21866</v>
      </c>
    </row>
    <row r="2734" spans="1:5">
      <c r="A2734" s="265" t="str">
        <f t="shared" si="42"/>
        <v>20140</v>
      </c>
      <c r="B2734" s="265">
        <v>20140</v>
      </c>
      <c r="C2734" s="265" t="s">
        <v>21884</v>
      </c>
      <c r="D2734" s="265" t="s">
        <v>8502</v>
      </c>
      <c r="E2734" s="290" t="s">
        <v>16461</v>
      </c>
    </row>
    <row r="2735" spans="1:5">
      <c r="A2735" s="265" t="str">
        <f t="shared" si="42"/>
        <v>20141</v>
      </c>
      <c r="B2735" s="265">
        <v>20141</v>
      </c>
      <c r="C2735" s="265" t="s">
        <v>21885</v>
      </c>
      <c r="D2735" s="265" t="s">
        <v>8502</v>
      </c>
      <c r="E2735" s="290" t="s">
        <v>16506</v>
      </c>
    </row>
    <row r="2736" spans="1:5">
      <c r="A2736" s="265" t="str">
        <f t="shared" si="42"/>
        <v>20142</v>
      </c>
      <c r="B2736" s="265">
        <v>20142</v>
      </c>
      <c r="C2736" s="265" t="s">
        <v>21886</v>
      </c>
      <c r="D2736" s="265" t="s">
        <v>8502</v>
      </c>
      <c r="E2736" s="290" t="s">
        <v>17175</v>
      </c>
    </row>
    <row r="2737" spans="1:5">
      <c r="A2737" s="265" t="str">
        <f t="shared" si="42"/>
        <v>20143</v>
      </c>
      <c r="B2737" s="265">
        <v>20143</v>
      </c>
      <c r="C2737" s="265" t="s">
        <v>21879</v>
      </c>
      <c r="D2737" s="265" t="s">
        <v>8502</v>
      </c>
      <c r="E2737" s="290" t="s">
        <v>21880</v>
      </c>
    </row>
    <row r="2738" spans="1:5">
      <c r="A2738" s="265" t="str">
        <f t="shared" si="42"/>
        <v>20144</v>
      </c>
      <c r="B2738" s="265">
        <v>20144</v>
      </c>
      <c r="C2738" s="265" t="s">
        <v>21877</v>
      </c>
      <c r="D2738" s="265" t="s">
        <v>8502</v>
      </c>
      <c r="E2738" s="290" t="s">
        <v>21878</v>
      </c>
    </row>
    <row r="2739" spans="1:5">
      <c r="A2739" s="265" t="str">
        <f t="shared" si="42"/>
        <v>20145</v>
      </c>
      <c r="B2739" s="265">
        <v>20145</v>
      </c>
      <c r="C2739" s="265" t="s">
        <v>21881</v>
      </c>
      <c r="D2739" s="265" t="s">
        <v>8502</v>
      </c>
      <c r="E2739" s="290" t="s">
        <v>21882</v>
      </c>
    </row>
    <row r="2740" spans="1:5">
      <c r="A2740" s="265" t="str">
        <f t="shared" si="42"/>
        <v>20146</v>
      </c>
      <c r="B2740" s="265">
        <v>20146</v>
      </c>
      <c r="C2740" s="265" t="s">
        <v>21883</v>
      </c>
      <c r="D2740" s="265" t="s">
        <v>8502</v>
      </c>
      <c r="E2740" s="290" t="s">
        <v>18217</v>
      </c>
    </row>
    <row r="2741" spans="1:5">
      <c r="A2741" s="265" t="str">
        <f t="shared" si="42"/>
        <v>20147</v>
      </c>
      <c r="B2741" s="265">
        <v>20147</v>
      </c>
      <c r="C2741" s="265" t="s">
        <v>21747</v>
      </c>
      <c r="D2741" s="265" t="s">
        <v>8502</v>
      </c>
      <c r="E2741" s="290" t="s">
        <v>9371</v>
      </c>
    </row>
    <row r="2742" spans="1:5">
      <c r="A2742" s="265" t="str">
        <f t="shared" si="42"/>
        <v>20148</v>
      </c>
      <c r="B2742" s="265">
        <v>20148</v>
      </c>
      <c r="C2742" s="265" t="s">
        <v>21827</v>
      </c>
      <c r="D2742" s="265" t="s">
        <v>8502</v>
      </c>
      <c r="E2742" s="290" t="s">
        <v>9352</v>
      </c>
    </row>
    <row r="2743" spans="1:5">
      <c r="A2743" s="265" t="str">
        <f t="shared" si="42"/>
        <v>20149</v>
      </c>
      <c r="B2743" s="265">
        <v>20149</v>
      </c>
      <c r="C2743" s="265" t="s">
        <v>21828</v>
      </c>
      <c r="D2743" s="265" t="s">
        <v>8502</v>
      </c>
      <c r="E2743" s="290" t="s">
        <v>9016</v>
      </c>
    </row>
    <row r="2744" spans="1:5">
      <c r="A2744" s="265" t="str">
        <f t="shared" si="42"/>
        <v>20150</v>
      </c>
      <c r="B2744" s="265">
        <v>20150</v>
      </c>
      <c r="C2744" s="265" t="s">
        <v>21829</v>
      </c>
      <c r="D2744" s="265" t="s">
        <v>8502</v>
      </c>
      <c r="E2744" s="290" t="s">
        <v>16677</v>
      </c>
    </row>
    <row r="2745" spans="1:5">
      <c r="A2745" s="265" t="str">
        <f t="shared" si="42"/>
        <v>20151</v>
      </c>
      <c r="B2745" s="265">
        <v>20151</v>
      </c>
      <c r="C2745" s="265" t="s">
        <v>21823</v>
      </c>
      <c r="D2745" s="265" t="s">
        <v>8502</v>
      </c>
      <c r="E2745" s="290" t="s">
        <v>21824</v>
      </c>
    </row>
    <row r="2746" spans="1:5">
      <c r="A2746" s="265" t="str">
        <f t="shared" si="42"/>
        <v>20152</v>
      </c>
      <c r="B2746" s="265">
        <v>20152</v>
      </c>
      <c r="C2746" s="265" t="s">
        <v>21825</v>
      </c>
      <c r="D2746" s="265" t="s">
        <v>8502</v>
      </c>
      <c r="E2746" s="290" t="s">
        <v>21826</v>
      </c>
    </row>
    <row r="2747" spans="1:5">
      <c r="A2747" s="265" t="str">
        <f t="shared" si="42"/>
        <v>20154</v>
      </c>
      <c r="B2747" s="265">
        <v>20154</v>
      </c>
      <c r="C2747" s="265" t="s">
        <v>21833</v>
      </c>
      <c r="D2747" s="265" t="s">
        <v>8502</v>
      </c>
      <c r="E2747" s="290" t="s">
        <v>8658</v>
      </c>
    </row>
    <row r="2748" spans="1:5">
      <c r="A2748" s="265" t="str">
        <f t="shared" si="42"/>
        <v>20155</v>
      </c>
      <c r="B2748" s="265">
        <v>20155</v>
      </c>
      <c r="C2748" s="265" t="s">
        <v>21834</v>
      </c>
      <c r="D2748" s="265" t="s">
        <v>8502</v>
      </c>
      <c r="E2748" s="290" t="s">
        <v>8612</v>
      </c>
    </row>
    <row r="2749" spans="1:5">
      <c r="A2749" s="265" t="str">
        <f t="shared" si="42"/>
        <v>20156</v>
      </c>
      <c r="B2749" s="265">
        <v>20156</v>
      </c>
      <c r="C2749" s="265" t="s">
        <v>21835</v>
      </c>
      <c r="D2749" s="265" t="s">
        <v>8502</v>
      </c>
      <c r="E2749" s="290" t="s">
        <v>18717</v>
      </c>
    </row>
    <row r="2750" spans="1:5">
      <c r="A2750" s="265" t="str">
        <f t="shared" si="42"/>
        <v>20157</v>
      </c>
      <c r="B2750" s="265">
        <v>20157</v>
      </c>
      <c r="C2750" s="265" t="s">
        <v>21830</v>
      </c>
      <c r="D2750" s="265" t="s">
        <v>8502</v>
      </c>
      <c r="E2750" s="290" t="s">
        <v>18191</v>
      </c>
    </row>
    <row r="2751" spans="1:5">
      <c r="A2751" s="265" t="str">
        <f t="shared" si="42"/>
        <v>20158</v>
      </c>
      <c r="B2751" s="265">
        <v>20158</v>
      </c>
      <c r="C2751" s="265" t="s">
        <v>21831</v>
      </c>
      <c r="D2751" s="265" t="s">
        <v>8502</v>
      </c>
      <c r="E2751" s="290" t="s">
        <v>21832</v>
      </c>
    </row>
    <row r="2752" spans="1:5">
      <c r="A2752" s="265" t="str">
        <f t="shared" si="42"/>
        <v>20159</v>
      </c>
      <c r="B2752" s="265">
        <v>20159</v>
      </c>
      <c r="C2752" s="265" t="s">
        <v>21689</v>
      </c>
      <c r="D2752" s="265" t="s">
        <v>8502</v>
      </c>
      <c r="E2752" s="290" t="s">
        <v>18205</v>
      </c>
    </row>
    <row r="2753" spans="1:5">
      <c r="A2753" s="265" t="str">
        <f t="shared" si="42"/>
        <v>20162</v>
      </c>
      <c r="B2753" s="265">
        <v>20162</v>
      </c>
      <c r="C2753" s="265" t="s">
        <v>22234</v>
      </c>
      <c r="D2753" s="265" t="s">
        <v>8502</v>
      </c>
      <c r="E2753" s="290" t="s">
        <v>17526</v>
      </c>
    </row>
    <row r="2754" spans="1:5">
      <c r="A2754" s="265" t="str">
        <f t="shared" si="42"/>
        <v>20164</v>
      </c>
      <c r="B2754" s="265">
        <v>20164</v>
      </c>
      <c r="C2754" s="265" t="s">
        <v>22158</v>
      </c>
      <c r="D2754" s="265" t="s">
        <v>8502</v>
      </c>
      <c r="E2754" s="290" t="s">
        <v>16404</v>
      </c>
    </row>
    <row r="2755" spans="1:5">
      <c r="A2755" s="265" t="str">
        <f t="shared" ref="A2755:A2818" si="43">IF(ISERROR(SEARCH("/",B2755)=6),TRIM(CLEAN(B2755)),IF(SEARCH("/",B2755)=6,IF(LEN(TRIM(CLEAN(B2755)))=7,LEFT(TRIM(CLEAN(B2755)),6)&amp;"00"&amp;RIGHT(TRIM(CLEAN(B2755)),1),LEFT(TRIM(CLEAN(B2755)),6)&amp;"0"&amp;RIGHT(TRIM(CLEAN(B2755)),2)),TRIM(CLEAN(B2755))))</f>
        <v>20165</v>
      </c>
      <c r="B2755" s="265">
        <v>20165</v>
      </c>
      <c r="C2755" s="265" t="s">
        <v>22155</v>
      </c>
      <c r="D2755" s="265" t="s">
        <v>8502</v>
      </c>
      <c r="E2755" s="290" t="s">
        <v>18751</v>
      </c>
    </row>
    <row r="2756" spans="1:5">
      <c r="A2756" s="265" t="str">
        <f t="shared" si="43"/>
        <v>20166</v>
      </c>
      <c r="B2756" s="265">
        <v>20166</v>
      </c>
      <c r="C2756" s="265" t="s">
        <v>22156</v>
      </c>
      <c r="D2756" s="265" t="s">
        <v>8502</v>
      </c>
      <c r="E2756" s="290" t="s">
        <v>22157</v>
      </c>
    </row>
    <row r="2757" spans="1:5">
      <c r="A2757" s="265" t="str">
        <f t="shared" si="43"/>
        <v>20167</v>
      </c>
      <c r="B2757" s="265">
        <v>20167</v>
      </c>
      <c r="C2757" s="265" t="s">
        <v>22317</v>
      </c>
      <c r="D2757" s="265" t="s">
        <v>8502</v>
      </c>
      <c r="E2757" s="290" t="s">
        <v>9341</v>
      </c>
    </row>
    <row r="2758" spans="1:5">
      <c r="A2758" s="265" t="str">
        <f t="shared" si="43"/>
        <v>20168</v>
      </c>
      <c r="B2758" s="265">
        <v>20168</v>
      </c>
      <c r="C2758" s="265" t="s">
        <v>22318</v>
      </c>
      <c r="D2758" s="265" t="s">
        <v>8502</v>
      </c>
      <c r="E2758" s="290" t="s">
        <v>8728</v>
      </c>
    </row>
    <row r="2759" spans="1:5">
      <c r="A2759" s="265" t="str">
        <f t="shared" si="43"/>
        <v>20169</v>
      </c>
      <c r="B2759" s="265">
        <v>20169</v>
      </c>
      <c r="C2759" s="265" t="s">
        <v>22319</v>
      </c>
      <c r="D2759" s="265" t="s">
        <v>8502</v>
      </c>
      <c r="E2759" s="290" t="s">
        <v>14137</v>
      </c>
    </row>
    <row r="2760" spans="1:5">
      <c r="A2760" s="265" t="str">
        <f t="shared" si="43"/>
        <v>20170</v>
      </c>
      <c r="B2760" s="265">
        <v>20170</v>
      </c>
      <c r="C2760" s="265" t="s">
        <v>22315</v>
      </c>
      <c r="D2760" s="265" t="s">
        <v>8502</v>
      </c>
      <c r="E2760" s="290" t="s">
        <v>9304</v>
      </c>
    </row>
    <row r="2761" spans="1:5">
      <c r="A2761" s="265" t="str">
        <f t="shared" si="43"/>
        <v>20171</v>
      </c>
      <c r="B2761" s="265">
        <v>20171</v>
      </c>
      <c r="C2761" s="265" t="s">
        <v>22316</v>
      </c>
      <c r="D2761" s="265" t="s">
        <v>8502</v>
      </c>
      <c r="E2761" s="290" t="s">
        <v>18976</v>
      </c>
    </row>
    <row r="2762" spans="1:5">
      <c r="A2762" s="265" t="str">
        <f t="shared" si="43"/>
        <v>20172</v>
      </c>
      <c r="B2762" s="265">
        <v>20172</v>
      </c>
      <c r="C2762" s="265" t="s">
        <v>23762</v>
      </c>
      <c r="D2762" s="265" t="s">
        <v>8502</v>
      </c>
      <c r="E2762" s="290" t="s">
        <v>25585</v>
      </c>
    </row>
    <row r="2763" spans="1:5">
      <c r="A2763" s="265" t="str">
        <f t="shared" si="43"/>
        <v>20174</v>
      </c>
      <c r="B2763" s="265">
        <v>20174</v>
      </c>
      <c r="C2763" s="265" t="s">
        <v>23740</v>
      </c>
      <c r="D2763" s="265" t="s">
        <v>8502</v>
      </c>
      <c r="E2763" s="290" t="s">
        <v>23741</v>
      </c>
    </row>
    <row r="2764" spans="1:5">
      <c r="A2764" s="265" t="str">
        <f t="shared" si="43"/>
        <v>20176</v>
      </c>
      <c r="B2764" s="265">
        <v>20176</v>
      </c>
      <c r="C2764" s="265" t="s">
        <v>23605</v>
      </c>
      <c r="D2764" s="265" t="s">
        <v>8502</v>
      </c>
      <c r="E2764" s="290" t="s">
        <v>23606</v>
      </c>
    </row>
    <row r="2765" spans="1:5">
      <c r="A2765" s="265" t="str">
        <f t="shared" si="43"/>
        <v>20177</v>
      </c>
      <c r="B2765" s="265">
        <v>20177</v>
      </c>
      <c r="C2765" s="265" t="s">
        <v>23752</v>
      </c>
      <c r="D2765" s="265" t="s">
        <v>8502</v>
      </c>
      <c r="E2765" s="290" t="s">
        <v>23753</v>
      </c>
    </row>
    <row r="2766" spans="1:5">
      <c r="A2766" s="265" t="str">
        <f t="shared" si="43"/>
        <v>20178</v>
      </c>
      <c r="B2766" s="265">
        <v>20178</v>
      </c>
      <c r="C2766" s="265" t="s">
        <v>23747</v>
      </c>
      <c r="D2766" s="265" t="s">
        <v>8502</v>
      </c>
      <c r="E2766" s="290" t="s">
        <v>17531</v>
      </c>
    </row>
    <row r="2767" spans="1:5">
      <c r="A2767" s="265" t="str">
        <f t="shared" si="43"/>
        <v>20179</v>
      </c>
      <c r="B2767" s="265">
        <v>20179</v>
      </c>
      <c r="C2767" s="265" t="s">
        <v>23746</v>
      </c>
      <c r="D2767" s="265" t="s">
        <v>8502</v>
      </c>
      <c r="E2767" s="290" t="s">
        <v>17734</v>
      </c>
    </row>
    <row r="2768" spans="1:5">
      <c r="A2768" s="265" t="str">
        <f t="shared" si="43"/>
        <v>20180</v>
      </c>
      <c r="B2768" s="265">
        <v>20180</v>
      </c>
      <c r="C2768" s="265" t="s">
        <v>23748</v>
      </c>
      <c r="D2768" s="265" t="s">
        <v>8502</v>
      </c>
      <c r="E2768" s="290" t="s">
        <v>23749</v>
      </c>
    </row>
    <row r="2769" spans="1:5">
      <c r="A2769" s="265" t="str">
        <f t="shared" si="43"/>
        <v>20181</v>
      </c>
      <c r="B2769" s="265">
        <v>20181</v>
      </c>
      <c r="C2769" s="265" t="s">
        <v>23750</v>
      </c>
      <c r="D2769" s="265" t="s">
        <v>8502</v>
      </c>
      <c r="E2769" s="290" t="s">
        <v>23751</v>
      </c>
    </row>
    <row r="2770" spans="1:5">
      <c r="A2770" s="265" t="str">
        <f t="shared" si="43"/>
        <v>20182</v>
      </c>
      <c r="B2770" s="265">
        <v>20182</v>
      </c>
      <c r="C2770" s="265" t="s">
        <v>23558</v>
      </c>
      <c r="D2770" s="265" t="s">
        <v>8502</v>
      </c>
      <c r="E2770" s="290" t="s">
        <v>23559</v>
      </c>
    </row>
    <row r="2771" spans="1:5">
      <c r="A2771" s="265" t="str">
        <f t="shared" si="43"/>
        <v>20183</v>
      </c>
      <c r="B2771" s="265">
        <v>20183</v>
      </c>
      <c r="C2771" s="265" t="s">
        <v>23554</v>
      </c>
      <c r="D2771" s="265" t="s">
        <v>8502</v>
      </c>
      <c r="E2771" s="290" t="s">
        <v>23555</v>
      </c>
    </row>
    <row r="2772" spans="1:5">
      <c r="A2772" s="265" t="str">
        <f t="shared" si="43"/>
        <v>20185</v>
      </c>
      <c r="B2772" s="265">
        <v>20185</v>
      </c>
      <c r="C2772" s="265" t="s">
        <v>22376</v>
      </c>
      <c r="D2772" s="265" t="s">
        <v>8510</v>
      </c>
      <c r="E2772" s="290" t="s">
        <v>9430</v>
      </c>
    </row>
    <row r="2773" spans="1:5">
      <c r="A2773" s="265" t="str">
        <f t="shared" si="43"/>
        <v>20193</v>
      </c>
      <c r="B2773" s="265">
        <v>20193</v>
      </c>
      <c r="C2773" s="265" t="s">
        <v>22030</v>
      </c>
      <c r="D2773" s="265" t="s">
        <v>9208</v>
      </c>
      <c r="E2773" s="290" t="s">
        <v>9549</v>
      </c>
    </row>
    <row r="2774" spans="1:5">
      <c r="A2774" s="265" t="str">
        <f t="shared" si="43"/>
        <v>20204</v>
      </c>
      <c r="B2774" s="265">
        <v>20204</v>
      </c>
      <c r="C2774" s="265" t="s">
        <v>23075</v>
      </c>
      <c r="D2774" s="265" t="s">
        <v>8510</v>
      </c>
      <c r="E2774" s="290" t="s">
        <v>26955</v>
      </c>
    </row>
    <row r="2775" spans="1:5">
      <c r="A2775" s="265" t="str">
        <f t="shared" si="43"/>
        <v>20205</v>
      </c>
      <c r="B2775" s="265">
        <v>20205</v>
      </c>
      <c r="C2775" s="265" t="s">
        <v>23285</v>
      </c>
      <c r="D2775" s="265" t="s">
        <v>8510</v>
      </c>
      <c r="E2775" s="290" t="s">
        <v>15782</v>
      </c>
    </row>
    <row r="2776" spans="1:5">
      <c r="A2776" s="265" t="str">
        <f t="shared" si="43"/>
        <v>20206</v>
      </c>
      <c r="B2776" s="265">
        <v>20206</v>
      </c>
      <c r="C2776" s="265" t="s">
        <v>23338</v>
      </c>
      <c r="D2776" s="265" t="s">
        <v>8510</v>
      </c>
      <c r="E2776" s="290" t="s">
        <v>17036</v>
      </c>
    </row>
    <row r="2777" spans="1:5">
      <c r="A2777" s="265" t="str">
        <f t="shared" si="43"/>
        <v>20208</v>
      </c>
      <c r="B2777" s="265">
        <v>20208</v>
      </c>
      <c r="C2777" s="265" t="s">
        <v>23074</v>
      </c>
      <c r="D2777" s="265" t="s">
        <v>8510</v>
      </c>
      <c r="E2777" s="290" t="s">
        <v>26956</v>
      </c>
    </row>
    <row r="2778" spans="1:5">
      <c r="A2778" s="265" t="str">
        <f t="shared" si="43"/>
        <v>20209</v>
      </c>
      <c r="B2778" s="265">
        <v>20209</v>
      </c>
      <c r="C2778" s="265" t="s">
        <v>20015</v>
      </c>
      <c r="D2778" s="265" t="s">
        <v>8510</v>
      </c>
      <c r="E2778" s="290" t="s">
        <v>13746</v>
      </c>
    </row>
    <row r="2779" spans="1:5">
      <c r="A2779" s="265" t="str">
        <f t="shared" si="43"/>
        <v>20211</v>
      </c>
      <c r="B2779" s="265">
        <v>20211</v>
      </c>
      <c r="C2779" s="265" t="s">
        <v>24602</v>
      </c>
      <c r="D2779" s="265" t="s">
        <v>8510</v>
      </c>
      <c r="E2779" s="290" t="s">
        <v>13097</v>
      </c>
    </row>
    <row r="2780" spans="1:5">
      <c r="A2780" s="265" t="str">
        <f t="shared" si="43"/>
        <v>20212</v>
      </c>
      <c r="B2780" s="265">
        <v>20212</v>
      </c>
      <c r="C2780" s="265" t="s">
        <v>20016</v>
      </c>
      <c r="D2780" s="265" t="s">
        <v>8510</v>
      </c>
      <c r="E2780" s="290" t="s">
        <v>16370</v>
      </c>
    </row>
    <row r="2781" spans="1:5">
      <c r="A2781" s="265" t="str">
        <f t="shared" si="43"/>
        <v>20213</v>
      </c>
      <c r="B2781" s="265">
        <v>20213</v>
      </c>
      <c r="C2781" s="265" t="s">
        <v>24601</v>
      </c>
      <c r="D2781" s="265" t="s">
        <v>8510</v>
      </c>
      <c r="E2781" s="290" t="s">
        <v>17958</v>
      </c>
    </row>
    <row r="2782" spans="1:5">
      <c r="A2782" s="265" t="str">
        <f t="shared" si="43"/>
        <v>20214</v>
      </c>
      <c r="B2782" s="265">
        <v>20214</v>
      </c>
      <c r="C2782" s="265" t="s">
        <v>23325</v>
      </c>
      <c r="D2782" s="265" t="s">
        <v>8502</v>
      </c>
      <c r="E2782" s="290" t="s">
        <v>26957</v>
      </c>
    </row>
    <row r="2783" spans="1:5">
      <c r="A2783" s="265" t="str">
        <f t="shared" si="43"/>
        <v>20219</v>
      </c>
      <c r="B2783" s="265">
        <v>20219</v>
      </c>
      <c r="C2783" s="265" t="s">
        <v>21278</v>
      </c>
      <c r="D2783" s="265" t="s">
        <v>8502</v>
      </c>
      <c r="E2783" s="290" t="s">
        <v>26958</v>
      </c>
    </row>
    <row r="2784" spans="1:5">
      <c r="A2784" s="265" t="str">
        <f t="shared" si="43"/>
        <v>20231</v>
      </c>
      <c r="B2784" s="265">
        <v>20231</v>
      </c>
      <c r="C2784" s="265" t="s">
        <v>23294</v>
      </c>
      <c r="D2784" s="265" t="s">
        <v>8510</v>
      </c>
      <c r="E2784" s="290" t="s">
        <v>26959</v>
      </c>
    </row>
    <row r="2785" spans="1:5">
      <c r="A2785" s="265" t="str">
        <f t="shared" si="43"/>
        <v>20232</v>
      </c>
      <c r="B2785" s="265">
        <v>20232</v>
      </c>
      <c r="C2785" s="265" t="s">
        <v>23399</v>
      </c>
      <c r="D2785" s="265" t="s">
        <v>8510</v>
      </c>
      <c r="E2785" s="290" t="s">
        <v>25280</v>
      </c>
    </row>
    <row r="2786" spans="1:5">
      <c r="A2786" s="265" t="str">
        <f t="shared" si="43"/>
        <v>20234</v>
      </c>
      <c r="B2786" s="265">
        <v>20234</v>
      </c>
      <c r="C2786" s="265" t="s">
        <v>23518</v>
      </c>
      <c r="D2786" s="265" t="s">
        <v>8502</v>
      </c>
      <c r="E2786" s="290" t="s">
        <v>23519</v>
      </c>
    </row>
    <row r="2787" spans="1:5">
      <c r="A2787" s="265" t="str">
        <f t="shared" si="43"/>
        <v>20235</v>
      </c>
      <c r="B2787" s="265">
        <v>20235</v>
      </c>
      <c r="C2787" s="265" t="s">
        <v>20756</v>
      </c>
      <c r="D2787" s="265" t="s">
        <v>8502</v>
      </c>
      <c r="E2787" s="290" t="s">
        <v>25605</v>
      </c>
    </row>
    <row r="2788" spans="1:5">
      <c r="A2788" s="265" t="str">
        <f t="shared" si="43"/>
        <v>20247</v>
      </c>
      <c r="B2788" s="265">
        <v>20247</v>
      </c>
      <c r="C2788" s="265" t="s">
        <v>23084</v>
      </c>
      <c r="D2788" s="265" t="s">
        <v>8506</v>
      </c>
      <c r="E2788" s="290" t="s">
        <v>18634</v>
      </c>
    </row>
    <row r="2789" spans="1:5">
      <c r="A2789" s="265" t="str">
        <f t="shared" si="43"/>
        <v>20249</v>
      </c>
      <c r="B2789" s="265">
        <v>20249</v>
      </c>
      <c r="C2789" s="265" t="s">
        <v>23402</v>
      </c>
      <c r="D2789" s="265" t="s">
        <v>8510</v>
      </c>
      <c r="E2789" s="290" t="s">
        <v>17501</v>
      </c>
    </row>
    <row r="2790" spans="1:5">
      <c r="A2790" s="265" t="str">
        <f t="shared" si="43"/>
        <v>20250</v>
      </c>
      <c r="B2790" s="265">
        <v>20250</v>
      </c>
      <c r="C2790" s="265" t="s">
        <v>23390</v>
      </c>
      <c r="D2790" s="265" t="s">
        <v>8506</v>
      </c>
      <c r="E2790" s="290" t="s">
        <v>14911</v>
      </c>
    </row>
    <row r="2791" spans="1:5">
      <c r="A2791" s="265" t="str">
        <f t="shared" si="43"/>
        <v>20253</v>
      </c>
      <c r="B2791" s="265">
        <v>20253</v>
      </c>
      <c r="C2791" s="265" t="s">
        <v>20089</v>
      </c>
      <c r="D2791" s="265" t="s">
        <v>8502</v>
      </c>
      <c r="E2791" s="290" t="s">
        <v>26960</v>
      </c>
    </row>
    <row r="2792" spans="1:5">
      <c r="A2792" s="265" t="str">
        <f t="shared" si="43"/>
        <v>20254</v>
      </c>
      <c r="B2792" s="265">
        <v>20254</v>
      </c>
      <c r="C2792" s="265" t="s">
        <v>20088</v>
      </c>
      <c r="D2792" s="265" t="s">
        <v>8502</v>
      </c>
      <c r="E2792" s="290" t="s">
        <v>18810</v>
      </c>
    </row>
    <row r="2793" spans="1:5">
      <c r="A2793" s="265" t="str">
        <f t="shared" si="43"/>
        <v>20256</v>
      </c>
      <c r="B2793" s="265">
        <v>20256</v>
      </c>
      <c r="C2793" s="265" t="s">
        <v>23301</v>
      </c>
      <c r="D2793" s="265" t="s">
        <v>8502</v>
      </c>
      <c r="E2793" s="290" t="s">
        <v>10436</v>
      </c>
    </row>
    <row r="2794" spans="1:5">
      <c r="A2794" s="265" t="str">
        <f t="shared" si="43"/>
        <v>20259</v>
      </c>
      <c r="B2794" s="265">
        <v>20259</v>
      </c>
      <c r="C2794" s="265" t="s">
        <v>22838</v>
      </c>
      <c r="D2794" s="265" t="s">
        <v>8510</v>
      </c>
      <c r="E2794" s="290" t="s">
        <v>12043</v>
      </c>
    </row>
    <row r="2795" spans="1:5">
      <c r="A2795" s="265" t="str">
        <f t="shared" si="43"/>
        <v>20260</v>
      </c>
      <c r="B2795" s="265">
        <v>20260</v>
      </c>
      <c r="C2795" s="265" t="s">
        <v>22377</v>
      </c>
      <c r="D2795" s="265" t="s">
        <v>8502</v>
      </c>
      <c r="E2795" s="290" t="s">
        <v>12945</v>
      </c>
    </row>
    <row r="2796" spans="1:5">
      <c r="A2796" s="265" t="str">
        <f t="shared" si="43"/>
        <v>20262</v>
      </c>
      <c r="B2796" s="265">
        <v>20262</v>
      </c>
      <c r="C2796" s="265" t="s">
        <v>23380</v>
      </c>
      <c r="D2796" s="265" t="s">
        <v>8502</v>
      </c>
      <c r="E2796" s="290" t="s">
        <v>18561</v>
      </c>
    </row>
    <row r="2797" spans="1:5">
      <c r="A2797" s="265" t="str">
        <f t="shared" si="43"/>
        <v>20269</v>
      </c>
      <c r="B2797" s="265">
        <v>20269</v>
      </c>
      <c r="C2797" s="265" t="s">
        <v>22000</v>
      </c>
      <c r="D2797" s="265" t="s">
        <v>8502</v>
      </c>
      <c r="E2797" s="290" t="s">
        <v>26961</v>
      </c>
    </row>
    <row r="2798" spans="1:5">
      <c r="A2798" s="265" t="str">
        <f t="shared" si="43"/>
        <v>20270</v>
      </c>
      <c r="B2798" s="265">
        <v>20270</v>
      </c>
      <c r="C2798" s="265" t="s">
        <v>22002</v>
      </c>
      <c r="D2798" s="265" t="s">
        <v>8502</v>
      </c>
      <c r="E2798" s="290" t="s">
        <v>26962</v>
      </c>
    </row>
    <row r="2799" spans="1:5">
      <c r="A2799" s="265" t="str">
        <f t="shared" si="43"/>
        <v>20271</v>
      </c>
      <c r="B2799" s="265">
        <v>20271</v>
      </c>
      <c r="C2799" s="265" t="s">
        <v>23510</v>
      </c>
      <c r="D2799" s="265" t="s">
        <v>8502</v>
      </c>
      <c r="E2799" s="290" t="s">
        <v>26963</v>
      </c>
    </row>
    <row r="2800" spans="1:5">
      <c r="A2800" s="265" t="str">
        <f t="shared" si="43"/>
        <v>20322</v>
      </c>
      <c r="B2800" s="265">
        <v>20322</v>
      </c>
      <c r="C2800" s="265" t="s">
        <v>23036</v>
      </c>
      <c r="D2800" s="265" t="s">
        <v>8502</v>
      </c>
      <c r="E2800" s="290" t="s">
        <v>26964</v>
      </c>
    </row>
    <row r="2801" spans="1:5">
      <c r="A2801" s="265" t="str">
        <f t="shared" si="43"/>
        <v>20326</v>
      </c>
      <c r="B2801" s="265">
        <v>20326</v>
      </c>
      <c r="C2801" s="265" t="s">
        <v>19311</v>
      </c>
      <c r="D2801" s="265" t="s">
        <v>8502</v>
      </c>
      <c r="E2801" s="290" t="s">
        <v>8935</v>
      </c>
    </row>
    <row r="2802" spans="1:5">
      <c r="A2802" s="265" t="str">
        <f t="shared" si="43"/>
        <v>20327</v>
      </c>
      <c r="B2802" s="265">
        <v>20327</v>
      </c>
      <c r="C2802" s="265" t="s">
        <v>23211</v>
      </c>
      <c r="D2802" s="265" t="s">
        <v>8502</v>
      </c>
      <c r="E2802" s="290" t="s">
        <v>17718</v>
      </c>
    </row>
    <row r="2803" spans="1:5">
      <c r="A2803" s="265" t="str">
        <f t="shared" si="43"/>
        <v>20962</v>
      </c>
      <c r="B2803" s="265">
        <v>20962</v>
      </c>
      <c r="C2803" s="265" t="s">
        <v>20057</v>
      </c>
      <c r="D2803" s="265" t="s">
        <v>8502</v>
      </c>
      <c r="E2803" s="290" t="s">
        <v>26965</v>
      </c>
    </row>
    <row r="2804" spans="1:5">
      <c r="A2804" s="265" t="str">
        <f t="shared" si="43"/>
        <v>20963</v>
      </c>
      <c r="B2804" s="265">
        <v>20963</v>
      </c>
      <c r="C2804" s="265" t="s">
        <v>20058</v>
      </c>
      <c r="D2804" s="265" t="s">
        <v>8502</v>
      </c>
      <c r="E2804" s="290" t="s">
        <v>26966</v>
      </c>
    </row>
    <row r="2805" spans="1:5">
      <c r="A2805" s="265" t="str">
        <f t="shared" si="43"/>
        <v>20964</v>
      </c>
      <c r="B2805" s="265">
        <v>20964</v>
      </c>
      <c r="C2805" s="265" t="s">
        <v>23481</v>
      </c>
      <c r="D2805" s="265" t="s">
        <v>8502</v>
      </c>
      <c r="E2805" s="290" t="s">
        <v>26967</v>
      </c>
    </row>
    <row r="2806" spans="1:5">
      <c r="A2806" s="265" t="str">
        <f t="shared" si="43"/>
        <v>20965</v>
      </c>
      <c r="B2806" s="265">
        <v>20965</v>
      </c>
      <c r="C2806" s="265" t="s">
        <v>21266</v>
      </c>
      <c r="D2806" s="265" t="s">
        <v>8502</v>
      </c>
      <c r="E2806" s="290" t="s">
        <v>24881</v>
      </c>
    </row>
    <row r="2807" spans="1:5">
      <c r="A2807" s="265" t="str">
        <f t="shared" si="43"/>
        <v>20966</v>
      </c>
      <c r="B2807" s="265">
        <v>20966</v>
      </c>
      <c r="C2807" s="265" t="s">
        <v>21267</v>
      </c>
      <c r="D2807" s="265" t="s">
        <v>8502</v>
      </c>
      <c r="E2807" s="290" t="s">
        <v>26968</v>
      </c>
    </row>
    <row r="2808" spans="1:5">
      <c r="A2808" s="265" t="str">
        <f t="shared" si="43"/>
        <v>20967</v>
      </c>
      <c r="B2808" s="265">
        <v>20967</v>
      </c>
      <c r="C2808" s="265" t="s">
        <v>21269</v>
      </c>
      <c r="D2808" s="265" t="s">
        <v>8502</v>
      </c>
      <c r="E2808" s="290" t="s">
        <v>24924</v>
      </c>
    </row>
    <row r="2809" spans="1:5">
      <c r="A2809" s="265" t="str">
        <f t="shared" si="43"/>
        <v>20968</v>
      </c>
      <c r="B2809" s="265">
        <v>20968</v>
      </c>
      <c r="C2809" s="265" t="s">
        <v>21270</v>
      </c>
      <c r="D2809" s="265" t="s">
        <v>8502</v>
      </c>
      <c r="E2809" s="290" t="s">
        <v>25600</v>
      </c>
    </row>
    <row r="2810" spans="1:5">
      <c r="A2810" s="265" t="str">
        <f t="shared" si="43"/>
        <v>20971</v>
      </c>
      <c r="B2810" s="265">
        <v>20971</v>
      </c>
      <c r="C2810" s="265" t="s">
        <v>20372</v>
      </c>
      <c r="D2810" s="265" t="s">
        <v>8502</v>
      </c>
      <c r="E2810" s="290" t="s">
        <v>9172</v>
      </c>
    </row>
    <row r="2811" spans="1:5">
      <c r="A2811" s="265" t="str">
        <f t="shared" si="43"/>
        <v>20972</v>
      </c>
      <c r="B2811" s="265">
        <v>20972</v>
      </c>
      <c r="C2811" s="265" t="s">
        <v>23207</v>
      </c>
      <c r="D2811" s="265" t="s">
        <v>8502</v>
      </c>
      <c r="E2811" s="290" t="s">
        <v>26969</v>
      </c>
    </row>
    <row r="2812" spans="1:5">
      <c r="A2812" s="265" t="str">
        <f t="shared" si="43"/>
        <v>20973</v>
      </c>
      <c r="B2812" s="265">
        <v>20973</v>
      </c>
      <c r="C2812" s="265" t="s">
        <v>24455</v>
      </c>
      <c r="D2812" s="265" t="s">
        <v>8502</v>
      </c>
      <c r="E2812" s="290" t="s">
        <v>26970</v>
      </c>
    </row>
    <row r="2813" spans="1:5">
      <c r="A2813" s="265" t="str">
        <f t="shared" si="43"/>
        <v>20974</v>
      </c>
      <c r="B2813" s="265">
        <v>20974</v>
      </c>
      <c r="C2813" s="265" t="s">
        <v>24456</v>
      </c>
      <c r="D2813" s="265" t="s">
        <v>8502</v>
      </c>
      <c r="E2813" s="290" t="s">
        <v>26971</v>
      </c>
    </row>
    <row r="2814" spans="1:5">
      <c r="A2814" s="265" t="str">
        <f t="shared" si="43"/>
        <v>20975</v>
      </c>
      <c r="B2814" s="265">
        <v>20975</v>
      </c>
      <c r="C2814" s="265" t="s">
        <v>19322</v>
      </c>
      <c r="D2814" s="265" t="s">
        <v>8502</v>
      </c>
      <c r="E2814" s="290" t="s">
        <v>8991</v>
      </c>
    </row>
    <row r="2815" spans="1:5">
      <c r="A2815" s="265" t="str">
        <f t="shared" si="43"/>
        <v>20976</v>
      </c>
      <c r="B2815" s="265">
        <v>20976</v>
      </c>
      <c r="C2815" s="265" t="s">
        <v>19323</v>
      </c>
      <c r="D2815" s="265" t="s">
        <v>8502</v>
      </c>
      <c r="E2815" s="290" t="s">
        <v>17706</v>
      </c>
    </row>
    <row r="2816" spans="1:5">
      <c r="A2816" s="265" t="str">
        <f t="shared" si="43"/>
        <v>20977</v>
      </c>
      <c r="B2816" s="265">
        <v>20977</v>
      </c>
      <c r="C2816" s="265" t="s">
        <v>21327</v>
      </c>
      <c r="D2816" s="265" t="s">
        <v>8502</v>
      </c>
      <c r="E2816" s="290" t="s">
        <v>26972</v>
      </c>
    </row>
    <row r="2817" spans="1:5">
      <c r="A2817" s="265" t="str">
        <f t="shared" si="43"/>
        <v>20980</v>
      </c>
      <c r="B2817" s="265">
        <v>20980</v>
      </c>
      <c r="C2817" s="265" t="s">
        <v>24074</v>
      </c>
      <c r="D2817" s="265" t="s">
        <v>8510</v>
      </c>
      <c r="E2817" s="290" t="s">
        <v>24075</v>
      </c>
    </row>
    <row r="2818" spans="1:5">
      <c r="A2818" s="265" t="str">
        <f t="shared" si="43"/>
        <v>20984</v>
      </c>
      <c r="B2818" s="265">
        <v>20984</v>
      </c>
      <c r="C2818" s="265" t="s">
        <v>24051</v>
      </c>
      <c r="D2818" s="265" t="s">
        <v>8510</v>
      </c>
      <c r="E2818" s="290" t="s">
        <v>24052</v>
      </c>
    </row>
    <row r="2819" spans="1:5">
      <c r="A2819" s="265" t="str">
        <f t="shared" ref="A2819:A2882" si="44">IF(ISERROR(SEARCH("/",B2819)=6),TRIM(CLEAN(B2819)),IF(SEARCH("/",B2819)=6,IF(LEN(TRIM(CLEAN(B2819)))=7,LEFT(TRIM(CLEAN(B2819)),6)&amp;"00"&amp;RIGHT(TRIM(CLEAN(B2819)),1),LEFT(TRIM(CLEAN(B2819)),6)&amp;"0"&amp;RIGHT(TRIM(CLEAN(B2819)),2)),TRIM(CLEAN(B2819))))</f>
        <v>20989</v>
      </c>
      <c r="B2819" s="265">
        <v>20989</v>
      </c>
      <c r="C2819" s="265" t="s">
        <v>24046</v>
      </c>
      <c r="D2819" s="265" t="s">
        <v>8510</v>
      </c>
      <c r="E2819" s="290" t="s">
        <v>24047</v>
      </c>
    </row>
    <row r="2820" spans="1:5">
      <c r="A2820" s="265" t="str">
        <f t="shared" si="44"/>
        <v>20994</v>
      </c>
      <c r="B2820" s="265">
        <v>20994</v>
      </c>
      <c r="C2820" s="265" t="s">
        <v>24066</v>
      </c>
      <c r="D2820" s="265" t="s">
        <v>8510</v>
      </c>
      <c r="E2820" s="290" t="s">
        <v>24067</v>
      </c>
    </row>
    <row r="2821" spans="1:5">
      <c r="A2821" s="265" t="str">
        <f t="shared" si="44"/>
        <v>20995</v>
      </c>
      <c r="B2821" s="265">
        <v>20995</v>
      </c>
      <c r="C2821" s="265" t="s">
        <v>24070</v>
      </c>
      <c r="D2821" s="265" t="s">
        <v>8510</v>
      </c>
      <c r="E2821" s="290" t="s">
        <v>24071</v>
      </c>
    </row>
    <row r="2822" spans="1:5">
      <c r="A2822" s="265" t="str">
        <f t="shared" si="44"/>
        <v>20999</v>
      </c>
      <c r="B2822" s="265">
        <v>20999</v>
      </c>
      <c r="C2822" s="265" t="s">
        <v>24031</v>
      </c>
      <c r="D2822" s="265" t="s">
        <v>8510</v>
      </c>
      <c r="E2822" s="290" t="s">
        <v>17674</v>
      </c>
    </row>
    <row r="2823" spans="1:5">
      <c r="A2823" s="265" t="str">
        <f t="shared" si="44"/>
        <v>21001</v>
      </c>
      <c r="B2823" s="265">
        <v>21001</v>
      </c>
      <c r="C2823" s="265" t="s">
        <v>24032</v>
      </c>
      <c r="D2823" s="265" t="s">
        <v>8510</v>
      </c>
      <c r="E2823" s="290" t="s">
        <v>18835</v>
      </c>
    </row>
    <row r="2824" spans="1:5">
      <c r="A2824" s="265" t="str">
        <f t="shared" si="44"/>
        <v>21003</v>
      </c>
      <c r="B2824" s="265">
        <v>21003</v>
      </c>
      <c r="C2824" s="265" t="s">
        <v>24033</v>
      </c>
      <c r="D2824" s="265" t="s">
        <v>8510</v>
      </c>
      <c r="E2824" s="290" t="s">
        <v>25592</v>
      </c>
    </row>
    <row r="2825" spans="1:5">
      <c r="A2825" s="265" t="str">
        <f t="shared" si="44"/>
        <v>21006</v>
      </c>
      <c r="B2825" s="265">
        <v>21006</v>
      </c>
      <c r="C2825" s="265" t="s">
        <v>24035</v>
      </c>
      <c r="D2825" s="265" t="s">
        <v>8510</v>
      </c>
      <c r="E2825" s="290" t="s">
        <v>25550</v>
      </c>
    </row>
    <row r="2826" spans="1:5">
      <c r="A2826" s="265" t="str">
        <f t="shared" si="44"/>
        <v>21008</v>
      </c>
      <c r="B2826" s="265">
        <v>21008</v>
      </c>
      <c r="C2826" s="265" t="s">
        <v>24079</v>
      </c>
      <c r="D2826" s="265" t="s">
        <v>8510</v>
      </c>
      <c r="E2826" s="290" t="s">
        <v>13926</v>
      </c>
    </row>
    <row r="2827" spans="1:5">
      <c r="A2827" s="265" t="str">
        <f t="shared" si="44"/>
        <v>21009</v>
      </c>
      <c r="B2827" s="265">
        <v>21009</v>
      </c>
      <c r="C2827" s="265" t="s">
        <v>24081</v>
      </c>
      <c r="D2827" s="265" t="s">
        <v>8510</v>
      </c>
      <c r="E2827" s="290" t="s">
        <v>26010</v>
      </c>
    </row>
    <row r="2828" spans="1:5">
      <c r="A2828" s="265" t="str">
        <f t="shared" si="44"/>
        <v>21010</v>
      </c>
      <c r="B2828" s="265">
        <v>21010</v>
      </c>
      <c r="C2828" s="265" t="s">
        <v>24082</v>
      </c>
      <c r="D2828" s="265" t="s">
        <v>8510</v>
      </c>
      <c r="E2828" s="290" t="s">
        <v>24996</v>
      </c>
    </row>
    <row r="2829" spans="1:5">
      <c r="A2829" s="265" t="str">
        <f t="shared" si="44"/>
        <v>21011</v>
      </c>
      <c r="B2829" s="265">
        <v>21011</v>
      </c>
      <c r="C2829" s="265" t="s">
        <v>24084</v>
      </c>
      <c r="D2829" s="265" t="s">
        <v>8510</v>
      </c>
      <c r="E2829" s="290" t="s">
        <v>26973</v>
      </c>
    </row>
    <row r="2830" spans="1:5">
      <c r="A2830" s="265" t="str">
        <f t="shared" si="44"/>
        <v>21012</v>
      </c>
      <c r="B2830" s="265">
        <v>21012</v>
      </c>
      <c r="C2830" s="265" t="s">
        <v>24085</v>
      </c>
      <c r="D2830" s="265" t="s">
        <v>8510</v>
      </c>
      <c r="E2830" s="290" t="s">
        <v>25395</v>
      </c>
    </row>
    <row r="2831" spans="1:5">
      <c r="A2831" s="265" t="str">
        <f t="shared" si="44"/>
        <v>21013</v>
      </c>
      <c r="B2831" s="265">
        <v>21013</v>
      </c>
      <c r="C2831" s="265" t="s">
        <v>24086</v>
      </c>
      <c r="D2831" s="265" t="s">
        <v>8510</v>
      </c>
      <c r="E2831" s="290" t="s">
        <v>19007</v>
      </c>
    </row>
    <row r="2832" spans="1:5">
      <c r="A2832" s="265" t="str">
        <f t="shared" si="44"/>
        <v>21014</v>
      </c>
      <c r="B2832" s="265">
        <v>21014</v>
      </c>
      <c r="C2832" s="265" t="s">
        <v>24087</v>
      </c>
      <c r="D2832" s="265" t="s">
        <v>8510</v>
      </c>
      <c r="E2832" s="290" t="s">
        <v>25543</v>
      </c>
    </row>
    <row r="2833" spans="1:5">
      <c r="A2833" s="265" t="str">
        <f t="shared" si="44"/>
        <v>21015</v>
      </c>
      <c r="B2833" s="265">
        <v>21015</v>
      </c>
      <c r="C2833" s="265" t="s">
        <v>24088</v>
      </c>
      <c r="D2833" s="265" t="s">
        <v>8510</v>
      </c>
      <c r="E2833" s="290" t="s">
        <v>26974</v>
      </c>
    </row>
    <row r="2834" spans="1:5">
      <c r="A2834" s="265" t="str">
        <f t="shared" si="44"/>
        <v>21016</v>
      </c>
      <c r="B2834" s="265">
        <v>21016</v>
      </c>
      <c r="C2834" s="265" t="s">
        <v>24078</v>
      </c>
      <c r="D2834" s="265" t="s">
        <v>8510</v>
      </c>
      <c r="E2834" s="290" t="s">
        <v>26975</v>
      </c>
    </row>
    <row r="2835" spans="1:5">
      <c r="A2835" s="265" t="str">
        <f t="shared" si="44"/>
        <v>21019</v>
      </c>
      <c r="B2835" s="265">
        <v>21019</v>
      </c>
      <c r="C2835" s="265" t="s">
        <v>24036</v>
      </c>
      <c r="D2835" s="265" t="s">
        <v>8510</v>
      </c>
      <c r="E2835" s="290" t="s">
        <v>17013</v>
      </c>
    </row>
    <row r="2836" spans="1:5">
      <c r="A2836" s="265" t="str">
        <f t="shared" si="44"/>
        <v>21021</v>
      </c>
      <c r="B2836" s="265">
        <v>21021</v>
      </c>
      <c r="C2836" s="265" t="s">
        <v>24038</v>
      </c>
      <c r="D2836" s="265" t="s">
        <v>8510</v>
      </c>
      <c r="E2836" s="290" t="s">
        <v>26976</v>
      </c>
    </row>
    <row r="2837" spans="1:5">
      <c r="A2837" s="265" t="str">
        <f t="shared" si="44"/>
        <v>21024</v>
      </c>
      <c r="B2837" s="265">
        <v>21024</v>
      </c>
      <c r="C2837" s="265" t="s">
        <v>24039</v>
      </c>
      <c r="D2837" s="265" t="s">
        <v>8510</v>
      </c>
      <c r="E2837" s="290" t="s">
        <v>25069</v>
      </c>
    </row>
    <row r="2838" spans="1:5">
      <c r="A2838" s="265" t="str">
        <f t="shared" si="44"/>
        <v>21029</v>
      </c>
      <c r="B2838" s="265">
        <v>21029</v>
      </c>
      <c r="C2838" s="265" t="s">
        <v>22364</v>
      </c>
      <c r="D2838" s="265" t="s">
        <v>8502</v>
      </c>
      <c r="E2838" s="290" t="s">
        <v>26977</v>
      </c>
    </row>
    <row r="2839" spans="1:5">
      <c r="A2839" s="265" t="str">
        <f t="shared" si="44"/>
        <v>21030</v>
      </c>
      <c r="B2839" s="265">
        <v>21030</v>
      </c>
      <c r="C2839" s="265" t="s">
        <v>22365</v>
      </c>
      <c r="D2839" s="265" t="s">
        <v>8502</v>
      </c>
      <c r="E2839" s="290" t="s">
        <v>26978</v>
      </c>
    </row>
    <row r="2840" spans="1:5">
      <c r="A2840" s="265" t="str">
        <f t="shared" si="44"/>
        <v>21031</v>
      </c>
      <c r="B2840" s="265">
        <v>21031</v>
      </c>
      <c r="C2840" s="265" t="s">
        <v>22366</v>
      </c>
      <c r="D2840" s="265" t="s">
        <v>8502</v>
      </c>
      <c r="E2840" s="290" t="s">
        <v>26979</v>
      </c>
    </row>
    <row r="2841" spans="1:5">
      <c r="A2841" s="265" t="str">
        <f t="shared" si="44"/>
        <v>21032</v>
      </c>
      <c r="B2841" s="265">
        <v>21032</v>
      </c>
      <c r="C2841" s="265" t="s">
        <v>22367</v>
      </c>
      <c r="D2841" s="265" t="s">
        <v>8502</v>
      </c>
      <c r="E2841" s="290" t="s">
        <v>26980</v>
      </c>
    </row>
    <row r="2842" spans="1:5">
      <c r="A2842" s="265" t="str">
        <f t="shared" si="44"/>
        <v>21034</v>
      </c>
      <c r="B2842" s="265">
        <v>21034</v>
      </c>
      <c r="C2842" s="265" t="s">
        <v>22372</v>
      </c>
      <c r="D2842" s="265" t="s">
        <v>8502</v>
      </c>
      <c r="E2842" s="290" t="s">
        <v>26981</v>
      </c>
    </row>
    <row r="2843" spans="1:5">
      <c r="A2843" s="265" t="str">
        <f t="shared" si="44"/>
        <v>21036</v>
      </c>
      <c r="B2843" s="265">
        <v>21036</v>
      </c>
      <c r="C2843" s="265" t="s">
        <v>22374</v>
      </c>
      <c r="D2843" s="265" t="s">
        <v>8502</v>
      </c>
      <c r="E2843" s="290" t="s">
        <v>26540</v>
      </c>
    </row>
    <row r="2844" spans="1:5">
      <c r="A2844" s="265" t="str">
        <f t="shared" si="44"/>
        <v>21037</v>
      </c>
      <c r="B2844" s="265">
        <v>21037</v>
      </c>
      <c r="C2844" s="265" t="s">
        <v>22375</v>
      </c>
      <c r="D2844" s="265" t="s">
        <v>8502</v>
      </c>
      <c r="E2844" s="290" t="s">
        <v>26982</v>
      </c>
    </row>
    <row r="2845" spans="1:5">
      <c r="A2845" s="265" t="str">
        <f t="shared" si="44"/>
        <v>21040</v>
      </c>
      <c r="B2845" s="265">
        <v>21040</v>
      </c>
      <c r="C2845" s="265" t="s">
        <v>23414</v>
      </c>
      <c r="D2845" s="265" t="s">
        <v>8502</v>
      </c>
      <c r="E2845" s="290" t="s">
        <v>17063</v>
      </c>
    </row>
    <row r="2846" spans="1:5">
      <c r="A2846" s="265" t="str">
        <f t="shared" si="44"/>
        <v>21041</v>
      </c>
      <c r="B2846" s="265">
        <v>21041</v>
      </c>
      <c r="C2846" s="265" t="s">
        <v>23415</v>
      </c>
      <c r="D2846" s="265" t="s">
        <v>8502</v>
      </c>
      <c r="E2846" s="290" t="s">
        <v>8733</v>
      </c>
    </row>
    <row r="2847" spans="1:5">
      <c r="A2847" s="265" t="str">
        <f t="shared" si="44"/>
        <v>21042</v>
      </c>
      <c r="B2847" s="265">
        <v>21042</v>
      </c>
      <c r="C2847" s="265" t="s">
        <v>23418</v>
      </c>
      <c r="D2847" s="265" t="s">
        <v>8502</v>
      </c>
      <c r="E2847" s="290" t="s">
        <v>8699</v>
      </c>
    </row>
    <row r="2848" spans="1:5">
      <c r="A2848" s="265" t="str">
        <f t="shared" si="44"/>
        <v>21043</v>
      </c>
      <c r="B2848" s="265">
        <v>21043</v>
      </c>
      <c r="C2848" s="265" t="s">
        <v>23417</v>
      </c>
      <c r="D2848" s="265" t="s">
        <v>8502</v>
      </c>
      <c r="E2848" s="290" t="s">
        <v>17064</v>
      </c>
    </row>
    <row r="2849" spans="1:5">
      <c r="A2849" s="265" t="str">
        <f t="shared" si="44"/>
        <v>21044</v>
      </c>
      <c r="B2849" s="265">
        <v>21044</v>
      </c>
      <c r="C2849" s="265" t="s">
        <v>23412</v>
      </c>
      <c r="D2849" s="265" t="s">
        <v>8502</v>
      </c>
      <c r="E2849" s="290" t="s">
        <v>14920</v>
      </c>
    </row>
    <row r="2850" spans="1:5">
      <c r="A2850" s="265" t="str">
        <f t="shared" si="44"/>
        <v>21045</v>
      </c>
      <c r="B2850" s="265">
        <v>21045</v>
      </c>
      <c r="C2850" s="265" t="s">
        <v>23413</v>
      </c>
      <c r="D2850" s="265" t="s">
        <v>8502</v>
      </c>
      <c r="E2850" s="290" t="s">
        <v>14686</v>
      </c>
    </row>
    <row r="2851" spans="1:5">
      <c r="A2851" s="265" t="str">
        <f t="shared" si="44"/>
        <v>21047</v>
      </c>
      <c r="B2851" s="265">
        <v>21047</v>
      </c>
      <c r="C2851" s="265" t="s">
        <v>23416</v>
      </c>
      <c r="D2851" s="265" t="s">
        <v>8502</v>
      </c>
      <c r="E2851" s="290" t="s">
        <v>16889</v>
      </c>
    </row>
    <row r="2852" spans="1:5">
      <c r="A2852" s="265" t="str">
        <f t="shared" si="44"/>
        <v>21059</v>
      </c>
      <c r="B2852" s="265">
        <v>21059</v>
      </c>
      <c r="C2852" s="265" t="s">
        <v>23166</v>
      </c>
      <c r="D2852" s="265" t="s">
        <v>8502</v>
      </c>
      <c r="E2852" s="290" t="s">
        <v>17056</v>
      </c>
    </row>
    <row r="2853" spans="1:5">
      <c r="A2853" s="265" t="str">
        <f t="shared" si="44"/>
        <v>21060</v>
      </c>
      <c r="B2853" s="265">
        <v>21060</v>
      </c>
      <c r="C2853" s="265" t="s">
        <v>23168</v>
      </c>
      <c r="D2853" s="265" t="s">
        <v>8502</v>
      </c>
      <c r="E2853" s="290" t="s">
        <v>17059</v>
      </c>
    </row>
    <row r="2854" spans="1:5">
      <c r="A2854" s="265" t="str">
        <f t="shared" si="44"/>
        <v>21061</v>
      </c>
      <c r="B2854" s="265">
        <v>21061</v>
      </c>
      <c r="C2854" s="265" t="s">
        <v>23169</v>
      </c>
      <c r="D2854" s="265" t="s">
        <v>8502</v>
      </c>
      <c r="E2854" s="290" t="s">
        <v>16757</v>
      </c>
    </row>
    <row r="2855" spans="1:5">
      <c r="A2855" s="265" t="str">
        <f t="shared" si="44"/>
        <v>21062</v>
      </c>
      <c r="B2855" s="265">
        <v>21062</v>
      </c>
      <c r="C2855" s="265" t="s">
        <v>23170</v>
      </c>
      <c r="D2855" s="265" t="s">
        <v>8502</v>
      </c>
      <c r="E2855" s="290" t="s">
        <v>17060</v>
      </c>
    </row>
    <row r="2856" spans="1:5">
      <c r="A2856" s="265" t="str">
        <f t="shared" si="44"/>
        <v>21071</v>
      </c>
      <c r="B2856" s="265">
        <v>21071</v>
      </c>
      <c r="C2856" s="265" t="s">
        <v>23495</v>
      </c>
      <c r="D2856" s="265" t="s">
        <v>8502</v>
      </c>
      <c r="E2856" s="290" t="s">
        <v>17074</v>
      </c>
    </row>
    <row r="2857" spans="1:5">
      <c r="A2857" s="265" t="str">
        <f t="shared" si="44"/>
        <v>21090</v>
      </c>
      <c r="B2857" s="265">
        <v>21090</v>
      </c>
      <c r="C2857" s="265" t="s">
        <v>23492</v>
      </c>
      <c r="D2857" s="265" t="s">
        <v>8502</v>
      </c>
      <c r="E2857" s="290" t="s">
        <v>17071</v>
      </c>
    </row>
    <row r="2858" spans="1:5">
      <c r="A2858" s="265" t="str">
        <f t="shared" si="44"/>
        <v>21092</v>
      </c>
      <c r="B2858" s="265">
        <v>21092</v>
      </c>
      <c r="C2858" s="265" t="s">
        <v>24523</v>
      </c>
      <c r="D2858" s="265" t="s">
        <v>8502</v>
      </c>
      <c r="E2858" s="290" t="s">
        <v>18587</v>
      </c>
    </row>
    <row r="2859" spans="1:5">
      <c r="A2859" s="265" t="str">
        <f t="shared" si="44"/>
        <v>21100</v>
      </c>
      <c r="B2859" s="265">
        <v>21100</v>
      </c>
      <c r="C2859" s="265" t="s">
        <v>19355</v>
      </c>
      <c r="D2859" s="265" t="s">
        <v>8502</v>
      </c>
      <c r="E2859" s="290" t="s">
        <v>26983</v>
      </c>
    </row>
    <row r="2860" spans="1:5">
      <c r="A2860" s="265" t="str">
        <f t="shared" si="44"/>
        <v>21101</v>
      </c>
      <c r="B2860" s="265">
        <v>21101</v>
      </c>
      <c r="C2860" s="265" t="s">
        <v>23050</v>
      </c>
      <c r="D2860" s="265" t="s">
        <v>8502</v>
      </c>
      <c r="E2860" s="290" t="s">
        <v>16912</v>
      </c>
    </row>
    <row r="2861" spans="1:5">
      <c r="A2861" s="265" t="str">
        <f t="shared" si="44"/>
        <v>21102</v>
      </c>
      <c r="B2861" s="265">
        <v>21102</v>
      </c>
      <c r="C2861" s="265" t="s">
        <v>23049</v>
      </c>
      <c r="D2861" s="265" t="s">
        <v>8502</v>
      </c>
      <c r="E2861" s="290" t="s">
        <v>26984</v>
      </c>
    </row>
    <row r="2862" spans="1:5">
      <c r="A2862" s="265" t="str">
        <f t="shared" si="44"/>
        <v>21106</v>
      </c>
      <c r="B2862" s="265">
        <v>21106</v>
      </c>
      <c r="C2862" s="265" t="s">
        <v>21972</v>
      </c>
      <c r="D2862" s="265" t="s">
        <v>8506</v>
      </c>
      <c r="E2862" s="290" t="s">
        <v>17607</v>
      </c>
    </row>
    <row r="2863" spans="1:5">
      <c r="A2863" s="265" t="str">
        <f t="shared" si="44"/>
        <v>21107</v>
      </c>
      <c r="B2863" s="265">
        <v>21107</v>
      </c>
      <c r="C2863" s="265" t="s">
        <v>24582</v>
      </c>
      <c r="D2863" s="265" t="s">
        <v>8500</v>
      </c>
      <c r="E2863" s="290" t="s">
        <v>26985</v>
      </c>
    </row>
    <row r="2864" spans="1:5">
      <c r="A2864" s="265" t="str">
        <f t="shared" si="44"/>
        <v>21108</v>
      </c>
      <c r="B2864" s="265">
        <v>21108</v>
      </c>
      <c r="C2864" s="265" t="s">
        <v>22905</v>
      </c>
      <c r="D2864" s="265" t="s">
        <v>8500</v>
      </c>
      <c r="E2864" s="290" t="s">
        <v>26986</v>
      </c>
    </row>
    <row r="2865" spans="1:5">
      <c r="A2865" s="265" t="str">
        <f t="shared" si="44"/>
        <v>21109</v>
      </c>
      <c r="B2865" s="265">
        <v>21109</v>
      </c>
      <c r="C2865" s="265" t="s">
        <v>22513</v>
      </c>
      <c r="D2865" s="265" t="s">
        <v>8502</v>
      </c>
      <c r="E2865" s="290" t="s">
        <v>21563</v>
      </c>
    </row>
    <row r="2866" spans="1:5">
      <c r="A2866" s="265" t="str">
        <f t="shared" si="44"/>
        <v>21112</v>
      </c>
      <c r="B2866" s="265">
        <v>21112</v>
      </c>
      <c r="C2866" s="265" t="s">
        <v>24475</v>
      </c>
      <c r="D2866" s="265" t="s">
        <v>8502</v>
      </c>
      <c r="E2866" s="290" t="s">
        <v>26987</v>
      </c>
    </row>
    <row r="2867" spans="1:5">
      <c r="A2867" s="265" t="str">
        <f t="shared" si="44"/>
        <v>21114</v>
      </c>
      <c r="B2867" s="265">
        <v>21114</v>
      </c>
      <c r="C2867" s="265" t="s">
        <v>19240</v>
      </c>
      <c r="D2867" s="265" t="s">
        <v>8502</v>
      </c>
      <c r="E2867" s="290" t="s">
        <v>16419</v>
      </c>
    </row>
    <row r="2868" spans="1:5">
      <c r="A2868" s="265" t="str">
        <f t="shared" si="44"/>
        <v>21116</v>
      </c>
      <c r="B2868" s="265">
        <v>21116</v>
      </c>
      <c r="C2868" s="265" t="s">
        <v>23564</v>
      </c>
      <c r="D2868" s="265" t="s">
        <v>8502</v>
      </c>
      <c r="E2868" s="290" t="s">
        <v>26988</v>
      </c>
    </row>
    <row r="2869" spans="1:5">
      <c r="A2869" s="265" t="str">
        <f t="shared" si="44"/>
        <v>21118</v>
      </c>
      <c r="B2869" s="265">
        <v>21118</v>
      </c>
      <c r="C2869" s="265" t="s">
        <v>21698</v>
      </c>
      <c r="D2869" s="265" t="s">
        <v>8502</v>
      </c>
      <c r="E2869" s="290" t="s">
        <v>8681</v>
      </c>
    </row>
    <row r="2870" spans="1:5">
      <c r="A2870" s="265" t="str">
        <f t="shared" si="44"/>
        <v>21119</v>
      </c>
      <c r="B2870" s="265">
        <v>21119</v>
      </c>
      <c r="C2870" s="265" t="s">
        <v>22102</v>
      </c>
      <c r="D2870" s="265" t="s">
        <v>8502</v>
      </c>
      <c r="E2870" s="290" t="s">
        <v>8831</v>
      </c>
    </row>
    <row r="2871" spans="1:5">
      <c r="A2871" s="265" t="str">
        <f t="shared" si="44"/>
        <v>21120</v>
      </c>
      <c r="B2871" s="265">
        <v>21120</v>
      </c>
      <c r="C2871" s="265" t="s">
        <v>22232</v>
      </c>
      <c r="D2871" s="265" t="s">
        <v>8502</v>
      </c>
      <c r="E2871" s="290" t="s">
        <v>26136</v>
      </c>
    </row>
    <row r="2872" spans="1:5">
      <c r="A2872" s="265" t="str">
        <f t="shared" si="44"/>
        <v>21121</v>
      </c>
      <c r="B2872" s="265">
        <v>21121</v>
      </c>
      <c r="C2872" s="265" t="s">
        <v>23524</v>
      </c>
      <c r="D2872" s="265" t="s">
        <v>8502</v>
      </c>
      <c r="E2872" s="290" t="s">
        <v>23661</v>
      </c>
    </row>
    <row r="2873" spans="1:5">
      <c r="A2873" s="265" t="str">
        <f t="shared" si="44"/>
        <v>21123</v>
      </c>
      <c r="B2873" s="265">
        <v>21123</v>
      </c>
      <c r="C2873" s="265" t="s">
        <v>24111</v>
      </c>
      <c r="D2873" s="265" t="s">
        <v>8510</v>
      </c>
      <c r="E2873" s="290" t="s">
        <v>9487</v>
      </c>
    </row>
    <row r="2874" spans="1:5">
      <c r="A2874" s="265" t="str">
        <f t="shared" si="44"/>
        <v>21124</v>
      </c>
      <c r="B2874" s="265">
        <v>21124</v>
      </c>
      <c r="C2874" s="265" t="s">
        <v>24112</v>
      </c>
      <c r="D2874" s="265" t="s">
        <v>8510</v>
      </c>
      <c r="E2874" s="290" t="s">
        <v>9188</v>
      </c>
    </row>
    <row r="2875" spans="1:5">
      <c r="A2875" s="265" t="str">
        <f t="shared" si="44"/>
        <v>21125</v>
      </c>
      <c r="B2875" s="265">
        <v>21125</v>
      </c>
      <c r="C2875" s="265" t="s">
        <v>24113</v>
      </c>
      <c r="D2875" s="265" t="s">
        <v>8510</v>
      </c>
      <c r="E2875" s="290" t="s">
        <v>9348</v>
      </c>
    </row>
    <row r="2876" spans="1:5">
      <c r="A2876" s="265" t="str">
        <f t="shared" si="44"/>
        <v>21127</v>
      </c>
      <c r="B2876" s="265">
        <v>21127</v>
      </c>
      <c r="C2876" s="265" t="s">
        <v>21444</v>
      </c>
      <c r="D2876" s="265" t="s">
        <v>8502</v>
      </c>
      <c r="E2876" s="290" t="s">
        <v>8760</v>
      </c>
    </row>
    <row r="2877" spans="1:5">
      <c r="A2877" s="265" t="str">
        <f t="shared" si="44"/>
        <v>21128</v>
      </c>
      <c r="B2877" s="265">
        <v>21128</v>
      </c>
      <c r="C2877" s="265" t="s">
        <v>19078</v>
      </c>
      <c r="D2877" s="265" t="s">
        <v>8510</v>
      </c>
      <c r="E2877" s="290" t="s">
        <v>11724</v>
      </c>
    </row>
    <row r="2878" spans="1:5">
      <c r="A2878" s="265" t="str">
        <f t="shared" si="44"/>
        <v>21130</v>
      </c>
      <c r="B2878" s="265">
        <v>21130</v>
      </c>
      <c r="C2878" s="265" t="s">
        <v>19079</v>
      </c>
      <c r="D2878" s="265" t="s">
        <v>8510</v>
      </c>
      <c r="E2878" s="290" t="s">
        <v>26989</v>
      </c>
    </row>
    <row r="2879" spans="1:5">
      <c r="A2879" s="265" t="str">
        <f t="shared" si="44"/>
        <v>21135</v>
      </c>
      <c r="B2879" s="265">
        <v>21135</v>
      </c>
      <c r="C2879" s="265" t="s">
        <v>19080</v>
      </c>
      <c r="D2879" s="265" t="s">
        <v>8510</v>
      </c>
      <c r="E2879" s="290" t="s">
        <v>26990</v>
      </c>
    </row>
    <row r="2880" spans="1:5">
      <c r="A2880" s="265" t="str">
        <f t="shared" si="44"/>
        <v>21136</v>
      </c>
      <c r="B2880" s="265">
        <v>21136</v>
      </c>
      <c r="C2880" s="265" t="s">
        <v>19077</v>
      </c>
      <c r="D2880" s="265" t="s">
        <v>8510</v>
      </c>
      <c r="E2880" s="290" t="s">
        <v>16477</v>
      </c>
    </row>
    <row r="2881" spans="1:5">
      <c r="A2881" s="265" t="str">
        <f t="shared" si="44"/>
        <v>21137</v>
      </c>
      <c r="B2881" s="265">
        <v>21137</v>
      </c>
      <c r="C2881" s="265" t="s">
        <v>21166</v>
      </c>
      <c r="D2881" s="265" t="s">
        <v>8510</v>
      </c>
      <c r="E2881" s="290" t="s">
        <v>13084</v>
      </c>
    </row>
    <row r="2882" spans="1:5">
      <c r="A2882" s="265" t="str">
        <f t="shared" si="44"/>
        <v>21138</v>
      </c>
      <c r="B2882" s="265">
        <v>21138</v>
      </c>
      <c r="C2882" s="265" t="s">
        <v>22568</v>
      </c>
      <c r="D2882" s="265" t="s">
        <v>8510</v>
      </c>
      <c r="E2882" s="290" t="s">
        <v>9323</v>
      </c>
    </row>
    <row r="2883" spans="1:5">
      <c r="A2883" s="265" t="str">
        <f t="shared" ref="A2883:A2946" si="45">IF(ISERROR(SEARCH("/",B2883)=6),TRIM(CLEAN(B2883)),IF(SEARCH("/",B2883)=6,IF(LEN(TRIM(CLEAN(B2883)))=7,LEFT(TRIM(CLEAN(B2883)),6)&amp;"00"&amp;RIGHT(TRIM(CLEAN(B2883)),1),LEFT(TRIM(CLEAN(B2883)),6)&amp;"0"&amp;RIGHT(TRIM(CLEAN(B2883)),2)),TRIM(CLEAN(B2883))))</f>
        <v>21141</v>
      </c>
      <c r="B2883" s="265">
        <v>21141</v>
      </c>
      <c r="C2883" s="265" t="s">
        <v>23787</v>
      </c>
      <c r="D2883" s="265" t="s">
        <v>8500</v>
      </c>
      <c r="E2883" s="290" t="s">
        <v>9385</v>
      </c>
    </row>
    <row r="2884" spans="1:5">
      <c r="A2884" s="265" t="str">
        <f t="shared" si="45"/>
        <v>21142</v>
      </c>
      <c r="B2884" s="265">
        <v>21142</v>
      </c>
      <c r="C2884" s="265" t="s">
        <v>21315</v>
      </c>
      <c r="D2884" s="265" t="s">
        <v>8502</v>
      </c>
      <c r="E2884" s="290" t="s">
        <v>26991</v>
      </c>
    </row>
    <row r="2885" spans="1:5">
      <c r="A2885" s="265" t="str">
        <f t="shared" si="45"/>
        <v>21147</v>
      </c>
      <c r="B2885" s="265">
        <v>21147</v>
      </c>
      <c r="C2885" s="265" t="s">
        <v>24048</v>
      </c>
      <c r="D2885" s="265" t="s">
        <v>8510</v>
      </c>
      <c r="E2885" s="290" t="s">
        <v>20810</v>
      </c>
    </row>
    <row r="2886" spans="1:5">
      <c r="A2886" s="265" t="str">
        <f t="shared" si="45"/>
        <v>21148</v>
      </c>
      <c r="B2886" s="265">
        <v>21148</v>
      </c>
      <c r="C2886" s="265" t="s">
        <v>24049</v>
      </c>
      <c r="D2886" s="265" t="s">
        <v>8510</v>
      </c>
      <c r="E2886" s="290" t="s">
        <v>24050</v>
      </c>
    </row>
    <row r="2887" spans="1:5">
      <c r="A2887" s="265" t="str">
        <f t="shared" si="45"/>
        <v>21150</v>
      </c>
      <c r="B2887" s="265">
        <v>21150</v>
      </c>
      <c r="C2887" s="265" t="s">
        <v>24055</v>
      </c>
      <c r="D2887" s="265" t="s">
        <v>8510</v>
      </c>
      <c r="E2887" s="290" t="s">
        <v>24056</v>
      </c>
    </row>
    <row r="2888" spans="1:5">
      <c r="A2888" s="265" t="str">
        <f t="shared" si="45"/>
        <v>21151</v>
      </c>
      <c r="B2888" s="265">
        <v>21151</v>
      </c>
      <c r="C2888" s="265" t="s">
        <v>24061</v>
      </c>
      <c r="D2888" s="265" t="s">
        <v>8510</v>
      </c>
      <c r="E2888" s="290" t="s">
        <v>18995</v>
      </c>
    </row>
    <row r="2889" spans="1:5">
      <c r="A2889" s="265" t="str">
        <f t="shared" si="45"/>
        <v>25002</v>
      </c>
      <c r="B2889" s="265">
        <v>25002</v>
      </c>
      <c r="C2889" s="265" t="s">
        <v>19845</v>
      </c>
      <c r="D2889" s="265" t="s">
        <v>8506</v>
      </c>
      <c r="E2889" s="290" t="s">
        <v>26992</v>
      </c>
    </row>
    <row r="2890" spans="1:5">
      <c r="A2890" s="265" t="str">
        <f t="shared" si="45"/>
        <v>25003</v>
      </c>
      <c r="B2890" s="265">
        <v>25003</v>
      </c>
      <c r="C2890" s="265" t="s">
        <v>19849</v>
      </c>
      <c r="D2890" s="265" t="s">
        <v>8506</v>
      </c>
      <c r="E2890" s="290" t="s">
        <v>25087</v>
      </c>
    </row>
    <row r="2891" spans="1:5">
      <c r="A2891" s="265" t="str">
        <f t="shared" si="45"/>
        <v>25004</v>
      </c>
      <c r="B2891" s="265">
        <v>25004</v>
      </c>
      <c r="C2891" s="265" t="s">
        <v>19844</v>
      </c>
      <c r="D2891" s="265" t="s">
        <v>8506</v>
      </c>
      <c r="E2891" s="290" t="s">
        <v>25408</v>
      </c>
    </row>
    <row r="2892" spans="1:5">
      <c r="A2892" s="265" t="str">
        <f t="shared" si="45"/>
        <v>25005</v>
      </c>
      <c r="B2892" s="265">
        <v>25005</v>
      </c>
      <c r="C2892" s="265" t="s">
        <v>19848</v>
      </c>
      <c r="D2892" s="265" t="s">
        <v>8506</v>
      </c>
      <c r="E2892" s="290" t="s">
        <v>18032</v>
      </c>
    </row>
    <row r="2893" spans="1:5">
      <c r="A2893" s="265" t="str">
        <f t="shared" si="45"/>
        <v>25007</v>
      </c>
      <c r="B2893" s="265">
        <v>25007</v>
      </c>
      <c r="C2893" s="265" t="s">
        <v>23848</v>
      </c>
      <c r="D2893" s="265" t="s">
        <v>8500</v>
      </c>
      <c r="E2893" s="290" t="s">
        <v>26993</v>
      </c>
    </row>
    <row r="2894" spans="1:5">
      <c r="A2894" s="265" t="str">
        <f t="shared" si="45"/>
        <v>25013</v>
      </c>
      <c r="B2894" s="265">
        <v>25013</v>
      </c>
      <c r="C2894" s="265" t="s">
        <v>23508</v>
      </c>
      <c r="D2894" s="265" t="s">
        <v>8502</v>
      </c>
      <c r="E2894" s="290" t="s">
        <v>26994</v>
      </c>
    </row>
    <row r="2895" spans="1:5">
      <c r="A2895" s="265" t="str">
        <f t="shared" si="45"/>
        <v>25014</v>
      </c>
      <c r="B2895" s="265">
        <v>25014</v>
      </c>
      <c r="C2895" s="265" t="s">
        <v>23507</v>
      </c>
      <c r="D2895" s="265" t="s">
        <v>8502</v>
      </c>
      <c r="E2895" s="290" t="s">
        <v>26995</v>
      </c>
    </row>
    <row r="2896" spans="1:5">
      <c r="A2896" s="265" t="str">
        <f t="shared" si="45"/>
        <v>25019</v>
      </c>
      <c r="B2896" s="265">
        <v>25019</v>
      </c>
      <c r="C2896" s="265" t="s">
        <v>21597</v>
      </c>
      <c r="D2896" s="265" t="s">
        <v>8502</v>
      </c>
      <c r="E2896" s="290" t="s">
        <v>26996</v>
      </c>
    </row>
    <row r="2897" spans="1:5">
      <c r="A2897" s="265" t="str">
        <f t="shared" si="45"/>
        <v>25020</v>
      </c>
      <c r="B2897" s="265">
        <v>25020</v>
      </c>
      <c r="C2897" s="265" t="s">
        <v>24009</v>
      </c>
      <c r="D2897" s="265" t="s">
        <v>8502</v>
      </c>
      <c r="E2897" s="290" t="s">
        <v>26525</v>
      </c>
    </row>
    <row r="2898" spans="1:5">
      <c r="A2898" s="265" t="str">
        <f t="shared" si="45"/>
        <v>25067</v>
      </c>
      <c r="B2898" s="265">
        <v>25067</v>
      </c>
      <c r="C2898" s="265" t="s">
        <v>19614</v>
      </c>
      <c r="D2898" s="265" t="s">
        <v>8502</v>
      </c>
      <c r="E2898" s="290" t="s">
        <v>16663</v>
      </c>
    </row>
    <row r="2899" spans="1:5">
      <c r="A2899" s="265" t="str">
        <f t="shared" si="45"/>
        <v>25070</v>
      </c>
      <c r="B2899" s="265">
        <v>25070</v>
      </c>
      <c r="C2899" s="265" t="s">
        <v>19606</v>
      </c>
      <c r="D2899" s="265" t="s">
        <v>8502</v>
      </c>
      <c r="E2899" s="290" t="s">
        <v>16615</v>
      </c>
    </row>
    <row r="2900" spans="1:5">
      <c r="A2900" s="265" t="str">
        <f t="shared" si="45"/>
        <v>25071</v>
      </c>
      <c r="B2900" s="265">
        <v>25071</v>
      </c>
      <c r="C2900" s="265" t="s">
        <v>19616</v>
      </c>
      <c r="D2900" s="265" t="s">
        <v>8502</v>
      </c>
      <c r="E2900" s="290" t="s">
        <v>9355</v>
      </c>
    </row>
    <row r="2901" spans="1:5">
      <c r="A2901" s="265" t="str">
        <f t="shared" si="45"/>
        <v>25398</v>
      </c>
      <c r="B2901" s="265">
        <v>25398</v>
      </c>
      <c r="C2901" s="265" t="s">
        <v>20629</v>
      </c>
      <c r="D2901" s="265" t="s">
        <v>8502</v>
      </c>
      <c r="E2901" s="290" t="s">
        <v>26997</v>
      </c>
    </row>
    <row r="2902" spans="1:5">
      <c r="A2902" s="265" t="str">
        <f t="shared" si="45"/>
        <v>25399</v>
      </c>
      <c r="B2902" s="265">
        <v>25399</v>
      </c>
      <c r="C2902" s="265" t="s">
        <v>20630</v>
      </c>
      <c r="D2902" s="265" t="s">
        <v>8502</v>
      </c>
      <c r="E2902" s="290" t="s">
        <v>26998</v>
      </c>
    </row>
    <row r="2903" spans="1:5">
      <c r="A2903" s="265" t="str">
        <f t="shared" si="45"/>
        <v>25400</v>
      </c>
      <c r="B2903" s="265">
        <v>25400</v>
      </c>
      <c r="C2903" s="265" t="s">
        <v>26999</v>
      </c>
      <c r="D2903" s="265" t="s">
        <v>8502</v>
      </c>
      <c r="E2903" s="290" t="s">
        <v>27000</v>
      </c>
    </row>
    <row r="2904" spans="1:5">
      <c r="A2904" s="265" t="str">
        <f t="shared" si="45"/>
        <v>26039</v>
      </c>
      <c r="B2904" s="265">
        <v>26039</v>
      </c>
      <c r="C2904" s="265" t="s">
        <v>21082</v>
      </c>
      <c r="D2904" s="265" t="s">
        <v>8502</v>
      </c>
      <c r="E2904" s="290" t="s">
        <v>27001</v>
      </c>
    </row>
    <row r="2905" spans="1:5">
      <c r="A2905" s="265" t="str">
        <f t="shared" si="45"/>
        <v>33939</v>
      </c>
      <c r="B2905" s="265">
        <v>33939</v>
      </c>
      <c r="C2905" s="265" t="s">
        <v>19456</v>
      </c>
      <c r="D2905" s="265" t="s">
        <v>8504</v>
      </c>
      <c r="E2905" s="290" t="s">
        <v>25729</v>
      </c>
    </row>
    <row r="2906" spans="1:5">
      <c r="A2906" s="265" t="str">
        <f t="shared" si="45"/>
        <v>33952</v>
      </c>
      <c r="B2906" s="265">
        <v>33952</v>
      </c>
      <c r="C2906" s="265" t="s">
        <v>19460</v>
      </c>
      <c r="D2906" s="265" t="s">
        <v>8504</v>
      </c>
      <c r="E2906" s="290" t="s">
        <v>33792</v>
      </c>
    </row>
    <row r="2907" spans="1:5">
      <c r="A2907" s="265" t="str">
        <f t="shared" si="45"/>
        <v>33953</v>
      </c>
      <c r="B2907" s="265">
        <v>33953</v>
      </c>
      <c r="C2907" s="265" t="s">
        <v>19462</v>
      </c>
      <c r="D2907" s="265" t="s">
        <v>8504</v>
      </c>
      <c r="E2907" s="290" t="s">
        <v>34873</v>
      </c>
    </row>
    <row r="2908" spans="1:5">
      <c r="A2908" s="265" t="str">
        <f t="shared" si="45"/>
        <v>34341</v>
      </c>
      <c r="B2908" s="265">
        <v>34341</v>
      </c>
      <c r="C2908" s="265" t="s">
        <v>19135</v>
      </c>
      <c r="D2908" s="265" t="s">
        <v>8506</v>
      </c>
      <c r="E2908" s="290" t="s">
        <v>27004</v>
      </c>
    </row>
    <row r="2909" spans="1:5">
      <c r="A2909" s="265" t="str">
        <f t="shared" si="45"/>
        <v>34345</v>
      </c>
      <c r="B2909" s="265">
        <v>34345</v>
      </c>
      <c r="C2909" s="265" t="s">
        <v>24608</v>
      </c>
      <c r="D2909" s="265" t="s">
        <v>8504</v>
      </c>
      <c r="E2909" s="290" t="s">
        <v>8911</v>
      </c>
    </row>
    <row r="2910" spans="1:5">
      <c r="A2910" s="265" t="str">
        <f t="shared" si="45"/>
        <v>34347</v>
      </c>
      <c r="B2910" s="265">
        <v>34347</v>
      </c>
      <c r="C2910" s="265" t="s">
        <v>20429</v>
      </c>
      <c r="D2910" s="265" t="s">
        <v>8510</v>
      </c>
      <c r="E2910" s="290" t="s">
        <v>8795</v>
      </c>
    </row>
    <row r="2911" spans="1:5">
      <c r="A2911" s="265" t="str">
        <f t="shared" si="45"/>
        <v>34348</v>
      </c>
      <c r="B2911" s="265">
        <v>34348</v>
      </c>
      <c r="C2911" s="265" t="s">
        <v>20428</v>
      </c>
      <c r="D2911" s="265" t="s">
        <v>8510</v>
      </c>
      <c r="E2911" s="290" t="s">
        <v>18957</v>
      </c>
    </row>
    <row r="2912" spans="1:5">
      <c r="A2912" s="265" t="str">
        <f t="shared" si="45"/>
        <v>34349</v>
      </c>
      <c r="B2912" s="265">
        <v>34349</v>
      </c>
      <c r="C2912" s="265" t="s">
        <v>21615</v>
      </c>
      <c r="D2912" s="265" t="s">
        <v>8502</v>
      </c>
      <c r="E2912" s="290" t="s">
        <v>18835</v>
      </c>
    </row>
    <row r="2913" spans="1:5">
      <c r="A2913" s="265" t="str">
        <f t="shared" si="45"/>
        <v>34353</v>
      </c>
      <c r="B2913" s="265">
        <v>34353</v>
      </c>
      <c r="C2913" s="265" t="s">
        <v>19424</v>
      </c>
      <c r="D2913" s="265" t="s">
        <v>8506</v>
      </c>
      <c r="E2913" s="290" t="s">
        <v>9283</v>
      </c>
    </row>
    <row r="2914" spans="1:5">
      <c r="A2914" s="265" t="str">
        <f t="shared" si="45"/>
        <v>34355</v>
      </c>
      <c r="B2914" s="265">
        <v>34355</v>
      </c>
      <c r="C2914" s="265" t="s">
        <v>19431</v>
      </c>
      <c r="D2914" s="265" t="s">
        <v>8506</v>
      </c>
      <c r="E2914" s="290" t="s">
        <v>9261</v>
      </c>
    </row>
    <row r="2915" spans="1:5">
      <c r="A2915" s="265" t="str">
        <f t="shared" si="45"/>
        <v>34357</v>
      </c>
      <c r="B2915" s="265">
        <v>34357</v>
      </c>
      <c r="C2915" s="265" t="s">
        <v>23267</v>
      </c>
      <c r="D2915" s="265" t="s">
        <v>8506</v>
      </c>
      <c r="E2915" s="290" t="s">
        <v>23661</v>
      </c>
    </row>
    <row r="2916" spans="1:5">
      <c r="A2916" s="265" t="str">
        <f t="shared" si="45"/>
        <v>34359</v>
      </c>
      <c r="B2916" s="265">
        <v>34359</v>
      </c>
      <c r="C2916" s="265" t="s">
        <v>20920</v>
      </c>
      <c r="D2916" s="265" t="s">
        <v>8502</v>
      </c>
      <c r="E2916" s="290" t="s">
        <v>16366</v>
      </c>
    </row>
    <row r="2917" spans="1:5">
      <c r="A2917" s="265" t="str">
        <f t="shared" si="45"/>
        <v>34360</v>
      </c>
      <c r="B2917" s="265">
        <v>34360</v>
      </c>
      <c r="C2917" s="265" t="s">
        <v>22836</v>
      </c>
      <c r="D2917" s="265" t="s">
        <v>8506</v>
      </c>
      <c r="E2917" s="290" t="s">
        <v>27005</v>
      </c>
    </row>
    <row r="2918" spans="1:5">
      <c r="A2918" s="265" t="str">
        <f t="shared" si="45"/>
        <v>34361</v>
      </c>
      <c r="B2918" s="265">
        <v>34361</v>
      </c>
      <c r="C2918" s="265" t="s">
        <v>22486</v>
      </c>
      <c r="D2918" s="265" t="s">
        <v>8506</v>
      </c>
      <c r="E2918" s="290" t="s">
        <v>16978</v>
      </c>
    </row>
    <row r="2919" spans="1:5">
      <c r="A2919" s="265" t="str">
        <f t="shared" si="45"/>
        <v>34364</v>
      </c>
      <c r="B2919" s="265">
        <v>34364</v>
      </c>
      <c r="C2919" s="265" t="s">
        <v>27006</v>
      </c>
      <c r="D2919" s="265" t="s">
        <v>8502</v>
      </c>
      <c r="E2919" s="290" t="s">
        <v>27007</v>
      </c>
    </row>
    <row r="2920" spans="1:5">
      <c r="A2920" s="265" t="str">
        <f t="shared" si="45"/>
        <v>34367</v>
      </c>
      <c r="B2920" s="265">
        <v>34367</v>
      </c>
      <c r="C2920" s="265" t="s">
        <v>27008</v>
      </c>
      <c r="D2920" s="265" t="s">
        <v>8502</v>
      </c>
      <c r="E2920" s="290" t="s">
        <v>27009</v>
      </c>
    </row>
    <row r="2921" spans="1:5">
      <c r="A2921" s="265" t="str">
        <f t="shared" si="45"/>
        <v>34369</v>
      </c>
      <c r="B2921" s="265">
        <v>34369</v>
      </c>
      <c r="C2921" s="265" t="s">
        <v>27010</v>
      </c>
      <c r="D2921" s="265" t="s">
        <v>8502</v>
      </c>
      <c r="E2921" s="290" t="s">
        <v>27011</v>
      </c>
    </row>
    <row r="2922" spans="1:5">
      <c r="A2922" s="265" t="str">
        <f t="shared" si="45"/>
        <v>34377</v>
      </c>
      <c r="B2922" s="265">
        <v>34377</v>
      </c>
      <c r="C2922" s="265" t="s">
        <v>27012</v>
      </c>
      <c r="D2922" s="265" t="s">
        <v>8502</v>
      </c>
      <c r="E2922" s="290" t="s">
        <v>27013</v>
      </c>
    </row>
    <row r="2923" spans="1:5">
      <c r="A2923" s="265" t="str">
        <f t="shared" si="45"/>
        <v>34381</v>
      </c>
      <c r="B2923" s="265">
        <v>34381</v>
      </c>
      <c r="C2923" s="265" t="s">
        <v>27014</v>
      </c>
      <c r="D2923" s="265" t="s">
        <v>8502</v>
      </c>
      <c r="E2923" s="290" t="s">
        <v>24533</v>
      </c>
    </row>
    <row r="2924" spans="1:5">
      <c r="A2924" s="265" t="str">
        <f t="shared" si="45"/>
        <v>34383</v>
      </c>
      <c r="B2924" s="265">
        <v>34383</v>
      </c>
      <c r="C2924" s="265" t="s">
        <v>21511</v>
      </c>
      <c r="D2924" s="265" t="s">
        <v>8502</v>
      </c>
      <c r="E2924" s="290" t="s">
        <v>27015</v>
      </c>
    </row>
    <row r="2925" spans="1:5">
      <c r="A2925" s="265" t="str">
        <f t="shared" si="45"/>
        <v>34384</v>
      </c>
      <c r="B2925" s="265">
        <v>34384</v>
      </c>
      <c r="C2925" s="265" t="s">
        <v>24590</v>
      </c>
      <c r="D2925" s="265" t="s">
        <v>8500</v>
      </c>
      <c r="E2925" s="290" t="s">
        <v>27016</v>
      </c>
    </row>
    <row r="2926" spans="1:5">
      <c r="A2926" s="265" t="str">
        <f t="shared" si="45"/>
        <v>34385</v>
      </c>
      <c r="B2926" s="265">
        <v>34385</v>
      </c>
      <c r="C2926" s="265" t="s">
        <v>24588</v>
      </c>
      <c r="D2926" s="265" t="s">
        <v>8500</v>
      </c>
      <c r="E2926" s="290" t="s">
        <v>27017</v>
      </c>
    </row>
    <row r="2927" spans="1:5">
      <c r="A2927" s="265" t="str">
        <f t="shared" si="45"/>
        <v>34386</v>
      </c>
      <c r="B2927" s="265">
        <v>34386</v>
      </c>
      <c r="C2927" s="265" t="s">
        <v>24583</v>
      </c>
      <c r="D2927" s="265" t="s">
        <v>8500</v>
      </c>
      <c r="E2927" s="290" t="s">
        <v>27016</v>
      </c>
    </row>
    <row r="2928" spans="1:5">
      <c r="A2928" s="265" t="str">
        <f t="shared" si="45"/>
        <v>34387</v>
      </c>
      <c r="B2928" s="265">
        <v>34387</v>
      </c>
      <c r="C2928" s="265" t="s">
        <v>24579</v>
      </c>
      <c r="D2928" s="265" t="s">
        <v>8500</v>
      </c>
      <c r="E2928" s="290" t="s">
        <v>27018</v>
      </c>
    </row>
    <row r="2929" spans="1:5">
      <c r="A2929" s="265" t="str">
        <f t="shared" si="45"/>
        <v>34388</v>
      </c>
      <c r="B2929" s="265">
        <v>34388</v>
      </c>
      <c r="C2929" s="265" t="s">
        <v>24578</v>
      </c>
      <c r="D2929" s="265" t="s">
        <v>8500</v>
      </c>
      <c r="E2929" s="290" t="s">
        <v>27019</v>
      </c>
    </row>
    <row r="2930" spans="1:5">
      <c r="A2930" s="265" t="str">
        <f t="shared" si="45"/>
        <v>34389</v>
      </c>
      <c r="B2930" s="265">
        <v>34389</v>
      </c>
      <c r="C2930" s="265" t="s">
        <v>24577</v>
      </c>
      <c r="D2930" s="265" t="s">
        <v>8500</v>
      </c>
      <c r="E2930" s="290" t="s">
        <v>26608</v>
      </c>
    </row>
    <row r="2931" spans="1:5">
      <c r="A2931" s="265" t="str">
        <f t="shared" si="45"/>
        <v>34390</v>
      </c>
      <c r="B2931" s="265">
        <v>34390</v>
      </c>
      <c r="C2931" s="265" t="s">
        <v>24576</v>
      </c>
      <c r="D2931" s="265" t="s">
        <v>8500</v>
      </c>
      <c r="E2931" s="290" t="s">
        <v>27020</v>
      </c>
    </row>
    <row r="2932" spans="1:5">
      <c r="A2932" s="265" t="str">
        <f t="shared" si="45"/>
        <v>34391</v>
      </c>
      <c r="B2932" s="265">
        <v>34391</v>
      </c>
      <c r="C2932" s="265" t="s">
        <v>24572</v>
      </c>
      <c r="D2932" s="265" t="s">
        <v>8500</v>
      </c>
      <c r="E2932" s="290" t="s">
        <v>27021</v>
      </c>
    </row>
    <row r="2933" spans="1:5">
      <c r="A2933" s="265" t="str">
        <f t="shared" si="45"/>
        <v>34392</v>
      </c>
      <c r="B2933" s="265">
        <v>34392</v>
      </c>
      <c r="C2933" s="265" t="s">
        <v>19486</v>
      </c>
      <c r="D2933" s="265" t="s">
        <v>8504</v>
      </c>
      <c r="E2933" s="290" t="s">
        <v>14603</v>
      </c>
    </row>
    <row r="2934" spans="1:5">
      <c r="A2934" s="265" t="str">
        <f t="shared" si="45"/>
        <v>34400</v>
      </c>
      <c r="B2934" s="265">
        <v>34400</v>
      </c>
      <c r="C2934" s="265" t="s">
        <v>23904</v>
      </c>
      <c r="D2934" s="265" t="s">
        <v>8502</v>
      </c>
      <c r="E2934" s="290" t="s">
        <v>22026</v>
      </c>
    </row>
    <row r="2935" spans="1:5">
      <c r="A2935" s="265" t="str">
        <f t="shared" si="45"/>
        <v>34401</v>
      </c>
      <c r="B2935" s="265">
        <v>34401</v>
      </c>
      <c r="C2935" s="265" t="s">
        <v>23900</v>
      </c>
      <c r="D2935" s="265" t="s">
        <v>8502</v>
      </c>
      <c r="E2935" s="290" t="s">
        <v>10544</v>
      </c>
    </row>
    <row r="2936" spans="1:5">
      <c r="A2936" s="265" t="str">
        <f t="shared" si="45"/>
        <v>34402</v>
      </c>
      <c r="B2936" s="265">
        <v>34402</v>
      </c>
      <c r="C2936" s="265" t="s">
        <v>23831</v>
      </c>
      <c r="D2936" s="265" t="s">
        <v>8502</v>
      </c>
      <c r="E2936" s="290" t="s">
        <v>27022</v>
      </c>
    </row>
    <row r="2937" spans="1:5">
      <c r="A2937" s="265" t="str">
        <f t="shared" si="45"/>
        <v>34417</v>
      </c>
      <c r="B2937" s="265">
        <v>34417</v>
      </c>
      <c r="C2937" s="265" t="s">
        <v>23820</v>
      </c>
      <c r="D2937" s="265" t="s">
        <v>8502</v>
      </c>
      <c r="E2937" s="290" t="s">
        <v>26780</v>
      </c>
    </row>
    <row r="2938" spans="1:5">
      <c r="A2938" s="265" t="str">
        <f t="shared" si="45"/>
        <v>34425</v>
      </c>
      <c r="B2938" s="265">
        <v>34425</v>
      </c>
      <c r="C2938" s="265" t="s">
        <v>23834</v>
      </c>
      <c r="D2938" s="265" t="s">
        <v>8502</v>
      </c>
      <c r="E2938" s="290" t="s">
        <v>27023</v>
      </c>
    </row>
    <row r="2939" spans="1:5">
      <c r="A2939" s="265" t="str">
        <f t="shared" si="45"/>
        <v>34447</v>
      </c>
      <c r="B2939" s="265">
        <v>34447</v>
      </c>
      <c r="C2939" s="265" t="s">
        <v>23846</v>
      </c>
      <c r="D2939" s="265" t="s">
        <v>8502</v>
      </c>
      <c r="E2939" s="290" t="s">
        <v>27024</v>
      </c>
    </row>
    <row r="2940" spans="1:5">
      <c r="A2940" s="265" t="str">
        <f t="shared" si="45"/>
        <v>34449</v>
      </c>
      <c r="B2940" s="265">
        <v>34449</v>
      </c>
      <c r="C2940" s="265" t="s">
        <v>19142</v>
      </c>
      <c r="D2940" s="265" t="s">
        <v>8506</v>
      </c>
      <c r="E2940" s="290" t="s">
        <v>17705</v>
      </c>
    </row>
    <row r="2941" spans="1:5">
      <c r="A2941" s="265" t="str">
        <f t="shared" si="45"/>
        <v>34458</v>
      </c>
      <c r="B2941" s="265">
        <v>34458</v>
      </c>
      <c r="C2941" s="265" t="s">
        <v>23812</v>
      </c>
      <c r="D2941" s="265" t="s">
        <v>8502</v>
      </c>
      <c r="E2941" s="290" t="s">
        <v>27025</v>
      </c>
    </row>
    <row r="2942" spans="1:5">
      <c r="A2942" s="265" t="str">
        <f t="shared" si="45"/>
        <v>34464</v>
      </c>
      <c r="B2942" s="265">
        <v>34464</v>
      </c>
      <c r="C2942" s="265" t="s">
        <v>23813</v>
      </c>
      <c r="D2942" s="265" t="s">
        <v>8502</v>
      </c>
      <c r="E2942" s="290" t="s">
        <v>25110</v>
      </c>
    </row>
    <row r="2943" spans="1:5">
      <c r="A2943" s="265" t="str">
        <f t="shared" si="45"/>
        <v>34466</v>
      </c>
      <c r="B2943" s="265">
        <v>34466</v>
      </c>
      <c r="C2943" s="265" t="s">
        <v>19268</v>
      </c>
      <c r="D2943" s="265" t="s">
        <v>8504</v>
      </c>
      <c r="E2943" s="290" t="s">
        <v>26333</v>
      </c>
    </row>
    <row r="2944" spans="1:5">
      <c r="A2944" s="265" t="str">
        <f t="shared" si="45"/>
        <v>34468</v>
      </c>
      <c r="B2944" s="265">
        <v>34468</v>
      </c>
      <c r="C2944" s="265" t="s">
        <v>23814</v>
      </c>
      <c r="D2944" s="265" t="s">
        <v>8502</v>
      </c>
      <c r="E2944" s="290" t="s">
        <v>27026</v>
      </c>
    </row>
    <row r="2945" spans="1:5">
      <c r="A2945" s="265" t="str">
        <f t="shared" si="45"/>
        <v>34469</v>
      </c>
      <c r="B2945" s="265">
        <v>34469</v>
      </c>
      <c r="C2945" s="265" t="s">
        <v>19361</v>
      </c>
      <c r="D2945" s="265" t="s">
        <v>8502</v>
      </c>
      <c r="E2945" s="290" t="s">
        <v>27027</v>
      </c>
    </row>
    <row r="2946" spans="1:5">
      <c r="A2946" s="265" t="str">
        <f t="shared" si="45"/>
        <v>34472</v>
      </c>
      <c r="B2946" s="265">
        <v>34472</v>
      </c>
      <c r="C2946" s="265" t="s">
        <v>19365</v>
      </c>
      <c r="D2946" s="265" t="s">
        <v>8502</v>
      </c>
      <c r="E2946" s="290" t="s">
        <v>27028</v>
      </c>
    </row>
    <row r="2947" spans="1:5">
      <c r="A2947" s="265" t="str">
        <f t="shared" ref="A2947:A3010" si="46">IF(ISERROR(SEARCH("/",B2947)=6),TRIM(CLEAN(B2947)),IF(SEARCH("/",B2947)=6,IF(LEN(TRIM(CLEAN(B2947)))=7,LEFT(TRIM(CLEAN(B2947)),6)&amp;"00"&amp;RIGHT(TRIM(CLEAN(B2947)),1),LEFT(TRIM(CLEAN(B2947)),6)&amp;"0"&amp;RIGHT(TRIM(CLEAN(B2947)),2)),TRIM(CLEAN(B2947))))</f>
        <v>34473</v>
      </c>
      <c r="B2947" s="265">
        <v>34473</v>
      </c>
      <c r="C2947" s="265" t="s">
        <v>23815</v>
      </c>
      <c r="D2947" s="265" t="s">
        <v>8502</v>
      </c>
      <c r="E2947" s="290" t="s">
        <v>27029</v>
      </c>
    </row>
    <row r="2948" spans="1:5">
      <c r="A2948" s="265" t="str">
        <f t="shared" si="46"/>
        <v>34476</v>
      </c>
      <c r="B2948" s="265">
        <v>34476</v>
      </c>
      <c r="C2948" s="265" t="s">
        <v>19362</v>
      </c>
      <c r="D2948" s="265" t="s">
        <v>8502</v>
      </c>
      <c r="E2948" s="290" t="s">
        <v>27030</v>
      </c>
    </row>
    <row r="2949" spans="1:5">
      <c r="A2949" s="265" t="str">
        <f t="shared" si="46"/>
        <v>34477</v>
      </c>
      <c r="B2949" s="265">
        <v>34477</v>
      </c>
      <c r="C2949" s="265" t="s">
        <v>19363</v>
      </c>
      <c r="D2949" s="265" t="s">
        <v>8502</v>
      </c>
      <c r="E2949" s="290" t="s">
        <v>27031</v>
      </c>
    </row>
    <row r="2950" spans="1:5">
      <c r="A2950" s="265" t="str">
        <f t="shared" si="46"/>
        <v>34479</v>
      </c>
      <c r="B2950" s="265">
        <v>34479</v>
      </c>
      <c r="C2950" s="265" t="s">
        <v>20454</v>
      </c>
      <c r="D2950" s="265" t="s">
        <v>8591</v>
      </c>
      <c r="E2950" s="290" t="s">
        <v>27032</v>
      </c>
    </row>
    <row r="2951" spans="1:5">
      <c r="A2951" s="265" t="str">
        <f t="shared" si="46"/>
        <v>34480</v>
      </c>
      <c r="B2951" s="265">
        <v>34480</v>
      </c>
      <c r="C2951" s="265" t="s">
        <v>23816</v>
      </c>
      <c r="D2951" s="265" t="s">
        <v>8502</v>
      </c>
      <c r="E2951" s="290" t="s">
        <v>27033</v>
      </c>
    </row>
    <row r="2952" spans="1:5">
      <c r="A2952" s="265" t="str">
        <f t="shared" si="46"/>
        <v>34481</v>
      </c>
      <c r="B2952" s="265">
        <v>34481</v>
      </c>
      <c r="C2952" s="265" t="s">
        <v>20455</v>
      </c>
      <c r="D2952" s="265" t="s">
        <v>8591</v>
      </c>
      <c r="E2952" s="290" t="s">
        <v>27034</v>
      </c>
    </row>
    <row r="2953" spans="1:5">
      <c r="A2953" s="265" t="str">
        <f t="shared" si="46"/>
        <v>34482</v>
      </c>
      <c r="B2953" s="265">
        <v>34482</v>
      </c>
      <c r="C2953" s="265" t="s">
        <v>19364</v>
      </c>
      <c r="D2953" s="265" t="s">
        <v>8502</v>
      </c>
      <c r="E2953" s="290" t="s">
        <v>27035</v>
      </c>
    </row>
    <row r="2954" spans="1:5">
      <c r="A2954" s="265" t="str">
        <f t="shared" si="46"/>
        <v>34483</v>
      </c>
      <c r="B2954" s="265">
        <v>34483</v>
      </c>
      <c r="C2954" s="265" t="s">
        <v>20456</v>
      </c>
      <c r="D2954" s="265" t="s">
        <v>8591</v>
      </c>
      <c r="E2954" s="290" t="s">
        <v>27036</v>
      </c>
    </row>
    <row r="2955" spans="1:5">
      <c r="A2955" s="265" t="str">
        <f t="shared" si="46"/>
        <v>34485</v>
      </c>
      <c r="B2955" s="265">
        <v>34485</v>
      </c>
      <c r="C2955" s="265" t="s">
        <v>20457</v>
      </c>
      <c r="D2955" s="265" t="s">
        <v>8591</v>
      </c>
      <c r="E2955" s="290" t="s">
        <v>27037</v>
      </c>
    </row>
    <row r="2956" spans="1:5">
      <c r="A2956" s="265" t="str">
        <f t="shared" si="46"/>
        <v>34486</v>
      </c>
      <c r="B2956" s="265">
        <v>34486</v>
      </c>
      <c r="C2956" s="265" t="s">
        <v>23817</v>
      </c>
      <c r="D2956" s="265" t="s">
        <v>8502</v>
      </c>
      <c r="E2956" s="290" t="s">
        <v>27038</v>
      </c>
    </row>
    <row r="2957" spans="1:5">
      <c r="A2957" s="265" t="str">
        <f t="shared" si="46"/>
        <v>34491</v>
      </c>
      <c r="B2957" s="265">
        <v>34491</v>
      </c>
      <c r="C2957" s="265" t="s">
        <v>20433</v>
      </c>
      <c r="D2957" s="265" t="s">
        <v>8591</v>
      </c>
      <c r="E2957" s="290" t="s">
        <v>27032</v>
      </c>
    </row>
    <row r="2958" spans="1:5">
      <c r="A2958" s="265" t="str">
        <f t="shared" si="46"/>
        <v>34492</v>
      </c>
      <c r="B2958" s="265">
        <v>34492</v>
      </c>
      <c r="C2958" s="265" t="s">
        <v>20437</v>
      </c>
      <c r="D2958" s="265" t="s">
        <v>8591</v>
      </c>
      <c r="E2958" s="290" t="s">
        <v>27039</v>
      </c>
    </row>
    <row r="2959" spans="1:5">
      <c r="A2959" s="265" t="str">
        <f t="shared" si="46"/>
        <v>34493</v>
      </c>
      <c r="B2959" s="265">
        <v>34493</v>
      </c>
      <c r="C2959" s="265" t="s">
        <v>20442</v>
      </c>
      <c r="D2959" s="265" t="s">
        <v>8591</v>
      </c>
      <c r="E2959" s="290" t="s">
        <v>27040</v>
      </c>
    </row>
    <row r="2960" spans="1:5">
      <c r="A2960" s="265" t="str">
        <f t="shared" si="46"/>
        <v>34494</v>
      </c>
      <c r="B2960" s="265">
        <v>34494</v>
      </c>
      <c r="C2960" s="265" t="s">
        <v>20446</v>
      </c>
      <c r="D2960" s="265" t="s">
        <v>8591</v>
      </c>
      <c r="E2960" s="290" t="s">
        <v>23855</v>
      </c>
    </row>
    <row r="2961" spans="1:5">
      <c r="A2961" s="265" t="str">
        <f t="shared" si="46"/>
        <v>34495</v>
      </c>
      <c r="B2961" s="265">
        <v>34495</v>
      </c>
      <c r="C2961" s="265" t="s">
        <v>20451</v>
      </c>
      <c r="D2961" s="265" t="s">
        <v>8591</v>
      </c>
      <c r="E2961" s="290" t="s">
        <v>27041</v>
      </c>
    </row>
    <row r="2962" spans="1:5">
      <c r="A2962" s="265" t="str">
        <f t="shared" si="46"/>
        <v>34496</v>
      </c>
      <c r="B2962" s="265">
        <v>34496</v>
      </c>
      <c r="C2962" s="265" t="s">
        <v>20453</v>
      </c>
      <c r="D2962" s="265" t="s">
        <v>8591</v>
      </c>
      <c r="E2962" s="290" t="s">
        <v>27042</v>
      </c>
    </row>
    <row r="2963" spans="1:5">
      <c r="A2963" s="265" t="str">
        <f t="shared" si="46"/>
        <v>34498</v>
      </c>
      <c r="B2963" s="265">
        <v>34498</v>
      </c>
      <c r="C2963" s="265" t="s">
        <v>20528</v>
      </c>
      <c r="D2963" s="265" t="s">
        <v>8502</v>
      </c>
      <c r="E2963" s="290" t="s">
        <v>27043</v>
      </c>
    </row>
    <row r="2964" spans="1:5">
      <c r="A2964" s="265" t="str">
        <f t="shared" si="46"/>
        <v>34500</v>
      </c>
      <c r="B2964" s="265">
        <v>34500</v>
      </c>
      <c r="C2964" s="265" t="s">
        <v>20652</v>
      </c>
      <c r="D2964" s="265" t="s">
        <v>8504</v>
      </c>
      <c r="E2964" s="290" t="s">
        <v>25671</v>
      </c>
    </row>
    <row r="2965" spans="1:5">
      <c r="A2965" s="265" t="str">
        <f t="shared" si="46"/>
        <v>34514</v>
      </c>
      <c r="B2965" s="265">
        <v>34514</v>
      </c>
      <c r="C2965" s="265" t="s">
        <v>20336</v>
      </c>
      <c r="D2965" s="265" t="s">
        <v>8500</v>
      </c>
      <c r="E2965" s="290" t="s">
        <v>21354</v>
      </c>
    </row>
    <row r="2966" spans="1:5">
      <c r="A2966" s="265" t="str">
        <f t="shared" si="46"/>
        <v>34519</v>
      </c>
      <c r="B2966" s="265">
        <v>34519</v>
      </c>
      <c r="C2966" s="265" t="s">
        <v>20736</v>
      </c>
      <c r="D2966" s="265" t="s">
        <v>8502</v>
      </c>
      <c r="E2966" s="290" t="s">
        <v>25743</v>
      </c>
    </row>
    <row r="2967" spans="1:5">
      <c r="A2967" s="265" t="str">
        <f t="shared" si="46"/>
        <v>34544</v>
      </c>
      <c r="B2967" s="265">
        <v>34544</v>
      </c>
      <c r="C2967" s="265" t="s">
        <v>21012</v>
      </c>
      <c r="D2967" s="265" t="s">
        <v>8502</v>
      </c>
      <c r="E2967" s="290" t="s">
        <v>27044</v>
      </c>
    </row>
    <row r="2968" spans="1:5">
      <c r="A2968" s="265" t="str">
        <f t="shared" si="46"/>
        <v>34546</v>
      </c>
      <c r="B2968" s="265">
        <v>34546</v>
      </c>
      <c r="C2968" s="265" t="s">
        <v>27045</v>
      </c>
      <c r="D2968" s="265" t="s">
        <v>8506</v>
      </c>
      <c r="E2968" s="290" t="s">
        <v>9173</v>
      </c>
    </row>
    <row r="2969" spans="1:5">
      <c r="A2969" s="265" t="str">
        <f t="shared" si="46"/>
        <v>34547</v>
      </c>
      <c r="B2969" s="265">
        <v>34547</v>
      </c>
      <c r="C2969" s="265" t="s">
        <v>23772</v>
      </c>
      <c r="D2969" s="265" t="s">
        <v>8510</v>
      </c>
      <c r="E2969" s="290" t="s">
        <v>9020</v>
      </c>
    </row>
    <row r="2970" spans="1:5">
      <c r="A2970" s="265" t="str">
        <f t="shared" si="46"/>
        <v>34548</v>
      </c>
      <c r="B2970" s="265">
        <v>34548</v>
      </c>
      <c r="C2970" s="265" t="s">
        <v>23773</v>
      </c>
      <c r="D2970" s="265" t="s">
        <v>8510</v>
      </c>
      <c r="E2970" s="290" t="s">
        <v>10912</v>
      </c>
    </row>
    <row r="2971" spans="1:5">
      <c r="A2971" s="265" t="str">
        <f t="shared" si="46"/>
        <v>34549</v>
      </c>
      <c r="B2971" s="265">
        <v>34549</v>
      </c>
      <c r="C2971" s="265" t="s">
        <v>19436</v>
      </c>
      <c r="D2971" s="265" t="s">
        <v>8591</v>
      </c>
      <c r="E2971" s="290" t="s">
        <v>27046</v>
      </c>
    </row>
    <row r="2972" spans="1:5">
      <c r="A2972" s="265" t="str">
        <f t="shared" si="46"/>
        <v>34550</v>
      </c>
      <c r="B2972" s="265">
        <v>34550</v>
      </c>
      <c r="C2972" s="265" t="s">
        <v>23775</v>
      </c>
      <c r="D2972" s="265" t="s">
        <v>8510</v>
      </c>
      <c r="E2972" s="290" t="s">
        <v>23659</v>
      </c>
    </row>
    <row r="2973" spans="1:5">
      <c r="A2973" s="265" t="str">
        <f t="shared" si="46"/>
        <v>34551</v>
      </c>
      <c r="B2973" s="265">
        <v>34551</v>
      </c>
      <c r="C2973" s="265" t="s">
        <v>19488</v>
      </c>
      <c r="D2973" s="265" t="s">
        <v>8504</v>
      </c>
      <c r="E2973" s="290" t="s">
        <v>9214</v>
      </c>
    </row>
    <row r="2974" spans="1:5">
      <c r="A2974" s="265" t="str">
        <f t="shared" si="46"/>
        <v>34555</v>
      </c>
      <c r="B2974" s="265">
        <v>34555</v>
      </c>
      <c r="C2974" s="265" t="s">
        <v>19626</v>
      </c>
      <c r="D2974" s="265" t="s">
        <v>8502</v>
      </c>
      <c r="E2974" s="290" t="s">
        <v>27047</v>
      </c>
    </row>
    <row r="2975" spans="1:5">
      <c r="A2975" s="265" t="str">
        <f t="shared" si="46"/>
        <v>34556</v>
      </c>
      <c r="B2975" s="265">
        <v>34556</v>
      </c>
      <c r="C2975" s="265" t="s">
        <v>19594</v>
      </c>
      <c r="D2975" s="265" t="s">
        <v>8502</v>
      </c>
      <c r="E2975" s="290" t="s">
        <v>8826</v>
      </c>
    </row>
    <row r="2976" spans="1:5">
      <c r="A2976" s="265" t="str">
        <f t="shared" si="46"/>
        <v>34557</v>
      </c>
      <c r="B2976" s="265">
        <v>34557</v>
      </c>
      <c r="C2976" s="265" t="s">
        <v>23776</v>
      </c>
      <c r="D2976" s="265" t="s">
        <v>8510</v>
      </c>
      <c r="E2976" s="290" t="s">
        <v>10232</v>
      </c>
    </row>
    <row r="2977" spans="1:5">
      <c r="A2977" s="265" t="str">
        <f t="shared" si="46"/>
        <v>34558</v>
      </c>
      <c r="B2977" s="265">
        <v>34558</v>
      </c>
      <c r="C2977" s="265" t="s">
        <v>23774</v>
      </c>
      <c r="D2977" s="265" t="s">
        <v>8510</v>
      </c>
      <c r="E2977" s="290" t="s">
        <v>10290</v>
      </c>
    </row>
    <row r="2978" spans="1:5">
      <c r="A2978" s="265" t="str">
        <f t="shared" si="46"/>
        <v>34564</v>
      </c>
      <c r="B2978" s="265">
        <v>34564</v>
      </c>
      <c r="C2978" s="265" t="s">
        <v>19597</v>
      </c>
      <c r="D2978" s="265" t="s">
        <v>8502</v>
      </c>
      <c r="E2978" s="290" t="s">
        <v>9254</v>
      </c>
    </row>
    <row r="2979" spans="1:5">
      <c r="A2979" s="265" t="str">
        <f t="shared" si="46"/>
        <v>34565</v>
      </c>
      <c r="B2979" s="265">
        <v>34565</v>
      </c>
      <c r="C2979" s="265" t="s">
        <v>19598</v>
      </c>
      <c r="D2979" s="265" t="s">
        <v>8502</v>
      </c>
      <c r="E2979" s="290" t="s">
        <v>9465</v>
      </c>
    </row>
    <row r="2980" spans="1:5">
      <c r="A2980" s="265" t="str">
        <f t="shared" si="46"/>
        <v>34566</v>
      </c>
      <c r="B2980" s="265">
        <v>34566</v>
      </c>
      <c r="C2980" s="265" t="s">
        <v>19600</v>
      </c>
      <c r="D2980" s="265" t="s">
        <v>8502</v>
      </c>
      <c r="E2980" s="290" t="s">
        <v>8677</v>
      </c>
    </row>
    <row r="2981" spans="1:5">
      <c r="A2981" s="265" t="str">
        <f t="shared" si="46"/>
        <v>34567</v>
      </c>
      <c r="B2981" s="265">
        <v>34567</v>
      </c>
      <c r="C2981" s="265" t="s">
        <v>19601</v>
      </c>
      <c r="D2981" s="265" t="s">
        <v>8502</v>
      </c>
      <c r="E2981" s="290" t="s">
        <v>10754</v>
      </c>
    </row>
    <row r="2982" spans="1:5">
      <c r="A2982" s="265" t="str">
        <f t="shared" si="46"/>
        <v>34568</v>
      </c>
      <c r="B2982" s="265">
        <v>34568</v>
      </c>
      <c r="C2982" s="265" t="s">
        <v>19603</v>
      </c>
      <c r="D2982" s="265" t="s">
        <v>8502</v>
      </c>
      <c r="E2982" s="290" t="s">
        <v>9115</v>
      </c>
    </row>
    <row r="2983" spans="1:5">
      <c r="A2983" s="265" t="str">
        <f t="shared" si="46"/>
        <v>34569</v>
      </c>
      <c r="B2983" s="265">
        <v>34569</v>
      </c>
      <c r="C2983" s="265" t="s">
        <v>19604</v>
      </c>
      <c r="D2983" s="265" t="s">
        <v>8502</v>
      </c>
      <c r="E2983" s="290" t="s">
        <v>9465</v>
      </c>
    </row>
    <row r="2984" spans="1:5">
      <c r="A2984" s="265" t="str">
        <f t="shared" si="46"/>
        <v>34570</v>
      </c>
      <c r="B2984" s="265">
        <v>34570</v>
      </c>
      <c r="C2984" s="265" t="s">
        <v>19605</v>
      </c>
      <c r="D2984" s="265" t="s">
        <v>8502</v>
      </c>
      <c r="E2984" s="290" t="s">
        <v>9241</v>
      </c>
    </row>
    <row r="2985" spans="1:5">
      <c r="A2985" s="265" t="str">
        <f t="shared" si="46"/>
        <v>34571</v>
      </c>
      <c r="B2985" s="265">
        <v>34571</v>
      </c>
      <c r="C2985" s="265" t="s">
        <v>19607</v>
      </c>
      <c r="D2985" s="265" t="s">
        <v>8502</v>
      </c>
      <c r="E2985" s="290" t="s">
        <v>8776</v>
      </c>
    </row>
    <row r="2986" spans="1:5">
      <c r="A2986" s="265" t="str">
        <f t="shared" si="46"/>
        <v>34573</v>
      </c>
      <c r="B2986" s="265">
        <v>34573</v>
      </c>
      <c r="C2986" s="265" t="s">
        <v>19608</v>
      </c>
      <c r="D2986" s="265" t="s">
        <v>8502</v>
      </c>
      <c r="E2986" s="290" t="s">
        <v>9138</v>
      </c>
    </row>
    <row r="2987" spans="1:5">
      <c r="A2987" s="265" t="str">
        <f t="shared" si="46"/>
        <v>34576</v>
      </c>
      <c r="B2987" s="265">
        <v>34576</v>
      </c>
      <c r="C2987" s="265" t="s">
        <v>19610</v>
      </c>
      <c r="D2987" s="265" t="s">
        <v>8502</v>
      </c>
      <c r="E2987" s="290" t="s">
        <v>18718</v>
      </c>
    </row>
    <row r="2988" spans="1:5">
      <c r="A2988" s="265" t="str">
        <f t="shared" si="46"/>
        <v>34577</v>
      </c>
      <c r="B2988" s="265">
        <v>34577</v>
      </c>
      <c r="C2988" s="265" t="s">
        <v>19611</v>
      </c>
      <c r="D2988" s="265" t="s">
        <v>8502</v>
      </c>
      <c r="E2988" s="290" t="s">
        <v>15050</v>
      </c>
    </row>
    <row r="2989" spans="1:5">
      <c r="A2989" s="265" t="str">
        <f t="shared" si="46"/>
        <v>34578</v>
      </c>
      <c r="B2989" s="265">
        <v>34578</v>
      </c>
      <c r="C2989" s="265" t="s">
        <v>19612</v>
      </c>
      <c r="D2989" s="265" t="s">
        <v>8502</v>
      </c>
      <c r="E2989" s="290" t="s">
        <v>8915</v>
      </c>
    </row>
    <row r="2990" spans="1:5">
      <c r="A2990" s="265" t="str">
        <f t="shared" si="46"/>
        <v>34579</v>
      </c>
      <c r="B2990" s="265">
        <v>34579</v>
      </c>
      <c r="C2990" s="265" t="s">
        <v>19613</v>
      </c>
      <c r="D2990" s="265" t="s">
        <v>8502</v>
      </c>
      <c r="E2990" s="290" t="s">
        <v>8966</v>
      </c>
    </row>
    <row r="2991" spans="1:5">
      <c r="A2991" s="265" t="str">
        <f t="shared" si="46"/>
        <v>34580</v>
      </c>
      <c r="B2991" s="265">
        <v>34580</v>
      </c>
      <c r="C2991" s="265" t="s">
        <v>19615</v>
      </c>
      <c r="D2991" s="265" t="s">
        <v>8502</v>
      </c>
      <c r="E2991" s="290" t="s">
        <v>9196</v>
      </c>
    </row>
    <row r="2992" spans="1:5">
      <c r="A2992" s="265" t="str">
        <f t="shared" si="46"/>
        <v>34583</v>
      </c>
      <c r="B2992" s="265">
        <v>34583</v>
      </c>
      <c r="C2992" s="265" t="s">
        <v>19618</v>
      </c>
      <c r="D2992" s="265" t="s">
        <v>8500</v>
      </c>
      <c r="E2992" s="290" t="s">
        <v>17180</v>
      </c>
    </row>
    <row r="2993" spans="1:5">
      <c r="A2993" s="265" t="str">
        <f t="shared" si="46"/>
        <v>34584</v>
      </c>
      <c r="B2993" s="265">
        <v>34584</v>
      </c>
      <c r="C2993" s="265" t="s">
        <v>19620</v>
      </c>
      <c r="D2993" s="265" t="s">
        <v>8500</v>
      </c>
      <c r="E2993" s="290" t="s">
        <v>15192</v>
      </c>
    </row>
    <row r="2994" spans="1:5">
      <c r="A2994" s="265" t="str">
        <f t="shared" si="46"/>
        <v>34586</v>
      </c>
      <c r="B2994" s="265">
        <v>34586</v>
      </c>
      <c r="C2994" s="265" t="s">
        <v>19636</v>
      </c>
      <c r="D2994" s="265" t="s">
        <v>8502</v>
      </c>
      <c r="E2994" s="290" t="s">
        <v>10641</v>
      </c>
    </row>
    <row r="2995" spans="1:5">
      <c r="A2995" s="265" t="str">
        <f t="shared" si="46"/>
        <v>34588</v>
      </c>
      <c r="B2995" s="265">
        <v>34588</v>
      </c>
      <c r="C2995" s="265" t="s">
        <v>19638</v>
      </c>
      <c r="D2995" s="265" t="s">
        <v>8502</v>
      </c>
      <c r="E2995" s="290" t="s">
        <v>22026</v>
      </c>
    </row>
    <row r="2996" spans="1:5">
      <c r="A2996" s="265" t="str">
        <f t="shared" si="46"/>
        <v>34590</v>
      </c>
      <c r="B2996" s="265">
        <v>34590</v>
      </c>
      <c r="C2996" s="265" t="s">
        <v>19639</v>
      </c>
      <c r="D2996" s="265" t="s">
        <v>8502</v>
      </c>
      <c r="E2996" s="290" t="s">
        <v>17946</v>
      </c>
    </row>
    <row r="2997" spans="1:5">
      <c r="A2997" s="265" t="str">
        <f t="shared" si="46"/>
        <v>34591</v>
      </c>
      <c r="B2997" s="265">
        <v>34591</v>
      </c>
      <c r="C2997" s="265" t="s">
        <v>19640</v>
      </c>
      <c r="D2997" s="265" t="s">
        <v>8502</v>
      </c>
      <c r="E2997" s="290" t="s">
        <v>8549</v>
      </c>
    </row>
    <row r="2998" spans="1:5">
      <c r="A2998" s="265" t="str">
        <f t="shared" si="46"/>
        <v>34592</v>
      </c>
      <c r="B2998" s="265">
        <v>34592</v>
      </c>
      <c r="C2998" s="265" t="s">
        <v>19623</v>
      </c>
      <c r="D2998" s="265" t="s">
        <v>8502</v>
      </c>
      <c r="E2998" s="290" t="s">
        <v>12052</v>
      </c>
    </row>
    <row r="2999" spans="1:5">
      <c r="A2999" s="265" t="str">
        <f t="shared" si="46"/>
        <v>34599</v>
      </c>
      <c r="B2999" s="265">
        <v>34599</v>
      </c>
      <c r="C2999" s="265" t="s">
        <v>19622</v>
      </c>
      <c r="D2999" s="265" t="s">
        <v>8502</v>
      </c>
      <c r="E2999" s="290" t="s">
        <v>9279</v>
      </c>
    </row>
    <row r="3000" spans="1:5">
      <c r="A3000" s="265" t="str">
        <f t="shared" si="46"/>
        <v>34600</v>
      </c>
      <c r="B3000" s="265">
        <v>34600</v>
      </c>
      <c r="C3000" s="265" t="s">
        <v>19629</v>
      </c>
      <c r="D3000" s="265" t="s">
        <v>8500</v>
      </c>
      <c r="E3000" s="290" t="s">
        <v>23956</v>
      </c>
    </row>
    <row r="3001" spans="1:5">
      <c r="A3001" s="265" t="str">
        <f t="shared" si="46"/>
        <v>34602</v>
      </c>
      <c r="B3001" s="265">
        <v>34602</v>
      </c>
      <c r="C3001" s="265" t="s">
        <v>19960</v>
      </c>
      <c r="D3001" s="265" t="s">
        <v>8510</v>
      </c>
      <c r="E3001" s="290" t="s">
        <v>17950</v>
      </c>
    </row>
    <row r="3002" spans="1:5">
      <c r="A3002" s="265" t="str">
        <f t="shared" si="46"/>
        <v>34603</v>
      </c>
      <c r="B3002" s="265">
        <v>34603</v>
      </c>
      <c r="C3002" s="265" t="s">
        <v>19961</v>
      </c>
      <c r="D3002" s="265" t="s">
        <v>8510</v>
      </c>
      <c r="E3002" s="290" t="s">
        <v>16657</v>
      </c>
    </row>
    <row r="3003" spans="1:5">
      <c r="A3003" s="265" t="str">
        <f t="shared" si="46"/>
        <v>34606</v>
      </c>
      <c r="B3003" s="265">
        <v>34606</v>
      </c>
      <c r="C3003" s="265" t="s">
        <v>21036</v>
      </c>
      <c r="D3003" s="265" t="s">
        <v>8502</v>
      </c>
      <c r="E3003" s="290" t="s">
        <v>27048</v>
      </c>
    </row>
    <row r="3004" spans="1:5">
      <c r="A3004" s="265" t="str">
        <f t="shared" si="46"/>
        <v>34607</v>
      </c>
      <c r="B3004" s="265">
        <v>34607</v>
      </c>
      <c r="C3004" s="265" t="s">
        <v>19962</v>
      </c>
      <c r="D3004" s="265" t="s">
        <v>8510</v>
      </c>
      <c r="E3004" s="290" t="s">
        <v>8595</v>
      </c>
    </row>
    <row r="3005" spans="1:5">
      <c r="A3005" s="265" t="str">
        <f t="shared" si="46"/>
        <v>34609</v>
      </c>
      <c r="B3005" s="265">
        <v>34609</v>
      </c>
      <c r="C3005" s="265" t="s">
        <v>19963</v>
      </c>
      <c r="D3005" s="265" t="s">
        <v>8510</v>
      </c>
      <c r="E3005" s="290" t="s">
        <v>18126</v>
      </c>
    </row>
    <row r="3006" spans="1:5">
      <c r="A3006" s="265" t="str">
        <f t="shared" si="46"/>
        <v>34612</v>
      </c>
      <c r="B3006" s="265">
        <v>34612</v>
      </c>
      <c r="C3006" s="265" t="s">
        <v>21522</v>
      </c>
      <c r="D3006" s="265" t="s">
        <v>8502</v>
      </c>
      <c r="E3006" s="290" t="s">
        <v>27049</v>
      </c>
    </row>
    <row r="3007" spans="1:5">
      <c r="A3007" s="265" t="str">
        <f t="shared" si="46"/>
        <v>34616</v>
      </c>
      <c r="B3007" s="265">
        <v>34616</v>
      </c>
      <c r="C3007" s="265" t="s">
        <v>21027</v>
      </c>
      <c r="D3007" s="265" t="s">
        <v>8502</v>
      </c>
      <c r="E3007" s="290" t="s">
        <v>20933</v>
      </c>
    </row>
    <row r="3008" spans="1:5">
      <c r="A3008" s="265" t="str">
        <f t="shared" si="46"/>
        <v>34618</v>
      </c>
      <c r="B3008" s="265">
        <v>34618</v>
      </c>
      <c r="C3008" s="265" t="s">
        <v>19964</v>
      </c>
      <c r="D3008" s="265" t="s">
        <v>8510</v>
      </c>
      <c r="E3008" s="290" t="s">
        <v>8553</v>
      </c>
    </row>
    <row r="3009" spans="1:5">
      <c r="A3009" s="265" t="str">
        <f t="shared" si="46"/>
        <v>34620</v>
      </c>
      <c r="B3009" s="265">
        <v>34620</v>
      </c>
      <c r="C3009" s="265" t="s">
        <v>19965</v>
      </c>
      <c r="D3009" s="265" t="s">
        <v>8510</v>
      </c>
      <c r="E3009" s="290" t="s">
        <v>11537</v>
      </c>
    </row>
    <row r="3010" spans="1:5">
      <c r="A3010" s="265" t="str">
        <f t="shared" si="46"/>
        <v>34621</v>
      </c>
      <c r="B3010" s="265">
        <v>34621</v>
      </c>
      <c r="C3010" s="265" t="s">
        <v>19966</v>
      </c>
      <c r="D3010" s="265" t="s">
        <v>8510</v>
      </c>
      <c r="E3010" s="290" t="s">
        <v>12644</v>
      </c>
    </row>
    <row r="3011" spans="1:5">
      <c r="A3011" s="265" t="str">
        <f t="shared" ref="A3011:A3074" si="47">IF(ISERROR(SEARCH("/",B3011)=6),TRIM(CLEAN(B3011)),IF(SEARCH("/",B3011)=6,IF(LEN(TRIM(CLEAN(B3011)))=7,LEFT(TRIM(CLEAN(B3011)),6)&amp;"00"&amp;RIGHT(TRIM(CLEAN(B3011)),1),LEFT(TRIM(CLEAN(B3011)),6)&amp;"0"&amp;RIGHT(TRIM(CLEAN(B3011)),2)),TRIM(CLEAN(B3011))))</f>
        <v>34622</v>
      </c>
      <c r="B3011" s="265">
        <v>34622</v>
      </c>
      <c r="C3011" s="265" t="s">
        <v>19967</v>
      </c>
      <c r="D3011" s="265" t="s">
        <v>8510</v>
      </c>
      <c r="E3011" s="290" t="s">
        <v>17677</v>
      </c>
    </row>
    <row r="3012" spans="1:5">
      <c r="A3012" s="265" t="str">
        <f t="shared" si="47"/>
        <v>34623</v>
      </c>
      <c r="B3012" s="265">
        <v>34623</v>
      </c>
      <c r="C3012" s="265" t="s">
        <v>21028</v>
      </c>
      <c r="D3012" s="265" t="s">
        <v>8502</v>
      </c>
      <c r="E3012" s="290" t="s">
        <v>8733</v>
      </c>
    </row>
    <row r="3013" spans="1:5">
      <c r="A3013" s="265" t="str">
        <f t="shared" si="47"/>
        <v>34624</v>
      </c>
      <c r="B3013" s="265">
        <v>34624</v>
      </c>
      <c r="C3013" s="265" t="s">
        <v>19968</v>
      </c>
      <c r="D3013" s="265" t="s">
        <v>8510</v>
      </c>
      <c r="E3013" s="290" t="s">
        <v>15008</v>
      </c>
    </row>
    <row r="3014" spans="1:5">
      <c r="A3014" s="265" t="str">
        <f t="shared" si="47"/>
        <v>34626</v>
      </c>
      <c r="B3014" s="265">
        <v>34626</v>
      </c>
      <c r="C3014" s="265" t="s">
        <v>19969</v>
      </c>
      <c r="D3014" s="265" t="s">
        <v>8510</v>
      </c>
      <c r="E3014" s="290" t="s">
        <v>18549</v>
      </c>
    </row>
    <row r="3015" spans="1:5">
      <c r="A3015" s="265" t="str">
        <f t="shared" si="47"/>
        <v>34627</v>
      </c>
      <c r="B3015" s="265">
        <v>34627</v>
      </c>
      <c r="C3015" s="265" t="s">
        <v>19970</v>
      </c>
      <c r="D3015" s="265" t="s">
        <v>8510</v>
      </c>
      <c r="E3015" s="290" t="s">
        <v>26162</v>
      </c>
    </row>
    <row r="3016" spans="1:5">
      <c r="A3016" s="265" t="str">
        <f t="shared" si="47"/>
        <v>34628</v>
      </c>
      <c r="B3016" s="265">
        <v>34628</v>
      </c>
      <c r="C3016" s="265" t="s">
        <v>21029</v>
      </c>
      <c r="D3016" s="265" t="s">
        <v>8502</v>
      </c>
      <c r="E3016" s="290" t="s">
        <v>27050</v>
      </c>
    </row>
    <row r="3017" spans="1:5">
      <c r="A3017" s="265" t="str">
        <f t="shared" si="47"/>
        <v>34629</v>
      </c>
      <c r="B3017" s="265">
        <v>34629</v>
      </c>
      <c r="C3017" s="265" t="s">
        <v>19971</v>
      </c>
      <c r="D3017" s="265" t="s">
        <v>8510</v>
      </c>
      <c r="E3017" s="290" t="s">
        <v>27051</v>
      </c>
    </row>
    <row r="3018" spans="1:5">
      <c r="A3018" s="265" t="str">
        <f t="shared" si="47"/>
        <v>34630</v>
      </c>
      <c r="B3018" s="265">
        <v>34630</v>
      </c>
      <c r="C3018" s="265" t="s">
        <v>23802</v>
      </c>
      <c r="D3018" s="265" t="s">
        <v>8502</v>
      </c>
      <c r="E3018" s="290" t="s">
        <v>27052</v>
      </c>
    </row>
    <row r="3019" spans="1:5">
      <c r="A3019" s="265" t="str">
        <f t="shared" si="47"/>
        <v>34633</v>
      </c>
      <c r="B3019" s="265">
        <v>34633</v>
      </c>
      <c r="C3019" s="265" t="s">
        <v>21524</v>
      </c>
      <c r="D3019" s="265" t="s">
        <v>8502</v>
      </c>
      <c r="E3019" s="290" t="s">
        <v>27053</v>
      </c>
    </row>
    <row r="3020" spans="1:5">
      <c r="A3020" s="265" t="str">
        <f t="shared" si="47"/>
        <v>34635</v>
      </c>
      <c r="B3020" s="265">
        <v>34635</v>
      </c>
      <c r="C3020" s="265" t="s">
        <v>21523</v>
      </c>
      <c r="D3020" s="265" t="s">
        <v>8502</v>
      </c>
      <c r="E3020" s="290" t="s">
        <v>27054</v>
      </c>
    </row>
    <row r="3021" spans="1:5">
      <c r="A3021" s="265" t="str">
        <f t="shared" si="47"/>
        <v>34636</v>
      </c>
      <c r="B3021" s="265">
        <v>34636</v>
      </c>
      <c r="C3021" s="265" t="s">
        <v>20023</v>
      </c>
      <c r="D3021" s="265" t="s">
        <v>8502</v>
      </c>
      <c r="E3021" s="290" t="s">
        <v>27055</v>
      </c>
    </row>
    <row r="3022" spans="1:5">
      <c r="A3022" s="265" t="str">
        <f t="shared" si="47"/>
        <v>34637</v>
      </c>
      <c r="B3022" s="265">
        <v>34637</v>
      </c>
      <c r="C3022" s="265" t="s">
        <v>20026</v>
      </c>
      <c r="D3022" s="265" t="s">
        <v>8502</v>
      </c>
      <c r="E3022" s="290" t="s">
        <v>27056</v>
      </c>
    </row>
    <row r="3023" spans="1:5">
      <c r="A3023" s="265" t="str">
        <f t="shared" si="47"/>
        <v>34638</v>
      </c>
      <c r="B3023" s="265">
        <v>34638</v>
      </c>
      <c r="C3023" s="265" t="s">
        <v>20027</v>
      </c>
      <c r="D3023" s="265" t="s">
        <v>8502</v>
      </c>
      <c r="E3023" s="290" t="s">
        <v>27057</v>
      </c>
    </row>
    <row r="3024" spans="1:5">
      <c r="A3024" s="265" t="str">
        <f t="shared" si="47"/>
        <v>34639</v>
      </c>
      <c r="B3024" s="265">
        <v>34639</v>
      </c>
      <c r="C3024" s="265" t="s">
        <v>20024</v>
      </c>
      <c r="D3024" s="265" t="s">
        <v>8502</v>
      </c>
      <c r="E3024" s="290" t="s">
        <v>27058</v>
      </c>
    </row>
    <row r="3025" spans="1:5">
      <c r="A3025" s="265" t="str">
        <f t="shared" si="47"/>
        <v>34640</v>
      </c>
      <c r="B3025" s="265">
        <v>34640</v>
      </c>
      <c r="C3025" s="265" t="s">
        <v>20025</v>
      </c>
      <c r="D3025" s="265" t="s">
        <v>8502</v>
      </c>
      <c r="E3025" s="290" t="s">
        <v>27059</v>
      </c>
    </row>
    <row r="3026" spans="1:5">
      <c r="A3026" s="265" t="str">
        <f t="shared" si="47"/>
        <v>34641</v>
      </c>
      <c r="B3026" s="265">
        <v>34641</v>
      </c>
      <c r="C3026" s="265" t="s">
        <v>20033</v>
      </c>
      <c r="D3026" s="265" t="s">
        <v>8502</v>
      </c>
      <c r="E3026" s="290" t="s">
        <v>27060</v>
      </c>
    </row>
    <row r="3027" spans="1:5">
      <c r="A3027" s="265" t="str">
        <f t="shared" si="47"/>
        <v>34643</v>
      </c>
      <c r="B3027" s="265">
        <v>34643</v>
      </c>
      <c r="C3027" s="265" t="s">
        <v>20059</v>
      </c>
      <c r="D3027" s="265" t="s">
        <v>8502</v>
      </c>
      <c r="E3027" s="290" t="s">
        <v>17717</v>
      </c>
    </row>
    <row r="3028" spans="1:5">
      <c r="A3028" s="265" t="str">
        <f t="shared" si="47"/>
        <v>34649</v>
      </c>
      <c r="B3028" s="265">
        <v>34649</v>
      </c>
      <c r="C3028" s="265" t="s">
        <v>20180</v>
      </c>
      <c r="D3028" s="265" t="s">
        <v>8502</v>
      </c>
      <c r="E3028" s="290" t="s">
        <v>27061</v>
      </c>
    </row>
    <row r="3029" spans="1:5">
      <c r="A3029" s="265" t="str">
        <f t="shared" si="47"/>
        <v>34653</v>
      </c>
      <c r="B3029" s="265">
        <v>34653</v>
      </c>
      <c r="C3029" s="265" t="s">
        <v>21030</v>
      </c>
      <c r="D3029" s="265" t="s">
        <v>8502</v>
      </c>
      <c r="E3029" s="290" t="s">
        <v>9146</v>
      </c>
    </row>
    <row r="3030" spans="1:5">
      <c r="A3030" s="265" t="str">
        <f t="shared" si="47"/>
        <v>34655</v>
      </c>
      <c r="B3030" s="265">
        <v>34655</v>
      </c>
      <c r="C3030" s="265" t="s">
        <v>20181</v>
      </c>
      <c r="D3030" s="265" t="s">
        <v>8502</v>
      </c>
      <c r="E3030" s="290" t="s">
        <v>8781</v>
      </c>
    </row>
    <row r="3031" spans="1:5">
      <c r="A3031" s="265" t="str">
        <f t="shared" si="47"/>
        <v>34659</v>
      </c>
      <c r="B3031" s="265">
        <v>34659</v>
      </c>
      <c r="C3031" s="265" t="s">
        <v>20335</v>
      </c>
      <c r="D3031" s="265" t="s">
        <v>8500</v>
      </c>
      <c r="E3031" s="290" t="s">
        <v>27062</v>
      </c>
    </row>
    <row r="3032" spans="1:5">
      <c r="A3032" s="265" t="str">
        <f t="shared" si="47"/>
        <v>34660</v>
      </c>
      <c r="B3032" s="265">
        <v>34660</v>
      </c>
      <c r="C3032" s="265" t="s">
        <v>20337</v>
      </c>
      <c r="D3032" s="265" t="s">
        <v>8500</v>
      </c>
      <c r="E3032" s="290" t="s">
        <v>25395</v>
      </c>
    </row>
    <row r="3033" spans="1:5">
      <c r="A3033" s="265" t="str">
        <f t="shared" si="47"/>
        <v>34661</v>
      </c>
      <c r="B3033" s="265">
        <v>34661</v>
      </c>
      <c r="C3033" s="265" t="s">
        <v>20338</v>
      </c>
      <c r="D3033" s="265" t="s">
        <v>8500</v>
      </c>
      <c r="E3033" s="290" t="s">
        <v>24931</v>
      </c>
    </row>
    <row r="3034" spans="1:5">
      <c r="A3034" s="265" t="str">
        <f t="shared" si="47"/>
        <v>34664</v>
      </c>
      <c r="B3034" s="265">
        <v>34664</v>
      </c>
      <c r="C3034" s="265" t="s">
        <v>20343</v>
      </c>
      <c r="D3034" s="265" t="s">
        <v>8500</v>
      </c>
      <c r="E3034" s="290" t="s">
        <v>27063</v>
      </c>
    </row>
    <row r="3035" spans="1:5">
      <c r="A3035" s="265" t="str">
        <f t="shared" si="47"/>
        <v>34665</v>
      </c>
      <c r="B3035" s="265">
        <v>34665</v>
      </c>
      <c r="C3035" s="265" t="s">
        <v>20344</v>
      </c>
      <c r="D3035" s="265" t="s">
        <v>8500</v>
      </c>
      <c r="E3035" s="290" t="s">
        <v>26475</v>
      </c>
    </row>
    <row r="3036" spans="1:5">
      <c r="A3036" s="265" t="str">
        <f t="shared" si="47"/>
        <v>34666</v>
      </c>
      <c r="B3036" s="265">
        <v>34666</v>
      </c>
      <c r="C3036" s="265" t="s">
        <v>20345</v>
      </c>
      <c r="D3036" s="265" t="s">
        <v>8500</v>
      </c>
      <c r="E3036" s="290" t="s">
        <v>27064</v>
      </c>
    </row>
    <row r="3037" spans="1:5">
      <c r="A3037" s="265" t="str">
        <f t="shared" si="47"/>
        <v>34667</v>
      </c>
      <c r="B3037" s="265">
        <v>34667</v>
      </c>
      <c r="C3037" s="265" t="s">
        <v>20339</v>
      </c>
      <c r="D3037" s="265" t="s">
        <v>8500</v>
      </c>
      <c r="E3037" s="290" t="s">
        <v>27065</v>
      </c>
    </row>
    <row r="3038" spans="1:5">
      <c r="A3038" s="265" t="str">
        <f t="shared" si="47"/>
        <v>34668</v>
      </c>
      <c r="B3038" s="265">
        <v>34668</v>
      </c>
      <c r="C3038" s="265" t="s">
        <v>20341</v>
      </c>
      <c r="D3038" s="265" t="s">
        <v>8500</v>
      </c>
      <c r="E3038" s="290" t="s">
        <v>27066</v>
      </c>
    </row>
    <row r="3039" spans="1:5">
      <c r="A3039" s="265" t="str">
        <f t="shared" si="47"/>
        <v>34669</v>
      </c>
      <c r="B3039" s="265">
        <v>34669</v>
      </c>
      <c r="C3039" s="265" t="s">
        <v>20346</v>
      </c>
      <c r="D3039" s="265" t="s">
        <v>8500</v>
      </c>
      <c r="E3039" s="290" t="s">
        <v>16734</v>
      </c>
    </row>
    <row r="3040" spans="1:5">
      <c r="A3040" s="265" t="str">
        <f t="shared" si="47"/>
        <v>34670</v>
      </c>
      <c r="B3040" s="265">
        <v>34670</v>
      </c>
      <c r="C3040" s="265" t="s">
        <v>20348</v>
      </c>
      <c r="D3040" s="265" t="s">
        <v>8500</v>
      </c>
      <c r="E3040" s="290" t="s">
        <v>27067</v>
      </c>
    </row>
    <row r="3041" spans="1:5">
      <c r="A3041" s="265" t="str">
        <f t="shared" si="47"/>
        <v>34671</v>
      </c>
      <c r="B3041" s="265">
        <v>34671</v>
      </c>
      <c r="C3041" s="265" t="s">
        <v>20350</v>
      </c>
      <c r="D3041" s="265" t="s">
        <v>8500</v>
      </c>
      <c r="E3041" s="290" t="s">
        <v>26057</v>
      </c>
    </row>
    <row r="3042" spans="1:5">
      <c r="A3042" s="265" t="str">
        <f t="shared" si="47"/>
        <v>34672</v>
      </c>
      <c r="B3042" s="265">
        <v>34672</v>
      </c>
      <c r="C3042" s="265" t="s">
        <v>20352</v>
      </c>
      <c r="D3042" s="265" t="s">
        <v>8500</v>
      </c>
      <c r="E3042" s="290" t="s">
        <v>23832</v>
      </c>
    </row>
    <row r="3043" spans="1:5">
      <c r="A3043" s="265" t="str">
        <f t="shared" si="47"/>
        <v>34673</v>
      </c>
      <c r="B3043" s="265">
        <v>34673</v>
      </c>
      <c r="C3043" s="265" t="s">
        <v>20353</v>
      </c>
      <c r="D3043" s="265" t="s">
        <v>8500</v>
      </c>
      <c r="E3043" s="290" t="s">
        <v>16680</v>
      </c>
    </row>
    <row r="3044" spans="1:5">
      <c r="A3044" s="265" t="str">
        <f t="shared" si="47"/>
        <v>34674</v>
      </c>
      <c r="B3044" s="265">
        <v>34674</v>
      </c>
      <c r="C3044" s="265" t="s">
        <v>20354</v>
      </c>
      <c r="D3044" s="265" t="s">
        <v>8500</v>
      </c>
      <c r="E3044" s="290" t="s">
        <v>27068</v>
      </c>
    </row>
    <row r="3045" spans="1:5">
      <c r="A3045" s="265" t="str">
        <f t="shared" si="47"/>
        <v>34675</v>
      </c>
      <c r="B3045" s="265">
        <v>34675</v>
      </c>
      <c r="C3045" s="265" t="s">
        <v>20356</v>
      </c>
      <c r="D3045" s="265" t="s">
        <v>8500</v>
      </c>
      <c r="E3045" s="290" t="s">
        <v>25058</v>
      </c>
    </row>
    <row r="3046" spans="1:5">
      <c r="A3046" s="265" t="str">
        <f t="shared" si="47"/>
        <v>34676</v>
      </c>
      <c r="B3046" s="265">
        <v>34676</v>
      </c>
      <c r="C3046" s="265" t="s">
        <v>20357</v>
      </c>
      <c r="D3046" s="265" t="s">
        <v>8500</v>
      </c>
      <c r="E3046" s="290" t="s">
        <v>27069</v>
      </c>
    </row>
    <row r="3047" spans="1:5">
      <c r="A3047" s="265" t="str">
        <f t="shared" si="47"/>
        <v>34677</v>
      </c>
      <c r="B3047" s="265">
        <v>34677</v>
      </c>
      <c r="C3047" s="265" t="s">
        <v>20359</v>
      </c>
      <c r="D3047" s="265" t="s">
        <v>8500</v>
      </c>
      <c r="E3047" s="290" t="s">
        <v>26010</v>
      </c>
    </row>
    <row r="3048" spans="1:5">
      <c r="A3048" s="265" t="str">
        <f t="shared" si="47"/>
        <v>34680</v>
      </c>
      <c r="B3048" s="265">
        <v>34680</v>
      </c>
      <c r="C3048" s="265" t="s">
        <v>23296</v>
      </c>
      <c r="D3048" s="265" t="s">
        <v>8510</v>
      </c>
      <c r="E3048" s="290" t="s">
        <v>9393</v>
      </c>
    </row>
    <row r="3049" spans="1:5">
      <c r="A3049" s="265" t="str">
        <f t="shared" si="47"/>
        <v>34682</v>
      </c>
      <c r="B3049" s="265">
        <v>34682</v>
      </c>
      <c r="C3049" s="265" t="s">
        <v>23284</v>
      </c>
      <c r="D3049" s="265" t="s">
        <v>8500</v>
      </c>
      <c r="E3049" s="290" t="s">
        <v>17494</v>
      </c>
    </row>
    <row r="3050" spans="1:5">
      <c r="A3050" s="265" t="str">
        <f t="shared" si="47"/>
        <v>34683</v>
      </c>
      <c r="B3050" s="265">
        <v>34683</v>
      </c>
      <c r="C3050" s="265" t="s">
        <v>23278</v>
      </c>
      <c r="D3050" s="265" t="s">
        <v>8500</v>
      </c>
      <c r="E3050" s="290" t="s">
        <v>18166</v>
      </c>
    </row>
    <row r="3051" spans="1:5">
      <c r="A3051" s="265" t="str">
        <f t="shared" si="47"/>
        <v>34684</v>
      </c>
      <c r="B3051" s="265">
        <v>34684</v>
      </c>
      <c r="C3051" s="265" t="s">
        <v>23277</v>
      </c>
      <c r="D3051" s="265" t="s">
        <v>8500</v>
      </c>
      <c r="E3051" s="290" t="s">
        <v>18165</v>
      </c>
    </row>
    <row r="3052" spans="1:5">
      <c r="A3052" s="265" t="str">
        <f t="shared" si="47"/>
        <v>34686</v>
      </c>
      <c r="B3052" s="265">
        <v>34686</v>
      </c>
      <c r="C3052" s="265" t="s">
        <v>21026</v>
      </c>
      <c r="D3052" s="265" t="s">
        <v>8502</v>
      </c>
      <c r="E3052" s="290" t="s">
        <v>17426</v>
      </c>
    </row>
    <row r="3053" spans="1:5">
      <c r="A3053" s="265" t="str">
        <f t="shared" si="47"/>
        <v>34688</v>
      </c>
      <c r="B3053" s="265">
        <v>34688</v>
      </c>
      <c r="C3053" s="265" t="s">
        <v>21031</v>
      </c>
      <c r="D3053" s="265" t="s">
        <v>8502</v>
      </c>
      <c r="E3053" s="290" t="s">
        <v>8899</v>
      </c>
    </row>
    <row r="3054" spans="1:5">
      <c r="A3054" s="265" t="str">
        <f t="shared" si="47"/>
        <v>34689</v>
      </c>
      <c r="B3054" s="265">
        <v>34689</v>
      </c>
      <c r="C3054" s="265" t="s">
        <v>21037</v>
      </c>
      <c r="D3054" s="265" t="s">
        <v>8502</v>
      </c>
      <c r="E3054" s="290" t="s">
        <v>27070</v>
      </c>
    </row>
    <row r="3055" spans="1:5">
      <c r="A3055" s="265" t="str">
        <f t="shared" si="47"/>
        <v>34705</v>
      </c>
      <c r="B3055" s="265">
        <v>34705</v>
      </c>
      <c r="C3055" s="265" t="s">
        <v>21020</v>
      </c>
      <c r="D3055" s="265" t="s">
        <v>8502</v>
      </c>
      <c r="E3055" s="290" t="s">
        <v>27071</v>
      </c>
    </row>
    <row r="3056" spans="1:5">
      <c r="A3056" s="265" t="str">
        <f t="shared" si="47"/>
        <v>34707</v>
      </c>
      <c r="B3056" s="265">
        <v>34707</v>
      </c>
      <c r="C3056" s="265" t="s">
        <v>21021</v>
      </c>
      <c r="D3056" s="265" t="s">
        <v>8502</v>
      </c>
      <c r="E3056" s="290" t="s">
        <v>27072</v>
      </c>
    </row>
    <row r="3057" spans="1:5">
      <c r="A3057" s="265" t="str">
        <f t="shared" si="47"/>
        <v>34709</v>
      </c>
      <c r="B3057" s="265">
        <v>34709</v>
      </c>
      <c r="C3057" s="265" t="s">
        <v>21032</v>
      </c>
      <c r="D3057" s="265" t="s">
        <v>8502</v>
      </c>
      <c r="E3057" s="290" t="s">
        <v>25029</v>
      </c>
    </row>
    <row r="3058" spans="1:5">
      <c r="A3058" s="265" t="str">
        <f t="shared" si="47"/>
        <v>34713</v>
      </c>
      <c r="B3058" s="265">
        <v>34713</v>
      </c>
      <c r="C3058" s="265" t="s">
        <v>23051</v>
      </c>
      <c r="D3058" s="265" t="s">
        <v>8500</v>
      </c>
      <c r="E3058" s="290" t="s">
        <v>27073</v>
      </c>
    </row>
    <row r="3059" spans="1:5">
      <c r="A3059" s="265" t="str">
        <f t="shared" si="47"/>
        <v>34714</v>
      </c>
      <c r="B3059" s="265">
        <v>34714</v>
      </c>
      <c r="C3059" s="265" t="s">
        <v>21034</v>
      </c>
      <c r="D3059" s="265" t="s">
        <v>8502</v>
      </c>
      <c r="E3059" s="290" t="s">
        <v>27074</v>
      </c>
    </row>
    <row r="3060" spans="1:5">
      <c r="A3060" s="265" t="str">
        <f t="shared" si="47"/>
        <v>34721</v>
      </c>
      <c r="B3060" s="265">
        <v>34721</v>
      </c>
      <c r="C3060" s="265" t="s">
        <v>22948</v>
      </c>
      <c r="D3060" s="265" t="s">
        <v>8500</v>
      </c>
      <c r="E3060" s="290" t="s">
        <v>16668</v>
      </c>
    </row>
    <row r="3061" spans="1:5">
      <c r="A3061" s="265" t="str">
        <f t="shared" si="47"/>
        <v>34723</v>
      </c>
      <c r="B3061" s="265">
        <v>34723</v>
      </c>
      <c r="C3061" s="265" t="s">
        <v>22947</v>
      </c>
      <c r="D3061" s="265" t="s">
        <v>8500</v>
      </c>
      <c r="E3061" s="290" t="s">
        <v>16667</v>
      </c>
    </row>
    <row r="3062" spans="1:5">
      <c r="A3062" s="265" t="str">
        <f t="shared" si="47"/>
        <v>34729</v>
      </c>
      <c r="B3062" s="265">
        <v>34729</v>
      </c>
      <c r="C3062" s="265" t="s">
        <v>21013</v>
      </c>
      <c r="D3062" s="265" t="s">
        <v>8502</v>
      </c>
      <c r="E3062" s="290" t="s">
        <v>27075</v>
      </c>
    </row>
    <row r="3063" spans="1:5">
      <c r="A3063" s="265" t="str">
        <f t="shared" si="47"/>
        <v>34734</v>
      </c>
      <c r="B3063" s="265">
        <v>34734</v>
      </c>
      <c r="C3063" s="265" t="s">
        <v>21014</v>
      </c>
      <c r="D3063" s="265" t="s">
        <v>8502</v>
      </c>
      <c r="E3063" s="290" t="s">
        <v>27076</v>
      </c>
    </row>
    <row r="3064" spans="1:5">
      <c r="A3064" s="265" t="str">
        <f t="shared" si="47"/>
        <v>34738</v>
      </c>
      <c r="B3064" s="265">
        <v>34738</v>
      </c>
      <c r="C3064" s="265" t="s">
        <v>21015</v>
      </c>
      <c r="D3064" s="265" t="s">
        <v>8502</v>
      </c>
      <c r="E3064" s="290" t="s">
        <v>27077</v>
      </c>
    </row>
    <row r="3065" spans="1:5">
      <c r="A3065" s="265" t="str">
        <f t="shared" si="47"/>
        <v>34741</v>
      </c>
      <c r="B3065" s="265">
        <v>34741</v>
      </c>
      <c r="C3065" s="265" t="s">
        <v>20342</v>
      </c>
      <c r="D3065" s="265" t="s">
        <v>8500</v>
      </c>
      <c r="E3065" s="290" t="s">
        <v>27078</v>
      </c>
    </row>
    <row r="3066" spans="1:5">
      <c r="A3066" s="265" t="str">
        <f t="shared" si="47"/>
        <v>34743</v>
      </c>
      <c r="B3066" s="265">
        <v>34743</v>
      </c>
      <c r="C3066" s="265" t="s">
        <v>27079</v>
      </c>
      <c r="D3066" s="265" t="s">
        <v>8500</v>
      </c>
      <c r="E3066" s="290" t="s">
        <v>27080</v>
      </c>
    </row>
    <row r="3067" spans="1:5">
      <c r="A3067" s="265" t="str">
        <f t="shared" si="47"/>
        <v>34744</v>
      </c>
      <c r="B3067" s="265">
        <v>34744</v>
      </c>
      <c r="C3067" s="265" t="s">
        <v>22815</v>
      </c>
      <c r="D3067" s="265" t="s">
        <v>8500</v>
      </c>
      <c r="E3067" s="290" t="s">
        <v>9278</v>
      </c>
    </row>
    <row r="3068" spans="1:5">
      <c r="A3068" s="265" t="str">
        <f t="shared" si="47"/>
        <v>34745</v>
      </c>
      <c r="B3068" s="265">
        <v>34745</v>
      </c>
      <c r="C3068" s="265" t="s">
        <v>27081</v>
      </c>
      <c r="D3068" s="265" t="s">
        <v>8500</v>
      </c>
      <c r="E3068" s="290" t="s">
        <v>27082</v>
      </c>
    </row>
    <row r="3069" spans="1:5">
      <c r="A3069" s="265" t="str">
        <f t="shared" si="47"/>
        <v>34746</v>
      </c>
      <c r="B3069" s="265">
        <v>34746</v>
      </c>
      <c r="C3069" s="265" t="s">
        <v>27083</v>
      </c>
      <c r="D3069" s="265" t="s">
        <v>8500</v>
      </c>
      <c r="E3069" s="290" t="s">
        <v>26002</v>
      </c>
    </row>
    <row r="3070" spans="1:5">
      <c r="A3070" s="265" t="str">
        <f t="shared" si="47"/>
        <v>34747</v>
      </c>
      <c r="B3070" s="265">
        <v>34747</v>
      </c>
      <c r="C3070" s="265" t="s">
        <v>22811</v>
      </c>
      <c r="D3070" s="265" t="s">
        <v>8510</v>
      </c>
      <c r="E3070" s="290" t="s">
        <v>18139</v>
      </c>
    </row>
    <row r="3071" spans="1:5">
      <c r="A3071" s="265" t="str">
        <f t="shared" si="47"/>
        <v>34753</v>
      </c>
      <c r="B3071" s="265">
        <v>34753</v>
      </c>
      <c r="C3071" s="265" t="s">
        <v>20389</v>
      </c>
      <c r="D3071" s="265" t="s">
        <v>8506</v>
      </c>
      <c r="E3071" s="290" t="s">
        <v>8590</v>
      </c>
    </row>
    <row r="3072" spans="1:5">
      <c r="A3072" s="265" t="str">
        <f t="shared" si="47"/>
        <v>34760</v>
      </c>
      <c r="B3072" s="265">
        <v>34760</v>
      </c>
      <c r="C3072" s="265" t="s">
        <v>19458</v>
      </c>
      <c r="D3072" s="265" t="s">
        <v>8504</v>
      </c>
      <c r="E3072" s="290" t="s">
        <v>34874</v>
      </c>
    </row>
    <row r="3073" spans="1:5">
      <c r="A3073" s="265" t="str">
        <f t="shared" si="47"/>
        <v>34761</v>
      </c>
      <c r="B3073" s="265">
        <v>34761</v>
      </c>
      <c r="C3073" s="265" t="s">
        <v>22529</v>
      </c>
      <c r="D3073" s="265" t="s">
        <v>8504</v>
      </c>
      <c r="E3073" s="290" t="s">
        <v>16505</v>
      </c>
    </row>
    <row r="3074" spans="1:5">
      <c r="A3074" s="265" t="str">
        <f t="shared" si="47"/>
        <v>34763</v>
      </c>
      <c r="B3074" s="265">
        <v>34763</v>
      </c>
      <c r="C3074" s="265" t="s">
        <v>22461</v>
      </c>
      <c r="D3074" s="265" t="s">
        <v>8502</v>
      </c>
      <c r="E3074" s="290" t="s">
        <v>18005</v>
      </c>
    </row>
    <row r="3075" spans="1:5">
      <c r="A3075" s="265" t="str">
        <f t="shared" ref="A3075:A3138" si="48">IF(ISERROR(SEARCH("/",B3075)=6),TRIM(CLEAN(B3075)),IF(SEARCH("/",B3075)=6,IF(LEN(TRIM(CLEAN(B3075)))=7,LEFT(TRIM(CLEAN(B3075)),6)&amp;"00"&amp;RIGHT(TRIM(CLEAN(B3075)),1),LEFT(TRIM(CLEAN(B3075)),6)&amp;"0"&amp;RIGHT(TRIM(CLEAN(B3075)),2)),TRIM(CLEAN(B3075))))</f>
        <v>34764</v>
      </c>
      <c r="B3075" s="265">
        <v>34764</v>
      </c>
      <c r="C3075" s="265" t="s">
        <v>22464</v>
      </c>
      <c r="D3075" s="265" t="s">
        <v>8502</v>
      </c>
      <c r="E3075" s="290" t="s">
        <v>8756</v>
      </c>
    </row>
    <row r="3076" spans="1:5">
      <c r="A3076" s="265" t="str">
        <f t="shared" si="48"/>
        <v>34769</v>
      </c>
      <c r="B3076" s="265">
        <v>34769</v>
      </c>
      <c r="C3076" s="265" t="s">
        <v>22460</v>
      </c>
      <c r="D3076" s="265" t="s">
        <v>8502</v>
      </c>
      <c r="E3076" s="290" t="s">
        <v>9355</v>
      </c>
    </row>
    <row r="3077" spans="1:5">
      <c r="A3077" s="265" t="str">
        <f t="shared" si="48"/>
        <v>34770</v>
      </c>
      <c r="B3077" s="265">
        <v>34770</v>
      </c>
      <c r="C3077" s="265" t="s">
        <v>20434</v>
      </c>
      <c r="D3077" s="265" t="s">
        <v>8836</v>
      </c>
      <c r="E3077" s="290" t="s">
        <v>27085</v>
      </c>
    </row>
    <row r="3078" spans="1:5">
      <c r="A3078" s="265" t="str">
        <f t="shared" si="48"/>
        <v>34771</v>
      </c>
      <c r="B3078" s="265">
        <v>34771</v>
      </c>
      <c r="C3078" s="265" t="s">
        <v>22463</v>
      </c>
      <c r="D3078" s="265" t="s">
        <v>8502</v>
      </c>
      <c r="E3078" s="290" t="s">
        <v>8963</v>
      </c>
    </row>
    <row r="3079" spans="1:5">
      <c r="A3079" s="265" t="str">
        <f t="shared" si="48"/>
        <v>34773</v>
      </c>
      <c r="B3079" s="265">
        <v>34773</v>
      </c>
      <c r="C3079" s="265" t="s">
        <v>22459</v>
      </c>
      <c r="D3079" s="265" t="s">
        <v>8502</v>
      </c>
      <c r="E3079" s="290" t="s">
        <v>9318</v>
      </c>
    </row>
    <row r="3080" spans="1:5">
      <c r="A3080" s="265" t="str">
        <f t="shared" si="48"/>
        <v>34774</v>
      </c>
      <c r="B3080" s="265">
        <v>34774</v>
      </c>
      <c r="C3080" s="265" t="s">
        <v>22462</v>
      </c>
      <c r="D3080" s="265" t="s">
        <v>8502</v>
      </c>
      <c r="E3080" s="290" t="s">
        <v>8802</v>
      </c>
    </row>
    <row r="3081" spans="1:5">
      <c r="A3081" s="265" t="str">
        <f t="shared" si="48"/>
        <v>34777</v>
      </c>
      <c r="B3081" s="265">
        <v>34777</v>
      </c>
      <c r="C3081" s="265" t="s">
        <v>21111</v>
      </c>
      <c r="D3081" s="265" t="s">
        <v>8502</v>
      </c>
      <c r="E3081" s="290" t="s">
        <v>8817</v>
      </c>
    </row>
    <row r="3082" spans="1:5">
      <c r="A3082" s="265" t="str">
        <f t="shared" si="48"/>
        <v>34779</v>
      </c>
      <c r="B3082" s="265">
        <v>34779</v>
      </c>
      <c r="C3082" s="265" t="s">
        <v>21211</v>
      </c>
      <c r="D3082" s="265" t="s">
        <v>8504</v>
      </c>
      <c r="E3082" s="290" t="s">
        <v>34875</v>
      </c>
    </row>
    <row r="3083" spans="1:5">
      <c r="A3083" s="265" t="str">
        <f t="shared" si="48"/>
        <v>34780</v>
      </c>
      <c r="B3083" s="265">
        <v>34780</v>
      </c>
      <c r="C3083" s="265" t="s">
        <v>21213</v>
      </c>
      <c r="D3083" s="265" t="s">
        <v>8504</v>
      </c>
      <c r="E3083" s="290" t="s">
        <v>34876</v>
      </c>
    </row>
    <row r="3084" spans="1:5">
      <c r="A3084" s="265" t="str">
        <f t="shared" si="48"/>
        <v>34781</v>
      </c>
      <c r="B3084" s="265">
        <v>34781</v>
      </c>
      <c r="C3084" s="265" t="s">
        <v>22466</v>
      </c>
      <c r="D3084" s="265" t="s">
        <v>8502</v>
      </c>
      <c r="E3084" s="290" t="s">
        <v>8696</v>
      </c>
    </row>
    <row r="3085" spans="1:5">
      <c r="A3085" s="265" t="str">
        <f t="shared" si="48"/>
        <v>34782</v>
      </c>
      <c r="B3085" s="265">
        <v>34782</v>
      </c>
      <c r="C3085" s="265" t="s">
        <v>21215</v>
      </c>
      <c r="D3085" s="265" t="s">
        <v>8504</v>
      </c>
      <c r="E3085" s="290" t="s">
        <v>34877</v>
      </c>
    </row>
    <row r="3086" spans="1:5">
      <c r="A3086" s="265" t="str">
        <f t="shared" si="48"/>
        <v>34783</v>
      </c>
      <c r="B3086" s="265">
        <v>34783</v>
      </c>
      <c r="C3086" s="265" t="s">
        <v>21217</v>
      </c>
      <c r="D3086" s="265" t="s">
        <v>8504</v>
      </c>
      <c r="E3086" s="290" t="s">
        <v>34878</v>
      </c>
    </row>
    <row r="3087" spans="1:5">
      <c r="A3087" s="265" t="str">
        <f t="shared" si="48"/>
        <v>34785</v>
      </c>
      <c r="B3087" s="265">
        <v>34785</v>
      </c>
      <c r="C3087" s="265" t="s">
        <v>21219</v>
      </c>
      <c r="D3087" s="265" t="s">
        <v>8504</v>
      </c>
      <c r="E3087" s="290" t="s">
        <v>25679</v>
      </c>
    </row>
    <row r="3088" spans="1:5">
      <c r="A3088" s="265" t="str">
        <f t="shared" si="48"/>
        <v>34788</v>
      </c>
      <c r="B3088" s="265">
        <v>34788</v>
      </c>
      <c r="C3088" s="265" t="s">
        <v>22465</v>
      </c>
      <c r="D3088" s="265" t="s">
        <v>8502</v>
      </c>
      <c r="E3088" s="290" t="s">
        <v>8615</v>
      </c>
    </row>
    <row r="3089" spans="1:5">
      <c r="A3089" s="265" t="str">
        <f t="shared" si="48"/>
        <v>34794</v>
      </c>
      <c r="B3089" s="265">
        <v>34794</v>
      </c>
      <c r="C3089" s="265" t="s">
        <v>22446</v>
      </c>
      <c r="D3089" s="265" t="s">
        <v>8504</v>
      </c>
      <c r="E3089" s="290" t="s">
        <v>11188</v>
      </c>
    </row>
    <row r="3090" spans="1:5">
      <c r="A3090" s="265" t="str">
        <f t="shared" si="48"/>
        <v>34797</v>
      </c>
      <c r="B3090" s="265">
        <v>34797</v>
      </c>
      <c r="C3090" s="265" t="s">
        <v>21687</v>
      </c>
      <c r="D3090" s="265" t="s">
        <v>8502</v>
      </c>
      <c r="E3090" s="290" t="s">
        <v>27090</v>
      </c>
    </row>
    <row r="3091" spans="1:5">
      <c r="A3091" s="265" t="str">
        <f t="shared" si="48"/>
        <v>34800</v>
      </c>
      <c r="B3091" s="265">
        <v>34800</v>
      </c>
      <c r="C3091" s="265" t="s">
        <v>21528</v>
      </c>
      <c r="D3091" s="265" t="s">
        <v>8591</v>
      </c>
      <c r="E3091" s="290" t="s">
        <v>27091</v>
      </c>
    </row>
    <row r="3092" spans="1:5">
      <c r="A3092" s="265" t="str">
        <f t="shared" si="48"/>
        <v>34802</v>
      </c>
      <c r="B3092" s="265">
        <v>34802</v>
      </c>
      <c r="C3092" s="265" t="s">
        <v>21509</v>
      </c>
      <c r="D3092" s="265" t="s">
        <v>8502</v>
      </c>
      <c r="E3092" s="290" t="s">
        <v>27092</v>
      </c>
    </row>
    <row r="3093" spans="1:5">
      <c r="A3093" s="265" t="str">
        <f t="shared" si="48"/>
        <v>34804</v>
      </c>
      <c r="B3093" s="265">
        <v>34804</v>
      </c>
      <c r="C3093" s="265" t="s">
        <v>21536</v>
      </c>
      <c r="D3093" s="265" t="s">
        <v>8500</v>
      </c>
      <c r="E3093" s="290" t="s">
        <v>27093</v>
      </c>
    </row>
    <row r="3094" spans="1:5">
      <c r="A3094" s="265" t="str">
        <f t="shared" si="48"/>
        <v>34872</v>
      </c>
      <c r="B3094" s="265">
        <v>34872</v>
      </c>
      <c r="C3094" s="265" t="s">
        <v>20432</v>
      </c>
      <c r="D3094" s="265" t="s">
        <v>8591</v>
      </c>
      <c r="E3094" s="290" t="s">
        <v>26688</v>
      </c>
    </row>
    <row r="3095" spans="1:5">
      <c r="A3095" s="265" t="str">
        <f t="shared" si="48"/>
        <v>35272</v>
      </c>
      <c r="B3095" s="265">
        <v>35272</v>
      </c>
      <c r="C3095" s="265" t="s">
        <v>24606</v>
      </c>
      <c r="D3095" s="265" t="s">
        <v>8510</v>
      </c>
      <c r="E3095" s="290" t="s">
        <v>27094</v>
      </c>
    </row>
    <row r="3096" spans="1:5">
      <c r="A3096" s="265" t="str">
        <f t="shared" si="48"/>
        <v>35273</v>
      </c>
      <c r="B3096" s="265">
        <v>35273</v>
      </c>
      <c r="C3096" s="265" t="s">
        <v>23071</v>
      </c>
      <c r="D3096" s="265" t="s">
        <v>8510</v>
      </c>
      <c r="E3096" s="290" t="s">
        <v>25698</v>
      </c>
    </row>
    <row r="3097" spans="1:5">
      <c r="A3097" s="265" t="str">
        <f t="shared" si="48"/>
        <v>35274</v>
      </c>
      <c r="B3097" s="265">
        <v>35274</v>
      </c>
      <c r="C3097" s="265" t="s">
        <v>22870</v>
      </c>
      <c r="D3097" s="265" t="s">
        <v>8510</v>
      </c>
      <c r="E3097" s="290" t="s">
        <v>18276</v>
      </c>
    </row>
    <row r="3098" spans="1:5">
      <c r="A3098" s="265" t="str">
        <f t="shared" si="48"/>
        <v>35275</v>
      </c>
      <c r="B3098" s="265">
        <v>35275</v>
      </c>
      <c r="C3098" s="265" t="s">
        <v>22871</v>
      </c>
      <c r="D3098" s="265" t="s">
        <v>8510</v>
      </c>
      <c r="E3098" s="290" t="s">
        <v>26470</v>
      </c>
    </row>
    <row r="3099" spans="1:5">
      <c r="A3099" s="265" t="str">
        <f t="shared" si="48"/>
        <v>35276</v>
      </c>
      <c r="B3099" s="265">
        <v>35276</v>
      </c>
      <c r="C3099" s="265" t="s">
        <v>22872</v>
      </c>
      <c r="D3099" s="265" t="s">
        <v>8510</v>
      </c>
      <c r="E3099" s="290" t="s">
        <v>27095</v>
      </c>
    </row>
    <row r="3100" spans="1:5">
      <c r="A3100" s="265" t="str">
        <f t="shared" si="48"/>
        <v>35277</v>
      </c>
      <c r="B3100" s="265">
        <v>35277</v>
      </c>
      <c r="C3100" s="265" t="s">
        <v>20054</v>
      </c>
      <c r="D3100" s="265" t="s">
        <v>8502</v>
      </c>
      <c r="E3100" s="290" t="s">
        <v>27096</v>
      </c>
    </row>
    <row r="3101" spans="1:5">
      <c r="A3101" s="265" t="str">
        <f t="shared" si="48"/>
        <v>35692</v>
      </c>
      <c r="B3101" s="265">
        <v>35692</v>
      </c>
      <c r="C3101" s="265" t="s">
        <v>23928</v>
      </c>
      <c r="D3101" s="265" t="s">
        <v>8498</v>
      </c>
      <c r="E3101" s="290" t="s">
        <v>11696</v>
      </c>
    </row>
    <row r="3102" spans="1:5">
      <c r="A3102" s="265" t="str">
        <f t="shared" si="48"/>
        <v>35693</v>
      </c>
      <c r="B3102" s="265">
        <v>35693</v>
      </c>
      <c r="C3102" s="265" t="s">
        <v>23927</v>
      </c>
      <c r="D3102" s="265" t="s">
        <v>8498</v>
      </c>
      <c r="E3102" s="290" t="s">
        <v>9356</v>
      </c>
    </row>
    <row r="3103" spans="1:5">
      <c r="A3103" s="265" t="str">
        <f t="shared" si="48"/>
        <v>36080</v>
      </c>
      <c r="B3103" s="265">
        <v>36080</v>
      </c>
      <c r="C3103" s="265" t="s">
        <v>19554</v>
      </c>
      <c r="D3103" s="265" t="s">
        <v>8502</v>
      </c>
      <c r="E3103" s="290" t="s">
        <v>27097</v>
      </c>
    </row>
    <row r="3104" spans="1:5">
      <c r="A3104" s="265" t="str">
        <f t="shared" si="48"/>
        <v>36081</v>
      </c>
      <c r="B3104" s="265">
        <v>36081</v>
      </c>
      <c r="C3104" s="265" t="s">
        <v>19550</v>
      </c>
      <c r="D3104" s="265" t="s">
        <v>8502</v>
      </c>
      <c r="E3104" s="290" t="s">
        <v>17966</v>
      </c>
    </row>
    <row r="3105" spans="1:5">
      <c r="A3105" s="265" t="str">
        <f t="shared" si="48"/>
        <v>36084</v>
      </c>
      <c r="B3105" s="265">
        <v>36084</v>
      </c>
      <c r="C3105" s="265" t="s">
        <v>24332</v>
      </c>
      <c r="D3105" s="265" t="s">
        <v>8510</v>
      </c>
      <c r="E3105" s="290" t="s">
        <v>27098</v>
      </c>
    </row>
    <row r="3106" spans="1:5">
      <c r="A3106" s="265" t="str">
        <f t="shared" si="48"/>
        <v>36141</v>
      </c>
      <c r="B3106" s="265">
        <v>36141</v>
      </c>
      <c r="C3106" s="265" t="s">
        <v>22426</v>
      </c>
      <c r="D3106" s="265" t="s">
        <v>8502</v>
      </c>
      <c r="E3106" s="290" t="s">
        <v>24811</v>
      </c>
    </row>
    <row r="3107" spans="1:5">
      <c r="A3107" s="265" t="str">
        <f t="shared" si="48"/>
        <v>36142</v>
      </c>
      <c r="B3107" s="265">
        <v>36142</v>
      </c>
      <c r="C3107" s="265" t="s">
        <v>23116</v>
      </c>
      <c r="D3107" s="265" t="s">
        <v>8502</v>
      </c>
      <c r="E3107" s="290" t="s">
        <v>15729</v>
      </c>
    </row>
    <row r="3108" spans="1:5">
      <c r="A3108" s="265" t="str">
        <f t="shared" si="48"/>
        <v>36143</v>
      </c>
      <c r="B3108" s="265">
        <v>36143</v>
      </c>
      <c r="C3108" s="265" t="s">
        <v>23115</v>
      </c>
      <c r="D3108" s="265" t="s">
        <v>8502</v>
      </c>
      <c r="E3108" s="290" t="s">
        <v>17166</v>
      </c>
    </row>
    <row r="3109" spans="1:5">
      <c r="A3109" s="265" t="str">
        <f t="shared" si="48"/>
        <v>36144</v>
      </c>
      <c r="B3109" s="265">
        <v>36144</v>
      </c>
      <c r="C3109" s="265" t="s">
        <v>23272</v>
      </c>
      <c r="D3109" s="265" t="s">
        <v>8502</v>
      </c>
      <c r="E3109" s="290" t="s">
        <v>9189</v>
      </c>
    </row>
    <row r="3110" spans="1:5">
      <c r="A3110" s="265" t="str">
        <f t="shared" si="48"/>
        <v>36145</v>
      </c>
      <c r="B3110" s="265">
        <v>36145</v>
      </c>
      <c r="C3110" s="265" t="s">
        <v>19691</v>
      </c>
      <c r="D3110" s="265" t="s">
        <v>8662</v>
      </c>
      <c r="E3110" s="290" t="s">
        <v>27099</v>
      </c>
    </row>
    <row r="3111" spans="1:5">
      <c r="A3111" s="265" t="str">
        <f t="shared" si="48"/>
        <v>36146</v>
      </c>
      <c r="B3111" s="265">
        <v>36146</v>
      </c>
      <c r="C3111" s="265" t="s">
        <v>23117</v>
      </c>
      <c r="D3111" s="265" t="s">
        <v>8502</v>
      </c>
      <c r="E3111" s="290" t="s">
        <v>27100</v>
      </c>
    </row>
    <row r="3112" spans="1:5">
      <c r="A3112" s="265" t="str">
        <f t="shared" si="48"/>
        <v>36147</v>
      </c>
      <c r="B3112" s="265">
        <v>36147</v>
      </c>
      <c r="C3112" s="265" t="s">
        <v>22110</v>
      </c>
      <c r="D3112" s="265" t="s">
        <v>8662</v>
      </c>
      <c r="E3112" s="290" t="s">
        <v>27101</v>
      </c>
    </row>
    <row r="3113" spans="1:5">
      <c r="A3113" s="265" t="str">
        <f t="shared" si="48"/>
        <v>36148</v>
      </c>
      <c r="B3113" s="265">
        <v>36148</v>
      </c>
      <c r="C3113" s="265" t="s">
        <v>20392</v>
      </c>
      <c r="D3113" s="265" t="s">
        <v>8502</v>
      </c>
      <c r="E3113" s="290" t="s">
        <v>26865</v>
      </c>
    </row>
    <row r="3114" spans="1:5">
      <c r="A3114" s="265" t="str">
        <f t="shared" si="48"/>
        <v>36149</v>
      </c>
      <c r="B3114" s="265">
        <v>36149</v>
      </c>
      <c r="C3114" s="265" t="s">
        <v>24024</v>
      </c>
      <c r="D3114" s="265" t="s">
        <v>8502</v>
      </c>
      <c r="E3114" s="290" t="s">
        <v>27102</v>
      </c>
    </row>
    <row r="3115" spans="1:5">
      <c r="A3115" s="265" t="str">
        <f t="shared" si="48"/>
        <v>36150</v>
      </c>
      <c r="B3115" s="265">
        <v>36150</v>
      </c>
      <c r="C3115" s="265" t="s">
        <v>19506</v>
      </c>
      <c r="D3115" s="265" t="s">
        <v>8502</v>
      </c>
      <c r="E3115" s="290" t="s">
        <v>17685</v>
      </c>
    </row>
    <row r="3116" spans="1:5">
      <c r="A3116" s="265" t="str">
        <f t="shared" si="48"/>
        <v>36151</v>
      </c>
      <c r="B3116" s="265">
        <v>36151</v>
      </c>
      <c r="C3116" s="265" t="s">
        <v>22355</v>
      </c>
      <c r="D3116" s="265" t="s">
        <v>8502</v>
      </c>
      <c r="E3116" s="290" t="s">
        <v>27103</v>
      </c>
    </row>
    <row r="3117" spans="1:5">
      <c r="A3117" s="265" t="str">
        <f t="shared" si="48"/>
        <v>36152</v>
      </c>
      <c r="B3117" s="265">
        <v>36152</v>
      </c>
      <c r="C3117" s="265" t="s">
        <v>22634</v>
      </c>
      <c r="D3117" s="265" t="s">
        <v>8502</v>
      </c>
      <c r="E3117" s="290" t="s">
        <v>9025</v>
      </c>
    </row>
    <row r="3118" spans="1:5">
      <c r="A3118" s="265" t="str">
        <f t="shared" si="48"/>
        <v>36153</v>
      </c>
      <c r="B3118" s="265">
        <v>36153</v>
      </c>
      <c r="C3118" s="265" t="s">
        <v>23447</v>
      </c>
      <c r="D3118" s="265" t="s">
        <v>8502</v>
      </c>
      <c r="E3118" s="290" t="s">
        <v>24934</v>
      </c>
    </row>
    <row r="3119" spans="1:5">
      <c r="A3119" s="265" t="str">
        <f t="shared" si="48"/>
        <v>36154</v>
      </c>
      <c r="B3119" s="265">
        <v>36154</v>
      </c>
      <c r="C3119" s="265" t="s">
        <v>19652</v>
      </c>
      <c r="D3119" s="265" t="s">
        <v>8500</v>
      </c>
      <c r="E3119" s="290" t="s">
        <v>27104</v>
      </c>
    </row>
    <row r="3120" spans="1:5">
      <c r="A3120" s="265" t="str">
        <f t="shared" si="48"/>
        <v>36155</v>
      </c>
      <c r="B3120" s="265">
        <v>36155</v>
      </c>
      <c r="C3120" s="265" t="s">
        <v>19650</v>
      </c>
      <c r="D3120" s="265" t="s">
        <v>8500</v>
      </c>
      <c r="E3120" s="290" t="s">
        <v>27105</v>
      </c>
    </row>
    <row r="3121" spans="1:5">
      <c r="A3121" s="265" t="str">
        <f t="shared" si="48"/>
        <v>36156</v>
      </c>
      <c r="B3121" s="265">
        <v>36156</v>
      </c>
      <c r="C3121" s="265" t="s">
        <v>19649</v>
      </c>
      <c r="D3121" s="265" t="s">
        <v>8500</v>
      </c>
      <c r="E3121" s="290" t="s">
        <v>19024</v>
      </c>
    </row>
    <row r="3122" spans="1:5">
      <c r="A3122" s="265" t="str">
        <f t="shared" si="48"/>
        <v>36170</v>
      </c>
      <c r="B3122" s="265">
        <v>36170</v>
      </c>
      <c r="C3122" s="265" t="s">
        <v>19646</v>
      </c>
      <c r="D3122" s="265" t="s">
        <v>8500</v>
      </c>
      <c r="E3122" s="290" t="s">
        <v>25310</v>
      </c>
    </row>
    <row r="3123" spans="1:5">
      <c r="A3123" s="265" t="str">
        <f t="shared" si="48"/>
        <v>36178</v>
      </c>
      <c r="B3123" s="265">
        <v>36178</v>
      </c>
      <c r="C3123" s="265" t="s">
        <v>22914</v>
      </c>
      <c r="D3123" s="265" t="s">
        <v>8502</v>
      </c>
      <c r="E3123" s="290" t="s">
        <v>27106</v>
      </c>
    </row>
    <row r="3124" spans="1:5">
      <c r="A3124" s="265" t="str">
        <f t="shared" si="48"/>
        <v>36204</v>
      </c>
      <c r="B3124" s="265">
        <v>36204</v>
      </c>
      <c r="C3124" s="265" t="s">
        <v>19548</v>
      </c>
      <c r="D3124" s="265" t="s">
        <v>8502</v>
      </c>
      <c r="E3124" s="290" t="s">
        <v>17964</v>
      </c>
    </row>
    <row r="3125" spans="1:5">
      <c r="A3125" s="265" t="str">
        <f t="shared" si="48"/>
        <v>36205</v>
      </c>
      <c r="B3125" s="265">
        <v>36205</v>
      </c>
      <c r="C3125" s="265" t="s">
        <v>19549</v>
      </c>
      <c r="D3125" s="265" t="s">
        <v>8502</v>
      </c>
      <c r="E3125" s="290" t="s">
        <v>17965</v>
      </c>
    </row>
    <row r="3126" spans="1:5">
      <c r="A3126" s="265" t="str">
        <f t="shared" si="48"/>
        <v>36206</v>
      </c>
      <c r="B3126" s="265">
        <v>36206</v>
      </c>
      <c r="C3126" s="265" t="s">
        <v>19551</v>
      </c>
      <c r="D3126" s="265" t="s">
        <v>8502</v>
      </c>
      <c r="E3126" s="290" t="s">
        <v>17967</v>
      </c>
    </row>
    <row r="3127" spans="1:5">
      <c r="A3127" s="265" t="str">
        <f t="shared" si="48"/>
        <v>36207</v>
      </c>
      <c r="B3127" s="265">
        <v>36207</v>
      </c>
      <c r="C3127" s="265" t="s">
        <v>19545</v>
      </c>
      <c r="D3127" s="265" t="s">
        <v>8502</v>
      </c>
      <c r="E3127" s="290" t="s">
        <v>17961</v>
      </c>
    </row>
    <row r="3128" spans="1:5">
      <c r="A3128" s="265" t="str">
        <f t="shared" si="48"/>
        <v>36209</v>
      </c>
      <c r="B3128" s="265">
        <v>36209</v>
      </c>
      <c r="C3128" s="265" t="s">
        <v>19546</v>
      </c>
      <c r="D3128" s="265" t="s">
        <v>8502</v>
      </c>
      <c r="E3128" s="290" t="s">
        <v>17962</v>
      </c>
    </row>
    <row r="3129" spans="1:5">
      <c r="A3129" s="265" t="str">
        <f t="shared" si="48"/>
        <v>36210</v>
      </c>
      <c r="B3129" s="265">
        <v>36210</v>
      </c>
      <c r="C3129" s="265" t="s">
        <v>19547</v>
      </c>
      <c r="D3129" s="265" t="s">
        <v>8502</v>
      </c>
      <c r="E3129" s="290" t="s">
        <v>17963</v>
      </c>
    </row>
    <row r="3130" spans="1:5">
      <c r="A3130" s="265" t="str">
        <f t="shared" si="48"/>
        <v>36215</v>
      </c>
      <c r="B3130" s="265">
        <v>36215</v>
      </c>
      <c r="C3130" s="265" t="s">
        <v>19537</v>
      </c>
      <c r="D3130" s="265" t="s">
        <v>8502</v>
      </c>
      <c r="E3130" s="290" t="s">
        <v>17960</v>
      </c>
    </row>
    <row r="3131" spans="1:5">
      <c r="A3131" s="265" t="str">
        <f t="shared" si="48"/>
        <v>36218</v>
      </c>
      <c r="B3131" s="265">
        <v>36218</v>
      </c>
      <c r="C3131" s="265" t="s">
        <v>19552</v>
      </c>
      <c r="D3131" s="265" t="s">
        <v>8502</v>
      </c>
      <c r="E3131" s="290" t="s">
        <v>27107</v>
      </c>
    </row>
    <row r="3132" spans="1:5">
      <c r="A3132" s="265" t="str">
        <f t="shared" si="48"/>
        <v>36220</v>
      </c>
      <c r="B3132" s="265">
        <v>36220</v>
      </c>
      <c r="C3132" s="265" t="s">
        <v>19553</v>
      </c>
      <c r="D3132" s="265" t="s">
        <v>8502</v>
      </c>
      <c r="E3132" s="290" t="s">
        <v>27108</v>
      </c>
    </row>
    <row r="3133" spans="1:5">
      <c r="A3133" s="265" t="str">
        <f t="shared" si="48"/>
        <v>36223</v>
      </c>
      <c r="B3133" s="265">
        <v>36223</v>
      </c>
      <c r="C3133" s="265" t="s">
        <v>19555</v>
      </c>
      <c r="D3133" s="265" t="s">
        <v>8502</v>
      </c>
      <c r="E3133" s="290" t="s">
        <v>27109</v>
      </c>
    </row>
    <row r="3134" spans="1:5">
      <c r="A3134" s="265" t="str">
        <f t="shared" si="48"/>
        <v>36225</v>
      </c>
      <c r="B3134" s="265">
        <v>36225</v>
      </c>
      <c r="C3134" s="265" t="s">
        <v>21487</v>
      </c>
      <c r="D3134" s="265" t="s">
        <v>8500</v>
      </c>
      <c r="E3134" s="290" t="s">
        <v>27110</v>
      </c>
    </row>
    <row r="3135" spans="1:5">
      <c r="A3135" s="265" t="str">
        <f t="shared" si="48"/>
        <v>36230</v>
      </c>
      <c r="B3135" s="265">
        <v>36230</v>
      </c>
      <c r="C3135" s="265" t="s">
        <v>21488</v>
      </c>
      <c r="D3135" s="265" t="s">
        <v>8500</v>
      </c>
      <c r="E3135" s="290" t="s">
        <v>21008</v>
      </c>
    </row>
    <row r="3136" spans="1:5">
      <c r="A3136" s="265" t="str">
        <f t="shared" si="48"/>
        <v>36238</v>
      </c>
      <c r="B3136" s="265">
        <v>36238</v>
      </c>
      <c r="C3136" s="265" t="s">
        <v>21489</v>
      </c>
      <c r="D3136" s="265" t="s">
        <v>8500</v>
      </c>
      <c r="E3136" s="290" t="s">
        <v>17481</v>
      </c>
    </row>
    <row r="3137" spans="1:5">
      <c r="A3137" s="265" t="str">
        <f t="shared" si="48"/>
        <v>36246</v>
      </c>
      <c r="B3137" s="265">
        <v>36246</v>
      </c>
      <c r="C3137" s="265" t="s">
        <v>19125</v>
      </c>
      <c r="D3137" s="265" t="s">
        <v>8510</v>
      </c>
      <c r="E3137" s="290" t="s">
        <v>13265</v>
      </c>
    </row>
    <row r="3138" spans="1:5">
      <c r="A3138" s="265" t="str">
        <f t="shared" si="48"/>
        <v>36250</v>
      </c>
      <c r="B3138" s="265">
        <v>36250</v>
      </c>
      <c r="C3138" s="265" t="s">
        <v>23288</v>
      </c>
      <c r="D3138" s="265" t="s">
        <v>8510</v>
      </c>
      <c r="E3138" s="290" t="s">
        <v>8747</v>
      </c>
    </row>
    <row r="3139" spans="1:5">
      <c r="A3139" s="265" t="str">
        <f t="shared" ref="A3139:A3202" si="49">IF(ISERROR(SEARCH("/",B3139)=6),TRIM(CLEAN(B3139)),IF(SEARCH("/",B3139)=6,IF(LEN(TRIM(CLEAN(B3139)))=7,LEFT(TRIM(CLEAN(B3139)),6)&amp;"00"&amp;RIGHT(TRIM(CLEAN(B3139)),1),LEFT(TRIM(CLEAN(B3139)),6)&amp;"0"&amp;RIGHT(TRIM(CLEAN(B3139)),2)),TRIM(CLEAN(B3139))))</f>
        <v>36274</v>
      </c>
      <c r="B3139" s="265">
        <v>36274</v>
      </c>
      <c r="C3139" s="265" t="s">
        <v>24288</v>
      </c>
      <c r="D3139" s="265" t="s">
        <v>8510</v>
      </c>
      <c r="E3139" s="290" t="s">
        <v>26278</v>
      </c>
    </row>
    <row r="3140" spans="1:5">
      <c r="A3140" s="265" t="str">
        <f t="shared" si="49"/>
        <v>36278</v>
      </c>
      <c r="B3140" s="265">
        <v>36278</v>
      </c>
      <c r="C3140" s="265" t="s">
        <v>24289</v>
      </c>
      <c r="D3140" s="265" t="s">
        <v>8510</v>
      </c>
      <c r="E3140" s="290" t="s">
        <v>26127</v>
      </c>
    </row>
    <row r="3141" spans="1:5">
      <c r="A3141" s="265" t="str">
        <f t="shared" si="49"/>
        <v>36298</v>
      </c>
      <c r="B3141" s="265">
        <v>36298</v>
      </c>
      <c r="C3141" s="265" t="s">
        <v>23660</v>
      </c>
      <c r="D3141" s="265" t="s">
        <v>8502</v>
      </c>
      <c r="E3141" s="290" t="s">
        <v>9315</v>
      </c>
    </row>
    <row r="3142" spans="1:5">
      <c r="A3142" s="265" t="str">
        <f t="shared" si="49"/>
        <v>36313</v>
      </c>
      <c r="B3142" s="265">
        <v>36313</v>
      </c>
      <c r="C3142" s="265" t="s">
        <v>24423</v>
      </c>
      <c r="D3142" s="265" t="s">
        <v>8502</v>
      </c>
      <c r="E3142" s="290" t="s">
        <v>18246</v>
      </c>
    </row>
    <row r="3143" spans="1:5">
      <c r="A3143" s="265" t="str">
        <f t="shared" si="49"/>
        <v>36316</v>
      </c>
      <c r="B3143" s="265">
        <v>36316</v>
      </c>
      <c r="C3143" s="265" t="s">
        <v>24424</v>
      </c>
      <c r="D3143" s="265" t="s">
        <v>8502</v>
      </c>
      <c r="E3143" s="290" t="s">
        <v>18975</v>
      </c>
    </row>
    <row r="3144" spans="1:5">
      <c r="A3144" s="265" t="str">
        <f t="shared" si="49"/>
        <v>36320</v>
      </c>
      <c r="B3144" s="265">
        <v>36320</v>
      </c>
      <c r="C3144" s="265" t="s">
        <v>22282</v>
      </c>
      <c r="D3144" s="265" t="s">
        <v>8502</v>
      </c>
      <c r="E3144" s="290" t="s">
        <v>9498</v>
      </c>
    </row>
    <row r="3145" spans="1:5">
      <c r="A3145" s="265" t="str">
        <f t="shared" si="49"/>
        <v>36324</v>
      </c>
      <c r="B3145" s="265">
        <v>36324</v>
      </c>
      <c r="C3145" s="265" t="s">
        <v>22283</v>
      </c>
      <c r="D3145" s="265" t="s">
        <v>8502</v>
      </c>
      <c r="E3145" s="290" t="s">
        <v>8788</v>
      </c>
    </row>
    <row r="3146" spans="1:5">
      <c r="A3146" s="265" t="str">
        <f t="shared" si="49"/>
        <v>36327</v>
      </c>
      <c r="B3146" s="265">
        <v>36327</v>
      </c>
      <c r="C3146" s="265" t="s">
        <v>19813</v>
      </c>
      <c r="D3146" s="265" t="s">
        <v>8502</v>
      </c>
      <c r="E3146" s="290" t="s">
        <v>10340</v>
      </c>
    </row>
    <row r="3147" spans="1:5">
      <c r="A3147" s="265" t="str">
        <f t="shared" si="49"/>
        <v>36331</v>
      </c>
      <c r="B3147" s="265">
        <v>36331</v>
      </c>
      <c r="C3147" s="265" t="s">
        <v>20211</v>
      </c>
      <c r="D3147" s="265" t="s">
        <v>8502</v>
      </c>
      <c r="E3147" s="290" t="s">
        <v>8818</v>
      </c>
    </row>
    <row r="3148" spans="1:5">
      <c r="A3148" s="265" t="str">
        <f t="shared" si="49"/>
        <v>36346</v>
      </c>
      <c r="B3148" s="265">
        <v>36346</v>
      </c>
      <c r="C3148" s="265" t="s">
        <v>20212</v>
      </c>
      <c r="D3148" s="265" t="s">
        <v>8502</v>
      </c>
      <c r="E3148" s="290" t="s">
        <v>19098</v>
      </c>
    </row>
    <row r="3149" spans="1:5">
      <c r="A3149" s="265" t="str">
        <f t="shared" si="49"/>
        <v>36348</v>
      </c>
      <c r="B3149" s="265">
        <v>36348</v>
      </c>
      <c r="C3149" s="265" t="s">
        <v>21714</v>
      </c>
      <c r="D3149" s="265" t="s">
        <v>8502</v>
      </c>
      <c r="E3149" s="290" t="s">
        <v>9498</v>
      </c>
    </row>
    <row r="3150" spans="1:5">
      <c r="A3150" s="265" t="str">
        <f t="shared" si="49"/>
        <v>36349</v>
      </c>
      <c r="B3150" s="265">
        <v>36349</v>
      </c>
      <c r="C3150" s="265" t="s">
        <v>21715</v>
      </c>
      <c r="D3150" s="265" t="s">
        <v>8502</v>
      </c>
      <c r="E3150" s="290" t="s">
        <v>8607</v>
      </c>
    </row>
    <row r="3151" spans="1:5">
      <c r="A3151" s="265" t="str">
        <f t="shared" si="49"/>
        <v>36355</v>
      </c>
      <c r="B3151" s="265">
        <v>36355</v>
      </c>
      <c r="C3151" s="265" t="s">
        <v>20814</v>
      </c>
      <c r="D3151" s="265" t="s">
        <v>8502</v>
      </c>
      <c r="E3151" s="290" t="s">
        <v>22044</v>
      </c>
    </row>
    <row r="3152" spans="1:5">
      <c r="A3152" s="265" t="str">
        <f t="shared" si="49"/>
        <v>36356</v>
      </c>
      <c r="B3152" s="265">
        <v>36356</v>
      </c>
      <c r="C3152" s="265" t="s">
        <v>20815</v>
      </c>
      <c r="D3152" s="265" t="s">
        <v>8502</v>
      </c>
      <c r="E3152" s="290" t="s">
        <v>16347</v>
      </c>
    </row>
    <row r="3153" spans="1:5">
      <c r="A3153" s="265" t="str">
        <f t="shared" si="49"/>
        <v>36357</v>
      </c>
      <c r="B3153" s="265">
        <v>36357</v>
      </c>
      <c r="C3153" s="265" t="s">
        <v>24405</v>
      </c>
      <c r="D3153" s="265" t="s">
        <v>8502</v>
      </c>
      <c r="E3153" s="290" t="s">
        <v>27111</v>
      </c>
    </row>
    <row r="3154" spans="1:5">
      <c r="A3154" s="265" t="str">
        <f t="shared" si="49"/>
        <v>36359</v>
      </c>
      <c r="B3154" s="265">
        <v>36359</v>
      </c>
      <c r="C3154" s="265" t="s">
        <v>21718</v>
      </c>
      <c r="D3154" s="265" t="s">
        <v>8502</v>
      </c>
      <c r="E3154" s="290" t="s">
        <v>18107</v>
      </c>
    </row>
    <row r="3155" spans="1:5">
      <c r="A3155" s="265" t="str">
        <f t="shared" si="49"/>
        <v>36360</v>
      </c>
      <c r="B3155" s="265">
        <v>36360</v>
      </c>
      <c r="C3155" s="265" t="s">
        <v>21719</v>
      </c>
      <c r="D3155" s="265" t="s">
        <v>8502</v>
      </c>
      <c r="E3155" s="290" t="s">
        <v>9132</v>
      </c>
    </row>
    <row r="3156" spans="1:5">
      <c r="A3156" s="265" t="str">
        <f t="shared" si="49"/>
        <v>36362</v>
      </c>
      <c r="B3156" s="265">
        <v>36362</v>
      </c>
      <c r="C3156" s="265" t="s">
        <v>23658</v>
      </c>
      <c r="D3156" s="265" t="s">
        <v>8502</v>
      </c>
      <c r="E3156" s="290" t="s">
        <v>9521</v>
      </c>
    </row>
    <row r="3157" spans="1:5">
      <c r="A3157" s="265" t="str">
        <f t="shared" si="49"/>
        <v>36365</v>
      </c>
      <c r="B3157" s="265">
        <v>36365</v>
      </c>
      <c r="C3157" s="265" t="s">
        <v>24102</v>
      </c>
      <c r="D3157" s="265" t="s">
        <v>8510</v>
      </c>
      <c r="E3157" s="290" t="s">
        <v>27112</v>
      </c>
    </row>
    <row r="3158" spans="1:5">
      <c r="A3158" s="265" t="str">
        <f t="shared" si="49"/>
        <v>36373</v>
      </c>
      <c r="B3158" s="265">
        <v>36373</v>
      </c>
      <c r="C3158" s="265" t="s">
        <v>24333</v>
      </c>
      <c r="D3158" s="265" t="s">
        <v>8510</v>
      </c>
      <c r="E3158" s="290" t="s">
        <v>26026</v>
      </c>
    </row>
    <row r="3159" spans="1:5">
      <c r="A3159" s="265" t="str">
        <f t="shared" si="49"/>
        <v>36374</v>
      </c>
      <c r="B3159" s="265">
        <v>36374</v>
      </c>
      <c r="C3159" s="265" t="s">
        <v>24331</v>
      </c>
      <c r="D3159" s="265" t="s">
        <v>8510</v>
      </c>
      <c r="E3159" s="290" t="s">
        <v>26912</v>
      </c>
    </row>
    <row r="3160" spans="1:5">
      <c r="A3160" s="265" t="str">
        <f t="shared" si="49"/>
        <v>36375</v>
      </c>
      <c r="B3160" s="265">
        <v>36375</v>
      </c>
      <c r="C3160" s="265" t="s">
        <v>24336</v>
      </c>
      <c r="D3160" s="265" t="s">
        <v>8510</v>
      </c>
      <c r="E3160" s="290" t="s">
        <v>27113</v>
      </c>
    </row>
    <row r="3161" spans="1:5">
      <c r="A3161" s="265" t="str">
        <f t="shared" si="49"/>
        <v>36376</v>
      </c>
      <c r="B3161" s="265">
        <v>36376</v>
      </c>
      <c r="C3161" s="265" t="s">
        <v>24337</v>
      </c>
      <c r="D3161" s="265" t="s">
        <v>8510</v>
      </c>
      <c r="E3161" s="290" t="s">
        <v>18056</v>
      </c>
    </row>
    <row r="3162" spans="1:5">
      <c r="A3162" s="265" t="str">
        <f t="shared" si="49"/>
        <v>36377</v>
      </c>
      <c r="B3162" s="265">
        <v>36377</v>
      </c>
      <c r="C3162" s="265" t="s">
        <v>24335</v>
      </c>
      <c r="D3162" s="265" t="s">
        <v>8510</v>
      </c>
      <c r="E3162" s="290" t="s">
        <v>19842</v>
      </c>
    </row>
    <row r="3163" spans="1:5">
      <c r="A3163" s="265" t="str">
        <f t="shared" si="49"/>
        <v>36378</v>
      </c>
      <c r="B3163" s="265">
        <v>36378</v>
      </c>
      <c r="C3163" s="265" t="s">
        <v>24339</v>
      </c>
      <c r="D3163" s="265" t="s">
        <v>8510</v>
      </c>
      <c r="E3163" s="290" t="s">
        <v>27114</v>
      </c>
    </row>
    <row r="3164" spans="1:5">
      <c r="A3164" s="265" t="str">
        <f t="shared" si="49"/>
        <v>36379</v>
      </c>
      <c r="B3164" s="265">
        <v>36379</v>
      </c>
      <c r="C3164" s="265" t="s">
        <v>24340</v>
      </c>
      <c r="D3164" s="265" t="s">
        <v>8510</v>
      </c>
      <c r="E3164" s="290" t="s">
        <v>16972</v>
      </c>
    </row>
    <row r="3165" spans="1:5">
      <c r="A3165" s="265" t="str">
        <f t="shared" si="49"/>
        <v>36380</v>
      </c>
      <c r="B3165" s="265">
        <v>36380</v>
      </c>
      <c r="C3165" s="265" t="s">
        <v>24338</v>
      </c>
      <c r="D3165" s="265" t="s">
        <v>8510</v>
      </c>
      <c r="E3165" s="290" t="s">
        <v>27115</v>
      </c>
    </row>
    <row r="3166" spans="1:5">
      <c r="A3166" s="265" t="str">
        <f t="shared" si="49"/>
        <v>36396</v>
      </c>
      <c r="B3166" s="265">
        <v>36396</v>
      </c>
      <c r="C3166" s="265" t="s">
        <v>19587</v>
      </c>
      <c r="D3166" s="265" t="s">
        <v>8502</v>
      </c>
      <c r="E3166" s="290" t="s">
        <v>27116</v>
      </c>
    </row>
    <row r="3167" spans="1:5">
      <c r="A3167" s="265" t="str">
        <f t="shared" si="49"/>
        <v>36397</v>
      </c>
      <c r="B3167" s="265">
        <v>36397</v>
      </c>
      <c r="C3167" s="265" t="s">
        <v>19588</v>
      </c>
      <c r="D3167" s="265" t="s">
        <v>8502</v>
      </c>
      <c r="E3167" s="290" t="s">
        <v>27117</v>
      </c>
    </row>
    <row r="3168" spans="1:5">
      <c r="A3168" s="265" t="str">
        <f t="shared" si="49"/>
        <v>36398</v>
      </c>
      <c r="B3168" s="265">
        <v>36398</v>
      </c>
      <c r="C3168" s="265" t="s">
        <v>19589</v>
      </c>
      <c r="D3168" s="265" t="s">
        <v>8502</v>
      </c>
      <c r="E3168" s="290" t="s">
        <v>27118</v>
      </c>
    </row>
    <row r="3169" spans="1:5">
      <c r="A3169" s="265" t="str">
        <f t="shared" si="49"/>
        <v>36408</v>
      </c>
      <c r="B3169" s="265">
        <v>36408</v>
      </c>
      <c r="C3169" s="265" t="s">
        <v>21255</v>
      </c>
      <c r="D3169" s="265" t="s">
        <v>8502</v>
      </c>
      <c r="E3169" s="290" t="s">
        <v>27119</v>
      </c>
    </row>
    <row r="3170" spans="1:5">
      <c r="A3170" s="265" t="str">
        <f t="shared" si="49"/>
        <v>36481</v>
      </c>
      <c r="B3170" s="265">
        <v>36481</v>
      </c>
      <c r="C3170" s="265" t="s">
        <v>21257</v>
      </c>
      <c r="D3170" s="265" t="s">
        <v>8502</v>
      </c>
      <c r="E3170" s="290" t="s">
        <v>27120</v>
      </c>
    </row>
    <row r="3171" spans="1:5">
      <c r="A3171" s="265" t="str">
        <f t="shared" si="49"/>
        <v>36482</v>
      </c>
      <c r="B3171" s="265">
        <v>36482</v>
      </c>
      <c r="C3171" s="265" t="s">
        <v>21254</v>
      </c>
      <c r="D3171" s="265" t="s">
        <v>8502</v>
      </c>
      <c r="E3171" s="290" t="s">
        <v>27121</v>
      </c>
    </row>
    <row r="3172" spans="1:5">
      <c r="A3172" s="265" t="str">
        <f t="shared" si="49"/>
        <v>36483</v>
      </c>
      <c r="B3172" s="265">
        <v>36483</v>
      </c>
      <c r="C3172" s="265" t="s">
        <v>21252</v>
      </c>
      <c r="D3172" s="265" t="s">
        <v>8502</v>
      </c>
      <c r="E3172" s="290" t="s">
        <v>27122</v>
      </c>
    </row>
    <row r="3173" spans="1:5">
      <c r="A3173" s="265" t="str">
        <f t="shared" si="49"/>
        <v>36484</v>
      </c>
      <c r="B3173" s="265">
        <v>36484</v>
      </c>
      <c r="C3173" s="265" t="s">
        <v>21279</v>
      </c>
      <c r="D3173" s="265" t="s">
        <v>8502</v>
      </c>
      <c r="E3173" s="290" t="s">
        <v>27123</v>
      </c>
    </row>
    <row r="3174" spans="1:5">
      <c r="A3174" s="265" t="str">
        <f t="shared" si="49"/>
        <v>36485</v>
      </c>
      <c r="B3174" s="265">
        <v>36485</v>
      </c>
      <c r="C3174" s="265" t="s">
        <v>24472</v>
      </c>
      <c r="D3174" s="265" t="s">
        <v>8502</v>
      </c>
      <c r="E3174" s="290" t="s">
        <v>27124</v>
      </c>
    </row>
    <row r="3175" spans="1:5">
      <c r="A3175" s="265" t="str">
        <f t="shared" si="49"/>
        <v>36486</v>
      </c>
      <c r="B3175" s="265">
        <v>36486</v>
      </c>
      <c r="C3175" s="265" t="s">
        <v>21181</v>
      </c>
      <c r="D3175" s="265" t="s">
        <v>8502</v>
      </c>
      <c r="E3175" s="290" t="s">
        <v>18063</v>
      </c>
    </row>
    <row r="3176" spans="1:5">
      <c r="A3176" s="265" t="str">
        <f t="shared" si="49"/>
        <v>36487</v>
      </c>
      <c r="B3176" s="265">
        <v>36487</v>
      </c>
      <c r="C3176" s="265" t="s">
        <v>21607</v>
      </c>
      <c r="D3176" s="265" t="s">
        <v>8502</v>
      </c>
      <c r="E3176" s="290" t="s">
        <v>27125</v>
      </c>
    </row>
    <row r="3177" spans="1:5">
      <c r="A3177" s="265" t="str">
        <f t="shared" si="49"/>
        <v>36491</v>
      </c>
      <c r="B3177" s="265">
        <v>36491</v>
      </c>
      <c r="C3177" s="265" t="s">
        <v>21610</v>
      </c>
      <c r="D3177" s="265" t="s">
        <v>8502</v>
      </c>
      <c r="E3177" s="290" t="s">
        <v>18081</v>
      </c>
    </row>
    <row r="3178" spans="1:5">
      <c r="A3178" s="265" t="str">
        <f t="shared" si="49"/>
        <v>36492</v>
      </c>
      <c r="B3178" s="265">
        <v>36492</v>
      </c>
      <c r="C3178" s="265" t="s">
        <v>21584</v>
      </c>
      <c r="D3178" s="265" t="s">
        <v>8502</v>
      </c>
      <c r="E3178" s="290" t="s">
        <v>18075</v>
      </c>
    </row>
    <row r="3179" spans="1:5">
      <c r="A3179" s="265" t="str">
        <f t="shared" si="49"/>
        <v>36493</v>
      </c>
      <c r="B3179" s="265">
        <v>36493</v>
      </c>
      <c r="C3179" s="265" t="s">
        <v>21583</v>
      </c>
      <c r="D3179" s="265" t="s">
        <v>8502</v>
      </c>
      <c r="E3179" s="290" t="s">
        <v>18074</v>
      </c>
    </row>
    <row r="3180" spans="1:5">
      <c r="A3180" s="265" t="str">
        <f t="shared" si="49"/>
        <v>36494</v>
      </c>
      <c r="B3180" s="265">
        <v>36494</v>
      </c>
      <c r="C3180" s="265" t="s">
        <v>21582</v>
      </c>
      <c r="D3180" s="265" t="s">
        <v>8502</v>
      </c>
      <c r="E3180" s="290" t="s">
        <v>18073</v>
      </c>
    </row>
    <row r="3181" spans="1:5">
      <c r="A3181" s="265" t="str">
        <f t="shared" si="49"/>
        <v>36496</v>
      </c>
      <c r="B3181" s="265">
        <v>36496</v>
      </c>
      <c r="C3181" s="265" t="s">
        <v>20286</v>
      </c>
      <c r="D3181" s="265" t="s">
        <v>8502</v>
      </c>
      <c r="E3181" s="290" t="s">
        <v>27126</v>
      </c>
    </row>
    <row r="3182" spans="1:5">
      <c r="A3182" s="265" t="str">
        <f t="shared" si="49"/>
        <v>36497</v>
      </c>
      <c r="B3182" s="265">
        <v>36497</v>
      </c>
      <c r="C3182" s="265" t="s">
        <v>21606</v>
      </c>
      <c r="D3182" s="265" t="s">
        <v>8502</v>
      </c>
      <c r="E3182" s="290" t="s">
        <v>27127</v>
      </c>
    </row>
    <row r="3183" spans="1:5">
      <c r="A3183" s="265" t="str">
        <f t="shared" si="49"/>
        <v>36498</v>
      </c>
      <c r="B3183" s="265">
        <v>36498</v>
      </c>
      <c r="C3183" s="265" t="s">
        <v>21544</v>
      </c>
      <c r="D3183" s="265" t="s">
        <v>8502</v>
      </c>
      <c r="E3183" s="290" t="s">
        <v>27128</v>
      </c>
    </row>
    <row r="3184" spans="1:5">
      <c r="A3184" s="265" t="str">
        <f t="shared" si="49"/>
        <v>36499</v>
      </c>
      <c r="B3184" s="265">
        <v>36499</v>
      </c>
      <c r="C3184" s="265" t="s">
        <v>21587</v>
      </c>
      <c r="D3184" s="265" t="s">
        <v>8502</v>
      </c>
      <c r="E3184" s="290" t="s">
        <v>27129</v>
      </c>
    </row>
    <row r="3185" spans="1:5">
      <c r="A3185" s="265" t="str">
        <f t="shared" si="49"/>
        <v>36500</v>
      </c>
      <c r="B3185" s="265">
        <v>36500</v>
      </c>
      <c r="C3185" s="265" t="s">
        <v>21599</v>
      </c>
      <c r="D3185" s="265" t="s">
        <v>8502</v>
      </c>
      <c r="E3185" s="290" t="s">
        <v>27130</v>
      </c>
    </row>
    <row r="3186" spans="1:5">
      <c r="A3186" s="265" t="str">
        <f t="shared" si="49"/>
        <v>36501</v>
      </c>
      <c r="B3186" s="265">
        <v>36501</v>
      </c>
      <c r="C3186" s="265" t="s">
        <v>21598</v>
      </c>
      <c r="D3186" s="265" t="s">
        <v>8502</v>
      </c>
      <c r="E3186" s="290" t="s">
        <v>27131</v>
      </c>
    </row>
    <row r="3187" spans="1:5">
      <c r="A3187" s="265" t="str">
        <f t="shared" si="49"/>
        <v>36502</v>
      </c>
      <c r="B3187" s="265">
        <v>36502</v>
      </c>
      <c r="C3187" s="265" t="s">
        <v>22538</v>
      </c>
      <c r="D3187" s="265" t="s">
        <v>8502</v>
      </c>
      <c r="E3187" s="290" t="s">
        <v>27132</v>
      </c>
    </row>
    <row r="3188" spans="1:5">
      <c r="A3188" s="265" t="str">
        <f t="shared" si="49"/>
        <v>36503</v>
      </c>
      <c r="B3188" s="265">
        <v>36503</v>
      </c>
      <c r="C3188" s="265" t="s">
        <v>22539</v>
      </c>
      <c r="D3188" s="265" t="s">
        <v>8502</v>
      </c>
      <c r="E3188" s="290" t="s">
        <v>27133</v>
      </c>
    </row>
    <row r="3189" spans="1:5">
      <c r="A3189" s="265" t="str">
        <f t="shared" si="49"/>
        <v>36508</v>
      </c>
      <c r="B3189" s="265">
        <v>36508</v>
      </c>
      <c r="C3189" s="265" t="s">
        <v>24014</v>
      </c>
      <c r="D3189" s="265" t="s">
        <v>8502</v>
      </c>
      <c r="E3189" s="290" t="s">
        <v>27134</v>
      </c>
    </row>
    <row r="3190" spans="1:5">
      <c r="A3190" s="265" t="str">
        <f t="shared" si="49"/>
        <v>36509</v>
      </c>
      <c r="B3190" s="265">
        <v>36509</v>
      </c>
      <c r="C3190" s="265" t="s">
        <v>24015</v>
      </c>
      <c r="D3190" s="265" t="s">
        <v>8502</v>
      </c>
      <c r="E3190" s="290" t="s">
        <v>27135</v>
      </c>
    </row>
    <row r="3191" spans="1:5">
      <c r="A3191" s="265" t="str">
        <f t="shared" si="49"/>
        <v>36510</v>
      </c>
      <c r="B3191" s="265">
        <v>36510</v>
      </c>
      <c r="C3191" s="265" t="s">
        <v>24008</v>
      </c>
      <c r="D3191" s="265" t="s">
        <v>8502</v>
      </c>
      <c r="E3191" s="290" t="s">
        <v>27136</v>
      </c>
    </row>
    <row r="3192" spans="1:5">
      <c r="A3192" s="265" t="str">
        <f t="shared" si="49"/>
        <v>36511</v>
      </c>
      <c r="B3192" s="265">
        <v>36511</v>
      </c>
      <c r="C3192" s="265" t="s">
        <v>24017</v>
      </c>
      <c r="D3192" s="265" t="s">
        <v>8502</v>
      </c>
      <c r="E3192" s="290" t="s">
        <v>27137</v>
      </c>
    </row>
    <row r="3193" spans="1:5">
      <c r="A3193" s="265" t="str">
        <f t="shared" si="49"/>
        <v>36512</v>
      </c>
      <c r="B3193" s="265">
        <v>36512</v>
      </c>
      <c r="C3193" s="265" t="s">
        <v>22487</v>
      </c>
      <c r="D3193" s="265" t="s">
        <v>8502</v>
      </c>
      <c r="E3193" s="290" t="s">
        <v>27138</v>
      </c>
    </row>
    <row r="3194" spans="1:5">
      <c r="A3194" s="265" t="str">
        <f t="shared" si="49"/>
        <v>36513</v>
      </c>
      <c r="B3194" s="265">
        <v>36513</v>
      </c>
      <c r="C3194" s="265" t="s">
        <v>24021</v>
      </c>
      <c r="D3194" s="265" t="s">
        <v>8502</v>
      </c>
      <c r="E3194" s="290" t="s">
        <v>27139</v>
      </c>
    </row>
    <row r="3195" spans="1:5">
      <c r="A3195" s="265" t="str">
        <f t="shared" si="49"/>
        <v>36514</v>
      </c>
      <c r="B3195" s="265">
        <v>36514</v>
      </c>
      <c r="C3195" s="265" t="s">
        <v>24022</v>
      </c>
      <c r="D3195" s="265" t="s">
        <v>8502</v>
      </c>
      <c r="E3195" s="290" t="s">
        <v>27140</v>
      </c>
    </row>
    <row r="3196" spans="1:5">
      <c r="A3196" s="265" t="str">
        <f t="shared" si="49"/>
        <v>36515</v>
      </c>
      <c r="B3196" s="265">
        <v>36515</v>
      </c>
      <c r="C3196" s="265" t="s">
        <v>24018</v>
      </c>
      <c r="D3196" s="265" t="s">
        <v>8502</v>
      </c>
      <c r="E3196" s="290" t="s">
        <v>27141</v>
      </c>
    </row>
    <row r="3197" spans="1:5">
      <c r="A3197" s="265" t="str">
        <f t="shared" si="49"/>
        <v>36516</v>
      </c>
      <c r="B3197" s="265">
        <v>36516</v>
      </c>
      <c r="C3197" s="265" t="s">
        <v>21110</v>
      </c>
      <c r="D3197" s="265" t="s">
        <v>8502</v>
      </c>
      <c r="E3197" s="290" t="s">
        <v>27142</v>
      </c>
    </row>
    <row r="3198" spans="1:5">
      <c r="A3198" s="265" t="str">
        <f t="shared" si="49"/>
        <v>36517</v>
      </c>
      <c r="B3198" s="265">
        <v>36517</v>
      </c>
      <c r="C3198" s="265" t="s">
        <v>22674</v>
      </c>
      <c r="D3198" s="265" t="s">
        <v>8502</v>
      </c>
      <c r="E3198" s="290" t="s">
        <v>27143</v>
      </c>
    </row>
    <row r="3199" spans="1:5">
      <c r="A3199" s="265" t="str">
        <f t="shared" si="49"/>
        <v>36518</v>
      </c>
      <c r="B3199" s="265">
        <v>36518</v>
      </c>
      <c r="C3199" s="265" t="s">
        <v>22677</v>
      </c>
      <c r="D3199" s="265" t="s">
        <v>8502</v>
      </c>
      <c r="E3199" s="290" t="s">
        <v>27144</v>
      </c>
    </row>
    <row r="3200" spans="1:5">
      <c r="A3200" s="265" t="str">
        <f t="shared" si="49"/>
        <v>36520</v>
      </c>
      <c r="B3200" s="265">
        <v>36520</v>
      </c>
      <c r="C3200" s="265" t="s">
        <v>19511</v>
      </c>
      <c r="D3200" s="265" t="s">
        <v>8502</v>
      </c>
      <c r="E3200" s="290" t="s">
        <v>27145</v>
      </c>
    </row>
    <row r="3201" spans="1:5">
      <c r="A3201" s="265" t="str">
        <f t="shared" si="49"/>
        <v>36521</v>
      </c>
      <c r="B3201" s="265">
        <v>36521</v>
      </c>
      <c r="C3201" s="265" t="s">
        <v>22006</v>
      </c>
      <c r="D3201" s="265" t="s">
        <v>8502</v>
      </c>
      <c r="E3201" s="290" t="s">
        <v>27146</v>
      </c>
    </row>
    <row r="3202" spans="1:5">
      <c r="A3202" s="265" t="str">
        <f t="shared" si="49"/>
        <v>36522</v>
      </c>
      <c r="B3202" s="265">
        <v>36522</v>
      </c>
      <c r="C3202" s="265" t="s">
        <v>20426</v>
      </c>
      <c r="D3202" s="265" t="s">
        <v>8502</v>
      </c>
      <c r="E3202" s="290" t="s">
        <v>27147</v>
      </c>
    </row>
    <row r="3203" spans="1:5">
      <c r="A3203" s="265" t="str">
        <f t="shared" ref="A3203:A3266" si="50">IF(ISERROR(SEARCH("/",B3203)=6),TRIM(CLEAN(B3203)),IF(SEARCH("/",B3203)=6,IF(LEN(TRIM(CLEAN(B3203)))=7,LEFT(TRIM(CLEAN(B3203)),6)&amp;"00"&amp;RIGHT(TRIM(CLEAN(B3203)),1),LEFT(TRIM(CLEAN(B3203)),6)&amp;"0"&amp;RIGHT(TRIM(CLEAN(B3203)),2)),TRIM(CLEAN(B3203))))</f>
        <v>36523</v>
      </c>
      <c r="B3203" s="265">
        <v>36523</v>
      </c>
      <c r="C3203" s="265" t="s">
        <v>20422</v>
      </c>
      <c r="D3203" s="265" t="s">
        <v>8502</v>
      </c>
      <c r="E3203" s="290" t="s">
        <v>27148</v>
      </c>
    </row>
    <row r="3204" spans="1:5">
      <c r="A3204" s="265" t="str">
        <f t="shared" si="50"/>
        <v>36524</v>
      </c>
      <c r="B3204" s="265">
        <v>36524</v>
      </c>
      <c r="C3204" s="265" t="s">
        <v>20420</v>
      </c>
      <c r="D3204" s="265" t="s">
        <v>8502</v>
      </c>
      <c r="E3204" s="290" t="s">
        <v>27149</v>
      </c>
    </row>
    <row r="3205" spans="1:5">
      <c r="A3205" s="265" t="str">
        <f t="shared" si="50"/>
        <v>36525</v>
      </c>
      <c r="B3205" s="265">
        <v>36525</v>
      </c>
      <c r="C3205" s="265" t="s">
        <v>20427</v>
      </c>
      <c r="D3205" s="265" t="s">
        <v>8502</v>
      </c>
      <c r="E3205" s="290" t="s">
        <v>27150</v>
      </c>
    </row>
    <row r="3206" spans="1:5">
      <c r="A3206" s="265" t="str">
        <f t="shared" si="50"/>
        <v>36526</v>
      </c>
      <c r="B3206" s="265">
        <v>36526</v>
      </c>
      <c r="C3206" s="265" t="s">
        <v>20421</v>
      </c>
      <c r="D3206" s="265" t="s">
        <v>8502</v>
      </c>
      <c r="E3206" s="290" t="s">
        <v>27151</v>
      </c>
    </row>
    <row r="3207" spans="1:5">
      <c r="A3207" s="265" t="str">
        <f t="shared" si="50"/>
        <v>36527</v>
      </c>
      <c r="B3207" s="265">
        <v>36527</v>
      </c>
      <c r="C3207" s="265" t="s">
        <v>20423</v>
      </c>
      <c r="D3207" s="265" t="s">
        <v>8502</v>
      </c>
      <c r="E3207" s="290" t="s">
        <v>27152</v>
      </c>
    </row>
    <row r="3208" spans="1:5">
      <c r="A3208" s="265" t="str">
        <f t="shared" si="50"/>
        <v>36529</v>
      </c>
      <c r="B3208" s="265">
        <v>36529</v>
      </c>
      <c r="C3208" s="265" t="s">
        <v>21551</v>
      </c>
      <c r="D3208" s="265" t="s">
        <v>8502</v>
      </c>
      <c r="E3208" s="290" t="s">
        <v>27153</v>
      </c>
    </row>
    <row r="3209" spans="1:5">
      <c r="A3209" s="265" t="str">
        <f t="shared" si="50"/>
        <v>36530</v>
      </c>
      <c r="B3209" s="265">
        <v>36530</v>
      </c>
      <c r="C3209" s="265" t="s">
        <v>23274</v>
      </c>
      <c r="D3209" s="265" t="s">
        <v>8502</v>
      </c>
      <c r="E3209" s="290" t="s">
        <v>27154</v>
      </c>
    </row>
    <row r="3210" spans="1:5">
      <c r="A3210" s="265" t="str">
        <f t="shared" si="50"/>
        <v>36531</v>
      </c>
      <c r="B3210" s="265">
        <v>36531</v>
      </c>
      <c r="C3210" s="265" t="s">
        <v>23276</v>
      </c>
      <c r="D3210" s="265" t="s">
        <v>8502</v>
      </c>
      <c r="E3210" s="290" t="s">
        <v>27155</v>
      </c>
    </row>
    <row r="3211" spans="1:5">
      <c r="A3211" s="265" t="str">
        <f t="shared" si="50"/>
        <v>36532</v>
      </c>
      <c r="B3211" s="265">
        <v>36532</v>
      </c>
      <c r="C3211" s="265" t="s">
        <v>23314</v>
      </c>
      <c r="D3211" s="265" t="s">
        <v>8502</v>
      </c>
      <c r="E3211" s="290" t="s">
        <v>27156</v>
      </c>
    </row>
    <row r="3212" spans="1:5">
      <c r="A3212" s="265" t="str">
        <f t="shared" si="50"/>
        <v>36533</v>
      </c>
      <c r="B3212" s="265">
        <v>36533</v>
      </c>
      <c r="C3212" s="265" t="s">
        <v>22420</v>
      </c>
      <c r="D3212" s="265" t="s">
        <v>8502</v>
      </c>
      <c r="E3212" s="290" t="s">
        <v>27157</v>
      </c>
    </row>
    <row r="3213" spans="1:5">
      <c r="A3213" s="265" t="str">
        <f t="shared" si="50"/>
        <v>36782</v>
      </c>
      <c r="B3213" s="265">
        <v>36782</v>
      </c>
      <c r="C3213" s="265" t="s">
        <v>21570</v>
      </c>
      <c r="D3213" s="265" t="s">
        <v>9114</v>
      </c>
      <c r="E3213" s="290" t="s">
        <v>27158</v>
      </c>
    </row>
    <row r="3214" spans="1:5">
      <c r="A3214" s="265" t="str">
        <f t="shared" si="50"/>
        <v>36785</v>
      </c>
      <c r="B3214" s="265">
        <v>36785</v>
      </c>
      <c r="C3214" s="265" t="s">
        <v>21569</v>
      </c>
      <c r="D3214" s="265" t="s">
        <v>9114</v>
      </c>
      <c r="E3214" s="290" t="s">
        <v>27159</v>
      </c>
    </row>
    <row r="3215" spans="1:5">
      <c r="A3215" s="265" t="str">
        <f t="shared" si="50"/>
        <v>36786</v>
      </c>
      <c r="B3215" s="265">
        <v>36786</v>
      </c>
      <c r="C3215" s="265" t="s">
        <v>21568</v>
      </c>
      <c r="D3215" s="265" t="s">
        <v>9114</v>
      </c>
      <c r="E3215" s="290" t="s">
        <v>27160</v>
      </c>
    </row>
    <row r="3216" spans="1:5">
      <c r="A3216" s="265" t="str">
        <f t="shared" si="50"/>
        <v>36789</v>
      </c>
      <c r="B3216" s="265">
        <v>36789</v>
      </c>
      <c r="C3216" s="265" t="s">
        <v>23807</v>
      </c>
      <c r="D3216" s="265" t="s">
        <v>8502</v>
      </c>
      <c r="E3216" s="290" t="s">
        <v>15699</v>
      </c>
    </row>
    <row r="3217" spans="1:5">
      <c r="A3217" s="265" t="str">
        <f t="shared" si="50"/>
        <v>36790</v>
      </c>
      <c r="B3217" s="265">
        <v>36790</v>
      </c>
      <c r="C3217" s="265" t="s">
        <v>23512</v>
      </c>
      <c r="D3217" s="265" t="s">
        <v>8502</v>
      </c>
      <c r="E3217" s="290" t="s">
        <v>23513</v>
      </c>
    </row>
    <row r="3218" spans="1:5">
      <c r="A3218" s="265" t="str">
        <f t="shared" si="50"/>
        <v>36791</v>
      </c>
      <c r="B3218" s="265">
        <v>36791</v>
      </c>
      <c r="C3218" s="265" t="s">
        <v>23950</v>
      </c>
      <c r="D3218" s="265" t="s">
        <v>8502</v>
      </c>
      <c r="E3218" s="290" t="s">
        <v>27161</v>
      </c>
    </row>
    <row r="3219" spans="1:5">
      <c r="A3219" s="265" t="str">
        <f t="shared" si="50"/>
        <v>36792</v>
      </c>
      <c r="B3219" s="265">
        <v>36792</v>
      </c>
      <c r="C3219" s="265" t="s">
        <v>23957</v>
      </c>
      <c r="D3219" s="265" t="s">
        <v>8502</v>
      </c>
      <c r="E3219" s="290" t="s">
        <v>27162</v>
      </c>
    </row>
    <row r="3220" spans="1:5">
      <c r="A3220" s="265" t="str">
        <f t="shared" si="50"/>
        <v>36793</v>
      </c>
      <c r="B3220" s="265">
        <v>36793</v>
      </c>
      <c r="C3220" s="265" t="s">
        <v>22515</v>
      </c>
      <c r="D3220" s="265" t="s">
        <v>8502</v>
      </c>
      <c r="E3220" s="290" t="s">
        <v>27163</v>
      </c>
    </row>
    <row r="3221" spans="1:5">
      <c r="A3221" s="265" t="str">
        <f t="shared" si="50"/>
        <v>36794</v>
      </c>
      <c r="B3221" s="265">
        <v>36794</v>
      </c>
      <c r="C3221" s="265" t="s">
        <v>22007</v>
      </c>
      <c r="D3221" s="265" t="s">
        <v>8502</v>
      </c>
      <c r="E3221" s="290" t="s">
        <v>27164</v>
      </c>
    </row>
    <row r="3222" spans="1:5">
      <c r="A3222" s="265" t="str">
        <f t="shared" si="50"/>
        <v>36795</v>
      </c>
      <c r="B3222" s="265">
        <v>36795</v>
      </c>
      <c r="C3222" s="265" t="s">
        <v>23951</v>
      </c>
      <c r="D3222" s="265" t="s">
        <v>8502</v>
      </c>
      <c r="E3222" s="290" t="s">
        <v>27165</v>
      </c>
    </row>
    <row r="3223" spans="1:5">
      <c r="A3223" s="265" t="str">
        <f t="shared" si="50"/>
        <v>36796</v>
      </c>
      <c r="B3223" s="265">
        <v>36796</v>
      </c>
      <c r="C3223" s="265" t="s">
        <v>23955</v>
      </c>
      <c r="D3223" s="265" t="s">
        <v>8502</v>
      </c>
      <c r="E3223" s="290" t="s">
        <v>27166</v>
      </c>
    </row>
    <row r="3224" spans="1:5">
      <c r="A3224" s="265" t="str">
        <f t="shared" si="50"/>
        <v>36797</v>
      </c>
      <c r="B3224" s="265">
        <v>36797</v>
      </c>
      <c r="C3224" s="265" t="s">
        <v>22562</v>
      </c>
      <c r="D3224" s="265" t="s">
        <v>8502</v>
      </c>
      <c r="E3224" s="290" t="s">
        <v>17537</v>
      </c>
    </row>
    <row r="3225" spans="1:5">
      <c r="A3225" s="265" t="str">
        <f t="shared" si="50"/>
        <v>36799</v>
      </c>
      <c r="B3225" s="265">
        <v>36799</v>
      </c>
      <c r="C3225" s="265" t="s">
        <v>22566</v>
      </c>
      <c r="D3225" s="265" t="s">
        <v>8502</v>
      </c>
      <c r="E3225" s="290" t="s">
        <v>18196</v>
      </c>
    </row>
    <row r="3226" spans="1:5">
      <c r="A3226" s="265" t="str">
        <f t="shared" si="50"/>
        <v>36800</v>
      </c>
      <c r="B3226" s="265">
        <v>36800</v>
      </c>
      <c r="C3226" s="265" t="s">
        <v>22523</v>
      </c>
      <c r="D3226" s="265" t="s">
        <v>8502</v>
      </c>
      <c r="E3226" s="290" t="s">
        <v>27167</v>
      </c>
    </row>
    <row r="3227" spans="1:5">
      <c r="A3227" s="265" t="str">
        <f t="shared" si="50"/>
        <v>36801</v>
      </c>
      <c r="B3227" s="265">
        <v>36801</v>
      </c>
      <c r="C3227" s="265" t="s">
        <v>19124</v>
      </c>
      <c r="D3227" s="265" t="s">
        <v>8502</v>
      </c>
      <c r="E3227" s="290" t="s">
        <v>16420</v>
      </c>
    </row>
    <row r="3228" spans="1:5">
      <c r="A3228" s="265" t="str">
        <f t="shared" si="50"/>
        <v>36870</v>
      </c>
      <c r="B3228" s="265">
        <v>36870</v>
      </c>
      <c r="C3228" s="265" t="s">
        <v>21548</v>
      </c>
      <c r="D3228" s="265" t="s">
        <v>8506</v>
      </c>
      <c r="E3228" s="290" t="s">
        <v>9047</v>
      </c>
    </row>
    <row r="3229" spans="1:5">
      <c r="A3229" s="265" t="str">
        <f t="shared" si="50"/>
        <v>36880</v>
      </c>
      <c r="B3229" s="265">
        <v>36880</v>
      </c>
      <c r="C3229" s="265" t="s">
        <v>19430</v>
      </c>
      <c r="D3229" s="265" t="s">
        <v>8506</v>
      </c>
      <c r="E3229" s="290" t="s">
        <v>8634</v>
      </c>
    </row>
    <row r="3230" spans="1:5">
      <c r="A3230" s="265" t="str">
        <f t="shared" si="50"/>
        <v>36881</v>
      </c>
      <c r="B3230" s="265">
        <v>36881</v>
      </c>
      <c r="C3230" s="265" t="s">
        <v>22773</v>
      </c>
      <c r="D3230" s="265" t="s">
        <v>8500</v>
      </c>
      <c r="E3230" s="290" t="s">
        <v>27168</v>
      </c>
    </row>
    <row r="3231" spans="1:5">
      <c r="A3231" s="265" t="str">
        <f t="shared" si="50"/>
        <v>36882</v>
      </c>
      <c r="B3231" s="265">
        <v>36882</v>
      </c>
      <c r="C3231" s="265" t="s">
        <v>22776</v>
      </c>
      <c r="D3231" s="265" t="s">
        <v>8500</v>
      </c>
      <c r="E3231" s="290" t="s">
        <v>24764</v>
      </c>
    </row>
    <row r="3232" spans="1:5">
      <c r="A3232" s="265" t="str">
        <f t="shared" si="50"/>
        <v>36886</v>
      </c>
      <c r="B3232" s="265">
        <v>36886</v>
      </c>
      <c r="C3232" s="265" t="s">
        <v>19434</v>
      </c>
      <c r="D3232" s="265" t="s">
        <v>8506</v>
      </c>
      <c r="E3232" s="290" t="s">
        <v>8540</v>
      </c>
    </row>
    <row r="3233" spans="1:5">
      <c r="A3233" s="265" t="str">
        <f t="shared" si="50"/>
        <v>36887</v>
      </c>
      <c r="B3233" s="265">
        <v>36887</v>
      </c>
      <c r="C3233" s="265" t="s">
        <v>23801</v>
      </c>
      <c r="D3233" s="265" t="s">
        <v>8500</v>
      </c>
      <c r="E3233" s="290" t="s">
        <v>17500</v>
      </c>
    </row>
    <row r="3234" spans="1:5">
      <c r="A3234" s="265" t="str">
        <f t="shared" si="50"/>
        <v>36888</v>
      </c>
      <c r="B3234" s="265">
        <v>36888</v>
      </c>
      <c r="C3234" s="265" t="s">
        <v>27169</v>
      </c>
      <c r="D3234" s="265" t="s">
        <v>8510</v>
      </c>
      <c r="E3234" s="290" t="s">
        <v>18100</v>
      </c>
    </row>
    <row r="3235" spans="1:5">
      <c r="A3235" s="265" t="str">
        <f t="shared" si="50"/>
        <v>36896</v>
      </c>
      <c r="B3235" s="265">
        <v>36896</v>
      </c>
      <c r="C3235" s="265" t="s">
        <v>27170</v>
      </c>
      <c r="D3235" s="265" t="s">
        <v>8502</v>
      </c>
      <c r="E3235" s="290" t="s">
        <v>27171</v>
      </c>
    </row>
    <row r="3236" spans="1:5">
      <c r="A3236" s="265" t="str">
        <f t="shared" si="50"/>
        <v>36897</v>
      </c>
      <c r="B3236" s="265">
        <v>36897</v>
      </c>
      <c r="C3236" s="265" t="s">
        <v>27172</v>
      </c>
      <c r="D3236" s="265" t="s">
        <v>8502</v>
      </c>
      <c r="E3236" s="290" t="s">
        <v>27173</v>
      </c>
    </row>
    <row r="3237" spans="1:5">
      <c r="A3237" s="265" t="str">
        <f t="shared" si="50"/>
        <v>37103</v>
      </c>
      <c r="B3237" s="265">
        <v>37103</v>
      </c>
      <c r="C3237" s="265" t="s">
        <v>19624</v>
      </c>
      <c r="D3237" s="265" t="s">
        <v>8502</v>
      </c>
      <c r="E3237" s="290" t="s">
        <v>8800</v>
      </c>
    </row>
    <row r="3238" spans="1:5">
      <c r="A3238" s="265" t="str">
        <f t="shared" si="50"/>
        <v>37104</v>
      </c>
      <c r="B3238" s="265">
        <v>37104</v>
      </c>
      <c r="C3238" s="265" t="s">
        <v>20031</v>
      </c>
      <c r="D3238" s="265" t="s">
        <v>8502</v>
      </c>
      <c r="E3238" s="290" t="s">
        <v>27174</v>
      </c>
    </row>
    <row r="3239" spans="1:5">
      <c r="A3239" s="265" t="str">
        <f t="shared" si="50"/>
        <v>37105</v>
      </c>
      <c r="B3239" s="265">
        <v>37105</v>
      </c>
      <c r="C3239" s="265" t="s">
        <v>20032</v>
      </c>
      <c r="D3239" s="265" t="s">
        <v>8502</v>
      </c>
      <c r="E3239" s="290" t="s">
        <v>27175</v>
      </c>
    </row>
    <row r="3240" spans="1:5">
      <c r="A3240" s="265" t="str">
        <f t="shared" si="50"/>
        <v>37106</v>
      </c>
      <c r="B3240" s="265">
        <v>37106</v>
      </c>
      <c r="C3240" s="265" t="s">
        <v>20029</v>
      </c>
      <c r="D3240" s="265" t="s">
        <v>8502</v>
      </c>
      <c r="E3240" s="290" t="s">
        <v>27176</v>
      </c>
    </row>
    <row r="3241" spans="1:5">
      <c r="A3241" s="265" t="str">
        <f t="shared" si="50"/>
        <v>37107</v>
      </c>
      <c r="B3241" s="265">
        <v>37107</v>
      </c>
      <c r="C3241" s="265" t="s">
        <v>19609</v>
      </c>
      <c r="D3241" s="265" t="s">
        <v>8502</v>
      </c>
      <c r="E3241" s="290" t="s">
        <v>9158</v>
      </c>
    </row>
    <row r="3242" spans="1:5">
      <c r="A3242" s="265" t="str">
        <f t="shared" si="50"/>
        <v>37329</v>
      </c>
      <c r="B3242" s="265">
        <v>37329</v>
      </c>
      <c r="C3242" s="265" t="s">
        <v>23268</v>
      </c>
      <c r="D3242" s="265" t="s">
        <v>8506</v>
      </c>
      <c r="E3242" s="290" t="s">
        <v>27177</v>
      </c>
    </row>
    <row r="3243" spans="1:5">
      <c r="A3243" s="265" t="str">
        <f t="shared" si="50"/>
        <v>37370</v>
      </c>
      <c r="B3243" s="265">
        <v>37370</v>
      </c>
      <c r="C3243" s="265" t="s">
        <v>19286</v>
      </c>
      <c r="D3243" s="265" t="s">
        <v>8504</v>
      </c>
      <c r="E3243" s="290" t="s">
        <v>10503</v>
      </c>
    </row>
    <row r="3244" spans="1:5">
      <c r="A3244" s="265" t="str">
        <f t="shared" si="50"/>
        <v>37371</v>
      </c>
      <c r="B3244" s="265">
        <v>37371</v>
      </c>
      <c r="C3244" s="265" t="s">
        <v>24006</v>
      </c>
      <c r="D3244" s="265" t="s">
        <v>8504</v>
      </c>
      <c r="E3244" s="290" t="s">
        <v>8676</v>
      </c>
    </row>
    <row r="3245" spans="1:5">
      <c r="A3245" s="265" t="str">
        <f t="shared" si="50"/>
        <v>37372</v>
      </c>
      <c r="B3245" s="265">
        <v>37372</v>
      </c>
      <c r="C3245" s="265" t="s">
        <v>21317</v>
      </c>
      <c r="D3245" s="265" t="s">
        <v>8504</v>
      </c>
      <c r="E3245" s="290" t="s">
        <v>8809</v>
      </c>
    </row>
    <row r="3246" spans="1:5">
      <c r="A3246" s="265" t="str">
        <f t="shared" si="50"/>
        <v>37373</v>
      </c>
      <c r="B3246" s="265">
        <v>37373</v>
      </c>
      <c r="C3246" s="265" t="s">
        <v>23342</v>
      </c>
      <c r="D3246" s="265" t="s">
        <v>8504</v>
      </c>
      <c r="E3246" s="290" t="s">
        <v>9075</v>
      </c>
    </row>
    <row r="3247" spans="1:5">
      <c r="A3247" s="265" t="str">
        <f t="shared" si="50"/>
        <v>37394</v>
      </c>
      <c r="B3247" s="265">
        <v>37394</v>
      </c>
      <c r="C3247" s="265" t="s">
        <v>21420</v>
      </c>
      <c r="D3247" s="265" t="s">
        <v>9082</v>
      </c>
      <c r="E3247" s="290" t="s">
        <v>24083</v>
      </c>
    </row>
    <row r="3248" spans="1:5">
      <c r="A3248" s="265" t="str">
        <f t="shared" si="50"/>
        <v>37395</v>
      </c>
      <c r="B3248" s="265">
        <v>37395</v>
      </c>
      <c r="C3248" s="265" t="s">
        <v>22876</v>
      </c>
      <c r="D3248" s="265" t="s">
        <v>9082</v>
      </c>
      <c r="E3248" s="290" t="s">
        <v>25046</v>
      </c>
    </row>
    <row r="3249" spans="1:5">
      <c r="A3249" s="265" t="str">
        <f t="shared" si="50"/>
        <v>37396</v>
      </c>
      <c r="B3249" s="265">
        <v>37396</v>
      </c>
      <c r="C3249" s="265" t="s">
        <v>22878</v>
      </c>
      <c r="D3249" s="265" t="s">
        <v>9082</v>
      </c>
      <c r="E3249" s="290" t="s">
        <v>10094</v>
      </c>
    </row>
    <row r="3250" spans="1:5">
      <c r="A3250" s="265" t="str">
        <f t="shared" si="50"/>
        <v>37397</v>
      </c>
      <c r="B3250" s="265">
        <v>37397</v>
      </c>
      <c r="C3250" s="265" t="s">
        <v>22879</v>
      </c>
      <c r="D3250" s="265" t="s">
        <v>9082</v>
      </c>
      <c r="E3250" s="290" t="s">
        <v>27178</v>
      </c>
    </row>
    <row r="3251" spans="1:5">
      <c r="A3251" s="265" t="str">
        <f t="shared" si="50"/>
        <v>37399</v>
      </c>
      <c r="B3251" s="265">
        <v>37399</v>
      </c>
      <c r="C3251" s="265" t="s">
        <v>19838</v>
      </c>
      <c r="D3251" s="265" t="s">
        <v>8502</v>
      </c>
      <c r="E3251" s="290" t="s">
        <v>9524</v>
      </c>
    </row>
    <row r="3252" spans="1:5">
      <c r="A3252" s="265" t="str">
        <f t="shared" si="50"/>
        <v>37400</v>
      </c>
      <c r="B3252" s="265">
        <v>37400</v>
      </c>
      <c r="C3252" s="265" t="s">
        <v>22692</v>
      </c>
      <c r="D3252" s="265" t="s">
        <v>8502</v>
      </c>
      <c r="E3252" s="290" t="s">
        <v>9520</v>
      </c>
    </row>
    <row r="3253" spans="1:5">
      <c r="A3253" s="265" t="str">
        <f t="shared" si="50"/>
        <v>37401</v>
      </c>
      <c r="B3253" s="265">
        <v>37401</v>
      </c>
      <c r="C3253" s="265" t="s">
        <v>23932</v>
      </c>
      <c r="D3253" s="265" t="s">
        <v>8502</v>
      </c>
      <c r="E3253" s="290" t="s">
        <v>9520</v>
      </c>
    </row>
    <row r="3254" spans="1:5">
      <c r="A3254" s="265" t="str">
        <f t="shared" si="50"/>
        <v>37404</v>
      </c>
      <c r="B3254" s="265">
        <v>37404</v>
      </c>
      <c r="C3254" s="265" t="s">
        <v>19856</v>
      </c>
      <c r="D3254" s="265" t="s">
        <v>8510</v>
      </c>
      <c r="E3254" s="290" t="s">
        <v>27179</v>
      </c>
    </row>
    <row r="3255" spans="1:5">
      <c r="A3255" s="265" t="str">
        <f t="shared" si="50"/>
        <v>37409</v>
      </c>
      <c r="B3255" s="265">
        <v>37409</v>
      </c>
      <c r="C3255" s="265" t="s">
        <v>19846</v>
      </c>
      <c r="D3255" s="265" t="s">
        <v>8506</v>
      </c>
      <c r="E3255" s="290" t="s">
        <v>27180</v>
      </c>
    </row>
    <row r="3256" spans="1:5">
      <c r="A3256" s="265" t="str">
        <f t="shared" si="50"/>
        <v>37410</v>
      </c>
      <c r="B3256" s="265">
        <v>37410</v>
      </c>
      <c r="C3256" s="265" t="s">
        <v>19850</v>
      </c>
      <c r="D3256" s="265" t="s">
        <v>8506</v>
      </c>
      <c r="E3256" s="290" t="s">
        <v>18032</v>
      </c>
    </row>
    <row r="3257" spans="1:5">
      <c r="A3257" s="265" t="str">
        <f t="shared" si="50"/>
        <v>37411</v>
      </c>
      <c r="B3257" s="265">
        <v>37411</v>
      </c>
      <c r="C3257" s="265" t="s">
        <v>23777</v>
      </c>
      <c r="D3257" s="265" t="s">
        <v>8500</v>
      </c>
      <c r="E3257" s="290" t="s">
        <v>27181</v>
      </c>
    </row>
    <row r="3258" spans="1:5">
      <c r="A3258" s="265" t="str">
        <f t="shared" si="50"/>
        <v>37412</v>
      </c>
      <c r="B3258" s="265">
        <v>37412</v>
      </c>
      <c r="C3258" s="265" t="s">
        <v>19530</v>
      </c>
      <c r="D3258" s="265" t="s">
        <v>8502</v>
      </c>
      <c r="E3258" s="290" t="s">
        <v>27182</v>
      </c>
    </row>
    <row r="3259" spans="1:5">
      <c r="A3259" s="265" t="str">
        <f t="shared" si="50"/>
        <v>37413</v>
      </c>
      <c r="B3259" s="265">
        <v>37413</v>
      </c>
      <c r="C3259" s="265" t="s">
        <v>20728</v>
      </c>
      <c r="D3259" s="265" t="s">
        <v>8502</v>
      </c>
      <c r="E3259" s="290" t="s">
        <v>18037</v>
      </c>
    </row>
    <row r="3260" spans="1:5">
      <c r="A3260" s="265" t="str">
        <f t="shared" si="50"/>
        <v>37414</v>
      </c>
      <c r="B3260" s="265">
        <v>37414</v>
      </c>
      <c r="C3260" s="265" t="s">
        <v>20729</v>
      </c>
      <c r="D3260" s="265" t="s">
        <v>8502</v>
      </c>
      <c r="E3260" s="290" t="s">
        <v>10038</v>
      </c>
    </row>
    <row r="3261" spans="1:5">
      <c r="A3261" s="265" t="str">
        <f t="shared" si="50"/>
        <v>37415</v>
      </c>
      <c r="B3261" s="265">
        <v>37415</v>
      </c>
      <c r="C3261" s="265" t="s">
        <v>20730</v>
      </c>
      <c r="D3261" s="265" t="s">
        <v>8502</v>
      </c>
      <c r="E3261" s="290" t="s">
        <v>8871</v>
      </c>
    </row>
    <row r="3262" spans="1:5">
      <c r="A3262" s="265" t="str">
        <f t="shared" si="50"/>
        <v>37416</v>
      </c>
      <c r="B3262" s="265">
        <v>37416</v>
      </c>
      <c r="C3262" s="265" t="s">
        <v>20731</v>
      </c>
      <c r="D3262" s="265" t="s">
        <v>8502</v>
      </c>
      <c r="E3262" s="290" t="s">
        <v>9338</v>
      </c>
    </row>
    <row r="3263" spans="1:5">
      <c r="A3263" s="265" t="str">
        <f t="shared" si="50"/>
        <v>37417</v>
      </c>
      <c r="B3263" s="265">
        <v>37417</v>
      </c>
      <c r="C3263" s="265" t="s">
        <v>20732</v>
      </c>
      <c r="D3263" s="265" t="s">
        <v>8502</v>
      </c>
      <c r="E3263" s="290" t="s">
        <v>12411</v>
      </c>
    </row>
    <row r="3264" spans="1:5">
      <c r="A3264" s="265" t="str">
        <f t="shared" si="50"/>
        <v>37418</v>
      </c>
      <c r="B3264" s="265">
        <v>37418</v>
      </c>
      <c r="C3264" s="265" t="s">
        <v>20398</v>
      </c>
      <c r="D3264" s="265" t="s">
        <v>8502</v>
      </c>
      <c r="E3264" s="290" t="s">
        <v>13384</v>
      </c>
    </row>
    <row r="3265" spans="1:5">
      <c r="A3265" s="265" t="str">
        <f t="shared" si="50"/>
        <v>37419</v>
      </c>
      <c r="B3265" s="265">
        <v>37419</v>
      </c>
      <c r="C3265" s="265" t="s">
        <v>20399</v>
      </c>
      <c r="D3265" s="265" t="s">
        <v>8502</v>
      </c>
      <c r="E3265" s="290" t="s">
        <v>27183</v>
      </c>
    </row>
    <row r="3266" spans="1:5">
      <c r="A3266" s="265" t="str">
        <f t="shared" si="50"/>
        <v>37420</v>
      </c>
      <c r="B3266" s="265">
        <v>37420</v>
      </c>
      <c r="C3266" s="265" t="s">
        <v>23626</v>
      </c>
      <c r="D3266" s="265" t="s">
        <v>8502</v>
      </c>
      <c r="E3266" s="290" t="s">
        <v>18175</v>
      </c>
    </row>
    <row r="3267" spans="1:5">
      <c r="A3267" s="265" t="str">
        <f t="shared" ref="A3267:A3330" si="51">IF(ISERROR(SEARCH("/",B3267)=6),TRIM(CLEAN(B3267)),IF(SEARCH("/",B3267)=6,IF(LEN(TRIM(CLEAN(B3267)))=7,LEFT(TRIM(CLEAN(B3267)),6)&amp;"00"&amp;RIGHT(TRIM(CLEAN(B3267)),1),LEFT(TRIM(CLEAN(B3267)),6)&amp;"0"&amp;RIGHT(TRIM(CLEAN(B3267)),2)),TRIM(CLEAN(B3267))))</f>
        <v>37421</v>
      </c>
      <c r="B3267" s="265">
        <v>37421</v>
      </c>
      <c r="C3267" s="265" t="s">
        <v>23627</v>
      </c>
      <c r="D3267" s="265" t="s">
        <v>8502</v>
      </c>
      <c r="E3267" s="290" t="s">
        <v>18176</v>
      </c>
    </row>
    <row r="3268" spans="1:5">
      <c r="A3268" s="265" t="str">
        <f t="shared" si="51"/>
        <v>37422</v>
      </c>
      <c r="B3268" s="265">
        <v>37422</v>
      </c>
      <c r="C3268" s="265" t="s">
        <v>23628</v>
      </c>
      <c r="D3268" s="265" t="s">
        <v>8502</v>
      </c>
      <c r="E3268" s="290" t="s">
        <v>27184</v>
      </c>
    </row>
    <row r="3269" spans="1:5">
      <c r="A3269" s="265" t="str">
        <f t="shared" si="51"/>
        <v>37423</v>
      </c>
      <c r="B3269" s="265">
        <v>37423</v>
      </c>
      <c r="C3269" s="265" t="s">
        <v>24426</v>
      </c>
      <c r="D3269" s="265" t="s">
        <v>8502</v>
      </c>
      <c r="E3269" s="290" t="s">
        <v>8946</v>
      </c>
    </row>
    <row r="3270" spans="1:5">
      <c r="A3270" s="265" t="str">
        <f t="shared" si="51"/>
        <v>37424</v>
      </c>
      <c r="B3270" s="265">
        <v>37424</v>
      </c>
      <c r="C3270" s="265" t="s">
        <v>22339</v>
      </c>
      <c r="D3270" s="265" t="s">
        <v>8502</v>
      </c>
      <c r="E3270" s="290" t="s">
        <v>9081</v>
      </c>
    </row>
    <row r="3271" spans="1:5">
      <c r="A3271" s="265" t="str">
        <f t="shared" si="51"/>
        <v>37425</v>
      </c>
      <c r="B3271" s="265">
        <v>37425</v>
      </c>
      <c r="C3271" s="265" t="s">
        <v>22341</v>
      </c>
      <c r="D3271" s="265" t="s">
        <v>8502</v>
      </c>
      <c r="E3271" s="290" t="s">
        <v>11673</v>
      </c>
    </row>
    <row r="3272" spans="1:5">
      <c r="A3272" s="265" t="str">
        <f t="shared" si="51"/>
        <v>37426</v>
      </c>
      <c r="B3272" s="265">
        <v>37426</v>
      </c>
      <c r="C3272" s="265" t="s">
        <v>22337</v>
      </c>
      <c r="D3272" s="265" t="s">
        <v>8502</v>
      </c>
      <c r="E3272" s="290" t="s">
        <v>27185</v>
      </c>
    </row>
    <row r="3273" spans="1:5">
      <c r="A3273" s="265" t="str">
        <f t="shared" si="51"/>
        <v>37427</v>
      </c>
      <c r="B3273" s="265">
        <v>37427</v>
      </c>
      <c r="C3273" s="265" t="s">
        <v>22338</v>
      </c>
      <c r="D3273" s="265" t="s">
        <v>8502</v>
      </c>
      <c r="E3273" s="290" t="s">
        <v>27186</v>
      </c>
    </row>
    <row r="3274" spans="1:5">
      <c r="A3274" s="265" t="str">
        <f t="shared" si="51"/>
        <v>37428</v>
      </c>
      <c r="B3274" s="265">
        <v>37428</v>
      </c>
      <c r="C3274" s="265" t="s">
        <v>22340</v>
      </c>
      <c r="D3274" s="265" t="s">
        <v>8502</v>
      </c>
      <c r="E3274" s="290" t="s">
        <v>27187</v>
      </c>
    </row>
    <row r="3275" spans="1:5">
      <c r="A3275" s="265" t="str">
        <f t="shared" si="51"/>
        <v>37429</v>
      </c>
      <c r="B3275" s="265">
        <v>37429</v>
      </c>
      <c r="C3275" s="265" t="s">
        <v>22336</v>
      </c>
      <c r="D3275" s="265" t="s">
        <v>8502</v>
      </c>
      <c r="E3275" s="290" t="s">
        <v>27188</v>
      </c>
    </row>
    <row r="3276" spans="1:5">
      <c r="A3276" s="265" t="str">
        <f t="shared" si="51"/>
        <v>37430</v>
      </c>
      <c r="B3276" s="265">
        <v>37430</v>
      </c>
      <c r="C3276" s="265" t="s">
        <v>20724</v>
      </c>
      <c r="D3276" s="265" t="s">
        <v>8502</v>
      </c>
      <c r="E3276" s="290" t="s">
        <v>17681</v>
      </c>
    </row>
    <row r="3277" spans="1:5">
      <c r="A3277" s="265" t="str">
        <f t="shared" si="51"/>
        <v>37431</v>
      </c>
      <c r="B3277" s="265">
        <v>37431</v>
      </c>
      <c r="C3277" s="265" t="s">
        <v>20726</v>
      </c>
      <c r="D3277" s="265" t="s">
        <v>8502</v>
      </c>
      <c r="E3277" s="290" t="s">
        <v>16751</v>
      </c>
    </row>
    <row r="3278" spans="1:5">
      <c r="A3278" s="265" t="str">
        <f t="shared" si="51"/>
        <v>37432</v>
      </c>
      <c r="B3278" s="265">
        <v>37432</v>
      </c>
      <c r="C3278" s="265" t="s">
        <v>20727</v>
      </c>
      <c r="D3278" s="265" t="s">
        <v>8502</v>
      </c>
      <c r="E3278" s="290" t="s">
        <v>27189</v>
      </c>
    </row>
    <row r="3279" spans="1:5">
      <c r="A3279" s="265" t="str">
        <f t="shared" si="51"/>
        <v>37433</v>
      </c>
      <c r="B3279" s="265">
        <v>37433</v>
      </c>
      <c r="C3279" s="265" t="s">
        <v>20723</v>
      </c>
      <c r="D3279" s="265" t="s">
        <v>8502</v>
      </c>
      <c r="E3279" s="290" t="s">
        <v>27190</v>
      </c>
    </row>
    <row r="3280" spans="1:5">
      <c r="A3280" s="265" t="str">
        <f t="shared" si="51"/>
        <v>37434</v>
      </c>
      <c r="B3280" s="265">
        <v>37434</v>
      </c>
      <c r="C3280" s="265" t="s">
        <v>20725</v>
      </c>
      <c r="D3280" s="265" t="s">
        <v>8502</v>
      </c>
      <c r="E3280" s="290" t="s">
        <v>27191</v>
      </c>
    </row>
    <row r="3281" spans="1:5">
      <c r="A3281" s="265" t="str">
        <f t="shared" si="51"/>
        <v>37435</v>
      </c>
      <c r="B3281" s="265">
        <v>37435</v>
      </c>
      <c r="C3281" s="265" t="s">
        <v>20699</v>
      </c>
      <c r="D3281" s="265" t="s">
        <v>8502</v>
      </c>
      <c r="E3281" s="290" t="s">
        <v>16678</v>
      </c>
    </row>
    <row r="3282" spans="1:5">
      <c r="A3282" s="265" t="str">
        <f t="shared" si="51"/>
        <v>37436</v>
      </c>
      <c r="B3282" s="265">
        <v>37436</v>
      </c>
      <c r="C3282" s="265" t="s">
        <v>20700</v>
      </c>
      <c r="D3282" s="265" t="s">
        <v>8502</v>
      </c>
      <c r="E3282" s="290" t="s">
        <v>16888</v>
      </c>
    </row>
    <row r="3283" spans="1:5">
      <c r="A3283" s="265" t="str">
        <f t="shared" si="51"/>
        <v>37437</v>
      </c>
      <c r="B3283" s="265">
        <v>37437</v>
      </c>
      <c r="C3283" s="265" t="s">
        <v>20701</v>
      </c>
      <c r="D3283" s="265" t="s">
        <v>8502</v>
      </c>
      <c r="E3283" s="290" t="s">
        <v>18096</v>
      </c>
    </row>
    <row r="3284" spans="1:5">
      <c r="A3284" s="265" t="str">
        <f t="shared" si="51"/>
        <v>37438</v>
      </c>
      <c r="B3284" s="265">
        <v>37438</v>
      </c>
      <c r="C3284" s="265" t="s">
        <v>20697</v>
      </c>
      <c r="D3284" s="265" t="s">
        <v>8502</v>
      </c>
      <c r="E3284" s="290" t="s">
        <v>27190</v>
      </c>
    </row>
    <row r="3285" spans="1:5">
      <c r="A3285" s="265" t="str">
        <f t="shared" si="51"/>
        <v>37439</v>
      </c>
      <c r="B3285" s="265">
        <v>37439</v>
      </c>
      <c r="C3285" s="265" t="s">
        <v>20698</v>
      </c>
      <c r="D3285" s="265" t="s">
        <v>8502</v>
      </c>
      <c r="E3285" s="290" t="s">
        <v>27192</v>
      </c>
    </row>
    <row r="3286" spans="1:5">
      <c r="A3286" s="265" t="str">
        <f t="shared" si="51"/>
        <v>37440</v>
      </c>
      <c r="B3286" s="265">
        <v>37440</v>
      </c>
      <c r="C3286" s="265" t="s">
        <v>23635</v>
      </c>
      <c r="D3286" s="265" t="s">
        <v>8502</v>
      </c>
      <c r="E3286" s="290" t="s">
        <v>27193</v>
      </c>
    </row>
    <row r="3287" spans="1:5">
      <c r="A3287" s="265" t="str">
        <f t="shared" si="51"/>
        <v>37441</v>
      </c>
      <c r="B3287" s="265">
        <v>37441</v>
      </c>
      <c r="C3287" s="265" t="s">
        <v>23636</v>
      </c>
      <c r="D3287" s="265" t="s">
        <v>8502</v>
      </c>
      <c r="E3287" s="290" t="s">
        <v>27193</v>
      </c>
    </row>
    <row r="3288" spans="1:5">
      <c r="A3288" s="265" t="str">
        <f t="shared" si="51"/>
        <v>37442</v>
      </c>
      <c r="B3288" s="265">
        <v>37442</v>
      </c>
      <c r="C3288" s="265" t="s">
        <v>23637</v>
      </c>
      <c r="D3288" s="265" t="s">
        <v>8502</v>
      </c>
      <c r="E3288" s="290" t="s">
        <v>27194</v>
      </c>
    </row>
    <row r="3289" spans="1:5">
      <c r="A3289" s="265" t="str">
        <f t="shared" si="51"/>
        <v>37443</v>
      </c>
      <c r="B3289" s="265">
        <v>37443</v>
      </c>
      <c r="C3289" s="265" t="s">
        <v>23629</v>
      </c>
      <c r="D3289" s="265" t="s">
        <v>8502</v>
      </c>
      <c r="E3289" s="290" t="s">
        <v>27195</v>
      </c>
    </row>
    <row r="3290" spans="1:5">
      <c r="A3290" s="265" t="str">
        <f t="shared" si="51"/>
        <v>37444</v>
      </c>
      <c r="B3290" s="265">
        <v>37444</v>
      </c>
      <c r="C3290" s="265" t="s">
        <v>23630</v>
      </c>
      <c r="D3290" s="265" t="s">
        <v>8502</v>
      </c>
      <c r="E3290" s="290" t="s">
        <v>26793</v>
      </c>
    </row>
    <row r="3291" spans="1:5">
      <c r="A3291" s="265" t="str">
        <f t="shared" si="51"/>
        <v>37445</v>
      </c>
      <c r="B3291" s="265">
        <v>37445</v>
      </c>
      <c r="C3291" s="265" t="s">
        <v>23631</v>
      </c>
      <c r="D3291" s="265" t="s">
        <v>8502</v>
      </c>
      <c r="E3291" s="290" t="s">
        <v>27196</v>
      </c>
    </row>
    <row r="3292" spans="1:5">
      <c r="A3292" s="265" t="str">
        <f t="shared" si="51"/>
        <v>37446</v>
      </c>
      <c r="B3292" s="265">
        <v>37446</v>
      </c>
      <c r="C3292" s="265" t="s">
        <v>23632</v>
      </c>
      <c r="D3292" s="265" t="s">
        <v>8502</v>
      </c>
      <c r="E3292" s="290" t="s">
        <v>27197</v>
      </c>
    </row>
    <row r="3293" spans="1:5">
      <c r="A3293" s="265" t="str">
        <f t="shared" si="51"/>
        <v>37447</v>
      </c>
      <c r="B3293" s="265">
        <v>37447</v>
      </c>
      <c r="C3293" s="265" t="s">
        <v>23633</v>
      </c>
      <c r="D3293" s="265" t="s">
        <v>8502</v>
      </c>
      <c r="E3293" s="290" t="s">
        <v>27198</v>
      </c>
    </row>
    <row r="3294" spans="1:5">
      <c r="A3294" s="265" t="str">
        <f t="shared" si="51"/>
        <v>37448</v>
      </c>
      <c r="B3294" s="265">
        <v>37448</v>
      </c>
      <c r="C3294" s="265" t="s">
        <v>23634</v>
      </c>
      <c r="D3294" s="265" t="s">
        <v>8502</v>
      </c>
      <c r="E3294" s="290" t="s">
        <v>27199</v>
      </c>
    </row>
    <row r="3295" spans="1:5">
      <c r="A3295" s="265" t="str">
        <f t="shared" si="51"/>
        <v>37449</v>
      </c>
      <c r="B3295" s="265">
        <v>37449</v>
      </c>
      <c r="C3295" s="265" t="s">
        <v>24218</v>
      </c>
      <c r="D3295" s="265" t="s">
        <v>8510</v>
      </c>
      <c r="E3295" s="290" t="s">
        <v>16414</v>
      </c>
    </row>
    <row r="3296" spans="1:5">
      <c r="A3296" s="265" t="str">
        <f t="shared" si="51"/>
        <v>37450</v>
      </c>
      <c r="B3296" s="265">
        <v>37450</v>
      </c>
      <c r="C3296" s="265" t="s">
        <v>24219</v>
      </c>
      <c r="D3296" s="265" t="s">
        <v>8510</v>
      </c>
      <c r="E3296" s="290" t="s">
        <v>25064</v>
      </c>
    </row>
    <row r="3297" spans="1:5">
      <c r="A3297" s="265" t="str">
        <f t="shared" si="51"/>
        <v>37451</v>
      </c>
      <c r="B3297" s="265">
        <v>37451</v>
      </c>
      <c r="C3297" s="265" t="s">
        <v>24220</v>
      </c>
      <c r="D3297" s="265" t="s">
        <v>8510</v>
      </c>
      <c r="E3297" s="290" t="s">
        <v>27200</v>
      </c>
    </row>
    <row r="3298" spans="1:5">
      <c r="A3298" s="265" t="str">
        <f t="shared" si="51"/>
        <v>37452</v>
      </c>
      <c r="B3298" s="265">
        <v>37452</v>
      </c>
      <c r="C3298" s="265" t="s">
        <v>24221</v>
      </c>
      <c r="D3298" s="265" t="s">
        <v>8510</v>
      </c>
      <c r="E3298" s="290" t="s">
        <v>24620</v>
      </c>
    </row>
    <row r="3299" spans="1:5">
      <c r="A3299" s="265" t="str">
        <f t="shared" si="51"/>
        <v>37453</v>
      </c>
      <c r="B3299" s="265">
        <v>37453</v>
      </c>
      <c r="C3299" s="265" t="s">
        <v>24222</v>
      </c>
      <c r="D3299" s="265" t="s">
        <v>8510</v>
      </c>
      <c r="E3299" s="290" t="s">
        <v>27201</v>
      </c>
    </row>
    <row r="3300" spans="1:5">
      <c r="A3300" s="265" t="str">
        <f t="shared" si="51"/>
        <v>37454</v>
      </c>
      <c r="B3300" s="265">
        <v>37454</v>
      </c>
      <c r="C3300" s="265" t="s">
        <v>22361</v>
      </c>
      <c r="D3300" s="265" t="s">
        <v>8510</v>
      </c>
      <c r="E3300" s="290" t="s">
        <v>15692</v>
      </c>
    </row>
    <row r="3301" spans="1:5">
      <c r="A3301" s="265" t="str">
        <f t="shared" si="51"/>
        <v>37455</v>
      </c>
      <c r="B3301" s="265">
        <v>37455</v>
      </c>
      <c r="C3301" s="265" t="s">
        <v>22362</v>
      </c>
      <c r="D3301" s="265" t="s">
        <v>8510</v>
      </c>
      <c r="E3301" s="290" t="s">
        <v>27202</v>
      </c>
    </row>
    <row r="3302" spans="1:5">
      <c r="A3302" s="265" t="str">
        <f t="shared" si="51"/>
        <v>37456</v>
      </c>
      <c r="B3302" s="265">
        <v>37456</v>
      </c>
      <c r="C3302" s="265" t="s">
        <v>22357</v>
      </c>
      <c r="D3302" s="265" t="s">
        <v>8510</v>
      </c>
      <c r="E3302" s="290" t="s">
        <v>8773</v>
      </c>
    </row>
    <row r="3303" spans="1:5">
      <c r="A3303" s="265" t="str">
        <f t="shared" si="51"/>
        <v>37457</v>
      </c>
      <c r="B3303" s="265">
        <v>37457</v>
      </c>
      <c r="C3303" s="265" t="s">
        <v>22356</v>
      </c>
      <c r="D3303" s="265" t="s">
        <v>8510</v>
      </c>
      <c r="E3303" s="290" t="s">
        <v>10190</v>
      </c>
    </row>
    <row r="3304" spans="1:5">
      <c r="A3304" s="265" t="str">
        <f t="shared" si="51"/>
        <v>37458</v>
      </c>
      <c r="B3304" s="265">
        <v>37458</v>
      </c>
      <c r="C3304" s="265" t="s">
        <v>22360</v>
      </c>
      <c r="D3304" s="265" t="s">
        <v>8510</v>
      </c>
      <c r="E3304" s="290" t="s">
        <v>8589</v>
      </c>
    </row>
    <row r="3305" spans="1:5">
      <c r="A3305" s="265" t="str">
        <f t="shared" si="51"/>
        <v>37459</v>
      </c>
      <c r="B3305" s="265">
        <v>37459</v>
      </c>
      <c r="C3305" s="265" t="s">
        <v>22363</v>
      </c>
      <c r="D3305" s="265" t="s">
        <v>8510</v>
      </c>
      <c r="E3305" s="290" t="s">
        <v>9422</v>
      </c>
    </row>
    <row r="3306" spans="1:5">
      <c r="A3306" s="265" t="str">
        <f t="shared" si="51"/>
        <v>37460</v>
      </c>
      <c r="B3306" s="265">
        <v>37460</v>
      </c>
      <c r="C3306" s="265" t="s">
        <v>22359</v>
      </c>
      <c r="D3306" s="265" t="s">
        <v>8510</v>
      </c>
      <c r="E3306" s="290" t="s">
        <v>18051</v>
      </c>
    </row>
    <row r="3307" spans="1:5">
      <c r="A3307" s="265" t="str">
        <f t="shared" si="51"/>
        <v>37461</v>
      </c>
      <c r="B3307" s="265">
        <v>37461</v>
      </c>
      <c r="C3307" s="265" t="s">
        <v>22358</v>
      </c>
      <c r="D3307" s="265" t="s">
        <v>8510</v>
      </c>
      <c r="E3307" s="290" t="s">
        <v>8951</v>
      </c>
    </row>
    <row r="3308" spans="1:5">
      <c r="A3308" s="265" t="str">
        <f t="shared" si="51"/>
        <v>37476</v>
      </c>
      <c r="B3308" s="265">
        <v>37476</v>
      </c>
      <c r="C3308" s="265" t="s">
        <v>19254</v>
      </c>
      <c r="D3308" s="265" t="s">
        <v>8502</v>
      </c>
      <c r="E3308" s="290" t="s">
        <v>27203</v>
      </c>
    </row>
    <row r="3309" spans="1:5">
      <c r="A3309" s="265" t="str">
        <f t="shared" si="51"/>
        <v>37477</v>
      </c>
      <c r="B3309" s="265">
        <v>37477</v>
      </c>
      <c r="C3309" s="265" t="s">
        <v>19256</v>
      </c>
      <c r="D3309" s="265" t="s">
        <v>8502</v>
      </c>
      <c r="E3309" s="290" t="s">
        <v>27204</v>
      </c>
    </row>
    <row r="3310" spans="1:5">
      <c r="A3310" s="265" t="str">
        <f t="shared" si="51"/>
        <v>37478</v>
      </c>
      <c r="B3310" s="265">
        <v>37478</v>
      </c>
      <c r="C3310" s="265" t="s">
        <v>19255</v>
      </c>
      <c r="D3310" s="265" t="s">
        <v>8502</v>
      </c>
      <c r="E3310" s="290" t="s">
        <v>27205</v>
      </c>
    </row>
    <row r="3311" spans="1:5">
      <c r="A3311" s="265" t="str">
        <f t="shared" si="51"/>
        <v>37479</v>
      </c>
      <c r="B3311" s="265">
        <v>37479</v>
      </c>
      <c r="C3311" s="265" t="s">
        <v>19257</v>
      </c>
      <c r="D3311" s="265" t="s">
        <v>8502</v>
      </c>
      <c r="E3311" s="290" t="s">
        <v>27206</v>
      </c>
    </row>
    <row r="3312" spans="1:5">
      <c r="A3312" s="265" t="str">
        <f t="shared" si="51"/>
        <v>37514</v>
      </c>
      <c r="B3312" s="265">
        <v>37514</v>
      </c>
      <c r="C3312" s="265" t="s">
        <v>22503</v>
      </c>
      <c r="D3312" s="265" t="s">
        <v>8502</v>
      </c>
      <c r="E3312" s="290" t="s">
        <v>22504</v>
      </c>
    </row>
    <row r="3313" spans="1:5">
      <c r="A3313" s="265" t="str">
        <f t="shared" si="51"/>
        <v>37515</v>
      </c>
      <c r="B3313" s="265">
        <v>37515</v>
      </c>
      <c r="C3313" s="265" t="s">
        <v>22380</v>
      </c>
      <c r="D3313" s="265" t="s">
        <v>8502</v>
      </c>
      <c r="E3313" s="290" t="s">
        <v>22381</v>
      </c>
    </row>
    <row r="3314" spans="1:5">
      <c r="A3314" s="265" t="str">
        <f t="shared" si="51"/>
        <v>37518</v>
      </c>
      <c r="B3314" s="265">
        <v>37518</v>
      </c>
      <c r="C3314" s="265" t="s">
        <v>23023</v>
      </c>
      <c r="D3314" s="265" t="s">
        <v>8500</v>
      </c>
      <c r="E3314" s="290" t="s">
        <v>27207</v>
      </c>
    </row>
    <row r="3315" spans="1:5">
      <c r="A3315" s="265" t="str">
        <f t="shared" si="51"/>
        <v>37519</v>
      </c>
      <c r="B3315" s="265">
        <v>37519</v>
      </c>
      <c r="C3315" s="265" t="s">
        <v>22505</v>
      </c>
      <c r="D3315" s="265" t="s">
        <v>8502</v>
      </c>
      <c r="E3315" s="290" t="s">
        <v>22506</v>
      </c>
    </row>
    <row r="3316" spans="1:5">
      <c r="A3316" s="265" t="str">
        <f t="shared" si="51"/>
        <v>37520</v>
      </c>
      <c r="B3316" s="265">
        <v>37520</v>
      </c>
      <c r="C3316" s="265" t="s">
        <v>22507</v>
      </c>
      <c r="D3316" s="265" t="s">
        <v>8502</v>
      </c>
      <c r="E3316" s="290" t="s">
        <v>22508</v>
      </c>
    </row>
    <row r="3317" spans="1:5">
      <c r="A3317" s="265" t="str">
        <f t="shared" si="51"/>
        <v>37521</v>
      </c>
      <c r="B3317" s="265">
        <v>37521</v>
      </c>
      <c r="C3317" s="265" t="s">
        <v>22509</v>
      </c>
      <c r="D3317" s="265" t="s">
        <v>8502</v>
      </c>
      <c r="E3317" s="290" t="s">
        <v>22510</v>
      </c>
    </row>
    <row r="3318" spans="1:5">
      <c r="A3318" s="265" t="str">
        <f t="shared" si="51"/>
        <v>37522</v>
      </c>
      <c r="B3318" s="265">
        <v>37522</v>
      </c>
      <c r="C3318" s="265" t="s">
        <v>22511</v>
      </c>
      <c r="D3318" s="265" t="s">
        <v>8502</v>
      </c>
      <c r="E3318" s="290" t="s">
        <v>22512</v>
      </c>
    </row>
    <row r="3319" spans="1:5">
      <c r="A3319" s="265" t="str">
        <f t="shared" si="51"/>
        <v>37523</v>
      </c>
      <c r="B3319" s="265">
        <v>37523</v>
      </c>
      <c r="C3319" s="265" t="s">
        <v>22378</v>
      </c>
      <c r="D3319" s="265" t="s">
        <v>8502</v>
      </c>
      <c r="E3319" s="290" t="s">
        <v>22379</v>
      </c>
    </row>
    <row r="3320" spans="1:5">
      <c r="A3320" s="265" t="str">
        <f t="shared" si="51"/>
        <v>37524</v>
      </c>
      <c r="B3320" s="265">
        <v>37524</v>
      </c>
      <c r="C3320" s="265" t="s">
        <v>23805</v>
      </c>
      <c r="D3320" s="265" t="s">
        <v>8510</v>
      </c>
      <c r="E3320" s="290" t="s">
        <v>9135</v>
      </c>
    </row>
    <row r="3321" spans="1:5">
      <c r="A3321" s="265" t="str">
        <f t="shared" si="51"/>
        <v>37525</v>
      </c>
      <c r="B3321" s="265">
        <v>37525</v>
      </c>
      <c r="C3321" s="265" t="s">
        <v>23806</v>
      </c>
      <c r="D3321" s="265" t="s">
        <v>8510</v>
      </c>
      <c r="E3321" s="290" t="s">
        <v>9634</v>
      </c>
    </row>
    <row r="3322" spans="1:5">
      <c r="A3322" s="265" t="str">
        <f t="shared" si="51"/>
        <v>37526</v>
      </c>
      <c r="B3322" s="265">
        <v>37526</v>
      </c>
      <c r="C3322" s="265" t="s">
        <v>23330</v>
      </c>
      <c r="D3322" s="265" t="s">
        <v>8502</v>
      </c>
      <c r="E3322" s="290" t="s">
        <v>8660</v>
      </c>
    </row>
    <row r="3323" spans="1:5">
      <c r="A3323" s="265" t="str">
        <f t="shared" si="51"/>
        <v>37527</v>
      </c>
      <c r="B3323" s="265">
        <v>37527</v>
      </c>
      <c r="C3323" s="265" t="s">
        <v>22368</v>
      </c>
      <c r="D3323" s="265" t="s">
        <v>8502</v>
      </c>
      <c r="E3323" s="290" t="s">
        <v>27208</v>
      </c>
    </row>
    <row r="3324" spans="1:5">
      <c r="A3324" s="265" t="str">
        <f t="shared" si="51"/>
        <v>37528</v>
      </c>
      <c r="B3324" s="265">
        <v>37528</v>
      </c>
      <c r="C3324" s="265" t="s">
        <v>22369</v>
      </c>
      <c r="D3324" s="265" t="s">
        <v>8502</v>
      </c>
      <c r="E3324" s="290" t="s">
        <v>27209</v>
      </c>
    </row>
    <row r="3325" spans="1:5">
      <c r="A3325" s="265" t="str">
        <f t="shared" si="51"/>
        <v>37529</v>
      </c>
      <c r="B3325" s="265">
        <v>37529</v>
      </c>
      <c r="C3325" s="265" t="s">
        <v>22370</v>
      </c>
      <c r="D3325" s="265" t="s">
        <v>8502</v>
      </c>
      <c r="E3325" s="290" t="s">
        <v>27210</v>
      </c>
    </row>
    <row r="3326" spans="1:5">
      <c r="A3326" s="265" t="str">
        <f t="shared" si="51"/>
        <v>37530</v>
      </c>
      <c r="B3326" s="265">
        <v>37530</v>
      </c>
      <c r="C3326" s="265" t="s">
        <v>22371</v>
      </c>
      <c r="D3326" s="265" t="s">
        <v>8502</v>
      </c>
      <c r="E3326" s="290" t="s">
        <v>27211</v>
      </c>
    </row>
    <row r="3327" spans="1:5">
      <c r="A3327" s="265" t="str">
        <f t="shared" si="51"/>
        <v>37531</v>
      </c>
      <c r="B3327" s="265">
        <v>37531</v>
      </c>
      <c r="C3327" s="265" t="s">
        <v>22373</v>
      </c>
      <c r="D3327" s="265" t="s">
        <v>8502</v>
      </c>
      <c r="E3327" s="290" t="s">
        <v>27212</v>
      </c>
    </row>
    <row r="3328" spans="1:5">
      <c r="A3328" s="265" t="str">
        <f t="shared" si="51"/>
        <v>37532</v>
      </c>
      <c r="B3328" s="265">
        <v>37532</v>
      </c>
      <c r="C3328" s="265" t="s">
        <v>21192</v>
      </c>
      <c r="D3328" s="265" t="s">
        <v>8506</v>
      </c>
      <c r="E3328" s="290" t="s">
        <v>9501</v>
      </c>
    </row>
    <row r="3329" spans="1:5">
      <c r="A3329" s="265" t="str">
        <f t="shared" si="51"/>
        <v>37533</v>
      </c>
      <c r="B3329" s="265">
        <v>37533</v>
      </c>
      <c r="C3329" s="265" t="s">
        <v>21189</v>
      </c>
      <c r="D3329" s="265" t="s">
        <v>8506</v>
      </c>
      <c r="E3329" s="290" t="s">
        <v>15170</v>
      </c>
    </row>
    <row r="3330" spans="1:5">
      <c r="A3330" s="265" t="str">
        <f t="shared" si="51"/>
        <v>37534</v>
      </c>
      <c r="B3330" s="265">
        <v>37534</v>
      </c>
      <c r="C3330" s="265" t="s">
        <v>21187</v>
      </c>
      <c r="D3330" s="265" t="s">
        <v>8506</v>
      </c>
      <c r="E3330" s="290" t="s">
        <v>15170</v>
      </c>
    </row>
    <row r="3331" spans="1:5">
      <c r="A3331" s="265" t="str">
        <f t="shared" ref="A3331:A3394" si="52">IF(ISERROR(SEARCH("/",B3331)=6),TRIM(CLEAN(B3331)),IF(SEARCH("/",B3331)=6,IF(LEN(TRIM(CLEAN(B3331)))=7,LEFT(TRIM(CLEAN(B3331)),6)&amp;"00"&amp;RIGHT(TRIM(CLEAN(B3331)),1),LEFT(TRIM(CLEAN(B3331)),6)&amp;"0"&amp;RIGHT(TRIM(CLEAN(B3331)),2)),TRIM(CLEAN(B3331))))</f>
        <v>37535</v>
      </c>
      <c r="B3331" s="265">
        <v>37535</v>
      </c>
      <c r="C3331" s="265" t="s">
        <v>21188</v>
      </c>
      <c r="D3331" s="265" t="s">
        <v>8506</v>
      </c>
      <c r="E3331" s="290" t="s">
        <v>15170</v>
      </c>
    </row>
    <row r="3332" spans="1:5">
      <c r="A3332" s="265" t="str">
        <f t="shared" si="52"/>
        <v>37536</v>
      </c>
      <c r="B3332" s="265">
        <v>37536</v>
      </c>
      <c r="C3332" s="265" t="s">
        <v>21191</v>
      </c>
      <c r="D3332" s="265" t="s">
        <v>8506</v>
      </c>
      <c r="E3332" s="290" t="s">
        <v>9501</v>
      </c>
    </row>
    <row r="3333" spans="1:5">
      <c r="A3333" s="265" t="str">
        <f t="shared" si="52"/>
        <v>37537</v>
      </c>
      <c r="B3333" s="265">
        <v>37537</v>
      </c>
      <c r="C3333" s="265" t="s">
        <v>21190</v>
      </c>
      <c r="D3333" s="265" t="s">
        <v>8506</v>
      </c>
      <c r="E3333" s="290" t="s">
        <v>9501</v>
      </c>
    </row>
    <row r="3334" spans="1:5">
      <c r="A3334" s="265" t="str">
        <f t="shared" si="52"/>
        <v>37539</v>
      </c>
      <c r="B3334" s="265">
        <v>37539</v>
      </c>
      <c r="C3334" s="265" t="s">
        <v>22945</v>
      </c>
      <c r="D3334" s="265" t="s">
        <v>8502</v>
      </c>
      <c r="E3334" s="290" t="s">
        <v>8816</v>
      </c>
    </row>
    <row r="3335" spans="1:5">
      <c r="A3335" s="265" t="str">
        <f t="shared" si="52"/>
        <v>37540</v>
      </c>
      <c r="B3335" s="265">
        <v>37540</v>
      </c>
      <c r="C3335" s="265" t="s">
        <v>23106</v>
      </c>
      <c r="D3335" s="265" t="s">
        <v>8502</v>
      </c>
      <c r="E3335" s="290" t="s">
        <v>27213</v>
      </c>
    </row>
    <row r="3336" spans="1:5">
      <c r="A3336" s="265" t="str">
        <f t="shared" si="52"/>
        <v>37544</v>
      </c>
      <c r="B3336" s="265">
        <v>37544</v>
      </c>
      <c r="C3336" s="265" t="s">
        <v>22517</v>
      </c>
      <c r="D3336" s="265" t="s">
        <v>8502</v>
      </c>
      <c r="E3336" s="290" t="s">
        <v>27214</v>
      </c>
    </row>
    <row r="3337" spans="1:5">
      <c r="A3337" s="265" t="str">
        <f t="shared" si="52"/>
        <v>37545</v>
      </c>
      <c r="B3337" s="265">
        <v>37545</v>
      </c>
      <c r="C3337" s="265" t="s">
        <v>22518</v>
      </c>
      <c r="D3337" s="265" t="s">
        <v>8502</v>
      </c>
      <c r="E3337" s="290" t="s">
        <v>27215</v>
      </c>
    </row>
    <row r="3338" spans="1:5">
      <c r="A3338" s="265" t="str">
        <f t="shared" si="52"/>
        <v>37546</v>
      </c>
      <c r="B3338" s="265">
        <v>37546</v>
      </c>
      <c r="C3338" s="265" t="s">
        <v>22516</v>
      </c>
      <c r="D3338" s="265" t="s">
        <v>8502</v>
      </c>
      <c r="E3338" s="290" t="s">
        <v>27216</v>
      </c>
    </row>
    <row r="3339" spans="1:5">
      <c r="A3339" s="265" t="str">
        <f t="shared" si="52"/>
        <v>37548</v>
      </c>
      <c r="B3339" s="265">
        <v>37548</v>
      </c>
      <c r="C3339" s="265" t="s">
        <v>23107</v>
      </c>
      <c r="D3339" s="265" t="s">
        <v>8502</v>
      </c>
      <c r="E3339" s="290" t="s">
        <v>27217</v>
      </c>
    </row>
    <row r="3340" spans="1:5">
      <c r="A3340" s="265" t="str">
        <f t="shared" si="52"/>
        <v>37552</v>
      </c>
      <c r="B3340" s="265">
        <v>37552</v>
      </c>
      <c r="C3340" s="265" t="s">
        <v>19429</v>
      </c>
      <c r="D3340" s="265" t="s">
        <v>8506</v>
      </c>
      <c r="E3340" s="290" t="s">
        <v>8995</v>
      </c>
    </row>
    <row r="3341" spans="1:5">
      <c r="A3341" s="265" t="str">
        <f t="shared" si="52"/>
        <v>37553</v>
      </c>
      <c r="B3341" s="265">
        <v>37553</v>
      </c>
      <c r="C3341" s="265" t="s">
        <v>19428</v>
      </c>
      <c r="D3341" s="265" t="s">
        <v>8506</v>
      </c>
      <c r="E3341" s="290" t="s">
        <v>27218</v>
      </c>
    </row>
    <row r="3342" spans="1:5">
      <c r="A3342" s="265" t="str">
        <f t="shared" si="52"/>
        <v>37554</v>
      </c>
      <c r="B3342" s="265">
        <v>37554</v>
      </c>
      <c r="C3342" s="265" t="s">
        <v>21263</v>
      </c>
      <c r="D3342" s="265" t="s">
        <v>8502</v>
      </c>
      <c r="E3342" s="290" t="s">
        <v>27219</v>
      </c>
    </row>
    <row r="3343" spans="1:5">
      <c r="A3343" s="265" t="str">
        <f t="shared" si="52"/>
        <v>37555</v>
      </c>
      <c r="B3343" s="265">
        <v>37555</v>
      </c>
      <c r="C3343" s="265" t="s">
        <v>21264</v>
      </c>
      <c r="D3343" s="265" t="s">
        <v>8502</v>
      </c>
      <c r="E3343" s="290" t="s">
        <v>27220</v>
      </c>
    </row>
    <row r="3344" spans="1:5">
      <c r="A3344" s="265" t="str">
        <f t="shared" si="52"/>
        <v>37556</v>
      </c>
      <c r="B3344" s="265">
        <v>37556</v>
      </c>
      <c r="C3344" s="265" t="s">
        <v>22943</v>
      </c>
      <c r="D3344" s="265" t="s">
        <v>8502</v>
      </c>
      <c r="E3344" s="290" t="s">
        <v>16629</v>
      </c>
    </row>
    <row r="3345" spans="1:5">
      <c r="A3345" s="265" t="str">
        <f t="shared" si="52"/>
        <v>37557</v>
      </c>
      <c r="B3345" s="265">
        <v>37557</v>
      </c>
      <c r="C3345" s="265" t="s">
        <v>22942</v>
      </c>
      <c r="D3345" s="265" t="s">
        <v>8502</v>
      </c>
      <c r="E3345" s="290" t="s">
        <v>17599</v>
      </c>
    </row>
    <row r="3346" spans="1:5">
      <c r="A3346" s="265" t="str">
        <f t="shared" si="52"/>
        <v>37558</v>
      </c>
      <c r="B3346" s="265">
        <v>37558</v>
      </c>
      <c r="C3346" s="265" t="s">
        <v>22946</v>
      </c>
      <c r="D3346" s="265" t="s">
        <v>8502</v>
      </c>
      <c r="E3346" s="290" t="s">
        <v>17653</v>
      </c>
    </row>
    <row r="3347" spans="1:5">
      <c r="A3347" s="265" t="str">
        <f t="shared" si="52"/>
        <v>37559</v>
      </c>
      <c r="B3347" s="265">
        <v>37559</v>
      </c>
      <c r="C3347" s="265" t="s">
        <v>22944</v>
      </c>
      <c r="D3347" s="265" t="s">
        <v>8502</v>
      </c>
      <c r="E3347" s="290" t="s">
        <v>27180</v>
      </c>
    </row>
    <row r="3348" spans="1:5">
      <c r="A3348" s="265" t="str">
        <f t="shared" si="52"/>
        <v>37560</v>
      </c>
      <c r="B3348" s="265">
        <v>37560</v>
      </c>
      <c r="C3348" s="265" t="s">
        <v>22941</v>
      </c>
      <c r="D3348" s="265" t="s">
        <v>8502</v>
      </c>
      <c r="E3348" s="290" t="s">
        <v>18897</v>
      </c>
    </row>
    <row r="3349" spans="1:5">
      <c r="A3349" s="265" t="str">
        <f t="shared" si="52"/>
        <v>37561</v>
      </c>
      <c r="B3349" s="265">
        <v>37561</v>
      </c>
      <c r="C3349" s="265" t="s">
        <v>23052</v>
      </c>
      <c r="D3349" s="265" t="s">
        <v>8500</v>
      </c>
      <c r="E3349" s="290" t="s">
        <v>27221</v>
      </c>
    </row>
    <row r="3350" spans="1:5">
      <c r="A3350" s="265" t="str">
        <f t="shared" si="52"/>
        <v>37562</v>
      </c>
      <c r="B3350" s="265">
        <v>37562</v>
      </c>
      <c r="C3350" s="265" t="s">
        <v>23053</v>
      </c>
      <c r="D3350" s="265" t="s">
        <v>8500</v>
      </c>
      <c r="E3350" s="290" t="s">
        <v>27222</v>
      </c>
    </row>
    <row r="3351" spans="1:5">
      <c r="A3351" s="265" t="str">
        <f t="shared" si="52"/>
        <v>37563</v>
      </c>
      <c r="B3351" s="265">
        <v>37563</v>
      </c>
      <c r="C3351" s="265" t="s">
        <v>27223</v>
      </c>
      <c r="D3351" s="265" t="s">
        <v>8500</v>
      </c>
      <c r="E3351" s="290" t="s">
        <v>27224</v>
      </c>
    </row>
    <row r="3352" spans="1:5">
      <c r="A3352" s="265" t="str">
        <f t="shared" si="52"/>
        <v>37586</v>
      </c>
      <c r="B3352" s="265">
        <v>37586</v>
      </c>
      <c r="C3352" s="265" t="s">
        <v>22875</v>
      </c>
      <c r="D3352" s="265" t="s">
        <v>9082</v>
      </c>
      <c r="E3352" s="290" t="s">
        <v>27225</v>
      </c>
    </row>
    <row r="3353" spans="1:5">
      <c r="A3353" s="265" t="str">
        <f t="shared" si="52"/>
        <v>37587</v>
      </c>
      <c r="B3353" s="265">
        <v>37587</v>
      </c>
      <c r="C3353" s="265" t="s">
        <v>22522</v>
      </c>
      <c r="D3353" s="265" t="s">
        <v>8502</v>
      </c>
      <c r="E3353" s="290" t="s">
        <v>27226</v>
      </c>
    </row>
    <row r="3354" spans="1:5">
      <c r="A3354" s="265" t="str">
        <f t="shared" si="52"/>
        <v>37588</v>
      </c>
      <c r="B3354" s="265">
        <v>37588</v>
      </c>
      <c r="C3354" s="265" t="s">
        <v>24478</v>
      </c>
      <c r="D3354" s="265" t="s">
        <v>8502</v>
      </c>
      <c r="E3354" s="290" t="s">
        <v>27227</v>
      </c>
    </row>
    <row r="3355" spans="1:5">
      <c r="A3355" s="265" t="str">
        <f t="shared" si="52"/>
        <v>37589</v>
      </c>
      <c r="B3355" s="265">
        <v>37589</v>
      </c>
      <c r="C3355" s="265" t="s">
        <v>23514</v>
      </c>
      <c r="D3355" s="265" t="s">
        <v>8502</v>
      </c>
      <c r="E3355" s="290" t="s">
        <v>23515</v>
      </c>
    </row>
    <row r="3356" spans="1:5">
      <c r="A3356" s="265" t="str">
        <f t="shared" si="52"/>
        <v>37590</v>
      </c>
      <c r="B3356" s="265">
        <v>37590</v>
      </c>
      <c r="C3356" s="265" t="s">
        <v>23427</v>
      </c>
      <c r="D3356" s="265" t="s">
        <v>8502</v>
      </c>
      <c r="E3356" s="290" t="s">
        <v>8813</v>
      </c>
    </row>
    <row r="3357" spans="1:5">
      <c r="A3357" s="265" t="str">
        <f t="shared" si="52"/>
        <v>37591</v>
      </c>
      <c r="B3357" s="265">
        <v>37591</v>
      </c>
      <c r="C3357" s="265" t="s">
        <v>23428</v>
      </c>
      <c r="D3357" s="265" t="s">
        <v>8502</v>
      </c>
      <c r="E3357" s="290" t="s">
        <v>25257</v>
      </c>
    </row>
    <row r="3358" spans="1:5">
      <c r="A3358" s="265" t="str">
        <f t="shared" si="52"/>
        <v>37592</v>
      </c>
      <c r="B3358" s="265">
        <v>37592</v>
      </c>
      <c r="C3358" s="265" t="s">
        <v>27228</v>
      </c>
      <c r="D3358" s="265" t="s">
        <v>8502</v>
      </c>
      <c r="E3358" s="290" t="s">
        <v>9293</v>
      </c>
    </row>
    <row r="3359" spans="1:5">
      <c r="A3359" s="265" t="str">
        <f t="shared" si="52"/>
        <v>37593</v>
      </c>
      <c r="B3359" s="265">
        <v>37593</v>
      </c>
      <c r="C3359" s="265" t="s">
        <v>27229</v>
      </c>
      <c r="D3359" s="265" t="s">
        <v>8502</v>
      </c>
      <c r="E3359" s="290" t="s">
        <v>9521</v>
      </c>
    </row>
    <row r="3360" spans="1:5">
      <c r="A3360" s="265" t="str">
        <f t="shared" si="52"/>
        <v>37594</v>
      </c>
      <c r="B3360" s="265">
        <v>37594</v>
      </c>
      <c r="C3360" s="265" t="s">
        <v>27230</v>
      </c>
      <c r="D3360" s="265" t="s">
        <v>8502</v>
      </c>
      <c r="E3360" s="290" t="s">
        <v>10754</v>
      </c>
    </row>
    <row r="3361" spans="1:5">
      <c r="A3361" s="265" t="str">
        <f t="shared" si="52"/>
        <v>37595</v>
      </c>
      <c r="B3361" s="265">
        <v>37595</v>
      </c>
      <c r="C3361" s="265" t="s">
        <v>19425</v>
      </c>
      <c r="D3361" s="265" t="s">
        <v>8506</v>
      </c>
      <c r="E3361" s="290" t="s">
        <v>8831</v>
      </c>
    </row>
    <row r="3362" spans="1:5">
      <c r="A3362" s="265" t="str">
        <f t="shared" si="52"/>
        <v>37596</v>
      </c>
      <c r="B3362" s="265">
        <v>37596</v>
      </c>
      <c r="C3362" s="265" t="s">
        <v>19426</v>
      </c>
      <c r="D3362" s="265" t="s">
        <v>8506</v>
      </c>
      <c r="E3362" s="290" t="s">
        <v>9032</v>
      </c>
    </row>
    <row r="3363" spans="1:5">
      <c r="A3363" s="265" t="str">
        <f t="shared" si="52"/>
        <v>37597</v>
      </c>
      <c r="B3363" s="265">
        <v>37597</v>
      </c>
      <c r="C3363" s="265" t="s">
        <v>19578</v>
      </c>
      <c r="D3363" s="265" t="s">
        <v>8502</v>
      </c>
      <c r="E3363" s="290" t="s">
        <v>17970</v>
      </c>
    </row>
    <row r="3364" spans="1:5">
      <c r="A3364" s="265" t="str">
        <f t="shared" si="52"/>
        <v>37598</v>
      </c>
      <c r="B3364" s="265">
        <v>37598</v>
      </c>
      <c r="C3364" s="265" t="s">
        <v>20628</v>
      </c>
      <c r="D3364" s="265" t="s">
        <v>8502</v>
      </c>
      <c r="E3364" s="290" t="s">
        <v>25434</v>
      </c>
    </row>
    <row r="3365" spans="1:5">
      <c r="A3365" s="265" t="str">
        <f t="shared" si="52"/>
        <v>37599</v>
      </c>
      <c r="B3365" s="265">
        <v>37599</v>
      </c>
      <c r="C3365" s="265" t="s">
        <v>19127</v>
      </c>
      <c r="D3365" s="265" t="s">
        <v>8502</v>
      </c>
      <c r="E3365" s="290" t="s">
        <v>27231</v>
      </c>
    </row>
    <row r="3366" spans="1:5">
      <c r="A3366" s="265" t="str">
        <f t="shared" si="52"/>
        <v>37600</v>
      </c>
      <c r="B3366" s="265">
        <v>37600</v>
      </c>
      <c r="C3366" s="265" t="s">
        <v>19126</v>
      </c>
      <c r="D3366" s="265" t="s">
        <v>8502</v>
      </c>
      <c r="E3366" s="290" t="s">
        <v>27232</v>
      </c>
    </row>
    <row r="3367" spans="1:5">
      <c r="A3367" s="265" t="str">
        <f t="shared" si="52"/>
        <v>37601</v>
      </c>
      <c r="B3367" s="265">
        <v>37601</v>
      </c>
      <c r="C3367" s="265" t="s">
        <v>20661</v>
      </c>
      <c r="D3367" s="265" t="s">
        <v>8510</v>
      </c>
      <c r="E3367" s="290" t="s">
        <v>25258</v>
      </c>
    </row>
    <row r="3368" spans="1:5">
      <c r="A3368" s="265" t="str">
        <f t="shared" si="52"/>
        <v>37666</v>
      </c>
      <c r="B3368" s="265">
        <v>37666</v>
      </c>
      <c r="C3368" s="265" t="s">
        <v>22643</v>
      </c>
      <c r="D3368" s="265" t="s">
        <v>8504</v>
      </c>
      <c r="E3368" s="290" t="s">
        <v>9220</v>
      </c>
    </row>
    <row r="3369" spans="1:5">
      <c r="A3369" s="265" t="str">
        <f t="shared" si="52"/>
        <v>37712</v>
      </c>
      <c r="B3369" s="265">
        <v>37712</v>
      </c>
      <c r="C3369" s="265" t="s">
        <v>23771</v>
      </c>
      <c r="D3369" s="265" t="s">
        <v>8500</v>
      </c>
      <c r="E3369" s="290" t="s">
        <v>24883</v>
      </c>
    </row>
    <row r="3370" spans="1:5">
      <c r="A3370" s="265" t="str">
        <f t="shared" si="52"/>
        <v>37727</v>
      </c>
      <c r="B3370" s="265">
        <v>37727</v>
      </c>
      <c r="C3370" s="265" t="s">
        <v>20275</v>
      </c>
      <c r="D3370" s="265" t="s">
        <v>8502</v>
      </c>
      <c r="E3370" s="290" t="s">
        <v>27233</v>
      </c>
    </row>
    <row r="3371" spans="1:5">
      <c r="A3371" s="265" t="str">
        <f t="shared" si="52"/>
        <v>37728</v>
      </c>
      <c r="B3371" s="265">
        <v>37728</v>
      </c>
      <c r="C3371" s="265" t="s">
        <v>20276</v>
      </c>
      <c r="D3371" s="265" t="s">
        <v>8502</v>
      </c>
      <c r="E3371" s="290" t="s">
        <v>27234</v>
      </c>
    </row>
    <row r="3372" spans="1:5">
      <c r="A3372" s="265" t="str">
        <f t="shared" si="52"/>
        <v>37729</v>
      </c>
      <c r="B3372" s="265">
        <v>37729</v>
      </c>
      <c r="C3372" s="265" t="s">
        <v>20277</v>
      </c>
      <c r="D3372" s="265" t="s">
        <v>8502</v>
      </c>
      <c r="E3372" s="290" t="s">
        <v>27235</v>
      </c>
    </row>
    <row r="3373" spans="1:5">
      <c r="A3373" s="265" t="str">
        <f t="shared" si="52"/>
        <v>37730</v>
      </c>
      <c r="B3373" s="265">
        <v>37730</v>
      </c>
      <c r="C3373" s="265" t="s">
        <v>20278</v>
      </c>
      <c r="D3373" s="265" t="s">
        <v>8502</v>
      </c>
      <c r="E3373" s="290" t="s">
        <v>27236</v>
      </c>
    </row>
    <row r="3374" spans="1:5">
      <c r="A3374" s="265" t="str">
        <f t="shared" si="52"/>
        <v>37731</v>
      </c>
      <c r="B3374" s="265">
        <v>37731</v>
      </c>
      <c r="C3374" s="265" t="s">
        <v>20279</v>
      </c>
      <c r="D3374" s="265" t="s">
        <v>8502</v>
      </c>
      <c r="E3374" s="290" t="s">
        <v>27237</v>
      </c>
    </row>
    <row r="3375" spans="1:5">
      <c r="A3375" s="265" t="str">
        <f t="shared" si="52"/>
        <v>37732</v>
      </c>
      <c r="B3375" s="265">
        <v>37732</v>
      </c>
      <c r="C3375" s="265" t="s">
        <v>20280</v>
      </c>
      <c r="D3375" s="265" t="s">
        <v>8502</v>
      </c>
      <c r="E3375" s="290" t="s">
        <v>27238</v>
      </c>
    </row>
    <row r="3376" spans="1:5">
      <c r="A3376" s="265" t="str">
        <f t="shared" si="52"/>
        <v>37733</v>
      </c>
      <c r="B3376" s="265">
        <v>37733</v>
      </c>
      <c r="C3376" s="265" t="s">
        <v>20009</v>
      </c>
      <c r="D3376" s="265" t="s">
        <v>8502</v>
      </c>
      <c r="E3376" s="290" t="s">
        <v>27239</v>
      </c>
    </row>
    <row r="3377" spans="1:5">
      <c r="A3377" s="265" t="str">
        <f t="shared" si="52"/>
        <v>37734</v>
      </c>
      <c r="B3377" s="265">
        <v>37734</v>
      </c>
      <c r="C3377" s="265" t="s">
        <v>20007</v>
      </c>
      <c r="D3377" s="265" t="s">
        <v>8502</v>
      </c>
      <c r="E3377" s="290" t="s">
        <v>27240</v>
      </c>
    </row>
    <row r="3378" spans="1:5">
      <c r="A3378" s="265" t="str">
        <f t="shared" si="52"/>
        <v>37735</v>
      </c>
      <c r="B3378" s="265">
        <v>37735</v>
      </c>
      <c r="C3378" s="265" t="s">
        <v>20010</v>
      </c>
      <c r="D3378" s="265" t="s">
        <v>8502</v>
      </c>
      <c r="E3378" s="290" t="s">
        <v>27241</v>
      </c>
    </row>
    <row r="3379" spans="1:5">
      <c r="A3379" s="265" t="str">
        <f t="shared" si="52"/>
        <v>37736</v>
      </c>
      <c r="B3379" s="265">
        <v>37736</v>
      </c>
      <c r="C3379" s="265" t="s">
        <v>23502</v>
      </c>
      <c r="D3379" s="265" t="s">
        <v>8502</v>
      </c>
      <c r="E3379" s="290" t="s">
        <v>27242</v>
      </c>
    </row>
    <row r="3380" spans="1:5">
      <c r="A3380" s="265" t="str">
        <f t="shared" si="52"/>
        <v>37737</v>
      </c>
      <c r="B3380" s="265">
        <v>37737</v>
      </c>
      <c r="C3380" s="265" t="s">
        <v>23506</v>
      </c>
      <c r="D3380" s="265" t="s">
        <v>8502</v>
      </c>
      <c r="E3380" s="290" t="s">
        <v>27243</v>
      </c>
    </row>
    <row r="3381" spans="1:5">
      <c r="A3381" s="265" t="str">
        <f t="shared" si="52"/>
        <v>37738</v>
      </c>
      <c r="B3381" s="265">
        <v>37738</v>
      </c>
      <c r="C3381" s="265" t="s">
        <v>23505</v>
      </c>
      <c r="D3381" s="265" t="s">
        <v>8502</v>
      </c>
      <c r="E3381" s="290" t="s">
        <v>27244</v>
      </c>
    </row>
    <row r="3382" spans="1:5">
      <c r="A3382" s="265" t="str">
        <f t="shared" si="52"/>
        <v>37739</v>
      </c>
      <c r="B3382" s="265">
        <v>37739</v>
      </c>
      <c r="C3382" s="265" t="s">
        <v>23503</v>
      </c>
      <c r="D3382" s="265" t="s">
        <v>8502</v>
      </c>
      <c r="E3382" s="290" t="s">
        <v>27245</v>
      </c>
    </row>
    <row r="3383" spans="1:5">
      <c r="A3383" s="265" t="str">
        <f t="shared" si="52"/>
        <v>37740</v>
      </c>
      <c r="B3383" s="265">
        <v>37740</v>
      </c>
      <c r="C3383" s="265" t="s">
        <v>23504</v>
      </c>
      <c r="D3383" s="265" t="s">
        <v>8502</v>
      </c>
      <c r="E3383" s="290" t="s">
        <v>27246</v>
      </c>
    </row>
    <row r="3384" spans="1:5">
      <c r="A3384" s="265" t="str">
        <f t="shared" si="52"/>
        <v>37741</v>
      </c>
      <c r="B3384" s="265">
        <v>37741</v>
      </c>
      <c r="C3384" s="265" t="s">
        <v>23362</v>
      </c>
      <c r="D3384" s="265" t="s">
        <v>8502</v>
      </c>
      <c r="E3384" s="290" t="s">
        <v>27247</v>
      </c>
    </row>
    <row r="3385" spans="1:5">
      <c r="A3385" s="265" t="str">
        <f t="shared" si="52"/>
        <v>37743</v>
      </c>
      <c r="B3385" s="265">
        <v>37743</v>
      </c>
      <c r="C3385" s="265" t="s">
        <v>23360</v>
      </c>
      <c r="D3385" s="265" t="s">
        <v>8502</v>
      </c>
      <c r="E3385" s="290" t="s">
        <v>27248</v>
      </c>
    </row>
    <row r="3386" spans="1:5">
      <c r="A3386" s="265" t="str">
        <f t="shared" si="52"/>
        <v>37744</v>
      </c>
      <c r="B3386" s="265">
        <v>37744</v>
      </c>
      <c r="C3386" s="265" t="s">
        <v>23361</v>
      </c>
      <c r="D3386" s="265" t="s">
        <v>8502</v>
      </c>
      <c r="E3386" s="290" t="s">
        <v>27249</v>
      </c>
    </row>
    <row r="3387" spans="1:5">
      <c r="A3387" s="265" t="str">
        <f t="shared" si="52"/>
        <v>37745</v>
      </c>
      <c r="B3387" s="265">
        <v>37745</v>
      </c>
      <c r="C3387" s="265" t="s">
        <v>20148</v>
      </c>
      <c r="D3387" s="265" t="s">
        <v>8502</v>
      </c>
      <c r="E3387" s="290" t="s">
        <v>27250</v>
      </c>
    </row>
    <row r="3388" spans="1:5">
      <c r="A3388" s="265" t="str">
        <f t="shared" si="52"/>
        <v>37746</v>
      </c>
      <c r="B3388" s="265">
        <v>37746</v>
      </c>
      <c r="C3388" s="265" t="s">
        <v>20158</v>
      </c>
      <c r="D3388" s="265" t="s">
        <v>8502</v>
      </c>
      <c r="E3388" s="290" t="s">
        <v>27251</v>
      </c>
    </row>
    <row r="3389" spans="1:5">
      <c r="A3389" s="265" t="str">
        <f t="shared" si="52"/>
        <v>37747</v>
      </c>
      <c r="B3389" s="265">
        <v>37747</v>
      </c>
      <c r="C3389" s="265" t="s">
        <v>20164</v>
      </c>
      <c r="D3389" s="265" t="s">
        <v>8502</v>
      </c>
      <c r="E3389" s="290" t="s">
        <v>27252</v>
      </c>
    </row>
    <row r="3390" spans="1:5">
      <c r="A3390" s="265" t="str">
        <f t="shared" si="52"/>
        <v>37748</v>
      </c>
      <c r="B3390" s="265">
        <v>37748</v>
      </c>
      <c r="C3390" s="265" t="s">
        <v>20150</v>
      </c>
      <c r="D3390" s="265" t="s">
        <v>8502</v>
      </c>
      <c r="E3390" s="290" t="s">
        <v>27253</v>
      </c>
    </row>
    <row r="3391" spans="1:5">
      <c r="A3391" s="265" t="str">
        <f t="shared" si="52"/>
        <v>37749</v>
      </c>
      <c r="B3391" s="265">
        <v>37749</v>
      </c>
      <c r="C3391" s="265" t="s">
        <v>20167</v>
      </c>
      <c r="D3391" s="265" t="s">
        <v>8502</v>
      </c>
      <c r="E3391" s="290" t="s">
        <v>27254</v>
      </c>
    </row>
    <row r="3392" spans="1:5">
      <c r="A3392" s="265" t="str">
        <f t="shared" si="52"/>
        <v>37750</v>
      </c>
      <c r="B3392" s="265">
        <v>37750</v>
      </c>
      <c r="C3392" s="265" t="s">
        <v>20159</v>
      </c>
      <c r="D3392" s="265" t="s">
        <v>8502</v>
      </c>
      <c r="E3392" s="290" t="s">
        <v>27255</v>
      </c>
    </row>
    <row r="3393" spans="1:5">
      <c r="A3393" s="265" t="str">
        <f t="shared" si="52"/>
        <v>37751</v>
      </c>
      <c r="B3393" s="265">
        <v>37751</v>
      </c>
      <c r="C3393" s="265" t="s">
        <v>20166</v>
      </c>
      <c r="D3393" s="265" t="s">
        <v>8502</v>
      </c>
      <c r="E3393" s="290" t="s">
        <v>27256</v>
      </c>
    </row>
    <row r="3394" spans="1:5">
      <c r="A3394" s="265" t="str">
        <f t="shared" si="52"/>
        <v>37752</v>
      </c>
      <c r="B3394" s="265">
        <v>37752</v>
      </c>
      <c r="C3394" s="265" t="s">
        <v>20155</v>
      </c>
      <c r="D3394" s="265" t="s">
        <v>8502</v>
      </c>
      <c r="E3394" s="290" t="s">
        <v>27257</v>
      </c>
    </row>
    <row r="3395" spans="1:5">
      <c r="A3395" s="265" t="str">
        <f t="shared" ref="A3395:A3458" si="53">IF(ISERROR(SEARCH("/",B3395)=6),TRIM(CLEAN(B3395)),IF(SEARCH("/",B3395)=6,IF(LEN(TRIM(CLEAN(B3395)))=7,LEFT(TRIM(CLEAN(B3395)),6)&amp;"00"&amp;RIGHT(TRIM(CLEAN(B3395)),1),LEFT(TRIM(CLEAN(B3395)),6)&amp;"0"&amp;RIGHT(TRIM(CLEAN(B3395)),2)),TRIM(CLEAN(B3395))))</f>
        <v>37753</v>
      </c>
      <c r="B3395" s="265">
        <v>37753</v>
      </c>
      <c r="C3395" s="265" t="s">
        <v>20160</v>
      </c>
      <c r="D3395" s="265" t="s">
        <v>8502</v>
      </c>
      <c r="E3395" s="290" t="s">
        <v>27258</v>
      </c>
    </row>
    <row r="3396" spans="1:5">
      <c r="A3396" s="265" t="str">
        <f t="shared" si="53"/>
        <v>37754</v>
      </c>
      <c r="B3396" s="265">
        <v>37754</v>
      </c>
      <c r="C3396" s="265" t="s">
        <v>20149</v>
      </c>
      <c r="D3396" s="265" t="s">
        <v>8502</v>
      </c>
      <c r="E3396" s="290" t="s">
        <v>27259</v>
      </c>
    </row>
    <row r="3397" spans="1:5">
      <c r="A3397" s="265" t="str">
        <f t="shared" si="53"/>
        <v>37755</v>
      </c>
      <c r="B3397" s="265">
        <v>37755</v>
      </c>
      <c r="C3397" s="265" t="s">
        <v>20162</v>
      </c>
      <c r="D3397" s="265" t="s">
        <v>8502</v>
      </c>
      <c r="E3397" s="290" t="s">
        <v>27260</v>
      </c>
    </row>
    <row r="3398" spans="1:5">
      <c r="A3398" s="265" t="str">
        <f t="shared" si="53"/>
        <v>37756</v>
      </c>
      <c r="B3398" s="265">
        <v>37756</v>
      </c>
      <c r="C3398" s="265" t="s">
        <v>20161</v>
      </c>
      <c r="D3398" s="265" t="s">
        <v>8502</v>
      </c>
      <c r="E3398" s="290" t="s">
        <v>27261</v>
      </c>
    </row>
    <row r="3399" spans="1:5">
      <c r="A3399" s="265" t="str">
        <f t="shared" si="53"/>
        <v>37757</v>
      </c>
      <c r="B3399" s="265">
        <v>37757</v>
      </c>
      <c r="C3399" s="265" t="s">
        <v>20152</v>
      </c>
      <c r="D3399" s="265" t="s">
        <v>8502</v>
      </c>
      <c r="E3399" s="290" t="s">
        <v>27262</v>
      </c>
    </row>
    <row r="3400" spans="1:5">
      <c r="A3400" s="265" t="str">
        <f t="shared" si="53"/>
        <v>37758</v>
      </c>
      <c r="B3400" s="265">
        <v>37758</v>
      </c>
      <c r="C3400" s="265" t="s">
        <v>20163</v>
      </c>
      <c r="D3400" s="265" t="s">
        <v>8502</v>
      </c>
      <c r="E3400" s="290" t="s">
        <v>27263</v>
      </c>
    </row>
    <row r="3401" spans="1:5">
      <c r="A3401" s="265" t="str">
        <f t="shared" si="53"/>
        <v>37759</v>
      </c>
      <c r="B3401" s="265">
        <v>37759</v>
      </c>
      <c r="C3401" s="265" t="s">
        <v>20153</v>
      </c>
      <c r="D3401" s="265" t="s">
        <v>8502</v>
      </c>
      <c r="E3401" s="290" t="s">
        <v>27264</v>
      </c>
    </row>
    <row r="3402" spans="1:5">
      <c r="A3402" s="265" t="str">
        <f t="shared" si="53"/>
        <v>37760</v>
      </c>
      <c r="B3402" s="265">
        <v>37760</v>
      </c>
      <c r="C3402" s="265" t="s">
        <v>20156</v>
      </c>
      <c r="D3402" s="265" t="s">
        <v>8502</v>
      </c>
      <c r="E3402" s="290" t="s">
        <v>27265</v>
      </c>
    </row>
    <row r="3403" spans="1:5">
      <c r="A3403" s="265" t="str">
        <f t="shared" si="53"/>
        <v>37761</v>
      </c>
      <c r="B3403" s="265">
        <v>37761</v>
      </c>
      <c r="C3403" s="265" t="s">
        <v>20151</v>
      </c>
      <c r="D3403" s="265" t="s">
        <v>8502</v>
      </c>
      <c r="E3403" s="290" t="s">
        <v>27261</v>
      </c>
    </row>
    <row r="3404" spans="1:5">
      <c r="A3404" s="265" t="str">
        <f t="shared" si="53"/>
        <v>37762</v>
      </c>
      <c r="B3404" s="265">
        <v>37762</v>
      </c>
      <c r="C3404" s="265" t="s">
        <v>20288</v>
      </c>
      <c r="D3404" s="265" t="s">
        <v>8502</v>
      </c>
      <c r="E3404" s="290" t="s">
        <v>27266</v>
      </c>
    </row>
    <row r="3405" spans="1:5">
      <c r="A3405" s="265" t="str">
        <f t="shared" si="53"/>
        <v>37763</v>
      </c>
      <c r="B3405" s="265">
        <v>37763</v>
      </c>
      <c r="C3405" s="265" t="s">
        <v>20289</v>
      </c>
      <c r="D3405" s="265" t="s">
        <v>8502</v>
      </c>
      <c r="E3405" s="290" t="s">
        <v>27267</v>
      </c>
    </row>
    <row r="3406" spans="1:5">
      <c r="A3406" s="265" t="str">
        <f t="shared" si="53"/>
        <v>37765</v>
      </c>
      <c r="B3406" s="265">
        <v>37765</v>
      </c>
      <c r="C3406" s="265" t="s">
        <v>20157</v>
      </c>
      <c r="D3406" s="265" t="s">
        <v>8502</v>
      </c>
      <c r="E3406" s="290" t="s">
        <v>27268</v>
      </c>
    </row>
    <row r="3407" spans="1:5">
      <c r="A3407" s="265" t="str">
        <f t="shared" si="53"/>
        <v>37766</v>
      </c>
      <c r="B3407" s="265">
        <v>37766</v>
      </c>
      <c r="C3407" s="265" t="s">
        <v>20154</v>
      </c>
      <c r="D3407" s="265" t="s">
        <v>8502</v>
      </c>
      <c r="E3407" s="290" t="s">
        <v>27269</v>
      </c>
    </row>
    <row r="3408" spans="1:5">
      <c r="A3408" s="265" t="str">
        <f t="shared" si="53"/>
        <v>37767</v>
      </c>
      <c r="B3408" s="265">
        <v>37767</v>
      </c>
      <c r="C3408" s="265" t="s">
        <v>20165</v>
      </c>
      <c r="D3408" s="265" t="s">
        <v>8502</v>
      </c>
      <c r="E3408" s="290" t="s">
        <v>27256</v>
      </c>
    </row>
    <row r="3409" spans="1:5">
      <c r="A3409" s="265" t="str">
        <f t="shared" si="53"/>
        <v>37768</v>
      </c>
      <c r="B3409" s="265">
        <v>37768</v>
      </c>
      <c r="C3409" s="265" t="s">
        <v>22019</v>
      </c>
      <c r="D3409" s="265" t="s">
        <v>8502</v>
      </c>
      <c r="E3409" s="290" t="s">
        <v>27270</v>
      </c>
    </row>
    <row r="3410" spans="1:5">
      <c r="A3410" s="265" t="str">
        <f t="shared" si="53"/>
        <v>37769</v>
      </c>
      <c r="B3410" s="265">
        <v>37769</v>
      </c>
      <c r="C3410" s="265" t="s">
        <v>22021</v>
      </c>
      <c r="D3410" s="265" t="s">
        <v>8502</v>
      </c>
      <c r="E3410" s="290" t="s">
        <v>27271</v>
      </c>
    </row>
    <row r="3411" spans="1:5">
      <c r="A3411" s="265" t="str">
        <f t="shared" si="53"/>
        <v>37770</v>
      </c>
      <c r="B3411" s="265">
        <v>37770</v>
      </c>
      <c r="C3411" s="265" t="s">
        <v>22022</v>
      </c>
      <c r="D3411" s="265" t="s">
        <v>8502</v>
      </c>
      <c r="E3411" s="290" t="s">
        <v>27272</v>
      </c>
    </row>
    <row r="3412" spans="1:5">
      <c r="A3412" s="265" t="str">
        <f t="shared" si="53"/>
        <v>37771</v>
      </c>
      <c r="B3412" s="265">
        <v>37771</v>
      </c>
      <c r="C3412" s="265" t="s">
        <v>21628</v>
      </c>
      <c r="D3412" s="265" t="s">
        <v>8502</v>
      </c>
      <c r="E3412" s="290" t="s">
        <v>27273</v>
      </c>
    </row>
    <row r="3413" spans="1:5">
      <c r="A3413" s="265" t="str">
        <f t="shared" si="53"/>
        <v>37772</v>
      </c>
      <c r="B3413" s="265">
        <v>37772</v>
      </c>
      <c r="C3413" s="265" t="s">
        <v>21627</v>
      </c>
      <c r="D3413" s="265" t="s">
        <v>8502</v>
      </c>
      <c r="E3413" s="290" t="s">
        <v>27274</v>
      </c>
    </row>
    <row r="3414" spans="1:5">
      <c r="A3414" s="265" t="str">
        <f t="shared" si="53"/>
        <v>37773</v>
      </c>
      <c r="B3414" s="265">
        <v>37773</v>
      </c>
      <c r="C3414" s="265" t="s">
        <v>22020</v>
      </c>
      <c r="D3414" s="265" t="s">
        <v>8502</v>
      </c>
      <c r="E3414" s="290" t="s">
        <v>27275</v>
      </c>
    </row>
    <row r="3415" spans="1:5">
      <c r="A3415" s="265" t="str">
        <f t="shared" si="53"/>
        <v>37774</v>
      </c>
      <c r="B3415" s="265">
        <v>37774</v>
      </c>
      <c r="C3415" s="265" t="s">
        <v>21246</v>
      </c>
      <c r="D3415" s="265" t="s">
        <v>8502</v>
      </c>
      <c r="E3415" s="290" t="s">
        <v>27276</v>
      </c>
    </row>
    <row r="3416" spans="1:5">
      <c r="A3416" s="265" t="str">
        <f t="shared" si="53"/>
        <v>37775</v>
      </c>
      <c r="B3416" s="265">
        <v>37775</v>
      </c>
      <c r="C3416" s="265" t="s">
        <v>21609</v>
      </c>
      <c r="D3416" s="265" t="s">
        <v>8502</v>
      </c>
      <c r="E3416" s="290" t="s">
        <v>18080</v>
      </c>
    </row>
    <row r="3417" spans="1:5">
      <c r="A3417" s="265" t="str">
        <f t="shared" si="53"/>
        <v>37776</v>
      </c>
      <c r="B3417" s="265">
        <v>37776</v>
      </c>
      <c r="C3417" s="265" t="s">
        <v>21608</v>
      </c>
      <c r="D3417" s="265" t="s">
        <v>8502</v>
      </c>
      <c r="E3417" s="290" t="s">
        <v>18079</v>
      </c>
    </row>
    <row r="3418" spans="1:5">
      <c r="A3418" s="265" t="str">
        <f t="shared" si="53"/>
        <v>37777</v>
      </c>
      <c r="B3418" s="265">
        <v>37777</v>
      </c>
      <c r="C3418" s="265" t="s">
        <v>21182</v>
      </c>
      <c r="D3418" s="265" t="s">
        <v>8502</v>
      </c>
      <c r="E3418" s="290" t="s">
        <v>18064</v>
      </c>
    </row>
    <row r="3419" spans="1:5">
      <c r="A3419" s="265" t="str">
        <f t="shared" si="53"/>
        <v>37873</v>
      </c>
      <c r="B3419" s="265">
        <v>37873</v>
      </c>
      <c r="C3419" s="265" t="s">
        <v>19596</v>
      </c>
      <c r="D3419" s="265" t="s">
        <v>8502</v>
      </c>
      <c r="E3419" s="290" t="s">
        <v>8660</v>
      </c>
    </row>
    <row r="3420" spans="1:5">
      <c r="A3420" s="265" t="str">
        <f t="shared" si="53"/>
        <v>37947</v>
      </c>
      <c r="B3420" s="265">
        <v>37947</v>
      </c>
      <c r="C3420" s="265" t="s">
        <v>23682</v>
      </c>
      <c r="D3420" s="265" t="s">
        <v>8502</v>
      </c>
      <c r="E3420" s="290" t="s">
        <v>16133</v>
      </c>
    </row>
    <row r="3421" spans="1:5">
      <c r="A3421" s="265" t="str">
        <f t="shared" si="53"/>
        <v>37948</v>
      </c>
      <c r="B3421" s="265">
        <v>37948</v>
      </c>
      <c r="C3421" s="265" t="s">
        <v>23702</v>
      </c>
      <c r="D3421" s="265" t="s">
        <v>8502</v>
      </c>
      <c r="E3421" s="290" t="s">
        <v>13006</v>
      </c>
    </row>
    <row r="3422" spans="1:5">
      <c r="A3422" s="265" t="str">
        <f t="shared" si="53"/>
        <v>37949</v>
      </c>
      <c r="B3422" s="265">
        <v>37949</v>
      </c>
      <c r="C3422" s="265" t="s">
        <v>21758</v>
      </c>
      <c r="D3422" s="265" t="s">
        <v>8502</v>
      </c>
      <c r="E3422" s="290" t="s">
        <v>14342</v>
      </c>
    </row>
    <row r="3423" spans="1:5">
      <c r="A3423" s="265" t="str">
        <f t="shared" si="53"/>
        <v>37950</v>
      </c>
      <c r="B3423" s="265">
        <v>37950</v>
      </c>
      <c r="C3423" s="265" t="s">
        <v>21757</v>
      </c>
      <c r="D3423" s="265" t="s">
        <v>8502</v>
      </c>
      <c r="E3423" s="290" t="s">
        <v>21732</v>
      </c>
    </row>
    <row r="3424" spans="1:5">
      <c r="A3424" s="265" t="str">
        <f t="shared" si="53"/>
        <v>37951</v>
      </c>
      <c r="B3424" s="265">
        <v>37951</v>
      </c>
      <c r="C3424" s="265" t="s">
        <v>21753</v>
      </c>
      <c r="D3424" s="265" t="s">
        <v>8502</v>
      </c>
      <c r="E3424" s="290" t="s">
        <v>17946</v>
      </c>
    </row>
    <row r="3425" spans="1:5">
      <c r="A3425" s="265" t="str">
        <f t="shared" si="53"/>
        <v>37952</v>
      </c>
      <c r="B3425" s="265">
        <v>37952</v>
      </c>
      <c r="C3425" s="265" t="s">
        <v>21751</v>
      </c>
      <c r="D3425" s="265" t="s">
        <v>8502</v>
      </c>
      <c r="E3425" s="290" t="s">
        <v>21752</v>
      </c>
    </row>
    <row r="3426" spans="1:5">
      <c r="A3426" s="265" t="str">
        <f t="shared" si="53"/>
        <v>37955</v>
      </c>
      <c r="B3426" s="265">
        <v>37955</v>
      </c>
      <c r="C3426" s="265" t="s">
        <v>23357</v>
      </c>
      <c r="D3426" s="265" t="s">
        <v>8502</v>
      </c>
      <c r="E3426" s="290" t="s">
        <v>25424</v>
      </c>
    </row>
    <row r="3427" spans="1:5">
      <c r="A3427" s="265" t="str">
        <f t="shared" si="53"/>
        <v>37956</v>
      </c>
      <c r="B3427" s="265">
        <v>37956</v>
      </c>
      <c r="C3427" s="265" t="s">
        <v>21699</v>
      </c>
      <c r="D3427" s="265" t="s">
        <v>8502</v>
      </c>
      <c r="E3427" s="290" t="s">
        <v>9243</v>
      </c>
    </row>
    <row r="3428" spans="1:5">
      <c r="A3428" s="265" t="str">
        <f t="shared" si="53"/>
        <v>37957</v>
      </c>
      <c r="B3428" s="265">
        <v>37957</v>
      </c>
      <c r="C3428" s="265" t="s">
        <v>21700</v>
      </c>
      <c r="D3428" s="265" t="s">
        <v>8502</v>
      </c>
      <c r="E3428" s="290" t="s">
        <v>25304</v>
      </c>
    </row>
    <row r="3429" spans="1:5">
      <c r="A3429" s="265" t="str">
        <f t="shared" si="53"/>
        <v>37958</v>
      </c>
      <c r="B3429" s="265">
        <v>37958</v>
      </c>
      <c r="C3429" s="265" t="s">
        <v>21701</v>
      </c>
      <c r="D3429" s="265" t="s">
        <v>8502</v>
      </c>
      <c r="E3429" s="290" t="s">
        <v>12460</v>
      </c>
    </row>
    <row r="3430" spans="1:5">
      <c r="A3430" s="265" t="str">
        <f t="shared" si="53"/>
        <v>37959</v>
      </c>
      <c r="B3430" s="265">
        <v>37959</v>
      </c>
      <c r="C3430" s="265" t="s">
        <v>21702</v>
      </c>
      <c r="D3430" s="265" t="s">
        <v>8502</v>
      </c>
      <c r="E3430" s="290" t="s">
        <v>18832</v>
      </c>
    </row>
    <row r="3431" spans="1:5">
      <c r="A3431" s="265" t="str">
        <f t="shared" si="53"/>
        <v>37960</v>
      </c>
      <c r="B3431" s="265">
        <v>37960</v>
      </c>
      <c r="C3431" s="265" t="s">
        <v>21703</v>
      </c>
      <c r="D3431" s="265" t="s">
        <v>8502</v>
      </c>
      <c r="E3431" s="290" t="s">
        <v>27277</v>
      </c>
    </row>
    <row r="3432" spans="1:5">
      <c r="A3432" s="265" t="str">
        <f t="shared" si="53"/>
        <v>37961</v>
      </c>
      <c r="B3432" s="265">
        <v>37961</v>
      </c>
      <c r="C3432" s="265" t="s">
        <v>21704</v>
      </c>
      <c r="D3432" s="265" t="s">
        <v>8502</v>
      </c>
      <c r="E3432" s="290" t="s">
        <v>25517</v>
      </c>
    </row>
    <row r="3433" spans="1:5">
      <c r="A3433" s="265" t="str">
        <f t="shared" si="53"/>
        <v>37962</v>
      </c>
      <c r="B3433" s="265">
        <v>37962</v>
      </c>
      <c r="C3433" s="265" t="s">
        <v>21705</v>
      </c>
      <c r="D3433" s="265" t="s">
        <v>8502</v>
      </c>
      <c r="E3433" s="290" t="s">
        <v>27278</v>
      </c>
    </row>
    <row r="3434" spans="1:5">
      <c r="A3434" s="265" t="str">
        <f t="shared" si="53"/>
        <v>37963</v>
      </c>
      <c r="B3434" s="265">
        <v>37963</v>
      </c>
      <c r="C3434" s="265" t="s">
        <v>21690</v>
      </c>
      <c r="D3434" s="265" t="s">
        <v>8502</v>
      </c>
      <c r="E3434" s="290" t="s">
        <v>9398</v>
      </c>
    </row>
    <row r="3435" spans="1:5">
      <c r="A3435" s="265" t="str">
        <f t="shared" si="53"/>
        <v>37964</v>
      </c>
      <c r="B3435" s="265">
        <v>37964</v>
      </c>
      <c r="C3435" s="265" t="s">
        <v>21691</v>
      </c>
      <c r="D3435" s="265" t="s">
        <v>8502</v>
      </c>
      <c r="E3435" s="290" t="s">
        <v>9897</v>
      </c>
    </row>
    <row r="3436" spans="1:5">
      <c r="A3436" s="265" t="str">
        <f t="shared" si="53"/>
        <v>37965</v>
      </c>
      <c r="B3436" s="265">
        <v>37965</v>
      </c>
      <c r="C3436" s="265" t="s">
        <v>21692</v>
      </c>
      <c r="D3436" s="265" t="s">
        <v>8502</v>
      </c>
      <c r="E3436" s="290" t="s">
        <v>18604</v>
      </c>
    </row>
    <row r="3437" spans="1:5">
      <c r="A3437" s="265" t="str">
        <f t="shared" si="53"/>
        <v>37966</v>
      </c>
      <c r="B3437" s="265">
        <v>37966</v>
      </c>
      <c r="C3437" s="265" t="s">
        <v>21693</v>
      </c>
      <c r="D3437" s="265" t="s">
        <v>8502</v>
      </c>
      <c r="E3437" s="290" t="s">
        <v>12460</v>
      </c>
    </row>
    <row r="3438" spans="1:5">
      <c r="A3438" s="265" t="str">
        <f t="shared" si="53"/>
        <v>37967</v>
      </c>
      <c r="B3438" s="265">
        <v>37967</v>
      </c>
      <c r="C3438" s="265" t="s">
        <v>21694</v>
      </c>
      <c r="D3438" s="265" t="s">
        <v>8502</v>
      </c>
      <c r="E3438" s="290" t="s">
        <v>18832</v>
      </c>
    </row>
    <row r="3439" spans="1:5">
      <c r="A3439" s="265" t="str">
        <f t="shared" si="53"/>
        <v>37968</v>
      </c>
      <c r="B3439" s="265">
        <v>37968</v>
      </c>
      <c r="C3439" s="265" t="s">
        <v>21695</v>
      </c>
      <c r="D3439" s="265" t="s">
        <v>8502</v>
      </c>
      <c r="E3439" s="290" t="s">
        <v>17518</v>
      </c>
    </row>
    <row r="3440" spans="1:5">
      <c r="A3440" s="265" t="str">
        <f t="shared" si="53"/>
        <v>37969</v>
      </c>
      <c r="B3440" s="265">
        <v>37969</v>
      </c>
      <c r="C3440" s="265" t="s">
        <v>21696</v>
      </c>
      <c r="D3440" s="265" t="s">
        <v>8502</v>
      </c>
      <c r="E3440" s="290" t="s">
        <v>27279</v>
      </c>
    </row>
    <row r="3441" spans="1:5">
      <c r="A3441" s="265" t="str">
        <f t="shared" si="53"/>
        <v>37970</v>
      </c>
      <c r="B3441" s="265">
        <v>37970</v>
      </c>
      <c r="C3441" s="265" t="s">
        <v>21697</v>
      </c>
      <c r="D3441" s="265" t="s">
        <v>8502</v>
      </c>
      <c r="E3441" s="290" t="s">
        <v>27280</v>
      </c>
    </row>
    <row r="3442" spans="1:5">
      <c r="A3442" s="265" t="str">
        <f t="shared" si="53"/>
        <v>37971</v>
      </c>
      <c r="B3442" s="265">
        <v>37971</v>
      </c>
      <c r="C3442" s="265" t="s">
        <v>20765</v>
      </c>
      <c r="D3442" s="265" t="s">
        <v>8502</v>
      </c>
      <c r="E3442" s="290" t="s">
        <v>8589</v>
      </c>
    </row>
    <row r="3443" spans="1:5">
      <c r="A3443" s="265" t="str">
        <f t="shared" si="53"/>
        <v>37972</v>
      </c>
      <c r="B3443" s="265">
        <v>37972</v>
      </c>
      <c r="C3443" s="265" t="s">
        <v>20763</v>
      </c>
      <c r="D3443" s="265" t="s">
        <v>8502</v>
      </c>
      <c r="E3443" s="290" t="s">
        <v>8665</v>
      </c>
    </row>
    <row r="3444" spans="1:5">
      <c r="A3444" s="265" t="str">
        <f t="shared" si="53"/>
        <v>37973</v>
      </c>
      <c r="B3444" s="265">
        <v>37973</v>
      </c>
      <c r="C3444" s="265" t="s">
        <v>20764</v>
      </c>
      <c r="D3444" s="265" t="s">
        <v>8502</v>
      </c>
      <c r="E3444" s="290" t="s">
        <v>16438</v>
      </c>
    </row>
    <row r="3445" spans="1:5">
      <c r="A3445" s="265" t="str">
        <f t="shared" si="53"/>
        <v>37974</v>
      </c>
      <c r="B3445" s="265">
        <v>37974</v>
      </c>
      <c r="C3445" s="265" t="s">
        <v>22103</v>
      </c>
      <c r="D3445" s="265" t="s">
        <v>8502</v>
      </c>
      <c r="E3445" s="290" t="s">
        <v>10434</v>
      </c>
    </row>
    <row r="3446" spans="1:5">
      <c r="A3446" s="265" t="str">
        <f t="shared" si="53"/>
        <v>37975</v>
      </c>
      <c r="B3446" s="265">
        <v>37975</v>
      </c>
      <c r="C3446" s="265" t="s">
        <v>22104</v>
      </c>
      <c r="D3446" s="265" t="s">
        <v>8502</v>
      </c>
      <c r="E3446" s="290" t="s">
        <v>8915</v>
      </c>
    </row>
    <row r="3447" spans="1:5">
      <c r="A3447" s="265" t="str">
        <f t="shared" si="53"/>
        <v>37976</v>
      </c>
      <c r="B3447" s="265">
        <v>37976</v>
      </c>
      <c r="C3447" s="265" t="s">
        <v>22105</v>
      </c>
      <c r="D3447" s="265" t="s">
        <v>8502</v>
      </c>
      <c r="E3447" s="290" t="s">
        <v>9394</v>
      </c>
    </row>
    <row r="3448" spans="1:5">
      <c r="A3448" s="265" t="str">
        <f t="shared" si="53"/>
        <v>37977</v>
      </c>
      <c r="B3448" s="265">
        <v>37977</v>
      </c>
      <c r="C3448" s="265" t="s">
        <v>22106</v>
      </c>
      <c r="D3448" s="265" t="s">
        <v>8502</v>
      </c>
      <c r="E3448" s="290" t="s">
        <v>9067</v>
      </c>
    </row>
    <row r="3449" spans="1:5">
      <c r="A3449" s="265" t="str">
        <f t="shared" si="53"/>
        <v>37978</v>
      </c>
      <c r="B3449" s="265">
        <v>37978</v>
      </c>
      <c r="C3449" s="265" t="s">
        <v>22107</v>
      </c>
      <c r="D3449" s="265" t="s">
        <v>8502</v>
      </c>
      <c r="E3449" s="290" t="s">
        <v>25055</v>
      </c>
    </row>
    <row r="3450" spans="1:5">
      <c r="A3450" s="265" t="str">
        <f t="shared" si="53"/>
        <v>37979</v>
      </c>
      <c r="B3450" s="265">
        <v>37979</v>
      </c>
      <c r="C3450" s="265" t="s">
        <v>22108</v>
      </c>
      <c r="D3450" s="265" t="s">
        <v>8502</v>
      </c>
      <c r="E3450" s="290" t="s">
        <v>27281</v>
      </c>
    </row>
    <row r="3451" spans="1:5">
      <c r="A3451" s="265" t="str">
        <f t="shared" si="53"/>
        <v>37980</v>
      </c>
      <c r="B3451" s="265">
        <v>37980</v>
      </c>
      <c r="C3451" s="265" t="s">
        <v>22109</v>
      </c>
      <c r="D3451" s="265" t="s">
        <v>8502</v>
      </c>
      <c r="E3451" s="290" t="s">
        <v>27282</v>
      </c>
    </row>
    <row r="3452" spans="1:5">
      <c r="A3452" s="265" t="str">
        <f t="shared" si="53"/>
        <v>37981</v>
      </c>
      <c r="B3452" s="265">
        <v>37981</v>
      </c>
      <c r="C3452" s="265" t="s">
        <v>22146</v>
      </c>
      <c r="D3452" s="265" t="s">
        <v>8502</v>
      </c>
      <c r="E3452" s="290" t="s">
        <v>9332</v>
      </c>
    </row>
    <row r="3453" spans="1:5">
      <c r="A3453" s="265" t="str">
        <f t="shared" si="53"/>
        <v>37982</v>
      </c>
      <c r="B3453" s="265">
        <v>37982</v>
      </c>
      <c r="C3453" s="265" t="s">
        <v>22147</v>
      </c>
      <c r="D3453" s="265" t="s">
        <v>8502</v>
      </c>
      <c r="E3453" s="290" t="s">
        <v>9303</v>
      </c>
    </row>
    <row r="3454" spans="1:5">
      <c r="A3454" s="265" t="str">
        <f t="shared" si="53"/>
        <v>37983</v>
      </c>
      <c r="B3454" s="265">
        <v>37983</v>
      </c>
      <c r="C3454" s="265" t="s">
        <v>22148</v>
      </c>
      <c r="D3454" s="265" t="s">
        <v>8502</v>
      </c>
      <c r="E3454" s="290" t="s">
        <v>13614</v>
      </c>
    </row>
    <row r="3455" spans="1:5">
      <c r="A3455" s="265" t="str">
        <f t="shared" si="53"/>
        <v>37984</v>
      </c>
      <c r="B3455" s="265">
        <v>37984</v>
      </c>
      <c r="C3455" s="265" t="s">
        <v>22149</v>
      </c>
      <c r="D3455" s="265" t="s">
        <v>8502</v>
      </c>
      <c r="E3455" s="290" t="s">
        <v>27283</v>
      </c>
    </row>
    <row r="3456" spans="1:5">
      <c r="A3456" s="265" t="str">
        <f t="shared" si="53"/>
        <v>37985</v>
      </c>
      <c r="B3456" s="265">
        <v>37985</v>
      </c>
      <c r="C3456" s="265" t="s">
        <v>22150</v>
      </c>
      <c r="D3456" s="265" t="s">
        <v>8502</v>
      </c>
      <c r="E3456" s="290" t="s">
        <v>16882</v>
      </c>
    </row>
    <row r="3457" spans="1:5">
      <c r="A3457" s="265" t="str">
        <f t="shared" si="53"/>
        <v>37986</v>
      </c>
      <c r="B3457" s="265">
        <v>37986</v>
      </c>
      <c r="C3457" s="265" t="s">
        <v>22229</v>
      </c>
      <c r="D3457" s="265" t="s">
        <v>8502</v>
      </c>
      <c r="E3457" s="290" t="s">
        <v>16418</v>
      </c>
    </row>
    <row r="3458" spans="1:5">
      <c r="A3458" s="265" t="str">
        <f t="shared" si="53"/>
        <v>37987</v>
      </c>
      <c r="B3458" s="265">
        <v>37987</v>
      </c>
      <c r="C3458" s="265" t="s">
        <v>22230</v>
      </c>
      <c r="D3458" s="265" t="s">
        <v>8502</v>
      </c>
      <c r="E3458" s="290" t="s">
        <v>27284</v>
      </c>
    </row>
    <row r="3459" spans="1:5">
      <c r="A3459" s="265" t="str">
        <f t="shared" ref="A3459:A3522" si="54">IF(ISERROR(SEARCH("/",B3459)=6),TRIM(CLEAN(B3459)),IF(SEARCH("/",B3459)=6,IF(LEN(TRIM(CLEAN(B3459)))=7,LEFT(TRIM(CLEAN(B3459)),6)&amp;"00"&amp;RIGHT(TRIM(CLEAN(B3459)),1),LEFT(TRIM(CLEAN(B3459)),6)&amp;"0"&amp;RIGHT(TRIM(CLEAN(B3459)),2)),TRIM(CLEAN(B3459))))</f>
        <v>37988</v>
      </c>
      <c r="B3459" s="265">
        <v>37988</v>
      </c>
      <c r="C3459" s="265" t="s">
        <v>22231</v>
      </c>
      <c r="D3459" s="265" t="s">
        <v>8502</v>
      </c>
      <c r="E3459" s="290" t="s">
        <v>27285</v>
      </c>
    </row>
    <row r="3460" spans="1:5">
      <c r="A3460" s="265" t="str">
        <f t="shared" si="54"/>
        <v>37989</v>
      </c>
      <c r="B3460" s="265">
        <v>37989</v>
      </c>
      <c r="C3460" s="265" t="s">
        <v>24457</v>
      </c>
      <c r="D3460" s="265" t="s">
        <v>8502</v>
      </c>
      <c r="E3460" s="290" t="s">
        <v>9273</v>
      </c>
    </row>
    <row r="3461" spans="1:5">
      <c r="A3461" s="265" t="str">
        <f t="shared" si="54"/>
        <v>37990</v>
      </c>
      <c r="B3461" s="265">
        <v>37990</v>
      </c>
      <c r="C3461" s="265" t="s">
        <v>24458</v>
      </c>
      <c r="D3461" s="265" t="s">
        <v>8502</v>
      </c>
      <c r="E3461" s="290" t="s">
        <v>9309</v>
      </c>
    </row>
    <row r="3462" spans="1:5">
      <c r="A3462" s="265" t="str">
        <f t="shared" si="54"/>
        <v>37991</v>
      </c>
      <c r="B3462" s="265">
        <v>37991</v>
      </c>
      <c r="C3462" s="265" t="s">
        <v>24459</v>
      </c>
      <c r="D3462" s="265" t="s">
        <v>8502</v>
      </c>
      <c r="E3462" s="290" t="s">
        <v>18098</v>
      </c>
    </row>
    <row r="3463" spans="1:5">
      <c r="A3463" s="265" t="str">
        <f t="shared" si="54"/>
        <v>37992</v>
      </c>
      <c r="B3463" s="265">
        <v>37992</v>
      </c>
      <c r="C3463" s="265" t="s">
        <v>24460</v>
      </c>
      <c r="D3463" s="265" t="s">
        <v>8502</v>
      </c>
      <c r="E3463" s="290" t="s">
        <v>27286</v>
      </c>
    </row>
    <row r="3464" spans="1:5">
      <c r="A3464" s="265" t="str">
        <f t="shared" si="54"/>
        <v>37993</v>
      </c>
      <c r="B3464" s="265">
        <v>37993</v>
      </c>
      <c r="C3464" s="265" t="s">
        <v>24461</v>
      </c>
      <c r="D3464" s="265" t="s">
        <v>8502</v>
      </c>
      <c r="E3464" s="290" t="s">
        <v>27287</v>
      </c>
    </row>
    <row r="3465" spans="1:5">
      <c r="A3465" s="265" t="str">
        <f t="shared" si="54"/>
        <v>37994</v>
      </c>
      <c r="B3465" s="265">
        <v>37994</v>
      </c>
      <c r="C3465" s="265" t="s">
        <v>24462</v>
      </c>
      <c r="D3465" s="265" t="s">
        <v>8502</v>
      </c>
      <c r="E3465" s="290" t="s">
        <v>27288</v>
      </c>
    </row>
    <row r="3466" spans="1:5">
      <c r="A3466" s="265" t="str">
        <f t="shared" si="54"/>
        <v>37995</v>
      </c>
      <c r="B3466" s="265">
        <v>37995</v>
      </c>
      <c r="C3466" s="265" t="s">
        <v>24463</v>
      </c>
      <c r="D3466" s="265" t="s">
        <v>8502</v>
      </c>
      <c r="E3466" s="290" t="s">
        <v>27289</v>
      </c>
    </row>
    <row r="3467" spans="1:5">
      <c r="A3467" s="265" t="str">
        <f t="shared" si="54"/>
        <v>37996</v>
      </c>
      <c r="B3467" s="265">
        <v>37996</v>
      </c>
      <c r="C3467" s="265" t="s">
        <v>24464</v>
      </c>
      <c r="D3467" s="265" t="s">
        <v>8502</v>
      </c>
      <c r="E3467" s="290" t="s">
        <v>27290</v>
      </c>
    </row>
    <row r="3468" spans="1:5">
      <c r="A3468" s="265" t="str">
        <f t="shared" si="54"/>
        <v>37997</v>
      </c>
      <c r="B3468" s="265">
        <v>37997</v>
      </c>
      <c r="C3468" s="265" t="s">
        <v>19220</v>
      </c>
      <c r="D3468" s="265" t="s">
        <v>8502</v>
      </c>
      <c r="E3468" s="290" t="s">
        <v>8535</v>
      </c>
    </row>
    <row r="3469" spans="1:5">
      <c r="A3469" s="265" t="str">
        <f t="shared" si="54"/>
        <v>37998</v>
      </c>
      <c r="B3469" s="265">
        <v>37998</v>
      </c>
      <c r="C3469" s="265" t="s">
        <v>19221</v>
      </c>
      <c r="D3469" s="265" t="s">
        <v>8502</v>
      </c>
      <c r="E3469" s="290" t="s">
        <v>27291</v>
      </c>
    </row>
    <row r="3470" spans="1:5">
      <c r="A3470" s="265" t="str">
        <f t="shared" si="54"/>
        <v>37999</v>
      </c>
      <c r="B3470" s="265">
        <v>37999</v>
      </c>
      <c r="C3470" s="265" t="s">
        <v>20802</v>
      </c>
      <c r="D3470" s="265" t="s">
        <v>8502</v>
      </c>
      <c r="E3470" s="290" t="s">
        <v>17574</v>
      </c>
    </row>
    <row r="3471" spans="1:5">
      <c r="A3471" s="265" t="str">
        <f t="shared" si="54"/>
        <v>38000</v>
      </c>
      <c r="B3471" s="265">
        <v>38000</v>
      </c>
      <c r="C3471" s="265" t="s">
        <v>20803</v>
      </c>
      <c r="D3471" s="265" t="s">
        <v>8502</v>
      </c>
      <c r="E3471" s="290" t="s">
        <v>9303</v>
      </c>
    </row>
    <row r="3472" spans="1:5">
      <c r="A3472" s="265" t="str">
        <f t="shared" si="54"/>
        <v>38001</v>
      </c>
      <c r="B3472" s="265">
        <v>38001</v>
      </c>
      <c r="C3472" s="265" t="s">
        <v>19809</v>
      </c>
      <c r="D3472" s="265" t="s">
        <v>8502</v>
      </c>
      <c r="E3472" s="290" t="s">
        <v>8819</v>
      </c>
    </row>
    <row r="3473" spans="1:5">
      <c r="A3473" s="265" t="str">
        <f t="shared" si="54"/>
        <v>38002</v>
      </c>
      <c r="B3473" s="265">
        <v>38002</v>
      </c>
      <c r="C3473" s="265" t="s">
        <v>19810</v>
      </c>
      <c r="D3473" s="265" t="s">
        <v>8502</v>
      </c>
      <c r="E3473" s="290" t="s">
        <v>9021</v>
      </c>
    </row>
    <row r="3474" spans="1:5">
      <c r="A3474" s="265" t="str">
        <f t="shared" si="54"/>
        <v>38003</v>
      </c>
      <c r="B3474" s="265">
        <v>38003</v>
      </c>
      <c r="C3474" s="265" t="s">
        <v>19811</v>
      </c>
      <c r="D3474" s="265" t="s">
        <v>8502</v>
      </c>
      <c r="E3474" s="290" t="s">
        <v>21781</v>
      </c>
    </row>
    <row r="3475" spans="1:5">
      <c r="A3475" s="265" t="str">
        <f t="shared" si="54"/>
        <v>38004</v>
      </c>
      <c r="B3475" s="265">
        <v>38004</v>
      </c>
      <c r="C3475" s="265" t="s">
        <v>19812</v>
      </c>
      <c r="D3475" s="265" t="s">
        <v>8502</v>
      </c>
      <c r="E3475" s="290" t="s">
        <v>17080</v>
      </c>
    </row>
    <row r="3476" spans="1:5">
      <c r="A3476" s="265" t="str">
        <f t="shared" si="54"/>
        <v>38005</v>
      </c>
      <c r="B3476" s="265">
        <v>38005</v>
      </c>
      <c r="C3476" s="265" t="s">
        <v>20586</v>
      </c>
      <c r="D3476" s="265" t="s">
        <v>8502</v>
      </c>
      <c r="E3476" s="290" t="s">
        <v>24556</v>
      </c>
    </row>
    <row r="3477" spans="1:5">
      <c r="A3477" s="265" t="str">
        <f t="shared" si="54"/>
        <v>38006</v>
      </c>
      <c r="B3477" s="265">
        <v>38006</v>
      </c>
      <c r="C3477" s="265" t="s">
        <v>20587</v>
      </c>
      <c r="D3477" s="265" t="s">
        <v>8502</v>
      </c>
      <c r="E3477" s="290" t="s">
        <v>17664</v>
      </c>
    </row>
    <row r="3478" spans="1:5">
      <c r="A3478" s="265" t="str">
        <f t="shared" si="54"/>
        <v>38007</v>
      </c>
      <c r="B3478" s="265">
        <v>38007</v>
      </c>
      <c r="C3478" s="265" t="s">
        <v>20589</v>
      </c>
      <c r="D3478" s="265" t="s">
        <v>8502</v>
      </c>
      <c r="E3478" s="290" t="s">
        <v>24817</v>
      </c>
    </row>
    <row r="3479" spans="1:5">
      <c r="A3479" s="265" t="str">
        <f t="shared" si="54"/>
        <v>38008</v>
      </c>
      <c r="B3479" s="265">
        <v>38008</v>
      </c>
      <c r="C3479" s="265" t="s">
        <v>20590</v>
      </c>
      <c r="D3479" s="265" t="s">
        <v>8502</v>
      </c>
      <c r="E3479" s="290" t="s">
        <v>23012</v>
      </c>
    </row>
    <row r="3480" spans="1:5">
      <c r="A3480" s="265" t="str">
        <f t="shared" si="54"/>
        <v>38009</v>
      </c>
      <c r="B3480" s="265">
        <v>38009</v>
      </c>
      <c r="C3480" s="265" t="s">
        <v>20591</v>
      </c>
      <c r="D3480" s="265" t="s">
        <v>8502</v>
      </c>
      <c r="E3480" s="290" t="s">
        <v>27292</v>
      </c>
    </row>
    <row r="3481" spans="1:5">
      <c r="A3481" s="265" t="str">
        <f t="shared" si="54"/>
        <v>38010</v>
      </c>
      <c r="B3481" s="265">
        <v>38010</v>
      </c>
      <c r="C3481" s="265" t="s">
        <v>23525</v>
      </c>
      <c r="D3481" s="265" t="s">
        <v>8502</v>
      </c>
      <c r="E3481" s="290" t="s">
        <v>15585</v>
      </c>
    </row>
    <row r="3482" spans="1:5">
      <c r="A3482" s="265" t="str">
        <f t="shared" si="54"/>
        <v>38011</v>
      </c>
      <c r="B3482" s="265">
        <v>38011</v>
      </c>
      <c r="C3482" s="265" t="s">
        <v>23526</v>
      </c>
      <c r="D3482" s="265" t="s">
        <v>8502</v>
      </c>
      <c r="E3482" s="290" t="s">
        <v>19175</v>
      </c>
    </row>
    <row r="3483" spans="1:5">
      <c r="A3483" s="265" t="str">
        <f t="shared" si="54"/>
        <v>38012</v>
      </c>
      <c r="B3483" s="265">
        <v>38012</v>
      </c>
      <c r="C3483" s="265" t="s">
        <v>23527</v>
      </c>
      <c r="D3483" s="265" t="s">
        <v>8502</v>
      </c>
      <c r="E3483" s="290" t="s">
        <v>24788</v>
      </c>
    </row>
    <row r="3484" spans="1:5">
      <c r="A3484" s="265" t="str">
        <f t="shared" si="54"/>
        <v>38013</v>
      </c>
      <c r="B3484" s="265">
        <v>38013</v>
      </c>
      <c r="C3484" s="265" t="s">
        <v>23528</v>
      </c>
      <c r="D3484" s="265" t="s">
        <v>8502</v>
      </c>
      <c r="E3484" s="290" t="s">
        <v>17097</v>
      </c>
    </row>
    <row r="3485" spans="1:5">
      <c r="A3485" s="265" t="str">
        <f t="shared" si="54"/>
        <v>38014</v>
      </c>
      <c r="B3485" s="265">
        <v>38014</v>
      </c>
      <c r="C3485" s="265" t="s">
        <v>23529</v>
      </c>
      <c r="D3485" s="265" t="s">
        <v>8502</v>
      </c>
      <c r="E3485" s="290" t="s">
        <v>27293</v>
      </c>
    </row>
    <row r="3486" spans="1:5">
      <c r="A3486" s="265" t="str">
        <f t="shared" si="54"/>
        <v>38015</v>
      </c>
      <c r="B3486" s="265">
        <v>38015</v>
      </c>
      <c r="C3486" s="265" t="s">
        <v>23530</v>
      </c>
      <c r="D3486" s="265" t="s">
        <v>8502</v>
      </c>
      <c r="E3486" s="290" t="s">
        <v>27294</v>
      </c>
    </row>
    <row r="3487" spans="1:5">
      <c r="A3487" s="265" t="str">
        <f t="shared" si="54"/>
        <v>38016</v>
      </c>
      <c r="B3487" s="265">
        <v>38016</v>
      </c>
      <c r="C3487" s="265" t="s">
        <v>23531</v>
      </c>
      <c r="D3487" s="265" t="s">
        <v>8502</v>
      </c>
      <c r="E3487" s="290" t="s">
        <v>27295</v>
      </c>
    </row>
    <row r="3488" spans="1:5">
      <c r="A3488" s="265" t="str">
        <f t="shared" si="54"/>
        <v>38017</v>
      </c>
      <c r="B3488" s="265">
        <v>38017</v>
      </c>
      <c r="C3488" s="265" t="s">
        <v>23638</v>
      </c>
      <c r="D3488" s="265" t="s">
        <v>8502</v>
      </c>
      <c r="E3488" s="290" t="s">
        <v>9481</v>
      </c>
    </row>
    <row r="3489" spans="1:5">
      <c r="A3489" s="265" t="str">
        <f t="shared" si="54"/>
        <v>38018</v>
      </c>
      <c r="B3489" s="265">
        <v>38018</v>
      </c>
      <c r="C3489" s="265" t="s">
        <v>23639</v>
      </c>
      <c r="D3489" s="265" t="s">
        <v>8502</v>
      </c>
      <c r="E3489" s="290" t="s">
        <v>17495</v>
      </c>
    </row>
    <row r="3490" spans="1:5">
      <c r="A3490" s="265" t="str">
        <f t="shared" si="54"/>
        <v>38019</v>
      </c>
      <c r="B3490" s="265">
        <v>38019</v>
      </c>
      <c r="C3490" s="265" t="s">
        <v>23653</v>
      </c>
      <c r="D3490" s="265" t="s">
        <v>8502</v>
      </c>
      <c r="E3490" s="290" t="s">
        <v>26784</v>
      </c>
    </row>
    <row r="3491" spans="1:5">
      <c r="A3491" s="265" t="str">
        <f t="shared" si="54"/>
        <v>38020</v>
      </c>
      <c r="B3491" s="265">
        <v>38020</v>
      </c>
      <c r="C3491" s="265" t="s">
        <v>23654</v>
      </c>
      <c r="D3491" s="265" t="s">
        <v>8502</v>
      </c>
      <c r="E3491" s="290" t="s">
        <v>17495</v>
      </c>
    </row>
    <row r="3492" spans="1:5">
      <c r="A3492" s="265" t="str">
        <f t="shared" si="54"/>
        <v>38021</v>
      </c>
      <c r="B3492" s="265">
        <v>38021</v>
      </c>
      <c r="C3492" s="265" t="s">
        <v>22133</v>
      </c>
      <c r="D3492" s="265" t="s">
        <v>8502</v>
      </c>
      <c r="E3492" s="290" t="s">
        <v>16620</v>
      </c>
    </row>
    <row r="3493" spans="1:5">
      <c r="A3493" s="265" t="str">
        <f t="shared" si="54"/>
        <v>38022</v>
      </c>
      <c r="B3493" s="265">
        <v>38022</v>
      </c>
      <c r="C3493" s="265" t="s">
        <v>22136</v>
      </c>
      <c r="D3493" s="265" t="s">
        <v>8502</v>
      </c>
      <c r="E3493" s="290" t="s">
        <v>22137</v>
      </c>
    </row>
    <row r="3494" spans="1:5">
      <c r="A3494" s="265" t="str">
        <f t="shared" si="54"/>
        <v>38023</v>
      </c>
      <c r="B3494" s="265">
        <v>38023</v>
      </c>
      <c r="C3494" s="265" t="s">
        <v>22228</v>
      </c>
      <c r="D3494" s="265" t="s">
        <v>8502</v>
      </c>
      <c r="E3494" s="290" t="s">
        <v>16844</v>
      </c>
    </row>
    <row r="3495" spans="1:5">
      <c r="A3495" s="265" t="str">
        <f t="shared" si="54"/>
        <v>38025</v>
      </c>
      <c r="B3495" s="265">
        <v>38025</v>
      </c>
      <c r="C3495" s="265" t="s">
        <v>20805</v>
      </c>
      <c r="D3495" s="265" t="s">
        <v>8502</v>
      </c>
      <c r="E3495" s="290" t="s">
        <v>9325</v>
      </c>
    </row>
    <row r="3496" spans="1:5">
      <c r="A3496" s="265" t="str">
        <f t="shared" si="54"/>
        <v>38026</v>
      </c>
      <c r="B3496" s="265">
        <v>38026</v>
      </c>
      <c r="C3496" s="265" t="s">
        <v>20806</v>
      </c>
      <c r="D3496" s="265" t="s">
        <v>8502</v>
      </c>
      <c r="E3496" s="290" t="s">
        <v>17482</v>
      </c>
    </row>
    <row r="3497" spans="1:5">
      <c r="A3497" s="265" t="str">
        <f t="shared" si="54"/>
        <v>38028</v>
      </c>
      <c r="B3497" s="265">
        <v>38028</v>
      </c>
      <c r="C3497" s="265" t="s">
        <v>24114</v>
      </c>
      <c r="D3497" s="265" t="s">
        <v>8510</v>
      </c>
      <c r="E3497" s="290" t="s">
        <v>9488</v>
      </c>
    </row>
    <row r="3498" spans="1:5">
      <c r="A3498" s="265" t="str">
        <f t="shared" si="54"/>
        <v>38029</v>
      </c>
      <c r="B3498" s="265">
        <v>38029</v>
      </c>
      <c r="C3498" s="265" t="s">
        <v>24115</v>
      </c>
      <c r="D3498" s="265" t="s">
        <v>8510</v>
      </c>
      <c r="E3498" s="290" t="s">
        <v>9489</v>
      </c>
    </row>
    <row r="3499" spans="1:5">
      <c r="A3499" s="265" t="str">
        <f t="shared" si="54"/>
        <v>38030</v>
      </c>
      <c r="B3499" s="265">
        <v>38030</v>
      </c>
      <c r="C3499" s="265" t="s">
        <v>24116</v>
      </c>
      <c r="D3499" s="265" t="s">
        <v>8510</v>
      </c>
      <c r="E3499" s="290" t="s">
        <v>9490</v>
      </c>
    </row>
    <row r="3500" spans="1:5">
      <c r="A3500" s="265" t="str">
        <f t="shared" si="54"/>
        <v>38031</v>
      </c>
      <c r="B3500" s="265">
        <v>38031</v>
      </c>
      <c r="C3500" s="265" t="s">
        <v>24117</v>
      </c>
      <c r="D3500" s="265" t="s">
        <v>8510</v>
      </c>
      <c r="E3500" s="290" t="s">
        <v>9491</v>
      </c>
    </row>
    <row r="3501" spans="1:5">
      <c r="A3501" s="265" t="str">
        <f t="shared" si="54"/>
        <v>38032</v>
      </c>
      <c r="B3501" s="265">
        <v>38032</v>
      </c>
      <c r="C3501" s="265" t="s">
        <v>24313</v>
      </c>
      <c r="D3501" s="265" t="s">
        <v>8510</v>
      </c>
      <c r="E3501" s="290" t="s">
        <v>27296</v>
      </c>
    </row>
    <row r="3502" spans="1:5">
      <c r="A3502" s="265" t="str">
        <f t="shared" si="54"/>
        <v>38033</v>
      </c>
      <c r="B3502" s="265">
        <v>38033</v>
      </c>
      <c r="C3502" s="265" t="s">
        <v>24315</v>
      </c>
      <c r="D3502" s="265" t="s">
        <v>8510</v>
      </c>
      <c r="E3502" s="290" t="s">
        <v>27297</v>
      </c>
    </row>
    <row r="3503" spans="1:5">
      <c r="A3503" s="265" t="str">
        <f t="shared" si="54"/>
        <v>38034</v>
      </c>
      <c r="B3503" s="265">
        <v>38034</v>
      </c>
      <c r="C3503" s="265" t="s">
        <v>24316</v>
      </c>
      <c r="D3503" s="265" t="s">
        <v>8510</v>
      </c>
      <c r="E3503" s="290" t="s">
        <v>27298</v>
      </c>
    </row>
    <row r="3504" spans="1:5">
      <c r="A3504" s="265" t="str">
        <f t="shared" si="54"/>
        <v>38035</v>
      </c>
      <c r="B3504" s="265">
        <v>38035</v>
      </c>
      <c r="C3504" s="265" t="s">
        <v>24317</v>
      </c>
      <c r="D3504" s="265" t="s">
        <v>8510</v>
      </c>
      <c r="E3504" s="290" t="s">
        <v>27299</v>
      </c>
    </row>
    <row r="3505" spans="1:5">
      <c r="A3505" s="265" t="str">
        <f t="shared" si="54"/>
        <v>38036</v>
      </c>
      <c r="B3505" s="265">
        <v>38036</v>
      </c>
      <c r="C3505" s="265" t="s">
        <v>24318</v>
      </c>
      <c r="D3505" s="265" t="s">
        <v>8510</v>
      </c>
      <c r="E3505" s="290" t="s">
        <v>27300</v>
      </c>
    </row>
    <row r="3506" spans="1:5">
      <c r="A3506" s="265" t="str">
        <f t="shared" si="54"/>
        <v>38037</v>
      </c>
      <c r="B3506" s="265">
        <v>38037</v>
      </c>
      <c r="C3506" s="265" t="s">
        <v>24319</v>
      </c>
      <c r="D3506" s="265" t="s">
        <v>8510</v>
      </c>
      <c r="E3506" s="290" t="s">
        <v>27301</v>
      </c>
    </row>
    <row r="3507" spans="1:5">
      <c r="A3507" s="265" t="str">
        <f t="shared" si="54"/>
        <v>38051</v>
      </c>
      <c r="B3507" s="265">
        <v>38051</v>
      </c>
      <c r="C3507" s="265" t="s">
        <v>24279</v>
      </c>
      <c r="D3507" s="265" t="s">
        <v>8510</v>
      </c>
      <c r="E3507" s="290" t="s">
        <v>9242</v>
      </c>
    </row>
    <row r="3508" spans="1:5">
      <c r="A3508" s="265" t="str">
        <f t="shared" si="54"/>
        <v>38052</v>
      </c>
      <c r="B3508" s="265">
        <v>38052</v>
      </c>
      <c r="C3508" s="265" t="s">
        <v>24278</v>
      </c>
      <c r="D3508" s="265" t="s">
        <v>8510</v>
      </c>
      <c r="E3508" s="290" t="s">
        <v>8571</v>
      </c>
    </row>
    <row r="3509" spans="1:5">
      <c r="A3509" s="265" t="str">
        <f t="shared" si="54"/>
        <v>38053</v>
      </c>
      <c r="B3509" s="265">
        <v>38053</v>
      </c>
      <c r="C3509" s="265" t="s">
        <v>24276</v>
      </c>
      <c r="D3509" s="265" t="s">
        <v>8510</v>
      </c>
      <c r="E3509" s="290" t="s">
        <v>14556</v>
      </c>
    </row>
    <row r="3510" spans="1:5">
      <c r="A3510" s="265" t="str">
        <f t="shared" si="54"/>
        <v>38054</v>
      </c>
      <c r="B3510" s="265">
        <v>38054</v>
      </c>
      <c r="C3510" s="265" t="s">
        <v>24277</v>
      </c>
      <c r="D3510" s="265" t="s">
        <v>8510</v>
      </c>
      <c r="E3510" s="290" t="s">
        <v>27302</v>
      </c>
    </row>
    <row r="3511" spans="1:5">
      <c r="A3511" s="265" t="str">
        <f t="shared" si="54"/>
        <v>38055</v>
      </c>
      <c r="B3511" s="265">
        <v>38055</v>
      </c>
      <c r="C3511" s="265" t="s">
        <v>21558</v>
      </c>
      <c r="D3511" s="265" t="s">
        <v>8502</v>
      </c>
      <c r="E3511" s="290" t="s">
        <v>9848</v>
      </c>
    </row>
    <row r="3512" spans="1:5">
      <c r="A3512" s="265" t="str">
        <f t="shared" si="54"/>
        <v>38056</v>
      </c>
      <c r="B3512" s="265">
        <v>38056</v>
      </c>
      <c r="C3512" s="265" t="s">
        <v>21564</v>
      </c>
      <c r="D3512" s="265" t="s">
        <v>8502</v>
      </c>
      <c r="E3512" s="290" t="s">
        <v>18932</v>
      </c>
    </row>
    <row r="3513" spans="1:5">
      <c r="A3513" s="265" t="str">
        <f t="shared" si="54"/>
        <v>38060</v>
      </c>
      <c r="B3513" s="265">
        <v>38060</v>
      </c>
      <c r="C3513" s="265" t="s">
        <v>19573</v>
      </c>
      <c r="D3513" s="265" t="s">
        <v>8502</v>
      </c>
      <c r="E3513" s="290" t="s">
        <v>26667</v>
      </c>
    </row>
    <row r="3514" spans="1:5">
      <c r="A3514" s="265" t="str">
        <f t="shared" si="54"/>
        <v>38061</v>
      </c>
      <c r="B3514" s="265">
        <v>38061</v>
      </c>
      <c r="C3514" s="265" t="s">
        <v>23389</v>
      </c>
      <c r="D3514" s="265" t="s">
        <v>8502</v>
      </c>
      <c r="E3514" s="290" t="s">
        <v>27303</v>
      </c>
    </row>
    <row r="3515" spans="1:5">
      <c r="A3515" s="265" t="str">
        <f t="shared" si="54"/>
        <v>38062</v>
      </c>
      <c r="B3515" s="265">
        <v>38062</v>
      </c>
      <c r="C3515" s="265" t="s">
        <v>21659</v>
      </c>
      <c r="D3515" s="265" t="s">
        <v>8502</v>
      </c>
      <c r="E3515" s="290" t="s">
        <v>9061</v>
      </c>
    </row>
    <row r="3516" spans="1:5">
      <c r="A3516" s="265" t="str">
        <f t="shared" si="54"/>
        <v>38063</v>
      </c>
      <c r="B3516" s="265">
        <v>38063</v>
      </c>
      <c r="C3516" s="265" t="s">
        <v>21653</v>
      </c>
      <c r="D3516" s="265" t="s">
        <v>8502</v>
      </c>
      <c r="E3516" s="290" t="s">
        <v>14142</v>
      </c>
    </row>
    <row r="3517" spans="1:5">
      <c r="A3517" s="265" t="str">
        <f t="shared" si="54"/>
        <v>38064</v>
      </c>
      <c r="B3517" s="265">
        <v>38064</v>
      </c>
      <c r="C3517" s="265" t="s">
        <v>21648</v>
      </c>
      <c r="D3517" s="265" t="s">
        <v>8502</v>
      </c>
      <c r="E3517" s="290" t="s">
        <v>13589</v>
      </c>
    </row>
    <row r="3518" spans="1:5">
      <c r="A3518" s="265" t="str">
        <f t="shared" si="54"/>
        <v>38065</v>
      </c>
      <c r="B3518" s="265">
        <v>38065</v>
      </c>
      <c r="C3518" s="265" t="s">
        <v>21650</v>
      </c>
      <c r="D3518" s="265" t="s">
        <v>8502</v>
      </c>
      <c r="E3518" s="290" t="s">
        <v>18091</v>
      </c>
    </row>
    <row r="3519" spans="1:5">
      <c r="A3519" s="265" t="str">
        <f t="shared" si="54"/>
        <v>38066</v>
      </c>
      <c r="B3519" s="265">
        <v>38066</v>
      </c>
      <c r="C3519" s="265" t="s">
        <v>23122</v>
      </c>
      <c r="D3519" s="265" t="s">
        <v>8502</v>
      </c>
      <c r="E3519" s="290" t="s">
        <v>12983</v>
      </c>
    </row>
    <row r="3520" spans="1:5">
      <c r="A3520" s="265" t="str">
        <f t="shared" si="54"/>
        <v>38067</v>
      </c>
      <c r="B3520" s="265">
        <v>38067</v>
      </c>
      <c r="C3520" s="265" t="s">
        <v>23124</v>
      </c>
      <c r="D3520" s="265" t="s">
        <v>8502</v>
      </c>
      <c r="E3520" s="290" t="s">
        <v>8946</v>
      </c>
    </row>
    <row r="3521" spans="1:5">
      <c r="A3521" s="265" t="str">
        <f t="shared" si="54"/>
        <v>38068</v>
      </c>
      <c r="B3521" s="265">
        <v>38068</v>
      </c>
      <c r="C3521" s="265" t="s">
        <v>21667</v>
      </c>
      <c r="D3521" s="265" t="s">
        <v>8502</v>
      </c>
      <c r="E3521" s="290" t="s">
        <v>9522</v>
      </c>
    </row>
    <row r="3522" spans="1:5">
      <c r="A3522" s="265" t="str">
        <f t="shared" si="54"/>
        <v>38069</v>
      </c>
      <c r="B3522" s="265">
        <v>38069</v>
      </c>
      <c r="C3522" s="265" t="s">
        <v>21655</v>
      </c>
      <c r="D3522" s="265" t="s">
        <v>8502</v>
      </c>
      <c r="E3522" s="290" t="s">
        <v>18092</v>
      </c>
    </row>
    <row r="3523" spans="1:5">
      <c r="A3523" s="265" t="str">
        <f t="shared" ref="A3523:A3586" si="55">IF(ISERROR(SEARCH("/",B3523)=6),TRIM(CLEAN(B3523)),IF(SEARCH("/",B3523)=6,IF(LEN(TRIM(CLEAN(B3523)))=7,LEFT(TRIM(CLEAN(B3523)),6)&amp;"00"&amp;RIGHT(TRIM(CLEAN(B3523)),1),LEFT(TRIM(CLEAN(B3523)),6)&amp;"0"&amp;RIGHT(TRIM(CLEAN(B3523)),2)),TRIM(CLEAN(B3523))))</f>
        <v>38070</v>
      </c>
      <c r="B3523" s="265">
        <v>38070</v>
      </c>
      <c r="C3523" s="265" t="s">
        <v>21663</v>
      </c>
      <c r="D3523" s="265" t="s">
        <v>8502</v>
      </c>
      <c r="E3523" s="290" t="s">
        <v>15103</v>
      </c>
    </row>
    <row r="3524" spans="1:5">
      <c r="A3524" s="265" t="str">
        <f t="shared" si="55"/>
        <v>38071</v>
      </c>
      <c r="B3524" s="265">
        <v>38071</v>
      </c>
      <c r="C3524" s="265" t="s">
        <v>21668</v>
      </c>
      <c r="D3524" s="265" t="s">
        <v>8502</v>
      </c>
      <c r="E3524" s="290" t="s">
        <v>12017</v>
      </c>
    </row>
    <row r="3525" spans="1:5">
      <c r="A3525" s="265" t="str">
        <f t="shared" si="55"/>
        <v>38072</v>
      </c>
      <c r="B3525" s="265">
        <v>38072</v>
      </c>
      <c r="C3525" s="265" t="s">
        <v>21666</v>
      </c>
      <c r="D3525" s="265" t="s">
        <v>8502</v>
      </c>
      <c r="E3525" s="290" t="s">
        <v>16950</v>
      </c>
    </row>
    <row r="3526" spans="1:5">
      <c r="A3526" s="265" t="str">
        <f t="shared" si="55"/>
        <v>38073</v>
      </c>
      <c r="B3526" s="265">
        <v>38073</v>
      </c>
      <c r="C3526" s="265" t="s">
        <v>21657</v>
      </c>
      <c r="D3526" s="265" t="s">
        <v>8502</v>
      </c>
      <c r="E3526" s="290" t="s">
        <v>9134</v>
      </c>
    </row>
    <row r="3527" spans="1:5">
      <c r="A3527" s="265" t="str">
        <f t="shared" si="55"/>
        <v>38074</v>
      </c>
      <c r="B3527" s="265">
        <v>38074</v>
      </c>
      <c r="C3527" s="265" t="s">
        <v>21664</v>
      </c>
      <c r="D3527" s="265" t="s">
        <v>8502</v>
      </c>
      <c r="E3527" s="290" t="s">
        <v>13194</v>
      </c>
    </row>
    <row r="3528" spans="1:5">
      <c r="A3528" s="265" t="str">
        <f t="shared" si="55"/>
        <v>38075</v>
      </c>
      <c r="B3528" s="265">
        <v>38075</v>
      </c>
      <c r="C3528" s="265" t="s">
        <v>23944</v>
      </c>
      <c r="D3528" s="265" t="s">
        <v>8502</v>
      </c>
      <c r="E3528" s="290" t="s">
        <v>9435</v>
      </c>
    </row>
    <row r="3529" spans="1:5">
      <c r="A3529" s="265" t="str">
        <f t="shared" si="55"/>
        <v>38076</v>
      </c>
      <c r="B3529" s="265">
        <v>38076</v>
      </c>
      <c r="C3529" s="265" t="s">
        <v>23946</v>
      </c>
      <c r="D3529" s="265" t="s">
        <v>8502</v>
      </c>
      <c r="E3529" s="290" t="s">
        <v>9503</v>
      </c>
    </row>
    <row r="3530" spans="1:5">
      <c r="A3530" s="265" t="str">
        <f t="shared" si="55"/>
        <v>38077</v>
      </c>
      <c r="B3530" s="265">
        <v>38077</v>
      </c>
      <c r="C3530" s="265" t="s">
        <v>21656</v>
      </c>
      <c r="D3530" s="265" t="s">
        <v>8502</v>
      </c>
      <c r="E3530" s="290" t="s">
        <v>13633</v>
      </c>
    </row>
    <row r="3531" spans="1:5">
      <c r="A3531" s="265" t="str">
        <f t="shared" si="55"/>
        <v>38078</v>
      </c>
      <c r="B3531" s="265">
        <v>38078</v>
      </c>
      <c r="C3531" s="265" t="s">
        <v>21651</v>
      </c>
      <c r="D3531" s="265" t="s">
        <v>8502</v>
      </c>
      <c r="E3531" s="290" t="s">
        <v>8905</v>
      </c>
    </row>
    <row r="3532" spans="1:5">
      <c r="A3532" s="265" t="str">
        <f t="shared" si="55"/>
        <v>38079</v>
      </c>
      <c r="B3532" s="265">
        <v>38079</v>
      </c>
      <c r="C3532" s="265" t="s">
        <v>21665</v>
      </c>
      <c r="D3532" s="265" t="s">
        <v>8502</v>
      </c>
      <c r="E3532" s="290" t="s">
        <v>17295</v>
      </c>
    </row>
    <row r="3533" spans="1:5">
      <c r="A3533" s="265" t="str">
        <f t="shared" si="55"/>
        <v>38080</v>
      </c>
      <c r="B3533" s="265">
        <v>38080</v>
      </c>
      <c r="C3533" s="265" t="s">
        <v>21654</v>
      </c>
      <c r="D3533" s="265" t="s">
        <v>8502</v>
      </c>
      <c r="E3533" s="290" t="s">
        <v>17684</v>
      </c>
    </row>
    <row r="3534" spans="1:5">
      <c r="A3534" s="265" t="str">
        <f t="shared" si="55"/>
        <v>38081</v>
      </c>
      <c r="B3534" s="265">
        <v>38081</v>
      </c>
      <c r="C3534" s="265" t="s">
        <v>21662</v>
      </c>
      <c r="D3534" s="265" t="s">
        <v>8502</v>
      </c>
      <c r="E3534" s="290" t="s">
        <v>16414</v>
      </c>
    </row>
    <row r="3535" spans="1:5">
      <c r="A3535" s="265" t="str">
        <f t="shared" si="55"/>
        <v>38082</v>
      </c>
      <c r="B3535" s="265">
        <v>38082</v>
      </c>
      <c r="C3535" s="265" t="s">
        <v>23938</v>
      </c>
      <c r="D3535" s="265" t="s">
        <v>8502</v>
      </c>
      <c r="E3535" s="290" t="s">
        <v>15918</v>
      </c>
    </row>
    <row r="3536" spans="1:5">
      <c r="A3536" s="265" t="str">
        <f t="shared" si="55"/>
        <v>38083</v>
      </c>
      <c r="B3536" s="265">
        <v>38083</v>
      </c>
      <c r="C3536" s="265" t="s">
        <v>23940</v>
      </c>
      <c r="D3536" s="265" t="s">
        <v>8502</v>
      </c>
      <c r="E3536" s="290" t="s">
        <v>16620</v>
      </c>
    </row>
    <row r="3537" spans="1:5">
      <c r="A3537" s="265" t="str">
        <f t="shared" si="55"/>
        <v>38084</v>
      </c>
      <c r="B3537" s="265">
        <v>38084</v>
      </c>
      <c r="C3537" s="265" t="s">
        <v>23936</v>
      </c>
      <c r="D3537" s="265" t="s">
        <v>8502</v>
      </c>
      <c r="E3537" s="290" t="s">
        <v>8796</v>
      </c>
    </row>
    <row r="3538" spans="1:5">
      <c r="A3538" s="265" t="str">
        <f t="shared" si="55"/>
        <v>38085</v>
      </c>
      <c r="B3538" s="265">
        <v>38085</v>
      </c>
      <c r="C3538" s="265" t="s">
        <v>20171</v>
      </c>
      <c r="D3538" s="265" t="s">
        <v>8502</v>
      </c>
      <c r="E3538" s="290" t="s">
        <v>8751</v>
      </c>
    </row>
    <row r="3539" spans="1:5">
      <c r="A3539" s="265" t="str">
        <f t="shared" si="55"/>
        <v>38087</v>
      </c>
      <c r="B3539" s="265">
        <v>38087</v>
      </c>
      <c r="C3539" s="265" t="s">
        <v>24547</v>
      </c>
      <c r="D3539" s="265" t="s">
        <v>8502</v>
      </c>
      <c r="E3539" s="290" t="s">
        <v>18220</v>
      </c>
    </row>
    <row r="3540" spans="1:5">
      <c r="A3540" s="265" t="str">
        <f t="shared" si="55"/>
        <v>38088</v>
      </c>
      <c r="B3540" s="265">
        <v>38088</v>
      </c>
      <c r="C3540" s="265" t="s">
        <v>24549</v>
      </c>
      <c r="D3540" s="265" t="s">
        <v>8502</v>
      </c>
      <c r="E3540" s="290" t="s">
        <v>18221</v>
      </c>
    </row>
    <row r="3541" spans="1:5">
      <c r="A3541" s="265" t="str">
        <f t="shared" si="55"/>
        <v>38089</v>
      </c>
      <c r="B3541" s="265">
        <v>38089</v>
      </c>
      <c r="C3541" s="265" t="s">
        <v>24551</v>
      </c>
      <c r="D3541" s="265" t="s">
        <v>8502</v>
      </c>
      <c r="E3541" s="290" t="s">
        <v>18209</v>
      </c>
    </row>
    <row r="3542" spans="1:5">
      <c r="A3542" s="265" t="str">
        <f t="shared" si="55"/>
        <v>38090</v>
      </c>
      <c r="B3542" s="265">
        <v>38090</v>
      </c>
      <c r="C3542" s="265" t="s">
        <v>24553</v>
      </c>
      <c r="D3542" s="265" t="s">
        <v>8502</v>
      </c>
      <c r="E3542" s="290" t="s">
        <v>16701</v>
      </c>
    </row>
    <row r="3543" spans="1:5">
      <c r="A3543" s="265" t="str">
        <f t="shared" si="55"/>
        <v>38091</v>
      </c>
      <c r="B3543" s="265">
        <v>38091</v>
      </c>
      <c r="C3543" s="265" t="s">
        <v>21283</v>
      </c>
      <c r="D3543" s="265" t="s">
        <v>8502</v>
      </c>
      <c r="E3543" s="290" t="s">
        <v>9010</v>
      </c>
    </row>
    <row r="3544" spans="1:5">
      <c r="A3544" s="265" t="str">
        <f t="shared" si="55"/>
        <v>38092</v>
      </c>
      <c r="B3544" s="265">
        <v>38092</v>
      </c>
      <c r="C3544" s="265" t="s">
        <v>21285</v>
      </c>
      <c r="D3544" s="265" t="s">
        <v>8502</v>
      </c>
      <c r="E3544" s="290" t="s">
        <v>11835</v>
      </c>
    </row>
    <row r="3545" spans="1:5">
      <c r="A3545" s="265" t="str">
        <f t="shared" si="55"/>
        <v>38093</v>
      </c>
      <c r="B3545" s="265">
        <v>38093</v>
      </c>
      <c r="C3545" s="265" t="s">
        <v>21286</v>
      </c>
      <c r="D3545" s="265" t="s">
        <v>8502</v>
      </c>
      <c r="E3545" s="290" t="s">
        <v>9021</v>
      </c>
    </row>
    <row r="3546" spans="1:5">
      <c r="A3546" s="265" t="str">
        <f t="shared" si="55"/>
        <v>38094</v>
      </c>
      <c r="B3546" s="265">
        <v>38094</v>
      </c>
      <c r="C3546" s="265" t="s">
        <v>21288</v>
      </c>
      <c r="D3546" s="265" t="s">
        <v>8502</v>
      </c>
      <c r="E3546" s="290" t="s">
        <v>8683</v>
      </c>
    </row>
    <row r="3547" spans="1:5">
      <c r="A3547" s="265" t="str">
        <f t="shared" si="55"/>
        <v>38095</v>
      </c>
      <c r="B3547" s="265">
        <v>38095</v>
      </c>
      <c r="C3547" s="265" t="s">
        <v>21284</v>
      </c>
      <c r="D3547" s="265" t="s">
        <v>8502</v>
      </c>
      <c r="E3547" s="290" t="s">
        <v>11426</v>
      </c>
    </row>
    <row r="3548" spans="1:5">
      <c r="A3548" s="265" t="str">
        <f t="shared" si="55"/>
        <v>38096</v>
      </c>
      <c r="B3548" s="265">
        <v>38096</v>
      </c>
      <c r="C3548" s="265" t="s">
        <v>21287</v>
      </c>
      <c r="D3548" s="265" t="s">
        <v>8502</v>
      </c>
      <c r="E3548" s="290" t="s">
        <v>18066</v>
      </c>
    </row>
    <row r="3549" spans="1:5">
      <c r="A3549" s="265" t="str">
        <f t="shared" si="55"/>
        <v>38097</v>
      </c>
      <c r="B3549" s="265">
        <v>38097</v>
      </c>
      <c r="C3549" s="265" t="s">
        <v>21289</v>
      </c>
      <c r="D3549" s="265" t="s">
        <v>8502</v>
      </c>
      <c r="E3549" s="290" t="s">
        <v>11928</v>
      </c>
    </row>
    <row r="3550" spans="1:5">
      <c r="A3550" s="265" t="str">
        <f t="shared" si="55"/>
        <v>38098</v>
      </c>
      <c r="B3550" s="265">
        <v>38098</v>
      </c>
      <c r="C3550" s="265" t="s">
        <v>21290</v>
      </c>
      <c r="D3550" s="265" t="s">
        <v>8502</v>
      </c>
      <c r="E3550" s="290" t="s">
        <v>11928</v>
      </c>
    </row>
    <row r="3551" spans="1:5">
      <c r="A3551" s="265" t="str">
        <f t="shared" si="55"/>
        <v>38099</v>
      </c>
      <c r="B3551" s="265">
        <v>38099</v>
      </c>
      <c r="C3551" s="265" t="s">
        <v>23420</v>
      </c>
      <c r="D3551" s="265" t="s">
        <v>8502</v>
      </c>
      <c r="E3551" s="290" t="s">
        <v>8632</v>
      </c>
    </row>
    <row r="3552" spans="1:5">
      <c r="A3552" s="265" t="str">
        <f t="shared" si="55"/>
        <v>38100</v>
      </c>
      <c r="B3552" s="265">
        <v>38100</v>
      </c>
      <c r="C3552" s="265" t="s">
        <v>23421</v>
      </c>
      <c r="D3552" s="265" t="s">
        <v>8502</v>
      </c>
      <c r="E3552" s="290" t="s">
        <v>9355</v>
      </c>
    </row>
    <row r="3553" spans="1:5">
      <c r="A3553" s="265" t="str">
        <f t="shared" si="55"/>
        <v>38101</v>
      </c>
      <c r="B3553" s="265">
        <v>38101</v>
      </c>
      <c r="C3553" s="265" t="s">
        <v>23941</v>
      </c>
      <c r="D3553" s="265" t="s">
        <v>8502</v>
      </c>
      <c r="E3553" s="290" t="s">
        <v>18194</v>
      </c>
    </row>
    <row r="3554" spans="1:5">
      <c r="A3554" s="265" t="str">
        <f t="shared" si="55"/>
        <v>38102</v>
      </c>
      <c r="B3554" s="265">
        <v>38102</v>
      </c>
      <c r="C3554" s="265" t="s">
        <v>23945</v>
      </c>
      <c r="D3554" s="265" t="s">
        <v>8502</v>
      </c>
      <c r="E3554" s="290" t="s">
        <v>11713</v>
      </c>
    </row>
    <row r="3555" spans="1:5">
      <c r="A3555" s="265" t="str">
        <f t="shared" si="55"/>
        <v>38103</v>
      </c>
      <c r="B3555" s="265">
        <v>38103</v>
      </c>
      <c r="C3555" s="265" t="s">
        <v>23937</v>
      </c>
      <c r="D3555" s="265" t="s">
        <v>8502</v>
      </c>
      <c r="E3555" s="290" t="s">
        <v>18192</v>
      </c>
    </row>
    <row r="3556" spans="1:5">
      <c r="A3556" s="265" t="str">
        <f t="shared" si="55"/>
        <v>38104</v>
      </c>
      <c r="B3556" s="265">
        <v>38104</v>
      </c>
      <c r="C3556" s="265" t="s">
        <v>23939</v>
      </c>
      <c r="D3556" s="265" t="s">
        <v>8502</v>
      </c>
      <c r="E3556" s="290" t="s">
        <v>18193</v>
      </c>
    </row>
    <row r="3557" spans="1:5">
      <c r="A3557" s="265" t="str">
        <f t="shared" si="55"/>
        <v>38105</v>
      </c>
      <c r="B3557" s="265">
        <v>38105</v>
      </c>
      <c r="C3557" s="265" t="s">
        <v>23935</v>
      </c>
      <c r="D3557" s="265" t="s">
        <v>8502</v>
      </c>
      <c r="E3557" s="290" t="s">
        <v>11709</v>
      </c>
    </row>
    <row r="3558" spans="1:5">
      <c r="A3558" s="265" t="str">
        <f t="shared" si="55"/>
        <v>38106</v>
      </c>
      <c r="B3558" s="265">
        <v>38106</v>
      </c>
      <c r="C3558" s="265" t="s">
        <v>20170</v>
      </c>
      <c r="D3558" s="265" t="s">
        <v>8502</v>
      </c>
      <c r="E3558" s="290" t="s">
        <v>8548</v>
      </c>
    </row>
    <row r="3559" spans="1:5">
      <c r="A3559" s="265" t="str">
        <f t="shared" si="55"/>
        <v>38108</v>
      </c>
      <c r="B3559" s="265">
        <v>38108</v>
      </c>
      <c r="C3559" s="265" t="s">
        <v>24546</v>
      </c>
      <c r="D3559" s="265" t="s">
        <v>8502</v>
      </c>
      <c r="E3559" s="290" t="s">
        <v>18219</v>
      </c>
    </row>
    <row r="3560" spans="1:5">
      <c r="A3560" s="265" t="str">
        <f t="shared" si="55"/>
        <v>38109</v>
      </c>
      <c r="B3560" s="265">
        <v>38109</v>
      </c>
      <c r="C3560" s="265" t="s">
        <v>24548</v>
      </c>
      <c r="D3560" s="265" t="s">
        <v>8502</v>
      </c>
      <c r="E3560" s="290" t="s">
        <v>18093</v>
      </c>
    </row>
    <row r="3561" spans="1:5">
      <c r="A3561" s="265" t="str">
        <f t="shared" si="55"/>
        <v>38110</v>
      </c>
      <c r="B3561" s="265">
        <v>38110</v>
      </c>
      <c r="C3561" s="265" t="s">
        <v>24550</v>
      </c>
      <c r="D3561" s="265" t="s">
        <v>8502</v>
      </c>
      <c r="E3561" s="290" t="s">
        <v>16777</v>
      </c>
    </row>
    <row r="3562" spans="1:5">
      <c r="A3562" s="265" t="str">
        <f t="shared" si="55"/>
        <v>38111</v>
      </c>
      <c r="B3562" s="265">
        <v>38111</v>
      </c>
      <c r="C3562" s="265" t="s">
        <v>24552</v>
      </c>
      <c r="D3562" s="265" t="s">
        <v>8502</v>
      </c>
      <c r="E3562" s="290" t="s">
        <v>18222</v>
      </c>
    </row>
    <row r="3563" spans="1:5">
      <c r="A3563" s="265" t="str">
        <f t="shared" si="55"/>
        <v>38112</v>
      </c>
      <c r="B3563" s="265">
        <v>38112</v>
      </c>
      <c r="C3563" s="265" t="s">
        <v>21658</v>
      </c>
      <c r="D3563" s="265" t="s">
        <v>8502</v>
      </c>
      <c r="E3563" s="290" t="s">
        <v>16133</v>
      </c>
    </row>
    <row r="3564" spans="1:5">
      <c r="A3564" s="265" t="str">
        <f t="shared" si="55"/>
        <v>38113</v>
      </c>
      <c r="B3564" s="265">
        <v>38113</v>
      </c>
      <c r="C3564" s="265" t="s">
        <v>21652</v>
      </c>
      <c r="D3564" s="265" t="s">
        <v>8502</v>
      </c>
      <c r="E3564" s="290" t="s">
        <v>9371</v>
      </c>
    </row>
    <row r="3565" spans="1:5">
      <c r="A3565" s="265" t="str">
        <f t="shared" si="55"/>
        <v>38114</v>
      </c>
      <c r="B3565" s="265">
        <v>38114</v>
      </c>
      <c r="C3565" s="265" t="s">
        <v>21647</v>
      </c>
      <c r="D3565" s="265" t="s">
        <v>8502</v>
      </c>
      <c r="E3565" s="290" t="s">
        <v>15956</v>
      </c>
    </row>
    <row r="3566" spans="1:5">
      <c r="A3566" s="265" t="str">
        <f t="shared" si="55"/>
        <v>38115</v>
      </c>
      <c r="B3566" s="265">
        <v>38115</v>
      </c>
      <c r="C3566" s="265" t="s">
        <v>21649</v>
      </c>
      <c r="D3566" s="265" t="s">
        <v>8502</v>
      </c>
      <c r="E3566" s="290" t="s">
        <v>16353</v>
      </c>
    </row>
    <row r="3567" spans="1:5">
      <c r="A3567" s="265" t="str">
        <f t="shared" si="55"/>
        <v>38116</v>
      </c>
      <c r="B3567" s="265">
        <v>38116</v>
      </c>
      <c r="C3567" s="265" t="s">
        <v>23121</v>
      </c>
      <c r="D3567" s="265" t="s">
        <v>8502</v>
      </c>
      <c r="E3567" s="290" t="s">
        <v>8534</v>
      </c>
    </row>
    <row r="3568" spans="1:5">
      <c r="A3568" s="265" t="str">
        <f t="shared" si="55"/>
        <v>38117</v>
      </c>
      <c r="B3568" s="265">
        <v>38117</v>
      </c>
      <c r="C3568" s="265" t="s">
        <v>23123</v>
      </c>
      <c r="D3568" s="265" t="s">
        <v>8502</v>
      </c>
      <c r="E3568" s="290" t="s">
        <v>8883</v>
      </c>
    </row>
    <row r="3569" spans="1:5">
      <c r="A3569" s="265" t="str">
        <f t="shared" si="55"/>
        <v>38120</v>
      </c>
      <c r="B3569" s="265">
        <v>38120</v>
      </c>
      <c r="C3569" s="265" t="s">
        <v>22431</v>
      </c>
      <c r="D3569" s="265" t="s">
        <v>8506</v>
      </c>
      <c r="E3569" s="290" t="s">
        <v>26556</v>
      </c>
    </row>
    <row r="3570" spans="1:5">
      <c r="A3570" s="265" t="str">
        <f t="shared" si="55"/>
        <v>38121</v>
      </c>
      <c r="B3570" s="265">
        <v>38121</v>
      </c>
      <c r="C3570" s="265" t="s">
        <v>23909</v>
      </c>
      <c r="D3570" s="265" t="s">
        <v>8498</v>
      </c>
      <c r="E3570" s="290" t="s">
        <v>9176</v>
      </c>
    </row>
    <row r="3571" spans="1:5">
      <c r="A3571" s="265" t="str">
        <f t="shared" si="55"/>
        <v>38122</v>
      </c>
      <c r="B3571" s="265">
        <v>38122</v>
      </c>
      <c r="C3571" s="265" t="s">
        <v>21498</v>
      </c>
      <c r="D3571" s="265" t="s">
        <v>8498</v>
      </c>
      <c r="E3571" s="290" t="s">
        <v>18258</v>
      </c>
    </row>
    <row r="3572" spans="1:5">
      <c r="A3572" s="265" t="str">
        <f t="shared" si="55"/>
        <v>38123</v>
      </c>
      <c r="B3572" s="265">
        <v>38123</v>
      </c>
      <c r="C3572" s="265" t="s">
        <v>23353</v>
      </c>
      <c r="D3572" s="265" t="s">
        <v>8506</v>
      </c>
      <c r="E3572" s="290" t="s">
        <v>27304</v>
      </c>
    </row>
    <row r="3573" spans="1:5">
      <c r="A3573" s="265" t="str">
        <f t="shared" si="55"/>
        <v>38124</v>
      </c>
      <c r="B3573" s="265">
        <v>38124</v>
      </c>
      <c r="C3573" s="265" t="s">
        <v>21295</v>
      </c>
      <c r="D3573" s="265" t="s">
        <v>8502</v>
      </c>
      <c r="E3573" s="290" t="s">
        <v>18734</v>
      </c>
    </row>
    <row r="3574" spans="1:5">
      <c r="A3574" s="265" t="str">
        <f t="shared" si="55"/>
        <v>38125</v>
      </c>
      <c r="B3574" s="265">
        <v>38125</v>
      </c>
      <c r="C3574" s="265" t="s">
        <v>21415</v>
      </c>
      <c r="D3574" s="265" t="s">
        <v>8506</v>
      </c>
      <c r="E3574" s="290" t="s">
        <v>8802</v>
      </c>
    </row>
    <row r="3575" spans="1:5">
      <c r="A3575" s="265" t="str">
        <f t="shared" si="55"/>
        <v>38127</v>
      </c>
      <c r="B3575" s="265">
        <v>38127</v>
      </c>
      <c r="C3575" s="265" t="s">
        <v>19572</v>
      </c>
      <c r="D3575" s="265" t="s">
        <v>8502</v>
      </c>
      <c r="E3575" s="290" t="s">
        <v>27305</v>
      </c>
    </row>
    <row r="3576" spans="1:5">
      <c r="A3576" s="265" t="str">
        <f t="shared" si="55"/>
        <v>38128</v>
      </c>
      <c r="B3576" s="265">
        <v>38128</v>
      </c>
      <c r="C3576" s="265" t="s">
        <v>23897</v>
      </c>
      <c r="D3576" s="265" t="s">
        <v>8506</v>
      </c>
      <c r="E3576" s="290" t="s">
        <v>8563</v>
      </c>
    </row>
    <row r="3577" spans="1:5">
      <c r="A3577" s="265" t="str">
        <f t="shared" si="55"/>
        <v>38129</v>
      </c>
      <c r="B3577" s="265">
        <v>38129</v>
      </c>
      <c r="C3577" s="265" t="s">
        <v>20804</v>
      </c>
      <c r="D3577" s="265" t="s">
        <v>8502</v>
      </c>
      <c r="E3577" s="290" t="s">
        <v>8958</v>
      </c>
    </row>
    <row r="3578" spans="1:5">
      <c r="A3578" s="265" t="str">
        <f t="shared" si="55"/>
        <v>38130</v>
      </c>
      <c r="B3578" s="265">
        <v>38130</v>
      </c>
      <c r="C3578" s="265" t="s">
        <v>24110</v>
      </c>
      <c r="D3578" s="265" t="s">
        <v>8510</v>
      </c>
      <c r="E3578" s="290" t="s">
        <v>9486</v>
      </c>
    </row>
    <row r="3579" spans="1:5">
      <c r="A3579" s="265" t="str">
        <f t="shared" si="55"/>
        <v>38132</v>
      </c>
      <c r="B3579" s="265">
        <v>38132</v>
      </c>
      <c r="C3579" s="265" t="s">
        <v>21424</v>
      </c>
      <c r="D3579" s="265" t="s">
        <v>8506</v>
      </c>
      <c r="E3579" s="290" t="s">
        <v>27306</v>
      </c>
    </row>
    <row r="3580" spans="1:5">
      <c r="A3580" s="265" t="str">
        <f t="shared" si="55"/>
        <v>38133</v>
      </c>
      <c r="B3580" s="265">
        <v>38133</v>
      </c>
      <c r="C3580" s="265" t="s">
        <v>21425</v>
      </c>
      <c r="D3580" s="265" t="s">
        <v>8506</v>
      </c>
      <c r="E3580" s="290" t="s">
        <v>25107</v>
      </c>
    </row>
    <row r="3581" spans="1:5">
      <c r="A3581" s="265" t="str">
        <f t="shared" si="55"/>
        <v>38134</v>
      </c>
      <c r="B3581" s="265">
        <v>38134</v>
      </c>
      <c r="C3581" s="265" t="s">
        <v>21423</v>
      </c>
      <c r="D3581" s="265" t="s">
        <v>8506</v>
      </c>
      <c r="E3581" s="290" t="s">
        <v>27307</v>
      </c>
    </row>
    <row r="3582" spans="1:5">
      <c r="A3582" s="265" t="str">
        <f t="shared" si="55"/>
        <v>38135</v>
      </c>
      <c r="B3582" s="265">
        <v>38135</v>
      </c>
      <c r="C3582" s="265" t="s">
        <v>21952</v>
      </c>
      <c r="D3582" s="265" t="s">
        <v>8500</v>
      </c>
      <c r="E3582" s="290" t="s">
        <v>27308</v>
      </c>
    </row>
    <row r="3583" spans="1:5">
      <c r="A3583" s="265" t="str">
        <f t="shared" si="55"/>
        <v>38137</v>
      </c>
      <c r="B3583" s="265">
        <v>38137</v>
      </c>
      <c r="C3583" s="265" t="s">
        <v>21951</v>
      </c>
      <c r="D3583" s="265" t="s">
        <v>8500</v>
      </c>
      <c r="E3583" s="290" t="s">
        <v>24987</v>
      </c>
    </row>
    <row r="3584" spans="1:5">
      <c r="A3584" s="265" t="str">
        <f t="shared" si="55"/>
        <v>38138</v>
      </c>
      <c r="B3584" s="265">
        <v>38138</v>
      </c>
      <c r="C3584" s="265" t="s">
        <v>21953</v>
      </c>
      <c r="D3584" s="265" t="s">
        <v>8500</v>
      </c>
      <c r="E3584" s="290" t="s">
        <v>25529</v>
      </c>
    </row>
    <row r="3585" spans="1:5">
      <c r="A3585" s="265" t="str">
        <f t="shared" si="55"/>
        <v>38140</v>
      </c>
      <c r="B3585" s="265">
        <v>38140</v>
      </c>
      <c r="C3585" s="265" t="s">
        <v>21010</v>
      </c>
      <c r="D3585" s="265" t="s">
        <v>8502</v>
      </c>
      <c r="E3585" s="290" t="s">
        <v>16856</v>
      </c>
    </row>
    <row r="3586" spans="1:5">
      <c r="A3586" s="265" t="str">
        <f t="shared" si="55"/>
        <v>38151</v>
      </c>
      <c r="B3586" s="265">
        <v>38151</v>
      </c>
      <c r="C3586" s="265" t="s">
        <v>21364</v>
      </c>
      <c r="D3586" s="265" t="s">
        <v>8930</v>
      </c>
      <c r="E3586" s="290" t="s">
        <v>25284</v>
      </c>
    </row>
    <row r="3587" spans="1:5">
      <c r="A3587" s="265" t="str">
        <f t="shared" ref="A3587:A3650" si="56">IF(ISERROR(SEARCH("/",B3587)=6),TRIM(CLEAN(B3587)),IF(SEARCH("/",B3587)=6,IF(LEN(TRIM(CLEAN(B3587)))=7,LEFT(TRIM(CLEAN(B3587)),6)&amp;"00"&amp;RIGHT(TRIM(CLEAN(B3587)),1),LEFT(TRIM(CLEAN(B3587)),6)&amp;"0"&amp;RIGHT(TRIM(CLEAN(B3587)),2)),TRIM(CLEAN(B3587))))</f>
        <v>38152</v>
      </c>
      <c r="B3587" s="265">
        <v>38152</v>
      </c>
      <c r="C3587" s="265" t="s">
        <v>21365</v>
      </c>
      <c r="D3587" s="265" t="s">
        <v>8930</v>
      </c>
      <c r="E3587" s="290" t="s">
        <v>27309</v>
      </c>
    </row>
    <row r="3588" spans="1:5">
      <c r="A3588" s="265" t="str">
        <f t="shared" si="56"/>
        <v>38153</v>
      </c>
      <c r="B3588" s="265">
        <v>38153</v>
      </c>
      <c r="C3588" s="265" t="s">
        <v>21350</v>
      </c>
      <c r="D3588" s="265" t="s">
        <v>8930</v>
      </c>
      <c r="E3588" s="290" t="s">
        <v>27310</v>
      </c>
    </row>
    <row r="3589" spans="1:5">
      <c r="A3589" s="265" t="str">
        <f t="shared" si="56"/>
        <v>38155</v>
      </c>
      <c r="B3589" s="265">
        <v>38155</v>
      </c>
      <c r="C3589" s="265" t="s">
        <v>21348</v>
      </c>
      <c r="D3589" s="265" t="s">
        <v>8502</v>
      </c>
      <c r="E3589" s="290" t="s">
        <v>27311</v>
      </c>
    </row>
    <row r="3590" spans="1:5">
      <c r="A3590" s="265" t="str">
        <f t="shared" si="56"/>
        <v>38165</v>
      </c>
      <c r="B3590" s="265">
        <v>38165</v>
      </c>
      <c r="C3590" s="265" t="s">
        <v>21368</v>
      </c>
      <c r="D3590" s="265" t="s">
        <v>8930</v>
      </c>
      <c r="E3590" s="290" t="s">
        <v>19293</v>
      </c>
    </row>
    <row r="3591" spans="1:5">
      <c r="A3591" s="265" t="str">
        <f t="shared" si="56"/>
        <v>38167</v>
      </c>
      <c r="B3591" s="265">
        <v>38167</v>
      </c>
      <c r="C3591" s="265" t="s">
        <v>19690</v>
      </c>
      <c r="D3591" s="265" t="s">
        <v>8662</v>
      </c>
      <c r="E3591" s="290" t="s">
        <v>16657</v>
      </c>
    </row>
    <row r="3592" spans="1:5">
      <c r="A3592" s="265" t="str">
        <f t="shared" si="56"/>
        <v>38168</v>
      </c>
      <c r="B3592" s="265">
        <v>38168</v>
      </c>
      <c r="C3592" s="265" t="s">
        <v>23129</v>
      </c>
      <c r="D3592" s="265" t="s">
        <v>8502</v>
      </c>
      <c r="E3592" s="290" t="s">
        <v>27312</v>
      </c>
    </row>
    <row r="3593" spans="1:5">
      <c r="A3593" s="265" t="str">
        <f t="shared" si="56"/>
        <v>38169</v>
      </c>
      <c r="B3593" s="265">
        <v>38169</v>
      </c>
      <c r="C3593" s="265" t="s">
        <v>20625</v>
      </c>
      <c r="D3593" s="265" t="s">
        <v>8930</v>
      </c>
      <c r="E3593" s="290" t="s">
        <v>27313</v>
      </c>
    </row>
    <row r="3594" spans="1:5">
      <c r="A3594" s="265" t="str">
        <f t="shared" si="56"/>
        <v>38170</v>
      </c>
      <c r="B3594" s="265">
        <v>38170</v>
      </c>
      <c r="C3594" s="265" t="s">
        <v>22638</v>
      </c>
      <c r="D3594" s="265" t="s">
        <v>8502</v>
      </c>
      <c r="E3594" s="290" t="s">
        <v>27314</v>
      </c>
    </row>
    <row r="3595" spans="1:5">
      <c r="A3595" s="265" t="str">
        <f t="shared" si="56"/>
        <v>38175</v>
      </c>
      <c r="B3595" s="265">
        <v>38175</v>
      </c>
      <c r="C3595" s="265" t="s">
        <v>22632</v>
      </c>
      <c r="D3595" s="265" t="s">
        <v>8502</v>
      </c>
      <c r="E3595" s="290" t="s">
        <v>9465</v>
      </c>
    </row>
    <row r="3596" spans="1:5">
      <c r="A3596" s="265" t="str">
        <f t="shared" si="56"/>
        <v>38176</v>
      </c>
      <c r="B3596" s="265">
        <v>38176</v>
      </c>
      <c r="C3596" s="265" t="s">
        <v>22633</v>
      </c>
      <c r="D3596" s="265" t="s">
        <v>8502</v>
      </c>
      <c r="E3596" s="290" t="s">
        <v>27315</v>
      </c>
    </row>
    <row r="3597" spans="1:5">
      <c r="A3597" s="265" t="str">
        <f t="shared" si="56"/>
        <v>38177</v>
      </c>
      <c r="B3597" s="265">
        <v>38177</v>
      </c>
      <c r="C3597" s="265" t="s">
        <v>21369</v>
      </c>
      <c r="D3597" s="265" t="s">
        <v>8502</v>
      </c>
      <c r="E3597" s="290" t="s">
        <v>9286</v>
      </c>
    </row>
    <row r="3598" spans="1:5">
      <c r="A3598" s="265" t="str">
        <f t="shared" si="56"/>
        <v>38178</v>
      </c>
      <c r="B3598" s="265">
        <v>38178</v>
      </c>
      <c r="C3598" s="265" t="s">
        <v>21373</v>
      </c>
      <c r="D3598" s="265" t="s">
        <v>8502</v>
      </c>
      <c r="E3598" s="290" t="s">
        <v>12264</v>
      </c>
    </row>
    <row r="3599" spans="1:5">
      <c r="A3599" s="265" t="str">
        <f t="shared" si="56"/>
        <v>38179</v>
      </c>
      <c r="B3599" s="265">
        <v>38179</v>
      </c>
      <c r="C3599" s="265" t="s">
        <v>23300</v>
      </c>
      <c r="D3599" s="265" t="s">
        <v>8502</v>
      </c>
      <c r="E3599" s="290" t="s">
        <v>25061</v>
      </c>
    </row>
    <row r="3600" spans="1:5">
      <c r="A3600" s="265" t="str">
        <f t="shared" si="56"/>
        <v>38180</v>
      </c>
      <c r="B3600" s="265">
        <v>38180</v>
      </c>
      <c r="C3600" s="265" t="s">
        <v>22906</v>
      </c>
      <c r="D3600" s="265" t="s">
        <v>8500</v>
      </c>
      <c r="E3600" s="290" t="s">
        <v>27316</v>
      </c>
    </row>
    <row r="3601" spans="1:5">
      <c r="A3601" s="265" t="str">
        <f t="shared" si="56"/>
        <v>38181</v>
      </c>
      <c r="B3601" s="265">
        <v>38181</v>
      </c>
      <c r="C3601" s="265" t="s">
        <v>22916</v>
      </c>
      <c r="D3601" s="265" t="s">
        <v>8500</v>
      </c>
      <c r="E3601" s="290" t="s">
        <v>27317</v>
      </c>
    </row>
    <row r="3602" spans="1:5">
      <c r="A3602" s="265" t="str">
        <f t="shared" si="56"/>
        <v>38182</v>
      </c>
      <c r="B3602" s="265">
        <v>38182</v>
      </c>
      <c r="C3602" s="265" t="s">
        <v>22917</v>
      </c>
      <c r="D3602" s="265" t="s">
        <v>8500</v>
      </c>
      <c r="E3602" s="290" t="s">
        <v>27318</v>
      </c>
    </row>
    <row r="3603" spans="1:5">
      <c r="A3603" s="265" t="str">
        <f t="shared" si="56"/>
        <v>38185</v>
      </c>
      <c r="B3603" s="265">
        <v>38185</v>
      </c>
      <c r="C3603" s="265" t="s">
        <v>22919</v>
      </c>
      <c r="D3603" s="265" t="s">
        <v>8500</v>
      </c>
      <c r="E3603" s="290" t="s">
        <v>27319</v>
      </c>
    </row>
    <row r="3604" spans="1:5">
      <c r="A3604" s="265" t="str">
        <f t="shared" si="56"/>
        <v>38186</v>
      </c>
      <c r="B3604" s="265">
        <v>38186</v>
      </c>
      <c r="C3604" s="265" t="s">
        <v>22918</v>
      </c>
      <c r="D3604" s="265" t="s">
        <v>8500</v>
      </c>
      <c r="E3604" s="290" t="s">
        <v>27320</v>
      </c>
    </row>
    <row r="3605" spans="1:5">
      <c r="A3605" s="265" t="str">
        <f t="shared" si="56"/>
        <v>38189</v>
      </c>
      <c r="B3605" s="265">
        <v>38189</v>
      </c>
      <c r="C3605" s="265" t="s">
        <v>21106</v>
      </c>
      <c r="D3605" s="265" t="s">
        <v>8502</v>
      </c>
      <c r="E3605" s="290" t="s">
        <v>24783</v>
      </c>
    </row>
    <row r="3606" spans="1:5">
      <c r="A3606" s="265" t="str">
        <f t="shared" si="56"/>
        <v>38190</v>
      </c>
      <c r="B3606" s="265">
        <v>38190</v>
      </c>
      <c r="C3606" s="265" t="s">
        <v>21107</v>
      </c>
      <c r="D3606" s="265" t="s">
        <v>8502</v>
      </c>
      <c r="E3606" s="290" t="s">
        <v>27321</v>
      </c>
    </row>
    <row r="3607" spans="1:5">
      <c r="A3607" s="265" t="str">
        <f t="shared" si="56"/>
        <v>38191</v>
      </c>
      <c r="B3607" s="265">
        <v>38191</v>
      </c>
      <c r="C3607" s="265" t="s">
        <v>21977</v>
      </c>
      <c r="D3607" s="265" t="s">
        <v>8502</v>
      </c>
      <c r="E3607" s="290" t="s">
        <v>8552</v>
      </c>
    </row>
    <row r="3608" spans="1:5">
      <c r="A3608" s="265" t="str">
        <f t="shared" si="56"/>
        <v>38192</v>
      </c>
      <c r="B3608" s="265">
        <v>38192</v>
      </c>
      <c r="C3608" s="265" t="s">
        <v>21981</v>
      </c>
      <c r="D3608" s="265" t="s">
        <v>8502</v>
      </c>
      <c r="E3608" s="290" t="s">
        <v>9195</v>
      </c>
    </row>
    <row r="3609" spans="1:5">
      <c r="A3609" s="265" t="str">
        <f t="shared" si="56"/>
        <v>38193</v>
      </c>
      <c r="B3609" s="265">
        <v>38193</v>
      </c>
      <c r="C3609" s="265" t="s">
        <v>21990</v>
      </c>
      <c r="D3609" s="265" t="s">
        <v>8502</v>
      </c>
      <c r="E3609" s="290" t="s">
        <v>18068</v>
      </c>
    </row>
    <row r="3610" spans="1:5">
      <c r="A3610" s="265" t="str">
        <f t="shared" si="56"/>
        <v>38194</v>
      </c>
      <c r="B3610" s="265">
        <v>38194</v>
      </c>
      <c r="C3610" s="265" t="s">
        <v>21989</v>
      </c>
      <c r="D3610" s="265" t="s">
        <v>8502</v>
      </c>
      <c r="E3610" s="290" t="s">
        <v>9214</v>
      </c>
    </row>
    <row r="3611" spans="1:5">
      <c r="A3611" s="265" t="str">
        <f t="shared" si="56"/>
        <v>38195</v>
      </c>
      <c r="B3611" s="265">
        <v>38195</v>
      </c>
      <c r="C3611" s="265" t="s">
        <v>22915</v>
      </c>
      <c r="D3611" s="265" t="s">
        <v>8500</v>
      </c>
      <c r="E3611" s="290" t="s">
        <v>25083</v>
      </c>
    </row>
    <row r="3612" spans="1:5">
      <c r="A3612" s="265" t="str">
        <f t="shared" si="56"/>
        <v>38196</v>
      </c>
      <c r="B3612" s="265">
        <v>38196</v>
      </c>
      <c r="C3612" s="265" t="s">
        <v>23876</v>
      </c>
      <c r="D3612" s="265" t="s">
        <v>8502</v>
      </c>
      <c r="E3612" s="290" t="s">
        <v>16961</v>
      </c>
    </row>
    <row r="3613" spans="1:5">
      <c r="A3613" s="265" t="str">
        <f t="shared" si="56"/>
        <v>38200</v>
      </c>
      <c r="B3613" s="265">
        <v>38200</v>
      </c>
      <c r="C3613" s="265" t="s">
        <v>20654</v>
      </c>
      <c r="D3613" s="265" t="s">
        <v>8934</v>
      </c>
      <c r="E3613" s="290" t="s">
        <v>27322</v>
      </c>
    </row>
    <row r="3614" spans="1:5">
      <c r="A3614" s="265" t="str">
        <f t="shared" si="56"/>
        <v>38364</v>
      </c>
      <c r="B3614" s="265">
        <v>38364</v>
      </c>
      <c r="C3614" s="265" t="s">
        <v>19525</v>
      </c>
      <c r="D3614" s="265" t="s">
        <v>8502</v>
      </c>
      <c r="E3614" s="290" t="s">
        <v>27323</v>
      </c>
    </row>
    <row r="3615" spans="1:5">
      <c r="A3615" s="265" t="str">
        <f t="shared" si="56"/>
        <v>38365</v>
      </c>
      <c r="B3615" s="265">
        <v>38365</v>
      </c>
      <c r="C3615" s="265" t="s">
        <v>20147</v>
      </c>
      <c r="D3615" s="265" t="s">
        <v>8500</v>
      </c>
      <c r="E3615" s="290" t="s">
        <v>8528</v>
      </c>
    </row>
    <row r="3616" spans="1:5">
      <c r="A3616" s="265" t="str">
        <f t="shared" si="56"/>
        <v>38366</v>
      </c>
      <c r="B3616" s="265">
        <v>38366</v>
      </c>
      <c r="C3616" s="265" t="s">
        <v>22690</v>
      </c>
      <c r="D3616" s="265" t="s">
        <v>8500</v>
      </c>
      <c r="E3616" s="290" t="s">
        <v>8805</v>
      </c>
    </row>
    <row r="3617" spans="1:5">
      <c r="A3617" s="265" t="str">
        <f t="shared" si="56"/>
        <v>38367</v>
      </c>
      <c r="B3617" s="265">
        <v>38367</v>
      </c>
      <c r="C3617" s="265" t="s">
        <v>21280</v>
      </c>
      <c r="D3617" s="265" t="s">
        <v>8502</v>
      </c>
      <c r="E3617" s="290" t="s">
        <v>27324</v>
      </c>
    </row>
    <row r="3618" spans="1:5">
      <c r="A3618" s="265" t="str">
        <f t="shared" si="56"/>
        <v>38368</v>
      </c>
      <c r="B3618" s="265">
        <v>38368</v>
      </c>
      <c r="C3618" s="265" t="s">
        <v>21281</v>
      </c>
      <c r="D3618" s="265" t="s">
        <v>8502</v>
      </c>
      <c r="E3618" s="290" t="s">
        <v>9322</v>
      </c>
    </row>
    <row r="3619" spans="1:5">
      <c r="A3619" s="265" t="str">
        <f t="shared" si="56"/>
        <v>38369</v>
      </c>
      <c r="B3619" s="265">
        <v>38369</v>
      </c>
      <c r="C3619" s="265" t="s">
        <v>20990</v>
      </c>
      <c r="D3619" s="265" t="s">
        <v>8502</v>
      </c>
      <c r="E3619" s="290" t="s">
        <v>9404</v>
      </c>
    </row>
    <row r="3620" spans="1:5">
      <c r="A3620" s="265" t="str">
        <f t="shared" si="56"/>
        <v>38370</v>
      </c>
      <c r="B3620" s="265">
        <v>38370</v>
      </c>
      <c r="C3620" s="265" t="s">
        <v>20991</v>
      </c>
      <c r="D3620" s="265" t="s">
        <v>8502</v>
      </c>
      <c r="E3620" s="290" t="s">
        <v>9404</v>
      </c>
    </row>
    <row r="3621" spans="1:5">
      <c r="A3621" s="265" t="str">
        <f t="shared" si="56"/>
        <v>38372</v>
      </c>
      <c r="B3621" s="265">
        <v>38372</v>
      </c>
      <c r="C3621" s="265" t="s">
        <v>20992</v>
      </c>
      <c r="D3621" s="265" t="s">
        <v>8502</v>
      </c>
      <c r="E3621" s="290" t="s">
        <v>15596</v>
      </c>
    </row>
    <row r="3622" spans="1:5">
      <c r="A3622" s="265" t="str">
        <f t="shared" si="56"/>
        <v>38374</v>
      </c>
      <c r="B3622" s="265">
        <v>38374</v>
      </c>
      <c r="C3622" s="265" t="s">
        <v>20014</v>
      </c>
      <c r="D3622" s="265" t="s">
        <v>8502</v>
      </c>
      <c r="E3622" s="290" t="s">
        <v>27325</v>
      </c>
    </row>
    <row r="3623" spans="1:5">
      <c r="A3623" s="265" t="str">
        <f t="shared" si="56"/>
        <v>38376</v>
      </c>
      <c r="B3623" s="265">
        <v>38376</v>
      </c>
      <c r="C3623" s="265" t="s">
        <v>23120</v>
      </c>
      <c r="D3623" s="265" t="s">
        <v>8502</v>
      </c>
      <c r="E3623" s="290" t="s">
        <v>26299</v>
      </c>
    </row>
    <row r="3624" spans="1:5">
      <c r="A3624" s="265" t="str">
        <f t="shared" si="56"/>
        <v>38377</v>
      </c>
      <c r="B3624" s="265">
        <v>38377</v>
      </c>
      <c r="C3624" s="265" t="s">
        <v>23119</v>
      </c>
      <c r="D3624" s="265" t="s">
        <v>8502</v>
      </c>
      <c r="E3624" s="290" t="s">
        <v>27326</v>
      </c>
    </row>
    <row r="3625" spans="1:5">
      <c r="A3625" s="265" t="str">
        <f t="shared" si="56"/>
        <v>38379</v>
      </c>
      <c r="B3625" s="265">
        <v>38379</v>
      </c>
      <c r="C3625" s="265" t="s">
        <v>23263</v>
      </c>
      <c r="D3625" s="265" t="s">
        <v>8510</v>
      </c>
      <c r="E3625" s="290" t="s">
        <v>27327</v>
      </c>
    </row>
    <row r="3626" spans="1:5">
      <c r="A3626" s="265" t="str">
        <f t="shared" si="56"/>
        <v>38380</v>
      </c>
      <c r="B3626" s="265">
        <v>38380</v>
      </c>
      <c r="C3626" s="265" t="s">
        <v>21296</v>
      </c>
      <c r="D3626" s="265" t="s">
        <v>8502</v>
      </c>
      <c r="E3626" s="290" t="s">
        <v>16460</v>
      </c>
    </row>
    <row r="3627" spans="1:5">
      <c r="A3627" s="265" t="str">
        <f t="shared" si="56"/>
        <v>38381</v>
      </c>
      <c r="B3627" s="265">
        <v>38381</v>
      </c>
      <c r="C3627" s="265" t="s">
        <v>19539</v>
      </c>
      <c r="D3627" s="265" t="s">
        <v>8502</v>
      </c>
      <c r="E3627" s="290" t="s">
        <v>24998</v>
      </c>
    </row>
    <row r="3628" spans="1:5">
      <c r="A3628" s="265" t="str">
        <f t="shared" si="56"/>
        <v>38382</v>
      </c>
      <c r="B3628" s="265">
        <v>38382</v>
      </c>
      <c r="C3628" s="265" t="s">
        <v>22023</v>
      </c>
      <c r="D3628" s="265" t="s">
        <v>8502</v>
      </c>
      <c r="E3628" s="290" t="s">
        <v>27328</v>
      </c>
    </row>
    <row r="3629" spans="1:5">
      <c r="A3629" s="265" t="str">
        <f t="shared" si="56"/>
        <v>38383</v>
      </c>
      <c r="B3629" s="265">
        <v>38383</v>
      </c>
      <c r="C3629" s="265" t="s">
        <v>22024</v>
      </c>
      <c r="D3629" s="265" t="s">
        <v>8502</v>
      </c>
      <c r="E3629" s="290" t="s">
        <v>18062</v>
      </c>
    </row>
    <row r="3630" spans="1:5">
      <c r="A3630" s="265" t="str">
        <f t="shared" si="56"/>
        <v>38384</v>
      </c>
      <c r="B3630" s="265">
        <v>38384</v>
      </c>
      <c r="C3630" s="265" t="s">
        <v>21311</v>
      </c>
      <c r="D3630" s="265" t="s">
        <v>8502</v>
      </c>
      <c r="E3630" s="290" t="s">
        <v>27329</v>
      </c>
    </row>
    <row r="3631" spans="1:5">
      <c r="A3631" s="265" t="str">
        <f t="shared" si="56"/>
        <v>38385</v>
      </c>
      <c r="B3631" s="265">
        <v>38385</v>
      </c>
      <c r="C3631" s="265" t="s">
        <v>22521</v>
      </c>
      <c r="D3631" s="265" t="s">
        <v>8502</v>
      </c>
      <c r="E3631" s="290" t="s">
        <v>18948</v>
      </c>
    </row>
    <row r="3632" spans="1:5">
      <c r="A3632" s="265" t="str">
        <f t="shared" si="56"/>
        <v>38386</v>
      </c>
      <c r="B3632" s="265">
        <v>38386</v>
      </c>
      <c r="C3632" s="265" t="s">
        <v>22873</v>
      </c>
      <c r="D3632" s="265" t="s">
        <v>8502</v>
      </c>
      <c r="E3632" s="290" t="s">
        <v>9241</v>
      </c>
    </row>
    <row r="3633" spans="1:5">
      <c r="A3633" s="265" t="str">
        <f t="shared" si="56"/>
        <v>38390</v>
      </c>
      <c r="B3633" s="265">
        <v>38390</v>
      </c>
      <c r="C3633" s="265" t="s">
        <v>23313</v>
      </c>
      <c r="D3633" s="265" t="s">
        <v>8502</v>
      </c>
      <c r="E3633" s="290" t="s">
        <v>13485</v>
      </c>
    </row>
    <row r="3634" spans="1:5">
      <c r="A3634" s="265" t="str">
        <f t="shared" si="56"/>
        <v>38392</v>
      </c>
      <c r="B3634" s="265">
        <v>38392</v>
      </c>
      <c r="C3634" s="265" t="s">
        <v>23111</v>
      </c>
      <c r="D3634" s="265" t="s">
        <v>8502</v>
      </c>
      <c r="E3634" s="290" t="s">
        <v>18052</v>
      </c>
    </row>
    <row r="3635" spans="1:5">
      <c r="A3635" s="265" t="str">
        <f t="shared" si="56"/>
        <v>38393</v>
      </c>
      <c r="B3635" s="265">
        <v>38393</v>
      </c>
      <c r="C3635" s="265" t="s">
        <v>23312</v>
      </c>
      <c r="D3635" s="265" t="s">
        <v>8502</v>
      </c>
      <c r="E3635" s="290" t="s">
        <v>8899</v>
      </c>
    </row>
    <row r="3636" spans="1:5">
      <c r="A3636" s="265" t="str">
        <f t="shared" si="56"/>
        <v>38394</v>
      </c>
      <c r="B3636" s="265">
        <v>38394</v>
      </c>
      <c r="C3636" s="265" t="s">
        <v>21917</v>
      </c>
      <c r="D3636" s="265" t="s">
        <v>8502</v>
      </c>
      <c r="E3636" s="290" t="s">
        <v>27330</v>
      </c>
    </row>
    <row r="3637" spans="1:5">
      <c r="A3637" s="265" t="str">
        <f t="shared" si="56"/>
        <v>38395</v>
      </c>
      <c r="B3637" s="265">
        <v>38395</v>
      </c>
      <c r="C3637" s="265" t="s">
        <v>19617</v>
      </c>
      <c r="D3637" s="265" t="s">
        <v>8502</v>
      </c>
      <c r="E3637" s="290" t="s">
        <v>9897</v>
      </c>
    </row>
    <row r="3638" spans="1:5">
      <c r="A3638" s="265" t="str">
        <f t="shared" si="56"/>
        <v>38396</v>
      </c>
      <c r="B3638" s="265">
        <v>38396</v>
      </c>
      <c r="C3638" s="265" t="s">
        <v>23346</v>
      </c>
      <c r="D3638" s="265" t="s">
        <v>8502</v>
      </c>
      <c r="E3638" s="290" t="s">
        <v>27331</v>
      </c>
    </row>
    <row r="3639" spans="1:5">
      <c r="A3639" s="265" t="str">
        <f t="shared" si="56"/>
        <v>38399</v>
      </c>
      <c r="B3639" s="265">
        <v>38399</v>
      </c>
      <c r="C3639" s="265" t="s">
        <v>19660</v>
      </c>
      <c r="D3639" s="265" t="s">
        <v>8502</v>
      </c>
      <c r="E3639" s="290" t="s">
        <v>27332</v>
      </c>
    </row>
    <row r="3640" spans="1:5">
      <c r="A3640" s="265" t="str">
        <f t="shared" si="56"/>
        <v>38400</v>
      </c>
      <c r="B3640" s="265">
        <v>38400</v>
      </c>
      <c r="C3640" s="265" t="s">
        <v>24555</v>
      </c>
      <c r="D3640" s="265" t="s">
        <v>8502</v>
      </c>
      <c r="E3640" s="290" t="s">
        <v>17423</v>
      </c>
    </row>
    <row r="3641" spans="1:5">
      <c r="A3641" s="265" t="str">
        <f t="shared" si="56"/>
        <v>38401</v>
      </c>
      <c r="B3641" s="265">
        <v>38401</v>
      </c>
      <c r="C3641" s="265" t="s">
        <v>23298</v>
      </c>
      <c r="D3641" s="265" t="s">
        <v>8502</v>
      </c>
      <c r="E3641" s="290" t="s">
        <v>9360</v>
      </c>
    </row>
    <row r="3642" spans="1:5">
      <c r="A3642" s="265" t="str">
        <f t="shared" si="56"/>
        <v>38402</v>
      </c>
      <c r="B3642" s="265">
        <v>38402</v>
      </c>
      <c r="C3642" s="265" t="s">
        <v>22679</v>
      </c>
      <c r="D3642" s="265" t="s">
        <v>8502</v>
      </c>
      <c r="E3642" s="290" t="s">
        <v>8969</v>
      </c>
    </row>
    <row r="3643" spans="1:5">
      <c r="A3643" s="265" t="str">
        <f t="shared" si="56"/>
        <v>38403</v>
      </c>
      <c r="B3643" s="265">
        <v>38403</v>
      </c>
      <c r="C3643" s="265" t="s">
        <v>21221</v>
      </c>
      <c r="D3643" s="265" t="s">
        <v>8502</v>
      </c>
      <c r="E3643" s="290" t="s">
        <v>21086</v>
      </c>
    </row>
    <row r="3644" spans="1:5">
      <c r="A3644" s="265" t="str">
        <f t="shared" si="56"/>
        <v>38404</v>
      </c>
      <c r="B3644" s="265">
        <v>38404</v>
      </c>
      <c r="C3644" s="265" t="s">
        <v>20439</v>
      </c>
      <c r="D3644" s="265" t="s">
        <v>8591</v>
      </c>
      <c r="E3644" s="290" t="s">
        <v>25484</v>
      </c>
    </row>
    <row r="3645" spans="1:5">
      <c r="A3645" s="265" t="str">
        <f t="shared" si="56"/>
        <v>38405</v>
      </c>
      <c r="B3645" s="265">
        <v>38405</v>
      </c>
      <c r="C3645" s="265" t="s">
        <v>20444</v>
      </c>
      <c r="D3645" s="265" t="s">
        <v>8591</v>
      </c>
      <c r="E3645" s="290" t="s">
        <v>27333</v>
      </c>
    </row>
    <row r="3646" spans="1:5">
      <c r="A3646" s="265" t="str">
        <f t="shared" si="56"/>
        <v>38406</v>
      </c>
      <c r="B3646" s="265">
        <v>38406</v>
      </c>
      <c r="C3646" s="265" t="s">
        <v>20448</v>
      </c>
      <c r="D3646" s="265" t="s">
        <v>8591</v>
      </c>
      <c r="E3646" s="290" t="s">
        <v>27334</v>
      </c>
    </row>
    <row r="3647" spans="1:5">
      <c r="A3647" s="265" t="str">
        <f t="shared" si="56"/>
        <v>38408</v>
      </c>
      <c r="B3647" s="265">
        <v>38408</v>
      </c>
      <c r="C3647" s="265" t="s">
        <v>20445</v>
      </c>
      <c r="D3647" s="265" t="s">
        <v>8591</v>
      </c>
      <c r="E3647" s="290" t="s">
        <v>27335</v>
      </c>
    </row>
    <row r="3648" spans="1:5">
      <c r="A3648" s="265" t="str">
        <f t="shared" si="56"/>
        <v>38409</v>
      </c>
      <c r="B3648" s="265">
        <v>38409</v>
      </c>
      <c r="C3648" s="265" t="s">
        <v>20449</v>
      </c>
      <c r="D3648" s="265" t="s">
        <v>8591</v>
      </c>
      <c r="E3648" s="290" t="s">
        <v>27336</v>
      </c>
    </row>
    <row r="3649" spans="1:5">
      <c r="A3649" s="265" t="str">
        <f t="shared" si="56"/>
        <v>38410</v>
      </c>
      <c r="B3649" s="265">
        <v>38410</v>
      </c>
      <c r="C3649" s="265" t="s">
        <v>22818</v>
      </c>
      <c r="D3649" s="265" t="s">
        <v>8502</v>
      </c>
      <c r="E3649" s="290" t="s">
        <v>27337</v>
      </c>
    </row>
    <row r="3650" spans="1:5">
      <c r="A3650" s="265" t="str">
        <f t="shared" si="56"/>
        <v>38411</v>
      </c>
      <c r="B3650" s="265">
        <v>38411</v>
      </c>
      <c r="C3650" s="265" t="s">
        <v>21105</v>
      </c>
      <c r="D3650" s="265" t="s">
        <v>8502</v>
      </c>
      <c r="E3650" s="290" t="s">
        <v>27338</v>
      </c>
    </row>
    <row r="3651" spans="1:5">
      <c r="A3651" s="265" t="str">
        <f t="shared" ref="A3651:A3714" si="57">IF(ISERROR(SEARCH("/",B3651)=6),TRIM(CLEAN(B3651)),IF(SEARCH("/",B3651)=6,IF(LEN(TRIM(CLEAN(B3651)))=7,LEFT(TRIM(CLEAN(B3651)),6)&amp;"00"&amp;RIGHT(TRIM(CLEAN(B3651)),1),LEFT(TRIM(CLEAN(B3651)),6)&amp;"0"&amp;RIGHT(TRIM(CLEAN(B3651)),2)),TRIM(CLEAN(B3651))))</f>
        <v>38412</v>
      </c>
      <c r="B3651" s="265">
        <v>38412</v>
      </c>
      <c r="C3651" s="265" t="s">
        <v>21669</v>
      </c>
      <c r="D3651" s="265" t="s">
        <v>8502</v>
      </c>
      <c r="E3651" s="290" t="s">
        <v>27339</v>
      </c>
    </row>
    <row r="3652" spans="1:5">
      <c r="A3652" s="265" t="str">
        <f t="shared" si="57"/>
        <v>38413</v>
      </c>
      <c r="B3652" s="265">
        <v>38413</v>
      </c>
      <c r="C3652" s="265" t="s">
        <v>22028</v>
      </c>
      <c r="D3652" s="265" t="s">
        <v>8502</v>
      </c>
      <c r="E3652" s="290" t="s">
        <v>27340</v>
      </c>
    </row>
    <row r="3653" spans="1:5">
      <c r="A3653" s="265" t="str">
        <f t="shared" si="57"/>
        <v>38414</v>
      </c>
      <c r="B3653" s="265">
        <v>38414</v>
      </c>
      <c r="C3653" s="265" t="s">
        <v>23896</v>
      </c>
      <c r="D3653" s="265" t="s">
        <v>8502</v>
      </c>
      <c r="E3653" s="290" t="s">
        <v>27341</v>
      </c>
    </row>
    <row r="3654" spans="1:5">
      <c r="A3654" s="265" t="str">
        <f t="shared" si="57"/>
        <v>38415</v>
      </c>
      <c r="B3654" s="265">
        <v>38415</v>
      </c>
      <c r="C3654" s="265" t="s">
        <v>23895</v>
      </c>
      <c r="D3654" s="265" t="s">
        <v>8502</v>
      </c>
      <c r="E3654" s="290" t="s">
        <v>27342</v>
      </c>
    </row>
    <row r="3655" spans="1:5">
      <c r="A3655" s="265" t="str">
        <f t="shared" si="57"/>
        <v>38418</v>
      </c>
      <c r="B3655" s="265">
        <v>38418</v>
      </c>
      <c r="C3655" s="265" t="s">
        <v>19816</v>
      </c>
      <c r="D3655" s="265" t="s">
        <v>8502</v>
      </c>
      <c r="E3655" s="290" t="s">
        <v>11731</v>
      </c>
    </row>
    <row r="3656" spans="1:5">
      <c r="A3656" s="265" t="str">
        <f t="shared" si="57"/>
        <v>38421</v>
      </c>
      <c r="B3656" s="265">
        <v>38421</v>
      </c>
      <c r="C3656" s="265" t="s">
        <v>20797</v>
      </c>
      <c r="D3656" s="265" t="s">
        <v>8502</v>
      </c>
      <c r="E3656" s="290" t="s">
        <v>17183</v>
      </c>
    </row>
    <row r="3657" spans="1:5">
      <c r="A3657" s="265" t="str">
        <f t="shared" si="57"/>
        <v>38422</v>
      </c>
      <c r="B3657" s="265">
        <v>38422</v>
      </c>
      <c r="C3657" s="265" t="s">
        <v>20798</v>
      </c>
      <c r="D3657" s="265" t="s">
        <v>8502</v>
      </c>
      <c r="E3657" s="290" t="s">
        <v>16992</v>
      </c>
    </row>
    <row r="3658" spans="1:5">
      <c r="A3658" s="265" t="str">
        <f t="shared" si="57"/>
        <v>38423</v>
      </c>
      <c r="B3658" s="265">
        <v>38423</v>
      </c>
      <c r="C3658" s="265" t="s">
        <v>20796</v>
      </c>
      <c r="D3658" s="265" t="s">
        <v>8502</v>
      </c>
      <c r="E3658" s="290" t="s">
        <v>18730</v>
      </c>
    </row>
    <row r="3659" spans="1:5">
      <c r="A3659" s="265" t="str">
        <f t="shared" si="57"/>
        <v>38426</v>
      </c>
      <c r="B3659" s="265">
        <v>38426</v>
      </c>
      <c r="C3659" s="265" t="s">
        <v>20795</v>
      </c>
      <c r="D3659" s="265" t="s">
        <v>8502</v>
      </c>
      <c r="E3659" s="290" t="s">
        <v>19484</v>
      </c>
    </row>
    <row r="3660" spans="1:5">
      <c r="A3660" s="265" t="str">
        <f t="shared" si="57"/>
        <v>38428</v>
      </c>
      <c r="B3660" s="265">
        <v>38428</v>
      </c>
      <c r="C3660" s="265" t="s">
        <v>20588</v>
      </c>
      <c r="D3660" s="265" t="s">
        <v>8502</v>
      </c>
      <c r="E3660" s="290" t="s">
        <v>27343</v>
      </c>
    </row>
    <row r="3661" spans="1:5">
      <c r="A3661" s="265" t="str">
        <f t="shared" si="57"/>
        <v>38429</v>
      </c>
      <c r="B3661" s="265">
        <v>38429</v>
      </c>
      <c r="C3661" s="265" t="s">
        <v>21711</v>
      </c>
      <c r="D3661" s="265" t="s">
        <v>8502</v>
      </c>
      <c r="E3661" s="290" t="s">
        <v>9451</v>
      </c>
    </row>
    <row r="3662" spans="1:5">
      <c r="A3662" s="265" t="str">
        <f t="shared" si="57"/>
        <v>38430</v>
      </c>
      <c r="B3662" s="265">
        <v>38430</v>
      </c>
      <c r="C3662" s="265" t="s">
        <v>21713</v>
      </c>
      <c r="D3662" s="265" t="s">
        <v>8502</v>
      </c>
      <c r="E3662" s="290" t="s">
        <v>11969</v>
      </c>
    </row>
    <row r="3663" spans="1:5">
      <c r="A3663" s="265" t="str">
        <f t="shared" si="57"/>
        <v>38431</v>
      </c>
      <c r="B3663" s="265">
        <v>38431</v>
      </c>
      <c r="C3663" s="265" t="s">
        <v>21712</v>
      </c>
      <c r="D3663" s="265" t="s">
        <v>8502</v>
      </c>
      <c r="E3663" s="290" t="s">
        <v>9219</v>
      </c>
    </row>
    <row r="3664" spans="1:5">
      <c r="A3664" s="265" t="str">
        <f t="shared" si="57"/>
        <v>38433</v>
      </c>
      <c r="B3664" s="265">
        <v>38433</v>
      </c>
      <c r="C3664" s="265" t="s">
        <v>21716</v>
      </c>
      <c r="D3664" s="265" t="s">
        <v>8502</v>
      </c>
      <c r="E3664" s="290" t="s">
        <v>16457</v>
      </c>
    </row>
    <row r="3665" spans="1:5">
      <c r="A3665" s="265" t="str">
        <f t="shared" si="57"/>
        <v>38434</v>
      </c>
      <c r="B3665" s="265">
        <v>38434</v>
      </c>
      <c r="C3665" s="265" t="s">
        <v>21720</v>
      </c>
      <c r="D3665" s="265" t="s">
        <v>8502</v>
      </c>
      <c r="E3665" s="290" t="s">
        <v>8721</v>
      </c>
    </row>
    <row r="3666" spans="1:5">
      <c r="A3666" s="265" t="str">
        <f t="shared" si="57"/>
        <v>38435</v>
      </c>
      <c r="B3666" s="265">
        <v>38435</v>
      </c>
      <c r="C3666" s="265" t="s">
        <v>21721</v>
      </c>
      <c r="D3666" s="265" t="s">
        <v>8502</v>
      </c>
      <c r="E3666" s="290" t="s">
        <v>8851</v>
      </c>
    </row>
    <row r="3667" spans="1:5">
      <c r="A3667" s="265" t="str">
        <f t="shared" si="57"/>
        <v>38436</v>
      </c>
      <c r="B3667" s="265">
        <v>38436</v>
      </c>
      <c r="C3667" s="265" t="s">
        <v>21722</v>
      </c>
      <c r="D3667" s="265" t="s">
        <v>8502</v>
      </c>
      <c r="E3667" s="290" t="s">
        <v>8888</v>
      </c>
    </row>
    <row r="3668" spans="1:5">
      <c r="A3668" s="265" t="str">
        <f t="shared" si="57"/>
        <v>38437</v>
      </c>
      <c r="B3668" s="265">
        <v>38437</v>
      </c>
      <c r="C3668" s="265" t="s">
        <v>21723</v>
      </c>
      <c r="D3668" s="265" t="s">
        <v>8502</v>
      </c>
      <c r="E3668" s="290" t="s">
        <v>25050</v>
      </c>
    </row>
    <row r="3669" spans="1:5">
      <c r="A3669" s="265" t="str">
        <f t="shared" si="57"/>
        <v>38438</v>
      </c>
      <c r="B3669" s="265">
        <v>38438</v>
      </c>
      <c r="C3669" s="265" t="s">
        <v>21725</v>
      </c>
      <c r="D3669" s="265" t="s">
        <v>8502</v>
      </c>
      <c r="E3669" s="290" t="s">
        <v>25686</v>
      </c>
    </row>
    <row r="3670" spans="1:5">
      <c r="A3670" s="265" t="str">
        <f t="shared" si="57"/>
        <v>38439</v>
      </c>
      <c r="B3670" s="265">
        <v>38439</v>
      </c>
      <c r="C3670" s="265" t="s">
        <v>21726</v>
      </c>
      <c r="D3670" s="265" t="s">
        <v>8502</v>
      </c>
      <c r="E3670" s="290" t="s">
        <v>27344</v>
      </c>
    </row>
    <row r="3671" spans="1:5">
      <c r="A3671" s="265" t="str">
        <f t="shared" si="57"/>
        <v>38440</v>
      </c>
      <c r="B3671" s="265">
        <v>38440</v>
      </c>
      <c r="C3671" s="265" t="s">
        <v>21717</v>
      </c>
      <c r="D3671" s="265" t="s">
        <v>8502</v>
      </c>
      <c r="E3671" s="290" t="s">
        <v>27345</v>
      </c>
    </row>
    <row r="3672" spans="1:5">
      <c r="A3672" s="265" t="str">
        <f t="shared" si="57"/>
        <v>38441</v>
      </c>
      <c r="B3672" s="265">
        <v>38441</v>
      </c>
      <c r="C3672" s="265" t="s">
        <v>22284</v>
      </c>
      <c r="D3672" s="265" t="s">
        <v>8502</v>
      </c>
      <c r="E3672" s="290" t="s">
        <v>16503</v>
      </c>
    </row>
    <row r="3673" spans="1:5">
      <c r="A3673" s="265" t="str">
        <f t="shared" si="57"/>
        <v>38442</v>
      </c>
      <c r="B3673" s="265">
        <v>38442</v>
      </c>
      <c r="C3673" s="265" t="s">
        <v>22285</v>
      </c>
      <c r="D3673" s="265" t="s">
        <v>8502</v>
      </c>
      <c r="E3673" s="290" t="s">
        <v>9237</v>
      </c>
    </row>
    <row r="3674" spans="1:5">
      <c r="A3674" s="265" t="str">
        <f t="shared" si="57"/>
        <v>38443</v>
      </c>
      <c r="B3674" s="265">
        <v>38443</v>
      </c>
      <c r="C3674" s="265" t="s">
        <v>22286</v>
      </c>
      <c r="D3674" s="265" t="s">
        <v>8502</v>
      </c>
      <c r="E3674" s="290" t="s">
        <v>8637</v>
      </c>
    </row>
    <row r="3675" spans="1:5">
      <c r="A3675" s="265" t="str">
        <f t="shared" si="57"/>
        <v>38444</v>
      </c>
      <c r="B3675" s="265">
        <v>38444</v>
      </c>
      <c r="C3675" s="265" t="s">
        <v>22287</v>
      </c>
      <c r="D3675" s="265" t="s">
        <v>8502</v>
      </c>
      <c r="E3675" s="290" t="s">
        <v>9385</v>
      </c>
    </row>
    <row r="3676" spans="1:5">
      <c r="A3676" s="265" t="str">
        <f t="shared" si="57"/>
        <v>38445</v>
      </c>
      <c r="B3676" s="265">
        <v>38445</v>
      </c>
      <c r="C3676" s="265" t="s">
        <v>22288</v>
      </c>
      <c r="D3676" s="265" t="s">
        <v>8502</v>
      </c>
      <c r="E3676" s="290" t="s">
        <v>19905</v>
      </c>
    </row>
    <row r="3677" spans="1:5">
      <c r="A3677" s="265" t="str">
        <f t="shared" si="57"/>
        <v>38446</v>
      </c>
      <c r="B3677" s="265">
        <v>38446</v>
      </c>
      <c r="C3677" s="265" t="s">
        <v>22289</v>
      </c>
      <c r="D3677" s="265" t="s">
        <v>8502</v>
      </c>
      <c r="E3677" s="290" t="s">
        <v>27346</v>
      </c>
    </row>
    <row r="3678" spans="1:5">
      <c r="A3678" s="265" t="str">
        <f t="shared" si="57"/>
        <v>38447</v>
      </c>
      <c r="B3678" s="265">
        <v>38447</v>
      </c>
      <c r="C3678" s="265" t="s">
        <v>22280</v>
      </c>
      <c r="D3678" s="265" t="s">
        <v>8502</v>
      </c>
      <c r="E3678" s="290" t="s">
        <v>27347</v>
      </c>
    </row>
    <row r="3679" spans="1:5">
      <c r="A3679" s="265" t="str">
        <f t="shared" si="57"/>
        <v>38448</v>
      </c>
      <c r="B3679" s="265">
        <v>38448</v>
      </c>
      <c r="C3679" s="265" t="s">
        <v>23556</v>
      </c>
      <c r="D3679" s="265" t="s">
        <v>8502</v>
      </c>
      <c r="E3679" s="290" t="s">
        <v>23557</v>
      </c>
    </row>
    <row r="3680" spans="1:5">
      <c r="A3680" s="265" t="str">
        <f t="shared" si="57"/>
        <v>38454</v>
      </c>
      <c r="B3680" s="265">
        <v>38454</v>
      </c>
      <c r="C3680" s="265" t="s">
        <v>23655</v>
      </c>
      <c r="D3680" s="265" t="s">
        <v>8502</v>
      </c>
      <c r="E3680" s="290" t="s">
        <v>16068</v>
      </c>
    </row>
    <row r="3681" spans="1:5">
      <c r="A3681" s="265" t="str">
        <f t="shared" si="57"/>
        <v>38455</v>
      </c>
      <c r="B3681" s="265">
        <v>38455</v>
      </c>
      <c r="C3681" s="265" t="s">
        <v>23656</v>
      </c>
      <c r="D3681" s="265" t="s">
        <v>8502</v>
      </c>
      <c r="E3681" s="290" t="s">
        <v>9343</v>
      </c>
    </row>
    <row r="3682" spans="1:5">
      <c r="A3682" s="265" t="str">
        <f t="shared" si="57"/>
        <v>38456</v>
      </c>
      <c r="B3682" s="265">
        <v>38456</v>
      </c>
      <c r="C3682" s="265" t="s">
        <v>23662</v>
      </c>
      <c r="D3682" s="265" t="s">
        <v>8502</v>
      </c>
      <c r="E3682" s="290" t="s">
        <v>9848</v>
      </c>
    </row>
    <row r="3683" spans="1:5">
      <c r="A3683" s="265" t="str">
        <f t="shared" si="57"/>
        <v>38457</v>
      </c>
      <c r="B3683" s="265">
        <v>38457</v>
      </c>
      <c r="C3683" s="265" t="s">
        <v>23663</v>
      </c>
      <c r="D3683" s="265" t="s">
        <v>8502</v>
      </c>
      <c r="E3683" s="290" t="s">
        <v>11399</v>
      </c>
    </row>
    <row r="3684" spans="1:5">
      <c r="A3684" s="265" t="str">
        <f t="shared" si="57"/>
        <v>38458</v>
      </c>
      <c r="B3684" s="265">
        <v>38458</v>
      </c>
      <c r="C3684" s="265" t="s">
        <v>23664</v>
      </c>
      <c r="D3684" s="265" t="s">
        <v>8502</v>
      </c>
      <c r="E3684" s="290" t="s">
        <v>16370</v>
      </c>
    </row>
    <row r="3685" spans="1:5">
      <c r="A3685" s="265" t="str">
        <f t="shared" si="57"/>
        <v>38459</v>
      </c>
      <c r="B3685" s="265">
        <v>38459</v>
      </c>
      <c r="C3685" s="265" t="s">
        <v>23665</v>
      </c>
      <c r="D3685" s="265" t="s">
        <v>8502</v>
      </c>
      <c r="E3685" s="290" t="s">
        <v>17555</v>
      </c>
    </row>
    <row r="3686" spans="1:5">
      <c r="A3686" s="265" t="str">
        <f t="shared" si="57"/>
        <v>38460</v>
      </c>
      <c r="B3686" s="265">
        <v>38460</v>
      </c>
      <c r="C3686" s="265" t="s">
        <v>23666</v>
      </c>
      <c r="D3686" s="265" t="s">
        <v>8502</v>
      </c>
      <c r="E3686" s="290" t="s">
        <v>25457</v>
      </c>
    </row>
    <row r="3687" spans="1:5">
      <c r="A3687" s="265" t="str">
        <f t="shared" si="57"/>
        <v>38461</v>
      </c>
      <c r="B3687" s="265">
        <v>38461</v>
      </c>
      <c r="C3687" s="265" t="s">
        <v>23667</v>
      </c>
      <c r="D3687" s="265" t="s">
        <v>8502</v>
      </c>
      <c r="E3687" s="290" t="s">
        <v>27348</v>
      </c>
    </row>
    <row r="3688" spans="1:5">
      <c r="A3688" s="265" t="str">
        <f t="shared" si="57"/>
        <v>38462</v>
      </c>
      <c r="B3688" s="265">
        <v>38462</v>
      </c>
      <c r="C3688" s="265" t="s">
        <v>23657</v>
      </c>
      <c r="D3688" s="265" t="s">
        <v>8502</v>
      </c>
      <c r="E3688" s="290" t="s">
        <v>27349</v>
      </c>
    </row>
    <row r="3689" spans="1:5">
      <c r="A3689" s="265" t="str">
        <f t="shared" si="57"/>
        <v>38463</v>
      </c>
      <c r="B3689" s="265">
        <v>38463</v>
      </c>
      <c r="C3689" s="265" t="s">
        <v>22417</v>
      </c>
      <c r="D3689" s="265" t="s">
        <v>8502</v>
      </c>
      <c r="E3689" s="290" t="s">
        <v>9123</v>
      </c>
    </row>
    <row r="3690" spans="1:5">
      <c r="A3690" s="265" t="str">
        <f t="shared" si="57"/>
        <v>38464</v>
      </c>
      <c r="B3690" s="265">
        <v>38464</v>
      </c>
      <c r="C3690" s="265" t="s">
        <v>20441</v>
      </c>
      <c r="D3690" s="265" t="s">
        <v>8591</v>
      </c>
      <c r="E3690" s="290" t="s">
        <v>27350</v>
      </c>
    </row>
    <row r="3691" spans="1:5">
      <c r="A3691" s="265" t="str">
        <f t="shared" si="57"/>
        <v>38465</v>
      </c>
      <c r="B3691" s="265">
        <v>38465</v>
      </c>
      <c r="C3691" s="265" t="s">
        <v>23451</v>
      </c>
      <c r="D3691" s="265" t="s">
        <v>8502</v>
      </c>
      <c r="E3691" s="290" t="s">
        <v>20412</v>
      </c>
    </row>
    <row r="3692" spans="1:5">
      <c r="A3692" s="265" t="str">
        <f t="shared" si="57"/>
        <v>38467</v>
      </c>
      <c r="B3692" s="265">
        <v>38467</v>
      </c>
      <c r="C3692" s="265" t="s">
        <v>19283</v>
      </c>
      <c r="D3692" s="265" t="s">
        <v>8502</v>
      </c>
      <c r="E3692" s="290" t="s">
        <v>17496</v>
      </c>
    </row>
    <row r="3693" spans="1:5">
      <c r="A3693" s="265" t="str">
        <f t="shared" si="57"/>
        <v>38468</v>
      </c>
      <c r="B3693" s="265">
        <v>38468</v>
      </c>
      <c r="C3693" s="265" t="s">
        <v>19284</v>
      </c>
      <c r="D3693" s="265" t="s">
        <v>8502</v>
      </c>
      <c r="E3693" s="290" t="s">
        <v>27351</v>
      </c>
    </row>
    <row r="3694" spans="1:5">
      <c r="A3694" s="265" t="str">
        <f t="shared" si="57"/>
        <v>38469</v>
      </c>
      <c r="B3694" s="265">
        <v>38469</v>
      </c>
      <c r="C3694" s="265" t="s">
        <v>19282</v>
      </c>
      <c r="D3694" s="265" t="s">
        <v>8502</v>
      </c>
      <c r="E3694" s="290" t="s">
        <v>27352</v>
      </c>
    </row>
    <row r="3695" spans="1:5">
      <c r="A3695" s="265" t="str">
        <f t="shared" si="57"/>
        <v>38470</v>
      </c>
      <c r="B3695" s="265">
        <v>38470</v>
      </c>
      <c r="C3695" s="265" t="s">
        <v>19280</v>
      </c>
      <c r="D3695" s="265" t="s">
        <v>8502</v>
      </c>
      <c r="E3695" s="290" t="s">
        <v>16393</v>
      </c>
    </row>
    <row r="3696" spans="1:5">
      <c r="A3696" s="265" t="str">
        <f t="shared" si="57"/>
        <v>38471</v>
      </c>
      <c r="B3696" s="265">
        <v>38471</v>
      </c>
      <c r="C3696" s="265" t="s">
        <v>19285</v>
      </c>
      <c r="D3696" s="265" t="s">
        <v>8502</v>
      </c>
      <c r="E3696" s="290" t="s">
        <v>27353</v>
      </c>
    </row>
    <row r="3697" spans="1:5">
      <c r="A3697" s="265" t="str">
        <f t="shared" si="57"/>
        <v>38473</v>
      </c>
      <c r="B3697" s="265">
        <v>38473</v>
      </c>
      <c r="C3697" s="265" t="s">
        <v>22346</v>
      </c>
      <c r="D3697" s="265" t="s">
        <v>8502</v>
      </c>
      <c r="E3697" s="290" t="s">
        <v>27354</v>
      </c>
    </row>
    <row r="3698" spans="1:5">
      <c r="A3698" s="265" t="str">
        <f t="shared" si="57"/>
        <v>38474</v>
      </c>
      <c r="B3698" s="265">
        <v>38474</v>
      </c>
      <c r="C3698" s="265" t="s">
        <v>21320</v>
      </c>
      <c r="D3698" s="265" t="s">
        <v>8502</v>
      </c>
      <c r="E3698" s="290" t="s">
        <v>27355</v>
      </c>
    </row>
    <row r="3699" spans="1:5">
      <c r="A3699" s="265" t="str">
        <f t="shared" si="57"/>
        <v>38475</v>
      </c>
      <c r="B3699" s="265">
        <v>38475</v>
      </c>
      <c r="C3699" s="265" t="s">
        <v>21319</v>
      </c>
      <c r="D3699" s="265" t="s">
        <v>8502</v>
      </c>
      <c r="E3699" s="290" t="s">
        <v>23586</v>
      </c>
    </row>
    <row r="3700" spans="1:5">
      <c r="A3700" s="265" t="str">
        <f t="shared" si="57"/>
        <v>38476</v>
      </c>
      <c r="B3700" s="265">
        <v>38476</v>
      </c>
      <c r="C3700" s="265" t="s">
        <v>21249</v>
      </c>
      <c r="D3700" s="265" t="s">
        <v>8502</v>
      </c>
      <c r="E3700" s="290" t="s">
        <v>27356</v>
      </c>
    </row>
    <row r="3701" spans="1:5">
      <c r="A3701" s="265" t="str">
        <f t="shared" si="57"/>
        <v>38477</v>
      </c>
      <c r="B3701" s="265">
        <v>38477</v>
      </c>
      <c r="C3701" s="265" t="s">
        <v>21250</v>
      </c>
      <c r="D3701" s="265" t="s">
        <v>8502</v>
      </c>
      <c r="E3701" s="290" t="s">
        <v>27357</v>
      </c>
    </row>
    <row r="3702" spans="1:5">
      <c r="A3702" s="265" t="str">
        <f t="shared" si="57"/>
        <v>38538</v>
      </c>
      <c r="B3702" s="265">
        <v>38538</v>
      </c>
      <c r="C3702" s="265" t="s">
        <v>21306</v>
      </c>
      <c r="D3702" s="265" t="s">
        <v>8510</v>
      </c>
      <c r="E3702" s="290" t="s">
        <v>21307</v>
      </c>
    </row>
    <row r="3703" spans="1:5">
      <c r="A3703" s="265" t="str">
        <f t="shared" si="57"/>
        <v>38539</v>
      </c>
      <c r="B3703" s="265">
        <v>38539</v>
      </c>
      <c r="C3703" s="265" t="s">
        <v>21308</v>
      </c>
      <c r="D3703" s="265" t="s">
        <v>8510</v>
      </c>
      <c r="E3703" s="290" t="s">
        <v>20812</v>
      </c>
    </row>
    <row r="3704" spans="1:5">
      <c r="A3704" s="265" t="str">
        <f t="shared" si="57"/>
        <v>38540</v>
      </c>
      <c r="B3704" s="265">
        <v>38540</v>
      </c>
      <c r="C3704" s="265" t="s">
        <v>21309</v>
      </c>
      <c r="D3704" s="265" t="s">
        <v>8510</v>
      </c>
      <c r="E3704" s="290" t="s">
        <v>21310</v>
      </c>
    </row>
    <row r="3705" spans="1:5">
      <c r="A3705" s="265" t="str">
        <f t="shared" si="57"/>
        <v>38541</v>
      </c>
      <c r="B3705" s="265">
        <v>38541</v>
      </c>
      <c r="C3705" s="265" t="s">
        <v>22860</v>
      </c>
      <c r="D3705" s="265" t="s">
        <v>8502</v>
      </c>
      <c r="E3705" s="290" t="s">
        <v>27358</v>
      </c>
    </row>
    <row r="3706" spans="1:5">
      <c r="A3706" s="265" t="str">
        <f t="shared" si="57"/>
        <v>38542</v>
      </c>
      <c r="B3706" s="265">
        <v>38542</v>
      </c>
      <c r="C3706" s="265" t="s">
        <v>22861</v>
      </c>
      <c r="D3706" s="265" t="s">
        <v>8502</v>
      </c>
      <c r="E3706" s="290" t="s">
        <v>27359</v>
      </c>
    </row>
    <row r="3707" spans="1:5">
      <c r="A3707" s="265" t="str">
        <f t="shared" si="57"/>
        <v>38543</v>
      </c>
      <c r="B3707" s="265">
        <v>38543</v>
      </c>
      <c r="C3707" s="265" t="s">
        <v>22862</v>
      </c>
      <c r="D3707" s="265" t="s">
        <v>8502</v>
      </c>
      <c r="E3707" s="290" t="s">
        <v>27360</v>
      </c>
    </row>
    <row r="3708" spans="1:5">
      <c r="A3708" s="265" t="str">
        <f t="shared" si="57"/>
        <v>38544</v>
      </c>
      <c r="B3708" s="265">
        <v>38544</v>
      </c>
      <c r="C3708" s="265" t="s">
        <v>22394</v>
      </c>
      <c r="D3708" s="265" t="s">
        <v>8500</v>
      </c>
      <c r="E3708" s="290" t="s">
        <v>26080</v>
      </c>
    </row>
    <row r="3709" spans="1:5">
      <c r="A3709" s="265" t="str">
        <f t="shared" si="57"/>
        <v>38545</v>
      </c>
      <c r="B3709" s="265">
        <v>38545</v>
      </c>
      <c r="C3709" s="265" t="s">
        <v>22395</v>
      </c>
      <c r="D3709" s="265" t="s">
        <v>8500</v>
      </c>
      <c r="E3709" s="290" t="s">
        <v>17676</v>
      </c>
    </row>
    <row r="3710" spans="1:5">
      <c r="A3710" s="265" t="str">
        <f t="shared" si="57"/>
        <v>38546</v>
      </c>
      <c r="B3710" s="265">
        <v>38546</v>
      </c>
      <c r="C3710" s="265" t="s">
        <v>19435</v>
      </c>
      <c r="D3710" s="265" t="s">
        <v>8591</v>
      </c>
      <c r="E3710" s="290" t="s">
        <v>27361</v>
      </c>
    </row>
    <row r="3711" spans="1:5">
      <c r="A3711" s="265" t="str">
        <f t="shared" si="57"/>
        <v>38547</v>
      </c>
      <c r="B3711" s="265">
        <v>38547</v>
      </c>
      <c r="C3711" s="265" t="s">
        <v>19281</v>
      </c>
      <c r="D3711" s="265" t="s">
        <v>8502</v>
      </c>
      <c r="E3711" s="290" t="s">
        <v>27362</v>
      </c>
    </row>
    <row r="3712" spans="1:5">
      <c r="A3712" s="265" t="str">
        <f t="shared" si="57"/>
        <v>38548</v>
      </c>
      <c r="B3712" s="265">
        <v>38548</v>
      </c>
      <c r="C3712" s="265" t="s">
        <v>20179</v>
      </c>
      <c r="D3712" s="265" t="s">
        <v>8502</v>
      </c>
      <c r="E3712" s="290" t="s">
        <v>16499</v>
      </c>
    </row>
    <row r="3713" spans="1:5">
      <c r="A3713" s="265" t="str">
        <f t="shared" si="57"/>
        <v>38588</v>
      </c>
      <c r="B3713" s="265">
        <v>38588</v>
      </c>
      <c r="C3713" s="265" t="s">
        <v>22454</v>
      </c>
      <c r="D3713" s="265" t="s">
        <v>8502</v>
      </c>
      <c r="E3713" s="290" t="s">
        <v>8529</v>
      </c>
    </row>
    <row r="3714" spans="1:5">
      <c r="A3714" s="265" t="str">
        <f t="shared" si="57"/>
        <v>38589</v>
      </c>
      <c r="B3714" s="265">
        <v>38589</v>
      </c>
      <c r="C3714" s="265" t="s">
        <v>22456</v>
      </c>
      <c r="D3714" s="265" t="s">
        <v>8502</v>
      </c>
      <c r="E3714" s="290" t="s">
        <v>27363</v>
      </c>
    </row>
    <row r="3715" spans="1:5">
      <c r="A3715" s="265" t="str">
        <f t="shared" ref="A3715:A3778" si="58">IF(ISERROR(SEARCH("/",B3715)=6),TRIM(CLEAN(B3715)),IF(SEARCH("/",B3715)=6,IF(LEN(TRIM(CLEAN(B3715)))=7,LEFT(TRIM(CLEAN(B3715)),6)&amp;"00"&amp;RIGHT(TRIM(CLEAN(B3715)),1),LEFT(TRIM(CLEAN(B3715)),6)&amp;"0"&amp;RIGHT(TRIM(CLEAN(B3715)),2)),TRIM(CLEAN(B3715))))</f>
        <v>38590</v>
      </c>
      <c r="B3715" s="265">
        <v>38590</v>
      </c>
      <c r="C3715" s="265" t="s">
        <v>19599</v>
      </c>
      <c r="D3715" s="265" t="s">
        <v>8502</v>
      </c>
      <c r="E3715" s="290" t="s">
        <v>22026</v>
      </c>
    </row>
    <row r="3716" spans="1:5">
      <c r="A3716" s="265" t="str">
        <f t="shared" si="58"/>
        <v>38591</v>
      </c>
      <c r="B3716" s="265">
        <v>38591</v>
      </c>
      <c r="C3716" s="265" t="s">
        <v>19602</v>
      </c>
      <c r="D3716" s="265" t="s">
        <v>8502</v>
      </c>
      <c r="E3716" s="290" t="s">
        <v>20202</v>
      </c>
    </row>
    <row r="3717" spans="1:5">
      <c r="A3717" s="265" t="str">
        <f t="shared" si="58"/>
        <v>38592</v>
      </c>
      <c r="B3717" s="265">
        <v>38592</v>
      </c>
      <c r="C3717" s="265" t="s">
        <v>22453</v>
      </c>
      <c r="D3717" s="265" t="s">
        <v>8502</v>
      </c>
      <c r="E3717" s="290" t="s">
        <v>9010</v>
      </c>
    </row>
    <row r="3718" spans="1:5">
      <c r="A3718" s="265" t="str">
        <f t="shared" si="58"/>
        <v>38593</v>
      </c>
      <c r="B3718" s="265">
        <v>38593</v>
      </c>
      <c r="C3718" s="265" t="s">
        <v>22455</v>
      </c>
      <c r="D3718" s="265" t="s">
        <v>8502</v>
      </c>
      <c r="E3718" s="290" t="s">
        <v>10195</v>
      </c>
    </row>
    <row r="3719" spans="1:5">
      <c r="A3719" s="265" t="str">
        <f t="shared" si="58"/>
        <v>38594</v>
      </c>
      <c r="B3719" s="265">
        <v>38594</v>
      </c>
      <c r="C3719" s="265" t="s">
        <v>22458</v>
      </c>
      <c r="D3719" s="265" t="s">
        <v>8502</v>
      </c>
      <c r="E3719" s="290" t="s">
        <v>27364</v>
      </c>
    </row>
    <row r="3720" spans="1:5">
      <c r="A3720" s="265" t="str">
        <f t="shared" si="58"/>
        <v>38595</v>
      </c>
      <c r="B3720" s="265">
        <v>38595</v>
      </c>
      <c r="C3720" s="265" t="s">
        <v>22452</v>
      </c>
      <c r="D3720" s="265" t="s">
        <v>8502</v>
      </c>
      <c r="E3720" s="290" t="s">
        <v>9275</v>
      </c>
    </row>
    <row r="3721" spans="1:5">
      <c r="A3721" s="265" t="str">
        <f t="shared" si="58"/>
        <v>38596</v>
      </c>
      <c r="B3721" s="265">
        <v>38596</v>
      </c>
      <c r="C3721" s="265" t="s">
        <v>20173</v>
      </c>
      <c r="D3721" s="265" t="s">
        <v>8502</v>
      </c>
      <c r="E3721" s="290" t="s">
        <v>9136</v>
      </c>
    </row>
    <row r="3722" spans="1:5">
      <c r="A3722" s="265" t="str">
        <f t="shared" si="58"/>
        <v>38597</v>
      </c>
      <c r="B3722" s="265">
        <v>38597</v>
      </c>
      <c r="C3722" s="265" t="s">
        <v>20175</v>
      </c>
      <c r="D3722" s="265" t="s">
        <v>8502</v>
      </c>
      <c r="E3722" s="290" t="s">
        <v>15425</v>
      </c>
    </row>
    <row r="3723" spans="1:5">
      <c r="A3723" s="265" t="str">
        <f t="shared" si="58"/>
        <v>38598</v>
      </c>
      <c r="B3723" s="265">
        <v>38598</v>
      </c>
      <c r="C3723" s="265" t="s">
        <v>22451</v>
      </c>
      <c r="D3723" s="265" t="s">
        <v>8502</v>
      </c>
      <c r="E3723" s="290" t="s">
        <v>12052</v>
      </c>
    </row>
    <row r="3724" spans="1:5">
      <c r="A3724" s="265" t="str">
        <f t="shared" si="58"/>
        <v>38599</v>
      </c>
      <c r="B3724" s="265">
        <v>38599</v>
      </c>
      <c r="C3724" s="265" t="s">
        <v>20172</v>
      </c>
      <c r="D3724" s="265" t="s">
        <v>8502</v>
      </c>
      <c r="E3724" s="290" t="s">
        <v>10470</v>
      </c>
    </row>
    <row r="3725" spans="1:5">
      <c r="A3725" s="265" t="str">
        <f t="shared" si="58"/>
        <v>38600</v>
      </c>
      <c r="B3725" s="265">
        <v>38600</v>
      </c>
      <c r="C3725" s="265" t="s">
        <v>20174</v>
      </c>
      <c r="D3725" s="265" t="s">
        <v>8502</v>
      </c>
      <c r="E3725" s="290" t="s">
        <v>9093</v>
      </c>
    </row>
    <row r="3726" spans="1:5">
      <c r="A3726" s="265" t="str">
        <f t="shared" si="58"/>
        <v>38603</v>
      </c>
      <c r="B3726" s="265">
        <v>38603</v>
      </c>
      <c r="C3726" s="265" t="s">
        <v>19637</v>
      </c>
      <c r="D3726" s="265" t="s">
        <v>8502</v>
      </c>
      <c r="E3726" s="290" t="s">
        <v>9028</v>
      </c>
    </row>
    <row r="3727" spans="1:5">
      <c r="A3727" s="265" t="str">
        <f t="shared" si="58"/>
        <v>38604</v>
      </c>
      <c r="B3727" s="265">
        <v>38604</v>
      </c>
      <c r="C3727" s="265" t="s">
        <v>24466</v>
      </c>
      <c r="D3727" s="265" t="s">
        <v>8502</v>
      </c>
      <c r="E3727" s="290" t="s">
        <v>27365</v>
      </c>
    </row>
    <row r="3728" spans="1:5">
      <c r="A3728" s="265" t="str">
        <f t="shared" si="58"/>
        <v>38605</v>
      </c>
      <c r="B3728" s="265">
        <v>38605</v>
      </c>
      <c r="C3728" s="265" t="s">
        <v>19081</v>
      </c>
      <c r="D3728" s="265" t="s">
        <v>8502</v>
      </c>
      <c r="E3728" s="290" t="s">
        <v>17936</v>
      </c>
    </row>
    <row r="3729" spans="1:5">
      <c r="A3729" s="265" t="str">
        <f t="shared" si="58"/>
        <v>38629</v>
      </c>
      <c r="B3729" s="265">
        <v>38629</v>
      </c>
      <c r="C3729" s="265" t="s">
        <v>21248</v>
      </c>
      <c r="D3729" s="265" t="s">
        <v>8502</v>
      </c>
      <c r="E3729" s="290" t="s">
        <v>27366</v>
      </c>
    </row>
    <row r="3730" spans="1:5">
      <c r="A3730" s="265" t="str">
        <f t="shared" si="58"/>
        <v>38630</v>
      </c>
      <c r="B3730" s="265">
        <v>38630</v>
      </c>
      <c r="C3730" s="265" t="s">
        <v>21247</v>
      </c>
      <c r="D3730" s="265" t="s">
        <v>8502</v>
      </c>
      <c r="E3730" s="290" t="s">
        <v>27367</v>
      </c>
    </row>
    <row r="3731" spans="1:5">
      <c r="A3731" s="265" t="str">
        <f t="shared" si="58"/>
        <v>38633</v>
      </c>
      <c r="B3731" s="265">
        <v>38633</v>
      </c>
      <c r="C3731" s="265" t="s">
        <v>21499</v>
      </c>
      <c r="D3731" s="265" t="s">
        <v>8502</v>
      </c>
      <c r="E3731" s="290" t="s">
        <v>16494</v>
      </c>
    </row>
    <row r="3732" spans="1:5">
      <c r="A3732" s="265" t="str">
        <f t="shared" si="58"/>
        <v>38637</v>
      </c>
      <c r="B3732" s="265">
        <v>38637</v>
      </c>
      <c r="C3732" s="265" t="s">
        <v>23375</v>
      </c>
      <c r="D3732" s="265" t="s">
        <v>8502</v>
      </c>
      <c r="E3732" s="290" t="s">
        <v>27368</v>
      </c>
    </row>
    <row r="3733" spans="1:5">
      <c r="A3733" s="265" t="str">
        <f t="shared" si="58"/>
        <v>38638</v>
      </c>
      <c r="B3733" s="265">
        <v>38638</v>
      </c>
      <c r="C3733" s="265" t="s">
        <v>23378</v>
      </c>
      <c r="D3733" s="265" t="s">
        <v>8502</v>
      </c>
      <c r="E3733" s="290" t="s">
        <v>27369</v>
      </c>
    </row>
    <row r="3734" spans="1:5">
      <c r="A3734" s="265" t="str">
        <f t="shared" si="58"/>
        <v>38639</v>
      </c>
      <c r="B3734" s="265">
        <v>38639</v>
      </c>
      <c r="C3734" s="265" t="s">
        <v>22572</v>
      </c>
      <c r="D3734" s="265" t="s">
        <v>8502</v>
      </c>
      <c r="E3734" s="290" t="s">
        <v>27370</v>
      </c>
    </row>
    <row r="3735" spans="1:5">
      <c r="A3735" s="265" t="str">
        <f t="shared" si="58"/>
        <v>38640</v>
      </c>
      <c r="B3735" s="265">
        <v>38640</v>
      </c>
      <c r="C3735" s="265" t="s">
        <v>22573</v>
      </c>
      <c r="D3735" s="265" t="s">
        <v>8502</v>
      </c>
      <c r="E3735" s="290" t="s">
        <v>17010</v>
      </c>
    </row>
    <row r="3736" spans="1:5">
      <c r="A3736" s="265" t="str">
        <f t="shared" si="58"/>
        <v>38641</v>
      </c>
      <c r="B3736" s="265">
        <v>38641</v>
      </c>
      <c r="C3736" s="265" t="s">
        <v>22577</v>
      </c>
      <c r="D3736" s="265" t="s">
        <v>8502</v>
      </c>
      <c r="E3736" s="290" t="s">
        <v>27371</v>
      </c>
    </row>
    <row r="3737" spans="1:5">
      <c r="A3737" s="265" t="str">
        <f t="shared" si="58"/>
        <v>38642</v>
      </c>
      <c r="B3737" s="265">
        <v>38642</v>
      </c>
      <c r="C3737" s="265" t="s">
        <v>20425</v>
      </c>
      <c r="D3737" s="265" t="s">
        <v>8502</v>
      </c>
      <c r="E3737" s="290" t="s">
        <v>27372</v>
      </c>
    </row>
    <row r="3738" spans="1:5">
      <c r="A3738" s="265" t="str">
        <f t="shared" si="58"/>
        <v>38643</v>
      </c>
      <c r="B3738" s="265">
        <v>38643</v>
      </c>
      <c r="C3738" s="265" t="s">
        <v>24536</v>
      </c>
      <c r="D3738" s="265" t="s">
        <v>8502</v>
      </c>
      <c r="E3738" s="290" t="s">
        <v>27373</v>
      </c>
    </row>
    <row r="3739" spans="1:5">
      <c r="A3739" s="265" t="str">
        <f t="shared" si="58"/>
        <v>38674</v>
      </c>
      <c r="B3739" s="265">
        <v>38674</v>
      </c>
      <c r="C3739" s="265" t="s">
        <v>23649</v>
      </c>
      <c r="D3739" s="265" t="s">
        <v>8502</v>
      </c>
      <c r="E3739" s="290" t="s">
        <v>27374</v>
      </c>
    </row>
    <row r="3740" spans="1:5">
      <c r="A3740" s="265" t="str">
        <f t="shared" si="58"/>
        <v>38676</v>
      </c>
      <c r="B3740" s="265">
        <v>38676</v>
      </c>
      <c r="C3740" s="265" t="s">
        <v>22321</v>
      </c>
      <c r="D3740" s="265" t="s">
        <v>8502</v>
      </c>
      <c r="E3740" s="290" t="s">
        <v>16407</v>
      </c>
    </row>
    <row r="3741" spans="1:5">
      <c r="A3741" s="265" t="str">
        <f t="shared" si="58"/>
        <v>38678</v>
      </c>
      <c r="B3741" s="265">
        <v>38678</v>
      </c>
      <c r="C3741" s="265" t="s">
        <v>22329</v>
      </c>
      <c r="D3741" s="265" t="s">
        <v>8502</v>
      </c>
      <c r="E3741" s="290" t="s">
        <v>18939</v>
      </c>
    </row>
    <row r="3742" spans="1:5">
      <c r="A3742" s="265" t="str">
        <f t="shared" si="58"/>
        <v>38769</v>
      </c>
      <c r="B3742" s="265">
        <v>38769</v>
      </c>
      <c r="C3742" s="265" t="s">
        <v>22057</v>
      </c>
      <c r="D3742" s="265" t="s">
        <v>8502</v>
      </c>
      <c r="E3742" s="290" t="s">
        <v>24479</v>
      </c>
    </row>
    <row r="3743" spans="1:5">
      <c r="A3743" s="265" t="str">
        <f t="shared" si="58"/>
        <v>38770</v>
      </c>
      <c r="B3743" s="265">
        <v>38770</v>
      </c>
      <c r="C3743" s="265" t="s">
        <v>22095</v>
      </c>
      <c r="D3743" s="265" t="s">
        <v>8502</v>
      </c>
      <c r="E3743" s="290" t="s">
        <v>17538</v>
      </c>
    </row>
    <row r="3744" spans="1:5">
      <c r="A3744" s="265" t="str">
        <f t="shared" si="58"/>
        <v>38773</v>
      </c>
      <c r="B3744" s="265">
        <v>38773</v>
      </c>
      <c r="C3744" s="265" t="s">
        <v>22083</v>
      </c>
      <c r="D3744" s="265" t="s">
        <v>8502</v>
      </c>
      <c r="E3744" s="290" t="s">
        <v>9226</v>
      </c>
    </row>
    <row r="3745" spans="1:5">
      <c r="A3745" s="265" t="str">
        <f t="shared" si="58"/>
        <v>38774</v>
      </c>
      <c r="B3745" s="265">
        <v>38774</v>
      </c>
      <c r="C3745" s="265" t="s">
        <v>22061</v>
      </c>
      <c r="D3745" s="265" t="s">
        <v>8502</v>
      </c>
      <c r="E3745" s="290" t="s">
        <v>16380</v>
      </c>
    </row>
    <row r="3746" spans="1:5">
      <c r="A3746" s="265" t="str">
        <f t="shared" si="58"/>
        <v>38775</v>
      </c>
      <c r="B3746" s="265">
        <v>38775</v>
      </c>
      <c r="C3746" s="265" t="s">
        <v>22101</v>
      </c>
      <c r="D3746" s="265" t="s">
        <v>8502</v>
      </c>
      <c r="E3746" s="290" t="s">
        <v>27354</v>
      </c>
    </row>
    <row r="3747" spans="1:5">
      <c r="A3747" s="265" t="str">
        <f t="shared" si="58"/>
        <v>38776</v>
      </c>
      <c r="B3747" s="265">
        <v>38776</v>
      </c>
      <c r="C3747" s="265" t="s">
        <v>22060</v>
      </c>
      <c r="D3747" s="265" t="s">
        <v>8502</v>
      </c>
      <c r="E3747" s="290" t="s">
        <v>27375</v>
      </c>
    </row>
    <row r="3748" spans="1:5">
      <c r="A3748" s="265" t="str">
        <f t="shared" si="58"/>
        <v>38777</v>
      </c>
      <c r="B3748" s="265">
        <v>38777</v>
      </c>
      <c r="C3748" s="265" t="s">
        <v>23185</v>
      </c>
      <c r="D3748" s="265" t="s">
        <v>8502</v>
      </c>
      <c r="E3748" s="290" t="s">
        <v>27376</v>
      </c>
    </row>
    <row r="3749" spans="1:5">
      <c r="A3749" s="265" t="str">
        <f t="shared" si="58"/>
        <v>38778</v>
      </c>
      <c r="B3749" s="265">
        <v>38778</v>
      </c>
      <c r="C3749" s="265" t="s">
        <v>21984</v>
      </c>
      <c r="D3749" s="265" t="s">
        <v>8502</v>
      </c>
      <c r="E3749" s="290" t="s">
        <v>9198</v>
      </c>
    </row>
    <row r="3750" spans="1:5">
      <c r="A3750" s="265" t="str">
        <f t="shared" si="58"/>
        <v>38779</v>
      </c>
      <c r="B3750" s="265">
        <v>38779</v>
      </c>
      <c r="C3750" s="265" t="s">
        <v>21985</v>
      </c>
      <c r="D3750" s="265" t="s">
        <v>8502</v>
      </c>
      <c r="E3750" s="290" t="s">
        <v>8829</v>
      </c>
    </row>
    <row r="3751" spans="1:5">
      <c r="A3751" s="265" t="str">
        <f t="shared" si="58"/>
        <v>38780</v>
      </c>
      <c r="B3751" s="265">
        <v>38780</v>
      </c>
      <c r="C3751" s="265" t="s">
        <v>21979</v>
      </c>
      <c r="D3751" s="265" t="s">
        <v>8502</v>
      </c>
      <c r="E3751" s="290" t="s">
        <v>8744</v>
      </c>
    </row>
    <row r="3752" spans="1:5">
      <c r="A3752" s="265" t="str">
        <f t="shared" si="58"/>
        <v>38781</v>
      </c>
      <c r="B3752" s="265">
        <v>38781</v>
      </c>
      <c r="C3752" s="265" t="s">
        <v>21980</v>
      </c>
      <c r="D3752" s="265" t="s">
        <v>8502</v>
      </c>
      <c r="E3752" s="290" t="s">
        <v>9194</v>
      </c>
    </row>
    <row r="3753" spans="1:5">
      <c r="A3753" s="265" t="str">
        <f t="shared" si="58"/>
        <v>38782</v>
      </c>
      <c r="B3753" s="265">
        <v>38782</v>
      </c>
      <c r="C3753" s="265" t="s">
        <v>21983</v>
      </c>
      <c r="D3753" s="265" t="s">
        <v>8502</v>
      </c>
      <c r="E3753" s="290" t="s">
        <v>9197</v>
      </c>
    </row>
    <row r="3754" spans="1:5">
      <c r="A3754" s="265" t="str">
        <f t="shared" si="58"/>
        <v>38783</v>
      </c>
      <c r="B3754" s="265">
        <v>38783</v>
      </c>
      <c r="C3754" s="265" t="s">
        <v>27377</v>
      </c>
      <c r="D3754" s="265" t="s">
        <v>8502</v>
      </c>
      <c r="E3754" s="290" t="s">
        <v>8517</v>
      </c>
    </row>
    <row r="3755" spans="1:5">
      <c r="A3755" s="265" t="str">
        <f t="shared" si="58"/>
        <v>38784</v>
      </c>
      <c r="B3755" s="265">
        <v>38784</v>
      </c>
      <c r="C3755" s="265" t="s">
        <v>22072</v>
      </c>
      <c r="D3755" s="265" t="s">
        <v>8502</v>
      </c>
      <c r="E3755" s="290" t="s">
        <v>9074</v>
      </c>
    </row>
    <row r="3756" spans="1:5">
      <c r="A3756" s="265" t="str">
        <f t="shared" si="58"/>
        <v>38785</v>
      </c>
      <c r="B3756" s="265">
        <v>38785</v>
      </c>
      <c r="C3756" s="265" t="s">
        <v>22085</v>
      </c>
      <c r="D3756" s="265" t="s">
        <v>8502</v>
      </c>
      <c r="E3756" s="290" t="s">
        <v>27378</v>
      </c>
    </row>
    <row r="3757" spans="1:5">
      <c r="A3757" s="265" t="str">
        <f t="shared" si="58"/>
        <v>38786</v>
      </c>
      <c r="B3757" s="265">
        <v>38786</v>
      </c>
      <c r="C3757" s="265" t="s">
        <v>22087</v>
      </c>
      <c r="D3757" s="265" t="s">
        <v>8502</v>
      </c>
      <c r="E3757" s="290" t="s">
        <v>27379</v>
      </c>
    </row>
    <row r="3758" spans="1:5">
      <c r="A3758" s="265" t="str">
        <f t="shared" si="58"/>
        <v>38787</v>
      </c>
      <c r="B3758" s="265">
        <v>38787</v>
      </c>
      <c r="C3758" s="265" t="s">
        <v>24280</v>
      </c>
      <c r="D3758" s="265" t="s">
        <v>8510</v>
      </c>
      <c r="E3758" s="290" t="s">
        <v>11427</v>
      </c>
    </row>
    <row r="3759" spans="1:5">
      <c r="A3759" s="265" t="str">
        <f t="shared" si="58"/>
        <v>38825</v>
      </c>
      <c r="B3759" s="265">
        <v>38825</v>
      </c>
      <c r="C3759" s="265" t="s">
        <v>24281</v>
      </c>
      <c r="D3759" s="265" t="s">
        <v>8510</v>
      </c>
      <c r="E3759" s="290" t="s">
        <v>20461</v>
      </c>
    </row>
    <row r="3760" spans="1:5">
      <c r="A3760" s="265" t="str">
        <f t="shared" si="58"/>
        <v>38826</v>
      </c>
      <c r="B3760" s="265">
        <v>38826</v>
      </c>
      <c r="C3760" s="265" t="s">
        <v>24282</v>
      </c>
      <c r="D3760" s="265" t="s">
        <v>8510</v>
      </c>
      <c r="E3760" s="290" t="s">
        <v>8864</v>
      </c>
    </row>
    <row r="3761" spans="1:5">
      <c r="A3761" s="265" t="str">
        <f t="shared" si="58"/>
        <v>38827</v>
      </c>
      <c r="B3761" s="265">
        <v>38827</v>
      </c>
      <c r="C3761" s="265" t="s">
        <v>24283</v>
      </c>
      <c r="D3761" s="265" t="s">
        <v>8510</v>
      </c>
      <c r="E3761" s="290" t="s">
        <v>16622</v>
      </c>
    </row>
    <row r="3762" spans="1:5">
      <c r="A3762" s="265" t="str">
        <f t="shared" si="58"/>
        <v>38828</v>
      </c>
      <c r="B3762" s="265">
        <v>38828</v>
      </c>
      <c r="C3762" s="265" t="s">
        <v>24285</v>
      </c>
      <c r="D3762" s="265" t="s">
        <v>8510</v>
      </c>
      <c r="E3762" s="290" t="s">
        <v>8997</v>
      </c>
    </row>
    <row r="3763" spans="1:5">
      <c r="A3763" s="265" t="str">
        <f t="shared" si="58"/>
        <v>38829</v>
      </c>
      <c r="B3763" s="265">
        <v>38829</v>
      </c>
      <c r="C3763" s="265" t="s">
        <v>24286</v>
      </c>
      <c r="D3763" s="265" t="s">
        <v>8510</v>
      </c>
      <c r="E3763" s="290" t="s">
        <v>16402</v>
      </c>
    </row>
    <row r="3764" spans="1:5">
      <c r="A3764" s="265" t="str">
        <f t="shared" si="58"/>
        <v>38830</v>
      </c>
      <c r="B3764" s="265">
        <v>38830</v>
      </c>
      <c r="C3764" s="265" t="s">
        <v>24284</v>
      </c>
      <c r="D3764" s="265" t="s">
        <v>8510</v>
      </c>
      <c r="E3764" s="290" t="s">
        <v>22254</v>
      </c>
    </row>
    <row r="3765" spans="1:5">
      <c r="A3765" s="265" t="str">
        <f t="shared" si="58"/>
        <v>38831</v>
      </c>
      <c r="B3765" s="265">
        <v>38831</v>
      </c>
      <c r="C3765" s="265" t="s">
        <v>24287</v>
      </c>
      <c r="D3765" s="265" t="s">
        <v>8510</v>
      </c>
      <c r="E3765" s="290" t="s">
        <v>17185</v>
      </c>
    </row>
    <row r="3766" spans="1:5">
      <c r="A3766" s="265" t="str">
        <f t="shared" si="58"/>
        <v>38835</v>
      </c>
      <c r="B3766" s="265">
        <v>38835</v>
      </c>
      <c r="C3766" s="265" t="s">
        <v>23474</v>
      </c>
      <c r="D3766" s="265" t="s">
        <v>8502</v>
      </c>
      <c r="E3766" s="290" t="s">
        <v>9321</v>
      </c>
    </row>
    <row r="3767" spans="1:5">
      <c r="A3767" s="265" t="str">
        <f t="shared" si="58"/>
        <v>38836</v>
      </c>
      <c r="B3767" s="265">
        <v>38836</v>
      </c>
      <c r="C3767" s="265" t="s">
        <v>23476</v>
      </c>
      <c r="D3767" s="265" t="s">
        <v>8502</v>
      </c>
      <c r="E3767" s="290" t="s">
        <v>18194</v>
      </c>
    </row>
    <row r="3768" spans="1:5">
      <c r="A3768" s="265" t="str">
        <f t="shared" si="58"/>
        <v>38837</v>
      </c>
      <c r="B3768" s="265">
        <v>38837</v>
      </c>
      <c r="C3768" s="265" t="s">
        <v>23475</v>
      </c>
      <c r="D3768" s="265" t="s">
        <v>8502</v>
      </c>
      <c r="E3768" s="290" t="s">
        <v>13242</v>
      </c>
    </row>
    <row r="3769" spans="1:5">
      <c r="A3769" s="265" t="str">
        <f t="shared" si="58"/>
        <v>38838</v>
      </c>
      <c r="B3769" s="265">
        <v>38838</v>
      </c>
      <c r="C3769" s="265" t="s">
        <v>19156</v>
      </c>
      <c r="D3769" s="265" t="s">
        <v>8502</v>
      </c>
      <c r="E3769" s="290" t="s">
        <v>18049</v>
      </c>
    </row>
    <row r="3770" spans="1:5">
      <c r="A3770" s="265" t="str">
        <f t="shared" si="58"/>
        <v>38839</v>
      </c>
      <c r="B3770" s="265">
        <v>38839</v>
      </c>
      <c r="C3770" s="265" t="s">
        <v>19157</v>
      </c>
      <c r="D3770" s="265" t="s">
        <v>8502</v>
      </c>
      <c r="E3770" s="290" t="s">
        <v>17959</v>
      </c>
    </row>
    <row r="3771" spans="1:5">
      <c r="A3771" s="265" t="str">
        <f t="shared" si="58"/>
        <v>38840</v>
      </c>
      <c r="B3771" s="265">
        <v>38840</v>
      </c>
      <c r="C3771" s="265" t="s">
        <v>19326</v>
      </c>
      <c r="D3771" s="265" t="s">
        <v>8502</v>
      </c>
      <c r="E3771" s="290" t="s">
        <v>8622</v>
      </c>
    </row>
    <row r="3772" spans="1:5">
      <c r="A3772" s="265" t="str">
        <f t="shared" si="58"/>
        <v>38841</v>
      </c>
      <c r="B3772" s="265">
        <v>38841</v>
      </c>
      <c r="C3772" s="265" t="s">
        <v>19327</v>
      </c>
      <c r="D3772" s="265" t="s">
        <v>8502</v>
      </c>
      <c r="E3772" s="290" t="s">
        <v>9148</v>
      </c>
    </row>
    <row r="3773" spans="1:5">
      <c r="A3773" s="265" t="str">
        <f t="shared" si="58"/>
        <v>38842</v>
      </c>
      <c r="B3773" s="265">
        <v>38842</v>
      </c>
      <c r="C3773" s="265" t="s">
        <v>19328</v>
      </c>
      <c r="D3773" s="265" t="s">
        <v>8502</v>
      </c>
      <c r="E3773" s="290" t="s">
        <v>18290</v>
      </c>
    </row>
    <row r="3774" spans="1:5">
      <c r="A3774" s="265" t="str">
        <f t="shared" si="58"/>
        <v>38843</v>
      </c>
      <c r="B3774" s="265">
        <v>38843</v>
      </c>
      <c r="C3774" s="265" t="s">
        <v>19329</v>
      </c>
      <c r="D3774" s="265" t="s">
        <v>8502</v>
      </c>
      <c r="E3774" s="290" t="s">
        <v>8944</v>
      </c>
    </row>
    <row r="3775" spans="1:5">
      <c r="A3775" s="265" t="str">
        <f t="shared" si="58"/>
        <v>38844</v>
      </c>
      <c r="B3775" s="265">
        <v>38844</v>
      </c>
      <c r="C3775" s="265" t="s">
        <v>20599</v>
      </c>
      <c r="D3775" s="265" t="s">
        <v>8502</v>
      </c>
      <c r="E3775" s="290" t="s">
        <v>10809</v>
      </c>
    </row>
    <row r="3776" spans="1:5">
      <c r="A3776" s="265" t="str">
        <f t="shared" si="58"/>
        <v>38845</v>
      </c>
      <c r="B3776" s="265">
        <v>38845</v>
      </c>
      <c r="C3776" s="265" t="s">
        <v>20593</v>
      </c>
      <c r="D3776" s="265" t="s">
        <v>8502</v>
      </c>
      <c r="E3776" s="290" t="s">
        <v>16459</v>
      </c>
    </row>
    <row r="3777" spans="1:5">
      <c r="A3777" s="265" t="str">
        <f t="shared" si="58"/>
        <v>38846</v>
      </c>
      <c r="B3777" s="265">
        <v>38846</v>
      </c>
      <c r="C3777" s="265" t="s">
        <v>20600</v>
      </c>
      <c r="D3777" s="265" t="s">
        <v>8502</v>
      </c>
      <c r="E3777" s="290" t="s">
        <v>25059</v>
      </c>
    </row>
    <row r="3778" spans="1:5">
      <c r="A3778" s="265" t="str">
        <f t="shared" si="58"/>
        <v>38847</v>
      </c>
      <c r="B3778" s="265">
        <v>38847</v>
      </c>
      <c r="C3778" s="265" t="s">
        <v>20601</v>
      </c>
      <c r="D3778" s="265" t="s">
        <v>8502</v>
      </c>
      <c r="E3778" s="290" t="s">
        <v>10459</v>
      </c>
    </row>
    <row r="3779" spans="1:5">
      <c r="A3779" s="265" t="str">
        <f t="shared" ref="A3779:A3842" si="59">IF(ISERROR(SEARCH("/",B3779)=6),TRIM(CLEAN(B3779)),IF(SEARCH("/",B3779)=6,IF(LEN(TRIM(CLEAN(B3779)))=7,LEFT(TRIM(CLEAN(B3779)),6)&amp;"00"&amp;RIGHT(TRIM(CLEAN(B3779)),1),LEFT(TRIM(CLEAN(B3779)),6)&amp;"0"&amp;RIGHT(TRIM(CLEAN(B3779)),2)),TRIM(CLEAN(B3779))))</f>
        <v>38848</v>
      </c>
      <c r="B3779" s="265">
        <v>38848</v>
      </c>
      <c r="C3779" s="265" t="s">
        <v>20603</v>
      </c>
      <c r="D3779" s="265" t="s">
        <v>8502</v>
      </c>
      <c r="E3779" s="290" t="s">
        <v>8941</v>
      </c>
    </row>
    <row r="3780" spans="1:5">
      <c r="A3780" s="265" t="str">
        <f t="shared" si="59"/>
        <v>38849</v>
      </c>
      <c r="B3780" s="265">
        <v>38849</v>
      </c>
      <c r="C3780" s="265" t="s">
        <v>20596</v>
      </c>
      <c r="D3780" s="265" t="s">
        <v>8502</v>
      </c>
      <c r="E3780" s="290" t="s">
        <v>17067</v>
      </c>
    </row>
    <row r="3781" spans="1:5">
      <c r="A3781" s="265" t="str">
        <f t="shared" si="59"/>
        <v>38850</v>
      </c>
      <c r="B3781" s="265">
        <v>38850</v>
      </c>
      <c r="C3781" s="265" t="s">
        <v>20602</v>
      </c>
      <c r="D3781" s="265" t="s">
        <v>8502</v>
      </c>
      <c r="E3781" s="290" t="s">
        <v>9410</v>
      </c>
    </row>
    <row r="3782" spans="1:5">
      <c r="A3782" s="265" t="str">
        <f t="shared" si="59"/>
        <v>38851</v>
      </c>
      <c r="B3782" s="265">
        <v>38851</v>
      </c>
      <c r="C3782" s="265" t="s">
        <v>20604</v>
      </c>
      <c r="D3782" s="265" t="s">
        <v>8502</v>
      </c>
      <c r="E3782" s="290" t="s">
        <v>27380</v>
      </c>
    </row>
    <row r="3783" spans="1:5">
      <c r="A3783" s="265" t="str">
        <f t="shared" si="59"/>
        <v>38852</v>
      </c>
      <c r="B3783" s="265">
        <v>38852</v>
      </c>
      <c r="C3783" s="265" t="s">
        <v>20598</v>
      </c>
      <c r="D3783" s="265" t="s">
        <v>8502</v>
      </c>
      <c r="E3783" s="290" t="s">
        <v>27381</v>
      </c>
    </row>
    <row r="3784" spans="1:5">
      <c r="A3784" s="265" t="str">
        <f t="shared" si="59"/>
        <v>38853</v>
      </c>
      <c r="B3784" s="265">
        <v>38853</v>
      </c>
      <c r="C3784" s="265" t="s">
        <v>20615</v>
      </c>
      <c r="D3784" s="265" t="s">
        <v>8502</v>
      </c>
      <c r="E3784" s="290" t="s">
        <v>8550</v>
      </c>
    </row>
    <row r="3785" spans="1:5">
      <c r="A3785" s="265" t="str">
        <f t="shared" si="59"/>
        <v>38854</v>
      </c>
      <c r="B3785" s="265">
        <v>38854</v>
      </c>
      <c r="C3785" s="265" t="s">
        <v>20616</v>
      </c>
      <c r="D3785" s="265" t="s">
        <v>8502</v>
      </c>
      <c r="E3785" s="290" t="s">
        <v>13287</v>
      </c>
    </row>
    <row r="3786" spans="1:5">
      <c r="A3786" s="265" t="str">
        <f t="shared" si="59"/>
        <v>38855</v>
      </c>
      <c r="B3786" s="265">
        <v>38855</v>
      </c>
      <c r="C3786" s="265" t="s">
        <v>20617</v>
      </c>
      <c r="D3786" s="265" t="s">
        <v>8502</v>
      </c>
      <c r="E3786" s="290" t="s">
        <v>9525</v>
      </c>
    </row>
    <row r="3787" spans="1:5">
      <c r="A3787" s="265" t="str">
        <f t="shared" si="59"/>
        <v>38856</v>
      </c>
      <c r="B3787" s="265">
        <v>38856</v>
      </c>
      <c r="C3787" s="265" t="s">
        <v>20618</v>
      </c>
      <c r="D3787" s="265" t="s">
        <v>8502</v>
      </c>
      <c r="E3787" s="290" t="s">
        <v>8727</v>
      </c>
    </row>
    <row r="3788" spans="1:5">
      <c r="A3788" s="265" t="str">
        <f t="shared" si="59"/>
        <v>38857</v>
      </c>
      <c r="B3788" s="265">
        <v>38857</v>
      </c>
      <c r="C3788" s="265" t="s">
        <v>20619</v>
      </c>
      <c r="D3788" s="265" t="s">
        <v>8502</v>
      </c>
      <c r="E3788" s="290" t="s">
        <v>27382</v>
      </c>
    </row>
    <row r="3789" spans="1:5">
      <c r="A3789" s="265" t="str">
        <f t="shared" si="59"/>
        <v>38858</v>
      </c>
      <c r="B3789" s="265">
        <v>38858</v>
      </c>
      <c r="C3789" s="265" t="s">
        <v>20620</v>
      </c>
      <c r="D3789" s="265" t="s">
        <v>8502</v>
      </c>
      <c r="E3789" s="290" t="s">
        <v>9248</v>
      </c>
    </row>
    <row r="3790" spans="1:5">
      <c r="A3790" s="265" t="str">
        <f t="shared" si="59"/>
        <v>38859</v>
      </c>
      <c r="B3790" s="265">
        <v>38859</v>
      </c>
      <c r="C3790" s="265" t="s">
        <v>20621</v>
      </c>
      <c r="D3790" s="265" t="s">
        <v>8502</v>
      </c>
      <c r="E3790" s="290" t="s">
        <v>25004</v>
      </c>
    </row>
    <row r="3791" spans="1:5">
      <c r="A3791" s="265" t="str">
        <f t="shared" si="59"/>
        <v>38860</v>
      </c>
      <c r="B3791" s="265">
        <v>38860</v>
      </c>
      <c r="C3791" s="265" t="s">
        <v>20606</v>
      </c>
      <c r="D3791" s="265" t="s">
        <v>8502</v>
      </c>
      <c r="E3791" s="290" t="s">
        <v>25379</v>
      </c>
    </row>
    <row r="3792" spans="1:5">
      <c r="A3792" s="265" t="str">
        <f t="shared" si="59"/>
        <v>38861</v>
      </c>
      <c r="B3792" s="265">
        <v>38861</v>
      </c>
      <c r="C3792" s="265" t="s">
        <v>20607</v>
      </c>
      <c r="D3792" s="265" t="s">
        <v>8502</v>
      </c>
      <c r="E3792" s="290" t="s">
        <v>25988</v>
      </c>
    </row>
    <row r="3793" spans="1:5">
      <c r="A3793" s="265" t="str">
        <f t="shared" si="59"/>
        <v>38862</v>
      </c>
      <c r="B3793" s="265">
        <v>38862</v>
      </c>
      <c r="C3793" s="265" t="s">
        <v>20608</v>
      </c>
      <c r="D3793" s="265" t="s">
        <v>8502</v>
      </c>
      <c r="E3793" s="290" t="s">
        <v>27383</v>
      </c>
    </row>
    <row r="3794" spans="1:5">
      <c r="A3794" s="265" t="str">
        <f t="shared" si="59"/>
        <v>38863</v>
      </c>
      <c r="B3794" s="265">
        <v>38863</v>
      </c>
      <c r="C3794" s="265" t="s">
        <v>20610</v>
      </c>
      <c r="D3794" s="265" t="s">
        <v>8502</v>
      </c>
      <c r="E3794" s="290" t="s">
        <v>8845</v>
      </c>
    </row>
    <row r="3795" spans="1:5">
      <c r="A3795" s="265" t="str">
        <f t="shared" si="59"/>
        <v>38864</v>
      </c>
      <c r="B3795" s="265">
        <v>38864</v>
      </c>
      <c r="C3795" s="265" t="s">
        <v>20612</v>
      </c>
      <c r="D3795" s="265" t="s">
        <v>8502</v>
      </c>
      <c r="E3795" s="290" t="s">
        <v>17755</v>
      </c>
    </row>
    <row r="3796" spans="1:5">
      <c r="A3796" s="265" t="str">
        <f t="shared" si="59"/>
        <v>38865</v>
      </c>
      <c r="B3796" s="265">
        <v>38865</v>
      </c>
      <c r="C3796" s="265" t="s">
        <v>20611</v>
      </c>
      <c r="D3796" s="265" t="s">
        <v>8502</v>
      </c>
      <c r="E3796" s="290" t="s">
        <v>16655</v>
      </c>
    </row>
    <row r="3797" spans="1:5">
      <c r="A3797" s="265" t="str">
        <f t="shared" si="59"/>
        <v>38866</v>
      </c>
      <c r="B3797" s="265">
        <v>38866</v>
      </c>
      <c r="C3797" s="265" t="s">
        <v>20613</v>
      </c>
      <c r="D3797" s="265" t="s">
        <v>8502</v>
      </c>
      <c r="E3797" s="290" t="s">
        <v>9245</v>
      </c>
    </row>
    <row r="3798" spans="1:5">
      <c r="A3798" s="265" t="str">
        <f t="shared" si="59"/>
        <v>38868</v>
      </c>
      <c r="B3798" s="265">
        <v>38868</v>
      </c>
      <c r="C3798" s="265" t="s">
        <v>20614</v>
      </c>
      <c r="D3798" s="265" t="s">
        <v>8502</v>
      </c>
      <c r="E3798" s="290" t="s">
        <v>14878</v>
      </c>
    </row>
    <row r="3799" spans="1:5">
      <c r="A3799" s="265" t="str">
        <f t="shared" si="59"/>
        <v>38869</v>
      </c>
      <c r="B3799" s="265">
        <v>38869</v>
      </c>
      <c r="C3799" s="265" t="s">
        <v>21085</v>
      </c>
      <c r="D3799" s="265" t="s">
        <v>8502</v>
      </c>
      <c r="E3799" s="290" t="s">
        <v>25640</v>
      </c>
    </row>
    <row r="3800" spans="1:5">
      <c r="A3800" s="265" t="str">
        <f t="shared" si="59"/>
        <v>38870</v>
      </c>
      <c r="B3800" s="265">
        <v>38870</v>
      </c>
      <c r="C3800" s="265" t="s">
        <v>21084</v>
      </c>
      <c r="D3800" s="265" t="s">
        <v>8502</v>
      </c>
      <c r="E3800" s="290" t="s">
        <v>27384</v>
      </c>
    </row>
    <row r="3801" spans="1:5">
      <c r="A3801" s="265" t="str">
        <f t="shared" si="59"/>
        <v>38871</v>
      </c>
      <c r="B3801" s="265">
        <v>38871</v>
      </c>
      <c r="C3801" s="265" t="s">
        <v>21088</v>
      </c>
      <c r="D3801" s="265" t="s">
        <v>8502</v>
      </c>
      <c r="E3801" s="290" t="s">
        <v>27385</v>
      </c>
    </row>
    <row r="3802" spans="1:5">
      <c r="A3802" s="265" t="str">
        <f t="shared" si="59"/>
        <v>38872</v>
      </c>
      <c r="B3802" s="265">
        <v>38872</v>
      </c>
      <c r="C3802" s="265" t="s">
        <v>21087</v>
      </c>
      <c r="D3802" s="265" t="s">
        <v>8502</v>
      </c>
      <c r="E3802" s="290" t="s">
        <v>17642</v>
      </c>
    </row>
    <row r="3803" spans="1:5">
      <c r="A3803" s="265" t="str">
        <f t="shared" si="59"/>
        <v>38873</v>
      </c>
      <c r="B3803" s="265">
        <v>38873</v>
      </c>
      <c r="C3803" s="265" t="s">
        <v>23642</v>
      </c>
      <c r="D3803" s="265" t="s">
        <v>8502</v>
      </c>
      <c r="E3803" s="290" t="s">
        <v>27386</v>
      </c>
    </row>
    <row r="3804" spans="1:5">
      <c r="A3804" s="265" t="str">
        <f t="shared" si="59"/>
        <v>38874</v>
      </c>
      <c r="B3804" s="265">
        <v>38874</v>
      </c>
      <c r="C3804" s="265" t="s">
        <v>23644</v>
      </c>
      <c r="D3804" s="265" t="s">
        <v>8502</v>
      </c>
      <c r="E3804" s="290" t="s">
        <v>20478</v>
      </c>
    </row>
    <row r="3805" spans="1:5">
      <c r="A3805" s="265" t="str">
        <f t="shared" si="59"/>
        <v>38875</v>
      </c>
      <c r="B3805" s="265">
        <v>38875</v>
      </c>
      <c r="C3805" s="265" t="s">
        <v>23645</v>
      </c>
      <c r="D3805" s="265" t="s">
        <v>8502</v>
      </c>
      <c r="E3805" s="290" t="s">
        <v>16486</v>
      </c>
    </row>
    <row r="3806" spans="1:5">
      <c r="A3806" s="265" t="str">
        <f t="shared" si="59"/>
        <v>38876</v>
      </c>
      <c r="B3806" s="265">
        <v>38876</v>
      </c>
      <c r="C3806" s="265" t="s">
        <v>23646</v>
      </c>
      <c r="D3806" s="265" t="s">
        <v>8502</v>
      </c>
      <c r="E3806" s="290" t="s">
        <v>27387</v>
      </c>
    </row>
    <row r="3807" spans="1:5">
      <c r="A3807" s="265" t="str">
        <f t="shared" si="59"/>
        <v>38877</v>
      </c>
      <c r="B3807" s="265">
        <v>38877</v>
      </c>
      <c r="C3807" s="265" t="s">
        <v>27388</v>
      </c>
      <c r="D3807" s="265" t="s">
        <v>8506</v>
      </c>
      <c r="E3807" s="290" t="s">
        <v>9057</v>
      </c>
    </row>
    <row r="3808" spans="1:5">
      <c r="A3808" s="265" t="str">
        <f t="shared" si="59"/>
        <v>38878</v>
      </c>
      <c r="B3808" s="265">
        <v>38878</v>
      </c>
      <c r="C3808" s="265" t="s">
        <v>23582</v>
      </c>
      <c r="D3808" s="265" t="s">
        <v>8502</v>
      </c>
      <c r="E3808" s="290" t="s">
        <v>9304</v>
      </c>
    </row>
    <row r="3809" spans="1:5">
      <c r="A3809" s="265" t="str">
        <f t="shared" si="59"/>
        <v>38879</v>
      </c>
      <c r="B3809" s="265">
        <v>38879</v>
      </c>
      <c r="C3809" s="265" t="s">
        <v>23583</v>
      </c>
      <c r="D3809" s="265" t="s">
        <v>8502</v>
      </c>
      <c r="E3809" s="290" t="s">
        <v>25614</v>
      </c>
    </row>
    <row r="3810" spans="1:5">
      <c r="A3810" s="265" t="str">
        <f t="shared" si="59"/>
        <v>38880</v>
      </c>
      <c r="B3810" s="265">
        <v>38880</v>
      </c>
      <c r="C3810" s="265" t="s">
        <v>23585</v>
      </c>
      <c r="D3810" s="265" t="s">
        <v>8502</v>
      </c>
      <c r="E3810" s="290" t="s">
        <v>9271</v>
      </c>
    </row>
    <row r="3811" spans="1:5">
      <c r="A3811" s="265" t="str">
        <f t="shared" si="59"/>
        <v>38881</v>
      </c>
      <c r="B3811" s="265">
        <v>38881</v>
      </c>
      <c r="C3811" s="265" t="s">
        <v>23584</v>
      </c>
      <c r="D3811" s="265" t="s">
        <v>8502</v>
      </c>
      <c r="E3811" s="290" t="s">
        <v>21822</v>
      </c>
    </row>
    <row r="3812" spans="1:5">
      <c r="A3812" s="265" t="str">
        <f t="shared" si="59"/>
        <v>38882</v>
      </c>
      <c r="B3812" s="265">
        <v>38882</v>
      </c>
      <c r="C3812" s="265" t="s">
        <v>23587</v>
      </c>
      <c r="D3812" s="265" t="s">
        <v>8502</v>
      </c>
      <c r="E3812" s="290" t="s">
        <v>16900</v>
      </c>
    </row>
    <row r="3813" spans="1:5">
      <c r="A3813" s="265" t="str">
        <f t="shared" si="59"/>
        <v>38883</v>
      </c>
      <c r="B3813" s="265">
        <v>38883</v>
      </c>
      <c r="C3813" s="265" t="s">
        <v>23589</v>
      </c>
      <c r="D3813" s="265" t="s">
        <v>8502</v>
      </c>
      <c r="E3813" s="290" t="s">
        <v>27389</v>
      </c>
    </row>
    <row r="3814" spans="1:5">
      <c r="A3814" s="265" t="str">
        <f t="shared" si="59"/>
        <v>38884</v>
      </c>
      <c r="B3814" s="265">
        <v>38884</v>
      </c>
      <c r="C3814" s="265" t="s">
        <v>23590</v>
      </c>
      <c r="D3814" s="265" t="s">
        <v>8502</v>
      </c>
      <c r="E3814" s="290" t="s">
        <v>25064</v>
      </c>
    </row>
    <row r="3815" spans="1:5">
      <c r="A3815" s="265" t="str">
        <f t="shared" si="59"/>
        <v>38885</v>
      </c>
      <c r="B3815" s="265">
        <v>38885</v>
      </c>
      <c r="C3815" s="265" t="s">
        <v>23591</v>
      </c>
      <c r="D3815" s="265" t="s">
        <v>8502</v>
      </c>
      <c r="E3815" s="290" t="s">
        <v>12435</v>
      </c>
    </row>
    <row r="3816" spans="1:5">
      <c r="A3816" s="265" t="str">
        <f t="shared" si="59"/>
        <v>38886</v>
      </c>
      <c r="B3816" s="265">
        <v>38886</v>
      </c>
      <c r="C3816" s="265" t="s">
        <v>23592</v>
      </c>
      <c r="D3816" s="265" t="s">
        <v>8502</v>
      </c>
      <c r="E3816" s="290" t="s">
        <v>27390</v>
      </c>
    </row>
    <row r="3817" spans="1:5">
      <c r="A3817" s="265" t="str">
        <f t="shared" si="59"/>
        <v>38887</v>
      </c>
      <c r="B3817" s="265">
        <v>38887</v>
      </c>
      <c r="C3817" s="265" t="s">
        <v>23593</v>
      </c>
      <c r="D3817" s="265" t="s">
        <v>8502</v>
      </c>
      <c r="E3817" s="290" t="s">
        <v>26754</v>
      </c>
    </row>
    <row r="3818" spans="1:5">
      <c r="A3818" s="265" t="str">
        <f t="shared" si="59"/>
        <v>38888</v>
      </c>
      <c r="B3818" s="265">
        <v>38888</v>
      </c>
      <c r="C3818" s="265" t="s">
        <v>23594</v>
      </c>
      <c r="D3818" s="265" t="s">
        <v>8502</v>
      </c>
      <c r="E3818" s="290" t="s">
        <v>17984</v>
      </c>
    </row>
    <row r="3819" spans="1:5">
      <c r="A3819" s="265" t="str">
        <f t="shared" si="59"/>
        <v>38889</v>
      </c>
      <c r="B3819" s="265">
        <v>38889</v>
      </c>
      <c r="C3819" s="265" t="s">
        <v>22071</v>
      </c>
      <c r="D3819" s="265" t="s">
        <v>8502</v>
      </c>
      <c r="E3819" s="290" t="s">
        <v>27391</v>
      </c>
    </row>
    <row r="3820" spans="1:5">
      <c r="A3820" s="265" t="str">
        <f t="shared" si="59"/>
        <v>38890</v>
      </c>
      <c r="B3820" s="265">
        <v>38890</v>
      </c>
      <c r="C3820" s="265" t="s">
        <v>23596</v>
      </c>
      <c r="D3820" s="265" t="s">
        <v>8502</v>
      </c>
      <c r="E3820" s="290" t="s">
        <v>17744</v>
      </c>
    </row>
    <row r="3821" spans="1:5">
      <c r="A3821" s="265" t="str">
        <f t="shared" si="59"/>
        <v>38893</v>
      </c>
      <c r="B3821" s="265">
        <v>38893</v>
      </c>
      <c r="C3821" s="265" t="s">
        <v>23598</v>
      </c>
      <c r="D3821" s="265" t="s">
        <v>8502</v>
      </c>
      <c r="E3821" s="290" t="s">
        <v>26122</v>
      </c>
    </row>
    <row r="3822" spans="1:5">
      <c r="A3822" s="265" t="str">
        <f t="shared" si="59"/>
        <v>38894</v>
      </c>
      <c r="B3822" s="265">
        <v>38894</v>
      </c>
      <c r="C3822" s="265" t="s">
        <v>23599</v>
      </c>
      <c r="D3822" s="265" t="s">
        <v>8502</v>
      </c>
      <c r="E3822" s="290" t="s">
        <v>17006</v>
      </c>
    </row>
    <row r="3823" spans="1:5">
      <c r="A3823" s="265" t="str">
        <f t="shared" si="59"/>
        <v>38896</v>
      </c>
      <c r="B3823" s="265">
        <v>38896</v>
      </c>
      <c r="C3823" s="265" t="s">
        <v>23600</v>
      </c>
      <c r="D3823" s="265" t="s">
        <v>8502</v>
      </c>
      <c r="E3823" s="290" t="s">
        <v>24777</v>
      </c>
    </row>
    <row r="3824" spans="1:5">
      <c r="A3824" s="265" t="str">
        <f t="shared" si="59"/>
        <v>38897</v>
      </c>
      <c r="B3824" s="265">
        <v>38897</v>
      </c>
      <c r="C3824" s="265" t="s">
        <v>23693</v>
      </c>
      <c r="D3824" s="265" t="s">
        <v>8502</v>
      </c>
      <c r="E3824" s="290" t="s">
        <v>8875</v>
      </c>
    </row>
    <row r="3825" spans="1:5">
      <c r="A3825" s="265" t="str">
        <f t="shared" si="59"/>
        <v>38899</v>
      </c>
      <c r="B3825" s="265">
        <v>38899</v>
      </c>
      <c r="C3825" s="265" t="s">
        <v>23694</v>
      </c>
      <c r="D3825" s="265" t="s">
        <v>8502</v>
      </c>
      <c r="E3825" s="290" t="s">
        <v>16413</v>
      </c>
    </row>
    <row r="3826" spans="1:5">
      <c r="A3826" s="265" t="str">
        <f t="shared" si="59"/>
        <v>38900</v>
      </c>
      <c r="B3826" s="265">
        <v>38900</v>
      </c>
      <c r="C3826" s="265" t="s">
        <v>23695</v>
      </c>
      <c r="D3826" s="265" t="s">
        <v>8502</v>
      </c>
      <c r="E3826" s="290" t="s">
        <v>9203</v>
      </c>
    </row>
    <row r="3827" spans="1:5">
      <c r="A3827" s="265" t="str">
        <f t="shared" si="59"/>
        <v>38901</v>
      </c>
      <c r="B3827" s="265">
        <v>38901</v>
      </c>
      <c r="C3827" s="265" t="s">
        <v>23696</v>
      </c>
      <c r="D3827" s="265" t="s">
        <v>8502</v>
      </c>
      <c r="E3827" s="290" t="s">
        <v>24791</v>
      </c>
    </row>
    <row r="3828" spans="1:5">
      <c r="A3828" s="265" t="str">
        <f t="shared" si="59"/>
        <v>38903</v>
      </c>
      <c r="B3828" s="265">
        <v>38903</v>
      </c>
      <c r="C3828" s="265" t="s">
        <v>23698</v>
      </c>
      <c r="D3828" s="265" t="s">
        <v>8502</v>
      </c>
      <c r="E3828" s="290" t="s">
        <v>27392</v>
      </c>
    </row>
    <row r="3829" spans="1:5">
      <c r="A3829" s="265" t="str">
        <f t="shared" si="59"/>
        <v>38904</v>
      </c>
      <c r="B3829" s="265">
        <v>38904</v>
      </c>
      <c r="C3829" s="265" t="s">
        <v>23697</v>
      </c>
      <c r="D3829" s="265" t="s">
        <v>8502</v>
      </c>
      <c r="E3829" s="290" t="s">
        <v>27393</v>
      </c>
    </row>
    <row r="3830" spans="1:5">
      <c r="A3830" s="265" t="str">
        <f t="shared" si="59"/>
        <v>38905</v>
      </c>
      <c r="B3830" s="265">
        <v>38905</v>
      </c>
      <c r="C3830" s="265" t="s">
        <v>23688</v>
      </c>
      <c r="D3830" s="265" t="s">
        <v>8502</v>
      </c>
      <c r="E3830" s="290" t="s">
        <v>26327</v>
      </c>
    </row>
    <row r="3831" spans="1:5">
      <c r="A3831" s="265" t="str">
        <f t="shared" si="59"/>
        <v>38907</v>
      </c>
      <c r="B3831" s="265">
        <v>38907</v>
      </c>
      <c r="C3831" s="265" t="s">
        <v>23689</v>
      </c>
      <c r="D3831" s="265" t="s">
        <v>8502</v>
      </c>
      <c r="E3831" s="290" t="s">
        <v>9001</v>
      </c>
    </row>
    <row r="3832" spans="1:5">
      <c r="A3832" s="265" t="str">
        <f t="shared" si="59"/>
        <v>38908</v>
      </c>
      <c r="B3832" s="265">
        <v>38908</v>
      </c>
      <c r="C3832" s="265" t="s">
        <v>23690</v>
      </c>
      <c r="D3832" s="265" t="s">
        <v>8502</v>
      </c>
      <c r="E3832" s="290" t="s">
        <v>9389</v>
      </c>
    </row>
    <row r="3833" spans="1:5">
      <c r="A3833" s="265" t="str">
        <f t="shared" si="59"/>
        <v>38909</v>
      </c>
      <c r="B3833" s="265">
        <v>38909</v>
      </c>
      <c r="C3833" s="265" t="s">
        <v>23691</v>
      </c>
      <c r="D3833" s="265" t="s">
        <v>8502</v>
      </c>
      <c r="E3833" s="290" t="s">
        <v>27394</v>
      </c>
    </row>
    <row r="3834" spans="1:5">
      <c r="A3834" s="265" t="str">
        <f t="shared" si="59"/>
        <v>38910</v>
      </c>
      <c r="B3834" s="265">
        <v>38910</v>
      </c>
      <c r="C3834" s="265" t="s">
        <v>23692</v>
      </c>
      <c r="D3834" s="265" t="s">
        <v>8502</v>
      </c>
      <c r="E3834" s="290" t="s">
        <v>17948</v>
      </c>
    </row>
    <row r="3835" spans="1:5">
      <c r="A3835" s="265" t="str">
        <f t="shared" si="59"/>
        <v>38911</v>
      </c>
      <c r="B3835" s="265">
        <v>38911</v>
      </c>
      <c r="C3835" s="265" t="s">
        <v>23650</v>
      </c>
      <c r="D3835" s="265" t="s">
        <v>8502</v>
      </c>
      <c r="E3835" s="290" t="s">
        <v>17971</v>
      </c>
    </row>
    <row r="3836" spans="1:5">
      <c r="A3836" s="265" t="str">
        <f t="shared" si="59"/>
        <v>38912</v>
      </c>
      <c r="B3836" s="265">
        <v>38912</v>
      </c>
      <c r="C3836" s="265" t="s">
        <v>23651</v>
      </c>
      <c r="D3836" s="265" t="s">
        <v>8502</v>
      </c>
      <c r="E3836" s="290" t="s">
        <v>27395</v>
      </c>
    </row>
    <row r="3837" spans="1:5">
      <c r="A3837" s="265" t="str">
        <f t="shared" si="59"/>
        <v>38913</v>
      </c>
      <c r="B3837" s="265">
        <v>38913</v>
      </c>
      <c r="C3837" s="265" t="s">
        <v>21790</v>
      </c>
      <c r="D3837" s="265" t="s">
        <v>8502</v>
      </c>
      <c r="E3837" s="290" t="s">
        <v>8791</v>
      </c>
    </row>
    <row r="3838" spans="1:5">
      <c r="A3838" s="265" t="str">
        <f t="shared" si="59"/>
        <v>38914</v>
      </c>
      <c r="B3838" s="265">
        <v>38914</v>
      </c>
      <c r="C3838" s="265" t="s">
        <v>21791</v>
      </c>
      <c r="D3838" s="265" t="s">
        <v>8502</v>
      </c>
      <c r="E3838" s="290" t="s">
        <v>18572</v>
      </c>
    </row>
    <row r="3839" spans="1:5">
      <c r="A3839" s="265" t="str">
        <f t="shared" si="59"/>
        <v>38915</v>
      </c>
      <c r="B3839" s="265">
        <v>38915</v>
      </c>
      <c r="C3839" s="265" t="s">
        <v>21792</v>
      </c>
      <c r="D3839" s="265" t="s">
        <v>8502</v>
      </c>
      <c r="E3839" s="290" t="s">
        <v>12222</v>
      </c>
    </row>
    <row r="3840" spans="1:5">
      <c r="A3840" s="265" t="str">
        <f t="shared" si="59"/>
        <v>38916</v>
      </c>
      <c r="B3840" s="265">
        <v>38916</v>
      </c>
      <c r="C3840" s="265" t="s">
        <v>21794</v>
      </c>
      <c r="D3840" s="265" t="s">
        <v>8502</v>
      </c>
      <c r="E3840" s="290" t="s">
        <v>18004</v>
      </c>
    </row>
    <row r="3841" spans="1:5">
      <c r="A3841" s="265" t="str">
        <f t="shared" si="59"/>
        <v>38917</v>
      </c>
      <c r="B3841" s="265">
        <v>38917</v>
      </c>
      <c r="C3841" s="265" t="s">
        <v>21850</v>
      </c>
      <c r="D3841" s="265" t="s">
        <v>8502</v>
      </c>
      <c r="E3841" s="290" t="s">
        <v>24944</v>
      </c>
    </row>
    <row r="3842" spans="1:5">
      <c r="A3842" s="265" t="str">
        <f t="shared" si="59"/>
        <v>38918</v>
      </c>
      <c r="B3842" s="265">
        <v>38918</v>
      </c>
      <c r="C3842" s="265" t="s">
        <v>21855</v>
      </c>
      <c r="D3842" s="265" t="s">
        <v>8502</v>
      </c>
      <c r="E3842" s="290" t="s">
        <v>27396</v>
      </c>
    </row>
    <row r="3843" spans="1:5">
      <c r="A3843" s="265" t="str">
        <f t="shared" ref="A3843:A3906" si="60">IF(ISERROR(SEARCH("/",B3843)=6),TRIM(CLEAN(B3843)),IF(SEARCH("/",B3843)=6,IF(LEN(TRIM(CLEAN(B3843)))=7,LEFT(TRIM(CLEAN(B3843)),6)&amp;"00"&amp;RIGHT(TRIM(CLEAN(B3843)),1),LEFT(TRIM(CLEAN(B3843)),6)&amp;"0"&amp;RIGHT(TRIM(CLEAN(B3843)),2)),TRIM(CLEAN(B3843))))</f>
        <v>38919</v>
      </c>
      <c r="B3843" s="265">
        <v>38919</v>
      </c>
      <c r="C3843" s="265" t="s">
        <v>21851</v>
      </c>
      <c r="D3843" s="265" t="s">
        <v>8502</v>
      </c>
      <c r="E3843" s="290" t="s">
        <v>18255</v>
      </c>
    </row>
    <row r="3844" spans="1:5">
      <c r="A3844" s="265" t="str">
        <f t="shared" si="60"/>
        <v>38920</v>
      </c>
      <c r="B3844" s="265">
        <v>38920</v>
      </c>
      <c r="C3844" s="265" t="s">
        <v>21857</v>
      </c>
      <c r="D3844" s="265" t="s">
        <v>8502</v>
      </c>
      <c r="E3844" s="290" t="s">
        <v>27397</v>
      </c>
    </row>
    <row r="3845" spans="1:5">
      <c r="A3845" s="265" t="str">
        <f t="shared" si="60"/>
        <v>38921</v>
      </c>
      <c r="B3845" s="265">
        <v>38921</v>
      </c>
      <c r="C3845" s="265" t="s">
        <v>21853</v>
      </c>
      <c r="D3845" s="265" t="s">
        <v>8502</v>
      </c>
      <c r="E3845" s="290" t="s">
        <v>22591</v>
      </c>
    </row>
    <row r="3846" spans="1:5">
      <c r="A3846" s="265" t="str">
        <f t="shared" si="60"/>
        <v>38922</v>
      </c>
      <c r="B3846" s="265">
        <v>38922</v>
      </c>
      <c r="C3846" s="265" t="s">
        <v>21852</v>
      </c>
      <c r="D3846" s="265" t="s">
        <v>8502</v>
      </c>
      <c r="E3846" s="290" t="s">
        <v>24867</v>
      </c>
    </row>
    <row r="3847" spans="1:5">
      <c r="A3847" s="265" t="str">
        <f t="shared" si="60"/>
        <v>38923</v>
      </c>
      <c r="B3847" s="265">
        <v>38923</v>
      </c>
      <c r="C3847" s="265" t="s">
        <v>21800</v>
      </c>
      <c r="D3847" s="265" t="s">
        <v>8502</v>
      </c>
      <c r="E3847" s="290" t="s">
        <v>12669</v>
      </c>
    </row>
    <row r="3848" spans="1:5">
      <c r="A3848" s="265" t="str">
        <f t="shared" si="60"/>
        <v>38924</v>
      </c>
      <c r="B3848" s="265">
        <v>38924</v>
      </c>
      <c r="C3848" s="265" t="s">
        <v>21805</v>
      </c>
      <c r="D3848" s="265" t="s">
        <v>8502</v>
      </c>
      <c r="E3848" s="290" t="s">
        <v>22254</v>
      </c>
    </row>
    <row r="3849" spans="1:5">
      <c r="A3849" s="265" t="str">
        <f t="shared" si="60"/>
        <v>38925</v>
      </c>
      <c r="B3849" s="265">
        <v>38925</v>
      </c>
      <c r="C3849" s="265" t="s">
        <v>21801</v>
      </c>
      <c r="D3849" s="265" t="s">
        <v>8502</v>
      </c>
      <c r="E3849" s="290" t="s">
        <v>27398</v>
      </c>
    </row>
    <row r="3850" spans="1:5">
      <c r="A3850" s="265" t="str">
        <f t="shared" si="60"/>
        <v>38926</v>
      </c>
      <c r="B3850" s="265">
        <v>38926</v>
      </c>
      <c r="C3850" s="265" t="s">
        <v>21802</v>
      </c>
      <c r="D3850" s="265" t="s">
        <v>8502</v>
      </c>
      <c r="E3850" s="290" t="s">
        <v>22927</v>
      </c>
    </row>
    <row r="3851" spans="1:5">
      <c r="A3851" s="265" t="str">
        <f t="shared" si="60"/>
        <v>38927</v>
      </c>
      <c r="B3851" s="265">
        <v>38927</v>
      </c>
      <c r="C3851" s="265" t="s">
        <v>21803</v>
      </c>
      <c r="D3851" s="265" t="s">
        <v>8502</v>
      </c>
      <c r="E3851" s="290" t="s">
        <v>16648</v>
      </c>
    </row>
    <row r="3852" spans="1:5">
      <c r="A3852" s="265" t="str">
        <f t="shared" si="60"/>
        <v>38928</v>
      </c>
      <c r="B3852" s="265">
        <v>38928</v>
      </c>
      <c r="C3852" s="265" t="s">
        <v>21809</v>
      </c>
      <c r="D3852" s="265" t="s">
        <v>8502</v>
      </c>
      <c r="E3852" s="290" t="s">
        <v>12107</v>
      </c>
    </row>
    <row r="3853" spans="1:5">
      <c r="A3853" s="265" t="str">
        <f t="shared" si="60"/>
        <v>38929</v>
      </c>
      <c r="B3853" s="265">
        <v>38929</v>
      </c>
      <c r="C3853" s="265" t="s">
        <v>21810</v>
      </c>
      <c r="D3853" s="265" t="s">
        <v>8502</v>
      </c>
      <c r="E3853" s="290" t="s">
        <v>27399</v>
      </c>
    </row>
    <row r="3854" spans="1:5">
      <c r="A3854" s="265" t="str">
        <f t="shared" si="60"/>
        <v>38930</v>
      </c>
      <c r="B3854" s="265">
        <v>38930</v>
      </c>
      <c r="C3854" s="265" t="s">
        <v>21812</v>
      </c>
      <c r="D3854" s="265" t="s">
        <v>8502</v>
      </c>
      <c r="E3854" s="290" t="s">
        <v>27400</v>
      </c>
    </row>
    <row r="3855" spans="1:5">
      <c r="A3855" s="265" t="str">
        <f t="shared" si="60"/>
        <v>38931</v>
      </c>
      <c r="B3855" s="265">
        <v>38931</v>
      </c>
      <c r="C3855" s="265" t="s">
        <v>21814</v>
      </c>
      <c r="D3855" s="265" t="s">
        <v>8502</v>
      </c>
      <c r="E3855" s="290" t="s">
        <v>16999</v>
      </c>
    </row>
    <row r="3856" spans="1:5">
      <c r="A3856" s="265" t="str">
        <f t="shared" si="60"/>
        <v>38932</v>
      </c>
      <c r="B3856" s="265">
        <v>38932</v>
      </c>
      <c r="C3856" s="265" t="s">
        <v>21815</v>
      </c>
      <c r="D3856" s="265" t="s">
        <v>8502</v>
      </c>
      <c r="E3856" s="290" t="s">
        <v>16616</v>
      </c>
    </row>
    <row r="3857" spans="1:5">
      <c r="A3857" s="265" t="str">
        <f t="shared" si="60"/>
        <v>38934</v>
      </c>
      <c r="B3857" s="265">
        <v>38934</v>
      </c>
      <c r="C3857" s="265" t="s">
        <v>21816</v>
      </c>
      <c r="D3857" s="265" t="s">
        <v>8502</v>
      </c>
      <c r="E3857" s="290" t="s">
        <v>26212</v>
      </c>
    </row>
    <row r="3858" spans="1:5">
      <c r="A3858" s="265" t="str">
        <f t="shared" si="60"/>
        <v>38935</v>
      </c>
      <c r="B3858" s="265">
        <v>38935</v>
      </c>
      <c r="C3858" s="265" t="s">
        <v>21817</v>
      </c>
      <c r="D3858" s="265" t="s">
        <v>8502</v>
      </c>
      <c r="E3858" s="290" t="s">
        <v>25518</v>
      </c>
    </row>
    <row r="3859" spans="1:5">
      <c r="A3859" s="265" t="str">
        <f t="shared" si="60"/>
        <v>38936</v>
      </c>
      <c r="B3859" s="265">
        <v>38936</v>
      </c>
      <c r="C3859" s="265" t="s">
        <v>21818</v>
      </c>
      <c r="D3859" s="265" t="s">
        <v>8502</v>
      </c>
      <c r="E3859" s="290" t="s">
        <v>24618</v>
      </c>
    </row>
    <row r="3860" spans="1:5">
      <c r="A3860" s="265" t="str">
        <f t="shared" si="60"/>
        <v>38937</v>
      </c>
      <c r="B3860" s="265">
        <v>38937</v>
      </c>
      <c r="C3860" s="265" t="s">
        <v>21819</v>
      </c>
      <c r="D3860" s="265" t="s">
        <v>8502</v>
      </c>
      <c r="E3860" s="290" t="s">
        <v>18046</v>
      </c>
    </row>
    <row r="3861" spans="1:5">
      <c r="A3861" s="265" t="str">
        <f t="shared" si="60"/>
        <v>38938</v>
      </c>
      <c r="B3861" s="265">
        <v>38938</v>
      </c>
      <c r="C3861" s="265" t="s">
        <v>21820</v>
      </c>
      <c r="D3861" s="265" t="s">
        <v>8502</v>
      </c>
      <c r="E3861" s="290" t="s">
        <v>27401</v>
      </c>
    </row>
    <row r="3862" spans="1:5">
      <c r="A3862" s="265" t="str">
        <f t="shared" si="60"/>
        <v>38939</v>
      </c>
      <c r="B3862" s="265">
        <v>38939</v>
      </c>
      <c r="C3862" s="265" t="s">
        <v>21779</v>
      </c>
      <c r="D3862" s="265" t="s">
        <v>8502</v>
      </c>
      <c r="E3862" s="290" t="s">
        <v>16346</v>
      </c>
    </row>
    <row r="3863" spans="1:5">
      <c r="A3863" s="265" t="str">
        <f t="shared" si="60"/>
        <v>38940</v>
      </c>
      <c r="B3863" s="265">
        <v>38940</v>
      </c>
      <c r="C3863" s="265" t="s">
        <v>21780</v>
      </c>
      <c r="D3863" s="265" t="s">
        <v>8502</v>
      </c>
      <c r="E3863" s="290" t="s">
        <v>17016</v>
      </c>
    </row>
    <row r="3864" spans="1:5">
      <c r="A3864" s="265" t="str">
        <f t="shared" si="60"/>
        <v>38941</v>
      </c>
      <c r="B3864" s="265">
        <v>38941</v>
      </c>
      <c r="C3864" s="265" t="s">
        <v>21782</v>
      </c>
      <c r="D3864" s="265" t="s">
        <v>8502</v>
      </c>
      <c r="E3864" s="290" t="s">
        <v>27402</v>
      </c>
    </row>
    <row r="3865" spans="1:5">
      <c r="A3865" s="265" t="str">
        <f t="shared" si="60"/>
        <v>38942</v>
      </c>
      <c r="B3865" s="265">
        <v>38942</v>
      </c>
      <c r="C3865" s="265" t="s">
        <v>21784</v>
      </c>
      <c r="D3865" s="265" t="s">
        <v>8502</v>
      </c>
      <c r="E3865" s="290" t="s">
        <v>27390</v>
      </c>
    </row>
    <row r="3866" spans="1:5">
      <c r="A3866" s="265" t="str">
        <f t="shared" si="60"/>
        <v>38943</v>
      </c>
      <c r="B3866" s="265">
        <v>38943</v>
      </c>
      <c r="C3866" s="265" t="s">
        <v>22264</v>
      </c>
      <c r="D3866" s="265" t="s">
        <v>8502</v>
      </c>
      <c r="E3866" s="290" t="s">
        <v>25370</v>
      </c>
    </row>
    <row r="3867" spans="1:5">
      <c r="A3867" s="265" t="str">
        <f t="shared" si="60"/>
        <v>38944</v>
      </c>
      <c r="B3867" s="265">
        <v>38944</v>
      </c>
      <c r="C3867" s="265" t="s">
        <v>22265</v>
      </c>
      <c r="D3867" s="265" t="s">
        <v>8502</v>
      </c>
      <c r="E3867" s="290" t="s">
        <v>9477</v>
      </c>
    </row>
    <row r="3868" spans="1:5">
      <c r="A3868" s="265" t="str">
        <f t="shared" si="60"/>
        <v>38945</v>
      </c>
      <c r="B3868" s="265">
        <v>38945</v>
      </c>
      <c r="C3868" s="265" t="s">
        <v>22266</v>
      </c>
      <c r="D3868" s="265" t="s">
        <v>8502</v>
      </c>
      <c r="E3868" s="290" t="s">
        <v>9292</v>
      </c>
    </row>
    <row r="3869" spans="1:5">
      <c r="A3869" s="265" t="str">
        <f t="shared" si="60"/>
        <v>38946</v>
      </c>
      <c r="B3869" s="265">
        <v>38946</v>
      </c>
      <c r="C3869" s="265" t="s">
        <v>22267</v>
      </c>
      <c r="D3869" s="265" t="s">
        <v>8502</v>
      </c>
      <c r="E3869" s="290" t="s">
        <v>18810</v>
      </c>
    </row>
    <row r="3870" spans="1:5">
      <c r="A3870" s="265" t="str">
        <f t="shared" si="60"/>
        <v>38947</v>
      </c>
      <c r="B3870" s="265">
        <v>38947</v>
      </c>
      <c r="C3870" s="265" t="s">
        <v>22212</v>
      </c>
      <c r="D3870" s="265" t="s">
        <v>8502</v>
      </c>
      <c r="E3870" s="290" t="s">
        <v>9411</v>
      </c>
    </row>
    <row r="3871" spans="1:5">
      <c r="A3871" s="265" t="str">
        <f t="shared" si="60"/>
        <v>38948</v>
      </c>
      <c r="B3871" s="265">
        <v>38948</v>
      </c>
      <c r="C3871" s="265" t="s">
        <v>22213</v>
      </c>
      <c r="D3871" s="265" t="s">
        <v>8502</v>
      </c>
      <c r="E3871" s="290" t="s">
        <v>16477</v>
      </c>
    </row>
    <row r="3872" spans="1:5">
      <c r="A3872" s="265" t="str">
        <f t="shared" si="60"/>
        <v>38949</v>
      </c>
      <c r="B3872" s="265">
        <v>38949</v>
      </c>
      <c r="C3872" s="265" t="s">
        <v>22214</v>
      </c>
      <c r="D3872" s="265" t="s">
        <v>8502</v>
      </c>
      <c r="E3872" s="290" t="s">
        <v>12793</v>
      </c>
    </row>
    <row r="3873" spans="1:5">
      <c r="A3873" s="265" t="str">
        <f t="shared" si="60"/>
        <v>38950</v>
      </c>
      <c r="B3873" s="265">
        <v>38950</v>
      </c>
      <c r="C3873" s="265" t="s">
        <v>22220</v>
      </c>
      <c r="D3873" s="265" t="s">
        <v>8502</v>
      </c>
      <c r="E3873" s="290" t="s">
        <v>27403</v>
      </c>
    </row>
    <row r="3874" spans="1:5">
      <c r="A3874" s="265" t="str">
        <f t="shared" si="60"/>
        <v>38951</v>
      </c>
      <c r="B3874" s="265">
        <v>38951</v>
      </c>
      <c r="C3874" s="265" t="s">
        <v>22215</v>
      </c>
      <c r="D3874" s="265" t="s">
        <v>8502</v>
      </c>
      <c r="E3874" s="290" t="s">
        <v>27404</v>
      </c>
    </row>
    <row r="3875" spans="1:5">
      <c r="A3875" s="265" t="str">
        <f t="shared" si="60"/>
        <v>38952</v>
      </c>
      <c r="B3875" s="265">
        <v>38952</v>
      </c>
      <c r="C3875" s="265" t="s">
        <v>23472</v>
      </c>
      <c r="D3875" s="265" t="s">
        <v>8502</v>
      </c>
      <c r="E3875" s="290" t="s">
        <v>16367</v>
      </c>
    </row>
    <row r="3876" spans="1:5">
      <c r="A3876" s="265" t="str">
        <f t="shared" si="60"/>
        <v>38953</v>
      </c>
      <c r="B3876" s="265">
        <v>38953</v>
      </c>
      <c r="C3876" s="265" t="s">
        <v>23473</v>
      </c>
      <c r="D3876" s="265" t="s">
        <v>8502</v>
      </c>
      <c r="E3876" s="290" t="s">
        <v>8958</v>
      </c>
    </row>
    <row r="3877" spans="1:5">
      <c r="A3877" s="265" t="str">
        <f t="shared" si="60"/>
        <v>38971</v>
      </c>
      <c r="B3877" s="265">
        <v>38971</v>
      </c>
      <c r="C3877" s="265" t="s">
        <v>24291</v>
      </c>
      <c r="D3877" s="265" t="s">
        <v>8510</v>
      </c>
      <c r="E3877" s="290" t="s">
        <v>20713</v>
      </c>
    </row>
    <row r="3878" spans="1:5">
      <c r="A3878" s="265" t="str">
        <f t="shared" si="60"/>
        <v>38972</v>
      </c>
      <c r="B3878" s="265">
        <v>38972</v>
      </c>
      <c r="C3878" s="265" t="s">
        <v>24292</v>
      </c>
      <c r="D3878" s="265" t="s">
        <v>8510</v>
      </c>
      <c r="E3878" s="290" t="s">
        <v>17755</v>
      </c>
    </row>
    <row r="3879" spans="1:5">
      <c r="A3879" s="265" t="str">
        <f t="shared" si="60"/>
        <v>38973</v>
      </c>
      <c r="B3879" s="265">
        <v>38973</v>
      </c>
      <c r="C3879" s="265" t="s">
        <v>24293</v>
      </c>
      <c r="D3879" s="265" t="s">
        <v>8510</v>
      </c>
      <c r="E3879" s="290" t="s">
        <v>27405</v>
      </c>
    </row>
    <row r="3880" spans="1:5">
      <c r="A3880" s="265" t="str">
        <f t="shared" si="60"/>
        <v>38974</v>
      </c>
      <c r="B3880" s="265">
        <v>38974</v>
      </c>
      <c r="C3880" s="265" t="s">
        <v>24294</v>
      </c>
      <c r="D3880" s="265" t="s">
        <v>8510</v>
      </c>
      <c r="E3880" s="290" t="s">
        <v>20130</v>
      </c>
    </row>
    <row r="3881" spans="1:5">
      <c r="A3881" s="265" t="str">
        <f t="shared" si="60"/>
        <v>38975</v>
      </c>
      <c r="B3881" s="265">
        <v>38975</v>
      </c>
      <c r="C3881" s="265" t="s">
        <v>24295</v>
      </c>
      <c r="D3881" s="265" t="s">
        <v>8510</v>
      </c>
      <c r="E3881" s="290" t="s">
        <v>18547</v>
      </c>
    </row>
    <row r="3882" spans="1:5">
      <c r="A3882" s="265" t="str">
        <f t="shared" si="60"/>
        <v>38976</v>
      </c>
      <c r="B3882" s="265">
        <v>38976</v>
      </c>
      <c r="C3882" s="265" t="s">
        <v>24296</v>
      </c>
      <c r="D3882" s="265" t="s">
        <v>8510</v>
      </c>
      <c r="E3882" s="290" t="s">
        <v>17009</v>
      </c>
    </row>
    <row r="3883" spans="1:5">
      <c r="A3883" s="265" t="str">
        <f t="shared" si="60"/>
        <v>38977</v>
      </c>
      <c r="B3883" s="265">
        <v>38977</v>
      </c>
      <c r="C3883" s="265" t="s">
        <v>24290</v>
      </c>
      <c r="D3883" s="265" t="s">
        <v>8510</v>
      </c>
      <c r="E3883" s="290" t="s">
        <v>18225</v>
      </c>
    </row>
    <row r="3884" spans="1:5">
      <c r="A3884" s="265" t="str">
        <f t="shared" si="60"/>
        <v>38978</v>
      </c>
      <c r="B3884" s="265">
        <v>38978</v>
      </c>
      <c r="C3884" s="265" t="s">
        <v>24299</v>
      </c>
      <c r="D3884" s="265" t="s">
        <v>8510</v>
      </c>
      <c r="E3884" s="290" t="s">
        <v>26278</v>
      </c>
    </row>
    <row r="3885" spans="1:5">
      <c r="A3885" s="265" t="str">
        <f t="shared" si="60"/>
        <v>38979</v>
      </c>
      <c r="B3885" s="265">
        <v>38979</v>
      </c>
      <c r="C3885" s="265" t="s">
        <v>24300</v>
      </c>
      <c r="D3885" s="265" t="s">
        <v>8510</v>
      </c>
      <c r="E3885" s="290" t="s">
        <v>26127</v>
      </c>
    </row>
    <row r="3886" spans="1:5">
      <c r="A3886" s="265" t="str">
        <f t="shared" si="60"/>
        <v>38980</v>
      </c>
      <c r="B3886" s="265">
        <v>38980</v>
      </c>
      <c r="C3886" s="265" t="s">
        <v>24301</v>
      </c>
      <c r="D3886" s="265" t="s">
        <v>8510</v>
      </c>
      <c r="E3886" s="290" t="s">
        <v>8627</v>
      </c>
    </row>
    <row r="3887" spans="1:5">
      <c r="A3887" s="265" t="str">
        <f t="shared" si="60"/>
        <v>38981</v>
      </c>
      <c r="B3887" s="265">
        <v>38981</v>
      </c>
      <c r="C3887" s="265" t="s">
        <v>24303</v>
      </c>
      <c r="D3887" s="265" t="s">
        <v>8510</v>
      </c>
      <c r="E3887" s="290" t="s">
        <v>25398</v>
      </c>
    </row>
    <row r="3888" spans="1:5">
      <c r="A3888" s="265" t="str">
        <f t="shared" si="60"/>
        <v>38982</v>
      </c>
      <c r="B3888" s="265">
        <v>38982</v>
      </c>
      <c r="C3888" s="265" t="s">
        <v>24305</v>
      </c>
      <c r="D3888" s="265" t="s">
        <v>8510</v>
      </c>
      <c r="E3888" s="290" t="s">
        <v>18025</v>
      </c>
    </row>
    <row r="3889" spans="1:5">
      <c r="A3889" s="265" t="str">
        <f t="shared" si="60"/>
        <v>38983</v>
      </c>
      <c r="B3889" s="265">
        <v>38983</v>
      </c>
      <c r="C3889" s="265" t="s">
        <v>24307</v>
      </c>
      <c r="D3889" s="265" t="s">
        <v>8510</v>
      </c>
      <c r="E3889" s="290" t="s">
        <v>16752</v>
      </c>
    </row>
    <row r="3890" spans="1:5">
      <c r="A3890" s="265" t="str">
        <f t="shared" si="60"/>
        <v>38984</v>
      </c>
      <c r="B3890" s="265">
        <v>38984</v>
      </c>
      <c r="C3890" s="265" t="s">
        <v>24308</v>
      </c>
      <c r="D3890" s="265" t="s">
        <v>8510</v>
      </c>
      <c r="E3890" s="290" t="s">
        <v>27406</v>
      </c>
    </row>
    <row r="3891" spans="1:5">
      <c r="A3891" s="265" t="str">
        <f t="shared" si="60"/>
        <v>38985</v>
      </c>
      <c r="B3891" s="265">
        <v>38985</v>
      </c>
      <c r="C3891" s="265" t="s">
        <v>24309</v>
      </c>
      <c r="D3891" s="265" t="s">
        <v>8510</v>
      </c>
      <c r="E3891" s="290" t="s">
        <v>27407</v>
      </c>
    </row>
    <row r="3892" spans="1:5">
      <c r="A3892" s="265" t="str">
        <f t="shared" si="60"/>
        <v>38986</v>
      </c>
      <c r="B3892" s="265">
        <v>38986</v>
      </c>
      <c r="C3892" s="265" t="s">
        <v>24297</v>
      </c>
      <c r="D3892" s="265" t="s">
        <v>8510</v>
      </c>
      <c r="E3892" s="290" t="s">
        <v>27408</v>
      </c>
    </row>
    <row r="3893" spans="1:5">
      <c r="A3893" s="265" t="str">
        <f t="shared" si="60"/>
        <v>38987</v>
      </c>
      <c r="B3893" s="265">
        <v>38987</v>
      </c>
      <c r="C3893" s="265" t="s">
        <v>21785</v>
      </c>
      <c r="D3893" s="265" t="s">
        <v>8502</v>
      </c>
      <c r="E3893" s="290" t="s">
        <v>15008</v>
      </c>
    </row>
    <row r="3894" spans="1:5">
      <c r="A3894" s="265" t="str">
        <f t="shared" si="60"/>
        <v>38988</v>
      </c>
      <c r="B3894" s="265">
        <v>38988</v>
      </c>
      <c r="C3894" s="265" t="s">
        <v>21786</v>
      </c>
      <c r="D3894" s="265" t="s">
        <v>8502</v>
      </c>
      <c r="E3894" s="290" t="s">
        <v>18255</v>
      </c>
    </row>
    <row r="3895" spans="1:5">
      <c r="A3895" s="265" t="str">
        <f t="shared" si="60"/>
        <v>38989</v>
      </c>
      <c r="B3895" s="265">
        <v>38989</v>
      </c>
      <c r="C3895" s="265" t="s">
        <v>21787</v>
      </c>
      <c r="D3895" s="265" t="s">
        <v>8502</v>
      </c>
      <c r="E3895" s="290" t="s">
        <v>8730</v>
      </c>
    </row>
    <row r="3896" spans="1:5">
      <c r="A3896" s="265" t="str">
        <f t="shared" si="60"/>
        <v>38990</v>
      </c>
      <c r="B3896" s="265">
        <v>38990</v>
      </c>
      <c r="C3896" s="265" t="s">
        <v>21788</v>
      </c>
      <c r="D3896" s="265" t="s">
        <v>8502</v>
      </c>
      <c r="E3896" s="290" t="s">
        <v>27409</v>
      </c>
    </row>
    <row r="3897" spans="1:5">
      <c r="A3897" s="265" t="str">
        <f t="shared" si="60"/>
        <v>38991</v>
      </c>
      <c r="B3897" s="265">
        <v>38991</v>
      </c>
      <c r="C3897" s="265" t="s">
        <v>21789</v>
      </c>
      <c r="D3897" s="265" t="s">
        <v>8502</v>
      </c>
      <c r="E3897" s="290" t="s">
        <v>18917</v>
      </c>
    </row>
    <row r="3898" spans="1:5">
      <c r="A3898" s="265" t="str">
        <f t="shared" si="60"/>
        <v>38992</v>
      </c>
      <c r="B3898" s="265">
        <v>38992</v>
      </c>
      <c r="C3898" s="265" t="s">
        <v>19814</v>
      </c>
      <c r="D3898" s="265" t="s">
        <v>8502</v>
      </c>
      <c r="E3898" s="290" t="s">
        <v>16357</v>
      </c>
    </row>
    <row r="3899" spans="1:5">
      <c r="A3899" s="265" t="str">
        <f t="shared" si="60"/>
        <v>38993</v>
      </c>
      <c r="B3899" s="265">
        <v>38993</v>
      </c>
      <c r="C3899" s="265" t="s">
        <v>19815</v>
      </c>
      <c r="D3899" s="265" t="s">
        <v>8502</v>
      </c>
      <c r="E3899" s="290" t="s">
        <v>8652</v>
      </c>
    </row>
    <row r="3900" spans="1:5">
      <c r="A3900" s="265" t="str">
        <f t="shared" si="60"/>
        <v>38996</v>
      </c>
      <c r="B3900" s="265">
        <v>38996</v>
      </c>
      <c r="C3900" s="265" t="s">
        <v>20532</v>
      </c>
      <c r="D3900" s="265" t="s">
        <v>8502</v>
      </c>
      <c r="E3900" s="290" t="s">
        <v>9478</v>
      </c>
    </row>
    <row r="3901" spans="1:5">
      <c r="A3901" s="265" t="str">
        <f t="shared" si="60"/>
        <v>38997</v>
      </c>
      <c r="B3901" s="265">
        <v>38997</v>
      </c>
      <c r="C3901" s="265" t="s">
        <v>20533</v>
      </c>
      <c r="D3901" s="265" t="s">
        <v>8502</v>
      </c>
      <c r="E3901" s="290" t="s">
        <v>20605</v>
      </c>
    </row>
    <row r="3902" spans="1:5">
      <c r="A3902" s="265" t="str">
        <f t="shared" si="60"/>
        <v>38998</v>
      </c>
      <c r="B3902" s="265">
        <v>38998</v>
      </c>
      <c r="C3902" s="265" t="s">
        <v>20530</v>
      </c>
      <c r="D3902" s="265" t="s">
        <v>8502</v>
      </c>
      <c r="E3902" s="290" t="s">
        <v>17495</v>
      </c>
    </row>
    <row r="3903" spans="1:5">
      <c r="A3903" s="265" t="str">
        <f t="shared" si="60"/>
        <v>38999</v>
      </c>
      <c r="B3903" s="265">
        <v>38999</v>
      </c>
      <c r="C3903" s="265" t="s">
        <v>20531</v>
      </c>
      <c r="D3903" s="265" t="s">
        <v>8502</v>
      </c>
      <c r="E3903" s="290" t="s">
        <v>17940</v>
      </c>
    </row>
    <row r="3904" spans="1:5">
      <c r="A3904" s="265" t="str">
        <f t="shared" si="60"/>
        <v>39000</v>
      </c>
      <c r="B3904" s="265">
        <v>39000</v>
      </c>
      <c r="C3904" s="265" t="s">
        <v>23648</v>
      </c>
      <c r="D3904" s="265" t="s">
        <v>8502</v>
      </c>
      <c r="E3904" s="290" t="s">
        <v>17753</v>
      </c>
    </row>
    <row r="3905" spans="1:5">
      <c r="A3905" s="265" t="str">
        <f t="shared" si="60"/>
        <v>39008</v>
      </c>
      <c r="B3905" s="265">
        <v>39008</v>
      </c>
      <c r="C3905" s="265" t="s">
        <v>19673</v>
      </c>
      <c r="D3905" s="265" t="s">
        <v>8502</v>
      </c>
      <c r="E3905" s="290" t="s">
        <v>27410</v>
      </c>
    </row>
    <row r="3906" spans="1:5">
      <c r="A3906" s="265" t="str">
        <f t="shared" si="60"/>
        <v>39009</v>
      </c>
      <c r="B3906" s="265">
        <v>39009</v>
      </c>
      <c r="C3906" s="265" t="s">
        <v>19674</v>
      </c>
      <c r="D3906" s="265" t="s">
        <v>8502</v>
      </c>
      <c r="E3906" s="290" t="s">
        <v>27411</v>
      </c>
    </row>
    <row r="3907" spans="1:5">
      <c r="A3907" s="265" t="str">
        <f t="shared" ref="A3907:A3970" si="61">IF(ISERROR(SEARCH("/",B3907)=6),TRIM(CLEAN(B3907)),IF(SEARCH("/",B3907)=6,IF(LEN(TRIM(CLEAN(B3907)))=7,LEFT(TRIM(CLEAN(B3907)),6)&amp;"00"&amp;RIGHT(TRIM(CLEAN(B3907)),1),LEFT(TRIM(CLEAN(B3907)),6)&amp;"0"&amp;RIGHT(TRIM(CLEAN(B3907)),2)),TRIM(CLEAN(B3907))))</f>
        <v>39012</v>
      </c>
      <c r="B3907" s="265">
        <v>39012</v>
      </c>
      <c r="C3907" s="265" t="s">
        <v>22868</v>
      </c>
      <c r="D3907" s="265" t="s">
        <v>8502</v>
      </c>
      <c r="E3907" s="290" t="s">
        <v>27412</v>
      </c>
    </row>
    <row r="3908" spans="1:5">
      <c r="A3908" s="265" t="str">
        <f t="shared" si="61"/>
        <v>39013</v>
      </c>
      <c r="B3908" s="265">
        <v>39013</v>
      </c>
      <c r="C3908" s="265" t="s">
        <v>20294</v>
      </c>
      <c r="D3908" s="265" t="s">
        <v>8502</v>
      </c>
      <c r="E3908" s="290" t="s">
        <v>8746</v>
      </c>
    </row>
    <row r="3909" spans="1:5">
      <c r="A3909" s="265" t="str">
        <f t="shared" si="61"/>
        <v>39014</v>
      </c>
      <c r="B3909" s="265">
        <v>39014</v>
      </c>
      <c r="C3909" s="265" t="s">
        <v>21416</v>
      </c>
      <c r="D3909" s="265" t="s">
        <v>8506</v>
      </c>
      <c r="E3909" s="290" t="s">
        <v>26138</v>
      </c>
    </row>
    <row r="3910" spans="1:5">
      <c r="A3910" s="265" t="str">
        <f t="shared" si="61"/>
        <v>39015</v>
      </c>
      <c r="B3910" s="265">
        <v>39015</v>
      </c>
      <c r="C3910" s="265" t="s">
        <v>23118</v>
      </c>
      <c r="D3910" s="265" t="s">
        <v>8502</v>
      </c>
      <c r="E3910" s="290" t="s">
        <v>9046</v>
      </c>
    </row>
    <row r="3911" spans="1:5">
      <c r="A3911" s="265" t="str">
        <f t="shared" si="61"/>
        <v>39016</v>
      </c>
      <c r="B3911" s="265">
        <v>39016</v>
      </c>
      <c r="C3911" s="265" t="s">
        <v>21274</v>
      </c>
      <c r="D3911" s="265" t="s">
        <v>8502</v>
      </c>
      <c r="E3911" s="290" t="s">
        <v>10701</v>
      </c>
    </row>
    <row r="3912" spans="1:5">
      <c r="A3912" s="265" t="str">
        <f t="shared" si="61"/>
        <v>39017</v>
      </c>
      <c r="B3912" s="265">
        <v>39017</v>
      </c>
      <c r="C3912" s="265" t="s">
        <v>21272</v>
      </c>
      <c r="D3912" s="265" t="s">
        <v>8502</v>
      </c>
      <c r="E3912" s="290" t="s">
        <v>9327</v>
      </c>
    </row>
    <row r="3913" spans="1:5">
      <c r="A3913" s="265" t="str">
        <f t="shared" si="61"/>
        <v>39021</v>
      </c>
      <c r="B3913" s="265">
        <v>39021</v>
      </c>
      <c r="C3913" s="265" t="s">
        <v>27413</v>
      </c>
      <c r="D3913" s="265" t="s">
        <v>8502</v>
      </c>
      <c r="E3913" s="290" t="s">
        <v>27414</v>
      </c>
    </row>
    <row r="3914" spans="1:5">
      <c r="A3914" s="265" t="str">
        <f t="shared" si="61"/>
        <v>39022</v>
      </c>
      <c r="B3914" s="265">
        <v>39022</v>
      </c>
      <c r="C3914" s="265" t="s">
        <v>27415</v>
      </c>
      <c r="D3914" s="265" t="s">
        <v>8502</v>
      </c>
      <c r="E3914" s="290" t="s">
        <v>27416</v>
      </c>
    </row>
    <row r="3915" spans="1:5">
      <c r="A3915" s="265" t="str">
        <f t="shared" si="61"/>
        <v>39024</v>
      </c>
      <c r="B3915" s="265">
        <v>39024</v>
      </c>
      <c r="C3915" s="265" t="s">
        <v>23017</v>
      </c>
      <c r="D3915" s="265" t="s">
        <v>8502</v>
      </c>
      <c r="E3915" s="290" t="s">
        <v>27417</v>
      </c>
    </row>
    <row r="3916" spans="1:5">
      <c r="A3916" s="265" t="str">
        <f t="shared" si="61"/>
        <v>39025</v>
      </c>
      <c r="B3916" s="265">
        <v>39025</v>
      </c>
      <c r="C3916" s="265" t="s">
        <v>23020</v>
      </c>
      <c r="D3916" s="265" t="s">
        <v>8502</v>
      </c>
      <c r="E3916" s="290" t="s">
        <v>27418</v>
      </c>
    </row>
    <row r="3917" spans="1:5">
      <c r="A3917" s="265" t="str">
        <f t="shared" si="61"/>
        <v>39026</v>
      </c>
      <c r="B3917" s="265">
        <v>39026</v>
      </c>
      <c r="C3917" s="265" t="s">
        <v>23099</v>
      </c>
      <c r="D3917" s="265" t="s">
        <v>8506</v>
      </c>
      <c r="E3917" s="290" t="s">
        <v>21806</v>
      </c>
    </row>
    <row r="3918" spans="1:5">
      <c r="A3918" s="265" t="str">
        <f t="shared" si="61"/>
        <v>39027</v>
      </c>
      <c r="B3918" s="265">
        <v>39027</v>
      </c>
      <c r="C3918" s="265" t="s">
        <v>23095</v>
      </c>
      <c r="D3918" s="265" t="s">
        <v>8506</v>
      </c>
      <c r="E3918" s="290" t="s">
        <v>9235</v>
      </c>
    </row>
    <row r="3919" spans="1:5">
      <c r="A3919" s="265" t="str">
        <f t="shared" si="61"/>
        <v>39028</v>
      </c>
      <c r="B3919" s="265">
        <v>39028</v>
      </c>
      <c r="C3919" s="265" t="s">
        <v>22858</v>
      </c>
      <c r="D3919" s="265" t="s">
        <v>8510</v>
      </c>
      <c r="E3919" s="290" t="s">
        <v>8977</v>
      </c>
    </row>
    <row r="3920" spans="1:5">
      <c r="A3920" s="265" t="str">
        <f t="shared" si="61"/>
        <v>39029</v>
      </c>
      <c r="B3920" s="265">
        <v>39029</v>
      </c>
      <c r="C3920" s="265" t="s">
        <v>22857</v>
      </c>
      <c r="D3920" s="265" t="s">
        <v>8510</v>
      </c>
      <c r="E3920" s="290" t="s">
        <v>9463</v>
      </c>
    </row>
    <row r="3921" spans="1:5">
      <c r="A3921" s="265" t="str">
        <f t="shared" si="61"/>
        <v>39125</v>
      </c>
      <c r="B3921" s="265">
        <v>39125</v>
      </c>
      <c r="C3921" s="265" t="s">
        <v>19104</v>
      </c>
      <c r="D3921" s="265" t="s">
        <v>8502</v>
      </c>
      <c r="E3921" s="290" t="s">
        <v>8639</v>
      </c>
    </row>
    <row r="3922" spans="1:5">
      <c r="A3922" s="265" t="str">
        <f t="shared" si="61"/>
        <v>39126</v>
      </c>
      <c r="B3922" s="265">
        <v>39126</v>
      </c>
      <c r="C3922" s="265" t="s">
        <v>19107</v>
      </c>
      <c r="D3922" s="265" t="s">
        <v>8502</v>
      </c>
      <c r="E3922" s="290" t="s">
        <v>8981</v>
      </c>
    </row>
    <row r="3923" spans="1:5">
      <c r="A3923" s="265" t="str">
        <f t="shared" si="61"/>
        <v>39127</v>
      </c>
      <c r="B3923" s="265">
        <v>39127</v>
      </c>
      <c r="C3923" s="265" t="s">
        <v>19092</v>
      </c>
      <c r="D3923" s="265" t="s">
        <v>8502</v>
      </c>
      <c r="E3923" s="290" t="s">
        <v>8563</v>
      </c>
    </row>
    <row r="3924" spans="1:5">
      <c r="A3924" s="265" t="str">
        <f t="shared" si="61"/>
        <v>39128</v>
      </c>
      <c r="B3924" s="265">
        <v>39128</v>
      </c>
      <c r="C3924" s="265" t="s">
        <v>19102</v>
      </c>
      <c r="D3924" s="265" t="s">
        <v>8502</v>
      </c>
      <c r="E3924" s="290" t="s">
        <v>8639</v>
      </c>
    </row>
    <row r="3925" spans="1:5">
      <c r="A3925" s="265" t="str">
        <f t="shared" si="61"/>
        <v>39129</v>
      </c>
      <c r="B3925" s="265">
        <v>39129</v>
      </c>
      <c r="C3925" s="265" t="s">
        <v>19094</v>
      </c>
      <c r="D3925" s="265" t="s">
        <v>8502</v>
      </c>
      <c r="E3925" s="290" t="s">
        <v>9256</v>
      </c>
    </row>
    <row r="3926" spans="1:5">
      <c r="A3926" s="265" t="str">
        <f t="shared" si="61"/>
        <v>39130</v>
      </c>
      <c r="B3926" s="265">
        <v>39130</v>
      </c>
      <c r="C3926" s="265" t="s">
        <v>19090</v>
      </c>
      <c r="D3926" s="265" t="s">
        <v>8502</v>
      </c>
      <c r="E3926" s="290" t="s">
        <v>9457</v>
      </c>
    </row>
    <row r="3927" spans="1:5">
      <c r="A3927" s="265" t="str">
        <f t="shared" si="61"/>
        <v>39131</v>
      </c>
      <c r="B3927" s="265">
        <v>39131</v>
      </c>
      <c r="C3927" s="265" t="s">
        <v>19088</v>
      </c>
      <c r="D3927" s="265" t="s">
        <v>8502</v>
      </c>
      <c r="E3927" s="290" t="s">
        <v>27419</v>
      </c>
    </row>
    <row r="3928" spans="1:5">
      <c r="A3928" s="265" t="str">
        <f t="shared" si="61"/>
        <v>39132</v>
      </c>
      <c r="B3928" s="265">
        <v>39132</v>
      </c>
      <c r="C3928" s="265" t="s">
        <v>19099</v>
      </c>
      <c r="D3928" s="265" t="s">
        <v>8502</v>
      </c>
      <c r="E3928" s="290" t="s">
        <v>9444</v>
      </c>
    </row>
    <row r="3929" spans="1:5">
      <c r="A3929" s="265" t="str">
        <f t="shared" si="61"/>
        <v>39133</v>
      </c>
      <c r="B3929" s="265">
        <v>39133</v>
      </c>
      <c r="C3929" s="265" t="s">
        <v>19096</v>
      </c>
      <c r="D3929" s="265" t="s">
        <v>8502</v>
      </c>
      <c r="E3929" s="290" t="s">
        <v>14327</v>
      </c>
    </row>
    <row r="3930" spans="1:5">
      <c r="A3930" s="265" t="str">
        <f t="shared" si="61"/>
        <v>39134</v>
      </c>
      <c r="B3930" s="265">
        <v>39134</v>
      </c>
      <c r="C3930" s="265" t="s">
        <v>19105</v>
      </c>
      <c r="D3930" s="265" t="s">
        <v>8502</v>
      </c>
      <c r="E3930" s="290" t="s">
        <v>8933</v>
      </c>
    </row>
    <row r="3931" spans="1:5">
      <c r="A3931" s="265" t="str">
        <f t="shared" si="61"/>
        <v>39135</v>
      </c>
      <c r="B3931" s="265">
        <v>39135</v>
      </c>
      <c r="C3931" s="265" t="s">
        <v>19101</v>
      </c>
      <c r="D3931" s="265" t="s">
        <v>8502</v>
      </c>
      <c r="E3931" s="290" t="s">
        <v>9112</v>
      </c>
    </row>
    <row r="3932" spans="1:5">
      <c r="A3932" s="265" t="str">
        <f t="shared" si="61"/>
        <v>39136</v>
      </c>
      <c r="B3932" s="265">
        <v>39136</v>
      </c>
      <c r="C3932" s="265" t="s">
        <v>19117</v>
      </c>
      <c r="D3932" s="265" t="s">
        <v>8502</v>
      </c>
      <c r="E3932" s="290" t="s">
        <v>9110</v>
      </c>
    </row>
    <row r="3933" spans="1:5">
      <c r="A3933" s="265" t="str">
        <f t="shared" si="61"/>
        <v>39137</v>
      </c>
      <c r="B3933" s="265">
        <v>39137</v>
      </c>
      <c r="C3933" s="265" t="s">
        <v>19112</v>
      </c>
      <c r="D3933" s="265" t="s">
        <v>8502</v>
      </c>
      <c r="E3933" s="290" t="s">
        <v>8544</v>
      </c>
    </row>
    <row r="3934" spans="1:5">
      <c r="A3934" s="265" t="str">
        <f t="shared" si="61"/>
        <v>39138</v>
      </c>
      <c r="B3934" s="265">
        <v>39138</v>
      </c>
      <c r="C3934" s="265" t="s">
        <v>19116</v>
      </c>
      <c r="D3934" s="265" t="s">
        <v>8502</v>
      </c>
      <c r="E3934" s="290" t="s">
        <v>27420</v>
      </c>
    </row>
    <row r="3935" spans="1:5">
      <c r="A3935" s="265" t="str">
        <f t="shared" si="61"/>
        <v>39139</v>
      </c>
      <c r="B3935" s="265">
        <v>39139</v>
      </c>
      <c r="C3935" s="265" t="s">
        <v>19113</v>
      </c>
      <c r="D3935" s="265" t="s">
        <v>8502</v>
      </c>
      <c r="E3935" s="290" t="s">
        <v>8518</v>
      </c>
    </row>
    <row r="3936" spans="1:5">
      <c r="A3936" s="265" t="str">
        <f t="shared" si="61"/>
        <v>39140</v>
      </c>
      <c r="B3936" s="265">
        <v>39140</v>
      </c>
      <c r="C3936" s="265" t="s">
        <v>19111</v>
      </c>
      <c r="D3936" s="265" t="s">
        <v>8502</v>
      </c>
      <c r="E3936" s="290" t="s">
        <v>8566</v>
      </c>
    </row>
    <row r="3937" spans="1:5">
      <c r="A3937" s="265" t="str">
        <f t="shared" si="61"/>
        <v>39141</v>
      </c>
      <c r="B3937" s="265">
        <v>39141</v>
      </c>
      <c r="C3937" s="265" t="s">
        <v>19110</v>
      </c>
      <c r="D3937" s="265" t="s">
        <v>8502</v>
      </c>
      <c r="E3937" s="290" t="s">
        <v>24810</v>
      </c>
    </row>
    <row r="3938" spans="1:5">
      <c r="A3938" s="265" t="str">
        <f t="shared" si="61"/>
        <v>39142</v>
      </c>
      <c r="B3938" s="265">
        <v>39142</v>
      </c>
      <c r="C3938" s="265" t="s">
        <v>19115</v>
      </c>
      <c r="D3938" s="265" t="s">
        <v>8502</v>
      </c>
      <c r="E3938" s="290" t="s">
        <v>9023</v>
      </c>
    </row>
    <row r="3939" spans="1:5">
      <c r="A3939" s="265" t="str">
        <f t="shared" si="61"/>
        <v>39143</v>
      </c>
      <c r="B3939" s="265">
        <v>39143</v>
      </c>
      <c r="C3939" s="265" t="s">
        <v>19114</v>
      </c>
      <c r="D3939" s="265" t="s">
        <v>8502</v>
      </c>
      <c r="E3939" s="290" t="s">
        <v>8529</v>
      </c>
    </row>
    <row r="3940" spans="1:5">
      <c r="A3940" s="265" t="str">
        <f t="shared" si="61"/>
        <v>39144</v>
      </c>
      <c r="B3940" s="265">
        <v>39144</v>
      </c>
      <c r="C3940" s="265" t="s">
        <v>19118</v>
      </c>
      <c r="D3940" s="265" t="s">
        <v>8502</v>
      </c>
      <c r="E3940" s="290" t="s">
        <v>8602</v>
      </c>
    </row>
    <row r="3941" spans="1:5">
      <c r="A3941" s="265" t="str">
        <f t="shared" si="61"/>
        <v>39145</v>
      </c>
      <c r="B3941" s="265">
        <v>39145</v>
      </c>
      <c r="C3941" s="265" t="s">
        <v>19119</v>
      </c>
      <c r="D3941" s="265" t="s">
        <v>8502</v>
      </c>
      <c r="E3941" s="290" t="s">
        <v>8545</v>
      </c>
    </row>
    <row r="3942" spans="1:5">
      <c r="A3942" s="265" t="str">
        <f t="shared" si="61"/>
        <v>39158</v>
      </c>
      <c r="B3942" s="265">
        <v>39158</v>
      </c>
      <c r="C3942" s="265" t="s">
        <v>19109</v>
      </c>
      <c r="D3942" s="265" t="s">
        <v>8502</v>
      </c>
      <c r="E3942" s="290" t="s">
        <v>16386</v>
      </c>
    </row>
    <row r="3943" spans="1:5">
      <c r="A3943" s="265" t="str">
        <f t="shared" si="61"/>
        <v>39174</v>
      </c>
      <c r="B3943" s="265">
        <v>39174</v>
      </c>
      <c r="C3943" s="265" t="s">
        <v>19819</v>
      </c>
      <c r="D3943" s="265" t="s">
        <v>8502</v>
      </c>
      <c r="E3943" s="290" t="s">
        <v>8763</v>
      </c>
    </row>
    <row r="3944" spans="1:5">
      <c r="A3944" s="265" t="str">
        <f t="shared" si="61"/>
        <v>39175</v>
      </c>
      <c r="B3944" s="265">
        <v>39175</v>
      </c>
      <c r="C3944" s="265" t="s">
        <v>19823</v>
      </c>
      <c r="D3944" s="265" t="s">
        <v>8502</v>
      </c>
      <c r="E3944" s="290" t="s">
        <v>8638</v>
      </c>
    </row>
    <row r="3945" spans="1:5">
      <c r="A3945" s="265" t="str">
        <f t="shared" si="61"/>
        <v>39176</v>
      </c>
      <c r="B3945" s="265">
        <v>39176</v>
      </c>
      <c r="C3945" s="265" t="s">
        <v>19820</v>
      </c>
      <c r="D3945" s="265" t="s">
        <v>8502</v>
      </c>
      <c r="E3945" s="290" t="s">
        <v>8764</v>
      </c>
    </row>
    <row r="3946" spans="1:5">
      <c r="A3946" s="265" t="str">
        <f t="shared" si="61"/>
        <v>39177</v>
      </c>
      <c r="B3946" s="265">
        <v>39177</v>
      </c>
      <c r="C3946" s="265" t="s">
        <v>19818</v>
      </c>
      <c r="D3946" s="265" t="s">
        <v>8502</v>
      </c>
      <c r="E3946" s="290" t="s">
        <v>8538</v>
      </c>
    </row>
    <row r="3947" spans="1:5">
      <c r="A3947" s="265" t="str">
        <f t="shared" si="61"/>
        <v>39178</v>
      </c>
      <c r="B3947" s="265">
        <v>39178</v>
      </c>
      <c r="C3947" s="265" t="s">
        <v>19817</v>
      </c>
      <c r="D3947" s="265" t="s">
        <v>8502</v>
      </c>
      <c r="E3947" s="290" t="s">
        <v>9252</v>
      </c>
    </row>
    <row r="3948" spans="1:5">
      <c r="A3948" s="265" t="str">
        <f t="shared" si="61"/>
        <v>39179</v>
      </c>
      <c r="B3948" s="265">
        <v>39179</v>
      </c>
      <c r="C3948" s="265" t="s">
        <v>19822</v>
      </c>
      <c r="D3948" s="265" t="s">
        <v>8502</v>
      </c>
      <c r="E3948" s="290" t="s">
        <v>15707</v>
      </c>
    </row>
    <row r="3949" spans="1:5">
      <c r="A3949" s="265" t="str">
        <f t="shared" si="61"/>
        <v>39180</v>
      </c>
      <c r="B3949" s="265">
        <v>39180</v>
      </c>
      <c r="C3949" s="265" t="s">
        <v>19821</v>
      </c>
      <c r="D3949" s="265" t="s">
        <v>8502</v>
      </c>
      <c r="E3949" s="290" t="s">
        <v>8974</v>
      </c>
    </row>
    <row r="3950" spans="1:5">
      <c r="A3950" s="265" t="str">
        <f t="shared" si="61"/>
        <v>39181</v>
      </c>
      <c r="B3950" s="265">
        <v>39181</v>
      </c>
      <c r="C3950" s="265" t="s">
        <v>19825</v>
      </c>
      <c r="D3950" s="265" t="s">
        <v>8502</v>
      </c>
      <c r="E3950" s="290" t="s">
        <v>9159</v>
      </c>
    </row>
    <row r="3951" spans="1:5">
      <c r="A3951" s="265" t="str">
        <f t="shared" si="61"/>
        <v>39182</v>
      </c>
      <c r="B3951" s="265">
        <v>39182</v>
      </c>
      <c r="C3951" s="265" t="s">
        <v>19826</v>
      </c>
      <c r="D3951" s="265" t="s">
        <v>8502</v>
      </c>
      <c r="E3951" s="290" t="s">
        <v>22044</v>
      </c>
    </row>
    <row r="3952" spans="1:5">
      <c r="A3952" s="265" t="str">
        <f t="shared" si="61"/>
        <v>39184</v>
      </c>
      <c r="B3952" s="265">
        <v>39184</v>
      </c>
      <c r="C3952" s="265" t="s">
        <v>19776</v>
      </c>
      <c r="D3952" s="265" t="s">
        <v>8502</v>
      </c>
      <c r="E3952" s="290" t="s">
        <v>9569</v>
      </c>
    </row>
    <row r="3953" spans="1:5">
      <c r="A3953" s="265" t="str">
        <f t="shared" si="61"/>
        <v>39185</v>
      </c>
      <c r="B3953" s="265">
        <v>39185</v>
      </c>
      <c r="C3953" s="265" t="s">
        <v>19777</v>
      </c>
      <c r="D3953" s="265" t="s">
        <v>8502</v>
      </c>
      <c r="E3953" s="290" t="s">
        <v>19627</v>
      </c>
    </row>
    <row r="3954" spans="1:5">
      <c r="A3954" s="265" t="str">
        <f t="shared" si="61"/>
        <v>39186</v>
      </c>
      <c r="B3954" s="265">
        <v>39186</v>
      </c>
      <c r="C3954" s="265" t="s">
        <v>19773</v>
      </c>
      <c r="D3954" s="265" t="s">
        <v>8502</v>
      </c>
      <c r="E3954" s="290" t="s">
        <v>9479</v>
      </c>
    </row>
    <row r="3955" spans="1:5">
      <c r="A3955" s="265" t="str">
        <f t="shared" si="61"/>
        <v>39187</v>
      </c>
      <c r="B3955" s="265">
        <v>39187</v>
      </c>
      <c r="C3955" s="265" t="s">
        <v>19775</v>
      </c>
      <c r="D3955" s="265" t="s">
        <v>8502</v>
      </c>
      <c r="E3955" s="290" t="s">
        <v>8587</v>
      </c>
    </row>
    <row r="3956" spans="1:5">
      <c r="A3956" s="265" t="str">
        <f t="shared" si="61"/>
        <v>39188</v>
      </c>
      <c r="B3956" s="265">
        <v>39188</v>
      </c>
      <c r="C3956" s="265" t="s">
        <v>19774</v>
      </c>
      <c r="D3956" s="265" t="s">
        <v>8502</v>
      </c>
      <c r="E3956" s="290" t="s">
        <v>8652</v>
      </c>
    </row>
    <row r="3957" spans="1:5">
      <c r="A3957" s="265" t="str">
        <f t="shared" si="61"/>
        <v>39189</v>
      </c>
      <c r="B3957" s="265">
        <v>39189</v>
      </c>
      <c r="C3957" s="265" t="s">
        <v>19772</v>
      </c>
      <c r="D3957" s="265" t="s">
        <v>8502</v>
      </c>
      <c r="E3957" s="290" t="s">
        <v>20713</v>
      </c>
    </row>
    <row r="3958" spans="1:5">
      <c r="A3958" s="265" t="str">
        <f t="shared" si="61"/>
        <v>39190</v>
      </c>
      <c r="B3958" s="265">
        <v>39190</v>
      </c>
      <c r="C3958" s="265" t="s">
        <v>19771</v>
      </c>
      <c r="D3958" s="265" t="s">
        <v>8502</v>
      </c>
      <c r="E3958" s="290" t="s">
        <v>17090</v>
      </c>
    </row>
    <row r="3959" spans="1:5">
      <c r="A3959" s="265" t="str">
        <f t="shared" si="61"/>
        <v>39191</v>
      </c>
      <c r="B3959" s="265">
        <v>39191</v>
      </c>
      <c r="C3959" s="265" t="s">
        <v>19770</v>
      </c>
      <c r="D3959" s="265" t="s">
        <v>8502</v>
      </c>
      <c r="E3959" s="290" t="s">
        <v>17495</v>
      </c>
    </row>
    <row r="3960" spans="1:5">
      <c r="A3960" s="265" t="str">
        <f t="shared" si="61"/>
        <v>39192</v>
      </c>
      <c r="B3960" s="265">
        <v>39192</v>
      </c>
      <c r="C3960" s="265" t="s">
        <v>19786</v>
      </c>
      <c r="D3960" s="265" t="s">
        <v>8502</v>
      </c>
      <c r="E3960" s="290" t="s">
        <v>19442</v>
      </c>
    </row>
    <row r="3961" spans="1:5">
      <c r="A3961" s="265" t="str">
        <f t="shared" si="61"/>
        <v>39193</v>
      </c>
      <c r="B3961" s="265">
        <v>39193</v>
      </c>
      <c r="C3961" s="265" t="s">
        <v>19785</v>
      </c>
      <c r="D3961" s="265" t="s">
        <v>8502</v>
      </c>
      <c r="E3961" s="290" t="s">
        <v>25761</v>
      </c>
    </row>
    <row r="3962" spans="1:5">
      <c r="A3962" s="265" t="str">
        <f t="shared" si="61"/>
        <v>39194</v>
      </c>
      <c r="B3962" s="265">
        <v>39194</v>
      </c>
      <c r="C3962" s="265" t="s">
        <v>19784</v>
      </c>
      <c r="D3962" s="265" t="s">
        <v>8502</v>
      </c>
      <c r="E3962" s="290" t="s">
        <v>16443</v>
      </c>
    </row>
    <row r="3963" spans="1:5">
      <c r="A3963" s="265" t="str">
        <f t="shared" si="61"/>
        <v>39195</v>
      </c>
      <c r="B3963" s="265">
        <v>39195</v>
      </c>
      <c r="C3963" s="265" t="s">
        <v>19783</v>
      </c>
      <c r="D3963" s="265" t="s">
        <v>8502</v>
      </c>
      <c r="E3963" s="290" t="s">
        <v>22139</v>
      </c>
    </row>
    <row r="3964" spans="1:5">
      <c r="A3964" s="265" t="str">
        <f t="shared" si="61"/>
        <v>39196</v>
      </c>
      <c r="B3964" s="265">
        <v>39196</v>
      </c>
      <c r="C3964" s="265" t="s">
        <v>19781</v>
      </c>
      <c r="D3964" s="265" t="s">
        <v>8502</v>
      </c>
      <c r="E3964" s="290" t="s">
        <v>27421</v>
      </c>
    </row>
    <row r="3965" spans="1:5">
      <c r="A3965" s="265" t="str">
        <f t="shared" si="61"/>
        <v>39197</v>
      </c>
      <c r="B3965" s="265">
        <v>39197</v>
      </c>
      <c r="C3965" s="265" t="s">
        <v>19780</v>
      </c>
      <c r="D3965" s="265" t="s">
        <v>8502</v>
      </c>
      <c r="E3965" s="290" t="s">
        <v>27422</v>
      </c>
    </row>
    <row r="3966" spans="1:5">
      <c r="A3966" s="265" t="str">
        <f t="shared" si="61"/>
        <v>39198</v>
      </c>
      <c r="B3966" s="265">
        <v>39198</v>
      </c>
      <c r="C3966" s="265" t="s">
        <v>19778</v>
      </c>
      <c r="D3966" s="265" t="s">
        <v>8502</v>
      </c>
      <c r="E3966" s="290" t="s">
        <v>27423</v>
      </c>
    </row>
    <row r="3967" spans="1:5">
      <c r="A3967" s="265" t="str">
        <f t="shared" si="61"/>
        <v>39199</v>
      </c>
      <c r="B3967" s="265">
        <v>39199</v>
      </c>
      <c r="C3967" s="265" t="s">
        <v>19782</v>
      </c>
      <c r="D3967" s="265" t="s">
        <v>8502</v>
      </c>
      <c r="E3967" s="290" t="s">
        <v>18265</v>
      </c>
    </row>
    <row r="3968" spans="1:5">
      <c r="A3968" s="265" t="str">
        <f t="shared" si="61"/>
        <v>39200</v>
      </c>
      <c r="B3968" s="265">
        <v>39200</v>
      </c>
      <c r="C3968" s="265" t="s">
        <v>19790</v>
      </c>
      <c r="D3968" s="265" t="s">
        <v>8502</v>
      </c>
      <c r="E3968" s="290" t="s">
        <v>27424</v>
      </c>
    </row>
    <row r="3969" spans="1:5">
      <c r="A3969" s="265" t="str">
        <f t="shared" si="61"/>
        <v>39201</v>
      </c>
      <c r="B3969" s="265">
        <v>39201</v>
      </c>
      <c r="C3969" s="265" t="s">
        <v>19789</v>
      </c>
      <c r="D3969" s="265" t="s">
        <v>8502</v>
      </c>
      <c r="E3969" s="290" t="s">
        <v>26917</v>
      </c>
    </row>
    <row r="3970" spans="1:5">
      <c r="A3970" s="265" t="str">
        <f t="shared" si="61"/>
        <v>39202</v>
      </c>
      <c r="B3970" s="265">
        <v>39202</v>
      </c>
      <c r="C3970" s="265" t="s">
        <v>19792</v>
      </c>
      <c r="D3970" s="265" t="s">
        <v>8502</v>
      </c>
      <c r="E3970" s="290" t="s">
        <v>17175</v>
      </c>
    </row>
    <row r="3971" spans="1:5">
      <c r="A3971" s="265" t="str">
        <f t="shared" ref="A3971:A4034" si="62">IF(ISERROR(SEARCH("/",B3971)=6),TRIM(CLEAN(B3971)),IF(SEARCH("/",B3971)=6,IF(LEN(TRIM(CLEAN(B3971)))=7,LEFT(TRIM(CLEAN(B3971)),6)&amp;"00"&amp;RIGHT(TRIM(CLEAN(B3971)),1),LEFT(TRIM(CLEAN(B3971)),6)&amp;"0"&amp;RIGHT(TRIM(CLEAN(B3971)),2)),TRIM(CLEAN(B3971))))</f>
        <v>39203</v>
      </c>
      <c r="B3971" s="265">
        <v>39203</v>
      </c>
      <c r="C3971" s="265" t="s">
        <v>19791</v>
      </c>
      <c r="D3971" s="265" t="s">
        <v>8502</v>
      </c>
      <c r="E3971" s="290" t="s">
        <v>18553</v>
      </c>
    </row>
    <row r="3972" spans="1:5">
      <c r="A3972" s="265" t="str">
        <f t="shared" si="62"/>
        <v>39204</v>
      </c>
      <c r="B3972" s="265">
        <v>39204</v>
      </c>
      <c r="C3972" s="265" t="s">
        <v>19795</v>
      </c>
      <c r="D3972" s="265" t="s">
        <v>8502</v>
      </c>
      <c r="E3972" s="290" t="s">
        <v>27425</v>
      </c>
    </row>
    <row r="3973" spans="1:5">
      <c r="A3973" s="265" t="str">
        <f t="shared" si="62"/>
        <v>39205</v>
      </c>
      <c r="B3973" s="265">
        <v>39205</v>
      </c>
      <c r="C3973" s="265" t="s">
        <v>19793</v>
      </c>
      <c r="D3973" s="265" t="s">
        <v>8502</v>
      </c>
      <c r="E3973" s="290" t="s">
        <v>27426</v>
      </c>
    </row>
    <row r="3974" spans="1:5">
      <c r="A3974" s="265" t="str">
        <f t="shared" si="62"/>
        <v>39206</v>
      </c>
      <c r="B3974" s="265">
        <v>39206</v>
      </c>
      <c r="C3974" s="265" t="s">
        <v>19796</v>
      </c>
      <c r="D3974" s="265" t="s">
        <v>8502</v>
      </c>
      <c r="E3974" s="290" t="s">
        <v>27427</v>
      </c>
    </row>
    <row r="3975" spans="1:5">
      <c r="A3975" s="265" t="str">
        <f t="shared" si="62"/>
        <v>39207</v>
      </c>
      <c r="B3975" s="265">
        <v>39207</v>
      </c>
      <c r="C3975" s="265" t="s">
        <v>19472</v>
      </c>
      <c r="D3975" s="265" t="s">
        <v>8502</v>
      </c>
      <c r="E3975" s="290" t="s">
        <v>17988</v>
      </c>
    </row>
    <row r="3976" spans="1:5">
      <c r="A3976" s="265" t="str">
        <f t="shared" si="62"/>
        <v>39208</v>
      </c>
      <c r="B3976" s="265">
        <v>39208</v>
      </c>
      <c r="C3976" s="265" t="s">
        <v>19467</v>
      </c>
      <c r="D3976" s="265" t="s">
        <v>8502</v>
      </c>
      <c r="E3976" s="290" t="s">
        <v>10404</v>
      </c>
    </row>
    <row r="3977" spans="1:5">
      <c r="A3977" s="265" t="str">
        <f t="shared" si="62"/>
        <v>39209</v>
      </c>
      <c r="B3977" s="265">
        <v>39209</v>
      </c>
      <c r="C3977" s="265" t="s">
        <v>19471</v>
      </c>
      <c r="D3977" s="265" t="s">
        <v>8502</v>
      </c>
      <c r="E3977" s="290" t="s">
        <v>24778</v>
      </c>
    </row>
    <row r="3978" spans="1:5">
      <c r="A3978" s="265" t="str">
        <f t="shared" si="62"/>
        <v>39210</v>
      </c>
      <c r="B3978" s="265">
        <v>39210</v>
      </c>
      <c r="C3978" s="265" t="s">
        <v>19468</v>
      </c>
      <c r="D3978" s="265" t="s">
        <v>8502</v>
      </c>
      <c r="E3978" s="290" t="s">
        <v>17988</v>
      </c>
    </row>
    <row r="3979" spans="1:5">
      <c r="A3979" s="265" t="str">
        <f t="shared" si="62"/>
        <v>39211</v>
      </c>
      <c r="B3979" s="265">
        <v>39211</v>
      </c>
      <c r="C3979" s="265" t="s">
        <v>19465</v>
      </c>
      <c r="D3979" s="265" t="s">
        <v>8502</v>
      </c>
      <c r="E3979" s="290" t="s">
        <v>8517</v>
      </c>
    </row>
    <row r="3980" spans="1:5">
      <c r="A3980" s="265" t="str">
        <f t="shared" si="62"/>
        <v>39212</v>
      </c>
      <c r="B3980" s="265">
        <v>39212</v>
      </c>
      <c r="C3980" s="265" t="s">
        <v>19466</v>
      </c>
      <c r="D3980" s="265" t="s">
        <v>8502</v>
      </c>
      <c r="E3980" s="290" t="s">
        <v>9256</v>
      </c>
    </row>
    <row r="3981" spans="1:5">
      <c r="A3981" s="265" t="str">
        <f t="shared" si="62"/>
        <v>39213</v>
      </c>
      <c r="B3981" s="265">
        <v>39213</v>
      </c>
      <c r="C3981" s="265" t="s">
        <v>19470</v>
      </c>
      <c r="D3981" s="265" t="s">
        <v>8502</v>
      </c>
      <c r="E3981" s="290" t="s">
        <v>9987</v>
      </c>
    </row>
    <row r="3982" spans="1:5">
      <c r="A3982" s="265" t="str">
        <f t="shared" si="62"/>
        <v>39214</v>
      </c>
      <c r="B3982" s="265">
        <v>39214</v>
      </c>
      <c r="C3982" s="265" t="s">
        <v>19469</v>
      </c>
      <c r="D3982" s="265" t="s">
        <v>8502</v>
      </c>
      <c r="E3982" s="290" t="s">
        <v>10503</v>
      </c>
    </row>
    <row r="3983" spans="1:5">
      <c r="A3983" s="265" t="str">
        <f t="shared" si="62"/>
        <v>39215</v>
      </c>
      <c r="B3983" s="265">
        <v>39215</v>
      </c>
      <c r="C3983" s="265" t="s">
        <v>19473</v>
      </c>
      <c r="D3983" s="265" t="s">
        <v>8502</v>
      </c>
      <c r="E3983" s="290" t="s">
        <v>9569</v>
      </c>
    </row>
    <row r="3984" spans="1:5">
      <c r="A3984" s="265" t="str">
        <f t="shared" si="62"/>
        <v>39216</v>
      </c>
      <c r="B3984" s="265">
        <v>39216</v>
      </c>
      <c r="C3984" s="265" t="s">
        <v>19474</v>
      </c>
      <c r="D3984" s="265" t="s">
        <v>8502</v>
      </c>
      <c r="E3984" s="290" t="s">
        <v>8823</v>
      </c>
    </row>
    <row r="3985" spans="1:5">
      <c r="A3985" s="265" t="str">
        <f t="shared" si="62"/>
        <v>39217</v>
      </c>
      <c r="B3985" s="265">
        <v>39217</v>
      </c>
      <c r="C3985" s="265" t="s">
        <v>19824</v>
      </c>
      <c r="D3985" s="265" t="s">
        <v>8502</v>
      </c>
      <c r="E3985" s="290" t="s">
        <v>8705</v>
      </c>
    </row>
    <row r="3986" spans="1:5">
      <c r="A3986" s="265" t="str">
        <f t="shared" si="62"/>
        <v>39232</v>
      </c>
      <c r="B3986" s="265">
        <v>39232</v>
      </c>
      <c r="C3986" s="265" t="s">
        <v>19923</v>
      </c>
      <c r="D3986" s="265" t="s">
        <v>8510</v>
      </c>
      <c r="E3986" s="290" t="s">
        <v>17182</v>
      </c>
    </row>
    <row r="3987" spans="1:5">
      <c r="A3987" s="265" t="str">
        <f t="shared" si="62"/>
        <v>39233</v>
      </c>
      <c r="B3987" s="265">
        <v>39233</v>
      </c>
      <c r="C3987" s="265" t="s">
        <v>19924</v>
      </c>
      <c r="D3987" s="265" t="s">
        <v>8510</v>
      </c>
      <c r="E3987" s="290" t="s">
        <v>18250</v>
      </c>
    </row>
    <row r="3988" spans="1:5">
      <c r="A3988" s="265" t="str">
        <f t="shared" si="62"/>
        <v>39234</v>
      </c>
      <c r="B3988" s="265">
        <v>39234</v>
      </c>
      <c r="C3988" s="265" t="s">
        <v>19926</v>
      </c>
      <c r="D3988" s="265" t="s">
        <v>8510</v>
      </c>
      <c r="E3988" s="290" t="s">
        <v>25085</v>
      </c>
    </row>
    <row r="3989" spans="1:5">
      <c r="A3989" s="265" t="str">
        <f t="shared" si="62"/>
        <v>39235</v>
      </c>
      <c r="B3989" s="265">
        <v>39235</v>
      </c>
      <c r="C3989" s="265" t="s">
        <v>19928</v>
      </c>
      <c r="D3989" s="265" t="s">
        <v>8510</v>
      </c>
      <c r="E3989" s="290" t="s">
        <v>27428</v>
      </c>
    </row>
    <row r="3990" spans="1:5">
      <c r="A3990" s="265" t="str">
        <f t="shared" si="62"/>
        <v>39236</v>
      </c>
      <c r="B3990" s="265">
        <v>39236</v>
      </c>
      <c r="C3990" s="265" t="s">
        <v>19929</v>
      </c>
      <c r="D3990" s="265" t="s">
        <v>8510</v>
      </c>
      <c r="E3990" s="290" t="s">
        <v>27429</v>
      </c>
    </row>
    <row r="3991" spans="1:5">
      <c r="A3991" s="265" t="str">
        <f t="shared" si="62"/>
        <v>39237</v>
      </c>
      <c r="B3991" s="265">
        <v>39237</v>
      </c>
      <c r="C3991" s="265" t="s">
        <v>19915</v>
      </c>
      <c r="D3991" s="265" t="s">
        <v>8510</v>
      </c>
      <c r="E3991" s="290" t="s">
        <v>27430</v>
      </c>
    </row>
    <row r="3992" spans="1:5">
      <c r="A3992" s="265" t="str">
        <f t="shared" si="62"/>
        <v>39238</v>
      </c>
      <c r="B3992" s="265">
        <v>39238</v>
      </c>
      <c r="C3992" s="265" t="s">
        <v>19916</v>
      </c>
      <c r="D3992" s="265" t="s">
        <v>8510</v>
      </c>
      <c r="E3992" s="290" t="s">
        <v>25547</v>
      </c>
    </row>
    <row r="3993" spans="1:5">
      <c r="A3993" s="265" t="str">
        <f t="shared" si="62"/>
        <v>39239</v>
      </c>
      <c r="B3993" s="265">
        <v>39239</v>
      </c>
      <c r="C3993" s="265" t="s">
        <v>19919</v>
      </c>
      <c r="D3993" s="265" t="s">
        <v>8510</v>
      </c>
      <c r="E3993" s="290" t="s">
        <v>27431</v>
      </c>
    </row>
    <row r="3994" spans="1:5">
      <c r="A3994" s="265" t="str">
        <f t="shared" si="62"/>
        <v>39240</v>
      </c>
      <c r="B3994" s="265">
        <v>39240</v>
      </c>
      <c r="C3994" s="265" t="s">
        <v>19922</v>
      </c>
      <c r="D3994" s="265" t="s">
        <v>8510</v>
      </c>
      <c r="E3994" s="290" t="s">
        <v>24875</v>
      </c>
    </row>
    <row r="3995" spans="1:5">
      <c r="A3995" s="265" t="str">
        <f t="shared" si="62"/>
        <v>39241</v>
      </c>
      <c r="B3995" s="265">
        <v>39241</v>
      </c>
      <c r="C3995" s="265" t="s">
        <v>19943</v>
      </c>
      <c r="D3995" s="265" t="s">
        <v>8510</v>
      </c>
      <c r="E3995" s="290" t="s">
        <v>17053</v>
      </c>
    </row>
    <row r="3996" spans="1:5">
      <c r="A3996" s="265" t="str">
        <f t="shared" si="62"/>
        <v>39242</v>
      </c>
      <c r="B3996" s="265">
        <v>39242</v>
      </c>
      <c r="C3996" s="265" t="s">
        <v>19953</v>
      </c>
      <c r="D3996" s="265" t="s">
        <v>8510</v>
      </c>
      <c r="E3996" s="290" t="s">
        <v>27432</v>
      </c>
    </row>
    <row r="3997" spans="1:5">
      <c r="A3997" s="265" t="str">
        <f t="shared" si="62"/>
        <v>39243</v>
      </c>
      <c r="B3997" s="265">
        <v>39243</v>
      </c>
      <c r="C3997" s="265" t="s">
        <v>21171</v>
      </c>
      <c r="D3997" s="265" t="s">
        <v>8510</v>
      </c>
      <c r="E3997" s="290" t="s">
        <v>9247</v>
      </c>
    </row>
    <row r="3998" spans="1:5">
      <c r="A3998" s="265" t="str">
        <f t="shared" si="62"/>
        <v>39244</v>
      </c>
      <c r="B3998" s="265">
        <v>39244</v>
      </c>
      <c r="C3998" s="265" t="s">
        <v>21172</v>
      </c>
      <c r="D3998" s="265" t="s">
        <v>8510</v>
      </c>
      <c r="E3998" s="290" t="s">
        <v>9338</v>
      </c>
    </row>
    <row r="3999" spans="1:5">
      <c r="A3999" s="265" t="str">
        <f t="shared" si="62"/>
        <v>39245</v>
      </c>
      <c r="B3999" s="265">
        <v>39245</v>
      </c>
      <c r="C3999" s="265" t="s">
        <v>21173</v>
      </c>
      <c r="D3999" s="265" t="s">
        <v>8510</v>
      </c>
      <c r="E3999" s="290" t="s">
        <v>16434</v>
      </c>
    </row>
    <row r="4000" spans="1:5">
      <c r="A4000" s="265" t="str">
        <f t="shared" si="62"/>
        <v>39246</v>
      </c>
      <c r="B4000" s="265">
        <v>39246</v>
      </c>
      <c r="C4000" s="265" t="s">
        <v>27433</v>
      </c>
      <c r="D4000" s="265" t="s">
        <v>8510</v>
      </c>
      <c r="E4000" s="290" t="s">
        <v>9420</v>
      </c>
    </row>
    <row r="4001" spans="1:5">
      <c r="A4001" s="265" t="str">
        <f t="shared" si="62"/>
        <v>39247</v>
      </c>
      <c r="B4001" s="265">
        <v>39247</v>
      </c>
      <c r="C4001" s="265" t="s">
        <v>27434</v>
      </c>
      <c r="D4001" s="265" t="s">
        <v>8510</v>
      </c>
      <c r="E4001" s="290" t="s">
        <v>8545</v>
      </c>
    </row>
    <row r="4002" spans="1:5">
      <c r="A4002" s="265" t="str">
        <f t="shared" si="62"/>
        <v>39248</v>
      </c>
      <c r="B4002" s="265">
        <v>39248</v>
      </c>
      <c r="C4002" s="265" t="s">
        <v>27435</v>
      </c>
      <c r="D4002" s="265" t="s">
        <v>8510</v>
      </c>
      <c r="E4002" s="290" t="s">
        <v>9469</v>
      </c>
    </row>
    <row r="4003" spans="1:5">
      <c r="A4003" s="265" t="str">
        <f t="shared" si="62"/>
        <v>39249</v>
      </c>
      <c r="B4003" s="265">
        <v>39249</v>
      </c>
      <c r="C4003" s="265" t="s">
        <v>19903</v>
      </c>
      <c r="D4003" s="265" t="s">
        <v>8510</v>
      </c>
      <c r="E4003" s="290" t="s">
        <v>27436</v>
      </c>
    </row>
    <row r="4004" spans="1:5">
      <c r="A4004" s="265" t="str">
        <f t="shared" si="62"/>
        <v>39250</v>
      </c>
      <c r="B4004" s="265">
        <v>39250</v>
      </c>
      <c r="C4004" s="265" t="s">
        <v>19906</v>
      </c>
      <c r="D4004" s="265" t="s">
        <v>8510</v>
      </c>
      <c r="E4004" s="290" t="s">
        <v>27437</v>
      </c>
    </row>
    <row r="4005" spans="1:5">
      <c r="A4005" s="265" t="str">
        <f t="shared" si="62"/>
        <v>39251</v>
      </c>
      <c r="B4005" s="265">
        <v>39251</v>
      </c>
      <c r="C4005" s="265" t="s">
        <v>19910</v>
      </c>
      <c r="D4005" s="265" t="s">
        <v>8510</v>
      </c>
      <c r="E4005" s="290" t="s">
        <v>9047</v>
      </c>
    </row>
    <row r="4006" spans="1:5">
      <c r="A4006" s="265" t="str">
        <f t="shared" si="62"/>
        <v>39252</v>
      </c>
      <c r="B4006" s="265">
        <v>39252</v>
      </c>
      <c r="C4006" s="265" t="s">
        <v>19912</v>
      </c>
      <c r="D4006" s="265" t="s">
        <v>8510</v>
      </c>
      <c r="E4006" s="290" t="s">
        <v>8786</v>
      </c>
    </row>
    <row r="4007" spans="1:5">
      <c r="A4007" s="265" t="str">
        <f t="shared" si="62"/>
        <v>39253</v>
      </c>
      <c r="B4007" s="265">
        <v>39253</v>
      </c>
      <c r="C4007" s="265" t="s">
        <v>21176</v>
      </c>
      <c r="D4007" s="265" t="s">
        <v>8510</v>
      </c>
      <c r="E4007" s="290" t="s">
        <v>9345</v>
      </c>
    </row>
    <row r="4008" spans="1:5">
      <c r="A4008" s="265" t="str">
        <f t="shared" si="62"/>
        <v>39254</v>
      </c>
      <c r="B4008" s="265">
        <v>39254</v>
      </c>
      <c r="C4008" s="265" t="s">
        <v>21174</v>
      </c>
      <c r="D4008" s="265" t="s">
        <v>8510</v>
      </c>
      <c r="E4008" s="290" t="s">
        <v>8848</v>
      </c>
    </row>
    <row r="4009" spans="1:5">
      <c r="A4009" s="265" t="str">
        <f t="shared" si="62"/>
        <v>39255</v>
      </c>
      <c r="B4009" s="265">
        <v>39255</v>
      </c>
      <c r="C4009" s="265" t="s">
        <v>21175</v>
      </c>
      <c r="D4009" s="265" t="s">
        <v>8510</v>
      </c>
      <c r="E4009" s="290" t="s">
        <v>24772</v>
      </c>
    </row>
    <row r="4010" spans="1:5">
      <c r="A4010" s="265" t="str">
        <f t="shared" si="62"/>
        <v>39257</v>
      </c>
      <c r="B4010" s="265">
        <v>39257</v>
      </c>
      <c r="C4010" s="265" t="s">
        <v>19973</v>
      </c>
      <c r="D4010" s="265" t="s">
        <v>8510</v>
      </c>
      <c r="E4010" s="290" t="s">
        <v>18987</v>
      </c>
    </row>
    <row r="4011" spans="1:5">
      <c r="A4011" s="265" t="str">
        <f t="shared" si="62"/>
        <v>39258</v>
      </c>
      <c r="B4011" s="265">
        <v>39258</v>
      </c>
      <c r="C4011" s="265" t="s">
        <v>19978</v>
      </c>
      <c r="D4011" s="265" t="s">
        <v>8510</v>
      </c>
      <c r="E4011" s="290" t="s">
        <v>25261</v>
      </c>
    </row>
    <row r="4012" spans="1:5">
      <c r="A4012" s="265" t="str">
        <f t="shared" si="62"/>
        <v>39259</v>
      </c>
      <c r="B4012" s="265">
        <v>39259</v>
      </c>
      <c r="C4012" s="265" t="s">
        <v>19981</v>
      </c>
      <c r="D4012" s="265" t="s">
        <v>8510</v>
      </c>
      <c r="E4012" s="290" t="s">
        <v>16438</v>
      </c>
    </row>
    <row r="4013" spans="1:5">
      <c r="A4013" s="265" t="str">
        <f t="shared" si="62"/>
        <v>39260</v>
      </c>
      <c r="B4013" s="265">
        <v>39260</v>
      </c>
      <c r="C4013" s="265" t="s">
        <v>19983</v>
      </c>
      <c r="D4013" s="265" t="s">
        <v>8510</v>
      </c>
      <c r="E4013" s="290" t="s">
        <v>18607</v>
      </c>
    </row>
    <row r="4014" spans="1:5">
      <c r="A4014" s="265" t="str">
        <f t="shared" si="62"/>
        <v>39261</v>
      </c>
      <c r="B4014" s="265">
        <v>39261</v>
      </c>
      <c r="C4014" s="265" t="s">
        <v>19974</v>
      </c>
      <c r="D4014" s="265" t="s">
        <v>8510</v>
      </c>
      <c r="E4014" s="290" t="s">
        <v>17292</v>
      </c>
    </row>
    <row r="4015" spans="1:5">
      <c r="A4015" s="265" t="str">
        <f t="shared" si="62"/>
        <v>39262</v>
      </c>
      <c r="B4015" s="265">
        <v>39262</v>
      </c>
      <c r="C4015" s="265" t="s">
        <v>19976</v>
      </c>
      <c r="D4015" s="265" t="s">
        <v>8510</v>
      </c>
      <c r="E4015" s="290" t="s">
        <v>26255</v>
      </c>
    </row>
    <row r="4016" spans="1:5">
      <c r="A4016" s="265" t="str">
        <f t="shared" si="62"/>
        <v>39263</v>
      </c>
      <c r="B4016" s="265">
        <v>39263</v>
      </c>
      <c r="C4016" s="265" t="s">
        <v>19979</v>
      </c>
      <c r="D4016" s="265" t="s">
        <v>8510</v>
      </c>
      <c r="E4016" s="290" t="s">
        <v>27438</v>
      </c>
    </row>
    <row r="4017" spans="1:5">
      <c r="A4017" s="265" t="str">
        <f t="shared" si="62"/>
        <v>39264</v>
      </c>
      <c r="B4017" s="265">
        <v>39264</v>
      </c>
      <c r="C4017" s="265" t="s">
        <v>19980</v>
      </c>
      <c r="D4017" s="265" t="s">
        <v>8510</v>
      </c>
      <c r="E4017" s="290" t="s">
        <v>18907</v>
      </c>
    </row>
    <row r="4018" spans="1:5">
      <c r="A4018" s="265" t="str">
        <f t="shared" si="62"/>
        <v>39265</v>
      </c>
      <c r="B4018" s="265">
        <v>39265</v>
      </c>
      <c r="C4018" s="265" t="s">
        <v>19982</v>
      </c>
      <c r="D4018" s="265" t="s">
        <v>8510</v>
      </c>
      <c r="E4018" s="290" t="s">
        <v>27439</v>
      </c>
    </row>
    <row r="4019" spans="1:5">
      <c r="A4019" s="265" t="str">
        <f t="shared" si="62"/>
        <v>39266</v>
      </c>
      <c r="B4019" s="265">
        <v>39266</v>
      </c>
      <c r="C4019" s="265" t="s">
        <v>19985</v>
      </c>
      <c r="D4019" s="265" t="s">
        <v>8510</v>
      </c>
      <c r="E4019" s="290" t="s">
        <v>27440</v>
      </c>
    </row>
    <row r="4020" spans="1:5">
      <c r="A4020" s="265" t="str">
        <f t="shared" si="62"/>
        <v>39267</v>
      </c>
      <c r="B4020" s="265">
        <v>39267</v>
      </c>
      <c r="C4020" s="265" t="s">
        <v>19986</v>
      </c>
      <c r="D4020" s="265" t="s">
        <v>8510</v>
      </c>
      <c r="E4020" s="290" t="s">
        <v>27441</v>
      </c>
    </row>
    <row r="4021" spans="1:5">
      <c r="A4021" s="265" t="str">
        <f t="shared" si="62"/>
        <v>39268</v>
      </c>
      <c r="B4021" s="265">
        <v>39268</v>
      </c>
      <c r="C4021" s="265" t="s">
        <v>19975</v>
      </c>
      <c r="D4021" s="265" t="s">
        <v>8510</v>
      </c>
      <c r="E4021" s="290" t="s">
        <v>27442</v>
      </c>
    </row>
    <row r="4022" spans="1:5">
      <c r="A4022" s="265" t="str">
        <f t="shared" si="62"/>
        <v>39269</v>
      </c>
      <c r="B4022" s="265">
        <v>39269</v>
      </c>
      <c r="C4022" s="265" t="s">
        <v>20655</v>
      </c>
      <c r="D4022" s="265" t="s">
        <v>8510</v>
      </c>
      <c r="E4022" s="290" t="s">
        <v>15692</v>
      </c>
    </row>
    <row r="4023" spans="1:5">
      <c r="A4023" s="265" t="str">
        <f t="shared" si="62"/>
        <v>39270</v>
      </c>
      <c r="B4023" s="265">
        <v>39270</v>
      </c>
      <c r="C4023" s="265" t="s">
        <v>20657</v>
      </c>
      <c r="D4023" s="265" t="s">
        <v>8510</v>
      </c>
      <c r="E4023" s="290" t="s">
        <v>8601</v>
      </c>
    </row>
    <row r="4024" spans="1:5">
      <c r="A4024" s="265" t="str">
        <f t="shared" si="62"/>
        <v>39271</v>
      </c>
      <c r="B4024" s="265">
        <v>39271</v>
      </c>
      <c r="C4024" s="265" t="s">
        <v>20968</v>
      </c>
      <c r="D4024" s="265" t="s">
        <v>8502</v>
      </c>
      <c r="E4024" s="290" t="s">
        <v>8601</v>
      </c>
    </row>
    <row r="4025" spans="1:5">
      <c r="A4025" s="265" t="str">
        <f t="shared" si="62"/>
        <v>39272</v>
      </c>
      <c r="B4025" s="265">
        <v>39272</v>
      </c>
      <c r="C4025" s="265" t="s">
        <v>20970</v>
      </c>
      <c r="D4025" s="265" t="s">
        <v>8502</v>
      </c>
      <c r="E4025" s="290" t="s">
        <v>10195</v>
      </c>
    </row>
    <row r="4026" spans="1:5">
      <c r="A4026" s="265" t="str">
        <f t="shared" si="62"/>
        <v>39273</v>
      </c>
      <c r="B4026" s="265">
        <v>39273</v>
      </c>
      <c r="C4026" s="265" t="s">
        <v>20969</v>
      </c>
      <c r="D4026" s="265" t="s">
        <v>8502</v>
      </c>
      <c r="E4026" s="290" t="s">
        <v>8557</v>
      </c>
    </row>
    <row r="4027" spans="1:5">
      <c r="A4027" s="265" t="str">
        <f t="shared" si="62"/>
        <v>39274</v>
      </c>
      <c r="B4027" s="265">
        <v>39274</v>
      </c>
      <c r="C4027" s="265" t="s">
        <v>20862</v>
      </c>
      <c r="D4027" s="265" t="s">
        <v>8502</v>
      </c>
      <c r="E4027" s="290" t="s">
        <v>9215</v>
      </c>
    </row>
    <row r="4028" spans="1:5">
      <c r="A4028" s="265" t="str">
        <f t="shared" si="62"/>
        <v>39276</v>
      </c>
      <c r="B4028" s="265">
        <v>39276</v>
      </c>
      <c r="C4028" s="265" t="s">
        <v>20876</v>
      </c>
      <c r="D4028" s="265" t="s">
        <v>8502</v>
      </c>
      <c r="E4028" s="290" t="s">
        <v>9485</v>
      </c>
    </row>
    <row r="4029" spans="1:5">
      <c r="A4029" s="265" t="str">
        <f t="shared" si="62"/>
        <v>39277</v>
      </c>
      <c r="B4029" s="265">
        <v>39277</v>
      </c>
      <c r="C4029" s="265" t="s">
        <v>20877</v>
      </c>
      <c r="D4029" s="265" t="s">
        <v>8502</v>
      </c>
      <c r="E4029" s="290" t="s">
        <v>27443</v>
      </c>
    </row>
    <row r="4030" spans="1:5">
      <c r="A4030" s="265" t="str">
        <f t="shared" si="62"/>
        <v>39279</v>
      </c>
      <c r="B4030" s="265">
        <v>39279</v>
      </c>
      <c r="C4030" s="265" t="s">
        <v>20592</v>
      </c>
      <c r="D4030" s="265" t="s">
        <v>8502</v>
      </c>
      <c r="E4030" s="290" t="s">
        <v>18258</v>
      </c>
    </row>
    <row r="4031" spans="1:5">
      <c r="A4031" s="265" t="str">
        <f t="shared" si="62"/>
        <v>39280</v>
      </c>
      <c r="B4031" s="265">
        <v>39280</v>
      </c>
      <c r="C4031" s="265" t="s">
        <v>20594</v>
      </c>
      <c r="D4031" s="265" t="s">
        <v>8502</v>
      </c>
      <c r="E4031" s="290" t="s">
        <v>10082</v>
      </c>
    </row>
    <row r="4032" spans="1:5">
      <c r="A4032" s="265" t="str">
        <f t="shared" si="62"/>
        <v>39281</v>
      </c>
      <c r="B4032" s="265">
        <v>39281</v>
      </c>
      <c r="C4032" s="265" t="s">
        <v>20595</v>
      </c>
      <c r="D4032" s="265" t="s">
        <v>8502</v>
      </c>
      <c r="E4032" s="290" t="s">
        <v>16968</v>
      </c>
    </row>
    <row r="4033" spans="1:5">
      <c r="A4033" s="265" t="str">
        <f t="shared" si="62"/>
        <v>39282</v>
      </c>
      <c r="B4033" s="265">
        <v>39282</v>
      </c>
      <c r="C4033" s="265" t="s">
        <v>20597</v>
      </c>
      <c r="D4033" s="265" t="s">
        <v>8502</v>
      </c>
      <c r="E4033" s="290" t="s">
        <v>26290</v>
      </c>
    </row>
    <row r="4034" spans="1:5">
      <c r="A4034" s="265" t="str">
        <f t="shared" si="62"/>
        <v>39283</v>
      </c>
      <c r="B4034" s="265">
        <v>39283</v>
      </c>
      <c r="C4034" s="265" t="s">
        <v>21090</v>
      </c>
      <c r="D4034" s="265" t="s">
        <v>8502</v>
      </c>
      <c r="E4034" s="290" t="s">
        <v>27444</v>
      </c>
    </row>
    <row r="4035" spans="1:5">
      <c r="A4035" s="265" t="str">
        <f t="shared" ref="A4035:A4098" si="63">IF(ISERROR(SEARCH("/",B4035)=6),TRIM(CLEAN(B4035)),IF(SEARCH("/",B4035)=6,IF(LEN(TRIM(CLEAN(B4035)))=7,LEFT(TRIM(CLEAN(B4035)),6)&amp;"00"&amp;RIGHT(TRIM(CLEAN(B4035)),1),LEFT(TRIM(CLEAN(B4035)),6)&amp;"0"&amp;RIGHT(TRIM(CLEAN(B4035)),2)),TRIM(CLEAN(B4035))))</f>
        <v>39284</v>
      </c>
      <c r="B4035" s="265">
        <v>39284</v>
      </c>
      <c r="C4035" s="265" t="s">
        <v>21091</v>
      </c>
      <c r="D4035" s="265" t="s">
        <v>8502</v>
      </c>
      <c r="E4035" s="290" t="s">
        <v>27445</v>
      </c>
    </row>
    <row r="4036" spans="1:5">
      <c r="A4036" s="265" t="str">
        <f t="shared" si="63"/>
        <v>39285</v>
      </c>
      <c r="B4036" s="265">
        <v>39285</v>
      </c>
      <c r="C4036" s="265" t="s">
        <v>21092</v>
      </c>
      <c r="D4036" s="265" t="s">
        <v>8502</v>
      </c>
      <c r="E4036" s="290" t="s">
        <v>18224</v>
      </c>
    </row>
    <row r="4037" spans="1:5">
      <c r="A4037" s="265" t="str">
        <f t="shared" si="63"/>
        <v>39286</v>
      </c>
      <c r="B4037" s="265">
        <v>39286</v>
      </c>
      <c r="C4037" s="265" t="s">
        <v>21093</v>
      </c>
      <c r="D4037" s="265" t="s">
        <v>8502</v>
      </c>
      <c r="E4037" s="290" t="s">
        <v>27446</v>
      </c>
    </row>
    <row r="4038" spans="1:5">
      <c r="A4038" s="265" t="str">
        <f t="shared" si="63"/>
        <v>39287</v>
      </c>
      <c r="B4038" s="265">
        <v>39287</v>
      </c>
      <c r="C4038" s="265" t="s">
        <v>21094</v>
      </c>
      <c r="D4038" s="265" t="s">
        <v>8502</v>
      </c>
      <c r="E4038" s="290" t="s">
        <v>27447</v>
      </c>
    </row>
    <row r="4039" spans="1:5">
      <c r="A4039" s="265" t="str">
        <f t="shared" si="63"/>
        <v>39288</v>
      </c>
      <c r="B4039" s="265">
        <v>39288</v>
      </c>
      <c r="C4039" s="265" t="s">
        <v>21095</v>
      </c>
      <c r="D4039" s="265" t="s">
        <v>8502</v>
      </c>
      <c r="E4039" s="290" t="s">
        <v>27448</v>
      </c>
    </row>
    <row r="4040" spans="1:5">
      <c r="A4040" s="265" t="str">
        <f t="shared" si="63"/>
        <v>39289</v>
      </c>
      <c r="B4040" s="265">
        <v>39289</v>
      </c>
      <c r="C4040" s="265" t="s">
        <v>23736</v>
      </c>
      <c r="D4040" s="265" t="s">
        <v>8502</v>
      </c>
      <c r="E4040" s="290" t="s">
        <v>16393</v>
      </c>
    </row>
    <row r="4041" spans="1:5">
      <c r="A4041" s="265" t="str">
        <f t="shared" si="63"/>
        <v>39290</v>
      </c>
      <c r="B4041" s="265">
        <v>39290</v>
      </c>
      <c r="C4041" s="265" t="s">
        <v>23737</v>
      </c>
      <c r="D4041" s="265" t="s">
        <v>8502</v>
      </c>
      <c r="E4041" s="290" t="s">
        <v>27449</v>
      </c>
    </row>
    <row r="4042" spans="1:5">
      <c r="A4042" s="265" t="str">
        <f t="shared" si="63"/>
        <v>39291</v>
      </c>
      <c r="B4042" s="265">
        <v>39291</v>
      </c>
      <c r="C4042" s="265" t="s">
        <v>23738</v>
      </c>
      <c r="D4042" s="265" t="s">
        <v>8502</v>
      </c>
      <c r="E4042" s="290" t="s">
        <v>27450</v>
      </c>
    </row>
    <row r="4043" spans="1:5">
      <c r="A4043" s="265" t="str">
        <f t="shared" si="63"/>
        <v>39292</v>
      </c>
      <c r="B4043" s="265">
        <v>39292</v>
      </c>
      <c r="C4043" s="265" t="s">
        <v>24419</v>
      </c>
      <c r="D4043" s="265" t="s">
        <v>8502</v>
      </c>
      <c r="E4043" s="290" t="s">
        <v>8652</v>
      </c>
    </row>
    <row r="4044" spans="1:5">
      <c r="A4044" s="265" t="str">
        <f t="shared" si="63"/>
        <v>39293</v>
      </c>
      <c r="B4044" s="265">
        <v>39293</v>
      </c>
      <c r="C4044" s="265" t="s">
        <v>24420</v>
      </c>
      <c r="D4044" s="265" t="s">
        <v>8502</v>
      </c>
      <c r="E4044" s="290" t="s">
        <v>16631</v>
      </c>
    </row>
    <row r="4045" spans="1:5">
      <c r="A4045" s="265" t="str">
        <f t="shared" si="63"/>
        <v>39294</v>
      </c>
      <c r="B4045" s="265">
        <v>39294</v>
      </c>
      <c r="C4045" s="265" t="s">
        <v>24421</v>
      </c>
      <c r="D4045" s="265" t="s">
        <v>8502</v>
      </c>
      <c r="E4045" s="290" t="s">
        <v>16631</v>
      </c>
    </row>
    <row r="4046" spans="1:5">
      <c r="A4046" s="265" t="str">
        <f t="shared" si="63"/>
        <v>39295</v>
      </c>
      <c r="B4046" s="265">
        <v>39295</v>
      </c>
      <c r="C4046" s="265" t="s">
        <v>24422</v>
      </c>
      <c r="D4046" s="265" t="s">
        <v>8502</v>
      </c>
      <c r="E4046" s="290" t="s">
        <v>16967</v>
      </c>
    </row>
    <row r="4047" spans="1:5">
      <c r="A4047" s="265" t="str">
        <f t="shared" si="63"/>
        <v>39296</v>
      </c>
      <c r="B4047" s="265">
        <v>39296</v>
      </c>
      <c r="C4047" s="265" t="s">
        <v>24427</v>
      </c>
      <c r="D4047" s="265" t="s">
        <v>8502</v>
      </c>
      <c r="E4047" s="290" t="s">
        <v>18099</v>
      </c>
    </row>
    <row r="4048" spans="1:5">
      <c r="A4048" s="265" t="str">
        <f t="shared" si="63"/>
        <v>39297</v>
      </c>
      <c r="B4048" s="265">
        <v>39297</v>
      </c>
      <c r="C4048" s="265" t="s">
        <v>24428</v>
      </c>
      <c r="D4048" s="265" t="s">
        <v>8502</v>
      </c>
      <c r="E4048" s="290" t="s">
        <v>16385</v>
      </c>
    </row>
    <row r="4049" spans="1:5">
      <c r="A4049" s="265" t="str">
        <f t="shared" si="63"/>
        <v>39298</v>
      </c>
      <c r="B4049" s="265">
        <v>39298</v>
      </c>
      <c r="C4049" s="265" t="s">
        <v>24429</v>
      </c>
      <c r="D4049" s="265" t="s">
        <v>8502</v>
      </c>
      <c r="E4049" s="290" t="s">
        <v>16495</v>
      </c>
    </row>
    <row r="4050" spans="1:5">
      <c r="A4050" s="265" t="str">
        <f t="shared" si="63"/>
        <v>39299</v>
      </c>
      <c r="B4050" s="265">
        <v>39299</v>
      </c>
      <c r="C4050" s="265" t="s">
        <v>24430</v>
      </c>
      <c r="D4050" s="265" t="s">
        <v>8502</v>
      </c>
      <c r="E4050" s="290" t="s">
        <v>8939</v>
      </c>
    </row>
    <row r="4051" spans="1:5">
      <c r="A4051" s="265" t="str">
        <f t="shared" si="63"/>
        <v>39300</v>
      </c>
      <c r="B4051" s="265">
        <v>39300</v>
      </c>
      <c r="C4051" s="265" t="s">
        <v>21795</v>
      </c>
      <c r="D4051" s="265" t="s">
        <v>8502</v>
      </c>
      <c r="E4051" s="290" t="s">
        <v>16439</v>
      </c>
    </row>
    <row r="4052" spans="1:5">
      <c r="A4052" s="265" t="str">
        <f t="shared" si="63"/>
        <v>39301</v>
      </c>
      <c r="B4052" s="265">
        <v>39301</v>
      </c>
      <c r="C4052" s="265" t="s">
        <v>21796</v>
      </c>
      <c r="D4052" s="265" t="s">
        <v>8502</v>
      </c>
      <c r="E4052" s="290" t="s">
        <v>16447</v>
      </c>
    </row>
    <row r="4053" spans="1:5">
      <c r="A4053" s="265" t="str">
        <f t="shared" si="63"/>
        <v>39302</v>
      </c>
      <c r="B4053" s="265">
        <v>39302</v>
      </c>
      <c r="C4053" s="265" t="s">
        <v>21797</v>
      </c>
      <c r="D4053" s="265" t="s">
        <v>8502</v>
      </c>
      <c r="E4053" s="290" t="s">
        <v>27451</v>
      </c>
    </row>
    <row r="4054" spans="1:5">
      <c r="A4054" s="265" t="str">
        <f t="shared" si="63"/>
        <v>39303</v>
      </c>
      <c r="B4054" s="265">
        <v>39303</v>
      </c>
      <c r="C4054" s="265" t="s">
        <v>21798</v>
      </c>
      <c r="D4054" s="265" t="s">
        <v>8502</v>
      </c>
      <c r="E4054" s="290" t="s">
        <v>25623</v>
      </c>
    </row>
    <row r="4055" spans="1:5">
      <c r="A4055" s="265" t="str">
        <f t="shared" si="63"/>
        <v>39304</v>
      </c>
      <c r="B4055" s="265">
        <v>39304</v>
      </c>
      <c r="C4055" s="265" t="s">
        <v>21804</v>
      </c>
      <c r="D4055" s="265" t="s">
        <v>8502</v>
      </c>
      <c r="E4055" s="290" t="s">
        <v>8624</v>
      </c>
    </row>
    <row r="4056" spans="1:5">
      <c r="A4056" s="265" t="str">
        <f t="shared" si="63"/>
        <v>39305</v>
      </c>
      <c r="B4056" s="265">
        <v>39305</v>
      </c>
      <c r="C4056" s="265" t="s">
        <v>21807</v>
      </c>
      <c r="D4056" s="265" t="s">
        <v>8502</v>
      </c>
      <c r="E4056" s="290" t="s">
        <v>14556</v>
      </c>
    </row>
    <row r="4057" spans="1:5">
      <c r="A4057" s="265" t="str">
        <f t="shared" si="63"/>
        <v>39306</v>
      </c>
      <c r="B4057" s="265">
        <v>39306</v>
      </c>
      <c r="C4057" s="265" t="s">
        <v>21808</v>
      </c>
      <c r="D4057" s="265" t="s">
        <v>8502</v>
      </c>
      <c r="E4057" s="290" t="s">
        <v>26534</v>
      </c>
    </row>
    <row r="4058" spans="1:5">
      <c r="A4058" s="265" t="str">
        <f t="shared" si="63"/>
        <v>39307</v>
      </c>
      <c r="B4058" s="265">
        <v>39307</v>
      </c>
      <c r="C4058" s="265" t="s">
        <v>21811</v>
      </c>
      <c r="D4058" s="265" t="s">
        <v>8502</v>
      </c>
      <c r="E4058" s="290" t="s">
        <v>27452</v>
      </c>
    </row>
    <row r="4059" spans="1:5">
      <c r="A4059" s="265" t="str">
        <f t="shared" si="63"/>
        <v>39308</v>
      </c>
      <c r="B4059" s="265">
        <v>39308</v>
      </c>
      <c r="C4059" s="265" t="s">
        <v>22268</v>
      </c>
      <c r="D4059" s="265" t="s">
        <v>8502</v>
      </c>
      <c r="E4059" s="290" t="s">
        <v>27453</v>
      </c>
    </row>
    <row r="4060" spans="1:5">
      <c r="A4060" s="265" t="str">
        <f t="shared" si="63"/>
        <v>39309</v>
      </c>
      <c r="B4060" s="265">
        <v>39309</v>
      </c>
      <c r="C4060" s="265" t="s">
        <v>22269</v>
      </c>
      <c r="D4060" s="265" t="s">
        <v>8502</v>
      </c>
      <c r="E4060" s="290" t="s">
        <v>8777</v>
      </c>
    </row>
    <row r="4061" spans="1:5">
      <c r="A4061" s="265" t="str">
        <f t="shared" si="63"/>
        <v>39310</v>
      </c>
      <c r="B4061" s="265">
        <v>39310</v>
      </c>
      <c r="C4061" s="265" t="s">
        <v>22270</v>
      </c>
      <c r="D4061" s="265" t="s">
        <v>8502</v>
      </c>
      <c r="E4061" s="290" t="s">
        <v>17689</v>
      </c>
    </row>
    <row r="4062" spans="1:5">
      <c r="A4062" s="265" t="str">
        <f t="shared" si="63"/>
        <v>39311</v>
      </c>
      <c r="B4062" s="265">
        <v>39311</v>
      </c>
      <c r="C4062" s="265" t="s">
        <v>22271</v>
      </c>
      <c r="D4062" s="265" t="s">
        <v>8502</v>
      </c>
      <c r="E4062" s="290" t="s">
        <v>27454</v>
      </c>
    </row>
    <row r="4063" spans="1:5">
      <c r="A4063" s="265" t="str">
        <f t="shared" si="63"/>
        <v>39312</v>
      </c>
      <c r="B4063" s="265">
        <v>39312</v>
      </c>
      <c r="C4063" s="265" t="s">
        <v>22217</v>
      </c>
      <c r="D4063" s="265" t="s">
        <v>8502</v>
      </c>
      <c r="E4063" s="290" t="s">
        <v>12458</v>
      </c>
    </row>
    <row r="4064" spans="1:5">
      <c r="A4064" s="265" t="str">
        <f t="shared" si="63"/>
        <v>39313</v>
      </c>
      <c r="B4064" s="265">
        <v>39313</v>
      </c>
      <c r="C4064" s="265" t="s">
        <v>22218</v>
      </c>
      <c r="D4064" s="265" t="s">
        <v>8502</v>
      </c>
      <c r="E4064" s="290" t="s">
        <v>9160</v>
      </c>
    </row>
    <row r="4065" spans="1:5">
      <c r="A4065" s="265" t="str">
        <f t="shared" si="63"/>
        <v>39314</v>
      </c>
      <c r="B4065" s="265">
        <v>39314</v>
      </c>
      <c r="C4065" s="265" t="s">
        <v>22221</v>
      </c>
      <c r="D4065" s="265" t="s">
        <v>8502</v>
      </c>
      <c r="E4065" s="290" t="s">
        <v>25114</v>
      </c>
    </row>
    <row r="4066" spans="1:5">
      <c r="A4066" s="265" t="str">
        <f t="shared" si="63"/>
        <v>39315</v>
      </c>
      <c r="B4066" s="265">
        <v>39315</v>
      </c>
      <c r="C4066" s="265" t="s">
        <v>21273</v>
      </c>
      <c r="D4066" s="265" t="s">
        <v>8502</v>
      </c>
      <c r="E4066" s="290" t="s">
        <v>10701</v>
      </c>
    </row>
    <row r="4067" spans="1:5">
      <c r="A4067" s="265" t="str">
        <f t="shared" si="63"/>
        <v>39318</v>
      </c>
      <c r="B4067" s="265">
        <v>39318</v>
      </c>
      <c r="C4067" s="265" t="s">
        <v>22233</v>
      </c>
      <c r="D4067" s="265" t="s">
        <v>8502</v>
      </c>
      <c r="E4067" s="290" t="s">
        <v>11949</v>
      </c>
    </row>
    <row r="4068" spans="1:5">
      <c r="A4068" s="265" t="str">
        <f t="shared" si="63"/>
        <v>39319</v>
      </c>
      <c r="B4068" s="265">
        <v>39319</v>
      </c>
      <c r="C4068" s="265" t="s">
        <v>23872</v>
      </c>
      <c r="D4068" s="265" t="s">
        <v>8502</v>
      </c>
      <c r="E4068" s="290" t="s">
        <v>8841</v>
      </c>
    </row>
    <row r="4069" spans="1:5">
      <c r="A4069" s="265" t="str">
        <f t="shared" si="63"/>
        <v>39320</v>
      </c>
      <c r="B4069" s="265">
        <v>39320</v>
      </c>
      <c r="C4069" s="265" t="s">
        <v>23873</v>
      </c>
      <c r="D4069" s="265" t="s">
        <v>8502</v>
      </c>
      <c r="E4069" s="290" t="s">
        <v>14513</v>
      </c>
    </row>
    <row r="4070" spans="1:5">
      <c r="A4070" s="265" t="str">
        <f t="shared" si="63"/>
        <v>39321</v>
      </c>
      <c r="B4070" s="265">
        <v>39321</v>
      </c>
      <c r="C4070" s="265" t="s">
        <v>23871</v>
      </c>
      <c r="D4070" s="265" t="s">
        <v>8502</v>
      </c>
      <c r="E4070" s="290" t="s">
        <v>19152</v>
      </c>
    </row>
    <row r="4071" spans="1:5">
      <c r="A4071" s="265" t="str">
        <f t="shared" si="63"/>
        <v>39322</v>
      </c>
      <c r="B4071" s="265">
        <v>39322</v>
      </c>
      <c r="C4071" s="265" t="s">
        <v>23735</v>
      </c>
      <c r="D4071" s="265" t="s">
        <v>8502</v>
      </c>
      <c r="E4071" s="290" t="s">
        <v>18616</v>
      </c>
    </row>
    <row r="4072" spans="1:5">
      <c r="A4072" s="265" t="str">
        <f t="shared" si="63"/>
        <v>39323</v>
      </c>
      <c r="B4072" s="265">
        <v>39323</v>
      </c>
      <c r="C4072" s="265" t="s">
        <v>22397</v>
      </c>
      <c r="D4072" s="265" t="s">
        <v>8500</v>
      </c>
      <c r="E4072" s="290" t="s">
        <v>8701</v>
      </c>
    </row>
    <row r="4073" spans="1:5">
      <c r="A4073" s="265" t="str">
        <f t="shared" si="63"/>
        <v>39324</v>
      </c>
      <c r="B4073" s="265">
        <v>39324</v>
      </c>
      <c r="C4073" s="265" t="s">
        <v>23601</v>
      </c>
      <c r="D4073" s="265" t="s">
        <v>8502</v>
      </c>
      <c r="E4073" s="290" t="s">
        <v>17521</v>
      </c>
    </row>
    <row r="4074" spans="1:5">
      <c r="A4074" s="265" t="str">
        <f t="shared" si="63"/>
        <v>39325</v>
      </c>
      <c r="B4074" s="265">
        <v>39325</v>
      </c>
      <c r="C4074" s="265" t="s">
        <v>23602</v>
      </c>
      <c r="D4074" s="265" t="s">
        <v>8502</v>
      </c>
      <c r="E4074" s="290" t="s">
        <v>11669</v>
      </c>
    </row>
    <row r="4075" spans="1:5">
      <c r="A4075" s="265" t="str">
        <f t="shared" si="63"/>
        <v>39326</v>
      </c>
      <c r="B4075" s="265">
        <v>39326</v>
      </c>
      <c r="C4075" s="265" t="s">
        <v>23603</v>
      </c>
      <c r="D4075" s="265" t="s">
        <v>8502</v>
      </c>
      <c r="E4075" s="290" t="s">
        <v>27455</v>
      </c>
    </row>
    <row r="4076" spans="1:5">
      <c r="A4076" s="265" t="str">
        <f t="shared" si="63"/>
        <v>39327</v>
      </c>
      <c r="B4076" s="265">
        <v>39327</v>
      </c>
      <c r="C4076" s="265" t="s">
        <v>23604</v>
      </c>
      <c r="D4076" s="265" t="s">
        <v>8502</v>
      </c>
      <c r="E4076" s="290" t="s">
        <v>25410</v>
      </c>
    </row>
    <row r="4077" spans="1:5">
      <c r="A4077" s="265" t="str">
        <f t="shared" si="63"/>
        <v>39328</v>
      </c>
      <c r="B4077" s="265">
        <v>39328</v>
      </c>
      <c r="C4077" s="265" t="s">
        <v>22859</v>
      </c>
      <c r="D4077" s="265" t="s">
        <v>8510</v>
      </c>
      <c r="E4077" s="290" t="s">
        <v>9061</v>
      </c>
    </row>
    <row r="4078" spans="1:5">
      <c r="A4078" s="265" t="str">
        <f t="shared" si="63"/>
        <v>39329</v>
      </c>
      <c r="B4078" s="265">
        <v>39329</v>
      </c>
      <c r="C4078" s="265" t="s">
        <v>20506</v>
      </c>
      <c r="D4078" s="265" t="s">
        <v>8502</v>
      </c>
      <c r="E4078" s="290" t="s">
        <v>9437</v>
      </c>
    </row>
    <row r="4079" spans="1:5">
      <c r="A4079" s="265" t="str">
        <f t="shared" si="63"/>
        <v>39330</v>
      </c>
      <c r="B4079" s="265">
        <v>39330</v>
      </c>
      <c r="C4079" s="265" t="s">
        <v>20507</v>
      </c>
      <c r="D4079" s="265" t="s">
        <v>8502</v>
      </c>
      <c r="E4079" s="290" t="s">
        <v>8894</v>
      </c>
    </row>
    <row r="4080" spans="1:5">
      <c r="A4080" s="265" t="str">
        <f t="shared" si="63"/>
        <v>39331</v>
      </c>
      <c r="B4080" s="265">
        <v>39331</v>
      </c>
      <c r="C4080" s="265" t="s">
        <v>20509</v>
      </c>
      <c r="D4080" s="265" t="s">
        <v>8502</v>
      </c>
      <c r="E4080" s="290" t="s">
        <v>8509</v>
      </c>
    </row>
    <row r="4081" spans="1:5">
      <c r="A4081" s="265" t="str">
        <f t="shared" si="63"/>
        <v>39332</v>
      </c>
      <c r="B4081" s="265">
        <v>39332</v>
      </c>
      <c r="C4081" s="265" t="s">
        <v>20508</v>
      </c>
      <c r="D4081" s="265" t="s">
        <v>8502</v>
      </c>
      <c r="E4081" s="290" t="s">
        <v>16347</v>
      </c>
    </row>
    <row r="4082" spans="1:5">
      <c r="A4082" s="265" t="str">
        <f t="shared" si="63"/>
        <v>39333</v>
      </c>
      <c r="B4082" s="265">
        <v>39333</v>
      </c>
      <c r="C4082" s="265" t="s">
        <v>20510</v>
      </c>
      <c r="D4082" s="265" t="s">
        <v>8502</v>
      </c>
      <c r="E4082" s="290" t="s">
        <v>9267</v>
      </c>
    </row>
    <row r="4083" spans="1:5">
      <c r="A4083" s="265" t="str">
        <f t="shared" si="63"/>
        <v>39334</v>
      </c>
      <c r="B4083" s="265">
        <v>39334</v>
      </c>
      <c r="C4083" s="265" t="s">
        <v>20512</v>
      </c>
      <c r="D4083" s="265" t="s">
        <v>8502</v>
      </c>
      <c r="E4083" s="290" t="s">
        <v>9575</v>
      </c>
    </row>
    <row r="4084" spans="1:5">
      <c r="A4084" s="265" t="str">
        <f t="shared" si="63"/>
        <v>39335</v>
      </c>
      <c r="B4084" s="265">
        <v>39335</v>
      </c>
      <c r="C4084" s="265" t="s">
        <v>20511</v>
      </c>
      <c r="D4084" s="265" t="s">
        <v>8502</v>
      </c>
      <c r="E4084" s="290" t="s">
        <v>9883</v>
      </c>
    </row>
    <row r="4085" spans="1:5">
      <c r="A4085" s="265" t="str">
        <f t="shared" si="63"/>
        <v>39336</v>
      </c>
      <c r="B4085" s="265">
        <v>39336</v>
      </c>
      <c r="C4085" s="265" t="s">
        <v>20517</v>
      </c>
      <c r="D4085" s="265" t="s">
        <v>8502</v>
      </c>
      <c r="E4085" s="290" t="s">
        <v>8894</v>
      </c>
    </row>
    <row r="4086" spans="1:5">
      <c r="A4086" s="265" t="str">
        <f t="shared" si="63"/>
        <v>39337</v>
      </c>
      <c r="B4086" s="265">
        <v>39337</v>
      </c>
      <c r="C4086" s="265" t="s">
        <v>20519</v>
      </c>
      <c r="D4086" s="265" t="s">
        <v>8502</v>
      </c>
      <c r="E4086" s="290" t="s">
        <v>8509</v>
      </c>
    </row>
    <row r="4087" spans="1:5">
      <c r="A4087" s="265" t="str">
        <f t="shared" si="63"/>
        <v>39338</v>
      </c>
      <c r="B4087" s="265">
        <v>39338</v>
      </c>
      <c r="C4087" s="265" t="s">
        <v>20518</v>
      </c>
      <c r="D4087" s="265" t="s">
        <v>8502</v>
      </c>
      <c r="E4087" s="290" t="s">
        <v>16347</v>
      </c>
    </row>
    <row r="4088" spans="1:5">
      <c r="A4088" s="265" t="str">
        <f t="shared" si="63"/>
        <v>39340</v>
      </c>
      <c r="B4088" s="265">
        <v>39340</v>
      </c>
      <c r="C4088" s="265" t="s">
        <v>20521</v>
      </c>
      <c r="D4088" s="265" t="s">
        <v>8502</v>
      </c>
      <c r="E4088" s="290" t="s">
        <v>16894</v>
      </c>
    </row>
    <row r="4089" spans="1:5">
      <c r="A4089" s="265" t="str">
        <f t="shared" si="63"/>
        <v>39341</v>
      </c>
      <c r="B4089" s="265">
        <v>39341</v>
      </c>
      <c r="C4089" s="265" t="s">
        <v>20520</v>
      </c>
      <c r="D4089" s="265" t="s">
        <v>8502</v>
      </c>
      <c r="E4089" s="290" t="s">
        <v>26379</v>
      </c>
    </row>
    <row r="4090" spans="1:5">
      <c r="A4090" s="265" t="str">
        <f t="shared" si="63"/>
        <v>39342</v>
      </c>
      <c r="B4090" s="265">
        <v>39342</v>
      </c>
      <c r="C4090" s="265" t="s">
        <v>20523</v>
      </c>
      <c r="D4090" s="265" t="s">
        <v>8502</v>
      </c>
      <c r="E4090" s="290" t="s">
        <v>26379</v>
      </c>
    </row>
    <row r="4091" spans="1:5">
      <c r="A4091" s="265" t="str">
        <f t="shared" si="63"/>
        <v>39343</v>
      </c>
      <c r="B4091" s="265">
        <v>39343</v>
      </c>
      <c r="C4091" s="265" t="s">
        <v>20524</v>
      </c>
      <c r="D4091" s="265" t="s">
        <v>8502</v>
      </c>
      <c r="E4091" s="290" t="s">
        <v>17263</v>
      </c>
    </row>
    <row r="4092" spans="1:5">
      <c r="A4092" s="265" t="str">
        <f t="shared" si="63"/>
        <v>39344</v>
      </c>
      <c r="B4092" s="265">
        <v>39344</v>
      </c>
      <c r="C4092" s="265" t="s">
        <v>20526</v>
      </c>
      <c r="D4092" s="265" t="s">
        <v>8502</v>
      </c>
      <c r="E4092" s="290" t="s">
        <v>9367</v>
      </c>
    </row>
    <row r="4093" spans="1:5">
      <c r="A4093" s="265" t="str">
        <f t="shared" si="63"/>
        <v>39345</v>
      </c>
      <c r="B4093" s="265">
        <v>39345</v>
      </c>
      <c r="C4093" s="265" t="s">
        <v>20525</v>
      </c>
      <c r="D4093" s="265" t="s">
        <v>8502</v>
      </c>
      <c r="E4093" s="290" t="s">
        <v>18162</v>
      </c>
    </row>
    <row r="4094" spans="1:5">
      <c r="A4094" s="265" t="str">
        <f t="shared" si="63"/>
        <v>39346</v>
      </c>
      <c r="B4094" s="265">
        <v>39346</v>
      </c>
      <c r="C4094" s="265" t="s">
        <v>23469</v>
      </c>
      <c r="D4094" s="265" t="s">
        <v>8502</v>
      </c>
      <c r="E4094" s="290" t="s">
        <v>9634</v>
      </c>
    </row>
    <row r="4095" spans="1:5">
      <c r="A4095" s="265" t="str">
        <f t="shared" si="63"/>
        <v>39350</v>
      </c>
      <c r="B4095" s="265">
        <v>39350</v>
      </c>
      <c r="C4095" s="265" t="s">
        <v>23470</v>
      </c>
      <c r="D4095" s="265" t="s">
        <v>8502</v>
      </c>
      <c r="E4095" s="290" t="s">
        <v>13004</v>
      </c>
    </row>
    <row r="4096" spans="1:5">
      <c r="A4096" s="265" t="str">
        <f t="shared" si="63"/>
        <v>39351</v>
      </c>
      <c r="B4096" s="265">
        <v>39351</v>
      </c>
      <c r="C4096" s="265" t="s">
        <v>23471</v>
      </c>
      <c r="D4096" s="265" t="s">
        <v>8502</v>
      </c>
      <c r="E4096" s="290" t="s">
        <v>9420</v>
      </c>
    </row>
    <row r="4097" spans="1:5">
      <c r="A4097" s="265" t="str">
        <f t="shared" si="63"/>
        <v>39352</v>
      </c>
      <c r="B4097" s="265">
        <v>39352</v>
      </c>
      <c r="C4097" s="265" t="s">
        <v>23468</v>
      </c>
      <c r="D4097" s="265" t="s">
        <v>8502</v>
      </c>
      <c r="E4097" s="290" t="s">
        <v>9634</v>
      </c>
    </row>
    <row r="4098" spans="1:5">
      <c r="A4098" s="265" t="str">
        <f t="shared" si="63"/>
        <v>39353</v>
      </c>
      <c r="B4098" s="265">
        <v>39353</v>
      </c>
      <c r="C4098" s="265" t="s">
        <v>21924</v>
      </c>
      <c r="D4098" s="265" t="s">
        <v>8502</v>
      </c>
      <c r="E4098" s="290" t="s">
        <v>27456</v>
      </c>
    </row>
    <row r="4099" spans="1:5">
      <c r="A4099" s="265" t="str">
        <f t="shared" ref="A4099:A4162" si="64">IF(ISERROR(SEARCH("/",B4099)=6),TRIM(CLEAN(B4099)),IF(SEARCH("/",B4099)=6,IF(LEN(TRIM(CLEAN(B4099)))=7,LEFT(TRIM(CLEAN(B4099)),6)&amp;"00"&amp;RIGHT(TRIM(CLEAN(B4099)),1),LEFT(TRIM(CLEAN(B4099)),6)&amp;"0"&amp;RIGHT(TRIM(CLEAN(B4099)),2)),TRIM(CLEAN(B4099))))</f>
        <v>39354</v>
      </c>
      <c r="B4099" s="265">
        <v>39354</v>
      </c>
      <c r="C4099" s="265" t="s">
        <v>21925</v>
      </c>
      <c r="D4099" s="265" t="s">
        <v>8502</v>
      </c>
      <c r="E4099" s="290" t="s">
        <v>27457</v>
      </c>
    </row>
    <row r="4100" spans="1:5">
      <c r="A4100" s="265" t="str">
        <f t="shared" si="64"/>
        <v>39355</v>
      </c>
      <c r="B4100" s="265">
        <v>39355</v>
      </c>
      <c r="C4100" s="265" t="s">
        <v>21923</v>
      </c>
      <c r="D4100" s="265" t="s">
        <v>8502</v>
      </c>
      <c r="E4100" s="290" t="s">
        <v>27458</v>
      </c>
    </row>
    <row r="4101" spans="1:5">
      <c r="A4101" s="265" t="str">
        <f t="shared" si="64"/>
        <v>39356</v>
      </c>
      <c r="B4101" s="265">
        <v>39356</v>
      </c>
      <c r="C4101" s="265" t="s">
        <v>21922</v>
      </c>
      <c r="D4101" s="265" t="s">
        <v>8502</v>
      </c>
      <c r="E4101" s="290" t="s">
        <v>27459</v>
      </c>
    </row>
    <row r="4102" spans="1:5">
      <c r="A4102" s="265" t="str">
        <f t="shared" si="64"/>
        <v>39357</v>
      </c>
      <c r="B4102" s="265">
        <v>39357</v>
      </c>
      <c r="C4102" s="265" t="s">
        <v>21920</v>
      </c>
      <c r="D4102" s="265" t="s">
        <v>8502</v>
      </c>
      <c r="E4102" s="290" t="s">
        <v>27460</v>
      </c>
    </row>
    <row r="4103" spans="1:5">
      <c r="A4103" s="265" t="str">
        <f t="shared" si="64"/>
        <v>39358</v>
      </c>
      <c r="B4103" s="265">
        <v>39358</v>
      </c>
      <c r="C4103" s="265" t="s">
        <v>21921</v>
      </c>
      <c r="D4103" s="265" t="s">
        <v>8502</v>
      </c>
      <c r="E4103" s="290" t="s">
        <v>27461</v>
      </c>
    </row>
    <row r="4104" spans="1:5">
      <c r="A4104" s="265" t="str">
        <f t="shared" si="64"/>
        <v>39359</v>
      </c>
      <c r="B4104" s="265">
        <v>39359</v>
      </c>
      <c r="C4104" s="265" t="s">
        <v>20255</v>
      </c>
      <c r="D4104" s="265" t="s">
        <v>8502</v>
      </c>
      <c r="E4104" s="290" t="s">
        <v>16731</v>
      </c>
    </row>
    <row r="4105" spans="1:5">
      <c r="A4105" s="265" t="str">
        <f t="shared" si="64"/>
        <v>39360</v>
      </c>
      <c r="B4105" s="265">
        <v>39360</v>
      </c>
      <c r="C4105" s="265" t="s">
        <v>20256</v>
      </c>
      <c r="D4105" s="265" t="s">
        <v>8502</v>
      </c>
      <c r="E4105" s="290" t="s">
        <v>27462</v>
      </c>
    </row>
    <row r="4106" spans="1:5">
      <c r="A4106" s="265" t="str">
        <f t="shared" si="64"/>
        <v>39361</v>
      </c>
      <c r="B4106" s="265">
        <v>39361</v>
      </c>
      <c r="C4106" s="265" t="s">
        <v>21492</v>
      </c>
      <c r="D4106" s="265" t="s">
        <v>8502</v>
      </c>
      <c r="E4106" s="290" t="s">
        <v>27463</v>
      </c>
    </row>
    <row r="4107" spans="1:5">
      <c r="A4107" s="265" t="str">
        <f t="shared" si="64"/>
        <v>39362</v>
      </c>
      <c r="B4107" s="265">
        <v>39362</v>
      </c>
      <c r="C4107" s="265" t="s">
        <v>21493</v>
      </c>
      <c r="D4107" s="265" t="s">
        <v>8502</v>
      </c>
      <c r="E4107" s="290" t="s">
        <v>27464</v>
      </c>
    </row>
    <row r="4108" spans="1:5">
      <c r="A4108" s="265" t="str">
        <f t="shared" si="64"/>
        <v>39363</v>
      </c>
      <c r="B4108" s="265">
        <v>39363</v>
      </c>
      <c r="C4108" s="265" t="s">
        <v>21491</v>
      </c>
      <c r="D4108" s="265" t="s">
        <v>8502</v>
      </c>
      <c r="E4108" s="290" t="s">
        <v>27465</v>
      </c>
    </row>
    <row r="4109" spans="1:5">
      <c r="A4109" s="265" t="str">
        <f t="shared" si="64"/>
        <v>39364</v>
      </c>
      <c r="B4109" s="265">
        <v>39364</v>
      </c>
      <c r="C4109" s="265" t="s">
        <v>21494</v>
      </c>
      <c r="D4109" s="265" t="s">
        <v>8502</v>
      </c>
      <c r="E4109" s="290" t="s">
        <v>27466</v>
      </c>
    </row>
    <row r="4110" spans="1:5">
      <c r="A4110" s="265" t="str">
        <f t="shared" si="64"/>
        <v>39365</v>
      </c>
      <c r="B4110" s="265">
        <v>39365</v>
      </c>
      <c r="C4110" s="265" t="s">
        <v>21417</v>
      </c>
      <c r="D4110" s="265" t="s">
        <v>8502</v>
      </c>
      <c r="E4110" s="290" t="s">
        <v>27467</v>
      </c>
    </row>
    <row r="4111" spans="1:5">
      <c r="A4111" s="265" t="str">
        <f t="shared" si="64"/>
        <v>39366</v>
      </c>
      <c r="B4111" s="265">
        <v>39366</v>
      </c>
      <c r="C4111" s="265" t="s">
        <v>21418</v>
      </c>
      <c r="D4111" s="265" t="s">
        <v>8502</v>
      </c>
      <c r="E4111" s="290" t="s">
        <v>27468</v>
      </c>
    </row>
    <row r="4112" spans="1:5">
      <c r="A4112" s="265" t="str">
        <f t="shared" si="64"/>
        <v>39367</v>
      </c>
      <c r="B4112" s="265">
        <v>39367</v>
      </c>
      <c r="C4112" s="265" t="s">
        <v>21419</v>
      </c>
      <c r="D4112" s="265" t="s">
        <v>8502</v>
      </c>
      <c r="E4112" s="290" t="s">
        <v>27469</v>
      </c>
    </row>
    <row r="4113" spans="1:5">
      <c r="A4113" s="265" t="str">
        <f t="shared" si="64"/>
        <v>39374</v>
      </c>
      <c r="B4113" s="265">
        <v>39374</v>
      </c>
      <c r="C4113" s="265" t="s">
        <v>23188</v>
      </c>
      <c r="D4113" s="265" t="s">
        <v>8502</v>
      </c>
      <c r="E4113" s="290" t="s">
        <v>27470</v>
      </c>
    </row>
    <row r="4114" spans="1:5">
      <c r="A4114" s="265" t="str">
        <f t="shared" si="64"/>
        <v>39376</v>
      </c>
      <c r="B4114" s="265">
        <v>39376</v>
      </c>
      <c r="C4114" s="265" t="s">
        <v>21997</v>
      </c>
      <c r="D4114" s="265" t="s">
        <v>8502</v>
      </c>
      <c r="E4114" s="290" t="s">
        <v>9205</v>
      </c>
    </row>
    <row r="4115" spans="1:5">
      <c r="A4115" s="265" t="str">
        <f t="shared" si="64"/>
        <v>39377</v>
      </c>
      <c r="B4115" s="265">
        <v>39377</v>
      </c>
      <c r="C4115" s="265" t="s">
        <v>21976</v>
      </c>
      <c r="D4115" s="265" t="s">
        <v>8502</v>
      </c>
      <c r="E4115" s="290" t="s">
        <v>9192</v>
      </c>
    </row>
    <row r="4116" spans="1:5">
      <c r="A4116" s="265" t="str">
        <f t="shared" si="64"/>
        <v>39378</v>
      </c>
      <c r="B4116" s="265">
        <v>39378</v>
      </c>
      <c r="C4116" s="265" t="s">
        <v>22099</v>
      </c>
      <c r="D4116" s="265" t="s">
        <v>8502</v>
      </c>
      <c r="E4116" s="290" t="s">
        <v>18947</v>
      </c>
    </row>
    <row r="4117" spans="1:5">
      <c r="A4117" s="265" t="str">
        <f t="shared" si="64"/>
        <v>39380</v>
      </c>
      <c r="B4117" s="265">
        <v>39380</v>
      </c>
      <c r="C4117" s="265" t="s">
        <v>19576</v>
      </c>
      <c r="D4117" s="265" t="s">
        <v>8502</v>
      </c>
      <c r="E4117" s="290" t="s">
        <v>16677</v>
      </c>
    </row>
    <row r="4118" spans="1:5">
      <c r="A4118" s="265" t="str">
        <f t="shared" si="64"/>
        <v>39381</v>
      </c>
      <c r="B4118" s="265">
        <v>39381</v>
      </c>
      <c r="C4118" s="265" t="s">
        <v>21978</v>
      </c>
      <c r="D4118" s="265" t="s">
        <v>8502</v>
      </c>
      <c r="E4118" s="290" t="s">
        <v>9193</v>
      </c>
    </row>
    <row r="4119" spans="1:5">
      <c r="A4119" s="265" t="str">
        <f t="shared" si="64"/>
        <v>39385</v>
      </c>
      <c r="B4119" s="265">
        <v>39385</v>
      </c>
      <c r="C4119" s="265" t="s">
        <v>22088</v>
      </c>
      <c r="D4119" s="265" t="s">
        <v>8502</v>
      </c>
      <c r="E4119" s="290" t="s">
        <v>25031</v>
      </c>
    </row>
    <row r="4120" spans="1:5">
      <c r="A4120" s="265" t="str">
        <f t="shared" si="64"/>
        <v>39386</v>
      </c>
      <c r="B4120" s="265">
        <v>39386</v>
      </c>
      <c r="C4120" s="265" t="s">
        <v>21988</v>
      </c>
      <c r="D4120" s="265" t="s">
        <v>8502</v>
      </c>
      <c r="E4120" s="290" t="s">
        <v>9458</v>
      </c>
    </row>
    <row r="4121" spans="1:5">
      <c r="A4121" s="265" t="str">
        <f t="shared" si="64"/>
        <v>39387</v>
      </c>
      <c r="B4121" s="265">
        <v>39387</v>
      </c>
      <c r="C4121" s="265" t="s">
        <v>21987</v>
      </c>
      <c r="D4121" s="265" t="s">
        <v>8502</v>
      </c>
      <c r="E4121" s="290" t="s">
        <v>25305</v>
      </c>
    </row>
    <row r="4122" spans="1:5">
      <c r="A4122" s="265" t="str">
        <f t="shared" si="64"/>
        <v>39388</v>
      </c>
      <c r="B4122" s="265">
        <v>39388</v>
      </c>
      <c r="C4122" s="265" t="s">
        <v>21986</v>
      </c>
      <c r="D4122" s="265" t="s">
        <v>8502</v>
      </c>
      <c r="E4122" s="290" t="s">
        <v>8962</v>
      </c>
    </row>
    <row r="4123" spans="1:5">
      <c r="A4123" s="265" t="str">
        <f t="shared" si="64"/>
        <v>39389</v>
      </c>
      <c r="B4123" s="265">
        <v>39389</v>
      </c>
      <c r="C4123" s="265" t="s">
        <v>22089</v>
      </c>
      <c r="D4123" s="265" t="s">
        <v>8502</v>
      </c>
      <c r="E4123" s="290" t="s">
        <v>27103</v>
      </c>
    </row>
    <row r="4124" spans="1:5">
      <c r="A4124" s="265" t="str">
        <f t="shared" si="64"/>
        <v>39390</v>
      </c>
      <c r="B4124" s="265">
        <v>39390</v>
      </c>
      <c r="C4124" s="265" t="s">
        <v>22090</v>
      </c>
      <c r="D4124" s="265" t="s">
        <v>8502</v>
      </c>
      <c r="E4124" s="290" t="s">
        <v>25754</v>
      </c>
    </row>
    <row r="4125" spans="1:5">
      <c r="A4125" s="265" t="str">
        <f t="shared" si="64"/>
        <v>39391</v>
      </c>
      <c r="B4125" s="265">
        <v>39391</v>
      </c>
      <c r="C4125" s="265" t="s">
        <v>22092</v>
      </c>
      <c r="D4125" s="265" t="s">
        <v>8502</v>
      </c>
      <c r="E4125" s="290" t="s">
        <v>27471</v>
      </c>
    </row>
    <row r="4126" spans="1:5">
      <c r="A4126" s="265" t="str">
        <f t="shared" si="64"/>
        <v>39392</v>
      </c>
      <c r="B4126" s="265">
        <v>39392</v>
      </c>
      <c r="C4126" s="265" t="s">
        <v>23365</v>
      </c>
      <c r="D4126" s="265" t="s">
        <v>8502</v>
      </c>
      <c r="E4126" s="290" t="s">
        <v>9042</v>
      </c>
    </row>
    <row r="4127" spans="1:5">
      <c r="A4127" s="265" t="str">
        <f t="shared" si="64"/>
        <v>39393</v>
      </c>
      <c r="B4127" s="265">
        <v>39393</v>
      </c>
      <c r="C4127" s="265" t="s">
        <v>23366</v>
      </c>
      <c r="D4127" s="265" t="s">
        <v>8502</v>
      </c>
      <c r="E4127" s="290" t="s">
        <v>23647</v>
      </c>
    </row>
    <row r="4128" spans="1:5">
      <c r="A4128" s="265" t="str">
        <f t="shared" si="64"/>
        <v>39394</v>
      </c>
      <c r="B4128" s="265">
        <v>39394</v>
      </c>
      <c r="C4128" s="265" t="s">
        <v>23367</v>
      </c>
      <c r="D4128" s="265" t="s">
        <v>8502</v>
      </c>
      <c r="E4128" s="290" t="s">
        <v>18609</v>
      </c>
    </row>
    <row r="4129" spans="1:5">
      <c r="A4129" s="265" t="str">
        <f t="shared" si="64"/>
        <v>39395</v>
      </c>
      <c r="B4129" s="265">
        <v>39395</v>
      </c>
      <c r="C4129" s="265" t="s">
        <v>23368</v>
      </c>
      <c r="D4129" s="265" t="s">
        <v>8502</v>
      </c>
      <c r="E4129" s="290" t="s">
        <v>16889</v>
      </c>
    </row>
    <row r="4130" spans="1:5">
      <c r="A4130" s="265" t="str">
        <f t="shared" si="64"/>
        <v>39396</v>
      </c>
      <c r="B4130" s="265">
        <v>39396</v>
      </c>
      <c r="C4130" s="265" t="s">
        <v>23363</v>
      </c>
      <c r="D4130" s="265" t="s">
        <v>8502</v>
      </c>
      <c r="E4130" s="290" t="s">
        <v>25022</v>
      </c>
    </row>
    <row r="4131" spans="1:5">
      <c r="A4131" s="265" t="str">
        <f t="shared" si="64"/>
        <v>39397</v>
      </c>
      <c r="B4131" s="265">
        <v>39397</v>
      </c>
      <c r="C4131" s="265" t="s">
        <v>21003</v>
      </c>
      <c r="D4131" s="265" t="s">
        <v>8498</v>
      </c>
      <c r="E4131" s="290" t="s">
        <v>9206</v>
      </c>
    </row>
    <row r="4132" spans="1:5">
      <c r="A4132" s="265" t="str">
        <f t="shared" si="64"/>
        <v>39398</v>
      </c>
      <c r="B4132" s="265">
        <v>39398</v>
      </c>
      <c r="C4132" s="265" t="s">
        <v>21926</v>
      </c>
      <c r="D4132" s="265" t="s">
        <v>8502</v>
      </c>
      <c r="E4132" s="290" t="s">
        <v>27472</v>
      </c>
    </row>
    <row r="4133" spans="1:5">
      <c r="A4133" s="265" t="str">
        <f t="shared" si="64"/>
        <v>39399</v>
      </c>
      <c r="B4133" s="265">
        <v>39399</v>
      </c>
      <c r="C4133" s="265" t="s">
        <v>24561</v>
      </c>
      <c r="D4133" s="265" t="s">
        <v>8502</v>
      </c>
      <c r="E4133" s="290" t="s">
        <v>27473</v>
      </c>
    </row>
    <row r="4134" spans="1:5">
      <c r="A4134" s="265" t="str">
        <f t="shared" si="64"/>
        <v>39400</v>
      </c>
      <c r="B4134" s="265">
        <v>39400</v>
      </c>
      <c r="C4134" s="265" t="s">
        <v>24562</v>
      </c>
      <c r="D4134" s="265" t="s">
        <v>8502</v>
      </c>
      <c r="E4134" s="290" t="s">
        <v>27474</v>
      </c>
    </row>
    <row r="4135" spans="1:5">
      <c r="A4135" s="265" t="str">
        <f t="shared" si="64"/>
        <v>39401</v>
      </c>
      <c r="B4135" s="265">
        <v>39401</v>
      </c>
      <c r="C4135" s="265" t="s">
        <v>24563</v>
      </c>
      <c r="D4135" s="265" t="s">
        <v>8502</v>
      </c>
      <c r="E4135" s="290" t="s">
        <v>27475</v>
      </c>
    </row>
    <row r="4136" spans="1:5">
      <c r="A4136" s="265" t="str">
        <f t="shared" si="64"/>
        <v>39402</v>
      </c>
      <c r="B4136" s="265">
        <v>39402</v>
      </c>
      <c r="C4136" s="265" t="s">
        <v>22545</v>
      </c>
      <c r="D4136" s="265" t="s">
        <v>8502</v>
      </c>
      <c r="E4136" s="290" t="s">
        <v>27476</v>
      </c>
    </row>
    <row r="4137" spans="1:5">
      <c r="A4137" s="265" t="str">
        <f t="shared" si="64"/>
        <v>39403</v>
      </c>
      <c r="B4137" s="265">
        <v>39403</v>
      </c>
      <c r="C4137" s="265" t="s">
        <v>22546</v>
      </c>
      <c r="D4137" s="265" t="s">
        <v>8502</v>
      </c>
      <c r="E4137" s="290" t="s">
        <v>27477</v>
      </c>
    </row>
    <row r="4138" spans="1:5">
      <c r="A4138" s="265" t="str">
        <f t="shared" si="64"/>
        <v>39404</v>
      </c>
      <c r="B4138" s="265">
        <v>39404</v>
      </c>
      <c r="C4138" s="265" t="s">
        <v>22544</v>
      </c>
      <c r="D4138" s="265" t="s">
        <v>8502</v>
      </c>
      <c r="E4138" s="290" t="s">
        <v>27478</v>
      </c>
    </row>
    <row r="4139" spans="1:5">
      <c r="A4139" s="265" t="str">
        <f t="shared" si="64"/>
        <v>39412</v>
      </c>
      <c r="B4139" s="265">
        <v>39412</v>
      </c>
      <c r="C4139" s="265" t="s">
        <v>22931</v>
      </c>
      <c r="D4139" s="265" t="s">
        <v>8500</v>
      </c>
      <c r="E4139" s="290" t="s">
        <v>25305</v>
      </c>
    </row>
    <row r="4140" spans="1:5">
      <c r="A4140" s="265" t="str">
        <f t="shared" si="64"/>
        <v>39413</v>
      </c>
      <c r="B4140" s="265">
        <v>39413</v>
      </c>
      <c r="C4140" s="265" t="s">
        <v>22932</v>
      </c>
      <c r="D4140" s="265" t="s">
        <v>8500</v>
      </c>
      <c r="E4140" s="290" t="s">
        <v>16371</v>
      </c>
    </row>
    <row r="4141" spans="1:5">
      <c r="A4141" s="265" t="str">
        <f t="shared" si="64"/>
        <v>39414</v>
      </c>
      <c r="B4141" s="265">
        <v>39414</v>
      </c>
      <c r="C4141" s="265" t="s">
        <v>22929</v>
      </c>
      <c r="D4141" s="265" t="s">
        <v>8500</v>
      </c>
      <c r="E4141" s="290" t="s">
        <v>18883</v>
      </c>
    </row>
    <row r="4142" spans="1:5">
      <c r="A4142" s="265" t="str">
        <f t="shared" si="64"/>
        <v>39415</v>
      </c>
      <c r="B4142" s="265">
        <v>39415</v>
      </c>
      <c r="C4142" s="265" t="s">
        <v>22930</v>
      </c>
      <c r="D4142" s="265" t="s">
        <v>8500</v>
      </c>
      <c r="E4142" s="290" t="s">
        <v>18200</v>
      </c>
    </row>
    <row r="4143" spans="1:5">
      <c r="A4143" s="265" t="str">
        <f t="shared" si="64"/>
        <v>39416</v>
      </c>
      <c r="B4143" s="265">
        <v>39416</v>
      </c>
      <c r="C4143" s="265" t="s">
        <v>22926</v>
      </c>
      <c r="D4143" s="265" t="s">
        <v>8500</v>
      </c>
      <c r="E4143" s="290" t="s">
        <v>27479</v>
      </c>
    </row>
    <row r="4144" spans="1:5">
      <c r="A4144" s="265" t="str">
        <f t="shared" si="64"/>
        <v>39417</v>
      </c>
      <c r="B4144" s="265">
        <v>39417</v>
      </c>
      <c r="C4144" s="265" t="s">
        <v>22928</v>
      </c>
      <c r="D4144" s="265" t="s">
        <v>8500</v>
      </c>
      <c r="E4144" s="290" t="s">
        <v>17350</v>
      </c>
    </row>
    <row r="4145" spans="1:5">
      <c r="A4145" s="265" t="str">
        <f t="shared" si="64"/>
        <v>39418</v>
      </c>
      <c r="B4145" s="265">
        <v>39418</v>
      </c>
      <c r="C4145" s="265" t="s">
        <v>22842</v>
      </c>
      <c r="D4145" s="265" t="s">
        <v>8510</v>
      </c>
      <c r="E4145" s="290" t="s">
        <v>26080</v>
      </c>
    </row>
    <row r="4146" spans="1:5">
      <c r="A4146" s="265" t="str">
        <f t="shared" si="64"/>
        <v>39419</v>
      </c>
      <c r="B4146" s="265">
        <v>39419</v>
      </c>
      <c r="C4146" s="265" t="s">
        <v>22843</v>
      </c>
      <c r="D4146" s="265" t="s">
        <v>8510</v>
      </c>
      <c r="E4146" s="290" t="s">
        <v>11777</v>
      </c>
    </row>
    <row r="4147" spans="1:5">
      <c r="A4147" s="265" t="str">
        <f t="shared" si="64"/>
        <v>39420</v>
      </c>
      <c r="B4147" s="265">
        <v>39420</v>
      </c>
      <c r="C4147" s="265" t="s">
        <v>22844</v>
      </c>
      <c r="D4147" s="265" t="s">
        <v>8510</v>
      </c>
      <c r="E4147" s="290" t="s">
        <v>8828</v>
      </c>
    </row>
    <row r="4148" spans="1:5">
      <c r="A4148" s="265" t="str">
        <f t="shared" si="64"/>
        <v>39421</v>
      </c>
      <c r="B4148" s="265">
        <v>39421</v>
      </c>
      <c r="C4148" s="265" t="s">
        <v>22845</v>
      </c>
      <c r="D4148" s="265" t="s">
        <v>8510</v>
      </c>
      <c r="E4148" s="290" t="s">
        <v>25016</v>
      </c>
    </row>
    <row r="4149" spans="1:5">
      <c r="A4149" s="265" t="str">
        <f t="shared" si="64"/>
        <v>39422</v>
      </c>
      <c r="B4149" s="265">
        <v>39422</v>
      </c>
      <c r="C4149" s="265" t="s">
        <v>22846</v>
      </c>
      <c r="D4149" s="265" t="s">
        <v>8510</v>
      </c>
      <c r="E4149" s="290" t="s">
        <v>8585</v>
      </c>
    </row>
    <row r="4150" spans="1:5">
      <c r="A4150" s="265" t="str">
        <f t="shared" si="64"/>
        <v>39423</v>
      </c>
      <c r="B4150" s="265">
        <v>39423</v>
      </c>
      <c r="C4150" s="265" t="s">
        <v>22847</v>
      </c>
      <c r="D4150" s="265" t="s">
        <v>8510</v>
      </c>
      <c r="E4150" s="290" t="s">
        <v>9382</v>
      </c>
    </row>
    <row r="4151" spans="1:5">
      <c r="A4151" s="265" t="str">
        <f t="shared" si="64"/>
        <v>39424</v>
      </c>
      <c r="B4151" s="265">
        <v>39424</v>
      </c>
      <c r="C4151" s="265" t="s">
        <v>22833</v>
      </c>
      <c r="D4151" s="265" t="s">
        <v>8510</v>
      </c>
      <c r="E4151" s="290" t="s">
        <v>9019</v>
      </c>
    </row>
    <row r="4152" spans="1:5">
      <c r="A4152" s="265" t="str">
        <f t="shared" si="64"/>
        <v>39425</v>
      </c>
      <c r="B4152" s="265">
        <v>39425</v>
      </c>
      <c r="C4152" s="265" t="s">
        <v>22834</v>
      </c>
      <c r="D4152" s="265" t="s">
        <v>8510</v>
      </c>
      <c r="E4152" s="290" t="s">
        <v>9033</v>
      </c>
    </row>
    <row r="4153" spans="1:5">
      <c r="A4153" s="265" t="str">
        <f t="shared" si="64"/>
        <v>39426</v>
      </c>
      <c r="B4153" s="265">
        <v>39426</v>
      </c>
      <c r="C4153" s="265" t="s">
        <v>22848</v>
      </c>
      <c r="D4153" s="265" t="s">
        <v>8510</v>
      </c>
      <c r="E4153" s="290" t="s">
        <v>17030</v>
      </c>
    </row>
    <row r="4154" spans="1:5">
      <c r="A4154" s="265" t="str">
        <f t="shared" si="64"/>
        <v>39427</v>
      </c>
      <c r="B4154" s="265">
        <v>39427</v>
      </c>
      <c r="C4154" s="265" t="s">
        <v>22831</v>
      </c>
      <c r="D4154" s="265" t="s">
        <v>8510</v>
      </c>
      <c r="E4154" s="290" t="s">
        <v>18887</v>
      </c>
    </row>
    <row r="4155" spans="1:5">
      <c r="A4155" s="265" t="str">
        <f t="shared" si="64"/>
        <v>39428</v>
      </c>
      <c r="B4155" s="265">
        <v>39428</v>
      </c>
      <c r="C4155" s="265" t="s">
        <v>22850</v>
      </c>
      <c r="D4155" s="265" t="s">
        <v>8510</v>
      </c>
      <c r="E4155" s="290" t="s">
        <v>8832</v>
      </c>
    </row>
    <row r="4156" spans="1:5">
      <c r="A4156" s="265" t="str">
        <f t="shared" si="64"/>
        <v>39429</v>
      </c>
      <c r="B4156" s="265">
        <v>39429</v>
      </c>
      <c r="C4156" s="265" t="s">
        <v>22849</v>
      </c>
      <c r="D4156" s="265" t="s">
        <v>8510</v>
      </c>
      <c r="E4156" s="290" t="s">
        <v>17707</v>
      </c>
    </row>
    <row r="4157" spans="1:5">
      <c r="A4157" s="265" t="str">
        <f t="shared" si="64"/>
        <v>39430</v>
      </c>
      <c r="B4157" s="265">
        <v>39430</v>
      </c>
      <c r="C4157" s="265" t="s">
        <v>22816</v>
      </c>
      <c r="D4157" s="265" t="s">
        <v>8502</v>
      </c>
      <c r="E4157" s="290" t="s">
        <v>27480</v>
      </c>
    </row>
    <row r="4158" spans="1:5">
      <c r="A4158" s="265" t="str">
        <f t="shared" si="64"/>
        <v>39431</v>
      </c>
      <c r="B4158" s="265">
        <v>39431</v>
      </c>
      <c r="C4158" s="265" t="s">
        <v>21441</v>
      </c>
      <c r="D4158" s="265" t="s">
        <v>8510</v>
      </c>
      <c r="E4158" s="290" t="s">
        <v>10249</v>
      </c>
    </row>
    <row r="4159" spans="1:5">
      <c r="A4159" s="265" t="str">
        <f t="shared" si="64"/>
        <v>39432</v>
      </c>
      <c r="B4159" s="265">
        <v>39432</v>
      </c>
      <c r="C4159" s="265" t="s">
        <v>21442</v>
      </c>
      <c r="D4159" s="265" t="s">
        <v>8510</v>
      </c>
      <c r="E4159" s="290" t="s">
        <v>9145</v>
      </c>
    </row>
    <row r="4160" spans="1:5">
      <c r="A4160" s="265" t="str">
        <f t="shared" si="64"/>
        <v>39433</v>
      </c>
      <c r="B4160" s="265">
        <v>39433</v>
      </c>
      <c r="C4160" s="265" t="s">
        <v>22428</v>
      </c>
      <c r="D4160" s="265" t="s">
        <v>8506</v>
      </c>
      <c r="E4160" s="290" t="s">
        <v>9058</v>
      </c>
    </row>
    <row r="4161" spans="1:5">
      <c r="A4161" s="265" t="str">
        <f t="shared" si="64"/>
        <v>39434</v>
      </c>
      <c r="B4161" s="265">
        <v>39434</v>
      </c>
      <c r="C4161" s="265" t="s">
        <v>22427</v>
      </c>
      <c r="D4161" s="265" t="s">
        <v>8506</v>
      </c>
      <c r="E4161" s="290" t="s">
        <v>8531</v>
      </c>
    </row>
    <row r="4162" spans="1:5">
      <c r="A4162" s="265" t="str">
        <f t="shared" si="64"/>
        <v>39435</v>
      </c>
      <c r="B4162" s="265">
        <v>39435</v>
      </c>
      <c r="C4162" s="265" t="s">
        <v>22708</v>
      </c>
      <c r="D4162" s="265" t="s">
        <v>8502</v>
      </c>
      <c r="E4162" s="290" t="s">
        <v>9320</v>
      </c>
    </row>
    <row r="4163" spans="1:5">
      <c r="A4163" s="265" t="str">
        <f t="shared" ref="A4163:A4226" si="65">IF(ISERROR(SEARCH("/",B4163)=6),TRIM(CLEAN(B4163)),IF(SEARCH("/",B4163)=6,IF(LEN(TRIM(CLEAN(B4163)))=7,LEFT(TRIM(CLEAN(B4163)),6)&amp;"00"&amp;RIGHT(TRIM(CLEAN(B4163)),1),LEFT(TRIM(CLEAN(B4163)),6)&amp;"0"&amp;RIGHT(TRIM(CLEAN(B4163)),2)),TRIM(CLEAN(B4163))))</f>
        <v>39436</v>
      </c>
      <c r="B4163" s="265">
        <v>39436</v>
      </c>
      <c r="C4163" s="265" t="s">
        <v>22709</v>
      </c>
      <c r="D4163" s="265" t="s">
        <v>8502</v>
      </c>
      <c r="E4163" s="290" t="s">
        <v>10577</v>
      </c>
    </row>
    <row r="4164" spans="1:5">
      <c r="A4164" s="265" t="str">
        <f t="shared" si="65"/>
        <v>39437</v>
      </c>
      <c r="B4164" s="265">
        <v>39437</v>
      </c>
      <c r="C4164" s="265" t="s">
        <v>22710</v>
      </c>
      <c r="D4164" s="265" t="s">
        <v>8502</v>
      </c>
      <c r="E4164" s="290" t="s">
        <v>10073</v>
      </c>
    </row>
    <row r="4165" spans="1:5">
      <c r="A4165" s="265" t="str">
        <f t="shared" si="65"/>
        <v>39438</v>
      </c>
      <c r="B4165" s="265">
        <v>39438</v>
      </c>
      <c r="C4165" s="265" t="s">
        <v>22696</v>
      </c>
      <c r="D4165" s="265" t="s">
        <v>8502</v>
      </c>
      <c r="E4165" s="290" t="s">
        <v>10087</v>
      </c>
    </row>
    <row r="4166" spans="1:5">
      <c r="A4166" s="265" t="str">
        <f t="shared" si="65"/>
        <v>39439</v>
      </c>
      <c r="B4166" s="265">
        <v>39439</v>
      </c>
      <c r="C4166" s="265" t="s">
        <v>22711</v>
      </c>
      <c r="D4166" s="265" t="s">
        <v>8502</v>
      </c>
      <c r="E4166" s="290" t="s">
        <v>8707</v>
      </c>
    </row>
    <row r="4167" spans="1:5">
      <c r="A4167" s="265" t="str">
        <f t="shared" si="65"/>
        <v>39440</v>
      </c>
      <c r="B4167" s="265">
        <v>39440</v>
      </c>
      <c r="C4167" s="265" t="s">
        <v>22712</v>
      </c>
      <c r="D4167" s="265" t="s">
        <v>8502</v>
      </c>
      <c r="E4167" s="290" t="s">
        <v>10587</v>
      </c>
    </row>
    <row r="4168" spans="1:5">
      <c r="A4168" s="265" t="str">
        <f t="shared" si="65"/>
        <v>39441</v>
      </c>
      <c r="B4168" s="265">
        <v>39441</v>
      </c>
      <c r="C4168" s="265" t="s">
        <v>22713</v>
      </c>
      <c r="D4168" s="265" t="s">
        <v>8502</v>
      </c>
      <c r="E4168" s="290" t="s">
        <v>10087</v>
      </c>
    </row>
    <row r="4169" spans="1:5">
      <c r="A4169" s="265" t="str">
        <f t="shared" si="65"/>
        <v>39442</v>
      </c>
      <c r="B4169" s="265">
        <v>39442</v>
      </c>
      <c r="C4169" s="265" t="s">
        <v>22714</v>
      </c>
      <c r="D4169" s="265" t="s">
        <v>8502</v>
      </c>
      <c r="E4169" s="290" t="s">
        <v>9326</v>
      </c>
    </row>
    <row r="4170" spans="1:5">
      <c r="A4170" s="265" t="str">
        <f t="shared" si="65"/>
        <v>39443</v>
      </c>
      <c r="B4170" s="265">
        <v>39443</v>
      </c>
      <c r="C4170" s="265" t="s">
        <v>22715</v>
      </c>
      <c r="D4170" s="265" t="s">
        <v>8502</v>
      </c>
      <c r="E4170" s="290" t="s">
        <v>9327</v>
      </c>
    </row>
    <row r="4171" spans="1:5">
      <c r="A4171" s="265" t="str">
        <f t="shared" si="65"/>
        <v>39445</v>
      </c>
      <c r="B4171" s="265">
        <v>39445</v>
      </c>
      <c r="C4171" s="265" t="s">
        <v>21063</v>
      </c>
      <c r="D4171" s="265" t="s">
        <v>8502</v>
      </c>
      <c r="E4171" s="290" t="s">
        <v>27481</v>
      </c>
    </row>
    <row r="4172" spans="1:5">
      <c r="A4172" s="265" t="str">
        <f t="shared" si="65"/>
        <v>39446</v>
      </c>
      <c r="B4172" s="265">
        <v>39446</v>
      </c>
      <c r="C4172" s="265" t="s">
        <v>21064</v>
      </c>
      <c r="D4172" s="265" t="s">
        <v>8502</v>
      </c>
      <c r="E4172" s="290" t="s">
        <v>25283</v>
      </c>
    </row>
    <row r="4173" spans="1:5">
      <c r="A4173" s="265" t="str">
        <f t="shared" si="65"/>
        <v>39447</v>
      </c>
      <c r="B4173" s="265">
        <v>39447</v>
      </c>
      <c r="C4173" s="265" t="s">
        <v>21065</v>
      </c>
      <c r="D4173" s="265" t="s">
        <v>8502</v>
      </c>
      <c r="E4173" s="290" t="s">
        <v>23130</v>
      </c>
    </row>
    <row r="4174" spans="1:5">
      <c r="A4174" s="265" t="str">
        <f t="shared" si="65"/>
        <v>39448</v>
      </c>
      <c r="B4174" s="265">
        <v>39448</v>
      </c>
      <c r="C4174" s="265" t="s">
        <v>21066</v>
      </c>
      <c r="D4174" s="265" t="s">
        <v>8502</v>
      </c>
      <c r="E4174" s="290" t="s">
        <v>27482</v>
      </c>
    </row>
    <row r="4175" spans="1:5">
      <c r="A4175" s="265" t="str">
        <f t="shared" si="65"/>
        <v>39449</v>
      </c>
      <c r="B4175" s="265">
        <v>39449</v>
      </c>
      <c r="C4175" s="265" t="s">
        <v>21071</v>
      </c>
      <c r="D4175" s="265" t="s">
        <v>8502</v>
      </c>
      <c r="E4175" s="290" t="s">
        <v>27483</v>
      </c>
    </row>
    <row r="4176" spans="1:5">
      <c r="A4176" s="265" t="str">
        <f t="shared" si="65"/>
        <v>39450</v>
      </c>
      <c r="B4176" s="265">
        <v>39450</v>
      </c>
      <c r="C4176" s="265" t="s">
        <v>21067</v>
      </c>
      <c r="D4176" s="265" t="s">
        <v>8502</v>
      </c>
      <c r="E4176" s="290" t="s">
        <v>27484</v>
      </c>
    </row>
    <row r="4177" spans="1:5">
      <c r="A4177" s="265" t="str">
        <f t="shared" si="65"/>
        <v>39451</v>
      </c>
      <c r="B4177" s="265">
        <v>39451</v>
      </c>
      <c r="C4177" s="265" t="s">
        <v>21068</v>
      </c>
      <c r="D4177" s="265" t="s">
        <v>8502</v>
      </c>
      <c r="E4177" s="290" t="s">
        <v>27485</v>
      </c>
    </row>
    <row r="4178" spans="1:5">
      <c r="A4178" s="265" t="str">
        <f t="shared" si="65"/>
        <v>39452</v>
      </c>
      <c r="B4178" s="265">
        <v>39452</v>
      </c>
      <c r="C4178" s="265" t="s">
        <v>21069</v>
      </c>
      <c r="D4178" s="265" t="s">
        <v>8502</v>
      </c>
      <c r="E4178" s="290" t="s">
        <v>27486</v>
      </c>
    </row>
    <row r="4179" spans="1:5">
      <c r="A4179" s="265" t="str">
        <f t="shared" si="65"/>
        <v>39455</v>
      </c>
      <c r="B4179" s="265">
        <v>39455</v>
      </c>
      <c r="C4179" s="265" t="s">
        <v>21072</v>
      </c>
      <c r="D4179" s="265" t="s">
        <v>8502</v>
      </c>
      <c r="E4179" s="290" t="s">
        <v>27487</v>
      </c>
    </row>
    <row r="4180" spans="1:5">
      <c r="A4180" s="265" t="str">
        <f t="shared" si="65"/>
        <v>39456</v>
      </c>
      <c r="B4180" s="265">
        <v>39456</v>
      </c>
      <c r="C4180" s="265" t="s">
        <v>21073</v>
      </c>
      <c r="D4180" s="265" t="s">
        <v>8502</v>
      </c>
      <c r="E4180" s="290" t="s">
        <v>27488</v>
      </c>
    </row>
    <row r="4181" spans="1:5">
      <c r="A4181" s="265" t="str">
        <f t="shared" si="65"/>
        <v>39457</v>
      </c>
      <c r="B4181" s="265">
        <v>39457</v>
      </c>
      <c r="C4181" s="265" t="s">
        <v>21074</v>
      </c>
      <c r="D4181" s="265" t="s">
        <v>8502</v>
      </c>
      <c r="E4181" s="290" t="s">
        <v>27489</v>
      </c>
    </row>
    <row r="4182" spans="1:5">
      <c r="A4182" s="265" t="str">
        <f t="shared" si="65"/>
        <v>39458</v>
      </c>
      <c r="B4182" s="265">
        <v>39458</v>
      </c>
      <c r="C4182" s="265" t="s">
        <v>21076</v>
      </c>
      <c r="D4182" s="265" t="s">
        <v>8502</v>
      </c>
      <c r="E4182" s="290" t="s">
        <v>27490</v>
      </c>
    </row>
    <row r="4183" spans="1:5">
      <c r="A4183" s="265" t="str">
        <f t="shared" si="65"/>
        <v>39459</v>
      </c>
      <c r="B4183" s="265">
        <v>39459</v>
      </c>
      <c r="C4183" s="265" t="s">
        <v>21061</v>
      </c>
      <c r="D4183" s="265" t="s">
        <v>8502</v>
      </c>
      <c r="E4183" s="290" t="s">
        <v>27491</v>
      </c>
    </row>
    <row r="4184" spans="1:5">
      <c r="A4184" s="265" t="str">
        <f t="shared" si="65"/>
        <v>39460</v>
      </c>
      <c r="B4184" s="265">
        <v>39460</v>
      </c>
      <c r="C4184" s="265" t="s">
        <v>21078</v>
      </c>
      <c r="D4184" s="265" t="s">
        <v>8502</v>
      </c>
      <c r="E4184" s="290" t="s">
        <v>27492</v>
      </c>
    </row>
    <row r="4185" spans="1:5">
      <c r="A4185" s="265" t="str">
        <f t="shared" si="65"/>
        <v>39461</v>
      </c>
      <c r="B4185" s="265">
        <v>39461</v>
      </c>
      <c r="C4185" s="265" t="s">
        <v>21079</v>
      </c>
      <c r="D4185" s="265" t="s">
        <v>8502</v>
      </c>
      <c r="E4185" s="290" t="s">
        <v>27493</v>
      </c>
    </row>
    <row r="4186" spans="1:5">
      <c r="A4186" s="265" t="str">
        <f t="shared" si="65"/>
        <v>39462</v>
      </c>
      <c r="B4186" s="265">
        <v>39462</v>
      </c>
      <c r="C4186" s="265" t="s">
        <v>21080</v>
      </c>
      <c r="D4186" s="265" t="s">
        <v>8502</v>
      </c>
      <c r="E4186" s="290" t="s">
        <v>25024</v>
      </c>
    </row>
    <row r="4187" spans="1:5">
      <c r="A4187" s="265" t="str">
        <f t="shared" si="65"/>
        <v>39463</v>
      </c>
      <c r="B4187" s="265">
        <v>39463</v>
      </c>
      <c r="C4187" s="265" t="s">
        <v>21081</v>
      </c>
      <c r="D4187" s="265" t="s">
        <v>8502</v>
      </c>
      <c r="E4187" s="290" t="s">
        <v>27494</v>
      </c>
    </row>
    <row r="4188" spans="1:5">
      <c r="A4188" s="265" t="str">
        <f t="shared" si="65"/>
        <v>39464</v>
      </c>
      <c r="B4188" s="265">
        <v>39464</v>
      </c>
      <c r="C4188" s="265" t="s">
        <v>21077</v>
      </c>
      <c r="D4188" s="265" t="s">
        <v>8502</v>
      </c>
      <c r="E4188" s="290" t="s">
        <v>27495</v>
      </c>
    </row>
    <row r="4189" spans="1:5">
      <c r="A4189" s="265" t="str">
        <f t="shared" si="65"/>
        <v>39465</v>
      </c>
      <c r="B4189" s="265">
        <v>39465</v>
      </c>
      <c r="C4189" s="265" t="s">
        <v>21042</v>
      </c>
      <c r="D4189" s="265" t="s">
        <v>8502</v>
      </c>
      <c r="E4189" s="290" t="s">
        <v>27496</v>
      </c>
    </row>
    <row r="4190" spans="1:5">
      <c r="A4190" s="265" t="str">
        <f t="shared" si="65"/>
        <v>39466</v>
      </c>
      <c r="B4190" s="265">
        <v>39466</v>
      </c>
      <c r="C4190" s="265" t="s">
        <v>21043</v>
      </c>
      <c r="D4190" s="265" t="s">
        <v>8502</v>
      </c>
      <c r="E4190" s="290" t="s">
        <v>25676</v>
      </c>
    </row>
    <row r="4191" spans="1:5">
      <c r="A4191" s="265" t="str">
        <f t="shared" si="65"/>
        <v>39467</v>
      </c>
      <c r="B4191" s="265">
        <v>39467</v>
      </c>
      <c r="C4191" s="265" t="s">
        <v>21045</v>
      </c>
      <c r="D4191" s="265" t="s">
        <v>8502</v>
      </c>
      <c r="E4191" s="290" t="s">
        <v>27497</v>
      </c>
    </row>
    <row r="4192" spans="1:5">
      <c r="A4192" s="265" t="str">
        <f t="shared" si="65"/>
        <v>39468</v>
      </c>
      <c r="B4192" s="265">
        <v>39468</v>
      </c>
      <c r="C4192" s="265" t="s">
        <v>21047</v>
      </c>
      <c r="D4192" s="265" t="s">
        <v>8502</v>
      </c>
      <c r="E4192" s="290" t="s">
        <v>25009</v>
      </c>
    </row>
    <row r="4193" spans="1:5">
      <c r="A4193" s="265" t="str">
        <f t="shared" si="65"/>
        <v>39469</v>
      </c>
      <c r="B4193" s="265">
        <v>39469</v>
      </c>
      <c r="C4193" s="265" t="s">
        <v>21048</v>
      </c>
      <c r="D4193" s="265" t="s">
        <v>8502</v>
      </c>
      <c r="E4193" s="290" t="s">
        <v>27498</v>
      </c>
    </row>
    <row r="4194" spans="1:5">
      <c r="A4194" s="265" t="str">
        <f t="shared" si="65"/>
        <v>39470</v>
      </c>
      <c r="B4194" s="265">
        <v>39470</v>
      </c>
      <c r="C4194" s="265" t="s">
        <v>21049</v>
      </c>
      <c r="D4194" s="265" t="s">
        <v>8502</v>
      </c>
      <c r="E4194" s="290" t="s">
        <v>27499</v>
      </c>
    </row>
    <row r="4195" spans="1:5">
      <c r="A4195" s="265" t="str">
        <f t="shared" si="65"/>
        <v>39471</v>
      </c>
      <c r="B4195" s="265">
        <v>39471</v>
      </c>
      <c r="C4195" s="265" t="s">
        <v>21050</v>
      </c>
      <c r="D4195" s="265" t="s">
        <v>8502</v>
      </c>
      <c r="E4195" s="290" t="s">
        <v>27500</v>
      </c>
    </row>
    <row r="4196" spans="1:5">
      <c r="A4196" s="265" t="str">
        <f t="shared" si="65"/>
        <v>39472</v>
      </c>
      <c r="B4196" s="265">
        <v>39472</v>
      </c>
      <c r="C4196" s="265" t="s">
        <v>21051</v>
      </c>
      <c r="D4196" s="265" t="s">
        <v>8502</v>
      </c>
      <c r="E4196" s="290" t="s">
        <v>20040</v>
      </c>
    </row>
    <row r="4197" spans="1:5">
      <c r="A4197" s="265" t="str">
        <f t="shared" si="65"/>
        <v>39473</v>
      </c>
      <c r="B4197" s="265">
        <v>39473</v>
      </c>
      <c r="C4197" s="265" t="s">
        <v>21052</v>
      </c>
      <c r="D4197" s="265" t="s">
        <v>8502</v>
      </c>
      <c r="E4197" s="290" t="s">
        <v>27501</v>
      </c>
    </row>
    <row r="4198" spans="1:5">
      <c r="A4198" s="265" t="str">
        <f t="shared" si="65"/>
        <v>39474</v>
      </c>
      <c r="B4198" s="265">
        <v>39474</v>
      </c>
      <c r="C4198" s="265" t="s">
        <v>21053</v>
      </c>
      <c r="D4198" s="265" t="s">
        <v>8502</v>
      </c>
      <c r="E4198" s="290" t="s">
        <v>27502</v>
      </c>
    </row>
    <row r="4199" spans="1:5">
      <c r="A4199" s="265" t="str">
        <f t="shared" si="65"/>
        <v>39475</v>
      </c>
      <c r="B4199" s="265">
        <v>39475</v>
      </c>
      <c r="C4199" s="265" t="s">
        <v>21054</v>
      </c>
      <c r="D4199" s="265" t="s">
        <v>8502</v>
      </c>
      <c r="E4199" s="290" t="s">
        <v>24749</v>
      </c>
    </row>
    <row r="4200" spans="1:5">
      <c r="A4200" s="265" t="str">
        <f t="shared" si="65"/>
        <v>39476</v>
      </c>
      <c r="B4200" s="265">
        <v>39476</v>
      </c>
      <c r="C4200" s="265" t="s">
        <v>21055</v>
      </c>
      <c r="D4200" s="265" t="s">
        <v>8502</v>
      </c>
      <c r="E4200" s="290" t="s">
        <v>22067</v>
      </c>
    </row>
    <row r="4201" spans="1:5">
      <c r="A4201" s="265" t="str">
        <f t="shared" si="65"/>
        <v>39477</v>
      </c>
      <c r="B4201" s="265">
        <v>39477</v>
      </c>
      <c r="C4201" s="265" t="s">
        <v>21056</v>
      </c>
      <c r="D4201" s="265" t="s">
        <v>8502</v>
      </c>
      <c r="E4201" s="290" t="s">
        <v>27503</v>
      </c>
    </row>
    <row r="4202" spans="1:5">
      <c r="A4202" s="265" t="str">
        <f t="shared" si="65"/>
        <v>39478</v>
      </c>
      <c r="B4202" s="265">
        <v>39478</v>
      </c>
      <c r="C4202" s="265" t="s">
        <v>21057</v>
      </c>
      <c r="D4202" s="265" t="s">
        <v>8502</v>
      </c>
      <c r="E4202" s="290" t="s">
        <v>27504</v>
      </c>
    </row>
    <row r="4203" spans="1:5">
      <c r="A4203" s="265" t="str">
        <f t="shared" si="65"/>
        <v>39479</v>
      </c>
      <c r="B4203" s="265">
        <v>39479</v>
      </c>
      <c r="C4203" s="265" t="s">
        <v>21058</v>
      </c>
      <c r="D4203" s="265" t="s">
        <v>8502</v>
      </c>
      <c r="E4203" s="290" t="s">
        <v>27505</v>
      </c>
    </row>
    <row r="4204" spans="1:5">
      <c r="A4204" s="265" t="str">
        <f t="shared" si="65"/>
        <v>39480</v>
      </c>
      <c r="B4204" s="265">
        <v>39480</v>
      </c>
      <c r="C4204" s="265" t="s">
        <v>21060</v>
      </c>
      <c r="D4204" s="265" t="s">
        <v>8502</v>
      </c>
      <c r="E4204" s="290" t="s">
        <v>27506</v>
      </c>
    </row>
    <row r="4205" spans="1:5">
      <c r="A4205" s="265" t="str">
        <f t="shared" si="65"/>
        <v>39481</v>
      </c>
      <c r="B4205" s="265">
        <v>39481</v>
      </c>
      <c r="C4205" s="265" t="s">
        <v>21276</v>
      </c>
      <c r="D4205" s="265" t="s">
        <v>8502</v>
      </c>
      <c r="E4205" s="290" t="s">
        <v>9282</v>
      </c>
    </row>
    <row r="4206" spans="1:5">
      <c r="A4206" s="265" t="str">
        <f t="shared" si="65"/>
        <v>39482</v>
      </c>
      <c r="B4206" s="265">
        <v>39482</v>
      </c>
      <c r="C4206" s="265" t="s">
        <v>21929</v>
      </c>
      <c r="D4206" s="265" t="s">
        <v>8502</v>
      </c>
      <c r="E4206" s="290" t="s">
        <v>27507</v>
      </c>
    </row>
    <row r="4207" spans="1:5">
      <c r="A4207" s="265" t="str">
        <f t="shared" si="65"/>
        <v>39484</v>
      </c>
      <c r="B4207" s="265">
        <v>39484</v>
      </c>
      <c r="C4207" s="265" t="s">
        <v>21931</v>
      </c>
      <c r="D4207" s="265" t="s">
        <v>8502</v>
      </c>
      <c r="E4207" s="290" t="s">
        <v>27507</v>
      </c>
    </row>
    <row r="4208" spans="1:5">
      <c r="A4208" s="265" t="str">
        <f t="shared" si="65"/>
        <v>39485</v>
      </c>
      <c r="B4208" s="265">
        <v>39485</v>
      </c>
      <c r="C4208" s="265" t="s">
        <v>21933</v>
      </c>
      <c r="D4208" s="265" t="s">
        <v>8502</v>
      </c>
      <c r="E4208" s="290" t="s">
        <v>27507</v>
      </c>
    </row>
    <row r="4209" spans="1:5">
      <c r="A4209" s="265" t="str">
        <f t="shared" si="65"/>
        <v>39486</v>
      </c>
      <c r="B4209" s="265">
        <v>39486</v>
      </c>
      <c r="C4209" s="265" t="s">
        <v>21930</v>
      </c>
      <c r="D4209" s="265" t="s">
        <v>8502</v>
      </c>
      <c r="E4209" s="290" t="s">
        <v>27508</v>
      </c>
    </row>
    <row r="4210" spans="1:5">
      <c r="A4210" s="265" t="str">
        <f t="shared" si="65"/>
        <v>39488</v>
      </c>
      <c r="B4210" s="265">
        <v>39488</v>
      </c>
      <c r="C4210" s="265" t="s">
        <v>21932</v>
      </c>
      <c r="D4210" s="265" t="s">
        <v>8502</v>
      </c>
      <c r="E4210" s="290" t="s">
        <v>27509</v>
      </c>
    </row>
    <row r="4211" spans="1:5">
      <c r="A4211" s="265" t="str">
        <f t="shared" si="65"/>
        <v>39489</v>
      </c>
      <c r="B4211" s="265">
        <v>39489</v>
      </c>
      <c r="C4211" s="265" t="s">
        <v>21934</v>
      </c>
      <c r="D4211" s="265" t="s">
        <v>8502</v>
      </c>
      <c r="E4211" s="290" t="s">
        <v>27510</v>
      </c>
    </row>
    <row r="4212" spans="1:5">
      <c r="A4212" s="265" t="str">
        <f t="shared" si="65"/>
        <v>39490</v>
      </c>
      <c r="B4212" s="265">
        <v>39490</v>
      </c>
      <c r="C4212" s="265" t="s">
        <v>21935</v>
      </c>
      <c r="D4212" s="265" t="s">
        <v>8502</v>
      </c>
      <c r="E4212" s="290" t="s">
        <v>27511</v>
      </c>
    </row>
    <row r="4213" spans="1:5">
      <c r="A4213" s="265" t="str">
        <f t="shared" si="65"/>
        <v>39492</v>
      </c>
      <c r="B4213" s="265">
        <v>39492</v>
      </c>
      <c r="C4213" s="265" t="s">
        <v>21940</v>
      </c>
      <c r="D4213" s="265" t="s">
        <v>8502</v>
      </c>
      <c r="E4213" s="290" t="s">
        <v>27512</v>
      </c>
    </row>
    <row r="4214" spans="1:5">
      <c r="A4214" s="265" t="str">
        <f t="shared" si="65"/>
        <v>39493</v>
      </c>
      <c r="B4214" s="265">
        <v>39493</v>
      </c>
      <c r="C4214" s="265" t="s">
        <v>21942</v>
      </c>
      <c r="D4214" s="265" t="s">
        <v>8502</v>
      </c>
      <c r="E4214" s="290" t="s">
        <v>27513</v>
      </c>
    </row>
    <row r="4215" spans="1:5">
      <c r="A4215" s="265" t="str">
        <f t="shared" si="65"/>
        <v>39494</v>
      </c>
      <c r="B4215" s="265">
        <v>39494</v>
      </c>
      <c r="C4215" s="265" t="s">
        <v>21936</v>
      </c>
      <c r="D4215" s="265" t="s">
        <v>8502</v>
      </c>
      <c r="E4215" s="290" t="s">
        <v>27514</v>
      </c>
    </row>
    <row r="4216" spans="1:5">
      <c r="A4216" s="265" t="str">
        <f t="shared" si="65"/>
        <v>39495</v>
      </c>
      <c r="B4216" s="265">
        <v>39495</v>
      </c>
      <c r="C4216" s="265" t="s">
        <v>21937</v>
      </c>
      <c r="D4216" s="265" t="s">
        <v>8502</v>
      </c>
      <c r="E4216" s="290" t="s">
        <v>27515</v>
      </c>
    </row>
    <row r="4217" spans="1:5">
      <c r="A4217" s="265" t="str">
        <f t="shared" si="65"/>
        <v>39496</v>
      </c>
      <c r="B4217" s="265">
        <v>39496</v>
      </c>
      <c r="C4217" s="265" t="s">
        <v>21939</v>
      </c>
      <c r="D4217" s="265" t="s">
        <v>8502</v>
      </c>
      <c r="E4217" s="290" t="s">
        <v>27516</v>
      </c>
    </row>
    <row r="4218" spans="1:5">
      <c r="A4218" s="265" t="str">
        <f t="shared" si="65"/>
        <v>39497</v>
      </c>
      <c r="B4218" s="265">
        <v>39497</v>
      </c>
      <c r="C4218" s="265" t="s">
        <v>21941</v>
      </c>
      <c r="D4218" s="265" t="s">
        <v>8502</v>
      </c>
      <c r="E4218" s="290" t="s">
        <v>27517</v>
      </c>
    </row>
    <row r="4219" spans="1:5">
      <c r="A4219" s="265" t="str">
        <f t="shared" si="65"/>
        <v>39498</v>
      </c>
      <c r="B4219" s="265">
        <v>39498</v>
      </c>
      <c r="C4219" s="265" t="s">
        <v>21944</v>
      </c>
      <c r="D4219" s="265" t="s">
        <v>8502</v>
      </c>
      <c r="E4219" s="290" t="s">
        <v>27518</v>
      </c>
    </row>
    <row r="4220" spans="1:5">
      <c r="A4220" s="265" t="str">
        <f t="shared" si="65"/>
        <v>39499</v>
      </c>
      <c r="B4220" s="265">
        <v>39499</v>
      </c>
      <c r="C4220" s="265" t="s">
        <v>21947</v>
      </c>
      <c r="D4220" s="265" t="s">
        <v>8502</v>
      </c>
      <c r="E4220" s="290" t="s">
        <v>27519</v>
      </c>
    </row>
    <row r="4221" spans="1:5">
      <c r="A4221" s="265" t="str">
        <f t="shared" si="65"/>
        <v>39500</v>
      </c>
      <c r="B4221" s="265">
        <v>39500</v>
      </c>
      <c r="C4221" s="265" t="s">
        <v>21943</v>
      </c>
      <c r="D4221" s="265" t="s">
        <v>8502</v>
      </c>
      <c r="E4221" s="290" t="s">
        <v>27520</v>
      </c>
    </row>
    <row r="4222" spans="1:5">
      <c r="A4222" s="265" t="str">
        <f t="shared" si="65"/>
        <v>39501</v>
      </c>
      <c r="B4222" s="265">
        <v>39501</v>
      </c>
      <c r="C4222" s="265" t="s">
        <v>21946</v>
      </c>
      <c r="D4222" s="265" t="s">
        <v>8502</v>
      </c>
      <c r="E4222" s="290" t="s">
        <v>27521</v>
      </c>
    </row>
    <row r="4223" spans="1:5">
      <c r="A4223" s="265" t="str">
        <f t="shared" si="65"/>
        <v>39502</v>
      </c>
      <c r="B4223" s="265">
        <v>39502</v>
      </c>
      <c r="C4223" s="265" t="s">
        <v>23043</v>
      </c>
      <c r="D4223" s="265" t="s">
        <v>8502</v>
      </c>
      <c r="E4223" s="290" t="s">
        <v>27522</v>
      </c>
    </row>
    <row r="4224" spans="1:5">
      <c r="A4224" s="265" t="str">
        <f t="shared" si="65"/>
        <v>39503</v>
      </c>
      <c r="B4224" s="265">
        <v>39503</v>
      </c>
      <c r="C4224" s="265" t="s">
        <v>23045</v>
      </c>
      <c r="D4224" s="265" t="s">
        <v>8502</v>
      </c>
      <c r="E4224" s="290" t="s">
        <v>27523</v>
      </c>
    </row>
    <row r="4225" spans="1:5">
      <c r="A4225" s="265" t="str">
        <f t="shared" si="65"/>
        <v>39504</v>
      </c>
      <c r="B4225" s="265">
        <v>39504</v>
      </c>
      <c r="C4225" s="265" t="s">
        <v>23044</v>
      </c>
      <c r="D4225" s="265" t="s">
        <v>8502</v>
      </c>
      <c r="E4225" s="290" t="s">
        <v>27524</v>
      </c>
    </row>
    <row r="4226" spans="1:5">
      <c r="A4226" s="265" t="str">
        <f t="shared" si="65"/>
        <v>39505</v>
      </c>
      <c r="B4226" s="265">
        <v>39505</v>
      </c>
      <c r="C4226" s="265" t="s">
        <v>23046</v>
      </c>
      <c r="D4226" s="265" t="s">
        <v>8502</v>
      </c>
      <c r="E4226" s="290" t="s">
        <v>27525</v>
      </c>
    </row>
    <row r="4227" spans="1:5">
      <c r="A4227" s="265" t="str">
        <f t="shared" ref="A4227:A4290" si="66">IF(ISERROR(SEARCH("/",B4227)=6),TRIM(CLEAN(B4227)),IF(SEARCH("/",B4227)=6,IF(LEN(TRIM(CLEAN(B4227)))=7,LEFT(TRIM(CLEAN(B4227)),6)&amp;"00"&amp;RIGHT(TRIM(CLEAN(B4227)),1),LEFT(TRIM(CLEAN(B4227)),6)&amp;"0"&amp;RIGHT(TRIM(CLEAN(B4227)),2)),TRIM(CLEAN(B4227))))</f>
        <v>39507</v>
      </c>
      <c r="B4227" s="265">
        <v>39507</v>
      </c>
      <c r="C4227" s="265" t="s">
        <v>23779</v>
      </c>
      <c r="D4227" s="265" t="s">
        <v>8500</v>
      </c>
      <c r="E4227" s="290" t="s">
        <v>15928</v>
      </c>
    </row>
    <row r="4228" spans="1:5">
      <c r="A4228" s="265" t="str">
        <f t="shared" si="66"/>
        <v>39508</v>
      </c>
      <c r="B4228" s="265">
        <v>39508</v>
      </c>
      <c r="C4228" s="265" t="s">
        <v>23778</v>
      </c>
      <c r="D4228" s="265" t="s">
        <v>8500</v>
      </c>
      <c r="E4228" s="290" t="s">
        <v>17567</v>
      </c>
    </row>
    <row r="4229" spans="1:5">
      <c r="A4229" s="265" t="str">
        <f t="shared" si="66"/>
        <v>39509</v>
      </c>
      <c r="B4229" s="265">
        <v>39509</v>
      </c>
      <c r="C4229" s="265" t="s">
        <v>23788</v>
      </c>
      <c r="D4229" s="265" t="s">
        <v>8500</v>
      </c>
      <c r="E4229" s="290" t="s">
        <v>24798</v>
      </c>
    </row>
    <row r="4230" spans="1:5">
      <c r="A4230" s="265" t="str">
        <f t="shared" si="66"/>
        <v>39510</v>
      </c>
      <c r="B4230" s="265">
        <v>39510</v>
      </c>
      <c r="C4230" s="265" t="s">
        <v>22059</v>
      </c>
      <c r="D4230" s="265" t="s">
        <v>8502</v>
      </c>
      <c r="E4230" s="290" t="s">
        <v>27526</v>
      </c>
    </row>
    <row r="4231" spans="1:5">
      <c r="A4231" s="265" t="str">
        <f t="shared" si="66"/>
        <v>39511</v>
      </c>
      <c r="B4231" s="265">
        <v>39511</v>
      </c>
      <c r="C4231" s="265" t="s">
        <v>21481</v>
      </c>
      <c r="D4231" s="265" t="s">
        <v>8500</v>
      </c>
      <c r="E4231" s="290" t="s">
        <v>27527</v>
      </c>
    </row>
    <row r="4232" spans="1:5">
      <c r="A4232" s="265" t="str">
        <f t="shared" si="66"/>
        <v>39512</v>
      </c>
      <c r="B4232" s="265">
        <v>39512</v>
      </c>
      <c r="C4232" s="265" t="s">
        <v>21480</v>
      </c>
      <c r="D4232" s="265" t="s">
        <v>8500</v>
      </c>
      <c r="E4232" s="290" t="s">
        <v>27528</v>
      </c>
    </row>
    <row r="4233" spans="1:5">
      <c r="A4233" s="265" t="str">
        <f t="shared" si="66"/>
        <v>39513</v>
      </c>
      <c r="B4233" s="265">
        <v>39513</v>
      </c>
      <c r="C4233" s="265" t="s">
        <v>21482</v>
      </c>
      <c r="D4233" s="265" t="s">
        <v>8500</v>
      </c>
      <c r="E4233" s="290" t="s">
        <v>27529</v>
      </c>
    </row>
    <row r="4234" spans="1:5">
      <c r="A4234" s="265" t="str">
        <f t="shared" si="66"/>
        <v>39514</v>
      </c>
      <c r="B4234" s="265">
        <v>39514</v>
      </c>
      <c r="C4234" s="265" t="s">
        <v>22937</v>
      </c>
      <c r="D4234" s="265" t="s">
        <v>8502</v>
      </c>
      <c r="E4234" s="290" t="s">
        <v>27530</v>
      </c>
    </row>
    <row r="4235" spans="1:5">
      <c r="A4235" s="265" t="str">
        <f t="shared" si="66"/>
        <v>39515</v>
      </c>
      <c r="B4235" s="265">
        <v>39515</v>
      </c>
      <c r="C4235" s="265" t="s">
        <v>22935</v>
      </c>
      <c r="D4235" s="265" t="s">
        <v>8502</v>
      </c>
      <c r="E4235" s="290" t="s">
        <v>27531</v>
      </c>
    </row>
    <row r="4236" spans="1:5">
      <c r="A4236" s="265" t="str">
        <f t="shared" si="66"/>
        <v>39516</v>
      </c>
      <c r="B4236" s="265">
        <v>39516</v>
      </c>
      <c r="C4236" s="265" t="s">
        <v>22936</v>
      </c>
      <c r="D4236" s="265" t="s">
        <v>8502</v>
      </c>
      <c r="E4236" s="290" t="s">
        <v>27532</v>
      </c>
    </row>
    <row r="4237" spans="1:5">
      <c r="A4237" s="265" t="str">
        <f t="shared" si="66"/>
        <v>39517</v>
      </c>
      <c r="B4237" s="265">
        <v>39517</v>
      </c>
      <c r="C4237" s="265" t="s">
        <v>22688</v>
      </c>
      <c r="D4237" s="265" t="s">
        <v>8500</v>
      </c>
      <c r="E4237" s="290" t="s">
        <v>27533</v>
      </c>
    </row>
    <row r="4238" spans="1:5">
      <c r="A4238" s="265" t="str">
        <f t="shared" si="66"/>
        <v>39518</v>
      </c>
      <c r="B4238" s="265">
        <v>39518</v>
      </c>
      <c r="C4238" s="265" t="s">
        <v>22689</v>
      </c>
      <c r="D4238" s="265" t="s">
        <v>8500</v>
      </c>
      <c r="E4238" s="290" t="s">
        <v>27534</v>
      </c>
    </row>
    <row r="4239" spans="1:5">
      <c r="A4239" s="265" t="str">
        <f t="shared" si="66"/>
        <v>39520</v>
      </c>
      <c r="B4239" s="265">
        <v>39520</v>
      </c>
      <c r="C4239" s="265" t="s">
        <v>23850</v>
      </c>
      <c r="D4239" s="265" t="s">
        <v>8500</v>
      </c>
      <c r="E4239" s="290" t="s">
        <v>27535</v>
      </c>
    </row>
    <row r="4240" spans="1:5">
      <c r="A4240" s="265" t="str">
        <f t="shared" si="66"/>
        <v>39521</v>
      </c>
      <c r="B4240" s="265">
        <v>39521</v>
      </c>
      <c r="C4240" s="265" t="s">
        <v>23851</v>
      </c>
      <c r="D4240" s="265" t="s">
        <v>8500</v>
      </c>
      <c r="E4240" s="290" t="s">
        <v>27536</v>
      </c>
    </row>
    <row r="4241" spans="1:5">
      <c r="A4241" s="265" t="str">
        <f t="shared" si="66"/>
        <v>39522</v>
      </c>
      <c r="B4241" s="265">
        <v>39522</v>
      </c>
      <c r="C4241" s="265" t="s">
        <v>23852</v>
      </c>
      <c r="D4241" s="265" t="s">
        <v>8500</v>
      </c>
      <c r="E4241" s="290" t="s">
        <v>27537</v>
      </c>
    </row>
    <row r="4242" spans="1:5">
      <c r="A4242" s="265" t="str">
        <f t="shared" si="66"/>
        <v>39523</v>
      </c>
      <c r="B4242" s="265">
        <v>39523</v>
      </c>
      <c r="C4242" s="265" t="s">
        <v>21070</v>
      </c>
      <c r="D4242" s="265" t="s">
        <v>8502</v>
      </c>
      <c r="E4242" s="290" t="s">
        <v>27538</v>
      </c>
    </row>
    <row r="4243" spans="1:5">
      <c r="A4243" s="265" t="str">
        <f t="shared" si="66"/>
        <v>39548</v>
      </c>
      <c r="B4243" s="265">
        <v>39548</v>
      </c>
      <c r="C4243" s="265" t="s">
        <v>19388</v>
      </c>
      <c r="D4243" s="265" t="s">
        <v>8502</v>
      </c>
      <c r="E4243" s="290" t="s">
        <v>27539</v>
      </c>
    </row>
    <row r="4244" spans="1:5">
      <c r="A4244" s="265" t="str">
        <f t="shared" si="66"/>
        <v>39551</v>
      </c>
      <c r="B4244" s="265">
        <v>39551</v>
      </c>
      <c r="C4244" s="265" t="s">
        <v>19392</v>
      </c>
      <c r="D4244" s="265" t="s">
        <v>8502</v>
      </c>
      <c r="E4244" s="290" t="s">
        <v>27540</v>
      </c>
    </row>
    <row r="4245" spans="1:5">
      <c r="A4245" s="265" t="str">
        <f t="shared" si="66"/>
        <v>39554</v>
      </c>
      <c r="B4245" s="265">
        <v>39554</v>
      </c>
      <c r="C4245" s="265" t="s">
        <v>19390</v>
      </c>
      <c r="D4245" s="265" t="s">
        <v>8502</v>
      </c>
      <c r="E4245" s="290" t="s">
        <v>27541</v>
      </c>
    </row>
    <row r="4246" spans="1:5">
      <c r="A4246" s="265" t="str">
        <f t="shared" si="66"/>
        <v>39555</v>
      </c>
      <c r="B4246" s="265">
        <v>39555</v>
      </c>
      <c r="C4246" s="265" t="s">
        <v>19386</v>
      </c>
      <c r="D4246" s="265" t="s">
        <v>8502</v>
      </c>
      <c r="E4246" s="290" t="s">
        <v>27542</v>
      </c>
    </row>
    <row r="4247" spans="1:5">
      <c r="A4247" s="265" t="str">
        <f t="shared" si="66"/>
        <v>39556</v>
      </c>
      <c r="B4247" s="265">
        <v>39556</v>
      </c>
      <c r="C4247" s="265" t="s">
        <v>19380</v>
      </c>
      <c r="D4247" s="265" t="s">
        <v>8502</v>
      </c>
      <c r="E4247" s="290" t="s">
        <v>27543</v>
      </c>
    </row>
    <row r="4248" spans="1:5">
      <c r="A4248" s="265" t="str">
        <f t="shared" si="66"/>
        <v>39557</v>
      </c>
      <c r="B4248" s="265">
        <v>39557</v>
      </c>
      <c r="C4248" s="265" t="s">
        <v>19381</v>
      </c>
      <c r="D4248" s="265" t="s">
        <v>8502</v>
      </c>
      <c r="E4248" s="290" t="s">
        <v>27544</v>
      </c>
    </row>
    <row r="4249" spans="1:5">
      <c r="A4249" s="265" t="str">
        <f t="shared" si="66"/>
        <v>39559</v>
      </c>
      <c r="B4249" s="265">
        <v>39559</v>
      </c>
      <c r="C4249" s="265" t="s">
        <v>19382</v>
      </c>
      <c r="D4249" s="265" t="s">
        <v>8502</v>
      </c>
      <c r="E4249" s="290" t="s">
        <v>27545</v>
      </c>
    </row>
    <row r="4250" spans="1:5">
      <c r="A4250" s="265" t="str">
        <f t="shared" si="66"/>
        <v>39560</v>
      </c>
      <c r="B4250" s="265">
        <v>39560</v>
      </c>
      <c r="C4250" s="265" t="s">
        <v>19383</v>
      </c>
      <c r="D4250" s="265" t="s">
        <v>8502</v>
      </c>
      <c r="E4250" s="290" t="s">
        <v>27546</v>
      </c>
    </row>
    <row r="4251" spans="1:5">
      <c r="A4251" s="265" t="str">
        <f t="shared" si="66"/>
        <v>39561</v>
      </c>
      <c r="B4251" s="265">
        <v>39561</v>
      </c>
      <c r="C4251" s="265" t="s">
        <v>19384</v>
      </c>
      <c r="D4251" s="265" t="s">
        <v>8502</v>
      </c>
      <c r="E4251" s="290" t="s">
        <v>27547</v>
      </c>
    </row>
    <row r="4252" spans="1:5">
      <c r="A4252" s="265" t="str">
        <f t="shared" si="66"/>
        <v>39566</v>
      </c>
      <c r="B4252" s="265">
        <v>39566</v>
      </c>
      <c r="C4252" s="265" t="s">
        <v>22925</v>
      </c>
      <c r="D4252" s="265" t="s">
        <v>8500</v>
      </c>
      <c r="E4252" s="290" t="s">
        <v>25013</v>
      </c>
    </row>
    <row r="4253" spans="1:5">
      <c r="A4253" s="265" t="str">
        <f t="shared" si="66"/>
        <v>39567</v>
      </c>
      <c r="B4253" s="265">
        <v>39567</v>
      </c>
      <c r="C4253" s="265" t="s">
        <v>22924</v>
      </c>
      <c r="D4253" s="265" t="s">
        <v>8500</v>
      </c>
      <c r="E4253" s="290" t="s">
        <v>21844</v>
      </c>
    </row>
    <row r="4254" spans="1:5">
      <c r="A4254" s="265" t="str">
        <f t="shared" si="66"/>
        <v>39569</v>
      </c>
      <c r="B4254" s="265">
        <v>39569</v>
      </c>
      <c r="C4254" s="265" t="s">
        <v>22853</v>
      </c>
      <c r="D4254" s="265" t="s">
        <v>8510</v>
      </c>
      <c r="E4254" s="290" t="s">
        <v>16770</v>
      </c>
    </row>
    <row r="4255" spans="1:5">
      <c r="A4255" s="265" t="str">
        <f t="shared" si="66"/>
        <v>39570</v>
      </c>
      <c r="B4255" s="265">
        <v>39570</v>
      </c>
      <c r="C4255" s="265" t="s">
        <v>22852</v>
      </c>
      <c r="D4255" s="265" t="s">
        <v>8510</v>
      </c>
      <c r="E4255" s="290" t="s">
        <v>9301</v>
      </c>
    </row>
    <row r="4256" spans="1:5">
      <c r="A4256" s="265" t="str">
        <f t="shared" si="66"/>
        <v>39571</v>
      </c>
      <c r="B4256" s="265">
        <v>39571</v>
      </c>
      <c r="C4256" s="265" t="s">
        <v>27548</v>
      </c>
      <c r="D4256" s="265" t="s">
        <v>8510</v>
      </c>
      <c r="E4256" s="290" t="s">
        <v>12966</v>
      </c>
    </row>
    <row r="4257" spans="1:5">
      <c r="A4257" s="265" t="str">
        <f t="shared" si="66"/>
        <v>39572</v>
      </c>
      <c r="B4257" s="265">
        <v>39572</v>
      </c>
      <c r="C4257" s="265" t="s">
        <v>22851</v>
      </c>
      <c r="D4257" s="265" t="s">
        <v>8510</v>
      </c>
      <c r="E4257" s="290" t="s">
        <v>8514</v>
      </c>
    </row>
    <row r="4258" spans="1:5">
      <c r="A4258" s="265" t="str">
        <f t="shared" si="66"/>
        <v>39573</v>
      </c>
      <c r="B4258" s="265">
        <v>39573</v>
      </c>
      <c r="C4258" s="265" t="s">
        <v>22817</v>
      </c>
      <c r="D4258" s="265" t="s">
        <v>8502</v>
      </c>
      <c r="E4258" s="290" t="s">
        <v>27061</v>
      </c>
    </row>
    <row r="4259" spans="1:5">
      <c r="A4259" s="265" t="str">
        <f t="shared" si="66"/>
        <v>39574</v>
      </c>
      <c r="B4259" s="265">
        <v>39574</v>
      </c>
      <c r="C4259" s="265" t="s">
        <v>23930</v>
      </c>
      <c r="D4259" s="265" t="s">
        <v>8502</v>
      </c>
      <c r="E4259" s="290" t="s">
        <v>27549</v>
      </c>
    </row>
    <row r="4260" spans="1:5">
      <c r="A4260" s="265" t="str">
        <f t="shared" si="66"/>
        <v>39577</v>
      </c>
      <c r="B4260" s="265">
        <v>39577</v>
      </c>
      <c r="C4260" s="265" t="s">
        <v>19399</v>
      </c>
      <c r="D4260" s="265" t="s">
        <v>8502</v>
      </c>
      <c r="E4260" s="290" t="s">
        <v>27550</v>
      </c>
    </row>
    <row r="4261" spans="1:5">
      <c r="A4261" s="265" t="str">
        <f t="shared" si="66"/>
        <v>39578</v>
      </c>
      <c r="B4261" s="265">
        <v>39578</v>
      </c>
      <c r="C4261" s="265" t="s">
        <v>19400</v>
      </c>
      <c r="D4261" s="265" t="s">
        <v>8502</v>
      </c>
      <c r="E4261" s="290" t="s">
        <v>27551</v>
      </c>
    </row>
    <row r="4262" spans="1:5">
      <c r="A4262" s="265" t="str">
        <f t="shared" si="66"/>
        <v>39579</v>
      </c>
      <c r="B4262" s="265">
        <v>39579</v>
      </c>
      <c r="C4262" s="265" t="s">
        <v>19401</v>
      </c>
      <c r="D4262" s="265" t="s">
        <v>8502</v>
      </c>
      <c r="E4262" s="290" t="s">
        <v>27552</v>
      </c>
    </row>
    <row r="4263" spans="1:5">
      <c r="A4263" s="265" t="str">
        <f t="shared" si="66"/>
        <v>39580</v>
      </c>
      <c r="B4263" s="265">
        <v>39580</v>
      </c>
      <c r="C4263" s="265" t="s">
        <v>19398</v>
      </c>
      <c r="D4263" s="265" t="s">
        <v>8502</v>
      </c>
      <c r="E4263" s="290" t="s">
        <v>27553</v>
      </c>
    </row>
    <row r="4264" spans="1:5">
      <c r="A4264" s="265" t="str">
        <f t="shared" si="66"/>
        <v>39584</v>
      </c>
      <c r="B4264" s="265">
        <v>39584</v>
      </c>
      <c r="C4264" s="265" t="s">
        <v>21592</v>
      </c>
      <c r="D4264" s="265" t="s">
        <v>8502</v>
      </c>
      <c r="E4264" s="290" t="s">
        <v>27554</v>
      </c>
    </row>
    <row r="4265" spans="1:5">
      <c r="A4265" s="265" t="str">
        <f t="shared" si="66"/>
        <v>39585</v>
      </c>
      <c r="B4265" s="265">
        <v>39585</v>
      </c>
      <c r="C4265" s="265" t="s">
        <v>21588</v>
      </c>
      <c r="D4265" s="265" t="s">
        <v>8502</v>
      </c>
      <c r="E4265" s="290" t="s">
        <v>27555</v>
      </c>
    </row>
    <row r="4266" spans="1:5">
      <c r="A4266" s="265" t="str">
        <f t="shared" si="66"/>
        <v>39586</v>
      </c>
      <c r="B4266" s="265">
        <v>39586</v>
      </c>
      <c r="C4266" s="265" t="s">
        <v>21589</v>
      </c>
      <c r="D4266" s="265" t="s">
        <v>8502</v>
      </c>
      <c r="E4266" s="290" t="s">
        <v>27556</v>
      </c>
    </row>
    <row r="4267" spans="1:5">
      <c r="A4267" s="265" t="str">
        <f t="shared" si="66"/>
        <v>39587</v>
      </c>
      <c r="B4267" s="265">
        <v>39587</v>
      </c>
      <c r="C4267" s="265" t="s">
        <v>21590</v>
      </c>
      <c r="D4267" s="265" t="s">
        <v>8502</v>
      </c>
      <c r="E4267" s="290" t="s">
        <v>27557</v>
      </c>
    </row>
    <row r="4268" spans="1:5">
      <c r="A4268" s="265" t="str">
        <f t="shared" si="66"/>
        <v>39588</v>
      </c>
      <c r="B4268" s="265">
        <v>39588</v>
      </c>
      <c r="C4268" s="265" t="s">
        <v>21591</v>
      </c>
      <c r="D4268" s="265" t="s">
        <v>8502</v>
      </c>
      <c r="E4268" s="290" t="s">
        <v>27558</v>
      </c>
    </row>
    <row r="4269" spans="1:5">
      <c r="A4269" s="265" t="str">
        <f t="shared" si="66"/>
        <v>39590</v>
      </c>
      <c r="B4269" s="265">
        <v>39590</v>
      </c>
      <c r="C4269" s="265" t="s">
        <v>21593</v>
      </c>
      <c r="D4269" s="265" t="s">
        <v>8502</v>
      </c>
      <c r="E4269" s="290" t="s">
        <v>27559</v>
      </c>
    </row>
    <row r="4270" spans="1:5">
      <c r="A4270" s="265" t="str">
        <f t="shared" si="66"/>
        <v>39592</v>
      </c>
      <c r="B4270" s="265">
        <v>39592</v>
      </c>
      <c r="C4270" s="265" t="s">
        <v>21594</v>
      </c>
      <c r="D4270" s="265" t="s">
        <v>8502</v>
      </c>
      <c r="E4270" s="290" t="s">
        <v>27560</v>
      </c>
    </row>
    <row r="4271" spans="1:5">
      <c r="A4271" s="265" t="str">
        <f t="shared" si="66"/>
        <v>39593</v>
      </c>
      <c r="B4271" s="265">
        <v>39593</v>
      </c>
      <c r="C4271" s="265" t="s">
        <v>21595</v>
      </c>
      <c r="D4271" s="265" t="s">
        <v>8502</v>
      </c>
      <c r="E4271" s="290" t="s">
        <v>27557</v>
      </c>
    </row>
    <row r="4272" spans="1:5">
      <c r="A4272" s="265" t="str">
        <f t="shared" si="66"/>
        <v>39594</v>
      </c>
      <c r="B4272" s="265">
        <v>39594</v>
      </c>
      <c r="C4272" s="265" t="s">
        <v>22783</v>
      </c>
      <c r="D4272" s="265" t="s">
        <v>8502</v>
      </c>
      <c r="E4272" s="290" t="s">
        <v>27561</v>
      </c>
    </row>
    <row r="4273" spans="1:5">
      <c r="A4273" s="265" t="str">
        <f t="shared" si="66"/>
        <v>39595</v>
      </c>
      <c r="B4273" s="265">
        <v>39595</v>
      </c>
      <c r="C4273" s="265" t="s">
        <v>22785</v>
      </c>
      <c r="D4273" s="265" t="s">
        <v>8502</v>
      </c>
      <c r="E4273" s="290" t="s">
        <v>27562</v>
      </c>
    </row>
    <row r="4274" spans="1:5">
      <c r="A4274" s="265" t="str">
        <f t="shared" si="66"/>
        <v>39596</v>
      </c>
      <c r="B4274" s="265">
        <v>39596</v>
      </c>
      <c r="C4274" s="265" t="s">
        <v>22784</v>
      </c>
      <c r="D4274" s="265" t="s">
        <v>8502</v>
      </c>
      <c r="E4274" s="290" t="s">
        <v>27563</v>
      </c>
    </row>
    <row r="4275" spans="1:5">
      <c r="A4275" s="265" t="str">
        <f t="shared" si="66"/>
        <v>39597</v>
      </c>
      <c r="B4275" s="265">
        <v>39597</v>
      </c>
      <c r="C4275" s="265" t="s">
        <v>22786</v>
      </c>
      <c r="D4275" s="265" t="s">
        <v>8502</v>
      </c>
      <c r="E4275" s="290" t="s">
        <v>27564</v>
      </c>
    </row>
    <row r="4276" spans="1:5">
      <c r="A4276" s="265" t="str">
        <f t="shared" si="66"/>
        <v>39598</v>
      </c>
      <c r="B4276" s="265">
        <v>39598</v>
      </c>
      <c r="C4276" s="265" t="s">
        <v>19958</v>
      </c>
      <c r="D4276" s="265" t="s">
        <v>8510</v>
      </c>
      <c r="E4276" s="290" t="s">
        <v>10742</v>
      </c>
    </row>
    <row r="4277" spans="1:5">
      <c r="A4277" s="265" t="str">
        <f t="shared" si="66"/>
        <v>39599</v>
      </c>
      <c r="B4277" s="265">
        <v>39599</v>
      </c>
      <c r="C4277" s="265" t="s">
        <v>19959</v>
      </c>
      <c r="D4277" s="265" t="s">
        <v>8510</v>
      </c>
      <c r="E4277" s="290" t="s">
        <v>8955</v>
      </c>
    </row>
    <row r="4278" spans="1:5">
      <c r="A4278" s="265" t="str">
        <f t="shared" si="66"/>
        <v>39600</v>
      </c>
      <c r="B4278" s="265">
        <v>39600</v>
      </c>
      <c r="C4278" s="265" t="s">
        <v>20556</v>
      </c>
      <c r="D4278" s="265" t="s">
        <v>8502</v>
      </c>
      <c r="E4278" s="290" t="s">
        <v>27565</v>
      </c>
    </row>
    <row r="4279" spans="1:5">
      <c r="A4279" s="265" t="str">
        <f t="shared" si="66"/>
        <v>39601</v>
      </c>
      <c r="B4279" s="265">
        <v>39601</v>
      </c>
      <c r="C4279" s="265" t="s">
        <v>20557</v>
      </c>
      <c r="D4279" s="265" t="s">
        <v>8502</v>
      </c>
      <c r="E4279" s="290" t="s">
        <v>27566</v>
      </c>
    </row>
    <row r="4280" spans="1:5">
      <c r="A4280" s="265" t="str">
        <f t="shared" si="66"/>
        <v>39602</v>
      </c>
      <c r="B4280" s="265">
        <v>39602</v>
      </c>
      <c r="C4280" s="265" t="s">
        <v>20559</v>
      </c>
      <c r="D4280" s="265" t="s">
        <v>8502</v>
      </c>
      <c r="E4280" s="290" t="s">
        <v>9498</v>
      </c>
    </row>
    <row r="4281" spans="1:5">
      <c r="A4281" s="265" t="str">
        <f t="shared" si="66"/>
        <v>39603</v>
      </c>
      <c r="B4281" s="265">
        <v>39603</v>
      </c>
      <c r="C4281" s="265" t="s">
        <v>20560</v>
      </c>
      <c r="D4281" s="265" t="s">
        <v>8502</v>
      </c>
      <c r="E4281" s="290" t="s">
        <v>8606</v>
      </c>
    </row>
    <row r="4282" spans="1:5">
      <c r="A4282" s="265" t="str">
        <f t="shared" si="66"/>
        <v>39604</v>
      </c>
      <c r="B4282" s="265">
        <v>39604</v>
      </c>
      <c r="C4282" s="265" t="s">
        <v>22779</v>
      </c>
      <c r="D4282" s="265" t="s">
        <v>8502</v>
      </c>
      <c r="E4282" s="290" t="s">
        <v>18092</v>
      </c>
    </row>
    <row r="4283" spans="1:5">
      <c r="A4283" s="265" t="str">
        <f t="shared" si="66"/>
        <v>39605</v>
      </c>
      <c r="B4283" s="265">
        <v>39605</v>
      </c>
      <c r="C4283" s="265" t="s">
        <v>22780</v>
      </c>
      <c r="D4283" s="265" t="s">
        <v>8502</v>
      </c>
      <c r="E4283" s="290" t="s">
        <v>23586</v>
      </c>
    </row>
    <row r="4284" spans="1:5">
      <c r="A4284" s="265" t="str">
        <f t="shared" si="66"/>
        <v>39606</v>
      </c>
      <c r="B4284" s="265">
        <v>39606</v>
      </c>
      <c r="C4284" s="265" t="s">
        <v>22781</v>
      </c>
      <c r="D4284" s="265" t="s">
        <v>8502</v>
      </c>
      <c r="E4284" s="290" t="s">
        <v>27567</v>
      </c>
    </row>
    <row r="4285" spans="1:5">
      <c r="A4285" s="265" t="str">
        <f t="shared" si="66"/>
        <v>39607</v>
      </c>
      <c r="B4285" s="265">
        <v>39607</v>
      </c>
      <c r="C4285" s="265" t="s">
        <v>22782</v>
      </c>
      <c r="D4285" s="265" t="s">
        <v>8502</v>
      </c>
      <c r="E4285" s="290" t="s">
        <v>17292</v>
      </c>
    </row>
    <row r="4286" spans="1:5">
      <c r="A4286" s="265" t="str">
        <f t="shared" si="66"/>
        <v>39608</v>
      </c>
      <c r="B4286" s="265">
        <v>39608</v>
      </c>
      <c r="C4286" s="265" t="s">
        <v>22631</v>
      </c>
      <c r="D4286" s="265" t="s">
        <v>8502</v>
      </c>
      <c r="E4286" s="290" t="s">
        <v>27568</v>
      </c>
    </row>
    <row r="4287" spans="1:5">
      <c r="A4287" s="265" t="str">
        <f t="shared" si="66"/>
        <v>39609</v>
      </c>
      <c r="B4287" s="265">
        <v>39609</v>
      </c>
      <c r="C4287" s="265" t="s">
        <v>22627</v>
      </c>
      <c r="D4287" s="265" t="s">
        <v>8502</v>
      </c>
      <c r="E4287" s="290" t="s">
        <v>27569</v>
      </c>
    </row>
    <row r="4288" spans="1:5">
      <c r="A4288" s="265" t="str">
        <f t="shared" si="66"/>
        <v>39610</v>
      </c>
      <c r="B4288" s="265">
        <v>39610</v>
      </c>
      <c r="C4288" s="265" t="s">
        <v>22628</v>
      </c>
      <c r="D4288" s="265" t="s">
        <v>8502</v>
      </c>
      <c r="E4288" s="290" t="s">
        <v>27570</v>
      </c>
    </row>
    <row r="4289" spans="1:5">
      <c r="A4289" s="265" t="str">
        <f t="shared" si="66"/>
        <v>39611</v>
      </c>
      <c r="B4289" s="265">
        <v>39611</v>
      </c>
      <c r="C4289" s="265" t="s">
        <v>22629</v>
      </c>
      <c r="D4289" s="265" t="s">
        <v>8502</v>
      </c>
      <c r="E4289" s="290" t="s">
        <v>27571</v>
      </c>
    </row>
    <row r="4290" spans="1:5">
      <c r="A4290" s="265" t="str">
        <f t="shared" si="66"/>
        <v>39612</v>
      </c>
      <c r="B4290" s="265">
        <v>39612</v>
      </c>
      <c r="C4290" s="265" t="s">
        <v>22630</v>
      </c>
      <c r="D4290" s="265" t="s">
        <v>8502</v>
      </c>
      <c r="E4290" s="290" t="s">
        <v>27572</v>
      </c>
    </row>
    <row r="4291" spans="1:5">
      <c r="A4291" s="265" t="str">
        <f t="shared" ref="A4291:A4354" si="67">IF(ISERROR(SEARCH("/",B4291)=6),TRIM(CLEAN(B4291)),IF(SEARCH("/",B4291)=6,IF(LEN(TRIM(CLEAN(B4291)))=7,LEFT(TRIM(CLEAN(B4291)),6)&amp;"00"&amp;RIGHT(TRIM(CLEAN(B4291)),1),LEFT(TRIM(CLEAN(B4291)),6)&amp;"0"&amp;RIGHT(TRIM(CLEAN(B4291)),2)),TRIM(CLEAN(B4291))))</f>
        <v>39613</v>
      </c>
      <c r="B4291" s="265">
        <v>39613</v>
      </c>
      <c r="C4291" s="265" t="s">
        <v>21304</v>
      </c>
      <c r="D4291" s="265" t="s">
        <v>8502</v>
      </c>
      <c r="E4291" s="290" t="s">
        <v>27573</v>
      </c>
    </row>
    <row r="4292" spans="1:5">
      <c r="A4292" s="265" t="str">
        <f t="shared" si="67"/>
        <v>39614</v>
      </c>
      <c r="B4292" s="265">
        <v>39614</v>
      </c>
      <c r="C4292" s="265" t="s">
        <v>21305</v>
      </c>
      <c r="D4292" s="265" t="s">
        <v>8502</v>
      </c>
      <c r="E4292" s="290" t="s">
        <v>27574</v>
      </c>
    </row>
    <row r="4293" spans="1:5">
      <c r="A4293" s="265" t="str">
        <f t="shared" si="67"/>
        <v>39615</v>
      </c>
      <c r="B4293" s="265">
        <v>39615</v>
      </c>
      <c r="C4293" s="265" t="s">
        <v>19542</v>
      </c>
      <c r="D4293" s="265" t="s">
        <v>8502</v>
      </c>
      <c r="E4293" s="290" t="s">
        <v>27575</v>
      </c>
    </row>
    <row r="4294" spans="1:5">
      <c r="A4294" s="265" t="str">
        <f t="shared" si="67"/>
        <v>39616</v>
      </c>
      <c r="B4294" s="265">
        <v>39616</v>
      </c>
      <c r="C4294" s="265" t="s">
        <v>21300</v>
      </c>
      <c r="D4294" s="265" t="s">
        <v>8502</v>
      </c>
      <c r="E4294" s="290" t="s">
        <v>27576</v>
      </c>
    </row>
    <row r="4295" spans="1:5">
      <c r="A4295" s="265" t="str">
        <f t="shared" si="67"/>
        <v>39618</v>
      </c>
      <c r="B4295" s="265">
        <v>39618</v>
      </c>
      <c r="C4295" s="265" t="s">
        <v>21301</v>
      </c>
      <c r="D4295" s="265" t="s">
        <v>8502</v>
      </c>
      <c r="E4295" s="290" t="s">
        <v>27577</v>
      </c>
    </row>
    <row r="4296" spans="1:5">
      <c r="A4296" s="265" t="str">
        <f t="shared" si="67"/>
        <v>39619</v>
      </c>
      <c r="B4296" s="265">
        <v>39619</v>
      </c>
      <c r="C4296" s="265" t="s">
        <v>21303</v>
      </c>
      <c r="D4296" s="265" t="s">
        <v>8502</v>
      </c>
      <c r="E4296" s="290" t="s">
        <v>27578</v>
      </c>
    </row>
    <row r="4297" spans="1:5">
      <c r="A4297" s="265" t="str">
        <f t="shared" si="67"/>
        <v>39620</v>
      </c>
      <c r="B4297" s="265">
        <v>39620</v>
      </c>
      <c r="C4297" s="265" t="s">
        <v>19543</v>
      </c>
      <c r="D4297" s="265" t="s">
        <v>8502</v>
      </c>
      <c r="E4297" s="290" t="s">
        <v>27579</v>
      </c>
    </row>
    <row r="4298" spans="1:5">
      <c r="A4298" s="265" t="str">
        <f t="shared" si="67"/>
        <v>39621</v>
      </c>
      <c r="B4298" s="265">
        <v>39621</v>
      </c>
      <c r="C4298" s="265" t="s">
        <v>19540</v>
      </c>
      <c r="D4298" s="265" t="s">
        <v>8662</v>
      </c>
      <c r="E4298" s="290" t="s">
        <v>27580</v>
      </c>
    </row>
    <row r="4299" spans="1:5">
      <c r="A4299" s="265" t="str">
        <f t="shared" si="67"/>
        <v>39623</v>
      </c>
      <c r="B4299" s="265">
        <v>39623</v>
      </c>
      <c r="C4299" s="265" t="s">
        <v>19544</v>
      </c>
      <c r="D4299" s="265" t="s">
        <v>8502</v>
      </c>
      <c r="E4299" s="290" t="s">
        <v>27581</v>
      </c>
    </row>
    <row r="4300" spans="1:5">
      <c r="A4300" s="265" t="str">
        <f t="shared" si="67"/>
        <v>39624</v>
      </c>
      <c r="B4300" s="265">
        <v>39624</v>
      </c>
      <c r="C4300" s="265" t="s">
        <v>19541</v>
      </c>
      <c r="D4300" s="265" t="s">
        <v>8662</v>
      </c>
      <c r="E4300" s="290" t="s">
        <v>27582</v>
      </c>
    </row>
    <row r="4301" spans="1:5">
      <c r="A4301" s="265" t="str">
        <f t="shared" si="67"/>
        <v>39628</v>
      </c>
      <c r="B4301" s="265">
        <v>39628</v>
      </c>
      <c r="C4301" s="265" t="s">
        <v>22543</v>
      </c>
      <c r="D4301" s="265" t="s">
        <v>8502</v>
      </c>
      <c r="E4301" s="290" t="s">
        <v>27583</v>
      </c>
    </row>
    <row r="4302" spans="1:5">
      <c r="A4302" s="265" t="str">
        <f t="shared" si="67"/>
        <v>39634</v>
      </c>
      <c r="B4302" s="265">
        <v>39634</v>
      </c>
      <c r="C4302" s="265" t="s">
        <v>21437</v>
      </c>
      <c r="D4302" s="265" t="s">
        <v>8510</v>
      </c>
      <c r="E4302" s="290" t="s">
        <v>18041</v>
      </c>
    </row>
    <row r="4303" spans="1:5">
      <c r="A4303" s="265" t="str">
        <f t="shared" si="67"/>
        <v>39635</v>
      </c>
      <c r="B4303" s="265">
        <v>39635</v>
      </c>
      <c r="C4303" s="265" t="s">
        <v>20265</v>
      </c>
      <c r="D4303" s="265" t="s">
        <v>8500</v>
      </c>
      <c r="E4303" s="290" t="s">
        <v>19006</v>
      </c>
    </row>
    <row r="4304" spans="1:5">
      <c r="A4304" s="265" t="str">
        <f t="shared" si="67"/>
        <v>39636</v>
      </c>
      <c r="B4304" s="265">
        <v>39636</v>
      </c>
      <c r="C4304" s="265" t="s">
        <v>20262</v>
      </c>
      <c r="D4304" s="265" t="s">
        <v>8500</v>
      </c>
      <c r="E4304" s="290" t="s">
        <v>20263</v>
      </c>
    </row>
    <row r="4305" spans="1:5">
      <c r="A4305" s="265" t="str">
        <f t="shared" si="67"/>
        <v>39637</v>
      </c>
      <c r="B4305" s="265">
        <v>39637</v>
      </c>
      <c r="C4305" s="265" t="s">
        <v>22684</v>
      </c>
      <c r="D4305" s="265" t="s">
        <v>8500</v>
      </c>
      <c r="E4305" s="290" t="s">
        <v>19000</v>
      </c>
    </row>
    <row r="4306" spans="1:5">
      <c r="A4306" s="265" t="str">
        <f t="shared" si="67"/>
        <v>39638</v>
      </c>
      <c r="B4306" s="265">
        <v>39638</v>
      </c>
      <c r="C4306" s="265" t="s">
        <v>22685</v>
      </c>
      <c r="D4306" s="265" t="s">
        <v>8500</v>
      </c>
      <c r="E4306" s="290" t="s">
        <v>27584</v>
      </c>
    </row>
    <row r="4307" spans="1:5">
      <c r="A4307" s="265" t="str">
        <f t="shared" si="67"/>
        <v>39639</v>
      </c>
      <c r="B4307" s="265">
        <v>39639</v>
      </c>
      <c r="C4307" s="265" t="s">
        <v>22687</v>
      </c>
      <c r="D4307" s="265" t="s">
        <v>8500</v>
      </c>
      <c r="E4307" s="290" t="s">
        <v>27585</v>
      </c>
    </row>
    <row r="4308" spans="1:5">
      <c r="A4308" s="265" t="str">
        <f t="shared" si="67"/>
        <v>39640</v>
      </c>
      <c r="B4308" s="265">
        <v>39640</v>
      </c>
      <c r="C4308" s="265" t="s">
        <v>20753</v>
      </c>
      <c r="D4308" s="265" t="s">
        <v>8502</v>
      </c>
      <c r="E4308" s="290" t="s">
        <v>9431</v>
      </c>
    </row>
    <row r="4309" spans="1:5">
      <c r="A4309" s="265" t="str">
        <f t="shared" si="67"/>
        <v>39641</v>
      </c>
      <c r="B4309" s="265">
        <v>39641</v>
      </c>
      <c r="C4309" s="265" t="s">
        <v>27586</v>
      </c>
      <c r="D4309" s="265" t="s">
        <v>8502</v>
      </c>
      <c r="E4309" s="290" t="s">
        <v>8633</v>
      </c>
    </row>
    <row r="4310" spans="1:5">
      <c r="A4310" s="265" t="str">
        <f t="shared" si="67"/>
        <v>39642</v>
      </c>
      <c r="B4310" s="265">
        <v>39642</v>
      </c>
      <c r="C4310" s="265" t="s">
        <v>27587</v>
      </c>
      <c r="D4310" s="265" t="s">
        <v>8502</v>
      </c>
      <c r="E4310" s="290" t="s">
        <v>10513</v>
      </c>
    </row>
    <row r="4311" spans="1:5">
      <c r="A4311" s="265" t="str">
        <f t="shared" si="67"/>
        <v>39643</v>
      </c>
      <c r="B4311" s="265">
        <v>39643</v>
      </c>
      <c r="C4311" s="265" t="s">
        <v>27588</v>
      </c>
      <c r="D4311" s="265" t="s">
        <v>8502</v>
      </c>
      <c r="E4311" s="290" t="s">
        <v>8961</v>
      </c>
    </row>
    <row r="4312" spans="1:5">
      <c r="A4312" s="265" t="str">
        <f t="shared" si="67"/>
        <v>39644</v>
      </c>
      <c r="B4312" s="265">
        <v>39644</v>
      </c>
      <c r="C4312" s="265" t="s">
        <v>27589</v>
      </c>
      <c r="D4312" s="265" t="s">
        <v>8502</v>
      </c>
      <c r="E4312" s="290" t="s">
        <v>11959</v>
      </c>
    </row>
    <row r="4313" spans="1:5">
      <c r="A4313" s="265" t="str">
        <f t="shared" si="67"/>
        <v>39645</v>
      </c>
      <c r="B4313" s="265">
        <v>39645</v>
      </c>
      <c r="C4313" s="265" t="s">
        <v>27590</v>
      </c>
      <c r="D4313" s="265" t="s">
        <v>8502</v>
      </c>
      <c r="E4313" s="290" t="s">
        <v>18290</v>
      </c>
    </row>
    <row r="4314" spans="1:5">
      <c r="A4314" s="265" t="str">
        <f t="shared" si="67"/>
        <v>39660</v>
      </c>
      <c r="B4314" s="265">
        <v>39660</v>
      </c>
      <c r="C4314" s="265" t="s">
        <v>24157</v>
      </c>
      <c r="D4314" s="265" t="s">
        <v>8510</v>
      </c>
      <c r="E4314" s="290" t="s">
        <v>18190</v>
      </c>
    </row>
    <row r="4315" spans="1:5">
      <c r="A4315" s="265" t="str">
        <f t="shared" si="67"/>
        <v>39661</v>
      </c>
      <c r="B4315" s="265">
        <v>39661</v>
      </c>
      <c r="C4315" s="265" t="s">
        <v>24159</v>
      </c>
      <c r="D4315" s="265" t="s">
        <v>8510</v>
      </c>
      <c r="E4315" s="290" t="s">
        <v>16361</v>
      </c>
    </row>
    <row r="4316" spans="1:5">
      <c r="A4316" s="265" t="str">
        <f t="shared" si="67"/>
        <v>39662</v>
      </c>
      <c r="B4316" s="265">
        <v>39662</v>
      </c>
      <c r="C4316" s="265" t="s">
        <v>24158</v>
      </c>
      <c r="D4316" s="265" t="s">
        <v>8510</v>
      </c>
      <c r="E4316" s="290" t="s">
        <v>27591</v>
      </c>
    </row>
    <row r="4317" spans="1:5">
      <c r="A4317" s="265" t="str">
        <f t="shared" si="67"/>
        <v>39663</v>
      </c>
      <c r="B4317" s="265">
        <v>39663</v>
      </c>
      <c r="C4317" s="265" t="s">
        <v>24162</v>
      </c>
      <c r="D4317" s="265" t="s">
        <v>8510</v>
      </c>
      <c r="E4317" s="290" t="s">
        <v>17756</v>
      </c>
    </row>
    <row r="4318" spans="1:5">
      <c r="A4318" s="265" t="str">
        <f t="shared" si="67"/>
        <v>39664</v>
      </c>
      <c r="B4318" s="265">
        <v>39664</v>
      </c>
      <c r="C4318" s="265" t="s">
        <v>24161</v>
      </c>
      <c r="D4318" s="265" t="s">
        <v>8510</v>
      </c>
      <c r="E4318" s="290" t="s">
        <v>8942</v>
      </c>
    </row>
    <row r="4319" spans="1:5">
      <c r="A4319" s="265" t="str">
        <f t="shared" si="67"/>
        <v>39665</v>
      </c>
      <c r="B4319" s="265">
        <v>39665</v>
      </c>
      <c r="C4319" s="265" t="s">
        <v>24163</v>
      </c>
      <c r="D4319" s="265" t="s">
        <v>8510</v>
      </c>
      <c r="E4319" s="290" t="s">
        <v>25736</v>
      </c>
    </row>
    <row r="4320" spans="1:5">
      <c r="A4320" s="265" t="str">
        <f t="shared" si="67"/>
        <v>39666</v>
      </c>
      <c r="B4320" s="265">
        <v>39666</v>
      </c>
      <c r="C4320" s="265" t="s">
        <v>24160</v>
      </c>
      <c r="D4320" s="265" t="s">
        <v>8510</v>
      </c>
      <c r="E4320" s="290" t="s">
        <v>27592</v>
      </c>
    </row>
    <row r="4321" spans="1:5">
      <c r="A4321" s="265" t="str">
        <f t="shared" si="67"/>
        <v>39678</v>
      </c>
      <c r="B4321" s="265">
        <v>39678</v>
      </c>
      <c r="C4321" s="265" t="s">
        <v>19830</v>
      </c>
      <c r="D4321" s="265" t="s">
        <v>8502</v>
      </c>
      <c r="E4321" s="290" t="s">
        <v>27593</v>
      </c>
    </row>
    <row r="4322" spans="1:5">
      <c r="A4322" s="265" t="str">
        <f t="shared" si="67"/>
        <v>39679</v>
      </c>
      <c r="B4322" s="265">
        <v>39679</v>
      </c>
      <c r="C4322" s="265" t="s">
        <v>19834</v>
      </c>
      <c r="D4322" s="265" t="s">
        <v>8502</v>
      </c>
      <c r="E4322" s="290" t="s">
        <v>27594</v>
      </c>
    </row>
    <row r="4323" spans="1:5">
      <c r="A4323" s="265" t="str">
        <f t="shared" si="67"/>
        <v>39686</v>
      </c>
      <c r="B4323" s="265">
        <v>39686</v>
      </c>
      <c r="C4323" s="265" t="s">
        <v>20104</v>
      </c>
      <c r="D4323" s="265" t="s">
        <v>8502</v>
      </c>
      <c r="E4323" s="290" t="s">
        <v>27595</v>
      </c>
    </row>
    <row r="4324" spans="1:5">
      <c r="A4324" s="265" t="str">
        <f t="shared" si="67"/>
        <v>39690</v>
      </c>
      <c r="B4324" s="265">
        <v>39690</v>
      </c>
      <c r="C4324" s="265" t="s">
        <v>20111</v>
      </c>
      <c r="D4324" s="265" t="s">
        <v>8502</v>
      </c>
      <c r="E4324" s="290" t="s">
        <v>27596</v>
      </c>
    </row>
    <row r="4325" spans="1:5">
      <c r="A4325" s="265" t="str">
        <f t="shared" si="67"/>
        <v>39691</v>
      </c>
      <c r="B4325" s="265">
        <v>39691</v>
      </c>
      <c r="C4325" s="265" t="s">
        <v>20112</v>
      </c>
      <c r="D4325" s="265" t="s">
        <v>8502</v>
      </c>
      <c r="E4325" s="290" t="s">
        <v>27597</v>
      </c>
    </row>
    <row r="4326" spans="1:5">
      <c r="A4326" s="265" t="str">
        <f t="shared" si="67"/>
        <v>39692</v>
      </c>
      <c r="B4326" s="265">
        <v>39692</v>
      </c>
      <c r="C4326" s="265" t="s">
        <v>20102</v>
      </c>
      <c r="D4326" s="265" t="s">
        <v>8502</v>
      </c>
      <c r="E4326" s="290" t="s">
        <v>27598</v>
      </c>
    </row>
    <row r="4327" spans="1:5">
      <c r="A4327" s="265" t="str">
        <f t="shared" si="67"/>
        <v>39693</v>
      </c>
      <c r="B4327" s="265">
        <v>39693</v>
      </c>
      <c r="C4327" s="265" t="s">
        <v>20101</v>
      </c>
      <c r="D4327" s="265" t="s">
        <v>8502</v>
      </c>
      <c r="E4327" s="290" t="s">
        <v>27599</v>
      </c>
    </row>
    <row r="4328" spans="1:5">
      <c r="A4328" s="265" t="str">
        <f t="shared" si="67"/>
        <v>39694</v>
      </c>
      <c r="B4328" s="265">
        <v>39694</v>
      </c>
      <c r="C4328" s="265" t="s">
        <v>22896</v>
      </c>
      <c r="D4328" s="265" t="s">
        <v>8500</v>
      </c>
      <c r="E4328" s="290" t="s">
        <v>27600</v>
      </c>
    </row>
    <row r="4329" spans="1:5">
      <c r="A4329" s="265" t="str">
        <f t="shared" si="67"/>
        <v>39696</v>
      </c>
      <c r="B4329" s="265">
        <v>39696</v>
      </c>
      <c r="C4329" s="265" t="s">
        <v>22385</v>
      </c>
      <c r="D4329" s="265" t="s">
        <v>8500</v>
      </c>
      <c r="E4329" s="290" t="s">
        <v>8915</v>
      </c>
    </row>
    <row r="4330" spans="1:5">
      <c r="A4330" s="265" t="str">
        <f t="shared" si="67"/>
        <v>39699</v>
      </c>
      <c r="B4330" s="265">
        <v>39699</v>
      </c>
      <c r="C4330" s="265" t="s">
        <v>22393</v>
      </c>
      <c r="D4330" s="265" t="s">
        <v>8500</v>
      </c>
      <c r="E4330" s="290" t="s">
        <v>15803</v>
      </c>
    </row>
    <row r="4331" spans="1:5">
      <c r="A4331" s="265" t="str">
        <f t="shared" si="67"/>
        <v>39700</v>
      </c>
      <c r="B4331" s="265">
        <v>39700</v>
      </c>
      <c r="C4331" s="265" t="s">
        <v>22386</v>
      </c>
      <c r="D4331" s="265" t="s">
        <v>8500</v>
      </c>
      <c r="E4331" s="290" t="s">
        <v>9480</v>
      </c>
    </row>
    <row r="4332" spans="1:5">
      <c r="A4332" s="265" t="str">
        <f t="shared" si="67"/>
        <v>39701</v>
      </c>
      <c r="B4332" s="265">
        <v>39701</v>
      </c>
      <c r="C4332" s="265" t="s">
        <v>21438</v>
      </c>
      <c r="D4332" s="265" t="s">
        <v>8502</v>
      </c>
      <c r="E4332" s="290" t="s">
        <v>27601</v>
      </c>
    </row>
    <row r="4333" spans="1:5">
      <c r="A4333" s="265" t="str">
        <f t="shared" si="67"/>
        <v>39702</v>
      </c>
      <c r="B4333" s="265">
        <v>39702</v>
      </c>
      <c r="C4333" s="265" t="s">
        <v>23985</v>
      </c>
      <c r="D4333" s="265" t="s">
        <v>8502</v>
      </c>
      <c r="E4333" s="290" t="s">
        <v>27602</v>
      </c>
    </row>
    <row r="4334" spans="1:5">
      <c r="A4334" s="265" t="str">
        <f t="shared" si="67"/>
        <v>39707</v>
      </c>
      <c r="B4334" s="265">
        <v>39707</v>
      </c>
      <c r="C4334" s="265" t="s">
        <v>24244</v>
      </c>
      <c r="D4334" s="265" t="s">
        <v>8510</v>
      </c>
      <c r="E4334" s="290" t="s">
        <v>9567</v>
      </c>
    </row>
    <row r="4335" spans="1:5">
      <c r="A4335" s="265" t="str">
        <f t="shared" si="67"/>
        <v>39708</v>
      </c>
      <c r="B4335" s="265">
        <v>39708</v>
      </c>
      <c r="C4335" s="265" t="s">
        <v>24245</v>
      </c>
      <c r="D4335" s="265" t="s">
        <v>8510</v>
      </c>
      <c r="E4335" s="290" t="s">
        <v>8947</v>
      </c>
    </row>
    <row r="4336" spans="1:5">
      <c r="A4336" s="265" t="str">
        <f t="shared" si="67"/>
        <v>39709</v>
      </c>
      <c r="B4336" s="265">
        <v>39709</v>
      </c>
      <c r="C4336" s="265" t="s">
        <v>24247</v>
      </c>
      <c r="D4336" s="265" t="s">
        <v>8510</v>
      </c>
      <c r="E4336" s="290" t="s">
        <v>26809</v>
      </c>
    </row>
    <row r="4337" spans="1:5">
      <c r="A4337" s="265" t="str">
        <f t="shared" si="67"/>
        <v>39710</v>
      </c>
      <c r="B4337" s="265">
        <v>39710</v>
      </c>
      <c r="C4337" s="265" t="s">
        <v>24246</v>
      </c>
      <c r="D4337" s="265" t="s">
        <v>8510</v>
      </c>
      <c r="E4337" s="290" t="s">
        <v>8672</v>
      </c>
    </row>
    <row r="4338" spans="1:5">
      <c r="A4338" s="265" t="str">
        <f t="shared" si="67"/>
        <v>39711</v>
      </c>
      <c r="B4338" s="265">
        <v>39711</v>
      </c>
      <c r="C4338" s="265" t="s">
        <v>24248</v>
      </c>
      <c r="D4338" s="265" t="s">
        <v>8510</v>
      </c>
      <c r="E4338" s="290" t="s">
        <v>8729</v>
      </c>
    </row>
    <row r="4339" spans="1:5">
      <c r="A4339" s="265" t="str">
        <f t="shared" si="67"/>
        <v>39712</v>
      </c>
      <c r="B4339" s="265">
        <v>39712</v>
      </c>
      <c r="C4339" s="265" t="s">
        <v>24249</v>
      </c>
      <c r="D4339" s="265" t="s">
        <v>8510</v>
      </c>
      <c r="E4339" s="290" t="s">
        <v>9105</v>
      </c>
    </row>
    <row r="4340" spans="1:5">
      <c r="A4340" s="265" t="str">
        <f t="shared" si="67"/>
        <v>39713</v>
      </c>
      <c r="B4340" s="265">
        <v>39713</v>
      </c>
      <c r="C4340" s="265" t="s">
        <v>24250</v>
      </c>
      <c r="D4340" s="265" t="s">
        <v>8510</v>
      </c>
      <c r="E4340" s="290" t="s">
        <v>16976</v>
      </c>
    </row>
    <row r="4341" spans="1:5">
      <c r="A4341" s="265" t="str">
        <f t="shared" si="67"/>
        <v>39714</v>
      </c>
      <c r="B4341" s="265">
        <v>39714</v>
      </c>
      <c r="C4341" s="265" t="s">
        <v>24251</v>
      </c>
      <c r="D4341" s="265" t="s">
        <v>8510</v>
      </c>
      <c r="E4341" s="290" t="s">
        <v>8678</v>
      </c>
    </row>
    <row r="4342" spans="1:5">
      <c r="A4342" s="265" t="str">
        <f t="shared" si="67"/>
        <v>39715</v>
      </c>
      <c r="B4342" s="265">
        <v>39715</v>
      </c>
      <c r="C4342" s="265" t="s">
        <v>24252</v>
      </c>
      <c r="D4342" s="265" t="s">
        <v>8510</v>
      </c>
      <c r="E4342" s="290" t="s">
        <v>18292</v>
      </c>
    </row>
    <row r="4343" spans="1:5">
      <c r="A4343" s="265" t="str">
        <f t="shared" si="67"/>
        <v>39716</v>
      </c>
      <c r="B4343" s="265">
        <v>39716</v>
      </c>
      <c r="C4343" s="265" t="s">
        <v>24253</v>
      </c>
      <c r="D4343" s="265" t="s">
        <v>8510</v>
      </c>
      <c r="E4343" s="290" t="s">
        <v>18103</v>
      </c>
    </row>
    <row r="4344" spans="1:5">
      <c r="A4344" s="265" t="str">
        <f t="shared" si="67"/>
        <v>39718</v>
      </c>
      <c r="B4344" s="265">
        <v>39718</v>
      </c>
      <c r="C4344" s="265" t="s">
        <v>24254</v>
      </c>
      <c r="D4344" s="265" t="s">
        <v>8510</v>
      </c>
      <c r="E4344" s="290" t="s">
        <v>9444</v>
      </c>
    </row>
    <row r="4345" spans="1:5">
      <c r="A4345" s="265" t="str">
        <f t="shared" si="67"/>
        <v>39719</v>
      </c>
      <c r="B4345" s="265">
        <v>39719</v>
      </c>
      <c r="C4345" s="265" t="s">
        <v>19233</v>
      </c>
      <c r="D4345" s="265" t="s">
        <v>8498</v>
      </c>
      <c r="E4345" s="290" t="s">
        <v>19015</v>
      </c>
    </row>
    <row r="4346" spans="1:5">
      <c r="A4346" s="265" t="str">
        <f t="shared" si="67"/>
        <v>39724</v>
      </c>
      <c r="B4346" s="265">
        <v>39724</v>
      </c>
      <c r="C4346" s="265" t="s">
        <v>24151</v>
      </c>
      <c r="D4346" s="265" t="s">
        <v>8510</v>
      </c>
      <c r="E4346" s="290" t="s">
        <v>16661</v>
      </c>
    </row>
    <row r="4347" spans="1:5">
      <c r="A4347" s="265" t="str">
        <f t="shared" si="67"/>
        <v>39725</v>
      </c>
      <c r="B4347" s="265">
        <v>39725</v>
      </c>
      <c r="C4347" s="265" t="s">
        <v>24155</v>
      </c>
      <c r="D4347" s="265" t="s">
        <v>8510</v>
      </c>
      <c r="E4347" s="290" t="s">
        <v>27603</v>
      </c>
    </row>
    <row r="4348" spans="1:5">
      <c r="A4348" s="265" t="str">
        <f t="shared" si="67"/>
        <v>39726</v>
      </c>
      <c r="B4348" s="265">
        <v>39726</v>
      </c>
      <c r="C4348" s="265" t="s">
        <v>24148</v>
      </c>
      <c r="D4348" s="265" t="s">
        <v>8510</v>
      </c>
      <c r="E4348" s="290" t="s">
        <v>27604</v>
      </c>
    </row>
    <row r="4349" spans="1:5">
      <c r="A4349" s="265" t="str">
        <f t="shared" si="67"/>
        <v>39727</v>
      </c>
      <c r="B4349" s="265">
        <v>39727</v>
      </c>
      <c r="C4349" s="265" t="s">
        <v>24150</v>
      </c>
      <c r="D4349" s="265" t="s">
        <v>8510</v>
      </c>
      <c r="E4349" s="290" t="s">
        <v>27605</v>
      </c>
    </row>
    <row r="4350" spans="1:5">
      <c r="A4350" s="265" t="str">
        <f t="shared" si="67"/>
        <v>39728</v>
      </c>
      <c r="B4350" s="265">
        <v>39728</v>
      </c>
      <c r="C4350" s="265" t="s">
        <v>24149</v>
      </c>
      <c r="D4350" s="265" t="s">
        <v>8510</v>
      </c>
      <c r="E4350" s="290" t="s">
        <v>27606</v>
      </c>
    </row>
    <row r="4351" spans="1:5">
      <c r="A4351" s="265" t="str">
        <f t="shared" si="67"/>
        <v>39729</v>
      </c>
      <c r="B4351" s="265">
        <v>39729</v>
      </c>
      <c r="C4351" s="265" t="s">
        <v>24152</v>
      </c>
      <c r="D4351" s="265" t="s">
        <v>8510</v>
      </c>
      <c r="E4351" s="290" t="s">
        <v>27607</v>
      </c>
    </row>
    <row r="4352" spans="1:5">
      <c r="A4352" s="265" t="str">
        <f t="shared" si="67"/>
        <v>39730</v>
      </c>
      <c r="B4352" s="265">
        <v>39730</v>
      </c>
      <c r="C4352" s="265" t="s">
        <v>24153</v>
      </c>
      <c r="D4352" s="265" t="s">
        <v>8510</v>
      </c>
      <c r="E4352" s="290" t="s">
        <v>27608</v>
      </c>
    </row>
    <row r="4353" spans="1:5">
      <c r="A4353" s="265" t="str">
        <f t="shared" si="67"/>
        <v>39731</v>
      </c>
      <c r="B4353" s="265">
        <v>39731</v>
      </c>
      <c r="C4353" s="265" t="s">
        <v>24154</v>
      </c>
      <c r="D4353" s="265" t="s">
        <v>8510</v>
      </c>
      <c r="E4353" s="290" t="s">
        <v>27609</v>
      </c>
    </row>
    <row r="4354" spans="1:5">
      <c r="A4354" s="265" t="str">
        <f t="shared" si="67"/>
        <v>39732</v>
      </c>
      <c r="B4354" s="265">
        <v>39732</v>
      </c>
      <c r="C4354" s="265" t="s">
        <v>24156</v>
      </c>
      <c r="D4354" s="265" t="s">
        <v>8510</v>
      </c>
      <c r="E4354" s="290" t="s">
        <v>27610</v>
      </c>
    </row>
    <row r="4355" spans="1:5">
      <c r="A4355" s="265" t="str">
        <f t="shared" ref="A4355:A4418" si="68">IF(ISERROR(SEARCH("/",B4355)=6),TRIM(CLEAN(B4355)),IF(SEARCH("/",B4355)=6,IF(LEN(TRIM(CLEAN(B4355)))=7,LEFT(TRIM(CLEAN(B4355)),6)&amp;"00"&amp;RIGHT(TRIM(CLEAN(B4355)),1),LEFT(TRIM(CLEAN(B4355)),6)&amp;"0"&amp;RIGHT(TRIM(CLEAN(B4355)),2)),TRIM(CLEAN(B4355))))</f>
        <v>39733</v>
      </c>
      <c r="B4355" s="265">
        <v>39733</v>
      </c>
      <c r="C4355" s="265" t="s">
        <v>24124</v>
      </c>
      <c r="D4355" s="265" t="s">
        <v>8510</v>
      </c>
      <c r="E4355" s="290" t="s">
        <v>27611</v>
      </c>
    </row>
    <row r="4356" spans="1:5">
      <c r="A4356" s="265" t="str">
        <f t="shared" si="68"/>
        <v>39734</v>
      </c>
      <c r="B4356" s="265">
        <v>39734</v>
      </c>
      <c r="C4356" s="265" t="s">
        <v>24119</v>
      </c>
      <c r="D4356" s="265" t="s">
        <v>8510</v>
      </c>
      <c r="E4356" s="290" t="s">
        <v>18966</v>
      </c>
    </row>
    <row r="4357" spans="1:5">
      <c r="A4357" s="265" t="str">
        <f t="shared" si="68"/>
        <v>39735</v>
      </c>
      <c r="B4357" s="265">
        <v>39735</v>
      </c>
      <c r="C4357" s="265" t="s">
        <v>24118</v>
      </c>
      <c r="D4357" s="265" t="s">
        <v>8510</v>
      </c>
      <c r="E4357" s="290" t="s">
        <v>25454</v>
      </c>
    </row>
    <row r="4358" spans="1:5">
      <c r="A4358" s="265" t="str">
        <f t="shared" si="68"/>
        <v>39736</v>
      </c>
      <c r="B4358" s="265">
        <v>39736</v>
      </c>
      <c r="C4358" s="265" t="s">
        <v>24120</v>
      </c>
      <c r="D4358" s="265" t="s">
        <v>8510</v>
      </c>
      <c r="E4358" s="290" t="s">
        <v>27612</v>
      </c>
    </row>
    <row r="4359" spans="1:5">
      <c r="A4359" s="265" t="str">
        <f t="shared" si="68"/>
        <v>39737</v>
      </c>
      <c r="B4359" s="265">
        <v>39737</v>
      </c>
      <c r="C4359" s="265" t="s">
        <v>24121</v>
      </c>
      <c r="D4359" s="265" t="s">
        <v>8510</v>
      </c>
      <c r="E4359" s="290" t="s">
        <v>9503</v>
      </c>
    </row>
    <row r="4360" spans="1:5">
      <c r="A4360" s="265" t="str">
        <f t="shared" si="68"/>
        <v>39738</v>
      </c>
      <c r="B4360" s="265">
        <v>39738</v>
      </c>
      <c r="C4360" s="265" t="s">
        <v>24122</v>
      </c>
      <c r="D4360" s="265" t="s">
        <v>8510</v>
      </c>
      <c r="E4360" s="290" t="s">
        <v>9197</v>
      </c>
    </row>
    <row r="4361" spans="1:5">
      <c r="A4361" s="265" t="str">
        <f t="shared" si="68"/>
        <v>39739</v>
      </c>
      <c r="B4361" s="265">
        <v>39739</v>
      </c>
      <c r="C4361" s="265" t="s">
        <v>24123</v>
      </c>
      <c r="D4361" s="265" t="s">
        <v>8510</v>
      </c>
      <c r="E4361" s="290" t="s">
        <v>25685</v>
      </c>
    </row>
    <row r="4362" spans="1:5">
      <c r="A4362" s="265" t="str">
        <f t="shared" si="68"/>
        <v>39740</v>
      </c>
      <c r="B4362" s="265">
        <v>39740</v>
      </c>
      <c r="C4362" s="265" t="s">
        <v>24126</v>
      </c>
      <c r="D4362" s="265" t="s">
        <v>8510</v>
      </c>
      <c r="E4362" s="290" t="s">
        <v>21046</v>
      </c>
    </row>
    <row r="4363" spans="1:5">
      <c r="A4363" s="265" t="str">
        <f t="shared" si="68"/>
        <v>39741</v>
      </c>
      <c r="B4363" s="265">
        <v>39741</v>
      </c>
      <c r="C4363" s="265" t="s">
        <v>24127</v>
      </c>
      <c r="D4363" s="265" t="s">
        <v>8510</v>
      </c>
      <c r="E4363" s="290" t="s">
        <v>15803</v>
      </c>
    </row>
    <row r="4364" spans="1:5">
      <c r="A4364" s="265" t="str">
        <f t="shared" si="68"/>
        <v>39742</v>
      </c>
      <c r="B4364" s="265">
        <v>39742</v>
      </c>
      <c r="C4364" s="265" t="s">
        <v>24129</v>
      </c>
      <c r="D4364" s="265" t="s">
        <v>8510</v>
      </c>
      <c r="E4364" s="290" t="s">
        <v>27613</v>
      </c>
    </row>
    <row r="4365" spans="1:5">
      <c r="A4365" s="265" t="str">
        <f t="shared" si="68"/>
        <v>39744</v>
      </c>
      <c r="B4365" s="265">
        <v>39744</v>
      </c>
      <c r="C4365" s="265" t="s">
        <v>22682</v>
      </c>
      <c r="D4365" s="265" t="s">
        <v>8500</v>
      </c>
      <c r="E4365" s="290" t="s">
        <v>25065</v>
      </c>
    </row>
    <row r="4366" spans="1:5">
      <c r="A4366" s="265" t="str">
        <f t="shared" si="68"/>
        <v>39745</v>
      </c>
      <c r="B4366" s="265">
        <v>39745</v>
      </c>
      <c r="C4366" s="265" t="s">
        <v>22683</v>
      </c>
      <c r="D4366" s="265" t="s">
        <v>8500</v>
      </c>
      <c r="E4366" s="290" t="s">
        <v>24776</v>
      </c>
    </row>
    <row r="4367" spans="1:5">
      <c r="A4367" s="265" t="str">
        <f t="shared" si="68"/>
        <v>39746</v>
      </c>
      <c r="B4367" s="265">
        <v>39746</v>
      </c>
      <c r="C4367" s="265" t="s">
        <v>20379</v>
      </c>
      <c r="D4367" s="265" t="s">
        <v>8502</v>
      </c>
      <c r="E4367" s="290" t="s">
        <v>26349</v>
      </c>
    </row>
    <row r="4368" spans="1:5">
      <c r="A4368" s="265" t="str">
        <f t="shared" si="68"/>
        <v>39747</v>
      </c>
      <c r="B4368" s="265">
        <v>39747</v>
      </c>
      <c r="C4368" s="265" t="s">
        <v>24134</v>
      </c>
      <c r="D4368" s="265" t="s">
        <v>8510</v>
      </c>
      <c r="E4368" s="290" t="s">
        <v>27614</v>
      </c>
    </row>
    <row r="4369" spans="1:5">
      <c r="A4369" s="265" t="str">
        <f t="shared" si="68"/>
        <v>39748</v>
      </c>
      <c r="B4369" s="265">
        <v>39748</v>
      </c>
      <c r="C4369" s="265" t="s">
        <v>24137</v>
      </c>
      <c r="D4369" s="265" t="s">
        <v>8510</v>
      </c>
      <c r="E4369" s="290" t="s">
        <v>27615</v>
      </c>
    </row>
    <row r="4370" spans="1:5">
      <c r="A4370" s="265" t="str">
        <f t="shared" si="68"/>
        <v>39749</v>
      </c>
      <c r="B4370" s="265">
        <v>39749</v>
      </c>
      <c r="C4370" s="265" t="s">
        <v>24131</v>
      </c>
      <c r="D4370" s="265" t="s">
        <v>8510</v>
      </c>
      <c r="E4370" s="290" t="s">
        <v>18039</v>
      </c>
    </row>
    <row r="4371" spans="1:5">
      <c r="A4371" s="265" t="str">
        <f t="shared" si="68"/>
        <v>39750</v>
      </c>
      <c r="B4371" s="265">
        <v>39750</v>
      </c>
      <c r="C4371" s="265" t="s">
        <v>24133</v>
      </c>
      <c r="D4371" s="265" t="s">
        <v>8510</v>
      </c>
      <c r="E4371" s="290" t="s">
        <v>27616</v>
      </c>
    </row>
    <row r="4372" spans="1:5">
      <c r="A4372" s="265" t="str">
        <f t="shared" si="68"/>
        <v>39751</v>
      </c>
      <c r="B4372" s="265">
        <v>39751</v>
      </c>
      <c r="C4372" s="265" t="s">
        <v>24132</v>
      </c>
      <c r="D4372" s="265" t="s">
        <v>8510</v>
      </c>
      <c r="E4372" s="290" t="s">
        <v>25293</v>
      </c>
    </row>
    <row r="4373" spans="1:5">
      <c r="A4373" s="265" t="str">
        <f t="shared" si="68"/>
        <v>39752</v>
      </c>
      <c r="B4373" s="265">
        <v>39752</v>
      </c>
      <c r="C4373" s="265" t="s">
        <v>24164</v>
      </c>
      <c r="D4373" s="265" t="s">
        <v>8510</v>
      </c>
      <c r="E4373" s="290" t="s">
        <v>27617</v>
      </c>
    </row>
    <row r="4374" spans="1:5">
      <c r="A4374" s="265" t="str">
        <f t="shared" si="68"/>
        <v>39753</v>
      </c>
      <c r="B4374" s="265">
        <v>39753</v>
      </c>
      <c r="C4374" s="265" t="s">
        <v>24135</v>
      </c>
      <c r="D4374" s="265" t="s">
        <v>8510</v>
      </c>
      <c r="E4374" s="290" t="s">
        <v>27618</v>
      </c>
    </row>
    <row r="4375" spans="1:5">
      <c r="A4375" s="265" t="str">
        <f t="shared" si="68"/>
        <v>39754</v>
      </c>
      <c r="B4375" s="265">
        <v>39754</v>
      </c>
      <c r="C4375" s="265" t="s">
        <v>24136</v>
      </c>
      <c r="D4375" s="265" t="s">
        <v>8510</v>
      </c>
      <c r="E4375" s="290" t="s">
        <v>27619</v>
      </c>
    </row>
    <row r="4376" spans="1:5">
      <c r="A4376" s="265" t="str">
        <f t="shared" si="68"/>
        <v>39755</v>
      </c>
      <c r="B4376" s="265">
        <v>39755</v>
      </c>
      <c r="C4376" s="265" t="s">
        <v>24138</v>
      </c>
      <c r="D4376" s="265" t="s">
        <v>8510</v>
      </c>
      <c r="E4376" s="290" t="s">
        <v>27620</v>
      </c>
    </row>
    <row r="4377" spans="1:5">
      <c r="A4377" s="265" t="str">
        <f t="shared" si="68"/>
        <v>39756</v>
      </c>
      <c r="B4377" s="265">
        <v>39756</v>
      </c>
      <c r="C4377" s="265" t="s">
        <v>23142</v>
      </c>
      <c r="D4377" s="265" t="s">
        <v>8502</v>
      </c>
      <c r="E4377" s="290" t="s">
        <v>27621</v>
      </c>
    </row>
    <row r="4378" spans="1:5">
      <c r="A4378" s="265" t="str">
        <f t="shared" si="68"/>
        <v>39757</v>
      </c>
      <c r="B4378" s="265">
        <v>39757</v>
      </c>
      <c r="C4378" s="265" t="s">
        <v>23144</v>
      </c>
      <c r="D4378" s="265" t="s">
        <v>8502</v>
      </c>
      <c r="E4378" s="290" t="s">
        <v>27622</v>
      </c>
    </row>
    <row r="4379" spans="1:5">
      <c r="A4379" s="265" t="str">
        <f t="shared" si="68"/>
        <v>39758</v>
      </c>
      <c r="B4379" s="265">
        <v>39758</v>
      </c>
      <c r="C4379" s="265" t="s">
        <v>23145</v>
      </c>
      <c r="D4379" s="265" t="s">
        <v>8502</v>
      </c>
      <c r="E4379" s="290" t="s">
        <v>27623</v>
      </c>
    </row>
    <row r="4380" spans="1:5">
      <c r="A4380" s="265" t="str">
        <f t="shared" si="68"/>
        <v>39759</v>
      </c>
      <c r="B4380" s="265">
        <v>39759</v>
      </c>
      <c r="C4380" s="265" t="s">
        <v>23146</v>
      </c>
      <c r="D4380" s="265" t="s">
        <v>8502</v>
      </c>
      <c r="E4380" s="290" t="s">
        <v>27624</v>
      </c>
    </row>
    <row r="4381" spans="1:5">
      <c r="A4381" s="265" t="str">
        <f t="shared" si="68"/>
        <v>39760</v>
      </c>
      <c r="B4381" s="265">
        <v>39760</v>
      </c>
      <c r="C4381" s="265" t="s">
        <v>23141</v>
      </c>
      <c r="D4381" s="265" t="s">
        <v>8502</v>
      </c>
      <c r="E4381" s="290" t="s">
        <v>27625</v>
      </c>
    </row>
    <row r="4382" spans="1:5">
      <c r="A4382" s="265" t="str">
        <f t="shared" si="68"/>
        <v>39761</v>
      </c>
      <c r="B4382" s="265">
        <v>39761</v>
      </c>
      <c r="C4382" s="265" t="s">
        <v>23147</v>
      </c>
      <c r="D4382" s="265" t="s">
        <v>8502</v>
      </c>
      <c r="E4382" s="290" t="s">
        <v>27626</v>
      </c>
    </row>
    <row r="4383" spans="1:5">
      <c r="A4383" s="265" t="str">
        <f t="shared" si="68"/>
        <v>39762</v>
      </c>
      <c r="B4383" s="265">
        <v>39762</v>
      </c>
      <c r="C4383" s="265" t="s">
        <v>23138</v>
      </c>
      <c r="D4383" s="265" t="s">
        <v>8502</v>
      </c>
      <c r="E4383" s="290" t="s">
        <v>27627</v>
      </c>
    </row>
    <row r="4384" spans="1:5">
      <c r="A4384" s="265" t="str">
        <f t="shared" si="68"/>
        <v>39763</v>
      </c>
      <c r="B4384" s="265">
        <v>39763</v>
      </c>
      <c r="C4384" s="265" t="s">
        <v>23140</v>
      </c>
      <c r="D4384" s="265" t="s">
        <v>8502</v>
      </c>
      <c r="E4384" s="290" t="s">
        <v>27628</v>
      </c>
    </row>
    <row r="4385" spans="1:5">
      <c r="A4385" s="265" t="str">
        <f t="shared" si="68"/>
        <v>39771</v>
      </c>
      <c r="B4385" s="265">
        <v>39771</v>
      </c>
      <c r="C4385" s="265" t="s">
        <v>20081</v>
      </c>
      <c r="D4385" s="265" t="s">
        <v>8502</v>
      </c>
      <c r="E4385" s="290" t="s">
        <v>17595</v>
      </c>
    </row>
    <row r="4386" spans="1:5">
      <c r="A4386" s="265" t="str">
        <f t="shared" si="68"/>
        <v>39772</v>
      </c>
      <c r="B4386" s="265">
        <v>39772</v>
      </c>
      <c r="C4386" s="265" t="s">
        <v>20082</v>
      </c>
      <c r="D4386" s="265" t="s">
        <v>8502</v>
      </c>
      <c r="E4386" s="290" t="s">
        <v>27629</v>
      </c>
    </row>
    <row r="4387" spans="1:5">
      <c r="A4387" s="265" t="str">
        <f t="shared" si="68"/>
        <v>39773</v>
      </c>
      <c r="B4387" s="265">
        <v>39773</v>
      </c>
      <c r="C4387" s="265" t="s">
        <v>20083</v>
      </c>
      <c r="D4387" s="265" t="s">
        <v>8502</v>
      </c>
      <c r="E4387" s="290" t="s">
        <v>27630</v>
      </c>
    </row>
    <row r="4388" spans="1:5">
      <c r="A4388" s="265" t="str">
        <f t="shared" si="68"/>
        <v>39774</v>
      </c>
      <c r="B4388" s="265">
        <v>39774</v>
      </c>
      <c r="C4388" s="265" t="s">
        <v>20084</v>
      </c>
      <c r="D4388" s="265" t="s">
        <v>8502</v>
      </c>
      <c r="E4388" s="290" t="s">
        <v>27631</v>
      </c>
    </row>
    <row r="4389" spans="1:5">
      <c r="A4389" s="265" t="str">
        <f t="shared" si="68"/>
        <v>39775</v>
      </c>
      <c r="B4389" s="265">
        <v>39775</v>
      </c>
      <c r="C4389" s="265" t="s">
        <v>20085</v>
      </c>
      <c r="D4389" s="265" t="s">
        <v>8502</v>
      </c>
      <c r="E4389" s="290" t="s">
        <v>27632</v>
      </c>
    </row>
    <row r="4390" spans="1:5">
      <c r="A4390" s="265" t="str">
        <f t="shared" si="68"/>
        <v>39776</v>
      </c>
      <c r="B4390" s="265">
        <v>39776</v>
      </c>
      <c r="C4390" s="265" t="s">
        <v>20086</v>
      </c>
      <c r="D4390" s="265" t="s">
        <v>8502</v>
      </c>
      <c r="E4390" s="290" t="s">
        <v>27633</v>
      </c>
    </row>
    <row r="4391" spans="1:5">
      <c r="A4391" s="265" t="str">
        <f t="shared" si="68"/>
        <v>39777</v>
      </c>
      <c r="B4391" s="265">
        <v>39777</v>
      </c>
      <c r="C4391" s="265" t="s">
        <v>20087</v>
      </c>
      <c r="D4391" s="265" t="s">
        <v>8502</v>
      </c>
      <c r="E4391" s="290" t="s">
        <v>27634</v>
      </c>
    </row>
    <row r="4392" spans="1:5">
      <c r="A4392" s="265" t="str">
        <f t="shared" si="68"/>
        <v>39794</v>
      </c>
      <c r="B4392" s="265">
        <v>39794</v>
      </c>
      <c r="C4392" s="265" t="s">
        <v>23159</v>
      </c>
      <c r="D4392" s="265" t="s">
        <v>8502</v>
      </c>
      <c r="E4392" s="290" t="s">
        <v>25728</v>
      </c>
    </row>
    <row r="4393" spans="1:5">
      <c r="A4393" s="265" t="str">
        <f t="shared" si="68"/>
        <v>39795</v>
      </c>
      <c r="B4393" s="265">
        <v>39795</v>
      </c>
      <c r="C4393" s="265" t="s">
        <v>23160</v>
      </c>
      <c r="D4393" s="265" t="s">
        <v>8502</v>
      </c>
      <c r="E4393" s="290" t="s">
        <v>27635</v>
      </c>
    </row>
    <row r="4394" spans="1:5">
      <c r="A4394" s="265" t="str">
        <f t="shared" si="68"/>
        <v>39796</v>
      </c>
      <c r="B4394" s="265">
        <v>39796</v>
      </c>
      <c r="C4394" s="265" t="s">
        <v>23155</v>
      </c>
      <c r="D4394" s="265" t="s">
        <v>8502</v>
      </c>
      <c r="E4394" s="290" t="s">
        <v>18352</v>
      </c>
    </row>
    <row r="4395" spans="1:5">
      <c r="A4395" s="265" t="str">
        <f t="shared" si="68"/>
        <v>39797</v>
      </c>
      <c r="B4395" s="265">
        <v>39797</v>
      </c>
      <c r="C4395" s="265" t="s">
        <v>23157</v>
      </c>
      <c r="D4395" s="265" t="s">
        <v>8502</v>
      </c>
      <c r="E4395" s="290" t="s">
        <v>27636</v>
      </c>
    </row>
    <row r="4396" spans="1:5">
      <c r="A4396" s="265" t="str">
        <f t="shared" si="68"/>
        <v>39798</v>
      </c>
      <c r="B4396" s="265">
        <v>39798</v>
      </c>
      <c r="C4396" s="265" t="s">
        <v>23158</v>
      </c>
      <c r="D4396" s="265" t="s">
        <v>8502</v>
      </c>
      <c r="E4396" s="290" t="s">
        <v>27637</v>
      </c>
    </row>
    <row r="4397" spans="1:5">
      <c r="A4397" s="265" t="str">
        <f t="shared" si="68"/>
        <v>39799</v>
      </c>
      <c r="B4397" s="265">
        <v>39799</v>
      </c>
      <c r="C4397" s="265" t="s">
        <v>23161</v>
      </c>
      <c r="D4397" s="265" t="s">
        <v>8502</v>
      </c>
      <c r="E4397" s="290" t="s">
        <v>27638</v>
      </c>
    </row>
    <row r="4398" spans="1:5">
      <c r="A4398" s="265" t="str">
        <f t="shared" si="68"/>
        <v>39800</v>
      </c>
      <c r="B4398" s="265">
        <v>39800</v>
      </c>
      <c r="C4398" s="265" t="s">
        <v>23165</v>
      </c>
      <c r="D4398" s="265" t="s">
        <v>8502</v>
      </c>
      <c r="E4398" s="290" t="s">
        <v>27639</v>
      </c>
    </row>
    <row r="4399" spans="1:5">
      <c r="A4399" s="265" t="str">
        <f t="shared" si="68"/>
        <v>39801</v>
      </c>
      <c r="B4399" s="265">
        <v>39801</v>
      </c>
      <c r="C4399" s="265" t="s">
        <v>23162</v>
      </c>
      <c r="D4399" s="265" t="s">
        <v>8502</v>
      </c>
      <c r="E4399" s="290" t="s">
        <v>27640</v>
      </c>
    </row>
    <row r="4400" spans="1:5">
      <c r="A4400" s="265" t="str">
        <f t="shared" si="68"/>
        <v>39802</v>
      </c>
      <c r="B4400" s="265">
        <v>39802</v>
      </c>
      <c r="C4400" s="265" t="s">
        <v>23163</v>
      </c>
      <c r="D4400" s="265" t="s">
        <v>8502</v>
      </c>
      <c r="E4400" s="290" t="s">
        <v>27641</v>
      </c>
    </row>
    <row r="4401" spans="1:5">
      <c r="A4401" s="265" t="str">
        <f t="shared" si="68"/>
        <v>39803</v>
      </c>
      <c r="B4401" s="265">
        <v>39803</v>
      </c>
      <c r="C4401" s="265" t="s">
        <v>23164</v>
      </c>
      <c r="D4401" s="265" t="s">
        <v>8502</v>
      </c>
      <c r="E4401" s="290" t="s">
        <v>25642</v>
      </c>
    </row>
    <row r="4402" spans="1:5">
      <c r="A4402" s="265" t="str">
        <f t="shared" si="68"/>
        <v>39804</v>
      </c>
      <c r="B4402" s="265">
        <v>39804</v>
      </c>
      <c r="C4402" s="265" t="s">
        <v>23154</v>
      </c>
      <c r="D4402" s="265" t="s">
        <v>8502</v>
      </c>
      <c r="E4402" s="290" t="s">
        <v>25456</v>
      </c>
    </row>
    <row r="4403" spans="1:5">
      <c r="A4403" s="265" t="str">
        <f t="shared" si="68"/>
        <v>39805</v>
      </c>
      <c r="B4403" s="265">
        <v>39805</v>
      </c>
      <c r="C4403" s="265" t="s">
        <v>23148</v>
      </c>
      <c r="D4403" s="265" t="s">
        <v>8502</v>
      </c>
      <c r="E4403" s="290" t="s">
        <v>27642</v>
      </c>
    </row>
    <row r="4404" spans="1:5">
      <c r="A4404" s="265" t="str">
        <f t="shared" si="68"/>
        <v>39806</v>
      </c>
      <c r="B4404" s="265">
        <v>39806</v>
      </c>
      <c r="C4404" s="265" t="s">
        <v>23150</v>
      </c>
      <c r="D4404" s="265" t="s">
        <v>8502</v>
      </c>
      <c r="E4404" s="290" t="s">
        <v>27643</v>
      </c>
    </row>
    <row r="4405" spans="1:5">
      <c r="A4405" s="265" t="str">
        <f t="shared" si="68"/>
        <v>39807</v>
      </c>
      <c r="B4405" s="265">
        <v>39807</v>
      </c>
      <c r="C4405" s="265" t="s">
        <v>23152</v>
      </c>
      <c r="D4405" s="265" t="s">
        <v>8502</v>
      </c>
      <c r="E4405" s="290" t="s">
        <v>27644</v>
      </c>
    </row>
    <row r="4406" spans="1:5">
      <c r="A4406" s="265" t="str">
        <f t="shared" si="68"/>
        <v>39808</v>
      </c>
      <c r="B4406" s="265">
        <v>39808</v>
      </c>
      <c r="C4406" s="265" t="s">
        <v>20113</v>
      </c>
      <c r="D4406" s="265" t="s">
        <v>8502</v>
      </c>
      <c r="E4406" s="290" t="s">
        <v>27645</v>
      </c>
    </row>
    <row r="4407" spans="1:5">
      <c r="A4407" s="265" t="str">
        <f t="shared" si="68"/>
        <v>39809</v>
      </c>
      <c r="B4407" s="265">
        <v>39809</v>
      </c>
      <c r="C4407" s="265" t="s">
        <v>20115</v>
      </c>
      <c r="D4407" s="265" t="s">
        <v>8502</v>
      </c>
      <c r="E4407" s="290" t="s">
        <v>27646</v>
      </c>
    </row>
    <row r="4408" spans="1:5">
      <c r="A4408" s="265" t="str">
        <f t="shared" si="68"/>
        <v>39810</v>
      </c>
      <c r="B4408" s="265">
        <v>39810</v>
      </c>
      <c r="C4408" s="265" t="s">
        <v>20070</v>
      </c>
      <c r="D4408" s="265" t="s">
        <v>8502</v>
      </c>
      <c r="E4408" s="290" t="s">
        <v>27647</v>
      </c>
    </row>
    <row r="4409" spans="1:5">
      <c r="A4409" s="265" t="str">
        <f t="shared" si="68"/>
        <v>39811</v>
      </c>
      <c r="B4409" s="265">
        <v>39811</v>
      </c>
      <c r="C4409" s="265" t="s">
        <v>20071</v>
      </c>
      <c r="D4409" s="265" t="s">
        <v>8502</v>
      </c>
      <c r="E4409" s="290" t="s">
        <v>18009</v>
      </c>
    </row>
    <row r="4410" spans="1:5">
      <c r="A4410" s="265" t="str">
        <f t="shared" si="68"/>
        <v>39812</v>
      </c>
      <c r="B4410" s="265">
        <v>39812</v>
      </c>
      <c r="C4410" s="265" t="s">
        <v>20072</v>
      </c>
      <c r="D4410" s="265" t="s">
        <v>8502</v>
      </c>
      <c r="E4410" s="290" t="s">
        <v>25649</v>
      </c>
    </row>
    <row r="4411" spans="1:5">
      <c r="A4411" s="265" t="str">
        <f t="shared" si="68"/>
        <v>39813</v>
      </c>
      <c r="B4411" s="265">
        <v>39813</v>
      </c>
      <c r="C4411" s="265" t="s">
        <v>22411</v>
      </c>
      <c r="D4411" s="265" t="s">
        <v>8502</v>
      </c>
      <c r="E4411" s="290" t="s">
        <v>27648</v>
      </c>
    </row>
    <row r="4412" spans="1:5">
      <c r="A4412" s="265" t="str">
        <f t="shared" si="68"/>
        <v>39826</v>
      </c>
      <c r="B4412" s="265">
        <v>39826</v>
      </c>
      <c r="C4412" s="265" t="s">
        <v>19402</v>
      </c>
      <c r="D4412" s="265" t="s">
        <v>8502</v>
      </c>
      <c r="E4412" s="290" t="s">
        <v>27649</v>
      </c>
    </row>
    <row r="4413" spans="1:5">
      <c r="A4413" s="265" t="str">
        <f t="shared" si="68"/>
        <v>39828</v>
      </c>
      <c r="B4413" s="265">
        <v>39828</v>
      </c>
      <c r="C4413" s="265" t="s">
        <v>23108</v>
      </c>
      <c r="D4413" s="265" t="s">
        <v>8502</v>
      </c>
      <c r="E4413" s="290" t="s">
        <v>27650</v>
      </c>
    </row>
    <row r="4414" spans="1:5">
      <c r="A4414" s="265" t="str">
        <f t="shared" si="68"/>
        <v>39829</v>
      </c>
      <c r="B4414" s="265">
        <v>39829</v>
      </c>
      <c r="C4414" s="265" t="s">
        <v>23293</v>
      </c>
      <c r="D4414" s="265" t="s">
        <v>8510</v>
      </c>
      <c r="E4414" s="290" t="s">
        <v>16415</v>
      </c>
    </row>
    <row r="4415" spans="1:5">
      <c r="A4415" s="265" t="str">
        <f t="shared" si="68"/>
        <v>39830</v>
      </c>
      <c r="B4415" s="265">
        <v>39830</v>
      </c>
      <c r="C4415" s="265" t="s">
        <v>21604</v>
      </c>
      <c r="D4415" s="265" t="s">
        <v>8669</v>
      </c>
      <c r="E4415" s="290" t="s">
        <v>27651</v>
      </c>
    </row>
    <row r="4416" spans="1:5">
      <c r="A4416" s="265" t="str">
        <f t="shared" si="68"/>
        <v>39831</v>
      </c>
      <c r="B4416" s="265">
        <v>39831</v>
      </c>
      <c r="C4416" s="265" t="s">
        <v>21602</v>
      </c>
      <c r="D4416" s="265" t="s">
        <v>8669</v>
      </c>
      <c r="E4416" s="290" t="s">
        <v>27652</v>
      </c>
    </row>
    <row r="4417" spans="1:5">
      <c r="A4417" s="265" t="str">
        <f t="shared" si="68"/>
        <v>39833</v>
      </c>
      <c r="B4417" s="265">
        <v>39833</v>
      </c>
      <c r="C4417" s="265" t="s">
        <v>22049</v>
      </c>
      <c r="D4417" s="265" t="s">
        <v>8504</v>
      </c>
      <c r="E4417" s="290" t="s">
        <v>24618</v>
      </c>
    </row>
    <row r="4418" spans="1:5">
      <c r="A4418" s="265" t="str">
        <f t="shared" si="68"/>
        <v>39836</v>
      </c>
      <c r="B4418" s="265">
        <v>39836</v>
      </c>
      <c r="C4418" s="265" t="s">
        <v>21603</v>
      </c>
      <c r="D4418" s="265" t="s">
        <v>8669</v>
      </c>
      <c r="E4418" s="290" t="s">
        <v>27653</v>
      </c>
    </row>
    <row r="4419" spans="1:5">
      <c r="A4419" s="265" t="str">
        <f t="shared" ref="A4419:A4482" si="69">IF(ISERROR(SEARCH("/",B4419)=6),TRIM(CLEAN(B4419)),IF(SEARCH("/",B4419)=6,IF(LEN(TRIM(CLEAN(B4419)))=7,LEFT(TRIM(CLEAN(B4419)),6)&amp;"00"&amp;RIGHT(TRIM(CLEAN(B4419)),1),LEFT(TRIM(CLEAN(B4419)),6)&amp;"0"&amp;RIGHT(TRIM(CLEAN(B4419)),2)),TRIM(CLEAN(B4419))))</f>
        <v>39837</v>
      </c>
      <c r="B4419" s="265">
        <v>39837</v>
      </c>
      <c r="C4419" s="265" t="s">
        <v>19583</v>
      </c>
      <c r="D4419" s="265" t="s">
        <v>8669</v>
      </c>
      <c r="E4419" s="290" t="s">
        <v>27654</v>
      </c>
    </row>
    <row r="4420" spans="1:5">
      <c r="A4420" s="265" t="str">
        <f t="shared" si="69"/>
        <v>39848</v>
      </c>
      <c r="B4420" s="265">
        <v>39848</v>
      </c>
      <c r="C4420" s="265" t="s">
        <v>24030</v>
      </c>
      <c r="D4420" s="265" t="s">
        <v>8510</v>
      </c>
      <c r="E4420" s="290" t="s">
        <v>9284</v>
      </c>
    </row>
    <row r="4421" spans="1:5">
      <c r="A4421" s="265" t="str">
        <f t="shared" si="69"/>
        <v>39849</v>
      </c>
      <c r="B4421" s="265">
        <v>39849</v>
      </c>
      <c r="C4421" s="265" t="s">
        <v>20440</v>
      </c>
      <c r="D4421" s="265" t="s">
        <v>8591</v>
      </c>
      <c r="E4421" s="290" t="s">
        <v>27655</v>
      </c>
    </row>
    <row r="4422" spans="1:5">
      <c r="A4422" s="265" t="str">
        <f t="shared" si="69"/>
        <v>39853</v>
      </c>
      <c r="B4422" s="265">
        <v>39853</v>
      </c>
      <c r="C4422" s="265" t="s">
        <v>24128</v>
      </c>
      <c r="D4422" s="265" t="s">
        <v>8510</v>
      </c>
      <c r="E4422" s="290" t="s">
        <v>18563</v>
      </c>
    </row>
    <row r="4423" spans="1:5">
      <c r="A4423" s="265" t="str">
        <f t="shared" si="69"/>
        <v>39854</v>
      </c>
      <c r="B4423" s="265">
        <v>39854</v>
      </c>
      <c r="C4423" s="265" t="s">
        <v>24125</v>
      </c>
      <c r="D4423" s="265" t="s">
        <v>8510</v>
      </c>
      <c r="E4423" s="290" t="s">
        <v>27656</v>
      </c>
    </row>
    <row r="4424" spans="1:5">
      <c r="A4424" s="265" t="str">
        <f t="shared" si="69"/>
        <v>39855</v>
      </c>
      <c r="B4424" s="265">
        <v>39855</v>
      </c>
      <c r="C4424" s="265" t="s">
        <v>22273</v>
      </c>
      <c r="D4424" s="265" t="s">
        <v>8502</v>
      </c>
      <c r="E4424" s="290" t="s">
        <v>19098</v>
      </c>
    </row>
    <row r="4425" spans="1:5">
      <c r="A4425" s="265" t="str">
        <f t="shared" si="69"/>
        <v>39856</v>
      </c>
      <c r="B4425" s="265">
        <v>39856</v>
      </c>
      <c r="C4425" s="265" t="s">
        <v>22274</v>
      </c>
      <c r="D4425" s="265" t="s">
        <v>8502</v>
      </c>
      <c r="E4425" s="290" t="s">
        <v>16398</v>
      </c>
    </row>
    <row r="4426" spans="1:5">
      <c r="A4426" s="265" t="str">
        <f t="shared" si="69"/>
        <v>39857</v>
      </c>
      <c r="B4426" s="265">
        <v>39857</v>
      </c>
      <c r="C4426" s="265" t="s">
        <v>22275</v>
      </c>
      <c r="D4426" s="265" t="s">
        <v>8502</v>
      </c>
      <c r="E4426" s="290" t="s">
        <v>16642</v>
      </c>
    </row>
    <row r="4427" spans="1:5">
      <c r="A4427" s="265" t="str">
        <f t="shared" si="69"/>
        <v>39858</v>
      </c>
      <c r="B4427" s="265">
        <v>39858</v>
      </c>
      <c r="C4427" s="265" t="s">
        <v>22276</v>
      </c>
      <c r="D4427" s="265" t="s">
        <v>8502</v>
      </c>
      <c r="E4427" s="290" t="s">
        <v>25537</v>
      </c>
    </row>
    <row r="4428" spans="1:5">
      <c r="A4428" s="265" t="str">
        <f t="shared" si="69"/>
        <v>39859</v>
      </c>
      <c r="B4428" s="265">
        <v>39859</v>
      </c>
      <c r="C4428" s="265" t="s">
        <v>22277</v>
      </c>
      <c r="D4428" s="265" t="s">
        <v>8502</v>
      </c>
      <c r="E4428" s="290" t="s">
        <v>25323</v>
      </c>
    </row>
    <row r="4429" spans="1:5">
      <c r="A4429" s="265" t="str">
        <f t="shared" si="69"/>
        <v>39860</v>
      </c>
      <c r="B4429" s="265">
        <v>39860</v>
      </c>
      <c r="C4429" s="265" t="s">
        <v>22278</v>
      </c>
      <c r="D4429" s="265" t="s">
        <v>8502</v>
      </c>
      <c r="E4429" s="290" t="s">
        <v>27657</v>
      </c>
    </row>
    <row r="4430" spans="1:5">
      <c r="A4430" s="265" t="str">
        <f t="shared" si="69"/>
        <v>39861</v>
      </c>
      <c r="B4430" s="265">
        <v>39861</v>
      </c>
      <c r="C4430" s="265" t="s">
        <v>22279</v>
      </c>
      <c r="D4430" s="265" t="s">
        <v>8502</v>
      </c>
      <c r="E4430" s="290" t="s">
        <v>26838</v>
      </c>
    </row>
    <row r="4431" spans="1:5">
      <c r="A4431" s="265" t="str">
        <f t="shared" si="69"/>
        <v>39862</v>
      </c>
      <c r="B4431" s="265">
        <v>39862</v>
      </c>
      <c r="C4431" s="265" t="s">
        <v>20534</v>
      </c>
      <c r="D4431" s="265" t="s">
        <v>8502</v>
      </c>
      <c r="E4431" s="290" t="s">
        <v>9507</v>
      </c>
    </row>
    <row r="4432" spans="1:5">
      <c r="A4432" s="265" t="str">
        <f t="shared" si="69"/>
        <v>39863</v>
      </c>
      <c r="B4432" s="265">
        <v>39863</v>
      </c>
      <c r="C4432" s="265" t="s">
        <v>20535</v>
      </c>
      <c r="D4432" s="265" t="s">
        <v>8502</v>
      </c>
      <c r="E4432" s="290" t="s">
        <v>17613</v>
      </c>
    </row>
    <row r="4433" spans="1:5">
      <c r="A4433" s="265" t="str">
        <f t="shared" si="69"/>
        <v>39864</v>
      </c>
      <c r="B4433" s="265">
        <v>39864</v>
      </c>
      <c r="C4433" s="265" t="s">
        <v>20536</v>
      </c>
      <c r="D4433" s="265" t="s">
        <v>8502</v>
      </c>
      <c r="E4433" s="290" t="s">
        <v>17693</v>
      </c>
    </row>
    <row r="4434" spans="1:5">
      <c r="A4434" s="265" t="str">
        <f t="shared" si="69"/>
        <v>39865</v>
      </c>
      <c r="B4434" s="265">
        <v>39865</v>
      </c>
      <c r="C4434" s="265" t="s">
        <v>20537</v>
      </c>
      <c r="D4434" s="265" t="s">
        <v>8502</v>
      </c>
      <c r="E4434" s="290" t="s">
        <v>26842</v>
      </c>
    </row>
    <row r="4435" spans="1:5">
      <c r="A4435" s="265" t="str">
        <f t="shared" si="69"/>
        <v>39866</v>
      </c>
      <c r="B4435" s="265">
        <v>39866</v>
      </c>
      <c r="C4435" s="265" t="s">
        <v>20799</v>
      </c>
      <c r="D4435" s="265" t="s">
        <v>8502</v>
      </c>
      <c r="E4435" s="290" t="s">
        <v>25028</v>
      </c>
    </row>
    <row r="4436" spans="1:5">
      <c r="A4436" s="265" t="str">
        <f t="shared" si="69"/>
        <v>39867</v>
      </c>
      <c r="B4436" s="265">
        <v>39867</v>
      </c>
      <c r="C4436" s="265" t="s">
        <v>20800</v>
      </c>
      <c r="D4436" s="265" t="s">
        <v>8502</v>
      </c>
      <c r="E4436" s="290" t="s">
        <v>25566</v>
      </c>
    </row>
    <row r="4437" spans="1:5">
      <c r="A4437" s="265" t="str">
        <f t="shared" si="69"/>
        <v>39868</v>
      </c>
      <c r="B4437" s="265">
        <v>39868</v>
      </c>
      <c r="C4437" s="265" t="s">
        <v>20801</v>
      </c>
      <c r="D4437" s="265" t="s">
        <v>8502</v>
      </c>
      <c r="E4437" s="290" t="s">
        <v>24785</v>
      </c>
    </row>
    <row r="4438" spans="1:5">
      <c r="A4438" s="265" t="str">
        <f t="shared" si="69"/>
        <v>39869</v>
      </c>
      <c r="B4438" s="265">
        <v>39869</v>
      </c>
      <c r="C4438" s="265" t="s">
        <v>20666</v>
      </c>
      <c r="D4438" s="265" t="s">
        <v>8502</v>
      </c>
      <c r="E4438" s="290" t="s">
        <v>17629</v>
      </c>
    </row>
    <row r="4439" spans="1:5">
      <c r="A4439" s="265" t="str">
        <f t="shared" si="69"/>
        <v>39870</v>
      </c>
      <c r="B4439" s="265">
        <v>39870</v>
      </c>
      <c r="C4439" s="265" t="s">
        <v>20667</v>
      </c>
      <c r="D4439" s="265" t="s">
        <v>8502</v>
      </c>
      <c r="E4439" s="290" t="s">
        <v>16624</v>
      </c>
    </row>
    <row r="4440" spans="1:5">
      <c r="A4440" s="265" t="str">
        <f t="shared" si="69"/>
        <v>39871</v>
      </c>
      <c r="B4440" s="265">
        <v>39871</v>
      </c>
      <c r="C4440" s="265" t="s">
        <v>20668</v>
      </c>
      <c r="D4440" s="265" t="s">
        <v>8502</v>
      </c>
      <c r="E4440" s="290" t="s">
        <v>21490</v>
      </c>
    </row>
    <row r="4441" spans="1:5">
      <c r="A4441" s="265" t="str">
        <f t="shared" si="69"/>
        <v>39872</v>
      </c>
      <c r="B4441" s="265">
        <v>39872</v>
      </c>
      <c r="C4441" s="265" t="s">
        <v>21905</v>
      </c>
      <c r="D4441" s="265" t="s">
        <v>8502</v>
      </c>
      <c r="E4441" s="290" t="s">
        <v>27658</v>
      </c>
    </row>
    <row r="4442" spans="1:5">
      <c r="A4442" s="265" t="str">
        <f t="shared" si="69"/>
        <v>39873</v>
      </c>
      <c r="B4442" s="265">
        <v>39873</v>
      </c>
      <c r="C4442" s="265" t="s">
        <v>21906</v>
      </c>
      <c r="D4442" s="265" t="s">
        <v>8502</v>
      </c>
      <c r="E4442" s="290" t="s">
        <v>27659</v>
      </c>
    </row>
    <row r="4443" spans="1:5">
      <c r="A4443" s="265" t="str">
        <f t="shared" si="69"/>
        <v>39874</v>
      </c>
      <c r="B4443" s="265">
        <v>39874</v>
      </c>
      <c r="C4443" s="265" t="s">
        <v>21907</v>
      </c>
      <c r="D4443" s="265" t="s">
        <v>8502</v>
      </c>
      <c r="E4443" s="290" t="s">
        <v>27660</v>
      </c>
    </row>
    <row r="4444" spans="1:5">
      <c r="A4444" s="265" t="str">
        <f t="shared" si="69"/>
        <v>39875</v>
      </c>
      <c r="B4444" s="265">
        <v>39875</v>
      </c>
      <c r="C4444" s="265" t="s">
        <v>21901</v>
      </c>
      <c r="D4444" s="265" t="s">
        <v>8502</v>
      </c>
      <c r="E4444" s="290" t="s">
        <v>27661</v>
      </c>
    </row>
    <row r="4445" spans="1:5">
      <c r="A4445" s="265" t="str">
        <f t="shared" si="69"/>
        <v>39876</v>
      </c>
      <c r="B4445" s="265">
        <v>39876</v>
      </c>
      <c r="C4445" s="265" t="s">
        <v>21902</v>
      </c>
      <c r="D4445" s="265" t="s">
        <v>8502</v>
      </c>
      <c r="E4445" s="290" t="s">
        <v>27662</v>
      </c>
    </row>
    <row r="4446" spans="1:5">
      <c r="A4446" s="265" t="str">
        <f t="shared" si="69"/>
        <v>39877</v>
      </c>
      <c r="B4446" s="265">
        <v>39877</v>
      </c>
      <c r="C4446" s="265" t="s">
        <v>21903</v>
      </c>
      <c r="D4446" s="265" t="s">
        <v>8502</v>
      </c>
      <c r="E4446" s="290" t="s">
        <v>27663</v>
      </c>
    </row>
    <row r="4447" spans="1:5">
      <c r="A4447" s="265" t="str">
        <f t="shared" si="69"/>
        <v>39878</v>
      </c>
      <c r="B4447" s="265">
        <v>39878</v>
      </c>
      <c r="C4447" s="265" t="s">
        <v>21904</v>
      </c>
      <c r="D4447" s="265" t="s">
        <v>8502</v>
      </c>
      <c r="E4447" s="290" t="s">
        <v>27664</v>
      </c>
    </row>
    <row r="4448" spans="1:5">
      <c r="A4448" s="265" t="str">
        <f t="shared" si="69"/>
        <v>39879</v>
      </c>
      <c r="B4448" s="265">
        <v>39879</v>
      </c>
      <c r="C4448" s="265" t="s">
        <v>20879</v>
      </c>
      <c r="D4448" s="265" t="s">
        <v>8502</v>
      </c>
      <c r="E4448" s="290" t="s">
        <v>14135</v>
      </c>
    </row>
    <row r="4449" spans="1:5">
      <c r="A4449" s="265" t="str">
        <f t="shared" si="69"/>
        <v>39880</v>
      </c>
      <c r="B4449" s="265">
        <v>39880</v>
      </c>
      <c r="C4449" s="265" t="s">
        <v>20880</v>
      </c>
      <c r="D4449" s="265" t="s">
        <v>8502</v>
      </c>
      <c r="E4449" s="290" t="s">
        <v>16352</v>
      </c>
    </row>
    <row r="4450" spans="1:5">
      <c r="A4450" s="265" t="str">
        <f t="shared" si="69"/>
        <v>39881</v>
      </c>
      <c r="B4450" s="265">
        <v>39881</v>
      </c>
      <c r="C4450" s="265" t="s">
        <v>20881</v>
      </c>
      <c r="D4450" s="265" t="s">
        <v>8502</v>
      </c>
      <c r="E4450" s="290" t="s">
        <v>25302</v>
      </c>
    </row>
    <row r="4451" spans="1:5">
      <c r="A4451" s="265" t="str">
        <f t="shared" si="69"/>
        <v>39882</v>
      </c>
      <c r="B4451" s="265">
        <v>39882</v>
      </c>
      <c r="C4451" s="265" t="s">
        <v>20882</v>
      </c>
      <c r="D4451" s="265" t="s">
        <v>8502</v>
      </c>
      <c r="E4451" s="290" t="s">
        <v>27665</v>
      </c>
    </row>
    <row r="4452" spans="1:5">
      <c r="A4452" s="265" t="str">
        <f t="shared" si="69"/>
        <v>39883</v>
      </c>
      <c r="B4452" s="265">
        <v>39883</v>
      </c>
      <c r="C4452" s="265" t="s">
        <v>20883</v>
      </c>
      <c r="D4452" s="265" t="s">
        <v>8502</v>
      </c>
      <c r="E4452" s="290" t="s">
        <v>27666</v>
      </c>
    </row>
    <row r="4453" spans="1:5">
      <c r="A4453" s="265" t="str">
        <f t="shared" si="69"/>
        <v>39884</v>
      </c>
      <c r="B4453" s="265">
        <v>39884</v>
      </c>
      <c r="C4453" s="265" t="s">
        <v>20884</v>
      </c>
      <c r="D4453" s="265" t="s">
        <v>8502</v>
      </c>
      <c r="E4453" s="290" t="s">
        <v>27667</v>
      </c>
    </row>
    <row r="4454" spans="1:5">
      <c r="A4454" s="265" t="str">
        <f t="shared" si="69"/>
        <v>39885</v>
      </c>
      <c r="B4454" s="265">
        <v>39885</v>
      </c>
      <c r="C4454" s="265" t="s">
        <v>20885</v>
      </c>
      <c r="D4454" s="265" t="s">
        <v>8502</v>
      </c>
      <c r="E4454" s="290" t="s">
        <v>27668</v>
      </c>
    </row>
    <row r="4455" spans="1:5">
      <c r="A4455" s="265" t="str">
        <f t="shared" si="69"/>
        <v>39886</v>
      </c>
      <c r="B4455" s="265">
        <v>39886</v>
      </c>
      <c r="C4455" s="265" t="s">
        <v>19707</v>
      </c>
      <c r="D4455" s="265" t="s">
        <v>8502</v>
      </c>
      <c r="E4455" s="290" t="s">
        <v>8966</v>
      </c>
    </row>
    <row r="4456" spans="1:5">
      <c r="A4456" s="265" t="str">
        <f t="shared" si="69"/>
        <v>39887</v>
      </c>
      <c r="B4456" s="265">
        <v>39887</v>
      </c>
      <c r="C4456" s="265" t="s">
        <v>19708</v>
      </c>
      <c r="D4456" s="265" t="s">
        <v>8502</v>
      </c>
      <c r="E4456" s="290" t="s">
        <v>12584</v>
      </c>
    </row>
    <row r="4457" spans="1:5">
      <c r="A4457" s="265" t="str">
        <f t="shared" si="69"/>
        <v>39888</v>
      </c>
      <c r="B4457" s="265">
        <v>39888</v>
      </c>
      <c r="C4457" s="265" t="s">
        <v>19709</v>
      </c>
      <c r="D4457" s="265" t="s">
        <v>8502</v>
      </c>
      <c r="E4457" s="290" t="s">
        <v>10098</v>
      </c>
    </row>
    <row r="4458" spans="1:5">
      <c r="A4458" s="265" t="str">
        <f t="shared" si="69"/>
        <v>39890</v>
      </c>
      <c r="B4458" s="265">
        <v>39890</v>
      </c>
      <c r="C4458" s="265" t="s">
        <v>19710</v>
      </c>
      <c r="D4458" s="265" t="s">
        <v>8502</v>
      </c>
      <c r="E4458" s="290" t="s">
        <v>25036</v>
      </c>
    </row>
    <row r="4459" spans="1:5">
      <c r="A4459" s="265" t="str">
        <f t="shared" si="69"/>
        <v>39891</v>
      </c>
      <c r="B4459" s="265">
        <v>39891</v>
      </c>
      <c r="C4459" s="265" t="s">
        <v>19711</v>
      </c>
      <c r="D4459" s="265" t="s">
        <v>8502</v>
      </c>
      <c r="E4459" s="290" t="s">
        <v>18983</v>
      </c>
    </row>
    <row r="4460" spans="1:5">
      <c r="A4460" s="265" t="str">
        <f t="shared" si="69"/>
        <v>39892</v>
      </c>
      <c r="B4460" s="265">
        <v>39892</v>
      </c>
      <c r="C4460" s="265" t="s">
        <v>19712</v>
      </c>
      <c r="D4460" s="265" t="s">
        <v>8502</v>
      </c>
      <c r="E4460" s="290" t="s">
        <v>27669</v>
      </c>
    </row>
    <row r="4461" spans="1:5">
      <c r="A4461" s="265" t="str">
        <f t="shared" si="69"/>
        <v>39895</v>
      </c>
      <c r="B4461" s="265">
        <v>39895</v>
      </c>
      <c r="C4461" s="265" t="s">
        <v>23640</v>
      </c>
      <c r="D4461" s="265" t="s">
        <v>8502</v>
      </c>
      <c r="E4461" s="290" t="s">
        <v>18911</v>
      </c>
    </row>
    <row r="4462" spans="1:5">
      <c r="A4462" s="265" t="str">
        <f t="shared" si="69"/>
        <v>39896</v>
      </c>
      <c r="B4462" s="265">
        <v>39896</v>
      </c>
      <c r="C4462" s="265" t="s">
        <v>23641</v>
      </c>
      <c r="D4462" s="265" t="s">
        <v>8502</v>
      </c>
      <c r="E4462" s="290" t="s">
        <v>25321</v>
      </c>
    </row>
    <row r="4463" spans="1:5">
      <c r="A4463" s="265" t="str">
        <f t="shared" si="69"/>
        <v>39897</v>
      </c>
      <c r="B4463" s="265">
        <v>39897</v>
      </c>
      <c r="C4463" s="265" t="s">
        <v>22769</v>
      </c>
      <c r="D4463" s="265" t="s">
        <v>8502</v>
      </c>
      <c r="E4463" s="290" t="s">
        <v>27670</v>
      </c>
    </row>
    <row r="4464" spans="1:5">
      <c r="A4464" s="265" t="str">
        <f t="shared" si="69"/>
        <v>39914</v>
      </c>
      <c r="B4464" s="265">
        <v>39914</v>
      </c>
      <c r="C4464" s="265" t="s">
        <v>23392</v>
      </c>
      <c r="D4464" s="265" t="s">
        <v>8506</v>
      </c>
      <c r="E4464" s="290" t="s">
        <v>27671</v>
      </c>
    </row>
    <row r="4465" spans="1:5">
      <c r="A4465" s="265" t="str">
        <f t="shared" si="69"/>
        <v>39917</v>
      </c>
      <c r="B4465" s="265">
        <v>39917</v>
      </c>
      <c r="C4465" s="265" t="s">
        <v>19689</v>
      </c>
      <c r="D4465" s="265" t="s">
        <v>8502</v>
      </c>
      <c r="E4465" s="290" t="s">
        <v>27672</v>
      </c>
    </row>
    <row r="4466" spans="1:5">
      <c r="A4466" s="265" t="str">
        <f t="shared" si="69"/>
        <v>39919</v>
      </c>
      <c r="B4466" s="265">
        <v>39919</v>
      </c>
      <c r="C4466" s="265" t="s">
        <v>22520</v>
      </c>
      <c r="D4466" s="265" t="s">
        <v>8502</v>
      </c>
      <c r="E4466" s="290" t="s">
        <v>27673</v>
      </c>
    </row>
    <row r="4467" spans="1:5">
      <c r="A4467" s="265" t="str">
        <f t="shared" si="69"/>
        <v>39920</v>
      </c>
      <c r="B4467" s="265">
        <v>39920</v>
      </c>
      <c r="C4467" s="265" t="s">
        <v>19788</v>
      </c>
      <c r="D4467" s="265" t="s">
        <v>8502</v>
      </c>
      <c r="E4467" s="290" t="s">
        <v>13004</v>
      </c>
    </row>
    <row r="4468" spans="1:5">
      <c r="A4468" s="265" t="str">
        <f t="shared" si="69"/>
        <v>39925</v>
      </c>
      <c r="B4468" s="265">
        <v>39925</v>
      </c>
      <c r="C4468" s="265" t="s">
        <v>19664</v>
      </c>
      <c r="D4468" s="265" t="s">
        <v>8502</v>
      </c>
      <c r="E4468" s="290" t="s">
        <v>27674</v>
      </c>
    </row>
    <row r="4469" spans="1:5">
      <c r="A4469" s="265" t="str">
        <f t="shared" si="69"/>
        <v>39961</v>
      </c>
      <c r="B4469" s="265">
        <v>39961</v>
      </c>
      <c r="C4469" s="265" t="s">
        <v>23385</v>
      </c>
      <c r="D4469" s="265" t="s">
        <v>8502</v>
      </c>
      <c r="E4469" s="290" t="s">
        <v>16982</v>
      </c>
    </row>
    <row r="4470" spans="1:5">
      <c r="A4470" s="265" t="str">
        <f t="shared" si="69"/>
        <v>39995</v>
      </c>
      <c r="B4470" s="265">
        <v>39995</v>
      </c>
      <c r="C4470" s="265" t="s">
        <v>22987</v>
      </c>
      <c r="D4470" s="265" t="s">
        <v>8591</v>
      </c>
      <c r="E4470" s="290" t="s">
        <v>27675</v>
      </c>
    </row>
    <row r="4471" spans="1:5">
      <c r="A4471" s="265" t="str">
        <f t="shared" si="69"/>
        <v>39996</v>
      </c>
      <c r="B4471" s="265">
        <v>39996</v>
      </c>
      <c r="C4471" s="265" t="s">
        <v>24558</v>
      </c>
      <c r="D4471" s="265" t="s">
        <v>8510</v>
      </c>
      <c r="E4471" s="290" t="s">
        <v>25095</v>
      </c>
    </row>
    <row r="4472" spans="1:5">
      <c r="A4472" s="265" t="str">
        <f t="shared" si="69"/>
        <v>39997</v>
      </c>
      <c r="B4472" s="265">
        <v>39997</v>
      </c>
      <c r="C4472" s="265" t="s">
        <v>23001</v>
      </c>
      <c r="D4472" s="265" t="s">
        <v>8502</v>
      </c>
      <c r="E4472" s="290" t="s">
        <v>10014</v>
      </c>
    </row>
    <row r="4473" spans="1:5">
      <c r="A4473" s="265" t="str">
        <f t="shared" si="69"/>
        <v>40269</v>
      </c>
      <c r="B4473" s="265">
        <v>40269</v>
      </c>
      <c r="C4473" s="265" t="s">
        <v>23370</v>
      </c>
      <c r="D4473" s="265" t="s">
        <v>8502</v>
      </c>
      <c r="E4473" s="290" t="s">
        <v>27676</v>
      </c>
    </row>
    <row r="4474" spans="1:5">
      <c r="A4474" s="265" t="str">
        <f t="shared" si="69"/>
        <v>40270</v>
      </c>
      <c r="B4474" s="265">
        <v>40270</v>
      </c>
      <c r="C4474" s="265" t="s">
        <v>24603</v>
      </c>
      <c r="D4474" s="265" t="s">
        <v>8510</v>
      </c>
      <c r="E4474" s="290" t="s">
        <v>27677</v>
      </c>
    </row>
    <row r="4475" spans="1:5">
      <c r="A4475" s="265" t="str">
        <f t="shared" si="69"/>
        <v>40271</v>
      </c>
      <c r="B4475" s="265">
        <v>40271</v>
      </c>
      <c r="C4475" s="265" t="s">
        <v>22033</v>
      </c>
      <c r="D4475" s="265" t="s">
        <v>8593</v>
      </c>
      <c r="E4475" s="290" t="s">
        <v>11755</v>
      </c>
    </row>
    <row r="4476" spans="1:5">
      <c r="A4476" s="265" t="str">
        <f t="shared" si="69"/>
        <v>40275</v>
      </c>
      <c r="B4476" s="265">
        <v>40275</v>
      </c>
      <c r="C4476" s="265" t="s">
        <v>22053</v>
      </c>
      <c r="D4476" s="265" t="s">
        <v>8593</v>
      </c>
      <c r="E4476" s="290" t="s">
        <v>9482</v>
      </c>
    </row>
    <row r="4477" spans="1:5">
      <c r="A4477" s="265" t="str">
        <f t="shared" si="69"/>
        <v>40287</v>
      </c>
      <c r="B4477" s="265">
        <v>40287</v>
      </c>
      <c r="C4477" s="265" t="s">
        <v>22034</v>
      </c>
      <c r="D4477" s="265" t="s">
        <v>8593</v>
      </c>
      <c r="E4477" s="290" t="s">
        <v>9112</v>
      </c>
    </row>
    <row r="4478" spans="1:5">
      <c r="A4478" s="265" t="str">
        <f t="shared" si="69"/>
        <v>40290</v>
      </c>
      <c r="B4478" s="265">
        <v>40290</v>
      </c>
      <c r="C4478" s="265" t="s">
        <v>22045</v>
      </c>
      <c r="D4478" s="265" t="s">
        <v>8593</v>
      </c>
      <c r="E4478" s="290" t="s">
        <v>9308</v>
      </c>
    </row>
    <row r="4479" spans="1:5">
      <c r="A4479" s="265" t="str">
        <f t="shared" si="69"/>
        <v>40291</v>
      </c>
      <c r="B4479" s="265">
        <v>40291</v>
      </c>
      <c r="C4479" s="265" t="s">
        <v>22052</v>
      </c>
      <c r="D4479" s="265" t="s">
        <v>8593</v>
      </c>
      <c r="E4479" s="290" t="s">
        <v>27678</v>
      </c>
    </row>
    <row r="4480" spans="1:5">
      <c r="A4480" s="265" t="str">
        <f t="shared" si="69"/>
        <v>40293</v>
      </c>
      <c r="B4480" s="265">
        <v>40293</v>
      </c>
      <c r="C4480" s="265" t="s">
        <v>22037</v>
      </c>
      <c r="D4480" s="265" t="s">
        <v>8504</v>
      </c>
      <c r="E4480" s="290" t="s">
        <v>10034</v>
      </c>
    </row>
    <row r="4481" spans="1:5">
      <c r="A4481" s="265" t="str">
        <f t="shared" si="69"/>
        <v>40294</v>
      </c>
      <c r="B4481" s="265">
        <v>40294</v>
      </c>
      <c r="C4481" s="265" t="s">
        <v>22038</v>
      </c>
      <c r="D4481" s="265" t="s">
        <v>8504</v>
      </c>
      <c r="E4481" s="290" t="s">
        <v>10742</v>
      </c>
    </row>
    <row r="4482" spans="1:5">
      <c r="A4482" s="265" t="str">
        <f t="shared" si="69"/>
        <v>40304</v>
      </c>
      <c r="B4482" s="265">
        <v>40304</v>
      </c>
      <c r="C4482" s="265" t="s">
        <v>23078</v>
      </c>
      <c r="D4482" s="265" t="s">
        <v>8506</v>
      </c>
      <c r="E4482" s="290" t="s">
        <v>17591</v>
      </c>
    </row>
    <row r="4483" spans="1:5">
      <c r="A4483" s="265" t="str">
        <f t="shared" ref="A4483:A4546" si="70">IF(ISERROR(SEARCH("/",B4483)=6),TRIM(CLEAN(B4483)),IF(SEARCH("/",B4483)=6,IF(LEN(TRIM(CLEAN(B4483)))=7,LEFT(TRIM(CLEAN(B4483)),6)&amp;"00"&amp;RIGHT(TRIM(CLEAN(B4483)),1),LEFT(TRIM(CLEAN(B4483)),6)&amp;"0"&amp;RIGHT(TRIM(CLEAN(B4483)),2)),TRIM(CLEAN(B4483))))</f>
        <v>40329</v>
      </c>
      <c r="B4483" s="265">
        <v>40329</v>
      </c>
      <c r="C4483" s="265" t="s">
        <v>23990</v>
      </c>
      <c r="D4483" s="265" t="s">
        <v>8502</v>
      </c>
      <c r="E4483" s="290" t="s">
        <v>16627</v>
      </c>
    </row>
    <row r="4484" spans="1:5">
      <c r="A4484" s="265" t="str">
        <f t="shared" si="70"/>
        <v>40331</v>
      </c>
      <c r="B4484" s="265">
        <v>40331</v>
      </c>
      <c r="C4484" s="265" t="s">
        <v>19480</v>
      </c>
      <c r="D4484" s="265" t="s">
        <v>8504</v>
      </c>
      <c r="E4484" s="290" t="s">
        <v>8573</v>
      </c>
    </row>
    <row r="4485" spans="1:5">
      <c r="A4485" s="265" t="str">
        <f t="shared" si="70"/>
        <v>40334</v>
      </c>
      <c r="B4485" s="265">
        <v>40334</v>
      </c>
      <c r="C4485" s="265" t="s">
        <v>24171</v>
      </c>
      <c r="D4485" s="265" t="s">
        <v>8510</v>
      </c>
      <c r="E4485" s="290" t="s">
        <v>27679</v>
      </c>
    </row>
    <row r="4486" spans="1:5">
      <c r="A4486" s="265" t="str">
        <f t="shared" si="70"/>
        <v>40335</v>
      </c>
      <c r="B4486" s="265">
        <v>40335</v>
      </c>
      <c r="C4486" s="265" t="s">
        <v>24203</v>
      </c>
      <c r="D4486" s="265" t="s">
        <v>8510</v>
      </c>
      <c r="E4486" s="290" t="s">
        <v>27680</v>
      </c>
    </row>
    <row r="4487" spans="1:5">
      <c r="A4487" s="265" t="str">
        <f t="shared" si="70"/>
        <v>40339</v>
      </c>
      <c r="B4487" s="265">
        <v>40339</v>
      </c>
      <c r="C4487" s="265" t="s">
        <v>22042</v>
      </c>
      <c r="D4487" s="265" t="s">
        <v>8593</v>
      </c>
      <c r="E4487" s="290" t="s">
        <v>9112</v>
      </c>
    </row>
    <row r="4488" spans="1:5">
      <c r="A4488" s="265" t="str">
        <f t="shared" si="70"/>
        <v>40340</v>
      </c>
      <c r="B4488" s="265">
        <v>40340</v>
      </c>
      <c r="C4488" s="265" t="s">
        <v>27681</v>
      </c>
      <c r="D4488" s="265" t="s">
        <v>8502</v>
      </c>
      <c r="E4488" s="290" t="s">
        <v>16471</v>
      </c>
    </row>
    <row r="4489" spans="1:5">
      <c r="A4489" s="265" t="str">
        <f t="shared" si="70"/>
        <v>40341</v>
      </c>
      <c r="B4489" s="265">
        <v>40341</v>
      </c>
      <c r="C4489" s="265" t="s">
        <v>27682</v>
      </c>
      <c r="D4489" s="265" t="s">
        <v>8502</v>
      </c>
      <c r="E4489" s="290" t="s">
        <v>17025</v>
      </c>
    </row>
    <row r="4490" spans="1:5">
      <c r="A4490" s="265" t="str">
        <f t="shared" si="70"/>
        <v>40342</v>
      </c>
      <c r="B4490" s="265">
        <v>40342</v>
      </c>
      <c r="C4490" s="265" t="s">
        <v>27683</v>
      </c>
      <c r="D4490" s="265" t="s">
        <v>8502</v>
      </c>
      <c r="E4490" s="290" t="s">
        <v>25331</v>
      </c>
    </row>
    <row r="4491" spans="1:5">
      <c r="A4491" s="265" t="str">
        <f t="shared" si="70"/>
        <v>40343</v>
      </c>
      <c r="B4491" s="265">
        <v>40343</v>
      </c>
      <c r="C4491" s="265" t="s">
        <v>27684</v>
      </c>
      <c r="D4491" s="265" t="s">
        <v>8502</v>
      </c>
      <c r="E4491" s="290" t="s">
        <v>18182</v>
      </c>
    </row>
    <row r="4492" spans="1:5">
      <c r="A4492" s="265" t="str">
        <f t="shared" si="70"/>
        <v>40344</v>
      </c>
      <c r="B4492" s="265">
        <v>40344</v>
      </c>
      <c r="C4492" s="265" t="s">
        <v>27685</v>
      </c>
      <c r="D4492" s="265" t="s">
        <v>8502</v>
      </c>
      <c r="E4492" s="290" t="s">
        <v>27686</v>
      </c>
    </row>
    <row r="4493" spans="1:5">
      <c r="A4493" s="265" t="str">
        <f t="shared" si="70"/>
        <v>40345</v>
      </c>
      <c r="B4493" s="265">
        <v>40345</v>
      </c>
      <c r="C4493" s="265" t="s">
        <v>27687</v>
      </c>
      <c r="D4493" s="265" t="s">
        <v>8502</v>
      </c>
      <c r="E4493" s="290" t="s">
        <v>27688</v>
      </c>
    </row>
    <row r="4494" spans="1:5">
      <c r="A4494" s="265" t="str">
        <f t="shared" si="70"/>
        <v>40346</v>
      </c>
      <c r="B4494" s="265">
        <v>40346</v>
      </c>
      <c r="C4494" s="265" t="s">
        <v>27689</v>
      </c>
      <c r="D4494" s="265" t="s">
        <v>8502</v>
      </c>
      <c r="E4494" s="290" t="s">
        <v>27690</v>
      </c>
    </row>
    <row r="4495" spans="1:5">
      <c r="A4495" s="265" t="str">
        <f t="shared" si="70"/>
        <v>40347</v>
      </c>
      <c r="B4495" s="265">
        <v>40347</v>
      </c>
      <c r="C4495" s="265" t="s">
        <v>27691</v>
      </c>
      <c r="D4495" s="265" t="s">
        <v>8502</v>
      </c>
      <c r="E4495" s="290" t="s">
        <v>27692</v>
      </c>
    </row>
    <row r="4496" spans="1:5">
      <c r="A4496" s="265" t="str">
        <f t="shared" si="70"/>
        <v>40354</v>
      </c>
      <c r="B4496" s="265">
        <v>40354</v>
      </c>
      <c r="C4496" s="265" t="s">
        <v>22238</v>
      </c>
      <c r="D4496" s="265" t="s">
        <v>8502</v>
      </c>
      <c r="E4496" s="290" t="s">
        <v>9359</v>
      </c>
    </row>
    <row r="4497" spans="1:5">
      <c r="A4497" s="265" t="str">
        <f t="shared" si="70"/>
        <v>40355</v>
      </c>
      <c r="B4497" s="265">
        <v>40355</v>
      </c>
      <c r="C4497" s="265" t="s">
        <v>22205</v>
      </c>
      <c r="D4497" s="265" t="s">
        <v>8502</v>
      </c>
      <c r="E4497" s="290" t="s">
        <v>16106</v>
      </c>
    </row>
    <row r="4498" spans="1:5">
      <c r="A4498" s="265" t="str">
        <f t="shared" si="70"/>
        <v>40356</v>
      </c>
      <c r="B4498" s="265">
        <v>40356</v>
      </c>
      <c r="C4498" s="265" t="s">
        <v>22619</v>
      </c>
      <c r="D4498" s="265" t="s">
        <v>8502</v>
      </c>
      <c r="E4498" s="290" t="s">
        <v>9492</v>
      </c>
    </row>
    <row r="4499" spans="1:5">
      <c r="A4499" s="265" t="str">
        <f t="shared" si="70"/>
        <v>40357</v>
      </c>
      <c r="B4499" s="265">
        <v>40357</v>
      </c>
      <c r="C4499" s="265" t="s">
        <v>22243</v>
      </c>
      <c r="D4499" s="265" t="s">
        <v>8502</v>
      </c>
      <c r="E4499" s="290" t="s">
        <v>26011</v>
      </c>
    </row>
    <row r="4500" spans="1:5">
      <c r="A4500" s="265" t="str">
        <f t="shared" si="70"/>
        <v>40358</v>
      </c>
      <c r="B4500" s="265">
        <v>40358</v>
      </c>
      <c r="C4500" s="265" t="s">
        <v>22208</v>
      </c>
      <c r="D4500" s="265" t="s">
        <v>8502</v>
      </c>
      <c r="E4500" s="290" t="s">
        <v>26011</v>
      </c>
    </row>
    <row r="4501" spans="1:5">
      <c r="A4501" s="265" t="str">
        <f t="shared" si="70"/>
        <v>40359</v>
      </c>
      <c r="B4501" s="265">
        <v>40359</v>
      </c>
      <c r="C4501" s="265" t="s">
        <v>22624</v>
      </c>
      <c r="D4501" s="265" t="s">
        <v>8502</v>
      </c>
      <c r="E4501" s="290" t="s">
        <v>17590</v>
      </c>
    </row>
    <row r="4502" spans="1:5">
      <c r="A4502" s="265" t="str">
        <f t="shared" si="70"/>
        <v>40360</v>
      </c>
      <c r="B4502" s="265">
        <v>40360</v>
      </c>
      <c r="C4502" s="265" t="s">
        <v>22239</v>
      </c>
      <c r="D4502" s="265" t="s">
        <v>8502</v>
      </c>
      <c r="E4502" s="290" t="s">
        <v>16380</v>
      </c>
    </row>
    <row r="4503" spans="1:5">
      <c r="A4503" s="265" t="str">
        <f t="shared" si="70"/>
        <v>40361</v>
      </c>
      <c r="B4503" s="265">
        <v>40361</v>
      </c>
      <c r="C4503" s="265" t="s">
        <v>22207</v>
      </c>
      <c r="D4503" s="265" t="s">
        <v>8502</v>
      </c>
      <c r="E4503" s="290" t="s">
        <v>27693</v>
      </c>
    </row>
    <row r="4504" spans="1:5">
      <c r="A4504" s="265" t="str">
        <f t="shared" si="70"/>
        <v>40362</v>
      </c>
      <c r="B4504" s="265">
        <v>40362</v>
      </c>
      <c r="C4504" s="265" t="s">
        <v>22620</v>
      </c>
      <c r="D4504" s="265" t="s">
        <v>8502</v>
      </c>
      <c r="E4504" s="290" t="s">
        <v>26505</v>
      </c>
    </row>
    <row r="4505" spans="1:5">
      <c r="A4505" s="265" t="str">
        <f t="shared" si="70"/>
        <v>40363</v>
      </c>
      <c r="B4505" s="265">
        <v>40363</v>
      </c>
      <c r="C4505" s="265" t="s">
        <v>22237</v>
      </c>
      <c r="D4505" s="265" t="s">
        <v>8502</v>
      </c>
      <c r="E4505" s="290" t="s">
        <v>17062</v>
      </c>
    </row>
    <row r="4506" spans="1:5">
      <c r="A4506" s="265" t="str">
        <f t="shared" si="70"/>
        <v>40364</v>
      </c>
      <c r="B4506" s="265">
        <v>40364</v>
      </c>
      <c r="C4506" s="265" t="s">
        <v>22206</v>
      </c>
      <c r="D4506" s="265" t="s">
        <v>8502</v>
      </c>
      <c r="E4506" s="290" t="s">
        <v>27694</v>
      </c>
    </row>
    <row r="4507" spans="1:5">
      <c r="A4507" s="265" t="str">
        <f t="shared" si="70"/>
        <v>40365</v>
      </c>
      <c r="B4507" s="265">
        <v>40365</v>
      </c>
      <c r="C4507" s="265" t="s">
        <v>22617</v>
      </c>
      <c r="D4507" s="265" t="s">
        <v>8502</v>
      </c>
      <c r="E4507" s="290" t="s">
        <v>18959</v>
      </c>
    </row>
    <row r="4508" spans="1:5">
      <c r="A4508" s="265" t="str">
        <f t="shared" si="70"/>
        <v>40366</v>
      </c>
      <c r="B4508" s="265">
        <v>40366</v>
      </c>
      <c r="C4508" s="265" t="s">
        <v>22235</v>
      </c>
      <c r="D4508" s="265" t="s">
        <v>8502</v>
      </c>
      <c r="E4508" s="290" t="s">
        <v>18104</v>
      </c>
    </row>
    <row r="4509" spans="1:5">
      <c r="A4509" s="265" t="str">
        <f t="shared" si="70"/>
        <v>40367</v>
      </c>
      <c r="B4509" s="265">
        <v>40367</v>
      </c>
      <c r="C4509" s="265" t="s">
        <v>22210</v>
      </c>
      <c r="D4509" s="265" t="s">
        <v>8502</v>
      </c>
      <c r="E4509" s="290" t="s">
        <v>25007</v>
      </c>
    </row>
    <row r="4510" spans="1:5">
      <c r="A4510" s="265" t="str">
        <f t="shared" si="70"/>
        <v>40368</v>
      </c>
      <c r="B4510" s="265">
        <v>40368</v>
      </c>
      <c r="C4510" s="265" t="s">
        <v>22616</v>
      </c>
      <c r="D4510" s="265" t="s">
        <v>8502</v>
      </c>
      <c r="E4510" s="290" t="s">
        <v>18889</v>
      </c>
    </row>
    <row r="4511" spans="1:5">
      <c r="A4511" s="265" t="str">
        <f t="shared" si="70"/>
        <v>40369</v>
      </c>
      <c r="B4511" s="265">
        <v>40369</v>
      </c>
      <c r="C4511" s="265" t="s">
        <v>22242</v>
      </c>
      <c r="D4511" s="265" t="s">
        <v>8502</v>
      </c>
      <c r="E4511" s="290" t="s">
        <v>27695</v>
      </c>
    </row>
    <row r="4512" spans="1:5">
      <c r="A4512" s="265" t="str">
        <f t="shared" si="70"/>
        <v>40370</v>
      </c>
      <c r="B4512" s="265">
        <v>40370</v>
      </c>
      <c r="C4512" s="265" t="s">
        <v>22209</v>
      </c>
      <c r="D4512" s="265" t="s">
        <v>8502</v>
      </c>
      <c r="E4512" s="290" t="s">
        <v>27696</v>
      </c>
    </row>
    <row r="4513" spans="1:5">
      <c r="A4513" s="265" t="str">
        <f t="shared" si="70"/>
        <v>40371</v>
      </c>
      <c r="B4513" s="265">
        <v>40371</v>
      </c>
      <c r="C4513" s="265" t="s">
        <v>22623</v>
      </c>
      <c r="D4513" s="265" t="s">
        <v>8502</v>
      </c>
      <c r="E4513" s="290" t="s">
        <v>25581</v>
      </c>
    </row>
    <row r="4514" spans="1:5">
      <c r="A4514" s="265" t="str">
        <f t="shared" si="70"/>
        <v>40372</v>
      </c>
      <c r="B4514" s="265">
        <v>40372</v>
      </c>
      <c r="C4514" s="265" t="s">
        <v>22241</v>
      </c>
      <c r="D4514" s="265" t="s">
        <v>8502</v>
      </c>
      <c r="E4514" s="290" t="s">
        <v>27697</v>
      </c>
    </row>
    <row r="4515" spans="1:5">
      <c r="A4515" s="265" t="str">
        <f t="shared" si="70"/>
        <v>40373</v>
      </c>
      <c r="B4515" s="265">
        <v>40373</v>
      </c>
      <c r="C4515" s="265" t="s">
        <v>22211</v>
      </c>
      <c r="D4515" s="265" t="s">
        <v>8502</v>
      </c>
      <c r="E4515" s="290" t="s">
        <v>27698</v>
      </c>
    </row>
    <row r="4516" spans="1:5">
      <c r="A4516" s="265" t="str">
        <f t="shared" si="70"/>
        <v>40374</v>
      </c>
      <c r="B4516" s="265">
        <v>40374</v>
      </c>
      <c r="C4516" s="265" t="s">
        <v>22621</v>
      </c>
      <c r="D4516" s="265" t="s">
        <v>8502</v>
      </c>
      <c r="E4516" s="290" t="s">
        <v>27699</v>
      </c>
    </row>
    <row r="4517" spans="1:5">
      <c r="A4517" s="265" t="str">
        <f t="shared" si="70"/>
        <v>40375</v>
      </c>
      <c r="B4517" s="265">
        <v>40375</v>
      </c>
      <c r="C4517" s="265" t="s">
        <v>22244</v>
      </c>
      <c r="D4517" s="265" t="s">
        <v>8502</v>
      </c>
      <c r="E4517" s="290" t="s">
        <v>27700</v>
      </c>
    </row>
    <row r="4518" spans="1:5">
      <c r="A4518" s="265" t="str">
        <f t="shared" si="70"/>
        <v>40378</v>
      </c>
      <c r="B4518" s="265">
        <v>40378</v>
      </c>
      <c r="C4518" s="265" t="s">
        <v>20956</v>
      </c>
      <c r="D4518" s="265" t="s">
        <v>8502</v>
      </c>
      <c r="E4518" s="290" t="s">
        <v>24772</v>
      </c>
    </row>
    <row r="4519" spans="1:5">
      <c r="A4519" s="265" t="str">
        <f t="shared" si="70"/>
        <v>40379</v>
      </c>
      <c r="B4519" s="265">
        <v>40379</v>
      </c>
      <c r="C4519" s="265" t="s">
        <v>20907</v>
      </c>
      <c r="D4519" s="265" t="s">
        <v>8502</v>
      </c>
      <c r="E4519" s="290" t="s">
        <v>24772</v>
      </c>
    </row>
    <row r="4520" spans="1:5">
      <c r="A4520" s="265" t="str">
        <f t="shared" si="70"/>
        <v>40380</v>
      </c>
      <c r="B4520" s="265">
        <v>40380</v>
      </c>
      <c r="C4520" s="265" t="s">
        <v>20961</v>
      </c>
      <c r="D4520" s="265" t="s">
        <v>8502</v>
      </c>
      <c r="E4520" s="290" t="s">
        <v>20396</v>
      </c>
    </row>
    <row r="4521" spans="1:5">
      <c r="A4521" s="265" t="str">
        <f t="shared" si="70"/>
        <v>40381</v>
      </c>
      <c r="B4521" s="265">
        <v>40381</v>
      </c>
      <c r="C4521" s="265" t="s">
        <v>20912</v>
      </c>
      <c r="D4521" s="265" t="s">
        <v>8502</v>
      </c>
      <c r="E4521" s="290" t="s">
        <v>20396</v>
      </c>
    </row>
    <row r="4522" spans="1:5">
      <c r="A4522" s="265" t="str">
        <f t="shared" si="70"/>
        <v>40382</v>
      </c>
      <c r="B4522" s="265">
        <v>40382</v>
      </c>
      <c r="C4522" s="265" t="s">
        <v>20957</v>
      </c>
      <c r="D4522" s="265" t="s">
        <v>8502</v>
      </c>
      <c r="E4522" s="290" t="s">
        <v>27701</v>
      </c>
    </row>
    <row r="4523" spans="1:5">
      <c r="A4523" s="265" t="str">
        <f t="shared" si="70"/>
        <v>40383</v>
      </c>
      <c r="B4523" s="265">
        <v>40383</v>
      </c>
      <c r="C4523" s="265" t="s">
        <v>20955</v>
      </c>
      <c r="D4523" s="265" t="s">
        <v>8502</v>
      </c>
      <c r="E4523" s="290" t="s">
        <v>27702</v>
      </c>
    </row>
    <row r="4524" spans="1:5">
      <c r="A4524" s="265" t="str">
        <f t="shared" si="70"/>
        <v>40384</v>
      </c>
      <c r="B4524" s="265">
        <v>40384</v>
      </c>
      <c r="C4524" s="265" t="s">
        <v>20906</v>
      </c>
      <c r="D4524" s="265" t="s">
        <v>8502</v>
      </c>
      <c r="E4524" s="290" t="s">
        <v>27702</v>
      </c>
    </row>
    <row r="4525" spans="1:5">
      <c r="A4525" s="265" t="str">
        <f t="shared" si="70"/>
        <v>40385</v>
      </c>
      <c r="B4525" s="265">
        <v>40385</v>
      </c>
      <c r="C4525" s="265" t="s">
        <v>20954</v>
      </c>
      <c r="D4525" s="265" t="s">
        <v>8502</v>
      </c>
      <c r="E4525" s="290" t="s">
        <v>18199</v>
      </c>
    </row>
    <row r="4526" spans="1:5">
      <c r="A4526" s="265" t="str">
        <f t="shared" si="70"/>
        <v>40386</v>
      </c>
      <c r="B4526" s="265">
        <v>40386</v>
      </c>
      <c r="C4526" s="265" t="s">
        <v>20905</v>
      </c>
      <c r="D4526" s="265" t="s">
        <v>8502</v>
      </c>
      <c r="E4526" s="290" t="s">
        <v>18199</v>
      </c>
    </row>
    <row r="4527" spans="1:5">
      <c r="A4527" s="265" t="str">
        <f t="shared" si="70"/>
        <v>40387</v>
      </c>
      <c r="B4527" s="265">
        <v>40387</v>
      </c>
      <c r="C4527" s="265" t="s">
        <v>20960</v>
      </c>
      <c r="D4527" s="265" t="s">
        <v>8502</v>
      </c>
      <c r="E4527" s="290" t="s">
        <v>27703</v>
      </c>
    </row>
    <row r="4528" spans="1:5">
      <c r="A4528" s="265" t="str">
        <f t="shared" si="70"/>
        <v>40388</v>
      </c>
      <c r="B4528" s="265">
        <v>40388</v>
      </c>
      <c r="C4528" s="265" t="s">
        <v>20911</v>
      </c>
      <c r="D4528" s="265" t="s">
        <v>8502</v>
      </c>
      <c r="E4528" s="290" t="s">
        <v>27704</v>
      </c>
    </row>
    <row r="4529" spans="1:5">
      <c r="A4529" s="265" t="str">
        <f t="shared" si="70"/>
        <v>40389</v>
      </c>
      <c r="B4529" s="265">
        <v>40389</v>
      </c>
      <c r="C4529" s="265" t="s">
        <v>20909</v>
      </c>
      <c r="D4529" s="265" t="s">
        <v>8502</v>
      </c>
      <c r="E4529" s="290" t="s">
        <v>27705</v>
      </c>
    </row>
    <row r="4530" spans="1:5">
      <c r="A4530" s="265" t="str">
        <f t="shared" si="70"/>
        <v>40390</v>
      </c>
      <c r="B4530" s="265">
        <v>40390</v>
      </c>
      <c r="C4530" s="265" t="s">
        <v>20962</v>
      </c>
      <c r="D4530" s="265" t="s">
        <v>8502</v>
      </c>
      <c r="E4530" s="290" t="s">
        <v>27706</v>
      </c>
    </row>
    <row r="4531" spans="1:5">
      <c r="A4531" s="265" t="str">
        <f t="shared" si="70"/>
        <v>40391</v>
      </c>
      <c r="B4531" s="265">
        <v>40391</v>
      </c>
      <c r="C4531" s="265" t="s">
        <v>20913</v>
      </c>
      <c r="D4531" s="265" t="s">
        <v>8502</v>
      </c>
      <c r="E4531" s="290" t="s">
        <v>27707</v>
      </c>
    </row>
    <row r="4532" spans="1:5">
      <c r="A4532" s="265" t="str">
        <f t="shared" si="70"/>
        <v>40392</v>
      </c>
      <c r="B4532" s="265">
        <v>40392</v>
      </c>
      <c r="C4532" s="265" t="s">
        <v>23728</v>
      </c>
      <c r="D4532" s="265" t="s">
        <v>8502</v>
      </c>
      <c r="E4532" s="290" t="s">
        <v>18003</v>
      </c>
    </row>
    <row r="4533" spans="1:5">
      <c r="A4533" s="265" t="str">
        <f t="shared" si="70"/>
        <v>40393</v>
      </c>
      <c r="B4533" s="265">
        <v>40393</v>
      </c>
      <c r="C4533" s="265" t="s">
        <v>23732</v>
      </c>
      <c r="D4533" s="265" t="s">
        <v>8502</v>
      </c>
      <c r="E4533" s="290" t="s">
        <v>15193</v>
      </c>
    </row>
    <row r="4534" spans="1:5">
      <c r="A4534" s="265" t="str">
        <f t="shared" si="70"/>
        <v>40394</v>
      </c>
      <c r="B4534" s="265">
        <v>40394</v>
      </c>
      <c r="C4534" s="265" t="s">
        <v>23729</v>
      </c>
      <c r="D4534" s="265" t="s">
        <v>8502</v>
      </c>
      <c r="E4534" s="290" t="s">
        <v>24819</v>
      </c>
    </row>
    <row r="4535" spans="1:5">
      <c r="A4535" s="265" t="str">
        <f t="shared" si="70"/>
        <v>40395</v>
      </c>
      <c r="B4535" s="265">
        <v>40395</v>
      </c>
      <c r="C4535" s="265" t="s">
        <v>23727</v>
      </c>
      <c r="D4535" s="265" t="s">
        <v>8502</v>
      </c>
      <c r="E4535" s="290" t="s">
        <v>25400</v>
      </c>
    </row>
    <row r="4536" spans="1:5">
      <c r="A4536" s="265" t="str">
        <f t="shared" si="70"/>
        <v>40396</v>
      </c>
      <c r="B4536" s="265">
        <v>40396</v>
      </c>
      <c r="C4536" s="265" t="s">
        <v>23726</v>
      </c>
      <c r="D4536" s="265" t="s">
        <v>8502</v>
      </c>
      <c r="E4536" s="290" t="s">
        <v>27708</v>
      </c>
    </row>
    <row r="4537" spans="1:5">
      <c r="A4537" s="265" t="str">
        <f t="shared" si="70"/>
        <v>40397</v>
      </c>
      <c r="B4537" s="265">
        <v>40397</v>
      </c>
      <c r="C4537" s="265" t="s">
        <v>23731</v>
      </c>
      <c r="D4537" s="265" t="s">
        <v>8502</v>
      </c>
      <c r="E4537" s="290" t="s">
        <v>27709</v>
      </c>
    </row>
    <row r="4538" spans="1:5">
      <c r="A4538" s="265" t="str">
        <f t="shared" si="70"/>
        <v>40398</v>
      </c>
      <c r="B4538" s="265">
        <v>40398</v>
      </c>
      <c r="C4538" s="265" t="s">
        <v>23730</v>
      </c>
      <c r="D4538" s="265" t="s">
        <v>8502</v>
      </c>
      <c r="E4538" s="290" t="s">
        <v>27710</v>
      </c>
    </row>
    <row r="4539" spans="1:5">
      <c r="A4539" s="265" t="str">
        <f t="shared" si="70"/>
        <v>40399</v>
      </c>
      <c r="B4539" s="265">
        <v>40399</v>
      </c>
      <c r="C4539" s="265" t="s">
        <v>23734</v>
      </c>
      <c r="D4539" s="265" t="s">
        <v>8502</v>
      </c>
      <c r="E4539" s="290" t="s">
        <v>27711</v>
      </c>
    </row>
    <row r="4540" spans="1:5">
      <c r="A4540" s="265" t="str">
        <f t="shared" si="70"/>
        <v>40400</v>
      </c>
      <c r="B4540" s="265">
        <v>40400</v>
      </c>
      <c r="C4540" s="265" t="s">
        <v>21152</v>
      </c>
      <c r="D4540" s="265" t="s">
        <v>8510</v>
      </c>
      <c r="E4540" s="290" t="s">
        <v>9281</v>
      </c>
    </row>
    <row r="4541" spans="1:5">
      <c r="A4541" s="265" t="str">
        <f t="shared" si="70"/>
        <v>40401</v>
      </c>
      <c r="B4541" s="265">
        <v>40401</v>
      </c>
      <c r="C4541" s="265" t="s">
        <v>21150</v>
      </c>
      <c r="D4541" s="265" t="s">
        <v>8510</v>
      </c>
      <c r="E4541" s="290" t="s">
        <v>10641</v>
      </c>
    </row>
    <row r="4542" spans="1:5">
      <c r="A4542" s="265" t="str">
        <f t="shared" si="70"/>
        <v>40402</v>
      </c>
      <c r="B4542" s="265">
        <v>40402</v>
      </c>
      <c r="C4542" s="265" t="s">
        <v>21151</v>
      </c>
      <c r="D4542" s="265" t="s">
        <v>8510</v>
      </c>
      <c r="E4542" s="290" t="s">
        <v>19625</v>
      </c>
    </row>
    <row r="4543" spans="1:5">
      <c r="A4543" s="265" t="str">
        <f t="shared" si="70"/>
        <v>40403</v>
      </c>
      <c r="B4543" s="265">
        <v>40403</v>
      </c>
      <c r="C4543" s="265" t="s">
        <v>22412</v>
      </c>
      <c r="D4543" s="265" t="s">
        <v>8502</v>
      </c>
      <c r="E4543" s="290" t="s">
        <v>27712</v>
      </c>
    </row>
    <row r="4544" spans="1:5">
      <c r="A4544" s="265" t="str">
        <f t="shared" si="70"/>
        <v>40406</v>
      </c>
      <c r="B4544" s="265">
        <v>40406</v>
      </c>
      <c r="C4544" s="265" t="s">
        <v>22863</v>
      </c>
      <c r="D4544" s="265" t="s">
        <v>8502</v>
      </c>
      <c r="E4544" s="290" t="s">
        <v>27713</v>
      </c>
    </row>
    <row r="4545" spans="1:5">
      <c r="A4545" s="265" t="str">
        <f t="shared" si="70"/>
        <v>40408</v>
      </c>
      <c r="B4545" s="265">
        <v>40408</v>
      </c>
      <c r="C4545" s="265" t="s">
        <v>20874</v>
      </c>
      <c r="D4545" s="265" t="s">
        <v>8502</v>
      </c>
      <c r="E4545" s="290" t="s">
        <v>16844</v>
      </c>
    </row>
    <row r="4546" spans="1:5">
      <c r="A4546" s="265" t="str">
        <f t="shared" si="70"/>
        <v>40409</v>
      </c>
      <c r="B4546" s="265">
        <v>40409</v>
      </c>
      <c r="C4546" s="265" t="s">
        <v>20875</v>
      </c>
      <c r="D4546" s="265" t="s">
        <v>8502</v>
      </c>
      <c r="E4546" s="290" t="s">
        <v>9135</v>
      </c>
    </row>
    <row r="4547" spans="1:5">
      <c r="A4547" s="265" t="str">
        <f t="shared" ref="A4547:A4610" si="71">IF(ISERROR(SEARCH("/",B4547)=6),TRIM(CLEAN(B4547)),IF(SEARCH("/",B4547)=6,IF(LEN(TRIM(CLEAN(B4547)))=7,LEFT(TRIM(CLEAN(B4547)),6)&amp;"00"&amp;RIGHT(TRIM(CLEAN(B4547)),1),LEFT(TRIM(CLEAN(B4547)),6)&amp;"0"&amp;RIGHT(TRIM(CLEAN(B4547)),2)),TRIM(CLEAN(B4547))))</f>
        <v>40410</v>
      </c>
      <c r="B4547" s="265">
        <v>40410</v>
      </c>
      <c r="C4547" s="265" t="s">
        <v>19151</v>
      </c>
      <c r="D4547" s="265" t="s">
        <v>8502</v>
      </c>
      <c r="E4547" s="290" t="s">
        <v>16651</v>
      </c>
    </row>
    <row r="4548" spans="1:5">
      <c r="A4548" s="265" t="str">
        <f t="shared" si="71"/>
        <v>40411</v>
      </c>
      <c r="B4548" s="265">
        <v>40411</v>
      </c>
      <c r="C4548" s="265" t="s">
        <v>19153</v>
      </c>
      <c r="D4548" s="265" t="s">
        <v>8502</v>
      </c>
      <c r="E4548" s="290" t="s">
        <v>27714</v>
      </c>
    </row>
    <row r="4549" spans="1:5">
      <c r="A4549" s="265" t="str">
        <f t="shared" si="71"/>
        <v>40412</v>
      </c>
      <c r="B4549" s="265">
        <v>40412</v>
      </c>
      <c r="C4549" s="265" t="s">
        <v>19154</v>
      </c>
      <c r="D4549" s="265" t="s">
        <v>8502</v>
      </c>
      <c r="E4549" s="290" t="s">
        <v>16734</v>
      </c>
    </row>
    <row r="4550" spans="1:5">
      <c r="A4550" s="265" t="str">
        <f t="shared" si="71"/>
        <v>40413</v>
      </c>
      <c r="B4550" s="265">
        <v>40413</v>
      </c>
      <c r="C4550" s="265" t="s">
        <v>20964</v>
      </c>
      <c r="D4550" s="265" t="s">
        <v>8502</v>
      </c>
      <c r="E4550" s="290" t="s">
        <v>25470</v>
      </c>
    </row>
    <row r="4551" spans="1:5">
      <c r="A4551" s="265" t="str">
        <f t="shared" si="71"/>
        <v>40414</v>
      </c>
      <c r="B4551" s="265">
        <v>40414</v>
      </c>
      <c r="C4551" s="265" t="s">
        <v>20914</v>
      </c>
      <c r="D4551" s="265" t="s">
        <v>8502</v>
      </c>
      <c r="E4551" s="290" t="s">
        <v>27715</v>
      </c>
    </row>
    <row r="4552" spans="1:5">
      <c r="A4552" s="265" t="str">
        <f t="shared" si="71"/>
        <v>40415</v>
      </c>
      <c r="B4552" s="265">
        <v>40415</v>
      </c>
      <c r="C4552" s="265" t="s">
        <v>20965</v>
      </c>
      <c r="D4552" s="265" t="s">
        <v>8502</v>
      </c>
      <c r="E4552" s="290" t="s">
        <v>18933</v>
      </c>
    </row>
    <row r="4553" spans="1:5">
      <c r="A4553" s="265" t="str">
        <f t="shared" si="71"/>
        <v>40416</v>
      </c>
      <c r="B4553" s="265">
        <v>40416</v>
      </c>
      <c r="C4553" s="265" t="s">
        <v>20915</v>
      </c>
      <c r="D4553" s="265" t="s">
        <v>8502</v>
      </c>
      <c r="E4553" s="290" t="s">
        <v>27716</v>
      </c>
    </row>
    <row r="4554" spans="1:5">
      <c r="A4554" s="265" t="str">
        <f t="shared" si="71"/>
        <v>40417</v>
      </c>
      <c r="B4554" s="265">
        <v>40417</v>
      </c>
      <c r="C4554" s="265" t="s">
        <v>20966</v>
      </c>
      <c r="D4554" s="265" t="s">
        <v>8502</v>
      </c>
      <c r="E4554" s="290" t="s">
        <v>17566</v>
      </c>
    </row>
    <row r="4555" spans="1:5">
      <c r="A4555" s="265" t="str">
        <f t="shared" si="71"/>
        <v>40418</v>
      </c>
      <c r="B4555" s="265">
        <v>40418</v>
      </c>
      <c r="C4555" s="265" t="s">
        <v>20916</v>
      </c>
      <c r="D4555" s="265" t="s">
        <v>8502</v>
      </c>
      <c r="E4555" s="290" t="s">
        <v>23072</v>
      </c>
    </row>
    <row r="4556" spans="1:5">
      <c r="A4556" s="265" t="str">
        <f t="shared" si="71"/>
        <v>40419</v>
      </c>
      <c r="B4556" s="265">
        <v>40419</v>
      </c>
      <c r="C4556" s="265" t="s">
        <v>23684</v>
      </c>
      <c r="D4556" s="265" t="s">
        <v>8502</v>
      </c>
      <c r="E4556" s="290" t="s">
        <v>25085</v>
      </c>
    </row>
    <row r="4557" spans="1:5">
      <c r="A4557" s="265" t="str">
        <f t="shared" si="71"/>
        <v>40420</v>
      </c>
      <c r="B4557" s="265">
        <v>40420</v>
      </c>
      <c r="C4557" s="265" t="s">
        <v>23685</v>
      </c>
      <c r="D4557" s="265" t="s">
        <v>8502</v>
      </c>
      <c r="E4557" s="290" t="s">
        <v>13674</v>
      </c>
    </row>
    <row r="4558" spans="1:5">
      <c r="A4558" s="265" t="str">
        <f t="shared" si="71"/>
        <v>40421</v>
      </c>
      <c r="B4558" s="265">
        <v>40421</v>
      </c>
      <c r="C4558" s="265" t="s">
        <v>23686</v>
      </c>
      <c r="D4558" s="265" t="s">
        <v>8502</v>
      </c>
      <c r="E4558" s="290" t="s">
        <v>25669</v>
      </c>
    </row>
    <row r="4559" spans="1:5">
      <c r="A4559" s="265" t="str">
        <f t="shared" si="71"/>
        <v>40422</v>
      </c>
      <c r="B4559" s="265">
        <v>40422</v>
      </c>
      <c r="C4559" s="265" t="s">
        <v>20958</v>
      </c>
      <c r="D4559" s="265" t="s">
        <v>8502</v>
      </c>
      <c r="E4559" s="290" t="s">
        <v>27717</v>
      </c>
    </row>
    <row r="4560" spans="1:5">
      <c r="A4560" s="265" t="str">
        <f t="shared" si="71"/>
        <v>40423</v>
      </c>
      <c r="B4560" s="265">
        <v>40423</v>
      </c>
      <c r="C4560" s="265" t="s">
        <v>20908</v>
      </c>
      <c r="D4560" s="265" t="s">
        <v>8502</v>
      </c>
      <c r="E4560" s="290" t="s">
        <v>27701</v>
      </c>
    </row>
    <row r="4561" spans="1:5">
      <c r="A4561" s="265" t="str">
        <f t="shared" si="71"/>
        <v>40424</v>
      </c>
      <c r="B4561" s="265">
        <v>40424</v>
      </c>
      <c r="C4561" s="265" t="s">
        <v>20303</v>
      </c>
      <c r="D4561" s="265" t="s">
        <v>8506</v>
      </c>
      <c r="E4561" s="290" t="s">
        <v>8575</v>
      </c>
    </row>
    <row r="4562" spans="1:5">
      <c r="A4562" s="265" t="str">
        <f t="shared" si="71"/>
        <v>40425</v>
      </c>
      <c r="B4562" s="265">
        <v>40425</v>
      </c>
      <c r="C4562" s="265" t="s">
        <v>20330</v>
      </c>
      <c r="D4562" s="265" t="s">
        <v>8506</v>
      </c>
      <c r="E4562" s="290" t="s">
        <v>17670</v>
      </c>
    </row>
    <row r="4563" spans="1:5">
      <c r="A4563" s="265" t="str">
        <f t="shared" si="71"/>
        <v>40432</v>
      </c>
      <c r="B4563" s="265">
        <v>40432</v>
      </c>
      <c r="C4563" s="265" t="s">
        <v>21275</v>
      </c>
      <c r="D4563" s="265" t="s">
        <v>8502</v>
      </c>
      <c r="E4563" s="290" t="s">
        <v>8621</v>
      </c>
    </row>
    <row r="4564" spans="1:5">
      <c r="A4564" s="265" t="str">
        <f t="shared" si="71"/>
        <v>40433</v>
      </c>
      <c r="B4564" s="265">
        <v>40433</v>
      </c>
      <c r="C4564" s="265" t="s">
        <v>21277</v>
      </c>
      <c r="D4564" s="265" t="s">
        <v>8502</v>
      </c>
      <c r="E4564" s="290" t="s">
        <v>10761</v>
      </c>
    </row>
    <row r="4565" spans="1:5">
      <c r="A4565" s="265" t="str">
        <f t="shared" si="71"/>
        <v>40435</v>
      </c>
      <c r="B4565" s="265">
        <v>40435</v>
      </c>
      <c r="C4565" s="265" t="s">
        <v>22867</v>
      </c>
      <c r="D4565" s="265" t="s">
        <v>8502</v>
      </c>
      <c r="E4565" s="290" t="s">
        <v>27718</v>
      </c>
    </row>
    <row r="4566" spans="1:5">
      <c r="A4566" s="265" t="str">
        <f t="shared" si="71"/>
        <v>40436</v>
      </c>
      <c r="B4566" s="265">
        <v>40436</v>
      </c>
      <c r="C4566" s="265" t="s">
        <v>21531</v>
      </c>
      <c r="D4566" s="265" t="s">
        <v>8591</v>
      </c>
      <c r="E4566" s="290" t="s">
        <v>27719</v>
      </c>
    </row>
    <row r="4567" spans="1:5">
      <c r="A4567" s="265" t="str">
        <f t="shared" si="71"/>
        <v>40438</v>
      </c>
      <c r="B4567" s="265">
        <v>40438</v>
      </c>
      <c r="C4567" s="265" t="s">
        <v>21530</v>
      </c>
      <c r="D4567" s="265" t="s">
        <v>8591</v>
      </c>
      <c r="E4567" s="290" t="s">
        <v>27720</v>
      </c>
    </row>
    <row r="4568" spans="1:5">
      <c r="A4568" s="265" t="str">
        <f t="shared" si="71"/>
        <v>40440</v>
      </c>
      <c r="B4568" s="265">
        <v>40440</v>
      </c>
      <c r="C4568" s="265" t="s">
        <v>21525</v>
      </c>
      <c r="D4568" s="265" t="s">
        <v>8591</v>
      </c>
      <c r="E4568" s="290" t="s">
        <v>27721</v>
      </c>
    </row>
    <row r="4569" spans="1:5">
      <c r="A4569" s="265" t="str">
        <f t="shared" si="71"/>
        <v>40441</v>
      </c>
      <c r="B4569" s="265">
        <v>40441</v>
      </c>
      <c r="C4569" s="265" t="s">
        <v>21526</v>
      </c>
      <c r="D4569" s="265" t="s">
        <v>8591</v>
      </c>
      <c r="E4569" s="290" t="s">
        <v>27722</v>
      </c>
    </row>
    <row r="4570" spans="1:5">
      <c r="A4570" s="265" t="str">
        <f t="shared" si="71"/>
        <v>40449</v>
      </c>
      <c r="B4570" s="265">
        <v>40449</v>
      </c>
      <c r="C4570" s="265" t="s">
        <v>21527</v>
      </c>
      <c r="D4570" s="265" t="s">
        <v>8591</v>
      </c>
      <c r="E4570" s="290" t="s">
        <v>27723</v>
      </c>
    </row>
    <row r="4571" spans="1:5">
      <c r="A4571" s="265" t="str">
        <f t="shared" si="71"/>
        <v>40451</v>
      </c>
      <c r="B4571" s="265">
        <v>40451</v>
      </c>
      <c r="C4571" s="265" t="s">
        <v>21512</v>
      </c>
      <c r="D4571" s="265" t="s">
        <v>8500</v>
      </c>
      <c r="E4571" s="290" t="s">
        <v>27724</v>
      </c>
    </row>
    <row r="4572" spans="1:5">
      <c r="A4572" s="265" t="str">
        <f t="shared" si="71"/>
        <v>40452</v>
      </c>
      <c r="B4572" s="265">
        <v>40452</v>
      </c>
      <c r="C4572" s="265" t="s">
        <v>21514</v>
      </c>
      <c r="D4572" s="265" t="s">
        <v>8500</v>
      </c>
      <c r="E4572" s="290" t="s">
        <v>27725</v>
      </c>
    </row>
    <row r="4573" spans="1:5">
      <c r="A4573" s="265" t="str">
        <f t="shared" si="71"/>
        <v>40453</v>
      </c>
      <c r="B4573" s="265">
        <v>40453</v>
      </c>
      <c r="C4573" s="265" t="s">
        <v>21513</v>
      </c>
      <c r="D4573" s="265" t="s">
        <v>8500</v>
      </c>
      <c r="E4573" s="290" t="s">
        <v>18566</v>
      </c>
    </row>
    <row r="4574" spans="1:5">
      <c r="A4574" s="265" t="str">
        <f t="shared" si="71"/>
        <v>40514</v>
      </c>
      <c r="B4574" s="265">
        <v>40514</v>
      </c>
      <c r="C4574" s="265" t="s">
        <v>19072</v>
      </c>
      <c r="D4574" s="265" t="s">
        <v>8498</v>
      </c>
      <c r="E4574" s="290" t="s">
        <v>25004</v>
      </c>
    </row>
    <row r="4575" spans="1:5">
      <c r="A4575" s="265" t="str">
        <f t="shared" si="71"/>
        <v>40515</v>
      </c>
      <c r="B4575" s="265">
        <v>40515</v>
      </c>
      <c r="C4575" s="265" t="s">
        <v>19644</v>
      </c>
      <c r="D4575" s="265" t="s">
        <v>8500</v>
      </c>
      <c r="E4575" s="290" t="s">
        <v>25509</v>
      </c>
    </row>
    <row r="4576" spans="1:5">
      <c r="A4576" s="265" t="str">
        <f t="shared" si="71"/>
        <v>40517</v>
      </c>
      <c r="B4576" s="265">
        <v>40517</v>
      </c>
      <c r="C4576" s="265" t="s">
        <v>19643</v>
      </c>
      <c r="D4576" s="265" t="s">
        <v>8500</v>
      </c>
      <c r="E4576" s="290" t="s">
        <v>18143</v>
      </c>
    </row>
    <row r="4577" spans="1:5">
      <c r="A4577" s="265" t="str">
        <f t="shared" si="71"/>
        <v>40519</v>
      </c>
      <c r="B4577" s="265">
        <v>40519</v>
      </c>
      <c r="C4577" s="265" t="s">
        <v>20665</v>
      </c>
      <c r="D4577" s="265" t="s">
        <v>8502</v>
      </c>
      <c r="E4577" s="290" t="s">
        <v>27726</v>
      </c>
    </row>
    <row r="4578" spans="1:5">
      <c r="A4578" s="265" t="str">
        <f t="shared" si="71"/>
        <v>40521</v>
      </c>
      <c r="B4578" s="265">
        <v>40521</v>
      </c>
      <c r="C4578" s="265" t="s">
        <v>21098</v>
      </c>
      <c r="D4578" s="265" t="s">
        <v>8502</v>
      </c>
      <c r="E4578" s="290" t="s">
        <v>27727</v>
      </c>
    </row>
    <row r="4579" spans="1:5">
      <c r="A4579" s="265" t="str">
        <f t="shared" si="71"/>
        <v>40524</v>
      </c>
      <c r="B4579" s="265">
        <v>40524</v>
      </c>
      <c r="C4579" s="265" t="s">
        <v>19648</v>
      </c>
      <c r="D4579" s="265" t="s">
        <v>8500</v>
      </c>
      <c r="E4579" s="290" t="s">
        <v>23965</v>
      </c>
    </row>
    <row r="4580" spans="1:5">
      <c r="A4580" s="265" t="str">
        <f t="shared" si="71"/>
        <v>40527</v>
      </c>
      <c r="B4580" s="265">
        <v>40527</v>
      </c>
      <c r="C4580" s="265" t="s">
        <v>21605</v>
      </c>
      <c r="D4580" s="265" t="s">
        <v>8502</v>
      </c>
      <c r="E4580" s="290" t="s">
        <v>27728</v>
      </c>
    </row>
    <row r="4581" spans="1:5">
      <c r="A4581" s="265" t="str">
        <f t="shared" si="71"/>
        <v>40529</v>
      </c>
      <c r="B4581" s="265">
        <v>40529</v>
      </c>
      <c r="C4581" s="265" t="s">
        <v>19645</v>
      </c>
      <c r="D4581" s="265" t="s">
        <v>8500</v>
      </c>
      <c r="E4581" s="290" t="s">
        <v>25587</v>
      </c>
    </row>
    <row r="4582" spans="1:5">
      <c r="A4582" s="265" t="str">
        <f t="shared" si="71"/>
        <v>40535</v>
      </c>
      <c r="B4582" s="265">
        <v>40535</v>
      </c>
      <c r="C4582" s="265" t="s">
        <v>22830</v>
      </c>
      <c r="D4582" s="265" t="s">
        <v>8506</v>
      </c>
      <c r="E4582" s="290" t="s">
        <v>13415</v>
      </c>
    </row>
    <row r="4583" spans="1:5">
      <c r="A4583" s="265" t="str">
        <f t="shared" si="71"/>
        <v>40547</v>
      </c>
      <c r="B4583" s="265">
        <v>40547</v>
      </c>
      <c r="C4583" s="265" t="s">
        <v>22754</v>
      </c>
      <c r="D4583" s="265" t="s">
        <v>9082</v>
      </c>
      <c r="E4583" s="290" t="s">
        <v>16948</v>
      </c>
    </row>
    <row r="4584" spans="1:5">
      <c r="A4584" s="265" t="str">
        <f t="shared" si="71"/>
        <v>40549</v>
      </c>
      <c r="B4584" s="265">
        <v>40549</v>
      </c>
      <c r="C4584" s="265" t="s">
        <v>22766</v>
      </c>
      <c r="D4584" s="265" t="s">
        <v>9082</v>
      </c>
      <c r="E4584" s="290" t="s">
        <v>27729</v>
      </c>
    </row>
    <row r="4585" spans="1:5">
      <c r="A4585" s="265" t="str">
        <f t="shared" si="71"/>
        <v>40552</v>
      </c>
      <c r="B4585" s="265">
        <v>40552</v>
      </c>
      <c r="C4585" s="265" t="s">
        <v>22765</v>
      </c>
      <c r="D4585" s="265" t="s">
        <v>9082</v>
      </c>
      <c r="E4585" s="290" t="s">
        <v>16641</v>
      </c>
    </row>
    <row r="4586" spans="1:5">
      <c r="A4586" s="265" t="str">
        <f t="shared" si="71"/>
        <v>40553</v>
      </c>
      <c r="B4586" s="265">
        <v>40553</v>
      </c>
      <c r="C4586" s="265" t="s">
        <v>19260</v>
      </c>
      <c r="D4586" s="265" t="s">
        <v>8591</v>
      </c>
      <c r="E4586" s="290" t="s">
        <v>27730</v>
      </c>
    </row>
    <row r="4587" spans="1:5">
      <c r="A4587" s="265" t="str">
        <f t="shared" si="71"/>
        <v>40568</v>
      </c>
      <c r="B4587" s="265">
        <v>40568</v>
      </c>
      <c r="C4587" s="265" t="s">
        <v>23098</v>
      </c>
      <c r="D4587" s="265" t="s">
        <v>8506</v>
      </c>
      <c r="E4587" s="290" t="s">
        <v>27113</v>
      </c>
    </row>
    <row r="4588" spans="1:5">
      <c r="A4588" s="265" t="str">
        <f t="shared" si="71"/>
        <v>40598</v>
      </c>
      <c r="B4588" s="265">
        <v>40598</v>
      </c>
      <c r="C4588" s="265" t="s">
        <v>22855</v>
      </c>
      <c r="D4588" s="265" t="s">
        <v>8506</v>
      </c>
      <c r="E4588" s="290" t="s">
        <v>17942</v>
      </c>
    </row>
    <row r="4589" spans="1:5">
      <c r="A4589" s="265" t="str">
        <f t="shared" si="71"/>
        <v>40607</v>
      </c>
      <c r="B4589" s="265">
        <v>40607</v>
      </c>
      <c r="C4589" s="265" t="s">
        <v>20182</v>
      </c>
      <c r="D4589" s="265" t="s">
        <v>8502</v>
      </c>
      <c r="E4589" s="290" t="s">
        <v>9020</v>
      </c>
    </row>
    <row r="4590" spans="1:5">
      <c r="A4590" s="265" t="str">
        <f t="shared" si="71"/>
        <v>40623</v>
      </c>
      <c r="B4590" s="265">
        <v>40623</v>
      </c>
      <c r="C4590" s="265" t="s">
        <v>20364</v>
      </c>
      <c r="D4590" s="265" t="s">
        <v>8662</v>
      </c>
      <c r="E4590" s="290" t="s">
        <v>27731</v>
      </c>
    </row>
    <row r="4591" spans="1:5">
      <c r="A4591" s="265" t="str">
        <f t="shared" si="71"/>
        <v>40624</v>
      </c>
      <c r="B4591" s="265">
        <v>40624</v>
      </c>
      <c r="C4591" s="265" t="s">
        <v>24040</v>
      </c>
      <c r="D4591" s="265" t="s">
        <v>8510</v>
      </c>
      <c r="E4591" s="290" t="s">
        <v>22615</v>
      </c>
    </row>
    <row r="4592" spans="1:5">
      <c r="A4592" s="265" t="str">
        <f t="shared" si="71"/>
        <v>40626</v>
      </c>
      <c r="B4592" s="265">
        <v>40626</v>
      </c>
      <c r="C4592" s="265" t="s">
        <v>24092</v>
      </c>
      <c r="D4592" s="265" t="s">
        <v>8510</v>
      </c>
      <c r="E4592" s="290" t="s">
        <v>24822</v>
      </c>
    </row>
    <row r="4593" spans="1:5">
      <c r="A4593" s="265" t="str">
        <f t="shared" si="71"/>
        <v>40635</v>
      </c>
      <c r="B4593" s="265">
        <v>40635</v>
      </c>
      <c r="C4593" s="265" t="s">
        <v>21251</v>
      </c>
      <c r="D4593" s="265" t="s">
        <v>8502</v>
      </c>
      <c r="E4593" s="290" t="s">
        <v>27732</v>
      </c>
    </row>
    <row r="4594" spans="1:5">
      <c r="A4594" s="265" t="str">
        <f t="shared" si="71"/>
        <v>40636</v>
      </c>
      <c r="B4594" s="265">
        <v>40636</v>
      </c>
      <c r="C4594" s="265" t="s">
        <v>21259</v>
      </c>
      <c r="D4594" s="265" t="s">
        <v>8502</v>
      </c>
      <c r="E4594" s="290" t="s">
        <v>27733</v>
      </c>
    </row>
    <row r="4595" spans="1:5">
      <c r="A4595" s="265" t="str">
        <f t="shared" si="71"/>
        <v>40637</v>
      </c>
      <c r="B4595" s="265">
        <v>40637</v>
      </c>
      <c r="C4595" s="265" t="s">
        <v>22406</v>
      </c>
      <c r="D4595" s="265" t="s">
        <v>8502</v>
      </c>
      <c r="E4595" s="290" t="s">
        <v>27734</v>
      </c>
    </row>
    <row r="4596" spans="1:5">
      <c r="A4596" s="265" t="str">
        <f t="shared" si="71"/>
        <v>40647</v>
      </c>
      <c r="B4596" s="265">
        <v>40647</v>
      </c>
      <c r="C4596" s="265" t="s">
        <v>22912</v>
      </c>
      <c r="D4596" s="265" t="s">
        <v>8500</v>
      </c>
      <c r="E4596" s="290" t="s">
        <v>17057</v>
      </c>
    </row>
    <row r="4597" spans="1:5">
      <c r="A4597" s="265" t="str">
        <f t="shared" si="71"/>
        <v>40648</v>
      </c>
      <c r="B4597" s="265">
        <v>40648</v>
      </c>
      <c r="C4597" s="265" t="s">
        <v>22907</v>
      </c>
      <c r="D4597" s="265" t="s">
        <v>8500</v>
      </c>
      <c r="E4597" s="290" t="s">
        <v>18146</v>
      </c>
    </row>
    <row r="4598" spans="1:5">
      <c r="A4598" s="265" t="str">
        <f t="shared" si="71"/>
        <v>40649</v>
      </c>
      <c r="B4598" s="265">
        <v>40649</v>
      </c>
      <c r="C4598" s="265" t="s">
        <v>22908</v>
      </c>
      <c r="D4598" s="265" t="s">
        <v>8500</v>
      </c>
      <c r="E4598" s="290" t="s">
        <v>17547</v>
      </c>
    </row>
    <row r="4599" spans="1:5">
      <c r="A4599" s="265" t="str">
        <f t="shared" si="71"/>
        <v>40650</v>
      </c>
      <c r="B4599" s="265">
        <v>40650</v>
      </c>
      <c r="C4599" s="265" t="s">
        <v>22909</v>
      </c>
      <c r="D4599" s="265" t="s">
        <v>8500</v>
      </c>
      <c r="E4599" s="290" t="s">
        <v>18071</v>
      </c>
    </row>
    <row r="4600" spans="1:5">
      <c r="A4600" s="265" t="str">
        <f t="shared" si="71"/>
        <v>40651</v>
      </c>
      <c r="B4600" s="265">
        <v>40651</v>
      </c>
      <c r="C4600" s="265" t="s">
        <v>22910</v>
      </c>
      <c r="D4600" s="265" t="s">
        <v>8500</v>
      </c>
      <c r="E4600" s="290" t="s">
        <v>18147</v>
      </c>
    </row>
    <row r="4601" spans="1:5">
      <c r="A4601" s="265" t="str">
        <f t="shared" si="71"/>
        <v>40652</v>
      </c>
      <c r="B4601" s="265">
        <v>40652</v>
      </c>
      <c r="C4601" s="265" t="s">
        <v>22911</v>
      </c>
      <c r="D4601" s="265" t="s">
        <v>8500</v>
      </c>
      <c r="E4601" s="290" t="s">
        <v>18148</v>
      </c>
    </row>
    <row r="4602" spans="1:5">
      <c r="A4602" s="265" t="str">
        <f t="shared" si="71"/>
        <v>40653</v>
      </c>
      <c r="B4602" s="265">
        <v>40653</v>
      </c>
      <c r="C4602" s="265" t="s">
        <v>22913</v>
      </c>
      <c r="D4602" s="265" t="s">
        <v>8500</v>
      </c>
      <c r="E4602" s="290" t="s">
        <v>18149</v>
      </c>
    </row>
    <row r="4603" spans="1:5">
      <c r="A4603" s="265" t="str">
        <f t="shared" si="71"/>
        <v>40654</v>
      </c>
      <c r="B4603" s="265">
        <v>40654</v>
      </c>
      <c r="C4603" s="265" t="s">
        <v>22920</v>
      </c>
      <c r="D4603" s="265" t="s">
        <v>8500</v>
      </c>
      <c r="E4603" s="290" t="s">
        <v>18150</v>
      </c>
    </row>
    <row r="4604" spans="1:5">
      <c r="A4604" s="265" t="str">
        <f t="shared" si="71"/>
        <v>40659</v>
      </c>
      <c r="B4604" s="265">
        <v>40659</v>
      </c>
      <c r="C4604" s="265" t="s">
        <v>21682</v>
      </c>
      <c r="D4604" s="265" t="s">
        <v>8500</v>
      </c>
      <c r="E4604" s="290" t="s">
        <v>27735</v>
      </c>
    </row>
    <row r="4605" spans="1:5">
      <c r="A4605" s="265" t="str">
        <f t="shared" si="71"/>
        <v>40660</v>
      </c>
      <c r="B4605" s="265">
        <v>40660</v>
      </c>
      <c r="C4605" s="265" t="s">
        <v>21683</v>
      </c>
      <c r="D4605" s="265" t="s">
        <v>8500</v>
      </c>
      <c r="E4605" s="290" t="s">
        <v>27736</v>
      </c>
    </row>
    <row r="4606" spans="1:5">
      <c r="A4606" s="265" t="str">
        <f t="shared" si="71"/>
        <v>40661</v>
      </c>
      <c r="B4606" s="265">
        <v>40661</v>
      </c>
      <c r="C4606" s="265" t="s">
        <v>21684</v>
      </c>
      <c r="D4606" s="265" t="s">
        <v>8500</v>
      </c>
      <c r="E4606" s="290" t="s">
        <v>27737</v>
      </c>
    </row>
    <row r="4607" spans="1:5">
      <c r="A4607" s="265" t="str">
        <f t="shared" si="71"/>
        <v>40662</v>
      </c>
      <c r="B4607" s="265">
        <v>40662</v>
      </c>
      <c r="C4607" s="265" t="s">
        <v>21677</v>
      </c>
      <c r="D4607" s="265" t="s">
        <v>8502</v>
      </c>
      <c r="E4607" s="290" t="s">
        <v>27738</v>
      </c>
    </row>
    <row r="4608" spans="1:5">
      <c r="A4608" s="265" t="str">
        <f t="shared" si="71"/>
        <v>40664</v>
      </c>
      <c r="B4608" s="265">
        <v>40664</v>
      </c>
      <c r="C4608" s="265" t="s">
        <v>22835</v>
      </c>
      <c r="D4608" s="265" t="s">
        <v>8506</v>
      </c>
      <c r="E4608" s="290" t="s">
        <v>17259</v>
      </c>
    </row>
    <row r="4609" spans="1:5">
      <c r="A4609" s="265" t="str">
        <f t="shared" si="71"/>
        <v>40671</v>
      </c>
      <c r="B4609" s="265">
        <v>40671</v>
      </c>
      <c r="C4609" s="265" t="s">
        <v>22955</v>
      </c>
      <c r="D4609" s="265" t="s">
        <v>8500</v>
      </c>
      <c r="E4609" s="290" t="s">
        <v>25266</v>
      </c>
    </row>
    <row r="4610" spans="1:5">
      <c r="A4610" s="265" t="str">
        <f t="shared" si="71"/>
        <v>40699</v>
      </c>
      <c r="B4610" s="265">
        <v>40699</v>
      </c>
      <c r="C4610" s="265" t="s">
        <v>20416</v>
      </c>
      <c r="D4610" s="265" t="s">
        <v>8502</v>
      </c>
      <c r="E4610" s="290" t="s">
        <v>27739</v>
      </c>
    </row>
    <row r="4611" spans="1:5">
      <c r="A4611" s="265" t="str">
        <f t="shared" ref="A4611:A4674" si="72">IF(ISERROR(SEARCH("/",B4611)=6),TRIM(CLEAN(B4611)),IF(SEARCH("/",B4611)=6,IF(LEN(TRIM(CLEAN(B4611)))=7,LEFT(TRIM(CLEAN(B4611)),6)&amp;"00"&amp;RIGHT(TRIM(CLEAN(B4611)),1),LEFT(TRIM(CLEAN(B4611)),6)&amp;"0"&amp;RIGHT(TRIM(CLEAN(B4611)),2)),TRIM(CLEAN(B4611))))</f>
        <v>40700</v>
      </c>
      <c r="B4611" s="265">
        <v>40700</v>
      </c>
      <c r="C4611" s="265" t="s">
        <v>20418</v>
      </c>
      <c r="D4611" s="265" t="s">
        <v>8502</v>
      </c>
      <c r="E4611" s="290" t="s">
        <v>27740</v>
      </c>
    </row>
    <row r="4612" spans="1:5">
      <c r="A4612" s="265" t="str">
        <f t="shared" si="72"/>
        <v>40701</v>
      </c>
      <c r="B4612" s="265">
        <v>40701</v>
      </c>
      <c r="C4612" s="265" t="s">
        <v>20417</v>
      </c>
      <c r="D4612" s="265" t="s">
        <v>8502</v>
      </c>
      <c r="E4612" s="290" t="s">
        <v>27741</v>
      </c>
    </row>
    <row r="4613" spans="1:5">
      <c r="A4613" s="265" t="str">
        <f t="shared" si="72"/>
        <v>40703</v>
      </c>
      <c r="B4613" s="265">
        <v>40703</v>
      </c>
      <c r="C4613" s="265" t="s">
        <v>22418</v>
      </c>
      <c r="D4613" s="265" t="s">
        <v>8502</v>
      </c>
      <c r="E4613" s="290" t="s">
        <v>27742</v>
      </c>
    </row>
    <row r="4614" spans="1:5">
      <c r="A4614" s="265" t="str">
        <f t="shared" si="72"/>
        <v>40740</v>
      </c>
      <c r="B4614" s="265">
        <v>40740</v>
      </c>
      <c r="C4614" s="265" t="s">
        <v>27743</v>
      </c>
      <c r="D4614" s="265" t="s">
        <v>8500</v>
      </c>
      <c r="E4614" s="290" t="s">
        <v>27744</v>
      </c>
    </row>
    <row r="4615" spans="1:5">
      <c r="A4615" s="265" t="str">
        <f t="shared" si="72"/>
        <v>40741</v>
      </c>
      <c r="B4615" s="265">
        <v>40741</v>
      </c>
      <c r="C4615" s="265" t="s">
        <v>23810</v>
      </c>
      <c r="D4615" s="265" t="s">
        <v>8502</v>
      </c>
      <c r="E4615" s="290" t="s">
        <v>27745</v>
      </c>
    </row>
    <row r="4616" spans="1:5">
      <c r="A4616" s="265" t="str">
        <f t="shared" si="72"/>
        <v>40742</v>
      </c>
      <c r="B4616" s="265">
        <v>40742</v>
      </c>
      <c r="C4616" s="265" t="s">
        <v>20759</v>
      </c>
      <c r="D4616" s="265" t="s">
        <v>8502</v>
      </c>
      <c r="E4616" s="290" t="s">
        <v>8559</v>
      </c>
    </row>
    <row r="4617" spans="1:5">
      <c r="A4617" s="265" t="str">
        <f t="shared" si="72"/>
        <v>40782</v>
      </c>
      <c r="B4617" s="265">
        <v>40782</v>
      </c>
      <c r="C4617" s="265" t="s">
        <v>20136</v>
      </c>
      <c r="D4617" s="265" t="s">
        <v>8510</v>
      </c>
      <c r="E4617" s="290" t="s">
        <v>27746</v>
      </c>
    </row>
    <row r="4618" spans="1:5">
      <c r="A4618" s="265" t="str">
        <f t="shared" si="72"/>
        <v>40783</v>
      </c>
      <c r="B4618" s="265">
        <v>40783</v>
      </c>
      <c r="C4618" s="265" t="s">
        <v>20137</v>
      </c>
      <c r="D4618" s="265" t="s">
        <v>8510</v>
      </c>
      <c r="E4618" s="290" t="s">
        <v>19754</v>
      </c>
    </row>
    <row r="4619" spans="1:5">
      <c r="A4619" s="265" t="str">
        <f t="shared" si="72"/>
        <v>40784</v>
      </c>
      <c r="B4619" s="265">
        <v>40784</v>
      </c>
      <c r="C4619" s="265" t="s">
        <v>20135</v>
      </c>
      <c r="D4619" s="265" t="s">
        <v>8510</v>
      </c>
      <c r="E4619" s="290" t="s">
        <v>27747</v>
      </c>
    </row>
    <row r="4620" spans="1:5">
      <c r="A4620" s="265" t="str">
        <f t="shared" si="72"/>
        <v>40789</v>
      </c>
      <c r="B4620" s="265">
        <v>40789</v>
      </c>
      <c r="C4620" s="265" t="s">
        <v>22864</v>
      </c>
      <c r="D4620" s="265" t="s">
        <v>8502</v>
      </c>
      <c r="E4620" s="290" t="s">
        <v>27748</v>
      </c>
    </row>
    <row r="4621" spans="1:5">
      <c r="A4621" s="265" t="str">
        <f t="shared" si="72"/>
        <v>40791</v>
      </c>
      <c r="B4621" s="265">
        <v>40791</v>
      </c>
      <c r="C4621" s="265" t="s">
        <v>22865</v>
      </c>
      <c r="D4621" s="265" t="s">
        <v>8502</v>
      </c>
      <c r="E4621" s="290" t="s">
        <v>27749</v>
      </c>
    </row>
    <row r="4622" spans="1:5">
      <c r="A4622" s="265" t="str">
        <f t="shared" si="72"/>
        <v>40805</v>
      </c>
      <c r="B4622" s="265">
        <v>40805</v>
      </c>
      <c r="C4622" s="265" t="s">
        <v>20996</v>
      </c>
      <c r="D4622" s="265" t="s">
        <v>8593</v>
      </c>
      <c r="E4622" s="290" t="s">
        <v>34879</v>
      </c>
    </row>
    <row r="4623" spans="1:5">
      <c r="A4623" s="265" t="str">
        <f t="shared" si="72"/>
        <v>40806</v>
      </c>
      <c r="B4623" s="265">
        <v>40806</v>
      </c>
      <c r="C4623" s="265" t="s">
        <v>20994</v>
      </c>
      <c r="D4623" s="265" t="s">
        <v>8593</v>
      </c>
      <c r="E4623" s="290" t="s">
        <v>34880</v>
      </c>
    </row>
    <row r="4624" spans="1:5">
      <c r="A4624" s="265" t="str">
        <f t="shared" si="72"/>
        <v>40807</v>
      </c>
      <c r="B4624" s="265">
        <v>40807</v>
      </c>
      <c r="C4624" s="265" t="s">
        <v>20998</v>
      </c>
      <c r="D4624" s="265" t="s">
        <v>8593</v>
      </c>
      <c r="E4624" s="290" t="s">
        <v>34881</v>
      </c>
    </row>
    <row r="4625" spans="1:5">
      <c r="A4625" s="265" t="str">
        <f t="shared" si="72"/>
        <v>40808</v>
      </c>
      <c r="B4625" s="265">
        <v>40808</v>
      </c>
      <c r="C4625" s="265" t="s">
        <v>21000</v>
      </c>
      <c r="D4625" s="265" t="s">
        <v>8593</v>
      </c>
      <c r="E4625" s="290" t="s">
        <v>34882</v>
      </c>
    </row>
    <row r="4626" spans="1:5">
      <c r="A4626" s="265" t="str">
        <f t="shared" si="72"/>
        <v>40809</v>
      </c>
      <c r="B4626" s="265">
        <v>40809</v>
      </c>
      <c r="C4626" s="265" t="s">
        <v>19290</v>
      </c>
      <c r="D4626" s="265" t="s">
        <v>8593</v>
      </c>
      <c r="E4626" s="290" t="s">
        <v>34883</v>
      </c>
    </row>
    <row r="4627" spans="1:5">
      <c r="A4627" s="265" t="str">
        <f t="shared" si="72"/>
        <v>40810</v>
      </c>
      <c r="B4627" s="265">
        <v>40810</v>
      </c>
      <c r="C4627" s="265" t="s">
        <v>19354</v>
      </c>
      <c r="D4627" s="265" t="s">
        <v>8593</v>
      </c>
      <c r="E4627" s="290" t="s">
        <v>34884</v>
      </c>
    </row>
    <row r="4628" spans="1:5">
      <c r="A4628" s="265" t="str">
        <f t="shared" si="72"/>
        <v>40811</v>
      </c>
      <c r="B4628" s="265">
        <v>40811</v>
      </c>
      <c r="C4628" s="265" t="s">
        <v>21206</v>
      </c>
      <c r="D4628" s="265" t="s">
        <v>8593</v>
      </c>
      <c r="E4628" s="290" t="s">
        <v>34885</v>
      </c>
    </row>
    <row r="4629" spans="1:5">
      <c r="A4629" s="265" t="str">
        <f t="shared" si="72"/>
        <v>40812</v>
      </c>
      <c r="B4629" s="265">
        <v>40812</v>
      </c>
      <c r="C4629" s="265" t="s">
        <v>19493</v>
      </c>
      <c r="D4629" s="265" t="s">
        <v>8593</v>
      </c>
      <c r="E4629" s="290" t="s">
        <v>34886</v>
      </c>
    </row>
    <row r="4630" spans="1:5">
      <c r="A4630" s="265" t="str">
        <f t="shared" si="72"/>
        <v>40813</v>
      </c>
      <c r="B4630" s="265">
        <v>40813</v>
      </c>
      <c r="C4630" s="265" t="s">
        <v>21208</v>
      </c>
      <c r="D4630" s="265" t="s">
        <v>8593</v>
      </c>
      <c r="E4630" s="290" t="s">
        <v>34887</v>
      </c>
    </row>
    <row r="4631" spans="1:5">
      <c r="A4631" s="265" t="str">
        <f t="shared" si="72"/>
        <v>40814</v>
      </c>
      <c r="B4631" s="265">
        <v>40814</v>
      </c>
      <c r="C4631" s="265" t="s">
        <v>21210</v>
      </c>
      <c r="D4631" s="265" t="s">
        <v>8593</v>
      </c>
      <c r="E4631" s="290" t="s">
        <v>34888</v>
      </c>
    </row>
    <row r="4632" spans="1:5">
      <c r="A4632" s="265" t="str">
        <f t="shared" si="72"/>
        <v>40815</v>
      </c>
      <c r="B4632" s="265">
        <v>40815</v>
      </c>
      <c r="C4632" s="265" t="s">
        <v>19457</v>
      </c>
      <c r="D4632" s="265" t="s">
        <v>8593</v>
      </c>
      <c r="E4632" s="290" t="s">
        <v>34889</v>
      </c>
    </row>
    <row r="4633" spans="1:5">
      <c r="A4633" s="265" t="str">
        <f t="shared" si="72"/>
        <v>40816</v>
      </c>
      <c r="B4633" s="265">
        <v>40816</v>
      </c>
      <c r="C4633" s="265" t="s">
        <v>19461</v>
      </c>
      <c r="D4633" s="265" t="s">
        <v>8593</v>
      </c>
      <c r="E4633" s="290" t="s">
        <v>34890</v>
      </c>
    </row>
    <row r="4634" spans="1:5">
      <c r="A4634" s="265" t="str">
        <f t="shared" si="72"/>
        <v>40817</v>
      </c>
      <c r="B4634" s="265">
        <v>40817</v>
      </c>
      <c r="C4634" s="265" t="s">
        <v>19463</v>
      </c>
      <c r="D4634" s="265" t="s">
        <v>8593</v>
      </c>
      <c r="E4634" s="290" t="s">
        <v>34891</v>
      </c>
    </row>
    <row r="4635" spans="1:5">
      <c r="A4635" s="265" t="str">
        <f t="shared" si="72"/>
        <v>40818</v>
      </c>
      <c r="B4635" s="265">
        <v>40818</v>
      </c>
      <c r="C4635" s="265" t="s">
        <v>21196</v>
      </c>
      <c r="D4635" s="265" t="s">
        <v>8593</v>
      </c>
      <c r="E4635" s="290" t="s">
        <v>34892</v>
      </c>
    </row>
    <row r="4636" spans="1:5">
      <c r="A4636" s="265" t="str">
        <f t="shared" si="72"/>
        <v>40819</v>
      </c>
      <c r="B4636" s="265">
        <v>40819</v>
      </c>
      <c r="C4636" s="265" t="s">
        <v>22485</v>
      </c>
      <c r="D4636" s="265" t="s">
        <v>8593</v>
      </c>
      <c r="E4636" s="290" t="s">
        <v>34893</v>
      </c>
    </row>
    <row r="4637" spans="1:5">
      <c r="A4637" s="265" t="str">
        <f t="shared" si="72"/>
        <v>40820</v>
      </c>
      <c r="B4637" s="265">
        <v>40820</v>
      </c>
      <c r="C4637" s="265" t="s">
        <v>23948</v>
      </c>
      <c r="D4637" s="265" t="s">
        <v>8593</v>
      </c>
      <c r="E4637" s="290" t="s">
        <v>34894</v>
      </c>
    </row>
    <row r="4638" spans="1:5">
      <c r="A4638" s="265" t="str">
        <f t="shared" si="72"/>
        <v>40839</v>
      </c>
      <c r="B4638" s="265">
        <v>40839</v>
      </c>
      <c r="C4638" s="265" t="s">
        <v>22763</v>
      </c>
      <c r="D4638" s="265" t="s">
        <v>9082</v>
      </c>
      <c r="E4638" s="290" t="s">
        <v>27766</v>
      </c>
    </row>
    <row r="4639" spans="1:5">
      <c r="A4639" s="265" t="str">
        <f t="shared" si="72"/>
        <v>40861</v>
      </c>
      <c r="B4639" s="265">
        <v>40861</v>
      </c>
      <c r="C4639" s="265" t="s">
        <v>24007</v>
      </c>
      <c r="D4639" s="265" t="s">
        <v>8593</v>
      </c>
      <c r="E4639" s="290" t="s">
        <v>27767</v>
      </c>
    </row>
    <row r="4640" spans="1:5">
      <c r="A4640" s="265" t="str">
        <f t="shared" si="72"/>
        <v>40862</v>
      </c>
      <c r="B4640" s="265">
        <v>40862</v>
      </c>
      <c r="C4640" s="265" t="s">
        <v>19287</v>
      </c>
      <c r="D4640" s="265" t="s">
        <v>8593</v>
      </c>
      <c r="E4640" s="290" t="s">
        <v>27768</v>
      </c>
    </row>
    <row r="4641" spans="1:5">
      <c r="A4641" s="265" t="str">
        <f t="shared" si="72"/>
        <v>40863</v>
      </c>
      <c r="B4641" s="265">
        <v>40863</v>
      </c>
      <c r="C4641" s="265" t="s">
        <v>21318</v>
      </c>
      <c r="D4641" s="265" t="s">
        <v>8593</v>
      </c>
      <c r="E4641" s="290" t="s">
        <v>27769</v>
      </c>
    </row>
    <row r="4642" spans="1:5">
      <c r="A4642" s="265" t="str">
        <f t="shared" si="72"/>
        <v>40864</v>
      </c>
      <c r="B4642" s="265">
        <v>40864</v>
      </c>
      <c r="C4642" s="265" t="s">
        <v>23343</v>
      </c>
      <c r="D4642" s="265" t="s">
        <v>8593</v>
      </c>
      <c r="E4642" s="290" t="s">
        <v>17703</v>
      </c>
    </row>
    <row r="4643" spans="1:5">
      <c r="A4643" s="265" t="str">
        <f t="shared" si="72"/>
        <v>40873</v>
      </c>
      <c r="B4643" s="265">
        <v>40873</v>
      </c>
      <c r="C4643" s="265" t="s">
        <v>23324</v>
      </c>
      <c r="D4643" s="265" t="s">
        <v>8510</v>
      </c>
      <c r="E4643" s="290" t="s">
        <v>27770</v>
      </c>
    </row>
    <row r="4644" spans="1:5">
      <c r="A4644" s="265" t="str">
        <f t="shared" si="72"/>
        <v>40908</v>
      </c>
      <c r="B4644" s="265">
        <v>40908</v>
      </c>
      <c r="C4644" s="265" t="s">
        <v>19487</v>
      </c>
      <c r="D4644" s="265" t="s">
        <v>8593</v>
      </c>
      <c r="E4644" s="290" t="s">
        <v>34895</v>
      </c>
    </row>
    <row r="4645" spans="1:5">
      <c r="A4645" s="265" t="str">
        <f t="shared" si="72"/>
        <v>40909</v>
      </c>
      <c r="B4645" s="265">
        <v>40909</v>
      </c>
      <c r="C4645" s="265" t="s">
        <v>19271</v>
      </c>
      <c r="D4645" s="265" t="s">
        <v>8593</v>
      </c>
      <c r="E4645" s="290" t="s">
        <v>34896</v>
      </c>
    </row>
    <row r="4646" spans="1:5">
      <c r="A4646" s="265" t="str">
        <f t="shared" si="72"/>
        <v>40910</v>
      </c>
      <c r="B4646" s="265">
        <v>40910</v>
      </c>
      <c r="C4646" s="265" t="s">
        <v>23372</v>
      </c>
      <c r="D4646" s="265" t="s">
        <v>8593</v>
      </c>
      <c r="E4646" s="290" t="s">
        <v>34897</v>
      </c>
    </row>
    <row r="4647" spans="1:5">
      <c r="A4647" s="265" t="str">
        <f t="shared" si="72"/>
        <v>40911</v>
      </c>
      <c r="B4647" s="265">
        <v>40911</v>
      </c>
      <c r="C4647" s="265" t="s">
        <v>19455</v>
      </c>
      <c r="D4647" s="265" t="s">
        <v>8593</v>
      </c>
      <c r="E4647" s="290" t="s">
        <v>34897</v>
      </c>
    </row>
    <row r="4648" spans="1:5">
      <c r="A4648" s="265" t="str">
        <f t="shared" si="72"/>
        <v>40912</v>
      </c>
      <c r="B4648" s="265">
        <v>40912</v>
      </c>
      <c r="C4648" s="265" t="s">
        <v>19262</v>
      </c>
      <c r="D4648" s="265" t="s">
        <v>8593</v>
      </c>
      <c r="E4648" s="290" t="s">
        <v>34898</v>
      </c>
    </row>
    <row r="4649" spans="1:5">
      <c r="A4649" s="265" t="str">
        <f t="shared" si="72"/>
        <v>40913</v>
      </c>
      <c r="B4649" s="265">
        <v>40913</v>
      </c>
      <c r="C4649" s="265" t="s">
        <v>20267</v>
      </c>
      <c r="D4649" s="265" t="s">
        <v>8593</v>
      </c>
      <c r="E4649" s="290" t="s">
        <v>34899</v>
      </c>
    </row>
    <row r="4650" spans="1:5">
      <c r="A4650" s="265" t="str">
        <f t="shared" si="72"/>
        <v>40914</v>
      </c>
      <c r="B4650" s="265">
        <v>40914</v>
      </c>
      <c r="C4650" s="265" t="s">
        <v>20271</v>
      </c>
      <c r="D4650" s="265" t="s">
        <v>8593</v>
      </c>
      <c r="E4650" s="290" t="s">
        <v>34897</v>
      </c>
    </row>
    <row r="4651" spans="1:5">
      <c r="A4651" s="265" t="str">
        <f t="shared" si="72"/>
        <v>40915</v>
      </c>
      <c r="B4651" s="265">
        <v>40915</v>
      </c>
      <c r="C4651" s="265" t="s">
        <v>20269</v>
      </c>
      <c r="D4651" s="265" t="s">
        <v>8593</v>
      </c>
      <c r="E4651" s="290" t="s">
        <v>34900</v>
      </c>
    </row>
    <row r="4652" spans="1:5">
      <c r="A4652" s="265" t="str">
        <f t="shared" si="72"/>
        <v>40916</v>
      </c>
      <c r="B4652" s="265">
        <v>40916</v>
      </c>
      <c r="C4652" s="265" t="s">
        <v>22414</v>
      </c>
      <c r="D4652" s="265" t="s">
        <v>8593</v>
      </c>
      <c r="E4652" s="290" t="s">
        <v>34901</v>
      </c>
    </row>
    <row r="4653" spans="1:5">
      <c r="A4653" s="265" t="str">
        <f t="shared" si="72"/>
        <v>40918</v>
      </c>
      <c r="B4653" s="265">
        <v>40918</v>
      </c>
      <c r="C4653" s="265" t="s">
        <v>21125</v>
      </c>
      <c r="D4653" s="265" t="s">
        <v>8593</v>
      </c>
      <c r="E4653" s="290" t="s">
        <v>34902</v>
      </c>
    </row>
    <row r="4654" spans="1:5">
      <c r="A4654" s="265" t="str">
        <f t="shared" si="72"/>
        <v>40919</v>
      </c>
      <c r="B4654" s="265">
        <v>40919</v>
      </c>
      <c r="C4654" s="265" t="s">
        <v>19264</v>
      </c>
      <c r="D4654" s="265" t="s">
        <v>8593</v>
      </c>
      <c r="E4654" s="290" t="s">
        <v>34903</v>
      </c>
    </row>
    <row r="4655" spans="1:5">
      <c r="A4655" s="265" t="str">
        <f t="shared" si="72"/>
        <v>40920</v>
      </c>
      <c r="B4655" s="265">
        <v>40920</v>
      </c>
      <c r="C4655" s="265" t="s">
        <v>19591</v>
      </c>
      <c r="D4655" s="265" t="s">
        <v>8593</v>
      </c>
      <c r="E4655" s="290" t="s">
        <v>34904</v>
      </c>
    </row>
    <row r="4656" spans="1:5">
      <c r="A4656" s="265" t="str">
        <f t="shared" si="72"/>
        <v>40921</v>
      </c>
      <c r="B4656" s="265">
        <v>40921</v>
      </c>
      <c r="C4656" s="265" t="s">
        <v>22534</v>
      </c>
      <c r="D4656" s="265" t="s">
        <v>8593</v>
      </c>
      <c r="E4656" s="290" t="s">
        <v>34905</v>
      </c>
    </row>
    <row r="4657" spans="1:5">
      <c r="A4657" s="265" t="str">
        <f t="shared" si="72"/>
        <v>40922</v>
      </c>
      <c r="B4657" s="265">
        <v>40922</v>
      </c>
      <c r="C4657" s="265" t="s">
        <v>21180</v>
      </c>
      <c r="D4657" s="265" t="s">
        <v>8593</v>
      </c>
      <c r="E4657" s="290" t="s">
        <v>34906</v>
      </c>
    </row>
    <row r="4658" spans="1:5">
      <c r="A4658" s="265" t="str">
        <f t="shared" si="72"/>
        <v>40923</v>
      </c>
      <c r="B4658" s="265">
        <v>40923</v>
      </c>
      <c r="C4658" s="265" t="s">
        <v>21127</v>
      </c>
      <c r="D4658" s="265" t="s">
        <v>8593</v>
      </c>
      <c r="E4658" s="290" t="s">
        <v>34907</v>
      </c>
    </row>
    <row r="4659" spans="1:5">
      <c r="A4659" s="265" t="str">
        <f t="shared" si="72"/>
        <v>40924</v>
      </c>
      <c r="B4659" s="265">
        <v>40924</v>
      </c>
      <c r="C4659" s="265" t="s">
        <v>22530</v>
      </c>
      <c r="D4659" s="265" t="s">
        <v>8593</v>
      </c>
      <c r="E4659" s="290" t="s">
        <v>34908</v>
      </c>
    </row>
    <row r="4660" spans="1:5">
      <c r="A4660" s="265" t="str">
        <f t="shared" si="72"/>
        <v>40925</v>
      </c>
      <c r="B4660" s="265">
        <v>40925</v>
      </c>
      <c r="C4660" s="265" t="s">
        <v>22447</v>
      </c>
      <c r="D4660" s="265" t="s">
        <v>8593</v>
      </c>
      <c r="E4660" s="290" t="s">
        <v>34909</v>
      </c>
    </row>
    <row r="4661" spans="1:5">
      <c r="A4661" s="265" t="str">
        <f t="shared" si="72"/>
        <v>40927</v>
      </c>
      <c r="B4661" s="265">
        <v>40927</v>
      </c>
      <c r="C4661" s="265" t="s">
        <v>19491</v>
      </c>
      <c r="D4661" s="265" t="s">
        <v>8593</v>
      </c>
      <c r="E4661" s="290" t="s">
        <v>34910</v>
      </c>
    </row>
    <row r="4662" spans="1:5">
      <c r="A4662" s="265" t="str">
        <f t="shared" si="72"/>
        <v>40928</v>
      </c>
      <c r="B4662" s="265">
        <v>40928</v>
      </c>
      <c r="C4662" s="265" t="s">
        <v>21194</v>
      </c>
      <c r="D4662" s="265" t="s">
        <v>8593</v>
      </c>
      <c r="E4662" s="290" t="s">
        <v>34897</v>
      </c>
    </row>
    <row r="4663" spans="1:5">
      <c r="A4663" s="265" t="str">
        <f t="shared" si="72"/>
        <v>40929</v>
      </c>
      <c r="B4663" s="265">
        <v>40929</v>
      </c>
      <c r="C4663" s="265" t="s">
        <v>21646</v>
      </c>
      <c r="D4663" s="265" t="s">
        <v>8593</v>
      </c>
      <c r="E4663" s="290" t="s">
        <v>34911</v>
      </c>
    </row>
    <row r="4664" spans="1:5">
      <c r="A4664" s="265" t="str">
        <f t="shared" si="72"/>
        <v>40930</v>
      </c>
      <c r="B4664" s="265">
        <v>40930</v>
      </c>
      <c r="C4664" s="265" t="s">
        <v>19481</v>
      </c>
      <c r="D4664" s="265" t="s">
        <v>8593</v>
      </c>
      <c r="E4664" s="290" t="s">
        <v>34912</v>
      </c>
    </row>
    <row r="4665" spans="1:5">
      <c r="A4665" s="265" t="str">
        <f t="shared" si="72"/>
        <v>40931</v>
      </c>
      <c r="B4665" s="265">
        <v>40931</v>
      </c>
      <c r="C4665" s="265" t="s">
        <v>19505</v>
      </c>
      <c r="D4665" s="265" t="s">
        <v>8593</v>
      </c>
      <c r="E4665" s="290" t="s">
        <v>34913</v>
      </c>
    </row>
    <row r="4666" spans="1:5">
      <c r="A4666" s="265" t="str">
        <f t="shared" si="72"/>
        <v>40932</v>
      </c>
      <c r="B4666" s="265">
        <v>40932</v>
      </c>
      <c r="C4666" s="265" t="s">
        <v>22013</v>
      </c>
      <c r="D4666" s="265" t="s">
        <v>8593</v>
      </c>
      <c r="E4666" s="290" t="s">
        <v>34914</v>
      </c>
    </row>
    <row r="4667" spans="1:5">
      <c r="A4667" s="265" t="str">
        <f t="shared" si="72"/>
        <v>40934</v>
      </c>
      <c r="B4667" s="265">
        <v>40934</v>
      </c>
      <c r="C4667" s="265" t="s">
        <v>20653</v>
      </c>
      <c r="D4667" s="265" t="s">
        <v>8593</v>
      </c>
      <c r="E4667" s="290" t="s">
        <v>34915</v>
      </c>
    </row>
    <row r="4668" spans="1:5">
      <c r="A4668" s="265" t="str">
        <f t="shared" si="72"/>
        <v>40935</v>
      </c>
      <c r="B4668" s="265">
        <v>40935</v>
      </c>
      <c r="C4668" s="265" t="s">
        <v>19459</v>
      </c>
      <c r="D4668" s="265" t="s">
        <v>8593</v>
      </c>
      <c r="E4668" s="290" t="s">
        <v>34916</v>
      </c>
    </row>
    <row r="4669" spans="1:5">
      <c r="A4669" s="265" t="str">
        <f t="shared" si="72"/>
        <v>40936</v>
      </c>
      <c r="B4669" s="265">
        <v>40936</v>
      </c>
      <c r="C4669" s="265" t="s">
        <v>21212</v>
      </c>
      <c r="D4669" s="265" t="s">
        <v>8593</v>
      </c>
      <c r="E4669" s="290" t="s">
        <v>34917</v>
      </c>
    </row>
    <row r="4670" spans="1:5">
      <c r="A4670" s="265" t="str">
        <f t="shared" si="72"/>
        <v>40937</v>
      </c>
      <c r="B4670" s="265">
        <v>40937</v>
      </c>
      <c r="C4670" s="265" t="s">
        <v>21214</v>
      </c>
      <c r="D4670" s="265" t="s">
        <v>8593</v>
      </c>
      <c r="E4670" s="290" t="s">
        <v>34918</v>
      </c>
    </row>
    <row r="4671" spans="1:5">
      <c r="A4671" s="265" t="str">
        <f t="shared" si="72"/>
        <v>40938</v>
      </c>
      <c r="B4671" s="265">
        <v>40938</v>
      </c>
      <c r="C4671" s="265" t="s">
        <v>21216</v>
      </c>
      <c r="D4671" s="265" t="s">
        <v>8593</v>
      </c>
      <c r="E4671" s="290" t="s">
        <v>34919</v>
      </c>
    </row>
    <row r="4672" spans="1:5">
      <c r="A4672" s="265" t="str">
        <f t="shared" si="72"/>
        <v>40939</v>
      </c>
      <c r="B4672" s="265">
        <v>40939</v>
      </c>
      <c r="C4672" s="265" t="s">
        <v>21218</v>
      </c>
      <c r="D4672" s="265" t="s">
        <v>8593</v>
      </c>
      <c r="E4672" s="290" t="s">
        <v>34920</v>
      </c>
    </row>
    <row r="4673" spans="1:5">
      <c r="A4673" s="265" t="str">
        <f t="shared" si="72"/>
        <v>40940</v>
      </c>
      <c r="B4673" s="265">
        <v>40940</v>
      </c>
      <c r="C4673" s="265" t="s">
        <v>21220</v>
      </c>
      <c r="D4673" s="265" t="s">
        <v>8593</v>
      </c>
      <c r="E4673" s="290" t="s">
        <v>34921</v>
      </c>
    </row>
    <row r="4674" spans="1:5">
      <c r="A4674" s="265" t="str">
        <f t="shared" si="72"/>
        <v>40943</v>
      </c>
      <c r="B4674" s="265">
        <v>40943</v>
      </c>
      <c r="C4674" s="265" t="s">
        <v>23767</v>
      </c>
      <c r="D4674" s="265" t="s">
        <v>8504</v>
      </c>
      <c r="E4674" s="290" t="s">
        <v>17940</v>
      </c>
    </row>
    <row r="4675" spans="1:5">
      <c r="A4675" s="265" t="str">
        <f t="shared" ref="A4675:A4738" si="73">IF(ISERROR(SEARCH("/",B4675)=6),TRIM(CLEAN(B4675)),IF(SEARCH("/",B4675)=6,IF(LEN(TRIM(CLEAN(B4675)))=7,LEFT(TRIM(CLEAN(B4675)),6)&amp;"00"&amp;RIGHT(TRIM(CLEAN(B4675)),1),LEFT(TRIM(CLEAN(B4675)),6)&amp;"0"&amp;RIGHT(TRIM(CLEAN(B4675)),2)),TRIM(CLEAN(B4675))))</f>
        <v>40944</v>
      </c>
      <c r="B4675" s="265">
        <v>40944</v>
      </c>
      <c r="C4675" s="265" t="s">
        <v>23768</v>
      </c>
      <c r="D4675" s="265" t="s">
        <v>8593</v>
      </c>
      <c r="E4675" s="290" t="s">
        <v>34922</v>
      </c>
    </row>
    <row r="4676" spans="1:5">
      <c r="A4676" s="265" t="str">
        <f t="shared" si="73"/>
        <v>40945</v>
      </c>
      <c r="B4676" s="265">
        <v>40945</v>
      </c>
      <c r="C4676" s="265" t="s">
        <v>23763</v>
      </c>
      <c r="D4676" s="265" t="s">
        <v>8504</v>
      </c>
      <c r="E4676" s="290" t="s">
        <v>22048</v>
      </c>
    </row>
    <row r="4677" spans="1:5">
      <c r="A4677" s="265" t="str">
        <f t="shared" si="73"/>
        <v>40946</v>
      </c>
      <c r="B4677" s="265">
        <v>40946</v>
      </c>
      <c r="C4677" s="265" t="s">
        <v>23764</v>
      </c>
      <c r="D4677" s="265" t="s">
        <v>8593</v>
      </c>
      <c r="E4677" s="290" t="s">
        <v>34923</v>
      </c>
    </row>
    <row r="4678" spans="1:5">
      <c r="A4678" s="265" t="str">
        <f t="shared" si="73"/>
        <v>40974</v>
      </c>
      <c r="B4678" s="265">
        <v>40974</v>
      </c>
      <c r="C4678" s="265" t="s">
        <v>22445</v>
      </c>
      <c r="D4678" s="265" t="s">
        <v>8593</v>
      </c>
      <c r="E4678" s="290" t="s">
        <v>34924</v>
      </c>
    </row>
    <row r="4679" spans="1:5">
      <c r="A4679" s="265" t="str">
        <f t="shared" si="73"/>
        <v>40975</v>
      </c>
      <c r="B4679" s="265">
        <v>40975</v>
      </c>
      <c r="C4679" s="265" t="s">
        <v>19497</v>
      </c>
      <c r="D4679" s="265" t="s">
        <v>8593</v>
      </c>
      <c r="E4679" s="290" t="s">
        <v>34925</v>
      </c>
    </row>
    <row r="4680" spans="1:5">
      <c r="A4680" s="265" t="str">
        <f t="shared" si="73"/>
        <v>40976</v>
      </c>
      <c r="B4680" s="265">
        <v>40976</v>
      </c>
      <c r="C4680" s="265" t="s">
        <v>20293</v>
      </c>
      <c r="D4680" s="265" t="s">
        <v>8593</v>
      </c>
      <c r="E4680" s="290" t="s">
        <v>34926</v>
      </c>
    </row>
    <row r="4681" spans="1:5">
      <c r="A4681" s="265" t="str">
        <f t="shared" si="73"/>
        <v>40977</v>
      </c>
      <c r="B4681" s="265">
        <v>40977</v>
      </c>
      <c r="C4681" s="265" t="s">
        <v>22348</v>
      </c>
      <c r="D4681" s="265" t="s">
        <v>8593</v>
      </c>
      <c r="E4681" s="290" t="s">
        <v>34927</v>
      </c>
    </row>
    <row r="4682" spans="1:5">
      <c r="A4682" s="265" t="str">
        <f t="shared" si="73"/>
        <v>40978</v>
      </c>
      <c r="B4682" s="265">
        <v>40978</v>
      </c>
      <c r="C4682" s="265" t="s">
        <v>22646</v>
      </c>
      <c r="D4682" s="265" t="s">
        <v>8593</v>
      </c>
      <c r="E4682" s="290" t="s">
        <v>34928</v>
      </c>
    </row>
    <row r="4683" spans="1:5">
      <c r="A4683" s="265" t="str">
        <f t="shared" si="73"/>
        <v>40979</v>
      </c>
      <c r="B4683" s="265">
        <v>40979</v>
      </c>
      <c r="C4683" s="265" t="s">
        <v>22655</v>
      </c>
      <c r="D4683" s="265" t="s">
        <v>8593</v>
      </c>
      <c r="E4683" s="290" t="s">
        <v>34929</v>
      </c>
    </row>
    <row r="4684" spans="1:5">
      <c r="A4684" s="265" t="str">
        <f t="shared" si="73"/>
        <v>40980</v>
      </c>
      <c r="B4684" s="265">
        <v>40980</v>
      </c>
      <c r="C4684" s="265" t="s">
        <v>22640</v>
      </c>
      <c r="D4684" s="265" t="s">
        <v>8593</v>
      </c>
      <c r="E4684" s="290" t="s">
        <v>34930</v>
      </c>
    </row>
    <row r="4685" spans="1:5">
      <c r="A4685" s="265" t="str">
        <f t="shared" si="73"/>
        <v>40981</v>
      </c>
      <c r="B4685" s="265">
        <v>40981</v>
      </c>
      <c r="C4685" s="265" t="s">
        <v>22651</v>
      </c>
      <c r="D4685" s="265" t="s">
        <v>8593</v>
      </c>
      <c r="E4685" s="290" t="s">
        <v>34931</v>
      </c>
    </row>
    <row r="4686" spans="1:5">
      <c r="A4686" s="265" t="str">
        <f t="shared" si="73"/>
        <v>40982</v>
      </c>
      <c r="B4686" s="265">
        <v>40982</v>
      </c>
      <c r="C4686" s="265" t="s">
        <v>22659</v>
      </c>
      <c r="D4686" s="265" t="s">
        <v>8593</v>
      </c>
      <c r="E4686" s="290" t="s">
        <v>34932</v>
      </c>
    </row>
    <row r="4687" spans="1:5">
      <c r="A4687" s="265" t="str">
        <f t="shared" si="73"/>
        <v>40983</v>
      </c>
      <c r="B4687" s="265">
        <v>40983</v>
      </c>
      <c r="C4687" s="265" t="s">
        <v>22531</v>
      </c>
      <c r="D4687" s="265" t="s">
        <v>8593</v>
      </c>
      <c r="E4687" s="290" t="s">
        <v>34933</v>
      </c>
    </row>
    <row r="4688" spans="1:5">
      <c r="A4688" s="265" t="str">
        <f t="shared" si="73"/>
        <v>40984</v>
      </c>
      <c r="B4688" s="265">
        <v>40984</v>
      </c>
      <c r="C4688" s="265" t="s">
        <v>19265</v>
      </c>
      <c r="D4688" s="265" t="s">
        <v>8593</v>
      </c>
      <c r="E4688" s="290" t="s">
        <v>34934</v>
      </c>
    </row>
    <row r="4689" spans="1:5">
      <c r="A4689" s="265" t="str">
        <f t="shared" si="73"/>
        <v>40985</v>
      </c>
      <c r="B4689" s="265">
        <v>40985</v>
      </c>
      <c r="C4689" s="265" t="s">
        <v>23182</v>
      </c>
      <c r="D4689" s="265" t="s">
        <v>8593</v>
      </c>
      <c r="E4689" s="290" t="s">
        <v>34925</v>
      </c>
    </row>
    <row r="4690" spans="1:5">
      <c r="A4690" s="265" t="str">
        <f t="shared" si="73"/>
        <v>40986</v>
      </c>
      <c r="B4690" s="265">
        <v>40986</v>
      </c>
      <c r="C4690" s="265" t="s">
        <v>22644</v>
      </c>
      <c r="D4690" s="265" t="s">
        <v>8593</v>
      </c>
      <c r="E4690" s="290" t="s">
        <v>34935</v>
      </c>
    </row>
    <row r="4691" spans="1:5">
      <c r="A4691" s="265" t="str">
        <f t="shared" si="73"/>
        <v>40987</v>
      </c>
      <c r="B4691" s="265">
        <v>40987</v>
      </c>
      <c r="C4691" s="265" t="s">
        <v>22649</v>
      </c>
      <c r="D4691" s="265" t="s">
        <v>8593</v>
      </c>
      <c r="E4691" s="290" t="s">
        <v>34936</v>
      </c>
    </row>
    <row r="4692" spans="1:5">
      <c r="A4692" s="265" t="str">
        <f t="shared" si="73"/>
        <v>40988</v>
      </c>
      <c r="B4692" s="265">
        <v>40988</v>
      </c>
      <c r="C4692" s="265" t="s">
        <v>22553</v>
      </c>
      <c r="D4692" s="265" t="s">
        <v>8593</v>
      </c>
      <c r="E4692" s="290" t="s">
        <v>34937</v>
      </c>
    </row>
    <row r="4693" spans="1:5">
      <c r="A4693" s="265" t="str">
        <f t="shared" si="73"/>
        <v>40990</v>
      </c>
      <c r="B4693" s="265">
        <v>40990</v>
      </c>
      <c r="C4693" s="265" t="s">
        <v>22555</v>
      </c>
      <c r="D4693" s="265" t="s">
        <v>8593</v>
      </c>
      <c r="E4693" s="290" t="s">
        <v>34938</v>
      </c>
    </row>
    <row r="4694" spans="1:5">
      <c r="A4694" s="265" t="str">
        <f t="shared" si="73"/>
        <v>40992</v>
      </c>
      <c r="B4694" s="265">
        <v>40992</v>
      </c>
      <c r="C4694" s="265" t="s">
        <v>22559</v>
      </c>
      <c r="D4694" s="265" t="s">
        <v>8593</v>
      </c>
      <c r="E4694" s="290" t="s">
        <v>34939</v>
      </c>
    </row>
    <row r="4695" spans="1:5">
      <c r="A4695" s="265" t="str">
        <f t="shared" si="73"/>
        <v>40994</v>
      </c>
      <c r="B4695" s="265">
        <v>40994</v>
      </c>
      <c r="C4695" s="265" t="s">
        <v>22557</v>
      </c>
      <c r="D4695" s="265" t="s">
        <v>8593</v>
      </c>
      <c r="E4695" s="290" t="s">
        <v>34940</v>
      </c>
    </row>
    <row r="4696" spans="1:5">
      <c r="A4696" s="265" t="str">
        <f t="shared" si="73"/>
        <v>40998</v>
      </c>
      <c r="B4696" s="265">
        <v>40998</v>
      </c>
      <c r="C4696" s="265" t="s">
        <v>22657</v>
      </c>
      <c r="D4696" s="265" t="s">
        <v>8593</v>
      </c>
      <c r="E4696" s="290" t="s">
        <v>34938</v>
      </c>
    </row>
    <row r="4697" spans="1:5">
      <c r="A4697" s="265" t="str">
        <f t="shared" si="73"/>
        <v>41001</v>
      </c>
      <c r="B4697" s="265">
        <v>41001</v>
      </c>
      <c r="C4697" s="265" t="s">
        <v>22672</v>
      </c>
      <c r="D4697" s="265" t="s">
        <v>8593</v>
      </c>
      <c r="E4697" s="290" t="s">
        <v>34941</v>
      </c>
    </row>
    <row r="4698" spans="1:5">
      <c r="A4698" s="265" t="str">
        <f t="shared" si="73"/>
        <v>41002</v>
      </c>
      <c r="B4698" s="265">
        <v>41002</v>
      </c>
      <c r="C4698" s="265" t="s">
        <v>22670</v>
      </c>
      <c r="D4698" s="265" t="s">
        <v>8593</v>
      </c>
      <c r="E4698" s="290" t="s">
        <v>34938</v>
      </c>
    </row>
    <row r="4699" spans="1:5">
      <c r="A4699" s="265" t="str">
        <f t="shared" si="73"/>
        <v>41012</v>
      </c>
      <c r="B4699" s="265">
        <v>41012</v>
      </c>
      <c r="C4699" s="265" t="s">
        <v>22668</v>
      </c>
      <c r="D4699" s="265" t="s">
        <v>8593</v>
      </c>
      <c r="E4699" s="290" t="s">
        <v>34942</v>
      </c>
    </row>
    <row r="4700" spans="1:5">
      <c r="A4700" s="265" t="str">
        <f t="shared" si="73"/>
        <v>41024</v>
      </c>
      <c r="B4700" s="265">
        <v>41024</v>
      </c>
      <c r="C4700" s="265" t="s">
        <v>22663</v>
      </c>
      <c r="D4700" s="265" t="s">
        <v>8593</v>
      </c>
      <c r="E4700" s="290" t="s">
        <v>34943</v>
      </c>
    </row>
    <row r="4701" spans="1:5">
      <c r="A4701" s="265" t="str">
        <f t="shared" si="73"/>
        <v>41026</v>
      </c>
      <c r="B4701" s="265">
        <v>41026</v>
      </c>
      <c r="C4701" s="265" t="s">
        <v>22661</v>
      </c>
      <c r="D4701" s="265" t="s">
        <v>8593</v>
      </c>
      <c r="E4701" s="290" t="s">
        <v>34944</v>
      </c>
    </row>
    <row r="4702" spans="1:5">
      <c r="A4702" s="265" t="str">
        <f t="shared" si="73"/>
        <v>41031</v>
      </c>
      <c r="B4702" s="265">
        <v>41031</v>
      </c>
      <c r="C4702" s="265" t="s">
        <v>22642</v>
      </c>
      <c r="D4702" s="265" t="s">
        <v>8593</v>
      </c>
      <c r="E4702" s="290" t="s">
        <v>34945</v>
      </c>
    </row>
    <row r="4703" spans="1:5">
      <c r="A4703" s="265" t="str">
        <f t="shared" si="73"/>
        <v>41033</v>
      </c>
      <c r="B4703" s="265">
        <v>41033</v>
      </c>
      <c r="C4703" s="265" t="s">
        <v>22665</v>
      </c>
      <c r="D4703" s="265" t="s">
        <v>8593</v>
      </c>
      <c r="E4703" s="290" t="s">
        <v>34938</v>
      </c>
    </row>
    <row r="4704" spans="1:5">
      <c r="A4704" s="265" t="str">
        <f t="shared" si="73"/>
        <v>41036</v>
      </c>
      <c r="B4704" s="265">
        <v>41036</v>
      </c>
      <c r="C4704" s="265" t="s">
        <v>22653</v>
      </c>
      <c r="D4704" s="265" t="s">
        <v>8593</v>
      </c>
      <c r="E4704" s="290" t="s">
        <v>34911</v>
      </c>
    </row>
    <row r="4705" spans="1:5">
      <c r="A4705" s="265" t="str">
        <f t="shared" si="73"/>
        <v>41038</v>
      </c>
      <c r="B4705" s="265">
        <v>41038</v>
      </c>
      <c r="C4705" s="265" t="s">
        <v>22551</v>
      </c>
      <c r="D4705" s="265" t="s">
        <v>8593</v>
      </c>
      <c r="E4705" s="290" t="s">
        <v>34946</v>
      </c>
    </row>
    <row r="4706" spans="1:5">
      <c r="A4706" s="265" t="str">
        <f t="shared" si="73"/>
        <v>41040</v>
      </c>
      <c r="B4706" s="265">
        <v>41040</v>
      </c>
      <c r="C4706" s="265" t="s">
        <v>22666</v>
      </c>
      <c r="D4706" s="265" t="s">
        <v>8593</v>
      </c>
      <c r="E4706" s="290" t="s">
        <v>34947</v>
      </c>
    </row>
    <row r="4707" spans="1:5">
      <c r="A4707" s="265" t="str">
        <f t="shared" si="73"/>
        <v>41043</v>
      </c>
      <c r="B4707" s="265">
        <v>41043</v>
      </c>
      <c r="C4707" s="265" t="s">
        <v>22647</v>
      </c>
      <c r="D4707" s="265" t="s">
        <v>8593</v>
      </c>
      <c r="E4707" s="290" t="s">
        <v>34948</v>
      </c>
    </row>
    <row r="4708" spans="1:5">
      <c r="A4708" s="265" t="str">
        <f t="shared" si="73"/>
        <v>41065</v>
      </c>
      <c r="B4708" s="265">
        <v>41065</v>
      </c>
      <c r="C4708" s="265" t="s">
        <v>22810</v>
      </c>
      <c r="D4708" s="265" t="s">
        <v>8593</v>
      </c>
      <c r="E4708" s="290" t="s">
        <v>34897</v>
      </c>
    </row>
    <row r="4709" spans="1:5">
      <c r="A4709" s="265" t="str">
        <f t="shared" si="73"/>
        <v>41066</v>
      </c>
      <c r="B4709" s="265">
        <v>41066</v>
      </c>
      <c r="C4709" s="265" t="s">
        <v>22778</v>
      </c>
      <c r="D4709" s="265" t="s">
        <v>8593</v>
      </c>
      <c r="E4709" s="290" t="s">
        <v>34949</v>
      </c>
    </row>
    <row r="4710" spans="1:5">
      <c r="A4710" s="265" t="str">
        <f t="shared" si="73"/>
        <v>41067</v>
      </c>
      <c r="B4710" s="265">
        <v>41067</v>
      </c>
      <c r="C4710" s="265" t="s">
        <v>22416</v>
      </c>
      <c r="D4710" s="265" t="s">
        <v>8593</v>
      </c>
      <c r="E4710" s="290" t="s">
        <v>34950</v>
      </c>
    </row>
    <row r="4711" spans="1:5">
      <c r="A4711" s="265" t="str">
        <f t="shared" si="73"/>
        <v>41068</v>
      </c>
      <c r="B4711" s="265">
        <v>41068</v>
      </c>
      <c r="C4711" s="265" t="s">
        <v>20127</v>
      </c>
      <c r="D4711" s="265" t="s">
        <v>8593</v>
      </c>
      <c r="E4711" s="290" t="s">
        <v>34951</v>
      </c>
    </row>
    <row r="4712" spans="1:5">
      <c r="A4712" s="265" t="str">
        <f t="shared" si="73"/>
        <v>41069</v>
      </c>
      <c r="B4712" s="265">
        <v>41069</v>
      </c>
      <c r="C4712" s="265" t="s">
        <v>19508</v>
      </c>
      <c r="D4712" s="265" t="s">
        <v>8593</v>
      </c>
      <c r="E4712" s="290" t="s">
        <v>34897</v>
      </c>
    </row>
    <row r="4713" spans="1:5">
      <c r="A4713" s="265" t="str">
        <f t="shared" si="73"/>
        <v>41070</v>
      </c>
      <c r="B4713" s="265">
        <v>41070</v>
      </c>
      <c r="C4713" s="265" t="s">
        <v>23521</v>
      </c>
      <c r="D4713" s="265" t="s">
        <v>8593</v>
      </c>
      <c r="E4713" s="290" t="s">
        <v>34952</v>
      </c>
    </row>
    <row r="4714" spans="1:5">
      <c r="A4714" s="265" t="str">
        <f t="shared" si="73"/>
        <v>41071</v>
      </c>
      <c r="B4714" s="265">
        <v>41071</v>
      </c>
      <c r="C4714" s="265" t="s">
        <v>19501</v>
      </c>
      <c r="D4714" s="265" t="s">
        <v>8593</v>
      </c>
      <c r="E4714" s="290" t="s">
        <v>34953</v>
      </c>
    </row>
    <row r="4715" spans="1:5">
      <c r="A4715" s="265" t="str">
        <f t="shared" si="73"/>
        <v>41072</v>
      </c>
      <c r="B4715" s="265">
        <v>41072</v>
      </c>
      <c r="C4715" s="265" t="s">
        <v>19499</v>
      </c>
      <c r="D4715" s="265" t="s">
        <v>8593</v>
      </c>
      <c r="E4715" s="290" t="s">
        <v>34954</v>
      </c>
    </row>
    <row r="4716" spans="1:5">
      <c r="A4716" s="265" t="str">
        <f t="shared" si="73"/>
        <v>41073</v>
      </c>
      <c r="B4716" s="265">
        <v>41073</v>
      </c>
      <c r="C4716" s="265" t="s">
        <v>24571</v>
      </c>
      <c r="D4716" s="265" t="s">
        <v>8593</v>
      </c>
      <c r="E4716" s="290" t="s">
        <v>34955</v>
      </c>
    </row>
    <row r="4717" spans="1:5">
      <c r="A4717" s="265" t="str">
        <f t="shared" si="73"/>
        <v>41075</v>
      </c>
      <c r="B4717" s="265">
        <v>41075</v>
      </c>
      <c r="C4717" s="265" t="s">
        <v>21546</v>
      </c>
      <c r="D4717" s="265" t="s">
        <v>8593</v>
      </c>
      <c r="E4717" s="290" t="s">
        <v>34956</v>
      </c>
    </row>
    <row r="4718" spans="1:5">
      <c r="A4718" s="265" t="str">
        <f t="shared" si="73"/>
        <v>41076</v>
      </c>
      <c r="B4718" s="265">
        <v>41076</v>
      </c>
      <c r="C4718" s="265" t="s">
        <v>21642</v>
      </c>
      <c r="D4718" s="265" t="s">
        <v>8593</v>
      </c>
      <c r="E4718" s="290" t="s">
        <v>34957</v>
      </c>
    </row>
    <row r="4719" spans="1:5">
      <c r="A4719" s="265" t="str">
        <f t="shared" si="73"/>
        <v>41077</v>
      </c>
      <c r="B4719" s="265">
        <v>41077</v>
      </c>
      <c r="C4719" s="265" t="s">
        <v>21688</v>
      </c>
      <c r="D4719" s="265" t="s">
        <v>8593</v>
      </c>
      <c r="E4719" s="290" t="s">
        <v>34958</v>
      </c>
    </row>
    <row r="4720" spans="1:5">
      <c r="A4720" s="265" t="str">
        <f t="shared" si="73"/>
        <v>41078</v>
      </c>
      <c r="B4720" s="265">
        <v>41078</v>
      </c>
      <c r="C4720" s="265" t="s">
        <v>19489</v>
      </c>
      <c r="D4720" s="265" t="s">
        <v>8593</v>
      </c>
      <c r="E4720" s="290" t="s">
        <v>34959</v>
      </c>
    </row>
    <row r="4721" spans="1:5">
      <c r="A4721" s="265" t="str">
        <f t="shared" si="73"/>
        <v>41079</v>
      </c>
      <c r="B4721" s="265">
        <v>41079</v>
      </c>
      <c r="C4721" s="265" t="s">
        <v>22885</v>
      </c>
      <c r="D4721" s="265" t="s">
        <v>8593</v>
      </c>
      <c r="E4721" s="290" t="s">
        <v>34897</v>
      </c>
    </row>
    <row r="4722" spans="1:5">
      <c r="A4722" s="265" t="str">
        <f t="shared" si="73"/>
        <v>41081</v>
      </c>
      <c r="B4722" s="265">
        <v>41081</v>
      </c>
      <c r="C4722" s="265" t="s">
        <v>22889</v>
      </c>
      <c r="D4722" s="265" t="s">
        <v>8593</v>
      </c>
      <c r="E4722" s="290" t="s">
        <v>34960</v>
      </c>
    </row>
    <row r="4723" spans="1:5">
      <c r="A4723" s="265" t="str">
        <f t="shared" si="73"/>
        <v>41082</v>
      </c>
      <c r="B4723" s="265">
        <v>41082</v>
      </c>
      <c r="C4723" s="265" t="s">
        <v>22887</v>
      </c>
      <c r="D4723" s="265" t="s">
        <v>8593</v>
      </c>
      <c r="E4723" s="290" t="s">
        <v>34961</v>
      </c>
    </row>
    <row r="4724" spans="1:5">
      <c r="A4724" s="265" t="str">
        <f t="shared" si="73"/>
        <v>41083</v>
      </c>
      <c r="B4724" s="265">
        <v>41083</v>
      </c>
      <c r="C4724" s="265" t="s">
        <v>19269</v>
      </c>
      <c r="D4724" s="265" t="s">
        <v>8593</v>
      </c>
      <c r="E4724" s="290" t="s">
        <v>34962</v>
      </c>
    </row>
    <row r="4725" spans="1:5">
      <c r="A4725" s="265" t="str">
        <f t="shared" si="73"/>
        <v>41084</v>
      </c>
      <c r="B4725" s="265">
        <v>41084</v>
      </c>
      <c r="C4725" s="265" t="s">
        <v>23374</v>
      </c>
      <c r="D4725" s="265" t="s">
        <v>8593</v>
      </c>
      <c r="E4725" s="290" t="s">
        <v>34963</v>
      </c>
    </row>
    <row r="4726" spans="1:5">
      <c r="A4726" s="265" t="str">
        <f t="shared" si="73"/>
        <v>41085</v>
      </c>
      <c r="B4726" s="265">
        <v>41085</v>
      </c>
      <c r="C4726" s="265" t="s">
        <v>19273</v>
      </c>
      <c r="D4726" s="265" t="s">
        <v>8593</v>
      </c>
      <c r="E4726" s="290" t="s">
        <v>34964</v>
      </c>
    </row>
    <row r="4727" spans="1:5">
      <c r="A4727" s="265" t="str">
        <f t="shared" si="73"/>
        <v>41086</v>
      </c>
      <c r="B4727" s="265">
        <v>41086</v>
      </c>
      <c r="C4727" s="265" t="s">
        <v>19267</v>
      </c>
      <c r="D4727" s="265" t="s">
        <v>8593</v>
      </c>
      <c r="E4727" s="290" t="s">
        <v>34962</v>
      </c>
    </row>
    <row r="4728" spans="1:5">
      <c r="A4728" s="265" t="str">
        <f t="shared" si="73"/>
        <v>41087</v>
      </c>
      <c r="B4728" s="265">
        <v>41087</v>
      </c>
      <c r="C4728" s="265" t="s">
        <v>23395</v>
      </c>
      <c r="D4728" s="265" t="s">
        <v>8593</v>
      </c>
      <c r="E4728" s="290" t="s">
        <v>34965</v>
      </c>
    </row>
    <row r="4729" spans="1:5">
      <c r="A4729" s="265" t="str">
        <f t="shared" si="73"/>
        <v>41088</v>
      </c>
      <c r="B4729" s="265">
        <v>41088</v>
      </c>
      <c r="C4729" s="265" t="s">
        <v>23398</v>
      </c>
      <c r="D4729" s="265" t="s">
        <v>8593</v>
      </c>
      <c r="E4729" s="290" t="s">
        <v>34966</v>
      </c>
    </row>
    <row r="4730" spans="1:5">
      <c r="A4730" s="265" t="str">
        <f t="shared" si="73"/>
        <v>41089</v>
      </c>
      <c r="B4730" s="265">
        <v>41089</v>
      </c>
      <c r="C4730" s="265" t="s">
        <v>23766</v>
      </c>
      <c r="D4730" s="265" t="s">
        <v>8593</v>
      </c>
      <c r="E4730" s="290" t="s">
        <v>34967</v>
      </c>
    </row>
    <row r="4731" spans="1:5">
      <c r="A4731" s="265" t="str">
        <f t="shared" si="73"/>
        <v>41090</v>
      </c>
      <c r="B4731" s="265">
        <v>41090</v>
      </c>
      <c r="C4731" s="265" t="s">
        <v>19495</v>
      </c>
      <c r="D4731" s="265" t="s">
        <v>8593</v>
      </c>
      <c r="E4731" s="290" t="s">
        <v>34968</v>
      </c>
    </row>
    <row r="4732" spans="1:5">
      <c r="A4732" s="265" t="str">
        <f t="shared" si="73"/>
        <v>41091</v>
      </c>
      <c r="B4732" s="265">
        <v>41091</v>
      </c>
      <c r="C4732" s="265" t="s">
        <v>22984</v>
      </c>
      <c r="D4732" s="265" t="s">
        <v>8593</v>
      </c>
      <c r="E4732" s="290" t="s">
        <v>34969</v>
      </c>
    </row>
    <row r="4733" spans="1:5">
      <c r="A4733" s="265" t="str">
        <f t="shared" si="73"/>
        <v>41092</v>
      </c>
      <c r="B4733" s="265">
        <v>41092</v>
      </c>
      <c r="C4733" s="265" t="s">
        <v>23770</v>
      </c>
      <c r="D4733" s="265" t="s">
        <v>8593</v>
      </c>
      <c r="E4733" s="290" t="s">
        <v>34970</v>
      </c>
    </row>
    <row r="4734" spans="1:5">
      <c r="A4734" s="265" t="str">
        <f t="shared" si="73"/>
        <v>41093</v>
      </c>
      <c r="B4734" s="265">
        <v>41093</v>
      </c>
      <c r="C4734" s="265" t="s">
        <v>19503</v>
      </c>
      <c r="D4734" s="265" t="s">
        <v>8593</v>
      </c>
      <c r="E4734" s="290" t="s">
        <v>34971</v>
      </c>
    </row>
    <row r="4735" spans="1:5">
      <c r="A4735" s="265" t="str">
        <f t="shared" si="73"/>
        <v>41094</v>
      </c>
      <c r="B4735" s="265">
        <v>41094</v>
      </c>
      <c r="C4735" s="265" t="s">
        <v>22626</v>
      </c>
      <c r="D4735" s="265" t="s">
        <v>8593</v>
      </c>
      <c r="E4735" s="290" t="s">
        <v>34972</v>
      </c>
    </row>
    <row r="4736" spans="1:5">
      <c r="A4736" s="265" t="str">
        <f t="shared" si="73"/>
        <v>41096</v>
      </c>
      <c r="B4736" s="265">
        <v>41096</v>
      </c>
      <c r="C4736" s="265" t="s">
        <v>24609</v>
      </c>
      <c r="D4736" s="265" t="s">
        <v>8593</v>
      </c>
      <c r="E4736" s="290" t="s">
        <v>34973</v>
      </c>
    </row>
    <row r="4737" spans="1:5">
      <c r="A4737" s="265" t="str">
        <f t="shared" si="73"/>
        <v>41097</v>
      </c>
      <c r="B4737" s="265">
        <v>41097</v>
      </c>
      <c r="C4737" s="265" t="s">
        <v>23859</v>
      </c>
      <c r="D4737" s="265" t="s">
        <v>8593</v>
      </c>
      <c r="E4737" s="290" t="s">
        <v>34900</v>
      </c>
    </row>
    <row r="4738" spans="1:5">
      <c r="A4738" s="265" t="str">
        <f t="shared" si="73"/>
        <v>41180</v>
      </c>
      <c r="B4738" s="265">
        <v>41180</v>
      </c>
      <c r="C4738" s="265" t="s">
        <v>27850</v>
      </c>
      <c r="D4738" s="265" t="s">
        <v>8502</v>
      </c>
      <c r="E4738" s="290" t="s">
        <v>27851</v>
      </c>
    </row>
    <row r="4739" spans="1:5">
      <c r="A4739" s="265" t="str">
        <f t="shared" ref="A4739:A4802" si="74">IF(ISERROR(SEARCH("/",B4739)=6),TRIM(CLEAN(B4739)),IF(SEARCH("/",B4739)=6,IF(LEN(TRIM(CLEAN(B4739)))=7,LEFT(TRIM(CLEAN(B4739)),6)&amp;"00"&amp;RIGHT(TRIM(CLEAN(B4739)),1),LEFT(TRIM(CLEAN(B4739)),6)&amp;"0"&amp;RIGHT(TRIM(CLEAN(B4739)),2)),TRIM(CLEAN(B4739))))</f>
        <v>41181</v>
      </c>
      <c r="B4739" s="265">
        <v>41181</v>
      </c>
      <c r="C4739" s="265" t="s">
        <v>27852</v>
      </c>
      <c r="D4739" s="265" t="s">
        <v>8502</v>
      </c>
      <c r="E4739" s="290" t="s">
        <v>27853</v>
      </c>
    </row>
    <row r="4740" spans="1:5">
      <c r="A4740" s="265" t="str">
        <f t="shared" si="74"/>
        <v>41182</v>
      </c>
      <c r="B4740" s="265">
        <v>41182</v>
      </c>
      <c r="C4740" s="265" t="s">
        <v>27854</v>
      </c>
      <c r="D4740" s="265" t="s">
        <v>8502</v>
      </c>
      <c r="E4740" s="290" t="s">
        <v>27855</v>
      </c>
    </row>
    <row r="4741" spans="1:5">
      <c r="A4741" s="265" t="str">
        <f t="shared" si="74"/>
        <v>41183</v>
      </c>
      <c r="B4741" s="265">
        <v>41183</v>
      </c>
      <c r="C4741" s="265" t="s">
        <v>27856</v>
      </c>
      <c r="D4741" s="265" t="s">
        <v>8502</v>
      </c>
      <c r="E4741" s="290" t="s">
        <v>27857</v>
      </c>
    </row>
    <row r="4742" spans="1:5">
      <c r="A4742" s="265" t="str">
        <f t="shared" si="74"/>
        <v>41184</v>
      </c>
      <c r="B4742" s="265">
        <v>41184</v>
      </c>
      <c r="C4742" s="265" t="s">
        <v>27858</v>
      </c>
      <c r="D4742" s="265" t="s">
        <v>8502</v>
      </c>
      <c r="E4742" s="290" t="s">
        <v>27859</v>
      </c>
    </row>
    <row r="4743" spans="1:5">
      <c r="A4743" s="265" t="str">
        <f t="shared" si="74"/>
        <v>41185</v>
      </c>
      <c r="B4743" s="265">
        <v>41185</v>
      </c>
      <c r="C4743" s="265" t="s">
        <v>27860</v>
      </c>
      <c r="D4743" s="265" t="s">
        <v>8502</v>
      </c>
      <c r="E4743" s="290" t="s">
        <v>27861</v>
      </c>
    </row>
    <row r="4744" spans="1:5">
      <c r="A4744" s="265" t="str">
        <f t="shared" si="74"/>
        <v>41186</v>
      </c>
      <c r="B4744" s="265">
        <v>41186</v>
      </c>
      <c r="C4744" s="265" t="s">
        <v>27862</v>
      </c>
      <c r="D4744" s="265" t="s">
        <v>8502</v>
      </c>
      <c r="E4744" s="290" t="s">
        <v>27863</v>
      </c>
    </row>
    <row r="4745" spans="1:5">
      <c r="A4745" s="265" t="str">
        <f t="shared" si="74"/>
        <v>41187</v>
      </c>
      <c r="B4745" s="265">
        <v>41187</v>
      </c>
      <c r="C4745" s="265" t="s">
        <v>27864</v>
      </c>
      <c r="D4745" s="265" t="s">
        <v>8502</v>
      </c>
      <c r="E4745" s="290" t="s">
        <v>27865</v>
      </c>
    </row>
    <row r="4746" spans="1:5">
      <c r="A4746" s="265" t="str">
        <f t="shared" si="74"/>
        <v>41188</v>
      </c>
      <c r="B4746" s="265">
        <v>41188</v>
      </c>
      <c r="C4746" s="265" t="s">
        <v>27866</v>
      </c>
      <c r="D4746" s="265" t="s">
        <v>8502</v>
      </c>
      <c r="E4746" s="290" t="s">
        <v>27867</v>
      </c>
    </row>
    <row r="4747" spans="1:5">
      <c r="A4747" s="265" t="str">
        <f t="shared" si="74"/>
        <v>41189</v>
      </c>
      <c r="B4747" s="265">
        <v>41189</v>
      </c>
      <c r="C4747" s="265" t="s">
        <v>27868</v>
      </c>
      <c r="D4747" s="265" t="s">
        <v>8502</v>
      </c>
      <c r="E4747" s="290" t="s">
        <v>27869</v>
      </c>
    </row>
    <row r="4748" spans="1:5">
      <c r="A4748" s="265" t="str">
        <f t="shared" si="74"/>
        <v>41190</v>
      </c>
      <c r="B4748" s="265">
        <v>41190</v>
      </c>
      <c r="C4748" s="265" t="s">
        <v>27870</v>
      </c>
      <c r="D4748" s="265" t="s">
        <v>8502</v>
      </c>
      <c r="E4748" s="290" t="s">
        <v>27871</v>
      </c>
    </row>
    <row r="4749" spans="1:5">
      <c r="A4749" s="265" t="str">
        <f t="shared" si="74"/>
        <v>41191</v>
      </c>
      <c r="B4749" s="265">
        <v>41191</v>
      </c>
      <c r="C4749" s="265" t="s">
        <v>27872</v>
      </c>
      <c r="D4749" s="265" t="s">
        <v>8502</v>
      </c>
      <c r="E4749" s="290" t="s">
        <v>27873</v>
      </c>
    </row>
    <row r="4750" spans="1:5">
      <c r="A4750" s="265" t="str">
        <f t="shared" si="74"/>
        <v>41192</v>
      </c>
      <c r="B4750" s="265">
        <v>41192</v>
      </c>
      <c r="C4750" s="265" t="s">
        <v>27874</v>
      </c>
      <c r="D4750" s="265" t="s">
        <v>8502</v>
      </c>
      <c r="E4750" s="290" t="s">
        <v>27875</v>
      </c>
    </row>
    <row r="4751" spans="1:5">
      <c r="A4751" s="265" t="str">
        <f t="shared" si="74"/>
        <v>41193</v>
      </c>
      <c r="B4751" s="265">
        <v>41193</v>
      </c>
      <c r="C4751" s="265" t="s">
        <v>27876</v>
      </c>
      <c r="D4751" s="265" t="s">
        <v>8502</v>
      </c>
      <c r="E4751" s="290" t="s">
        <v>27877</v>
      </c>
    </row>
    <row r="4752" spans="1:5">
      <c r="A4752" s="265" t="str">
        <f t="shared" si="74"/>
        <v>41194</v>
      </c>
      <c r="B4752" s="265">
        <v>41194</v>
      </c>
      <c r="C4752" s="265" t="s">
        <v>27878</v>
      </c>
      <c r="D4752" s="265" t="s">
        <v>8502</v>
      </c>
      <c r="E4752" s="290" t="s">
        <v>27879</v>
      </c>
    </row>
    <row r="4753" spans="1:5">
      <c r="A4753" s="265" t="str">
        <f t="shared" si="74"/>
        <v>41195</v>
      </c>
      <c r="B4753" s="265">
        <v>41195</v>
      </c>
      <c r="C4753" s="265" t="s">
        <v>27880</v>
      </c>
      <c r="D4753" s="265" t="s">
        <v>8502</v>
      </c>
      <c r="E4753" s="290" t="s">
        <v>25119</v>
      </c>
    </row>
    <row r="4754" spans="1:5">
      <c r="A4754" s="265" t="str">
        <f t="shared" si="74"/>
        <v>41196</v>
      </c>
      <c r="B4754" s="265">
        <v>41196</v>
      </c>
      <c r="C4754" s="265" t="s">
        <v>27881</v>
      </c>
      <c r="D4754" s="265" t="s">
        <v>8502</v>
      </c>
      <c r="E4754" s="290" t="s">
        <v>27882</v>
      </c>
    </row>
    <row r="4755" spans="1:5">
      <c r="A4755" s="265" t="str">
        <f t="shared" si="74"/>
        <v>41197</v>
      </c>
      <c r="B4755" s="265">
        <v>41197</v>
      </c>
      <c r="C4755" s="265" t="s">
        <v>27883</v>
      </c>
      <c r="D4755" s="265" t="s">
        <v>8502</v>
      </c>
      <c r="E4755" s="290" t="s">
        <v>27884</v>
      </c>
    </row>
    <row r="4756" spans="1:5">
      <c r="A4756" s="265" t="str">
        <f t="shared" si="74"/>
        <v>41198</v>
      </c>
      <c r="B4756" s="265">
        <v>41198</v>
      </c>
      <c r="C4756" s="265" t="s">
        <v>27885</v>
      </c>
      <c r="D4756" s="265" t="s">
        <v>8502</v>
      </c>
      <c r="E4756" s="290" t="s">
        <v>27886</v>
      </c>
    </row>
    <row r="4757" spans="1:5">
      <c r="A4757" s="265" t="str">
        <f t="shared" si="74"/>
        <v>41199</v>
      </c>
      <c r="B4757" s="265">
        <v>41199</v>
      </c>
      <c r="C4757" s="265" t="s">
        <v>27887</v>
      </c>
      <c r="D4757" s="265" t="s">
        <v>8502</v>
      </c>
      <c r="E4757" s="290" t="s">
        <v>27888</v>
      </c>
    </row>
    <row r="4758" spans="1:5">
      <c r="A4758" s="265" t="str">
        <f t="shared" si="74"/>
        <v>41200</v>
      </c>
      <c r="B4758" s="265">
        <v>41200</v>
      </c>
      <c r="C4758" s="265" t="s">
        <v>27889</v>
      </c>
      <c r="D4758" s="265" t="s">
        <v>8502</v>
      </c>
      <c r="E4758" s="290" t="s">
        <v>27890</v>
      </c>
    </row>
    <row r="4759" spans="1:5">
      <c r="A4759" s="265" t="str">
        <f t="shared" si="74"/>
        <v>41201</v>
      </c>
      <c r="B4759" s="265">
        <v>41201</v>
      </c>
      <c r="C4759" s="265" t="s">
        <v>27891</v>
      </c>
      <c r="D4759" s="265" t="s">
        <v>8502</v>
      </c>
      <c r="E4759" s="290" t="s">
        <v>27892</v>
      </c>
    </row>
    <row r="4760" spans="1:5">
      <c r="A4760" s="265" t="str">
        <f t="shared" si="74"/>
        <v>41202</v>
      </c>
      <c r="B4760" s="265">
        <v>41202</v>
      </c>
      <c r="C4760" s="265" t="s">
        <v>27893</v>
      </c>
      <c r="D4760" s="265" t="s">
        <v>8502</v>
      </c>
      <c r="E4760" s="290" t="s">
        <v>27894</v>
      </c>
    </row>
    <row r="4761" spans="1:5">
      <c r="A4761" s="265" t="str">
        <f t="shared" si="74"/>
        <v>41203</v>
      </c>
      <c r="B4761" s="265">
        <v>41203</v>
      </c>
      <c r="C4761" s="265" t="s">
        <v>27895</v>
      </c>
      <c r="D4761" s="265" t="s">
        <v>8502</v>
      </c>
      <c r="E4761" s="290" t="s">
        <v>27896</v>
      </c>
    </row>
    <row r="4762" spans="1:5">
      <c r="A4762" s="265" t="str">
        <f t="shared" si="74"/>
        <v>41204</v>
      </c>
      <c r="B4762" s="265">
        <v>41204</v>
      </c>
      <c r="C4762" s="265" t="s">
        <v>27897</v>
      </c>
      <c r="D4762" s="265" t="s">
        <v>8502</v>
      </c>
      <c r="E4762" s="290" t="s">
        <v>27898</v>
      </c>
    </row>
    <row r="4763" spans="1:5">
      <c r="A4763" s="265" t="str">
        <f t="shared" si="74"/>
        <v>41205</v>
      </c>
      <c r="B4763" s="265">
        <v>41205</v>
      </c>
      <c r="C4763" s="265" t="s">
        <v>27899</v>
      </c>
      <c r="D4763" s="265" t="s">
        <v>8502</v>
      </c>
      <c r="E4763" s="290" t="s">
        <v>27900</v>
      </c>
    </row>
    <row r="4764" spans="1:5">
      <c r="A4764" s="265" t="str">
        <f t="shared" si="74"/>
        <v>41206</v>
      </c>
      <c r="B4764" s="265">
        <v>41206</v>
      </c>
      <c r="C4764" s="265" t="s">
        <v>27901</v>
      </c>
      <c r="D4764" s="265" t="s">
        <v>8502</v>
      </c>
      <c r="E4764" s="290" t="s">
        <v>27902</v>
      </c>
    </row>
    <row r="4765" spans="1:5">
      <c r="A4765" s="265" t="str">
        <f t="shared" si="74"/>
        <v>41207</v>
      </c>
      <c r="B4765" s="265">
        <v>41207</v>
      </c>
      <c r="C4765" s="265" t="s">
        <v>27903</v>
      </c>
      <c r="D4765" s="265" t="s">
        <v>8502</v>
      </c>
      <c r="E4765" s="290" t="s">
        <v>27904</v>
      </c>
    </row>
    <row r="4766" spans="1:5">
      <c r="A4766" s="265" t="str">
        <f t="shared" si="74"/>
        <v>41208</v>
      </c>
      <c r="B4766" s="265">
        <v>41208</v>
      </c>
      <c r="C4766" s="265" t="s">
        <v>27905</v>
      </c>
      <c r="D4766" s="265" t="s">
        <v>8502</v>
      </c>
      <c r="E4766" s="290" t="s">
        <v>27906</v>
      </c>
    </row>
    <row r="4767" spans="1:5">
      <c r="A4767" s="265" t="str">
        <f t="shared" si="74"/>
        <v>41209</v>
      </c>
      <c r="B4767" s="265">
        <v>41209</v>
      </c>
      <c r="C4767" s="265" t="s">
        <v>27907</v>
      </c>
      <c r="D4767" s="265" t="s">
        <v>8502</v>
      </c>
      <c r="E4767" s="290" t="s">
        <v>27908</v>
      </c>
    </row>
    <row r="4768" spans="1:5">
      <c r="A4768" s="265" t="str">
        <f t="shared" si="74"/>
        <v>41210</v>
      </c>
      <c r="B4768" s="265">
        <v>41210</v>
      </c>
      <c r="C4768" s="265" t="s">
        <v>27909</v>
      </c>
      <c r="D4768" s="265" t="s">
        <v>8502</v>
      </c>
      <c r="E4768" s="290" t="s">
        <v>27910</v>
      </c>
    </row>
    <row r="4769" spans="1:5">
      <c r="A4769" s="265" t="str">
        <f t="shared" si="74"/>
        <v>41211</v>
      </c>
      <c r="B4769" s="265">
        <v>41211</v>
      </c>
      <c r="C4769" s="265" t="s">
        <v>27911</v>
      </c>
      <c r="D4769" s="265" t="s">
        <v>8502</v>
      </c>
      <c r="E4769" s="290" t="s">
        <v>27912</v>
      </c>
    </row>
    <row r="4770" spans="1:5">
      <c r="A4770" s="265" t="str">
        <f t="shared" si="74"/>
        <v>41213</v>
      </c>
      <c r="B4770" s="265">
        <v>41213</v>
      </c>
      <c r="C4770" s="265" t="s">
        <v>27913</v>
      </c>
      <c r="D4770" s="265" t="s">
        <v>8502</v>
      </c>
      <c r="E4770" s="290" t="s">
        <v>27914</v>
      </c>
    </row>
    <row r="4771" spans="1:5">
      <c r="A4771" s="265" t="str">
        <f t="shared" si="74"/>
        <v>41214</v>
      </c>
      <c r="B4771" s="265">
        <v>41214</v>
      </c>
      <c r="C4771" s="265" t="s">
        <v>27915</v>
      </c>
      <c r="D4771" s="265" t="s">
        <v>8502</v>
      </c>
      <c r="E4771" s="290" t="s">
        <v>27916</v>
      </c>
    </row>
    <row r="4772" spans="1:5">
      <c r="A4772" s="265" t="str">
        <f t="shared" si="74"/>
        <v>41215</v>
      </c>
      <c r="B4772" s="265">
        <v>41215</v>
      </c>
      <c r="C4772" s="265" t="s">
        <v>27917</v>
      </c>
      <c r="D4772" s="265" t="s">
        <v>8502</v>
      </c>
      <c r="E4772" s="290" t="s">
        <v>27918</v>
      </c>
    </row>
    <row r="4773" spans="1:5">
      <c r="A4773" s="265" t="str">
        <f t="shared" si="74"/>
        <v>41216</v>
      </c>
      <c r="B4773" s="265">
        <v>41216</v>
      </c>
      <c r="C4773" s="265" t="s">
        <v>27919</v>
      </c>
      <c r="D4773" s="265" t="s">
        <v>8502</v>
      </c>
      <c r="E4773" s="290" t="s">
        <v>27920</v>
      </c>
    </row>
    <row r="4774" spans="1:5">
      <c r="A4774" s="265" t="str">
        <f t="shared" si="74"/>
        <v>41217</v>
      </c>
      <c r="B4774" s="265">
        <v>41217</v>
      </c>
      <c r="C4774" s="265" t="s">
        <v>27921</v>
      </c>
      <c r="D4774" s="265" t="s">
        <v>8502</v>
      </c>
      <c r="E4774" s="290" t="s">
        <v>27922</v>
      </c>
    </row>
    <row r="4775" spans="1:5">
      <c r="A4775" s="265" t="str">
        <f t="shared" si="74"/>
        <v>41218</v>
      </c>
      <c r="B4775" s="265">
        <v>41218</v>
      </c>
      <c r="C4775" s="265" t="s">
        <v>27923</v>
      </c>
      <c r="D4775" s="265" t="s">
        <v>8502</v>
      </c>
      <c r="E4775" s="290" t="s">
        <v>27924</v>
      </c>
    </row>
    <row r="4776" spans="1:5">
      <c r="A4776" s="265" t="str">
        <f t="shared" si="74"/>
        <v>41221</v>
      </c>
      <c r="B4776" s="265">
        <v>41221</v>
      </c>
      <c r="C4776" s="265" t="s">
        <v>27925</v>
      </c>
      <c r="D4776" s="265" t="s">
        <v>8502</v>
      </c>
      <c r="E4776" s="290" t="s">
        <v>27926</v>
      </c>
    </row>
    <row r="4777" spans="1:5">
      <c r="A4777" s="265" t="str">
        <f t="shared" si="74"/>
        <v>41222</v>
      </c>
      <c r="B4777" s="265">
        <v>41222</v>
      </c>
      <c r="C4777" s="265" t="s">
        <v>27927</v>
      </c>
      <c r="D4777" s="265" t="s">
        <v>8502</v>
      </c>
      <c r="E4777" s="290" t="s">
        <v>27928</v>
      </c>
    </row>
    <row r="4778" spans="1:5">
      <c r="A4778" s="265" t="str">
        <f t="shared" si="74"/>
        <v>41315</v>
      </c>
      <c r="B4778" s="265">
        <v>41315</v>
      </c>
      <c r="C4778" s="265" t="s">
        <v>22478</v>
      </c>
      <c r="D4778" s="265" t="s">
        <v>8506</v>
      </c>
      <c r="E4778" s="290" t="s">
        <v>9068</v>
      </c>
    </row>
    <row r="4779" spans="1:5">
      <c r="A4779" s="265" t="str">
        <f t="shared" si="74"/>
        <v>41371</v>
      </c>
      <c r="B4779" s="265">
        <v>41371</v>
      </c>
      <c r="C4779" s="265" t="s">
        <v>19642</v>
      </c>
      <c r="D4779" s="265" t="s">
        <v>8500</v>
      </c>
      <c r="E4779" s="290" t="s">
        <v>10621</v>
      </c>
    </row>
    <row r="4780" spans="1:5">
      <c r="A4780" s="265" t="str">
        <f t="shared" si="74"/>
        <v>41372</v>
      </c>
      <c r="B4780" s="265">
        <v>41372</v>
      </c>
      <c r="C4780" s="265" t="s">
        <v>19641</v>
      </c>
      <c r="D4780" s="265" t="s">
        <v>8500</v>
      </c>
      <c r="E4780" s="290" t="s">
        <v>18979</v>
      </c>
    </row>
    <row r="4781" spans="1:5">
      <c r="A4781" s="265" t="str">
        <f t="shared" si="74"/>
        <v>41373</v>
      </c>
      <c r="B4781" s="265">
        <v>41373</v>
      </c>
      <c r="C4781" s="265" t="s">
        <v>19249</v>
      </c>
      <c r="D4781" s="265" t="s">
        <v>8498</v>
      </c>
      <c r="E4781" s="290" t="s">
        <v>27929</v>
      </c>
    </row>
    <row r="4782" spans="1:5">
      <c r="A4782" s="265" t="str">
        <f t="shared" si="74"/>
        <v>41380</v>
      </c>
      <c r="B4782" s="265">
        <v>41380</v>
      </c>
      <c r="C4782" s="265" t="s">
        <v>22437</v>
      </c>
      <c r="D4782" s="265" t="s">
        <v>8502</v>
      </c>
      <c r="E4782" s="290" t="s">
        <v>20080</v>
      </c>
    </row>
    <row r="4783" spans="1:5">
      <c r="A4783" s="265" t="str">
        <f t="shared" si="74"/>
        <v>41381</v>
      </c>
      <c r="B4783" s="265">
        <v>41381</v>
      </c>
      <c r="C4783" s="265" t="s">
        <v>22438</v>
      </c>
      <c r="D4783" s="265" t="s">
        <v>8502</v>
      </c>
      <c r="E4783" s="290" t="s">
        <v>27930</v>
      </c>
    </row>
    <row r="4784" spans="1:5">
      <c r="A4784" s="265" t="str">
        <f t="shared" si="74"/>
        <v>41382</v>
      </c>
      <c r="B4784" s="265">
        <v>41382</v>
      </c>
      <c r="C4784" s="265" t="s">
        <v>22439</v>
      </c>
      <c r="D4784" s="265" t="s">
        <v>8502</v>
      </c>
      <c r="E4784" s="290" t="s">
        <v>27931</v>
      </c>
    </row>
    <row r="4785" spans="1:5">
      <c r="A4785" s="265" t="str">
        <f t="shared" si="74"/>
        <v>41383</v>
      </c>
      <c r="B4785" s="265">
        <v>41383</v>
      </c>
      <c r="C4785" s="265" t="s">
        <v>22440</v>
      </c>
      <c r="D4785" s="265" t="s">
        <v>8502</v>
      </c>
      <c r="E4785" s="290" t="s">
        <v>27932</v>
      </c>
    </row>
    <row r="4786" spans="1:5">
      <c r="A4786" s="265" t="str">
        <f t="shared" si="74"/>
        <v>41385</v>
      </c>
      <c r="B4786" s="265">
        <v>41385</v>
      </c>
      <c r="C4786" s="265" t="s">
        <v>22441</v>
      </c>
      <c r="D4786" s="265" t="s">
        <v>8502</v>
      </c>
      <c r="E4786" s="290" t="s">
        <v>27933</v>
      </c>
    </row>
    <row r="4787" spans="1:5">
      <c r="A4787" s="265" t="str">
        <f t="shared" si="74"/>
        <v>41387</v>
      </c>
      <c r="B4787" s="265">
        <v>41387</v>
      </c>
      <c r="C4787" s="265" t="s">
        <v>22434</v>
      </c>
      <c r="D4787" s="265" t="s">
        <v>8510</v>
      </c>
      <c r="E4787" s="290" t="s">
        <v>27934</v>
      </c>
    </row>
    <row r="4788" spans="1:5">
      <c r="A4788" s="265" t="str">
        <f t="shared" si="74"/>
        <v>41388</v>
      </c>
      <c r="B4788" s="265">
        <v>41388</v>
      </c>
      <c r="C4788" s="265" t="s">
        <v>22435</v>
      </c>
      <c r="D4788" s="265" t="s">
        <v>8510</v>
      </c>
      <c r="E4788" s="290" t="s">
        <v>27935</v>
      </c>
    </row>
    <row r="4789" spans="1:5">
      <c r="A4789" s="265" t="str">
        <f t="shared" si="74"/>
        <v>41410</v>
      </c>
      <c r="B4789" s="265">
        <v>41410</v>
      </c>
      <c r="C4789" s="265" t="s">
        <v>20250</v>
      </c>
      <c r="D4789" s="265" t="s">
        <v>8502</v>
      </c>
      <c r="E4789" s="290" t="s">
        <v>27936</v>
      </c>
    </row>
    <row r="4790" spans="1:5">
      <c r="A4790" s="265" t="str">
        <f t="shared" si="74"/>
        <v>41411</v>
      </c>
      <c r="B4790" s="265">
        <v>41411</v>
      </c>
      <c r="C4790" s="265" t="s">
        <v>20251</v>
      </c>
      <c r="D4790" s="265" t="s">
        <v>8502</v>
      </c>
      <c r="E4790" s="290" t="s">
        <v>25586</v>
      </c>
    </row>
    <row r="4791" spans="1:5">
      <c r="A4791" s="265" t="str">
        <f t="shared" si="74"/>
        <v>41412</v>
      </c>
      <c r="B4791" s="265">
        <v>41412</v>
      </c>
      <c r="C4791" s="265" t="s">
        <v>20253</v>
      </c>
      <c r="D4791" s="265" t="s">
        <v>8502</v>
      </c>
      <c r="E4791" s="290" t="s">
        <v>26360</v>
      </c>
    </row>
    <row r="4792" spans="1:5">
      <c r="A4792" s="265" t="str">
        <f t="shared" si="74"/>
        <v>41413</v>
      </c>
      <c r="B4792" s="265">
        <v>41413</v>
      </c>
      <c r="C4792" s="265" t="s">
        <v>20254</v>
      </c>
      <c r="D4792" s="265" t="s">
        <v>8502</v>
      </c>
      <c r="E4792" s="290" t="s">
        <v>18559</v>
      </c>
    </row>
    <row r="4793" spans="1:5">
      <c r="A4793" s="265" t="str">
        <f t="shared" si="74"/>
        <v>41414</v>
      </c>
      <c r="B4793" s="265">
        <v>41414</v>
      </c>
      <c r="C4793" s="265" t="s">
        <v>22501</v>
      </c>
      <c r="D4793" s="265" t="s">
        <v>8502</v>
      </c>
      <c r="E4793" s="290" t="s">
        <v>25578</v>
      </c>
    </row>
    <row r="4794" spans="1:5">
      <c r="A4794" s="265" t="str">
        <f t="shared" si="74"/>
        <v>41415</v>
      </c>
      <c r="B4794" s="265">
        <v>41415</v>
      </c>
      <c r="C4794" s="265" t="s">
        <v>22502</v>
      </c>
      <c r="D4794" s="265" t="s">
        <v>8502</v>
      </c>
      <c r="E4794" s="290" t="s">
        <v>25526</v>
      </c>
    </row>
    <row r="4795" spans="1:5">
      <c r="A4795" s="265" t="str">
        <f t="shared" si="74"/>
        <v>41419</v>
      </c>
      <c r="B4795" s="265">
        <v>41419</v>
      </c>
      <c r="C4795" s="265" t="s">
        <v>22498</v>
      </c>
      <c r="D4795" s="265" t="s">
        <v>8502</v>
      </c>
      <c r="E4795" s="290" t="s">
        <v>9214</v>
      </c>
    </row>
    <row r="4796" spans="1:5">
      <c r="A4796" s="265" t="str">
        <f t="shared" si="74"/>
        <v>41420</v>
      </c>
      <c r="B4796" s="265">
        <v>41420</v>
      </c>
      <c r="C4796" s="265" t="s">
        <v>22493</v>
      </c>
      <c r="D4796" s="265" t="s">
        <v>8502</v>
      </c>
      <c r="E4796" s="290" t="s">
        <v>16405</v>
      </c>
    </row>
    <row r="4797" spans="1:5">
      <c r="A4797" s="265" t="str">
        <f t="shared" si="74"/>
        <v>41421</v>
      </c>
      <c r="B4797" s="265">
        <v>41421</v>
      </c>
      <c r="C4797" s="265" t="s">
        <v>22500</v>
      </c>
      <c r="D4797" s="265" t="s">
        <v>8502</v>
      </c>
      <c r="E4797" s="290" t="s">
        <v>11673</v>
      </c>
    </row>
    <row r="4798" spans="1:5">
      <c r="A4798" s="265" t="str">
        <f t="shared" si="74"/>
        <v>41422</v>
      </c>
      <c r="B4798" s="265">
        <v>41422</v>
      </c>
      <c r="C4798" s="265" t="s">
        <v>22494</v>
      </c>
      <c r="D4798" s="265" t="s">
        <v>8502</v>
      </c>
      <c r="E4798" s="290" t="s">
        <v>9362</v>
      </c>
    </row>
    <row r="4799" spans="1:5">
      <c r="A4799" s="265" t="str">
        <f t="shared" si="74"/>
        <v>41425</v>
      </c>
      <c r="B4799" s="265">
        <v>41425</v>
      </c>
      <c r="C4799" s="265" t="s">
        <v>22495</v>
      </c>
      <c r="D4799" s="265" t="s">
        <v>8502</v>
      </c>
      <c r="E4799" s="290" t="s">
        <v>9323</v>
      </c>
    </row>
    <row r="4800" spans="1:5">
      <c r="A4800" s="265" t="str">
        <f t="shared" si="74"/>
        <v>41426</v>
      </c>
      <c r="B4800" s="265">
        <v>41426</v>
      </c>
      <c r="C4800" s="265" t="s">
        <v>22497</v>
      </c>
      <c r="D4800" s="265" t="s">
        <v>8502</v>
      </c>
      <c r="E4800" s="290" t="s">
        <v>8798</v>
      </c>
    </row>
    <row r="4801" spans="1:5">
      <c r="A4801" s="265" t="str">
        <f t="shared" si="74"/>
        <v>41457</v>
      </c>
      <c r="B4801" s="265">
        <v>41457</v>
      </c>
      <c r="C4801" s="265" t="s">
        <v>23064</v>
      </c>
      <c r="D4801" s="265" t="s">
        <v>8502</v>
      </c>
      <c r="E4801" s="290" t="s">
        <v>27937</v>
      </c>
    </row>
    <row r="4802" spans="1:5">
      <c r="A4802" s="265" t="str">
        <f t="shared" si="74"/>
        <v>41458</v>
      </c>
      <c r="B4802" s="265">
        <v>41458</v>
      </c>
      <c r="C4802" s="265" t="s">
        <v>23065</v>
      </c>
      <c r="D4802" s="265" t="s">
        <v>8502</v>
      </c>
      <c r="E4802" s="290" t="s">
        <v>27938</v>
      </c>
    </row>
    <row r="4803" spans="1:5">
      <c r="A4803" s="265" t="str">
        <f t="shared" ref="A4803:A4866" si="75">IF(ISERROR(SEARCH("/",B4803)=6),TRIM(CLEAN(B4803)),IF(SEARCH("/",B4803)=6,IF(LEN(TRIM(CLEAN(B4803)))=7,LEFT(TRIM(CLEAN(B4803)),6)&amp;"00"&amp;RIGHT(TRIM(CLEAN(B4803)),1),LEFT(TRIM(CLEAN(B4803)),6)&amp;"0"&amp;RIGHT(TRIM(CLEAN(B4803)),2)),TRIM(CLEAN(B4803))))</f>
        <v>41459</v>
      </c>
      <c r="B4803" s="265">
        <v>41459</v>
      </c>
      <c r="C4803" s="265" t="s">
        <v>23066</v>
      </c>
      <c r="D4803" s="265" t="s">
        <v>8502</v>
      </c>
      <c r="E4803" s="290" t="s">
        <v>27939</v>
      </c>
    </row>
    <row r="4804" spans="1:5">
      <c r="A4804" s="265" t="str">
        <f t="shared" si="75"/>
        <v>41461</v>
      </c>
      <c r="B4804" s="265">
        <v>41461</v>
      </c>
      <c r="C4804" s="265" t="s">
        <v>23067</v>
      </c>
      <c r="D4804" s="265" t="s">
        <v>8502</v>
      </c>
      <c r="E4804" s="290" t="s">
        <v>27940</v>
      </c>
    </row>
    <row r="4805" spans="1:5">
      <c r="A4805" s="265" t="str">
        <f t="shared" si="75"/>
        <v>41474</v>
      </c>
      <c r="B4805" s="265">
        <v>41474</v>
      </c>
      <c r="C4805" s="265" t="s">
        <v>20062</v>
      </c>
      <c r="D4805" s="265" t="s">
        <v>8502</v>
      </c>
      <c r="E4805" s="290" t="s">
        <v>19011</v>
      </c>
    </row>
    <row r="4806" spans="1:5">
      <c r="A4806" s="265" t="str">
        <f t="shared" si="75"/>
        <v>41475</v>
      </c>
      <c r="B4806" s="265">
        <v>41475</v>
      </c>
      <c r="C4806" s="265" t="s">
        <v>20064</v>
      </c>
      <c r="D4806" s="265" t="s">
        <v>8502</v>
      </c>
      <c r="E4806" s="290" t="s">
        <v>18218</v>
      </c>
    </row>
    <row r="4807" spans="1:5">
      <c r="A4807" s="265" t="str">
        <f t="shared" si="75"/>
        <v>41476</v>
      </c>
      <c r="B4807" s="265">
        <v>41476</v>
      </c>
      <c r="C4807" s="265" t="s">
        <v>20065</v>
      </c>
      <c r="D4807" s="265" t="s">
        <v>8502</v>
      </c>
      <c r="E4807" s="290" t="s">
        <v>27941</v>
      </c>
    </row>
    <row r="4808" spans="1:5">
      <c r="A4808" s="265" t="str">
        <f t="shared" si="75"/>
        <v>41480</v>
      </c>
      <c r="B4808" s="265">
        <v>41480</v>
      </c>
      <c r="C4808" s="265" t="s">
        <v>20061</v>
      </c>
      <c r="D4808" s="265" t="s">
        <v>8502</v>
      </c>
      <c r="E4808" s="290" t="s">
        <v>19023</v>
      </c>
    </row>
    <row r="4809" spans="1:5">
      <c r="A4809" s="265" t="str">
        <f t="shared" si="75"/>
        <v>41594</v>
      </c>
      <c r="B4809" s="265">
        <v>41594</v>
      </c>
      <c r="C4809" s="265" t="s">
        <v>22821</v>
      </c>
      <c r="D4809" s="265" t="s">
        <v>8506</v>
      </c>
      <c r="E4809" s="290" t="s">
        <v>9081</v>
      </c>
    </row>
    <row r="4810" spans="1:5">
      <c r="A4810" s="265" t="str">
        <f t="shared" si="75"/>
        <v>41596</v>
      </c>
      <c r="B4810" s="265">
        <v>41596</v>
      </c>
      <c r="C4810" s="265" t="s">
        <v>22819</v>
      </c>
      <c r="D4810" s="265" t="s">
        <v>8506</v>
      </c>
      <c r="E4810" s="290" t="s">
        <v>17426</v>
      </c>
    </row>
    <row r="4811" spans="1:5">
      <c r="A4811" s="265" t="str">
        <f t="shared" si="75"/>
        <v>41598</v>
      </c>
      <c r="B4811" s="265">
        <v>41598</v>
      </c>
      <c r="C4811" s="265" t="s">
        <v>22820</v>
      </c>
      <c r="D4811" s="265" t="s">
        <v>8506</v>
      </c>
      <c r="E4811" s="290" t="s">
        <v>17426</v>
      </c>
    </row>
    <row r="4812" spans="1:5">
      <c r="A4812" s="265" t="str">
        <f t="shared" si="75"/>
        <v>41610</v>
      </c>
      <c r="B4812" s="265">
        <v>41610</v>
      </c>
      <c r="C4812" s="265" t="s">
        <v>19314</v>
      </c>
      <c r="D4812" s="265" t="s">
        <v>8502</v>
      </c>
      <c r="E4812" s="290" t="s">
        <v>27942</v>
      </c>
    </row>
    <row r="4813" spans="1:5">
      <c r="A4813" s="265" t="str">
        <f t="shared" si="75"/>
        <v>41611</v>
      </c>
      <c r="B4813" s="265">
        <v>41611</v>
      </c>
      <c r="C4813" s="265" t="s">
        <v>19315</v>
      </c>
      <c r="D4813" s="265" t="s">
        <v>8502</v>
      </c>
      <c r="E4813" s="290" t="s">
        <v>27943</v>
      </c>
    </row>
    <row r="4814" spans="1:5">
      <c r="A4814" s="265" t="str">
        <f t="shared" si="75"/>
        <v>41612</v>
      </c>
      <c r="B4814" s="265">
        <v>41612</v>
      </c>
      <c r="C4814" s="265" t="s">
        <v>19316</v>
      </c>
      <c r="D4814" s="265" t="s">
        <v>8502</v>
      </c>
      <c r="E4814" s="290" t="s">
        <v>27944</v>
      </c>
    </row>
    <row r="4815" spans="1:5">
      <c r="A4815" s="265" t="str">
        <f t="shared" si="75"/>
        <v>41613</v>
      </c>
      <c r="B4815" s="265">
        <v>41613</v>
      </c>
      <c r="C4815" s="265" t="s">
        <v>23454</v>
      </c>
      <c r="D4815" s="265" t="s">
        <v>8502</v>
      </c>
      <c r="E4815" s="290" t="s">
        <v>26556</v>
      </c>
    </row>
    <row r="4816" spans="1:5">
      <c r="A4816" s="265" t="str">
        <f t="shared" si="75"/>
        <v>41614</v>
      </c>
      <c r="B4816" s="265">
        <v>41614</v>
      </c>
      <c r="C4816" s="265" t="s">
        <v>23455</v>
      </c>
      <c r="D4816" s="265" t="s">
        <v>8502</v>
      </c>
      <c r="E4816" s="290" t="s">
        <v>26549</v>
      </c>
    </row>
    <row r="4817" spans="1:5">
      <c r="A4817" s="265" t="str">
        <f t="shared" si="75"/>
        <v>41615</v>
      </c>
      <c r="B4817" s="265">
        <v>41615</v>
      </c>
      <c r="C4817" s="265" t="s">
        <v>23456</v>
      </c>
      <c r="D4817" s="265" t="s">
        <v>8502</v>
      </c>
      <c r="E4817" s="290" t="s">
        <v>27945</v>
      </c>
    </row>
    <row r="4818" spans="1:5">
      <c r="A4818" s="265" t="str">
        <f t="shared" si="75"/>
        <v>41616</v>
      </c>
      <c r="B4818" s="265">
        <v>41616</v>
      </c>
      <c r="C4818" s="265" t="s">
        <v>23458</v>
      </c>
      <c r="D4818" s="265" t="s">
        <v>8502</v>
      </c>
      <c r="E4818" s="290" t="s">
        <v>27946</v>
      </c>
    </row>
    <row r="4819" spans="1:5">
      <c r="A4819" s="265" t="str">
        <f t="shared" si="75"/>
        <v>41617</v>
      </c>
      <c r="B4819" s="265">
        <v>41617</v>
      </c>
      <c r="C4819" s="265" t="s">
        <v>23459</v>
      </c>
      <c r="D4819" s="265" t="s">
        <v>8502</v>
      </c>
      <c r="E4819" s="290" t="s">
        <v>27947</v>
      </c>
    </row>
    <row r="4820" spans="1:5">
      <c r="A4820" s="265" t="str">
        <f t="shared" si="75"/>
        <v>41618</v>
      </c>
      <c r="B4820" s="265">
        <v>41618</v>
      </c>
      <c r="C4820" s="265" t="s">
        <v>23460</v>
      </c>
      <c r="D4820" s="265" t="s">
        <v>8502</v>
      </c>
      <c r="E4820" s="290" t="s">
        <v>27948</v>
      </c>
    </row>
    <row r="4821" spans="1:5">
      <c r="A4821" s="265" t="str">
        <f t="shared" si="75"/>
        <v>41619</v>
      </c>
      <c r="B4821" s="265">
        <v>41619</v>
      </c>
      <c r="C4821" s="265" t="s">
        <v>23462</v>
      </c>
      <c r="D4821" s="265" t="s">
        <v>8502</v>
      </c>
      <c r="E4821" s="290" t="s">
        <v>27949</v>
      </c>
    </row>
    <row r="4822" spans="1:5">
      <c r="A4822" s="265" t="str">
        <f t="shared" si="75"/>
        <v>41620</v>
      </c>
      <c r="B4822" s="265">
        <v>41620</v>
      </c>
      <c r="C4822" s="265" t="s">
        <v>23463</v>
      </c>
      <c r="D4822" s="265" t="s">
        <v>8502</v>
      </c>
      <c r="E4822" s="290" t="s">
        <v>27950</v>
      </c>
    </row>
    <row r="4823" spans="1:5">
      <c r="A4823" s="265" t="str">
        <f t="shared" si="75"/>
        <v>41622</v>
      </c>
      <c r="B4823" s="265">
        <v>41622</v>
      </c>
      <c r="C4823" s="265" t="s">
        <v>23464</v>
      </c>
      <c r="D4823" s="265" t="s">
        <v>8502</v>
      </c>
      <c r="E4823" s="290" t="s">
        <v>27951</v>
      </c>
    </row>
    <row r="4824" spans="1:5">
      <c r="A4824" s="265" t="str">
        <f t="shared" si="75"/>
        <v>41623</v>
      </c>
      <c r="B4824" s="265">
        <v>41623</v>
      </c>
      <c r="C4824" s="265" t="s">
        <v>23465</v>
      </c>
      <c r="D4824" s="265" t="s">
        <v>8502</v>
      </c>
      <c r="E4824" s="290" t="s">
        <v>27952</v>
      </c>
    </row>
    <row r="4825" spans="1:5">
      <c r="A4825" s="265" t="str">
        <f t="shared" si="75"/>
        <v>41624</v>
      </c>
      <c r="B4825" s="265">
        <v>41624</v>
      </c>
      <c r="C4825" s="265" t="s">
        <v>23466</v>
      </c>
      <c r="D4825" s="265" t="s">
        <v>8502</v>
      </c>
      <c r="E4825" s="290" t="s">
        <v>27953</v>
      </c>
    </row>
    <row r="4826" spans="1:5">
      <c r="A4826" s="265" t="str">
        <f t="shared" si="75"/>
        <v>41625</v>
      </c>
      <c r="B4826" s="265">
        <v>41625</v>
      </c>
      <c r="C4826" s="265" t="s">
        <v>23467</v>
      </c>
      <c r="D4826" s="265" t="s">
        <v>8502</v>
      </c>
      <c r="E4826" s="290" t="s">
        <v>27954</v>
      </c>
    </row>
    <row r="4827" spans="1:5">
      <c r="A4827" s="265" t="str">
        <f t="shared" si="75"/>
        <v>41627</v>
      </c>
      <c r="B4827" s="265">
        <v>41627</v>
      </c>
      <c r="C4827" s="265" t="s">
        <v>20039</v>
      </c>
      <c r="D4827" s="265" t="s">
        <v>8502</v>
      </c>
      <c r="E4827" s="290" t="s">
        <v>27955</v>
      </c>
    </row>
    <row r="4828" spans="1:5">
      <c r="A4828" s="265" t="str">
        <f t="shared" si="75"/>
        <v>41628</v>
      </c>
      <c r="B4828" s="265">
        <v>41628</v>
      </c>
      <c r="C4828" s="265" t="s">
        <v>20041</v>
      </c>
      <c r="D4828" s="265" t="s">
        <v>8502</v>
      </c>
      <c r="E4828" s="290" t="s">
        <v>27956</v>
      </c>
    </row>
    <row r="4829" spans="1:5">
      <c r="A4829" s="265" t="str">
        <f t="shared" si="75"/>
        <v>41629</v>
      </c>
      <c r="B4829" s="265">
        <v>41629</v>
      </c>
      <c r="C4829" s="265" t="s">
        <v>20042</v>
      </c>
      <c r="D4829" s="265" t="s">
        <v>8502</v>
      </c>
      <c r="E4829" s="290" t="s">
        <v>27957</v>
      </c>
    </row>
    <row r="4830" spans="1:5">
      <c r="A4830" s="265" t="str">
        <f t="shared" si="75"/>
        <v>41637</v>
      </c>
      <c r="B4830" s="265">
        <v>41637</v>
      </c>
      <c r="C4830" s="265" t="s">
        <v>19317</v>
      </c>
      <c r="D4830" s="265" t="s">
        <v>8502</v>
      </c>
      <c r="E4830" s="290" t="s">
        <v>27949</v>
      </c>
    </row>
    <row r="4831" spans="1:5">
      <c r="A4831" s="265" t="str">
        <f t="shared" si="75"/>
        <v>41638</v>
      </c>
      <c r="B4831" s="265">
        <v>41638</v>
      </c>
      <c r="C4831" s="265" t="s">
        <v>19319</v>
      </c>
      <c r="D4831" s="265" t="s">
        <v>8502</v>
      </c>
      <c r="E4831" s="290" t="s">
        <v>27958</v>
      </c>
    </row>
    <row r="4832" spans="1:5">
      <c r="A4832" s="265" t="str">
        <f t="shared" si="75"/>
        <v>41639</v>
      </c>
      <c r="B4832" s="265">
        <v>41639</v>
      </c>
      <c r="C4832" s="265" t="s">
        <v>19320</v>
      </c>
      <c r="D4832" s="265" t="s">
        <v>8502</v>
      </c>
      <c r="E4832" s="290" t="s">
        <v>27959</v>
      </c>
    </row>
    <row r="4833" spans="1:5">
      <c r="A4833" s="265" t="str">
        <f t="shared" si="75"/>
        <v>41679</v>
      </c>
      <c r="B4833" s="265">
        <v>41679</v>
      </c>
      <c r="C4833" s="265" t="s">
        <v>22470</v>
      </c>
      <c r="D4833" s="265" t="s">
        <v>8502</v>
      </c>
      <c r="E4833" s="290" t="s">
        <v>26505</v>
      </c>
    </row>
    <row r="4834" spans="1:5">
      <c r="A4834" s="265" t="str">
        <f t="shared" si="75"/>
        <v>41680</v>
      </c>
      <c r="B4834" s="265">
        <v>41680</v>
      </c>
      <c r="C4834" s="265" t="s">
        <v>22469</v>
      </c>
      <c r="D4834" s="265" t="s">
        <v>8502</v>
      </c>
      <c r="E4834" s="290" t="s">
        <v>8724</v>
      </c>
    </row>
    <row r="4835" spans="1:5">
      <c r="A4835" s="265" t="str">
        <f t="shared" si="75"/>
        <v>41681</v>
      </c>
      <c r="B4835" s="265">
        <v>41681</v>
      </c>
      <c r="C4835" s="265" t="s">
        <v>22472</v>
      </c>
      <c r="D4835" s="265" t="s">
        <v>8502</v>
      </c>
      <c r="E4835" s="290" t="s">
        <v>16400</v>
      </c>
    </row>
    <row r="4836" spans="1:5">
      <c r="A4836" s="265" t="str">
        <f t="shared" si="75"/>
        <v>41682</v>
      </c>
      <c r="B4836" s="265">
        <v>41682</v>
      </c>
      <c r="C4836" s="265" t="s">
        <v>22467</v>
      </c>
      <c r="D4836" s="265" t="s">
        <v>8502</v>
      </c>
      <c r="E4836" s="290" t="s">
        <v>8807</v>
      </c>
    </row>
    <row r="4837" spans="1:5">
      <c r="A4837" s="265" t="str">
        <f t="shared" si="75"/>
        <v>41683</v>
      </c>
      <c r="B4837" s="265">
        <v>41683</v>
      </c>
      <c r="C4837" s="265" t="s">
        <v>22468</v>
      </c>
      <c r="D4837" s="265" t="s">
        <v>8502</v>
      </c>
      <c r="E4837" s="290" t="s">
        <v>16907</v>
      </c>
    </row>
    <row r="4838" spans="1:5">
      <c r="A4838" s="265" t="str">
        <f t="shared" si="75"/>
        <v>41697</v>
      </c>
      <c r="B4838" s="265">
        <v>41697</v>
      </c>
      <c r="C4838" s="265" t="s">
        <v>24271</v>
      </c>
      <c r="D4838" s="265" t="s">
        <v>8510</v>
      </c>
      <c r="E4838" s="290" t="s">
        <v>24272</v>
      </c>
    </row>
    <row r="4839" spans="1:5">
      <c r="A4839" s="265" t="str">
        <f t="shared" si="75"/>
        <v>41699</v>
      </c>
      <c r="B4839" s="265">
        <v>41699</v>
      </c>
      <c r="C4839" s="265" t="s">
        <v>27960</v>
      </c>
      <c r="D4839" s="265" t="s">
        <v>8510</v>
      </c>
      <c r="E4839" s="290" t="s">
        <v>24275</v>
      </c>
    </row>
    <row r="4840" spans="1:5">
      <c r="A4840" s="265" t="str">
        <f t="shared" si="75"/>
        <v>41776</v>
      </c>
      <c r="B4840" s="265">
        <v>41776</v>
      </c>
      <c r="C4840" s="265" t="s">
        <v>24610</v>
      </c>
      <c r="D4840" s="265" t="s">
        <v>8504</v>
      </c>
      <c r="E4840" s="290" t="s">
        <v>11458</v>
      </c>
    </row>
    <row r="4841" spans="1:5">
      <c r="A4841" s="265" t="str">
        <f t="shared" si="75"/>
        <v>41779</v>
      </c>
      <c r="B4841" s="265">
        <v>41779</v>
      </c>
      <c r="C4841" s="265" t="s">
        <v>27961</v>
      </c>
      <c r="D4841" s="265" t="s">
        <v>8510</v>
      </c>
      <c r="E4841" s="290" t="s">
        <v>27962</v>
      </c>
    </row>
    <row r="4842" spans="1:5">
      <c r="A4842" s="265" t="str">
        <f t="shared" si="75"/>
        <v>41780</v>
      </c>
      <c r="B4842" s="265">
        <v>41780</v>
      </c>
      <c r="C4842" s="265" t="s">
        <v>27963</v>
      </c>
      <c r="D4842" s="265" t="s">
        <v>8510</v>
      </c>
      <c r="E4842" s="290" t="s">
        <v>27964</v>
      </c>
    </row>
    <row r="4843" spans="1:5">
      <c r="A4843" s="265" t="str">
        <f t="shared" si="75"/>
        <v>41781</v>
      </c>
      <c r="B4843" s="265">
        <v>41781</v>
      </c>
      <c r="C4843" s="265" t="s">
        <v>27965</v>
      </c>
      <c r="D4843" s="265" t="s">
        <v>8510</v>
      </c>
      <c r="E4843" s="290" t="s">
        <v>27966</v>
      </c>
    </row>
    <row r="4844" spans="1:5">
      <c r="A4844" s="265" t="str">
        <f t="shared" si="75"/>
        <v>41782</v>
      </c>
      <c r="B4844" s="265">
        <v>41782</v>
      </c>
      <c r="C4844" s="265" t="s">
        <v>27967</v>
      </c>
      <c r="D4844" s="265" t="s">
        <v>8510</v>
      </c>
      <c r="E4844" s="290" t="s">
        <v>27968</v>
      </c>
    </row>
    <row r="4845" spans="1:5">
      <c r="A4845" s="265" t="str">
        <f t="shared" si="75"/>
        <v>41783</v>
      </c>
      <c r="B4845" s="265">
        <v>41783</v>
      </c>
      <c r="C4845" s="265" t="s">
        <v>27969</v>
      </c>
      <c r="D4845" s="265" t="s">
        <v>8510</v>
      </c>
      <c r="E4845" s="290" t="s">
        <v>27970</v>
      </c>
    </row>
    <row r="4846" spans="1:5">
      <c r="A4846" s="265" t="str">
        <f t="shared" si="75"/>
        <v>41785</v>
      </c>
      <c r="B4846" s="265">
        <v>41785</v>
      </c>
      <c r="C4846" s="265" t="s">
        <v>27971</v>
      </c>
      <c r="D4846" s="265" t="s">
        <v>8510</v>
      </c>
      <c r="E4846" s="290" t="s">
        <v>27972</v>
      </c>
    </row>
    <row r="4847" spans="1:5">
      <c r="A4847" s="265" t="str">
        <f t="shared" si="75"/>
        <v>41786</v>
      </c>
      <c r="B4847" s="265">
        <v>41786</v>
      </c>
      <c r="C4847" s="265" t="s">
        <v>27973</v>
      </c>
      <c r="D4847" s="265" t="s">
        <v>8510</v>
      </c>
      <c r="E4847" s="290" t="s">
        <v>27974</v>
      </c>
    </row>
    <row r="4848" spans="1:5">
      <c r="A4848" s="265" t="str">
        <f t="shared" si="75"/>
        <v>41805</v>
      </c>
      <c r="B4848" s="265">
        <v>41805</v>
      </c>
      <c r="C4848" s="265" t="s">
        <v>22032</v>
      </c>
      <c r="D4848" s="265" t="s">
        <v>8593</v>
      </c>
      <c r="E4848" s="290" t="s">
        <v>18106</v>
      </c>
    </row>
    <row r="4849" spans="1:5">
      <c r="A4849" s="265" t="str">
        <f t="shared" si="75"/>
        <v>41892</v>
      </c>
      <c r="B4849" s="265">
        <v>41892</v>
      </c>
      <c r="C4849" s="265" t="s">
        <v>23742</v>
      </c>
      <c r="D4849" s="265" t="s">
        <v>8502</v>
      </c>
      <c r="E4849" s="290" t="s">
        <v>27975</v>
      </c>
    </row>
    <row r="4850" spans="1:5">
      <c r="A4850" s="265" t="str">
        <f t="shared" si="75"/>
        <v>41898</v>
      </c>
      <c r="B4850" s="265">
        <v>41898</v>
      </c>
      <c r="C4850" s="265" t="s">
        <v>22422</v>
      </c>
      <c r="D4850" s="265" t="s">
        <v>8502</v>
      </c>
      <c r="E4850" s="290" t="s">
        <v>27976</v>
      </c>
    </row>
    <row r="4851" spans="1:5">
      <c r="A4851" s="265" t="str">
        <f t="shared" si="75"/>
        <v>41899</v>
      </c>
      <c r="B4851" s="265">
        <v>41899</v>
      </c>
      <c r="C4851" s="265" t="s">
        <v>20384</v>
      </c>
      <c r="D4851" s="265" t="s">
        <v>8836</v>
      </c>
      <c r="E4851" s="290" t="s">
        <v>27977</v>
      </c>
    </row>
    <row r="4852" spans="1:5">
      <c r="A4852" s="265" t="str">
        <f t="shared" si="75"/>
        <v>41903</v>
      </c>
      <c r="B4852" s="265">
        <v>41903</v>
      </c>
      <c r="C4852" s="265" t="s">
        <v>21186</v>
      </c>
      <c r="D4852" s="265" t="s">
        <v>8506</v>
      </c>
      <c r="E4852" s="290" t="s">
        <v>9421</v>
      </c>
    </row>
    <row r="4853" spans="1:5">
      <c r="A4853" s="265" t="str">
        <f t="shared" si="75"/>
        <v>41904</v>
      </c>
      <c r="B4853" s="265">
        <v>41904</v>
      </c>
      <c r="C4853" s="265" t="s">
        <v>21185</v>
      </c>
      <c r="D4853" s="265" t="s">
        <v>8836</v>
      </c>
      <c r="E4853" s="290" t="s">
        <v>27978</v>
      </c>
    </row>
    <row r="4854" spans="1:5">
      <c r="A4854" s="265" t="str">
        <f t="shared" si="75"/>
        <v>41930</v>
      </c>
      <c r="B4854" s="265">
        <v>41930</v>
      </c>
      <c r="C4854" s="265" t="s">
        <v>24104</v>
      </c>
      <c r="D4854" s="265" t="s">
        <v>8510</v>
      </c>
      <c r="E4854" s="290" t="s">
        <v>27979</v>
      </c>
    </row>
    <row r="4855" spans="1:5">
      <c r="A4855" s="265" t="str">
        <f t="shared" si="75"/>
        <v>41931</v>
      </c>
      <c r="B4855" s="265">
        <v>41931</v>
      </c>
      <c r="C4855" s="265" t="s">
        <v>24105</v>
      </c>
      <c r="D4855" s="265" t="s">
        <v>8510</v>
      </c>
      <c r="E4855" s="290" t="s">
        <v>27980</v>
      </c>
    </row>
    <row r="4856" spans="1:5">
      <c r="A4856" s="265" t="str">
        <f t="shared" si="75"/>
        <v>41932</v>
      </c>
      <c r="B4856" s="265">
        <v>41932</v>
      </c>
      <c r="C4856" s="265" t="s">
        <v>24106</v>
      </c>
      <c r="D4856" s="265" t="s">
        <v>8510</v>
      </c>
      <c r="E4856" s="290" t="s">
        <v>27981</v>
      </c>
    </row>
    <row r="4857" spans="1:5">
      <c r="A4857" s="265" t="str">
        <f t="shared" si="75"/>
        <v>41933</v>
      </c>
      <c r="B4857" s="265">
        <v>41933</v>
      </c>
      <c r="C4857" s="265" t="s">
        <v>24107</v>
      </c>
      <c r="D4857" s="265" t="s">
        <v>8510</v>
      </c>
      <c r="E4857" s="290" t="s">
        <v>27982</v>
      </c>
    </row>
    <row r="4858" spans="1:5">
      <c r="A4858" s="265" t="str">
        <f t="shared" si="75"/>
        <v>41934</v>
      </c>
      <c r="B4858" s="265">
        <v>41934</v>
      </c>
      <c r="C4858" s="265" t="s">
        <v>24108</v>
      </c>
      <c r="D4858" s="265" t="s">
        <v>8510</v>
      </c>
      <c r="E4858" s="290" t="s">
        <v>27983</v>
      </c>
    </row>
    <row r="4859" spans="1:5">
      <c r="A4859" s="265" t="str">
        <f t="shared" si="75"/>
        <v>41936</v>
      </c>
      <c r="B4859" s="265">
        <v>41936</v>
      </c>
      <c r="C4859" s="265" t="s">
        <v>24109</v>
      </c>
      <c r="D4859" s="265" t="s">
        <v>8510</v>
      </c>
      <c r="E4859" s="290" t="s">
        <v>27984</v>
      </c>
    </row>
    <row r="4860" spans="1:5">
      <c r="A4860" s="265" t="str">
        <f t="shared" si="75"/>
        <v>41953</v>
      </c>
      <c r="B4860" s="265">
        <v>41953</v>
      </c>
      <c r="C4860" s="265" t="s">
        <v>19841</v>
      </c>
      <c r="D4860" s="265" t="s">
        <v>8506</v>
      </c>
      <c r="E4860" s="290" t="s">
        <v>16945</v>
      </c>
    </row>
    <row r="4861" spans="1:5">
      <c r="A4861" s="265" t="str">
        <f t="shared" si="75"/>
        <v>41954</v>
      </c>
      <c r="B4861" s="265">
        <v>41954</v>
      </c>
      <c r="C4861" s="265" t="s">
        <v>19843</v>
      </c>
      <c r="D4861" s="265" t="s">
        <v>8506</v>
      </c>
      <c r="E4861" s="290" t="s">
        <v>25298</v>
      </c>
    </row>
    <row r="4862" spans="1:5">
      <c r="A4862" s="265" t="str">
        <f t="shared" si="75"/>
        <v>41955</v>
      </c>
      <c r="B4862" s="265">
        <v>41955</v>
      </c>
      <c r="C4862" s="265" t="s">
        <v>19839</v>
      </c>
      <c r="D4862" s="265" t="s">
        <v>8506</v>
      </c>
      <c r="E4862" s="290" t="s">
        <v>27985</v>
      </c>
    </row>
    <row r="4863" spans="1:5">
      <c r="A4863" s="265" t="str">
        <f t="shared" si="75"/>
        <v>41965</v>
      </c>
      <c r="B4863" s="265">
        <v>41965</v>
      </c>
      <c r="C4863" s="265" t="s">
        <v>20436</v>
      </c>
      <c r="D4863" s="265" t="s">
        <v>8836</v>
      </c>
      <c r="E4863" s="290" t="s">
        <v>27986</v>
      </c>
    </row>
    <row r="4864" spans="1:5">
      <c r="A4864" s="265" t="str">
        <f t="shared" si="75"/>
        <v>41967</v>
      </c>
      <c r="B4864" s="265">
        <v>41967</v>
      </c>
      <c r="C4864" s="265" t="s">
        <v>20299</v>
      </c>
      <c r="D4864" s="265" t="s">
        <v>8498</v>
      </c>
      <c r="E4864" s="290" t="s">
        <v>9251</v>
      </c>
    </row>
    <row r="4865" spans="1:5">
      <c r="A4865" s="265" t="str">
        <f t="shared" si="75"/>
        <v>41975</v>
      </c>
      <c r="B4865" s="265">
        <v>41975</v>
      </c>
      <c r="C4865" s="265" t="s">
        <v>22813</v>
      </c>
      <c r="D4865" s="265" t="s">
        <v>8500</v>
      </c>
      <c r="E4865" s="290" t="s">
        <v>9331</v>
      </c>
    </row>
    <row r="4866" spans="1:5">
      <c r="A4866" s="265" t="str">
        <f t="shared" si="75"/>
        <v>41985</v>
      </c>
      <c r="B4866" s="265">
        <v>41985</v>
      </c>
      <c r="C4866" s="265" t="s">
        <v>24273</v>
      </c>
      <c r="D4866" s="265" t="s">
        <v>8510</v>
      </c>
      <c r="E4866" s="290" t="s">
        <v>24274</v>
      </c>
    </row>
    <row r="4867" spans="1:5">
      <c r="A4867" s="265" t="str">
        <f t="shared" ref="A4867:A4930" si="76">IF(ISERROR(SEARCH("/",B4867)=6),TRIM(CLEAN(B4867)),IF(SEARCH("/",B4867)=6,IF(LEN(TRIM(CLEAN(B4867)))=7,LEFT(TRIM(CLEAN(B4867)),6)&amp;"00"&amp;RIGHT(TRIM(CLEAN(B4867)),1),LEFT(TRIM(CLEAN(B4867)),6)&amp;"0"&amp;RIGHT(TRIM(CLEAN(B4867)),2)),TRIM(CLEAN(B4867))))</f>
        <v>41986</v>
      </c>
      <c r="B4867" s="265">
        <v>41986</v>
      </c>
      <c r="C4867" s="265" t="s">
        <v>24263</v>
      </c>
      <c r="D4867" s="265" t="s">
        <v>8510</v>
      </c>
      <c r="E4867" s="290" t="s">
        <v>24264</v>
      </c>
    </row>
    <row r="4868" spans="1:5">
      <c r="A4868" s="265" t="str">
        <f t="shared" si="76"/>
        <v>41987</v>
      </c>
      <c r="B4868" s="265">
        <v>41987</v>
      </c>
      <c r="C4868" s="265" t="s">
        <v>24267</v>
      </c>
      <c r="D4868" s="265" t="s">
        <v>8510</v>
      </c>
      <c r="E4868" s="290" t="s">
        <v>24268</v>
      </c>
    </row>
    <row r="4869" spans="1:5">
      <c r="A4869" s="265" t="str">
        <f t="shared" si="76"/>
        <v>41988</v>
      </c>
      <c r="B4869" s="265">
        <v>41988</v>
      </c>
      <c r="C4869" s="265" t="s">
        <v>24269</v>
      </c>
      <c r="D4869" s="265" t="s">
        <v>8510</v>
      </c>
      <c r="E4869" s="290" t="s">
        <v>24270</v>
      </c>
    </row>
    <row r="4870" spans="1:5">
      <c r="A4870" s="265" t="str">
        <f t="shared" si="76"/>
        <v>41992</v>
      </c>
      <c r="B4870" s="265">
        <v>41992</v>
      </c>
      <c r="C4870" s="265" t="s">
        <v>20290</v>
      </c>
      <c r="D4870" s="265" t="s">
        <v>8502</v>
      </c>
      <c r="E4870" s="290" t="s">
        <v>27987</v>
      </c>
    </row>
    <row r="4871" spans="1:5">
      <c r="A4871" s="265" t="str">
        <f t="shared" si="76"/>
        <v>42243</v>
      </c>
      <c r="B4871" s="265">
        <v>42243</v>
      </c>
      <c r="C4871" s="265" t="s">
        <v>22070</v>
      </c>
      <c r="D4871" s="265" t="s">
        <v>8502</v>
      </c>
      <c r="E4871" s="290" t="s">
        <v>27988</v>
      </c>
    </row>
    <row r="4872" spans="1:5">
      <c r="A4872" s="265" t="str">
        <f t="shared" si="76"/>
        <v>42244</v>
      </c>
      <c r="B4872" s="265">
        <v>42244</v>
      </c>
      <c r="C4872" s="265" t="s">
        <v>22066</v>
      </c>
      <c r="D4872" s="265" t="s">
        <v>8502</v>
      </c>
      <c r="E4872" s="290" t="s">
        <v>27989</v>
      </c>
    </row>
    <row r="4873" spans="1:5">
      <c r="A4873" s="265" t="str">
        <f t="shared" si="76"/>
        <v>42245</v>
      </c>
      <c r="B4873" s="265">
        <v>42245</v>
      </c>
      <c r="C4873" s="265" t="s">
        <v>22068</v>
      </c>
      <c r="D4873" s="265" t="s">
        <v>8502</v>
      </c>
      <c r="E4873" s="290" t="s">
        <v>27990</v>
      </c>
    </row>
    <row r="4874" spans="1:5">
      <c r="A4874" s="265" t="str">
        <f t="shared" si="76"/>
        <v>42246</v>
      </c>
      <c r="B4874" s="265">
        <v>42246</v>
      </c>
      <c r="C4874" s="265" t="s">
        <v>22069</v>
      </c>
      <c r="D4874" s="265" t="s">
        <v>8502</v>
      </c>
      <c r="E4874" s="290" t="s">
        <v>27991</v>
      </c>
    </row>
    <row r="4875" spans="1:5">
      <c r="A4875" s="265" t="str">
        <f t="shared" si="76"/>
        <v>42247</v>
      </c>
      <c r="B4875" s="265">
        <v>42247</v>
      </c>
      <c r="C4875" s="265" t="s">
        <v>22063</v>
      </c>
      <c r="D4875" s="265" t="s">
        <v>8502</v>
      </c>
      <c r="E4875" s="290" t="s">
        <v>27992</v>
      </c>
    </row>
    <row r="4876" spans="1:5">
      <c r="A4876" s="265" t="str">
        <f t="shared" si="76"/>
        <v>42248</v>
      </c>
      <c r="B4876" s="265">
        <v>42248</v>
      </c>
      <c r="C4876" s="265" t="s">
        <v>22064</v>
      </c>
      <c r="D4876" s="265" t="s">
        <v>8502</v>
      </c>
      <c r="E4876" s="290" t="s">
        <v>27993</v>
      </c>
    </row>
    <row r="4877" spans="1:5">
      <c r="A4877" s="265" t="str">
        <f t="shared" si="76"/>
        <v>42249</v>
      </c>
      <c r="B4877" s="265">
        <v>42249</v>
      </c>
      <c r="C4877" s="265" t="s">
        <v>22065</v>
      </c>
      <c r="D4877" s="265" t="s">
        <v>8502</v>
      </c>
      <c r="E4877" s="290" t="s">
        <v>27994</v>
      </c>
    </row>
    <row r="4878" spans="1:5">
      <c r="A4878" s="265" t="str">
        <f t="shared" si="76"/>
        <v>42250</v>
      </c>
      <c r="B4878" s="265">
        <v>42250</v>
      </c>
      <c r="C4878" s="265" t="s">
        <v>20281</v>
      </c>
      <c r="D4878" s="265" t="s">
        <v>8836</v>
      </c>
      <c r="E4878" s="290" t="s">
        <v>27995</v>
      </c>
    </row>
    <row r="4879" spans="1:5">
      <c r="A4879" s="265" t="str">
        <f t="shared" si="76"/>
        <v>42251</v>
      </c>
      <c r="B4879" s="265">
        <v>42251</v>
      </c>
      <c r="C4879" s="265" t="s">
        <v>20008</v>
      </c>
      <c r="D4879" s="265" t="s">
        <v>8502</v>
      </c>
      <c r="E4879" s="290" t="s">
        <v>27996</v>
      </c>
    </row>
    <row r="4880" spans="1:5">
      <c r="A4880" s="265" t="str">
        <f t="shared" si="76"/>
        <v>42256</v>
      </c>
      <c r="B4880" s="265">
        <v>42256</v>
      </c>
      <c r="C4880" s="265" t="s">
        <v>20282</v>
      </c>
      <c r="D4880" s="265" t="s">
        <v>8506</v>
      </c>
      <c r="E4880" s="290" t="s">
        <v>14553</v>
      </c>
    </row>
    <row r="4881" spans="1:5">
      <c r="A4881" s="265" t="str">
        <f t="shared" si="76"/>
        <v>42319</v>
      </c>
      <c r="B4881" s="265">
        <v>42319</v>
      </c>
      <c r="C4881" s="265" t="s">
        <v>19512</v>
      </c>
      <c r="D4881" s="265" t="s">
        <v>8502</v>
      </c>
      <c r="E4881" s="290" t="s">
        <v>27997</v>
      </c>
    </row>
    <row r="4882" spans="1:5">
      <c r="A4882" s="265" t="str">
        <f t="shared" si="76"/>
        <v>42402</v>
      </c>
      <c r="B4882" s="265">
        <v>42402</v>
      </c>
      <c r="C4882" s="265" t="s">
        <v>19131</v>
      </c>
      <c r="D4882" s="265" t="s">
        <v>8506</v>
      </c>
      <c r="E4882" s="290" t="s">
        <v>11757</v>
      </c>
    </row>
    <row r="4883" spans="1:5">
      <c r="A4883" s="265" t="str">
        <f t="shared" si="76"/>
        <v>42403</v>
      </c>
      <c r="B4883" s="265">
        <v>42403</v>
      </c>
      <c r="C4883" s="265" t="s">
        <v>19132</v>
      </c>
      <c r="D4883" s="265" t="s">
        <v>8506</v>
      </c>
      <c r="E4883" s="290" t="s">
        <v>15953</v>
      </c>
    </row>
    <row r="4884" spans="1:5">
      <c r="A4884" s="265" t="str">
        <f t="shared" si="76"/>
        <v>42404</v>
      </c>
      <c r="B4884" s="265">
        <v>42404</v>
      </c>
      <c r="C4884" s="265" t="s">
        <v>19133</v>
      </c>
      <c r="D4884" s="265" t="s">
        <v>8506</v>
      </c>
      <c r="E4884" s="290" t="s">
        <v>24960</v>
      </c>
    </row>
    <row r="4885" spans="1:5">
      <c r="A4885" s="265" t="str">
        <f t="shared" si="76"/>
        <v>42405</v>
      </c>
      <c r="B4885" s="265">
        <v>42405</v>
      </c>
      <c r="C4885" s="265" t="s">
        <v>19134</v>
      </c>
      <c r="D4885" s="265" t="s">
        <v>8506</v>
      </c>
      <c r="E4885" s="290" t="s">
        <v>18130</v>
      </c>
    </row>
    <row r="4886" spans="1:5">
      <c r="A4886" s="265" t="str">
        <f t="shared" si="76"/>
        <v>42406</v>
      </c>
      <c r="B4886" s="265">
        <v>42406</v>
      </c>
      <c r="C4886" s="265" t="s">
        <v>23782</v>
      </c>
      <c r="D4886" s="265" t="s">
        <v>8500</v>
      </c>
      <c r="E4886" s="290" t="s">
        <v>27998</v>
      </c>
    </row>
    <row r="4887" spans="1:5">
      <c r="A4887" s="265" t="str">
        <f t="shared" si="76"/>
        <v>42407</v>
      </c>
      <c r="B4887" s="265">
        <v>42407</v>
      </c>
      <c r="C4887" s="265" t="s">
        <v>24025</v>
      </c>
      <c r="D4887" s="265" t="s">
        <v>8510</v>
      </c>
      <c r="E4887" s="290" t="s">
        <v>17033</v>
      </c>
    </row>
    <row r="4888" spans="1:5">
      <c r="A4888" s="265" t="str">
        <f t="shared" si="76"/>
        <v>42408</v>
      </c>
      <c r="B4888" s="265">
        <v>42408</v>
      </c>
      <c r="C4888" s="265" t="s">
        <v>22054</v>
      </c>
      <c r="D4888" s="265" t="s">
        <v>8500</v>
      </c>
      <c r="E4888" s="290" t="s">
        <v>8533</v>
      </c>
    </row>
    <row r="4889" spans="1:5">
      <c r="A4889" s="265" t="str">
        <f t="shared" si="76"/>
        <v>42409</v>
      </c>
      <c r="B4889" s="265">
        <v>42409</v>
      </c>
      <c r="C4889" s="265" t="s">
        <v>19259</v>
      </c>
      <c r="D4889" s="265" t="s">
        <v>8506</v>
      </c>
      <c r="E4889" s="290" t="s">
        <v>17942</v>
      </c>
    </row>
    <row r="4890" spans="1:5">
      <c r="A4890" s="265" t="str">
        <f t="shared" si="76"/>
        <v>42416</v>
      </c>
      <c r="B4890" s="265">
        <v>42416</v>
      </c>
      <c r="C4890" s="265" t="s">
        <v>19371</v>
      </c>
      <c r="D4890" s="265" t="s">
        <v>8502</v>
      </c>
      <c r="E4890" s="290" t="s">
        <v>27999</v>
      </c>
    </row>
    <row r="4891" spans="1:5">
      <c r="A4891" s="265" t="str">
        <f t="shared" si="76"/>
        <v>42417</v>
      </c>
      <c r="B4891" s="265">
        <v>42417</v>
      </c>
      <c r="C4891" s="265" t="s">
        <v>19372</v>
      </c>
      <c r="D4891" s="265" t="s">
        <v>8502</v>
      </c>
      <c r="E4891" s="290" t="s">
        <v>28000</v>
      </c>
    </row>
    <row r="4892" spans="1:5">
      <c r="A4892" s="265" t="str">
        <f t="shared" si="76"/>
        <v>42419</v>
      </c>
      <c r="B4892" s="265">
        <v>42419</v>
      </c>
      <c r="C4892" s="265" t="s">
        <v>19373</v>
      </c>
      <c r="D4892" s="265" t="s">
        <v>8502</v>
      </c>
      <c r="E4892" s="290" t="s">
        <v>28001</v>
      </c>
    </row>
    <row r="4893" spans="1:5">
      <c r="A4893" s="265" t="str">
        <f t="shared" si="76"/>
        <v>42420</v>
      </c>
      <c r="B4893" s="265">
        <v>42420</v>
      </c>
      <c r="C4893" s="265" t="s">
        <v>19374</v>
      </c>
      <c r="D4893" s="265" t="s">
        <v>8502</v>
      </c>
      <c r="E4893" s="290" t="s">
        <v>28002</v>
      </c>
    </row>
    <row r="4894" spans="1:5">
      <c r="A4894" s="265" t="str">
        <f t="shared" si="76"/>
        <v>42421</v>
      </c>
      <c r="B4894" s="265">
        <v>42421</v>
      </c>
      <c r="C4894" s="265" t="s">
        <v>19370</v>
      </c>
      <c r="D4894" s="265" t="s">
        <v>8502</v>
      </c>
      <c r="E4894" s="290" t="s">
        <v>28003</v>
      </c>
    </row>
    <row r="4895" spans="1:5">
      <c r="A4895" s="265" t="str">
        <f t="shared" si="76"/>
        <v>42422</v>
      </c>
      <c r="B4895" s="265">
        <v>42422</v>
      </c>
      <c r="C4895" s="265" t="s">
        <v>19367</v>
      </c>
      <c r="D4895" s="265" t="s">
        <v>8502</v>
      </c>
      <c r="E4895" s="290" t="s">
        <v>26735</v>
      </c>
    </row>
    <row r="4896" spans="1:5">
      <c r="A4896" s="265" t="str">
        <f t="shared" si="76"/>
        <v>42424</v>
      </c>
      <c r="B4896" s="265">
        <v>42424</v>
      </c>
      <c r="C4896" s="265" t="s">
        <v>19369</v>
      </c>
      <c r="D4896" s="265" t="s">
        <v>8502</v>
      </c>
      <c r="E4896" s="290" t="s">
        <v>28004</v>
      </c>
    </row>
    <row r="4897" spans="1:5">
      <c r="A4897" s="265" t="str">
        <f t="shared" si="76"/>
        <v>42425</v>
      </c>
      <c r="B4897" s="265">
        <v>42425</v>
      </c>
      <c r="C4897" s="265" t="s">
        <v>19366</v>
      </c>
      <c r="D4897" s="265" t="s">
        <v>8502</v>
      </c>
      <c r="E4897" s="290" t="s">
        <v>28005</v>
      </c>
    </row>
    <row r="4898" spans="1:5">
      <c r="A4898" s="265" t="str">
        <f t="shared" si="76"/>
        <v>42428</v>
      </c>
      <c r="B4898" s="265">
        <v>42428</v>
      </c>
      <c r="C4898" s="265" t="s">
        <v>19291</v>
      </c>
      <c r="D4898" s="265" t="s">
        <v>8502</v>
      </c>
      <c r="E4898" s="290" t="s">
        <v>28006</v>
      </c>
    </row>
    <row r="4899" spans="1:5">
      <c r="A4899" s="265" t="str">
        <f t="shared" si="76"/>
        <v>42429</v>
      </c>
      <c r="B4899" s="265">
        <v>42429</v>
      </c>
      <c r="C4899" s="265" t="s">
        <v>21299</v>
      </c>
      <c r="D4899" s="265" t="s">
        <v>8502</v>
      </c>
      <c r="E4899" s="290" t="s">
        <v>28007</v>
      </c>
    </row>
    <row r="4900" spans="1:5">
      <c r="A4900" s="265" t="str">
        <f t="shared" si="76"/>
        <v>42430</v>
      </c>
      <c r="B4900" s="265">
        <v>42430</v>
      </c>
      <c r="C4900" s="265" t="s">
        <v>22579</v>
      </c>
      <c r="D4900" s="265" t="s">
        <v>8502</v>
      </c>
      <c r="E4900" s="290" t="s">
        <v>28008</v>
      </c>
    </row>
    <row r="4901" spans="1:5">
      <c r="A4901" s="265" t="str">
        <f t="shared" si="76"/>
        <v>42431</v>
      </c>
      <c r="B4901" s="265">
        <v>42431</v>
      </c>
      <c r="C4901" s="265" t="s">
        <v>23101</v>
      </c>
      <c r="D4901" s="265" t="s">
        <v>8502</v>
      </c>
      <c r="E4901" s="290" t="s">
        <v>28009</v>
      </c>
    </row>
    <row r="4902" spans="1:5">
      <c r="A4902" s="265" t="str">
        <f t="shared" si="76"/>
        <v>42432</v>
      </c>
      <c r="B4902" s="265">
        <v>42432</v>
      </c>
      <c r="C4902" s="265" t="s">
        <v>23317</v>
      </c>
      <c r="D4902" s="265" t="s">
        <v>8502</v>
      </c>
      <c r="E4902" s="290" t="s">
        <v>28010</v>
      </c>
    </row>
    <row r="4903" spans="1:5">
      <c r="A4903" s="265" t="str">
        <f t="shared" si="76"/>
        <v>42433</v>
      </c>
      <c r="B4903" s="265">
        <v>42433</v>
      </c>
      <c r="C4903" s="265" t="s">
        <v>23386</v>
      </c>
      <c r="D4903" s="265" t="s">
        <v>8502</v>
      </c>
      <c r="E4903" s="290" t="s">
        <v>28011</v>
      </c>
    </row>
    <row r="4904" spans="1:5">
      <c r="A4904" s="265" t="str">
        <f t="shared" si="76"/>
        <v>42434</v>
      </c>
      <c r="B4904" s="265">
        <v>42434</v>
      </c>
      <c r="C4904" s="265" t="s">
        <v>23387</v>
      </c>
      <c r="D4904" s="265" t="s">
        <v>8502</v>
      </c>
      <c r="E4904" s="290" t="s">
        <v>28012</v>
      </c>
    </row>
    <row r="4905" spans="1:5">
      <c r="A4905" s="265" t="str">
        <f t="shared" si="76"/>
        <v>42435</v>
      </c>
      <c r="B4905" s="265">
        <v>42435</v>
      </c>
      <c r="C4905" s="265" t="s">
        <v>23388</v>
      </c>
      <c r="D4905" s="265" t="s">
        <v>8502</v>
      </c>
      <c r="E4905" s="290" t="s">
        <v>28013</v>
      </c>
    </row>
    <row r="4906" spans="1:5">
      <c r="A4906" s="265" t="str">
        <f t="shared" si="76"/>
        <v>42436</v>
      </c>
      <c r="B4906" s="265">
        <v>42436</v>
      </c>
      <c r="C4906" s="265" t="s">
        <v>23432</v>
      </c>
      <c r="D4906" s="265" t="s">
        <v>8502</v>
      </c>
      <c r="E4906" s="290" t="s">
        <v>28014</v>
      </c>
    </row>
    <row r="4907" spans="1:5">
      <c r="A4907" s="265" t="str">
        <f t="shared" si="76"/>
        <v>42437</v>
      </c>
      <c r="B4907" s="265">
        <v>42437</v>
      </c>
      <c r="C4907" s="265" t="s">
        <v>23318</v>
      </c>
      <c r="D4907" s="265" t="s">
        <v>8502</v>
      </c>
      <c r="E4907" s="290" t="s">
        <v>28015</v>
      </c>
    </row>
    <row r="4908" spans="1:5">
      <c r="A4908" s="265" t="str">
        <f t="shared" si="76"/>
        <v>42438</v>
      </c>
      <c r="B4908" s="265">
        <v>42438</v>
      </c>
      <c r="C4908" s="265" t="s">
        <v>22952</v>
      </c>
      <c r="D4908" s="265" t="s">
        <v>8502</v>
      </c>
      <c r="E4908" s="290" t="s">
        <v>28016</v>
      </c>
    </row>
    <row r="4909" spans="1:5">
      <c r="A4909" s="265" t="str">
        <f t="shared" si="76"/>
        <v>42439</v>
      </c>
      <c r="B4909" s="265">
        <v>42439</v>
      </c>
      <c r="C4909" s="265" t="s">
        <v>19538</v>
      </c>
      <c r="D4909" s="265" t="s">
        <v>8502</v>
      </c>
      <c r="E4909" s="290" t="s">
        <v>28017</v>
      </c>
    </row>
    <row r="4910" spans="1:5">
      <c r="A4910" s="265" t="str">
        <f t="shared" si="76"/>
        <v>42440</v>
      </c>
      <c r="B4910" s="265">
        <v>42440</v>
      </c>
      <c r="C4910" s="265" t="s">
        <v>22029</v>
      </c>
      <c r="D4910" s="265" t="s">
        <v>8502</v>
      </c>
      <c r="E4910" s="290" t="s">
        <v>27518</v>
      </c>
    </row>
    <row r="4911" spans="1:5">
      <c r="A4911" s="265" t="str">
        <f t="shared" si="76"/>
        <v>42527</v>
      </c>
      <c r="B4911" s="265">
        <v>42527</v>
      </c>
      <c r="C4911" s="265" t="s">
        <v>22396</v>
      </c>
      <c r="D4911" s="265" t="s">
        <v>8500</v>
      </c>
      <c r="E4911" s="290" t="s">
        <v>24556</v>
      </c>
    </row>
    <row r="4912" spans="1:5">
      <c r="A4912" s="265" t="str">
        <f t="shared" si="76"/>
        <v>42528</v>
      </c>
      <c r="B4912" s="265">
        <v>42528</v>
      </c>
      <c r="C4912" s="265" t="s">
        <v>22384</v>
      </c>
      <c r="D4912" s="265" t="s">
        <v>8500</v>
      </c>
      <c r="E4912" s="290" t="s">
        <v>11670</v>
      </c>
    </row>
    <row r="4913" spans="1:5">
      <c r="A4913" s="265" t="str">
        <f t="shared" si="76"/>
        <v>42529</v>
      </c>
      <c r="B4913" s="265">
        <v>42529</v>
      </c>
      <c r="C4913" s="265" t="s">
        <v>21436</v>
      </c>
      <c r="D4913" s="265" t="s">
        <v>8510</v>
      </c>
      <c r="E4913" s="290" t="s">
        <v>15692</v>
      </c>
    </row>
    <row r="4914" spans="1:5">
      <c r="A4914" s="265" t="str">
        <f t="shared" si="76"/>
        <v>42574</v>
      </c>
      <c r="B4914" s="265">
        <v>42574</v>
      </c>
      <c r="C4914" s="265" t="s">
        <v>24045</v>
      </c>
      <c r="D4914" s="265" t="s">
        <v>8510</v>
      </c>
      <c r="E4914" s="290" t="s">
        <v>18722</v>
      </c>
    </row>
    <row r="4915" spans="1:5">
      <c r="A4915" s="265" t="str">
        <f t="shared" si="76"/>
        <v>42575</v>
      </c>
      <c r="B4915" s="265">
        <v>42575</v>
      </c>
      <c r="C4915" s="265" t="s">
        <v>24041</v>
      </c>
      <c r="D4915" s="265" t="s">
        <v>8510</v>
      </c>
      <c r="E4915" s="290" t="s">
        <v>24042</v>
      </c>
    </row>
    <row r="4916" spans="1:5">
      <c r="A4916" s="265" t="str">
        <f t="shared" si="76"/>
        <v>42576</v>
      </c>
      <c r="B4916" s="265">
        <v>42576</v>
      </c>
      <c r="C4916" s="265" t="s">
        <v>24059</v>
      </c>
      <c r="D4916" s="265" t="s">
        <v>8510</v>
      </c>
      <c r="E4916" s="290" t="s">
        <v>24060</v>
      </c>
    </row>
    <row r="4917" spans="1:5">
      <c r="A4917" s="265" t="str">
        <f t="shared" si="76"/>
        <v>42577</v>
      </c>
      <c r="B4917" s="265">
        <v>42577</v>
      </c>
      <c r="C4917" s="265" t="s">
        <v>24064</v>
      </c>
      <c r="D4917" s="265" t="s">
        <v>8510</v>
      </c>
      <c r="E4917" s="290" t="s">
        <v>24065</v>
      </c>
    </row>
    <row r="4918" spans="1:5">
      <c r="A4918" s="265" t="str">
        <f t="shared" si="76"/>
        <v>42685</v>
      </c>
      <c r="B4918" s="265">
        <v>42685</v>
      </c>
      <c r="C4918" s="265" t="s">
        <v>20243</v>
      </c>
      <c r="D4918" s="265" t="s">
        <v>8502</v>
      </c>
      <c r="E4918" s="290" t="s">
        <v>28018</v>
      </c>
    </row>
    <row r="4919" spans="1:5">
      <c r="A4919" s="265" t="str">
        <f t="shared" si="76"/>
        <v>42686</v>
      </c>
      <c r="B4919" s="265">
        <v>42686</v>
      </c>
      <c r="C4919" s="265" t="s">
        <v>20244</v>
      </c>
      <c r="D4919" s="265" t="s">
        <v>8502</v>
      </c>
      <c r="E4919" s="290" t="s">
        <v>28019</v>
      </c>
    </row>
    <row r="4920" spans="1:5">
      <c r="A4920" s="265" t="str">
        <f t="shared" si="76"/>
        <v>42692</v>
      </c>
      <c r="B4920" s="265">
        <v>42692</v>
      </c>
      <c r="C4920" s="265" t="s">
        <v>20851</v>
      </c>
      <c r="D4920" s="265" t="s">
        <v>8502</v>
      </c>
      <c r="E4920" s="290" t="s">
        <v>28020</v>
      </c>
    </row>
    <row r="4921" spans="1:5">
      <c r="A4921" s="265" t="str">
        <f t="shared" si="76"/>
        <v>42693</v>
      </c>
      <c r="B4921" s="265">
        <v>42693</v>
      </c>
      <c r="C4921" s="265" t="s">
        <v>20852</v>
      </c>
      <c r="D4921" s="265" t="s">
        <v>8502</v>
      </c>
      <c r="E4921" s="290" t="s">
        <v>28021</v>
      </c>
    </row>
    <row r="4922" spans="1:5">
      <c r="A4922" s="265" t="str">
        <f t="shared" si="76"/>
        <v>42694</v>
      </c>
      <c r="B4922" s="265">
        <v>42694</v>
      </c>
      <c r="C4922" s="265" t="s">
        <v>20854</v>
      </c>
      <c r="D4922" s="265" t="s">
        <v>8502</v>
      </c>
      <c r="E4922" s="290" t="s">
        <v>28022</v>
      </c>
    </row>
    <row r="4923" spans="1:5">
      <c r="A4923" s="265" t="str">
        <f t="shared" si="76"/>
        <v>42695</v>
      </c>
      <c r="B4923" s="265">
        <v>42695</v>
      </c>
      <c r="C4923" s="265" t="s">
        <v>20853</v>
      </c>
      <c r="D4923" s="265" t="s">
        <v>8502</v>
      </c>
      <c r="E4923" s="290" t="s">
        <v>28023</v>
      </c>
    </row>
    <row r="4924" spans="1:5">
      <c r="A4924" s="265" t="str">
        <f t="shared" si="76"/>
        <v>42696</v>
      </c>
      <c r="B4924" s="265">
        <v>42696</v>
      </c>
      <c r="C4924" s="265" t="s">
        <v>21898</v>
      </c>
      <c r="D4924" s="265" t="s">
        <v>8502</v>
      </c>
      <c r="E4924" s="290" t="s">
        <v>28024</v>
      </c>
    </row>
    <row r="4925" spans="1:5">
      <c r="A4925" s="265" t="str">
        <f t="shared" si="76"/>
        <v>42697</v>
      </c>
      <c r="B4925" s="265">
        <v>42697</v>
      </c>
      <c r="C4925" s="265" t="s">
        <v>21899</v>
      </c>
      <c r="D4925" s="265" t="s">
        <v>8502</v>
      </c>
      <c r="E4925" s="290" t="s">
        <v>28025</v>
      </c>
    </row>
    <row r="4926" spans="1:5">
      <c r="A4926" s="265" t="str">
        <f t="shared" si="76"/>
        <v>42698</v>
      </c>
      <c r="B4926" s="265">
        <v>42698</v>
      </c>
      <c r="C4926" s="265" t="s">
        <v>21900</v>
      </c>
      <c r="D4926" s="265" t="s">
        <v>8502</v>
      </c>
      <c r="E4926" s="290" t="s">
        <v>28026</v>
      </c>
    </row>
    <row r="4927" spans="1:5">
      <c r="A4927" s="265" t="str">
        <f t="shared" si="76"/>
        <v>42699</v>
      </c>
      <c r="B4927" s="265">
        <v>42699</v>
      </c>
      <c r="C4927" s="265" t="s">
        <v>23358</v>
      </c>
      <c r="D4927" s="265" t="s">
        <v>8502</v>
      </c>
      <c r="E4927" s="290" t="s">
        <v>16517</v>
      </c>
    </row>
    <row r="4928" spans="1:5">
      <c r="A4928" s="265" t="str">
        <f t="shared" si="76"/>
        <v>42700</v>
      </c>
      <c r="B4928" s="265">
        <v>42700</v>
      </c>
      <c r="C4928" s="265" t="s">
        <v>23359</v>
      </c>
      <c r="D4928" s="265" t="s">
        <v>8502</v>
      </c>
      <c r="E4928" s="290" t="s">
        <v>28027</v>
      </c>
    </row>
    <row r="4929" spans="1:5">
      <c r="A4929" s="265" t="str">
        <f t="shared" si="76"/>
        <v>42701</v>
      </c>
      <c r="B4929" s="265">
        <v>42701</v>
      </c>
      <c r="C4929" s="265" t="s">
        <v>23354</v>
      </c>
      <c r="D4929" s="265" t="s">
        <v>8502</v>
      </c>
      <c r="E4929" s="290" t="s">
        <v>28028</v>
      </c>
    </row>
    <row r="4930" spans="1:5">
      <c r="A4930" s="265" t="str">
        <f t="shared" si="76"/>
        <v>42702</v>
      </c>
      <c r="B4930" s="265">
        <v>42702</v>
      </c>
      <c r="C4930" s="265" t="s">
        <v>23356</v>
      </c>
      <c r="D4930" s="265" t="s">
        <v>8502</v>
      </c>
      <c r="E4930" s="290" t="s">
        <v>28029</v>
      </c>
    </row>
    <row r="4931" spans="1:5">
      <c r="A4931" s="265" t="str">
        <f t="shared" ref="A4931:A4994" si="77">IF(ISERROR(SEARCH("/",B4931)=6),TRIM(CLEAN(B4931)),IF(SEARCH("/",B4931)=6,IF(LEN(TRIM(CLEAN(B4931)))=7,LEFT(TRIM(CLEAN(B4931)),6)&amp;"00"&amp;RIGHT(TRIM(CLEAN(B4931)),1),LEFT(TRIM(CLEAN(B4931)),6)&amp;"0"&amp;RIGHT(TRIM(CLEAN(B4931)),2)),TRIM(CLEAN(B4931))))</f>
        <v>42703</v>
      </c>
      <c r="B4931" s="265">
        <v>42703</v>
      </c>
      <c r="C4931" s="265" t="s">
        <v>23483</v>
      </c>
      <c r="D4931" s="265" t="s">
        <v>8502</v>
      </c>
      <c r="E4931" s="290" t="s">
        <v>28030</v>
      </c>
    </row>
    <row r="4932" spans="1:5">
      <c r="A4932" s="265" t="str">
        <f t="shared" si="77"/>
        <v>42704</v>
      </c>
      <c r="B4932" s="265">
        <v>42704</v>
      </c>
      <c r="C4932" s="265" t="s">
        <v>23484</v>
      </c>
      <c r="D4932" s="265" t="s">
        <v>8502</v>
      </c>
      <c r="E4932" s="290" t="s">
        <v>28031</v>
      </c>
    </row>
    <row r="4933" spans="1:5">
      <c r="A4933" s="265" t="str">
        <f t="shared" si="77"/>
        <v>42705</v>
      </c>
      <c r="B4933" s="265">
        <v>42705</v>
      </c>
      <c r="C4933" s="265" t="s">
        <v>23486</v>
      </c>
      <c r="D4933" s="265" t="s">
        <v>8502</v>
      </c>
      <c r="E4933" s="290" t="s">
        <v>28032</v>
      </c>
    </row>
    <row r="4934" spans="1:5">
      <c r="A4934" s="265" t="str">
        <f t="shared" si="77"/>
        <v>42706</v>
      </c>
      <c r="B4934" s="265">
        <v>42706</v>
      </c>
      <c r="C4934" s="265" t="s">
        <v>23488</v>
      </c>
      <c r="D4934" s="265" t="s">
        <v>8502</v>
      </c>
      <c r="E4934" s="290" t="s">
        <v>28033</v>
      </c>
    </row>
    <row r="4935" spans="1:5">
      <c r="A4935" s="265" t="str">
        <f t="shared" si="77"/>
        <v>42707</v>
      </c>
      <c r="B4935" s="265">
        <v>42707</v>
      </c>
      <c r="C4935" s="265" t="s">
        <v>23755</v>
      </c>
      <c r="D4935" s="265" t="s">
        <v>8502</v>
      </c>
      <c r="E4935" s="290" t="s">
        <v>28034</v>
      </c>
    </row>
    <row r="4936" spans="1:5">
      <c r="A4936" s="265" t="str">
        <f t="shared" si="77"/>
        <v>42708</v>
      </c>
      <c r="B4936" s="265">
        <v>42708</v>
      </c>
      <c r="C4936" s="265" t="s">
        <v>23757</v>
      </c>
      <c r="D4936" s="265" t="s">
        <v>8502</v>
      </c>
      <c r="E4936" s="290" t="s">
        <v>28035</v>
      </c>
    </row>
    <row r="4937" spans="1:5">
      <c r="A4937" s="265" t="str">
        <f t="shared" si="77"/>
        <v>42709</v>
      </c>
      <c r="B4937" s="265">
        <v>42709</v>
      </c>
      <c r="C4937" s="265" t="s">
        <v>23759</v>
      </c>
      <c r="D4937" s="265" t="s">
        <v>8502</v>
      </c>
      <c r="E4937" s="290" t="s">
        <v>28036</v>
      </c>
    </row>
    <row r="4938" spans="1:5">
      <c r="A4938" s="265" t="str">
        <f t="shared" si="77"/>
        <v>42710</v>
      </c>
      <c r="B4938" s="265">
        <v>42710</v>
      </c>
      <c r="C4938" s="265" t="s">
        <v>23760</v>
      </c>
      <c r="D4938" s="265" t="s">
        <v>8502</v>
      </c>
      <c r="E4938" s="290" t="s">
        <v>28037</v>
      </c>
    </row>
    <row r="4939" spans="1:5">
      <c r="A4939" s="265" t="str">
        <f t="shared" si="77"/>
        <v>42716</v>
      </c>
      <c r="B4939" s="265">
        <v>42716</v>
      </c>
      <c r="C4939" s="265" t="s">
        <v>23761</v>
      </c>
      <c r="D4939" s="265" t="s">
        <v>8502</v>
      </c>
      <c r="E4939" s="290" t="s">
        <v>28038</v>
      </c>
    </row>
    <row r="4940" spans="1:5">
      <c r="A4940" s="265" t="str">
        <f t="shared" si="77"/>
        <v>42717</v>
      </c>
      <c r="B4940" s="265">
        <v>42717</v>
      </c>
      <c r="C4940" s="265" t="s">
        <v>23611</v>
      </c>
      <c r="D4940" s="265" t="s">
        <v>8502</v>
      </c>
      <c r="E4940" s="290" t="s">
        <v>28039</v>
      </c>
    </row>
    <row r="4941" spans="1:5">
      <c r="A4941" s="265" t="str">
        <f t="shared" si="77"/>
        <v>42718</v>
      </c>
      <c r="B4941" s="265">
        <v>42718</v>
      </c>
      <c r="C4941" s="265" t="s">
        <v>23612</v>
      </c>
      <c r="D4941" s="265" t="s">
        <v>8502</v>
      </c>
      <c r="E4941" s="290" t="s">
        <v>28040</v>
      </c>
    </row>
    <row r="4942" spans="1:5">
      <c r="A4942" s="265" t="str">
        <f t="shared" si="77"/>
        <v>43053</v>
      </c>
      <c r="B4942" s="265">
        <v>43053</v>
      </c>
      <c r="C4942" s="265" t="s">
        <v>19136</v>
      </c>
      <c r="D4942" s="265" t="s">
        <v>8506</v>
      </c>
      <c r="E4942" s="290" t="s">
        <v>9053</v>
      </c>
    </row>
    <row r="4943" spans="1:5">
      <c r="A4943" s="265" t="str">
        <f t="shared" si="77"/>
        <v>43054</v>
      </c>
      <c r="B4943" s="265">
        <v>43054</v>
      </c>
      <c r="C4943" s="265" t="s">
        <v>19130</v>
      </c>
      <c r="D4943" s="265" t="s">
        <v>8506</v>
      </c>
      <c r="E4943" s="290" t="s">
        <v>8962</v>
      </c>
    </row>
    <row r="4944" spans="1:5">
      <c r="A4944" s="265" t="str">
        <f t="shared" si="77"/>
        <v>43055</v>
      </c>
      <c r="B4944" s="265">
        <v>43055</v>
      </c>
      <c r="C4944" s="265" t="s">
        <v>19139</v>
      </c>
      <c r="D4944" s="265" t="s">
        <v>8506</v>
      </c>
      <c r="E4944" s="290" t="s">
        <v>26333</v>
      </c>
    </row>
    <row r="4945" spans="1:5">
      <c r="A4945" s="265" t="str">
        <f t="shared" si="77"/>
        <v>43056</v>
      </c>
      <c r="B4945" s="265">
        <v>43056</v>
      </c>
      <c r="C4945" s="265" t="s">
        <v>19140</v>
      </c>
      <c r="D4945" s="265" t="s">
        <v>8506</v>
      </c>
      <c r="E4945" s="290" t="s">
        <v>13210</v>
      </c>
    </row>
    <row r="4946" spans="1:5">
      <c r="A4946" s="265" t="str">
        <f t="shared" si="77"/>
        <v>43057</v>
      </c>
      <c r="B4946" s="265">
        <v>43057</v>
      </c>
      <c r="C4946" s="265" t="s">
        <v>19141</v>
      </c>
      <c r="D4946" s="265" t="s">
        <v>8506</v>
      </c>
      <c r="E4946" s="290" t="s">
        <v>10802</v>
      </c>
    </row>
    <row r="4947" spans="1:5">
      <c r="A4947" s="265" t="str">
        <f t="shared" si="77"/>
        <v>43058</v>
      </c>
      <c r="B4947" s="265">
        <v>43058</v>
      </c>
      <c r="C4947" s="265" t="s">
        <v>19137</v>
      </c>
      <c r="D4947" s="265" t="s">
        <v>8506</v>
      </c>
      <c r="E4947" s="290" t="s">
        <v>17672</v>
      </c>
    </row>
    <row r="4948" spans="1:5">
      <c r="A4948" s="265" t="str">
        <f t="shared" si="77"/>
        <v>43059</v>
      </c>
      <c r="B4948" s="265">
        <v>43059</v>
      </c>
      <c r="C4948" s="265" t="s">
        <v>19146</v>
      </c>
      <c r="D4948" s="265" t="s">
        <v>8506</v>
      </c>
      <c r="E4948" s="290" t="s">
        <v>8900</v>
      </c>
    </row>
    <row r="4949" spans="1:5">
      <c r="A4949" s="265" t="str">
        <f t="shared" si="77"/>
        <v>43060</v>
      </c>
      <c r="B4949" s="265">
        <v>43060</v>
      </c>
      <c r="C4949" s="265" t="s">
        <v>19149</v>
      </c>
      <c r="D4949" s="265" t="s">
        <v>8506</v>
      </c>
      <c r="E4949" s="290" t="s">
        <v>9356</v>
      </c>
    </row>
    <row r="4950" spans="1:5">
      <c r="A4950" s="265" t="str">
        <f t="shared" si="77"/>
        <v>43061</v>
      </c>
      <c r="B4950" s="265">
        <v>43061</v>
      </c>
      <c r="C4950" s="265" t="s">
        <v>19145</v>
      </c>
      <c r="D4950" s="265" t="s">
        <v>8506</v>
      </c>
      <c r="E4950" s="290" t="s">
        <v>18006</v>
      </c>
    </row>
    <row r="4951" spans="1:5">
      <c r="A4951" s="265" t="str">
        <f t="shared" si="77"/>
        <v>43062</v>
      </c>
      <c r="B4951" s="265">
        <v>43062</v>
      </c>
      <c r="C4951" s="265" t="s">
        <v>19147</v>
      </c>
      <c r="D4951" s="265" t="s">
        <v>8506</v>
      </c>
      <c r="E4951" s="290" t="s">
        <v>19035</v>
      </c>
    </row>
    <row r="4952" spans="1:5">
      <c r="A4952" s="265" t="str">
        <f t="shared" si="77"/>
        <v>43071</v>
      </c>
      <c r="B4952" s="265">
        <v>43071</v>
      </c>
      <c r="C4952" s="265" t="s">
        <v>23849</v>
      </c>
      <c r="D4952" s="265" t="s">
        <v>8500</v>
      </c>
      <c r="E4952" s="290" t="s">
        <v>28041</v>
      </c>
    </row>
    <row r="4953" spans="1:5">
      <c r="A4953" s="265" t="str">
        <f t="shared" si="77"/>
        <v>43082</v>
      </c>
      <c r="B4953" s="265">
        <v>43082</v>
      </c>
      <c r="C4953" s="265" t="s">
        <v>22825</v>
      </c>
      <c r="D4953" s="265" t="s">
        <v>8506</v>
      </c>
      <c r="E4953" s="290" t="s">
        <v>8874</v>
      </c>
    </row>
    <row r="4954" spans="1:5">
      <c r="A4954" s="265" t="str">
        <f t="shared" si="77"/>
        <v>43083</v>
      </c>
      <c r="B4954" s="265">
        <v>43083</v>
      </c>
      <c r="C4954" s="265" t="s">
        <v>22829</v>
      </c>
      <c r="D4954" s="265" t="s">
        <v>8506</v>
      </c>
      <c r="E4954" s="290" t="s">
        <v>13415</v>
      </c>
    </row>
    <row r="4955" spans="1:5">
      <c r="A4955" s="265" t="str">
        <f t="shared" si="77"/>
        <v>43089</v>
      </c>
      <c r="B4955" s="265">
        <v>43089</v>
      </c>
      <c r="C4955" s="265" t="s">
        <v>20297</v>
      </c>
      <c r="D4955" s="265" t="s">
        <v>8502</v>
      </c>
      <c r="E4955" s="290" t="s">
        <v>28042</v>
      </c>
    </row>
    <row r="4956" spans="1:5">
      <c r="A4956" s="265" t="str">
        <f t="shared" si="77"/>
        <v>43090</v>
      </c>
      <c r="B4956" s="265">
        <v>43090</v>
      </c>
      <c r="C4956" s="265" t="s">
        <v>20298</v>
      </c>
      <c r="D4956" s="265" t="s">
        <v>8502</v>
      </c>
      <c r="E4956" s="290" t="s">
        <v>28043</v>
      </c>
    </row>
    <row r="4957" spans="1:5">
      <c r="A4957" s="265" t="str">
        <f t="shared" si="77"/>
        <v>43091</v>
      </c>
      <c r="B4957" s="265">
        <v>43091</v>
      </c>
      <c r="C4957" s="265" t="s">
        <v>20295</v>
      </c>
      <c r="D4957" s="265" t="s">
        <v>8502</v>
      </c>
      <c r="E4957" s="290" t="s">
        <v>28044</v>
      </c>
    </row>
    <row r="4958" spans="1:5">
      <c r="A4958" s="265" t="str">
        <f t="shared" si="77"/>
        <v>43092</v>
      </c>
      <c r="B4958" s="265">
        <v>43092</v>
      </c>
      <c r="C4958" s="265" t="s">
        <v>20296</v>
      </c>
      <c r="D4958" s="265" t="s">
        <v>8502</v>
      </c>
      <c r="E4958" s="290" t="s">
        <v>28045</v>
      </c>
    </row>
    <row r="4959" spans="1:5">
      <c r="A4959" s="265" t="str">
        <f t="shared" si="77"/>
        <v>43093</v>
      </c>
      <c r="B4959" s="265">
        <v>43093</v>
      </c>
      <c r="C4959" s="265" t="s">
        <v>20050</v>
      </c>
      <c r="D4959" s="265" t="s">
        <v>8502</v>
      </c>
      <c r="E4959" s="290" t="s">
        <v>28046</v>
      </c>
    </row>
    <row r="4960" spans="1:5">
      <c r="A4960" s="265" t="str">
        <f t="shared" si="77"/>
        <v>43094</v>
      </c>
      <c r="B4960" s="265">
        <v>43094</v>
      </c>
      <c r="C4960" s="265" t="s">
        <v>20049</v>
      </c>
      <c r="D4960" s="265" t="s">
        <v>8502</v>
      </c>
      <c r="E4960" s="290" t="s">
        <v>28047</v>
      </c>
    </row>
    <row r="4961" spans="1:5">
      <c r="A4961" s="265" t="str">
        <f t="shared" si="77"/>
        <v>43095</v>
      </c>
      <c r="B4961" s="265">
        <v>43095</v>
      </c>
      <c r="C4961" s="265" t="s">
        <v>20105</v>
      </c>
      <c r="D4961" s="265" t="s">
        <v>8502</v>
      </c>
      <c r="E4961" s="290" t="s">
        <v>28048</v>
      </c>
    </row>
    <row r="4962" spans="1:5">
      <c r="A4962" s="265" t="str">
        <f t="shared" si="77"/>
        <v>43096</v>
      </c>
      <c r="B4962" s="265">
        <v>43096</v>
      </c>
      <c r="C4962" s="265" t="s">
        <v>20073</v>
      </c>
      <c r="D4962" s="265" t="s">
        <v>8502</v>
      </c>
      <c r="E4962" s="290" t="s">
        <v>28049</v>
      </c>
    </row>
    <row r="4963" spans="1:5">
      <c r="A4963" s="265" t="str">
        <f t="shared" si="77"/>
        <v>43097</v>
      </c>
      <c r="B4963" s="265">
        <v>43097</v>
      </c>
      <c r="C4963" s="265" t="s">
        <v>20078</v>
      </c>
      <c r="D4963" s="265" t="s">
        <v>8502</v>
      </c>
      <c r="E4963" s="290" t="s">
        <v>28050</v>
      </c>
    </row>
    <row r="4964" spans="1:5">
      <c r="A4964" s="265" t="str">
        <f t="shared" si="77"/>
        <v>43098</v>
      </c>
      <c r="B4964" s="265">
        <v>43098</v>
      </c>
      <c r="C4964" s="265" t="s">
        <v>20076</v>
      </c>
      <c r="D4964" s="265" t="s">
        <v>8502</v>
      </c>
      <c r="E4964" s="290" t="s">
        <v>25519</v>
      </c>
    </row>
    <row r="4965" spans="1:5">
      <c r="A4965" s="265" t="str">
        <f t="shared" si="77"/>
        <v>43100</v>
      </c>
      <c r="B4965" s="265">
        <v>43100</v>
      </c>
      <c r="C4965" s="265" t="s">
        <v>23153</v>
      </c>
      <c r="D4965" s="265" t="s">
        <v>8502</v>
      </c>
      <c r="E4965" s="290" t="s">
        <v>28051</v>
      </c>
    </row>
    <row r="4966" spans="1:5">
      <c r="A4966" s="265" t="str">
        <f t="shared" si="77"/>
        <v>43102</v>
      </c>
      <c r="B4966" s="265">
        <v>43102</v>
      </c>
      <c r="C4966" s="265" t="s">
        <v>20074</v>
      </c>
      <c r="D4966" s="265" t="s">
        <v>8502</v>
      </c>
      <c r="E4966" s="290" t="s">
        <v>28052</v>
      </c>
    </row>
    <row r="4967" spans="1:5">
      <c r="A4967" s="265" t="str">
        <f t="shared" si="77"/>
        <v>43103</v>
      </c>
      <c r="B4967" s="265">
        <v>43103</v>
      </c>
      <c r="C4967" s="265" t="s">
        <v>20075</v>
      </c>
      <c r="D4967" s="265" t="s">
        <v>8502</v>
      </c>
      <c r="E4967" s="290" t="s">
        <v>25292</v>
      </c>
    </row>
    <row r="4968" spans="1:5">
      <c r="A4968" s="265" t="str">
        <f t="shared" si="77"/>
        <v>43104</v>
      </c>
      <c r="B4968" s="265">
        <v>43104</v>
      </c>
      <c r="C4968" s="265" t="s">
        <v>20079</v>
      </c>
      <c r="D4968" s="265" t="s">
        <v>8502</v>
      </c>
      <c r="E4968" s="290" t="s">
        <v>28053</v>
      </c>
    </row>
    <row r="4969" spans="1:5">
      <c r="A4969" s="265" t="str">
        <f t="shared" si="77"/>
        <v>43105</v>
      </c>
      <c r="B4969" s="265">
        <v>43105</v>
      </c>
      <c r="C4969" s="265" t="s">
        <v>20302</v>
      </c>
      <c r="D4969" s="265" t="s">
        <v>8506</v>
      </c>
      <c r="E4969" s="290" t="s">
        <v>17001</v>
      </c>
    </row>
    <row r="4970" spans="1:5">
      <c r="A4970" s="265" t="str">
        <f t="shared" si="77"/>
        <v>43106</v>
      </c>
      <c r="B4970" s="265">
        <v>43106</v>
      </c>
      <c r="C4970" s="265" t="s">
        <v>20320</v>
      </c>
      <c r="D4970" s="265" t="s">
        <v>8506</v>
      </c>
      <c r="E4970" s="290" t="s">
        <v>16614</v>
      </c>
    </row>
    <row r="4971" spans="1:5">
      <c r="A4971" s="265" t="str">
        <f t="shared" si="77"/>
        <v>43124</v>
      </c>
      <c r="B4971" s="265">
        <v>43124</v>
      </c>
      <c r="C4971" s="265" t="s">
        <v>20361</v>
      </c>
      <c r="D4971" s="265" t="s">
        <v>8500</v>
      </c>
      <c r="E4971" s="290" t="s">
        <v>28054</v>
      </c>
    </row>
    <row r="4972" spans="1:5">
      <c r="A4972" s="265" t="str">
        <f t="shared" si="77"/>
        <v>43125</v>
      </c>
      <c r="B4972" s="265">
        <v>43125</v>
      </c>
      <c r="C4972" s="265" t="s">
        <v>20362</v>
      </c>
      <c r="D4972" s="265" t="s">
        <v>8500</v>
      </c>
      <c r="E4972" s="290" t="s">
        <v>28055</v>
      </c>
    </row>
    <row r="4973" spans="1:5">
      <c r="A4973" s="265" t="str">
        <f t="shared" si="77"/>
        <v>43126</v>
      </c>
      <c r="B4973" s="265">
        <v>43126</v>
      </c>
      <c r="C4973" s="265" t="s">
        <v>20360</v>
      </c>
      <c r="D4973" s="265" t="s">
        <v>8500</v>
      </c>
      <c r="E4973" s="290" t="s">
        <v>28056</v>
      </c>
    </row>
    <row r="4974" spans="1:5">
      <c r="A4974" s="265" t="str">
        <f t="shared" si="77"/>
        <v>43127</v>
      </c>
      <c r="B4974" s="265">
        <v>43127</v>
      </c>
      <c r="C4974" s="265" t="s">
        <v>23784</v>
      </c>
      <c r="D4974" s="265" t="s">
        <v>8500</v>
      </c>
      <c r="E4974" s="290" t="s">
        <v>26843</v>
      </c>
    </row>
    <row r="4975" spans="1:5">
      <c r="A4975" s="265" t="str">
        <f t="shared" si="77"/>
        <v>43130</v>
      </c>
      <c r="B4975" s="265">
        <v>43130</v>
      </c>
      <c r="C4975" s="265" t="s">
        <v>19409</v>
      </c>
      <c r="D4975" s="265" t="s">
        <v>8506</v>
      </c>
      <c r="E4975" s="290" t="s">
        <v>9505</v>
      </c>
    </row>
    <row r="4976" spans="1:5">
      <c r="A4976" s="265" t="str">
        <f t="shared" si="77"/>
        <v>43131</v>
      </c>
      <c r="B4976" s="265">
        <v>43131</v>
      </c>
      <c r="C4976" s="265" t="s">
        <v>19413</v>
      </c>
      <c r="D4976" s="265" t="s">
        <v>8506</v>
      </c>
      <c r="E4976" s="290" t="s">
        <v>18944</v>
      </c>
    </row>
    <row r="4977" spans="1:5">
      <c r="A4977" s="265" t="str">
        <f t="shared" si="77"/>
        <v>43132</v>
      </c>
      <c r="B4977" s="265">
        <v>43132</v>
      </c>
      <c r="C4977" s="265" t="s">
        <v>19416</v>
      </c>
      <c r="D4977" s="265" t="s">
        <v>8506</v>
      </c>
      <c r="E4977" s="290" t="s">
        <v>9505</v>
      </c>
    </row>
    <row r="4978" spans="1:5">
      <c r="A4978" s="265" t="str">
        <f t="shared" si="77"/>
        <v>43142</v>
      </c>
      <c r="B4978" s="265">
        <v>43142</v>
      </c>
      <c r="C4978" s="265" t="s">
        <v>23352</v>
      </c>
      <c r="D4978" s="265" t="s">
        <v>8498</v>
      </c>
      <c r="E4978" s="290" t="s">
        <v>28057</v>
      </c>
    </row>
    <row r="4979" spans="1:5">
      <c r="A4979" s="265" t="str">
        <f t="shared" si="77"/>
        <v>43143</v>
      </c>
      <c r="B4979" s="265">
        <v>43143</v>
      </c>
      <c r="C4979" s="265" t="s">
        <v>23349</v>
      </c>
      <c r="D4979" s="265" t="s">
        <v>8498</v>
      </c>
      <c r="E4979" s="290" t="s">
        <v>18834</v>
      </c>
    </row>
    <row r="4980" spans="1:5">
      <c r="A4980" s="265" t="str">
        <f t="shared" si="77"/>
        <v>43144</v>
      </c>
      <c r="B4980" s="265">
        <v>43144</v>
      </c>
      <c r="C4980" s="265" t="s">
        <v>21002</v>
      </c>
      <c r="D4980" s="265" t="s">
        <v>8506</v>
      </c>
      <c r="E4980" s="290" t="s">
        <v>16971</v>
      </c>
    </row>
    <row r="4981" spans="1:5">
      <c r="A4981" s="265" t="str">
        <f t="shared" si="77"/>
        <v>43146</v>
      </c>
      <c r="B4981" s="265">
        <v>43146</v>
      </c>
      <c r="C4981" s="265" t="s">
        <v>21197</v>
      </c>
      <c r="D4981" s="265" t="s">
        <v>8506</v>
      </c>
      <c r="E4981" s="290" t="s">
        <v>12961</v>
      </c>
    </row>
    <row r="4982" spans="1:5">
      <c r="A4982" s="265" t="str">
        <f t="shared" si="77"/>
        <v>43147</v>
      </c>
      <c r="B4982" s="265">
        <v>43147</v>
      </c>
      <c r="C4982" s="265" t="s">
        <v>22481</v>
      </c>
      <c r="D4982" s="265" t="s">
        <v>8506</v>
      </c>
      <c r="E4982" s="290" t="s">
        <v>16362</v>
      </c>
    </row>
    <row r="4983" spans="1:5">
      <c r="A4983" s="265" t="str">
        <f t="shared" si="77"/>
        <v>43148</v>
      </c>
      <c r="B4983" s="265">
        <v>43148</v>
      </c>
      <c r="C4983" s="265" t="s">
        <v>22480</v>
      </c>
      <c r="D4983" s="265" t="s">
        <v>8506</v>
      </c>
      <c r="E4983" s="290" t="s">
        <v>28058</v>
      </c>
    </row>
    <row r="4984" spans="1:5">
      <c r="A4984" s="265" t="str">
        <f t="shared" si="77"/>
        <v>43184</v>
      </c>
      <c r="B4984" s="265">
        <v>43184</v>
      </c>
      <c r="C4984" s="265" t="s">
        <v>19368</v>
      </c>
      <c r="D4984" s="265" t="s">
        <v>8502</v>
      </c>
      <c r="E4984" s="290" t="s">
        <v>28059</v>
      </c>
    </row>
    <row r="4985" spans="1:5">
      <c r="A4985" s="265" t="str">
        <f t="shared" si="77"/>
        <v>43185</v>
      </c>
      <c r="B4985" s="265">
        <v>43185</v>
      </c>
      <c r="C4985" s="265" t="s">
        <v>19393</v>
      </c>
      <c r="D4985" s="265" t="s">
        <v>8502</v>
      </c>
      <c r="E4985" s="290" t="s">
        <v>28060</v>
      </c>
    </row>
    <row r="4986" spans="1:5">
      <c r="A4986" s="265" t="str">
        <f t="shared" si="77"/>
        <v>43186</v>
      </c>
      <c r="B4986" s="265">
        <v>43186</v>
      </c>
      <c r="C4986" s="265" t="s">
        <v>19394</v>
      </c>
      <c r="D4986" s="265" t="s">
        <v>8502</v>
      </c>
      <c r="E4986" s="290" t="s">
        <v>28061</v>
      </c>
    </row>
    <row r="4987" spans="1:5">
      <c r="A4987" s="265" t="str">
        <f t="shared" si="77"/>
        <v>43187</v>
      </c>
      <c r="B4987" s="265">
        <v>43187</v>
      </c>
      <c r="C4987" s="265" t="s">
        <v>19395</v>
      </c>
      <c r="D4987" s="265" t="s">
        <v>8502</v>
      </c>
      <c r="E4987" s="290" t="s">
        <v>28062</v>
      </c>
    </row>
    <row r="4988" spans="1:5">
      <c r="A4988" s="265" t="str">
        <f t="shared" si="77"/>
        <v>43188</v>
      </c>
      <c r="B4988" s="265">
        <v>43188</v>
      </c>
      <c r="C4988" s="265" t="s">
        <v>19396</v>
      </c>
      <c r="D4988" s="265" t="s">
        <v>8502</v>
      </c>
      <c r="E4988" s="290" t="s">
        <v>28063</v>
      </c>
    </row>
    <row r="4989" spans="1:5">
      <c r="A4989" s="265" t="str">
        <f t="shared" si="77"/>
        <v>43189</v>
      </c>
      <c r="B4989" s="265">
        <v>43189</v>
      </c>
      <c r="C4989" s="265" t="s">
        <v>19397</v>
      </c>
      <c r="D4989" s="265" t="s">
        <v>8502</v>
      </c>
      <c r="E4989" s="290" t="s">
        <v>28064</v>
      </c>
    </row>
    <row r="4990" spans="1:5">
      <c r="A4990" s="265" t="str">
        <f t="shared" si="77"/>
        <v>43190</v>
      </c>
      <c r="B4990" s="265">
        <v>43190</v>
      </c>
      <c r="C4990" s="265" t="s">
        <v>19385</v>
      </c>
      <c r="D4990" s="265" t="s">
        <v>8502</v>
      </c>
      <c r="E4990" s="290" t="s">
        <v>28065</v>
      </c>
    </row>
    <row r="4991" spans="1:5">
      <c r="A4991" s="265" t="str">
        <f t="shared" si="77"/>
        <v>43191</v>
      </c>
      <c r="B4991" s="265">
        <v>43191</v>
      </c>
      <c r="C4991" s="265" t="s">
        <v>19387</v>
      </c>
      <c r="D4991" s="265" t="s">
        <v>8502</v>
      </c>
      <c r="E4991" s="290" t="s">
        <v>28066</v>
      </c>
    </row>
    <row r="4992" spans="1:5">
      <c r="A4992" s="265" t="str">
        <f t="shared" si="77"/>
        <v>43192</v>
      </c>
      <c r="B4992" s="265">
        <v>43192</v>
      </c>
      <c r="C4992" s="265" t="s">
        <v>19389</v>
      </c>
      <c r="D4992" s="265" t="s">
        <v>8502</v>
      </c>
      <c r="E4992" s="290" t="s">
        <v>28067</v>
      </c>
    </row>
    <row r="4993" spans="1:5">
      <c r="A4993" s="265" t="str">
        <f t="shared" si="77"/>
        <v>43194</v>
      </c>
      <c r="B4993" s="265">
        <v>43194</v>
      </c>
      <c r="C4993" s="265" t="s">
        <v>19391</v>
      </c>
      <c r="D4993" s="265" t="s">
        <v>8502</v>
      </c>
      <c r="E4993" s="290" t="s">
        <v>28068</v>
      </c>
    </row>
    <row r="4994" spans="1:5">
      <c r="A4994" s="265" t="str">
        <f t="shared" si="77"/>
        <v>43195</v>
      </c>
      <c r="B4994" s="265">
        <v>43195</v>
      </c>
      <c r="C4994" s="265" t="s">
        <v>19375</v>
      </c>
      <c r="D4994" s="265" t="s">
        <v>8502</v>
      </c>
      <c r="E4994" s="290" t="s">
        <v>28069</v>
      </c>
    </row>
    <row r="4995" spans="1:5">
      <c r="A4995" s="265" t="str">
        <f t="shared" ref="A4995:A5058" si="78">IF(ISERROR(SEARCH("/",B4995)=6),TRIM(CLEAN(B4995)),IF(SEARCH("/",B4995)=6,IF(LEN(TRIM(CLEAN(B4995)))=7,LEFT(TRIM(CLEAN(B4995)),6)&amp;"00"&amp;RIGHT(TRIM(CLEAN(B4995)),1),LEFT(TRIM(CLEAN(B4995)),6)&amp;"0"&amp;RIGHT(TRIM(CLEAN(B4995)),2)),TRIM(CLEAN(B4995))))</f>
        <v>43196</v>
      </c>
      <c r="B4995" s="265">
        <v>43196</v>
      </c>
      <c r="C4995" s="265" t="s">
        <v>19376</v>
      </c>
      <c r="D4995" s="265" t="s">
        <v>8502</v>
      </c>
      <c r="E4995" s="290" t="s">
        <v>28070</v>
      </c>
    </row>
    <row r="4996" spans="1:5">
      <c r="A4996" s="265" t="str">
        <f t="shared" si="78"/>
        <v>43198</v>
      </c>
      <c r="B4996" s="265">
        <v>43198</v>
      </c>
      <c r="C4996" s="265" t="s">
        <v>19377</v>
      </c>
      <c r="D4996" s="265" t="s">
        <v>8502</v>
      </c>
      <c r="E4996" s="290" t="s">
        <v>28071</v>
      </c>
    </row>
    <row r="4997" spans="1:5">
      <c r="A4997" s="265" t="str">
        <f t="shared" si="78"/>
        <v>43199</v>
      </c>
      <c r="B4997" s="265">
        <v>43199</v>
      </c>
      <c r="C4997" s="265" t="s">
        <v>19378</v>
      </c>
      <c r="D4997" s="265" t="s">
        <v>8502</v>
      </c>
      <c r="E4997" s="290" t="s">
        <v>28072</v>
      </c>
    </row>
    <row r="4998" spans="1:5">
      <c r="A4998" s="265" t="str">
        <f t="shared" si="78"/>
        <v>43200</v>
      </c>
      <c r="B4998" s="265">
        <v>43200</v>
      </c>
      <c r="C4998" s="265" t="s">
        <v>19379</v>
      </c>
      <c r="D4998" s="265" t="s">
        <v>8502</v>
      </c>
      <c r="E4998" s="290" t="s">
        <v>28073</v>
      </c>
    </row>
    <row r="4999" spans="1:5">
      <c r="A4999" s="265" t="str">
        <f t="shared" si="78"/>
        <v>43265</v>
      </c>
      <c r="B4999" s="265">
        <v>43265</v>
      </c>
      <c r="C4999" s="265" t="s">
        <v>22097</v>
      </c>
      <c r="D4999" s="265" t="s">
        <v>8502</v>
      </c>
      <c r="E4999" s="290" t="s">
        <v>18203</v>
      </c>
    </row>
    <row r="5000" spans="1:5">
      <c r="A5000" s="265" t="str">
        <f t="shared" si="78"/>
        <v>43360</v>
      </c>
      <c r="B5000" s="265">
        <v>43360</v>
      </c>
      <c r="C5000" s="265" t="s">
        <v>20450</v>
      </c>
      <c r="D5000" s="265" t="s">
        <v>8591</v>
      </c>
      <c r="E5000" s="290" t="s">
        <v>28074</v>
      </c>
    </row>
    <row r="5001" spans="1:5">
      <c r="A5001" s="265" t="str">
        <f t="shared" si="78"/>
        <v>43386</v>
      </c>
      <c r="B5001" s="265">
        <v>43386</v>
      </c>
      <c r="C5001" s="265" t="s">
        <v>22473</v>
      </c>
      <c r="D5001" s="265" t="s">
        <v>8502</v>
      </c>
      <c r="E5001" s="290" t="s">
        <v>18984</v>
      </c>
    </row>
    <row r="5002" spans="1:5">
      <c r="A5002" s="265" t="str">
        <f t="shared" si="78"/>
        <v>43422</v>
      </c>
      <c r="B5002" s="265">
        <v>43422</v>
      </c>
      <c r="C5002" s="265" t="s">
        <v>24265</v>
      </c>
      <c r="D5002" s="265" t="s">
        <v>8510</v>
      </c>
      <c r="E5002" s="290" t="s">
        <v>24266</v>
      </c>
    </row>
    <row r="5003" spans="1:5">
      <c r="A5003" s="265" t="str">
        <f t="shared" si="78"/>
        <v>43423</v>
      </c>
      <c r="B5003" s="265">
        <v>43423</v>
      </c>
      <c r="C5003" s="265" t="s">
        <v>19336</v>
      </c>
      <c r="D5003" s="265" t="s">
        <v>8502</v>
      </c>
      <c r="E5003" s="290" t="s">
        <v>28075</v>
      </c>
    </row>
    <row r="5004" spans="1:5">
      <c r="A5004" s="265" t="str">
        <f t="shared" si="78"/>
        <v>43424</v>
      </c>
      <c r="B5004" s="265">
        <v>43424</v>
      </c>
      <c r="C5004" s="265" t="s">
        <v>19330</v>
      </c>
      <c r="D5004" s="265" t="s">
        <v>8502</v>
      </c>
      <c r="E5004" s="290" t="s">
        <v>28076</v>
      </c>
    </row>
    <row r="5005" spans="1:5">
      <c r="A5005" s="265" t="str">
        <f t="shared" si="78"/>
        <v>43425</v>
      </c>
      <c r="B5005" s="265">
        <v>43425</v>
      </c>
      <c r="C5005" s="265" t="s">
        <v>19347</v>
      </c>
      <c r="D5005" s="265" t="s">
        <v>8502</v>
      </c>
      <c r="E5005" s="290" t="s">
        <v>28077</v>
      </c>
    </row>
    <row r="5006" spans="1:5">
      <c r="A5006" s="265" t="str">
        <f t="shared" si="78"/>
        <v>43426</v>
      </c>
      <c r="B5006" s="265">
        <v>43426</v>
      </c>
      <c r="C5006" s="265" t="s">
        <v>19331</v>
      </c>
      <c r="D5006" s="265" t="s">
        <v>8502</v>
      </c>
      <c r="E5006" s="290" t="s">
        <v>28078</v>
      </c>
    </row>
    <row r="5007" spans="1:5">
      <c r="A5007" s="265" t="str">
        <f t="shared" si="78"/>
        <v>43427</v>
      </c>
      <c r="B5007" s="265">
        <v>43427</v>
      </c>
      <c r="C5007" s="265" t="s">
        <v>23453</v>
      </c>
      <c r="D5007" s="265" t="s">
        <v>8502</v>
      </c>
      <c r="E5007" s="290" t="s">
        <v>28079</v>
      </c>
    </row>
    <row r="5008" spans="1:5">
      <c r="A5008" s="265" t="str">
        <f t="shared" si="78"/>
        <v>43428</v>
      </c>
      <c r="B5008" s="265">
        <v>43428</v>
      </c>
      <c r="C5008" s="265" t="s">
        <v>23461</v>
      </c>
      <c r="D5008" s="265" t="s">
        <v>8502</v>
      </c>
      <c r="E5008" s="290" t="s">
        <v>28080</v>
      </c>
    </row>
    <row r="5009" spans="1:5">
      <c r="A5009" s="265" t="str">
        <f t="shared" si="78"/>
        <v>43429</v>
      </c>
      <c r="B5009" s="265">
        <v>43429</v>
      </c>
      <c r="C5009" s="265" t="s">
        <v>20043</v>
      </c>
      <c r="D5009" s="265" t="s">
        <v>8502</v>
      </c>
      <c r="E5009" s="290" t="s">
        <v>28081</v>
      </c>
    </row>
    <row r="5010" spans="1:5">
      <c r="A5010" s="265" t="str">
        <f t="shared" si="78"/>
        <v>43430</v>
      </c>
      <c r="B5010" s="265">
        <v>43430</v>
      </c>
      <c r="C5010" s="265" t="s">
        <v>20044</v>
      </c>
      <c r="D5010" s="265" t="s">
        <v>8502</v>
      </c>
      <c r="E5010" s="290" t="s">
        <v>28082</v>
      </c>
    </row>
    <row r="5011" spans="1:5">
      <c r="A5011" s="265" t="str">
        <f t="shared" si="78"/>
        <v>43431</v>
      </c>
      <c r="B5011" s="265">
        <v>43431</v>
      </c>
      <c r="C5011" s="265" t="s">
        <v>20046</v>
      </c>
      <c r="D5011" s="265" t="s">
        <v>8502</v>
      </c>
      <c r="E5011" s="290" t="s">
        <v>28083</v>
      </c>
    </row>
    <row r="5012" spans="1:5">
      <c r="A5012" s="265" t="str">
        <f t="shared" si="78"/>
        <v>43432</v>
      </c>
      <c r="B5012" s="265">
        <v>43432</v>
      </c>
      <c r="C5012" s="265" t="s">
        <v>20047</v>
      </c>
      <c r="D5012" s="265" t="s">
        <v>8502</v>
      </c>
      <c r="E5012" s="290" t="s">
        <v>28084</v>
      </c>
    </row>
    <row r="5013" spans="1:5">
      <c r="A5013" s="265" t="str">
        <f t="shared" si="78"/>
        <v>43433</v>
      </c>
      <c r="B5013" s="265">
        <v>43433</v>
      </c>
      <c r="C5013" s="265" t="s">
        <v>20048</v>
      </c>
      <c r="D5013" s="265" t="s">
        <v>8502</v>
      </c>
      <c r="E5013" s="290" t="s">
        <v>28085</v>
      </c>
    </row>
    <row r="5014" spans="1:5">
      <c r="A5014" s="265" t="str">
        <f t="shared" si="78"/>
        <v>43434</v>
      </c>
      <c r="B5014" s="265">
        <v>43434</v>
      </c>
      <c r="C5014" s="265" t="s">
        <v>20034</v>
      </c>
      <c r="D5014" s="265" t="s">
        <v>8502</v>
      </c>
      <c r="E5014" s="290" t="s">
        <v>26605</v>
      </c>
    </row>
    <row r="5015" spans="1:5">
      <c r="A5015" s="265" t="str">
        <f t="shared" si="78"/>
        <v>43435</v>
      </c>
      <c r="B5015" s="265">
        <v>43435</v>
      </c>
      <c r="C5015" s="265" t="s">
        <v>20035</v>
      </c>
      <c r="D5015" s="265" t="s">
        <v>8502</v>
      </c>
      <c r="E5015" s="290" t="s">
        <v>28086</v>
      </c>
    </row>
    <row r="5016" spans="1:5">
      <c r="A5016" s="265" t="str">
        <f t="shared" si="78"/>
        <v>43436</v>
      </c>
      <c r="B5016" s="265">
        <v>43436</v>
      </c>
      <c r="C5016" s="265" t="s">
        <v>20036</v>
      </c>
      <c r="D5016" s="265" t="s">
        <v>8502</v>
      </c>
      <c r="E5016" s="290" t="s">
        <v>26559</v>
      </c>
    </row>
    <row r="5017" spans="1:5">
      <c r="A5017" s="265" t="str">
        <f t="shared" si="78"/>
        <v>43437</v>
      </c>
      <c r="B5017" s="265">
        <v>43437</v>
      </c>
      <c r="C5017" s="265" t="s">
        <v>20037</v>
      </c>
      <c r="D5017" s="265" t="s">
        <v>8502</v>
      </c>
      <c r="E5017" s="290" t="s">
        <v>28087</v>
      </c>
    </row>
    <row r="5018" spans="1:5">
      <c r="A5018" s="265" t="str">
        <f t="shared" si="78"/>
        <v>43438</v>
      </c>
      <c r="B5018" s="265">
        <v>43438</v>
      </c>
      <c r="C5018" s="265" t="s">
        <v>20038</v>
      </c>
      <c r="D5018" s="265" t="s">
        <v>8502</v>
      </c>
      <c r="E5018" s="290" t="s">
        <v>28088</v>
      </c>
    </row>
    <row r="5019" spans="1:5">
      <c r="A5019" s="265" t="str">
        <f t="shared" si="78"/>
        <v>43439</v>
      </c>
      <c r="B5019" s="265">
        <v>43439</v>
      </c>
      <c r="C5019" s="265" t="s">
        <v>20116</v>
      </c>
      <c r="D5019" s="265" t="s">
        <v>8502</v>
      </c>
      <c r="E5019" s="290" t="s">
        <v>28089</v>
      </c>
    </row>
    <row r="5020" spans="1:5">
      <c r="A5020" s="265" t="str">
        <f t="shared" si="78"/>
        <v>43440</v>
      </c>
      <c r="B5020" s="265">
        <v>43440</v>
      </c>
      <c r="C5020" s="265" t="s">
        <v>20631</v>
      </c>
      <c r="D5020" s="265" t="s">
        <v>8502</v>
      </c>
      <c r="E5020" s="290" t="s">
        <v>25480</v>
      </c>
    </row>
    <row r="5021" spans="1:5">
      <c r="A5021" s="265" t="str">
        <f t="shared" si="78"/>
        <v>43441</v>
      </c>
      <c r="B5021" s="265">
        <v>43441</v>
      </c>
      <c r="C5021" s="265" t="s">
        <v>19335</v>
      </c>
      <c r="D5021" s="265" t="s">
        <v>8502</v>
      </c>
      <c r="E5021" s="290" t="s">
        <v>28090</v>
      </c>
    </row>
    <row r="5022" spans="1:5">
      <c r="A5022" s="265" t="str">
        <f t="shared" si="78"/>
        <v>43442</v>
      </c>
      <c r="B5022" s="265">
        <v>43442</v>
      </c>
      <c r="C5022" s="265" t="s">
        <v>19340</v>
      </c>
      <c r="D5022" s="265" t="s">
        <v>8502</v>
      </c>
      <c r="E5022" s="290" t="s">
        <v>28091</v>
      </c>
    </row>
    <row r="5023" spans="1:5">
      <c r="A5023" s="265" t="str">
        <f t="shared" si="78"/>
        <v>43443</v>
      </c>
      <c r="B5023" s="265">
        <v>43443</v>
      </c>
      <c r="C5023" s="265" t="s">
        <v>19341</v>
      </c>
      <c r="D5023" s="265" t="s">
        <v>8502</v>
      </c>
      <c r="E5023" s="290" t="s">
        <v>28092</v>
      </c>
    </row>
    <row r="5024" spans="1:5">
      <c r="A5024" s="265" t="str">
        <f t="shared" si="78"/>
        <v>43444</v>
      </c>
      <c r="B5024" s="265">
        <v>43444</v>
      </c>
      <c r="C5024" s="265" t="s">
        <v>19338</v>
      </c>
      <c r="D5024" s="265" t="s">
        <v>8502</v>
      </c>
      <c r="E5024" s="290" t="s">
        <v>28093</v>
      </c>
    </row>
    <row r="5025" spans="1:5">
      <c r="A5025" s="265" t="str">
        <f t="shared" si="78"/>
        <v>43445</v>
      </c>
      <c r="B5025" s="265">
        <v>43445</v>
      </c>
      <c r="C5025" s="265" t="s">
        <v>19344</v>
      </c>
      <c r="D5025" s="265" t="s">
        <v>8502</v>
      </c>
      <c r="E5025" s="290" t="s">
        <v>28094</v>
      </c>
    </row>
    <row r="5026" spans="1:5">
      <c r="A5026" s="265" t="str">
        <f t="shared" si="78"/>
        <v>43446</v>
      </c>
      <c r="B5026" s="265">
        <v>43446</v>
      </c>
      <c r="C5026" s="265" t="s">
        <v>19348</v>
      </c>
      <c r="D5026" s="265" t="s">
        <v>8502</v>
      </c>
      <c r="E5026" s="290" t="s">
        <v>28095</v>
      </c>
    </row>
    <row r="5027" spans="1:5">
      <c r="A5027" s="265" t="str">
        <f t="shared" si="78"/>
        <v>43447</v>
      </c>
      <c r="B5027" s="265">
        <v>43447</v>
      </c>
      <c r="C5027" s="265" t="s">
        <v>19349</v>
      </c>
      <c r="D5027" s="265" t="s">
        <v>8502</v>
      </c>
      <c r="E5027" s="290" t="s">
        <v>28096</v>
      </c>
    </row>
    <row r="5028" spans="1:5">
      <c r="A5028" s="265" t="str">
        <f t="shared" si="78"/>
        <v>43448</v>
      </c>
      <c r="B5028" s="265">
        <v>43448</v>
      </c>
      <c r="C5028" s="265" t="s">
        <v>19350</v>
      </c>
      <c r="D5028" s="265" t="s">
        <v>8502</v>
      </c>
      <c r="E5028" s="290" t="s">
        <v>28097</v>
      </c>
    </row>
    <row r="5029" spans="1:5">
      <c r="A5029" s="265" t="str">
        <f t="shared" si="78"/>
        <v>43458</v>
      </c>
      <c r="B5029" s="265">
        <v>43458</v>
      </c>
      <c r="C5029" s="265" t="s">
        <v>21377</v>
      </c>
      <c r="D5029" s="265" t="s">
        <v>8504</v>
      </c>
      <c r="E5029" s="290" t="s">
        <v>10550</v>
      </c>
    </row>
    <row r="5030" spans="1:5">
      <c r="A5030" s="265" t="str">
        <f t="shared" si="78"/>
        <v>43459</v>
      </c>
      <c r="B5030" s="265">
        <v>43459</v>
      </c>
      <c r="C5030" s="265" t="s">
        <v>21379</v>
      </c>
      <c r="D5030" s="265" t="s">
        <v>8504</v>
      </c>
      <c r="E5030" s="290" t="s">
        <v>8644</v>
      </c>
    </row>
    <row r="5031" spans="1:5">
      <c r="A5031" s="265" t="str">
        <f t="shared" si="78"/>
        <v>43460</v>
      </c>
      <c r="B5031" s="265">
        <v>43460</v>
      </c>
      <c r="C5031" s="265" t="s">
        <v>21381</v>
      </c>
      <c r="D5031" s="265" t="s">
        <v>8504</v>
      </c>
      <c r="E5031" s="290" t="s">
        <v>10067</v>
      </c>
    </row>
    <row r="5032" spans="1:5">
      <c r="A5032" s="265" t="str">
        <f t="shared" si="78"/>
        <v>43461</v>
      </c>
      <c r="B5032" s="265">
        <v>43461</v>
      </c>
      <c r="C5032" s="265" t="s">
        <v>21383</v>
      </c>
      <c r="D5032" s="265" t="s">
        <v>8504</v>
      </c>
      <c r="E5032" s="290" t="s">
        <v>10249</v>
      </c>
    </row>
    <row r="5033" spans="1:5">
      <c r="A5033" s="265" t="str">
        <f t="shared" si="78"/>
        <v>43462</v>
      </c>
      <c r="B5033" s="265">
        <v>43462</v>
      </c>
      <c r="C5033" s="265" t="s">
        <v>21387</v>
      </c>
      <c r="D5033" s="265" t="s">
        <v>8504</v>
      </c>
      <c r="E5033" s="290" t="s">
        <v>9072</v>
      </c>
    </row>
    <row r="5034" spans="1:5">
      <c r="A5034" s="265" t="str">
        <f t="shared" si="78"/>
        <v>43463</v>
      </c>
      <c r="B5034" s="265">
        <v>43463</v>
      </c>
      <c r="C5034" s="265" t="s">
        <v>21385</v>
      </c>
      <c r="D5034" s="265" t="s">
        <v>8504</v>
      </c>
      <c r="E5034" s="290" t="s">
        <v>9319</v>
      </c>
    </row>
    <row r="5035" spans="1:5">
      <c r="A5035" s="265" t="str">
        <f t="shared" si="78"/>
        <v>43464</v>
      </c>
      <c r="B5035" s="265">
        <v>43464</v>
      </c>
      <c r="C5035" s="265" t="s">
        <v>21389</v>
      </c>
      <c r="D5035" s="265" t="s">
        <v>8504</v>
      </c>
      <c r="E5035" s="290" t="s">
        <v>9072</v>
      </c>
    </row>
    <row r="5036" spans="1:5">
      <c r="A5036" s="265" t="str">
        <f t="shared" si="78"/>
        <v>43465</v>
      </c>
      <c r="B5036" s="265">
        <v>43465</v>
      </c>
      <c r="C5036" s="265" t="s">
        <v>21391</v>
      </c>
      <c r="D5036" s="265" t="s">
        <v>8504</v>
      </c>
      <c r="E5036" s="290" t="s">
        <v>8648</v>
      </c>
    </row>
    <row r="5037" spans="1:5">
      <c r="A5037" s="265" t="str">
        <f t="shared" si="78"/>
        <v>43466</v>
      </c>
      <c r="B5037" s="265">
        <v>43466</v>
      </c>
      <c r="C5037" s="265" t="s">
        <v>21393</v>
      </c>
      <c r="D5037" s="265" t="s">
        <v>8504</v>
      </c>
      <c r="E5037" s="290" t="s">
        <v>9085</v>
      </c>
    </row>
    <row r="5038" spans="1:5">
      <c r="A5038" s="265" t="str">
        <f t="shared" si="78"/>
        <v>43467</v>
      </c>
      <c r="B5038" s="265">
        <v>43467</v>
      </c>
      <c r="C5038" s="265" t="s">
        <v>21395</v>
      </c>
      <c r="D5038" s="265" t="s">
        <v>8504</v>
      </c>
      <c r="E5038" s="290" t="s">
        <v>8635</v>
      </c>
    </row>
    <row r="5039" spans="1:5">
      <c r="A5039" s="265" t="str">
        <f t="shared" si="78"/>
        <v>43468</v>
      </c>
      <c r="B5039" s="265">
        <v>43468</v>
      </c>
      <c r="C5039" s="265" t="s">
        <v>21397</v>
      </c>
      <c r="D5039" s="265" t="s">
        <v>8504</v>
      </c>
      <c r="E5039" s="290" t="s">
        <v>8830</v>
      </c>
    </row>
    <row r="5040" spans="1:5">
      <c r="A5040" s="265" t="str">
        <f t="shared" si="78"/>
        <v>43469</v>
      </c>
      <c r="B5040" s="265">
        <v>43469</v>
      </c>
      <c r="C5040" s="265" t="s">
        <v>21399</v>
      </c>
      <c r="D5040" s="265" t="s">
        <v>8504</v>
      </c>
      <c r="E5040" s="290" t="s">
        <v>8706</v>
      </c>
    </row>
    <row r="5041" spans="1:5">
      <c r="A5041" s="265" t="str">
        <f t="shared" si="78"/>
        <v>43470</v>
      </c>
      <c r="B5041" s="265">
        <v>43470</v>
      </c>
      <c r="C5041" s="265" t="s">
        <v>21378</v>
      </c>
      <c r="D5041" s="265" t="s">
        <v>8593</v>
      </c>
      <c r="E5041" s="290" t="s">
        <v>13053</v>
      </c>
    </row>
    <row r="5042" spans="1:5">
      <c r="A5042" s="265" t="str">
        <f t="shared" si="78"/>
        <v>43471</v>
      </c>
      <c r="B5042" s="265">
        <v>43471</v>
      </c>
      <c r="C5042" s="265" t="s">
        <v>21380</v>
      </c>
      <c r="D5042" s="265" t="s">
        <v>8593</v>
      </c>
      <c r="E5042" s="290" t="s">
        <v>28098</v>
      </c>
    </row>
    <row r="5043" spans="1:5">
      <c r="A5043" s="265" t="str">
        <f t="shared" si="78"/>
        <v>43472</v>
      </c>
      <c r="B5043" s="265">
        <v>43472</v>
      </c>
      <c r="C5043" s="265" t="s">
        <v>21382</v>
      </c>
      <c r="D5043" s="265" t="s">
        <v>8593</v>
      </c>
      <c r="E5043" s="290" t="s">
        <v>28099</v>
      </c>
    </row>
    <row r="5044" spans="1:5">
      <c r="A5044" s="265" t="str">
        <f t="shared" si="78"/>
        <v>43473</v>
      </c>
      <c r="B5044" s="265">
        <v>43473</v>
      </c>
      <c r="C5044" s="265" t="s">
        <v>21384</v>
      </c>
      <c r="D5044" s="265" t="s">
        <v>8593</v>
      </c>
      <c r="E5044" s="290" t="s">
        <v>28100</v>
      </c>
    </row>
    <row r="5045" spans="1:5">
      <c r="A5045" s="265" t="str">
        <f t="shared" si="78"/>
        <v>43474</v>
      </c>
      <c r="B5045" s="265">
        <v>43474</v>
      </c>
      <c r="C5045" s="265" t="s">
        <v>21388</v>
      </c>
      <c r="D5045" s="265" t="s">
        <v>8593</v>
      </c>
      <c r="E5045" s="290" t="s">
        <v>8528</v>
      </c>
    </row>
    <row r="5046" spans="1:5">
      <c r="A5046" s="265" t="str">
        <f t="shared" si="78"/>
        <v>43475</v>
      </c>
      <c r="B5046" s="265">
        <v>43475</v>
      </c>
      <c r="C5046" s="265" t="s">
        <v>21386</v>
      </c>
      <c r="D5046" s="265" t="s">
        <v>8593</v>
      </c>
      <c r="E5046" s="290" t="s">
        <v>18118</v>
      </c>
    </row>
    <row r="5047" spans="1:5">
      <c r="A5047" s="265" t="str">
        <f t="shared" si="78"/>
        <v>43476</v>
      </c>
      <c r="B5047" s="265">
        <v>43476</v>
      </c>
      <c r="C5047" s="265" t="s">
        <v>21390</v>
      </c>
      <c r="D5047" s="265" t="s">
        <v>8593</v>
      </c>
      <c r="E5047" s="290" t="s">
        <v>9072</v>
      </c>
    </row>
    <row r="5048" spans="1:5">
      <c r="A5048" s="265" t="str">
        <f t="shared" si="78"/>
        <v>43477</v>
      </c>
      <c r="B5048" s="265">
        <v>43477</v>
      </c>
      <c r="C5048" s="265" t="s">
        <v>21392</v>
      </c>
      <c r="D5048" s="265" t="s">
        <v>8593</v>
      </c>
      <c r="E5048" s="290" t="s">
        <v>28101</v>
      </c>
    </row>
    <row r="5049" spans="1:5">
      <c r="A5049" s="265" t="str">
        <f t="shared" si="78"/>
        <v>43478</v>
      </c>
      <c r="B5049" s="265">
        <v>43478</v>
      </c>
      <c r="C5049" s="265" t="s">
        <v>21394</v>
      </c>
      <c r="D5049" s="265" t="s">
        <v>8593</v>
      </c>
      <c r="E5049" s="290" t="s">
        <v>28102</v>
      </c>
    </row>
    <row r="5050" spans="1:5">
      <c r="A5050" s="265" t="str">
        <f t="shared" si="78"/>
        <v>43479</v>
      </c>
      <c r="B5050" s="265">
        <v>43479</v>
      </c>
      <c r="C5050" s="265" t="s">
        <v>21396</v>
      </c>
      <c r="D5050" s="265" t="s">
        <v>8593</v>
      </c>
      <c r="E5050" s="290" t="s">
        <v>28103</v>
      </c>
    </row>
    <row r="5051" spans="1:5">
      <c r="A5051" s="265" t="str">
        <f t="shared" si="78"/>
        <v>43480</v>
      </c>
      <c r="B5051" s="265">
        <v>43480</v>
      </c>
      <c r="C5051" s="265" t="s">
        <v>21398</v>
      </c>
      <c r="D5051" s="265" t="s">
        <v>8593</v>
      </c>
      <c r="E5051" s="290" t="s">
        <v>28104</v>
      </c>
    </row>
    <row r="5052" spans="1:5">
      <c r="A5052" s="265" t="str">
        <f t="shared" si="78"/>
        <v>43481</v>
      </c>
      <c r="B5052" s="265">
        <v>43481</v>
      </c>
      <c r="C5052" s="265" t="s">
        <v>21400</v>
      </c>
      <c r="D5052" s="265" t="s">
        <v>8593</v>
      </c>
      <c r="E5052" s="290" t="s">
        <v>8929</v>
      </c>
    </row>
    <row r="5053" spans="1:5">
      <c r="A5053" s="265" t="str">
        <f t="shared" si="78"/>
        <v>43482</v>
      </c>
      <c r="B5053" s="265">
        <v>43482</v>
      </c>
      <c r="C5053" s="265" t="s">
        <v>21222</v>
      </c>
      <c r="D5053" s="265" t="s">
        <v>8504</v>
      </c>
      <c r="E5053" s="290" t="s">
        <v>8522</v>
      </c>
    </row>
    <row r="5054" spans="1:5">
      <c r="A5054" s="265" t="str">
        <f t="shared" si="78"/>
        <v>43483</v>
      </c>
      <c r="B5054" s="265">
        <v>43483</v>
      </c>
      <c r="C5054" s="265" t="s">
        <v>21224</v>
      </c>
      <c r="D5054" s="265" t="s">
        <v>8504</v>
      </c>
      <c r="E5054" s="290" t="s">
        <v>9285</v>
      </c>
    </row>
    <row r="5055" spans="1:5">
      <c r="A5055" s="265" t="str">
        <f t="shared" si="78"/>
        <v>43484</v>
      </c>
      <c r="B5055" s="265">
        <v>43484</v>
      </c>
      <c r="C5055" s="265" t="s">
        <v>21226</v>
      </c>
      <c r="D5055" s="265" t="s">
        <v>8504</v>
      </c>
      <c r="E5055" s="290" t="s">
        <v>8830</v>
      </c>
    </row>
    <row r="5056" spans="1:5">
      <c r="A5056" s="265" t="str">
        <f t="shared" si="78"/>
        <v>43485</v>
      </c>
      <c r="B5056" s="265">
        <v>43485</v>
      </c>
      <c r="C5056" s="265" t="s">
        <v>21228</v>
      </c>
      <c r="D5056" s="265" t="s">
        <v>8504</v>
      </c>
      <c r="E5056" s="290" t="s">
        <v>9046</v>
      </c>
    </row>
    <row r="5057" spans="1:5">
      <c r="A5057" s="265" t="str">
        <f t="shared" si="78"/>
        <v>43486</v>
      </c>
      <c r="B5057" s="265">
        <v>43486</v>
      </c>
      <c r="C5057" s="265" t="s">
        <v>21232</v>
      </c>
      <c r="D5057" s="265" t="s">
        <v>8504</v>
      </c>
      <c r="E5057" s="290" t="s">
        <v>9236</v>
      </c>
    </row>
    <row r="5058" spans="1:5">
      <c r="A5058" s="265" t="str">
        <f t="shared" si="78"/>
        <v>43487</v>
      </c>
      <c r="B5058" s="265">
        <v>43487</v>
      </c>
      <c r="C5058" s="265" t="s">
        <v>21230</v>
      </c>
      <c r="D5058" s="265" t="s">
        <v>8504</v>
      </c>
      <c r="E5058" s="290" t="s">
        <v>15678</v>
      </c>
    </row>
    <row r="5059" spans="1:5">
      <c r="A5059" s="265" t="str">
        <f t="shared" ref="A5059:A5122" si="79">IF(ISERROR(SEARCH("/",B5059)=6),TRIM(CLEAN(B5059)),IF(SEARCH("/",B5059)=6,IF(LEN(TRIM(CLEAN(B5059)))=7,LEFT(TRIM(CLEAN(B5059)),6)&amp;"00"&amp;RIGHT(TRIM(CLEAN(B5059)),1),LEFT(TRIM(CLEAN(B5059)),6)&amp;"0"&amp;RIGHT(TRIM(CLEAN(B5059)),2)),TRIM(CLEAN(B5059))))</f>
        <v>43488</v>
      </c>
      <c r="B5059" s="265">
        <v>43488</v>
      </c>
      <c r="C5059" s="265" t="s">
        <v>21234</v>
      </c>
      <c r="D5059" s="265" t="s">
        <v>8504</v>
      </c>
      <c r="E5059" s="290" t="s">
        <v>8543</v>
      </c>
    </row>
    <row r="5060" spans="1:5">
      <c r="A5060" s="265" t="str">
        <f t="shared" si="79"/>
        <v>43489</v>
      </c>
      <c r="B5060" s="265">
        <v>43489</v>
      </c>
      <c r="C5060" s="265" t="s">
        <v>21236</v>
      </c>
      <c r="D5060" s="265" t="s">
        <v>8504</v>
      </c>
      <c r="E5060" s="290" t="s">
        <v>9088</v>
      </c>
    </row>
    <row r="5061" spans="1:5">
      <c r="A5061" s="265" t="str">
        <f t="shared" si="79"/>
        <v>43490</v>
      </c>
      <c r="B5061" s="265">
        <v>43490</v>
      </c>
      <c r="C5061" s="265" t="s">
        <v>21238</v>
      </c>
      <c r="D5061" s="265" t="s">
        <v>8504</v>
      </c>
      <c r="E5061" s="290" t="s">
        <v>9105</v>
      </c>
    </row>
    <row r="5062" spans="1:5">
      <c r="A5062" s="265" t="str">
        <f t="shared" si="79"/>
        <v>43491</v>
      </c>
      <c r="B5062" s="265">
        <v>43491</v>
      </c>
      <c r="C5062" s="265" t="s">
        <v>21240</v>
      </c>
      <c r="D5062" s="265" t="s">
        <v>8504</v>
      </c>
      <c r="E5062" s="290" t="s">
        <v>9055</v>
      </c>
    </row>
    <row r="5063" spans="1:5">
      <c r="A5063" s="265" t="str">
        <f t="shared" si="79"/>
        <v>43492</v>
      </c>
      <c r="B5063" s="265">
        <v>43492</v>
      </c>
      <c r="C5063" s="265" t="s">
        <v>21242</v>
      </c>
      <c r="D5063" s="265" t="s">
        <v>8504</v>
      </c>
      <c r="E5063" s="290" t="s">
        <v>8745</v>
      </c>
    </row>
    <row r="5064" spans="1:5">
      <c r="A5064" s="265" t="str">
        <f t="shared" si="79"/>
        <v>43493</v>
      </c>
      <c r="B5064" s="265">
        <v>43493</v>
      </c>
      <c r="C5064" s="265" t="s">
        <v>21244</v>
      </c>
      <c r="D5064" s="265" t="s">
        <v>8504</v>
      </c>
      <c r="E5064" s="290" t="s">
        <v>9069</v>
      </c>
    </row>
    <row r="5065" spans="1:5">
      <c r="A5065" s="265" t="str">
        <f t="shared" si="79"/>
        <v>43494</v>
      </c>
      <c r="B5065" s="265">
        <v>43494</v>
      </c>
      <c r="C5065" s="265" t="s">
        <v>21223</v>
      </c>
      <c r="D5065" s="265" t="s">
        <v>8593</v>
      </c>
      <c r="E5065" s="290" t="s">
        <v>28105</v>
      </c>
    </row>
    <row r="5066" spans="1:5">
      <c r="A5066" s="265" t="str">
        <f t="shared" si="79"/>
        <v>43495</v>
      </c>
      <c r="B5066" s="265">
        <v>43495</v>
      </c>
      <c r="C5066" s="265" t="s">
        <v>21225</v>
      </c>
      <c r="D5066" s="265" t="s">
        <v>8593</v>
      </c>
      <c r="E5066" s="290" t="s">
        <v>28106</v>
      </c>
    </row>
    <row r="5067" spans="1:5">
      <c r="A5067" s="265" t="str">
        <f t="shared" si="79"/>
        <v>43496</v>
      </c>
      <c r="B5067" s="265">
        <v>43496</v>
      </c>
      <c r="C5067" s="265" t="s">
        <v>21227</v>
      </c>
      <c r="D5067" s="265" t="s">
        <v>8593</v>
      </c>
      <c r="E5067" s="290" t="s">
        <v>28107</v>
      </c>
    </row>
    <row r="5068" spans="1:5">
      <c r="A5068" s="265" t="str">
        <f t="shared" si="79"/>
        <v>43497</v>
      </c>
      <c r="B5068" s="265">
        <v>43497</v>
      </c>
      <c r="C5068" s="265" t="s">
        <v>21229</v>
      </c>
      <c r="D5068" s="265" t="s">
        <v>8593</v>
      </c>
      <c r="E5068" s="290" t="s">
        <v>28108</v>
      </c>
    </row>
    <row r="5069" spans="1:5">
      <c r="A5069" s="265" t="str">
        <f t="shared" si="79"/>
        <v>43498</v>
      </c>
      <c r="B5069" s="265">
        <v>43498</v>
      </c>
      <c r="C5069" s="265" t="s">
        <v>21233</v>
      </c>
      <c r="D5069" s="265" t="s">
        <v>8593</v>
      </c>
      <c r="E5069" s="290" t="s">
        <v>28109</v>
      </c>
    </row>
    <row r="5070" spans="1:5">
      <c r="A5070" s="265" t="str">
        <f t="shared" si="79"/>
        <v>43499</v>
      </c>
      <c r="B5070" s="265">
        <v>43499</v>
      </c>
      <c r="C5070" s="265" t="s">
        <v>21231</v>
      </c>
      <c r="D5070" s="265" t="s">
        <v>8593</v>
      </c>
      <c r="E5070" s="290" t="s">
        <v>24933</v>
      </c>
    </row>
    <row r="5071" spans="1:5">
      <c r="A5071" s="265" t="str">
        <f t="shared" si="79"/>
        <v>43500</v>
      </c>
      <c r="B5071" s="265">
        <v>43500</v>
      </c>
      <c r="C5071" s="265" t="s">
        <v>21235</v>
      </c>
      <c r="D5071" s="265" t="s">
        <v>8593</v>
      </c>
      <c r="E5071" s="290" t="s">
        <v>28110</v>
      </c>
    </row>
    <row r="5072" spans="1:5">
      <c r="A5072" s="265" t="str">
        <f t="shared" si="79"/>
        <v>43501</v>
      </c>
      <c r="B5072" s="265">
        <v>43501</v>
      </c>
      <c r="C5072" s="265" t="s">
        <v>21237</v>
      </c>
      <c r="D5072" s="265" t="s">
        <v>8593</v>
      </c>
      <c r="E5072" s="290" t="s">
        <v>28111</v>
      </c>
    </row>
    <row r="5073" spans="1:5">
      <c r="A5073" s="265" t="str">
        <f t="shared" si="79"/>
        <v>43502</v>
      </c>
      <c r="B5073" s="265">
        <v>43502</v>
      </c>
      <c r="C5073" s="265" t="s">
        <v>21239</v>
      </c>
      <c r="D5073" s="265" t="s">
        <v>8593</v>
      </c>
      <c r="E5073" s="290" t="s">
        <v>28112</v>
      </c>
    </row>
    <row r="5074" spans="1:5">
      <c r="A5074" s="265" t="str">
        <f t="shared" si="79"/>
        <v>43503</v>
      </c>
      <c r="B5074" s="265">
        <v>43503</v>
      </c>
      <c r="C5074" s="265" t="s">
        <v>21241</v>
      </c>
      <c r="D5074" s="265" t="s">
        <v>8593</v>
      </c>
      <c r="E5074" s="290" t="s">
        <v>28113</v>
      </c>
    </row>
    <row r="5075" spans="1:5">
      <c r="A5075" s="265" t="str">
        <f t="shared" si="79"/>
        <v>43504</v>
      </c>
      <c r="B5075" s="265">
        <v>43504</v>
      </c>
      <c r="C5075" s="265" t="s">
        <v>21243</v>
      </c>
      <c r="D5075" s="265" t="s">
        <v>8593</v>
      </c>
      <c r="E5075" s="290" t="s">
        <v>28114</v>
      </c>
    </row>
    <row r="5076" spans="1:5">
      <c r="A5076" s="265" t="str">
        <f t="shared" si="79"/>
        <v>43505</v>
      </c>
      <c r="B5076" s="265">
        <v>43505</v>
      </c>
      <c r="C5076" s="265" t="s">
        <v>21245</v>
      </c>
      <c r="D5076" s="265" t="s">
        <v>8593</v>
      </c>
      <c r="E5076" s="290" t="s">
        <v>28115</v>
      </c>
    </row>
    <row r="5077" spans="1:5">
      <c r="A5077" s="265" t="str">
        <f t="shared" si="79"/>
        <v>43543</v>
      </c>
      <c r="B5077" s="265">
        <v>43543</v>
      </c>
      <c r="C5077" s="265" t="s">
        <v>22100</v>
      </c>
      <c r="D5077" s="265" t="s">
        <v>8502</v>
      </c>
      <c r="E5077" s="290" t="s">
        <v>28116</v>
      </c>
    </row>
    <row r="5078" spans="1:5">
      <c r="A5078" s="265" t="str">
        <f t="shared" si="79"/>
        <v>43575</v>
      </c>
      <c r="B5078" s="265">
        <v>43575</v>
      </c>
      <c r="C5078" s="265" t="s">
        <v>21375</v>
      </c>
      <c r="D5078" s="265" t="s">
        <v>8502</v>
      </c>
      <c r="E5078" s="290" t="s">
        <v>25723</v>
      </c>
    </row>
    <row r="5079" spans="1:5">
      <c r="A5079" s="265" t="str">
        <f t="shared" si="79"/>
        <v>43577</v>
      </c>
      <c r="B5079" s="265">
        <v>43577</v>
      </c>
      <c r="C5079" s="265" t="s">
        <v>21376</v>
      </c>
      <c r="D5079" s="265" t="s">
        <v>8502</v>
      </c>
      <c r="E5079" s="290" t="s">
        <v>25752</v>
      </c>
    </row>
    <row r="5080" spans="1:5">
      <c r="A5080" s="265" t="str">
        <f t="shared" si="79"/>
        <v>43583</v>
      </c>
      <c r="B5080" s="265">
        <v>43583</v>
      </c>
      <c r="C5080" s="265" t="s">
        <v>21409</v>
      </c>
      <c r="D5080" s="265" t="s">
        <v>8502</v>
      </c>
      <c r="E5080" s="290" t="s">
        <v>8554</v>
      </c>
    </row>
    <row r="5081" spans="1:5">
      <c r="A5081" s="265" t="str">
        <f t="shared" si="79"/>
        <v>43586</v>
      </c>
      <c r="B5081" s="265">
        <v>43586</v>
      </c>
      <c r="C5081" s="265" t="s">
        <v>21410</v>
      </c>
      <c r="D5081" s="265" t="s">
        <v>8502</v>
      </c>
      <c r="E5081" s="290" t="s">
        <v>21136</v>
      </c>
    </row>
    <row r="5082" spans="1:5">
      <c r="A5082" s="265" t="str">
        <f t="shared" si="79"/>
        <v>43587</v>
      </c>
      <c r="B5082" s="265">
        <v>43587</v>
      </c>
      <c r="C5082" s="265" t="s">
        <v>21412</v>
      </c>
      <c r="D5082" s="265" t="s">
        <v>8502</v>
      </c>
      <c r="E5082" s="290" t="s">
        <v>8879</v>
      </c>
    </row>
    <row r="5083" spans="1:5">
      <c r="A5083" s="265" t="str">
        <f t="shared" si="79"/>
        <v>43589</v>
      </c>
      <c r="B5083" s="265">
        <v>43589</v>
      </c>
      <c r="C5083" s="265" t="s">
        <v>20735</v>
      </c>
      <c r="D5083" s="265" t="s">
        <v>8502</v>
      </c>
      <c r="E5083" s="290" t="s">
        <v>16408</v>
      </c>
    </row>
    <row r="5084" spans="1:5">
      <c r="A5084" s="265" t="str">
        <f t="shared" si="79"/>
        <v>43590</v>
      </c>
      <c r="B5084" s="265">
        <v>43590</v>
      </c>
      <c r="C5084" s="265" t="s">
        <v>20733</v>
      </c>
      <c r="D5084" s="265" t="s">
        <v>8502</v>
      </c>
      <c r="E5084" s="290" t="s">
        <v>28117</v>
      </c>
    </row>
    <row r="5085" spans="1:5">
      <c r="A5085" s="265" t="str">
        <f t="shared" si="79"/>
        <v>43595</v>
      </c>
      <c r="B5085" s="265">
        <v>43595</v>
      </c>
      <c r="C5085" s="265" t="s">
        <v>24544</v>
      </c>
      <c r="D5085" s="265" t="s">
        <v>8502</v>
      </c>
      <c r="E5085" s="290" t="s">
        <v>28118</v>
      </c>
    </row>
    <row r="5086" spans="1:5">
      <c r="A5086" s="265" t="str">
        <f t="shared" si="79"/>
        <v>43596</v>
      </c>
      <c r="B5086" s="265">
        <v>43596</v>
      </c>
      <c r="C5086" s="265" t="s">
        <v>24545</v>
      </c>
      <c r="D5086" s="265" t="s">
        <v>8502</v>
      </c>
      <c r="E5086" s="290" t="s">
        <v>24792</v>
      </c>
    </row>
    <row r="5087" spans="1:5">
      <c r="A5087" s="265" t="str">
        <f t="shared" si="79"/>
        <v>43600</v>
      </c>
      <c r="B5087" s="265">
        <v>43600</v>
      </c>
      <c r="C5087" s="265" t="s">
        <v>23126</v>
      </c>
      <c r="D5087" s="265" t="s">
        <v>8502</v>
      </c>
      <c r="E5087" s="290" t="s">
        <v>18980</v>
      </c>
    </row>
    <row r="5088" spans="1:5">
      <c r="A5088" s="265" t="str">
        <f t="shared" si="79"/>
        <v>43601</v>
      </c>
      <c r="B5088" s="265">
        <v>43601</v>
      </c>
      <c r="C5088" s="265" t="s">
        <v>23131</v>
      </c>
      <c r="D5088" s="265" t="s">
        <v>8502</v>
      </c>
      <c r="E5088" s="290" t="s">
        <v>28119</v>
      </c>
    </row>
    <row r="5089" spans="1:5">
      <c r="A5089" s="265" t="str">
        <f t="shared" si="79"/>
        <v>43603</v>
      </c>
      <c r="B5089" s="265">
        <v>43603</v>
      </c>
      <c r="C5089" s="265" t="s">
        <v>20013</v>
      </c>
      <c r="D5089" s="265" t="s">
        <v>8502</v>
      </c>
      <c r="E5089" s="290" t="s">
        <v>28120</v>
      </c>
    </row>
    <row r="5090" spans="1:5">
      <c r="A5090" s="265" t="str">
        <f t="shared" si="79"/>
        <v>43604</v>
      </c>
      <c r="B5090" s="265">
        <v>43604</v>
      </c>
      <c r="C5090" s="265" t="s">
        <v>22525</v>
      </c>
      <c r="D5090" s="265" t="s">
        <v>8502</v>
      </c>
      <c r="E5090" s="290" t="s">
        <v>24806</v>
      </c>
    </row>
    <row r="5091" spans="1:5">
      <c r="A5091" s="265" t="str">
        <f t="shared" si="79"/>
        <v>43605</v>
      </c>
      <c r="B5091" s="265">
        <v>43605</v>
      </c>
      <c r="C5091" s="265" t="s">
        <v>24027</v>
      </c>
      <c r="D5091" s="265" t="s">
        <v>8510</v>
      </c>
      <c r="E5091" s="290" t="s">
        <v>18564</v>
      </c>
    </row>
    <row r="5092" spans="1:5">
      <c r="A5092" s="265" t="str">
        <f t="shared" si="79"/>
        <v>43606</v>
      </c>
      <c r="B5092" s="265">
        <v>43606</v>
      </c>
      <c r="C5092" s="265" t="s">
        <v>22880</v>
      </c>
      <c r="D5092" s="265" t="s">
        <v>8502</v>
      </c>
      <c r="E5092" s="290" t="s">
        <v>17574</v>
      </c>
    </row>
    <row r="5093" spans="1:5">
      <c r="A5093" s="265" t="str">
        <f t="shared" si="79"/>
        <v>43607</v>
      </c>
      <c r="B5093" s="265">
        <v>43607</v>
      </c>
      <c r="C5093" s="265" t="s">
        <v>21352</v>
      </c>
      <c r="D5093" s="265" t="s">
        <v>8930</v>
      </c>
      <c r="E5093" s="290" t="s">
        <v>28121</v>
      </c>
    </row>
    <row r="5094" spans="1:5">
      <c r="A5094" s="265" t="str">
        <f t="shared" si="79"/>
        <v>43608</v>
      </c>
      <c r="B5094" s="265">
        <v>43608</v>
      </c>
      <c r="C5094" s="265" t="s">
        <v>22404</v>
      </c>
      <c r="D5094" s="265" t="s">
        <v>8502</v>
      </c>
      <c r="E5094" s="290" t="s">
        <v>22343</v>
      </c>
    </row>
    <row r="5095" spans="1:5">
      <c r="A5095" s="265" t="str">
        <f t="shared" si="79"/>
        <v>43609</v>
      </c>
      <c r="B5095" s="265">
        <v>43609</v>
      </c>
      <c r="C5095" s="265" t="s">
        <v>22402</v>
      </c>
      <c r="D5095" s="265" t="s">
        <v>8502</v>
      </c>
      <c r="E5095" s="290" t="s">
        <v>25096</v>
      </c>
    </row>
    <row r="5096" spans="1:5">
      <c r="A5096" s="265" t="str">
        <f t="shared" si="79"/>
        <v>43610</v>
      </c>
      <c r="B5096" s="265">
        <v>43610</v>
      </c>
      <c r="C5096" s="265" t="s">
        <v>21366</v>
      </c>
      <c r="D5096" s="265" t="s">
        <v>8930</v>
      </c>
      <c r="E5096" s="290" t="s">
        <v>17650</v>
      </c>
    </row>
    <row r="5097" spans="1:5">
      <c r="A5097" s="265" t="str">
        <f t="shared" si="79"/>
        <v>43611</v>
      </c>
      <c r="B5097" s="265">
        <v>43611</v>
      </c>
      <c r="C5097" s="265" t="s">
        <v>21358</v>
      </c>
      <c r="D5097" s="265" t="s">
        <v>8930</v>
      </c>
      <c r="E5097" s="290" t="s">
        <v>28122</v>
      </c>
    </row>
    <row r="5098" spans="1:5">
      <c r="A5098" s="265" t="str">
        <f t="shared" si="79"/>
        <v>43612</v>
      </c>
      <c r="B5098" s="265">
        <v>43612</v>
      </c>
      <c r="C5098" s="265" t="s">
        <v>21340</v>
      </c>
      <c r="D5098" s="265" t="s">
        <v>8930</v>
      </c>
      <c r="E5098" s="290" t="s">
        <v>28123</v>
      </c>
    </row>
    <row r="5099" spans="1:5">
      <c r="A5099" s="265" t="str">
        <f t="shared" si="79"/>
        <v>43613</v>
      </c>
      <c r="B5099" s="265">
        <v>43613</v>
      </c>
      <c r="C5099" s="265" t="s">
        <v>21341</v>
      </c>
      <c r="D5099" s="265" t="s">
        <v>8930</v>
      </c>
      <c r="E5099" s="290" t="s">
        <v>28124</v>
      </c>
    </row>
    <row r="5100" spans="1:5">
      <c r="A5100" s="265" t="str">
        <f t="shared" si="79"/>
        <v>43614</v>
      </c>
      <c r="B5100" s="265">
        <v>43614</v>
      </c>
      <c r="C5100" s="265" t="s">
        <v>23444</v>
      </c>
      <c r="D5100" s="265" t="s">
        <v>8510</v>
      </c>
      <c r="E5100" s="290" t="s">
        <v>8727</v>
      </c>
    </row>
    <row r="5101" spans="1:5">
      <c r="A5101" s="265" t="str">
        <f t="shared" si="79"/>
        <v>43617</v>
      </c>
      <c r="B5101" s="265">
        <v>43617</v>
      </c>
      <c r="C5101" s="265" t="s">
        <v>19251</v>
      </c>
      <c r="D5101" s="265" t="s">
        <v>8498</v>
      </c>
      <c r="E5101" s="290" t="s">
        <v>9352</v>
      </c>
    </row>
    <row r="5102" spans="1:5">
      <c r="A5102" s="265" t="str">
        <f t="shared" si="79"/>
        <v>43618</v>
      </c>
      <c r="B5102" s="265">
        <v>43618</v>
      </c>
      <c r="C5102" s="265" t="s">
        <v>19253</v>
      </c>
      <c r="D5102" s="265" t="s">
        <v>8506</v>
      </c>
      <c r="E5102" s="290" t="s">
        <v>26226</v>
      </c>
    </row>
    <row r="5103" spans="1:5">
      <c r="A5103" s="265" t="str">
        <f t="shared" si="79"/>
        <v>43621</v>
      </c>
      <c r="B5103" s="265">
        <v>43621</v>
      </c>
      <c r="C5103" s="265" t="s">
        <v>21948</v>
      </c>
      <c r="D5103" s="265" t="s">
        <v>8502</v>
      </c>
      <c r="E5103" s="290" t="s">
        <v>28125</v>
      </c>
    </row>
    <row r="5104" spans="1:5">
      <c r="A5104" s="265" t="str">
        <f t="shared" si="79"/>
        <v>43624</v>
      </c>
      <c r="B5104" s="265">
        <v>43624</v>
      </c>
      <c r="C5104" s="265" t="s">
        <v>28126</v>
      </c>
      <c r="D5104" s="265" t="s">
        <v>8498</v>
      </c>
      <c r="E5104" s="290" t="s">
        <v>18733</v>
      </c>
    </row>
    <row r="5105" spans="1:5">
      <c r="A5105" s="265" t="str">
        <f t="shared" si="79"/>
        <v>43625</v>
      </c>
      <c r="B5105" s="265">
        <v>43625</v>
      </c>
      <c r="C5105" s="265" t="s">
        <v>23924</v>
      </c>
      <c r="D5105" s="265" t="s">
        <v>8498</v>
      </c>
      <c r="E5105" s="290" t="s">
        <v>25630</v>
      </c>
    </row>
    <row r="5106" spans="1:5">
      <c r="A5106" s="265" t="str">
        <f t="shared" si="79"/>
        <v>43626</v>
      </c>
      <c r="B5106" s="265">
        <v>43626</v>
      </c>
      <c r="C5106" s="265" t="s">
        <v>28127</v>
      </c>
      <c r="D5106" s="265" t="s">
        <v>8506</v>
      </c>
      <c r="E5106" s="290" t="s">
        <v>16474</v>
      </c>
    </row>
    <row r="5107" spans="1:5">
      <c r="A5107" s="265" t="str">
        <f t="shared" si="79"/>
        <v>43628</v>
      </c>
      <c r="B5107" s="265">
        <v>43628</v>
      </c>
      <c r="C5107" s="265" t="s">
        <v>21945</v>
      </c>
      <c r="D5107" s="265" t="s">
        <v>8502</v>
      </c>
      <c r="E5107" s="290" t="s">
        <v>28128</v>
      </c>
    </row>
    <row r="5108" spans="1:5">
      <c r="A5108" s="265" t="str">
        <f t="shared" si="79"/>
        <v>43647</v>
      </c>
      <c r="B5108" s="265">
        <v>43647</v>
      </c>
      <c r="C5108" s="265" t="s">
        <v>23925</v>
      </c>
      <c r="D5108" s="265" t="s">
        <v>8498</v>
      </c>
      <c r="E5108" s="290" t="s">
        <v>9029</v>
      </c>
    </row>
    <row r="5109" spans="1:5">
      <c r="A5109" s="265" t="str">
        <f t="shared" si="79"/>
        <v>43648</v>
      </c>
      <c r="B5109" s="265">
        <v>43648</v>
      </c>
      <c r="C5109" s="265" t="s">
        <v>23926</v>
      </c>
      <c r="D5109" s="265" t="s">
        <v>8498</v>
      </c>
      <c r="E5109" s="290" t="s">
        <v>16983</v>
      </c>
    </row>
    <row r="5110" spans="1:5">
      <c r="A5110" s="265" t="str">
        <f t="shared" si="79"/>
        <v>43649</v>
      </c>
      <c r="B5110" s="265">
        <v>43649</v>
      </c>
      <c r="C5110" s="265" t="s">
        <v>23917</v>
      </c>
      <c r="D5110" s="265" t="s">
        <v>8498</v>
      </c>
      <c r="E5110" s="290" t="s">
        <v>27402</v>
      </c>
    </row>
    <row r="5111" spans="1:5">
      <c r="A5111" s="265" t="str">
        <f t="shared" si="79"/>
        <v>43650</v>
      </c>
      <c r="B5111" s="265">
        <v>43650</v>
      </c>
      <c r="C5111" s="265" t="s">
        <v>23918</v>
      </c>
      <c r="D5111" s="265" t="s">
        <v>8498</v>
      </c>
      <c r="E5111" s="290" t="s">
        <v>17681</v>
      </c>
    </row>
    <row r="5112" spans="1:5">
      <c r="A5112" s="265" t="str">
        <f t="shared" si="79"/>
        <v>43651</v>
      </c>
      <c r="B5112" s="265">
        <v>43651</v>
      </c>
      <c r="C5112" s="265" t="s">
        <v>28129</v>
      </c>
      <c r="D5112" s="265" t="s">
        <v>8506</v>
      </c>
      <c r="E5112" s="290" t="s">
        <v>12978</v>
      </c>
    </row>
    <row r="5113" spans="1:5">
      <c r="A5113" s="265" t="str">
        <f t="shared" si="79"/>
        <v>43652</v>
      </c>
      <c r="B5113" s="265">
        <v>43652</v>
      </c>
      <c r="C5113" s="265" t="s">
        <v>28130</v>
      </c>
      <c r="D5113" s="265" t="s">
        <v>8506</v>
      </c>
      <c r="E5113" s="290" t="s">
        <v>9122</v>
      </c>
    </row>
    <row r="5114" spans="1:5">
      <c r="A5114" s="265" t="str">
        <f t="shared" si="79"/>
        <v>43653</v>
      </c>
      <c r="B5114" s="265">
        <v>43653</v>
      </c>
      <c r="C5114" s="265" t="s">
        <v>28131</v>
      </c>
      <c r="D5114" s="265" t="s">
        <v>8498</v>
      </c>
      <c r="E5114" s="290" t="s">
        <v>17743</v>
      </c>
    </row>
    <row r="5115" spans="1:5">
      <c r="A5115" s="265" t="str">
        <f t="shared" si="79"/>
        <v>43657</v>
      </c>
      <c r="B5115" s="265">
        <v>43657</v>
      </c>
      <c r="C5115" s="265" t="s">
        <v>28132</v>
      </c>
      <c r="D5115" s="265" t="s">
        <v>8510</v>
      </c>
      <c r="E5115" s="290" t="s">
        <v>11679</v>
      </c>
    </row>
    <row r="5116" spans="1:5">
      <c r="A5116" s="265" t="str">
        <f t="shared" si="79"/>
        <v>43663</v>
      </c>
      <c r="B5116" s="265">
        <v>43663</v>
      </c>
      <c r="C5116" s="265" t="s">
        <v>22822</v>
      </c>
      <c r="D5116" s="265" t="s">
        <v>8506</v>
      </c>
      <c r="E5116" s="290" t="s">
        <v>8840</v>
      </c>
    </row>
    <row r="5117" spans="1:5">
      <c r="A5117" s="265" t="str">
        <f t="shared" si="79"/>
        <v>43664</v>
      </c>
      <c r="B5117" s="265">
        <v>43664</v>
      </c>
      <c r="C5117" s="265" t="s">
        <v>22824</v>
      </c>
      <c r="D5117" s="265" t="s">
        <v>8506</v>
      </c>
      <c r="E5117" s="290" t="s">
        <v>11703</v>
      </c>
    </row>
    <row r="5118" spans="1:5">
      <c r="A5118" s="265" t="str">
        <f t="shared" si="79"/>
        <v>43665</v>
      </c>
      <c r="B5118" s="265">
        <v>43665</v>
      </c>
      <c r="C5118" s="265" t="s">
        <v>22826</v>
      </c>
      <c r="D5118" s="265" t="s">
        <v>8506</v>
      </c>
      <c r="E5118" s="290" t="s">
        <v>8841</v>
      </c>
    </row>
    <row r="5119" spans="1:5">
      <c r="A5119" s="265" t="str">
        <f t="shared" si="79"/>
        <v>43667</v>
      </c>
      <c r="B5119" s="265">
        <v>43667</v>
      </c>
      <c r="C5119" s="265" t="s">
        <v>20323</v>
      </c>
      <c r="D5119" s="265" t="s">
        <v>8506</v>
      </c>
      <c r="E5119" s="290" t="s">
        <v>16424</v>
      </c>
    </row>
    <row r="5120" spans="1:5">
      <c r="A5120" s="265" t="str">
        <f t="shared" si="79"/>
        <v>43668</v>
      </c>
      <c r="B5120" s="265">
        <v>43668</v>
      </c>
      <c r="C5120" s="265" t="s">
        <v>20318</v>
      </c>
      <c r="D5120" s="265" t="s">
        <v>8506</v>
      </c>
      <c r="E5120" s="290" t="s">
        <v>8969</v>
      </c>
    </row>
    <row r="5121" spans="1:5">
      <c r="A5121" s="265" t="str">
        <f t="shared" si="79"/>
        <v>43677</v>
      </c>
      <c r="B5121" s="265">
        <v>43677</v>
      </c>
      <c r="C5121" s="265" t="s">
        <v>28133</v>
      </c>
      <c r="D5121" s="265" t="s">
        <v>8500</v>
      </c>
      <c r="E5121" s="290" t="s">
        <v>28134</v>
      </c>
    </row>
    <row r="5122" spans="1:5">
      <c r="A5122" s="265" t="str">
        <f t="shared" si="79"/>
        <v>43678</v>
      </c>
      <c r="B5122" s="265">
        <v>43678</v>
      </c>
      <c r="C5122" s="265" t="s">
        <v>28135</v>
      </c>
      <c r="D5122" s="265" t="s">
        <v>8500</v>
      </c>
      <c r="E5122" s="290" t="s">
        <v>28136</v>
      </c>
    </row>
    <row r="5123" spans="1:5">
      <c r="A5123" s="265" t="str">
        <f t="shared" ref="A5123:A5186" si="80">IF(ISERROR(SEARCH("/",B5123)=6),TRIM(CLEAN(B5123)),IF(SEARCH("/",B5123)=6,IF(LEN(TRIM(CLEAN(B5123)))=7,LEFT(TRIM(CLEAN(B5123)),6)&amp;"00"&amp;RIGHT(TRIM(CLEAN(B5123)),1),LEFT(TRIM(CLEAN(B5123)),6)&amp;"0"&amp;RIGHT(TRIM(CLEAN(B5123)),2)),TRIM(CLEAN(B5123))))</f>
        <v>43679</v>
      </c>
      <c r="B5123" s="265">
        <v>43679</v>
      </c>
      <c r="C5123" s="265" t="s">
        <v>28137</v>
      </c>
      <c r="D5123" s="265" t="s">
        <v>8500</v>
      </c>
      <c r="E5123" s="290" t="s">
        <v>8513</v>
      </c>
    </row>
    <row r="5124" spans="1:5">
      <c r="A5124" s="265" t="str">
        <f t="shared" si="80"/>
        <v>43680</v>
      </c>
      <c r="B5124" s="265">
        <v>43680</v>
      </c>
      <c r="C5124" s="265" t="s">
        <v>28138</v>
      </c>
      <c r="D5124" s="265" t="s">
        <v>8500</v>
      </c>
      <c r="E5124" s="290" t="s">
        <v>28139</v>
      </c>
    </row>
    <row r="5125" spans="1:5">
      <c r="A5125" s="265" t="str">
        <f t="shared" si="80"/>
        <v>43681</v>
      </c>
      <c r="B5125" s="265">
        <v>43681</v>
      </c>
      <c r="C5125" s="265" t="s">
        <v>28140</v>
      </c>
      <c r="D5125" s="265" t="s">
        <v>8500</v>
      </c>
      <c r="E5125" s="290" t="s">
        <v>28141</v>
      </c>
    </row>
    <row r="5126" spans="1:5">
      <c r="A5126" s="265" t="str">
        <f t="shared" si="80"/>
        <v>43682</v>
      </c>
      <c r="B5126" s="265">
        <v>43682</v>
      </c>
      <c r="C5126" s="265" t="s">
        <v>28142</v>
      </c>
      <c r="D5126" s="265" t="s">
        <v>8500</v>
      </c>
      <c r="E5126" s="290" t="s">
        <v>8797</v>
      </c>
    </row>
    <row r="5127" spans="1:5">
      <c r="A5127" s="265" t="str">
        <f t="shared" si="80"/>
        <v>43692</v>
      </c>
      <c r="B5127" s="265">
        <v>43692</v>
      </c>
      <c r="C5127" s="265" t="s">
        <v>22828</v>
      </c>
      <c r="D5127" s="265" t="s">
        <v>8506</v>
      </c>
      <c r="E5127" s="290" t="s">
        <v>8840</v>
      </c>
    </row>
    <row r="5128" spans="1:5">
      <c r="A5128" s="265" t="str">
        <f t="shared" si="80"/>
        <v>43701</v>
      </c>
      <c r="B5128" s="265">
        <v>43701</v>
      </c>
      <c r="C5128" s="265" t="s">
        <v>20365</v>
      </c>
      <c r="D5128" s="265" t="s">
        <v>8506</v>
      </c>
      <c r="E5128" s="290" t="s">
        <v>22575</v>
      </c>
    </row>
    <row r="5129" spans="1:5">
      <c r="A5129" s="265" t="str">
        <f t="shared" si="80"/>
        <v>43740</v>
      </c>
      <c r="B5129" s="265">
        <v>43740</v>
      </c>
      <c r="C5129" s="265" t="s">
        <v>28143</v>
      </c>
      <c r="D5129" s="265" t="s">
        <v>8500</v>
      </c>
      <c r="E5129" s="290" t="s">
        <v>17049</v>
      </c>
    </row>
    <row r="5130" spans="1:5">
      <c r="A5130" s="265" t="str">
        <f t="shared" si="80"/>
        <v>43741</v>
      </c>
      <c r="B5130" s="265">
        <v>43741</v>
      </c>
      <c r="C5130" s="265" t="s">
        <v>28144</v>
      </c>
      <c r="D5130" s="265" t="s">
        <v>8500</v>
      </c>
      <c r="E5130" s="290" t="s">
        <v>9403</v>
      </c>
    </row>
    <row r="5131" spans="1:5">
      <c r="A5131" s="265" t="str">
        <f t="shared" si="80"/>
        <v>43742</v>
      </c>
      <c r="B5131" s="265">
        <v>43742</v>
      </c>
      <c r="C5131" s="265" t="s">
        <v>28145</v>
      </c>
      <c r="D5131" s="265" t="s">
        <v>8500</v>
      </c>
      <c r="E5131" s="290" t="s">
        <v>17701</v>
      </c>
    </row>
    <row r="5132" spans="1:5">
      <c r="A5132" s="265" t="str">
        <f t="shared" si="80"/>
        <v>43776</v>
      </c>
      <c r="B5132" s="265">
        <v>43776</v>
      </c>
      <c r="C5132" s="265" t="s">
        <v>23910</v>
      </c>
      <c r="D5132" s="265" t="s">
        <v>8498</v>
      </c>
      <c r="E5132" s="290" t="s">
        <v>28146</v>
      </c>
    </row>
    <row r="5133" spans="1:5">
      <c r="A5133" s="265" t="str">
        <f t="shared" si="80"/>
        <v>43777</v>
      </c>
      <c r="B5133" s="265">
        <v>43777</v>
      </c>
      <c r="C5133" s="265" t="s">
        <v>23035</v>
      </c>
      <c r="D5133" s="265" t="s">
        <v>8502</v>
      </c>
      <c r="E5133" s="290" t="s">
        <v>28147</v>
      </c>
    </row>
    <row r="5134" spans="1:5">
      <c r="A5134" s="265" t="str">
        <f t="shared" si="80"/>
        <v>44019</v>
      </c>
      <c r="B5134" s="265">
        <v>44019</v>
      </c>
      <c r="C5134" s="265" t="s">
        <v>19510</v>
      </c>
      <c r="D5134" s="265" t="s">
        <v>8502</v>
      </c>
      <c r="E5134" s="290" t="s">
        <v>28148</v>
      </c>
    </row>
    <row r="5135" spans="1:5">
      <c r="A5135" s="265" t="str">
        <f t="shared" si="80"/>
        <v>44020</v>
      </c>
      <c r="B5135" s="265">
        <v>44020</v>
      </c>
      <c r="C5135" s="265" t="s">
        <v>22492</v>
      </c>
      <c r="D5135" s="265" t="s">
        <v>8502</v>
      </c>
      <c r="E5135" s="290" t="s">
        <v>28149</v>
      </c>
    </row>
    <row r="5136" spans="1:5">
      <c r="A5136" s="265" t="str">
        <f t="shared" si="80"/>
        <v>44045</v>
      </c>
      <c r="B5136" s="265">
        <v>44045</v>
      </c>
      <c r="C5136" s="265" t="s">
        <v>23952</v>
      </c>
      <c r="D5136" s="265" t="s">
        <v>8502</v>
      </c>
      <c r="E5136" s="290" t="s">
        <v>28150</v>
      </c>
    </row>
    <row r="5137" spans="1:5">
      <c r="A5137" s="265" t="str">
        <f t="shared" si="80"/>
        <v>44053</v>
      </c>
      <c r="B5137" s="265">
        <v>44053</v>
      </c>
      <c r="C5137" s="265" t="s">
        <v>28151</v>
      </c>
      <c r="D5137" s="265" t="s">
        <v>8502</v>
      </c>
      <c r="E5137" s="290" t="s">
        <v>28152</v>
      </c>
    </row>
    <row r="5138" spans="1:5">
      <c r="A5138" s="265" t="str">
        <f t="shared" si="80"/>
        <v>44054</v>
      </c>
      <c r="B5138" s="265">
        <v>44054</v>
      </c>
      <c r="C5138" s="265" t="s">
        <v>28153</v>
      </c>
      <c r="D5138" s="265" t="s">
        <v>8502</v>
      </c>
      <c r="E5138" s="290" t="s">
        <v>28154</v>
      </c>
    </row>
    <row r="5139" spans="1:5">
      <c r="A5139" s="265" t="str">
        <f t="shared" si="80"/>
        <v>44072</v>
      </c>
      <c r="B5139" s="265">
        <v>44072</v>
      </c>
      <c r="C5139" s="265" t="s">
        <v>23103</v>
      </c>
      <c r="D5139" s="265" t="s">
        <v>8498</v>
      </c>
      <c r="E5139" s="290" t="s">
        <v>17299</v>
      </c>
    </row>
    <row r="5140" spans="1:5">
      <c r="A5140" s="265" t="str">
        <f t="shared" si="80"/>
        <v>44073</v>
      </c>
      <c r="B5140" s="265">
        <v>44073</v>
      </c>
      <c r="C5140" s="265" t="s">
        <v>23523</v>
      </c>
      <c r="D5140" s="265" t="s">
        <v>8510</v>
      </c>
      <c r="E5140" s="290" t="s">
        <v>10104</v>
      </c>
    </row>
    <row r="5141" spans="1:5">
      <c r="A5141" s="265" t="str">
        <f t="shared" si="80"/>
        <v>44074</v>
      </c>
      <c r="B5141" s="265">
        <v>44074</v>
      </c>
      <c r="C5141" s="265" t="s">
        <v>23102</v>
      </c>
      <c r="D5141" s="265" t="s">
        <v>8498</v>
      </c>
      <c r="E5141" s="290" t="s">
        <v>28155</v>
      </c>
    </row>
    <row r="5142" spans="1:5">
      <c r="A5142" s="265" t="str">
        <f t="shared" si="80"/>
        <v>44324</v>
      </c>
      <c r="B5142" s="265">
        <v>44324</v>
      </c>
      <c r="C5142" s="265" t="s">
        <v>28156</v>
      </c>
      <c r="D5142" s="265" t="s">
        <v>8506</v>
      </c>
      <c r="E5142" s="290" t="s">
        <v>8788</v>
      </c>
    </row>
    <row r="5143" spans="1:5">
      <c r="A5143" s="265" t="str">
        <f t="shared" si="80"/>
        <v>44327</v>
      </c>
      <c r="B5143" s="265">
        <v>44327</v>
      </c>
      <c r="C5143" s="265" t="s">
        <v>20397</v>
      </c>
      <c r="D5143" s="265" t="s">
        <v>8498</v>
      </c>
      <c r="E5143" s="290" t="s">
        <v>28157</v>
      </c>
    </row>
    <row r="5144" spans="1:5">
      <c r="A5144" s="265" t="str">
        <f t="shared" si="80"/>
        <v>44329</v>
      </c>
      <c r="B5144" s="265">
        <v>44329</v>
      </c>
      <c r="C5144" s="265" t="s">
        <v>21005</v>
      </c>
      <c r="D5144" s="265" t="s">
        <v>8498</v>
      </c>
      <c r="E5144" s="290" t="s">
        <v>17036</v>
      </c>
    </row>
    <row r="5145" spans="1:5">
      <c r="A5145" s="265" t="str">
        <f t="shared" si="80"/>
        <v>44330</v>
      </c>
      <c r="B5145" s="265">
        <v>44330</v>
      </c>
      <c r="C5145" s="265" t="s">
        <v>21001</v>
      </c>
      <c r="D5145" s="265" t="s">
        <v>8498</v>
      </c>
      <c r="E5145" s="290" t="s">
        <v>13830</v>
      </c>
    </row>
    <row r="5146" spans="1:5">
      <c r="A5146" s="265" t="str">
        <f t="shared" si="80"/>
        <v>44331</v>
      </c>
      <c r="B5146" s="265">
        <v>44331</v>
      </c>
      <c r="C5146" s="265" t="s">
        <v>22017</v>
      </c>
      <c r="D5146" s="265" t="s">
        <v>8498</v>
      </c>
      <c r="E5146" s="290" t="s">
        <v>25732</v>
      </c>
    </row>
    <row r="5147" spans="1:5">
      <c r="A5147" s="265" t="str">
        <f t="shared" si="80"/>
        <v>44396</v>
      </c>
      <c r="B5147" s="265">
        <v>44396</v>
      </c>
      <c r="C5147" s="265" t="s">
        <v>20395</v>
      </c>
      <c r="D5147" s="265" t="s">
        <v>8506</v>
      </c>
      <c r="E5147" s="290" t="s">
        <v>28158</v>
      </c>
    </row>
    <row r="5148" spans="1:5">
      <c r="A5148" s="265" t="str">
        <f t="shared" si="80"/>
        <v>44397</v>
      </c>
      <c r="B5148" s="265">
        <v>44397</v>
      </c>
      <c r="C5148" s="265" t="s">
        <v>21433</v>
      </c>
      <c r="D5148" s="265" t="s">
        <v>8510</v>
      </c>
      <c r="E5148" s="290" t="s">
        <v>8679</v>
      </c>
    </row>
    <row r="5149" spans="1:5">
      <c r="A5149" s="265" t="str">
        <f t="shared" si="80"/>
        <v>44399</v>
      </c>
      <c r="B5149" s="265">
        <v>44399</v>
      </c>
      <c r="C5149" s="265" t="s">
        <v>28159</v>
      </c>
      <c r="D5149" s="265" t="s">
        <v>8502</v>
      </c>
      <c r="E5149" s="290" t="s">
        <v>28160</v>
      </c>
    </row>
    <row r="5150" spans="1:5">
      <c r="A5150" s="265" t="str">
        <f t="shared" si="80"/>
        <v>44469</v>
      </c>
      <c r="B5150" s="265">
        <v>44469</v>
      </c>
      <c r="C5150" s="265" t="s">
        <v>28161</v>
      </c>
      <c r="D5150" s="265" t="s">
        <v>8502</v>
      </c>
      <c r="E5150" s="290" t="s">
        <v>28162</v>
      </c>
    </row>
    <row r="5151" spans="1:5">
      <c r="A5151" s="265" t="str">
        <f t="shared" si="80"/>
        <v>44470</v>
      </c>
      <c r="B5151" s="265">
        <v>44470</v>
      </c>
      <c r="C5151" s="265" t="s">
        <v>28163</v>
      </c>
      <c r="D5151" s="265" t="s">
        <v>8502</v>
      </c>
      <c r="E5151" s="290" t="s">
        <v>28164</v>
      </c>
    </row>
    <row r="5152" spans="1:5">
      <c r="A5152" s="265" t="str">
        <f t="shared" si="80"/>
        <v>44471</v>
      </c>
      <c r="B5152" s="265">
        <v>44471</v>
      </c>
      <c r="C5152" s="265" t="s">
        <v>28165</v>
      </c>
      <c r="D5152" s="265" t="s">
        <v>8502</v>
      </c>
      <c r="E5152" s="290" t="s">
        <v>28166</v>
      </c>
    </row>
    <row r="5153" spans="1:5">
      <c r="A5153" s="265" t="str">
        <f t="shared" si="80"/>
        <v>44472</v>
      </c>
      <c r="B5153" s="265">
        <v>44472</v>
      </c>
      <c r="C5153" s="265" t="s">
        <v>28167</v>
      </c>
      <c r="D5153" s="265" t="s">
        <v>8502</v>
      </c>
      <c r="E5153" s="290" t="s">
        <v>28168</v>
      </c>
    </row>
    <row r="5154" spans="1:5">
      <c r="A5154" s="265" t="str">
        <f t="shared" si="80"/>
        <v>44473</v>
      </c>
      <c r="B5154" s="265">
        <v>44473</v>
      </c>
      <c r="C5154" s="265" t="s">
        <v>28169</v>
      </c>
      <c r="D5154" s="265" t="s">
        <v>8502</v>
      </c>
      <c r="E5154" s="290" t="s">
        <v>28170</v>
      </c>
    </row>
    <row r="5155" spans="1:5">
      <c r="A5155" s="265" t="str">
        <f t="shared" si="80"/>
        <v>44474</v>
      </c>
      <c r="B5155" s="265">
        <v>44474</v>
      </c>
      <c r="C5155" s="265" t="s">
        <v>28171</v>
      </c>
      <c r="D5155" s="265" t="s">
        <v>8502</v>
      </c>
      <c r="E5155" s="290" t="s">
        <v>18077</v>
      </c>
    </row>
    <row r="5156" spans="1:5">
      <c r="A5156" s="265" t="str">
        <f t="shared" si="80"/>
        <v>44475</v>
      </c>
      <c r="B5156" s="265">
        <v>44475</v>
      </c>
      <c r="C5156" s="265" t="s">
        <v>28172</v>
      </c>
      <c r="D5156" s="265" t="s">
        <v>8502</v>
      </c>
      <c r="E5156" s="290" t="s">
        <v>18076</v>
      </c>
    </row>
    <row r="5157" spans="1:5">
      <c r="A5157" s="265" t="str">
        <f t="shared" si="80"/>
        <v>44476</v>
      </c>
      <c r="B5157" s="265">
        <v>44476</v>
      </c>
      <c r="C5157" s="265" t="s">
        <v>28173</v>
      </c>
      <c r="D5157" s="265" t="s">
        <v>8500</v>
      </c>
      <c r="E5157" s="290" t="s">
        <v>28174</v>
      </c>
    </row>
    <row r="5158" spans="1:5">
      <c r="A5158" s="265" t="str">
        <f t="shared" si="80"/>
        <v>44477</v>
      </c>
      <c r="B5158" s="265">
        <v>44477</v>
      </c>
      <c r="C5158" s="265" t="s">
        <v>28175</v>
      </c>
      <c r="D5158" s="265" t="s">
        <v>8506</v>
      </c>
      <c r="E5158" s="290" t="s">
        <v>8740</v>
      </c>
    </row>
    <row r="5159" spans="1:5">
      <c r="A5159" s="265" t="str">
        <f t="shared" si="80"/>
        <v>44478</v>
      </c>
      <c r="B5159" s="265">
        <v>44478</v>
      </c>
      <c r="C5159" s="265" t="s">
        <v>28176</v>
      </c>
      <c r="D5159" s="265" t="s">
        <v>8506</v>
      </c>
      <c r="E5159" s="290" t="s">
        <v>8740</v>
      </c>
    </row>
    <row r="5160" spans="1:5">
      <c r="A5160" s="265" t="str">
        <f t="shared" si="80"/>
        <v>44479</v>
      </c>
      <c r="B5160" s="265">
        <v>44479</v>
      </c>
      <c r="C5160" s="265" t="s">
        <v>28177</v>
      </c>
      <c r="D5160" s="265" t="s">
        <v>8506</v>
      </c>
      <c r="E5160" s="290" t="s">
        <v>9319</v>
      </c>
    </row>
    <row r="5161" spans="1:5">
      <c r="A5161" s="265" t="str">
        <f t="shared" si="80"/>
        <v>44480</v>
      </c>
      <c r="B5161" s="265">
        <v>44480</v>
      </c>
      <c r="C5161" s="265" t="s">
        <v>28178</v>
      </c>
      <c r="D5161" s="265" t="s">
        <v>8591</v>
      </c>
      <c r="E5161" s="290" t="s">
        <v>11885</v>
      </c>
    </row>
    <row r="5162" spans="1:5">
      <c r="A5162" s="265" t="str">
        <f t="shared" si="80"/>
        <v>44481</v>
      </c>
      <c r="B5162" s="265">
        <v>44481</v>
      </c>
      <c r="C5162" s="265" t="s">
        <v>28179</v>
      </c>
      <c r="D5162" s="265" t="s">
        <v>9114</v>
      </c>
      <c r="E5162" s="290" t="s">
        <v>21571</v>
      </c>
    </row>
    <row r="5163" spans="1:5">
      <c r="A5163" s="265" t="str">
        <f t="shared" si="80"/>
        <v>44489</v>
      </c>
      <c r="B5163" s="265">
        <v>44489</v>
      </c>
      <c r="C5163" s="265" t="s">
        <v>28180</v>
      </c>
      <c r="D5163" s="265" t="s">
        <v>8502</v>
      </c>
      <c r="E5163" s="290" t="s">
        <v>28181</v>
      </c>
    </row>
    <row r="5164" spans="1:5">
      <c r="A5164" s="265" t="str">
        <f t="shared" si="80"/>
        <v>44490</v>
      </c>
      <c r="B5164" s="265">
        <v>44490</v>
      </c>
      <c r="C5164" s="265" t="s">
        <v>28182</v>
      </c>
      <c r="D5164" s="265" t="s">
        <v>8502</v>
      </c>
      <c r="E5164" s="290" t="s">
        <v>18078</v>
      </c>
    </row>
    <row r="5165" spans="1:5">
      <c r="A5165" s="265" t="str">
        <f t="shared" si="80"/>
        <v>44491</v>
      </c>
      <c r="B5165" s="265">
        <v>44491</v>
      </c>
      <c r="C5165" s="265" t="s">
        <v>28183</v>
      </c>
      <c r="D5165" s="265" t="s">
        <v>8502</v>
      </c>
      <c r="E5165" s="290" t="s">
        <v>28184</v>
      </c>
    </row>
    <row r="5166" spans="1:5">
      <c r="A5166" s="265" t="str">
        <f t="shared" si="80"/>
        <v>44492</v>
      </c>
      <c r="B5166" s="265">
        <v>44492</v>
      </c>
      <c r="C5166" s="265" t="s">
        <v>28185</v>
      </c>
      <c r="D5166" s="265" t="s">
        <v>8502</v>
      </c>
      <c r="E5166" s="290" t="s">
        <v>28186</v>
      </c>
    </row>
    <row r="5167" spans="1:5">
      <c r="A5167" s="265" t="str">
        <f t="shared" si="80"/>
        <v>44493</v>
      </c>
      <c r="B5167" s="265">
        <v>44493</v>
      </c>
      <c r="C5167" s="265" t="s">
        <v>28187</v>
      </c>
      <c r="D5167" s="265" t="s">
        <v>8502</v>
      </c>
      <c r="E5167" s="290" t="s">
        <v>28188</v>
      </c>
    </row>
    <row r="5168" spans="1:5">
      <c r="A5168" s="265" t="str">
        <f t="shared" si="80"/>
        <v>44494</v>
      </c>
      <c r="B5168" s="265">
        <v>44494</v>
      </c>
      <c r="C5168" s="265" t="s">
        <v>28189</v>
      </c>
      <c r="D5168" s="265" t="s">
        <v>8502</v>
      </c>
      <c r="E5168" s="290" t="s">
        <v>28190</v>
      </c>
    </row>
    <row r="5169" spans="1:5">
      <c r="A5169" s="265" t="str">
        <f t="shared" si="80"/>
        <v>44495</v>
      </c>
      <c r="B5169" s="265">
        <v>44495</v>
      </c>
      <c r="C5169" s="265" t="s">
        <v>28191</v>
      </c>
      <c r="D5169" s="265" t="s">
        <v>8502</v>
      </c>
      <c r="E5169" s="290" t="s">
        <v>13228</v>
      </c>
    </row>
    <row r="5170" spans="1:5">
      <c r="A5170" s="265" t="str">
        <f t="shared" si="80"/>
        <v>44496</v>
      </c>
      <c r="B5170" s="265">
        <v>44496</v>
      </c>
      <c r="C5170" s="265" t="s">
        <v>28192</v>
      </c>
      <c r="D5170" s="265" t="s">
        <v>8502</v>
      </c>
      <c r="E5170" s="290" t="s">
        <v>24824</v>
      </c>
    </row>
    <row r="5171" spans="1:5">
      <c r="A5171" s="265" t="str">
        <f t="shared" si="80"/>
        <v>44497</v>
      </c>
      <c r="B5171" s="265">
        <v>44497</v>
      </c>
      <c r="C5171" s="265" t="s">
        <v>28193</v>
      </c>
      <c r="D5171" s="265" t="s">
        <v>8504</v>
      </c>
      <c r="E5171" s="290" t="s">
        <v>9365</v>
      </c>
    </row>
    <row r="5172" spans="1:5">
      <c r="A5172" s="265" t="str">
        <f t="shared" si="80"/>
        <v>44498</v>
      </c>
      <c r="B5172" s="265">
        <v>44498</v>
      </c>
      <c r="C5172" s="265" t="s">
        <v>28194</v>
      </c>
      <c r="D5172" s="265" t="s">
        <v>8502</v>
      </c>
      <c r="E5172" s="290" t="s">
        <v>28195</v>
      </c>
    </row>
    <row r="5173" spans="1:5">
      <c r="A5173" s="265" t="str">
        <f t="shared" si="80"/>
        <v>44499</v>
      </c>
      <c r="B5173" s="265">
        <v>44499</v>
      </c>
      <c r="C5173" s="265" t="s">
        <v>28196</v>
      </c>
      <c r="D5173" s="265" t="s">
        <v>8504</v>
      </c>
      <c r="E5173" s="290" t="s">
        <v>8571</v>
      </c>
    </row>
    <row r="5174" spans="1:5">
      <c r="A5174" s="265" t="str">
        <f t="shared" si="80"/>
        <v>44500</v>
      </c>
      <c r="B5174" s="265">
        <v>44500</v>
      </c>
      <c r="C5174" s="265" t="s">
        <v>28197</v>
      </c>
      <c r="D5174" s="265" t="s">
        <v>8504</v>
      </c>
      <c r="E5174" s="290" t="s">
        <v>12456</v>
      </c>
    </row>
    <row r="5175" spans="1:5">
      <c r="A5175" s="265" t="str">
        <f t="shared" si="80"/>
        <v>44501</v>
      </c>
      <c r="B5175" s="265">
        <v>44501</v>
      </c>
      <c r="C5175" s="265" t="s">
        <v>28198</v>
      </c>
      <c r="D5175" s="265" t="s">
        <v>8504</v>
      </c>
      <c r="E5175" s="290" t="s">
        <v>32978</v>
      </c>
    </row>
    <row r="5176" spans="1:5">
      <c r="A5176" s="265" t="str">
        <f t="shared" si="80"/>
        <v>44502</v>
      </c>
      <c r="B5176" s="265">
        <v>44502</v>
      </c>
      <c r="C5176" s="265" t="s">
        <v>28199</v>
      </c>
      <c r="D5176" s="265" t="s">
        <v>8504</v>
      </c>
      <c r="E5176" s="290" t="s">
        <v>8599</v>
      </c>
    </row>
    <row r="5177" spans="1:5">
      <c r="A5177" s="265" t="str">
        <f t="shared" si="80"/>
        <v>44503</v>
      </c>
      <c r="B5177" s="265">
        <v>44503</v>
      </c>
      <c r="C5177" s="265" t="s">
        <v>28200</v>
      </c>
      <c r="D5177" s="265" t="s">
        <v>8504</v>
      </c>
      <c r="E5177" s="290" t="s">
        <v>16365</v>
      </c>
    </row>
    <row r="5178" spans="1:5">
      <c r="A5178" s="265" t="str">
        <f t="shared" si="80"/>
        <v>44504</v>
      </c>
      <c r="B5178" s="265">
        <v>44504</v>
      </c>
      <c r="C5178" s="265" t="s">
        <v>28201</v>
      </c>
      <c r="D5178" s="265" t="s">
        <v>8500</v>
      </c>
      <c r="E5178" s="290" t="s">
        <v>8857</v>
      </c>
    </row>
    <row r="5179" spans="1:5">
      <c r="A5179" s="265" t="str">
        <f t="shared" si="80"/>
        <v>44505</v>
      </c>
      <c r="B5179" s="265">
        <v>44505</v>
      </c>
      <c r="C5179" s="265" t="s">
        <v>28202</v>
      </c>
      <c r="D5179" s="265" t="s">
        <v>8500</v>
      </c>
      <c r="E5179" s="290" t="s">
        <v>18255</v>
      </c>
    </row>
    <row r="5180" spans="1:5">
      <c r="A5180" s="265" t="str">
        <f t="shared" si="80"/>
        <v>44506</v>
      </c>
      <c r="B5180" s="265">
        <v>44506</v>
      </c>
      <c r="C5180" s="265" t="s">
        <v>28203</v>
      </c>
      <c r="D5180" s="265" t="s">
        <v>8500</v>
      </c>
      <c r="E5180" s="290" t="s">
        <v>16452</v>
      </c>
    </row>
    <row r="5181" spans="1:5">
      <c r="A5181" s="265" t="str">
        <f t="shared" si="80"/>
        <v>44507</v>
      </c>
      <c r="B5181" s="265">
        <v>44507</v>
      </c>
      <c r="C5181" s="265" t="s">
        <v>28204</v>
      </c>
      <c r="D5181" s="265" t="s">
        <v>8500</v>
      </c>
      <c r="E5181" s="290" t="s">
        <v>25004</v>
      </c>
    </row>
    <row r="5182" spans="1:5">
      <c r="A5182" s="265" t="str">
        <f t="shared" si="80"/>
        <v>44508</v>
      </c>
      <c r="B5182" s="265">
        <v>44508</v>
      </c>
      <c r="C5182" s="265" t="s">
        <v>28205</v>
      </c>
      <c r="D5182" s="265" t="s">
        <v>8500</v>
      </c>
      <c r="E5182" s="290" t="s">
        <v>23753</v>
      </c>
    </row>
    <row r="5183" spans="1:5">
      <c r="A5183" s="265" t="str">
        <f t="shared" si="80"/>
        <v>44509</v>
      </c>
      <c r="B5183" s="265">
        <v>44509</v>
      </c>
      <c r="C5183" s="265" t="s">
        <v>28206</v>
      </c>
      <c r="D5183" s="265" t="s">
        <v>8500</v>
      </c>
      <c r="E5183" s="290" t="s">
        <v>17741</v>
      </c>
    </row>
    <row r="5184" spans="1:5">
      <c r="A5184" s="265" t="str">
        <f t="shared" si="80"/>
        <v>44510</v>
      </c>
      <c r="B5184" s="265">
        <v>44510</v>
      </c>
      <c r="C5184" s="265" t="s">
        <v>28207</v>
      </c>
      <c r="D5184" s="265" t="s">
        <v>8500</v>
      </c>
      <c r="E5184" s="290" t="s">
        <v>18565</v>
      </c>
    </row>
    <row r="5185" spans="1:5">
      <c r="A5185" s="265" t="str">
        <f t="shared" si="80"/>
        <v>44511</v>
      </c>
      <c r="B5185" s="265">
        <v>44511</v>
      </c>
      <c r="C5185" s="265" t="s">
        <v>28208</v>
      </c>
      <c r="D5185" s="265" t="s">
        <v>8500</v>
      </c>
      <c r="E5185" s="290" t="s">
        <v>22575</v>
      </c>
    </row>
    <row r="5186" spans="1:5">
      <c r="A5186" s="265" t="str">
        <f t="shared" si="80"/>
        <v>44512</v>
      </c>
      <c r="B5186" s="265">
        <v>44512</v>
      </c>
      <c r="C5186" s="265" t="s">
        <v>28209</v>
      </c>
      <c r="D5186" s="265" t="s">
        <v>8500</v>
      </c>
      <c r="E5186" s="290" t="s">
        <v>26229</v>
      </c>
    </row>
    <row r="5187" spans="1:5">
      <c r="A5187" s="265" t="str">
        <f t="shared" ref="A5187:A5250" si="81">IF(ISERROR(SEARCH("/",B5187)=6),TRIM(CLEAN(B5187)),IF(SEARCH("/",B5187)=6,IF(LEN(TRIM(CLEAN(B5187)))=7,LEFT(TRIM(CLEAN(B5187)),6)&amp;"00"&amp;RIGHT(TRIM(CLEAN(B5187)),1),LEFT(TRIM(CLEAN(B5187)),6)&amp;"0"&amp;RIGHT(TRIM(CLEAN(B5187)),2)),TRIM(CLEAN(B5187))))</f>
        <v>44513</v>
      </c>
      <c r="B5187" s="265">
        <v>44513</v>
      </c>
      <c r="C5187" s="265" t="s">
        <v>28210</v>
      </c>
      <c r="D5187" s="265" t="s">
        <v>8500</v>
      </c>
      <c r="E5187" s="290" t="s">
        <v>16635</v>
      </c>
    </row>
    <row r="5188" spans="1:5">
      <c r="A5188" s="265" t="str">
        <f t="shared" si="81"/>
        <v>44514</v>
      </c>
      <c r="B5188" s="265">
        <v>44514</v>
      </c>
      <c r="C5188" s="265" t="s">
        <v>28211</v>
      </c>
      <c r="D5188" s="265" t="s">
        <v>8500</v>
      </c>
      <c r="E5188" s="290" t="s">
        <v>9300</v>
      </c>
    </row>
    <row r="5189" spans="1:5">
      <c r="A5189" s="265" t="str">
        <f t="shared" si="81"/>
        <v>44515</v>
      </c>
      <c r="B5189" s="265">
        <v>44515</v>
      </c>
      <c r="C5189" s="265" t="s">
        <v>28212</v>
      </c>
      <c r="D5189" s="265" t="s">
        <v>8500</v>
      </c>
      <c r="E5189" s="290" t="s">
        <v>18168</v>
      </c>
    </row>
    <row r="5190" spans="1:5">
      <c r="A5190" s="265" t="str">
        <f t="shared" si="81"/>
        <v>44516</v>
      </c>
      <c r="B5190" s="265">
        <v>44516</v>
      </c>
      <c r="C5190" s="265" t="s">
        <v>28213</v>
      </c>
      <c r="D5190" s="265" t="s">
        <v>8500</v>
      </c>
      <c r="E5190" s="290" t="s">
        <v>22570</v>
      </c>
    </row>
    <row r="5191" spans="1:5">
      <c r="A5191" s="265" t="str">
        <f t="shared" si="81"/>
        <v>44517</v>
      </c>
      <c r="B5191" s="265">
        <v>44517</v>
      </c>
      <c r="C5191" s="265" t="s">
        <v>28214</v>
      </c>
      <c r="D5191" s="265" t="s">
        <v>8500</v>
      </c>
      <c r="E5191" s="290" t="s">
        <v>28215</v>
      </c>
    </row>
    <row r="5192" spans="1:5">
      <c r="A5192" s="265" t="str">
        <f t="shared" si="81"/>
        <v>44518</v>
      </c>
      <c r="B5192" s="265">
        <v>44518</v>
      </c>
      <c r="C5192" s="265" t="s">
        <v>28216</v>
      </c>
      <c r="D5192" s="265" t="s">
        <v>8510</v>
      </c>
      <c r="E5192" s="290" t="s">
        <v>28217</v>
      </c>
    </row>
    <row r="5193" spans="1:5">
      <c r="A5193" s="265" t="str">
        <f t="shared" si="81"/>
        <v>44519</v>
      </c>
      <c r="B5193" s="265">
        <v>44519</v>
      </c>
      <c r="C5193" s="265" t="s">
        <v>28218</v>
      </c>
      <c r="D5193" s="265" t="s">
        <v>8510</v>
      </c>
      <c r="E5193" s="290" t="s">
        <v>28219</v>
      </c>
    </row>
    <row r="5194" spans="1:5">
      <c r="A5194" s="265" t="str">
        <f t="shared" si="81"/>
        <v>44520</v>
      </c>
      <c r="B5194" s="265">
        <v>44520</v>
      </c>
      <c r="C5194" s="265" t="s">
        <v>28220</v>
      </c>
      <c r="D5194" s="265" t="s">
        <v>8510</v>
      </c>
      <c r="E5194" s="290" t="s">
        <v>28221</v>
      </c>
    </row>
    <row r="5195" spans="1:5">
      <c r="A5195" s="265" t="str">
        <f t="shared" si="81"/>
        <v>44521</v>
      </c>
      <c r="B5195" s="265">
        <v>44521</v>
      </c>
      <c r="C5195" s="265" t="s">
        <v>28222</v>
      </c>
      <c r="D5195" s="265" t="s">
        <v>8510</v>
      </c>
      <c r="E5195" s="290" t="s">
        <v>28223</v>
      </c>
    </row>
    <row r="5196" spans="1:5">
      <c r="A5196" s="265" t="str">
        <f t="shared" si="81"/>
        <v>44522</v>
      </c>
      <c r="B5196" s="265">
        <v>44522</v>
      </c>
      <c r="C5196" s="265" t="s">
        <v>28224</v>
      </c>
      <c r="D5196" s="265" t="s">
        <v>8510</v>
      </c>
      <c r="E5196" s="290" t="s">
        <v>28225</v>
      </c>
    </row>
    <row r="5197" spans="1:5">
      <c r="A5197" s="265" t="str">
        <f t="shared" si="81"/>
        <v>44523</v>
      </c>
      <c r="B5197" s="265">
        <v>44523</v>
      </c>
      <c r="C5197" s="265" t="s">
        <v>28226</v>
      </c>
      <c r="D5197" s="265" t="s">
        <v>8510</v>
      </c>
      <c r="E5197" s="290" t="s">
        <v>28227</v>
      </c>
    </row>
    <row r="5198" spans="1:5">
      <c r="A5198" s="265" t="str">
        <f t="shared" si="81"/>
        <v>44524</v>
      </c>
      <c r="B5198" s="265">
        <v>44524</v>
      </c>
      <c r="C5198" s="265" t="s">
        <v>28228</v>
      </c>
      <c r="D5198" s="265" t="s">
        <v>8510</v>
      </c>
      <c r="E5198" s="290" t="s">
        <v>28229</v>
      </c>
    </row>
    <row r="5199" spans="1:5">
      <c r="A5199" s="265" t="str">
        <f t="shared" si="81"/>
        <v>44525</v>
      </c>
      <c r="B5199" s="265">
        <v>44525</v>
      </c>
      <c r="C5199" s="265" t="s">
        <v>28230</v>
      </c>
      <c r="D5199" s="265" t="s">
        <v>8510</v>
      </c>
      <c r="E5199" s="290" t="s">
        <v>28231</v>
      </c>
    </row>
    <row r="5200" spans="1:5">
      <c r="A5200" s="265" t="str">
        <f t="shared" si="81"/>
        <v>44526</v>
      </c>
      <c r="B5200" s="265">
        <v>44526</v>
      </c>
      <c r="C5200" s="265" t="s">
        <v>28232</v>
      </c>
      <c r="D5200" s="265" t="s">
        <v>8510</v>
      </c>
      <c r="E5200" s="290" t="s">
        <v>28233</v>
      </c>
    </row>
    <row r="5201" spans="1:5">
      <c r="A5201" s="265" t="str">
        <f t="shared" si="81"/>
        <v>44527</v>
      </c>
      <c r="B5201" s="265">
        <v>44527</v>
      </c>
      <c r="C5201" s="265" t="s">
        <v>28234</v>
      </c>
      <c r="D5201" s="265" t="s">
        <v>8510</v>
      </c>
      <c r="E5201" s="290" t="s">
        <v>28235</v>
      </c>
    </row>
    <row r="5202" spans="1:5">
      <c r="A5202" s="265" t="str">
        <f t="shared" si="81"/>
        <v>44528</v>
      </c>
      <c r="B5202" s="265">
        <v>44528</v>
      </c>
      <c r="C5202" s="265" t="s">
        <v>28236</v>
      </c>
      <c r="D5202" s="265" t="s">
        <v>8506</v>
      </c>
      <c r="E5202" s="290" t="s">
        <v>8680</v>
      </c>
    </row>
    <row r="5203" spans="1:5">
      <c r="A5203" s="265" t="str">
        <f t="shared" si="81"/>
        <v>44529</v>
      </c>
      <c r="B5203" s="265">
        <v>44529</v>
      </c>
      <c r="C5203" s="265" t="s">
        <v>28237</v>
      </c>
      <c r="D5203" s="265" t="s">
        <v>8500</v>
      </c>
      <c r="E5203" s="290" t="s">
        <v>16411</v>
      </c>
    </row>
    <row r="5204" spans="1:5">
      <c r="A5204" s="265" t="str">
        <f t="shared" si="81"/>
        <v>44530</v>
      </c>
      <c r="B5204" s="265">
        <v>44530</v>
      </c>
      <c r="C5204" s="265" t="s">
        <v>28238</v>
      </c>
      <c r="D5204" s="265" t="s">
        <v>8502</v>
      </c>
      <c r="E5204" s="290" t="s">
        <v>17281</v>
      </c>
    </row>
    <row r="5205" spans="1:5">
      <c r="A5205" s="265" t="str">
        <f t="shared" si="81"/>
        <v>44531</v>
      </c>
      <c r="B5205" s="265">
        <v>44531</v>
      </c>
      <c r="C5205" s="265" t="s">
        <v>28239</v>
      </c>
      <c r="D5205" s="265" t="s">
        <v>8502</v>
      </c>
      <c r="E5205" s="290" t="s">
        <v>28240</v>
      </c>
    </row>
    <row r="5206" spans="1:5">
      <c r="A5206" s="265" t="str">
        <f t="shared" si="81"/>
        <v>44532</v>
      </c>
      <c r="B5206" s="265">
        <v>44532</v>
      </c>
      <c r="C5206" s="265" t="s">
        <v>28241</v>
      </c>
      <c r="D5206" s="265" t="s">
        <v>8502</v>
      </c>
      <c r="E5206" s="290" t="s">
        <v>17666</v>
      </c>
    </row>
    <row r="5207" spans="1:5">
      <c r="A5207" s="265" t="str">
        <f t="shared" si="81"/>
        <v>44533</v>
      </c>
      <c r="B5207" s="265">
        <v>44533</v>
      </c>
      <c r="C5207" s="265" t="s">
        <v>28242</v>
      </c>
      <c r="D5207" s="265" t="s">
        <v>8502</v>
      </c>
      <c r="E5207" s="290" t="s">
        <v>17425</v>
      </c>
    </row>
    <row r="5208" spans="1:5">
      <c r="A5208" s="265" t="str">
        <f t="shared" si="81"/>
        <v>44534</v>
      </c>
      <c r="B5208" s="265">
        <v>44534</v>
      </c>
      <c r="C5208" s="265" t="s">
        <v>28243</v>
      </c>
      <c r="D5208" s="265" t="s">
        <v>8502</v>
      </c>
      <c r="E5208" s="290" t="s">
        <v>15220</v>
      </c>
    </row>
    <row r="5209" spans="1:5">
      <c r="A5209" s="265" t="str">
        <f t="shared" si="81"/>
        <v>44535</v>
      </c>
      <c r="B5209" s="265">
        <v>44535</v>
      </c>
      <c r="C5209" s="265" t="s">
        <v>28244</v>
      </c>
      <c r="D5209" s="265" t="s">
        <v>8591</v>
      </c>
      <c r="E5209" s="290" t="s">
        <v>24815</v>
      </c>
    </row>
    <row r="5210" spans="1:5">
      <c r="A5210" s="265" t="str">
        <f t="shared" si="81"/>
        <v>44536</v>
      </c>
      <c r="B5210" s="265">
        <v>44536</v>
      </c>
      <c r="C5210" s="265" t="s">
        <v>28245</v>
      </c>
      <c r="D5210" s="265" t="s">
        <v>8506</v>
      </c>
      <c r="E5210" s="290" t="s">
        <v>8963</v>
      </c>
    </row>
    <row r="5211" spans="1:5">
      <c r="A5211" s="265" t="str">
        <f t="shared" si="81"/>
        <v>44537</v>
      </c>
      <c r="B5211" s="265">
        <v>44537</v>
      </c>
      <c r="C5211" s="265" t="s">
        <v>28246</v>
      </c>
      <c r="D5211" s="265" t="s">
        <v>8836</v>
      </c>
      <c r="E5211" s="290" t="s">
        <v>28247</v>
      </c>
    </row>
    <row r="5212" spans="1:5">
      <c r="A5212" s="265" t="str">
        <f t="shared" si="81"/>
        <v>44538</v>
      </c>
      <c r="B5212" s="265">
        <v>44538</v>
      </c>
      <c r="C5212" s="265" t="s">
        <v>28248</v>
      </c>
      <c r="D5212" s="265" t="s">
        <v>8502</v>
      </c>
      <c r="E5212" s="290" t="s">
        <v>25436</v>
      </c>
    </row>
    <row r="5213" spans="1:5">
      <c r="A5213" s="265" t="str">
        <f t="shared" si="81"/>
        <v>44539</v>
      </c>
      <c r="B5213" s="265">
        <v>44539</v>
      </c>
      <c r="C5213" s="265" t="s">
        <v>28249</v>
      </c>
      <c r="D5213" s="265" t="s">
        <v>8506</v>
      </c>
      <c r="E5213" s="290" t="s">
        <v>8578</v>
      </c>
    </row>
    <row r="5214" spans="1:5">
      <c r="A5214" s="265" t="str">
        <f t="shared" si="81"/>
        <v>44540</v>
      </c>
      <c r="B5214" s="265">
        <v>44540</v>
      </c>
      <c r="C5214" s="265" t="s">
        <v>28250</v>
      </c>
      <c r="D5214" s="265" t="s">
        <v>8500</v>
      </c>
      <c r="E5214" s="290" t="s">
        <v>28251</v>
      </c>
    </row>
    <row r="5215" spans="1:5">
      <c r="A5215" s="265" t="str">
        <f t="shared" si="81"/>
        <v>44541</v>
      </c>
      <c r="B5215" s="265">
        <v>44541</v>
      </c>
      <c r="C5215" s="265" t="s">
        <v>28252</v>
      </c>
      <c r="D5215" s="265" t="s">
        <v>8500</v>
      </c>
      <c r="E5215" s="290" t="s">
        <v>28253</v>
      </c>
    </row>
    <row r="5216" spans="1:5">
      <c r="A5216" s="265" t="str">
        <f t="shared" si="81"/>
        <v>44542</v>
      </c>
      <c r="B5216" s="265">
        <v>44542</v>
      </c>
      <c r="C5216" s="265" t="s">
        <v>28254</v>
      </c>
      <c r="D5216" s="265" t="s">
        <v>8510</v>
      </c>
      <c r="E5216" s="290" t="s">
        <v>28255</v>
      </c>
    </row>
    <row r="5217" spans="1:8">
      <c r="A5217" s="265" t="str">
        <f t="shared" si="81"/>
        <v>44543</v>
      </c>
      <c r="B5217" s="265">
        <v>44543</v>
      </c>
      <c r="C5217" s="265" t="s">
        <v>28256</v>
      </c>
      <c r="D5217" s="265" t="s">
        <v>8510</v>
      </c>
      <c r="E5217" s="290" t="s">
        <v>28257</v>
      </c>
    </row>
    <row r="5218" spans="1:8">
      <c r="A5218" s="265" t="str">
        <f t="shared" si="81"/>
        <v>44544</v>
      </c>
      <c r="B5218" s="265">
        <v>44544</v>
      </c>
      <c r="C5218" s="265" t="s">
        <v>28258</v>
      </c>
      <c r="D5218" s="265" t="s">
        <v>8510</v>
      </c>
      <c r="E5218" s="290" t="s">
        <v>28259</v>
      </c>
    </row>
    <row r="5219" spans="1:8">
      <c r="A5219" s="265" t="str">
        <f t="shared" si="81"/>
        <v>44545</v>
      </c>
      <c r="B5219" s="265">
        <v>44545</v>
      </c>
      <c r="C5219" s="265" t="s">
        <v>28260</v>
      </c>
      <c r="D5219" s="265" t="s">
        <v>8510</v>
      </c>
      <c r="E5219" s="290" t="s">
        <v>28261</v>
      </c>
    </row>
    <row r="5220" spans="1:8">
      <c r="A5220" s="265" t="str">
        <f t="shared" si="81"/>
        <v>44546</v>
      </c>
      <c r="B5220" s="265">
        <v>44546</v>
      </c>
      <c r="C5220" s="265" t="s">
        <v>28262</v>
      </c>
      <c r="D5220" s="265" t="s">
        <v>8510</v>
      </c>
      <c r="E5220" s="290" t="s">
        <v>28263</v>
      </c>
    </row>
    <row r="5221" spans="1:8">
      <c r="A5221" s="265" t="str">
        <f t="shared" si="81"/>
        <v>44547</v>
      </c>
      <c r="B5221" s="265">
        <v>44547</v>
      </c>
      <c r="C5221" s="265" t="s">
        <v>28264</v>
      </c>
      <c r="D5221" s="265" t="s">
        <v>8510</v>
      </c>
      <c r="E5221" s="290" t="s">
        <v>28265</v>
      </c>
    </row>
    <row r="5222" spans="1:8" s="271" customFormat="1">
      <c r="A5222" s="265" t="str">
        <f t="shared" si="81"/>
        <v>E0000</v>
      </c>
      <c r="B5222" s="269" t="s">
        <v>250</v>
      </c>
      <c r="C5222" s="269" t="s">
        <v>251</v>
      </c>
      <c r="D5222" s="269" t="s">
        <v>189</v>
      </c>
      <c r="E5222" s="270">
        <v>2782.6</v>
      </c>
      <c r="F5222" s="269" t="s">
        <v>28269</v>
      </c>
      <c r="G5222" s="269" t="s">
        <v>34862</v>
      </c>
      <c r="H5222" s="269" t="s">
        <v>28268</v>
      </c>
    </row>
    <row r="5223" spans="1:8" s="271" customFormat="1">
      <c r="A5223" s="265" t="str">
        <f t="shared" si="81"/>
        <v>EIU0001</v>
      </c>
      <c r="B5223" s="269" t="s">
        <v>256</v>
      </c>
      <c r="C5223" s="269" t="s">
        <v>17111</v>
      </c>
      <c r="D5223" s="269" t="s">
        <v>257</v>
      </c>
      <c r="E5223" s="270">
        <v>116.07</v>
      </c>
      <c r="F5223" s="269" t="s">
        <v>28269</v>
      </c>
      <c r="G5223" s="269" t="s">
        <v>34862</v>
      </c>
      <c r="H5223" s="269" t="s">
        <v>28268</v>
      </c>
    </row>
    <row r="5224" spans="1:8" s="271" customFormat="1">
      <c r="A5224" s="265" t="str">
        <f t="shared" si="81"/>
        <v>EIU0002</v>
      </c>
      <c r="B5224" s="269" t="s">
        <v>258</v>
      </c>
      <c r="C5224" s="269" t="s">
        <v>17103</v>
      </c>
      <c r="D5224" s="269" t="s">
        <v>259</v>
      </c>
      <c r="E5224" s="270">
        <v>46.74</v>
      </c>
      <c r="F5224" s="269" t="s">
        <v>28269</v>
      </c>
      <c r="G5224" s="269" t="s">
        <v>34862</v>
      </c>
      <c r="H5224" s="269" t="s">
        <v>28268</v>
      </c>
    </row>
    <row r="5225" spans="1:8" s="271" customFormat="1">
      <c r="A5225" s="265" t="str">
        <f t="shared" si="81"/>
        <v>EIU0003</v>
      </c>
      <c r="B5225" s="269" t="s">
        <v>260</v>
      </c>
      <c r="C5225" s="269" t="s">
        <v>261</v>
      </c>
      <c r="D5225" s="269" t="s">
        <v>257</v>
      </c>
      <c r="E5225" s="270">
        <v>141.79</v>
      </c>
      <c r="F5225" s="269" t="s">
        <v>28269</v>
      </c>
      <c r="G5225" s="269" t="s">
        <v>34862</v>
      </c>
      <c r="H5225" s="269" t="s">
        <v>28268</v>
      </c>
    </row>
    <row r="5226" spans="1:8" s="271" customFormat="1">
      <c r="A5226" s="265" t="str">
        <f t="shared" si="81"/>
        <v>EIU0004</v>
      </c>
      <c r="B5226" s="269" t="s">
        <v>262</v>
      </c>
      <c r="C5226" s="269" t="s">
        <v>263</v>
      </c>
      <c r="D5226" s="269" t="s">
        <v>259</v>
      </c>
      <c r="E5226" s="270">
        <v>54.86</v>
      </c>
      <c r="F5226" s="269" t="s">
        <v>28269</v>
      </c>
      <c r="G5226" s="269" t="s">
        <v>34862</v>
      </c>
      <c r="H5226" s="269" t="s">
        <v>28268</v>
      </c>
    </row>
    <row r="5227" spans="1:8" s="271" customFormat="1">
      <c r="A5227" s="265" t="str">
        <f t="shared" si="81"/>
        <v>EIU0005</v>
      </c>
      <c r="B5227" s="269" t="s">
        <v>264</v>
      </c>
      <c r="C5227" s="269" t="s">
        <v>265</v>
      </c>
      <c r="D5227" s="269" t="s">
        <v>257</v>
      </c>
      <c r="E5227" s="270">
        <v>251.46</v>
      </c>
      <c r="F5227" s="269" t="s">
        <v>28269</v>
      </c>
      <c r="G5227" s="269" t="s">
        <v>34862</v>
      </c>
      <c r="H5227" s="269" t="s">
        <v>28268</v>
      </c>
    </row>
    <row r="5228" spans="1:8" s="271" customFormat="1">
      <c r="A5228" s="265" t="str">
        <f t="shared" si="81"/>
        <v>EIU0006</v>
      </c>
      <c r="B5228" s="269" t="s">
        <v>266</v>
      </c>
      <c r="C5228" s="269" t="s">
        <v>267</v>
      </c>
      <c r="D5228" s="269" t="s">
        <v>257</v>
      </c>
      <c r="E5228" s="270">
        <v>237.62</v>
      </c>
      <c r="F5228" s="269" t="s">
        <v>28269</v>
      </c>
      <c r="G5228" s="269" t="s">
        <v>34862</v>
      </c>
      <c r="H5228" s="269" t="s">
        <v>28268</v>
      </c>
    </row>
    <row r="5229" spans="1:8" s="271" customFormat="1">
      <c r="A5229" s="265" t="str">
        <f t="shared" si="81"/>
        <v>EIU0007</v>
      </c>
      <c r="B5229" s="269" t="s">
        <v>268</v>
      </c>
      <c r="C5229" s="269" t="s">
        <v>269</v>
      </c>
      <c r="D5229" s="269" t="s">
        <v>257</v>
      </c>
      <c r="E5229" s="270">
        <v>204.11</v>
      </c>
      <c r="F5229" s="269" t="s">
        <v>28269</v>
      </c>
      <c r="G5229" s="269" t="s">
        <v>34862</v>
      </c>
      <c r="H5229" s="269" t="s">
        <v>28268</v>
      </c>
    </row>
    <row r="5230" spans="1:8" s="271" customFormat="1">
      <c r="A5230" s="265" t="str">
        <f t="shared" si="81"/>
        <v>EIU0008</v>
      </c>
      <c r="B5230" s="269" t="s">
        <v>270</v>
      </c>
      <c r="C5230" s="269" t="s">
        <v>271</v>
      </c>
      <c r="D5230" s="269" t="s">
        <v>257</v>
      </c>
      <c r="E5230" s="270">
        <v>3.79</v>
      </c>
      <c r="F5230" s="269" t="s">
        <v>28269</v>
      </c>
      <c r="G5230" s="269" t="s">
        <v>34862</v>
      </c>
      <c r="H5230" s="269" t="s">
        <v>28268</v>
      </c>
    </row>
    <row r="5231" spans="1:8" s="271" customFormat="1">
      <c r="A5231" s="265" t="str">
        <f t="shared" si="81"/>
        <v>EIU0009</v>
      </c>
      <c r="B5231" s="269" t="s">
        <v>272</v>
      </c>
      <c r="C5231" s="269" t="s">
        <v>273</v>
      </c>
      <c r="D5231" s="269" t="s">
        <v>257</v>
      </c>
      <c r="E5231" s="270">
        <v>161.19999999999999</v>
      </c>
      <c r="F5231" s="269" t="s">
        <v>28269</v>
      </c>
      <c r="G5231" s="269" t="s">
        <v>34862</v>
      </c>
      <c r="H5231" s="269" t="s">
        <v>28268</v>
      </c>
    </row>
    <row r="5232" spans="1:8" s="271" customFormat="1">
      <c r="A5232" s="265" t="str">
        <f t="shared" si="81"/>
        <v>EIU0010</v>
      </c>
      <c r="B5232" s="269" t="s">
        <v>274</v>
      </c>
      <c r="C5232" s="269" t="s">
        <v>275</v>
      </c>
      <c r="D5232" s="269" t="s">
        <v>257</v>
      </c>
      <c r="E5232" s="270">
        <v>322.39999999999998</v>
      </c>
      <c r="F5232" s="269" t="s">
        <v>28269</v>
      </c>
      <c r="G5232" s="269" t="s">
        <v>34862</v>
      </c>
      <c r="H5232" s="269" t="s">
        <v>28268</v>
      </c>
    </row>
    <row r="5233" spans="1:8" s="271" customFormat="1">
      <c r="A5233" s="265" t="str">
        <f t="shared" si="81"/>
        <v>EIU0011</v>
      </c>
      <c r="B5233" s="269" t="s">
        <v>276</v>
      </c>
      <c r="C5233" s="269" t="s">
        <v>277</v>
      </c>
      <c r="D5233" s="269" t="s">
        <v>257</v>
      </c>
      <c r="E5233" s="270">
        <v>26.32</v>
      </c>
      <c r="F5233" s="269" t="s">
        <v>28269</v>
      </c>
      <c r="G5233" s="269" t="s">
        <v>34862</v>
      </c>
      <c r="H5233" s="269" t="s">
        <v>28268</v>
      </c>
    </row>
    <row r="5234" spans="1:8" s="271" customFormat="1">
      <c r="A5234" s="265" t="str">
        <f t="shared" si="81"/>
        <v>EIU0012</v>
      </c>
      <c r="B5234" s="269" t="s">
        <v>278</v>
      </c>
      <c r="C5234" s="291" t="s">
        <v>277</v>
      </c>
      <c r="D5234" s="269" t="s">
        <v>259</v>
      </c>
      <c r="E5234" s="270">
        <v>20.97</v>
      </c>
      <c r="F5234" s="269" t="s">
        <v>28269</v>
      </c>
      <c r="G5234" s="269" t="s">
        <v>34862</v>
      </c>
      <c r="H5234" s="269" t="s">
        <v>28268</v>
      </c>
    </row>
    <row r="5235" spans="1:8" s="271" customFormat="1">
      <c r="A5235" s="265" t="str">
        <f t="shared" si="81"/>
        <v>EIU0013</v>
      </c>
      <c r="B5235" s="269" t="s">
        <v>9530</v>
      </c>
      <c r="C5235" s="269" t="s">
        <v>9531</v>
      </c>
      <c r="D5235" s="269" t="s">
        <v>257</v>
      </c>
      <c r="E5235" s="270">
        <v>337.47</v>
      </c>
      <c r="F5235" s="269" t="s">
        <v>28269</v>
      </c>
      <c r="G5235" s="269" t="s">
        <v>34862</v>
      </c>
      <c r="H5235" s="269" t="s">
        <v>28268</v>
      </c>
    </row>
    <row r="5236" spans="1:8" s="271" customFormat="1">
      <c r="A5236" s="265" t="str">
        <f t="shared" si="81"/>
        <v>EIU0014</v>
      </c>
      <c r="B5236" s="269" t="s">
        <v>9532</v>
      </c>
      <c r="C5236" s="269" t="s">
        <v>9531</v>
      </c>
      <c r="D5236" s="269" t="s">
        <v>259</v>
      </c>
      <c r="E5236" s="270">
        <v>97.09</v>
      </c>
      <c r="F5236" s="269" t="s">
        <v>28269</v>
      </c>
      <c r="G5236" s="269" t="s">
        <v>34862</v>
      </c>
      <c r="H5236" s="269" t="s">
        <v>28268</v>
      </c>
    </row>
    <row r="5237" spans="1:8" s="271" customFormat="1">
      <c r="A5237" s="265" t="str">
        <f t="shared" si="81"/>
        <v>EIU0015</v>
      </c>
      <c r="B5237" s="269" t="s">
        <v>16933</v>
      </c>
      <c r="C5237" s="269" t="s">
        <v>16934</v>
      </c>
      <c r="D5237" s="269" t="s">
        <v>257</v>
      </c>
      <c r="E5237" s="270">
        <v>448.66</v>
      </c>
      <c r="F5237" s="269" t="s">
        <v>28269</v>
      </c>
      <c r="G5237" s="269" t="s">
        <v>34862</v>
      </c>
      <c r="H5237" s="269" t="s">
        <v>28268</v>
      </c>
    </row>
    <row r="5238" spans="1:8" s="271" customFormat="1">
      <c r="A5238" s="265" t="str">
        <f t="shared" si="81"/>
        <v>EIU0016</v>
      </c>
      <c r="B5238" s="269" t="s">
        <v>16935</v>
      </c>
      <c r="C5238" s="269" t="s">
        <v>16934</v>
      </c>
      <c r="D5238" s="269" t="s">
        <v>259</v>
      </c>
      <c r="E5238" s="270">
        <v>201.61</v>
      </c>
      <c r="F5238" s="269" t="s">
        <v>28269</v>
      </c>
      <c r="G5238" s="269" t="s">
        <v>34862</v>
      </c>
      <c r="H5238" s="269" t="s">
        <v>28268</v>
      </c>
    </row>
    <row r="5239" spans="1:8" s="271" customFormat="1">
      <c r="A5239" s="265" t="str">
        <f t="shared" si="81"/>
        <v>EIU0017</v>
      </c>
      <c r="B5239" s="269" t="s">
        <v>17108</v>
      </c>
      <c r="C5239" s="269" t="s">
        <v>17109</v>
      </c>
      <c r="D5239" s="291" t="s">
        <v>257</v>
      </c>
      <c r="E5239" s="270">
        <v>13.66</v>
      </c>
      <c r="F5239" s="269" t="s">
        <v>28269</v>
      </c>
      <c r="G5239" s="269" t="s">
        <v>34862</v>
      </c>
      <c r="H5239" s="269" t="s">
        <v>28268</v>
      </c>
    </row>
    <row r="5240" spans="1:8" s="271" customFormat="1">
      <c r="A5240" s="265" t="str">
        <f t="shared" si="81"/>
        <v>EIU0018</v>
      </c>
      <c r="B5240" s="269" t="s">
        <v>17104</v>
      </c>
      <c r="C5240" s="269" t="s">
        <v>17105</v>
      </c>
      <c r="D5240" s="269" t="s">
        <v>257</v>
      </c>
      <c r="E5240" s="270">
        <v>0.11</v>
      </c>
      <c r="F5240" s="269" t="s">
        <v>28269</v>
      </c>
      <c r="G5240" s="269" t="s">
        <v>34862</v>
      </c>
      <c r="H5240" s="269" t="s">
        <v>28268</v>
      </c>
    </row>
    <row r="5241" spans="1:8" s="271" customFormat="1">
      <c r="A5241" s="265" t="str">
        <f t="shared" si="81"/>
        <v>EIU0019</v>
      </c>
      <c r="B5241" s="269" t="s">
        <v>17772</v>
      </c>
      <c r="C5241" s="269" t="s">
        <v>17773</v>
      </c>
      <c r="D5241" s="269" t="s">
        <v>257</v>
      </c>
      <c r="E5241" s="270">
        <v>24.97</v>
      </c>
      <c r="F5241" s="269" t="s">
        <v>28269</v>
      </c>
      <c r="G5241" s="269" t="s">
        <v>34862</v>
      </c>
      <c r="H5241" s="269" t="s">
        <v>28268</v>
      </c>
    </row>
    <row r="5242" spans="1:8" s="271" customFormat="1">
      <c r="A5242" s="265" t="str">
        <f t="shared" si="81"/>
        <v>EIU0020</v>
      </c>
      <c r="B5242" s="269" t="s">
        <v>17770</v>
      </c>
      <c r="C5242" s="269" t="s">
        <v>17771</v>
      </c>
      <c r="D5242" s="269" t="s">
        <v>257</v>
      </c>
      <c r="E5242" s="270">
        <v>1610.23</v>
      </c>
      <c r="F5242" s="269" t="s">
        <v>28269</v>
      </c>
      <c r="G5242" s="269" t="s">
        <v>34862</v>
      </c>
      <c r="H5242" s="269" t="s">
        <v>28268</v>
      </c>
    </row>
    <row r="5243" spans="1:8" s="271" customFormat="1">
      <c r="A5243" s="265" t="str">
        <f t="shared" si="81"/>
        <v>EIU0021</v>
      </c>
      <c r="B5243" s="269" t="s">
        <v>17785</v>
      </c>
      <c r="C5243" s="269" t="s">
        <v>17786</v>
      </c>
      <c r="D5243" s="269" t="s">
        <v>257</v>
      </c>
      <c r="E5243" s="270">
        <v>22.5</v>
      </c>
      <c r="F5243" s="269" t="s">
        <v>28269</v>
      </c>
      <c r="G5243" s="269" t="s">
        <v>34862</v>
      </c>
      <c r="H5243" s="269" t="s">
        <v>28268</v>
      </c>
    </row>
    <row r="5244" spans="1:8" s="271" customFormat="1">
      <c r="A5244" s="265" t="str">
        <f t="shared" si="81"/>
        <v>EIU0022</v>
      </c>
      <c r="B5244" s="269" t="s">
        <v>17787</v>
      </c>
      <c r="C5244" s="269" t="s">
        <v>17788</v>
      </c>
      <c r="D5244" s="269" t="s">
        <v>257</v>
      </c>
      <c r="E5244" s="270">
        <v>16.079999999999998</v>
      </c>
      <c r="F5244" s="269" t="s">
        <v>28269</v>
      </c>
      <c r="G5244" s="269" t="s">
        <v>34862</v>
      </c>
      <c r="H5244" s="269" t="s">
        <v>28268</v>
      </c>
    </row>
    <row r="5245" spans="1:8" s="271" customFormat="1">
      <c r="A5245" s="265" t="str">
        <f t="shared" si="81"/>
        <v>EIU10041</v>
      </c>
      <c r="B5245" s="269" t="s">
        <v>28270</v>
      </c>
      <c r="C5245" s="269" t="s">
        <v>28271</v>
      </c>
      <c r="D5245" s="269" t="s">
        <v>257</v>
      </c>
      <c r="E5245" s="270">
        <v>773.44</v>
      </c>
      <c r="F5245" s="269" t="s">
        <v>28269</v>
      </c>
      <c r="G5245" s="269" t="s">
        <v>34862</v>
      </c>
      <c r="H5245" s="269" t="s">
        <v>28268</v>
      </c>
    </row>
    <row r="5246" spans="1:8" s="271" customFormat="1">
      <c r="A5246" s="265" t="str">
        <f t="shared" si="81"/>
        <v>EIU10042</v>
      </c>
      <c r="B5246" s="269" t="s">
        <v>28272</v>
      </c>
      <c r="C5246" s="269" t="s">
        <v>28271</v>
      </c>
      <c r="D5246" s="269" t="s">
        <v>259</v>
      </c>
      <c r="E5246" s="270">
        <v>402.07</v>
      </c>
      <c r="F5246" s="269" t="s">
        <v>28269</v>
      </c>
      <c r="G5246" s="269" t="s">
        <v>34862</v>
      </c>
      <c r="H5246" s="269" t="s">
        <v>28268</v>
      </c>
    </row>
    <row r="5247" spans="1:8" s="271" customFormat="1">
      <c r="A5247" s="265" t="str">
        <f t="shared" si="81"/>
        <v>EIU20040</v>
      </c>
      <c r="B5247" s="269" t="s">
        <v>279</v>
      </c>
      <c r="C5247" s="269" t="s">
        <v>17112</v>
      </c>
      <c r="D5247" s="269" t="s">
        <v>5</v>
      </c>
      <c r="E5247" s="270">
        <v>0</v>
      </c>
      <c r="F5247" s="269" t="s">
        <v>28269</v>
      </c>
      <c r="G5247" s="269" t="s">
        <v>34862</v>
      </c>
      <c r="H5247" s="269" t="s">
        <v>28268</v>
      </c>
    </row>
    <row r="5248" spans="1:8" s="271" customFormat="1">
      <c r="A5248" s="265" t="str">
        <f t="shared" si="81"/>
        <v>EIU20041</v>
      </c>
      <c r="B5248" s="269" t="s">
        <v>280</v>
      </c>
      <c r="C5248" s="269" t="s">
        <v>17106</v>
      </c>
      <c r="D5248" s="269" t="s">
        <v>5</v>
      </c>
      <c r="E5248" s="270">
        <v>93.81</v>
      </c>
      <c r="F5248" s="269" t="s">
        <v>28269</v>
      </c>
      <c r="G5248" s="269" t="s">
        <v>34862</v>
      </c>
      <c r="H5248" s="269" t="s">
        <v>28268</v>
      </c>
    </row>
    <row r="5249" spans="1:8" s="271" customFormat="1">
      <c r="A5249" s="265" t="str">
        <f t="shared" si="81"/>
        <v>EIU20042</v>
      </c>
      <c r="B5249" s="269" t="s">
        <v>281</v>
      </c>
      <c r="C5249" s="269" t="s">
        <v>17107</v>
      </c>
      <c r="D5249" s="269" t="s">
        <v>5</v>
      </c>
      <c r="E5249" s="270">
        <v>28.75</v>
      </c>
      <c r="F5249" s="269" t="s">
        <v>28269</v>
      </c>
      <c r="G5249" s="269" t="s">
        <v>34862</v>
      </c>
      <c r="H5249" s="269" t="s">
        <v>28268</v>
      </c>
    </row>
    <row r="5250" spans="1:8" s="271" customFormat="1">
      <c r="A5250" s="265" t="str">
        <f t="shared" si="81"/>
        <v>EIU20043</v>
      </c>
      <c r="B5250" s="269" t="s">
        <v>282</v>
      </c>
      <c r="C5250" s="269" t="s">
        <v>17110</v>
      </c>
      <c r="D5250" s="269" t="s">
        <v>5</v>
      </c>
      <c r="E5250" s="270">
        <v>84.78</v>
      </c>
      <c r="F5250" s="269" t="s">
        <v>28269</v>
      </c>
      <c r="G5250" s="269" t="s">
        <v>34862</v>
      </c>
      <c r="H5250" s="269" t="s">
        <v>28268</v>
      </c>
    </row>
    <row r="5251" spans="1:8" s="271" customFormat="1">
      <c r="A5251" s="265" t="str">
        <f t="shared" ref="A5251:A5314" si="82">IF(ISERROR(SEARCH("/",B5251)=6),TRIM(CLEAN(B5251)),IF(SEARCH("/",B5251)=6,IF(LEN(TRIM(CLEAN(B5251)))=7,LEFT(TRIM(CLEAN(B5251)),6)&amp;"00"&amp;RIGHT(TRIM(CLEAN(B5251)),1),LEFT(TRIM(CLEAN(B5251)),6)&amp;"0"&amp;RIGHT(TRIM(CLEAN(B5251)),2)),TRIM(CLEAN(B5251))))</f>
        <v>EIU20050</v>
      </c>
      <c r="B5251" s="269" t="s">
        <v>8473</v>
      </c>
      <c r="C5251" s="269" t="s">
        <v>8474</v>
      </c>
      <c r="D5251" s="269" t="s">
        <v>257</v>
      </c>
      <c r="E5251" s="270">
        <v>316.18</v>
      </c>
      <c r="F5251" s="269" t="s">
        <v>28269</v>
      </c>
      <c r="G5251" s="269" t="s">
        <v>34862</v>
      </c>
      <c r="H5251" s="269" t="s">
        <v>28268</v>
      </c>
    </row>
    <row r="5252" spans="1:8" s="271" customFormat="1">
      <c r="A5252" s="265" t="str">
        <f t="shared" si="82"/>
        <v>EIU20051</v>
      </c>
      <c r="B5252" s="269" t="s">
        <v>8475</v>
      </c>
      <c r="C5252" s="269" t="s">
        <v>8474</v>
      </c>
      <c r="D5252" s="269" t="s">
        <v>259</v>
      </c>
      <c r="E5252" s="270">
        <v>143.09</v>
      </c>
      <c r="F5252" s="269" t="s">
        <v>28269</v>
      </c>
      <c r="G5252" s="269" t="s">
        <v>34862</v>
      </c>
      <c r="H5252" s="269" t="s">
        <v>28268</v>
      </c>
    </row>
    <row r="5253" spans="1:8" s="271" customFormat="1">
      <c r="A5253" s="265" t="str">
        <f t="shared" si="82"/>
        <v>EIUS0001</v>
      </c>
      <c r="B5253" s="269" t="s">
        <v>283</v>
      </c>
      <c r="C5253" s="269" t="s">
        <v>284</v>
      </c>
      <c r="D5253" s="269" t="s">
        <v>257</v>
      </c>
      <c r="E5253" s="270">
        <v>448.65</v>
      </c>
      <c r="F5253" s="269" t="s">
        <v>28269</v>
      </c>
      <c r="G5253" s="269" t="s">
        <v>34862</v>
      </c>
      <c r="H5253" s="269" t="s">
        <v>28268</v>
      </c>
    </row>
    <row r="5254" spans="1:8" s="271" customFormat="1">
      <c r="A5254" s="265" t="str">
        <f t="shared" si="82"/>
        <v>IUA001</v>
      </c>
      <c r="B5254" s="269" t="s">
        <v>8036</v>
      </c>
      <c r="C5254" s="269" t="s">
        <v>8037</v>
      </c>
      <c r="D5254" s="269" t="s">
        <v>1</v>
      </c>
      <c r="E5254" s="270">
        <v>100</v>
      </c>
      <c r="F5254" s="269" t="s">
        <v>28273</v>
      </c>
      <c r="G5254" s="269" t="s">
        <v>34862</v>
      </c>
      <c r="H5254" s="269" t="s">
        <v>28268</v>
      </c>
    </row>
    <row r="5255" spans="1:8" s="271" customFormat="1">
      <c r="A5255" s="265" t="str">
        <f t="shared" si="82"/>
        <v>IUC001</v>
      </c>
      <c r="B5255" s="269" t="s">
        <v>287</v>
      </c>
      <c r="C5255" s="269" t="s">
        <v>288</v>
      </c>
      <c r="D5255" s="269" t="s">
        <v>289</v>
      </c>
      <c r="E5255" s="270">
        <v>1481.65</v>
      </c>
      <c r="F5255" s="269" t="s">
        <v>28273</v>
      </c>
      <c r="G5255" s="269" t="s">
        <v>34862</v>
      </c>
      <c r="H5255" s="269" t="s">
        <v>28268</v>
      </c>
    </row>
    <row r="5256" spans="1:8" s="271" customFormat="1">
      <c r="A5256" s="265" t="str">
        <f t="shared" si="82"/>
        <v>IUC0010</v>
      </c>
      <c r="B5256" s="269" t="s">
        <v>290</v>
      </c>
      <c r="C5256" s="269" t="s">
        <v>522</v>
      </c>
      <c r="D5256" s="269" t="s">
        <v>3</v>
      </c>
      <c r="E5256" s="270">
        <v>63.03</v>
      </c>
      <c r="F5256" s="269" t="s">
        <v>28273</v>
      </c>
      <c r="G5256" s="269" t="s">
        <v>34862</v>
      </c>
      <c r="H5256" s="269" t="s">
        <v>28268</v>
      </c>
    </row>
    <row r="5257" spans="1:8" s="271" customFormat="1">
      <c r="A5257" s="265" t="str">
        <f t="shared" si="82"/>
        <v>IUC0011</v>
      </c>
      <c r="B5257" s="269" t="s">
        <v>292</v>
      </c>
      <c r="C5257" s="269" t="s">
        <v>293</v>
      </c>
      <c r="D5257" s="269" t="s">
        <v>294</v>
      </c>
      <c r="E5257" s="270">
        <v>11.49</v>
      </c>
      <c r="F5257" s="269" t="s">
        <v>28273</v>
      </c>
      <c r="G5257" s="269" t="s">
        <v>34862</v>
      </c>
      <c r="H5257" s="269" t="s">
        <v>28268</v>
      </c>
    </row>
    <row r="5258" spans="1:8" s="271" customFormat="1">
      <c r="A5258" s="265" t="str">
        <f t="shared" si="82"/>
        <v>IUC0012</v>
      </c>
      <c r="B5258" s="269" t="s">
        <v>8038</v>
      </c>
      <c r="C5258" s="269" t="s">
        <v>8039</v>
      </c>
      <c r="D5258" s="269" t="s">
        <v>2</v>
      </c>
      <c r="E5258" s="270">
        <v>369.6</v>
      </c>
      <c r="F5258" s="269" t="s">
        <v>28273</v>
      </c>
      <c r="G5258" s="269" t="s">
        <v>34862</v>
      </c>
      <c r="H5258" s="269" t="s">
        <v>28268</v>
      </c>
    </row>
    <row r="5259" spans="1:8" s="271" customFormat="1">
      <c r="A5259" s="265" t="str">
        <f t="shared" si="82"/>
        <v>IUC002</v>
      </c>
      <c r="B5259" s="269" t="s">
        <v>295</v>
      </c>
      <c r="C5259" s="269" t="s">
        <v>296</v>
      </c>
      <c r="D5259" s="269" t="s">
        <v>3</v>
      </c>
      <c r="E5259" s="270">
        <v>72</v>
      </c>
      <c r="F5259" s="269" t="s">
        <v>28273</v>
      </c>
      <c r="G5259" s="269" t="s">
        <v>34862</v>
      </c>
      <c r="H5259" s="269" t="s">
        <v>28268</v>
      </c>
    </row>
    <row r="5260" spans="1:8" s="271" customFormat="1">
      <c r="A5260" s="265" t="str">
        <f t="shared" si="82"/>
        <v>IUC003</v>
      </c>
      <c r="B5260" s="269" t="s">
        <v>297</v>
      </c>
      <c r="C5260" s="269" t="s">
        <v>298</v>
      </c>
      <c r="D5260" s="269" t="s">
        <v>1</v>
      </c>
      <c r="E5260" s="270">
        <v>6.11</v>
      </c>
      <c r="F5260" s="269" t="s">
        <v>28273</v>
      </c>
      <c r="G5260" s="269" t="s">
        <v>34862</v>
      </c>
      <c r="H5260" s="269" t="s">
        <v>28268</v>
      </c>
    </row>
    <row r="5261" spans="1:8" s="271" customFormat="1">
      <c r="A5261" s="265" t="str">
        <f t="shared" si="82"/>
        <v>IUC004</v>
      </c>
      <c r="B5261" s="269" t="s">
        <v>8040</v>
      </c>
      <c r="C5261" s="269" t="s">
        <v>8041</v>
      </c>
      <c r="D5261" s="269" t="s">
        <v>3</v>
      </c>
      <c r="E5261" s="270">
        <v>47.88</v>
      </c>
      <c r="F5261" s="269" t="s">
        <v>28273</v>
      </c>
      <c r="G5261" s="269" t="s">
        <v>34862</v>
      </c>
      <c r="H5261" s="269" t="s">
        <v>28268</v>
      </c>
    </row>
    <row r="5262" spans="1:8" s="271" customFormat="1">
      <c r="A5262" s="265" t="str">
        <f t="shared" si="82"/>
        <v>IUC005</v>
      </c>
      <c r="B5262" s="269" t="s">
        <v>299</v>
      </c>
      <c r="C5262" s="269" t="s">
        <v>300</v>
      </c>
      <c r="D5262" s="269" t="s">
        <v>1</v>
      </c>
      <c r="E5262" s="270">
        <v>18.3</v>
      </c>
      <c r="F5262" s="269" t="s">
        <v>28273</v>
      </c>
      <c r="G5262" s="269" t="s">
        <v>34862</v>
      </c>
      <c r="H5262" s="269" t="s">
        <v>28268</v>
      </c>
    </row>
    <row r="5263" spans="1:8" s="271" customFormat="1">
      <c r="A5263" s="265" t="str">
        <f t="shared" si="82"/>
        <v>IUC006</v>
      </c>
      <c r="B5263" s="269" t="s">
        <v>301</v>
      </c>
      <c r="C5263" s="269" t="s">
        <v>523</v>
      </c>
      <c r="D5263" s="269" t="s">
        <v>2</v>
      </c>
      <c r="E5263" s="270">
        <v>422.4</v>
      </c>
      <c r="F5263" s="269" t="s">
        <v>28273</v>
      </c>
      <c r="G5263" s="269" t="s">
        <v>34862</v>
      </c>
      <c r="H5263" s="269" t="s">
        <v>28268</v>
      </c>
    </row>
    <row r="5264" spans="1:8" s="271" customFormat="1">
      <c r="A5264" s="265" t="str">
        <f t="shared" si="82"/>
        <v>IUC007</v>
      </c>
      <c r="B5264" s="269" t="s">
        <v>303</v>
      </c>
      <c r="C5264" s="269" t="s">
        <v>524</v>
      </c>
      <c r="D5264" s="269" t="s">
        <v>2</v>
      </c>
      <c r="E5264" s="270">
        <v>3260.4</v>
      </c>
      <c r="F5264" s="269" t="s">
        <v>28273</v>
      </c>
      <c r="G5264" s="269" t="s">
        <v>34862</v>
      </c>
      <c r="H5264" s="269" t="s">
        <v>28268</v>
      </c>
    </row>
    <row r="5265" spans="1:8" s="271" customFormat="1">
      <c r="A5265" s="265" t="str">
        <f t="shared" si="82"/>
        <v>IUC10024</v>
      </c>
      <c r="B5265" s="269" t="s">
        <v>34974</v>
      </c>
      <c r="C5265" s="269" t="s">
        <v>34975</v>
      </c>
      <c r="D5265" s="269" t="s">
        <v>189</v>
      </c>
      <c r="E5265" s="270">
        <v>0</v>
      </c>
      <c r="F5265" s="269" t="s">
        <v>34976</v>
      </c>
      <c r="G5265" s="269" t="s">
        <v>34862</v>
      </c>
      <c r="H5265" s="269" t="s">
        <v>28268</v>
      </c>
    </row>
    <row r="5266" spans="1:8" s="271" customFormat="1">
      <c r="A5266" s="265" t="str">
        <f t="shared" si="82"/>
        <v>IUC10034</v>
      </c>
      <c r="B5266" s="269" t="s">
        <v>305</v>
      </c>
      <c r="C5266" s="269" t="s">
        <v>525</v>
      </c>
      <c r="D5266" s="269" t="s">
        <v>5</v>
      </c>
      <c r="E5266" s="270">
        <v>1.4</v>
      </c>
      <c r="F5266" s="269" t="s">
        <v>28269</v>
      </c>
      <c r="G5266" s="269" t="s">
        <v>34862</v>
      </c>
      <c r="H5266" s="269" t="s">
        <v>28268</v>
      </c>
    </row>
    <row r="5267" spans="1:8" s="271" customFormat="1">
      <c r="A5267" s="265" t="str">
        <f t="shared" si="82"/>
        <v>IUC10035</v>
      </c>
      <c r="B5267" s="269" t="s">
        <v>306</v>
      </c>
      <c r="C5267" s="269" t="s">
        <v>526</v>
      </c>
      <c r="D5267" s="269" t="s">
        <v>5</v>
      </c>
      <c r="E5267" s="270">
        <v>1.4</v>
      </c>
      <c r="F5267" s="269" t="s">
        <v>28269</v>
      </c>
      <c r="G5267" s="269" t="s">
        <v>34862</v>
      </c>
      <c r="H5267" s="269" t="s">
        <v>28268</v>
      </c>
    </row>
    <row r="5268" spans="1:8" s="271" customFormat="1">
      <c r="A5268" s="265" t="str">
        <f t="shared" si="82"/>
        <v>IUC10036</v>
      </c>
      <c r="B5268" s="269" t="s">
        <v>307</v>
      </c>
      <c r="C5268" s="269" t="s">
        <v>527</v>
      </c>
      <c r="D5268" s="269" t="s">
        <v>5</v>
      </c>
      <c r="E5268" s="270">
        <v>19.91</v>
      </c>
      <c r="F5268" s="269" t="s">
        <v>28269</v>
      </c>
      <c r="G5268" s="269" t="s">
        <v>34862</v>
      </c>
      <c r="H5268" s="269" t="s">
        <v>28268</v>
      </c>
    </row>
    <row r="5269" spans="1:8" s="271" customFormat="1">
      <c r="A5269" s="265" t="str">
        <f t="shared" si="82"/>
        <v>IUC10037</v>
      </c>
      <c r="B5269" s="269" t="s">
        <v>308</v>
      </c>
      <c r="C5269" s="269" t="s">
        <v>309</v>
      </c>
      <c r="D5269" s="269" t="s">
        <v>5</v>
      </c>
      <c r="E5269" s="270">
        <v>86.77</v>
      </c>
      <c r="F5269" s="269" t="s">
        <v>28269</v>
      </c>
      <c r="G5269" s="269" t="s">
        <v>34862</v>
      </c>
      <c r="H5269" s="269" t="s">
        <v>28268</v>
      </c>
    </row>
    <row r="5270" spans="1:8" s="271" customFormat="1">
      <c r="A5270" s="265" t="str">
        <f t="shared" si="82"/>
        <v>IUC10038</v>
      </c>
      <c r="B5270" s="269" t="s">
        <v>310</v>
      </c>
      <c r="C5270" s="269" t="s">
        <v>311</v>
      </c>
      <c r="D5270" s="269" t="s">
        <v>5</v>
      </c>
      <c r="E5270" s="270">
        <v>86.77</v>
      </c>
      <c r="F5270" s="269" t="s">
        <v>28269</v>
      </c>
      <c r="G5270" s="269" t="s">
        <v>34862</v>
      </c>
      <c r="H5270" s="269" t="s">
        <v>28268</v>
      </c>
    </row>
    <row r="5271" spans="1:8" s="271" customFormat="1">
      <c r="A5271" s="265" t="str">
        <f t="shared" si="82"/>
        <v>IUC10039</v>
      </c>
      <c r="B5271" s="269" t="s">
        <v>312</v>
      </c>
      <c r="C5271" s="269" t="s">
        <v>313</v>
      </c>
      <c r="D5271" s="269" t="s">
        <v>5</v>
      </c>
      <c r="E5271" s="270">
        <v>96.37</v>
      </c>
      <c r="F5271" s="269" t="s">
        <v>28269</v>
      </c>
      <c r="G5271" s="269" t="s">
        <v>34862</v>
      </c>
      <c r="H5271" s="269" t="s">
        <v>28268</v>
      </c>
    </row>
    <row r="5272" spans="1:8" s="271" customFormat="1">
      <c r="A5272" s="265" t="str">
        <f t="shared" si="82"/>
        <v>IUC10040</v>
      </c>
      <c r="B5272" s="269" t="s">
        <v>314</v>
      </c>
      <c r="C5272" s="269" t="s">
        <v>315</v>
      </c>
      <c r="D5272" s="269" t="s">
        <v>5</v>
      </c>
      <c r="E5272" s="270">
        <v>22.97</v>
      </c>
      <c r="F5272" s="269" t="s">
        <v>28269</v>
      </c>
      <c r="G5272" s="269" t="s">
        <v>34862</v>
      </c>
      <c r="H5272" s="269" t="s">
        <v>28268</v>
      </c>
    </row>
    <row r="5273" spans="1:8" s="271" customFormat="1">
      <c r="A5273" s="265" t="str">
        <f t="shared" si="82"/>
        <v>IUC20189</v>
      </c>
      <c r="B5273" s="269" t="s">
        <v>16722</v>
      </c>
      <c r="C5273" s="269" t="s">
        <v>16563</v>
      </c>
      <c r="D5273" s="269" t="s">
        <v>1</v>
      </c>
      <c r="E5273" s="270">
        <v>105.69</v>
      </c>
      <c r="F5273" s="269" t="s">
        <v>28273</v>
      </c>
      <c r="G5273" s="269" t="s">
        <v>34862</v>
      </c>
      <c r="H5273" s="269" t="s">
        <v>28268</v>
      </c>
    </row>
    <row r="5274" spans="1:8" s="271" customFormat="1">
      <c r="A5274" s="265" t="str">
        <f t="shared" si="82"/>
        <v>IUD001</v>
      </c>
      <c r="B5274" s="269" t="s">
        <v>316</v>
      </c>
      <c r="C5274" s="269" t="s">
        <v>317</v>
      </c>
      <c r="D5274" s="269" t="s">
        <v>1</v>
      </c>
      <c r="E5274" s="270">
        <v>608.54</v>
      </c>
      <c r="F5274" s="269" t="s">
        <v>28273</v>
      </c>
      <c r="G5274" s="269" t="s">
        <v>34862</v>
      </c>
      <c r="H5274" s="269" t="s">
        <v>28268</v>
      </c>
    </row>
    <row r="5275" spans="1:8" s="271" customFormat="1">
      <c r="A5275" s="265" t="str">
        <f t="shared" si="82"/>
        <v>IUD002</v>
      </c>
      <c r="B5275" s="269" t="s">
        <v>318</v>
      </c>
      <c r="C5275" s="269" t="s">
        <v>319</v>
      </c>
      <c r="D5275" s="269" t="s">
        <v>1</v>
      </c>
      <c r="E5275" s="270">
        <v>528</v>
      </c>
      <c r="F5275" s="269" t="s">
        <v>28273</v>
      </c>
      <c r="G5275" s="269" t="s">
        <v>34862</v>
      </c>
      <c r="H5275" s="269" t="s">
        <v>28268</v>
      </c>
    </row>
    <row r="5276" spans="1:8" s="271" customFormat="1">
      <c r="A5276" s="265" t="str">
        <f t="shared" si="82"/>
        <v>IUD003</v>
      </c>
      <c r="B5276" s="269" t="s">
        <v>320</v>
      </c>
      <c r="C5276" s="269" t="s">
        <v>321</v>
      </c>
      <c r="D5276" s="269" t="s">
        <v>1</v>
      </c>
      <c r="E5276" s="270">
        <v>722.8</v>
      </c>
      <c r="F5276" s="269" t="s">
        <v>28273</v>
      </c>
      <c r="G5276" s="269" t="s">
        <v>34862</v>
      </c>
      <c r="H5276" s="269" t="s">
        <v>28268</v>
      </c>
    </row>
    <row r="5277" spans="1:8" s="271" customFormat="1">
      <c r="A5277" s="265" t="str">
        <f t="shared" si="82"/>
        <v>IUD004</v>
      </c>
      <c r="B5277" s="269" t="s">
        <v>322</v>
      </c>
      <c r="C5277" s="269" t="s">
        <v>323</v>
      </c>
      <c r="D5277" s="269" t="s">
        <v>2</v>
      </c>
      <c r="E5277" s="270">
        <v>157.02000000000001</v>
      </c>
      <c r="F5277" s="269" t="s">
        <v>28273</v>
      </c>
      <c r="G5277" s="269" t="s">
        <v>34862</v>
      </c>
      <c r="H5277" s="269" t="s">
        <v>28268</v>
      </c>
    </row>
    <row r="5278" spans="1:8" s="271" customFormat="1">
      <c r="A5278" s="265" t="str">
        <f t="shared" si="82"/>
        <v>IUD005</v>
      </c>
      <c r="B5278" s="269" t="s">
        <v>324</v>
      </c>
      <c r="C5278" s="269" t="s">
        <v>325</v>
      </c>
      <c r="D5278" s="269" t="s">
        <v>2</v>
      </c>
      <c r="E5278" s="270">
        <v>70</v>
      </c>
      <c r="F5278" s="269" t="s">
        <v>28273</v>
      </c>
      <c r="G5278" s="269" t="s">
        <v>34862</v>
      </c>
      <c r="H5278" s="269" t="s">
        <v>28268</v>
      </c>
    </row>
    <row r="5279" spans="1:8" s="271" customFormat="1">
      <c r="A5279" s="265" t="str">
        <f t="shared" si="82"/>
        <v>IUD006</v>
      </c>
      <c r="B5279" s="269" t="s">
        <v>326</v>
      </c>
      <c r="C5279" s="269" t="s">
        <v>327</v>
      </c>
      <c r="D5279" s="269" t="s">
        <v>2</v>
      </c>
      <c r="E5279" s="270">
        <v>220.44</v>
      </c>
      <c r="F5279" s="269" t="s">
        <v>28273</v>
      </c>
      <c r="G5279" s="269" t="s">
        <v>34862</v>
      </c>
      <c r="H5279" s="269" t="s">
        <v>28268</v>
      </c>
    </row>
    <row r="5280" spans="1:8" s="271" customFormat="1">
      <c r="A5280" s="265" t="str">
        <f t="shared" si="82"/>
        <v>IUD007</v>
      </c>
      <c r="B5280" s="269" t="s">
        <v>328</v>
      </c>
      <c r="C5280" s="269" t="s">
        <v>329</v>
      </c>
      <c r="D5280" s="269" t="s">
        <v>2</v>
      </c>
      <c r="E5280" s="270">
        <v>60.39</v>
      </c>
      <c r="F5280" s="269" t="s">
        <v>28273</v>
      </c>
      <c r="G5280" s="269" t="s">
        <v>34862</v>
      </c>
      <c r="H5280" s="269" t="s">
        <v>28268</v>
      </c>
    </row>
    <row r="5281" spans="1:8" s="274" customFormat="1">
      <c r="A5281" s="265" t="str">
        <f t="shared" si="82"/>
        <v>IUD008</v>
      </c>
      <c r="B5281" s="269" t="s">
        <v>330</v>
      </c>
      <c r="C5281" s="269" t="s">
        <v>331</v>
      </c>
      <c r="D5281" s="269" t="s">
        <v>2</v>
      </c>
      <c r="E5281" s="270">
        <v>810.87</v>
      </c>
      <c r="F5281" s="269" t="s">
        <v>28273</v>
      </c>
      <c r="G5281" s="269" t="s">
        <v>34862</v>
      </c>
      <c r="H5281" s="269" t="s">
        <v>28268</v>
      </c>
    </row>
    <row r="5282" spans="1:8" s="274" customFormat="1">
      <c r="A5282" s="265" t="str">
        <f t="shared" si="82"/>
        <v>IUD009</v>
      </c>
      <c r="B5282" s="269" t="s">
        <v>332</v>
      </c>
      <c r="C5282" s="269" t="s">
        <v>333</v>
      </c>
      <c r="D5282" s="269" t="s">
        <v>2</v>
      </c>
      <c r="E5282" s="270">
        <v>1163.78</v>
      </c>
      <c r="F5282" s="269" t="s">
        <v>28273</v>
      </c>
      <c r="G5282" s="269" t="s">
        <v>34862</v>
      </c>
      <c r="H5282" s="269" t="s">
        <v>28268</v>
      </c>
    </row>
    <row r="5283" spans="1:8" s="274" customFormat="1">
      <c r="A5283" s="265" t="str">
        <f t="shared" si="82"/>
        <v>IUD010</v>
      </c>
      <c r="B5283" s="269" t="s">
        <v>334</v>
      </c>
      <c r="C5283" s="269" t="s">
        <v>528</v>
      </c>
      <c r="D5283" s="269" t="s">
        <v>2</v>
      </c>
      <c r="E5283" s="270">
        <v>75</v>
      </c>
      <c r="F5283" s="269" t="s">
        <v>28273</v>
      </c>
      <c r="G5283" s="269" t="s">
        <v>34862</v>
      </c>
      <c r="H5283" s="269" t="s">
        <v>28268</v>
      </c>
    </row>
    <row r="5284" spans="1:8" s="274" customFormat="1">
      <c r="A5284" s="265" t="str">
        <f t="shared" si="82"/>
        <v>IUD011</v>
      </c>
      <c r="B5284" s="269" t="s">
        <v>335</v>
      </c>
      <c r="C5284" s="269" t="s">
        <v>235</v>
      </c>
      <c r="D5284" s="269" t="s">
        <v>2</v>
      </c>
      <c r="E5284" s="270">
        <v>138.4</v>
      </c>
      <c r="F5284" s="269" t="s">
        <v>28273</v>
      </c>
      <c r="G5284" s="269" t="s">
        <v>34862</v>
      </c>
      <c r="H5284" s="269" t="s">
        <v>28268</v>
      </c>
    </row>
    <row r="5285" spans="1:8" s="274" customFormat="1">
      <c r="A5285" s="265" t="str">
        <f t="shared" si="82"/>
        <v>IUD012</v>
      </c>
      <c r="B5285" s="269" t="s">
        <v>336</v>
      </c>
      <c r="C5285" s="269" t="s">
        <v>337</v>
      </c>
      <c r="D5285" s="269" t="s">
        <v>2</v>
      </c>
      <c r="E5285" s="270">
        <v>225</v>
      </c>
      <c r="F5285" s="269" t="s">
        <v>28273</v>
      </c>
      <c r="G5285" s="269" t="s">
        <v>34862</v>
      </c>
      <c r="H5285" s="269" t="s">
        <v>28268</v>
      </c>
    </row>
    <row r="5286" spans="1:8" s="274" customFormat="1">
      <c r="A5286" s="265" t="str">
        <f t="shared" si="82"/>
        <v>IUD013</v>
      </c>
      <c r="B5286" s="269" t="s">
        <v>338</v>
      </c>
      <c r="C5286" s="269" t="s">
        <v>236</v>
      </c>
      <c r="D5286" s="269" t="s">
        <v>2</v>
      </c>
      <c r="E5286" s="270">
        <v>399.32</v>
      </c>
      <c r="F5286" s="269" t="s">
        <v>28273</v>
      </c>
      <c r="G5286" s="269" t="s">
        <v>34862</v>
      </c>
      <c r="H5286" s="269" t="s">
        <v>28268</v>
      </c>
    </row>
    <row r="5287" spans="1:8" s="274" customFormat="1">
      <c r="A5287" s="265" t="str">
        <f t="shared" si="82"/>
        <v>IUD014</v>
      </c>
      <c r="B5287" s="269" t="s">
        <v>339</v>
      </c>
      <c r="C5287" s="269" t="s">
        <v>237</v>
      </c>
      <c r="D5287" s="269" t="s">
        <v>2</v>
      </c>
      <c r="E5287" s="270">
        <v>483.95</v>
      </c>
      <c r="F5287" s="269" t="s">
        <v>28273</v>
      </c>
      <c r="G5287" s="269" t="s">
        <v>34862</v>
      </c>
      <c r="H5287" s="269" t="s">
        <v>28268</v>
      </c>
    </row>
    <row r="5288" spans="1:8" s="274" customFormat="1">
      <c r="A5288" s="265" t="str">
        <f t="shared" si="82"/>
        <v>IUD015</v>
      </c>
      <c r="B5288" s="269" t="s">
        <v>340</v>
      </c>
      <c r="C5288" s="269" t="s">
        <v>341</v>
      </c>
      <c r="D5288" s="269" t="s">
        <v>2</v>
      </c>
      <c r="E5288" s="270">
        <v>759.41</v>
      </c>
      <c r="F5288" s="269" t="s">
        <v>28273</v>
      </c>
      <c r="G5288" s="269" t="s">
        <v>34862</v>
      </c>
      <c r="H5288" s="269" t="s">
        <v>28268</v>
      </c>
    </row>
    <row r="5289" spans="1:8" s="271" customFormat="1">
      <c r="A5289" s="265" t="str">
        <f t="shared" si="82"/>
        <v>IUD016</v>
      </c>
      <c r="B5289" s="269" t="s">
        <v>342</v>
      </c>
      <c r="C5289" s="269" t="s">
        <v>343</v>
      </c>
      <c r="D5289" s="269" t="s">
        <v>2</v>
      </c>
      <c r="E5289" s="270">
        <v>1106.22</v>
      </c>
      <c r="F5289" s="269" t="s">
        <v>28273</v>
      </c>
      <c r="G5289" s="269" t="s">
        <v>34862</v>
      </c>
      <c r="H5289" s="269" t="s">
        <v>28268</v>
      </c>
    </row>
    <row r="5290" spans="1:8" s="271" customFormat="1">
      <c r="A5290" s="265" t="str">
        <f t="shared" si="82"/>
        <v>IUD017</v>
      </c>
      <c r="B5290" s="269" t="s">
        <v>344</v>
      </c>
      <c r="C5290" s="269" t="s">
        <v>345</v>
      </c>
      <c r="D5290" s="269" t="s">
        <v>4</v>
      </c>
      <c r="E5290" s="270">
        <v>581.49</v>
      </c>
      <c r="F5290" s="269" t="s">
        <v>28273</v>
      </c>
      <c r="G5290" s="269" t="s">
        <v>34862</v>
      </c>
      <c r="H5290" s="269" t="s">
        <v>28268</v>
      </c>
    </row>
    <row r="5291" spans="1:8" s="271" customFormat="1">
      <c r="A5291" s="265" t="str">
        <f t="shared" si="82"/>
        <v>IUD018</v>
      </c>
      <c r="B5291" s="269" t="s">
        <v>346</v>
      </c>
      <c r="C5291" s="269" t="s">
        <v>347</v>
      </c>
      <c r="D5291" s="269" t="s">
        <v>3</v>
      </c>
      <c r="E5291" s="270">
        <v>244.86</v>
      </c>
      <c r="F5291" s="269" t="s">
        <v>28273</v>
      </c>
      <c r="G5291" s="269" t="s">
        <v>34862</v>
      </c>
      <c r="H5291" s="269" t="s">
        <v>28268</v>
      </c>
    </row>
    <row r="5292" spans="1:8" s="271" customFormat="1">
      <c r="A5292" s="265" t="str">
        <f t="shared" si="82"/>
        <v>IUD019</v>
      </c>
      <c r="B5292" s="269" t="s">
        <v>348</v>
      </c>
      <c r="C5292" s="269" t="s">
        <v>349</v>
      </c>
      <c r="D5292" s="269" t="s">
        <v>3</v>
      </c>
      <c r="E5292" s="270">
        <v>310.8</v>
      </c>
      <c r="F5292" s="269" t="s">
        <v>28273</v>
      </c>
      <c r="G5292" s="269" t="s">
        <v>34862</v>
      </c>
      <c r="H5292" s="269" t="s">
        <v>28268</v>
      </c>
    </row>
    <row r="5293" spans="1:8" s="271" customFormat="1">
      <c r="A5293" s="265" t="str">
        <f t="shared" si="82"/>
        <v>IUD020</v>
      </c>
      <c r="B5293" s="269" t="s">
        <v>8042</v>
      </c>
      <c r="C5293" s="269" t="s">
        <v>8476</v>
      </c>
      <c r="D5293" s="269" t="s">
        <v>3</v>
      </c>
      <c r="E5293" s="270">
        <v>20.87</v>
      </c>
      <c r="F5293" s="269" t="s">
        <v>28273</v>
      </c>
      <c r="G5293" s="269" t="s">
        <v>34862</v>
      </c>
      <c r="H5293" s="269" t="s">
        <v>28268</v>
      </c>
    </row>
    <row r="5294" spans="1:8" s="271" customFormat="1">
      <c r="A5294" s="265" t="str">
        <f t="shared" si="82"/>
        <v>IUD021</v>
      </c>
      <c r="B5294" s="269" t="s">
        <v>350</v>
      </c>
      <c r="C5294" s="269" t="s">
        <v>351</v>
      </c>
      <c r="D5294" s="269" t="s">
        <v>248</v>
      </c>
      <c r="E5294" s="270">
        <v>41.23</v>
      </c>
      <c r="F5294" s="269" t="s">
        <v>28273</v>
      </c>
      <c r="G5294" s="269" t="s">
        <v>34862</v>
      </c>
      <c r="H5294" s="269" t="s">
        <v>28268</v>
      </c>
    </row>
    <row r="5295" spans="1:8" s="271" customFormat="1">
      <c r="A5295" s="265" t="str">
        <f t="shared" si="82"/>
        <v>IUD022</v>
      </c>
      <c r="B5295" s="269" t="s">
        <v>352</v>
      </c>
      <c r="C5295" s="269" t="s">
        <v>353</v>
      </c>
      <c r="D5295" s="269" t="s">
        <v>3</v>
      </c>
      <c r="E5295" s="270">
        <v>348.89</v>
      </c>
      <c r="F5295" s="269" t="s">
        <v>28273</v>
      </c>
      <c r="G5295" s="269" t="s">
        <v>34862</v>
      </c>
      <c r="H5295" s="269" t="s">
        <v>28268</v>
      </c>
    </row>
    <row r="5296" spans="1:8" s="271" customFormat="1">
      <c r="A5296" s="265" t="str">
        <f t="shared" si="82"/>
        <v>IUD023</v>
      </c>
      <c r="B5296" s="269" t="s">
        <v>354</v>
      </c>
      <c r="C5296" s="269" t="s">
        <v>355</v>
      </c>
      <c r="D5296" s="269" t="s">
        <v>1</v>
      </c>
      <c r="E5296" s="270">
        <v>472</v>
      </c>
      <c r="F5296" s="269" t="s">
        <v>28273</v>
      </c>
      <c r="G5296" s="269" t="s">
        <v>34862</v>
      </c>
      <c r="H5296" s="269" t="s">
        <v>28268</v>
      </c>
    </row>
    <row r="5297" spans="1:8" s="271" customFormat="1">
      <c r="A5297" s="265" t="str">
        <f t="shared" si="82"/>
        <v>IUEQ0001</v>
      </c>
      <c r="B5297" s="269" t="s">
        <v>356</v>
      </c>
      <c r="C5297" s="269" t="s">
        <v>357</v>
      </c>
      <c r="D5297" s="269" t="s">
        <v>5</v>
      </c>
      <c r="E5297" s="270">
        <v>145.38</v>
      </c>
      <c r="F5297" s="269" t="s">
        <v>28269</v>
      </c>
      <c r="G5297" s="269" t="s">
        <v>34862</v>
      </c>
      <c r="H5297" s="269" t="s">
        <v>28268</v>
      </c>
    </row>
    <row r="5298" spans="1:8" s="271" customFormat="1">
      <c r="A5298" s="265" t="str">
        <f t="shared" si="82"/>
        <v>IUEQ0003</v>
      </c>
      <c r="B5298" s="269" t="s">
        <v>360</v>
      </c>
      <c r="C5298" s="269" t="s">
        <v>361</v>
      </c>
      <c r="D5298" s="269" t="s">
        <v>5</v>
      </c>
      <c r="E5298" s="270">
        <v>30.76</v>
      </c>
      <c r="F5298" s="269" t="s">
        <v>28269</v>
      </c>
      <c r="G5298" s="269" t="s">
        <v>34862</v>
      </c>
      <c r="H5298" s="269" t="s">
        <v>28268</v>
      </c>
    </row>
    <row r="5299" spans="1:8" s="271" customFormat="1">
      <c r="A5299" s="265" t="str">
        <f t="shared" si="82"/>
        <v>IUEQ0004</v>
      </c>
      <c r="B5299" s="269" t="s">
        <v>362</v>
      </c>
      <c r="C5299" s="269" t="s">
        <v>363</v>
      </c>
      <c r="D5299" s="269" t="s">
        <v>5</v>
      </c>
      <c r="E5299" s="270">
        <v>200.39</v>
      </c>
      <c r="F5299" s="269" t="s">
        <v>28269</v>
      </c>
      <c r="G5299" s="269" t="s">
        <v>34862</v>
      </c>
      <c r="H5299" s="269" t="s">
        <v>28268</v>
      </c>
    </row>
    <row r="5300" spans="1:8" s="271" customFormat="1">
      <c r="A5300" s="265" t="str">
        <f t="shared" si="82"/>
        <v>IUIE006</v>
      </c>
      <c r="B5300" s="269" t="s">
        <v>529</v>
      </c>
      <c r="C5300" s="269" t="s">
        <v>530</v>
      </c>
      <c r="D5300" s="269" t="s">
        <v>259</v>
      </c>
      <c r="E5300" s="270">
        <v>80.39</v>
      </c>
      <c r="F5300" s="269" t="s">
        <v>28269</v>
      </c>
      <c r="G5300" s="269" t="s">
        <v>34862</v>
      </c>
      <c r="H5300" s="269" t="s">
        <v>28268</v>
      </c>
    </row>
    <row r="5301" spans="1:8" s="271" customFormat="1">
      <c r="A5301" s="265" t="str">
        <f t="shared" si="82"/>
        <v>IUIE007</v>
      </c>
      <c r="B5301" s="272" t="s">
        <v>531</v>
      </c>
      <c r="C5301" s="272" t="s">
        <v>532</v>
      </c>
      <c r="D5301" s="272" t="s">
        <v>259</v>
      </c>
      <c r="E5301" s="273">
        <v>33.479999999999997</v>
      </c>
      <c r="F5301" s="272" t="s">
        <v>28269</v>
      </c>
      <c r="G5301" s="272" t="s">
        <v>34862</v>
      </c>
      <c r="H5301" s="272" t="s">
        <v>28268</v>
      </c>
    </row>
    <row r="5302" spans="1:8" s="271" customFormat="1">
      <c r="A5302" s="265" t="str">
        <f t="shared" si="82"/>
        <v>IUIE016</v>
      </c>
      <c r="B5302" s="272" t="s">
        <v>533</v>
      </c>
      <c r="C5302" s="272" t="s">
        <v>534</v>
      </c>
      <c r="D5302" s="272" t="s">
        <v>259</v>
      </c>
      <c r="E5302" s="273">
        <v>64.06</v>
      </c>
      <c r="F5302" s="272" t="s">
        <v>28269</v>
      </c>
      <c r="G5302" s="272" t="s">
        <v>34862</v>
      </c>
      <c r="H5302" s="272" t="s">
        <v>28268</v>
      </c>
    </row>
    <row r="5303" spans="1:8" s="271" customFormat="1">
      <c r="A5303" s="265" t="str">
        <f t="shared" si="82"/>
        <v>IUIE102</v>
      </c>
      <c r="B5303" s="269" t="s">
        <v>8477</v>
      </c>
      <c r="C5303" s="269" t="s">
        <v>8478</v>
      </c>
      <c r="D5303" s="269" t="s">
        <v>259</v>
      </c>
      <c r="E5303" s="270">
        <v>72.099999999999994</v>
      </c>
      <c r="F5303" s="269" t="s">
        <v>28269</v>
      </c>
      <c r="G5303" s="269" t="s">
        <v>34862</v>
      </c>
      <c r="H5303" s="269" t="s">
        <v>28268</v>
      </c>
    </row>
    <row r="5304" spans="1:8" s="271" customFormat="1">
      <c r="A5304" s="265" t="str">
        <f t="shared" si="82"/>
        <v>IUIE105</v>
      </c>
      <c r="B5304" s="269" t="s">
        <v>535</v>
      </c>
      <c r="C5304" s="269" t="s">
        <v>536</v>
      </c>
      <c r="D5304" s="269" t="s">
        <v>259</v>
      </c>
      <c r="E5304" s="270">
        <v>74.599999999999994</v>
      </c>
      <c r="F5304" s="269" t="s">
        <v>28269</v>
      </c>
      <c r="G5304" s="269" t="s">
        <v>34862</v>
      </c>
      <c r="H5304" s="269" t="s">
        <v>28268</v>
      </c>
    </row>
    <row r="5305" spans="1:8" s="271" customFormat="1">
      <c r="A5305" s="265" t="str">
        <f t="shared" si="82"/>
        <v>IUIE107</v>
      </c>
      <c r="B5305" s="269" t="s">
        <v>537</v>
      </c>
      <c r="C5305" s="269" t="s">
        <v>538</v>
      </c>
      <c r="D5305" s="269" t="s">
        <v>259</v>
      </c>
      <c r="E5305" s="270">
        <v>6.01</v>
      </c>
      <c r="F5305" s="269" t="s">
        <v>28269</v>
      </c>
      <c r="G5305" s="269" t="s">
        <v>34862</v>
      </c>
      <c r="H5305" s="269" t="s">
        <v>28268</v>
      </c>
    </row>
    <row r="5306" spans="1:8" s="271" customFormat="1">
      <c r="A5306" s="265" t="str">
        <f t="shared" si="82"/>
        <v>IUIE149</v>
      </c>
      <c r="B5306" s="272" t="s">
        <v>539</v>
      </c>
      <c r="C5306" s="272" t="s">
        <v>540</v>
      </c>
      <c r="D5306" s="272" t="s">
        <v>259</v>
      </c>
      <c r="E5306" s="273">
        <v>86.5</v>
      </c>
      <c r="F5306" s="272" t="s">
        <v>28269</v>
      </c>
      <c r="G5306" s="272" t="s">
        <v>34862</v>
      </c>
      <c r="H5306" s="272" t="s">
        <v>28268</v>
      </c>
    </row>
    <row r="5307" spans="1:8" s="271" customFormat="1">
      <c r="A5307" s="265" t="str">
        <f t="shared" si="82"/>
        <v>IUIE336</v>
      </c>
      <c r="B5307" s="269" t="s">
        <v>541</v>
      </c>
      <c r="C5307" s="269" t="s">
        <v>542</v>
      </c>
      <c r="D5307" s="269" t="s">
        <v>259</v>
      </c>
      <c r="E5307" s="270">
        <v>1.58</v>
      </c>
      <c r="F5307" s="269" t="s">
        <v>28269</v>
      </c>
      <c r="G5307" s="269" t="s">
        <v>34862</v>
      </c>
      <c r="H5307" s="269" t="s">
        <v>28268</v>
      </c>
    </row>
    <row r="5308" spans="1:8" s="271" customFormat="1">
      <c r="A5308" s="265" t="str">
        <f t="shared" si="82"/>
        <v>IUIE402</v>
      </c>
      <c r="B5308" s="272" t="s">
        <v>543</v>
      </c>
      <c r="C5308" s="272" t="s">
        <v>544</v>
      </c>
      <c r="D5308" s="272" t="s">
        <v>259</v>
      </c>
      <c r="E5308" s="273">
        <v>60.64</v>
      </c>
      <c r="F5308" s="272" t="s">
        <v>28269</v>
      </c>
      <c r="G5308" s="272" t="s">
        <v>34862</v>
      </c>
      <c r="H5308" s="272" t="s">
        <v>28268</v>
      </c>
    </row>
    <row r="5309" spans="1:8" s="274" customFormat="1">
      <c r="A5309" s="265" t="str">
        <f t="shared" si="82"/>
        <v>IUIE404</v>
      </c>
      <c r="B5309" s="272" t="s">
        <v>545</v>
      </c>
      <c r="C5309" s="272" t="s">
        <v>546</v>
      </c>
      <c r="D5309" s="272" t="s">
        <v>259</v>
      </c>
      <c r="E5309" s="273">
        <v>62.59</v>
      </c>
      <c r="F5309" s="272" t="s">
        <v>28269</v>
      </c>
      <c r="G5309" s="272" t="s">
        <v>34862</v>
      </c>
      <c r="H5309" s="272" t="s">
        <v>28268</v>
      </c>
    </row>
    <row r="5310" spans="1:8" s="274" customFormat="1">
      <c r="A5310" s="265" t="str">
        <f t="shared" si="82"/>
        <v>IUIE408</v>
      </c>
      <c r="B5310" s="272" t="s">
        <v>547</v>
      </c>
      <c r="C5310" s="272" t="s">
        <v>548</v>
      </c>
      <c r="D5310" s="272" t="s">
        <v>259</v>
      </c>
      <c r="E5310" s="273">
        <v>46.74</v>
      </c>
      <c r="F5310" s="272" t="s">
        <v>28269</v>
      </c>
      <c r="G5310" s="272" t="s">
        <v>34862</v>
      </c>
      <c r="H5310" s="272" t="s">
        <v>28268</v>
      </c>
    </row>
    <row r="5311" spans="1:8" s="271" customFormat="1">
      <c r="A5311" s="265" t="str">
        <f t="shared" si="82"/>
        <v>IUIE416</v>
      </c>
      <c r="B5311" s="272" t="s">
        <v>549</v>
      </c>
      <c r="C5311" s="272" t="s">
        <v>550</v>
      </c>
      <c r="D5311" s="272" t="s">
        <v>259</v>
      </c>
      <c r="E5311" s="273">
        <v>43.26</v>
      </c>
      <c r="F5311" s="272" t="s">
        <v>28269</v>
      </c>
      <c r="G5311" s="272" t="s">
        <v>34862</v>
      </c>
      <c r="H5311" s="272" t="s">
        <v>28268</v>
      </c>
    </row>
    <row r="5312" spans="1:8" s="271" customFormat="1">
      <c r="A5312" s="265" t="str">
        <f t="shared" si="82"/>
        <v>IUIE434</v>
      </c>
      <c r="B5312" s="272" t="s">
        <v>551</v>
      </c>
      <c r="C5312" s="272" t="s">
        <v>552</v>
      </c>
      <c r="D5312" s="272" t="s">
        <v>259</v>
      </c>
      <c r="E5312" s="273">
        <v>110.14</v>
      </c>
      <c r="F5312" s="272" t="s">
        <v>28269</v>
      </c>
      <c r="G5312" s="272" t="s">
        <v>34862</v>
      </c>
      <c r="H5312" s="272" t="s">
        <v>28268</v>
      </c>
    </row>
    <row r="5313" spans="1:8" s="271" customFormat="1">
      <c r="A5313" s="265" t="str">
        <f t="shared" si="82"/>
        <v>IUIE908</v>
      </c>
      <c r="B5313" s="269" t="s">
        <v>553</v>
      </c>
      <c r="C5313" s="269" t="s">
        <v>554</v>
      </c>
      <c r="D5313" s="269" t="s">
        <v>259</v>
      </c>
      <c r="E5313" s="270">
        <v>91.46</v>
      </c>
      <c r="F5313" s="269" t="s">
        <v>28269</v>
      </c>
      <c r="G5313" s="269" t="s">
        <v>34862</v>
      </c>
      <c r="H5313" s="269" t="s">
        <v>28268</v>
      </c>
    </row>
    <row r="5314" spans="1:8" s="271" customFormat="1">
      <c r="A5314" s="265" t="str">
        <f t="shared" si="82"/>
        <v>IUIE917</v>
      </c>
      <c r="B5314" s="269" t="s">
        <v>555</v>
      </c>
      <c r="C5314" s="269" t="s">
        <v>556</v>
      </c>
      <c r="D5314" s="269" t="s">
        <v>259</v>
      </c>
      <c r="E5314" s="270">
        <v>3.59</v>
      </c>
      <c r="F5314" s="269" t="s">
        <v>28269</v>
      </c>
      <c r="G5314" s="269" t="s">
        <v>34862</v>
      </c>
      <c r="H5314" s="269" t="s">
        <v>28268</v>
      </c>
    </row>
    <row r="5315" spans="1:8" s="271" customFormat="1">
      <c r="A5315" s="265" t="str">
        <f t="shared" ref="A5315:A5378" si="83">IF(ISERROR(SEARCH("/",B5315)=6),TRIM(CLEAN(B5315)),IF(SEARCH("/",B5315)=6,IF(LEN(TRIM(CLEAN(B5315)))=7,LEFT(TRIM(CLEAN(B5315)),6)&amp;"00"&amp;RIGHT(TRIM(CLEAN(B5315)),1),LEFT(TRIM(CLEAN(B5315)),6)&amp;"0"&amp;RIGHT(TRIM(CLEAN(B5315)),2)),TRIM(CLEAN(B5315))))</f>
        <v>IUIEL0001</v>
      </c>
      <c r="B5315" s="269" t="s">
        <v>364</v>
      </c>
      <c r="C5315" s="269" t="s">
        <v>365</v>
      </c>
      <c r="D5315" s="269" t="s">
        <v>1</v>
      </c>
      <c r="E5315" s="270">
        <v>403.08</v>
      </c>
      <c r="F5315" s="269" t="s">
        <v>28273</v>
      </c>
      <c r="G5315" s="269" t="s">
        <v>34862</v>
      </c>
      <c r="H5315" s="269" t="s">
        <v>28268</v>
      </c>
    </row>
    <row r="5316" spans="1:8" s="271" customFormat="1">
      <c r="A5316" s="265" t="str">
        <f t="shared" si="83"/>
        <v>IUIEL0002</v>
      </c>
      <c r="B5316" s="269" t="s">
        <v>366</v>
      </c>
      <c r="C5316" s="269" t="s">
        <v>367</v>
      </c>
      <c r="D5316" s="269" t="s">
        <v>1</v>
      </c>
      <c r="E5316" s="270">
        <v>895.76</v>
      </c>
      <c r="F5316" s="269" t="s">
        <v>28273</v>
      </c>
      <c r="G5316" s="269" t="s">
        <v>34862</v>
      </c>
      <c r="H5316" s="269" t="s">
        <v>28268</v>
      </c>
    </row>
    <row r="5317" spans="1:8" s="271" customFormat="1">
      <c r="A5317" s="265" t="str">
        <f t="shared" si="83"/>
        <v>IUIEL0003</v>
      </c>
      <c r="B5317" s="269" t="s">
        <v>8044</v>
      </c>
      <c r="C5317" s="269" t="s">
        <v>8045</v>
      </c>
      <c r="D5317" s="269" t="s">
        <v>1</v>
      </c>
      <c r="E5317" s="270">
        <v>4736.29</v>
      </c>
      <c r="F5317" s="269" t="s">
        <v>28273</v>
      </c>
      <c r="G5317" s="269" t="s">
        <v>34862</v>
      </c>
      <c r="H5317" s="269" t="s">
        <v>28268</v>
      </c>
    </row>
    <row r="5318" spans="1:8" s="271" customFormat="1">
      <c r="A5318" s="265" t="str">
        <f t="shared" si="83"/>
        <v>IUIL00017</v>
      </c>
      <c r="B5318" s="269" t="s">
        <v>368</v>
      </c>
      <c r="C5318" s="269" t="s">
        <v>369</v>
      </c>
      <c r="D5318" s="269" t="s">
        <v>2</v>
      </c>
      <c r="E5318" s="270">
        <v>19.8</v>
      </c>
      <c r="F5318" s="269" t="s">
        <v>28273</v>
      </c>
      <c r="G5318" s="269" t="s">
        <v>34862</v>
      </c>
      <c r="H5318" s="269" t="s">
        <v>28268</v>
      </c>
    </row>
    <row r="5319" spans="1:8" s="271" customFormat="1">
      <c r="A5319" s="265" t="str">
        <f t="shared" si="83"/>
        <v>IUIL00018</v>
      </c>
      <c r="B5319" s="269" t="s">
        <v>370</v>
      </c>
      <c r="C5319" s="269" t="s">
        <v>371</v>
      </c>
      <c r="D5319" s="269" t="s">
        <v>257</v>
      </c>
      <c r="E5319" s="270">
        <v>0.38</v>
      </c>
      <c r="F5319" s="269" t="s">
        <v>28273</v>
      </c>
      <c r="G5319" s="269" t="s">
        <v>34862</v>
      </c>
      <c r="H5319" s="269" t="s">
        <v>28268</v>
      </c>
    </row>
    <row r="5320" spans="1:8" s="271" customFormat="1">
      <c r="A5320" s="265" t="str">
        <f t="shared" si="83"/>
        <v>IUIL001</v>
      </c>
      <c r="B5320" s="269" t="s">
        <v>372</v>
      </c>
      <c r="C5320" s="269" t="s">
        <v>373</v>
      </c>
      <c r="D5320" s="269" t="s">
        <v>1</v>
      </c>
      <c r="E5320" s="270">
        <v>895.76</v>
      </c>
      <c r="F5320" s="269" t="s">
        <v>28273</v>
      </c>
      <c r="G5320" s="269" t="s">
        <v>34862</v>
      </c>
      <c r="H5320" s="269" t="s">
        <v>28268</v>
      </c>
    </row>
    <row r="5321" spans="1:8" s="271" customFormat="1">
      <c r="A5321" s="265" t="str">
        <f t="shared" si="83"/>
        <v>IUIL002</v>
      </c>
      <c r="B5321" s="269" t="s">
        <v>374</v>
      </c>
      <c r="C5321" s="269" t="s">
        <v>375</v>
      </c>
      <c r="D5321" s="269" t="s">
        <v>1</v>
      </c>
      <c r="E5321" s="270">
        <v>426.33</v>
      </c>
      <c r="F5321" s="269" t="s">
        <v>28273</v>
      </c>
      <c r="G5321" s="269" t="s">
        <v>34862</v>
      </c>
      <c r="H5321" s="269" t="s">
        <v>28268</v>
      </c>
    </row>
    <row r="5322" spans="1:8" s="271" customFormat="1">
      <c r="A5322" s="265" t="str">
        <f t="shared" si="83"/>
        <v>IUIL003</v>
      </c>
      <c r="B5322" s="269" t="s">
        <v>376</v>
      </c>
      <c r="C5322" s="269" t="s">
        <v>377</v>
      </c>
      <c r="D5322" s="269" t="s">
        <v>1</v>
      </c>
      <c r="E5322" s="270">
        <v>49.33</v>
      </c>
      <c r="F5322" s="269" t="s">
        <v>28273</v>
      </c>
      <c r="G5322" s="269" t="s">
        <v>34862</v>
      </c>
      <c r="H5322" s="269" t="s">
        <v>28268</v>
      </c>
    </row>
    <row r="5323" spans="1:8" s="271" customFormat="1">
      <c r="A5323" s="265" t="str">
        <f t="shared" si="83"/>
        <v>IUIL004</v>
      </c>
      <c r="B5323" s="269" t="s">
        <v>378</v>
      </c>
      <c r="C5323" s="269" t="s">
        <v>379</v>
      </c>
      <c r="D5323" s="269" t="s">
        <v>1</v>
      </c>
      <c r="E5323" s="270">
        <v>73.38</v>
      </c>
      <c r="F5323" s="269" t="s">
        <v>28273</v>
      </c>
      <c r="G5323" s="269" t="s">
        <v>34862</v>
      </c>
      <c r="H5323" s="269" t="s">
        <v>28268</v>
      </c>
    </row>
    <row r="5324" spans="1:8" s="271" customFormat="1">
      <c r="A5324" s="265" t="str">
        <f t="shared" si="83"/>
        <v>IUIL005</v>
      </c>
      <c r="B5324" s="269" t="s">
        <v>380</v>
      </c>
      <c r="C5324" s="269" t="s">
        <v>381</v>
      </c>
      <c r="D5324" s="269" t="s">
        <v>1</v>
      </c>
      <c r="E5324" s="270">
        <v>61.35</v>
      </c>
      <c r="F5324" s="269" t="s">
        <v>28273</v>
      </c>
      <c r="G5324" s="269" t="s">
        <v>34862</v>
      </c>
      <c r="H5324" s="269" t="s">
        <v>28268</v>
      </c>
    </row>
    <row r="5325" spans="1:8" s="271" customFormat="1">
      <c r="A5325" s="265" t="str">
        <f t="shared" si="83"/>
        <v>IUIL006</v>
      </c>
      <c r="B5325" s="269" t="s">
        <v>382</v>
      </c>
      <c r="C5325" s="269" t="s">
        <v>383</v>
      </c>
      <c r="D5325" s="269" t="s">
        <v>1</v>
      </c>
      <c r="E5325" s="270">
        <v>48.28</v>
      </c>
      <c r="F5325" s="269" t="s">
        <v>28273</v>
      </c>
      <c r="G5325" s="269" t="s">
        <v>34862</v>
      </c>
      <c r="H5325" s="269" t="s">
        <v>28268</v>
      </c>
    </row>
    <row r="5326" spans="1:8" s="271" customFormat="1">
      <c r="A5326" s="265" t="str">
        <f t="shared" si="83"/>
        <v>IUIL007</v>
      </c>
      <c r="B5326" s="269" t="s">
        <v>384</v>
      </c>
      <c r="C5326" s="269" t="s">
        <v>385</v>
      </c>
      <c r="D5326" s="269" t="s">
        <v>386</v>
      </c>
      <c r="E5326" s="270">
        <v>52.45</v>
      </c>
      <c r="F5326" s="269" t="s">
        <v>28273</v>
      </c>
      <c r="G5326" s="269" t="s">
        <v>34862</v>
      </c>
      <c r="H5326" s="269" t="s">
        <v>28268</v>
      </c>
    </row>
    <row r="5327" spans="1:8" s="271" customFormat="1">
      <c r="A5327" s="265" t="str">
        <f t="shared" si="83"/>
        <v>IUIL008</v>
      </c>
      <c r="B5327" s="269" t="s">
        <v>387</v>
      </c>
      <c r="C5327" s="269" t="s">
        <v>388</v>
      </c>
      <c r="D5327" s="269" t="s">
        <v>386</v>
      </c>
      <c r="E5327" s="270">
        <v>42</v>
      </c>
      <c r="F5327" s="269" t="s">
        <v>28273</v>
      </c>
      <c r="G5327" s="269" t="s">
        <v>34862</v>
      </c>
      <c r="H5327" s="269" t="s">
        <v>28268</v>
      </c>
    </row>
    <row r="5328" spans="1:8" s="271" customFormat="1">
      <c r="A5328" s="265" t="str">
        <f t="shared" si="83"/>
        <v>IUIL009</v>
      </c>
      <c r="B5328" s="269" t="s">
        <v>389</v>
      </c>
      <c r="C5328" s="269" t="s">
        <v>390</v>
      </c>
      <c r="D5328" s="269" t="s">
        <v>386</v>
      </c>
      <c r="E5328" s="270">
        <v>53</v>
      </c>
      <c r="F5328" s="269" t="s">
        <v>28273</v>
      </c>
      <c r="G5328" s="269" t="s">
        <v>34862</v>
      </c>
      <c r="H5328" s="269" t="s">
        <v>28268</v>
      </c>
    </row>
    <row r="5329" spans="1:8" s="271" customFormat="1">
      <c r="A5329" s="265" t="str">
        <f t="shared" si="83"/>
        <v>IUM334</v>
      </c>
      <c r="B5329" s="269" t="s">
        <v>557</v>
      </c>
      <c r="C5329" s="269" t="s">
        <v>558</v>
      </c>
      <c r="D5329" s="269" t="s">
        <v>1</v>
      </c>
      <c r="E5329" s="270">
        <v>0.46</v>
      </c>
      <c r="F5329" s="269" t="s">
        <v>28273</v>
      </c>
      <c r="G5329" s="269" t="s">
        <v>34862</v>
      </c>
      <c r="H5329" s="269" t="s">
        <v>28268</v>
      </c>
    </row>
    <row r="5330" spans="1:8" s="271" customFormat="1">
      <c r="A5330" s="265" t="str">
        <f t="shared" si="83"/>
        <v>IUM335</v>
      </c>
      <c r="B5330" s="269" t="s">
        <v>559</v>
      </c>
      <c r="C5330" s="269" t="s">
        <v>560</v>
      </c>
      <c r="D5330" s="269" t="s">
        <v>1</v>
      </c>
      <c r="E5330" s="270">
        <v>1.08</v>
      </c>
      <c r="F5330" s="269" t="s">
        <v>28273</v>
      </c>
      <c r="G5330" s="269" t="s">
        <v>34862</v>
      </c>
      <c r="H5330" s="269" t="s">
        <v>28268</v>
      </c>
    </row>
    <row r="5331" spans="1:8" s="271" customFormat="1">
      <c r="A5331" s="265" t="str">
        <f t="shared" si="83"/>
        <v>IUM412</v>
      </c>
      <c r="B5331" s="269" t="s">
        <v>8479</v>
      </c>
      <c r="C5331" s="269" t="s">
        <v>8480</v>
      </c>
      <c r="D5331" s="269" t="s">
        <v>2</v>
      </c>
      <c r="E5331" s="270">
        <v>19.23</v>
      </c>
      <c r="F5331" s="269" t="s">
        <v>28273</v>
      </c>
      <c r="G5331" s="269" t="s">
        <v>34862</v>
      </c>
      <c r="H5331" s="269" t="s">
        <v>28268</v>
      </c>
    </row>
    <row r="5332" spans="1:8" s="271" customFormat="1">
      <c r="A5332" s="265" t="str">
        <f t="shared" si="83"/>
        <v>IUM601</v>
      </c>
      <c r="B5332" s="269" t="s">
        <v>561</v>
      </c>
      <c r="C5332" s="269" t="s">
        <v>562</v>
      </c>
      <c r="D5332" s="269" t="s">
        <v>425</v>
      </c>
      <c r="E5332" s="270">
        <v>466.55</v>
      </c>
      <c r="F5332" s="269" t="s">
        <v>28273</v>
      </c>
      <c r="G5332" s="269" t="s">
        <v>34862</v>
      </c>
      <c r="H5332" s="269" t="s">
        <v>28268</v>
      </c>
    </row>
    <row r="5333" spans="1:8" s="271" customFormat="1">
      <c r="A5333" s="265" t="str">
        <f t="shared" si="83"/>
        <v>IUM615</v>
      </c>
      <c r="B5333" s="269" t="s">
        <v>563</v>
      </c>
      <c r="C5333" s="269" t="s">
        <v>564</v>
      </c>
      <c r="D5333" s="269" t="s">
        <v>248</v>
      </c>
      <c r="E5333" s="270">
        <v>8.36</v>
      </c>
      <c r="F5333" s="269" t="s">
        <v>28273</v>
      </c>
      <c r="G5333" s="269" t="s">
        <v>34862</v>
      </c>
      <c r="H5333" s="269" t="s">
        <v>28268</v>
      </c>
    </row>
    <row r="5334" spans="1:8" s="271" customFormat="1">
      <c r="A5334" s="265" t="str">
        <f t="shared" si="83"/>
        <v>IUM616</v>
      </c>
      <c r="B5334" s="269" t="s">
        <v>565</v>
      </c>
      <c r="C5334" s="269" t="s">
        <v>566</v>
      </c>
      <c r="D5334" s="269" t="s">
        <v>248</v>
      </c>
      <c r="E5334" s="270">
        <v>8.36</v>
      </c>
      <c r="F5334" s="269" t="s">
        <v>28273</v>
      </c>
      <c r="G5334" s="269" t="s">
        <v>34862</v>
      </c>
      <c r="H5334" s="269" t="s">
        <v>28268</v>
      </c>
    </row>
    <row r="5335" spans="1:8" s="271" customFormat="1">
      <c r="A5335" s="265" t="str">
        <f t="shared" si="83"/>
        <v>IUM617</v>
      </c>
      <c r="B5335" s="269" t="s">
        <v>567</v>
      </c>
      <c r="C5335" s="269" t="s">
        <v>504</v>
      </c>
      <c r="D5335" s="269" t="s">
        <v>16922</v>
      </c>
      <c r="E5335" s="270">
        <v>317.2</v>
      </c>
      <c r="F5335" s="269" t="s">
        <v>28273</v>
      </c>
      <c r="G5335" s="269" t="s">
        <v>34862</v>
      </c>
      <c r="H5335" s="269" t="s">
        <v>28268</v>
      </c>
    </row>
    <row r="5336" spans="1:8" s="271" customFormat="1">
      <c r="A5336" s="265" t="str">
        <f t="shared" si="83"/>
        <v>IUM624</v>
      </c>
      <c r="B5336" s="269" t="s">
        <v>568</v>
      </c>
      <c r="C5336" s="269" t="s">
        <v>569</v>
      </c>
      <c r="D5336" s="269" t="s">
        <v>425</v>
      </c>
      <c r="E5336" s="270">
        <v>411.84</v>
      </c>
      <c r="F5336" s="269" t="s">
        <v>28273</v>
      </c>
      <c r="G5336" s="269" t="s">
        <v>34862</v>
      </c>
      <c r="H5336" s="269" t="s">
        <v>28268</v>
      </c>
    </row>
    <row r="5337" spans="1:8" s="271" customFormat="1">
      <c r="A5337" s="265" t="str">
        <f t="shared" si="83"/>
        <v>IUM949</v>
      </c>
      <c r="B5337" s="269" t="s">
        <v>8481</v>
      </c>
      <c r="C5337" s="269" t="s">
        <v>8482</v>
      </c>
      <c r="D5337" s="269" t="s">
        <v>1</v>
      </c>
      <c r="E5337" s="270">
        <v>543.58000000000004</v>
      </c>
      <c r="F5337" s="269" t="s">
        <v>28273</v>
      </c>
      <c r="G5337" s="269" t="s">
        <v>34862</v>
      </c>
      <c r="H5337" s="269" t="s">
        <v>28268</v>
      </c>
    </row>
    <row r="5338" spans="1:8" s="271" customFormat="1">
      <c r="A5338" s="265" t="str">
        <f t="shared" si="83"/>
        <v>IUM970</v>
      </c>
      <c r="B5338" s="269" t="s">
        <v>570</v>
      </c>
      <c r="C5338" s="269" t="s">
        <v>571</v>
      </c>
      <c r="D5338" s="269" t="s">
        <v>3</v>
      </c>
      <c r="E5338" s="270">
        <v>336.73</v>
      </c>
      <c r="F5338" s="269" t="s">
        <v>28273</v>
      </c>
      <c r="G5338" s="269" t="s">
        <v>34862</v>
      </c>
      <c r="H5338" s="269" t="s">
        <v>28268</v>
      </c>
    </row>
    <row r="5339" spans="1:8" s="271" customFormat="1">
      <c r="A5339" s="265" t="str">
        <f t="shared" si="83"/>
        <v>IUMA0001</v>
      </c>
      <c r="B5339" s="269" t="s">
        <v>391</v>
      </c>
      <c r="C5339" s="269" t="s">
        <v>392</v>
      </c>
      <c r="D5339" s="269" t="s">
        <v>393</v>
      </c>
      <c r="E5339" s="270">
        <v>26.32</v>
      </c>
      <c r="F5339" s="269" t="s">
        <v>28273</v>
      </c>
      <c r="G5339" s="269" t="s">
        <v>34862</v>
      </c>
      <c r="H5339" s="269" t="s">
        <v>28268</v>
      </c>
    </row>
    <row r="5340" spans="1:8" s="271" customFormat="1">
      <c r="A5340" s="265" t="str">
        <f t="shared" si="83"/>
        <v>IUMA0002</v>
      </c>
      <c r="B5340" s="269" t="s">
        <v>394</v>
      </c>
      <c r="C5340" s="269" t="s">
        <v>395</v>
      </c>
      <c r="D5340" s="269" t="s">
        <v>3</v>
      </c>
      <c r="E5340" s="270">
        <v>102.96</v>
      </c>
      <c r="F5340" s="269" t="s">
        <v>28273</v>
      </c>
      <c r="G5340" s="269" t="s">
        <v>34862</v>
      </c>
      <c r="H5340" s="269" t="s">
        <v>28268</v>
      </c>
    </row>
    <row r="5341" spans="1:8" s="271" customFormat="1">
      <c r="A5341" s="265" t="str">
        <f t="shared" si="83"/>
        <v>IUMA0003</v>
      </c>
      <c r="B5341" s="269" t="s">
        <v>8046</v>
      </c>
      <c r="C5341" s="269" t="s">
        <v>8047</v>
      </c>
      <c r="D5341" s="269" t="s">
        <v>248</v>
      </c>
      <c r="E5341" s="270">
        <v>31.9</v>
      </c>
      <c r="F5341" s="269" t="s">
        <v>28273</v>
      </c>
      <c r="G5341" s="269" t="s">
        <v>34862</v>
      </c>
      <c r="H5341" s="269" t="s">
        <v>28268</v>
      </c>
    </row>
    <row r="5342" spans="1:8" s="271" customFormat="1">
      <c r="A5342" s="265" t="str">
        <f t="shared" si="83"/>
        <v>IUMA0005</v>
      </c>
      <c r="B5342" s="269" t="s">
        <v>396</v>
      </c>
      <c r="C5342" s="269" t="s">
        <v>397</v>
      </c>
      <c r="D5342" s="269" t="s">
        <v>1</v>
      </c>
      <c r="E5342" s="270">
        <v>4196.42</v>
      </c>
      <c r="F5342" s="269" t="s">
        <v>28273</v>
      </c>
      <c r="G5342" s="269" t="s">
        <v>34862</v>
      </c>
      <c r="H5342" s="269" t="s">
        <v>28268</v>
      </c>
    </row>
    <row r="5343" spans="1:8" s="271" customFormat="1">
      <c r="A5343" s="265" t="str">
        <f t="shared" si="83"/>
        <v>IUP0001</v>
      </c>
      <c r="B5343" s="269" t="s">
        <v>398</v>
      </c>
      <c r="C5343" s="269" t="s">
        <v>399</v>
      </c>
      <c r="D5343" s="269" t="s">
        <v>400</v>
      </c>
      <c r="E5343" s="270">
        <v>6047</v>
      </c>
      <c r="F5343" s="269" t="s">
        <v>28273</v>
      </c>
      <c r="G5343" s="269" t="s">
        <v>34862</v>
      </c>
      <c r="H5343" s="269" t="s">
        <v>28268</v>
      </c>
    </row>
    <row r="5344" spans="1:8" s="271" customFormat="1">
      <c r="A5344" s="265" t="str">
        <f t="shared" si="83"/>
        <v>IUP0002</v>
      </c>
      <c r="B5344" s="269" t="s">
        <v>401</v>
      </c>
      <c r="C5344" s="269" t="s">
        <v>402</v>
      </c>
      <c r="D5344" s="269" t="s">
        <v>248</v>
      </c>
      <c r="E5344" s="270">
        <v>13.76</v>
      </c>
      <c r="F5344" s="269" t="s">
        <v>28273</v>
      </c>
      <c r="G5344" s="269" t="s">
        <v>34862</v>
      </c>
      <c r="H5344" s="269" t="s">
        <v>28268</v>
      </c>
    </row>
    <row r="5345" spans="1:8" s="271" customFormat="1">
      <c r="A5345" s="265" t="str">
        <f t="shared" si="83"/>
        <v>IUP0003</v>
      </c>
      <c r="B5345" s="269" t="s">
        <v>403</v>
      </c>
      <c r="C5345" s="269" t="s">
        <v>404</v>
      </c>
      <c r="D5345" s="269" t="s">
        <v>248</v>
      </c>
      <c r="E5345" s="270">
        <v>15.55</v>
      </c>
      <c r="F5345" s="269" t="s">
        <v>28273</v>
      </c>
      <c r="G5345" s="269" t="s">
        <v>34862</v>
      </c>
      <c r="H5345" s="269" t="s">
        <v>28268</v>
      </c>
    </row>
    <row r="5346" spans="1:8" s="271" customFormat="1">
      <c r="A5346" s="265" t="str">
        <f t="shared" si="83"/>
        <v>IUP0004</v>
      </c>
      <c r="B5346" s="269" t="s">
        <v>405</v>
      </c>
      <c r="C5346" s="269" t="s">
        <v>406</v>
      </c>
      <c r="D5346" s="269" t="s">
        <v>2</v>
      </c>
      <c r="E5346" s="270">
        <v>3.51</v>
      </c>
      <c r="F5346" s="269" t="s">
        <v>28273</v>
      </c>
      <c r="G5346" s="269" t="s">
        <v>34862</v>
      </c>
      <c r="H5346" s="269" t="s">
        <v>28268</v>
      </c>
    </row>
    <row r="5347" spans="1:8" s="271" customFormat="1">
      <c r="A5347" s="265" t="str">
        <f t="shared" si="83"/>
        <v>IUP0005</v>
      </c>
      <c r="B5347" s="269" t="s">
        <v>407</v>
      </c>
      <c r="C5347" s="269" t="s">
        <v>408</v>
      </c>
      <c r="D5347" s="269" t="s">
        <v>393</v>
      </c>
      <c r="E5347" s="270">
        <v>11.46</v>
      </c>
      <c r="F5347" s="269" t="s">
        <v>28273</v>
      </c>
      <c r="G5347" s="269" t="s">
        <v>34862</v>
      </c>
      <c r="H5347" s="269" t="s">
        <v>28268</v>
      </c>
    </row>
    <row r="5348" spans="1:8" s="271" customFormat="1">
      <c r="A5348" s="265" t="str">
        <f t="shared" si="83"/>
        <v>IUP0006</v>
      </c>
      <c r="B5348" s="269" t="s">
        <v>409</v>
      </c>
      <c r="C5348" s="269" t="s">
        <v>410</v>
      </c>
      <c r="D5348" s="269" t="s">
        <v>248</v>
      </c>
      <c r="E5348" s="270">
        <v>12.68</v>
      </c>
      <c r="F5348" s="269" t="s">
        <v>28273</v>
      </c>
      <c r="G5348" s="269" t="s">
        <v>34862</v>
      </c>
      <c r="H5348" s="269" t="s">
        <v>28268</v>
      </c>
    </row>
    <row r="5349" spans="1:8" s="271" customFormat="1">
      <c r="A5349" s="265" t="str">
        <f t="shared" si="83"/>
        <v>IUP0007</v>
      </c>
      <c r="B5349" s="269" t="s">
        <v>411</v>
      </c>
      <c r="C5349" s="269" t="s">
        <v>412</v>
      </c>
      <c r="D5349" s="269" t="s">
        <v>400</v>
      </c>
      <c r="E5349" s="270">
        <v>4585</v>
      </c>
      <c r="F5349" s="269" t="s">
        <v>28273</v>
      </c>
      <c r="G5349" s="269" t="s">
        <v>34862</v>
      </c>
      <c r="H5349" s="269" t="s">
        <v>28268</v>
      </c>
    </row>
    <row r="5350" spans="1:8" s="271" customFormat="1">
      <c r="A5350" s="265" t="str">
        <f t="shared" si="83"/>
        <v>IUP0008</v>
      </c>
      <c r="B5350" s="269" t="s">
        <v>413</v>
      </c>
      <c r="C5350" s="269" t="s">
        <v>572</v>
      </c>
      <c r="D5350" s="269" t="s">
        <v>400</v>
      </c>
      <c r="E5350" s="270">
        <v>5054</v>
      </c>
      <c r="F5350" s="269" t="s">
        <v>28273</v>
      </c>
      <c r="G5350" s="269" t="s">
        <v>34862</v>
      </c>
      <c r="H5350" s="269" t="s">
        <v>28268</v>
      </c>
    </row>
    <row r="5351" spans="1:8" s="271" customFormat="1">
      <c r="A5351" s="265" t="str">
        <f t="shared" si="83"/>
        <v>IUP0009</v>
      </c>
      <c r="B5351" s="269" t="s">
        <v>415</v>
      </c>
      <c r="C5351" s="269" t="s">
        <v>416</v>
      </c>
      <c r="D5351" s="269" t="s">
        <v>400</v>
      </c>
      <c r="E5351" s="270">
        <v>4736</v>
      </c>
      <c r="F5351" s="269" t="s">
        <v>28273</v>
      </c>
      <c r="G5351" s="269" t="s">
        <v>34862</v>
      </c>
      <c r="H5351" s="269" t="s">
        <v>28268</v>
      </c>
    </row>
    <row r="5352" spans="1:8" s="271" customFormat="1">
      <c r="A5352" s="265" t="str">
        <f t="shared" si="83"/>
        <v>IUP0010</v>
      </c>
      <c r="B5352" s="269" t="s">
        <v>8048</v>
      </c>
      <c r="C5352" s="269" t="s">
        <v>8049</v>
      </c>
      <c r="D5352" s="269" t="s">
        <v>1</v>
      </c>
      <c r="E5352" s="270">
        <v>47.3</v>
      </c>
      <c r="F5352" s="269" t="s">
        <v>28273</v>
      </c>
      <c r="G5352" s="269" t="s">
        <v>34862</v>
      </c>
      <c r="H5352" s="269" t="s">
        <v>28268</v>
      </c>
    </row>
    <row r="5353" spans="1:8" s="271" customFormat="1">
      <c r="A5353" s="265" t="str">
        <f t="shared" si="83"/>
        <v>IUP0011</v>
      </c>
      <c r="B5353" s="269" t="s">
        <v>8050</v>
      </c>
      <c r="C5353" s="269" t="s">
        <v>8051</v>
      </c>
      <c r="D5353" s="269" t="s">
        <v>1</v>
      </c>
      <c r="E5353" s="270">
        <v>347.53</v>
      </c>
      <c r="F5353" s="269" t="s">
        <v>28273</v>
      </c>
      <c r="G5353" s="269" t="s">
        <v>34862</v>
      </c>
      <c r="H5353" s="269" t="s">
        <v>28268</v>
      </c>
    </row>
    <row r="5354" spans="1:8" s="271" customFormat="1">
      <c r="A5354" s="265" t="str">
        <f t="shared" si="83"/>
        <v>IUP0012</v>
      </c>
      <c r="B5354" s="269" t="s">
        <v>8052</v>
      </c>
      <c r="C5354" s="269" t="s">
        <v>8053</v>
      </c>
      <c r="D5354" s="269" t="s">
        <v>1</v>
      </c>
      <c r="E5354" s="270">
        <v>1551.71</v>
      </c>
      <c r="F5354" s="269" t="s">
        <v>28273</v>
      </c>
      <c r="G5354" s="269" t="s">
        <v>34862</v>
      </c>
      <c r="H5354" s="269" t="s">
        <v>28268</v>
      </c>
    </row>
    <row r="5355" spans="1:8" s="271" customFormat="1">
      <c r="A5355" s="265" t="str">
        <f t="shared" si="83"/>
        <v>IUPE006</v>
      </c>
      <c r="B5355" s="269" t="s">
        <v>573</v>
      </c>
      <c r="C5355" s="269" t="s">
        <v>574</v>
      </c>
      <c r="D5355" s="269" t="s">
        <v>257</v>
      </c>
      <c r="E5355" s="270">
        <v>197.54</v>
      </c>
      <c r="F5355" s="269" t="s">
        <v>28269</v>
      </c>
      <c r="G5355" s="269" t="s">
        <v>34862</v>
      </c>
      <c r="H5355" s="269" t="s">
        <v>28268</v>
      </c>
    </row>
    <row r="5356" spans="1:8" s="271" customFormat="1">
      <c r="A5356" s="265" t="str">
        <f t="shared" si="83"/>
        <v>IUPE007</v>
      </c>
      <c r="B5356" s="272" t="s">
        <v>575</v>
      </c>
      <c r="C5356" s="272" t="s">
        <v>576</v>
      </c>
      <c r="D5356" s="272" t="s">
        <v>257</v>
      </c>
      <c r="E5356" s="273">
        <v>102.68</v>
      </c>
      <c r="F5356" s="272" t="s">
        <v>28269</v>
      </c>
      <c r="G5356" s="272" t="s">
        <v>34862</v>
      </c>
      <c r="H5356" s="272" t="s">
        <v>28268</v>
      </c>
    </row>
    <row r="5357" spans="1:8" s="271" customFormat="1">
      <c r="A5357" s="265" t="str">
        <f t="shared" si="83"/>
        <v>IUPE016</v>
      </c>
      <c r="B5357" s="272" t="s">
        <v>577</v>
      </c>
      <c r="C5357" s="272" t="s">
        <v>578</v>
      </c>
      <c r="D5357" s="272" t="s">
        <v>257</v>
      </c>
      <c r="E5357" s="273">
        <v>137.13</v>
      </c>
      <c r="F5357" s="272" t="s">
        <v>28269</v>
      </c>
      <c r="G5357" s="272" t="s">
        <v>34862</v>
      </c>
      <c r="H5357" s="272" t="s">
        <v>28268</v>
      </c>
    </row>
    <row r="5358" spans="1:8" s="271" customFormat="1">
      <c r="A5358" s="265" t="str">
        <f t="shared" si="83"/>
        <v>IUPE102</v>
      </c>
      <c r="B5358" s="269" t="s">
        <v>579</v>
      </c>
      <c r="C5358" s="269" t="s">
        <v>580</v>
      </c>
      <c r="D5358" s="269" t="s">
        <v>257</v>
      </c>
      <c r="E5358" s="270">
        <v>207.66</v>
      </c>
      <c r="F5358" s="269" t="s">
        <v>28269</v>
      </c>
      <c r="G5358" s="269" t="s">
        <v>34862</v>
      </c>
      <c r="H5358" s="269" t="s">
        <v>28268</v>
      </c>
    </row>
    <row r="5359" spans="1:8" s="271" customFormat="1">
      <c r="A5359" s="265" t="str">
        <f t="shared" si="83"/>
        <v>IUPE105</v>
      </c>
      <c r="B5359" s="269" t="s">
        <v>581</v>
      </c>
      <c r="C5359" s="269" t="s">
        <v>582</v>
      </c>
      <c r="D5359" s="269" t="s">
        <v>257</v>
      </c>
      <c r="E5359" s="270">
        <v>164.5</v>
      </c>
      <c r="F5359" s="269" t="s">
        <v>28269</v>
      </c>
      <c r="G5359" s="269" t="s">
        <v>34862</v>
      </c>
      <c r="H5359" s="269" t="s">
        <v>28268</v>
      </c>
    </row>
    <row r="5360" spans="1:8" s="271" customFormat="1">
      <c r="A5360" s="265" t="str">
        <f t="shared" si="83"/>
        <v>IUPE107</v>
      </c>
      <c r="B5360" s="269" t="s">
        <v>583</v>
      </c>
      <c r="C5360" s="269" t="s">
        <v>584</v>
      </c>
      <c r="D5360" s="269" t="s">
        <v>257</v>
      </c>
      <c r="E5360" s="270">
        <v>9.4</v>
      </c>
      <c r="F5360" s="269" t="s">
        <v>28269</v>
      </c>
      <c r="G5360" s="269" t="s">
        <v>34862</v>
      </c>
      <c r="H5360" s="269" t="s">
        <v>28268</v>
      </c>
    </row>
    <row r="5361" spans="1:8" s="271" customFormat="1">
      <c r="A5361" s="265" t="str">
        <f t="shared" si="83"/>
        <v>IUPE149</v>
      </c>
      <c r="B5361" s="272" t="s">
        <v>8483</v>
      </c>
      <c r="C5361" s="272" t="s">
        <v>8484</v>
      </c>
      <c r="D5361" s="272" t="s">
        <v>257</v>
      </c>
      <c r="E5361" s="273">
        <v>210.59</v>
      </c>
      <c r="F5361" s="272" t="s">
        <v>28269</v>
      </c>
      <c r="G5361" s="272" t="s">
        <v>34862</v>
      </c>
      <c r="H5361" s="272" t="s">
        <v>28268</v>
      </c>
    </row>
    <row r="5362" spans="1:8" s="271" customFormat="1">
      <c r="A5362" s="265" t="str">
        <f t="shared" si="83"/>
        <v>IUPE211</v>
      </c>
      <c r="B5362" s="269" t="s">
        <v>585</v>
      </c>
      <c r="C5362" s="269" t="s">
        <v>586</v>
      </c>
      <c r="D5362" s="269" t="s">
        <v>257</v>
      </c>
      <c r="E5362" s="270">
        <v>0.47</v>
      </c>
      <c r="F5362" s="269" t="s">
        <v>28269</v>
      </c>
      <c r="G5362" s="269" t="s">
        <v>34862</v>
      </c>
      <c r="H5362" s="269" t="s">
        <v>28268</v>
      </c>
    </row>
    <row r="5363" spans="1:8" s="271" customFormat="1">
      <c r="A5363" s="265" t="str">
        <f t="shared" si="83"/>
        <v>IUPE336</v>
      </c>
      <c r="B5363" s="269" t="s">
        <v>587</v>
      </c>
      <c r="C5363" s="269" t="s">
        <v>588</v>
      </c>
      <c r="D5363" s="269" t="s">
        <v>257</v>
      </c>
      <c r="E5363" s="270">
        <v>22.24</v>
      </c>
      <c r="F5363" s="269" t="s">
        <v>28269</v>
      </c>
      <c r="G5363" s="269" t="s">
        <v>34862</v>
      </c>
      <c r="H5363" s="269" t="s">
        <v>28268</v>
      </c>
    </row>
    <row r="5364" spans="1:8" s="271" customFormat="1">
      <c r="A5364" s="265" t="str">
        <f t="shared" si="83"/>
        <v>IUPE402</v>
      </c>
      <c r="B5364" s="272" t="s">
        <v>589</v>
      </c>
      <c r="C5364" s="272" t="s">
        <v>590</v>
      </c>
      <c r="D5364" s="272" t="s">
        <v>257</v>
      </c>
      <c r="E5364" s="273">
        <v>208.53</v>
      </c>
      <c r="F5364" s="272" t="s">
        <v>28269</v>
      </c>
      <c r="G5364" s="272" t="s">
        <v>34862</v>
      </c>
      <c r="H5364" s="272" t="s">
        <v>28268</v>
      </c>
    </row>
    <row r="5365" spans="1:8" s="271" customFormat="1">
      <c r="A5365" s="265" t="str">
        <f t="shared" si="83"/>
        <v>IUPE404</v>
      </c>
      <c r="B5365" s="272" t="s">
        <v>591</v>
      </c>
      <c r="C5365" s="272" t="s">
        <v>592</v>
      </c>
      <c r="D5365" s="272" t="s">
        <v>257</v>
      </c>
      <c r="E5365" s="273">
        <v>212.53</v>
      </c>
      <c r="F5365" s="272" t="s">
        <v>28269</v>
      </c>
      <c r="G5365" s="272" t="s">
        <v>34862</v>
      </c>
      <c r="H5365" s="272" t="s">
        <v>28268</v>
      </c>
    </row>
    <row r="5366" spans="1:8" s="271" customFormat="1">
      <c r="A5366" s="265" t="str">
        <f t="shared" si="83"/>
        <v>IUPE408</v>
      </c>
      <c r="B5366" s="272" t="s">
        <v>593</v>
      </c>
      <c r="C5366" s="272" t="s">
        <v>594</v>
      </c>
      <c r="D5366" s="272" t="s">
        <v>257</v>
      </c>
      <c r="E5366" s="273">
        <v>116.07</v>
      </c>
      <c r="F5366" s="272" t="s">
        <v>28269</v>
      </c>
      <c r="G5366" s="272" t="s">
        <v>34862</v>
      </c>
      <c r="H5366" s="272" t="s">
        <v>28268</v>
      </c>
    </row>
    <row r="5367" spans="1:8" s="271" customFormat="1">
      <c r="A5367" s="265" t="str">
        <f t="shared" si="83"/>
        <v>IUPE416</v>
      </c>
      <c r="B5367" s="269" t="s">
        <v>595</v>
      </c>
      <c r="C5367" s="269" t="s">
        <v>596</v>
      </c>
      <c r="D5367" s="269" t="s">
        <v>257</v>
      </c>
      <c r="E5367" s="270">
        <v>90.42</v>
      </c>
      <c r="F5367" s="269" t="s">
        <v>28269</v>
      </c>
      <c r="G5367" s="269" t="s">
        <v>34862</v>
      </c>
      <c r="H5367" s="269" t="s">
        <v>28268</v>
      </c>
    </row>
    <row r="5368" spans="1:8" s="271" customFormat="1">
      <c r="A5368" s="265" t="str">
        <f t="shared" si="83"/>
        <v>IUPE434</v>
      </c>
      <c r="B5368" s="272" t="s">
        <v>597</v>
      </c>
      <c r="C5368" s="272" t="s">
        <v>598</v>
      </c>
      <c r="D5368" s="272" t="s">
        <v>257</v>
      </c>
      <c r="E5368" s="273">
        <v>261.12</v>
      </c>
      <c r="F5368" s="272" t="s">
        <v>28269</v>
      </c>
      <c r="G5368" s="272" t="s">
        <v>34862</v>
      </c>
      <c r="H5368" s="272" t="s">
        <v>28268</v>
      </c>
    </row>
    <row r="5369" spans="1:8" s="271" customFormat="1">
      <c r="A5369" s="265" t="str">
        <f t="shared" si="83"/>
        <v>IUPE908</v>
      </c>
      <c r="B5369" s="269" t="s">
        <v>599</v>
      </c>
      <c r="C5369" s="269" t="s">
        <v>600</v>
      </c>
      <c r="D5369" s="269" t="s">
        <v>257</v>
      </c>
      <c r="E5369" s="270">
        <v>163.47999999999999</v>
      </c>
      <c r="F5369" s="269" t="s">
        <v>28269</v>
      </c>
      <c r="G5369" s="269" t="s">
        <v>34862</v>
      </c>
      <c r="H5369" s="269" t="s">
        <v>28268</v>
      </c>
    </row>
    <row r="5370" spans="1:8" s="271" customFormat="1">
      <c r="A5370" s="265" t="str">
        <f t="shared" si="83"/>
        <v>IUPE917</v>
      </c>
      <c r="B5370" s="269" t="s">
        <v>601</v>
      </c>
      <c r="C5370" s="269" t="s">
        <v>602</v>
      </c>
      <c r="D5370" s="269" t="s">
        <v>257</v>
      </c>
      <c r="E5370" s="270">
        <v>5.7</v>
      </c>
      <c r="F5370" s="269" t="s">
        <v>28269</v>
      </c>
      <c r="G5370" s="269" t="s">
        <v>34862</v>
      </c>
      <c r="H5370" s="269" t="s">
        <v>28268</v>
      </c>
    </row>
    <row r="5371" spans="1:8" s="271" customFormat="1">
      <c r="A5371" s="265" t="str">
        <f t="shared" si="83"/>
        <v>IUPE919</v>
      </c>
      <c r="B5371" s="269" t="s">
        <v>603</v>
      </c>
      <c r="C5371" s="269" t="s">
        <v>17479</v>
      </c>
      <c r="D5371" s="269" t="s">
        <v>257</v>
      </c>
      <c r="E5371" s="270">
        <v>0</v>
      </c>
      <c r="F5371" s="269" t="s">
        <v>28269</v>
      </c>
      <c r="G5371" s="269" t="s">
        <v>34862</v>
      </c>
      <c r="H5371" s="269" t="s">
        <v>28268</v>
      </c>
    </row>
    <row r="5372" spans="1:8" s="271" customFormat="1">
      <c r="A5372" s="265" t="str">
        <f t="shared" si="83"/>
        <v>IUPE920</v>
      </c>
      <c r="B5372" s="269" t="s">
        <v>604</v>
      </c>
      <c r="C5372" s="269" t="s">
        <v>605</v>
      </c>
      <c r="D5372" s="269" t="s">
        <v>257</v>
      </c>
      <c r="E5372" s="270">
        <v>226.91</v>
      </c>
      <c r="F5372" s="269" t="s">
        <v>28269</v>
      </c>
      <c r="G5372" s="269" t="s">
        <v>34862</v>
      </c>
      <c r="H5372" s="269" t="s">
        <v>28268</v>
      </c>
    </row>
    <row r="5373" spans="1:8" s="271" customFormat="1">
      <c r="A5373" s="265" t="str">
        <f t="shared" si="83"/>
        <v>IUPE925</v>
      </c>
      <c r="B5373" s="269" t="s">
        <v>606</v>
      </c>
      <c r="C5373" s="272" t="s">
        <v>34977</v>
      </c>
      <c r="D5373" s="269" t="s">
        <v>257</v>
      </c>
      <c r="E5373" s="270">
        <v>448.65</v>
      </c>
      <c r="F5373" s="269" t="s">
        <v>28269</v>
      </c>
      <c r="G5373" s="269" t="s">
        <v>34862</v>
      </c>
      <c r="H5373" s="269" t="s">
        <v>28268</v>
      </c>
    </row>
    <row r="5374" spans="1:8" s="271" customFormat="1">
      <c r="A5374" s="265" t="str">
        <f t="shared" si="83"/>
        <v>IUS001</v>
      </c>
      <c r="B5374" s="269" t="s">
        <v>417</v>
      </c>
      <c r="C5374" s="269" t="s">
        <v>418</v>
      </c>
      <c r="D5374" s="269" t="s">
        <v>1</v>
      </c>
      <c r="E5374" s="270">
        <v>38.28</v>
      </c>
      <c r="F5374" s="269" t="s">
        <v>28273</v>
      </c>
      <c r="G5374" s="269" t="s">
        <v>34862</v>
      </c>
      <c r="H5374" s="269" t="s">
        <v>28268</v>
      </c>
    </row>
    <row r="5375" spans="1:8" s="271" customFormat="1">
      <c r="A5375" s="265" t="str">
        <f t="shared" si="83"/>
        <v>IUS0010</v>
      </c>
      <c r="B5375" s="269" t="s">
        <v>419</v>
      </c>
      <c r="C5375" s="269" t="s">
        <v>607</v>
      </c>
      <c r="D5375" s="269" t="s">
        <v>1</v>
      </c>
      <c r="E5375" s="270">
        <v>0.53</v>
      </c>
      <c r="F5375" s="269" t="s">
        <v>28273</v>
      </c>
      <c r="G5375" s="269" t="s">
        <v>34862</v>
      </c>
      <c r="H5375" s="269" t="s">
        <v>28268</v>
      </c>
    </row>
    <row r="5376" spans="1:8" s="271" customFormat="1">
      <c r="A5376" s="265" t="str">
        <f t="shared" si="83"/>
        <v>IUS0011</v>
      </c>
      <c r="B5376" s="269" t="s">
        <v>421</v>
      </c>
      <c r="C5376" s="269" t="s">
        <v>608</v>
      </c>
      <c r="D5376" s="269" t="s">
        <v>1</v>
      </c>
      <c r="E5376" s="270">
        <v>244.2</v>
      </c>
      <c r="F5376" s="269" t="s">
        <v>28273</v>
      </c>
      <c r="G5376" s="269" t="s">
        <v>34862</v>
      </c>
      <c r="H5376" s="269" t="s">
        <v>28268</v>
      </c>
    </row>
    <row r="5377" spans="1:8" s="271" customFormat="1">
      <c r="A5377" s="265" t="str">
        <f t="shared" si="83"/>
        <v>IUS0012</v>
      </c>
      <c r="B5377" s="269" t="s">
        <v>423</v>
      </c>
      <c r="C5377" s="269" t="s">
        <v>424</v>
      </c>
      <c r="D5377" s="269" t="s">
        <v>425</v>
      </c>
      <c r="E5377" s="270">
        <v>1496.88</v>
      </c>
      <c r="F5377" s="269" t="s">
        <v>28273</v>
      </c>
      <c r="G5377" s="269" t="s">
        <v>34862</v>
      </c>
      <c r="H5377" s="269" t="s">
        <v>28268</v>
      </c>
    </row>
    <row r="5378" spans="1:8" s="271" customFormat="1">
      <c r="A5378" s="265" t="str">
        <f t="shared" si="83"/>
        <v>IUS0013</v>
      </c>
      <c r="B5378" s="269" t="s">
        <v>426</v>
      </c>
      <c r="C5378" s="269" t="s">
        <v>427</v>
      </c>
      <c r="D5378" s="269" t="s">
        <v>1</v>
      </c>
      <c r="E5378" s="270">
        <v>10.43</v>
      </c>
      <c r="F5378" s="269" t="s">
        <v>28273</v>
      </c>
      <c r="G5378" s="269" t="s">
        <v>34862</v>
      </c>
      <c r="H5378" s="269" t="s">
        <v>28268</v>
      </c>
    </row>
    <row r="5379" spans="1:8" s="271" customFormat="1">
      <c r="A5379" s="265" t="str">
        <f t="shared" ref="A5379:A5442" si="84">IF(ISERROR(SEARCH("/",B5379)=6),TRIM(CLEAN(B5379)),IF(SEARCH("/",B5379)=6,IF(LEN(TRIM(CLEAN(B5379)))=7,LEFT(TRIM(CLEAN(B5379)),6)&amp;"00"&amp;RIGHT(TRIM(CLEAN(B5379)),1),LEFT(TRIM(CLEAN(B5379)),6)&amp;"0"&amp;RIGHT(TRIM(CLEAN(B5379)),2)),TRIM(CLEAN(B5379))))</f>
        <v>IUS0014</v>
      </c>
      <c r="B5379" s="269" t="s">
        <v>428</v>
      </c>
      <c r="C5379" s="269" t="s">
        <v>429</v>
      </c>
      <c r="D5379" s="269" t="s">
        <v>1</v>
      </c>
      <c r="E5379" s="270">
        <v>3036</v>
      </c>
      <c r="F5379" s="269" t="s">
        <v>28273</v>
      </c>
      <c r="G5379" s="269" t="s">
        <v>34862</v>
      </c>
      <c r="H5379" s="269" t="s">
        <v>28268</v>
      </c>
    </row>
    <row r="5380" spans="1:8" s="271" customFormat="1">
      <c r="A5380" s="265" t="str">
        <f t="shared" si="84"/>
        <v>IUS0015</v>
      </c>
      <c r="B5380" s="269" t="s">
        <v>430</v>
      </c>
      <c r="C5380" s="269" t="s">
        <v>431</v>
      </c>
      <c r="D5380" s="269" t="s">
        <v>1</v>
      </c>
      <c r="E5380" s="270">
        <v>2508</v>
      </c>
      <c r="F5380" s="269" t="s">
        <v>28273</v>
      </c>
      <c r="G5380" s="269" t="s">
        <v>34862</v>
      </c>
      <c r="H5380" s="269" t="s">
        <v>28268</v>
      </c>
    </row>
    <row r="5381" spans="1:8" s="271" customFormat="1">
      <c r="A5381" s="265" t="str">
        <f t="shared" si="84"/>
        <v>IUS0016</v>
      </c>
      <c r="B5381" s="269" t="s">
        <v>432</v>
      </c>
      <c r="C5381" s="269" t="s">
        <v>433</v>
      </c>
      <c r="D5381" s="269" t="s">
        <v>1</v>
      </c>
      <c r="E5381" s="270">
        <v>1622.27</v>
      </c>
      <c r="F5381" s="269" t="s">
        <v>28273</v>
      </c>
      <c r="G5381" s="269" t="s">
        <v>34862</v>
      </c>
      <c r="H5381" s="269" t="s">
        <v>28268</v>
      </c>
    </row>
    <row r="5382" spans="1:8" s="271" customFormat="1">
      <c r="A5382" s="265" t="str">
        <f t="shared" si="84"/>
        <v>IUS0017</v>
      </c>
      <c r="B5382" s="269" t="s">
        <v>434</v>
      </c>
      <c r="C5382" s="269" t="s">
        <v>435</v>
      </c>
      <c r="D5382" s="269" t="s">
        <v>2</v>
      </c>
      <c r="E5382" s="270">
        <v>17.690000000000001</v>
      </c>
      <c r="F5382" s="269" t="s">
        <v>28273</v>
      </c>
      <c r="G5382" s="269" t="s">
        <v>34862</v>
      </c>
      <c r="H5382" s="269" t="s">
        <v>28268</v>
      </c>
    </row>
    <row r="5383" spans="1:8" s="271" customFormat="1">
      <c r="A5383" s="265" t="str">
        <f t="shared" si="84"/>
        <v>IUS0018</v>
      </c>
      <c r="B5383" s="269" t="s">
        <v>436</v>
      </c>
      <c r="C5383" s="269" t="s">
        <v>437</v>
      </c>
      <c r="D5383" s="269" t="s">
        <v>1</v>
      </c>
      <c r="E5383" s="270">
        <v>20943.12</v>
      </c>
      <c r="F5383" s="269" t="s">
        <v>28273</v>
      </c>
      <c r="G5383" s="269" t="s">
        <v>34862</v>
      </c>
      <c r="H5383" s="269" t="s">
        <v>28268</v>
      </c>
    </row>
    <row r="5384" spans="1:8" s="271" customFormat="1">
      <c r="A5384" s="265" t="str">
        <f t="shared" si="84"/>
        <v>IUS0019</v>
      </c>
      <c r="B5384" s="269" t="s">
        <v>438</v>
      </c>
      <c r="C5384" s="269" t="s">
        <v>439</v>
      </c>
      <c r="D5384" s="269" t="s">
        <v>1</v>
      </c>
      <c r="E5384" s="270">
        <v>34.979999999999997</v>
      </c>
      <c r="F5384" s="269" t="s">
        <v>28273</v>
      </c>
      <c r="G5384" s="269" t="s">
        <v>34862</v>
      </c>
      <c r="H5384" s="269" t="s">
        <v>28268</v>
      </c>
    </row>
    <row r="5385" spans="1:8" s="271" customFormat="1">
      <c r="A5385" s="265" t="str">
        <f t="shared" si="84"/>
        <v>IUS002</v>
      </c>
      <c r="B5385" s="269" t="s">
        <v>440</v>
      </c>
      <c r="C5385" s="269" t="s">
        <v>441</v>
      </c>
      <c r="D5385" s="269" t="s">
        <v>248</v>
      </c>
      <c r="E5385" s="270">
        <v>30.23</v>
      </c>
      <c r="F5385" s="269" t="s">
        <v>28273</v>
      </c>
      <c r="G5385" s="269" t="s">
        <v>34862</v>
      </c>
      <c r="H5385" s="269" t="s">
        <v>28268</v>
      </c>
    </row>
    <row r="5386" spans="1:8" s="271" customFormat="1">
      <c r="A5386" s="265" t="str">
        <f t="shared" si="84"/>
        <v>IUS0020</v>
      </c>
      <c r="B5386" s="269" t="s">
        <v>442</v>
      </c>
      <c r="C5386" s="269" t="s">
        <v>443</v>
      </c>
      <c r="D5386" s="269" t="s">
        <v>1</v>
      </c>
      <c r="E5386" s="270">
        <v>303.60000000000002</v>
      </c>
      <c r="F5386" s="269" t="s">
        <v>28273</v>
      </c>
      <c r="G5386" s="269" t="s">
        <v>34862</v>
      </c>
      <c r="H5386" s="269" t="s">
        <v>28268</v>
      </c>
    </row>
    <row r="5387" spans="1:8" s="271" customFormat="1">
      <c r="A5387" s="265" t="str">
        <f t="shared" si="84"/>
        <v>IUS0021</v>
      </c>
      <c r="B5387" s="269" t="s">
        <v>444</v>
      </c>
      <c r="C5387" s="269" t="s">
        <v>445</v>
      </c>
      <c r="D5387" s="269" t="s">
        <v>1</v>
      </c>
      <c r="E5387" s="270">
        <v>43.43</v>
      </c>
      <c r="F5387" s="269" t="s">
        <v>28273</v>
      </c>
      <c r="G5387" s="269" t="s">
        <v>34862</v>
      </c>
      <c r="H5387" s="269" t="s">
        <v>28268</v>
      </c>
    </row>
    <row r="5388" spans="1:8" s="271" customFormat="1">
      <c r="A5388" s="265" t="str">
        <f t="shared" si="84"/>
        <v>IUS0022</v>
      </c>
      <c r="B5388" s="269" t="s">
        <v>8054</v>
      </c>
      <c r="C5388" s="269" t="s">
        <v>8055</v>
      </c>
      <c r="D5388" s="269" t="s">
        <v>248</v>
      </c>
      <c r="E5388" s="270">
        <v>30.23</v>
      </c>
      <c r="F5388" s="269" t="s">
        <v>28273</v>
      </c>
      <c r="G5388" s="269" t="s">
        <v>34862</v>
      </c>
      <c r="H5388" s="269" t="s">
        <v>28268</v>
      </c>
    </row>
    <row r="5389" spans="1:8" s="271" customFormat="1">
      <c r="A5389" s="265" t="str">
        <f t="shared" si="84"/>
        <v>IUS003</v>
      </c>
      <c r="B5389" s="269" t="s">
        <v>446</v>
      </c>
      <c r="C5389" s="269" t="s">
        <v>447</v>
      </c>
      <c r="D5389" s="269" t="s">
        <v>1</v>
      </c>
      <c r="E5389" s="270">
        <v>38.28</v>
      </c>
      <c r="F5389" s="269" t="s">
        <v>28273</v>
      </c>
      <c r="G5389" s="269" t="s">
        <v>34862</v>
      </c>
      <c r="H5389" s="269" t="s">
        <v>28268</v>
      </c>
    </row>
    <row r="5390" spans="1:8" s="271" customFormat="1">
      <c r="A5390" s="265" t="str">
        <f t="shared" si="84"/>
        <v>IUS004</v>
      </c>
      <c r="B5390" s="269" t="s">
        <v>448</v>
      </c>
      <c r="C5390" s="269" t="s">
        <v>449</v>
      </c>
      <c r="D5390" s="269" t="s">
        <v>1</v>
      </c>
      <c r="E5390" s="270">
        <v>43.43</v>
      </c>
      <c r="F5390" s="269" t="s">
        <v>28273</v>
      </c>
      <c r="G5390" s="269" t="s">
        <v>34862</v>
      </c>
      <c r="H5390" s="269" t="s">
        <v>28268</v>
      </c>
    </row>
    <row r="5391" spans="1:8" s="271" customFormat="1">
      <c r="A5391" s="265" t="str">
        <f t="shared" si="84"/>
        <v>IUS005</v>
      </c>
      <c r="B5391" s="269" t="s">
        <v>450</v>
      </c>
      <c r="C5391" s="269" t="s">
        <v>441</v>
      </c>
      <c r="D5391" s="269" t="s">
        <v>248</v>
      </c>
      <c r="E5391" s="270">
        <v>30.23</v>
      </c>
      <c r="F5391" s="269" t="s">
        <v>28273</v>
      </c>
      <c r="G5391" s="269" t="s">
        <v>34862</v>
      </c>
      <c r="H5391" s="269" t="s">
        <v>28268</v>
      </c>
    </row>
    <row r="5392" spans="1:8" s="271" customFormat="1">
      <c r="A5392" s="265" t="str">
        <f t="shared" si="84"/>
        <v>IUS006</v>
      </c>
      <c r="B5392" s="269" t="s">
        <v>451</v>
      </c>
      <c r="C5392" s="269" t="s">
        <v>452</v>
      </c>
      <c r="D5392" s="269" t="s">
        <v>425</v>
      </c>
      <c r="E5392" s="270">
        <v>449.15</v>
      </c>
      <c r="F5392" s="269" t="s">
        <v>28273</v>
      </c>
      <c r="G5392" s="269" t="s">
        <v>34862</v>
      </c>
      <c r="H5392" s="269" t="s">
        <v>28268</v>
      </c>
    </row>
    <row r="5393" spans="1:8" s="271" customFormat="1">
      <c r="A5393" s="265" t="str">
        <f t="shared" si="84"/>
        <v>IUS007</v>
      </c>
      <c r="B5393" s="269" t="s">
        <v>453</v>
      </c>
      <c r="C5393" s="269" t="s">
        <v>454</v>
      </c>
      <c r="D5393" s="269" t="s">
        <v>1</v>
      </c>
      <c r="E5393" s="270">
        <v>4105.66</v>
      </c>
      <c r="F5393" s="269" t="s">
        <v>28273</v>
      </c>
      <c r="G5393" s="269" t="s">
        <v>34862</v>
      </c>
      <c r="H5393" s="269" t="s">
        <v>28268</v>
      </c>
    </row>
    <row r="5394" spans="1:8" s="271" customFormat="1">
      <c r="A5394" s="265" t="str">
        <f t="shared" si="84"/>
        <v>IUS008</v>
      </c>
      <c r="B5394" s="269" t="s">
        <v>455</v>
      </c>
      <c r="C5394" s="269" t="s">
        <v>456</v>
      </c>
      <c r="D5394" s="269" t="s">
        <v>1</v>
      </c>
      <c r="E5394" s="270">
        <v>2874.97</v>
      </c>
      <c r="F5394" s="269" t="s">
        <v>28273</v>
      </c>
      <c r="G5394" s="269" t="s">
        <v>34862</v>
      </c>
      <c r="H5394" s="269" t="s">
        <v>28268</v>
      </c>
    </row>
    <row r="5395" spans="1:8" s="271" customFormat="1">
      <c r="A5395" s="265" t="str">
        <f t="shared" si="84"/>
        <v>IUS009</v>
      </c>
      <c r="B5395" s="269" t="s">
        <v>457</v>
      </c>
      <c r="C5395" s="269" t="s">
        <v>458</v>
      </c>
      <c r="D5395" s="269" t="s">
        <v>248</v>
      </c>
      <c r="E5395" s="270">
        <v>13.2</v>
      </c>
      <c r="F5395" s="269" t="s">
        <v>28273</v>
      </c>
      <c r="G5395" s="269" t="s">
        <v>34862</v>
      </c>
      <c r="H5395" s="269" t="s">
        <v>28268</v>
      </c>
    </row>
    <row r="5396" spans="1:8" s="271" customFormat="1">
      <c r="A5396" s="265" t="str">
        <f t="shared" si="84"/>
        <v>IUS022</v>
      </c>
      <c r="B5396" s="269" t="s">
        <v>459</v>
      </c>
      <c r="C5396" s="269" t="s">
        <v>460</v>
      </c>
      <c r="D5396" s="269" t="s">
        <v>1</v>
      </c>
      <c r="E5396" s="270">
        <v>11.47</v>
      </c>
      <c r="F5396" s="269" t="s">
        <v>28273</v>
      </c>
      <c r="G5396" s="269" t="s">
        <v>34862</v>
      </c>
      <c r="H5396" s="269" t="s">
        <v>28268</v>
      </c>
    </row>
    <row r="5397" spans="1:8" s="271" customFormat="1">
      <c r="A5397" s="265" t="str">
        <f t="shared" si="84"/>
        <v>IUT074</v>
      </c>
      <c r="B5397" s="269" t="s">
        <v>609</v>
      </c>
      <c r="C5397" s="269" t="s">
        <v>610</v>
      </c>
      <c r="D5397" s="269" t="s">
        <v>1</v>
      </c>
      <c r="E5397" s="270">
        <v>18.3</v>
      </c>
      <c r="F5397" s="269" t="s">
        <v>28273</v>
      </c>
      <c r="G5397" s="269" t="s">
        <v>34862</v>
      </c>
      <c r="H5397" s="269" t="s">
        <v>28268</v>
      </c>
    </row>
    <row r="5398" spans="1:8" s="271" customFormat="1">
      <c r="A5398" s="265" t="str">
        <f t="shared" si="84"/>
        <v>MIC0004</v>
      </c>
      <c r="B5398" s="269" t="s">
        <v>8056</v>
      </c>
      <c r="C5398" s="269" t="s">
        <v>8057</v>
      </c>
      <c r="D5398" s="269" t="s">
        <v>1</v>
      </c>
      <c r="E5398" s="270">
        <v>2298.12</v>
      </c>
      <c r="F5398" s="269" t="s">
        <v>28273</v>
      </c>
      <c r="G5398" s="269" t="s">
        <v>34862</v>
      </c>
      <c r="H5398" s="269" t="s">
        <v>28268</v>
      </c>
    </row>
    <row r="5399" spans="1:8" s="271" customFormat="1">
      <c r="A5399" s="265" t="str">
        <f t="shared" si="84"/>
        <v>MIUC00006</v>
      </c>
      <c r="B5399" s="269" t="s">
        <v>18238</v>
      </c>
      <c r="C5399" s="269" t="s">
        <v>18239</v>
      </c>
      <c r="D5399" s="269" t="s">
        <v>3</v>
      </c>
      <c r="E5399" s="270">
        <v>8.5</v>
      </c>
      <c r="F5399" s="269" t="s">
        <v>28273</v>
      </c>
      <c r="G5399" s="269" t="s">
        <v>34862</v>
      </c>
      <c r="H5399" s="269" t="s">
        <v>28268</v>
      </c>
    </row>
    <row r="5400" spans="1:8" s="271" customFormat="1">
      <c r="A5400" s="265" t="str">
        <f t="shared" si="84"/>
        <v>MIUC0001</v>
      </c>
      <c r="B5400" s="269" t="s">
        <v>8058</v>
      </c>
      <c r="C5400" s="269" t="s">
        <v>8059</v>
      </c>
      <c r="D5400" s="269" t="s">
        <v>8060</v>
      </c>
      <c r="E5400" s="270">
        <v>796</v>
      </c>
      <c r="F5400" s="269" t="s">
        <v>28273</v>
      </c>
      <c r="G5400" s="269" t="s">
        <v>34862</v>
      </c>
      <c r="H5400" s="269" t="s">
        <v>28268</v>
      </c>
    </row>
    <row r="5401" spans="1:8" s="271" customFormat="1">
      <c r="A5401" s="265" t="str">
        <f t="shared" si="84"/>
        <v>MIUC0002</v>
      </c>
      <c r="B5401" s="269" t="s">
        <v>8061</v>
      </c>
      <c r="C5401" s="269" t="s">
        <v>8062</v>
      </c>
      <c r="D5401" s="269" t="s">
        <v>1</v>
      </c>
      <c r="E5401" s="270">
        <v>691.68</v>
      </c>
      <c r="F5401" s="269" t="s">
        <v>28273</v>
      </c>
      <c r="G5401" s="269" t="s">
        <v>34862</v>
      </c>
      <c r="H5401" s="269" t="s">
        <v>28268</v>
      </c>
    </row>
    <row r="5402" spans="1:8" s="271" customFormat="1">
      <c r="A5402" s="265" t="str">
        <f t="shared" si="84"/>
        <v>MIUC0003</v>
      </c>
      <c r="B5402" s="269" t="s">
        <v>8063</v>
      </c>
      <c r="C5402" s="269" t="s">
        <v>8064</v>
      </c>
      <c r="D5402" s="269" t="s">
        <v>1</v>
      </c>
      <c r="E5402" s="270">
        <v>2492.16</v>
      </c>
      <c r="F5402" s="269" t="s">
        <v>28273</v>
      </c>
      <c r="G5402" s="269" t="s">
        <v>34862</v>
      </c>
      <c r="H5402" s="269" t="s">
        <v>28268</v>
      </c>
    </row>
    <row r="5403" spans="1:8" s="271" customFormat="1">
      <c r="A5403" s="265" t="str">
        <f t="shared" si="84"/>
        <v>MIUC0004</v>
      </c>
      <c r="B5403" s="269" t="s">
        <v>8065</v>
      </c>
      <c r="C5403" s="269" t="s">
        <v>8066</v>
      </c>
      <c r="D5403" s="269" t="s">
        <v>1</v>
      </c>
      <c r="E5403" s="270">
        <v>646.79999999999995</v>
      </c>
      <c r="F5403" s="269" t="s">
        <v>28273</v>
      </c>
      <c r="G5403" s="269" t="s">
        <v>34862</v>
      </c>
      <c r="H5403" s="269" t="s">
        <v>28268</v>
      </c>
    </row>
    <row r="5404" spans="1:8" s="271" customFormat="1">
      <c r="A5404" s="265" t="str">
        <f t="shared" si="84"/>
        <v>MIUC00041</v>
      </c>
      <c r="B5404" s="269" t="s">
        <v>17908</v>
      </c>
      <c r="C5404" s="269" t="s">
        <v>17909</v>
      </c>
      <c r="D5404" s="269" t="s">
        <v>498</v>
      </c>
      <c r="E5404" s="270">
        <v>31276.28</v>
      </c>
      <c r="F5404" s="269" t="s">
        <v>28273</v>
      </c>
      <c r="G5404" s="269" t="s">
        <v>34862</v>
      </c>
      <c r="H5404" s="269" t="s">
        <v>28268</v>
      </c>
    </row>
    <row r="5405" spans="1:8" s="271" customFormat="1">
      <c r="A5405" s="265" t="str">
        <f t="shared" si="84"/>
        <v>MIUC00042</v>
      </c>
      <c r="B5405" s="269" t="s">
        <v>17910</v>
      </c>
      <c r="C5405" s="269" t="s">
        <v>18232</v>
      </c>
      <c r="D5405" s="269" t="s">
        <v>17153</v>
      </c>
      <c r="E5405" s="270">
        <v>135</v>
      </c>
      <c r="F5405" s="269" t="s">
        <v>28273</v>
      </c>
      <c r="G5405" s="269" t="s">
        <v>34862</v>
      </c>
      <c r="H5405" s="269" t="s">
        <v>28268</v>
      </c>
    </row>
    <row r="5406" spans="1:8" s="271" customFormat="1">
      <c r="A5406" s="265" t="str">
        <f t="shared" si="84"/>
        <v>MIUC00043</v>
      </c>
      <c r="B5406" s="269" t="s">
        <v>17920</v>
      </c>
      <c r="C5406" s="269" t="s">
        <v>17921</v>
      </c>
      <c r="D5406" s="269" t="s">
        <v>386</v>
      </c>
      <c r="E5406" s="270">
        <v>130.55000000000001</v>
      </c>
      <c r="F5406" s="269" t="s">
        <v>28273</v>
      </c>
      <c r="G5406" s="269" t="s">
        <v>34862</v>
      </c>
      <c r="H5406" s="269" t="s">
        <v>28268</v>
      </c>
    </row>
    <row r="5407" spans="1:8" s="271" customFormat="1">
      <c r="A5407" s="265" t="str">
        <f t="shared" si="84"/>
        <v>MIUC00044</v>
      </c>
      <c r="B5407" s="269" t="s">
        <v>17922</v>
      </c>
      <c r="C5407" s="269" t="s">
        <v>17923</v>
      </c>
      <c r="D5407" s="269" t="s">
        <v>386</v>
      </c>
      <c r="E5407" s="270">
        <v>42</v>
      </c>
      <c r="F5407" s="269" t="s">
        <v>28273</v>
      </c>
      <c r="G5407" s="269" t="s">
        <v>34862</v>
      </c>
      <c r="H5407" s="269" t="s">
        <v>28268</v>
      </c>
    </row>
    <row r="5408" spans="1:8" s="271" customFormat="1">
      <c r="A5408" s="265" t="str">
        <f t="shared" si="84"/>
        <v>MIUC00045</v>
      </c>
      <c r="B5408" s="269" t="s">
        <v>17924</v>
      </c>
      <c r="C5408" s="269" t="s">
        <v>17925</v>
      </c>
      <c r="D5408" s="269" t="s">
        <v>17153</v>
      </c>
      <c r="E5408" s="270">
        <v>1146.9100000000001</v>
      </c>
      <c r="F5408" s="269" t="s">
        <v>28273</v>
      </c>
      <c r="G5408" s="269" t="s">
        <v>34862</v>
      </c>
      <c r="H5408" s="269" t="s">
        <v>28268</v>
      </c>
    </row>
    <row r="5409" spans="1:8" s="271" customFormat="1">
      <c r="A5409" s="265" t="str">
        <f t="shared" si="84"/>
        <v>MIUC00046</v>
      </c>
      <c r="B5409" s="269" t="s">
        <v>17926</v>
      </c>
      <c r="C5409" s="269" t="s">
        <v>17927</v>
      </c>
      <c r="D5409" s="269" t="s">
        <v>386</v>
      </c>
      <c r="E5409" s="270">
        <v>50.03</v>
      </c>
      <c r="F5409" s="269" t="s">
        <v>28273</v>
      </c>
      <c r="G5409" s="269" t="s">
        <v>34862</v>
      </c>
      <c r="H5409" s="269" t="s">
        <v>28268</v>
      </c>
    </row>
    <row r="5410" spans="1:8" s="271" customFormat="1">
      <c r="A5410" s="265" t="str">
        <f t="shared" si="84"/>
        <v>MIUC00047</v>
      </c>
      <c r="B5410" s="269" t="s">
        <v>17928</v>
      </c>
      <c r="C5410" s="269" t="s">
        <v>17929</v>
      </c>
      <c r="D5410" s="269" t="s">
        <v>386</v>
      </c>
      <c r="E5410" s="270">
        <v>66.61</v>
      </c>
      <c r="F5410" s="269" t="s">
        <v>28273</v>
      </c>
      <c r="G5410" s="269" t="s">
        <v>34862</v>
      </c>
      <c r="H5410" s="269" t="s">
        <v>28268</v>
      </c>
    </row>
    <row r="5411" spans="1:8" s="271" customFormat="1">
      <c r="A5411" s="265" t="str">
        <f t="shared" si="84"/>
        <v>MIUC00048</v>
      </c>
      <c r="B5411" s="269" t="s">
        <v>17930</v>
      </c>
      <c r="C5411" s="269" t="s">
        <v>17931</v>
      </c>
      <c r="D5411" s="269" t="s">
        <v>1</v>
      </c>
      <c r="E5411" s="270">
        <v>5.97</v>
      </c>
      <c r="F5411" s="269" t="s">
        <v>28273</v>
      </c>
      <c r="G5411" s="269" t="s">
        <v>34862</v>
      </c>
      <c r="H5411" s="269" t="s">
        <v>28268</v>
      </c>
    </row>
    <row r="5412" spans="1:8" s="271" customFormat="1">
      <c r="A5412" s="265" t="str">
        <f t="shared" si="84"/>
        <v>MIUC00049</v>
      </c>
      <c r="B5412" s="269" t="s">
        <v>17932</v>
      </c>
      <c r="C5412" s="269" t="s">
        <v>17933</v>
      </c>
      <c r="D5412" s="269" t="s">
        <v>1</v>
      </c>
      <c r="E5412" s="270">
        <v>20.18</v>
      </c>
      <c r="F5412" s="269" t="s">
        <v>28273</v>
      </c>
      <c r="G5412" s="269" t="s">
        <v>34862</v>
      </c>
      <c r="H5412" s="269" t="s">
        <v>28268</v>
      </c>
    </row>
    <row r="5413" spans="1:8" s="271" customFormat="1">
      <c r="A5413" s="265" t="str">
        <f t="shared" si="84"/>
        <v>MIUC0005</v>
      </c>
      <c r="B5413" s="269" t="s">
        <v>8067</v>
      </c>
      <c r="C5413" s="269" t="s">
        <v>8057</v>
      </c>
      <c r="D5413" s="269" t="s">
        <v>1</v>
      </c>
      <c r="E5413" s="270">
        <v>2298.12</v>
      </c>
      <c r="F5413" s="269" t="s">
        <v>28273</v>
      </c>
      <c r="G5413" s="269" t="s">
        <v>34862</v>
      </c>
      <c r="H5413" s="269" t="s">
        <v>28268</v>
      </c>
    </row>
    <row r="5414" spans="1:8" s="271" customFormat="1">
      <c r="A5414" s="265" t="str">
        <f t="shared" si="84"/>
        <v>MIUC00050</v>
      </c>
      <c r="B5414" s="269" t="s">
        <v>18236</v>
      </c>
      <c r="C5414" s="269" t="s">
        <v>18237</v>
      </c>
      <c r="D5414" s="269" t="s">
        <v>386</v>
      </c>
      <c r="E5414" s="270">
        <v>279.25</v>
      </c>
      <c r="F5414" s="269" t="s">
        <v>28273</v>
      </c>
      <c r="G5414" s="269" t="s">
        <v>34862</v>
      </c>
      <c r="H5414" s="269" t="s">
        <v>28268</v>
      </c>
    </row>
    <row r="5415" spans="1:8" s="271" customFormat="1">
      <c r="A5415" s="265" t="str">
        <f t="shared" si="84"/>
        <v>MIUC0006</v>
      </c>
      <c r="B5415" s="269" t="s">
        <v>8068</v>
      </c>
      <c r="C5415" s="269" t="s">
        <v>8069</v>
      </c>
      <c r="D5415" s="269" t="s">
        <v>1</v>
      </c>
      <c r="E5415" s="270">
        <v>98434.78</v>
      </c>
      <c r="F5415" s="269" t="s">
        <v>28273</v>
      </c>
      <c r="G5415" s="269" t="s">
        <v>34862</v>
      </c>
      <c r="H5415" s="269" t="s">
        <v>28268</v>
      </c>
    </row>
    <row r="5416" spans="1:8" s="271" customFormat="1">
      <c r="A5416" s="265" t="str">
        <f t="shared" si="84"/>
        <v>MIUC0007</v>
      </c>
      <c r="B5416" s="269" t="s">
        <v>8070</v>
      </c>
      <c r="C5416" s="269" t="s">
        <v>8071</v>
      </c>
      <c r="D5416" s="269" t="s">
        <v>3</v>
      </c>
      <c r="E5416" s="270">
        <v>840.5</v>
      </c>
      <c r="F5416" s="269" t="s">
        <v>28273</v>
      </c>
      <c r="G5416" s="269" t="s">
        <v>34862</v>
      </c>
      <c r="H5416" s="269" t="s">
        <v>28268</v>
      </c>
    </row>
    <row r="5417" spans="1:8" s="271" customFormat="1">
      <c r="A5417" s="265" t="str">
        <f t="shared" si="84"/>
        <v>MIUC0008</v>
      </c>
      <c r="B5417" s="269" t="s">
        <v>8072</v>
      </c>
      <c r="C5417" s="269" t="s">
        <v>8073</v>
      </c>
      <c r="D5417" s="269" t="s">
        <v>1</v>
      </c>
      <c r="E5417" s="270">
        <v>29067</v>
      </c>
      <c r="F5417" s="269" t="s">
        <v>28273</v>
      </c>
      <c r="G5417" s="269" t="s">
        <v>34862</v>
      </c>
      <c r="H5417" s="269" t="s">
        <v>28268</v>
      </c>
    </row>
    <row r="5418" spans="1:8" s="271" customFormat="1">
      <c r="A5418" s="265" t="str">
        <f t="shared" si="84"/>
        <v>MIUC0009</v>
      </c>
      <c r="B5418" s="269" t="s">
        <v>16538</v>
      </c>
      <c r="C5418" s="269" t="s">
        <v>16539</v>
      </c>
      <c r="D5418" s="269" t="s">
        <v>3</v>
      </c>
      <c r="E5418" s="270">
        <v>96.97</v>
      </c>
      <c r="F5418" s="269" t="s">
        <v>28273</v>
      </c>
      <c r="G5418" s="269" t="s">
        <v>34862</v>
      </c>
      <c r="H5418" s="269" t="s">
        <v>28268</v>
      </c>
    </row>
    <row r="5419" spans="1:8" s="271" customFormat="1">
      <c r="A5419" s="265" t="str">
        <f t="shared" si="84"/>
        <v>MIUC0010</v>
      </c>
      <c r="B5419" s="269" t="s">
        <v>16703</v>
      </c>
      <c r="C5419" s="269" t="s">
        <v>16704</v>
      </c>
      <c r="D5419" s="269" t="s">
        <v>1</v>
      </c>
      <c r="E5419" s="270">
        <v>250</v>
      </c>
      <c r="F5419" s="269" t="s">
        <v>28269</v>
      </c>
      <c r="G5419" s="269" t="s">
        <v>34862</v>
      </c>
      <c r="H5419" s="269" t="s">
        <v>28268</v>
      </c>
    </row>
    <row r="5420" spans="1:8" s="271" customFormat="1">
      <c r="A5420" s="265" t="str">
        <f t="shared" si="84"/>
        <v>MIUC00100</v>
      </c>
      <c r="B5420" s="269" t="s">
        <v>28274</v>
      </c>
      <c r="C5420" s="269" t="s">
        <v>28275</v>
      </c>
      <c r="D5420" s="269" t="s">
        <v>1</v>
      </c>
      <c r="E5420" s="270">
        <v>0.24</v>
      </c>
      <c r="F5420" s="269" t="s">
        <v>28273</v>
      </c>
      <c r="G5420" s="269" t="s">
        <v>34862</v>
      </c>
      <c r="H5420" s="269" t="s">
        <v>28268</v>
      </c>
    </row>
    <row r="5421" spans="1:8" s="271" customFormat="1">
      <c r="A5421" s="265" t="str">
        <f t="shared" si="84"/>
        <v>MIUC00101</v>
      </c>
      <c r="B5421" s="269" t="s">
        <v>28276</v>
      </c>
      <c r="C5421" s="269" t="s">
        <v>28277</v>
      </c>
      <c r="D5421" s="269" t="s">
        <v>1</v>
      </c>
      <c r="E5421" s="270">
        <v>1.19</v>
      </c>
      <c r="F5421" s="269" t="s">
        <v>28273</v>
      </c>
      <c r="G5421" s="269" t="s">
        <v>34862</v>
      </c>
      <c r="H5421" s="269" t="s">
        <v>28268</v>
      </c>
    </row>
    <row r="5422" spans="1:8" s="271" customFormat="1">
      <c r="A5422" s="265" t="str">
        <f t="shared" si="84"/>
        <v>MIUC00102</v>
      </c>
      <c r="B5422" s="269" t="s">
        <v>28278</v>
      </c>
      <c r="C5422" s="269" t="s">
        <v>28279</v>
      </c>
      <c r="D5422" s="269" t="s">
        <v>1</v>
      </c>
      <c r="E5422" s="270">
        <v>6.05</v>
      </c>
      <c r="F5422" s="269" t="s">
        <v>28273</v>
      </c>
      <c r="G5422" s="269" t="s">
        <v>34862</v>
      </c>
      <c r="H5422" s="269" t="s">
        <v>28268</v>
      </c>
    </row>
    <row r="5423" spans="1:8" s="271" customFormat="1">
      <c r="A5423" s="265" t="str">
        <f t="shared" si="84"/>
        <v>MIUC00103</v>
      </c>
      <c r="B5423" s="269" t="s">
        <v>28280</v>
      </c>
      <c r="C5423" s="269" t="s">
        <v>28281</v>
      </c>
      <c r="D5423" s="269" t="s">
        <v>1</v>
      </c>
      <c r="E5423" s="270">
        <v>8.24</v>
      </c>
      <c r="F5423" s="269" t="s">
        <v>28273</v>
      </c>
      <c r="G5423" s="269" t="s">
        <v>34862</v>
      </c>
      <c r="H5423" s="269" t="s">
        <v>28268</v>
      </c>
    </row>
    <row r="5424" spans="1:8" s="271" customFormat="1">
      <c r="A5424" s="265" t="str">
        <f t="shared" si="84"/>
        <v>MIUC00104</v>
      </c>
      <c r="B5424" s="269" t="s">
        <v>28282</v>
      </c>
      <c r="C5424" s="269" t="s">
        <v>28283</v>
      </c>
      <c r="D5424" s="269" t="s">
        <v>1</v>
      </c>
      <c r="E5424" s="270">
        <v>5.36</v>
      </c>
      <c r="F5424" s="269" t="s">
        <v>28273</v>
      </c>
      <c r="G5424" s="269" t="s">
        <v>34862</v>
      </c>
      <c r="H5424" s="269" t="s">
        <v>28268</v>
      </c>
    </row>
    <row r="5425" spans="1:8" s="271" customFormat="1">
      <c r="A5425" s="265" t="str">
        <f t="shared" si="84"/>
        <v>MIUC0011</v>
      </c>
      <c r="B5425" s="269" t="s">
        <v>16540</v>
      </c>
      <c r="C5425" s="269" t="s">
        <v>16541</v>
      </c>
      <c r="D5425" s="269" t="s">
        <v>386</v>
      </c>
      <c r="E5425" s="270">
        <v>167.97</v>
      </c>
      <c r="F5425" s="269" t="s">
        <v>28273</v>
      </c>
      <c r="G5425" s="269" t="s">
        <v>34862</v>
      </c>
      <c r="H5425" s="269" t="s">
        <v>28268</v>
      </c>
    </row>
    <row r="5426" spans="1:8" s="271" customFormat="1">
      <c r="A5426" s="265" t="str">
        <f t="shared" si="84"/>
        <v>MIUC0012</v>
      </c>
      <c r="B5426" s="269" t="s">
        <v>16542</v>
      </c>
      <c r="C5426" s="269" t="s">
        <v>16543</v>
      </c>
      <c r="D5426" s="269" t="s">
        <v>1</v>
      </c>
      <c r="E5426" s="270">
        <v>14.72</v>
      </c>
      <c r="F5426" s="269" t="s">
        <v>28273</v>
      </c>
      <c r="G5426" s="269" t="s">
        <v>34862</v>
      </c>
      <c r="H5426" s="269" t="s">
        <v>28268</v>
      </c>
    </row>
    <row r="5427" spans="1:8" s="271" customFormat="1">
      <c r="A5427" s="265" t="str">
        <f t="shared" si="84"/>
        <v>MIUC0013</v>
      </c>
      <c r="B5427" s="269" t="s">
        <v>16572</v>
      </c>
      <c r="C5427" s="269" t="s">
        <v>16556</v>
      </c>
      <c r="D5427" s="269" t="s">
        <v>1</v>
      </c>
      <c r="E5427" s="270">
        <v>755.87</v>
      </c>
      <c r="F5427" s="269" t="s">
        <v>28273</v>
      </c>
      <c r="G5427" s="269" t="s">
        <v>34862</v>
      </c>
      <c r="H5427" s="269" t="s">
        <v>28268</v>
      </c>
    </row>
    <row r="5428" spans="1:8" s="271" customFormat="1">
      <c r="A5428" s="265" t="str">
        <f t="shared" si="84"/>
        <v>MIUC0014</v>
      </c>
      <c r="B5428" s="269" t="s">
        <v>16573</v>
      </c>
      <c r="C5428" s="269" t="s">
        <v>16574</v>
      </c>
      <c r="D5428" s="269" t="s">
        <v>2</v>
      </c>
      <c r="E5428" s="270">
        <v>40.32</v>
      </c>
      <c r="F5428" s="269" t="s">
        <v>28273</v>
      </c>
      <c r="G5428" s="269" t="s">
        <v>34862</v>
      </c>
      <c r="H5428" s="269" t="s">
        <v>28268</v>
      </c>
    </row>
    <row r="5429" spans="1:8" s="271" customFormat="1">
      <c r="A5429" s="265" t="str">
        <f t="shared" si="84"/>
        <v>MIUC0015</v>
      </c>
      <c r="B5429" s="269" t="s">
        <v>16575</v>
      </c>
      <c r="C5429" s="269" t="s">
        <v>16559</v>
      </c>
      <c r="D5429" s="269" t="s">
        <v>1</v>
      </c>
      <c r="E5429" s="270">
        <v>169.18</v>
      </c>
      <c r="F5429" s="269" t="s">
        <v>28273</v>
      </c>
      <c r="G5429" s="269" t="s">
        <v>34862</v>
      </c>
      <c r="H5429" s="269" t="s">
        <v>28268</v>
      </c>
    </row>
    <row r="5430" spans="1:8" s="271" customFormat="1">
      <c r="A5430" s="265" t="str">
        <f t="shared" si="84"/>
        <v>MIUC0016</v>
      </c>
      <c r="B5430" s="269" t="s">
        <v>16576</v>
      </c>
      <c r="C5430" s="269" t="s">
        <v>16721</v>
      </c>
      <c r="D5430" s="269" t="s">
        <v>1</v>
      </c>
      <c r="E5430" s="270">
        <v>3.08</v>
      </c>
      <c r="F5430" s="269" t="s">
        <v>28273</v>
      </c>
      <c r="G5430" s="269" t="s">
        <v>34862</v>
      </c>
      <c r="H5430" s="269" t="s">
        <v>28268</v>
      </c>
    </row>
    <row r="5431" spans="1:8" s="271" customFormat="1">
      <c r="A5431" s="265" t="str">
        <f t="shared" si="84"/>
        <v>MIUC0017</v>
      </c>
      <c r="B5431" s="269" t="s">
        <v>16577</v>
      </c>
      <c r="C5431" s="269" t="s">
        <v>16561</v>
      </c>
      <c r="D5431" s="269" t="s">
        <v>1</v>
      </c>
      <c r="E5431" s="270">
        <v>22.87</v>
      </c>
      <c r="F5431" s="269" t="s">
        <v>28273</v>
      </c>
      <c r="G5431" s="269" t="s">
        <v>34862</v>
      </c>
      <c r="H5431" s="269" t="s">
        <v>28268</v>
      </c>
    </row>
    <row r="5432" spans="1:8" s="271" customFormat="1">
      <c r="A5432" s="265" t="str">
        <f t="shared" si="84"/>
        <v>MIUC0018</v>
      </c>
      <c r="B5432" s="269" t="s">
        <v>16578</v>
      </c>
      <c r="C5432" s="269" t="s">
        <v>16563</v>
      </c>
      <c r="D5432" s="269" t="s">
        <v>1</v>
      </c>
      <c r="E5432" s="270">
        <v>105.69</v>
      </c>
      <c r="F5432" s="269" t="s">
        <v>28273</v>
      </c>
      <c r="G5432" s="269" t="s">
        <v>34862</v>
      </c>
      <c r="H5432" s="269" t="s">
        <v>28268</v>
      </c>
    </row>
    <row r="5433" spans="1:8" s="271" customFormat="1">
      <c r="A5433" s="265" t="str">
        <f t="shared" si="84"/>
        <v>MIUC0019</v>
      </c>
      <c r="B5433" s="269" t="s">
        <v>16579</v>
      </c>
      <c r="C5433" s="269" t="s">
        <v>16565</v>
      </c>
      <c r="D5433" s="269" t="s">
        <v>1</v>
      </c>
      <c r="E5433" s="270">
        <v>1711.05</v>
      </c>
      <c r="F5433" s="269" t="s">
        <v>28273</v>
      </c>
      <c r="G5433" s="269" t="s">
        <v>34862</v>
      </c>
      <c r="H5433" s="269" t="s">
        <v>28268</v>
      </c>
    </row>
    <row r="5434" spans="1:8" s="271" customFormat="1">
      <c r="A5434" s="265" t="str">
        <f t="shared" si="84"/>
        <v>MIUC0020</v>
      </c>
      <c r="B5434" s="269" t="s">
        <v>16580</v>
      </c>
      <c r="C5434" s="269" t="s">
        <v>16567</v>
      </c>
      <c r="D5434" s="269" t="s">
        <v>1</v>
      </c>
      <c r="E5434" s="270">
        <v>14.96</v>
      </c>
      <c r="F5434" s="269" t="s">
        <v>28273</v>
      </c>
      <c r="G5434" s="269" t="s">
        <v>34862</v>
      </c>
      <c r="H5434" s="269" t="s">
        <v>28268</v>
      </c>
    </row>
    <row r="5435" spans="1:8" s="271" customFormat="1">
      <c r="A5435" s="265" t="str">
        <f t="shared" si="84"/>
        <v>MIUC0021</v>
      </c>
      <c r="B5435" s="269" t="s">
        <v>16719</v>
      </c>
      <c r="C5435" s="269" t="s">
        <v>16720</v>
      </c>
      <c r="D5435" s="269" t="s">
        <v>1</v>
      </c>
      <c r="E5435" s="270">
        <v>800.82</v>
      </c>
      <c r="F5435" s="269" t="s">
        <v>28273</v>
      </c>
      <c r="G5435" s="269" t="s">
        <v>34862</v>
      </c>
      <c r="H5435" s="269" t="s">
        <v>28268</v>
      </c>
    </row>
    <row r="5436" spans="1:8" s="271" customFormat="1">
      <c r="A5436" s="265" t="str">
        <f t="shared" si="84"/>
        <v>MIUC0022</v>
      </c>
      <c r="B5436" s="269" t="s">
        <v>16707</v>
      </c>
      <c r="C5436" s="269" t="s">
        <v>16706</v>
      </c>
      <c r="D5436" s="269" t="s">
        <v>257</v>
      </c>
      <c r="E5436" s="270">
        <v>32.549999999999997</v>
      </c>
      <c r="F5436" s="269" t="s">
        <v>28269</v>
      </c>
      <c r="G5436" s="269" t="s">
        <v>34862</v>
      </c>
      <c r="H5436" s="269" t="s">
        <v>28268</v>
      </c>
    </row>
    <row r="5437" spans="1:8" s="271" customFormat="1">
      <c r="A5437" s="265" t="str">
        <f t="shared" si="84"/>
        <v>MIUC0023</v>
      </c>
      <c r="B5437" s="269" t="s">
        <v>16705</v>
      </c>
      <c r="C5437" s="269" t="s">
        <v>16706</v>
      </c>
      <c r="D5437" s="269" t="s">
        <v>259</v>
      </c>
      <c r="E5437" s="270">
        <v>31.09</v>
      </c>
      <c r="F5437" s="269" t="s">
        <v>28269</v>
      </c>
      <c r="G5437" s="269" t="s">
        <v>34862</v>
      </c>
      <c r="H5437" s="269" t="s">
        <v>28268</v>
      </c>
    </row>
    <row r="5438" spans="1:8" s="271" customFormat="1">
      <c r="A5438" s="265" t="str">
        <f t="shared" si="84"/>
        <v>MIUC0024</v>
      </c>
      <c r="B5438" s="269" t="s">
        <v>16709</v>
      </c>
      <c r="C5438" s="269" t="s">
        <v>16710</v>
      </c>
      <c r="D5438" s="269" t="s">
        <v>1</v>
      </c>
      <c r="E5438" s="270">
        <v>66.95</v>
      </c>
      <c r="F5438" s="269" t="s">
        <v>28273</v>
      </c>
      <c r="G5438" s="269" t="s">
        <v>34862</v>
      </c>
      <c r="H5438" s="269" t="s">
        <v>28268</v>
      </c>
    </row>
    <row r="5439" spans="1:8" s="271" customFormat="1">
      <c r="A5439" s="265" t="str">
        <f t="shared" si="84"/>
        <v>MIUC0025</v>
      </c>
      <c r="B5439" s="269" t="s">
        <v>16715</v>
      </c>
      <c r="C5439" s="269" t="s">
        <v>16716</v>
      </c>
      <c r="D5439" s="269" t="s">
        <v>1</v>
      </c>
      <c r="E5439" s="270">
        <v>9.11</v>
      </c>
      <c r="F5439" s="269" t="s">
        <v>28273</v>
      </c>
      <c r="G5439" s="269" t="s">
        <v>34862</v>
      </c>
      <c r="H5439" s="269" t="s">
        <v>28268</v>
      </c>
    </row>
    <row r="5440" spans="1:8" s="271" customFormat="1">
      <c r="A5440" s="265" t="str">
        <f t="shared" si="84"/>
        <v>MIUC0026</v>
      </c>
      <c r="B5440" s="269" t="s">
        <v>16713</v>
      </c>
      <c r="C5440" s="269" t="s">
        <v>16714</v>
      </c>
      <c r="D5440" s="269" t="s">
        <v>2</v>
      </c>
      <c r="E5440" s="270">
        <v>55.02</v>
      </c>
      <c r="F5440" s="269" t="s">
        <v>28273</v>
      </c>
      <c r="G5440" s="269" t="s">
        <v>34862</v>
      </c>
      <c r="H5440" s="269" t="s">
        <v>28268</v>
      </c>
    </row>
    <row r="5441" spans="1:8" s="271" customFormat="1">
      <c r="A5441" s="265" t="str">
        <f t="shared" si="84"/>
        <v>MIUC0027</v>
      </c>
      <c r="B5441" s="269" t="s">
        <v>16717</v>
      </c>
      <c r="C5441" s="269" t="s">
        <v>16718</v>
      </c>
      <c r="D5441" s="269" t="s">
        <v>1</v>
      </c>
      <c r="E5441" s="270">
        <v>88.49</v>
      </c>
      <c r="F5441" s="269" t="s">
        <v>28273</v>
      </c>
      <c r="G5441" s="269" t="s">
        <v>34862</v>
      </c>
      <c r="H5441" s="269" t="s">
        <v>28268</v>
      </c>
    </row>
    <row r="5442" spans="1:8" s="271" customFormat="1">
      <c r="A5442" s="265" t="str">
        <f t="shared" si="84"/>
        <v>MIUC0028</v>
      </c>
      <c r="B5442" s="269" t="s">
        <v>16711</v>
      </c>
      <c r="C5442" s="269" t="s">
        <v>16712</v>
      </c>
      <c r="D5442" s="269" t="s">
        <v>1</v>
      </c>
      <c r="E5442" s="270">
        <v>65.23</v>
      </c>
      <c r="F5442" s="269" t="s">
        <v>28273</v>
      </c>
      <c r="G5442" s="269" t="s">
        <v>34862</v>
      </c>
      <c r="H5442" s="269" t="s">
        <v>28268</v>
      </c>
    </row>
    <row r="5443" spans="1:8" s="271" customFormat="1">
      <c r="A5443" s="265" t="str">
        <f t="shared" ref="A5443:A5506" si="85">IF(ISERROR(SEARCH("/",B5443)=6),TRIM(CLEAN(B5443)),IF(SEARCH("/",B5443)=6,IF(LEN(TRIM(CLEAN(B5443)))=7,LEFT(TRIM(CLEAN(B5443)),6)&amp;"00"&amp;RIGHT(TRIM(CLEAN(B5443)),1),LEFT(TRIM(CLEAN(B5443)),6)&amp;"0"&amp;RIGHT(TRIM(CLEAN(B5443)),2)),TRIM(CLEAN(B5443))))</f>
        <v>MIUC0030</v>
      </c>
      <c r="B5443" s="269" t="s">
        <v>17147</v>
      </c>
      <c r="C5443" s="269" t="s">
        <v>17148</v>
      </c>
      <c r="D5443" s="269" t="s">
        <v>1</v>
      </c>
      <c r="E5443" s="270">
        <v>577.67999999999995</v>
      </c>
      <c r="F5443" s="269" t="s">
        <v>28273</v>
      </c>
      <c r="G5443" s="269" t="s">
        <v>34862</v>
      </c>
      <c r="H5443" s="269" t="s">
        <v>28268</v>
      </c>
    </row>
    <row r="5444" spans="1:8" s="271" customFormat="1">
      <c r="A5444" s="265" t="str">
        <f t="shared" si="85"/>
        <v>MIUC0031</v>
      </c>
      <c r="B5444" s="269" t="s">
        <v>17151</v>
      </c>
      <c r="C5444" s="269" t="s">
        <v>17152</v>
      </c>
      <c r="D5444" s="269" t="s">
        <v>17153</v>
      </c>
      <c r="E5444" s="270">
        <v>78</v>
      </c>
      <c r="F5444" s="269" t="s">
        <v>28273</v>
      </c>
      <c r="G5444" s="269" t="s">
        <v>34862</v>
      </c>
      <c r="H5444" s="269" t="s">
        <v>28268</v>
      </c>
    </row>
    <row r="5445" spans="1:8" s="271" customFormat="1">
      <c r="A5445" s="265" t="str">
        <f t="shared" si="85"/>
        <v>MIUC0032</v>
      </c>
      <c r="B5445" s="269" t="s">
        <v>17767</v>
      </c>
      <c r="C5445" s="269" t="s">
        <v>17768</v>
      </c>
      <c r="D5445" s="269" t="s">
        <v>1</v>
      </c>
      <c r="E5445" s="270">
        <v>598.35</v>
      </c>
      <c r="F5445" s="269" t="s">
        <v>28273</v>
      </c>
      <c r="G5445" s="269" t="s">
        <v>34862</v>
      </c>
      <c r="H5445" s="269" t="s">
        <v>28268</v>
      </c>
    </row>
    <row r="5446" spans="1:8" s="271" customFormat="1">
      <c r="A5446" s="265" t="str">
        <f t="shared" si="85"/>
        <v>MIUC0033</v>
      </c>
      <c r="B5446" s="269" t="s">
        <v>17774</v>
      </c>
      <c r="C5446" s="269" t="s">
        <v>18235</v>
      </c>
      <c r="D5446" s="269" t="s">
        <v>248</v>
      </c>
      <c r="E5446" s="270">
        <v>53.11</v>
      </c>
      <c r="F5446" s="269" t="s">
        <v>28273</v>
      </c>
      <c r="G5446" s="269" t="s">
        <v>34862</v>
      </c>
      <c r="H5446" s="269" t="s">
        <v>28268</v>
      </c>
    </row>
    <row r="5447" spans="1:8" s="271" customFormat="1">
      <c r="A5447" s="265" t="str">
        <f t="shared" si="85"/>
        <v>MIUC0034</v>
      </c>
      <c r="B5447" s="269" t="s">
        <v>17783</v>
      </c>
      <c r="C5447" s="269" t="s">
        <v>17784</v>
      </c>
      <c r="D5447" s="269" t="s">
        <v>2</v>
      </c>
      <c r="E5447" s="270">
        <v>2.91</v>
      </c>
      <c r="F5447" s="269" t="s">
        <v>28273</v>
      </c>
      <c r="G5447" s="269" t="s">
        <v>34862</v>
      </c>
      <c r="H5447" s="269" t="s">
        <v>28268</v>
      </c>
    </row>
    <row r="5448" spans="1:8" s="271" customFormat="1">
      <c r="A5448" s="265" t="str">
        <f t="shared" si="85"/>
        <v>MIUC0035</v>
      </c>
      <c r="B5448" s="269" t="s">
        <v>17777</v>
      </c>
      <c r="C5448" s="269" t="s">
        <v>17778</v>
      </c>
      <c r="D5448" s="269" t="s">
        <v>1</v>
      </c>
      <c r="E5448" s="270">
        <v>167.21</v>
      </c>
      <c r="F5448" s="269" t="s">
        <v>28273</v>
      </c>
      <c r="G5448" s="269" t="s">
        <v>34862</v>
      </c>
      <c r="H5448" s="269" t="s">
        <v>28268</v>
      </c>
    </row>
    <row r="5449" spans="1:8" s="271" customFormat="1">
      <c r="A5449" s="265" t="str">
        <f t="shared" si="85"/>
        <v>MIUC0036</v>
      </c>
      <c r="B5449" s="269" t="s">
        <v>17911</v>
      </c>
      <c r="C5449" s="269" t="s">
        <v>17912</v>
      </c>
      <c r="D5449" s="269" t="s">
        <v>17153</v>
      </c>
      <c r="E5449" s="270">
        <v>667.67</v>
      </c>
      <c r="F5449" s="269" t="s">
        <v>28273</v>
      </c>
      <c r="G5449" s="269" t="s">
        <v>34862</v>
      </c>
      <c r="H5449" s="269" t="s">
        <v>28268</v>
      </c>
    </row>
    <row r="5450" spans="1:8" s="271" customFormat="1">
      <c r="A5450" s="265" t="str">
        <f t="shared" si="85"/>
        <v>MIUC0037</v>
      </c>
      <c r="B5450" s="269" t="s">
        <v>17913</v>
      </c>
      <c r="C5450" s="269" t="s">
        <v>17914</v>
      </c>
      <c r="D5450" s="269" t="s">
        <v>17153</v>
      </c>
      <c r="E5450" s="270">
        <v>318.64999999999998</v>
      </c>
      <c r="F5450" s="269" t="s">
        <v>28273</v>
      </c>
      <c r="G5450" s="269" t="s">
        <v>34862</v>
      </c>
      <c r="H5450" s="269" t="s">
        <v>28268</v>
      </c>
    </row>
    <row r="5451" spans="1:8" s="271" customFormat="1">
      <c r="A5451" s="265" t="str">
        <f t="shared" si="85"/>
        <v>MIUC0038</v>
      </c>
      <c r="B5451" s="269" t="s">
        <v>17915</v>
      </c>
      <c r="C5451" s="269" t="s">
        <v>17916</v>
      </c>
      <c r="D5451" s="269" t="s">
        <v>17153</v>
      </c>
      <c r="E5451" s="270">
        <v>8</v>
      </c>
      <c r="F5451" s="269" t="s">
        <v>28273</v>
      </c>
      <c r="G5451" s="269" t="s">
        <v>34862</v>
      </c>
      <c r="H5451" s="269" t="s">
        <v>28268</v>
      </c>
    </row>
    <row r="5452" spans="1:8" s="271" customFormat="1">
      <c r="A5452" s="265" t="str">
        <f t="shared" si="85"/>
        <v>MIUC0039</v>
      </c>
      <c r="B5452" s="269" t="s">
        <v>17917</v>
      </c>
      <c r="C5452" s="269" t="s">
        <v>18231</v>
      </c>
      <c r="D5452" s="269" t="s">
        <v>17153</v>
      </c>
      <c r="E5452" s="270">
        <v>126.23</v>
      </c>
      <c r="F5452" s="269" t="s">
        <v>28273</v>
      </c>
      <c r="G5452" s="269" t="s">
        <v>34862</v>
      </c>
      <c r="H5452" s="269" t="s">
        <v>28268</v>
      </c>
    </row>
    <row r="5453" spans="1:8" s="271" customFormat="1">
      <c r="A5453" s="265" t="str">
        <f t="shared" si="85"/>
        <v>MIUC0040</v>
      </c>
      <c r="B5453" s="269" t="s">
        <v>17918</v>
      </c>
      <c r="C5453" s="269" t="s">
        <v>17919</v>
      </c>
      <c r="D5453" s="269" t="s">
        <v>1</v>
      </c>
      <c r="E5453" s="270">
        <v>7.07</v>
      </c>
      <c r="F5453" s="269" t="s">
        <v>28273</v>
      </c>
      <c r="G5453" s="269" t="s">
        <v>34862</v>
      </c>
      <c r="H5453" s="269" t="s">
        <v>28268</v>
      </c>
    </row>
    <row r="5454" spans="1:8" s="271" customFormat="1">
      <c r="A5454" s="265" t="str">
        <f t="shared" si="85"/>
        <v>MIUD0001</v>
      </c>
      <c r="B5454" s="269" t="s">
        <v>464</v>
      </c>
      <c r="C5454" s="269" t="s">
        <v>465</v>
      </c>
      <c r="D5454" s="269" t="s">
        <v>2</v>
      </c>
      <c r="E5454" s="270">
        <v>3.39</v>
      </c>
      <c r="F5454" s="269" t="s">
        <v>28273</v>
      </c>
      <c r="G5454" s="269" t="s">
        <v>34862</v>
      </c>
      <c r="H5454" s="269" t="s">
        <v>28268</v>
      </c>
    </row>
    <row r="5455" spans="1:8" s="271" customFormat="1">
      <c r="A5455" s="265" t="str">
        <f t="shared" si="85"/>
        <v>MIUD0002</v>
      </c>
      <c r="B5455" s="269" t="s">
        <v>466</v>
      </c>
      <c r="C5455" s="269" t="s">
        <v>467</v>
      </c>
      <c r="D5455" s="269" t="s">
        <v>2</v>
      </c>
      <c r="E5455" s="270">
        <v>2893.44</v>
      </c>
      <c r="F5455" s="269" t="s">
        <v>28273</v>
      </c>
      <c r="G5455" s="269" t="s">
        <v>34862</v>
      </c>
      <c r="H5455" s="269" t="s">
        <v>28268</v>
      </c>
    </row>
    <row r="5456" spans="1:8" s="271" customFormat="1">
      <c r="A5456" s="265" t="str">
        <f t="shared" si="85"/>
        <v>MIUD0003</v>
      </c>
      <c r="B5456" s="269" t="s">
        <v>468</v>
      </c>
      <c r="C5456" s="269" t="s">
        <v>469</v>
      </c>
      <c r="D5456" s="269" t="s">
        <v>2</v>
      </c>
      <c r="E5456" s="270">
        <v>1597.25</v>
      </c>
      <c r="F5456" s="269" t="s">
        <v>28273</v>
      </c>
      <c r="G5456" s="269" t="s">
        <v>34862</v>
      </c>
      <c r="H5456" s="269" t="s">
        <v>28268</v>
      </c>
    </row>
    <row r="5457" spans="1:8" s="271" customFormat="1">
      <c r="A5457" s="265" t="str">
        <f t="shared" si="85"/>
        <v>MIUD00031</v>
      </c>
      <c r="B5457" s="269" t="s">
        <v>19046</v>
      </c>
      <c r="C5457" s="269" t="s">
        <v>24611</v>
      </c>
      <c r="D5457" s="269" t="s">
        <v>3</v>
      </c>
      <c r="E5457" s="270">
        <v>33.33</v>
      </c>
      <c r="F5457" s="269" t="s">
        <v>28273</v>
      </c>
      <c r="G5457" s="269" t="s">
        <v>34862</v>
      </c>
      <c r="H5457" s="269" t="s">
        <v>28268</v>
      </c>
    </row>
    <row r="5458" spans="1:8" s="271" customFormat="1">
      <c r="A5458" s="265" t="str">
        <f t="shared" si="85"/>
        <v>MIUD0004</v>
      </c>
      <c r="B5458" s="269" t="s">
        <v>470</v>
      </c>
      <c r="C5458" s="269" t="s">
        <v>471</v>
      </c>
      <c r="D5458" s="269" t="s">
        <v>2</v>
      </c>
      <c r="E5458" s="270">
        <v>70</v>
      </c>
      <c r="F5458" s="269" t="s">
        <v>28273</v>
      </c>
      <c r="G5458" s="269" t="s">
        <v>34862</v>
      </c>
      <c r="H5458" s="269" t="s">
        <v>28268</v>
      </c>
    </row>
    <row r="5459" spans="1:8" s="271" customFormat="1">
      <c r="A5459" s="265" t="str">
        <f t="shared" si="85"/>
        <v>MIUD00040</v>
      </c>
      <c r="B5459" s="269" t="s">
        <v>18241</v>
      </c>
      <c r="C5459" s="269" t="s">
        <v>18242</v>
      </c>
      <c r="D5459" s="269" t="s">
        <v>1</v>
      </c>
      <c r="E5459" s="270">
        <v>16.489999999999998</v>
      </c>
      <c r="F5459" s="269" t="s">
        <v>28273</v>
      </c>
      <c r="G5459" s="269" t="s">
        <v>34862</v>
      </c>
      <c r="H5459" s="269" t="s">
        <v>28268</v>
      </c>
    </row>
    <row r="5460" spans="1:8" s="271" customFormat="1">
      <c r="A5460" s="265" t="str">
        <f t="shared" si="85"/>
        <v>MIUD0005</v>
      </c>
      <c r="B5460" s="269" t="s">
        <v>472</v>
      </c>
      <c r="C5460" s="269" t="s">
        <v>473</v>
      </c>
      <c r="D5460" s="269" t="s">
        <v>2</v>
      </c>
      <c r="E5460" s="270">
        <v>1626.54</v>
      </c>
      <c r="F5460" s="269" t="s">
        <v>28273</v>
      </c>
      <c r="G5460" s="269" t="s">
        <v>34862</v>
      </c>
      <c r="H5460" s="269" t="s">
        <v>28268</v>
      </c>
    </row>
    <row r="5461" spans="1:8" s="271" customFormat="1">
      <c r="A5461" s="265" t="str">
        <f t="shared" si="85"/>
        <v>MIUD0006</v>
      </c>
      <c r="B5461" s="269" t="s">
        <v>474</v>
      </c>
      <c r="C5461" s="269" t="s">
        <v>475</v>
      </c>
      <c r="D5461" s="269" t="s">
        <v>248</v>
      </c>
      <c r="E5461" s="270">
        <v>36.44</v>
      </c>
      <c r="F5461" s="269" t="s">
        <v>28273</v>
      </c>
      <c r="G5461" s="269" t="s">
        <v>34862</v>
      </c>
      <c r="H5461" s="269" t="s">
        <v>28268</v>
      </c>
    </row>
    <row r="5462" spans="1:8" s="271" customFormat="1">
      <c r="A5462" s="265" t="str">
        <f t="shared" si="85"/>
        <v>MIUD0007</v>
      </c>
      <c r="B5462" s="269" t="s">
        <v>476</v>
      </c>
      <c r="C5462" s="269" t="s">
        <v>477</v>
      </c>
      <c r="D5462" s="269" t="s">
        <v>248</v>
      </c>
      <c r="E5462" s="270">
        <v>1.89</v>
      </c>
      <c r="F5462" s="269" t="s">
        <v>28273</v>
      </c>
      <c r="G5462" s="269" t="s">
        <v>34862</v>
      </c>
      <c r="H5462" s="269" t="s">
        <v>28268</v>
      </c>
    </row>
    <row r="5463" spans="1:8" s="271" customFormat="1">
      <c r="A5463" s="265" t="str">
        <f t="shared" si="85"/>
        <v>MIUD0008</v>
      </c>
      <c r="B5463" s="269" t="s">
        <v>478</v>
      </c>
      <c r="C5463" s="269" t="s">
        <v>479</v>
      </c>
      <c r="D5463" s="269" t="s">
        <v>248</v>
      </c>
      <c r="E5463" s="270">
        <v>1.89</v>
      </c>
      <c r="F5463" s="269" t="s">
        <v>28273</v>
      </c>
      <c r="G5463" s="269" t="s">
        <v>34862</v>
      </c>
      <c r="H5463" s="269" t="s">
        <v>28268</v>
      </c>
    </row>
    <row r="5464" spans="1:8" s="271" customFormat="1">
      <c r="A5464" s="265" t="str">
        <f t="shared" si="85"/>
        <v>MIUD0009</v>
      </c>
      <c r="B5464" s="269" t="s">
        <v>480</v>
      </c>
      <c r="C5464" s="269" t="s">
        <v>481</v>
      </c>
      <c r="D5464" s="269" t="s">
        <v>248</v>
      </c>
      <c r="E5464" s="270">
        <v>0.22</v>
      </c>
      <c r="F5464" s="269" t="s">
        <v>28273</v>
      </c>
      <c r="G5464" s="269" t="s">
        <v>34862</v>
      </c>
      <c r="H5464" s="269" t="s">
        <v>28268</v>
      </c>
    </row>
    <row r="5465" spans="1:8" s="271" customFormat="1">
      <c r="A5465" s="265" t="str">
        <f t="shared" si="85"/>
        <v>MIUD0010</v>
      </c>
      <c r="B5465" s="269" t="s">
        <v>482</v>
      </c>
      <c r="C5465" s="269" t="s">
        <v>483</v>
      </c>
      <c r="D5465" s="269" t="s">
        <v>294</v>
      </c>
      <c r="E5465" s="270">
        <v>1.78</v>
      </c>
      <c r="F5465" s="269" t="s">
        <v>28273</v>
      </c>
      <c r="G5465" s="269" t="s">
        <v>34862</v>
      </c>
      <c r="H5465" s="269" t="s">
        <v>28268</v>
      </c>
    </row>
    <row r="5466" spans="1:8" s="271" customFormat="1">
      <c r="A5466" s="265" t="str">
        <f t="shared" si="85"/>
        <v>MIUD00100</v>
      </c>
      <c r="B5466" s="269" t="s">
        <v>28284</v>
      </c>
      <c r="C5466" s="269" t="s">
        <v>28285</v>
      </c>
      <c r="D5466" s="269" t="s">
        <v>2</v>
      </c>
      <c r="E5466" s="270">
        <v>188.88</v>
      </c>
      <c r="F5466" s="269" t="s">
        <v>28273</v>
      </c>
      <c r="G5466" s="269" t="s">
        <v>34862</v>
      </c>
      <c r="H5466" s="269" t="s">
        <v>28268</v>
      </c>
    </row>
    <row r="5467" spans="1:8" s="271" customFormat="1">
      <c r="A5467" s="265" t="str">
        <f t="shared" si="85"/>
        <v>MIUD00101</v>
      </c>
      <c r="B5467" s="269" t="s">
        <v>28286</v>
      </c>
      <c r="C5467" s="269" t="s">
        <v>28287</v>
      </c>
      <c r="D5467" s="269" t="s">
        <v>2</v>
      </c>
      <c r="E5467" s="270">
        <v>201.43</v>
      </c>
      <c r="F5467" s="269" t="s">
        <v>28273</v>
      </c>
      <c r="G5467" s="269" t="s">
        <v>34862</v>
      </c>
      <c r="H5467" s="269" t="s">
        <v>28268</v>
      </c>
    </row>
    <row r="5468" spans="1:8" s="271" customFormat="1">
      <c r="A5468" s="265" t="str">
        <f t="shared" si="85"/>
        <v>MIUD00102</v>
      </c>
      <c r="B5468" s="269" t="s">
        <v>28288</v>
      </c>
      <c r="C5468" s="269" t="s">
        <v>28289</v>
      </c>
      <c r="D5468" s="269" t="s">
        <v>2</v>
      </c>
      <c r="E5468" s="270">
        <v>310.74</v>
      </c>
      <c r="F5468" s="269" t="s">
        <v>28273</v>
      </c>
      <c r="G5468" s="269" t="s">
        <v>34862</v>
      </c>
      <c r="H5468" s="269" t="s">
        <v>28268</v>
      </c>
    </row>
    <row r="5469" spans="1:8" s="271" customFormat="1">
      <c r="A5469" s="265" t="str">
        <f t="shared" si="85"/>
        <v>MIUD00103</v>
      </c>
      <c r="B5469" s="269" t="s">
        <v>28290</v>
      </c>
      <c r="C5469" s="269" t="s">
        <v>28291</v>
      </c>
      <c r="D5469" s="269" t="s">
        <v>2</v>
      </c>
      <c r="E5469" s="270">
        <v>455.44</v>
      </c>
      <c r="F5469" s="269" t="s">
        <v>28273</v>
      </c>
      <c r="G5469" s="269" t="s">
        <v>34862</v>
      </c>
      <c r="H5469" s="269" t="s">
        <v>28268</v>
      </c>
    </row>
    <row r="5470" spans="1:8" s="271" customFormat="1">
      <c r="A5470" s="265" t="str">
        <f t="shared" si="85"/>
        <v>MIUD00104</v>
      </c>
      <c r="B5470" s="269" t="s">
        <v>28292</v>
      </c>
      <c r="C5470" s="269" t="s">
        <v>28293</v>
      </c>
      <c r="D5470" s="269" t="s">
        <v>2</v>
      </c>
      <c r="E5470" s="270">
        <v>553.79</v>
      </c>
      <c r="F5470" s="269" t="s">
        <v>28273</v>
      </c>
      <c r="G5470" s="269" t="s">
        <v>34862</v>
      </c>
      <c r="H5470" s="269" t="s">
        <v>28268</v>
      </c>
    </row>
    <row r="5471" spans="1:8" s="271" customFormat="1">
      <c r="A5471" s="265" t="str">
        <f t="shared" si="85"/>
        <v>MIUD00105</v>
      </c>
      <c r="B5471" s="269" t="s">
        <v>28294</v>
      </c>
      <c r="C5471" s="269" t="s">
        <v>28295</v>
      </c>
      <c r="D5471" s="269" t="s">
        <v>2</v>
      </c>
      <c r="E5471" s="270">
        <v>678.71</v>
      </c>
      <c r="F5471" s="269" t="s">
        <v>28273</v>
      </c>
      <c r="G5471" s="269" t="s">
        <v>34862</v>
      </c>
      <c r="H5471" s="269" t="s">
        <v>28268</v>
      </c>
    </row>
    <row r="5472" spans="1:8" s="271" customFormat="1">
      <c r="A5472" s="265" t="str">
        <f t="shared" si="85"/>
        <v>MIUD00106</v>
      </c>
      <c r="B5472" s="269" t="s">
        <v>28296</v>
      </c>
      <c r="C5472" s="269" t="s">
        <v>28297</v>
      </c>
      <c r="D5472" s="269" t="s">
        <v>2</v>
      </c>
      <c r="E5472" s="270">
        <v>636.52</v>
      </c>
      <c r="F5472" s="269" t="s">
        <v>28273</v>
      </c>
      <c r="G5472" s="269" t="s">
        <v>34862</v>
      </c>
      <c r="H5472" s="269" t="s">
        <v>28268</v>
      </c>
    </row>
    <row r="5473" spans="1:8" s="271" customFormat="1">
      <c r="A5473" s="265" t="str">
        <f t="shared" si="85"/>
        <v>MIUD00107</v>
      </c>
      <c r="B5473" s="269" t="s">
        <v>28298</v>
      </c>
      <c r="C5473" s="269" t="s">
        <v>28299</v>
      </c>
      <c r="D5473" s="269" t="s">
        <v>2</v>
      </c>
      <c r="E5473" s="270">
        <v>904.59</v>
      </c>
      <c r="F5473" s="269" t="s">
        <v>28273</v>
      </c>
      <c r="G5473" s="269" t="s">
        <v>34862</v>
      </c>
      <c r="H5473" s="269" t="s">
        <v>28268</v>
      </c>
    </row>
    <row r="5474" spans="1:8" s="271" customFormat="1">
      <c r="A5474" s="265" t="str">
        <f t="shared" si="85"/>
        <v>MIUD00108</v>
      </c>
      <c r="B5474" s="269" t="s">
        <v>28300</v>
      </c>
      <c r="C5474" s="269" t="s">
        <v>28301</v>
      </c>
      <c r="D5474" s="269" t="s">
        <v>2</v>
      </c>
      <c r="E5474" s="270">
        <v>920.69</v>
      </c>
      <c r="F5474" s="269" t="s">
        <v>28273</v>
      </c>
      <c r="G5474" s="269" t="s">
        <v>34862</v>
      </c>
      <c r="H5474" s="269" t="s">
        <v>28268</v>
      </c>
    </row>
    <row r="5475" spans="1:8" s="271" customFormat="1">
      <c r="A5475" s="265" t="str">
        <f t="shared" si="85"/>
        <v>MIUD00109</v>
      </c>
      <c r="B5475" s="269" t="s">
        <v>28302</v>
      </c>
      <c r="C5475" s="269" t="s">
        <v>28303</v>
      </c>
      <c r="D5475" s="269" t="s">
        <v>2</v>
      </c>
      <c r="E5475" s="270">
        <v>6159.93</v>
      </c>
      <c r="F5475" s="269" t="s">
        <v>28273</v>
      </c>
      <c r="G5475" s="269" t="s">
        <v>34862</v>
      </c>
      <c r="H5475" s="269" t="s">
        <v>28268</v>
      </c>
    </row>
    <row r="5476" spans="1:8" s="271" customFormat="1">
      <c r="A5476" s="265" t="str">
        <f t="shared" si="85"/>
        <v>MIUD0011</v>
      </c>
      <c r="B5476" s="269" t="s">
        <v>484</v>
      </c>
      <c r="C5476" s="269" t="s">
        <v>485</v>
      </c>
      <c r="D5476" s="269" t="s">
        <v>248</v>
      </c>
      <c r="E5476" s="270">
        <v>1.17</v>
      </c>
      <c r="F5476" s="269" t="s">
        <v>28273</v>
      </c>
      <c r="G5476" s="269" t="s">
        <v>34862</v>
      </c>
      <c r="H5476" s="269" t="s">
        <v>28268</v>
      </c>
    </row>
    <row r="5477" spans="1:8" s="271" customFormat="1">
      <c r="A5477" s="265" t="str">
        <f t="shared" si="85"/>
        <v>MIUD0012</v>
      </c>
      <c r="B5477" s="269" t="s">
        <v>486</v>
      </c>
      <c r="C5477" s="269" t="s">
        <v>487</v>
      </c>
      <c r="D5477" s="269" t="s">
        <v>248</v>
      </c>
      <c r="E5477" s="270">
        <v>0.11</v>
      </c>
      <c r="F5477" s="269" t="s">
        <v>28273</v>
      </c>
      <c r="G5477" s="269" t="s">
        <v>34862</v>
      </c>
      <c r="H5477" s="269" t="s">
        <v>28268</v>
      </c>
    </row>
    <row r="5478" spans="1:8" s="271" customFormat="1">
      <c r="A5478" s="265" t="str">
        <f t="shared" si="85"/>
        <v>MIUD0013</v>
      </c>
      <c r="B5478" s="269" t="s">
        <v>488</v>
      </c>
      <c r="C5478" s="269" t="s">
        <v>489</v>
      </c>
      <c r="D5478" s="269" t="s">
        <v>248</v>
      </c>
      <c r="E5478" s="270">
        <v>12.77</v>
      </c>
      <c r="F5478" s="269" t="s">
        <v>28273</v>
      </c>
      <c r="G5478" s="269" t="s">
        <v>34862</v>
      </c>
      <c r="H5478" s="269" t="s">
        <v>28268</v>
      </c>
    </row>
    <row r="5479" spans="1:8" s="271" customFormat="1">
      <c r="A5479" s="265" t="str">
        <f t="shared" si="85"/>
        <v>MIUD0014</v>
      </c>
      <c r="B5479" s="269" t="s">
        <v>490</v>
      </c>
      <c r="C5479" s="269" t="s">
        <v>491</v>
      </c>
      <c r="D5479" s="269" t="s">
        <v>248</v>
      </c>
      <c r="E5479" s="270">
        <v>1.89</v>
      </c>
      <c r="F5479" s="269" t="s">
        <v>28273</v>
      </c>
      <c r="G5479" s="269" t="s">
        <v>34862</v>
      </c>
      <c r="H5479" s="269" t="s">
        <v>28268</v>
      </c>
    </row>
    <row r="5480" spans="1:8" s="271" customFormat="1">
      <c r="A5480" s="265" t="str">
        <f t="shared" si="85"/>
        <v>MIUD0015</v>
      </c>
      <c r="B5480" s="269" t="s">
        <v>492</v>
      </c>
      <c r="C5480" s="269" t="s">
        <v>493</v>
      </c>
      <c r="D5480" s="269" t="s">
        <v>257</v>
      </c>
      <c r="E5480" s="270">
        <v>30.76</v>
      </c>
      <c r="F5480" s="269" t="s">
        <v>28269</v>
      </c>
      <c r="G5480" s="269" t="s">
        <v>34862</v>
      </c>
      <c r="H5480" s="269" t="s">
        <v>28268</v>
      </c>
    </row>
    <row r="5481" spans="1:8" s="271" customFormat="1">
      <c r="A5481" s="265" t="str">
        <f t="shared" si="85"/>
        <v>MIUD0016</v>
      </c>
      <c r="B5481" s="269" t="s">
        <v>494</v>
      </c>
      <c r="C5481" s="269" t="s">
        <v>495</v>
      </c>
      <c r="D5481" s="269" t="s">
        <v>1</v>
      </c>
      <c r="E5481" s="270">
        <v>1350.28</v>
      </c>
      <c r="F5481" s="269" t="s">
        <v>28273</v>
      </c>
      <c r="G5481" s="269" t="s">
        <v>34862</v>
      </c>
      <c r="H5481" s="269" t="s">
        <v>28268</v>
      </c>
    </row>
    <row r="5482" spans="1:8" s="271" customFormat="1">
      <c r="A5482" s="265" t="str">
        <f t="shared" si="85"/>
        <v>MIUD0017</v>
      </c>
      <c r="B5482" s="269" t="s">
        <v>496</v>
      </c>
      <c r="C5482" s="269" t="s">
        <v>497</v>
      </c>
      <c r="D5482" s="269" t="s">
        <v>498</v>
      </c>
      <c r="E5482" s="270">
        <v>266.20999999999998</v>
      </c>
      <c r="F5482" s="269" t="s">
        <v>28273</v>
      </c>
      <c r="G5482" s="269" t="s">
        <v>34862</v>
      </c>
      <c r="H5482" s="269" t="s">
        <v>28268</v>
      </c>
    </row>
    <row r="5483" spans="1:8" s="271" customFormat="1">
      <c r="A5483" s="265" t="str">
        <f t="shared" si="85"/>
        <v>MIUD0018</v>
      </c>
      <c r="B5483" s="269" t="s">
        <v>499</v>
      </c>
      <c r="C5483" s="269" t="s">
        <v>500</v>
      </c>
      <c r="D5483" s="269" t="s">
        <v>1</v>
      </c>
      <c r="E5483" s="270">
        <v>896.25</v>
      </c>
      <c r="F5483" s="269" t="s">
        <v>28273</v>
      </c>
      <c r="G5483" s="269" t="s">
        <v>34862</v>
      </c>
      <c r="H5483" s="269" t="s">
        <v>28268</v>
      </c>
    </row>
    <row r="5484" spans="1:8" s="271" customFormat="1">
      <c r="A5484" s="265" t="str">
        <f t="shared" si="85"/>
        <v>MIUD0019</v>
      </c>
      <c r="B5484" s="269" t="s">
        <v>8486</v>
      </c>
      <c r="C5484" s="269" t="s">
        <v>8487</v>
      </c>
      <c r="D5484" s="269" t="s">
        <v>2</v>
      </c>
      <c r="E5484" s="270">
        <v>111.73</v>
      </c>
      <c r="F5484" s="269" t="s">
        <v>28273</v>
      </c>
      <c r="G5484" s="269" t="s">
        <v>34862</v>
      </c>
      <c r="H5484" s="269" t="s">
        <v>28268</v>
      </c>
    </row>
    <row r="5485" spans="1:8" s="271" customFormat="1">
      <c r="A5485" s="265" t="str">
        <f t="shared" si="85"/>
        <v>MIUD0020</v>
      </c>
      <c r="B5485" s="269" t="s">
        <v>8488</v>
      </c>
      <c r="C5485" s="269" t="s">
        <v>8489</v>
      </c>
      <c r="D5485" s="269" t="s">
        <v>2</v>
      </c>
      <c r="E5485" s="270">
        <v>182.94</v>
      </c>
      <c r="F5485" s="269" t="s">
        <v>28273</v>
      </c>
      <c r="G5485" s="269" t="s">
        <v>34862</v>
      </c>
      <c r="H5485" s="269" t="s">
        <v>28268</v>
      </c>
    </row>
    <row r="5486" spans="1:8" s="271" customFormat="1">
      <c r="A5486" s="265" t="str">
        <f t="shared" si="85"/>
        <v>MIUD0021</v>
      </c>
      <c r="B5486" s="269" t="s">
        <v>8490</v>
      </c>
      <c r="C5486" s="269" t="s">
        <v>8491</v>
      </c>
      <c r="D5486" s="269" t="s">
        <v>2</v>
      </c>
      <c r="E5486" s="270">
        <v>261.68</v>
      </c>
      <c r="F5486" s="269" t="s">
        <v>28273</v>
      </c>
      <c r="G5486" s="269" t="s">
        <v>34862</v>
      </c>
      <c r="H5486" s="269" t="s">
        <v>28268</v>
      </c>
    </row>
    <row r="5487" spans="1:8" s="271" customFormat="1">
      <c r="A5487" s="265" t="str">
        <f t="shared" si="85"/>
        <v>MIUD0022</v>
      </c>
      <c r="B5487" s="269" t="s">
        <v>8492</v>
      </c>
      <c r="C5487" s="269" t="s">
        <v>8493</v>
      </c>
      <c r="D5487" s="269" t="s">
        <v>2</v>
      </c>
      <c r="E5487" s="270">
        <v>385.01</v>
      </c>
      <c r="F5487" s="269" t="s">
        <v>28273</v>
      </c>
      <c r="G5487" s="269" t="s">
        <v>34862</v>
      </c>
      <c r="H5487" s="269" t="s">
        <v>28268</v>
      </c>
    </row>
    <row r="5488" spans="1:8" s="271" customFormat="1">
      <c r="A5488" s="265" t="str">
        <f t="shared" si="85"/>
        <v>MIUD0023</v>
      </c>
      <c r="B5488" s="269" t="s">
        <v>8494</v>
      </c>
      <c r="C5488" s="269" t="s">
        <v>8495</v>
      </c>
      <c r="D5488" s="269" t="s">
        <v>2</v>
      </c>
      <c r="E5488" s="270">
        <v>543.54</v>
      </c>
      <c r="F5488" s="269" t="s">
        <v>28273</v>
      </c>
      <c r="G5488" s="269" t="s">
        <v>34862</v>
      </c>
      <c r="H5488" s="269" t="s">
        <v>28268</v>
      </c>
    </row>
    <row r="5489" spans="1:8" s="271" customFormat="1">
      <c r="A5489" s="265" t="str">
        <f t="shared" si="85"/>
        <v>MIUD0024</v>
      </c>
      <c r="B5489" s="269" t="s">
        <v>8496</v>
      </c>
      <c r="C5489" s="269" t="s">
        <v>8497</v>
      </c>
      <c r="D5489" s="269" t="s">
        <v>2</v>
      </c>
      <c r="E5489" s="270">
        <v>752.61</v>
      </c>
      <c r="F5489" s="269" t="s">
        <v>28273</v>
      </c>
      <c r="G5489" s="269" t="s">
        <v>34862</v>
      </c>
      <c r="H5489" s="269" t="s">
        <v>28268</v>
      </c>
    </row>
    <row r="5490" spans="1:8" s="271" customFormat="1">
      <c r="A5490" s="265" t="str">
        <f t="shared" si="85"/>
        <v>MIUD0025</v>
      </c>
      <c r="B5490" s="269" t="s">
        <v>17143</v>
      </c>
      <c r="C5490" s="269" t="s">
        <v>17144</v>
      </c>
      <c r="D5490" s="269" t="s">
        <v>3</v>
      </c>
      <c r="E5490" s="270">
        <v>60</v>
      </c>
      <c r="F5490" s="269" t="s">
        <v>28273</v>
      </c>
      <c r="G5490" s="269" t="s">
        <v>34862</v>
      </c>
      <c r="H5490" s="269" t="s">
        <v>28268</v>
      </c>
    </row>
    <row r="5491" spans="1:8" s="271" customFormat="1">
      <c r="A5491" s="265" t="str">
        <f t="shared" si="85"/>
        <v>MIUD0026</v>
      </c>
      <c r="B5491" s="269" t="s">
        <v>17154</v>
      </c>
      <c r="C5491" s="269" t="s">
        <v>17155</v>
      </c>
      <c r="D5491" s="269" t="s">
        <v>248</v>
      </c>
      <c r="E5491" s="270">
        <v>10.18</v>
      </c>
      <c r="F5491" s="269" t="s">
        <v>28273</v>
      </c>
      <c r="G5491" s="269" t="s">
        <v>34862</v>
      </c>
      <c r="H5491" s="269" t="s">
        <v>28268</v>
      </c>
    </row>
    <row r="5492" spans="1:8" s="271" customFormat="1">
      <c r="A5492" s="265" t="str">
        <f t="shared" si="85"/>
        <v>MIUD0027</v>
      </c>
      <c r="B5492" s="269" t="s">
        <v>17156</v>
      </c>
      <c r="C5492" s="269" t="s">
        <v>17157</v>
      </c>
      <c r="D5492" s="269" t="s">
        <v>3</v>
      </c>
      <c r="E5492" s="270">
        <v>63.62</v>
      </c>
      <c r="F5492" s="269" t="s">
        <v>28273</v>
      </c>
      <c r="G5492" s="269" t="s">
        <v>34862</v>
      </c>
      <c r="H5492" s="269" t="s">
        <v>28268</v>
      </c>
    </row>
    <row r="5493" spans="1:8" s="271" customFormat="1">
      <c r="A5493" s="265" t="str">
        <f t="shared" si="85"/>
        <v>MIUD0028</v>
      </c>
      <c r="B5493" s="269" t="s">
        <v>17149</v>
      </c>
      <c r="C5493" s="269" t="s">
        <v>17150</v>
      </c>
      <c r="D5493" s="269" t="s">
        <v>3</v>
      </c>
      <c r="E5493" s="270">
        <v>26.51</v>
      </c>
      <c r="F5493" s="269" t="s">
        <v>28273</v>
      </c>
      <c r="G5493" s="269" t="s">
        <v>34862</v>
      </c>
      <c r="H5493" s="269" t="s">
        <v>28268</v>
      </c>
    </row>
    <row r="5494" spans="1:8" s="271" customFormat="1">
      <c r="A5494" s="265" t="str">
        <f t="shared" si="85"/>
        <v>MIUD0029</v>
      </c>
      <c r="B5494" s="269" t="s">
        <v>17145</v>
      </c>
      <c r="C5494" s="269" t="s">
        <v>17146</v>
      </c>
      <c r="D5494" s="269" t="s">
        <v>3</v>
      </c>
      <c r="E5494" s="270">
        <v>55.71</v>
      </c>
      <c r="F5494" s="269" t="s">
        <v>28273</v>
      </c>
      <c r="G5494" s="269" t="s">
        <v>34862</v>
      </c>
      <c r="H5494" s="269" t="s">
        <v>28268</v>
      </c>
    </row>
    <row r="5495" spans="1:8" s="271" customFormat="1">
      <c r="A5495" s="265" t="str">
        <f t="shared" si="85"/>
        <v>MIUD0030</v>
      </c>
      <c r="B5495" s="269" t="s">
        <v>17769</v>
      </c>
      <c r="C5495" s="269" t="s">
        <v>18240</v>
      </c>
      <c r="D5495" s="269" t="s">
        <v>3</v>
      </c>
      <c r="E5495" s="270">
        <v>66.84</v>
      </c>
      <c r="F5495" s="269" t="s">
        <v>28273</v>
      </c>
      <c r="G5495" s="269" t="s">
        <v>34862</v>
      </c>
      <c r="H5495" s="269" t="s">
        <v>28268</v>
      </c>
    </row>
    <row r="5496" spans="1:8" s="271" customFormat="1">
      <c r="A5496" s="265" t="str">
        <f t="shared" si="85"/>
        <v>MIUD30087</v>
      </c>
      <c r="B5496" s="269" t="s">
        <v>17113</v>
      </c>
      <c r="C5496" s="269" t="s">
        <v>16921</v>
      </c>
      <c r="D5496" s="269" t="s">
        <v>189</v>
      </c>
      <c r="E5496" s="270">
        <v>5044</v>
      </c>
      <c r="F5496" s="269" t="s">
        <v>28269</v>
      </c>
      <c r="G5496" s="269" t="s">
        <v>34862</v>
      </c>
      <c r="H5496" s="269" t="s">
        <v>28268</v>
      </c>
    </row>
    <row r="5497" spans="1:8" s="271" customFormat="1">
      <c r="A5497" s="265" t="str">
        <f t="shared" si="85"/>
        <v>MIUESM0001</v>
      </c>
      <c r="B5497" s="269" t="s">
        <v>501</v>
      </c>
      <c r="C5497" s="269" t="s">
        <v>502</v>
      </c>
      <c r="D5497" s="269" t="s">
        <v>3</v>
      </c>
      <c r="E5497" s="270">
        <v>69.12</v>
      </c>
      <c r="F5497" s="269" t="s">
        <v>28273</v>
      </c>
      <c r="G5497" s="269" t="s">
        <v>34862</v>
      </c>
      <c r="H5497" s="269" t="s">
        <v>28268</v>
      </c>
    </row>
    <row r="5498" spans="1:8" s="271" customFormat="1">
      <c r="A5498" s="265" t="str">
        <f t="shared" si="85"/>
        <v>MIUIL0001</v>
      </c>
      <c r="B5498" s="269" t="s">
        <v>8074</v>
      </c>
      <c r="C5498" s="269" t="s">
        <v>8075</v>
      </c>
      <c r="D5498" s="269" t="s">
        <v>1</v>
      </c>
      <c r="E5498" s="270">
        <v>24.55</v>
      </c>
      <c r="F5498" s="269" t="s">
        <v>28273</v>
      </c>
      <c r="G5498" s="269" t="s">
        <v>34862</v>
      </c>
      <c r="H5498" s="269" t="s">
        <v>28268</v>
      </c>
    </row>
    <row r="5499" spans="1:8" s="271" customFormat="1">
      <c r="A5499" s="265" t="str">
        <f t="shared" si="85"/>
        <v>MIUIL0002</v>
      </c>
      <c r="B5499" s="269" t="s">
        <v>8076</v>
      </c>
      <c r="C5499" s="269" t="s">
        <v>8077</v>
      </c>
      <c r="D5499" s="269" t="s">
        <v>1</v>
      </c>
      <c r="E5499" s="270">
        <v>24.55</v>
      </c>
      <c r="F5499" s="269" t="s">
        <v>28273</v>
      </c>
      <c r="G5499" s="269" t="s">
        <v>34862</v>
      </c>
      <c r="H5499" s="269" t="s">
        <v>28268</v>
      </c>
    </row>
    <row r="5500" spans="1:8" s="271" customFormat="1">
      <c r="A5500" s="265" t="str">
        <f t="shared" si="85"/>
        <v>MIUIL0003</v>
      </c>
      <c r="B5500" s="269" t="s">
        <v>8078</v>
      </c>
      <c r="C5500" s="269" t="s">
        <v>8079</v>
      </c>
      <c r="D5500" s="269" t="s">
        <v>1</v>
      </c>
      <c r="E5500" s="270">
        <v>26.89</v>
      </c>
      <c r="F5500" s="269" t="s">
        <v>28273</v>
      </c>
      <c r="G5500" s="269" t="s">
        <v>34862</v>
      </c>
      <c r="H5500" s="269" t="s">
        <v>28268</v>
      </c>
    </row>
    <row r="5501" spans="1:8" s="271" customFormat="1">
      <c r="A5501" s="265" t="str">
        <f t="shared" si="85"/>
        <v>MIUIL0004</v>
      </c>
      <c r="B5501" s="269" t="s">
        <v>8080</v>
      </c>
      <c r="C5501" s="269" t="s">
        <v>8081</v>
      </c>
      <c r="D5501" s="269" t="s">
        <v>1</v>
      </c>
      <c r="E5501" s="270">
        <v>16632</v>
      </c>
      <c r="F5501" s="269" t="s">
        <v>28273</v>
      </c>
      <c r="G5501" s="269" t="s">
        <v>34862</v>
      </c>
      <c r="H5501" s="269" t="s">
        <v>28268</v>
      </c>
    </row>
    <row r="5502" spans="1:8" s="271" customFormat="1">
      <c r="A5502" s="265" t="str">
        <f t="shared" si="85"/>
        <v>MIUL0002</v>
      </c>
      <c r="B5502" s="269" t="s">
        <v>8082</v>
      </c>
      <c r="C5502" s="269" t="s">
        <v>8077</v>
      </c>
      <c r="D5502" s="269" t="s">
        <v>1</v>
      </c>
      <c r="E5502" s="270">
        <v>24.55</v>
      </c>
      <c r="F5502" s="269" t="s">
        <v>28273</v>
      </c>
      <c r="G5502" s="269" t="s">
        <v>34862</v>
      </c>
      <c r="H5502" s="269" t="s">
        <v>28268</v>
      </c>
    </row>
    <row r="5503" spans="1:8" s="271" customFormat="1">
      <c r="A5503" s="265" t="str">
        <f t="shared" si="85"/>
        <v>MIUPL0001</v>
      </c>
      <c r="B5503" s="269" t="s">
        <v>8083</v>
      </c>
      <c r="C5503" s="269" t="s">
        <v>8084</v>
      </c>
      <c r="D5503" s="269" t="s">
        <v>1</v>
      </c>
      <c r="E5503" s="270">
        <v>45</v>
      </c>
      <c r="F5503" s="269" t="s">
        <v>28273</v>
      </c>
      <c r="G5503" s="269" t="s">
        <v>34862</v>
      </c>
      <c r="H5503" s="269" t="s">
        <v>28268</v>
      </c>
    </row>
    <row r="5504" spans="1:8" s="271" customFormat="1">
      <c r="A5504" s="265" t="str">
        <f t="shared" si="85"/>
        <v>MIUPL0002</v>
      </c>
      <c r="B5504" s="269" t="s">
        <v>8085</v>
      </c>
      <c r="C5504" s="269" t="s">
        <v>8086</v>
      </c>
      <c r="D5504" s="269" t="s">
        <v>1</v>
      </c>
      <c r="E5504" s="270">
        <v>89</v>
      </c>
      <c r="F5504" s="269" t="s">
        <v>28273</v>
      </c>
      <c r="G5504" s="269" t="s">
        <v>34862</v>
      </c>
      <c r="H5504" s="269" t="s">
        <v>28268</v>
      </c>
    </row>
    <row r="5505" spans="1:8" s="271" customFormat="1">
      <c r="A5505" s="265" t="str">
        <f t="shared" si="85"/>
        <v>MIUPL0003</v>
      </c>
      <c r="B5505" s="269" t="s">
        <v>8087</v>
      </c>
      <c r="C5505" s="269" t="s">
        <v>8088</v>
      </c>
      <c r="D5505" s="269" t="s">
        <v>1</v>
      </c>
      <c r="E5505" s="270">
        <v>89</v>
      </c>
      <c r="F5505" s="269" t="s">
        <v>28273</v>
      </c>
      <c r="G5505" s="269" t="s">
        <v>34862</v>
      </c>
      <c r="H5505" s="269" t="s">
        <v>28268</v>
      </c>
    </row>
    <row r="5506" spans="1:8" s="271" customFormat="1">
      <c r="A5506" s="265" t="str">
        <f t="shared" si="85"/>
        <v>MIUPL0004</v>
      </c>
      <c r="B5506" s="269" t="s">
        <v>8089</v>
      </c>
      <c r="C5506" s="269" t="s">
        <v>8090</v>
      </c>
      <c r="D5506" s="269" t="s">
        <v>1</v>
      </c>
      <c r="E5506" s="270">
        <v>57</v>
      </c>
      <c r="F5506" s="269" t="s">
        <v>28273</v>
      </c>
      <c r="G5506" s="269" t="s">
        <v>34862</v>
      </c>
      <c r="H5506" s="269" t="s">
        <v>28268</v>
      </c>
    </row>
    <row r="5507" spans="1:8" s="271" customFormat="1">
      <c r="A5507" s="265" t="str">
        <f t="shared" ref="A5507:A5570" si="86">IF(ISERROR(SEARCH("/",B5507)=6),TRIM(CLEAN(B5507)),IF(SEARCH("/",B5507)=6,IF(LEN(TRIM(CLEAN(B5507)))=7,LEFT(TRIM(CLEAN(B5507)),6)&amp;"00"&amp;RIGHT(TRIM(CLEAN(B5507)),1),LEFT(TRIM(CLEAN(B5507)),6)&amp;"0"&amp;RIGHT(TRIM(CLEAN(B5507)),2)),TRIM(CLEAN(B5507))))</f>
        <v>MIUPL0005</v>
      </c>
      <c r="B5507" s="269" t="s">
        <v>8091</v>
      </c>
      <c r="C5507" s="269" t="s">
        <v>8092</v>
      </c>
      <c r="D5507" s="269" t="s">
        <v>1</v>
      </c>
      <c r="E5507" s="270">
        <v>57</v>
      </c>
      <c r="F5507" s="269" t="s">
        <v>28273</v>
      </c>
      <c r="G5507" s="269" t="s">
        <v>34862</v>
      </c>
      <c r="H5507" s="269" t="s">
        <v>28268</v>
      </c>
    </row>
    <row r="5508" spans="1:8" s="271" customFormat="1">
      <c r="A5508" s="265" t="str">
        <f t="shared" si="86"/>
        <v>MIUPL0006</v>
      </c>
      <c r="B5508" s="269" t="s">
        <v>8093</v>
      </c>
      <c r="C5508" s="269" t="s">
        <v>8094</v>
      </c>
      <c r="D5508" s="269" t="s">
        <v>1</v>
      </c>
      <c r="E5508" s="270">
        <v>57</v>
      </c>
      <c r="F5508" s="269" t="s">
        <v>28273</v>
      </c>
      <c r="G5508" s="269" t="s">
        <v>34862</v>
      </c>
      <c r="H5508" s="269" t="s">
        <v>28268</v>
      </c>
    </row>
    <row r="5509" spans="1:8" s="271" customFormat="1">
      <c r="A5509" s="265" t="str">
        <f t="shared" si="86"/>
        <v>MIUPL0007</v>
      </c>
      <c r="B5509" s="269" t="s">
        <v>8095</v>
      </c>
      <c r="C5509" s="269" t="s">
        <v>8096</v>
      </c>
      <c r="D5509" s="269" t="s">
        <v>1</v>
      </c>
      <c r="E5509" s="270">
        <v>57</v>
      </c>
      <c r="F5509" s="269" t="s">
        <v>28273</v>
      </c>
      <c r="G5509" s="269" t="s">
        <v>34862</v>
      </c>
      <c r="H5509" s="269" t="s">
        <v>28268</v>
      </c>
    </row>
    <row r="5510" spans="1:8" s="271" customFormat="1">
      <c r="A5510" s="265" t="str">
        <f t="shared" si="86"/>
        <v>MIUPL0008</v>
      </c>
      <c r="B5510" s="269" t="s">
        <v>8097</v>
      </c>
      <c r="C5510" s="269" t="s">
        <v>8098</v>
      </c>
      <c r="D5510" s="269" t="s">
        <v>1</v>
      </c>
      <c r="E5510" s="270">
        <v>49.9</v>
      </c>
      <c r="F5510" s="269" t="s">
        <v>28273</v>
      </c>
      <c r="G5510" s="269" t="s">
        <v>34862</v>
      </c>
      <c r="H5510" s="269" t="s">
        <v>28268</v>
      </c>
    </row>
    <row r="5511" spans="1:8" s="271" customFormat="1">
      <c r="A5511" s="265" t="str">
        <f t="shared" si="86"/>
        <v>MIUPL0009</v>
      </c>
      <c r="B5511" s="269" t="s">
        <v>8099</v>
      </c>
      <c r="C5511" s="269" t="s">
        <v>8100</v>
      </c>
      <c r="D5511" s="269" t="s">
        <v>1</v>
      </c>
      <c r="E5511" s="270">
        <v>41.12</v>
      </c>
      <c r="F5511" s="269" t="s">
        <v>28273</v>
      </c>
      <c r="G5511" s="269" t="s">
        <v>34862</v>
      </c>
      <c r="H5511" s="269" t="s">
        <v>28268</v>
      </c>
    </row>
    <row r="5512" spans="1:8" s="271" customFormat="1">
      <c r="A5512" s="265" t="str">
        <f t="shared" si="86"/>
        <v>MIUPL0010</v>
      </c>
      <c r="B5512" s="269" t="s">
        <v>8101</v>
      </c>
      <c r="C5512" s="269" t="s">
        <v>8102</v>
      </c>
      <c r="D5512" s="269" t="s">
        <v>1</v>
      </c>
      <c r="E5512" s="270">
        <v>55</v>
      </c>
      <c r="F5512" s="269" t="s">
        <v>28273</v>
      </c>
      <c r="G5512" s="269" t="s">
        <v>34862</v>
      </c>
      <c r="H5512" s="269" t="s">
        <v>28268</v>
      </c>
    </row>
    <row r="5513" spans="1:8" s="271" customFormat="1">
      <c r="A5513" s="265" t="str">
        <f t="shared" si="86"/>
        <v>MIUPL0011</v>
      </c>
      <c r="B5513" s="269" t="s">
        <v>8103</v>
      </c>
      <c r="C5513" s="269" t="s">
        <v>8104</v>
      </c>
      <c r="D5513" s="269" t="s">
        <v>1</v>
      </c>
      <c r="E5513" s="270">
        <v>69.900000000000006</v>
      </c>
      <c r="F5513" s="269" t="s">
        <v>28273</v>
      </c>
      <c r="G5513" s="269" t="s">
        <v>34862</v>
      </c>
      <c r="H5513" s="269" t="s">
        <v>28268</v>
      </c>
    </row>
    <row r="5514" spans="1:8" s="271" customFormat="1">
      <c r="A5514" s="265" t="str">
        <f t="shared" si="86"/>
        <v>MIUPL0012</v>
      </c>
      <c r="B5514" s="269" t="s">
        <v>8105</v>
      </c>
      <c r="C5514" s="269" t="s">
        <v>8106</v>
      </c>
      <c r="D5514" s="269" t="s">
        <v>1</v>
      </c>
      <c r="E5514" s="270">
        <v>51.4</v>
      </c>
      <c r="F5514" s="269" t="s">
        <v>28273</v>
      </c>
      <c r="G5514" s="269" t="s">
        <v>34862</v>
      </c>
      <c r="H5514" s="269" t="s">
        <v>28268</v>
      </c>
    </row>
    <row r="5515" spans="1:8" s="271" customFormat="1">
      <c r="A5515" s="265" t="str">
        <f t="shared" si="86"/>
        <v>MIUPL0013</v>
      </c>
      <c r="B5515" s="269" t="s">
        <v>8107</v>
      </c>
      <c r="C5515" s="269" t="s">
        <v>8108</v>
      </c>
      <c r="D5515" s="269" t="s">
        <v>1</v>
      </c>
      <c r="E5515" s="270">
        <v>154.19999999999999</v>
      </c>
      <c r="F5515" s="269" t="s">
        <v>28273</v>
      </c>
      <c r="G5515" s="269" t="s">
        <v>34862</v>
      </c>
      <c r="H5515" s="269" t="s">
        <v>28268</v>
      </c>
    </row>
    <row r="5516" spans="1:8" s="271" customFormat="1">
      <c r="A5516" s="265" t="str">
        <f t="shared" si="86"/>
        <v>MIUPL0014</v>
      </c>
      <c r="B5516" s="269" t="s">
        <v>8109</v>
      </c>
      <c r="C5516" s="269" t="s">
        <v>8110</v>
      </c>
      <c r="D5516" s="269" t="s">
        <v>1</v>
      </c>
      <c r="E5516" s="270">
        <v>60</v>
      </c>
      <c r="F5516" s="269" t="s">
        <v>28273</v>
      </c>
      <c r="G5516" s="269" t="s">
        <v>34862</v>
      </c>
      <c r="H5516" s="269" t="s">
        <v>28268</v>
      </c>
    </row>
    <row r="5517" spans="1:8" s="271" customFormat="1">
      <c r="A5517" s="265" t="str">
        <f t="shared" si="86"/>
        <v>MIUPL0015</v>
      </c>
      <c r="B5517" s="269" t="s">
        <v>8111</v>
      </c>
      <c r="C5517" s="269" t="s">
        <v>8112</v>
      </c>
      <c r="D5517" s="269" t="s">
        <v>1</v>
      </c>
      <c r="E5517" s="270">
        <v>60</v>
      </c>
      <c r="F5517" s="269" t="s">
        <v>28273</v>
      </c>
      <c r="G5517" s="269" t="s">
        <v>34862</v>
      </c>
      <c r="H5517" s="269" t="s">
        <v>28268</v>
      </c>
    </row>
    <row r="5518" spans="1:8" s="271" customFormat="1">
      <c r="A5518" s="265" t="str">
        <f t="shared" si="86"/>
        <v>MIUPL0016</v>
      </c>
      <c r="B5518" s="269" t="s">
        <v>8113</v>
      </c>
      <c r="C5518" s="269" t="s">
        <v>8114</v>
      </c>
      <c r="D5518" s="269" t="s">
        <v>1</v>
      </c>
      <c r="E5518" s="270">
        <v>16.899999999999999</v>
      </c>
      <c r="F5518" s="269" t="s">
        <v>28273</v>
      </c>
      <c r="G5518" s="269" t="s">
        <v>34862</v>
      </c>
      <c r="H5518" s="269" t="s">
        <v>28268</v>
      </c>
    </row>
    <row r="5519" spans="1:8" s="271" customFormat="1">
      <c r="A5519" s="265" t="str">
        <f t="shared" si="86"/>
        <v>MIUPL0017</v>
      </c>
      <c r="B5519" s="269" t="s">
        <v>8115</v>
      </c>
      <c r="C5519" s="269" t="s">
        <v>8116</v>
      </c>
      <c r="D5519" s="269" t="s">
        <v>1</v>
      </c>
      <c r="E5519" s="270">
        <v>51.4</v>
      </c>
      <c r="F5519" s="269" t="s">
        <v>28273</v>
      </c>
      <c r="G5519" s="269" t="s">
        <v>34862</v>
      </c>
      <c r="H5519" s="269" t="s">
        <v>28268</v>
      </c>
    </row>
    <row r="5520" spans="1:8" s="271" customFormat="1">
      <c r="A5520" s="265" t="str">
        <f t="shared" si="86"/>
        <v>MIUPL0018</v>
      </c>
      <c r="B5520" s="269" t="s">
        <v>8117</v>
      </c>
      <c r="C5520" s="269" t="s">
        <v>8118</v>
      </c>
      <c r="D5520" s="269" t="s">
        <v>1</v>
      </c>
      <c r="E5520" s="270">
        <v>15.9</v>
      </c>
      <c r="F5520" s="269" t="s">
        <v>28273</v>
      </c>
      <c r="G5520" s="269" t="s">
        <v>34862</v>
      </c>
      <c r="H5520" s="269" t="s">
        <v>28268</v>
      </c>
    </row>
    <row r="5521" spans="1:8" s="271" customFormat="1">
      <c r="A5521" s="265" t="str">
        <f t="shared" si="86"/>
        <v>MIUPL0019</v>
      </c>
      <c r="B5521" s="269" t="s">
        <v>8119</v>
      </c>
      <c r="C5521" s="269" t="s">
        <v>8120</v>
      </c>
      <c r="D5521" s="269" t="s">
        <v>1</v>
      </c>
      <c r="E5521" s="270">
        <v>32.51</v>
      </c>
      <c r="F5521" s="269" t="s">
        <v>28273</v>
      </c>
      <c r="G5521" s="269" t="s">
        <v>34862</v>
      </c>
      <c r="H5521" s="269" t="s">
        <v>28268</v>
      </c>
    </row>
    <row r="5522" spans="1:8" s="271" customFormat="1">
      <c r="A5522" s="265" t="str">
        <f t="shared" si="86"/>
        <v>MIUPL0020</v>
      </c>
      <c r="B5522" s="269" t="s">
        <v>8121</v>
      </c>
      <c r="C5522" s="269" t="s">
        <v>8122</v>
      </c>
      <c r="D5522" s="269" t="s">
        <v>1</v>
      </c>
      <c r="E5522" s="270">
        <v>21.9</v>
      </c>
      <c r="F5522" s="269" t="s">
        <v>28273</v>
      </c>
      <c r="G5522" s="269" t="s">
        <v>34862</v>
      </c>
      <c r="H5522" s="269" t="s">
        <v>28268</v>
      </c>
    </row>
    <row r="5523" spans="1:8" s="271" customFormat="1">
      <c r="A5523" s="265" t="str">
        <f t="shared" si="86"/>
        <v>MIUPL0021</v>
      </c>
      <c r="B5523" s="269" t="s">
        <v>8123</v>
      </c>
      <c r="C5523" s="269" t="s">
        <v>8124</v>
      </c>
      <c r="D5523" s="269" t="s">
        <v>1</v>
      </c>
      <c r="E5523" s="270">
        <v>15.81</v>
      </c>
      <c r="F5523" s="269" t="s">
        <v>28273</v>
      </c>
      <c r="G5523" s="269" t="s">
        <v>34862</v>
      </c>
      <c r="H5523" s="269" t="s">
        <v>28268</v>
      </c>
    </row>
    <row r="5524" spans="1:8" s="271" customFormat="1">
      <c r="A5524" s="265" t="str">
        <f t="shared" si="86"/>
        <v>MIUPL0022</v>
      </c>
      <c r="B5524" s="269" t="s">
        <v>8125</v>
      </c>
      <c r="C5524" s="269" t="s">
        <v>8126</v>
      </c>
      <c r="D5524" s="269" t="s">
        <v>1</v>
      </c>
      <c r="E5524" s="270">
        <v>15.81</v>
      </c>
      <c r="F5524" s="269" t="s">
        <v>28273</v>
      </c>
      <c r="G5524" s="269" t="s">
        <v>34862</v>
      </c>
      <c r="H5524" s="269" t="s">
        <v>28268</v>
      </c>
    </row>
    <row r="5525" spans="1:8" s="271" customFormat="1">
      <c r="A5525" s="265" t="str">
        <f t="shared" si="86"/>
        <v>MIUPL0023</v>
      </c>
      <c r="B5525" s="269" t="s">
        <v>8127</v>
      </c>
      <c r="C5525" s="269" t="s">
        <v>8128</v>
      </c>
      <c r="D5525" s="269" t="s">
        <v>1</v>
      </c>
      <c r="E5525" s="270">
        <v>16.239999999999998</v>
      </c>
      <c r="F5525" s="269" t="s">
        <v>28273</v>
      </c>
      <c r="G5525" s="269" t="s">
        <v>34862</v>
      </c>
      <c r="H5525" s="269" t="s">
        <v>28268</v>
      </c>
    </row>
    <row r="5526" spans="1:8" s="274" customFormat="1">
      <c r="A5526" s="265" t="str">
        <f t="shared" si="86"/>
        <v>MIUPL0024</v>
      </c>
      <c r="B5526" s="269" t="s">
        <v>8129</v>
      </c>
      <c r="C5526" s="269" t="s">
        <v>8130</v>
      </c>
      <c r="D5526" s="269" t="s">
        <v>1</v>
      </c>
      <c r="E5526" s="270">
        <v>27.07</v>
      </c>
      <c r="F5526" s="269" t="s">
        <v>28273</v>
      </c>
      <c r="G5526" s="269" t="s">
        <v>34862</v>
      </c>
      <c r="H5526" s="269" t="s">
        <v>28268</v>
      </c>
    </row>
    <row r="5527" spans="1:8" s="274" customFormat="1">
      <c r="A5527" s="265" t="str">
        <f t="shared" si="86"/>
        <v>MIUPL0025</v>
      </c>
      <c r="B5527" s="269" t="s">
        <v>8131</v>
      </c>
      <c r="C5527" s="269" t="s">
        <v>8132</v>
      </c>
      <c r="D5527" s="269" t="s">
        <v>1</v>
      </c>
      <c r="E5527" s="270">
        <v>17.45</v>
      </c>
      <c r="F5527" s="269" t="s">
        <v>28273</v>
      </c>
      <c r="G5527" s="269" t="s">
        <v>34862</v>
      </c>
      <c r="H5527" s="269" t="s">
        <v>28268</v>
      </c>
    </row>
    <row r="5528" spans="1:8" s="271" customFormat="1">
      <c r="A5528" s="265" t="str">
        <f t="shared" si="86"/>
        <v>MIUPL0026</v>
      </c>
      <c r="B5528" s="269" t="s">
        <v>8133</v>
      </c>
      <c r="C5528" s="269" t="s">
        <v>8134</v>
      </c>
      <c r="D5528" s="269" t="s">
        <v>1</v>
      </c>
      <c r="E5528" s="270">
        <v>28.74</v>
      </c>
      <c r="F5528" s="269" t="s">
        <v>28273</v>
      </c>
      <c r="G5528" s="269" t="s">
        <v>34862</v>
      </c>
      <c r="H5528" s="269" t="s">
        <v>28268</v>
      </c>
    </row>
    <row r="5529" spans="1:8" s="271" customFormat="1">
      <c r="A5529" s="265" t="str">
        <f t="shared" si="86"/>
        <v>MIUPL0027</v>
      </c>
      <c r="B5529" s="269" t="s">
        <v>8135</v>
      </c>
      <c r="C5529" s="269" t="s">
        <v>8136</v>
      </c>
      <c r="D5529" s="269" t="s">
        <v>1</v>
      </c>
      <c r="E5529" s="270">
        <v>35</v>
      </c>
      <c r="F5529" s="269" t="s">
        <v>28273</v>
      </c>
      <c r="G5529" s="269" t="s">
        <v>34862</v>
      </c>
      <c r="H5529" s="269" t="s">
        <v>28268</v>
      </c>
    </row>
    <row r="5530" spans="1:8" s="271" customFormat="1">
      <c r="A5530" s="265" t="str">
        <f t="shared" si="86"/>
        <v>MIUPL0028</v>
      </c>
      <c r="B5530" s="269" t="s">
        <v>8137</v>
      </c>
      <c r="C5530" s="269" t="s">
        <v>8138</v>
      </c>
      <c r="D5530" s="269" t="s">
        <v>1</v>
      </c>
      <c r="E5530" s="270">
        <v>35</v>
      </c>
      <c r="F5530" s="269" t="s">
        <v>28273</v>
      </c>
      <c r="G5530" s="269" t="s">
        <v>34862</v>
      </c>
      <c r="H5530" s="269" t="s">
        <v>28268</v>
      </c>
    </row>
    <row r="5531" spans="1:8" s="271" customFormat="1">
      <c r="A5531" s="265" t="str">
        <f t="shared" si="86"/>
        <v>MIUPL0029</v>
      </c>
      <c r="B5531" s="269" t="s">
        <v>8139</v>
      </c>
      <c r="C5531" s="269" t="s">
        <v>8140</v>
      </c>
      <c r="D5531" s="269" t="s">
        <v>1</v>
      </c>
      <c r="E5531" s="270">
        <v>2.5</v>
      </c>
      <c r="F5531" s="269" t="s">
        <v>28273</v>
      </c>
      <c r="G5531" s="269" t="s">
        <v>34862</v>
      </c>
      <c r="H5531" s="269" t="s">
        <v>28268</v>
      </c>
    </row>
    <row r="5532" spans="1:8" s="271" customFormat="1">
      <c r="A5532" s="265" t="str">
        <f t="shared" si="86"/>
        <v>MIUPL0030</v>
      </c>
      <c r="B5532" s="269" t="s">
        <v>8141</v>
      </c>
      <c r="C5532" s="269" t="s">
        <v>8142</v>
      </c>
      <c r="D5532" s="269" t="s">
        <v>1</v>
      </c>
      <c r="E5532" s="270">
        <v>2.5</v>
      </c>
      <c r="F5532" s="269" t="s">
        <v>28273</v>
      </c>
      <c r="G5532" s="269" t="s">
        <v>34862</v>
      </c>
      <c r="H5532" s="269" t="s">
        <v>28268</v>
      </c>
    </row>
    <row r="5533" spans="1:8" s="271" customFormat="1">
      <c r="A5533" s="265" t="str">
        <f t="shared" si="86"/>
        <v>MIUPL0031</v>
      </c>
      <c r="B5533" s="269" t="s">
        <v>8143</v>
      </c>
      <c r="C5533" s="269" t="s">
        <v>8144</v>
      </c>
      <c r="D5533" s="269" t="s">
        <v>1</v>
      </c>
      <c r="E5533" s="270">
        <v>3.33</v>
      </c>
      <c r="F5533" s="269" t="s">
        <v>28273</v>
      </c>
      <c r="G5533" s="269" t="s">
        <v>34862</v>
      </c>
      <c r="H5533" s="269" t="s">
        <v>28268</v>
      </c>
    </row>
    <row r="5534" spans="1:8" s="271" customFormat="1">
      <c r="A5534" s="265" t="str">
        <f t="shared" si="86"/>
        <v>MIUPL0032</v>
      </c>
      <c r="B5534" s="269" t="s">
        <v>8145</v>
      </c>
      <c r="C5534" s="269" t="s">
        <v>8146</v>
      </c>
      <c r="D5534" s="269" t="s">
        <v>1</v>
      </c>
      <c r="E5534" s="270">
        <v>4</v>
      </c>
      <c r="F5534" s="269" t="s">
        <v>28273</v>
      </c>
      <c r="G5534" s="269" t="s">
        <v>34862</v>
      </c>
      <c r="H5534" s="269" t="s">
        <v>28268</v>
      </c>
    </row>
    <row r="5535" spans="1:8" s="271" customFormat="1">
      <c r="A5535" s="265" t="str">
        <f t="shared" si="86"/>
        <v>MIUPL0033</v>
      </c>
      <c r="B5535" s="269" t="s">
        <v>8147</v>
      </c>
      <c r="C5535" s="269" t="s">
        <v>8148</v>
      </c>
      <c r="D5535" s="269" t="s">
        <v>1</v>
      </c>
      <c r="E5535" s="270">
        <v>6.5</v>
      </c>
      <c r="F5535" s="269" t="s">
        <v>28273</v>
      </c>
      <c r="G5535" s="269" t="s">
        <v>34862</v>
      </c>
      <c r="H5535" s="269" t="s">
        <v>28268</v>
      </c>
    </row>
    <row r="5536" spans="1:8" s="271" customFormat="1">
      <c r="A5536" s="265" t="str">
        <f t="shared" si="86"/>
        <v>MIUPL0034</v>
      </c>
      <c r="B5536" s="269" t="s">
        <v>8149</v>
      </c>
      <c r="C5536" s="269" t="s">
        <v>8150</v>
      </c>
      <c r="D5536" s="269" t="s">
        <v>1</v>
      </c>
      <c r="E5536" s="270">
        <v>2.5</v>
      </c>
      <c r="F5536" s="269" t="s">
        <v>28273</v>
      </c>
      <c r="G5536" s="269" t="s">
        <v>34862</v>
      </c>
      <c r="H5536" s="269" t="s">
        <v>28268</v>
      </c>
    </row>
    <row r="5537" spans="1:8" s="271" customFormat="1">
      <c r="A5537" s="265" t="str">
        <f t="shared" si="86"/>
        <v>MIUPL0035</v>
      </c>
      <c r="B5537" s="269" t="s">
        <v>8151</v>
      </c>
      <c r="C5537" s="269" t="s">
        <v>8152</v>
      </c>
      <c r="D5537" s="269" t="s">
        <v>1</v>
      </c>
      <c r="E5537" s="270">
        <v>5.14</v>
      </c>
      <c r="F5537" s="269" t="s">
        <v>28273</v>
      </c>
      <c r="G5537" s="269" t="s">
        <v>34862</v>
      </c>
      <c r="H5537" s="269" t="s">
        <v>28268</v>
      </c>
    </row>
    <row r="5538" spans="1:8" s="271" customFormat="1">
      <c r="A5538" s="265" t="str">
        <f t="shared" si="86"/>
        <v>MIUPL0036</v>
      </c>
      <c r="B5538" s="269" t="s">
        <v>8153</v>
      </c>
      <c r="C5538" s="269" t="s">
        <v>8154</v>
      </c>
      <c r="D5538" s="269" t="s">
        <v>1</v>
      </c>
      <c r="E5538" s="270">
        <v>30</v>
      </c>
      <c r="F5538" s="269" t="s">
        <v>28273</v>
      </c>
      <c r="G5538" s="269" t="s">
        <v>34862</v>
      </c>
      <c r="H5538" s="269" t="s">
        <v>28268</v>
      </c>
    </row>
    <row r="5539" spans="1:8" s="271" customFormat="1">
      <c r="A5539" s="265" t="str">
        <f t="shared" si="86"/>
        <v>MIUPL0037</v>
      </c>
      <c r="B5539" s="269" t="s">
        <v>8155</v>
      </c>
      <c r="C5539" s="269" t="s">
        <v>8156</v>
      </c>
      <c r="D5539" s="269" t="s">
        <v>1</v>
      </c>
      <c r="E5539" s="270">
        <v>36</v>
      </c>
      <c r="F5539" s="269" t="s">
        <v>28273</v>
      </c>
      <c r="G5539" s="269" t="s">
        <v>34862</v>
      </c>
      <c r="H5539" s="269" t="s">
        <v>28268</v>
      </c>
    </row>
    <row r="5540" spans="1:8" s="271" customFormat="1">
      <c r="A5540" s="265" t="str">
        <f t="shared" si="86"/>
        <v>MIUPL0038</v>
      </c>
      <c r="B5540" s="269" t="s">
        <v>8157</v>
      </c>
      <c r="C5540" s="269" t="s">
        <v>8158</v>
      </c>
      <c r="D5540" s="269" t="s">
        <v>1</v>
      </c>
      <c r="E5540" s="270">
        <v>30</v>
      </c>
      <c r="F5540" s="269" t="s">
        <v>28273</v>
      </c>
      <c r="G5540" s="269" t="s">
        <v>34862</v>
      </c>
      <c r="H5540" s="269" t="s">
        <v>28268</v>
      </c>
    </row>
    <row r="5541" spans="1:8" s="271" customFormat="1">
      <c r="A5541" s="265" t="str">
        <f t="shared" si="86"/>
        <v>MIUPL0039</v>
      </c>
      <c r="B5541" s="269" t="s">
        <v>8159</v>
      </c>
      <c r="C5541" s="269" t="s">
        <v>8160</v>
      </c>
      <c r="D5541" s="269" t="s">
        <v>1</v>
      </c>
      <c r="E5541" s="270">
        <v>33</v>
      </c>
      <c r="F5541" s="269" t="s">
        <v>28273</v>
      </c>
      <c r="G5541" s="269" t="s">
        <v>34862</v>
      </c>
      <c r="H5541" s="269" t="s">
        <v>28268</v>
      </c>
    </row>
    <row r="5542" spans="1:8" s="271" customFormat="1">
      <c r="A5542" s="265" t="str">
        <f t="shared" si="86"/>
        <v>MIUPL0040</v>
      </c>
      <c r="B5542" s="269" t="s">
        <v>8161</v>
      </c>
      <c r="C5542" s="269" t="s">
        <v>8162</v>
      </c>
      <c r="D5542" s="269" t="s">
        <v>1</v>
      </c>
      <c r="E5542" s="270">
        <v>45</v>
      </c>
      <c r="F5542" s="269" t="s">
        <v>28273</v>
      </c>
      <c r="G5542" s="269" t="s">
        <v>34862</v>
      </c>
      <c r="H5542" s="269" t="s">
        <v>28268</v>
      </c>
    </row>
    <row r="5543" spans="1:8" s="271" customFormat="1">
      <c r="A5543" s="265" t="str">
        <f t="shared" si="86"/>
        <v>MIUPL0041</v>
      </c>
      <c r="B5543" s="269" t="s">
        <v>8163</v>
      </c>
      <c r="C5543" s="269" t="s">
        <v>8164</v>
      </c>
      <c r="D5543" s="269" t="s">
        <v>1</v>
      </c>
      <c r="E5543" s="270">
        <v>66</v>
      </c>
      <c r="F5543" s="269" t="s">
        <v>28273</v>
      </c>
      <c r="G5543" s="269" t="s">
        <v>34862</v>
      </c>
      <c r="H5543" s="269" t="s">
        <v>28268</v>
      </c>
    </row>
    <row r="5544" spans="1:8" s="271" customFormat="1">
      <c r="A5544" s="265" t="str">
        <f t="shared" si="86"/>
        <v>MIUPL0042</v>
      </c>
      <c r="B5544" s="269" t="s">
        <v>8165</v>
      </c>
      <c r="C5544" s="269" t="s">
        <v>8166</v>
      </c>
      <c r="D5544" s="269" t="s">
        <v>1</v>
      </c>
      <c r="E5544" s="270">
        <v>37.5</v>
      </c>
      <c r="F5544" s="269" t="s">
        <v>28273</v>
      </c>
      <c r="G5544" s="269" t="s">
        <v>34862</v>
      </c>
      <c r="H5544" s="269" t="s">
        <v>28268</v>
      </c>
    </row>
    <row r="5545" spans="1:8" s="271" customFormat="1">
      <c r="A5545" s="265" t="str">
        <f t="shared" si="86"/>
        <v>MIUPL0043</v>
      </c>
      <c r="B5545" s="269" t="s">
        <v>8167</v>
      </c>
      <c r="C5545" s="269" t="s">
        <v>8168</v>
      </c>
      <c r="D5545" s="269" t="s">
        <v>1</v>
      </c>
      <c r="E5545" s="270">
        <v>36</v>
      </c>
      <c r="F5545" s="269" t="s">
        <v>28273</v>
      </c>
      <c r="G5545" s="269" t="s">
        <v>34862</v>
      </c>
      <c r="H5545" s="269" t="s">
        <v>28268</v>
      </c>
    </row>
    <row r="5546" spans="1:8" s="271" customFormat="1">
      <c r="A5546" s="265" t="str">
        <f t="shared" si="86"/>
        <v>MIUPL0045</v>
      </c>
      <c r="B5546" s="269" t="s">
        <v>8169</v>
      </c>
      <c r="C5546" s="269" t="s">
        <v>8170</v>
      </c>
      <c r="D5546" s="269" t="s">
        <v>1</v>
      </c>
      <c r="E5546" s="270">
        <v>75</v>
      </c>
      <c r="F5546" s="269" t="s">
        <v>28273</v>
      </c>
      <c r="G5546" s="269" t="s">
        <v>34862</v>
      </c>
      <c r="H5546" s="269" t="s">
        <v>28268</v>
      </c>
    </row>
    <row r="5547" spans="1:8" s="271" customFormat="1">
      <c r="A5547" s="265" t="str">
        <f t="shared" si="86"/>
        <v>MIUPL0046</v>
      </c>
      <c r="B5547" s="269" t="s">
        <v>8171</v>
      </c>
      <c r="C5547" s="269" t="s">
        <v>8172</v>
      </c>
      <c r="D5547" s="269" t="s">
        <v>1</v>
      </c>
      <c r="E5547" s="270">
        <v>280</v>
      </c>
      <c r="F5547" s="269" t="s">
        <v>28273</v>
      </c>
      <c r="G5547" s="269" t="s">
        <v>34862</v>
      </c>
      <c r="H5547" s="269" t="s">
        <v>28268</v>
      </c>
    </row>
    <row r="5548" spans="1:8" s="271" customFormat="1">
      <c r="A5548" s="265" t="str">
        <f t="shared" si="86"/>
        <v>MIUPL0047</v>
      </c>
      <c r="B5548" s="269" t="s">
        <v>8173</v>
      </c>
      <c r="C5548" s="269" t="s">
        <v>8174</v>
      </c>
      <c r="D5548" s="269" t="s">
        <v>1</v>
      </c>
      <c r="E5548" s="270">
        <v>350</v>
      </c>
      <c r="F5548" s="269" t="s">
        <v>28273</v>
      </c>
      <c r="G5548" s="269" t="s">
        <v>34862</v>
      </c>
      <c r="H5548" s="269" t="s">
        <v>28268</v>
      </c>
    </row>
    <row r="5549" spans="1:8" s="271" customFormat="1">
      <c r="A5549" s="265" t="str">
        <f t="shared" si="86"/>
        <v>MIUPL0048</v>
      </c>
      <c r="B5549" s="269" t="s">
        <v>8175</v>
      </c>
      <c r="C5549" s="269" t="s">
        <v>8176</v>
      </c>
      <c r="D5549" s="269" t="s">
        <v>1</v>
      </c>
      <c r="E5549" s="270">
        <v>200</v>
      </c>
      <c r="F5549" s="269" t="s">
        <v>28273</v>
      </c>
      <c r="G5549" s="269" t="s">
        <v>34862</v>
      </c>
      <c r="H5549" s="269" t="s">
        <v>28268</v>
      </c>
    </row>
    <row r="5550" spans="1:8" s="271" customFormat="1">
      <c r="A5550" s="265" t="str">
        <f t="shared" si="86"/>
        <v>MIUPL0049</v>
      </c>
      <c r="B5550" s="269" t="s">
        <v>8177</v>
      </c>
      <c r="C5550" s="269" t="s">
        <v>8178</v>
      </c>
      <c r="D5550" s="269" t="s">
        <v>1</v>
      </c>
      <c r="E5550" s="270">
        <v>45</v>
      </c>
      <c r="F5550" s="269" t="s">
        <v>28273</v>
      </c>
      <c r="G5550" s="269" t="s">
        <v>34862</v>
      </c>
      <c r="H5550" s="269" t="s">
        <v>28268</v>
      </c>
    </row>
    <row r="5551" spans="1:8" s="271" customFormat="1">
      <c r="A5551" s="265" t="str">
        <f t="shared" si="86"/>
        <v>MIUPL0050</v>
      </c>
      <c r="B5551" s="269" t="s">
        <v>8179</v>
      </c>
      <c r="C5551" s="269" t="s">
        <v>8180</v>
      </c>
      <c r="D5551" s="269" t="s">
        <v>1</v>
      </c>
      <c r="E5551" s="270">
        <v>120</v>
      </c>
      <c r="F5551" s="269" t="s">
        <v>28273</v>
      </c>
      <c r="G5551" s="269" t="s">
        <v>34862</v>
      </c>
      <c r="H5551" s="269" t="s">
        <v>28268</v>
      </c>
    </row>
    <row r="5552" spans="1:8" s="271" customFormat="1">
      <c r="A5552" s="265" t="str">
        <f t="shared" si="86"/>
        <v>MIUPL0051</v>
      </c>
      <c r="B5552" s="269" t="s">
        <v>8181</v>
      </c>
      <c r="C5552" s="269" t="s">
        <v>8182</v>
      </c>
      <c r="D5552" s="269" t="s">
        <v>1</v>
      </c>
      <c r="E5552" s="270">
        <v>50</v>
      </c>
      <c r="F5552" s="269" t="s">
        <v>28273</v>
      </c>
      <c r="G5552" s="269" t="s">
        <v>34862</v>
      </c>
      <c r="H5552" s="269" t="s">
        <v>28268</v>
      </c>
    </row>
    <row r="5553" spans="1:8" s="271" customFormat="1">
      <c r="A5553" s="265" t="str">
        <f t="shared" si="86"/>
        <v>MIUPL0052</v>
      </c>
      <c r="B5553" s="269" t="s">
        <v>8183</v>
      </c>
      <c r="C5553" s="269" t="s">
        <v>8184</v>
      </c>
      <c r="D5553" s="269" t="s">
        <v>1</v>
      </c>
      <c r="E5553" s="270">
        <v>120</v>
      </c>
      <c r="F5553" s="269" t="s">
        <v>28273</v>
      </c>
      <c r="G5553" s="269" t="s">
        <v>34862</v>
      </c>
      <c r="H5553" s="269" t="s">
        <v>28268</v>
      </c>
    </row>
    <row r="5554" spans="1:8" s="271" customFormat="1">
      <c r="A5554" s="265" t="str">
        <f t="shared" si="86"/>
        <v>MIUPL0054</v>
      </c>
      <c r="B5554" s="269" t="s">
        <v>8185</v>
      </c>
      <c r="C5554" s="269" t="s">
        <v>8186</v>
      </c>
      <c r="D5554" s="269" t="s">
        <v>1</v>
      </c>
      <c r="E5554" s="270">
        <v>71.67</v>
      </c>
      <c r="F5554" s="269" t="s">
        <v>28273</v>
      </c>
      <c r="G5554" s="269" t="s">
        <v>34862</v>
      </c>
      <c r="H5554" s="269" t="s">
        <v>28268</v>
      </c>
    </row>
    <row r="5555" spans="1:8" s="271" customFormat="1">
      <c r="A5555" s="265" t="str">
        <f t="shared" si="86"/>
        <v>MIUPL0055</v>
      </c>
      <c r="B5555" s="269" t="s">
        <v>8187</v>
      </c>
      <c r="C5555" s="269" t="s">
        <v>8182</v>
      </c>
      <c r="D5555" s="269" t="s">
        <v>1</v>
      </c>
      <c r="E5555" s="270">
        <v>50</v>
      </c>
      <c r="F5555" s="269" t="s">
        <v>28273</v>
      </c>
      <c r="G5555" s="269" t="s">
        <v>34862</v>
      </c>
      <c r="H5555" s="269" t="s">
        <v>28268</v>
      </c>
    </row>
    <row r="5556" spans="1:8" s="271" customFormat="1">
      <c r="A5556" s="265" t="str">
        <f t="shared" si="86"/>
        <v>MIUS0001</v>
      </c>
      <c r="B5556" s="269" t="s">
        <v>503</v>
      </c>
      <c r="C5556" s="269" t="s">
        <v>504</v>
      </c>
      <c r="D5556" s="269" t="s">
        <v>248</v>
      </c>
      <c r="E5556" s="270">
        <v>12.68</v>
      </c>
      <c r="F5556" s="269" t="s">
        <v>28273</v>
      </c>
      <c r="G5556" s="269" t="s">
        <v>34862</v>
      </c>
      <c r="H5556" s="269" t="s">
        <v>28268</v>
      </c>
    </row>
    <row r="5557" spans="1:8" s="271" customFormat="1">
      <c r="A5557" s="265" t="str">
        <f t="shared" si="86"/>
        <v>MIUS00012</v>
      </c>
      <c r="B5557" s="269" t="s">
        <v>18233</v>
      </c>
      <c r="C5557" s="269" t="s">
        <v>18234</v>
      </c>
      <c r="D5557" s="269" t="s">
        <v>1</v>
      </c>
      <c r="E5557" s="270">
        <v>197.41</v>
      </c>
      <c r="F5557" s="269" t="s">
        <v>28273</v>
      </c>
      <c r="G5557" s="269" t="s">
        <v>34862</v>
      </c>
      <c r="H5557" s="269" t="s">
        <v>28268</v>
      </c>
    </row>
    <row r="5558" spans="1:8" s="271" customFormat="1">
      <c r="A5558" s="265" t="str">
        <f t="shared" si="86"/>
        <v>MIUS00013</v>
      </c>
      <c r="B5558" s="269" t="s">
        <v>28304</v>
      </c>
      <c r="C5558" s="269" t="s">
        <v>28305</v>
      </c>
      <c r="D5558" s="269" t="s">
        <v>294</v>
      </c>
      <c r="E5558" s="270">
        <v>8.36</v>
      </c>
      <c r="F5558" s="269" t="s">
        <v>28273</v>
      </c>
      <c r="G5558" s="269" t="s">
        <v>34862</v>
      </c>
      <c r="H5558" s="269" t="s">
        <v>28268</v>
      </c>
    </row>
    <row r="5559" spans="1:8" s="271" customFormat="1">
      <c r="A5559" s="265" t="str">
        <f t="shared" si="86"/>
        <v>MIUS00014</v>
      </c>
      <c r="B5559" s="269" t="s">
        <v>28306</v>
      </c>
      <c r="C5559" s="269" t="s">
        <v>28307</v>
      </c>
      <c r="D5559" s="269" t="s">
        <v>393</v>
      </c>
      <c r="E5559" s="270">
        <v>20.75</v>
      </c>
      <c r="F5559" s="269" t="s">
        <v>28273</v>
      </c>
      <c r="G5559" s="269" t="s">
        <v>34862</v>
      </c>
      <c r="H5559" s="269" t="s">
        <v>28268</v>
      </c>
    </row>
    <row r="5560" spans="1:8" s="271" customFormat="1">
      <c r="A5560" s="265" t="str">
        <f t="shared" si="86"/>
        <v>MIUS00015</v>
      </c>
      <c r="B5560" s="269" t="s">
        <v>28308</v>
      </c>
      <c r="C5560" s="269" t="s">
        <v>28309</v>
      </c>
      <c r="D5560" s="269" t="s">
        <v>294</v>
      </c>
      <c r="E5560" s="270">
        <v>44.1</v>
      </c>
      <c r="F5560" s="269" t="s">
        <v>28273</v>
      </c>
      <c r="G5560" s="269" t="s">
        <v>34862</v>
      </c>
      <c r="H5560" s="269" t="s">
        <v>28268</v>
      </c>
    </row>
    <row r="5561" spans="1:8" s="271" customFormat="1">
      <c r="A5561" s="265" t="str">
        <f t="shared" si="86"/>
        <v>MIUS0002</v>
      </c>
      <c r="B5561" s="269" t="s">
        <v>505</v>
      </c>
      <c r="C5561" s="269" t="s">
        <v>395</v>
      </c>
      <c r="D5561" s="269" t="s">
        <v>3</v>
      </c>
      <c r="E5561" s="270">
        <v>102.96</v>
      </c>
      <c r="F5561" s="269" t="s">
        <v>28273</v>
      </c>
      <c r="G5561" s="269" t="s">
        <v>34862</v>
      </c>
      <c r="H5561" s="269" t="s">
        <v>28268</v>
      </c>
    </row>
    <row r="5562" spans="1:8" s="271" customFormat="1">
      <c r="A5562" s="265" t="str">
        <f t="shared" si="86"/>
        <v>MIUS0003</v>
      </c>
      <c r="B5562" s="269" t="s">
        <v>506</v>
      </c>
      <c r="C5562" s="269" t="s">
        <v>28310</v>
      </c>
      <c r="D5562" s="269" t="s">
        <v>1</v>
      </c>
      <c r="E5562" s="270">
        <v>2874.97</v>
      </c>
      <c r="F5562" s="269" t="s">
        <v>28273</v>
      </c>
      <c r="G5562" s="269" t="s">
        <v>34862</v>
      </c>
      <c r="H5562" s="269" t="s">
        <v>28268</v>
      </c>
    </row>
    <row r="5563" spans="1:8" s="271" customFormat="1">
      <c r="A5563" s="265" t="str">
        <f t="shared" si="86"/>
        <v>MIUS0004</v>
      </c>
      <c r="B5563" s="269" t="s">
        <v>507</v>
      </c>
      <c r="C5563" s="269" t="s">
        <v>8485</v>
      </c>
      <c r="D5563" s="269" t="s">
        <v>1</v>
      </c>
      <c r="E5563" s="270">
        <v>392.33</v>
      </c>
      <c r="F5563" s="269" t="s">
        <v>28273</v>
      </c>
      <c r="G5563" s="269" t="s">
        <v>34862</v>
      </c>
      <c r="H5563" s="269" t="s">
        <v>28268</v>
      </c>
    </row>
    <row r="5564" spans="1:8" s="271" customFormat="1">
      <c r="A5564" s="265" t="str">
        <f t="shared" si="86"/>
        <v>MIUS0005</v>
      </c>
      <c r="B5564" s="269" t="s">
        <v>509</v>
      </c>
      <c r="C5564" s="269" t="s">
        <v>510</v>
      </c>
      <c r="D5564" s="269" t="s">
        <v>3</v>
      </c>
      <c r="E5564" s="270">
        <v>765.6</v>
      </c>
      <c r="F5564" s="269" t="s">
        <v>28273</v>
      </c>
      <c r="G5564" s="269" t="s">
        <v>34862</v>
      </c>
      <c r="H5564" s="269" t="s">
        <v>28268</v>
      </c>
    </row>
    <row r="5565" spans="1:8" s="271" customFormat="1">
      <c r="A5565" s="265" t="str">
        <f t="shared" si="86"/>
        <v>MIUS0006</v>
      </c>
      <c r="B5565" s="269" t="s">
        <v>9542</v>
      </c>
      <c r="C5565" s="269" t="s">
        <v>9543</v>
      </c>
      <c r="D5565" s="269" t="s">
        <v>3</v>
      </c>
      <c r="E5565" s="270">
        <v>352.14</v>
      </c>
      <c r="F5565" s="269" t="s">
        <v>28273</v>
      </c>
      <c r="G5565" s="269" t="s">
        <v>34862</v>
      </c>
      <c r="H5565" s="269" t="s">
        <v>28268</v>
      </c>
    </row>
    <row r="5566" spans="1:8" s="271" customFormat="1">
      <c r="A5566" s="265" t="str">
        <f t="shared" si="86"/>
        <v>MIUS0007</v>
      </c>
      <c r="B5566" s="269" t="s">
        <v>17763</v>
      </c>
      <c r="C5566" s="269" t="s">
        <v>17764</v>
      </c>
      <c r="D5566" s="269" t="s">
        <v>1</v>
      </c>
      <c r="E5566" s="270">
        <v>303.02999999999997</v>
      </c>
      <c r="F5566" s="269" t="s">
        <v>28273</v>
      </c>
      <c r="G5566" s="269" t="s">
        <v>34862</v>
      </c>
      <c r="H5566" s="269" t="s">
        <v>28268</v>
      </c>
    </row>
    <row r="5567" spans="1:8" s="271" customFormat="1">
      <c r="A5567" s="265" t="str">
        <f t="shared" si="86"/>
        <v>MIUS0008</v>
      </c>
      <c r="B5567" s="269" t="s">
        <v>17779</v>
      </c>
      <c r="C5567" s="269" t="s">
        <v>17780</v>
      </c>
      <c r="D5567" s="269" t="s">
        <v>1</v>
      </c>
      <c r="E5567" s="270">
        <v>200.7</v>
      </c>
      <c r="F5567" s="269" t="s">
        <v>28273</v>
      </c>
      <c r="G5567" s="269" t="s">
        <v>34862</v>
      </c>
      <c r="H5567" s="269" t="s">
        <v>28268</v>
      </c>
    </row>
    <row r="5568" spans="1:8" s="271" customFormat="1">
      <c r="A5568" s="265" t="str">
        <f t="shared" si="86"/>
        <v>MIUS0009</v>
      </c>
      <c r="B5568" s="269" t="s">
        <v>17765</v>
      </c>
      <c r="C5568" s="269" t="s">
        <v>17766</v>
      </c>
      <c r="D5568" s="269" t="s">
        <v>248</v>
      </c>
      <c r="E5568" s="270">
        <v>17.149999999999999</v>
      </c>
      <c r="F5568" s="269" t="s">
        <v>28273</v>
      </c>
      <c r="G5568" s="269" t="s">
        <v>34862</v>
      </c>
      <c r="H5568" s="269" t="s">
        <v>28268</v>
      </c>
    </row>
    <row r="5569" spans="1:9" s="274" customFormat="1">
      <c r="A5569" s="265" t="str">
        <f t="shared" si="86"/>
        <v>MIUS0010</v>
      </c>
      <c r="B5569" s="269" t="s">
        <v>17781</v>
      </c>
      <c r="C5569" s="269" t="s">
        <v>17782</v>
      </c>
      <c r="D5569" s="269" t="s">
        <v>248</v>
      </c>
      <c r="E5569" s="270">
        <v>20.56</v>
      </c>
      <c r="F5569" s="269" t="s">
        <v>28273</v>
      </c>
      <c r="G5569" s="269" t="s">
        <v>34862</v>
      </c>
      <c r="H5569" s="269" t="s">
        <v>28268</v>
      </c>
    </row>
    <row r="5570" spans="1:9" s="271" customFormat="1">
      <c r="A5570" s="265" t="str">
        <f t="shared" si="86"/>
        <v>MIUS0011</v>
      </c>
      <c r="B5570" s="269" t="s">
        <v>17775</v>
      </c>
      <c r="C5570" s="269" t="s">
        <v>17776</v>
      </c>
      <c r="D5570" s="269" t="s">
        <v>3</v>
      </c>
      <c r="E5570" s="270">
        <v>963.78</v>
      </c>
      <c r="F5570" s="269" t="s">
        <v>28273</v>
      </c>
      <c r="G5570" s="269" t="s">
        <v>34862</v>
      </c>
      <c r="H5570" s="269" t="s">
        <v>28268</v>
      </c>
    </row>
    <row r="5571" spans="1:9" s="271" customFormat="1">
      <c r="A5571" s="265" t="str">
        <f t="shared" ref="A5571:A5594" si="87">IF(ISERROR(SEARCH("/",B5571)=6),TRIM(CLEAN(B5571)),IF(SEARCH("/",B5571)=6,IF(LEN(TRIM(CLEAN(B5571)))=7,LEFT(TRIM(CLEAN(B5571)),6)&amp;"00"&amp;RIGHT(TRIM(CLEAN(B5571)),1),LEFT(TRIM(CLEAN(B5571)),6)&amp;"0"&amp;RIGHT(TRIM(CLEAN(B5571)),2)),TRIM(CLEAN(B5571))))</f>
        <v>MIUSD0005</v>
      </c>
      <c r="B5571" s="269" t="s">
        <v>8189</v>
      </c>
      <c r="C5571" s="269" t="s">
        <v>8190</v>
      </c>
      <c r="D5571" s="269" t="s">
        <v>3</v>
      </c>
      <c r="E5571" s="270">
        <v>6.7</v>
      </c>
      <c r="F5571" s="269" t="s">
        <v>28273</v>
      </c>
      <c r="G5571" s="269" t="s">
        <v>34862</v>
      </c>
      <c r="H5571" s="269" t="s">
        <v>28268</v>
      </c>
    </row>
    <row r="5572" spans="1:9" s="271" customFormat="1">
      <c r="A5572" s="265" t="str">
        <f t="shared" si="87"/>
        <v>P0000</v>
      </c>
      <c r="B5572" s="269" t="s">
        <v>8191</v>
      </c>
      <c r="C5572" s="269" t="s">
        <v>17122</v>
      </c>
      <c r="D5572" s="269" t="s">
        <v>189</v>
      </c>
      <c r="E5572" s="270">
        <v>31098.98</v>
      </c>
      <c r="F5572" s="269" t="s">
        <v>28266</v>
      </c>
      <c r="G5572" s="269" t="s">
        <v>34862</v>
      </c>
      <c r="H5572" s="269" t="s">
        <v>28268</v>
      </c>
    </row>
    <row r="5573" spans="1:9" s="271" customFormat="1">
      <c r="A5573" s="265" t="str">
        <f t="shared" si="87"/>
        <v>P1010</v>
      </c>
      <c r="B5573" s="269" t="s">
        <v>16708</v>
      </c>
      <c r="C5573" s="269" t="s">
        <v>17480</v>
      </c>
      <c r="D5573" s="269" t="s">
        <v>189</v>
      </c>
      <c r="E5573" s="270">
        <v>24622.11</v>
      </c>
      <c r="F5573" s="269" t="s">
        <v>28266</v>
      </c>
      <c r="G5573" s="269" t="s">
        <v>34862</v>
      </c>
      <c r="H5573" s="269" t="s">
        <v>28268</v>
      </c>
    </row>
    <row r="5574" spans="1:9" s="274" customFormat="1">
      <c r="A5574" s="265" t="str">
        <f t="shared" si="87"/>
        <v>P2010</v>
      </c>
      <c r="B5574" s="269" t="s">
        <v>18229</v>
      </c>
      <c r="C5574" s="269" t="s">
        <v>18230</v>
      </c>
      <c r="D5574" s="269" t="s">
        <v>189</v>
      </c>
      <c r="E5574" s="270">
        <v>16403.96</v>
      </c>
      <c r="F5574" s="269" t="s">
        <v>28266</v>
      </c>
      <c r="G5574" s="269" t="s">
        <v>34862</v>
      </c>
      <c r="H5574" s="269" t="s">
        <v>28268</v>
      </c>
    </row>
    <row r="5575" spans="1:9" s="274" customFormat="1">
      <c r="A5575" s="265" t="str">
        <f t="shared" si="87"/>
        <v>PHGE001</v>
      </c>
      <c r="B5575" s="269" t="s">
        <v>8198</v>
      </c>
      <c r="C5575" s="269" t="s">
        <v>8199</v>
      </c>
      <c r="D5575" s="269" t="s">
        <v>189</v>
      </c>
      <c r="E5575" s="270">
        <v>1990</v>
      </c>
      <c r="F5575" s="269" t="s">
        <v>28273</v>
      </c>
      <c r="G5575" s="269" t="s">
        <v>34862</v>
      </c>
      <c r="H5575" s="269" t="s">
        <v>28268</v>
      </c>
    </row>
    <row r="5576" spans="1:9" s="271" customFormat="1">
      <c r="A5576" s="265" t="str">
        <f t="shared" si="87"/>
        <v>PHGE002</v>
      </c>
      <c r="B5576" s="269" t="s">
        <v>9544</v>
      </c>
      <c r="C5576" s="269" t="s">
        <v>9545</v>
      </c>
      <c r="D5576" s="269" t="s">
        <v>5</v>
      </c>
      <c r="E5576" s="270">
        <v>5.32</v>
      </c>
      <c r="F5576" s="269" t="s">
        <v>28273</v>
      </c>
      <c r="G5576" s="269" t="s">
        <v>34862</v>
      </c>
      <c r="H5576" s="269" t="s">
        <v>28268</v>
      </c>
    </row>
    <row r="5577" spans="1:9" s="271" customFormat="1" ht="15.75" thickBot="1">
      <c r="A5577" s="265" t="str">
        <f t="shared" si="87"/>
        <v>PHGE003</v>
      </c>
      <c r="B5577" s="269" t="s">
        <v>511</v>
      </c>
      <c r="C5577" s="269" t="s">
        <v>9546</v>
      </c>
      <c r="D5577" s="269" t="s">
        <v>5</v>
      </c>
      <c r="E5577" s="270">
        <v>33.950000000000003</v>
      </c>
      <c r="F5577" s="269" t="s">
        <v>28273</v>
      </c>
      <c r="G5577" s="269" t="s">
        <v>34862</v>
      </c>
      <c r="H5577" s="269" t="s">
        <v>28268</v>
      </c>
    </row>
    <row r="5578" spans="1:9" ht="26.25" thickBot="1">
      <c r="A5578" s="265" t="str">
        <f t="shared" si="87"/>
        <v>EIU00023</v>
      </c>
      <c r="B5578" s="276" t="s">
        <v>28311</v>
      </c>
      <c r="C5578" s="277" t="s">
        <v>28312</v>
      </c>
      <c r="D5578" s="278" t="s">
        <v>257</v>
      </c>
      <c r="E5578" s="279">
        <v>186.69</v>
      </c>
      <c r="F5578" s="277" t="s">
        <v>28269</v>
      </c>
      <c r="G5578" s="277" t="s">
        <v>34862</v>
      </c>
      <c r="H5578" s="281">
        <v>44501</v>
      </c>
    </row>
    <row r="5579" spans="1:9" ht="26.25" thickBot="1">
      <c r="A5579" s="265" t="str">
        <f t="shared" si="87"/>
        <v>EIU00024</v>
      </c>
      <c r="B5579" s="282" t="s">
        <v>28313</v>
      </c>
      <c r="C5579" s="283" t="s">
        <v>28312</v>
      </c>
      <c r="D5579" s="284" t="s">
        <v>259</v>
      </c>
      <c r="E5579" s="285">
        <v>86.44</v>
      </c>
      <c r="F5579" s="283" t="s">
        <v>28269</v>
      </c>
      <c r="G5579" s="283" t="s">
        <v>34862</v>
      </c>
      <c r="H5579" s="286">
        <v>44501</v>
      </c>
      <c r="I5579" s="287"/>
    </row>
    <row r="5580" spans="1:9" ht="26.25" thickBot="1">
      <c r="A5580" s="265" t="str">
        <f t="shared" si="87"/>
        <v>EIU00025</v>
      </c>
      <c r="B5580" s="276" t="s">
        <v>28314</v>
      </c>
      <c r="C5580" s="277" t="s">
        <v>28315</v>
      </c>
      <c r="D5580" s="278" t="s">
        <v>257</v>
      </c>
      <c r="E5580" s="279">
        <v>40.51</v>
      </c>
      <c r="F5580" s="277" t="s">
        <v>28269</v>
      </c>
      <c r="G5580" s="277" t="s">
        <v>34862</v>
      </c>
      <c r="H5580" s="281">
        <v>44501</v>
      </c>
    </row>
    <row r="5581" spans="1:9" ht="26.25" thickBot="1">
      <c r="A5581" s="265" t="str">
        <f t="shared" si="87"/>
        <v>EIU00026</v>
      </c>
      <c r="B5581" s="276" t="s">
        <v>28316</v>
      </c>
      <c r="C5581" s="277" t="s">
        <v>28315</v>
      </c>
      <c r="D5581" s="278" t="s">
        <v>259</v>
      </c>
      <c r="E5581" s="279">
        <v>34.49</v>
      </c>
      <c r="F5581" s="277" t="s">
        <v>28269</v>
      </c>
      <c r="G5581" s="277" t="s">
        <v>34862</v>
      </c>
      <c r="H5581" s="281">
        <v>44501</v>
      </c>
    </row>
    <row r="5582" spans="1:9" ht="26.25" thickBot="1">
      <c r="A5582" s="265" t="str">
        <f t="shared" si="87"/>
        <v>MIUC00051</v>
      </c>
      <c r="B5582" s="276" t="s">
        <v>28317</v>
      </c>
      <c r="C5582" s="277" t="s">
        <v>28318</v>
      </c>
      <c r="D5582" s="278" t="s">
        <v>294</v>
      </c>
      <c r="E5582" s="279">
        <v>19.59</v>
      </c>
      <c r="F5582" s="277" t="s">
        <v>28273</v>
      </c>
      <c r="G5582" s="277" t="s">
        <v>34862</v>
      </c>
      <c r="H5582" s="281">
        <v>44501</v>
      </c>
    </row>
    <row r="5583" spans="1:9" ht="64.5" thickBot="1">
      <c r="A5583" s="265" t="str">
        <f t="shared" si="87"/>
        <v>MIUS00016</v>
      </c>
      <c r="B5583" s="276" t="s">
        <v>28319</v>
      </c>
      <c r="C5583" s="277" t="s">
        <v>28320</v>
      </c>
      <c r="D5583" s="278" t="s">
        <v>1</v>
      </c>
      <c r="E5583" s="279">
        <v>3110.35</v>
      </c>
      <c r="F5583" s="277" t="s">
        <v>28273</v>
      </c>
      <c r="G5583" s="277" t="s">
        <v>34862</v>
      </c>
      <c r="H5583" s="281">
        <v>44501</v>
      </c>
    </row>
    <row r="5584" spans="1:9" ht="64.5" thickBot="1">
      <c r="A5584" s="265" t="str">
        <f t="shared" si="87"/>
        <v>MIUS00017</v>
      </c>
      <c r="B5584" s="276" t="s">
        <v>28321</v>
      </c>
      <c r="C5584" s="277" t="s">
        <v>28322</v>
      </c>
      <c r="D5584" s="278" t="s">
        <v>1</v>
      </c>
      <c r="E5584" s="279">
        <v>2178.0100000000002</v>
      </c>
      <c r="F5584" s="277" t="s">
        <v>28273</v>
      </c>
      <c r="G5584" s="277" t="s">
        <v>34862</v>
      </c>
      <c r="H5584" s="281">
        <v>44501</v>
      </c>
    </row>
    <row r="5585" spans="1:9" ht="39" thickBot="1">
      <c r="A5585" s="265" t="str">
        <f t="shared" si="87"/>
        <v>MIUS00018</v>
      </c>
      <c r="B5585" s="276" t="s">
        <v>28323</v>
      </c>
      <c r="C5585" s="277" t="s">
        <v>28324</v>
      </c>
      <c r="D5585" s="278" t="s">
        <v>1</v>
      </c>
      <c r="E5585" s="279">
        <v>3253.11</v>
      </c>
      <c r="F5585" s="277" t="s">
        <v>28273</v>
      </c>
      <c r="G5585" s="277" t="s">
        <v>34862</v>
      </c>
      <c r="H5585" s="281">
        <v>44501</v>
      </c>
    </row>
    <row r="5586" spans="1:9" ht="26.25" thickBot="1">
      <c r="A5586" s="265" t="str">
        <f t="shared" si="87"/>
        <v>MIUS00019</v>
      </c>
      <c r="B5586" s="276" t="s">
        <v>28325</v>
      </c>
      <c r="C5586" s="277" t="s">
        <v>28326</v>
      </c>
      <c r="D5586" s="278" t="s">
        <v>1</v>
      </c>
      <c r="E5586" s="279">
        <v>472.72</v>
      </c>
      <c r="F5586" s="277" t="s">
        <v>28273</v>
      </c>
      <c r="G5586" s="277" t="s">
        <v>34862</v>
      </c>
      <c r="H5586" s="281">
        <v>44501</v>
      </c>
    </row>
    <row r="5587" spans="1:9" ht="39" thickBot="1">
      <c r="A5587" s="265" t="str">
        <f t="shared" si="87"/>
        <v>MIUS00020</v>
      </c>
      <c r="B5587" s="276" t="s">
        <v>28327</v>
      </c>
      <c r="C5587" s="277" t="s">
        <v>28328</v>
      </c>
      <c r="D5587" s="278" t="s">
        <v>1</v>
      </c>
      <c r="E5587" s="279">
        <v>1900</v>
      </c>
      <c r="F5587" s="277" t="s">
        <v>28273</v>
      </c>
      <c r="G5587" s="277" t="s">
        <v>34862</v>
      </c>
      <c r="H5587" s="281">
        <v>44501</v>
      </c>
    </row>
    <row r="5588" spans="1:9" ht="51.75" thickBot="1">
      <c r="A5588" s="265" t="str">
        <f t="shared" si="87"/>
        <v>MIUS00021</v>
      </c>
      <c r="B5588" s="276" t="s">
        <v>28329</v>
      </c>
      <c r="C5588" s="277" t="s">
        <v>28330</v>
      </c>
      <c r="D5588" s="278" t="s">
        <v>1</v>
      </c>
      <c r="E5588" s="279">
        <v>2114.52</v>
      </c>
      <c r="F5588" s="277" t="s">
        <v>28273</v>
      </c>
      <c r="G5588" s="277" t="s">
        <v>34862</v>
      </c>
      <c r="H5588" s="281">
        <v>44501</v>
      </c>
    </row>
    <row r="5589" spans="1:9" ht="39" thickBot="1">
      <c r="A5589" s="265" t="str">
        <f t="shared" si="87"/>
        <v>MIUS00022</v>
      </c>
      <c r="B5589" s="276" t="s">
        <v>28331</v>
      </c>
      <c r="C5589" s="277" t="s">
        <v>28332</v>
      </c>
      <c r="D5589" s="278" t="s">
        <v>1</v>
      </c>
      <c r="E5589" s="279">
        <v>40513.440000000002</v>
      </c>
      <c r="F5589" s="277" t="s">
        <v>28273</v>
      </c>
      <c r="G5589" s="277" t="s">
        <v>34862</v>
      </c>
      <c r="H5589" s="281">
        <v>44501</v>
      </c>
    </row>
    <row r="5590" spans="1:9" ht="39" thickBot="1">
      <c r="A5590" s="265" t="str">
        <f t="shared" si="87"/>
        <v>MIUS00023</v>
      </c>
      <c r="B5590" s="276" t="s">
        <v>28333</v>
      </c>
      <c r="C5590" s="277" t="s">
        <v>28334</v>
      </c>
      <c r="D5590" s="278" t="s">
        <v>1</v>
      </c>
      <c r="E5590" s="279">
        <v>2439.83</v>
      </c>
      <c r="F5590" s="277" t="s">
        <v>28273</v>
      </c>
      <c r="G5590" s="277" t="s">
        <v>34862</v>
      </c>
      <c r="H5590" s="281">
        <v>44501</v>
      </c>
    </row>
    <row r="5591" spans="1:9" ht="26.25" thickBot="1">
      <c r="A5591" s="265" t="str">
        <f t="shared" si="87"/>
        <v>MIUC00090</v>
      </c>
      <c r="B5591" s="276" t="s">
        <v>28335</v>
      </c>
      <c r="C5591" s="277" t="s">
        <v>28336</v>
      </c>
      <c r="D5591" s="278" t="s">
        <v>1</v>
      </c>
      <c r="E5591" s="279">
        <v>81188.33</v>
      </c>
      <c r="F5591" s="277" t="s">
        <v>28273</v>
      </c>
      <c r="G5591" s="277" t="s">
        <v>34862</v>
      </c>
      <c r="H5591" s="281">
        <v>44501</v>
      </c>
    </row>
    <row r="5592" spans="1:9" ht="26.25" thickBot="1">
      <c r="A5592" s="265" t="str">
        <f t="shared" si="87"/>
        <v>MIUS00024</v>
      </c>
      <c r="B5592" s="282" t="s">
        <v>28337</v>
      </c>
      <c r="C5592" s="283" t="s">
        <v>28338</v>
      </c>
      <c r="D5592" s="284" t="s">
        <v>425</v>
      </c>
      <c r="E5592" s="285">
        <v>449.82</v>
      </c>
      <c r="F5592" s="283" t="s">
        <v>28273</v>
      </c>
      <c r="G5592" s="283" t="s">
        <v>34862</v>
      </c>
      <c r="H5592" s="286">
        <v>44501</v>
      </c>
      <c r="I5592" s="287"/>
    </row>
    <row r="5593" spans="1:9" ht="26.25" thickBot="1">
      <c r="A5593" s="265" t="str">
        <f t="shared" si="87"/>
        <v>MIUS00025</v>
      </c>
      <c r="B5593" s="282" t="s">
        <v>28339</v>
      </c>
      <c r="C5593" s="283" t="s">
        <v>28340</v>
      </c>
      <c r="D5593" s="284" t="s">
        <v>3</v>
      </c>
      <c r="E5593" s="285">
        <v>47.19</v>
      </c>
      <c r="F5593" s="283" t="s">
        <v>28273</v>
      </c>
      <c r="G5593" s="283" t="s">
        <v>34862</v>
      </c>
      <c r="H5593" s="286">
        <v>44501</v>
      </c>
      <c r="I5593" s="287"/>
    </row>
    <row r="5594" spans="1:9" ht="26.25" thickBot="1">
      <c r="A5594" s="265" t="str">
        <f t="shared" si="87"/>
        <v>MIUS00026</v>
      </c>
      <c r="B5594" s="276" t="s">
        <v>28341</v>
      </c>
      <c r="C5594" s="277" t="s">
        <v>28342</v>
      </c>
      <c r="D5594" s="278" t="s">
        <v>3</v>
      </c>
      <c r="E5594" s="279">
        <v>230.34</v>
      </c>
      <c r="F5594" s="277" t="s">
        <v>28273</v>
      </c>
      <c r="G5594" s="277" t="s">
        <v>34862</v>
      </c>
      <c r="H5594" s="281">
        <v>44501</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8</vt:i4>
      </vt:variant>
    </vt:vector>
  </HeadingPairs>
  <TitlesOfParts>
    <vt:vector size="24" baseType="lpstr">
      <vt:lpstr>Orçamento - Kronos</vt:lpstr>
      <vt:lpstr>Orçamento</vt:lpstr>
      <vt:lpstr>CRONOGRAMA</vt:lpstr>
      <vt:lpstr>DIMENS</vt:lpstr>
      <vt:lpstr>MEMO DREN</vt:lpstr>
      <vt:lpstr>MEMO PAV</vt:lpstr>
      <vt:lpstr>emm SEM DES</vt:lpstr>
      <vt:lpstr>serv SEM DES</vt:lpstr>
      <vt:lpstr>emm COM DES</vt:lpstr>
      <vt:lpstr>serv COM DES</vt:lpstr>
      <vt:lpstr>Comparativo</vt:lpstr>
      <vt:lpstr>Descritivo</vt:lpstr>
      <vt:lpstr>HD</vt:lpstr>
      <vt:lpstr>Municípios BDI Serviços</vt:lpstr>
      <vt:lpstr>Planilha1</vt:lpstr>
      <vt:lpstr>Planilha3</vt:lpstr>
      <vt:lpstr>Comparativo!Area_de_impressao</vt:lpstr>
      <vt:lpstr>DIMENS!Area_de_impressao</vt:lpstr>
      <vt:lpstr>'MEMO DREN'!Area_de_impressao</vt:lpstr>
      <vt:lpstr>'Municípios BDI Serviços'!Area_de_impressao</vt:lpstr>
      <vt:lpstr>Orçamento!Area_de_impressao</vt:lpstr>
      <vt:lpstr>'Municípios BDI Serviços'!bdi</vt:lpstr>
      <vt:lpstr>'Municípios BDI Serviços'!municipio</vt:lpstr>
      <vt:lpstr>DIMENS!Titulos_de_impressao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2022-02-21T00:00:07Z</dcterms:modified>
</cp:coreProperties>
</file>